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P:\Current Projects\DLTA 2022\TOWNSEND\MBTA Communities Assistance\Compliance Model\"/>
    </mc:Choice>
  </mc:AlternateContent>
  <xr:revisionPtr revIDLastSave="0" documentId="13_ncr:1_{B782BD32-E9C4-40DB-9C24-0C9F4763B055}" xr6:coauthVersionLast="47" xr6:coauthVersionMax="47" xr10:uidLastSave="{00000000-0000-0000-0000-000000000000}"/>
  <bookViews>
    <workbookView xWindow="-120" yWindow="-120" windowWidth="29040" windowHeight="15840" tabRatio="849" activeTab="4" xr2:uid="{A73C3527-4C5C-4B6E-9844-17343ABCDFFD}"/>
  </bookViews>
  <sheets>
    <sheet name="Introduction" sheetId="18" r:id="rId1"/>
    <sheet name="Checklist District ID" sheetId="17" r:id="rId2"/>
    <sheet name="Checklist Uses" sheetId="19" r:id="rId3"/>
    <sheet name="Checklist Parameters" sheetId="20" r:id="rId4"/>
    <sheet name="Summary" sheetId="12" r:id="rId5"/>
    <sheet name="Zoning Input Summary" sheetId="1" r:id="rId6"/>
    <sheet name="Blood Road" sheetId="14" r:id="rId7"/>
    <sheet name="Fitchburg Rd - Mixed Use" sheetId="24" r:id="rId8"/>
    <sheet name="47 - 53 Old City Road" sheetId="25" r:id="rId9"/>
    <sheet name="111 - 117 Fitchburg Road" sheetId="26" r:id="rId10"/>
    <sheet name="Bayberry Hill Road Clement Rd" sheetId="27" r:id="rId11"/>
    <sheet name="Formula Matrix" sheetId="21" state="hidden" r:id="rId12"/>
    <sheet name="Community Info" sheetId="23" state="hidden" r:id="rId13"/>
  </sheets>
  <definedNames>
    <definedName name="_xlnm._FilterDatabase" localSheetId="9" hidden="1">'111 - 117 Fitchburg Road'!$A$19:$AG$1020</definedName>
    <definedName name="_xlnm._FilterDatabase" localSheetId="8" hidden="1">'47 - 53 Old City Road'!$A$19:$AG$1020</definedName>
    <definedName name="_xlnm._FilterDatabase" localSheetId="10" hidden="1">'Bayberry Hill Road Clement Rd'!$A$19:$AG$1020</definedName>
    <definedName name="_xlnm._FilterDatabase" localSheetId="6" hidden="1">'Blood Road'!$A$19:$AG$1020</definedName>
    <definedName name="_xlnm._FilterDatabase" localSheetId="7" hidden="1">'Fitchburg Rd - Mixed Use'!$A$19:$AG$1020</definedName>
    <definedName name="_xlnm._FilterDatabase" localSheetId="5" hidden="1">'Zoning Input Summary'!#REF!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002" i="14" l="1"/>
  <c r="H63" i="20"/>
  <c r="B9" i="24"/>
  <c r="B9" i="25"/>
  <c r="B9" i="26"/>
  <c r="B9" i="27"/>
  <c r="B9" i="14"/>
  <c r="Q63" i="20"/>
  <c r="N63" i="20"/>
  <c r="K63" i="20"/>
  <c r="G58" i="17"/>
  <c r="G57" i="17"/>
  <c r="G56" i="17"/>
  <c r="G55" i="17"/>
  <c r="G54" i="17"/>
  <c r="E59" i="17"/>
  <c r="D59" i="17"/>
  <c r="C59" i="17"/>
  <c r="G59" i="17" s="1"/>
  <c r="C35" i="12" l="1"/>
  <c r="F11" i="27"/>
  <c r="G11" i="27" s="1"/>
  <c r="F10" i="27"/>
  <c r="G25" i="12" s="1"/>
  <c r="F11" i="26"/>
  <c r="G11" i="26" s="1"/>
  <c r="F10" i="26"/>
  <c r="F25" i="12" s="1"/>
  <c r="F11" i="25"/>
  <c r="G11" i="25" s="1"/>
  <c r="F10" i="25"/>
  <c r="E25" i="12" s="1"/>
  <c r="F11" i="24"/>
  <c r="G11" i="24" s="1"/>
  <c r="F10" i="24"/>
  <c r="D25" i="12" s="1"/>
  <c r="B11" i="27"/>
  <c r="B10" i="27"/>
  <c r="B11" i="26"/>
  <c r="B10" i="26"/>
  <c r="B11" i="25"/>
  <c r="B10" i="25"/>
  <c r="B11" i="24"/>
  <c r="B10" i="24"/>
  <c r="F11" i="14"/>
  <c r="G11" i="14" s="1"/>
  <c r="B11" i="14"/>
  <c r="B10" i="14"/>
  <c r="G20" i="12"/>
  <c r="F20" i="12"/>
  <c r="E20" i="12"/>
  <c r="D20" i="12"/>
  <c r="C20" i="12"/>
  <c r="D35" i="12"/>
  <c r="E63" i="20" l="1"/>
  <c r="C8" i="12"/>
  <c r="C12" i="12"/>
  <c r="I9" i="18" l="1"/>
  <c r="I8" i="18"/>
  <c r="D40" i="12" s="1"/>
  <c r="I7" i="18"/>
  <c r="I6" i="18"/>
  <c r="I5" i="18"/>
  <c r="D37" i="12" s="1"/>
  <c r="I4" i="18"/>
  <c r="D36" i="12" s="1"/>
  <c r="H20" i="12"/>
  <c r="C41" i="12" l="1"/>
  <c r="C42" i="12"/>
  <c r="F59" i="17"/>
  <c r="E74" i="17"/>
  <c r="E71" i="17"/>
  <c r="D42" i="12" s="1"/>
  <c r="F55" i="17"/>
  <c r="F58" i="17"/>
  <c r="E70" i="17"/>
  <c r="F54" i="17"/>
  <c r="F57" i="17"/>
  <c r="F56" i="17"/>
  <c r="B15" i="19"/>
  <c r="B33" i="19" s="1"/>
  <c r="E9" i="20" s="1"/>
  <c r="B16" i="19"/>
  <c r="B34" i="19" s="1"/>
  <c r="H9" i="20" s="1"/>
  <c r="B17" i="19"/>
  <c r="B35" i="19" s="1"/>
  <c r="K9" i="20" s="1"/>
  <c r="B18" i="19"/>
  <c r="B36" i="19" s="1"/>
  <c r="N9" i="20" s="1"/>
  <c r="B19" i="19"/>
  <c r="B37" i="19" s="1"/>
  <c r="Q9" i="20" s="1"/>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5" i="27"/>
  <c r="R196"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502" i="27"/>
  <c r="R503" i="27"/>
  <c r="R504" i="27"/>
  <c r="R505" i="27"/>
  <c r="R506" i="27"/>
  <c r="R507" i="27"/>
  <c r="R508" i="27"/>
  <c r="R509" i="27"/>
  <c r="R510" i="27"/>
  <c r="R511" i="27"/>
  <c r="R512" i="27"/>
  <c r="R513" i="27"/>
  <c r="R514" i="27"/>
  <c r="R515" i="27"/>
  <c r="R516" i="27"/>
  <c r="R517" i="27"/>
  <c r="R518" i="27"/>
  <c r="R519" i="27"/>
  <c r="R520" i="27"/>
  <c r="R521" i="27"/>
  <c r="R522" i="27"/>
  <c r="R523" i="27"/>
  <c r="R524" i="27"/>
  <c r="R525" i="27"/>
  <c r="R526" i="27"/>
  <c r="R527" i="27"/>
  <c r="R528" i="27"/>
  <c r="R529" i="27"/>
  <c r="R530" i="27"/>
  <c r="R531" i="27"/>
  <c r="R532" i="27"/>
  <c r="R533" i="27"/>
  <c r="R534" i="27"/>
  <c r="R535" i="27"/>
  <c r="R536" i="27"/>
  <c r="R537" i="27"/>
  <c r="R538" i="27"/>
  <c r="R539" i="27"/>
  <c r="R540" i="27"/>
  <c r="R541" i="27"/>
  <c r="R542" i="27"/>
  <c r="R543" i="27"/>
  <c r="R544" i="27"/>
  <c r="R545" i="27"/>
  <c r="R546" i="27"/>
  <c r="R547" i="27"/>
  <c r="R548" i="27"/>
  <c r="R549" i="27"/>
  <c r="R550" i="27"/>
  <c r="R551" i="27"/>
  <c r="R552" i="27"/>
  <c r="R553" i="27"/>
  <c r="R554" i="27"/>
  <c r="R555" i="27"/>
  <c r="R556" i="27"/>
  <c r="R557" i="27"/>
  <c r="R558" i="27"/>
  <c r="R559" i="27"/>
  <c r="R560" i="27"/>
  <c r="R561" i="27"/>
  <c r="R562" i="27"/>
  <c r="R563" i="27"/>
  <c r="R564" i="27"/>
  <c r="R565" i="27"/>
  <c r="R566" i="27"/>
  <c r="R567" i="27"/>
  <c r="R568" i="27"/>
  <c r="R569" i="27"/>
  <c r="R570" i="27"/>
  <c r="R571" i="27"/>
  <c r="R572" i="27"/>
  <c r="R573" i="27"/>
  <c r="R574" i="27"/>
  <c r="R575" i="27"/>
  <c r="R576" i="27"/>
  <c r="R577" i="27"/>
  <c r="R578" i="27"/>
  <c r="R579" i="27"/>
  <c r="R580" i="27"/>
  <c r="R581" i="27"/>
  <c r="R582" i="27"/>
  <c r="R583" i="27"/>
  <c r="R584" i="27"/>
  <c r="R585" i="27"/>
  <c r="R586" i="27"/>
  <c r="R587" i="27"/>
  <c r="R588" i="27"/>
  <c r="R589" i="27"/>
  <c r="R590" i="27"/>
  <c r="R591" i="27"/>
  <c r="R592" i="27"/>
  <c r="R593" i="27"/>
  <c r="R594" i="27"/>
  <c r="R595" i="27"/>
  <c r="R596" i="27"/>
  <c r="R597" i="27"/>
  <c r="R598" i="27"/>
  <c r="R599" i="27"/>
  <c r="R600" i="27"/>
  <c r="R601" i="27"/>
  <c r="R602" i="27"/>
  <c r="R603" i="27"/>
  <c r="R604" i="27"/>
  <c r="R605" i="27"/>
  <c r="R606" i="27"/>
  <c r="R607" i="27"/>
  <c r="R608" i="27"/>
  <c r="R609" i="27"/>
  <c r="R610" i="27"/>
  <c r="R611" i="27"/>
  <c r="R612" i="27"/>
  <c r="R613" i="27"/>
  <c r="R614" i="27"/>
  <c r="R615" i="27"/>
  <c r="R616" i="27"/>
  <c r="R617" i="27"/>
  <c r="R618" i="27"/>
  <c r="R619" i="27"/>
  <c r="R620" i="27"/>
  <c r="R621" i="27"/>
  <c r="R622" i="27"/>
  <c r="R623" i="27"/>
  <c r="R624" i="27"/>
  <c r="R625" i="27"/>
  <c r="R626" i="27"/>
  <c r="R627" i="27"/>
  <c r="R628" i="27"/>
  <c r="R629" i="27"/>
  <c r="R630" i="27"/>
  <c r="R631" i="27"/>
  <c r="R632" i="27"/>
  <c r="R633" i="27"/>
  <c r="R634" i="27"/>
  <c r="R635" i="27"/>
  <c r="R636" i="27"/>
  <c r="R637" i="27"/>
  <c r="R638" i="27"/>
  <c r="R639" i="27"/>
  <c r="R640" i="27"/>
  <c r="R641" i="27"/>
  <c r="R642" i="27"/>
  <c r="R643" i="27"/>
  <c r="R644" i="27"/>
  <c r="R645" i="27"/>
  <c r="R646" i="27"/>
  <c r="R647" i="27"/>
  <c r="R648" i="27"/>
  <c r="R649" i="27"/>
  <c r="R650" i="27"/>
  <c r="R651" i="27"/>
  <c r="R652" i="27"/>
  <c r="R653" i="27"/>
  <c r="R654" i="27"/>
  <c r="R655" i="27"/>
  <c r="R656" i="27"/>
  <c r="R657" i="27"/>
  <c r="R658" i="27"/>
  <c r="R659" i="27"/>
  <c r="R660" i="27"/>
  <c r="R661" i="27"/>
  <c r="R662" i="27"/>
  <c r="R663" i="27"/>
  <c r="R664" i="27"/>
  <c r="R665" i="27"/>
  <c r="R666" i="27"/>
  <c r="R667" i="27"/>
  <c r="R668" i="27"/>
  <c r="R669" i="27"/>
  <c r="R670" i="27"/>
  <c r="R671" i="27"/>
  <c r="R672" i="27"/>
  <c r="R673" i="27"/>
  <c r="R674" i="27"/>
  <c r="R675" i="27"/>
  <c r="R676" i="27"/>
  <c r="R677" i="27"/>
  <c r="R678" i="27"/>
  <c r="R679" i="27"/>
  <c r="R680" i="27"/>
  <c r="R681" i="27"/>
  <c r="R682" i="27"/>
  <c r="R683" i="27"/>
  <c r="R684" i="27"/>
  <c r="R685" i="27"/>
  <c r="R686" i="27"/>
  <c r="R687" i="27"/>
  <c r="R688" i="27"/>
  <c r="R689" i="27"/>
  <c r="R690" i="27"/>
  <c r="R691" i="27"/>
  <c r="R692" i="27"/>
  <c r="R693" i="27"/>
  <c r="R694" i="27"/>
  <c r="R695" i="27"/>
  <c r="R696" i="27"/>
  <c r="R697" i="27"/>
  <c r="R698" i="27"/>
  <c r="R699" i="27"/>
  <c r="R700" i="27"/>
  <c r="R701" i="27"/>
  <c r="R702" i="27"/>
  <c r="R703" i="27"/>
  <c r="R704" i="27"/>
  <c r="R705" i="27"/>
  <c r="R706" i="27"/>
  <c r="R707" i="27"/>
  <c r="R708" i="27"/>
  <c r="R709" i="27"/>
  <c r="R710" i="27"/>
  <c r="R711" i="27"/>
  <c r="R712" i="27"/>
  <c r="R713" i="27"/>
  <c r="R714" i="27"/>
  <c r="R715" i="27"/>
  <c r="R716" i="27"/>
  <c r="R717" i="27"/>
  <c r="R718" i="27"/>
  <c r="R719" i="27"/>
  <c r="R720" i="27"/>
  <c r="R721" i="27"/>
  <c r="R722" i="27"/>
  <c r="R723" i="27"/>
  <c r="R724" i="27"/>
  <c r="R725" i="27"/>
  <c r="R726" i="27"/>
  <c r="R727" i="27"/>
  <c r="R728" i="27"/>
  <c r="R729" i="27"/>
  <c r="R730" i="27"/>
  <c r="R731" i="27"/>
  <c r="R732" i="27"/>
  <c r="R733" i="27"/>
  <c r="R734" i="27"/>
  <c r="R735" i="27"/>
  <c r="R736" i="27"/>
  <c r="R737" i="27"/>
  <c r="R738" i="27"/>
  <c r="R739" i="27"/>
  <c r="R740" i="27"/>
  <c r="R741" i="27"/>
  <c r="R742" i="27"/>
  <c r="R743" i="27"/>
  <c r="R744" i="27"/>
  <c r="R745" i="27"/>
  <c r="R746" i="27"/>
  <c r="R747" i="27"/>
  <c r="R748" i="27"/>
  <c r="R749" i="27"/>
  <c r="R750" i="27"/>
  <c r="R751" i="27"/>
  <c r="R752" i="27"/>
  <c r="R753" i="27"/>
  <c r="R754" i="27"/>
  <c r="R755" i="27"/>
  <c r="R756" i="27"/>
  <c r="R757" i="27"/>
  <c r="R758" i="27"/>
  <c r="R759" i="27"/>
  <c r="R760" i="27"/>
  <c r="R761" i="27"/>
  <c r="R762" i="27"/>
  <c r="R763" i="27"/>
  <c r="R764" i="27"/>
  <c r="R765" i="27"/>
  <c r="R766" i="27"/>
  <c r="R767" i="27"/>
  <c r="R768" i="27"/>
  <c r="R769" i="27"/>
  <c r="R770" i="27"/>
  <c r="R771" i="27"/>
  <c r="R772" i="27"/>
  <c r="R773" i="27"/>
  <c r="R774" i="27"/>
  <c r="R775" i="27"/>
  <c r="R776" i="27"/>
  <c r="R777" i="27"/>
  <c r="R778" i="27"/>
  <c r="R779" i="27"/>
  <c r="R780" i="27"/>
  <c r="R781" i="27"/>
  <c r="R782" i="27"/>
  <c r="R783" i="27"/>
  <c r="R784" i="27"/>
  <c r="R785" i="27"/>
  <c r="R786" i="27"/>
  <c r="R787" i="27"/>
  <c r="R788" i="27"/>
  <c r="R789" i="27"/>
  <c r="R790" i="27"/>
  <c r="R791" i="27"/>
  <c r="R792" i="27"/>
  <c r="R793" i="27"/>
  <c r="R794" i="27"/>
  <c r="R795" i="27"/>
  <c r="R796" i="27"/>
  <c r="R797" i="27"/>
  <c r="R798" i="27"/>
  <c r="R799" i="27"/>
  <c r="R800" i="27"/>
  <c r="R801" i="27"/>
  <c r="R802" i="27"/>
  <c r="R803" i="27"/>
  <c r="R804" i="27"/>
  <c r="R805" i="27"/>
  <c r="R806" i="27"/>
  <c r="R807" i="27"/>
  <c r="R808" i="27"/>
  <c r="R809" i="27"/>
  <c r="R810" i="27"/>
  <c r="R811" i="27"/>
  <c r="R812" i="27"/>
  <c r="R813" i="27"/>
  <c r="R814" i="27"/>
  <c r="R815" i="27"/>
  <c r="R816" i="27"/>
  <c r="R817" i="27"/>
  <c r="R818" i="27"/>
  <c r="R819" i="27"/>
  <c r="R820" i="27"/>
  <c r="R821" i="27"/>
  <c r="R822" i="27"/>
  <c r="R823" i="27"/>
  <c r="R824" i="27"/>
  <c r="R825" i="27"/>
  <c r="R826" i="27"/>
  <c r="R827" i="27"/>
  <c r="R828" i="27"/>
  <c r="R829" i="27"/>
  <c r="R830" i="27"/>
  <c r="R831" i="27"/>
  <c r="R832" i="27"/>
  <c r="R833" i="27"/>
  <c r="R834" i="27"/>
  <c r="R835" i="27"/>
  <c r="R836" i="27"/>
  <c r="R837" i="27"/>
  <c r="R838" i="27"/>
  <c r="R839" i="27"/>
  <c r="R840" i="27"/>
  <c r="R841" i="27"/>
  <c r="R842" i="27"/>
  <c r="R843" i="27"/>
  <c r="R844" i="27"/>
  <c r="R845" i="27"/>
  <c r="R846" i="27"/>
  <c r="R847" i="27"/>
  <c r="R848" i="27"/>
  <c r="R849" i="27"/>
  <c r="R850" i="27"/>
  <c r="R851" i="27"/>
  <c r="R852" i="27"/>
  <c r="R853" i="27"/>
  <c r="R854" i="27"/>
  <c r="R855" i="27"/>
  <c r="R856" i="27"/>
  <c r="R857" i="27"/>
  <c r="R858" i="27"/>
  <c r="R859" i="27"/>
  <c r="R860" i="27"/>
  <c r="R861" i="27"/>
  <c r="R862" i="27"/>
  <c r="R863" i="27"/>
  <c r="R864" i="27"/>
  <c r="R865" i="27"/>
  <c r="R866" i="27"/>
  <c r="R867" i="27"/>
  <c r="R868" i="27"/>
  <c r="R869" i="27"/>
  <c r="R870" i="27"/>
  <c r="R871" i="27"/>
  <c r="R872" i="27"/>
  <c r="R873" i="27"/>
  <c r="R874" i="27"/>
  <c r="R875" i="27"/>
  <c r="R876" i="27"/>
  <c r="R877" i="27"/>
  <c r="R878" i="27"/>
  <c r="R879" i="27"/>
  <c r="R880" i="27"/>
  <c r="R881" i="27"/>
  <c r="R882" i="27"/>
  <c r="R883" i="27"/>
  <c r="R884" i="27"/>
  <c r="R885" i="27"/>
  <c r="R886" i="27"/>
  <c r="R887" i="27"/>
  <c r="R888" i="27"/>
  <c r="R889" i="27"/>
  <c r="R890" i="27"/>
  <c r="R891" i="27"/>
  <c r="R892" i="27"/>
  <c r="R893" i="27"/>
  <c r="R894" i="27"/>
  <c r="R895" i="27"/>
  <c r="R896" i="27"/>
  <c r="R897" i="27"/>
  <c r="R898" i="27"/>
  <c r="R899" i="27"/>
  <c r="R900" i="27"/>
  <c r="R901" i="27"/>
  <c r="R902" i="27"/>
  <c r="R903" i="27"/>
  <c r="R904" i="27"/>
  <c r="R905" i="27"/>
  <c r="R906" i="27"/>
  <c r="R907" i="27"/>
  <c r="R908" i="27"/>
  <c r="R909" i="27"/>
  <c r="R910" i="27"/>
  <c r="R911" i="27"/>
  <c r="R912" i="27"/>
  <c r="R913" i="27"/>
  <c r="R914" i="27"/>
  <c r="R915" i="27"/>
  <c r="R916" i="27"/>
  <c r="R917" i="27"/>
  <c r="R918" i="27"/>
  <c r="R919" i="27"/>
  <c r="R920" i="27"/>
  <c r="R921" i="27"/>
  <c r="R922" i="27"/>
  <c r="R923" i="27"/>
  <c r="R924" i="27"/>
  <c r="R925" i="27"/>
  <c r="R926" i="27"/>
  <c r="R927" i="27"/>
  <c r="R928" i="27"/>
  <c r="R929" i="27"/>
  <c r="R930" i="27"/>
  <c r="R931" i="27"/>
  <c r="R932" i="27"/>
  <c r="R933" i="27"/>
  <c r="R934" i="27"/>
  <c r="R935" i="27"/>
  <c r="R936" i="27"/>
  <c r="R937" i="27"/>
  <c r="R938" i="27"/>
  <c r="R939" i="27"/>
  <c r="R940" i="27"/>
  <c r="R941" i="27"/>
  <c r="R942" i="27"/>
  <c r="R943" i="27"/>
  <c r="R944" i="27"/>
  <c r="R945" i="27"/>
  <c r="R946" i="27"/>
  <c r="R947" i="27"/>
  <c r="R948" i="27"/>
  <c r="R949" i="27"/>
  <c r="R950" i="27"/>
  <c r="R951" i="27"/>
  <c r="R952" i="27"/>
  <c r="R953" i="27"/>
  <c r="R954" i="27"/>
  <c r="R955" i="27"/>
  <c r="R956" i="27"/>
  <c r="R957" i="27"/>
  <c r="R958" i="27"/>
  <c r="R959" i="27"/>
  <c r="R960" i="27"/>
  <c r="R961" i="27"/>
  <c r="R962" i="27"/>
  <c r="R963" i="27"/>
  <c r="R964" i="27"/>
  <c r="R965" i="27"/>
  <c r="R966" i="27"/>
  <c r="R967" i="27"/>
  <c r="R968" i="27"/>
  <c r="R969" i="27"/>
  <c r="R970" i="27"/>
  <c r="R971" i="27"/>
  <c r="R972" i="27"/>
  <c r="R973" i="27"/>
  <c r="R974" i="27"/>
  <c r="R975" i="27"/>
  <c r="R976" i="27"/>
  <c r="R977" i="27"/>
  <c r="R978" i="27"/>
  <c r="R979" i="27"/>
  <c r="R980" i="27"/>
  <c r="R981" i="27"/>
  <c r="R982" i="27"/>
  <c r="R983" i="27"/>
  <c r="R984" i="27"/>
  <c r="R985" i="27"/>
  <c r="R986" i="27"/>
  <c r="R987" i="27"/>
  <c r="R988" i="27"/>
  <c r="R989" i="27"/>
  <c r="R990" i="27"/>
  <c r="R991" i="27"/>
  <c r="R992" i="27"/>
  <c r="R993" i="27"/>
  <c r="R994" i="27"/>
  <c r="R995" i="27"/>
  <c r="R996" i="27"/>
  <c r="R997" i="27"/>
  <c r="R998" i="27"/>
  <c r="R999" i="27"/>
  <c r="R1000" i="27"/>
  <c r="R1001" i="27"/>
  <c r="R1002" i="27"/>
  <c r="R1003" i="27"/>
  <c r="R1004" i="27"/>
  <c r="R1005" i="27"/>
  <c r="R1006" i="27"/>
  <c r="R1007" i="27"/>
  <c r="R1008" i="27"/>
  <c r="R1009" i="27"/>
  <c r="R1010" i="27"/>
  <c r="R1011" i="27"/>
  <c r="R1012" i="27"/>
  <c r="R1013" i="27"/>
  <c r="R1014" i="27"/>
  <c r="R1015" i="27"/>
  <c r="R1016" i="27"/>
  <c r="R1017" i="27"/>
  <c r="R1018" i="27"/>
  <c r="R1019" i="27"/>
  <c r="R1020" i="27"/>
  <c r="R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N404" i="27"/>
  <c r="N405" i="27"/>
  <c r="N406" i="27"/>
  <c r="N407" i="27"/>
  <c r="N408" i="27"/>
  <c r="N409" i="27"/>
  <c r="N410" i="27"/>
  <c r="N411" i="27"/>
  <c r="N412" i="27"/>
  <c r="N413" i="27"/>
  <c r="N414" i="27"/>
  <c r="N415" i="27"/>
  <c r="N416" i="27"/>
  <c r="N417" i="27"/>
  <c r="N418" i="27"/>
  <c r="N419" i="27"/>
  <c r="N420" i="27"/>
  <c r="N421" i="27"/>
  <c r="N422" i="27"/>
  <c r="N423" i="27"/>
  <c r="N424" i="27"/>
  <c r="N425" i="27"/>
  <c r="N426" i="27"/>
  <c r="N427" i="27"/>
  <c r="N428" i="27"/>
  <c r="N429" i="27"/>
  <c r="N430" i="27"/>
  <c r="N431" i="27"/>
  <c r="N432" i="27"/>
  <c r="N433" i="27"/>
  <c r="N434" i="27"/>
  <c r="N435" i="27"/>
  <c r="N436" i="27"/>
  <c r="N437" i="27"/>
  <c r="N438" i="27"/>
  <c r="N439" i="27"/>
  <c r="N440" i="27"/>
  <c r="N441" i="27"/>
  <c r="N442" i="27"/>
  <c r="N443" i="27"/>
  <c r="N444" i="27"/>
  <c r="N445" i="27"/>
  <c r="N446" i="27"/>
  <c r="N447" i="27"/>
  <c r="N448" i="27"/>
  <c r="N449" i="27"/>
  <c r="N450" i="27"/>
  <c r="N451" i="27"/>
  <c r="N452" i="27"/>
  <c r="N453" i="27"/>
  <c r="N454" i="27"/>
  <c r="N455" i="27"/>
  <c r="N456" i="27"/>
  <c r="N457" i="27"/>
  <c r="N458" i="27"/>
  <c r="N459" i="27"/>
  <c r="N460" i="27"/>
  <c r="N461" i="27"/>
  <c r="N462" i="27"/>
  <c r="N463" i="27"/>
  <c r="N464" i="27"/>
  <c r="N465" i="27"/>
  <c r="N466" i="27"/>
  <c r="N467" i="27"/>
  <c r="N468" i="27"/>
  <c r="N469" i="27"/>
  <c r="N470" i="27"/>
  <c r="N471" i="27"/>
  <c r="N472" i="27"/>
  <c r="N473" i="27"/>
  <c r="N474" i="27"/>
  <c r="N475" i="27"/>
  <c r="N476" i="27"/>
  <c r="N477" i="27"/>
  <c r="N478" i="27"/>
  <c r="N479" i="27"/>
  <c r="N480" i="27"/>
  <c r="N481" i="27"/>
  <c r="N482" i="27"/>
  <c r="N483" i="27"/>
  <c r="N484" i="27"/>
  <c r="N485" i="27"/>
  <c r="N486" i="27"/>
  <c r="N487" i="27"/>
  <c r="N488" i="27"/>
  <c r="N489" i="27"/>
  <c r="N490" i="27"/>
  <c r="N491" i="27"/>
  <c r="N492" i="27"/>
  <c r="N493" i="27"/>
  <c r="N494" i="27"/>
  <c r="N495" i="27"/>
  <c r="N496" i="27"/>
  <c r="N497" i="27"/>
  <c r="N498" i="27"/>
  <c r="N499" i="27"/>
  <c r="N500" i="27"/>
  <c r="N501" i="27"/>
  <c r="N502" i="27"/>
  <c r="N503" i="27"/>
  <c r="N504" i="27"/>
  <c r="N505" i="27"/>
  <c r="N506" i="27"/>
  <c r="N507" i="27"/>
  <c r="N508" i="27"/>
  <c r="N509" i="27"/>
  <c r="N510" i="27"/>
  <c r="N511" i="27"/>
  <c r="N512" i="27"/>
  <c r="N513" i="27"/>
  <c r="N514" i="27"/>
  <c r="N515" i="27"/>
  <c r="N516" i="27"/>
  <c r="N517" i="27"/>
  <c r="N518" i="27"/>
  <c r="N519" i="27"/>
  <c r="N520" i="27"/>
  <c r="N521" i="27"/>
  <c r="N522" i="27"/>
  <c r="N523" i="27"/>
  <c r="N524" i="27"/>
  <c r="N525" i="27"/>
  <c r="N526" i="27"/>
  <c r="N527" i="27"/>
  <c r="N528" i="27"/>
  <c r="N529" i="27"/>
  <c r="N530" i="27"/>
  <c r="N531" i="27"/>
  <c r="N532" i="27"/>
  <c r="N533" i="27"/>
  <c r="N534" i="27"/>
  <c r="N535" i="27"/>
  <c r="N536" i="27"/>
  <c r="N537" i="27"/>
  <c r="N538" i="27"/>
  <c r="N539" i="27"/>
  <c r="N540" i="27"/>
  <c r="N541" i="27"/>
  <c r="N542" i="27"/>
  <c r="N543" i="27"/>
  <c r="N544" i="27"/>
  <c r="N545" i="27"/>
  <c r="N546" i="27"/>
  <c r="N547" i="27"/>
  <c r="N548" i="27"/>
  <c r="N549" i="27"/>
  <c r="N550" i="27"/>
  <c r="N551" i="27"/>
  <c r="N552" i="27"/>
  <c r="N553" i="27"/>
  <c r="N554" i="27"/>
  <c r="N555" i="27"/>
  <c r="N556" i="27"/>
  <c r="N557" i="27"/>
  <c r="N558" i="27"/>
  <c r="N559" i="27"/>
  <c r="N560" i="27"/>
  <c r="N561" i="27"/>
  <c r="N562" i="27"/>
  <c r="N563" i="27"/>
  <c r="N564" i="27"/>
  <c r="N565" i="27"/>
  <c r="N566" i="27"/>
  <c r="N567" i="27"/>
  <c r="N568" i="27"/>
  <c r="N569" i="27"/>
  <c r="N570" i="27"/>
  <c r="N571" i="27"/>
  <c r="N572" i="27"/>
  <c r="N573" i="27"/>
  <c r="N574" i="27"/>
  <c r="N575" i="27"/>
  <c r="N576" i="27"/>
  <c r="N577" i="27"/>
  <c r="N578" i="27"/>
  <c r="N579" i="27"/>
  <c r="N580" i="27"/>
  <c r="N581" i="27"/>
  <c r="N582" i="27"/>
  <c r="N583" i="27"/>
  <c r="N584" i="27"/>
  <c r="N585" i="27"/>
  <c r="N586" i="27"/>
  <c r="N587" i="27"/>
  <c r="N588" i="27"/>
  <c r="N589" i="27"/>
  <c r="N590" i="27"/>
  <c r="N591" i="27"/>
  <c r="N592" i="27"/>
  <c r="N593" i="27"/>
  <c r="N594" i="27"/>
  <c r="N595" i="27"/>
  <c r="N596" i="27"/>
  <c r="N597" i="27"/>
  <c r="N598" i="27"/>
  <c r="N599" i="27"/>
  <c r="N600" i="27"/>
  <c r="N601" i="27"/>
  <c r="N602" i="27"/>
  <c r="N603" i="27"/>
  <c r="N604" i="27"/>
  <c r="N605" i="27"/>
  <c r="N606" i="27"/>
  <c r="N607" i="27"/>
  <c r="N608" i="27"/>
  <c r="N609" i="27"/>
  <c r="N610" i="27"/>
  <c r="N611" i="27"/>
  <c r="N612" i="27"/>
  <c r="N613" i="27"/>
  <c r="N614" i="27"/>
  <c r="N615" i="27"/>
  <c r="N616" i="27"/>
  <c r="N617" i="27"/>
  <c r="N618" i="27"/>
  <c r="N619" i="27"/>
  <c r="N620" i="27"/>
  <c r="N621" i="27"/>
  <c r="N622" i="27"/>
  <c r="N623" i="27"/>
  <c r="N624" i="27"/>
  <c r="N625" i="27"/>
  <c r="N626" i="27"/>
  <c r="N627" i="27"/>
  <c r="N628" i="27"/>
  <c r="N629" i="27"/>
  <c r="N630" i="27"/>
  <c r="N631" i="27"/>
  <c r="N632" i="27"/>
  <c r="N633" i="27"/>
  <c r="N634" i="27"/>
  <c r="N635" i="27"/>
  <c r="N636" i="27"/>
  <c r="N637" i="27"/>
  <c r="N638" i="27"/>
  <c r="N639" i="27"/>
  <c r="N640" i="27"/>
  <c r="N641" i="27"/>
  <c r="N642" i="27"/>
  <c r="N643" i="27"/>
  <c r="N644" i="27"/>
  <c r="N645" i="27"/>
  <c r="N646" i="27"/>
  <c r="N647" i="27"/>
  <c r="N648" i="27"/>
  <c r="N649" i="27"/>
  <c r="N650" i="27"/>
  <c r="N651" i="27"/>
  <c r="N652" i="27"/>
  <c r="N653" i="27"/>
  <c r="N654" i="27"/>
  <c r="N655" i="27"/>
  <c r="N656" i="27"/>
  <c r="N657" i="27"/>
  <c r="N658" i="27"/>
  <c r="N659" i="27"/>
  <c r="N660" i="27"/>
  <c r="N661" i="27"/>
  <c r="N662" i="27"/>
  <c r="N663" i="27"/>
  <c r="N664" i="27"/>
  <c r="N665" i="27"/>
  <c r="N666" i="27"/>
  <c r="N667" i="27"/>
  <c r="N668" i="27"/>
  <c r="N669" i="27"/>
  <c r="N670" i="27"/>
  <c r="N671" i="27"/>
  <c r="N672" i="27"/>
  <c r="N673" i="27"/>
  <c r="N674" i="27"/>
  <c r="N675" i="27"/>
  <c r="N676" i="27"/>
  <c r="N677" i="27"/>
  <c r="N678" i="27"/>
  <c r="N679" i="27"/>
  <c r="N680" i="27"/>
  <c r="N681" i="27"/>
  <c r="N682" i="27"/>
  <c r="N683" i="27"/>
  <c r="N684" i="27"/>
  <c r="N685" i="27"/>
  <c r="N686" i="27"/>
  <c r="N687" i="27"/>
  <c r="N688" i="27"/>
  <c r="N689" i="27"/>
  <c r="N690" i="27"/>
  <c r="N691" i="27"/>
  <c r="N692" i="27"/>
  <c r="N693" i="27"/>
  <c r="N694" i="27"/>
  <c r="N695" i="27"/>
  <c r="N696" i="27"/>
  <c r="N697" i="27"/>
  <c r="N698" i="27"/>
  <c r="N699" i="27"/>
  <c r="N700" i="27"/>
  <c r="N701" i="27"/>
  <c r="N702" i="27"/>
  <c r="N703" i="27"/>
  <c r="N704" i="27"/>
  <c r="N705" i="27"/>
  <c r="N706" i="27"/>
  <c r="N707" i="27"/>
  <c r="N708" i="27"/>
  <c r="N709" i="27"/>
  <c r="N710" i="27"/>
  <c r="N711" i="27"/>
  <c r="N712" i="27"/>
  <c r="N713" i="27"/>
  <c r="N714" i="27"/>
  <c r="N715" i="27"/>
  <c r="N716" i="27"/>
  <c r="N717" i="27"/>
  <c r="N718" i="27"/>
  <c r="N719" i="27"/>
  <c r="N720" i="27"/>
  <c r="N721" i="27"/>
  <c r="N722" i="27"/>
  <c r="N723" i="27"/>
  <c r="N724" i="27"/>
  <c r="N725" i="27"/>
  <c r="N726" i="27"/>
  <c r="N727" i="27"/>
  <c r="N728" i="27"/>
  <c r="N729" i="27"/>
  <c r="N730" i="27"/>
  <c r="N731" i="27"/>
  <c r="N732" i="27"/>
  <c r="N733" i="27"/>
  <c r="N734" i="27"/>
  <c r="N735" i="27"/>
  <c r="N736" i="27"/>
  <c r="N737" i="27"/>
  <c r="N738" i="27"/>
  <c r="N739" i="27"/>
  <c r="N740" i="27"/>
  <c r="N741" i="27"/>
  <c r="N742" i="27"/>
  <c r="N743" i="27"/>
  <c r="N744" i="27"/>
  <c r="N745" i="27"/>
  <c r="N746" i="27"/>
  <c r="N747" i="27"/>
  <c r="N748" i="27"/>
  <c r="N749" i="27"/>
  <c r="N750" i="27"/>
  <c r="N751" i="27"/>
  <c r="N752" i="27"/>
  <c r="N753" i="27"/>
  <c r="N754" i="27"/>
  <c r="N755" i="27"/>
  <c r="N756" i="27"/>
  <c r="N757" i="27"/>
  <c r="N758" i="27"/>
  <c r="N759" i="27"/>
  <c r="N760" i="27"/>
  <c r="N761" i="27"/>
  <c r="N762" i="27"/>
  <c r="N763" i="27"/>
  <c r="N764" i="27"/>
  <c r="N765" i="27"/>
  <c r="N766" i="27"/>
  <c r="N767" i="27"/>
  <c r="N768" i="27"/>
  <c r="N769" i="27"/>
  <c r="N770" i="27"/>
  <c r="N771" i="27"/>
  <c r="N772" i="27"/>
  <c r="N773" i="27"/>
  <c r="N774" i="27"/>
  <c r="N775" i="27"/>
  <c r="N776" i="27"/>
  <c r="N777" i="27"/>
  <c r="N778" i="27"/>
  <c r="N779" i="27"/>
  <c r="N780" i="27"/>
  <c r="N781" i="27"/>
  <c r="N782" i="27"/>
  <c r="N783" i="27"/>
  <c r="N784" i="27"/>
  <c r="N785" i="27"/>
  <c r="N786" i="27"/>
  <c r="N787" i="27"/>
  <c r="N788" i="27"/>
  <c r="N789" i="27"/>
  <c r="N790" i="27"/>
  <c r="N791" i="27"/>
  <c r="N792" i="27"/>
  <c r="N793" i="27"/>
  <c r="N794" i="27"/>
  <c r="N795" i="27"/>
  <c r="N796" i="27"/>
  <c r="N797" i="27"/>
  <c r="N798" i="27"/>
  <c r="N799" i="27"/>
  <c r="N800" i="27"/>
  <c r="N801" i="27"/>
  <c r="N802" i="27"/>
  <c r="N803" i="27"/>
  <c r="N804" i="27"/>
  <c r="N805" i="27"/>
  <c r="N806" i="27"/>
  <c r="N807" i="27"/>
  <c r="N808" i="27"/>
  <c r="N809" i="27"/>
  <c r="N810" i="27"/>
  <c r="N811" i="27"/>
  <c r="N812" i="27"/>
  <c r="N813" i="27"/>
  <c r="N814" i="27"/>
  <c r="N815" i="27"/>
  <c r="N816" i="27"/>
  <c r="N817" i="27"/>
  <c r="N818" i="27"/>
  <c r="N819" i="27"/>
  <c r="N820" i="27"/>
  <c r="N821" i="27"/>
  <c r="N822" i="27"/>
  <c r="N823" i="27"/>
  <c r="N824" i="27"/>
  <c r="N825" i="27"/>
  <c r="N826" i="27"/>
  <c r="N827" i="27"/>
  <c r="N828" i="27"/>
  <c r="N829" i="27"/>
  <c r="N830" i="27"/>
  <c r="N831" i="27"/>
  <c r="N832" i="27"/>
  <c r="N833" i="27"/>
  <c r="N834" i="27"/>
  <c r="N835" i="27"/>
  <c r="N836" i="27"/>
  <c r="N837" i="27"/>
  <c r="N838" i="27"/>
  <c r="N839" i="27"/>
  <c r="N840" i="27"/>
  <c r="N841" i="27"/>
  <c r="N842" i="27"/>
  <c r="N843" i="27"/>
  <c r="N844" i="27"/>
  <c r="N845" i="27"/>
  <c r="N846" i="27"/>
  <c r="N847" i="27"/>
  <c r="N848" i="27"/>
  <c r="N849" i="27"/>
  <c r="N850" i="27"/>
  <c r="N851" i="27"/>
  <c r="N852" i="27"/>
  <c r="N853" i="27"/>
  <c r="N854" i="27"/>
  <c r="N855" i="27"/>
  <c r="N856" i="27"/>
  <c r="N857" i="27"/>
  <c r="N858" i="27"/>
  <c r="N859" i="27"/>
  <c r="N860" i="27"/>
  <c r="N861" i="27"/>
  <c r="N862" i="27"/>
  <c r="N863" i="27"/>
  <c r="N864" i="27"/>
  <c r="N865" i="27"/>
  <c r="N866" i="27"/>
  <c r="N867" i="27"/>
  <c r="N868" i="27"/>
  <c r="N869" i="27"/>
  <c r="N870" i="27"/>
  <c r="N871" i="27"/>
  <c r="N872" i="27"/>
  <c r="N873" i="27"/>
  <c r="N874" i="27"/>
  <c r="N875" i="27"/>
  <c r="N876" i="27"/>
  <c r="N877" i="27"/>
  <c r="N878" i="27"/>
  <c r="N879" i="27"/>
  <c r="N880" i="27"/>
  <c r="N881" i="27"/>
  <c r="N882" i="27"/>
  <c r="N883" i="27"/>
  <c r="N884" i="27"/>
  <c r="N885" i="27"/>
  <c r="N886" i="27"/>
  <c r="N887" i="27"/>
  <c r="N888" i="27"/>
  <c r="N889" i="27"/>
  <c r="N890" i="27"/>
  <c r="N891" i="27"/>
  <c r="N892" i="27"/>
  <c r="N893" i="27"/>
  <c r="N894" i="27"/>
  <c r="N895" i="27"/>
  <c r="N896" i="27"/>
  <c r="N897" i="27"/>
  <c r="N898" i="27"/>
  <c r="N899" i="27"/>
  <c r="N900" i="27"/>
  <c r="N901" i="27"/>
  <c r="N902" i="27"/>
  <c r="N903" i="27"/>
  <c r="N904" i="27"/>
  <c r="N905" i="27"/>
  <c r="N906" i="27"/>
  <c r="N907" i="27"/>
  <c r="N908" i="27"/>
  <c r="N909" i="27"/>
  <c r="N910" i="27"/>
  <c r="N911" i="27"/>
  <c r="N912" i="27"/>
  <c r="N913" i="27"/>
  <c r="N914" i="27"/>
  <c r="N915" i="27"/>
  <c r="N916" i="27"/>
  <c r="N917" i="27"/>
  <c r="N918" i="27"/>
  <c r="N919" i="27"/>
  <c r="N920" i="27"/>
  <c r="N921" i="27"/>
  <c r="N922" i="27"/>
  <c r="N923" i="27"/>
  <c r="N924" i="27"/>
  <c r="N925" i="27"/>
  <c r="N926" i="27"/>
  <c r="N927" i="27"/>
  <c r="N928" i="27"/>
  <c r="N929" i="27"/>
  <c r="N930" i="27"/>
  <c r="N931" i="27"/>
  <c r="N932" i="27"/>
  <c r="N933" i="27"/>
  <c r="N934" i="27"/>
  <c r="N935" i="27"/>
  <c r="N936" i="27"/>
  <c r="N937" i="27"/>
  <c r="N938" i="27"/>
  <c r="N939" i="27"/>
  <c r="N940" i="27"/>
  <c r="N941" i="27"/>
  <c r="N942" i="27"/>
  <c r="N943" i="27"/>
  <c r="N944" i="27"/>
  <c r="N945" i="27"/>
  <c r="N946" i="27"/>
  <c r="N947" i="27"/>
  <c r="N948" i="27"/>
  <c r="N949" i="27"/>
  <c r="N950" i="27"/>
  <c r="N951" i="27"/>
  <c r="N952" i="27"/>
  <c r="N953" i="27"/>
  <c r="N954" i="27"/>
  <c r="N955" i="27"/>
  <c r="N956" i="27"/>
  <c r="N957" i="27"/>
  <c r="N958" i="27"/>
  <c r="N959" i="27"/>
  <c r="N960" i="27"/>
  <c r="N961" i="27"/>
  <c r="N962" i="27"/>
  <c r="N963" i="27"/>
  <c r="N964" i="27"/>
  <c r="N965" i="27"/>
  <c r="N966" i="27"/>
  <c r="N967" i="27"/>
  <c r="N968" i="27"/>
  <c r="N969" i="27"/>
  <c r="N970" i="27"/>
  <c r="N971" i="27"/>
  <c r="N972" i="27"/>
  <c r="N973" i="27"/>
  <c r="N974" i="27"/>
  <c r="N975" i="27"/>
  <c r="N976" i="27"/>
  <c r="N977" i="27"/>
  <c r="N978" i="27"/>
  <c r="N979" i="27"/>
  <c r="N980" i="27"/>
  <c r="N981" i="27"/>
  <c r="N982" i="27"/>
  <c r="N983" i="27"/>
  <c r="N984" i="27"/>
  <c r="N985" i="27"/>
  <c r="N986" i="27"/>
  <c r="N987" i="27"/>
  <c r="N988" i="27"/>
  <c r="N989" i="27"/>
  <c r="N990" i="27"/>
  <c r="N991" i="27"/>
  <c r="N992" i="27"/>
  <c r="N993" i="27"/>
  <c r="N994" i="27"/>
  <c r="N995" i="27"/>
  <c r="N996" i="27"/>
  <c r="N997" i="27"/>
  <c r="N998" i="27"/>
  <c r="N999" i="27"/>
  <c r="N1000" i="27"/>
  <c r="N1001" i="27"/>
  <c r="N1002" i="27"/>
  <c r="N1003" i="27"/>
  <c r="N1004" i="27"/>
  <c r="N1005" i="27"/>
  <c r="N1006" i="27"/>
  <c r="N1007" i="27"/>
  <c r="N1008" i="27"/>
  <c r="N1009" i="27"/>
  <c r="N1010" i="27"/>
  <c r="N1011" i="27"/>
  <c r="N1012" i="27"/>
  <c r="N1013" i="27"/>
  <c r="N1014" i="27"/>
  <c r="N1015" i="27"/>
  <c r="N1016" i="27"/>
  <c r="N1017" i="27"/>
  <c r="N1018" i="27"/>
  <c r="N1019" i="27"/>
  <c r="N1020" i="27"/>
  <c r="N20" i="27"/>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001" i="26"/>
  <c r="N1002" i="26"/>
  <c r="N1003" i="26"/>
  <c r="N1004" i="26"/>
  <c r="N1005" i="26"/>
  <c r="N1006" i="26"/>
  <c r="N1007" i="26"/>
  <c r="N1008" i="26"/>
  <c r="N1009" i="26"/>
  <c r="N1010" i="26"/>
  <c r="N1011" i="26"/>
  <c r="N1012" i="26"/>
  <c r="N1013" i="26"/>
  <c r="N1014" i="26"/>
  <c r="N1015" i="26"/>
  <c r="N1016" i="26"/>
  <c r="N1017" i="26"/>
  <c r="N1018" i="26"/>
  <c r="N1019" i="26"/>
  <c r="N1020" i="26"/>
  <c r="N20" i="26"/>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6"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43" i="25"/>
  <c r="R944" i="25"/>
  <c r="R945" i="25"/>
  <c r="R946" i="25"/>
  <c r="R947" i="25"/>
  <c r="R948" i="25"/>
  <c r="R949" i="25"/>
  <c r="R950" i="25"/>
  <c r="R951" i="25"/>
  <c r="R952" i="25"/>
  <c r="R953" i="25"/>
  <c r="R954" i="25"/>
  <c r="R955" i="25"/>
  <c r="R956" i="25"/>
  <c r="R957" i="25"/>
  <c r="R958" i="25"/>
  <c r="R959" i="25"/>
  <c r="R960" i="25"/>
  <c r="R961" i="25"/>
  <c r="R962" i="25"/>
  <c r="R963" i="25"/>
  <c r="R964" i="25"/>
  <c r="R965" i="25"/>
  <c r="R966" i="25"/>
  <c r="R967" i="25"/>
  <c r="R968" i="25"/>
  <c r="R969" i="25"/>
  <c r="R970" i="25"/>
  <c r="R971" i="25"/>
  <c r="R972" i="25"/>
  <c r="R973" i="25"/>
  <c r="R974" i="25"/>
  <c r="R975" i="25"/>
  <c r="R976" i="25"/>
  <c r="R977" i="25"/>
  <c r="R978"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1005" i="25"/>
  <c r="R1006" i="25"/>
  <c r="R1007" i="25"/>
  <c r="R1008" i="25"/>
  <c r="R1009" i="25"/>
  <c r="R1010" i="25"/>
  <c r="R1011" i="25"/>
  <c r="R1012" i="25"/>
  <c r="R1013" i="25"/>
  <c r="R1014" i="25"/>
  <c r="R1015" i="25"/>
  <c r="R1016" i="25"/>
  <c r="R1017" i="25"/>
  <c r="R1018" i="25"/>
  <c r="R1019" i="25"/>
  <c r="R1020" i="25"/>
  <c r="R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20" i="25"/>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149" i="24"/>
  <c r="R150" i="24"/>
  <c r="R151" i="24"/>
  <c r="R152" i="24"/>
  <c r="R153" i="24"/>
  <c r="R154" i="24"/>
  <c r="R155" i="24"/>
  <c r="R156" i="24"/>
  <c r="R157" i="24"/>
  <c r="R158" i="24"/>
  <c r="R159" i="24"/>
  <c r="R160" i="24"/>
  <c r="R161" i="24"/>
  <c r="R162" i="24"/>
  <c r="R163" i="24"/>
  <c r="R164" i="24"/>
  <c r="R165" i="24"/>
  <c r="R166" i="24"/>
  <c r="R167" i="24"/>
  <c r="R168" i="24"/>
  <c r="R169" i="24"/>
  <c r="R170" i="24"/>
  <c r="R171" i="24"/>
  <c r="R172" i="24"/>
  <c r="R173" i="24"/>
  <c r="R174" i="24"/>
  <c r="R175" i="24"/>
  <c r="R176" i="24"/>
  <c r="R177" i="24"/>
  <c r="R178" i="24"/>
  <c r="R179" i="24"/>
  <c r="R180" i="24"/>
  <c r="R181" i="24"/>
  <c r="R182" i="24"/>
  <c r="R183" i="24"/>
  <c r="R184" i="24"/>
  <c r="R185" i="24"/>
  <c r="R186" i="24"/>
  <c r="R187" i="24"/>
  <c r="R188" i="24"/>
  <c r="R189" i="24"/>
  <c r="R190" i="24"/>
  <c r="R191" i="24"/>
  <c r="R192" i="24"/>
  <c r="R193" i="24"/>
  <c r="R194" i="24"/>
  <c r="R195" i="24"/>
  <c r="R196" i="24"/>
  <c r="R197" i="24"/>
  <c r="R198" i="24"/>
  <c r="R199" i="24"/>
  <c r="R200" i="24"/>
  <c r="R201" i="24"/>
  <c r="R202" i="24"/>
  <c r="R203" i="24"/>
  <c r="R204" i="24"/>
  <c r="R205" i="24"/>
  <c r="R206" i="24"/>
  <c r="R207" i="24"/>
  <c r="R208" i="24"/>
  <c r="R209" i="24"/>
  <c r="R210" i="24"/>
  <c r="R211" i="24"/>
  <c r="R212" i="24"/>
  <c r="R213" i="24"/>
  <c r="R214" i="24"/>
  <c r="R215" i="24"/>
  <c r="R216" i="24"/>
  <c r="R217" i="24"/>
  <c r="R218" i="24"/>
  <c r="R219" i="24"/>
  <c r="R220" i="24"/>
  <c r="R221" i="24"/>
  <c r="R222" i="24"/>
  <c r="R223" i="24"/>
  <c r="R224" i="24"/>
  <c r="R225" i="24"/>
  <c r="R226" i="24"/>
  <c r="R227" i="24"/>
  <c r="R228" i="24"/>
  <c r="R229" i="24"/>
  <c r="R230" i="24"/>
  <c r="R231" i="24"/>
  <c r="R232" i="24"/>
  <c r="R233" i="24"/>
  <c r="R234" i="24"/>
  <c r="R235" i="24"/>
  <c r="R236" i="24"/>
  <c r="R237" i="24"/>
  <c r="R238" i="24"/>
  <c r="R239" i="24"/>
  <c r="R240" i="24"/>
  <c r="R241" i="24"/>
  <c r="R242" i="24"/>
  <c r="R243" i="24"/>
  <c r="R244" i="24"/>
  <c r="R245" i="24"/>
  <c r="R246" i="24"/>
  <c r="R247" i="24"/>
  <c r="R248" i="24"/>
  <c r="R249" i="24"/>
  <c r="R250" i="24"/>
  <c r="R251" i="24"/>
  <c r="R252" i="24"/>
  <c r="R253" i="24"/>
  <c r="R254" i="24"/>
  <c r="R255" i="24"/>
  <c r="R256" i="24"/>
  <c r="R257" i="24"/>
  <c r="R258" i="24"/>
  <c r="R259" i="24"/>
  <c r="R260" i="24"/>
  <c r="R261" i="24"/>
  <c r="R262" i="24"/>
  <c r="R263" i="24"/>
  <c r="R264" i="24"/>
  <c r="R265" i="24"/>
  <c r="R266" i="24"/>
  <c r="R267" i="24"/>
  <c r="R268" i="24"/>
  <c r="R269" i="24"/>
  <c r="R270" i="24"/>
  <c r="R271" i="24"/>
  <c r="R272" i="24"/>
  <c r="R273" i="24"/>
  <c r="R274" i="24"/>
  <c r="R275" i="24"/>
  <c r="R276" i="24"/>
  <c r="R277" i="24"/>
  <c r="R278" i="24"/>
  <c r="R279" i="24"/>
  <c r="R280" i="24"/>
  <c r="R281" i="24"/>
  <c r="R282" i="24"/>
  <c r="R283" i="24"/>
  <c r="R284" i="24"/>
  <c r="R285" i="24"/>
  <c r="R286" i="24"/>
  <c r="R287" i="24"/>
  <c r="R288" i="24"/>
  <c r="R289" i="24"/>
  <c r="R290" i="24"/>
  <c r="R291" i="24"/>
  <c r="R292" i="24"/>
  <c r="R293" i="24"/>
  <c r="R294" i="24"/>
  <c r="R295" i="24"/>
  <c r="R296" i="24"/>
  <c r="R297" i="24"/>
  <c r="R298" i="24"/>
  <c r="R299" i="24"/>
  <c r="R300" i="24"/>
  <c r="R301" i="24"/>
  <c r="R302" i="24"/>
  <c r="R303" i="24"/>
  <c r="R304" i="24"/>
  <c r="R305" i="24"/>
  <c r="R306" i="24"/>
  <c r="R307" i="24"/>
  <c r="R308" i="24"/>
  <c r="R309" i="24"/>
  <c r="R310" i="24"/>
  <c r="R311" i="24"/>
  <c r="R312" i="24"/>
  <c r="R313" i="24"/>
  <c r="R314" i="24"/>
  <c r="R315" i="24"/>
  <c r="R316" i="24"/>
  <c r="R317" i="24"/>
  <c r="R318" i="24"/>
  <c r="R319" i="24"/>
  <c r="R320" i="24"/>
  <c r="R321" i="24"/>
  <c r="R322" i="24"/>
  <c r="R323" i="24"/>
  <c r="R324" i="24"/>
  <c r="R325" i="24"/>
  <c r="R326" i="24"/>
  <c r="R327" i="24"/>
  <c r="R328" i="24"/>
  <c r="R329" i="24"/>
  <c r="R330" i="24"/>
  <c r="R331" i="24"/>
  <c r="R332" i="24"/>
  <c r="R333" i="24"/>
  <c r="R334" i="24"/>
  <c r="R335" i="24"/>
  <c r="R336" i="24"/>
  <c r="R337" i="24"/>
  <c r="R338" i="24"/>
  <c r="R339" i="24"/>
  <c r="R340" i="24"/>
  <c r="R341" i="24"/>
  <c r="R342" i="24"/>
  <c r="R343" i="24"/>
  <c r="R344" i="24"/>
  <c r="R345" i="24"/>
  <c r="R346" i="24"/>
  <c r="R347" i="24"/>
  <c r="R348" i="24"/>
  <c r="R349" i="24"/>
  <c r="R350" i="24"/>
  <c r="R351" i="24"/>
  <c r="R352" i="24"/>
  <c r="R353" i="24"/>
  <c r="R354" i="24"/>
  <c r="R355" i="24"/>
  <c r="R356" i="24"/>
  <c r="R357" i="24"/>
  <c r="R358" i="24"/>
  <c r="R359" i="24"/>
  <c r="R360" i="24"/>
  <c r="R361" i="24"/>
  <c r="R362" i="24"/>
  <c r="R363" i="24"/>
  <c r="R364" i="24"/>
  <c r="R365" i="24"/>
  <c r="R366" i="24"/>
  <c r="R367" i="24"/>
  <c r="R368" i="24"/>
  <c r="R369" i="24"/>
  <c r="R370" i="24"/>
  <c r="R371" i="24"/>
  <c r="R372" i="24"/>
  <c r="R373" i="24"/>
  <c r="R374" i="24"/>
  <c r="R375" i="24"/>
  <c r="R376" i="24"/>
  <c r="R377" i="24"/>
  <c r="R378" i="24"/>
  <c r="R379" i="24"/>
  <c r="R380" i="24"/>
  <c r="R381" i="24"/>
  <c r="R382" i="24"/>
  <c r="R383" i="24"/>
  <c r="R384" i="24"/>
  <c r="R385" i="24"/>
  <c r="R386" i="24"/>
  <c r="R387" i="24"/>
  <c r="R388" i="24"/>
  <c r="R389" i="24"/>
  <c r="R390" i="24"/>
  <c r="R391" i="24"/>
  <c r="R392" i="24"/>
  <c r="R393" i="24"/>
  <c r="R394" i="24"/>
  <c r="R395" i="24"/>
  <c r="R396" i="24"/>
  <c r="R397" i="24"/>
  <c r="R398" i="24"/>
  <c r="R399" i="24"/>
  <c r="R400" i="24"/>
  <c r="R401" i="24"/>
  <c r="R402" i="24"/>
  <c r="R403" i="24"/>
  <c r="R404" i="24"/>
  <c r="R405" i="24"/>
  <c r="R406" i="24"/>
  <c r="R407" i="24"/>
  <c r="R408" i="24"/>
  <c r="R409" i="24"/>
  <c r="R410" i="24"/>
  <c r="R411" i="24"/>
  <c r="R412" i="24"/>
  <c r="R413" i="24"/>
  <c r="R414" i="24"/>
  <c r="R415" i="24"/>
  <c r="R416" i="24"/>
  <c r="R417" i="24"/>
  <c r="R418" i="24"/>
  <c r="R419" i="24"/>
  <c r="R420" i="24"/>
  <c r="R421" i="24"/>
  <c r="R422" i="24"/>
  <c r="R423" i="24"/>
  <c r="R424" i="24"/>
  <c r="R425" i="24"/>
  <c r="R426" i="24"/>
  <c r="R427" i="24"/>
  <c r="R428" i="24"/>
  <c r="R429" i="24"/>
  <c r="R430" i="24"/>
  <c r="R431" i="24"/>
  <c r="R432" i="24"/>
  <c r="R433" i="24"/>
  <c r="R434" i="24"/>
  <c r="R435" i="24"/>
  <c r="R436" i="24"/>
  <c r="R437" i="24"/>
  <c r="R438" i="24"/>
  <c r="R439" i="24"/>
  <c r="R440" i="24"/>
  <c r="R441" i="24"/>
  <c r="R442" i="24"/>
  <c r="R443" i="24"/>
  <c r="R444" i="24"/>
  <c r="R445" i="24"/>
  <c r="R446" i="24"/>
  <c r="R447" i="24"/>
  <c r="R448" i="24"/>
  <c r="R449" i="24"/>
  <c r="R450" i="24"/>
  <c r="R451" i="24"/>
  <c r="R452" i="24"/>
  <c r="R453" i="24"/>
  <c r="R454" i="24"/>
  <c r="R455" i="24"/>
  <c r="R456" i="24"/>
  <c r="R457" i="24"/>
  <c r="R458" i="24"/>
  <c r="R459" i="24"/>
  <c r="R460" i="24"/>
  <c r="R461" i="24"/>
  <c r="R462" i="24"/>
  <c r="R463" i="24"/>
  <c r="R464" i="24"/>
  <c r="R465" i="24"/>
  <c r="R466" i="24"/>
  <c r="R467" i="24"/>
  <c r="R468" i="24"/>
  <c r="R469" i="24"/>
  <c r="R470" i="24"/>
  <c r="R471" i="24"/>
  <c r="R472" i="24"/>
  <c r="R473" i="24"/>
  <c r="R474" i="24"/>
  <c r="R475" i="24"/>
  <c r="R476" i="24"/>
  <c r="R477" i="24"/>
  <c r="R478" i="24"/>
  <c r="R479" i="24"/>
  <c r="R480" i="24"/>
  <c r="R481" i="24"/>
  <c r="R482" i="24"/>
  <c r="R483" i="24"/>
  <c r="R484" i="24"/>
  <c r="R485" i="24"/>
  <c r="R486" i="24"/>
  <c r="R487" i="24"/>
  <c r="R488" i="24"/>
  <c r="R489" i="24"/>
  <c r="R490" i="24"/>
  <c r="R491" i="24"/>
  <c r="R492" i="24"/>
  <c r="R493" i="24"/>
  <c r="R494" i="24"/>
  <c r="R495" i="24"/>
  <c r="R496" i="24"/>
  <c r="R497" i="24"/>
  <c r="R498" i="24"/>
  <c r="R499" i="24"/>
  <c r="R500" i="24"/>
  <c r="R501" i="24"/>
  <c r="R502" i="24"/>
  <c r="R503" i="24"/>
  <c r="R504" i="24"/>
  <c r="R505" i="24"/>
  <c r="R506" i="24"/>
  <c r="R507" i="24"/>
  <c r="R508" i="24"/>
  <c r="R509" i="24"/>
  <c r="R510" i="24"/>
  <c r="R511" i="24"/>
  <c r="R512" i="24"/>
  <c r="R513" i="24"/>
  <c r="R514" i="24"/>
  <c r="R515" i="24"/>
  <c r="R516" i="24"/>
  <c r="R517" i="24"/>
  <c r="R518" i="24"/>
  <c r="R519" i="24"/>
  <c r="R520" i="24"/>
  <c r="R521" i="24"/>
  <c r="R522" i="24"/>
  <c r="R523" i="24"/>
  <c r="R524" i="24"/>
  <c r="R525" i="24"/>
  <c r="R526" i="24"/>
  <c r="R527" i="24"/>
  <c r="R528" i="24"/>
  <c r="R529" i="24"/>
  <c r="R530" i="24"/>
  <c r="R531" i="24"/>
  <c r="R532" i="24"/>
  <c r="R533" i="24"/>
  <c r="R534" i="24"/>
  <c r="R535" i="24"/>
  <c r="R536" i="24"/>
  <c r="R537" i="24"/>
  <c r="R538" i="24"/>
  <c r="R539" i="24"/>
  <c r="R540" i="24"/>
  <c r="R541" i="24"/>
  <c r="R542" i="24"/>
  <c r="R543" i="24"/>
  <c r="R544" i="24"/>
  <c r="R545" i="24"/>
  <c r="R546" i="24"/>
  <c r="R547" i="24"/>
  <c r="R548" i="24"/>
  <c r="R549" i="24"/>
  <c r="R550" i="24"/>
  <c r="R551" i="24"/>
  <c r="R552" i="24"/>
  <c r="R553" i="24"/>
  <c r="R554" i="24"/>
  <c r="R555" i="24"/>
  <c r="R556" i="24"/>
  <c r="R557" i="24"/>
  <c r="R558" i="24"/>
  <c r="R559" i="24"/>
  <c r="R560" i="24"/>
  <c r="R561" i="24"/>
  <c r="R562" i="24"/>
  <c r="R563" i="24"/>
  <c r="R564" i="24"/>
  <c r="R565" i="24"/>
  <c r="R566" i="24"/>
  <c r="R567" i="24"/>
  <c r="R568" i="24"/>
  <c r="R569" i="24"/>
  <c r="R570" i="24"/>
  <c r="R571" i="24"/>
  <c r="R572" i="24"/>
  <c r="R573" i="24"/>
  <c r="R574" i="24"/>
  <c r="R575" i="24"/>
  <c r="R576" i="24"/>
  <c r="R577" i="24"/>
  <c r="R578" i="24"/>
  <c r="R579" i="24"/>
  <c r="R580" i="24"/>
  <c r="R581" i="24"/>
  <c r="R582" i="24"/>
  <c r="R583" i="24"/>
  <c r="R584" i="24"/>
  <c r="R585" i="24"/>
  <c r="R586" i="24"/>
  <c r="R587" i="24"/>
  <c r="R588" i="24"/>
  <c r="R589" i="24"/>
  <c r="R590" i="24"/>
  <c r="R591" i="24"/>
  <c r="R592" i="24"/>
  <c r="R593" i="24"/>
  <c r="R594" i="24"/>
  <c r="R595" i="24"/>
  <c r="R596" i="24"/>
  <c r="R597" i="24"/>
  <c r="R598" i="24"/>
  <c r="R599" i="24"/>
  <c r="R600" i="24"/>
  <c r="R601" i="24"/>
  <c r="R602" i="24"/>
  <c r="R603" i="24"/>
  <c r="R604" i="24"/>
  <c r="R605" i="24"/>
  <c r="R606" i="24"/>
  <c r="R607" i="24"/>
  <c r="R608" i="24"/>
  <c r="R609" i="24"/>
  <c r="R610" i="24"/>
  <c r="R611" i="24"/>
  <c r="R612" i="24"/>
  <c r="R613" i="24"/>
  <c r="R614" i="24"/>
  <c r="R615" i="24"/>
  <c r="R616" i="24"/>
  <c r="R617" i="24"/>
  <c r="R618" i="24"/>
  <c r="R619" i="24"/>
  <c r="R620" i="24"/>
  <c r="R621" i="24"/>
  <c r="R622" i="24"/>
  <c r="R623" i="24"/>
  <c r="R624" i="24"/>
  <c r="R625" i="24"/>
  <c r="R626" i="24"/>
  <c r="R627" i="24"/>
  <c r="R628" i="24"/>
  <c r="R629" i="24"/>
  <c r="R630" i="24"/>
  <c r="R631" i="24"/>
  <c r="R632" i="24"/>
  <c r="R633" i="24"/>
  <c r="R634" i="24"/>
  <c r="R635" i="24"/>
  <c r="R636" i="24"/>
  <c r="R637" i="24"/>
  <c r="R638" i="24"/>
  <c r="R639" i="24"/>
  <c r="R640" i="24"/>
  <c r="R641" i="24"/>
  <c r="R642" i="24"/>
  <c r="R643" i="24"/>
  <c r="R644" i="24"/>
  <c r="R645" i="24"/>
  <c r="R646" i="24"/>
  <c r="R647" i="24"/>
  <c r="R648" i="24"/>
  <c r="R649" i="24"/>
  <c r="R650" i="24"/>
  <c r="R651" i="24"/>
  <c r="R652" i="24"/>
  <c r="R653" i="24"/>
  <c r="R654" i="24"/>
  <c r="R655" i="24"/>
  <c r="R656" i="24"/>
  <c r="R657" i="24"/>
  <c r="R658" i="24"/>
  <c r="R659" i="24"/>
  <c r="R660" i="24"/>
  <c r="R661" i="24"/>
  <c r="R662" i="24"/>
  <c r="R663" i="24"/>
  <c r="R664" i="24"/>
  <c r="R665" i="24"/>
  <c r="R666" i="24"/>
  <c r="R667" i="24"/>
  <c r="R668" i="24"/>
  <c r="R669" i="24"/>
  <c r="R670" i="24"/>
  <c r="R671" i="24"/>
  <c r="R672" i="24"/>
  <c r="R673" i="24"/>
  <c r="R674" i="24"/>
  <c r="R675" i="24"/>
  <c r="R676" i="24"/>
  <c r="R677" i="24"/>
  <c r="R678" i="24"/>
  <c r="R679" i="24"/>
  <c r="R680" i="24"/>
  <c r="R681" i="24"/>
  <c r="R682" i="24"/>
  <c r="R683" i="24"/>
  <c r="R684" i="24"/>
  <c r="R685" i="24"/>
  <c r="R686" i="24"/>
  <c r="R687" i="24"/>
  <c r="R688" i="24"/>
  <c r="R689" i="24"/>
  <c r="R690" i="24"/>
  <c r="R691" i="24"/>
  <c r="R692" i="24"/>
  <c r="R693" i="24"/>
  <c r="R694" i="24"/>
  <c r="R695" i="24"/>
  <c r="R696" i="24"/>
  <c r="R697" i="24"/>
  <c r="R698" i="24"/>
  <c r="R699" i="24"/>
  <c r="R700" i="24"/>
  <c r="R701" i="24"/>
  <c r="R702" i="24"/>
  <c r="R703" i="24"/>
  <c r="R704" i="24"/>
  <c r="R705" i="24"/>
  <c r="R706" i="24"/>
  <c r="R707" i="24"/>
  <c r="R708" i="24"/>
  <c r="R709" i="24"/>
  <c r="R710" i="24"/>
  <c r="R711" i="24"/>
  <c r="R712" i="24"/>
  <c r="R713" i="24"/>
  <c r="R714" i="24"/>
  <c r="R715" i="24"/>
  <c r="R716" i="24"/>
  <c r="R717" i="24"/>
  <c r="R718" i="24"/>
  <c r="R719" i="24"/>
  <c r="R720" i="24"/>
  <c r="R721" i="24"/>
  <c r="R722" i="24"/>
  <c r="R723" i="24"/>
  <c r="R724" i="24"/>
  <c r="R725" i="24"/>
  <c r="R726" i="24"/>
  <c r="R727" i="24"/>
  <c r="R728" i="24"/>
  <c r="R729" i="24"/>
  <c r="R730" i="24"/>
  <c r="R731" i="24"/>
  <c r="R732" i="24"/>
  <c r="R733" i="24"/>
  <c r="R734" i="24"/>
  <c r="R735" i="24"/>
  <c r="R736" i="24"/>
  <c r="R737" i="24"/>
  <c r="R738" i="24"/>
  <c r="R739" i="24"/>
  <c r="R740" i="24"/>
  <c r="R741" i="24"/>
  <c r="R742" i="24"/>
  <c r="R743" i="24"/>
  <c r="R744" i="24"/>
  <c r="R745" i="24"/>
  <c r="R746" i="24"/>
  <c r="R747" i="24"/>
  <c r="R748" i="24"/>
  <c r="R749" i="24"/>
  <c r="R750" i="24"/>
  <c r="R751" i="24"/>
  <c r="R752" i="24"/>
  <c r="R753" i="24"/>
  <c r="R754" i="24"/>
  <c r="R755" i="24"/>
  <c r="R756" i="24"/>
  <c r="R757" i="24"/>
  <c r="R758" i="24"/>
  <c r="R759" i="24"/>
  <c r="R760" i="24"/>
  <c r="R761" i="24"/>
  <c r="R762" i="24"/>
  <c r="R763" i="24"/>
  <c r="R764" i="24"/>
  <c r="R765" i="24"/>
  <c r="R766" i="24"/>
  <c r="R767" i="24"/>
  <c r="R768" i="24"/>
  <c r="R769" i="24"/>
  <c r="R770" i="24"/>
  <c r="R771" i="24"/>
  <c r="R772" i="24"/>
  <c r="R773" i="24"/>
  <c r="R774" i="24"/>
  <c r="R775" i="24"/>
  <c r="R776" i="24"/>
  <c r="R777" i="24"/>
  <c r="R778" i="24"/>
  <c r="R779" i="24"/>
  <c r="R780" i="24"/>
  <c r="R781" i="24"/>
  <c r="R782" i="24"/>
  <c r="R783" i="24"/>
  <c r="R784" i="24"/>
  <c r="R785" i="24"/>
  <c r="R786" i="24"/>
  <c r="R787" i="24"/>
  <c r="R788" i="24"/>
  <c r="R789" i="24"/>
  <c r="R790" i="24"/>
  <c r="R791" i="24"/>
  <c r="R792" i="24"/>
  <c r="R793" i="24"/>
  <c r="R794" i="24"/>
  <c r="R795" i="24"/>
  <c r="R796" i="24"/>
  <c r="R797" i="24"/>
  <c r="R798" i="24"/>
  <c r="R799" i="24"/>
  <c r="R800" i="24"/>
  <c r="R801" i="24"/>
  <c r="R802" i="24"/>
  <c r="R803" i="24"/>
  <c r="R804" i="24"/>
  <c r="R805" i="24"/>
  <c r="R806" i="24"/>
  <c r="R807" i="24"/>
  <c r="R808" i="24"/>
  <c r="R809" i="24"/>
  <c r="R810" i="24"/>
  <c r="R811" i="24"/>
  <c r="R812" i="24"/>
  <c r="R813" i="24"/>
  <c r="R814" i="24"/>
  <c r="R815" i="24"/>
  <c r="R816" i="24"/>
  <c r="R817" i="24"/>
  <c r="R818" i="24"/>
  <c r="R819" i="24"/>
  <c r="R820" i="24"/>
  <c r="R821" i="24"/>
  <c r="R822" i="24"/>
  <c r="R823" i="24"/>
  <c r="R824" i="24"/>
  <c r="R825" i="24"/>
  <c r="R826" i="24"/>
  <c r="R827" i="24"/>
  <c r="R828" i="24"/>
  <c r="R829" i="24"/>
  <c r="R830" i="24"/>
  <c r="R831" i="24"/>
  <c r="R832" i="24"/>
  <c r="R833" i="24"/>
  <c r="R834" i="24"/>
  <c r="R835" i="24"/>
  <c r="R836" i="24"/>
  <c r="R837" i="24"/>
  <c r="R838" i="24"/>
  <c r="R839" i="24"/>
  <c r="R840" i="24"/>
  <c r="R841" i="24"/>
  <c r="R842" i="24"/>
  <c r="R843" i="24"/>
  <c r="R844" i="24"/>
  <c r="R845" i="24"/>
  <c r="R846" i="24"/>
  <c r="R847" i="24"/>
  <c r="R848" i="24"/>
  <c r="R849" i="24"/>
  <c r="R850" i="24"/>
  <c r="R851" i="24"/>
  <c r="R852" i="24"/>
  <c r="R853" i="24"/>
  <c r="R854" i="24"/>
  <c r="R855" i="24"/>
  <c r="R856" i="24"/>
  <c r="R857" i="24"/>
  <c r="R858" i="24"/>
  <c r="R859" i="24"/>
  <c r="R860" i="24"/>
  <c r="R861" i="24"/>
  <c r="R862" i="24"/>
  <c r="R863" i="24"/>
  <c r="R864" i="24"/>
  <c r="R865" i="24"/>
  <c r="R866" i="24"/>
  <c r="R867" i="24"/>
  <c r="R868" i="24"/>
  <c r="R869" i="24"/>
  <c r="R870" i="24"/>
  <c r="R871" i="24"/>
  <c r="R872" i="24"/>
  <c r="R873" i="24"/>
  <c r="R874" i="24"/>
  <c r="R875" i="24"/>
  <c r="R876" i="24"/>
  <c r="R877" i="24"/>
  <c r="R878" i="24"/>
  <c r="R879" i="24"/>
  <c r="R880" i="24"/>
  <c r="R881" i="24"/>
  <c r="R882" i="24"/>
  <c r="R883" i="24"/>
  <c r="R884" i="24"/>
  <c r="R885" i="24"/>
  <c r="R886" i="24"/>
  <c r="R887" i="24"/>
  <c r="R888" i="24"/>
  <c r="R889" i="24"/>
  <c r="R890" i="24"/>
  <c r="R891" i="24"/>
  <c r="R892" i="24"/>
  <c r="R893" i="24"/>
  <c r="R894" i="24"/>
  <c r="R895" i="24"/>
  <c r="R896" i="24"/>
  <c r="R897" i="24"/>
  <c r="R898" i="24"/>
  <c r="R899" i="24"/>
  <c r="R900" i="24"/>
  <c r="R901" i="24"/>
  <c r="R902" i="24"/>
  <c r="R903" i="24"/>
  <c r="R904" i="24"/>
  <c r="R905" i="24"/>
  <c r="R906" i="24"/>
  <c r="R907" i="24"/>
  <c r="R908" i="24"/>
  <c r="R909" i="24"/>
  <c r="R910" i="24"/>
  <c r="R911" i="24"/>
  <c r="R912" i="24"/>
  <c r="R913" i="24"/>
  <c r="R914" i="24"/>
  <c r="R915" i="24"/>
  <c r="R916" i="24"/>
  <c r="R917" i="24"/>
  <c r="R918" i="24"/>
  <c r="R919" i="24"/>
  <c r="R920" i="24"/>
  <c r="R921" i="24"/>
  <c r="R922" i="24"/>
  <c r="R923" i="24"/>
  <c r="R924" i="24"/>
  <c r="R925" i="24"/>
  <c r="R926" i="24"/>
  <c r="R927" i="24"/>
  <c r="R928" i="24"/>
  <c r="R929" i="24"/>
  <c r="R930" i="24"/>
  <c r="R931" i="24"/>
  <c r="R932" i="24"/>
  <c r="R933" i="24"/>
  <c r="R934" i="24"/>
  <c r="R935" i="24"/>
  <c r="R936" i="24"/>
  <c r="R937" i="24"/>
  <c r="R938" i="24"/>
  <c r="R939" i="24"/>
  <c r="R940" i="24"/>
  <c r="R941" i="24"/>
  <c r="R942" i="24"/>
  <c r="R943" i="24"/>
  <c r="R944" i="24"/>
  <c r="R945" i="24"/>
  <c r="R946" i="24"/>
  <c r="R947" i="24"/>
  <c r="R948" i="24"/>
  <c r="R949" i="24"/>
  <c r="R950" i="24"/>
  <c r="R951" i="24"/>
  <c r="R952" i="24"/>
  <c r="R953" i="24"/>
  <c r="R954" i="24"/>
  <c r="R955" i="24"/>
  <c r="R956" i="24"/>
  <c r="R957" i="24"/>
  <c r="R958" i="24"/>
  <c r="R959" i="24"/>
  <c r="R960" i="24"/>
  <c r="R961" i="24"/>
  <c r="R962" i="24"/>
  <c r="R963" i="24"/>
  <c r="R964" i="24"/>
  <c r="R965" i="24"/>
  <c r="R966" i="24"/>
  <c r="R967" i="24"/>
  <c r="R968" i="24"/>
  <c r="R969" i="24"/>
  <c r="R970" i="24"/>
  <c r="R971" i="24"/>
  <c r="R972" i="24"/>
  <c r="R973" i="24"/>
  <c r="R974" i="24"/>
  <c r="R975" i="24"/>
  <c r="R976" i="24"/>
  <c r="R977" i="24"/>
  <c r="R978" i="24"/>
  <c r="R979" i="24"/>
  <c r="R980" i="24"/>
  <c r="R981" i="24"/>
  <c r="R982" i="24"/>
  <c r="R983" i="24"/>
  <c r="R984" i="24"/>
  <c r="R985" i="24"/>
  <c r="R986" i="24"/>
  <c r="R987" i="24"/>
  <c r="R988" i="24"/>
  <c r="R989" i="24"/>
  <c r="R990" i="24"/>
  <c r="R991" i="24"/>
  <c r="R992" i="24"/>
  <c r="R993" i="24"/>
  <c r="R994" i="24"/>
  <c r="R995" i="24"/>
  <c r="R996" i="24"/>
  <c r="R997" i="24"/>
  <c r="R998" i="24"/>
  <c r="R999" i="24"/>
  <c r="R1000" i="24"/>
  <c r="R1001" i="24"/>
  <c r="R1002" i="24"/>
  <c r="R1003" i="24"/>
  <c r="R1004" i="24"/>
  <c r="R1005" i="24"/>
  <c r="R1006" i="24"/>
  <c r="R1007" i="24"/>
  <c r="R1008" i="24"/>
  <c r="R1009" i="24"/>
  <c r="R1010" i="24"/>
  <c r="R1011" i="24"/>
  <c r="R1012" i="24"/>
  <c r="R1013" i="24"/>
  <c r="R1014" i="24"/>
  <c r="R1015" i="24"/>
  <c r="R1016" i="24"/>
  <c r="R1017" i="24"/>
  <c r="R1018" i="24"/>
  <c r="R1019" i="24"/>
  <c r="R1020" i="24"/>
  <c r="R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7" i="24"/>
  <c r="N118" i="24"/>
  <c r="N119" i="24"/>
  <c r="N120" i="24"/>
  <c r="N121" i="24"/>
  <c r="N122" i="24"/>
  <c r="N123" i="24"/>
  <c r="N124" i="24"/>
  <c r="N125" i="24"/>
  <c r="N126" i="24"/>
  <c r="N127" i="24"/>
  <c r="N128" i="24"/>
  <c r="N129" i="24"/>
  <c r="N130" i="24"/>
  <c r="N131" i="24"/>
  <c r="N132" i="24"/>
  <c r="N133" i="24"/>
  <c r="N134" i="24"/>
  <c r="N135" i="24"/>
  <c r="N136" i="24"/>
  <c r="N137" i="24"/>
  <c r="N138" i="24"/>
  <c r="N139" i="24"/>
  <c r="N140" i="24"/>
  <c r="N141" i="24"/>
  <c r="N142" i="24"/>
  <c r="N143" i="24"/>
  <c r="N144" i="24"/>
  <c r="N145" i="24"/>
  <c r="N146" i="24"/>
  <c r="N147" i="24"/>
  <c r="N148" i="24"/>
  <c r="N149" i="24"/>
  <c r="N150" i="24"/>
  <c r="N151" i="24"/>
  <c r="N152" i="24"/>
  <c r="N153" i="24"/>
  <c r="N154" i="24"/>
  <c r="N155" i="24"/>
  <c r="N156" i="24"/>
  <c r="N157" i="24"/>
  <c r="N158" i="24"/>
  <c r="N159" i="24"/>
  <c r="N160" i="24"/>
  <c r="N161" i="24"/>
  <c r="N162" i="24"/>
  <c r="N163" i="24"/>
  <c r="N164" i="24"/>
  <c r="N165" i="24"/>
  <c r="N166" i="24"/>
  <c r="N167" i="24"/>
  <c r="N168" i="24"/>
  <c r="N169" i="24"/>
  <c r="N170" i="24"/>
  <c r="N171" i="24"/>
  <c r="N172" i="24"/>
  <c r="N173" i="24"/>
  <c r="N174" i="24"/>
  <c r="N175" i="24"/>
  <c r="N176" i="24"/>
  <c r="N177" i="24"/>
  <c r="N178" i="24"/>
  <c r="N179" i="24"/>
  <c r="N180" i="24"/>
  <c r="N181" i="24"/>
  <c r="N182" i="24"/>
  <c r="N183" i="24"/>
  <c r="N184" i="24"/>
  <c r="N185" i="24"/>
  <c r="N186" i="24"/>
  <c r="N187" i="24"/>
  <c r="N188" i="24"/>
  <c r="N189" i="24"/>
  <c r="N190" i="24"/>
  <c r="N191" i="24"/>
  <c r="N192" i="24"/>
  <c r="N193" i="24"/>
  <c r="N194" i="24"/>
  <c r="N195" i="24"/>
  <c r="N196" i="24"/>
  <c r="N197" i="24"/>
  <c r="N198" i="24"/>
  <c r="N199" i="24"/>
  <c r="N200" i="24"/>
  <c r="N201" i="24"/>
  <c r="N202" i="24"/>
  <c r="N203" i="24"/>
  <c r="N204" i="24"/>
  <c r="N205" i="24"/>
  <c r="N206" i="24"/>
  <c r="N207" i="24"/>
  <c r="N208" i="24"/>
  <c r="N209" i="24"/>
  <c r="N210" i="24"/>
  <c r="N211" i="24"/>
  <c r="N212" i="24"/>
  <c r="N213" i="24"/>
  <c r="N214" i="24"/>
  <c r="N215" i="24"/>
  <c r="N216" i="24"/>
  <c r="N217" i="24"/>
  <c r="N218" i="24"/>
  <c r="N219" i="24"/>
  <c r="N220" i="24"/>
  <c r="N221" i="24"/>
  <c r="N222" i="24"/>
  <c r="N223" i="24"/>
  <c r="N224" i="24"/>
  <c r="N225" i="24"/>
  <c r="N226" i="24"/>
  <c r="N227" i="24"/>
  <c r="N228" i="24"/>
  <c r="N229" i="24"/>
  <c r="N230" i="24"/>
  <c r="N231" i="24"/>
  <c r="N232" i="24"/>
  <c r="N233" i="24"/>
  <c r="N234" i="24"/>
  <c r="N235" i="24"/>
  <c r="N236" i="24"/>
  <c r="N237" i="24"/>
  <c r="N238" i="24"/>
  <c r="N239" i="24"/>
  <c r="N240" i="24"/>
  <c r="N241" i="24"/>
  <c r="N242" i="24"/>
  <c r="N243" i="24"/>
  <c r="N244" i="24"/>
  <c r="N245" i="24"/>
  <c r="N246" i="24"/>
  <c r="N247" i="24"/>
  <c r="N248" i="24"/>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N311" i="24"/>
  <c r="N312" i="24"/>
  <c r="N313" i="24"/>
  <c r="N314" i="24"/>
  <c r="N315" i="24"/>
  <c r="N316" i="24"/>
  <c r="N317" i="24"/>
  <c r="N318" i="24"/>
  <c r="N319" i="24"/>
  <c r="N320" i="24"/>
  <c r="N321" i="24"/>
  <c r="N322" i="24"/>
  <c r="N323" i="24"/>
  <c r="N324" i="24"/>
  <c r="N325" i="24"/>
  <c r="N326" i="24"/>
  <c r="N327" i="24"/>
  <c r="N328" i="24"/>
  <c r="N329" i="24"/>
  <c r="N330" i="24"/>
  <c r="N331" i="24"/>
  <c r="N332" i="24"/>
  <c r="N333" i="24"/>
  <c r="N334" i="24"/>
  <c r="N335" i="24"/>
  <c r="N336" i="24"/>
  <c r="N337" i="24"/>
  <c r="N338" i="24"/>
  <c r="N339" i="24"/>
  <c r="N340" i="24"/>
  <c r="N341" i="24"/>
  <c r="N342" i="24"/>
  <c r="N343" i="24"/>
  <c r="N344" i="24"/>
  <c r="N345" i="24"/>
  <c r="N346" i="24"/>
  <c r="N347" i="24"/>
  <c r="N348" i="24"/>
  <c r="N349" i="24"/>
  <c r="N350" i="24"/>
  <c r="N351" i="24"/>
  <c r="N352" i="24"/>
  <c r="N353" i="24"/>
  <c r="N354" i="24"/>
  <c r="N355" i="24"/>
  <c r="N356" i="24"/>
  <c r="N357" i="24"/>
  <c r="N358" i="24"/>
  <c r="N359" i="24"/>
  <c r="N360" i="24"/>
  <c r="N361" i="24"/>
  <c r="N362" i="24"/>
  <c r="N363" i="24"/>
  <c r="N364" i="24"/>
  <c r="N365" i="24"/>
  <c r="N366" i="24"/>
  <c r="N367" i="24"/>
  <c r="N368" i="24"/>
  <c r="N369" i="24"/>
  <c r="N370" i="24"/>
  <c r="N371" i="24"/>
  <c r="N372" i="24"/>
  <c r="N373" i="24"/>
  <c r="N374" i="24"/>
  <c r="N375" i="24"/>
  <c r="N376" i="24"/>
  <c r="N377" i="24"/>
  <c r="N378" i="24"/>
  <c r="N379" i="24"/>
  <c r="N380" i="24"/>
  <c r="N381" i="24"/>
  <c r="N382" i="24"/>
  <c r="N383" i="24"/>
  <c r="N384" i="24"/>
  <c r="N385" i="24"/>
  <c r="N386" i="24"/>
  <c r="N387" i="24"/>
  <c r="N388" i="24"/>
  <c r="N389" i="24"/>
  <c r="N390" i="24"/>
  <c r="N391" i="24"/>
  <c r="N392" i="24"/>
  <c r="N393" i="24"/>
  <c r="N394" i="24"/>
  <c r="N395" i="24"/>
  <c r="N396" i="24"/>
  <c r="N397" i="24"/>
  <c r="N398" i="24"/>
  <c r="N399" i="24"/>
  <c r="N400" i="24"/>
  <c r="N401" i="24"/>
  <c r="N402" i="24"/>
  <c r="N403" i="24"/>
  <c r="N404" i="24"/>
  <c r="N405" i="24"/>
  <c r="N406" i="24"/>
  <c r="N407" i="24"/>
  <c r="N408" i="24"/>
  <c r="N409" i="24"/>
  <c r="N410" i="24"/>
  <c r="N411" i="24"/>
  <c r="N412" i="24"/>
  <c r="N413" i="24"/>
  <c r="N414" i="24"/>
  <c r="N415" i="24"/>
  <c r="N416" i="24"/>
  <c r="N417" i="24"/>
  <c r="N418" i="24"/>
  <c r="N419" i="24"/>
  <c r="N420" i="24"/>
  <c r="N421" i="24"/>
  <c r="N422" i="24"/>
  <c r="N423" i="24"/>
  <c r="N424" i="24"/>
  <c r="N425" i="24"/>
  <c r="N426" i="24"/>
  <c r="N427" i="24"/>
  <c r="N428" i="24"/>
  <c r="N429" i="24"/>
  <c r="N430" i="24"/>
  <c r="N431" i="24"/>
  <c r="N432" i="24"/>
  <c r="N433" i="24"/>
  <c r="N434" i="24"/>
  <c r="N435" i="24"/>
  <c r="N436" i="24"/>
  <c r="N437" i="24"/>
  <c r="N438" i="24"/>
  <c r="N439" i="24"/>
  <c r="N440" i="24"/>
  <c r="N441" i="24"/>
  <c r="N442" i="24"/>
  <c r="N443" i="24"/>
  <c r="N444" i="24"/>
  <c r="N445" i="24"/>
  <c r="N446" i="24"/>
  <c r="N447" i="24"/>
  <c r="N448" i="24"/>
  <c r="N449" i="24"/>
  <c r="N450" i="24"/>
  <c r="N451" i="24"/>
  <c r="N452" i="24"/>
  <c r="N453" i="24"/>
  <c r="N454" i="24"/>
  <c r="N455" i="24"/>
  <c r="N456" i="24"/>
  <c r="N457" i="24"/>
  <c r="N458" i="24"/>
  <c r="N459" i="24"/>
  <c r="N460" i="24"/>
  <c r="N461" i="24"/>
  <c r="N462" i="24"/>
  <c r="N463" i="24"/>
  <c r="N464" i="24"/>
  <c r="N465" i="24"/>
  <c r="N466" i="24"/>
  <c r="N467" i="24"/>
  <c r="N468" i="24"/>
  <c r="N469" i="24"/>
  <c r="N470" i="24"/>
  <c r="N471" i="24"/>
  <c r="N472" i="24"/>
  <c r="N473" i="24"/>
  <c r="N474" i="24"/>
  <c r="N475" i="24"/>
  <c r="N476" i="24"/>
  <c r="N477" i="24"/>
  <c r="N478" i="24"/>
  <c r="N479" i="24"/>
  <c r="N480" i="24"/>
  <c r="N481" i="24"/>
  <c r="N482" i="24"/>
  <c r="N483" i="24"/>
  <c r="N484" i="24"/>
  <c r="N485" i="24"/>
  <c r="N486" i="24"/>
  <c r="N487" i="24"/>
  <c r="N488" i="24"/>
  <c r="N489" i="24"/>
  <c r="N490" i="24"/>
  <c r="N491" i="24"/>
  <c r="N492" i="24"/>
  <c r="N493" i="24"/>
  <c r="N494" i="24"/>
  <c r="N495" i="24"/>
  <c r="N496" i="24"/>
  <c r="N497" i="24"/>
  <c r="N498" i="24"/>
  <c r="N499" i="24"/>
  <c r="N500" i="24"/>
  <c r="N501" i="24"/>
  <c r="N502" i="24"/>
  <c r="N503" i="24"/>
  <c r="N504" i="24"/>
  <c r="N505" i="24"/>
  <c r="N506" i="24"/>
  <c r="N507" i="24"/>
  <c r="N508" i="24"/>
  <c r="N509" i="24"/>
  <c r="N510" i="24"/>
  <c r="N511" i="24"/>
  <c r="N512" i="24"/>
  <c r="N513" i="24"/>
  <c r="N514" i="24"/>
  <c r="N515" i="24"/>
  <c r="N516" i="24"/>
  <c r="N517" i="24"/>
  <c r="N518" i="24"/>
  <c r="N519" i="24"/>
  <c r="N520" i="24"/>
  <c r="N521" i="24"/>
  <c r="N522" i="24"/>
  <c r="N523" i="24"/>
  <c r="N524" i="24"/>
  <c r="N525" i="24"/>
  <c r="N526" i="24"/>
  <c r="N527" i="24"/>
  <c r="N528" i="24"/>
  <c r="N529" i="24"/>
  <c r="N530" i="24"/>
  <c r="N531" i="24"/>
  <c r="N532" i="24"/>
  <c r="N533" i="24"/>
  <c r="N534" i="24"/>
  <c r="N535" i="24"/>
  <c r="N536" i="24"/>
  <c r="N537" i="24"/>
  <c r="N538" i="24"/>
  <c r="N539" i="24"/>
  <c r="N540" i="24"/>
  <c r="N541" i="24"/>
  <c r="N542" i="24"/>
  <c r="N543" i="24"/>
  <c r="N544" i="24"/>
  <c r="N545" i="24"/>
  <c r="N546" i="24"/>
  <c r="N547" i="24"/>
  <c r="N548" i="24"/>
  <c r="N549" i="24"/>
  <c r="N550" i="24"/>
  <c r="N551" i="24"/>
  <c r="N552" i="24"/>
  <c r="N553" i="24"/>
  <c r="N554" i="24"/>
  <c r="N555" i="24"/>
  <c r="N556" i="24"/>
  <c r="N557" i="24"/>
  <c r="N558" i="24"/>
  <c r="N559" i="24"/>
  <c r="N560" i="24"/>
  <c r="N561" i="24"/>
  <c r="N562" i="24"/>
  <c r="N563" i="24"/>
  <c r="N564" i="24"/>
  <c r="N565" i="24"/>
  <c r="N566" i="24"/>
  <c r="N567" i="24"/>
  <c r="N568" i="24"/>
  <c r="N569" i="24"/>
  <c r="N570" i="24"/>
  <c r="N571" i="24"/>
  <c r="N572" i="24"/>
  <c r="N573" i="24"/>
  <c r="N574" i="24"/>
  <c r="N575" i="24"/>
  <c r="N576" i="24"/>
  <c r="N577" i="24"/>
  <c r="N578" i="24"/>
  <c r="N579" i="24"/>
  <c r="N580" i="24"/>
  <c r="N581" i="24"/>
  <c r="N582" i="24"/>
  <c r="N583" i="24"/>
  <c r="N584" i="24"/>
  <c r="N585" i="24"/>
  <c r="N586" i="24"/>
  <c r="N587" i="24"/>
  <c r="N588" i="24"/>
  <c r="N589" i="24"/>
  <c r="N590" i="24"/>
  <c r="N591" i="24"/>
  <c r="N592" i="24"/>
  <c r="N593" i="24"/>
  <c r="N594" i="24"/>
  <c r="N595" i="24"/>
  <c r="N596" i="24"/>
  <c r="N597" i="24"/>
  <c r="N598" i="24"/>
  <c r="N599" i="24"/>
  <c r="N600" i="24"/>
  <c r="N601" i="24"/>
  <c r="N602" i="24"/>
  <c r="N603" i="24"/>
  <c r="N604" i="24"/>
  <c r="N605" i="24"/>
  <c r="N606" i="24"/>
  <c r="N607" i="24"/>
  <c r="N608" i="24"/>
  <c r="N609" i="24"/>
  <c r="N610" i="24"/>
  <c r="N611" i="24"/>
  <c r="N612" i="24"/>
  <c r="N613" i="24"/>
  <c r="N614" i="24"/>
  <c r="N615" i="24"/>
  <c r="N616" i="24"/>
  <c r="N617" i="24"/>
  <c r="N618" i="24"/>
  <c r="N619" i="24"/>
  <c r="N620" i="24"/>
  <c r="N621" i="24"/>
  <c r="N622" i="24"/>
  <c r="N623" i="24"/>
  <c r="N624" i="24"/>
  <c r="N625" i="24"/>
  <c r="N626" i="24"/>
  <c r="N627" i="24"/>
  <c r="N628" i="24"/>
  <c r="N629" i="24"/>
  <c r="N630" i="24"/>
  <c r="N631" i="24"/>
  <c r="N632" i="24"/>
  <c r="N633" i="24"/>
  <c r="N634" i="24"/>
  <c r="N635" i="24"/>
  <c r="N636" i="24"/>
  <c r="N637" i="24"/>
  <c r="N638" i="24"/>
  <c r="N639" i="24"/>
  <c r="N640" i="24"/>
  <c r="N641" i="24"/>
  <c r="N642" i="24"/>
  <c r="N643" i="24"/>
  <c r="N644" i="24"/>
  <c r="N645" i="24"/>
  <c r="N646" i="24"/>
  <c r="N647" i="24"/>
  <c r="N648" i="24"/>
  <c r="N649" i="24"/>
  <c r="N650" i="24"/>
  <c r="N651" i="24"/>
  <c r="N652" i="24"/>
  <c r="N653" i="24"/>
  <c r="N654" i="24"/>
  <c r="N655" i="24"/>
  <c r="N656" i="24"/>
  <c r="N657" i="24"/>
  <c r="N658" i="24"/>
  <c r="N659" i="24"/>
  <c r="N660" i="24"/>
  <c r="N661" i="24"/>
  <c r="N662" i="24"/>
  <c r="N663" i="24"/>
  <c r="N664" i="24"/>
  <c r="N665" i="24"/>
  <c r="N666" i="24"/>
  <c r="N667" i="24"/>
  <c r="N668" i="24"/>
  <c r="N669" i="24"/>
  <c r="N670" i="24"/>
  <c r="N671" i="24"/>
  <c r="N672" i="24"/>
  <c r="N673" i="24"/>
  <c r="N674" i="24"/>
  <c r="N675" i="24"/>
  <c r="N676" i="24"/>
  <c r="N677" i="24"/>
  <c r="N678" i="24"/>
  <c r="N679" i="24"/>
  <c r="N680" i="24"/>
  <c r="N681" i="24"/>
  <c r="N682" i="24"/>
  <c r="N683" i="24"/>
  <c r="N684" i="24"/>
  <c r="N685" i="24"/>
  <c r="N686" i="24"/>
  <c r="N687" i="24"/>
  <c r="N688" i="24"/>
  <c r="N689" i="24"/>
  <c r="N690" i="24"/>
  <c r="N691" i="24"/>
  <c r="N692" i="24"/>
  <c r="N693" i="24"/>
  <c r="N694" i="24"/>
  <c r="N695" i="24"/>
  <c r="N696" i="24"/>
  <c r="N697" i="24"/>
  <c r="N698" i="24"/>
  <c r="N699" i="24"/>
  <c r="N700" i="24"/>
  <c r="N701" i="24"/>
  <c r="N702" i="24"/>
  <c r="N703" i="24"/>
  <c r="N704" i="24"/>
  <c r="N705" i="24"/>
  <c r="N706" i="24"/>
  <c r="N707" i="24"/>
  <c r="N708" i="24"/>
  <c r="N709" i="24"/>
  <c r="N710" i="24"/>
  <c r="N711" i="24"/>
  <c r="N712" i="24"/>
  <c r="N713" i="24"/>
  <c r="N714" i="24"/>
  <c r="N715" i="24"/>
  <c r="N716" i="24"/>
  <c r="N717" i="24"/>
  <c r="N718" i="24"/>
  <c r="N719" i="24"/>
  <c r="N720" i="24"/>
  <c r="N721" i="24"/>
  <c r="N722" i="24"/>
  <c r="N723" i="24"/>
  <c r="N724" i="24"/>
  <c r="N725" i="24"/>
  <c r="N726" i="24"/>
  <c r="N727" i="24"/>
  <c r="N728" i="24"/>
  <c r="N729" i="24"/>
  <c r="N730" i="24"/>
  <c r="N731" i="24"/>
  <c r="N732" i="24"/>
  <c r="N733" i="24"/>
  <c r="N734" i="24"/>
  <c r="N735" i="24"/>
  <c r="N736" i="24"/>
  <c r="N737" i="24"/>
  <c r="N738" i="24"/>
  <c r="N739" i="24"/>
  <c r="N740" i="24"/>
  <c r="N741" i="24"/>
  <c r="N742" i="24"/>
  <c r="N743" i="24"/>
  <c r="N744" i="24"/>
  <c r="N745" i="24"/>
  <c r="N746" i="24"/>
  <c r="N747" i="24"/>
  <c r="N748" i="24"/>
  <c r="N749" i="24"/>
  <c r="N750" i="24"/>
  <c r="N751" i="24"/>
  <c r="N752" i="24"/>
  <c r="N753" i="24"/>
  <c r="N754" i="24"/>
  <c r="N755" i="24"/>
  <c r="N756" i="24"/>
  <c r="N757" i="24"/>
  <c r="N758" i="24"/>
  <c r="N759" i="24"/>
  <c r="N760" i="24"/>
  <c r="N761" i="24"/>
  <c r="N762" i="24"/>
  <c r="N763" i="24"/>
  <c r="N764" i="24"/>
  <c r="N765" i="24"/>
  <c r="N766" i="24"/>
  <c r="N767" i="24"/>
  <c r="N768" i="24"/>
  <c r="N769" i="24"/>
  <c r="N770" i="24"/>
  <c r="N771" i="24"/>
  <c r="N772" i="24"/>
  <c r="N773" i="24"/>
  <c r="N774" i="24"/>
  <c r="N775" i="24"/>
  <c r="N776" i="24"/>
  <c r="N777" i="24"/>
  <c r="N778" i="24"/>
  <c r="N779" i="24"/>
  <c r="N780" i="24"/>
  <c r="N781" i="24"/>
  <c r="N782" i="24"/>
  <c r="N783" i="24"/>
  <c r="N784" i="24"/>
  <c r="N785" i="24"/>
  <c r="N786" i="24"/>
  <c r="N787" i="24"/>
  <c r="N788" i="24"/>
  <c r="N789" i="24"/>
  <c r="N790" i="24"/>
  <c r="N791" i="24"/>
  <c r="N792" i="24"/>
  <c r="N793" i="24"/>
  <c r="N794" i="24"/>
  <c r="N795" i="24"/>
  <c r="N796" i="24"/>
  <c r="N797" i="24"/>
  <c r="N798" i="24"/>
  <c r="N799" i="24"/>
  <c r="N800" i="24"/>
  <c r="N801" i="24"/>
  <c r="N802" i="24"/>
  <c r="N803" i="24"/>
  <c r="N804" i="24"/>
  <c r="N805" i="24"/>
  <c r="N806" i="24"/>
  <c r="N807" i="24"/>
  <c r="N808" i="24"/>
  <c r="N809" i="24"/>
  <c r="N810" i="24"/>
  <c r="N811" i="24"/>
  <c r="N812" i="24"/>
  <c r="N813" i="24"/>
  <c r="N814" i="24"/>
  <c r="N815" i="24"/>
  <c r="N816" i="24"/>
  <c r="N817" i="24"/>
  <c r="N818" i="24"/>
  <c r="N819" i="24"/>
  <c r="N820" i="24"/>
  <c r="N821" i="24"/>
  <c r="N822" i="24"/>
  <c r="N823" i="24"/>
  <c r="N824" i="24"/>
  <c r="N825" i="24"/>
  <c r="N826" i="24"/>
  <c r="N827" i="24"/>
  <c r="N828" i="24"/>
  <c r="N829" i="24"/>
  <c r="N830" i="24"/>
  <c r="N831" i="24"/>
  <c r="N832" i="24"/>
  <c r="N833" i="24"/>
  <c r="N834" i="24"/>
  <c r="N835" i="24"/>
  <c r="N836" i="24"/>
  <c r="N837" i="24"/>
  <c r="N838" i="24"/>
  <c r="N839" i="24"/>
  <c r="N840" i="24"/>
  <c r="N841" i="24"/>
  <c r="N842" i="24"/>
  <c r="N843" i="24"/>
  <c r="N844" i="24"/>
  <c r="N845" i="24"/>
  <c r="N846" i="24"/>
  <c r="N847" i="24"/>
  <c r="N848" i="24"/>
  <c r="N849" i="24"/>
  <c r="N850" i="24"/>
  <c r="N851" i="24"/>
  <c r="N852" i="24"/>
  <c r="N853" i="24"/>
  <c r="N854" i="24"/>
  <c r="N855" i="24"/>
  <c r="N856" i="24"/>
  <c r="N857" i="24"/>
  <c r="N858" i="24"/>
  <c r="N859" i="24"/>
  <c r="N860" i="24"/>
  <c r="N861" i="24"/>
  <c r="N862" i="24"/>
  <c r="N863" i="24"/>
  <c r="N864" i="24"/>
  <c r="N865" i="24"/>
  <c r="N866" i="24"/>
  <c r="N867" i="24"/>
  <c r="N868" i="24"/>
  <c r="N869" i="24"/>
  <c r="N870" i="24"/>
  <c r="N871" i="24"/>
  <c r="N872" i="24"/>
  <c r="N873" i="24"/>
  <c r="N874" i="24"/>
  <c r="N875" i="24"/>
  <c r="N876" i="24"/>
  <c r="N877" i="24"/>
  <c r="N878" i="24"/>
  <c r="N879" i="24"/>
  <c r="N880" i="24"/>
  <c r="N881" i="24"/>
  <c r="N882" i="24"/>
  <c r="N883" i="24"/>
  <c r="N884" i="24"/>
  <c r="N885" i="24"/>
  <c r="N886" i="24"/>
  <c r="N887" i="24"/>
  <c r="N888" i="24"/>
  <c r="N889" i="24"/>
  <c r="N890" i="24"/>
  <c r="N891" i="24"/>
  <c r="N892" i="24"/>
  <c r="N893" i="24"/>
  <c r="N894" i="24"/>
  <c r="N895" i="24"/>
  <c r="N896" i="24"/>
  <c r="N897" i="24"/>
  <c r="N898" i="24"/>
  <c r="N899" i="24"/>
  <c r="N900" i="24"/>
  <c r="N901" i="24"/>
  <c r="N902" i="24"/>
  <c r="N903" i="24"/>
  <c r="N904" i="24"/>
  <c r="N905" i="24"/>
  <c r="N906" i="24"/>
  <c r="N907" i="24"/>
  <c r="N908" i="24"/>
  <c r="N909" i="24"/>
  <c r="N910" i="24"/>
  <c r="N911" i="24"/>
  <c r="N912" i="24"/>
  <c r="N913" i="24"/>
  <c r="N914" i="24"/>
  <c r="N915" i="24"/>
  <c r="N916" i="24"/>
  <c r="N917" i="24"/>
  <c r="N918" i="24"/>
  <c r="N919" i="24"/>
  <c r="N920" i="24"/>
  <c r="N921" i="24"/>
  <c r="N922" i="24"/>
  <c r="N923" i="24"/>
  <c r="N924" i="24"/>
  <c r="N925" i="24"/>
  <c r="N926" i="24"/>
  <c r="N927" i="24"/>
  <c r="N928" i="24"/>
  <c r="N929" i="24"/>
  <c r="N930" i="24"/>
  <c r="N931" i="24"/>
  <c r="N932" i="24"/>
  <c r="N933" i="24"/>
  <c r="N934" i="24"/>
  <c r="N935" i="24"/>
  <c r="N936" i="24"/>
  <c r="N937" i="24"/>
  <c r="N938" i="24"/>
  <c r="N939" i="24"/>
  <c r="N940" i="24"/>
  <c r="N941" i="24"/>
  <c r="N942" i="24"/>
  <c r="N943" i="24"/>
  <c r="N944" i="24"/>
  <c r="N945" i="24"/>
  <c r="N946" i="24"/>
  <c r="N947" i="24"/>
  <c r="N948" i="24"/>
  <c r="N949" i="24"/>
  <c r="N950" i="24"/>
  <c r="N951" i="24"/>
  <c r="N952" i="24"/>
  <c r="N953" i="24"/>
  <c r="N954" i="24"/>
  <c r="N955" i="24"/>
  <c r="N956" i="24"/>
  <c r="N957" i="24"/>
  <c r="N958" i="24"/>
  <c r="N959" i="24"/>
  <c r="N960" i="24"/>
  <c r="N961" i="24"/>
  <c r="N962" i="24"/>
  <c r="N963" i="24"/>
  <c r="N964" i="24"/>
  <c r="N965" i="24"/>
  <c r="N966" i="24"/>
  <c r="N967" i="24"/>
  <c r="N968" i="24"/>
  <c r="N969" i="24"/>
  <c r="N970" i="24"/>
  <c r="N971" i="24"/>
  <c r="N972" i="24"/>
  <c r="N973" i="24"/>
  <c r="N974" i="24"/>
  <c r="N975" i="24"/>
  <c r="N976" i="24"/>
  <c r="N977" i="24"/>
  <c r="N978" i="24"/>
  <c r="N979" i="24"/>
  <c r="N980" i="24"/>
  <c r="N981" i="24"/>
  <c r="N982" i="24"/>
  <c r="N983" i="24"/>
  <c r="N984" i="24"/>
  <c r="N985" i="24"/>
  <c r="N986" i="24"/>
  <c r="N987" i="24"/>
  <c r="N988" i="24"/>
  <c r="N989" i="24"/>
  <c r="N990" i="24"/>
  <c r="N991" i="24"/>
  <c r="N992" i="24"/>
  <c r="N993" i="24"/>
  <c r="N994" i="24"/>
  <c r="N995" i="24"/>
  <c r="N996" i="24"/>
  <c r="N997" i="24"/>
  <c r="N998" i="24"/>
  <c r="N999" i="24"/>
  <c r="N1000" i="24"/>
  <c r="N1001" i="24"/>
  <c r="N1002" i="24"/>
  <c r="N1003" i="24"/>
  <c r="N1004" i="24"/>
  <c r="N1005" i="24"/>
  <c r="N1006" i="24"/>
  <c r="N1007" i="24"/>
  <c r="N1008" i="24"/>
  <c r="N1009" i="24"/>
  <c r="N1010" i="24"/>
  <c r="N1011" i="24"/>
  <c r="N1012" i="24"/>
  <c r="N1013" i="24"/>
  <c r="N1014" i="24"/>
  <c r="N1015" i="24"/>
  <c r="N1016" i="24"/>
  <c r="N1017" i="24"/>
  <c r="N1018" i="24"/>
  <c r="N1019" i="24"/>
  <c r="N1020" i="24"/>
  <c r="N20" i="24"/>
  <c r="G5" i="12"/>
  <c r="F5" i="12"/>
  <c r="E5" i="12"/>
  <c r="D5" i="12"/>
  <c r="C5" i="12"/>
  <c r="G18" i="12"/>
  <c r="F18" i="12"/>
  <c r="E18" i="12"/>
  <c r="D18" i="12"/>
  <c r="C18" i="12"/>
  <c r="E72" i="17" l="1"/>
  <c r="N87" i="14"/>
  <c r="Q87" i="14" s="1"/>
  <c r="N137" i="14"/>
  <c r="Q137" i="14" s="1"/>
  <c r="N279" i="14"/>
  <c r="Q279" i="14" s="1"/>
  <c r="N23" i="14"/>
  <c r="N26" i="14"/>
  <c r="N25" i="14"/>
  <c r="N21" i="14"/>
  <c r="N22" i="14"/>
  <c r="N27" i="14"/>
  <c r="N24" i="14"/>
  <c r="N29" i="14"/>
  <c r="N30" i="14"/>
  <c r="N20" i="14"/>
  <c r="N28"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7" i="14"/>
  <c r="Q57" i="14" s="1"/>
  <c r="N58" i="14"/>
  <c r="Q58" i="14" s="1"/>
  <c r="N59" i="14"/>
  <c r="Q59" i="14" s="1"/>
  <c r="N60" i="14"/>
  <c r="Q60" i="14" s="1"/>
  <c r="N61" i="14"/>
  <c r="Q61" i="14" s="1"/>
  <c r="N62" i="14"/>
  <c r="Q62" i="14" s="1"/>
  <c r="N63" i="14"/>
  <c r="Q63" i="14" s="1"/>
  <c r="N64" i="14"/>
  <c r="Q64" i="14" s="1"/>
  <c r="N65" i="14"/>
  <c r="Q65" i="14" s="1"/>
  <c r="N66" i="14"/>
  <c r="Q66" i="14" s="1"/>
  <c r="N67" i="14"/>
  <c r="Q67" i="14" s="1"/>
  <c r="N68" i="14"/>
  <c r="Q68" i="14" s="1"/>
  <c r="N69" i="14"/>
  <c r="Q69" i="14" s="1"/>
  <c r="N70" i="14"/>
  <c r="Q70" i="14" s="1"/>
  <c r="N71" i="14"/>
  <c r="Q71" i="14" s="1"/>
  <c r="N72" i="14"/>
  <c r="Q72" i="14" s="1"/>
  <c r="N73" i="14"/>
  <c r="Q73" i="14" s="1"/>
  <c r="N74" i="14"/>
  <c r="Q74" i="14" s="1"/>
  <c r="N75" i="14"/>
  <c r="Q75" i="14" s="1"/>
  <c r="N76" i="14"/>
  <c r="Q76" i="14" s="1"/>
  <c r="N77" i="14"/>
  <c r="Q77" i="14" s="1"/>
  <c r="N78" i="14"/>
  <c r="Q78" i="14" s="1"/>
  <c r="N79" i="14"/>
  <c r="Q79" i="14" s="1"/>
  <c r="N80" i="14"/>
  <c r="Q80" i="14" s="1"/>
  <c r="N81" i="14"/>
  <c r="Q81" i="14" s="1"/>
  <c r="N82" i="14"/>
  <c r="Q82" i="14" s="1"/>
  <c r="N83" i="14"/>
  <c r="Q83" i="14" s="1"/>
  <c r="N84" i="14"/>
  <c r="Q84" i="14" s="1"/>
  <c r="N85" i="14"/>
  <c r="Q85" i="14" s="1"/>
  <c r="N86" i="14"/>
  <c r="Q86" i="14" s="1"/>
  <c r="N88" i="14"/>
  <c r="Q88" i="14" s="1"/>
  <c r="N89" i="14"/>
  <c r="Q89" i="14" s="1"/>
  <c r="N90" i="14"/>
  <c r="Q90" i="14" s="1"/>
  <c r="N91" i="14"/>
  <c r="Q91" i="14" s="1"/>
  <c r="N92" i="14"/>
  <c r="Q92" i="14" s="1"/>
  <c r="N93" i="14"/>
  <c r="Q93" i="14" s="1"/>
  <c r="N94" i="14"/>
  <c r="Q94" i="14" s="1"/>
  <c r="N95" i="14"/>
  <c r="Q95" i="14" s="1"/>
  <c r="N96" i="14"/>
  <c r="Q96" i="14" s="1"/>
  <c r="N97" i="14"/>
  <c r="Q97" i="14" s="1"/>
  <c r="N98" i="14"/>
  <c r="Q98" i="14" s="1"/>
  <c r="N99" i="14"/>
  <c r="Q99" i="14" s="1"/>
  <c r="N100" i="14"/>
  <c r="Q100" i="14" s="1"/>
  <c r="N101" i="14"/>
  <c r="Q101" i="14" s="1"/>
  <c r="N102" i="14"/>
  <c r="Q102" i="14" s="1"/>
  <c r="N103" i="14"/>
  <c r="Q103" i="14" s="1"/>
  <c r="N104" i="14"/>
  <c r="Q104" i="14" s="1"/>
  <c r="N105" i="14"/>
  <c r="Q105" i="14" s="1"/>
  <c r="N106" i="14"/>
  <c r="Q106" i="14" s="1"/>
  <c r="N107" i="14"/>
  <c r="Q107" i="14" s="1"/>
  <c r="N108" i="14"/>
  <c r="Q108" i="14" s="1"/>
  <c r="N109" i="14"/>
  <c r="Q109" i="14" s="1"/>
  <c r="N110" i="14"/>
  <c r="Q110" i="14" s="1"/>
  <c r="N111" i="14"/>
  <c r="Q111" i="14" s="1"/>
  <c r="N112" i="14"/>
  <c r="Q112" i="14" s="1"/>
  <c r="N113" i="14"/>
  <c r="Q113" i="14" s="1"/>
  <c r="N114" i="14"/>
  <c r="Q114" i="14" s="1"/>
  <c r="N115" i="14"/>
  <c r="Q115" i="14" s="1"/>
  <c r="N116" i="14"/>
  <c r="Q116" i="14" s="1"/>
  <c r="N117" i="14"/>
  <c r="Q117" i="14" s="1"/>
  <c r="N118" i="14"/>
  <c r="Q118" i="14" s="1"/>
  <c r="N119" i="14"/>
  <c r="Q119" i="14" s="1"/>
  <c r="N120" i="14"/>
  <c r="Q120" i="14" s="1"/>
  <c r="N121" i="14"/>
  <c r="Q121" i="14" s="1"/>
  <c r="N122" i="14"/>
  <c r="Q122" i="14" s="1"/>
  <c r="N123" i="14"/>
  <c r="Q123" i="14" s="1"/>
  <c r="N124" i="14"/>
  <c r="Q124" i="14" s="1"/>
  <c r="N125" i="14"/>
  <c r="Q125" i="14" s="1"/>
  <c r="N126" i="14"/>
  <c r="Q126" i="14" s="1"/>
  <c r="N127" i="14"/>
  <c r="Q127" i="14" s="1"/>
  <c r="N128" i="14"/>
  <c r="Q128" i="14" s="1"/>
  <c r="N129" i="14"/>
  <c r="Q129" i="14" s="1"/>
  <c r="N130" i="14"/>
  <c r="Q130" i="14" s="1"/>
  <c r="N131" i="14"/>
  <c r="Q131" i="14" s="1"/>
  <c r="N132" i="14"/>
  <c r="Q132" i="14" s="1"/>
  <c r="N133" i="14"/>
  <c r="Q133" i="14" s="1"/>
  <c r="N134" i="14"/>
  <c r="Q134" i="14" s="1"/>
  <c r="N135" i="14"/>
  <c r="Q135" i="14" s="1"/>
  <c r="N136" i="14"/>
  <c r="Q136" i="14" s="1"/>
  <c r="N138" i="14"/>
  <c r="Q138" i="14" s="1"/>
  <c r="N139" i="14"/>
  <c r="Q139" i="14" s="1"/>
  <c r="N140" i="14"/>
  <c r="Q140" i="14" s="1"/>
  <c r="N141" i="14"/>
  <c r="Q141" i="14" s="1"/>
  <c r="N142" i="14"/>
  <c r="Q142" i="14" s="1"/>
  <c r="N143" i="14"/>
  <c r="Q143" i="14" s="1"/>
  <c r="N144" i="14"/>
  <c r="Q144" i="14" s="1"/>
  <c r="N145" i="14"/>
  <c r="Q145" i="14" s="1"/>
  <c r="N146" i="14"/>
  <c r="Q146" i="14" s="1"/>
  <c r="N147" i="14"/>
  <c r="Q147" i="14" s="1"/>
  <c r="N148" i="14"/>
  <c r="Q148" i="14" s="1"/>
  <c r="N149" i="14"/>
  <c r="Q149" i="14" s="1"/>
  <c r="N150" i="14"/>
  <c r="Q150" i="14" s="1"/>
  <c r="N151" i="14"/>
  <c r="Q151" i="14" s="1"/>
  <c r="N152" i="14"/>
  <c r="Q152" i="14" s="1"/>
  <c r="N153" i="14"/>
  <c r="Q153" i="14" s="1"/>
  <c r="N154" i="14"/>
  <c r="Q154" i="14" s="1"/>
  <c r="N155" i="14"/>
  <c r="Q155" i="14" s="1"/>
  <c r="N156" i="14"/>
  <c r="Q156" i="14" s="1"/>
  <c r="N157" i="14"/>
  <c r="Q157" i="14" s="1"/>
  <c r="N158" i="14"/>
  <c r="Q158" i="14" s="1"/>
  <c r="N159" i="14"/>
  <c r="Q159" i="14" s="1"/>
  <c r="N160" i="14"/>
  <c r="Q160" i="14" s="1"/>
  <c r="N161" i="14"/>
  <c r="Q161" i="14" s="1"/>
  <c r="N162" i="14"/>
  <c r="Q162" i="14" s="1"/>
  <c r="N163" i="14"/>
  <c r="Q163" i="14" s="1"/>
  <c r="N164" i="14"/>
  <c r="Q164" i="14" s="1"/>
  <c r="N165" i="14"/>
  <c r="Q165" i="14" s="1"/>
  <c r="N166" i="14"/>
  <c r="Q166" i="14" s="1"/>
  <c r="N167" i="14"/>
  <c r="Q167" i="14" s="1"/>
  <c r="N168" i="14"/>
  <c r="Q168" i="14" s="1"/>
  <c r="N169" i="14"/>
  <c r="Q169" i="14" s="1"/>
  <c r="N170" i="14"/>
  <c r="Q170" i="14" s="1"/>
  <c r="N171" i="14"/>
  <c r="Q171" i="14" s="1"/>
  <c r="N172" i="14"/>
  <c r="Q172" i="14" s="1"/>
  <c r="N173" i="14"/>
  <c r="Q173" i="14" s="1"/>
  <c r="N174" i="14"/>
  <c r="Q174" i="14" s="1"/>
  <c r="N175" i="14"/>
  <c r="Q175" i="14" s="1"/>
  <c r="N176" i="14"/>
  <c r="Q176" i="14" s="1"/>
  <c r="N177" i="14"/>
  <c r="Q177" i="14" s="1"/>
  <c r="N178" i="14"/>
  <c r="Q178" i="14" s="1"/>
  <c r="N179" i="14"/>
  <c r="Q179" i="14" s="1"/>
  <c r="N180" i="14"/>
  <c r="Q180" i="14" s="1"/>
  <c r="N181" i="14"/>
  <c r="Q181" i="14" s="1"/>
  <c r="N182" i="14"/>
  <c r="Q182" i="14" s="1"/>
  <c r="N183" i="14"/>
  <c r="Q183" i="14" s="1"/>
  <c r="N184" i="14"/>
  <c r="Q184" i="14" s="1"/>
  <c r="N185" i="14"/>
  <c r="Q185" i="14" s="1"/>
  <c r="N186" i="14"/>
  <c r="Q186" i="14" s="1"/>
  <c r="N187" i="14"/>
  <c r="Q187" i="14" s="1"/>
  <c r="N188" i="14"/>
  <c r="Q188" i="14" s="1"/>
  <c r="N189" i="14"/>
  <c r="Q189" i="14" s="1"/>
  <c r="N190" i="14"/>
  <c r="Q190" i="14" s="1"/>
  <c r="N191" i="14"/>
  <c r="Q191" i="14" s="1"/>
  <c r="N192" i="14"/>
  <c r="Q192" i="14" s="1"/>
  <c r="N193" i="14"/>
  <c r="Q193" i="14" s="1"/>
  <c r="N194" i="14"/>
  <c r="Q194" i="14" s="1"/>
  <c r="N195" i="14"/>
  <c r="Q195" i="14" s="1"/>
  <c r="N196" i="14"/>
  <c r="Q196" i="14" s="1"/>
  <c r="N197" i="14"/>
  <c r="Q197" i="14" s="1"/>
  <c r="N198" i="14"/>
  <c r="Q198" i="14" s="1"/>
  <c r="N199" i="14"/>
  <c r="Q199" i="14" s="1"/>
  <c r="N200" i="14"/>
  <c r="Q200" i="14" s="1"/>
  <c r="N201" i="14"/>
  <c r="Q201" i="14" s="1"/>
  <c r="N202" i="14"/>
  <c r="Q202" i="14" s="1"/>
  <c r="N203" i="14"/>
  <c r="Q203" i="14" s="1"/>
  <c r="N204" i="14"/>
  <c r="Q204" i="14" s="1"/>
  <c r="N205" i="14"/>
  <c r="Q205" i="14" s="1"/>
  <c r="N206" i="14"/>
  <c r="Q206" i="14" s="1"/>
  <c r="N207" i="14"/>
  <c r="Q207" i="14" s="1"/>
  <c r="N208" i="14"/>
  <c r="Q208" i="14" s="1"/>
  <c r="N209" i="14"/>
  <c r="Q209" i="14" s="1"/>
  <c r="N210" i="14"/>
  <c r="Q210" i="14" s="1"/>
  <c r="N211" i="14"/>
  <c r="Q211" i="14" s="1"/>
  <c r="N212" i="14"/>
  <c r="Q212" i="14" s="1"/>
  <c r="N213" i="14"/>
  <c r="Q213" i="14" s="1"/>
  <c r="N214" i="14"/>
  <c r="Q214" i="14" s="1"/>
  <c r="N215" i="14"/>
  <c r="Q215" i="14" s="1"/>
  <c r="N216" i="14"/>
  <c r="Q216" i="14" s="1"/>
  <c r="N217" i="14"/>
  <c r="Q217" i="14" s="1"/>
  <c r="N218" i="14"/>
  <c r="Q218" i="14" s="1"/>
  <c r="N219" i="14"/>
  <c r="Q219" i="14" s="1"/>
  <c r="N220" i="14"/>
  <c r="Q220" i="14" s="1"/>
  <c r="N221" i="14"/>
  <c r="Q221" i="14" s="1"/>
  <c r="N222" i="14"/>
  <c r="Q222" i="14" s="1"/>
  <c r="N223" i="14"/>
  <c r="Q223" i="14" s="1"/>
  <c r="N224" i="14"/>
  <c r="Q224" i="14" s="1"/>
  <c r="N225" i="14"/>
  <c r="Q225" i="14" s="1"/>
  <c r="N226" i="14"/>
  <c r="Q226" i="14" s="1"/>
  <c r="N227" i="14"/>
  <c r="Q227" i="14" s="1"/>
  <c r="N228" i="14"/>
  <c r="Q228" i="14" s="1"/>
  <c r="N229" i="14"/>
  <c r="Q229" i="14" s="1"/>
  <c r="N230" i="14"/>
  <c r="Q230" i="14" s="1"/>
  <c r="N231" i="14"/>
  <c r="Q231" i="14" s="1"/>
  <c r="N232" i="14"/>
  <c r="Q232" i="14" s="1"/>
  <c r="N233" i="14"/>
  <c r="Q233" i="14" s="1"/>
  <c r="N234" i="14"/>
  <c r="Q234" i="14" s="1"/>
  <c r="N235" i="14"/>
  <c r="Q235" i="14" s="1"/>
  <c r="N236" i="14"/>
  <c r="Q236" i="14" s="1"/>
  <c r="N237" i="14"/>
  <c r="Q237" i="14" s="1"/>
  <c r="N238" i="14"/>
  <c r="Q238" i="14" s="1"/>
  <c r="N239" i="14"/>
  <c r="Q239" i="14" s="1"/>
  <c r="N240" i="14"/>
  <c r="Q240" i="14" s="1"/>
  <c r="N241" i="14"/>
  <c r="Q241" i="14" s="1"/>
  <c r="N242" i="14"/>
  <c r="Q242" i="14" s="1"/>
  <c r="N243" i="14"/>
  <c r="Q243" i="14" s="1"/>
  <c r="N244" i="14"/>
  <c r="Q244" i="14" s="1"/>
  <c r="N245" i="14"/>
  <c r="Q245" i="14" s="1"/>
  <c r="N246" i="14"/>
  <c r="Q246" i="14" s="1"/>
  <c r="N247" i="14"/>
  <c r="Q247" i="14" s="1"/>
  <c r="N248" i="14"/>
  <c r="Q248" i="14" s="1"/>
  <c r="N249" i="14"/>
  <c r="Q249" i="14" s="1"/>
  <c r="N250" i="14"/>
  <c r="Q250" i="14" s="1"/>
  <c r="N251" i="14"/>
  <c r="Q251" i="14" s="1"/>
  <c r="N252" i="14"/>
  <c r="Q252" i="14" s="1"/>
  <c r="N253" i="14"/>
  <c r="Q253" i="14" s="1"/>
  <c r="N254" i="14"/>
  <c r="Q254" i="14" s="1"/>
  <c r="N255" i="14"/>
  <c r="Q255" i="14" s="1"/>
  <c r="N256" i="14"/>
  <c r="Q256" i="14" s="1"/>
  <c r="N257" i="14"/>
  <c r="Q257" i="14" s="1"/>
  <c r="N258" i="14"/>
  <c r="Q258" i="14" s="1"/>
  <c r="N259" i="14"/>
  <c r="Q259" i="14" s="1"/>
  <c r="N260" i="14"/>
  <c r="Q260" i="14" s="1"/>
  <c r="N261" i="14"/>
  <c r="Q261" i="14" s="1"/>
  <c r="N262" i="14"/>
  <c r="Q262" i="14" s="1"/>
  <c r="N263" i="14"/>
  <c r="Q263" i="14" s="1"/>
  <c r="N264" i="14"/>
  <c r="Q264" i="14" s="1"/>
  <c r="N265" i="14"/>
  <c r="Q265" i="14" s="1"/>
  <c r="N266" i="14"/>
  <c r="Q266" i="14" s="1"/>
  <c r="N267" i="14"/>
  <c r="Q267" i="14" s="1"/>
  <c r="N268" i="14"/>
  <c r="Q268" i="14" s="1"/>
  <c r="N269" i="14"/>
  <c r="Q269" i="14" s="1"/>
  <c r="N270" i="14"/>
  <c r="Q270" i="14" s="1"/>
  <c r="N271" i="14"/>
  <c r="Q271" i="14" s="1"/>
  <c r="N272" i="14"/>
  <c r="Q272" i="14" s="1"/>
  <c r="N273" i="14"/>
  <c r="Q273" i="14" s="1"/>
  <c r="N274" i="14"/>
  <c r="Q274" i="14" s="1"/>
  <c r="N275" i="14"/>
  <c r="Q275" i="14" s="1"/>
  <c r="N276" i="14"/>
  <c r="Q276" i="14" s="1"/>
  <c r="N277" i="14"/>
  <c r="Q277" i="14" s="1"/>
  <c r="N278" i="14"/>
  <c r="Q278" i="14" s="1"/>
  <c r="N280" i="14"/>
  <c r="Q280" i="14" s="1"/>
  <c r="N281" i="14"/>
  <c r="Q281" i="14" s="1"/>
  <c r="N282" i="14"/>
  <c r="Q282" i="14" s="1"/>
  <c r="N283" i="14"/>
  <c r="Q283" i="14" s="1"/>
  <c r="N284" i="14"/>
  <c r="Q284" i="14" s="1"/>
  <c r="N285" i="14"/>
  <c r="Q285" i="14" s="1"/>
  <c r="N286" i="14"/>
  <c r="Q286" i="14" s="1"/>
  <c r="N287" i="14"/>
  <c r="Q287" i="14" s="1"/>
  <c r="N288" i="14"/>
  <c r="Q288" i="14" s="1"/>
  <c r="N289" i="14"/>
  <c r="Q289" i="14" s="1"/>
  <c r="N290" i="14"/>
  <c r="Q290" i="14" s="1"/>
  <c r="N291" i="14"/>
  <c r="Q291" i="14" s="1"/>
  <c r="N292" i="14"/>
  <c r="Q292" i="14" s="1"/>
  <c r="N293" i="14"/>
  <c r="Q293" i="14" s="1"/>
  <c r="N294" i="14"/>
  <c r="Q294" i="14" s="1"/>
  <c r="N295" i="14"/>
  <c r="Q295" i="14" s="1"/>
  <c r="N296" i="14"/>
  <c r="Q296" i="14" s="1"/>
  <c r="N297" i="14"/>
  <c r="Q297" i="14" s="1"/>
  <c r="N298" i="14"/>
  <c r="Q298" i="14" s="1"/>
  <c r="N299" i="14"/>
  <c r="Q299" i="14" s="1"/>
  <c r="N300" i="14"/>
  <c r="Q300" i="14" s="1"/>
  <c r="N301" i="14"/>
  <c r="Q301" i="14" s="1"/>
  <c r="N302" i="14"/>
  <c r="Q302" i="14" s="1"/>
  <c r="N303" i="14"/>
  <c r="Q303" i="14" s="1"/>
  <c r="N304" i="14"/>
  <c r="Q304" i="14" s="1"/>
  <c r="N305" i="14"/>
  <c r="Q305" i="14" s="1"/>
  <c r="N306" i="14"/>
  <c r="Q306" i="14" s="1"/>
  <c r="N307" i="14"/>
  <c r="Q307" i="14" s="1"/>
  <c r="N308" i="14"/>
  <c r="Q308" i="14" s="1"/>
  <c r="N309" i="14"/>
  <c r="Q309" i="14" s="1"/>
  <c r="N310" i="14"/>
  <c r="Q310" i="14" s="1"/>
  <c r="N311" i="14"/>
  <c r="Q311" i="14" s="1"/>
  <c r="N312" i="14"/>
  <c r="Q312" i="14" s="1"/>
  <c r="N313" i="14"/>
  <c r="Q313" i="14" s="1"/>
  <c r="N314" i="14"/>
  <c r="Q314" i="14" s="1"/>
  <c r="N315" i="14"/>
  <c r="Q315" i="14" s="1"/>
  <c r="N316" i="14"/>
  <c r="Q316" i="14" s="1"/>
  <c r="N317" i="14"/>
  <c r="Q317" i="14" s="1"/>
  <c r="N318" i="14"/>
  <c r="Q318" i="14" s="1"/>
  <c r="N319" i="14"/>
  <c r="Q319" i="14" s="1"/>
  <c r="N320" i="14"/>
  <c r="Q320" i="14" s="1"/>
  <c r="N321" i="14"/>
  <c r="Q321" i="14" s="1"/>
  <c r="N322" i="14"/>
  <c r="Q322" i="14" s="1"/>
  <c r="N323" i="14"/>
  <c r="Q323" i="14" s="1"/>
  <c r="N324" i="14"/>
  <c r="Q324" i="14" s="1"/>
  <c r="N325" i="14"/>
  <c r="Q325" i="14" s="1"/>
  <c r="N326" i="14"/>
  <c r="Q326" i="14" s="1"/>
  <c r="N327" i="14"/>
  <c r="Q327" i="14" s="1"/>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N506" i="14"/>
  <c r="N507" i="14"/>
  <c r="N508" i="14"/>
  <c r="N509" i="14"/>
  <c r="N510" i="14"/>
  <c r="N511" i="14"/>
  <c r="N512" i="14"/>
  <c r="N513" i="14"/>
  <c r="N514" i="14"/>
  <c r="N515" i="14"/>
  <c r="N516" i="14"/>
  <c r="N517" i="14"/>
  <c r="N518" i="14"/>
  <c r="N519" i="14"/>
  <c r="N520" i="14"/>
  <c r="N521" i="14"/>
  <c r="N522" i="14"/>
  <c r="N523" i="14"/>
  <c r="N524" i="14"/>
  <c r="N525" i="14"/>
  <c r="N526" i="14"/>
  <c r="N527" i="14"/>
  <c r="N528" i="14"/>
  <c r="N529" i="14"/>
  <c r="N530" i="14"/>
  <c r="N531" i="14"/>
  <c r="N532" i="14"/>
  <c r="N533" i="14"/>
  <c r="N534" i="14"/>
  <c r="N535" i="14"/>
  <c r="N536" i="14"/>
  <c r="N537" i="14"/>
  <c r="N538" i="14"/>
  <c r="N539" i="14"/>
  <c r="N540" i="14"/>
  <c r="N541" i="14"/>
  <c r="N542" i="14"/>
  <c r="N543" i="14"/>
  <c r="N544" i="14"/>
  <c r="N545" i="14"/>
  <c r="N546" i="14"/>
  <c r="N547" i="14"/>
  <c r="N548" i="14"/>
  <c r="N549" i="14"/>
  <c r="N550" i="14"/>
  <c r="N551" i="14"/>
  <c r="N552" i="14"/>
  <c r="N553" i="14"/>
  <c r="N554" i="14"/>
  <c r="N555" i="14"/>
  <c r="N556" i="14"/>
  <c r="N557" i="14"/>
  <c r="N558" i="14"/>
  <c r="N559" i="14"/>
  <c r="N560" i="14"/>
  <c r="N561" i="14"/>
  <c r="N562" i="14"/>
  <c r="N563" i="14"/>
  <c r="N564" i="14"/>
  <c r="N565" i="14"/>
  <c r="N566" i="14"/>
  <c r="N567" i="14"/>
  <c r="N568" i="14"/>
  <c r="N569" i="14"/>
  <c r="N570" i="14"/>
  <c r="N571" i="14"/>
  <c r="N572" i="14"/>
  <c r="N573" i="14"/>
  <c r="N574" i="14"/>
  <c r="N575" i="14"/>
  <c r="N576" i="14"/>
  <c r="N577" i="14"/>
  <c r="N578" i="14"/>
  <c r="N579" i="14"/>
  <c r="N580" i="14"/>
  <c r="N581" i="14"/>
  <c r="N582" i="14"/>
  <c r="N583" i="14"/>
  <c r="N584" i="14"/>
  <c r="N585" i="14"/>
  <c r="N586" i="14"/>
  <c r="N587" i="14"/>
  <c r="N588" i="14"/>
  <c r="N589" i="14"/>
  <c r="N590" i="14"/>
  <c r="N591" i="14"/>
  <c r="N592" i="14"/>
  <c r="N593" i="14"/>
  <c r="N594" i="14"/>
  <c r="N595" i="14"/>
  <c r="N596" i="14"/>
  <c r="N597" i="14"/>
  <c r="N598" i="14"/>
  <c r="N599" i="14"/>
  <c r="N600" i="14"/>
  <c r="N601" i="14"/>
  <c r="N602" i="14"/>
  <c r="N603" i="14"/>
  <c r="N604" i="14"/>
  <c r="N605" i="14"/>
  <c r="N606" i="14"/>
  <c r="N607" i="14"/>
  <c r="N608" i="14"/>
  <c r="N609" i="14"/>
  <c r="N610" i="14"/>
  <c r="N611" i="14"/>
  <c r="N612" i="14"/>
  <c r="N613" i="14"/>
  <c r="N614" i="14"/>
  <c r="N615" i="14"/>
  <c r="N616" i="14"/>
  <c r="N617" i="14"/>
  <c r="N618" i="14"/>
  <c r="N619" i="14"/>
  <c r="N620" i="14"/>
  <c r="N621" i="14"/>
  <c r="N622" i="14"/>
  <c r="N623" i="14"/>
  <c r="N624" i="14"/>
  <c r="N625" i="14"/>
  <c r="N626" i="14"/>
  <c r="N627" i="14"/>
  <c r="N628" i="14"/>
  <c r="N629" i="14"/>
  <c r="N630" i="14"/>
  <c r="N631" i="14"/>
  <c r="N632" i="14"/>
  <c r="N633" i="14"/>
  <c r="N634" i="14"/>
  <c r="N635" i="14"/>
  <c r="N636" i="14"/>
  <c r="N637" i="14"/>
  <c r="N638" i="14"/>
  <c r="N639" i="14"/>
  <c r="N640" i="14"/>
  <c r="N641" i="14"/>
  <c r="N642" i="14"/>
  <c r="N643" i="14"/>
  <c r="N644" i="14"/>
  <c r="N645" i="14"/>
  <c r="N646" i="14"/>
  <c r="N647" i="14"/>
  <c r="N648" i="14"/>
  <c r="N649" i="14"/>
  <c r="N650" i="14"/>
  <c r="N651" i="14"/>
  <c r="N652" i="14"/>
  <c r="N653" i="14"/>
  <c r="N654" i="14"/>
  <c r="N655" i="14"/>
  <c r="N656" i="14"/>
  <c r="N657" i="14"/>
  <c r="N658" i="14"/>
  <c r="N659" i="14"/>
  <c r="N660" i="14"/>
  <c r="N661" i="14"/>
  <c r="N662" i="14"/>
  <c r="N663" i="14"/>
  <c r="N664" i="14"/>
  <c r="N665" i="14"/>
  <c r="N666" i="14"/>
  <c r="N667" i="14"/>
  <c r="N668" i="14"/>
  <c r="N669" i="14"/>
  <c r="N670" i="14"/>
  <c r="N671" i="14"/>
  <c r="N672" i="14"/>
  <c r="N673" i="14"/>
  <c r="N674" i="14"/>
  <c r="N675" i="14"/>
  <c r="N676" i="14"/>
  <c r="N677" i="14"/>
  <c r="N678" i="14"/>
  <c r="N679" i="14"/>
  <c r="N680" i="14"/>
  <c r="N681" i="14"/>
  <c r="N682" i="14"/>
  <c r="N683" i="14"/>
  <c r="N684" i="14"/>
  <c r="N685" i="14"/>
  <c r="N686" i="14"/>
  <c r="N687" i="14"/>
  <c r="N688" i="14"/>
  <c r="N689" i="14"/>
  <c r="N690" i="14"/>
  <c r="N691" i="14"/>
  <c r="N692" i="14"/>
  <c r="N693" i="14"/>
  <c r="N694" i="14"/>
  <c r="N695" i="14"/>
  <c r="N696" i="14"/>
  <c r="N697" i="14"/>
  <c r="N698" i="14"/>
  <c r="N699" i="14"/>
  <c r="N700" i="14"/>
  <c r="N701" i="14"/>
  <c r="N702" i="14"/>
  <c r="N703" i="14"/>
  <c r="N704" i="14"/>
  <c r="N705" i="14"/>
  <c r="N706" i="14"/>
  <c r="N707" i="14"/>
  <c r="N708" i="14"/>
  <c r="N709" i="14"/>
  <c r="N710" i="14"/>
  <c r="N711" i="14"/>
  <c r="N712" i="14"/>
  <c r="N713" i="14"/>
  <c r="N714" i="14"/>
  <c r="N715" i="14"/>
  <c r="N716" i="14"/>
  <c r="N717" i="14"/>
  <c r="N718" i="14"/>
  <c r="N719" i="14"/>
  <c r="N720" i="14"/>
  <c r="N721" i="14"/>
  <c r="N722" i="14"/>
  <c r="N723" i="14"/>
  <c r="N724" i="14"/>
  <c r="N725" i="14"/>
  <c r="N726" i="14"/>
  <c r="N727" i="14"/>
  <c r="N728" i="14"/>
  <c r="N729" i="14"/>
  <c r="N730" i="14"/>
  <c r="N731" i="14"/>
  <c r="N732" i="14"/>
  <c r="N733" i="14"/>
  <c r="N734" i="14"/>
  <c r="N735" i="14"/>
  <c r="N736" i="14"/>
  <c r="N737" i="14"/>
  <c r="N738" i="14"/>
  <c r="N739" i="14"/>
  <c r="N740" i="14"/>
  <c r="N741" i="14"/>
  <c r="N742" i="14"/>
  <c r="N743" i="14"/>
  <c r="N744" i="14"/>
  <c r="N745" i="14"/>
  <c r="N746" i="14"/>
  <c r="N747" i="14"/>
  <c r="N748" i="14"/>
  <c r="N749" i="14"/>
  <c r="N750" i="14"/>
  <c r="N751" i="14"/>
  <c r="N752" i="14"/>
  <c r="N753" i="14"/>
  <c r="N754" i="14"/>
  <c r="N755" i="14"/>
  <c r="N756" i="14"/>
  <c r="N757" i="14"/>
  <c r="N758" i="14"/>
  <c r="N759" i="14"/>
  <c r="N760" i="14"/>
  <c r="N761" i="14"/>
  <c r="N762" i="14"/>
  <c r="N763" i="14"/>
  <c r="N764" i="14"/>
  <c r="N765" i="14"/>
  <c r="N766" i="14"/>
  <c r="N767" i="14"/>
  <c r="N768" i="14"/>
  <c r="N769" i="14"/>
  <c r="N770" i="14"/>
  <c r="N771" i="14"/>
  <c r="N772" i="14"/>
  <c r="N773" i="14"/>
  <c r="N774" i="14"/>
  <c r="N775" i="14"/>
  <c r="N776" i="14"/>
  <c r="N777" i="14"/>
  <c r="N778" i="14"/>
  <c r="N779" i="14"/>
  <c r="N780" i="14"/>
  <c r="N781" i="14"/>
  <c r="N782" i="14"/>
  <c r="N783" i="14"/>
  <c r="N784" i="14"/>
  <c r="N785" i="14"/>
  <c r="N786" i="14"/>
  <c r="N787" i="14"/>
  <c r="N788" i="14"/>
  <c r="N789" i="14"/>
  <c r="N790" i="14"/>
  <c r="N791" i="14"/>
  <c r="N792" i="14"/>
  <c r="N793" i="14"/>
  <c r="N794" i="14"/>
  <c r="N795" i="14"/>
  <c r="N796" i="14"/>
  <c r="N797" i="14"/>
  <c r="N798" i="14"/>
  <c r="N799" i="14"/>
  <c r="N800" i="14"/>
  <c r="N801" i="14"/>
  <c r="N802" i="14"/>
  <c r="N803" i="14"/>
  <c r="N804" i="14"/>
  <c r="N805" i="14"/>
  <c r="N806" i="14"/>
  <c r="N807" i="14"/>
  <c r="N808" i="14"/>
  <c r="N809" i="14"/>
  <c r="N810" i="14"/>
  <c r="N811" i="14"/>
  <c r="N812" i="14"/>
  <c r="N813" i="14"/>
  <c r="N814" i="14"/>
  <c r="N815" i="14"/>
  <c r="N816" i="14"/>
  <c r="N817" i="14"/>
  <c r="N818" i="14"/>
  <c r="N819" i="14"/>
  <c r="N820" i="14"/>
  <c r="N821" i="14"/>
  <c r="N822" i="14"/>
  <c r="N823" i="14"/>
  <c r="N824" i="14"/>
  <c r="N825" i="14"/>
  <c r="N826" i="14"/>
  <c r="N827" i="14"/>
  <c r="N828" i="14"/>
  <c r="N829" i="14"/>
  <c r="N830" i="14"/>
  <c r="N831" i="14"/>
  <c r="N832" i="14"/>
  <c r="N833" i="14"/>
  <c r="N834" i="14"/>
  <c r="N835" i="14"/>
  <c r="N836" i="14"/>
  <c r="N837" i="14"/>
  <c r="N838" i="14"/>
  <c r="N839" i="14"/>
  <c r="N840" i="14"/>
  <c r="N841" i="14"/>
  <c r="N842" i="14"/>
  <c r="N843" i="14"/>
  <c r="N844" i="14"/>
  <c r="N845" i="14"/>
  <c r="N846" i="14"/>
  <c r="N847" i="14"/>
  <c r="N848" i="14"/>
  <c r="N849" i="14"/>
  <c r="N850" i="14"/>
  <c r="N851" i="14"/>
  <c r="N852" i="14"/>
  <c r="N853" i="14"/>
  <c r="N854" i="14"/>
  <c r="N855" i="14"/>
  <c r="N856" i="14"/>
  <c r="N857" i="14"/>
  <c r="N858" i="14"/>
  <c r="N859" i="14"/>
  <c r="N860" i="14"/>
  <c r="N861" i="14"/>
  <c r="N862" i="14"/>
  <c r="N863" i="14"/>
  <c r="N864" i="14"/>
  <c r="N865" i="14"/>
  <c r="N866" i="14"/>
  <c r="N867" i="14"/>
  <c r="N868" i="14"/>
  <c r="N869" i="14"/>
  <c r="N870" i="14"/>
  <c r="N871" i="14"/>
  <c r="N872" i="14"/>
  <c r="N873" i="14"/>
  <c r="N874" i="14"/>
  <c r="N875" i="14"/>
  <c r="N876" i="14"/>
  <c r="N877" i="14"/>
  <c r="N878" i="14"/>
  <c r="N879" i="14"/>
  <c r="N880" i="14"/>
  <c r="N881" i="14"/>
  <c r="N882" i="14"/>
  <c r="N883" i="14"/>
  <c r="N884" i="14"/>
  <c r="N885" i="14"/>
  <c r="N886" i="14"/>
  <c r="N887" i="14"/>
  <c r="N888" i="14"/>
  <c r="N889" i="14"/>
  <c r="N890" i="14"/>
  <c r="N891" i="14"/>
  <c r="N892" i="14"/>
  <c r="N893" i="14"/>
  <c r="N894" i="14"/>
  <c r="N895" i="14"/>
  <c r="N896" i="14"/>
  <c r="N897" i="14"/>
  <c r="N898" i="14"/>
  <c r="N899" i="14"/>
  <c r="N900" i="14"/>
  <c r="N901" i="14"/>
  <c r="N902" i="14"/>
  <c r="N903" i="14"/>
  <c r="N904" i="14"/>
  <c r="N905" i="14"/>
  <c r="N906" i="14"/>
  <c r="N907" i="14"/>
  <c r="N908" i="14"/>
  <c r="N909" i="14"/>
  <c r="N910" i="14"/>
  <c r="N911" i="14"/>
  <c r="N912" i="14"/>
  <c r="N913" i="14"/>
  <c r="N914" i="14"/>
  <c r="N915" i="14"/>
  <c r="N916" i="14"/>
  <c r="N917" i="14"/>
  <c r="N918" i="14"/>
  <c r="N919" i="14"/>
  <c r="N920" i="14"/>
  <c r="N921" i="14"/>
  <c r="N922" i="14"/>
  <c r="N923" i="14"/>
  <c r="N924" i="14"/>
  <c r="N925" i="14"/>
  <c r="N926" i="14"/>
  <c r="N927" i="14"/>
  <c r="N928" i="14"/>
  <c r="N929" i="14"/>
  <c r="N930" i="14"/>
  <c r="N931" i="14"/>
  <c r="N932" i="14"/>
  <c r="N933" i="14"/>
  <c r="N934" i="14"/>
  <c r="N935" i="14"/>
  <c r="N936" i="14"/>
  <c r="N937" i="14"/>
  <c r="N938" i="14"/>
  <c r="N939" i="14"/>
  <c r="N940" i="14"/>
  <c r="N941" i="14"/>
  <c r="N942" i="14"/>
  <c r="N943" i="14"/>
  <c r="N944" i="14"/>
  <c r="N945" i="14"/>
  <c r="N946" i="14"/>
  <c r="N947" i="14"/>
  <c r="N948" i="14"/>
  <c r="N949" i="14"/>
  <c r="N950" i="14"/>
  <c r="N951" i="14"/>
  <c r="N952" i="14"/>
  <c r="N953" i="14"/>
  <c r="N954" i="14"/>
  <c r="N955" i="14"/>
  <c r="N956" i="14"/>
  <c r="N957" i="14"/>
  <c r="N958" i="14"/>
  <c r="N959" i="14"/>
  <c r="N960" i="14"/>
  <c r="N961" i="14"/>
  <c r="N962" i="14"/>
  <c r="N963" i="14"/>
  <c r="N964" i="14"/>
  <c r="N965" i="14"/>
  <c r="N966" i="14"/>
  <c r="N967" i="14"/>
  <c r="N968" i="14"/>
  <c r="N969" i="14"/>
  <c r="N970" i="14"/>
  <c r="N971" i="14"/>
  <c r="N972" i="14"/>
  <c r="N973" i="14"/>
  <c r="N974" i="14"/>
  <c r="N975" i="14"/>
  <c r="N976" i="14"/>
  <c r="N977" i="14"/>
  <c r="N978" i="14"/>
  <c r="N979" i="14"/>
  <c r="N980" i="14"/>
  <c r="N981" i="14"/>
  <c r="N982" i="14"/>
  <c r="N983" i="14"/>
  <c r="N984" i="14"/>
  <c r="N985" i="14"/>
  <c r="N986" i="14"/>
  <c r="N987" i="14"/>
  <c r="N988" i="14"/>
  <c r="N989" i="14"/>
  <c r="N990" i="14"/>
  <c r="N991" i="14"/>
  <c r="N992" i="14"/>
  <c r="N993" i="14"/>
  <c r="N994" i="14"/>
  <c r="N995" i="14"/>
  <c r="N996" i="14"/>
  <c r="N997" i="14"/>
  <c r="N998" i="14"/>
  <c r="N999" i="14"/>
  <c r="N1000" i="14"/>
  <c r="N1001" i="14"/>
  <c r="Q1001" i="14" s="1"/>
  <c r="N1002" i="14"/>
  <c r="N1003" i="14"/>
  <c r="N1004" i="14"/>
  <c r="N1005" i="14"/>
  <c r="N1006" i="14"/>
  <c r="N1007" i="14"/>
  <c r="N1008" i="14"/>
  <c r="N1009" i="14"/>
  <c r="N1010" i="14"/>
  <c r="N1011" i="14"/>
  <c r="N1012" i="14"/>
  <c r="N1013" i="14"/>
  <c r="Q1013" i="14" s="1"/>
  <c r="N1014" i="14"/>
  <c r="N1015" i="14"/>
  <c r="N1016" i="14"/>
  <c r="N1017" i="14"/>
  <c r="N1018" i="14"/>
  <c r="N1019" i="14"/>
  <c r="N1020" i="14"/>
  <c r="N56" i="14"/>
  <c r="Q56" i="14" s="1"/>
  <c r="R87" i="14"/>
  <c r="R137" i="14"/>
  <c r="R279" i="14"/>
  <c r="R23" i="14"/>
  <c r="R26" i="14"/>
  <c r="R25" i="14"/>
  <c r="R21" i="14"/>
  <c r="R22" i="14"/>
  <c r="R27" i="14"/>
  <c r="R24" i="14"/>
  <c r="R29" i="14"/>
  <c r="R30" i="14"/>
  <c r="R20" i="14"/>
  <c r="R28"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56" i="14"/>
  <c r="G12" i="12" l="1"/>
  <c r="F12" i="12"/>
  <c r="E12" i="12"/>
  <c r="G9" i="12"/>
  <c r="G8" i="12"/>
  <c r="F8" i="12"/>
  <c r="E8" i="12"/>
  <c r="D8" i="12"/>
  <c r="C19" i="12"/>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B51" i="27"/>
  <c r="AB52" i="27"/>
  <c r="AB53" i="27"/>
  <c r="AB54" i="27"/>
  <c r="AB55" i="27"/>
  <c r="AB56" i="27"/>
  <c r="AB57" i="27"/>
  <c r="AB58" i="27"/>
  <c r="AB59" i="27"/>
  <c r="AB60" i="27"/>
  <c r="AB61" i="27"/>
  <c r="AB62" i="27"/>
  <c r="AB63" i="27"/>
  <c r="AB64" i="27"/>
  <c r="AB65" i="27"/>
  <c r="AB66" i="27"/>
  <c r="AB67" i="27"/>
  <c r="AB68" i="27"/>
  <c r="AB69" i="27"/>
  <c r="AB70" i="27"/>
  <c r="AB71" i="27"/>
  <c r="AB72" i="27"/>
  <c r="AB73" i="27"/>
  <c r="AB74" i="27"/>
  <c r="AB75" i="27"/>
  <c r="AB76" i="27"/>
  <c r="AB77" i="27"/>
  <c r="AB78" i="27"/>
  <c r="AB79" i="27"/>
  <c r="AB80" i="27"/>
  <c r="AB81" i="27"/>
  <c r="AB82" i="27"/>
  <c r="AB83" i="27"/>
  <c r="AB84" i="27"/>
  <c r="AB85" i="27"/>
  <c r="AB86" i="27"/>
  <c r="AB87" i="27"/>
  <c r="AB88" i="27"/>
  <c r="AB89" i="27"/>
  <c r="AB90" i="27"/>
  <c r="AB91" i="27"/>
  <c r="AB92" i="27"/>
  <c r="AB93" i="27"/>
  <c r="AB94" i="27"/>
  <c r="AB95" i="27"/>
  <c r="AB96" i="27"/>
  <c r="AB97" i="27"/>
  <c r="AB98" i="27"/>
  <c r="AB99" i="27"/>
  <c r="AB100" i="27"/>
  <c r="AB101" i="27"/>
  <c r="AB102" i="27"/>
  <c r="AB103" i="27"/>
  <c r="AB104" i="27"/>
  <c r="AB105" i="27"/>
  <c r="AB106" i="27"/>
  <c r="AB107" i="27"/>
  <c r="AB108" i="27"/>
  <c r="AB109" i="27"/>
  <c r="AB110" i="27"/>
  <c r="AB111" i="27"/>
  <c r="AB112" i="27"/>
  <c r="AB113" i="27"/>
  <c r="AB114" i="27"/>
  <c r="AB115" i="27"/>
  <c r="AB116" i="27"/>
  <c r="AB117" i="27"/>
  <c r="AB118" i="27"/>
  <c r="AB119" i="27"/>
  <c r="AB120" i="27"/>
  <c r="AB121" i="27"/>
  <c r="AB122" i="27"/>
  <c r="AB123" i="27"/>
  <c r="AB124" i="27"/>
  <c r="AB125" i="27"/>
  <c r="AB126" i="27"/>
  <c r="AB127" i="27"/>
  <c r="AB128" i="27"/>
  <c r="AB129" i="27"/>
  <c r="AB130" i="27"/>
  <c r="AB131" i="27"/>
  <c r="AB132" i="27"/>
  <c r="AB133" i="27"/>
  <c r="AB134" i="27"/>
  <c r="AB135" i="27"/>
  <c r="AB136" i="27"/>
  <c r="AB137" i="27"/>
  <c r="AB138" i="27"/>
  <c r="AB139" i="27"/>
  <c r="AB140" i="27"/>
  <c r="AB141" i="27"/>
  <c r="AB142" i="27"/>
  <c r="AB143" i="27"/>
  <c r="AB144" i="27"/>
  <c r="AB145" i="27"/>
  <c r="AB146" i="27"/>
  <c r="AB147" i="27"/>
  <c r="AB148" i="27"/>
  <c r="AB149" i="27"/>
  <c r="AB150" i="27"/>
  <c r="AB151" i="27"/>
  <c r="AB152" i="27"/>
  <c r="AB153" i="27"/>
  <c r="AB154" i="27"/>
  <c r="AB155" i="27"/>
  <c r="AB156" i="27"/>
  <c r="AB157" i="27"/>
  <c r="AB158" i="27"/>
  <c r="AB159" i="27"/>
  <c r="AB160" i="27"/>
  <c r="AB161" i="27"/>
  <c r="AB162" i="27"/>
  <c r="AB163" i="27"/>
  <c r="AB164" i="27"/>
  <c r="AB165" i="27"/>
  <c r="AB166" i="27"/>
  <c r="AB167" i="27"/>
  <c r="AB168" i="27"/>
  <c r="AB169" i="27"/>
  <c r="AB170" i="27"/>
  <c r="AB171" i="27"/>
  <c r="AB172" i="27"/>
  <c r="AB173" i="27"/>
  <c r="AB174" i="27"/>
  <c r="AB175" i="27"/>
  <c r="AB176" i="27"/>
  <c r="AB177" i="27"/>
  <c r="AB178" i="27"/>
  <c r="AB179" i="27"/>
  <c r="AB180" i="27"/>
  <c r="AB181" i="27"/>
  <c r="AB182" i="27"/>
  <c r="AB183" i="27"/>
  <c r="AB184" i="27"/>
  <c r="AB185" i="27"/>
  <c r="AB186" i="27"/>
  <c r="AB187" i="27"/>
  <c r="AB188" i="27"/>
  <c r="AB189" i="27"/>
  <c r="AB190" i="27"/>
  <c r="AB191" i="27"/>
  <c r="AB192" i="27"/>
  <c r="AB193" i="27"/>
  <c r="AB194" i="27"/>
  <c r="AB195" i="27"/>
  <c r="AB196" i="27"/>
  <c r="AB197" i="27"/>
  <c r="AB198" i="27"/>
  <c r="AB199" i="27"/>
  <c r="AB200" i="27"/>
  <c r="AB201" i="27"/>
  <c r="AB202" i="27"/>
  <c r="AB203" i="27"/>
  <c r="AB204" i="27"/>
  <c r="AB205" i="27"/>
  <c r="AB206" i="27"/>
  <c r="AB207" i="27"/>
  <c r="AB208" i="27"/>
  <c r="AB209" i="27"/>
  <c r="AB210" i="27"/>
  <c r="AB211" i="27"/>
  <c r="AB212" i="27"/>
  <c r="AB213" i="27"/>
  <c r="AB214" i="27"/>
  <c r="AB215" i="27"/>
  <c r="AB216" i="27"/>
  <c r="AB217" i="27"/>
  <c r="AB218" i="27"/>
  <c r="AB219" i="27"/>
  <c r="AB220" i="27"/>
  <c r="AB221" i="27"/>
  <c r="AB222" i="27"/>
  <c r="AB223" i="27"/>
  <c r="AB224" i="27"/>
  <c r="AB225" i="27"/>
  <c r="AB226" i="27"/>
  <c r="AB227" i="27"/>
  <c r="AB228" i="27"/>
  <c r="AB229" i="27"/>
  <c r="AB230" i="27"/>
  <c r="AB231" i="27"/>
  <c r="AB232" i="27"/>
  <c r="AB233" i="27"/>
  <c r="AB234" i="27"/>
  <c r="AB235" i="27"/>
  <c r="AB236" i="27"/>
  <c r="AB237" i="27"/>
  <c r="AB238" i="27"/>
  <c r="AB239" i="27"/>
  <c r="AB240" i="27"/>
  <c r="AB241" i="27"/>
  <c r="AB242" i="27"/>
  <c r="AB243" i="27"/>
  <c r="AB244" i="27"/>
  <c r="AB245" i="27"/>
  <c r="AB246" i="27"/>
  <c r="AB247" i="27"/>
  <c r="AB248" i="27"/>
  <c r="AB249" i="27"/>
  <c r="AB250" i="27"/>
  <c r="AB251" i="27"/>
  <c r="AB252" i="27"/>
  <c r="AB253" i="27"/>
  <c r="AB254" i="27"/>
  <c r="AB255" i="27"/>
  <c r="AB256" i="27"/>
  <c r="AB257" i="27"/>
  <c r="AB258" i="27"/>
  <c r="AB259" i="27"/>
  <c r="AB260" i="27"/>
  <c r="AB261" i="27"/>
  <c r="AB262" i="27"/>
  <c r="AB263" i="27"/>
  <c r="AB264" i="27"/>
  <c r="AB265" i="27"/>
  <c r="AB266" i="27"/>
  <c r="AB267" i="27"/>
  <c r="AB268" i="27"/>
  <c r="AB269" i="27"/>
  <c r="AB270" i="27"/>
  <c r="AB271" i="27"/>
  <c r="AB272" i="27"/>
  <c r="AB273" i="27"/>
  <c r="AB274" i="27"/>
  <c r="AB275" i="27"/>
  <c r="AB276" i="27"/>
  <c r="AB277" i="27"/>
  <c r="AB278" i="27"/>
  <c r="AB279" i="27"/>
  <c r="AB280" i="27"/>
  <c r="AB281" i="27"/>
  <c r="AB282" i="27"/>
  <c r="AB283" i="27"/>
  <c r="AB284" i="27"/>
  <c r="AB285" i="27"/>
  <c r="AB286" i="27"/>
  <c r="AB287" i="27"/>
  <c r="AB288" i="27"/>
  <c r="AB289" i="27"/>
  <c r="AB290" i="27"/>
  <c r="AB291" i="27"/>
  <c r="AB292" i="27"/>
  <c r="AB293" i="27"/>
  <c r="AB294" i="27"/>
  <c r="AB295" i="27"/>
  <c r="AB296" i="27"/>
  <c r="AB297" i="27"/>
  <c r="AB298" i="27"/>
  <c r="AB299" i="27"/>
  <c r="AB300" i="27"/>
  <c r="AB301" i="27"/>
  <c r="AB302" i="27"/>
  <c r="AB303" i="27"/>
  <c r="AB304" i="27"/>
  <c r="AB305" i="27"/>
  <c r="AB306" i="27"/>
  <c r="AB307" i="27"/>
  <c r="AB308" i="27"/>
  <c r="AB309" i="27"/>
  <c r="AB310" i="27"/>
  <c r="AB311" i="27"/>
  <c r="AB312" i="27"/>
  <c r="AB313" i="27"/>
  <c r="AB314" i="27"/>
  <c r="AB315" i="27"/>
  <c r="AB316" i="27"/>
  <c r="AB317" i="27"/>
  <c r="AB318" i="27"/>
  <c r="AB319" i="27"/>
  <c r="AB320" i="27"/>
  <c r="AB321" i="27"/>
  <c r="AB322" i="27"/>
  <c r="AB323" i="27"/>
  <c r="AB324" i="27"/>
  <c r="AB325" i="27"/>
  <c r="AB326" i="27"/>
  <c r="AB327" i="27"/>
  <c r="AB328" i="27"/>
  <c r="AB329" i="27"/>
  <c r="AB330" i="27"/>
  <c r="AB331" i="27"/>
  <c r="AB332" i="27"/>
  <c r="AB333" i="27"/>
  <c r="AB334" i="27"/>
  <c r="AB335" i="27"/>
  <c r="AB336" i="27"/>
  <c r="AB337" i="27"/>
  <c r="AB338" i="27"/>
  <c r="AB339" i="27"/>
  <c r="AB340" i="27"/>
  <c r="AB341" i="27"/>
  <c r="AB342" i="27"/>
  <c r="AB343" i="27"/>
  <c r="AB344" i="27"/>
  <c r="AB345" i="27"/>
  <c r="AB346" i="27"/>
  <c r="AB347" i="27"/>
  <c r="AB348" i="27"/>
  <c r="AB349" i="27"/>
  <c r="AB350" i="27"/>
  <c r="AB351" i="27"/>
  <c r="AB352" i="27"/>
  <c r="AB353" i="27"/>
  <c r="AB354" i="27"/>
  <c r="AB355" i="27"/>
  <c r="AB356" i="27"/>
  <c r="AB357" i="27"/>
  <c r="AB358" i="27"/>
  <c r="AB359" i="27"/>
  <c r="AB360" i="27"/>
  <c r="AB361" i="27"/>
  <c r="AB362" i="27"/>
  <c r="AB363" i="27"/>
  <c r="AB364" i="27"/>
  <c r="AB365" i="27"/>
  <c r="AB366" i="27"/>
  <c r="AB367" i="27"/>
  <c r="AB368" i="27"/>
  <c r="AB369" i="27"/>
  <c r="AB370" i="27"/>
  <c r="AB371" i="27"/>
  <c r="AB372" i="27"/>
  <c r="AB373" i="27"/>
  <c r="AB374" i="27"/>
  <c r="AB375" i="27"/>
  <c r="AB376" i="27"/>
  <c r="AB377" i="27"/>
  <c r="AB378" i="27"/>
  <c r="AB379" i="27"/>
  <c r="AB380" i="27"/>
  <c r="AB381" i="27"/>
  <c r="AB382" i="27"/>
  <c r="AB383" i="27"/>
  <c r="AB384" i="27"/>
  <c r="AB385" i="27"/>
  <c r="AB386" i="27"/>
  <c r="AB387" i="27"/>
  <c r="AB388" i="27"/>
  <c r="AB389" i="27"/>
  <c r="AB390" i="27"/>
  <c r="AB391" i="27"/>
  <c r="AB392" i="27"/>
  <c r="AB393" i="27"/>
  <c r="AB394" i="27"/>
  <c r="AB395" i="27"/>
  <c r="AB396" i="27"/>
  <c r="AB397" i="27"/>
  <c r="AB398" i="27"/>
  <c r="AB399" i="27"/>
  <c r="AB400" i="27"/>
  <c r="AB401" i="27"/>
  <c r="AB402" i="27"/>
  <c r="AB403" i="27"/>
  <c r="AB404" i="27"/>
  <c r="AB405" i="27"/>
  <c r="AB406" i="27"/>
  <c r="AB407" i="27"/>
  <c r="AB408" i="27"/>
  <c r="AB409" i="27"/>
  <c r="AB410" i="27"/>
  <c r="AB411" i="27"/>
  <c r="AB412" i="27"/>
  <c r="AB413" i="27"/>
  <c r="AB414" i="27"/>
  <c r="AB415" i="27"/>
  <c r="AB416" i="27"/>
  <c r="AB417" i="27"/>
  <c r="AB418" i="27"/>
  <c r="AB419" i="27"/>
  <c r="AB420" i="27"/>
  <c r="AB421" i="27"/>
  <c r="AB422" i="27"/>
  <c r="AB423" i="27"/>
  <c r="AB424" i="27"/>
  <c r="AB425" i="27"/>
  <c r="AB426" i="27"/>
  <c r="AB427" i="27"/>
  <c r="AB428" i="27"/>
  <c r="AB429" i="27"/>
  <c r="AB430" i="27"/>
  <c r="AB431" i="27"/>
  <c r="AB432" i="27"/>
  <c r="AB433" i="27"/>
  <c r="AB434" i="27"/>
  <c r="AB435" i="27"/>
  <c r="AB436" i="27"/>
  <c r="AB437" i="27"/>
  <c r="AB438" i="27"/>
  <c r="AB439" i="27"/>
  <c r="AB440" i="27"/>
  <c r="AB441" i="27"/>
  <c r="AB442" i="27"/>
  <c r="AB443" i="27"/>
  <c r="AB444" i="27"/>
  <c r="AB445" i="27"/>
  <c r="AB446" i="27"/>
  <c r="AB447" i="27"/>
  <c r="AB448" i="27"/>
  <c r="AB449" i="27"/>
  <c r="AB450" i="27"/>
  <c r="AB451" i="27"/>
  <c r="AB452" i="27"/>
  <c r="AB453" i="27"/>
  <c r="AB454" i="27"/>
  <c r="AB455" i="27"/>
  <c r="AB456" i="27"/>
  <c r="AB457" i="27"/>
  <c r="AB458" i="27"/>
  <c r="AB459" i="27"/>
  <c r="AB460" i="27"/>
  <c r="AB461" i="27"/>
  <c r="AB462" i="27"/>
  <c r="AB463" i="27"/>
  <c r="AB464" i="27"/>
  <c r="AB465" i="27"/>
  <c r="AB466" i="27"/>
  <c r="AB467" i="27"/>
  <c r="AB468" i="27"/>
  <c r="AB469" i="27"/>
  <c r="AB470" i="27"/>
  <c r="AB471" i="27"/>
  <c r="AB472" i="27"/>
  <c r="AB473" i="27"/>
  <c r="AB474" i="27"/>
  <c r="AB475" i="27"/>
  <c r="AB476" i="27"/>
  <c r="AB477" i="27"/>
  <c r="AB478" i="27"/>
  <c r="AB479" i="27"/>
  <c r="AB480" i="27"/>
  <c r="AB481" i="27"/>
  <c r="AB482" i="27"/>
  <c r="AB483" i="27"/>
  <c r="AB484" i="27"/>
  <c r="AB485" i="27"/>
  <c r="AB486" i="27"/>
  <c r="AB487" i="27"/>
  <c r="AB488" i="27"/>
  <c r="AB489" i="27"/>
  <c r="AB490" i="27"/>
  <c r="AB491" i="27"/>
  <c r="AB492" i="27"/>
  <c r="AB493" i="27"/>
  <c r="AB494" i="27"/>
  <c r="AB495" i="27"/>
  <c r="AB496" i="27"/>
  <c r="AB497" i="27"/>
  <c r="AB498" i="27"/>
  <c r="AB499" i="27"/>
  <c r="AB500" i="27"/>
  <c r="AB501" i="27"/>
  <c r="AB502" i="27"/>
  <c r="AB503" i="27"/>
  <c r="AB504" i="27"/>
  <c r="AB505" i="27"/>
  <c r="AB506" i="27"/>
  <c r="AB507" i="27"/>
  <c r="AB508" i="27"/>
  <c r="AB509" i="27"/>
  <c r="AB510" i="27"/>
  <c r="AB511" i="27"/>
  <c r="AB512" i="27"/>
  <c r="AB513" i="27"/>
  <c r="AB514" i="27"/>
  <c r="AB515" i="27"/>
  <c r="AB516" i="27"/>
  <c r="AB517" i="27"/>
  <c r="AB518" i="27"/>
  <c r="AB519" i="27"/>
  <c r="AB520" i="27"/>
  <c r="AB521" i="27"/>
  <c r="AB522" i="27"/>
  <c r="AB523" i="27"/>
  <c r="AB524" i="27"/>
  <c r="AB525" i="27"/>
  <c r="AB526" i="27"/>
  <c r="AB527" i="27"/>
  <c r="AB528" i="27"/>
  <c r="AB529" i="27"/>
  <c r="AB530" i="27"/>
  <c r="AB531" i="27"/>
  <c r="AB532" i="27"/>
  <c r="AB533" i="27"/>
  <c r="AB534" i="27"/>
  <c r="AB535" i="27"/>
  <c r="AB536" i="27"/>
  <c r="AB537" i="27"/>
  <c r="AB538" i="27"/>
  <c r="AB539" i="27"/>
  <c r="AB540" i="27"/>
  <c r="AB541" i="27"/>
  <c r="AB542" i="27"/>
  <c r="AB543" i="27"/>
  <c r="AB544" i="27"/>
  <c r="AB545" i="27"/>
  <c r="AB546" i="27"/>
  <c r="AB547" i="27"/>
  <c r="AB548" i="27"/>
  <c r="AB549" i="27"/>
  <c r="AB550" i="27"/>
  <c r="AB551" i="27"/>
  <c r="AB552" i="27"/>
  <c r="AB553" i="27"/>
  <c r="AB554" i="27"/>
  <c r="AB555" i="27"/>
  <c r="AB556" i="27"/>
  <c r="AB557" i="27"/>
  <c r="AB558" i="27"/>
  <c r="AB559" i="27"/>
  <c r="AB560" i="27"/>
  <c r="AB561" i="27"/>
  <c r="AB562" i="27"/>
  <c r="AB563" i="27"/>
  <c r="AB564" i="27"/>
  <c r="AB565" i="27"/>
  <c r="AB566" i="27"/>
  <c r="AB567" i="27"/>
  <c r="AB568" i="27"/>
  <c r="AB569" i="27"/>
  <c r="AB570" i="27"/>
  <c r="AB571" i="27"/>
  <c r="AB572" i="27"/>
  <c r="AB573" i="27"/>
  <c r="AB574" i="27"/>
  <c r="AB575" i="27"/>
  <c r="AB576" i="27"/>
  <c r="AB577" i="27"/>
  <c r="AB578" i="27"/>
  <c r="AB579" i="27"/>
  <c r="AB580" i="27"/>
  <c r="AB581" i="27"/>
  <c r="AB582" i="27"/>
  <c r="AB583" i="27"/>
  <c r="AB584" i="27"/>
  <c r="AB585" i="27"/>
  <c r="AB586" i="27"/>
  <c r="AB587" i="27"/>
  <c r="AB588" i="27"/>
  <c r="AB589" i="27"/>
  <c r="AB590" i="27"/>
  <c r="AB591" i="27"/>
  <c r="AB592" i="27"/>
  <c r="AB593" i="27"/>
  <c r="AB594" i="27"/>
  <c r="AB595" i="27"/>
  <c r="AB596" i="27"/>
  <c r="AB597" i="27"/>
  <c r="AB598" i="27"/>
  <c r="AB599" i="27"/>
  <c r="AB600" i="27"/>
  <c r="AB601" i="27"/>
  <c r="AB602" i="27"/>
  <c r="AB603" i="27"/>
  <c r="AB604" i="27"/>
  <c r="AB605" i="27"/>
  <c r="AB606" i="27"/>
  <c r="AB607" i="27"/>
  <c r="AB608" i="27"/>
  <c r="AB609" i="27"/>
  <c r="AB610" i="27"/>
  <c r="AB611" i="27"/>
  <c r="AB612" i="27"/>
  <c r="AB613" i="27"/>
  <c r="AB614" i="27"/>
  <c r="AB615" i="27"/>
  <c r="AB616" i="27"/>
  <c r="AB617" i="27"/>
  <c r="AB618" i="27"/>
  <c r="AB619" i="27"/>
  <c r="AB620" i="27"/>
  <c r="AB621" i="27"/>
  <c r="AB622" i="27"/>
  <c r="AB623" i="27"/>
  <c r="AB624" i="27"/>
  <c r="AB625" i="27"/>
  <c r="AB626" i="27"/>
  <c r="AB627" i="27"/>
  <c r="AB628" i="27"/>
  <c r="AB629" i="27"/>
  <c r="AB630" i="27"/>
  <c r="AB631" i="27"/>
  <c r="AB632" i="27"/>
  <c r="AB633" i="27"/>
  <c r="AB634" i="27"/>
  <c r="AB635" i="27"/>
  <c r="AB636" i="27"/>
  <c r="AB637" i="27"/>
  <c r="AB638" i="27"/>
  <c r="AB639" i="27"/>
  <c r="AB640" i="27"/>
  <c r="AB641" i="27"/>
  <c r="AB642" i="27"/>
  <c r="AB643" i="27"/>
  <c r="AB644" i="27"/>
  <c r="AB645" i="27"/>
  <c r="AB646" i="27"/>
  <c r="AB647" i="27"/>
  <c r="AB648" i="27"/>
  <c r="AB649" i="27"/>
  <c r="AB650" i="27"/>
  <c r="AB651" i="27"/>
  <c r="AB652" i="27"/>
  <c r="AB653" i="27"/>
  <c r="AB654" i="27"/>
  <c r="AB655" i="27"/>
  <c r="AB656" i="27"/>
  <c r="AB657" i="27"/>
  <c r="AB658" i="27"/>
  <c r="AB659" i="27"/>
  <c r="AB660" i="27"/>
  <c r="AB661" i="27"/>
  <c r="AB662" i="27"/>
  <c r="AB663" i="27"/>
  <c r="AB664" i="27"/>
  <c r="AB665" i="27"/>
  <c r="AB666" i="27"/>
  <c r="AB667" i="27"/>
  <c r="AB668" i="27"/>
  <c r="AB669" i="27"/>
  <c r="AB670" i="27"/>
  <c r="AB671" i="27"/>
  <c r="AB672" i="27"/>
  <c r="AB673" i="27"/>
  <c r="AB674" i="27"/>
  <c r="AB675" i="27"/>
  <c r="AB676" i="27"/>
  <c r="AB677" i="27"/>
  <c r="AB678" i="27"/>
  <c r="AB679" i="27"/>
  <c r="AB680" i="27"/>
  <c r="AB681" i="27"/>
  <c r="AB682" i="27"/>
  <c r="AB683" i="27"/>
  <c r="AB684" i="27"/>
  <c r="AB685" i="27"/>
  <c r="AB686" i="27"/>
  <c r="AB687" i="27"/>
  <c r="AB688" i="27"/>
  <c r="AB689" i="27"/>
  <c r="AB690" i="27"/>
  <c r="AB691" i="27"/>
  <c r="AB692" i="27"/>
  <c r="AB693" i="27"/>
  <c r="AB694" i="27"/>
  <c r="AB695" i="27"/>
  <c r="AB696" i="27"/>
  <c r="AB697" i="27"/>
  <c r="AB698" i="27"/>
  <c r="AB699" i="27"/>
  <c r="AB700" i="27"/>
  <c r="AB701" i="27"/>
  <c r="AB702" i="27"/>
  <c r="AB703" i="27"/>
  <c r="AB704" i="27"/>
  <c r="AB705" i="27"/>
  <c r="AB706" i="27"/>
  <c r="AB707" i="27"/>
  <c r="AB708" i="27"/>
  <c r="AB709" i="27"/>
  <c r="AB710" i="27"/>
  <c r="AB711" i="27"/>
  <c r="AB712" i="27"/>
  <c r="AB713" i="27"/>
  <c r="AB714" i="27"/>
  <c r="AB715" i="27"/>
  <c r="AB716" i="27"/>
  <c r="AB717" i="27"/>
  <c r="AB718" i="27"/>
  <c r="AB719" i="27"/>
  <c r="AB720" i="27"/>
  <c r="AB721" i="27"/>
  <c r="AB722" i="27"/>
  <c r="AB723" i="27"/>
  <c r="AB724" i="27"/>
  <c r="AB725" i="27"/>
  <c r="AB726" i="27"/>
  <c r="AB727" i="27"/>
  <c r="AB728" i="27"/>
  <c r="AB729" i="27"/>
  <c r="AB730" i="27"/>
  <c r="AB731" i="27"/>
  <c r="AB732" i="27"/>
  <c r="AB733" i="27"/>
  <c r="AB734" i="27"/>
  <c r="AB735" i="27"/>
  <c r="AB736" i="27"/>
  <c r="AB737" i="27"/>
  <c r="AB738" i="27"/>
  <c r="AB739" i="27"/>
  <c r="AB740" i="27"/>
  <c r="AB741" i="27"/>
  <c r="AB742" i="27"/>
  <c r="AB743" i="27"/>
  <c r="AB744" i="27"/>
  <c r="AB745" i="27"/>
  <c r="AB746" i="27"/>
  <c r="AB747" i="27"/>
  <c r="AB748" i="27"/>
  <c r="AB749" i="27"/>
  <c r="AB750" i="27"/>
  <c r="AB751" i="27"/>
  <c r="AB752" i="27"/>
  <c r="AB753" i="27"/>
  <c r="AB754" i="27"/>
  <c r="AB755" i="27"/>
  <c r="AB756" i="27"/>
  <c r="AB757" i="27"/>
  <c r="AB758" i="27"/>
  <c r="AB759" i="27"/>
  <c r="AB760" i="27"/>
  <c r="AB761" i="27"/>
  <c r="AB762" i="27"/>
  <c r="AB763" i="27"/>
  <c r="AB764" i="27"/>
  <c r="AB765" i="27"/>
  <c r="AB766" i="27"/>
  <c r="AB767" i="27"/>
  <c r="AB768" i="27"/>
  <c r="AB769" i="27"/>
  <c r="AB770" i="27"/>
  <c r="AB771" i="27"/>
  <c r="AB772" i="27"/>
  <c r="AB773" i="27"/>
  <c r="AB774" i="27"/>
  <c r="AB775" i="27"/>
  <c r="AB776" i="27"/>
  <c r="AB777" i="27"/>
  <c r="AB778" i="27"/>
  <c r="AB779" i="27"/>
  <c r="AB780" i="27"/>
  <c r="AB781" i="27"/>
  <c r="AB782" i="27"/>
  <c r="AB783" i="27"/>
  <c r="AB784" i="27"/>
  <c r="AB785" i="27"/>
  <c r="AB786" i="27"/>
  <c r="AB787" i="27"/>
  <c r="AB788" i="27"/>
  <c r="AB789" i="27"/>
  <c r="AB790" i="27"/>
  <c r="AB791" i="27"/>
  <c r="AB792" i="27"/>
  <c r="AB793" i="27"/>
  <c r="AB794" i="27"/>
  <c r="AB795" i="27"/>
  <c r="AB796" i="27"/>
  <c r="AB797" i="27"/>
  <c r="AB798" i="27"/>
  <c r="AB799" i="27"/>
  <c r="AB800" i="27"/>
  <c r="AB801" i="27"/>
  <c r="AB802" i="27"/>
  <c r="AB803" i="27"/>
  <c r="AB804" i="27"/>
  <c r="AB805" i="27"/>
  <c r="AB806" i="27"/>
  <c r="AB807" i="27"/>
  <c r="AB808" i="27"/>
  <c r="AB809" i="27"/>
  <c r="AB810" i="27"/>
  <c r="AB811" i="27"/>
  <c r="AB812" i="27"/>
  <c r="AB813" i="27"/>
  <c r="AB814" i="27"/>
  <c r="AB815" i="27"/>
  <c r="AB816" i="27"/>
  <c r="AB817" i="27"/>
  <c r="AB818" i="27"/>
  <c r="AB819" i="27"/>
  <c r="AB820" i="27"/>
  <c r="AB821" i="27"/>
  <c r="AB822" i="27"/>
  <c r="AB823" i="27"/>
  <c r="AB824" i="27"/>
  <c r="AB825" i="27"/>
  <c r="AB826" i="27"/>
  <c r="AB827" i="27"/>
  <c r="AB828" i="27"/>
  <c r="AB829" i="27"/>
  <c r="AB830" i="27"/>
  <c r="AB831" i="27"/>
  <c r="AB832" i="27"/>
  <c r="AB833" i="27"/>
  <c r="AB834" i="27"/>
  <c r="AB835" i="27"/>
  <c r="AB836" i="27"/>
  <c r="AB837" i="27"/>
  <c r="AB838" i="27"/>
  <c r="AB839" i="27"/>
  <c r="AB840" i="27"/>
  <c r="AB841" i="27"/>
  <c r="AB842" i="27"/>
  <c r="AB843" i="27"/>
  <c r="AB844" i="27"/>
  <c r="AB845" i="27"/>
  <c r="AB846" i="27"/>
  <c r="AB847" i="27"/>
  <c r="AB848" i="27"/>
  <c r="AB849" i="27"/>
  <c r="AB850" i="27"/>
  <c r="AB851" i="27"/>
  <c r="AB852" i="27"/>
  <c r="AB853" i="27"/>
  <c r="AB854" i="27"/>
  <c r="AB855" i="27"/>
  <c r="AB856" i="27"/>
  <c r="AB857" i="27"/>
  <c r="AB858" i="27"/>
  <c r="AB859" i="27"/>
  <c r="AB860" i="27"/>
  <c r="AB861" i="27"/>
  <c r="AB862" i="27"/>
  <c r="AB863" i="27"/>
  <c r="AB864" i="27"/>
  <c r="AB865" i="27"/>
  <c r="AB866" i="27"/>
  <c r="AB867" i="27"/>
  <c r="AB868" i="27"/>
  <c r="AB869" i="27"/>
  <c r="AB870" i="27"/>
  <c r="AB871" i="27"/>
  <c r="AB872" i="27"/>
  <c r="AB873" i="27"/>
  <c r="AB874" i="27"/>
  <c r="AB875" i="27"/>
  <c r="AB876" i="27"/>
  <c r="AB877" i="27"/>
  <c r="AB878" i="27"/>
  <c r="AB879" i="27"/>
  <c r="AB880" i="27"/>
  <c r="AB881" i="27"/>
  <c r="AB882" i="27"/>
  <c r="AB883" i="27"/>
  <c r="AB884" i="27"/>
  <c r="AB885" i="27"/>
  <c r="AB886" i="27"/>
  <c r="AB887" i="27"/>
  <c r="AB888" i="27"/>
  <c r="AB889" i="27"/>
  <c r="AB890" i="27"/>
  <c r="AB891" i="27"/>
  <c r="AB892" i="27"/>
  <c r="AB893" i="27"/>
  <c r="AB894" i="27"/>
  <c r="AB895" i="27"/>
  <c r="AB896" i="27"/>
  <c r="AB897" i="27"/>
  <c r="AB898" i="27"/>
  <c r="AB899" i="27"/>
  <c r="AB900" i="27"/>
  <c r="AB901" i="27"/>
  <c r="AB902" i="27"/>
  <c r="AB903" i="27"/>
  <c r="AB904" i="27"/>
  <c r="AB905" i="27"/>
  <c r="AB906" i="27"/>
  <c r="AB907" i="27"/>
  <c r="AB908" i="27"/>
  <c r="AB909" i="27"/>
  <c r="AB910" i="27"/>
  <c r="AB911" i="27"/>
  <c r="AB912" i="27"/>
  <c r="AB913" i="27"/>
  <c r="AB914" i="27"/>
  <c r="AB915" i="27"/>
  <c r="AB916" i="27"/>
  <c r="AB917" i="27"/>
  <c r="AB918" i="27"/>
  <c r="AB919" i="27"/>
  <c r="AB920" i="27"/>
  <c r="AB921" i="27"/>
  <c r="AB922" i="27"/>
  <c r="AB923" i="27"/>
  <c r="AB924" i="27"/>
  <c r="AB925" i="27"/>
  <c r="AB926" i="27"/>
  <c r="AB927" i="27"/>
  <c r="AB928" i="27"/>
  <c r="AB929" i="27"/>
  <c r="AB930" i="27"/>
  <c r="AB931" i="27"/>
  <c r="AB932" i="27"/>
  <c r="AB933" i="27"/>
  <c r="AB934" i="27"/>
  <c r="AB935" i="27"/>
  <c r="AB936" i="27"/>
  <c r="AB937" i="27"/>
  <c r="AB938" i="27"/>
  <c r="AB939" i="27"/>
  <c r="AB940" i="27"/>
  <c r="AB941" i="27"/>
  <c r="AB942" i="27"/>
  <c r="AB943" i="27"/>
  <c r="AB944" i="27"/>
  <c r="AB945" i="27"/>
  <c r="AB946" i="27"/>
  <c r="AB947" i="27"/>
  <c r="AB948" i="27"/>
  <c r="AB949" i="27"/>
  <c r="AB950" i="27"/>
  <c r="AB951" i="27"/>
  <c r="AB952" i="27"/>
  <c r="AB953" i="27"/>
  <c r="AB954" i="27"/>
  <c r="AB955" i="27"/>
  <c r="AB956" i="27"/>
  <c r="AB957" i="27"/>
  <c r="AB958" i="27"/>
  <c r="AB959" i="27"/>
  <c r="AB960" i="27"/>
  <c r="AB961" i="27"/>
  <c r="AB962" i="27"/>
  <c r="AB963" i="27"/>
  <c r="AB964" i="27"/>
  <c r="AB965" i="27"/>
  <c r="AB966" i="27"/>
  <c r="AB967" i="27"/>
  <c r="AB968" i="27"/>
  <c r="AB969" i="27"/>
  <c r="AB970" i="27"/>
  <c r="AB971" i="27"/>
  <c r="AB972" i="27"/>
  <c r="AB973" i="27"/>
  <c r="AB974" i="27"/>
  <c r="AB975" i="27"/>
  <c r="AB976" i="27"/>
  <c r="AB977" i="27"/>
  <c r="AB978" i="27"/>
  <c r="AB979" i="27"/>
  <c r="AB980" i="27"/>
  <c r="AB981" i="27"/>
  <c r="AB982" i="27"/>
  <c r="AB983" i="27"/>
  <c r="AB984" i="27"/>
  <c r="AB985" i="27"/>
  <c r="AB986" i="27"/>
  <c r="AB987" i="27"/>
  <c r="AB988" i="27"/>
  <c r="AB989" i="27"/>
  <c r="AB990" i="27"/>
  <c r="AB991" i="27"/>
  <c r="AB992" i="27"/>
  <c r="AB993" i="27"/>
  <c r="AB994" i="27"/>
  <c r="AB995" i="27"/>
  <c r="AB996" i="27"/>
  <c r="AB997" i="27"/>
  <c r="AB998" i="27"/>
  <c r="AB999" i="27"/>
  <c r="AB1000" i="27"/>
  <c r="AB1001" i="27"/>
  <c r="AB1002" i="27"/>
  <c r="AB1003" i="27"/>
  <c r="AB1004" i="27"/>
  <c r="AB1005" i="27"/>
  <c r="AB1006" i="27"/>
  <c r="AB1007" i="27"/>
  <c r="AB1008" i="27"/>
  <c r="AB1009" i="27"/>
  <c r="AB1010" i="27"/>
  <c r="AB1011" i="27"/>
  <c r="AB1012" i="27"/>
  <c r="AB1013" i="27"/>
  <c r="AB1014" i="27"/>
  <c r="AB1015" i="27"/>
  <c r="AB1016" i="27"/>
  <c r="AB1017" i="27"/>
  <c r="AB1018" i="27"/>
  <c r="AB1019" i="27"/>
  <c r="AB1020" i="27"/>
  <c r="AB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70" i="27"/>
  <c r="AA71" i="27"/>
  <c r="AA72" i="27"/>
  <c r="AA73" i="27"/>
  <c r="AA74" i="27"/>
  <c r="AA75" i="27"/>
  <c r="AA76" i="27"/>
  <c r="AA77" i="27"/>
  <c r="AA78" i="27"/>
  <c r="AA79" i="27"/>
  <c r="AA80" i="27"/>
  <c r="AA81" i="27"/>
  <c r="AA82" i="27"/>
  <c r="AA83" i="27"/>
  <c r="AA84" i="27"/>
  <c r="AA85" i="27"/>
  <c r="AA86" i="27"/>
  <c r="AA87" i="27"/>
  <c r="AA88" i="27"/>
  <c r="AA89" i="27"/>
  <c r="AA90" i="27"/>
  <c r="AA91" i="27"/>
  <c r="AA92" i="27"/>
  <c r="AA93" i="27"/>
  <c r="AA94" i="27"/>
  <c r="AA95" i="27"/>
  <c r="AA96" i="27"/>
  <c r="AA97" i="27"/>
  <c r="AA98" i="27"/>
  <c r="AA99" i="27"/>
  <c r="AA100" i="27"/>
  <c r="AA101" i="27"/>
  <c r="AA102" i="27"/>
  <c r="AA103" i="27"/>
  <c r="AA104" i="27"/>
  <c r="AA105" i="27"/>
  <c r="AA106" i="27"/>
  <c r="AA107" i="27"/>
  <c r="AA108" i="27"/>
  <c r="AA109" i="27"/>
  <c r="AA110" i="27"/>
  <c r="AA111" i="27"/>
  <c r="AA112" i="27"/>
  <c r="AA113" i="27"/>
  <c r="AA114" i="27"/>
  <c r="AA115" i="27"/>
  <c r="AA116" i="27"/>
  <c r="AA117" i="27"/>
  <c r="AA118" i="27"/>
  <c r="AA119" i="27"/>
  <c r="AA120" i="27"/>
  <c r="AA121" i="27"/>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A211" i="27"/>
  <c r="AA212" i="27"/>
  <c r="AA213" i="27"/>
  <c r="AA214" i="27"/>
  <c r="AA215" i="27"/>
  <c r="AA216" i="27"/>
  <c r="AA217" i="27"/>
  <c r="AA218" i="27"/>
  <c r="AA219" i="27"/>
  <c r="AA220" i="27"/>
  <c r="AA221" i="27"/>
  <c r="AA222" i="27"/>
  <c r="AA223" i="27"/>
  <c r="AA224" i="27"/>
  <c r="AA225" i="27"/>
  <c r="AA226" i="27"/>
  <c r="AA227" i="27"/>
  <c r="AA228" i="27"/>
  <c r="AA229" i="27"/>
  <c r="AA230" i="27"/>
  <c r="AA231" i="27"/>
  <c r="AA232" i="27"/>
  <c r="AA233" i="27"/>
  <c r="AA234" i="27"/>
  <c r="AA235" i="27"/>
  <c r="AA236" i="27"/>
  <c r="AA237" i="27"/>
  <c r="AA238" i="27"/>
  <c r="AA239" i="27"/>
  <c r="AA240" i="27"/>
  <c r="AA241" i="27"/>
  <c r="AA242" i="27"/>
  <c r="AA243" i="27"/>
  <c r="AA244" i="27"/>
  <c r="AA245" i="27"/>
  <c r="AA246" i="27"/>
  <c r="AA247" i="27"/>
  <c r="AA248" i="27"/>
  <c r="AA249" i="27"/>
  <c r="AA250" i="27"/>
  <c r="AA251" i="27"/>
  <c r="AA252" i="27"/>
  <c r="AA253" i="27"/>
  <c r="AA254" i="27"/>
  <c r="AA255" i="27"/>
  <c r="AA256" i="27"/>
  <c r="AA257" i="27"/>
  <c r="AA258" i="27"/>
  <c r="AA259" i="27"/>
  <c r="AA260" i="27"/>
  <c r="AA261" i="27"/>
  <c r="AA262" i="27"/>
  <c r="AA263" i="27"/>
  <c r="AA264" i="27"/>
  <c r="AA265" i="27"/>
  <c r="AA266" i="27"/>
  <c r="AA267" i="27"/>
  <c r="AA268" i="27"/>
  <c r="AA269" i="27"/>
  <c r="AA270" i="27"/>
  <c r="AA271" i="27"/>
  <c r="AA272" i="27"/>
  <c r="AA273" i="27"/>
  <c r="AA274" i="27"/>
  <c r="AA275" i="27"/>
  <c r="AA276" i="27"/>
  <c r="AA277" i="27"/>
  <c r="AA278" i="27"/>
  <c r="AA279" i="27"/>
  <c r="AA280" i="27"/>
  <c r="AA281" i="27"/>
  <c r="AA282" i="27"/>
  <c r="AA283" i="27"/>
  <c r="AA284" i="27"/>
  <c r="AA285" i="27"/>
  <c r="AA286" i="27"/>
  <c r="AA287" i="27"/>
  <c r="AA288" i="27"/>
  <c r="AA289" i="27"/>
  <c r="AA290" i="27"/>
  <c r="AA291" i="27"/>
  <c r="AA292" i="27"/>
  <c r="AA293" i="27"/>
  <c r="AA294" i="27"/>
  <c r="AA295" i="27"/>
  <c r="AA296" i="27"/>
  <c r="AA297" i="27"/>
  <c r="AA298" i="27"/>
  <c r="AA299" i="27"/>
  <c r="AA300" i="27"/>
  <c r="AA301" i="27"/>
  <c r="AA302" i="27"/>
  <c r="AA303" i="27"/>
  <c r="AA304" i="27"/>
  <c r="AA305" i="27"/>
  <c r="AA306" i="27"/>
  <c r="AA307" i="27"/>
  <c r="AA308" i="27"/>
  <c r="AA309" i="27"/>
  <c r="AA310" i="27"/>
  <c r="AA311" i="27"/>
  <c r="AA312" i="27"/>
  <c r="AA313" i="27"/>
  <c r="AA314" i="27"/>
  <c r="AA315" i="27"/>
  <c r="AA316" i="27"/>
  <c r="AA317" i="27"/>
  <c r="AA318" i="27"/>
  <c r="AA319" i="27"/>
  <c r="AA320" i="27"/>
  <c r="AA321" i="27"/>
  <c r="AA322" i="27"/>
  <c r="AA323" i="27"/>
  <c r="AA324" i="27"/>
  <c r="AA325" i="27"/>
  <c r="AA326" i="27"/>
  <c r="AA327" i="27"/>
  <c r="AA328" i="27"/>
  <c r="AA329" i="27"/>
  <c r="AA330" i="27"/>
  <c r="AA331" i="27"/>
  <c r="AA332" i="27"/>
  <c r="AA333" i="27"/>
  <c r="AA334" i="27"/>
  <c r="AA335" i="27"/>
  <c r="AA336" i="27"/>
  <c r="AA337" i="27"/>
  <c r="AA338" i="27"/>
  <c r="AA339" i="27"/>
  <c r="AA340" i="27"/>
  <c r="AA341" i="27"/>
  <c r="AA342" i="27"/>
  <c r="AA343" i="27"/>
  <c r="AA344" i="27"/>
  <c r="AA345" i="27"/>
  <c r="AA346" i="27"/>
  <c r="AA347" i="27"/>
  <c r="AA348" i="27"/>
  <c r="AA349" i="27"/>
  <c r="AA350" i="27"/>
  <c r="AA351" i="27"/>
  <c r="AA352" i="27"/>
  <c r="AA353" i="27"/>
  <c r="AA354" i="27"/>
  <c r="AA355" i="27"/>
  <c r="AA356" i="27"/>
  <c r="AA357" i="27"/>
  <c r="AA358" i="27"/>
  <c r="AA359" i="27"/>
  <c r="AA360" i="27"/>
  <c r="AA361" i="27"/>
  <c r="AA362" i="27"/>
  <c r="AA363" i="27"/>
  <c r="AA364" i="27"/>
  <c r="AA365" i="27"/>
  <c r="AA366" i="27"/>
  <c r="AA367" i="27"/>
  <c r="AA368" i="27"/>
  <c r="AA369" i="27"/>
  <c r="AA370" i="27"/>
  <c r="AA371" i="27"/>
  <c r="AA372" i="27"/>
  <c r="AA373" i="27"/>
  <c r="AA374" i="27"/>
  <c r="AA375" i="27"/>
  <c r="AA376" i="27"/>
  <c r="AA377" i="27"/>
  <c r="AA378" i="27"/>
  <c r="AA379" i="27"/>
  <c r="AA380" i="27"/>
  <c r="AA381" i="27"/>
  <c r="AA382" i="27"/>
  <c r="AA383" i="27"/>
  <c r="AA384" i="27"/>
  <c r="AA385" i="27"/>
  <c r="AA386" i="27"/>
  <c r="AA387" i="27"/>
  <c r="AA388" i="27"/>
  <c r="AA389" i="27"/>
  <c r="AA390" i="27"/>
  <c r="AA391" i="27"/>
  <c r="AA392" i="27"/>
  <c r="AA393" i="27"/>
  <c r="AA394" i="27"/>
  <c r="AA395" i="27"/>
  <c r="AA396" i="27"/>
  <c r="AA397" i="27"/>
  <c r="AA398" i="27"/>
  <c r="AA399" i="27"/>
  <c r="AA400" i="27"/>
  <c r="AA401" i="27"/>
  <c r="AA402" i="27"/>
  <c r="AA403" i="27"/>
  <c r="AA404" i="27"/>
  <c r="AA405" i="27"/>
  <c r="AA406" i="27"/>
  <c r="AA407" i="27"/>
  <c r="AA408" i="27"/>
  <c r="AA409" i="27"/>
  <c r="AA410" i="27"/>
  <c r="AA411" i="27"/>
  <c r="AA412" i="27"/>
  <c r="AA413" i="27"/>
  <c r="AA414" i="27"/>
  <c r="AA415" i="27"/>
  <c r="AA416" i="27"/>
  <c r="AA417" i="27"/>
  <c r="AA418" i="27"/>
  <c r="AA419" i="27"/>
  <c r="AA420" i="27"/>
  <c r="AA421" i="27"/>
  <c r="AA422" i="27"/>
  <c r="AA423" i="27"/>
  <c r="AA424" i="27"/>
  <c r="AA425" i="27"/>
  <c r="AA426" i="27"/>
  <c r="AA427" i="27"/>
  <c r="AA428" i="27"/>
  <c r="AA429" i="27"/>
  <c r="AA430" i="27"/>
  <c r="AA431" i="27"/>
  <c r="AA432" i="27"/>
  <c r="AA433" i="27"/>
  <c r="AA434" i="27"/>
  <c r="AA435" i="27"/>
  <c r="AA436" i="27"/>
  <c r="AA437" i="27"/>
  <c r="AA438" i="27"/>
  <c r="AA439" i="27"/>
  <c r="AA440" i="27"/>
  <c r="AA441" i="27"/>
  <c r="AA442" i="27"/>
  <c r="AA443" i="27"/>
  <c r="AA444" i="27"/>
  <c r="AA445" i="27"/>
  <c r="AA446" i="27"/>
  <c r="AA447" i="27"/>
  <c r="AA448" i="27"/>
  <c r="AA449" i="27"/>
  <c r="AA450" i="27"/>
  <c r="AA451" i="27"/>
  <c r="AA452" i="27"/>
  <c r="AA453" i="27"/>
  <c r="AA454" i="27"/>
  <c r="AA455" i="27"/>
  <c r="AA456" i="27"/>
  <c r="AA457" i="27"/>
  <c r="AA458" i="27"/>
  <c r="AA459" i="27"/>
  <c r="AA460" i="27"/>
  <c r="AA461" i="27"/>
  <c r="AA462" i="27"/>
  <c r="AA463" i="27"/>
  <c r="AA464" i="27"/>
  <c r="AA465" i="27"/>
  <c r="AA466" i="27"/>
  <c r="AA467" i="27"/>
  <c r="AA468" i="27"/>
  <c r="AA469" i="27"/>
  <c r="AA470" i="27"/>
  <c r="AA471" i="27"/>
  <c r="AA472" i="27"/>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502" i="27"/>
  <c r="AA503" i="27"/>
  <c r="AA504" i="27"/>
  <c r="AA505" i="27"/>
  <c r="AA506" i="27"/>
  <c r="AA507" i="27"/>
  <c r="AA508" i="27"/>
  <c r="AA509" i="27"/>
  <c r="AA510" i="27"/>
  <c r="AA511" i="27"/>
  <c r="AA512" i="27"/>
  <c r="AA513" i="27"/>
  <c r="AA514" i="27"/>
  <c r="AA515" i="27"/>
  <c r="AA516" i="27"/>
  <c r="AA517" i="27"/>
  <c r="AA518" i="27"/>
  <c r="AA519" i="27"/>
  <c r="AA520" i="27"/>
  <c r="AA521" i="27"/>
  <c r="AA522" i="27"/>
  <c r="AA523" i="27"/>
  <c r="AA524" i="27"/>
  <c r="AA525" i="27"/>
  <c r="AA526" i="27"/>
  <c r="AA527" i="27"/>
  <c r="AA528" i="27"/>
  <c r="AA529" i="27"/>
  <c r="AA530" i="27"/>
  <c r="AA531" i="27"/>
  <c r="AA532" i="27"/>
  <c r="AA533" i="27"/>
  <c r="AA534" i="27"/>
  <c r="AA535" i="27"/>
  <c r="AA536" i="27"/>
  <c r="AA537" i="27"/>
  <c r="AA538" i="27"/>
  <c r="AA539" i="27"/>
  <c r="AA540" i="27"/>
  <c r="AA541" i="27"/>
  <c r="AA542" i="27"/>
  <c r="AA543" i="27"/>
  <c r="AA544" i="27"/>
  <c r="AA545" i="27"/>
  <c r="AA546" i="27"/>
  <c r="AA547" i="27"/>
  <c r="AA548" i="27"/>
  <c r="AA549" i="27"/>
  <c r="AA550" i="27"/>
  <c r="AA551" i="27"/>
  <c r="AA552" i="27"/>
  <c r="AA553" i="27"/>
  <c r="AA554" i="27"/>
  <c r="AA555" i="27"/>
  <c r="AA556" i="27"/>
  <c r="AA557" i="27"/>
  <c r="AA558" i="27"/>
  <c r="AA559" i="27"/>
  <c r="AA560" i="27"/>
  <c r="AA561" i="27"/>
  <c r="AA562" i="27"/>
  <c r="AA563" i="27"/>
  <c r="AA564" i="27"/>
  <c r="AA565" i="27"/>
  <c r="AA566" i="27"/>
  <c r="AA567" i="27"/>
  <c r="AA568" i="27"/>
  <c r="AA569" i="27"/>
  <c r="AA570" i="27"/>
  <c r="AA571" i="27"/>
  <c r="AA572" i="27"/>
  <c r="AA573" i="27"/>
  <c r="AA574" i="27"/>
  <c r="AA575" i="27"/>
  <c r="AA576" i="27"/>
  <c r="AA577" i="27"/>
  <c r="AA578" i="27"/>
  <c r="AA579" i="27"/>
  <c r="AA580" i="27"/>
  <c r="AA581" i="27"/>
  <c r="AA582" i="27"/>
  <c r="AA583" i="27"/>
  <c r="AA584" i="27"/>
  <c r="AA585" i="27"/>
  <c r="AA586" i="27"/>
  <c r="AA587" i="27"/>
  <c r="AA588" i="27"/>
  <c r="AA589" i="27"/>
  <c r="AA590" i="27"/>
  <c r="AA591" i="27"/>
  <c r="AA592" i="27"/>
  <c r="AA593" i="27"/>
  <c r="AA594" i="27"/>
  <c r="AA595" i="27"/>
  <c r="AA596" i="27"/>
  <c r="AA597" i="27"/>
  <c r="AA598" i="27"/>
  <c r="AA599" i="27"/>
  <c r="AA600" i="27"/>
  <c r="AA601" i="27"/>
  <c r="AA602" i="27"/>
  <c r="AA603" i="27"/>
  <c r="AA604" i="27"/>
  <c r="AA605" i="27"/>
  <c r="AA606" i="27"/>
  <c r="AA607" i="27"/>
  <c r="AA608" i="27"/>
  <c r="AA609" i="27"/>
  <c r="AA610" i="27"/>
  <c r="AA611" i="27"/>
  <c r="AA612" i="27"/>
  <c r="AA613" i="27"/>
  <c r="AA614" i="27"/>
  <c r="AA615" i="27"/>
  <c r="AA616" i="27"/>
  <c r="AA617" i="27"/>
  <c r="AA618" i="27"/>
  <c r="AA619" i="27"/>
  <c r="AA620" i="27"/>
  <c r="AA621" i="27"/>
  <c r="AA622" i="27"/>
  <c r="AA623" i="27"/>
  <c r="AA624" i="27"/>
  <c r="AA625" i="27"/>
  <c r="AA626" i="27"/>
  <c r="AA627" i="27"/>
  <c r="AA628" i="27"/>
  <c r="AA629" i="27"/>
  <c r="AA630" i="27"/>
  <c r="AA631" i="27"/>
  <c r="AA632" i="27"/>
  <c r="AA633" i="27"/>
  <c r="AA634" i="27"/>
  <c r="AA635" i="27"/>
  <c r="AA636" i="27"/>
  <c r="AA637" i="27"/>
  <c r="AA638" i="27"/>
  <c r="AA639" i="27"/>
  <c r="AA640" i="27"/>
  <c r="AA641" i="27"/>
  <c r="AA642" i="27"/>
  <c r="AA643" i="27"/>
  <c r="AA644" i="27"/>
  <c r="AA645" i="27"/>
  <c r="AA646" i="27"/>
  <c r="AA647" i="27"/>
  <c r="AA648" i="27"/>
  <c r="AA649" i="27"/>
  <c r="AA650" i="27"/>
  <c r="AA651" i="27"/>
  <c r="AA652" i="27"/>
  <c r="AA653" i="27"/>
  <c r="AA654" i="27"/>
  <c r="AA655" i="27"/>
  <c r="AA656" i="27"/>
  <c r="AA657" i="27"/>
  <c r="AA658" i="27"/>
  <c r="AA659" i="27"/>
  <c r="AA660" i="27"/>
  <c r="AA661" i="27"/>
  <c r="AA662" i="27"/>
  <c r="AA663" i="27"/>
  <c r="AA664" i="27"/>
  <c r="AA665" i="27"/>
  <c r="AA666" i="27"/>
  <c r="AA667" i="27"/>
  <c r="AA668" i="27"/>
  <c r="AA669" i="27"/>
  <c r="AA670" i="27"/>
  <c r="AA671" i="27"/>
  <c r="AA672" i="27"/>
  <c r="AA673" i="27"/>
  <c r="AA674" i="27"/>
  <c r="AA675" i="27"/>
  <c r="AA676" i="27"/>
  <c r="AA677" i="27"/>
  <c r="AA678" i="27"/>
  <c r="AA679" i="27"/>
  <c r="AA680" i="27"/>
  <c r="AA681" i="27"/>
  <c r="AA682" i="27"/>
  <c r="AA683" i="27"/>
  <c r="AA684" i="27"/>
  <c r="AA685" i="27"/>
  <c r="AA686" i="27"/>
  <c r="AA687" i="27"/>
  <c r="AA688" i="27"/>
  <c r="AA689" i="27"/>
  <c r="AA690" i="27"/>
  <c r="AA691" i="27"/>
  <c r="AA692" i="27"/>
  <c r="AA693" i="27"/>
  <c r="AA694" i="27"/>
  <c r="AA695" i="27"/>
  <c r="AA696" i="27"/>
  <c r="AA697" i="27"/>
  <c r="AA698" i="27"/>
  <c r="AA699" i="27"/>
  <c r="AA700" i="27"/>
  <c r="AA701" i="27"/>
  <c r="AA702" i="27"/>
  <c r="AA703" i="27"/>
  <c r="AA704" i="27"/>
  <c r="AA705" i="27"/>
  <c r="AA706" i="27"/>
  <c r="AA707" i="27"/>
  <c r="AA708" i="27"/>
  <c r="AA709" i="27"/>
  <c r="AA710" i="27"/>
  <c r="AA711" i="27"/>
  <c r="AA712" i="27"/>
  <c r="AA713" i="27"/>
  <c r="AA714" i="27"/>
  <c r="AA715" i="27"/>
  <c r="AA716" i="27"/>
  <c r="AA717" i="27"/>
  <c r="AA718" i="27"/>
  <c r="AA719" i="27"/>
  <c r="AA720" i="27"/>
  <c r="AA721" i="27"/>
  <c r="AA722" i="27"/>
  <c r="AA723" i="27"/>
  <c r="AA724" i="27"/>
  <c r="AA725" i="27"/>
  <c r="AA726" i="27"/>
  <c r="AA727" i="27"/>
  <c r="AA728" i="27"/>
  <c r="AA729" i="27"/>
  <c r="AA730" i="27"/>
  <c r="AA731" i="27"/>
  <c r="AA732" i="27"/>
  <c r="AA733" i="27"/>
  <c r="AA734" i="27"/>
  <c r="AA735" i="27"/>
  <c r="AA736" i="27"/>
  <c r="AA737" i="27"/>
  <c r="AA738" i="27"/>
  <c r="AA739" i="27"/>
  <c r="AA740" i="27"/>
  <c r="AA741" i="27"/>
  <c r="AA742" i="27"/>
  <c r="AA743" i="27"/>
  <c r="AA744" i="27"/>
  <c r="AA745" i="27"/>
  <c r="AA746" i="27"/>
  <c r="AA747" i="27"/>
  <c r="AA748" i="27"/>
  <c r="AA749" i="27"/>
  <c r="AA750" i="27"/>
  <c r="AA751" i="27"/>
  <c r="AA752" i="27"/>
  <c r="AA753" i="27"/>
  <c r="AA754" i="27"/>
  <c r="AA755" i="27"/>
  <c r="AA756" i="27"/>
  <c r="AA757" i="27"/>
  <c r="AA758" i="27"/>
  <c r="AA759" i="27"/>
  <c r="AA760" i="27"/>
  <c r="AA761" i="27"/>
  <c r="AA762" i="27"/>
  <c r="AA763" i="27"/>
  <c r="AA764" i="27"/>
  <c r="AA765" i="27"/>
  <c r="AA766" i="27"/>
  <c r="AA767" i="27"/>
  <c r="AA768" i="27"/>
  <c r="AA769" i="27"/>
  <c r="AA770" i="27"/>
  <c r="AA771" i="27"/>
  <c r="AA772" i="27"/>
  <c r="AA773" i="27"/>
  <c r="AA774" i="27"/>
  <c r="AA775" i="27"/>
  <c r="AA776" i="27"/>
  <c r="AA777" i="27"/>
  <c r="AA778" i="27"/>
  <c r="AA779" i="27"/>
  <c r="AA780" i="27"/>
  <c r="AA781" i="27"/>
  <c r="AA782" i="27"/>
  <c r="AA783" i="27"/>
  <c r="AA784" i="27"/>
  <c r="AA785" i="27"/>
  <c r="AA786" i="27"/>
  <c r="AA787" i="27"/>
  <c r="AA788" i="27"/>
  <c r="AA789" i="27"/>
  <c r="AA790" i="27"/>
  <c r="AA791" i="27"/>
  <c r="AA792" i="27"/>
  <c r="AA793" i="27"/>
  <c r="AA794" i="27"/>
  <c r="AA795" i="27"/>
  <c r="AA796" i="27"/>
  <c r="AA797" i="27"/>
  <c r="AA798" i="27"/>
  <c r="AA799" i="27"/>
  <c r="AA800" i="27"/>
  <c r="AA801" i="27"/>
  <c r="AA802" i="27"/>
  <c r="AA803" i="27"/>
  <c r="AA804" i="27"/>
  <c r="AA805" i="27"/>
  <c r="AA806" i="27"/>
  <c r="AA807" i="27"/>
  <c r="AA808" i="27"/>
  <c r="AA809" i="27"/>
  <c r="AA810" i="27"/>
  <c r="AA811" i="27"/>
  <c r="AA812" i="27"/>
  <c r="AA813" i="27"/>
  <c r="AA814" i="27"/>
  <c r="AA815" i="27"/>
  <c r="AA816" i="27"/>
  <c r="AA817" i="27"/>
  <c r="AA818" i="27"/>
  <c r="AA819" i="27"/>
  <c r="AA820" i="27"/>
  <c r="AA821" i="27"/>
  <c r="AA822" i="27"/>
  <c r="AA823" i="27"/>
  <c r="AA824" i="27"/>
  <c r="AA825" i="27"/>
  <c r="AA826" i="27"/>
  <c r="AA827" i="27"/>
  <c r="AA828" i="27"/>
  <c r="AA829" i="27"/>
  <c r="AA830" i="27"/>
  <c r="AA831" i="27"/>
  <c r="AA832" i="27"/>
  <c r="AA833" i="27"/>
  <c r="AA834" i="27"/>
  <c r="AA835" i="27"/>
  <c r="AA836" i="27"/>
  <c r="AA837" i="27"/>
  <c r="AA838" i="27"/>
  <c r="AA839" i="27"/>
  <c r="AA840" i="27"/>
  <c r="AA841" i="27"/>
  <c r="AA842" i="27"/>
  <c r="AA843" i="27"/>
  <c r="AA844" i="27"/>
  <c r="AA845" i="27"/>
  <c r="AA846" i="27"/>
  <c r="AA847" i="27"/>
  <c r="AA848" i="27"/>
  <c r="AA849" i="27"/>
  <c r="AA850" i="27"/>
  <c r="AA851" i="27"/>
  <c r="AA852" i="27"/>
  <c r="AA853" i="27"/>
  <c r="AA854" i="27"/>
  <c r="AA855" i="27"/>
  <c r="AA856" i="27"/>
  <c r="AA857" i="27"/>
  <c r="AA858" i="27"/>
  <c r="AA859" i="27"/>
  <c r="AA860" i="27"/>
  <c r="AA861" i="27"/>
  <c r="AA862" i="27"/>
  <c r="AA863" i="27"/>
  <c r="AA864" i="27"/>
  <c r="AA865" i="27"/>
  <c r="AA866" i="27"/>
  <c r="AA867" i="27"/>
  <c r="AA868" i="27"/>
  <c r="AA869" i="27"/>
  <c r="AA870" i="27"/>
  <c r="AA871" i="27"/>
  <c r="AA872" i="27"/>
  <c r="AA873" i="27"/>
  <c r="AA874" i="27"/>
  <c r="AA875" i="27"/>
  <c r="AA876" i="27"/>
  <c r="AA877" i="27"/>
  <c r="AA878" i="27"/>
  <c r="AA879" i="27"/>
  <c r="AA880" i="27"/>
  <c r="AA881" i="27"/>
  <c r="AA882" i="27"/>
  <c r="AA883" i="27"/>
  <c r="AA884" i="27"/>
  <c r="AA885" i="27"/>
  <c r="AA886" i="27"/>
  <c r="AA887" i="27"/>
  <c r="AA888" i="27"/>
  <c r="AA889" i="27"/>
  <c r="AA890" i="27"/>
  <c r="AA891" i="27"/>
  <c r="AA892" i="27"/>
  <c r="AA893" i="27"/>
  <c r="AA894" i="27"/>
  <c r="AA895" i="27"/>
  <c r="AA896" i="27"/>
  <c r="AA897" i="27"/>
  <c r="AA898" i="27"/>
  <c r="AA899" i="27"/>
  <c r="AA900" i="27"/>
  <c r="AA901" i="27"/>
  <c r="AA902" i="27"/>
  <c r="AA903" i="27"/>
  <c r="AA904" i="27"/>
  <c r="AA905" i="27"/>
  <c r="AA906" i="27"/>
  <c r="AA907" i="27"/>
  <c r="AA908" i="27"/>
  <c r="AA909" i="27"/>
  <c r="AA910" i="27"/>
  <c r="AA911" i="27"/>
  <c r="AA912" i="27"/>
  <c r="AA913" i="27"/>
  <c r="AA914" i="27"/>
  <c r="AA915" i="27"/>
  <c r="AA916" i="27"/>
  <c r="AA917" i="27"/>
  <c r="AA918" i="27"/>
  <c r="AA919" i="27"/>
  <c r="AA920" i="27"/>
  <c r="AA921" i="27"/>
  <c r="AA922" i="27"/>
  <c r="AA923" i="27"/>
  <c r="AA924" i="27"/>
  <c r="AA925" i="27"/>
  <c r="AA926" i="27"/>
  <c r="AA927" i="27"/>
  <c r="AA928" i="27"/>
  <c r="AA929" i="27"/>
  <c r="AA930" i="27"/>
  <c r="AA931" i="27"/>
  <c r="AA932" i="27"/>
  <c r="AA933" i="27"/>
  <c r="AA934" i="27"/>
  <c r="AA935" i="27"/>
  <c r="AA936" i="27"/>
  <c r="AA937" i="27"/>
  <c r="AA938" i="27"/>
  <c r="AA939" i="27"/>
  <c r="AA940" i="27"/>
  <c r="AA941" i="27"/>
  <c r="AA942" i="27"/>
  <c r="AA943" i="27"/>
  <c r="AA944" i="27"/>
  <c r="AA945" i="27"/>
  <c r="AA946" i="27"/>
  <c r="AA947" i="27"/>
  <c r="AA948" i="27"/>
  <c r="AA949" i="27"/>
  <c r="AA950" i="27"/>
  <c r="AA951" i="27"/>
  <c r="AA952" i="27"/>
  <c r="AA953" i="27"/>
  <c r="AA954" i="27"/>
  <c r="AA955" i="27"/>
  <c r="AA956" i="27"/>
  <c r="AA957" i="27"/>
  <c r="AA958" i="27"/>
  <c r="AA959" i="27"/>
  <c r="AA960" i="27"/>
  <c r="AA961" i="27"/>
  <c r="AA962" i="27"/>
  <c r="AA963" i="27"/>
  <c r="AA964" i="27"/>
  <c r="AA965" i="27"/>
  <c r="AA966" i="27"/>
  <c r="AA967" i="27"/>
  <c r="AA968" i="27"/>
  <c r="AA969" i="27"/>
  <c r="AA970" i="27"/>
  <c r="AA971" i="27"/>
  <c r="AA972" i="27"/>
  <c r="AA973" i="27"/>
  <c r="AA974" i="27"/>
  <c r="AA975" i="27"/>
  <c r="AA976" i="27"/>
  <c r="AA977" i="27"/>
  <c r="AA978" i="27"/>
  <c r="AA979" i="27"/>
  <c r="AA980" i="27"/>
  <c r="AA981" i="27"/>
  <c r="AA982" i="27"/>
  <c r="AA983" i="27"/>
  <c r="AA984" i="27"/>
  <c r="AA985" i="27"/>
  <c r="AA986" i="27"/>
  <c r="AA987" i="27"/>
  <c r="AA988" i="27"/>
  <c r="AA989" i="27"/>
  <c r="AA990" i="27"/>
  <c r="AA991" i="27"/>
  <c r="AA992" i="27"/>
  <c r="AA993" i="27"/>
  <c r="AA994" i="27"/>
  <c r="AA995" i="27"/>
  <c r="AA996" i="27"/>
  <c r="AA997" i="27"/>
  <c r="AA998" i="27"/>
  <c r="AA999" i="27"/>
  <c r="AA1000" i="27"/>
  <c r="AA1001" i="27"/>
  <c r="AA1002" i="27"/>
  <c r="AA1003" i="27"/>
  <c r="AA1004" i="27"/>
  <c r="AA1005" i="27"/>
  <c r="AA1006" i="27"/>
  <c r="AA1007" i="27"/>
  <c r="AA1008" i="27"/>
  <c r="AA1009" i="27"/>
  <c r="AA1010" i="27"/>
  <c r="AA1011" i="27"/>
  <c r="AA1012" i="27"/>
  <c r="AA1013" i="27"/>
  <c r="AA1014" i="27"/>
  <c r="AA1015" i="27"/>
  <c r="AA1016" i="27"/>
  <c r="AA1017" i="27"/>
  <c r="AA1018" i="27"/>
  <c r="AA1019" i="27"/>
  <c r="AA1020" i="27"/>
  <c r="AA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Z51" i="27"/>
  <c r="Z52" i="27"/>
  <c r="Z53" i="27"/>
  <c r="Z54" i="27"/>
  <c r="Z55" i="27"/>
  <c r="Z56" i="27"/>
  <c r="Z57" i="27"/>
  <c r="Z58" i="27"/>
  <c r="Z59" i="27"/>
  <c r="Z60" i="27"/>
  <c r="Z61" i="27"/>
  <c r="Z62" i="27"/>
  <c r="Z63" i="27"/>
  <c r="Z64" i="27"/>
  <c r="Z65" i="27"/>
  <c r="Z66" i="27"/>
  <c r="Z67" i="27"/>
  <c r="Z68" i="27"/>
  <c r="Z69" i="27"/>
  <c r="Z70" i="27"/>
  <c r="Z71" i="27"/>
  <c r="Z72" i="27"/>
  <c r="Z73" i="27"/>
  <c r="Z74" i="27"/>
  <c r="Z75" i="27"/>
  <c r="Z76" i="27"/>
  <c r="Z77" i="27"/>
  <c r="Z78" i="27"/>
  <c r="Z79" i="27"/>
  <c r="Z80" i="27"/>
  <c r="Z81" i="27"/>
  <c r="Z82" i="27"/>
  <c r="Z83" i="27"/>
  <c r="Z84" i="27"/>
  <c r="Z85" i="27"/>
  <c r="Z86" i="27"/>
  <c r="Z87" i="27"/>
  <c r="Z88" i="27"/>
  <c r="Z89" i="27"/>
  <c r="Z90" i="27"/>
  <c r="Z91" i="27"/>
  <c r="Z92" i="27"/>
  <c r="Z93" i="27"/>
  <c r="Z94" i="27"/>
  <c r="Z95" i="27"/>
  <c r="Z96" i="27"/>
  <c r="Z97" i="27"/>
  <c r="Z98" i="27"/>
  <c r="Z99" i="27"/>
  <c r="Z100" i="27"/>
  <c r="Z101" i="27"/>
  <c r="Z102" i="27"/>
  <c r="Z103" i="27"/>
  <c r="Z104" i="27"/>
  <c r="Z105" i="27"/>
  <c r="Z106" i="27"/>
  <c r="Z107" i="27"/>
  <c r="Z108" i="27"/>
  <c r="Z109" i="27"/>
  <c r="Z110" i="27"/>
  <c r="Z111" i="27"/>
  <c r="Z112" i="27"/>
  <c r="Z113" i="27"/>
  <c r="Z114" i="27"/>
  <c r="Z115" i="27"/>
  <c r="Z116" i="27"/>
  <c r="Z117" i="27"/>
  <c r="Z118" i="27"/>
  <c r="Z119" i="27"/>
  <c r="Z120" i="27"/>
  <c r="Z121" i="27"/>
  <c r="Z122" i="27"/>
  <c r="Z123" i="27"/>
  <c r="Z124" i="27"/>
  <c r="Z125" i="27"/>
  <c r="Z126" i="27"/>
  <c r="Z127" i="27"/>
  <c r="Z128" i="27"/>
  <c r="Z129" i="27"/>
  <c r="Z130" i="27"/>
  <c r="Z131" i="27"/>
  <c r="Z132" i="27"/>
  <c r="Z133" i="27"/>
  <c r="Z134" i="27"/>
  <c r="Z135" i="27"/>
  <c r="Z136" i="27"/>
  <c r="Z137" i="27"/>
  <c r="Z138" i="27"/>
  <c r="Z139" i="27"/>
  <c r="Z140" i="27"/>
  <c r="Z141" i="27"/>
  <c r="Z142" i="27"/>
  <c r="Z143" i="27"/>
  <c r="Z144" i="27"/>
  <c r="Z145" i="27"/>
  <c r="Z146" i="27"/>
  <c r="Z147" i="27"/>
  <c r="Z148" i="27"/>
  <c r="Z149" i="27"/>
  <c r="Z150" i="27"/>
  <c r="Z151" i="27"/>
  <c r="Z152" i="27"/>
  <c r="Z153" i="27"/>
  <c r="Z154" i="27"/>
  <c r="Z155" i="27"/>
  <c r="Z156" i="27"/>
  <c r="Z157" i="27"/>
  <c r="Z158" i="27"/>
  <c r="Z159" i="27"/>
  <c r="Z160" i="27"/>
  <c r="Z161" i="27"/>
  <c r="Z162" i="27"/>
  <c r="Z163" i="27"/>
  <c r="Z164" i="27"/>
  <c r="Z165" i="27"/>
  <c r="Z166" i="27"/>
  <c r="Z167" i="27"/>
  <c r="Z168" i="27"/>
  <c r="Z169" i="27"/>
  <c r="Z170" i="27"/>
  <c r="Z171" i="27"/>
  <c r="Z172" i="27"/>
  <c r="Z173" i="27"/>
  <c r="Z174" i="27"/>
  <c r="Z175" i="27"/>
  <c r="Z176" i="27"/>
  <c r="Z177" i="27"/>
  <c r="Z178" i="27"/>
  <c r="Z179" i="27"/>
  <c r="Z180" i="27"/>
  <c r="Z181" i="27"/>
  <c r="Z182" i="27"/>
  <c r="Z183" i="27"/>
  <c r="Z184" i="27"/>
  <c r="Z185" i="27"/>
  <c r="Z186" i="27"/>
  <c r="Z187" i="27"/>
  <c r="Z188" i="27"/>
  <c r="Z189" i="27"/>
  <c r="Z190" i="27"/>
  <c r="Z191" i="27"/>
  <c r="Z192" i="27"/>
  <c r="Z193" i="27"/>
  <c r="Z194" i="27"/>
  <c r="Z195" i="27"/>
  <c r="Z196" i="27"/>
  <c r="Z197" i="27"/>
  <c r="Z198" i="27"/>
  <c r="Z199" i="27"/>
  <c r="Z200" i="27"/>
  <c r="Z201" i="27"/>
  <c r="Z202" i="27"/>
  <c r="Z203" i="27"/>
  <c r="Z204" i="27"/>
  <c r="Z205" i="27"/>
  <c r="Z206" i="27"/>
  <c r="Z207" i="27"/>
  <c r="Z208" i="27"/>
  <c r="Z209" i="27"/>
  <c r="Z210" i="27"/>
  <c r="Z211" i="27"/>
  <c r="Z212" i="27"/>
  <c r="Z213" i="27"/>
  <c r="Z214" i="27"/>
  <c r="Z215" i="27"/>
  <c r="Z216" i="27"/>
  <c r="Z217" i="27"/>
  <c r="Z218" i="27"/>
  <c r="Z219" i="27"/>
  <c r="Z220" i="27"/>
  <c r="Z221" i="27"/>
  <c r="Z222" i="27"/>
  <c r="Z223" i="27"/>
  <c r="Z224" i="27"/>
  <c r="Z225" i="27"/>
  <c r="Z226" i="27"/>
  <c r="Z227" i="27"/>
  <c r="Z228" i="27"/>
  <c r="Z229" i="27"/>
  <c r="Z230" i="27"/>
  <c r="Z231" i="27"/>
  <c r="Z232" i="27"/>
  <c r="Z233" i="27"/>
  <c r="Z234" i="27"/>
  <c r="Z235" i="27"/>
  <c r="Z236" i="27"/>
  <c r="Z237" i="27"/>
  <c r="Z238" i="27"/>
  <c r="Z239" i="27"/>
  <c r="Z240" i="27"/>
  <c r="Z241" i="27"/>
  <c r="Z242" i="27"/>
  <c r="Z243" i="27"/>
  <c r="Z244" i="27"/>
  <c r="Z245" i="27"/>
  <c r="Z246" i="27"/>
  <c r="Z247" i="27"/>
  <c r="Z248" i="27"/>
  <c r="Z249" i="27"/>
  <c r="Z250" i="27"/>
  <c r="Z251" i="27"/>
  <c r="Z252" i="27"/>
  <c r="Z253" i="27"/>
  <c r="Z254" i="27"/>
  <c r="Z255" i="27"/>
  <c r="Z256" i="27"/>
  <c r="Z257" i="27"/>
  <c r="Z258" i="27"/>
  <c r="Z259" i="27"/>
  <c r="Z260" i="27"/>
  <c r="Z261" i="27"/>
  <c r="Z262" i="27"/>
  <c r="Z263" i="27"/>
  <c r="Z264" i="27"/>
  <c r="Z265" i="27"/>
  <c r="Z266" i="27"/>
  <c r="Z267" i="27"/>
  <c r="Z268" i="27"/>
  <c r="Z269" i="27"/>
  <c r="Z270" i="27"/>
  <c r="Z271" i="27"/>
  <c r="Z272" i="27"/>
  <c r="Z273" i="27"/>
  <c r="Z274" i="27"/>
  <c r="Z275" i="27"/>
  <c r="Z276" i="27"/>
  <c r="Z277" i="27"/>
  <c r="Z278" i="27"/>
  <c r="Z279" i="27"/>
  <c r="Z280" i="27"/>
  <c r="Z281" i="27"/>
  <c r="Z282" i="27"/>
  <c r="Z283" i="27"/>
  <c r="Z284" i="27"/>
  <c r="Z285" i="27"/>
  <c r="Z286" i="27"/>
  <c r="Z287" i="27"/>
  <c r="Z288" i="27"/>
  <c r="Z289" i="27"/>
  <c r="Z290" i="27"/>
  <c r="Z291" i="27"/>
  <c r="Z292" i="27"/>
  <c r="Z293" i="27"/>
  <c r="Z294" i="27"/>
  <c r="Z295" i="27"/>
  <c r="Z296" i="27"/>
  <c r="Z297" i="27"/>
  <c r="Z298" i="27"/>
  <c r="Z299" i="27"/>
  <c r="Z300" i="27"/>
  <c r="Z301" i="27"/>
  <c r="Z302" i="27"/>
  <c r="Z303" i="27"/>
  <c r="Z304" i="27"/>
  <c r="Z305" i="27"/>
  <c r="Z306" i="27"/>
  <c r="Z307" i="27"/>
  <c r="Z308" i="27"/>
  <c r="Z309" i="27"/>
  <c r="Z310" i="27"/>
  <c r="Z311" i="27"/>
  <c r="Z312" i="27"/>
  <c r="Z313" i="27"/>
  <c r="Z314" i="27"/>
  <c r="Z315" i="27"/>
  <c r="Z316" i="27"/>
  <c r="Z317" i="27"/>
  <c r="Z318" i="27"/>
  <c r="Z319" i="27"/>
  <c r="Z320" i="27"/>
  <c r="Z321" i="27"/>
  <c r="Z322" i="27"/>
  <c r="Z323" i="27"/>
  <c r="Z324" i="27"/>
  <c r="Z325" i="27"/>
  <c r="Z326" i="27"/>
  <c r="Z327" i="27"/>
  <c r="Z328" i="27"/>
  <c r="Z329" i="27"/>
  <c r="Z330" i="27"/>
  <c r="Z331" i="27"/>
  <c r="Z332" i="27"/>
  <c r="Z333" i="27"/>
  <c r="Z334" i="27"/>
  <c r="Z335" i="27"/>
  <c r="Z336" i="27"/>
  <c r="Z337" i="27"/>
  <c r="Z338" i="27"/>
  <c r="Z339" i="27"/>
  <c r="Z340" i="27"/>
  <c r="Z341" i="27"/>
  <c r="Z342" i="27"/>
  <c r="Z343" i="27"/>
  <c r="Z344" i="27"/>
  <c r="Z345" i="27"/>
  <c r="Z346" i="27"/>
  <c r="Z347" i="27"/>
  <c r="Z348" i="27"/>
  <c r="Z349" i="27"/>
  <c r="Z350" i="27"/>
  <c r="Z351" i="27"/>
  <c r="Z352" i="27"/>
  <c r="Z353" i="27"/>
  <c r="Z354" i="27"/>
  <c r="Z355" i="27"/>
  <c r="Z356" i="27"/>
  <c r="Z357" i="27"/>
  <c r="Z358" i="27"/>
  <c r="Z359" i="27"/>
  <c r="Z360" i="27"/>
  <c r="Z361" i="27"/>
  <c r="Z362" i="27"/>
  <c r="Z363" i="27"/>
  <c r="Z364" i="27"/>
  <c r="Z365" i="27"/>
  <c r="Z366" i="27"/>
  <c r="Z367" i="27"/>
  <c r="Z368" i="27"/>
  <c r="Z369" i="27"/>
  <c r="Z370" i="27"/>
  <c r="Z371" i="27"/>
  <c r="Z372" i="27"/>
  <c r="Z373" i="27"/>
  <c r="Z374" i="27"/>
  <c r="Z375" i="27"/>
  <c r="Z376" i="27"/>
  <c r="Z377" i="27"/>
  <c r="Z378" i="27"/>
  <c r="Z379" i="27"/>
  <c r="Z380" i="27"/>
  <c r="Z381" i="27"/>
  <c r="Z382" i="27"/>
  <c r="Z383" i="27"/>
  <c r="Z384" i="27"/>
  <c r="Z385" i="27"/>
  <c r="Z386" i="27"/>
  <c r="Z387" i="27"/>
  <c r="Z388" i="27"/>
  <c r="Z389" i="27"/>
  <c r="Z390" i="27"/>
  <c r="Z391" i="27"/>
  <c r="Z392" i="27"/>
  <c r="Z393" i="27"/>
  <c r="Z394" i="27"/>
  <c r="Z395" i="27"/>
  <c r="Z396" i="27"/>
  <c r="Z397" i="27"/>
  <c r="Z398" i="27"/>
  <c r="Z399" i="27"/>
  <c r="Z400" i="27"/>
  <c r="Z401" i="27"/>
  <c r="Z402" i="27"/>
  <c r="Z403" i="27"/>
  <c r="Z404" i="27"/>
  <c r="Z405" i="27"/>
  <c r="Z406" i="27"/>
  <c r="Z407" i="27"/>
  <c r="Z408" i="27"/>
  <c r="Z409" i="27"/>
  <c r="Z410" i="27"/>
  <c r="Z411" i="27"/>
  <c r="Z412" i="27"/>
  <c r="Z413" i="27"/>
  <c r="Z414" i="27"/>
  <c r="Z415" i="27"/>
  <c r="Z416" i="27"/>
  <c r="Z417" i="27"/>
  <c r="Z418" i="27"/>
  <c r="Z419" i="27"/>
  <c r="Z420" i="27"/>
  <c r="Z421" i="27"/>
  <c r="Z422" i="27"/>
  <c r="Z423" i="27"/>
  <c r="Z424" i="27"/>
  <c r="Z425" i="27"/>
  <c r="Z426" i="27"/>
  <c r="Z427" i="27"/>
  <c r="Z428" i="27"/>
  <c r="Z429" i="27"/>
  <c r="Z430" i="27"/>
  <c r="Z431" i="27"/>
  <c r="Z432" i="27"/>
  <c r="Z433" i="27"/>
  <c r="Z434" i="27"/>
  <c r="Z435" i="27"/>
  <c r="Z436" i="27"/>
  <c r="Z437" i="27"/>
  <c r="Z438" i="27"/>
  <c r="Z439" i="27"/>
  <c r="Z440" i="27"/>
  <c r="Z441" i="27"/>
  <c r="Z442" i="27"/>
  <c r="Z443" i="27"/>
  <c r="Z444" i="27"/>
  <c r="Z445" i="27"/>
  <c r="Z446" i="27"/>
  <c r="Z447" i="27"/>
  <c r="Z448" i="27"/>
  <c r="Z449" i="27"/>
  <c r="Z450" i="27"/>
  <c r="Z451" i="27"/>
  <c r="Z452" i="27"/>
  <c r="Z453" i="27"/>
  <c r="Z454" i="27"/>
  <c r="Z455" i="27"/>
  <c r="Z456" i="27"/>
  <c r="Z457" i="27"/>
  <c r="Z458" i="27"/>
  <c r="Z459" i="27"/>
  <c r="Z460" i="27"/>
  <c r="Z461" i="27"/>
  <c r="Z462" i="27"/>
  <c r="Z463" i="27"/>
  <c r="Z464" i="27"/>
  <c r="Z465" i="27"/>
  <c r="Z466" i="27"/>
  <c r="Z467" i="27"/>
  <c r="Z468" i="27"/>
  <c r="Z469" i="27"/>
  <c r="Z470" i="27"/>
  <c r="Z471" i="27"/>
  <c r="Z472" i="27"/>
  <c r="Z473" i="27"/>
  <c r="Z474" i="27"/>
  <c r="Z475" i="27"/>
  <c r="Z476" i="27"/>
  <c r="Z477" i="27"/>
  <c r="Z478" i="27"/>
  <c r="Z479" i="27"/>
  <c r="Z480" i="27"/>
  <c r="Z481" i="27"/>
  <c r="Z482" i="27"/>
  <c r="Z483" i="27"/>
  <c r="Z484" i="27"/>
  <c r="Z485" i="27"/>
  <c r="Z486" i="27"/>
  <c r="Z487" i="27"/>
  <c r="Z488" i="27"/>
  <c r="Z489" i="27"/>
  <c r="Z490" i="27"/>
  <c r="Z491" i="27"/>
  <c r="Z492" i="27"/>
  <c r="Z493" i="27"/>
  <c r="Z494" i="27"/>
  <c r="Z495" i="27"/>
  <c r="Z496" i="27"/>
  <c r="Z497" i="27"/>
  <c r="Z498" i="27"/>
  <c r="Z499" i="27"/>
  <c r="Z500" i="27"/>
  <c r="Z501" i="27"/>
  <c r="Z502" i="27"/>
  <c r="Z503" i="27"/>
  <c r="Z504" i="27"/>
  <c r="Z505" i="27"/>
  <c r="Z506" i="27"/>
  <c r="Z507" i="27"/>
  <c r="Z508" i="27"/>
  <c r="Z509" i="27"/>
  <c r="Z510" i="27"/>
  <c r="Z511" i="27"/>
  <c r="Z512" i="27"/>
  <c r="Z513" i="27"/>
  <c r="Z514" i="27"/>
  <c r="Z515" i="27"/>
  <c r="Z516" i="27"/>
  <c r="Z517" i="27"/>
  <c r="Z518" i="27"/>
  <c r="Z519" i="27"/>
  <c r="Z520" i="27"/>
  <c r="Z521" i="27"/>
  <c r="Z522" i="27"/>
  <c r="Z523" i="27"/>
  <c r="Z524" i="27"/>
  <c r="Z525" i="27"/>
  <c r="Z526" i="27"/>
  <c r="Z527" i="27"/>
  <c r="Z528" i="27"/>
  <c r="Z529" i="27"/>
  <c r="Z530" i="27"/>
  <c r="Z531" i="27"/>
  <c r="Z532" i="27"/>
  <c r="Z533" i="27"/>
  <c r="Z534" i="27"/>
  <c r="Z535" i="27"/>
  <c r="Z536" i="27"/>
  <c r="Z537" i="27"/>
  <c r="Z538" i="27"/>
  <c r="Z539" i="27"/>
  <c r="Z540" i="27"/>
  <c r="Z541" i="27"/>
  <c r="Z542" i="27"/>
  <c r="Z543" i="27"/>
  <c r="Z544" i="27"/>
  <c r="Z545" i="27"/>
  <c r="Z546" i="27"/>
  <c r="Z547" i="27"/>
  <c r="Z548" i="27"/>
  <c r="Z549" i="27"/>
  <c r="Z550" i="27"/>
  <c r="Z551" i="27"/>
  <c r="Z552" i="27"/>
  <c r="Z553" i="27"/>
  <c r="Z554" i="27"/>
  <c r="Z555" i="27"/>
  <c r="Z556" i="27"/>
  <c r="Z557" i="27"/>
  <c r="Z558" i="27"/>
  <c r="Z559" i="27"/>
  <c r="Z560" i="27"/>
  <c r="Z561" i="27"/>
  <c r="Z562" i="27"/>
  <c r="Z563" i="27"/>
  <c r="Z564" i="27"/>
  <c r="Z565" i="27"/>
  <c r="Z566" i="27"/>
  <c r="Z567" i="27"/>
  <c r="Z568" i="27"/>
  <c r="Z569" i="27"/>
  <c r="Z570" i="27"/>
  <c r="Z571" i="27"/>
  <c r="Z572" i="27"/>
  <c r="Z573" i="27"/>
  <c r="Z574" i="27"/>
  <c r="Z575" i="27"/>
  <c r="Z576" i="27"/>
  <c r="Z577" i="27"/>
  <c r="Z578" i="27"/>
  <c r="Z579" i="27"/>
  <c r="Z580" i="27"/>
  <c r="Z581" i="27"/>
  <c r="Z582" i="27"/>
  <c r="Z583" i="27"/>
  <c r="Z584" i="27"/>
  <c r="Z585" i="27"/>
  <c r="Z586" i="27"/>
  <c r="Z587" i="27"/>
  <c r="Z588" i="27"/>
  <c r="Z589" i="27"/>
  <c r="Z590" i="27"/>
  <c r="Z591" i="27"/>
  <c r="Z592" i="27"/>
  <c r="Z593" i="27"/>
  <c r="Z594" i="27"/>
  <c r="Z595" i="27"/>
  <c r="Z596" i="27"/>
  <c r="Z597" i="27"/>
  <c r="Z598" i="27"/>
  <c r="Z599" i="27"/>
  <c r="Z600" i="27"/>
  <c r="Z601" i="27"/>
  <c r="Z602" i="27"/>
  <c r="Z603" i="27"/>
  <c r="Z604" i="27"/>
  <c r="Z605" i="27"/>
  <c r="Z606" i="27"/>
  <c r="Z607" i="27"/>
  <c r="Z608" i="27"/>
  <c r="Z609" i="27"/>
  <c r="Z610" i="27"/>
  <c r="Z611" i="27"/>
  <c r="Z612" i="27"/>
  <c r="Z613" i="27"/>
  <c r="Z614" i="27"/>
  <c r="Z615" i="27"/>
  <c r="Z616" i="27"/>
  <c r="Z617" i="27"/>
  <c r="Z618" i="27"/>
  <c r="Z619" i="27"/>
  <c r="Z620" i="27"/>
  <c r="Z621" i="27"/>
  <c r="Z622" i="27"/>
  <c r="Z623" i="27"/>
  <c r="Z624" i="27"/>
  <c r="Z625" i="27"/>
  <c r="Z626" i="27"/>
  <c r="Z627" i="27"/>
  <c r="Z628" i="27"/>
  <c r="Z629" i="27"/>
  <c r="Z630" i="27"/>
  <c r="Z631" i="27"/>
  <c r="Z632" i="27"/>
  <c r="Z633" i="27"/>
  <c r="Z634" i="27"/>
  <c r="Z635" i="27"/>
  <c r="Z636" i="27"/>
  <c r="Z637" i="27"/>
  <c r="Z638" i="27"/>
  <c r="Z639" i="27"/>
  <c r="Z640" i="27"/>
  <c r="Z641" i="27"/>
  <c r="Z642" i="27"/>
  <c r="Z643" i="27"/>
  <c r="Z644" i="27"/>
  <c r="Z645" i="27"/>
  <c r="Z646" i="27"/>
  <c r="Z647" i="27"/>
  <c r="Z648" i="27"/>
  <c r="Z649" i="27"/>
  <c r="Z650" i="27"/>
  <c r="Z651" i="27"/>
  <c r="Z652" i="27"/>
  <c r="Z653" i="27"/>
  <c r="Z654" i="27"/>
  <c r="Z655" i="27"/>
  <c r="Z656" i="27"/>
  <c r="Z657" i="27"/>
  <c r="Z658" i="27"/>
  <c r="Z659" i="27"/>
  <c r="Z660" i="27"/>
  <c r="Z661" i="27"/>
  <c r="Z662" i="27"/>
  <c r="Z663" i="27"/>
  <c r="Z664" i="27"/>
  <c r="Z665" i="27"/>
  <c r="Z666" i="27"/>
  <c r="Z667" i="27"/>
  <c r="Z668" i="27"/>
  <c r="Z669" i="27"/>
  <c r="Z670" i="27"/>
  <c r="Z671" i="27"/>
  <c r="Z672" i="27"/>
  <c r="Z673" i="27"/>
  <c r="Z674" i="27"/>
  <c r="Z675" i="27"/>
  <c r="Z676" i="27"/>
  <c r="Z677" i="27"/>
  <c r="Z678" i="27"/>
  <c r="Z679" i="27"/>
  <c r="Z680" i="27"/>
  <c r="Z681" i="27"/>
  <c r="Z682" i="27"/>
  <c r="Z683" i="27"/>
  <c r="Z684" i="27"/>
  <c r="Z685" i="27"/>
  <c r="Z686" i="27"/>
  <c r="Z687" i="27"/>
  <c r="Z688" i="27"/>
  <c r="Z689" i="27"/>
  <c r="Z690" i="27"/>
  <c r="Z691" i="27"/>
  <c r="Z692" i="27"/>
  <c r="Z693" i="27"/>
  <c r="Z694" i="27"/>
  <c r="Z695" i="27"/>
  <c r="Z696" i="27"/>
  <c r="Z697" i="27"/>
  <c r="Z698" i="27"/>
  <c r="Z699" i="27"/>
  <c r="Z700" i="27"/>
  <c r="Z701" i="27"/>
  <c r="Z702" i="27"/>
  <c r="Z703" i="27"/>
  <c r="Z704" i="27"/>
  <c r="Z705" i="27"/>
  <c r="Z706" i="27"/>
  <c r="Z707" i="27"/>
  <c r="Z708" i="27"/>
  <c r="Z709" i="27"/>
  <c r="Z710" i="27"/>
  <c r="Z711" i="27"/>
  <c r="Z712" i="27"/>
  <c r="Z713" i="27"/>
  <c r="Z714" i="27"/>
  <c r="Z715" i="27"/>
  <c r="Z716" i="27"/>
  <c r="Z717" i="27"/>
  <c r="Z718" i="27"/>
  <c r="Z719" i="27"/>
  <c r="Z720" i="27"/>
  <c r="Z721" i="27"/>
  <c r="Z722" i="27"/>
  <c r="Z723" i="27"/>
  <c r="Z724" i="27"/>
  <c r="Z725" i="27"/>
  <c r="Z726" i="27"/>
  <c r="Z727" i="27"/>
  <c r="Z728" i="27"/>
  <c r="Z729" i="27"/>
  <c r="Z730" i="27"/>
  <c r="Z731" i="27"/>
  <c r="Z732" i="27"/>
  <c r="Z733" i="27"/>
  <c r="Z734" i="27"/>
  <c r="Z735" i="27"/>
  <c r="Z736" i="27"/>
  <c r="Z737" i="27"/>
  <c r="Z738" i="27"/>
  <c r="Z739" i="27"/>
  <c r="Z740" i="27"/>
  <c r="Z741" i="27"/>
  <c r="Z742" i="27"/>
  <c r="Z743" i="27"/>
  <c r="Z744" i="27"/>
  <c r="Z745" i="27"/>
  <c r="Z746" i="27"/>
  <c r="Z747" i="27"/>
  <c r="Z748" i="27"/>
  <c r="Z749" i="27"/>
  <c r="Z750" i="27"/>
  <c r="Z751" i="27"/>
  <c r="Z752" i="27"/>
  <c r="Z753" i="27"/>
  <c r="Z754" i="27"/>
  <c r="Z755" i="27"/>
  <c r="Z756" i="27"/>
  <c r="Z757" i="27"/>
  <c r="Z758" i="27"/>
  <c r="Z759" i="27"/>
  <c r="Z760" i="27"/>
  <c r="Z761" i="27"/>
  <c r="Z762" i="27"/>
  <c r="Z763" i="27"/>
  <c r="Z764" i="27"/>
  <c r="Z765" i="27"/>
  <c r="Z766" i="27"/>
  <c r="Z767" i="27"/>
  <c r="Z768" i="27"/>
  <c r="Z769" i="27"/>
  <c r="Z770" i="27"/>
  <c r="Z771" i="27"/>
  <c r="Z772" i="27"/>
  <c r="Z773" i="27"/>
  <c r="Z774" i="27"/>
  <c r="Z775" i="27"/>
  <c r="Z776" i="27"/>
  <c r="Z777" i="27"/>
  <c r="Z778" i="27"/>
  <c r="Z779" i="27"/>
  <c r="Z780" i="27"/>
  <c r="Z781" i="27"/>
  <c r="Z782" i="27"/>
  <c r="Z783" i="27"/>
  <c r="Z784" i="27"/>
  <c r="Z785" i="27"/>
  <c r="Z786" i="27"/>
  <c r="Z787" i="27"/>
  <c r="Z788" i="27"/>
  <c r="Z789" i="27"/>
  <c r="Z790" i="27"/>
  <c r="Z791" i="27"/>
  <c r="Z792" i="27"/>
  <c r="Z793" i="27"/>
  <c r="Z794" i="27"/>
  <c r="Z795" i="27"/>
  <c r="Z796" i="27"/>
  <c r="Z797" i="27"/>
  <c r="Z798" i="27"/>
  <c r="Z799" i="27"/>
  <c r="Z800" i="27"/>
  <c r="Z801" i="27"/>
  <c r="Z802" i="27"/>
  <c r="Z803" i="27"/>
  <c r="Z804" i="27"/>
  <c r="Z805" i="27"/>
  <c r="Z806" i="27"/>
  <c r="Z807" i="27"/>
  <c r="Z808" i="27"/>
  <c r="Z809" i="27"/>
  <c r="Z810" i="27"/>
  <c r="Z811" i="27"/>
  <c r="Z812" i="27"/>
  <c r="Z813" i="27"/>
  <c r="Z814" i="27"/>
  <c r="Z815" i="27"/>
  <c r="Z816" i="27"/>
  <c r="Z817" i="27"/>
  <c r="Z818" i="27"/>
  <c r="Z819" i="27"/>
  <c r="Z820" i="27"/>
  <c r="Z821" i="27"/>
  <c r="Z822" i="27"/>
  <c r="Z823" i="27"/>
  <c r="Z824" i="27"/>
  <c r="Z825" i="27"/>
  <c r="Z826" i="27"/>
  <c r="Z827" i="27"/>
  <c r="Z828" i="27"/>
  <c r="Z829" i="27"/>
  <c r="Z830" i="27"/>
  <c r="Z831" i="27"/>
  <c r="Z832" i="27"/>
  <c r="Z833" i="27"/>
  <c r="Z834" i="27"/>
  <c r="Z835" i="27"/>
  <c r="Z836" i="27"/>
  <c r="Z837" i="27"/>
  <c r="Z838" i="27"/>
  <c r="Z839" i="27"/>
  <c r="Z840" i="27"/>
  <c r="Z841" i="27"/>
  <c r="Z842" i="27"/>
  <c r="Z843" i="27"/>
  <c r="Z844" i="27"/>
  <c r="Z845" i="27"/>
  <c r="Z846" i="27"/>
  <c r="Z847" i="27"/>
  <c r="Z848" i="27"/>
  <c r="Z849" i="27"/>
  <c r="Z850" i="27"/>
  <c r="Z851" i="27"/>
  <c r="Z852" i="27"/>
  <c r="Z853" i="27"/>
  <c r="Z854" i="27"/>
  <c r="Z855" i="27"/>
  <c r="Z856" i="27"/>
  <c r="Z857" i="27"/>
  <c r="Z858" i="27"/>
  <c r="Z859" i="27"/>
  <c r="Z860" i="27"/>
  <c r="Z861" i="27"/>
  <c r="Z862" i="27"/>
  <c r="Z863" i="27"/>
  <c r="Z864" i="27"/>
  <c r="Z865" i="27"/>
  <c r="Z866" i="27"/>
  <c r="Z867" i="27"/>
  <c r="Z868" i="27"/>
  <c r="Z869" i="27"/>
  <c r="Z870" i="27"/>
  <c r="Z871" i="27"/>
  <c r="Z872" i="27"/>
  <c r="Z873" i="27"/>
  <c r="Z874" i="27"/>
  <c r="Z875" i="27"/>
  <c r="Z876" i="27"/>
  <c r="Z877" i="27"/>
  <c r="Z878" i="27"/>
  <c r="Z879" i="27"/>
  <c r="Z880" i="27"/>
  <c r="Z881" i="27"/>
  <c r="Z882" i="27"/>
  <c r="Z883" i="27"/>
  <c r="Z884" i="27"/>
  <c r="Z885" i="27"/>
  <c r="Z886" i="27"/>
  <c r="Z887" i="27"/>
  <c r="Z888" i="27"/>
  <c r="Z889" i="27"/>
  <c r="Z890" i="27"/>
  <c r="Z891" i="27"/>
  <c r="Z892" i="27"/>
  <c r="Z893" i="27"/>
  <c r="Z894" i="27"/>
  <c r="Z895" i="27"/>
  <c r="Z896" i="27"/>
  <c r="Z897" i="27"/>
  <c r="Z898" i="27"/>
  <c r="Z899" i="27"/>
  <c r="Z900" i="27"/>
  <c r="Z901" i="27"/>
  <c r="Z902" i="27"/>
  <c r="Z903" i="27"/>
  <c r="Z904" i="27"/>
  <c r="Z905" i="27"/>
  <c r="Z906" i="27"/>
  <c r="Z907" i="27"/>
  <c r="Z908" i="27"/>
  <c r="Z909" i="27"/>
  <c r="Z910" i="27"/>
  <c r="Z911" i="27"/>
  <c r="Z912" i="27"/>
  <c r="Z913" i="27"/>
  <c r="Z914" i="27"/>
  <c r="Z915" i="27"/>
  <c r="Z916" i="27"/>
  <c r="Z917" i="27"/>
  <c r="Z918" i="27"/>
  <c r="Z919" i="27"/>
  <c r="Z920" i="27"/>
  <c r="Z921" i="27"/>
  <c r="Z922" i="27"/>
  <c r="Z923" i="27"/>
  <c r="Z924" i="27"/>
  <c r="Z925" i="27"/>
  <c r="Z926" i="27"/>
  <c r="Z927" i="27"/>
  <c r="Z928" i="27"/>
  <c r="Z929" i="27"/>
  <c r="Z930" i="27"/>
  <c r="Z931" i="27"/>
  <c r="Z932" i="27"/>
  <c r="Z933" i="27"/>
  <c r="Z934" i="27"/>
  <c r="Z935" i="27"/>
  <c r="Z936" i="27"/>
  <c r="Z937" i="27"/>
  <c r="Z938" i="27"/>
  <c r="Z939" i="27"/>
  <c r="Z940" i="27"/>
  <c r="Z941" i="27"/>
  <c r="Z942" i="27"/>
  <c r="Z943" i="27"/>
  <c r="Z944" i="27"/>
  <c r="Z945" i="27"/>
  <c r="Z946" i="27"/>
  <c r="Z947" i="27"/>
  <c r="Z948" i="27"/>
  <c r="Z949" i="27"/>
  <c r="Z950" i="27"/>
  <c r="Z951" i="27"/>
  <c r="Z952" i="27"/>
  <c r="Z953" i="27"/>
  <c r="Z954" i="27"/>
  <c r="Z955" i="27"/>
  <c r="Z956" i="27"/>
  <c r="Z957" i="27"/>
  <c r="Z958" i="27"/>
  <c r="Z959" i="27"/>
  <c r="Z960" i="27"/>
  <c r="Z961" i="27"/>
  <c r="Z962" i="27"/>
  <c r="Z963" i="27"/>
  <c r="Z964" i="27"/>
  <c r="Z965" i="27"/>
  <c r="Z966" i="27"/>
  <c r="Z967" i="27"/>
  <c r="Z968" i="27"/>
  <c r="Z969" i="27"/>
  <c r="Z970" i="27"/>
  <c r="Z971" i="27"/>
  <c r="Z972" i="27"/>
  <c r="Z973" i="27"/>
  <c r="Z974" i="27"/>
  <c r="Z975" i="27"/>
  <c r="Z976" i="27"/>
  <c r="Z977" i="27"/>
  <c r="Z978" i="27"/>
  <c r="Z979" i="27"/>
  <c r="Z980" i="27"/>
  <c r="Z981" i="27"/>
  <c r="Z982" i="27"/>
  <c r="Z983" i="27"/>
  <c r="Z984" i="27"/>
  <c r="Z985" i="27"/>
  <c r="Z986" i="27"/>
  <c r="Z987" i="27"/>
  <c r="Z988" i="27"/>
  <c r="Z989" i="27"/>
  <c r="Z990" i="27"/>
  <c r="Z991" i="27"/>
  <c r="Z992" i="27"/>
  <c r="Z993" i="27"/>
  <c r="Z994" i="27"/>
  <c r="Z995" i="27"/>
  <c r="Z996" i="27"/>
  <c r="Z997" i="27"/>
  <c r="Z998" i="27"/>
  <c r="Z999" i="27"/>
  <c r="Z1000" i="27"/>
  <c r="Z1001" i="27"/>
  <c r="Z1002" i="27"/>
  <c r="Z1003" i="27"/>
  <c r="Z1004" i="27"/>
  <c r="Z1005" i="27"/>
  <c r="Z1006" i="27"/>
  <c r="Z1007" i="27"/>
  <c r="Z1008" i="27"/>
  <c r="Z1009" i="27"/>
  <c r="Z1010" i="27"/>
  <c r="Z1011" i="27"/>
  <c r="Z1012" i="27"/>
  <c r="Z1013" i="27"/>
  <c r="Z1014" i="27"/>
  <c r="Z1015" i="27"/>
  <c r="Z1016" i="27"/>
  <c r="Z1017" i="27"/>
  <c r="Z1018" i="27"/>
  <c r="Z1019" i="27"/>
  <c r="Z1020" i="27"/>
  <c r="Z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101" i="27"/>
  <c r="Y102" i="27"/>
  <c r="Y103" i="27"/>
  <c r="Y104" i="27"/>
  <c r="Y105" i="27"/>
  <c r="Y106" i="27"/>
  <c r="Y107" i="27"/>
  <c r="Y108" i="27"/>
  <c r="Y109" i="27"/>
  <c r="Y110" i="27"/>
  <c r="Y111" i="27"/>
  <c r="Y112" i="27"/>
  <c r="Y113" i="27"/>
  <c r="Y114" i="27"/>
  <c r="Y115" i="27"/>
  <c r="Y116" i="27"/>
  <c r="Y117" i="27"/>
  <c r="Y118" i="27"/>
  <c r="Y119" i="27"/>
  <c r="Y120" i="27"/>
  <c r="Y121" i="27"/>
  <c r="Y122" i="27"/>
  <c r="Y123" i="27"/>
  <c r="Y124" i="27"/>
  <c r="Y125" i="27"/>
  <c r="Y126" i="27"/>
  <c r="Y127" i="27"/>
  <c r="Y128" i="27"/>
  <c r="Y129" i="27"/>
  <c r="Y130" i="27"/>
  <c r="Y131" i="27"/>
  <c r="Y132" i="27"/>
  <c r="Y133" i="27"/>
  <c r="Y134" i="27"/>
  <c r="Y135" i="27"/>
  <c r="Y136" i="27"/>
  <c r="Y137" i="27"/>
  <c r="Y138" i="27"/>
  <c r="Y139" i="27"/>
  <c r="Y140" i="27"/>
  <c r="Y141" i="27"/>
  <c r="Y142" i="27"/>
  <c r="Y143" i="27"/>
  <c r="Y144" i="27"/>
  <c r="Y145" i="27"/>
  <c r="Y146" i="27"/>
  <c r="Y147" i="27"/>
  <c r="Y148" i="27"/>
  <c r="Y149" i="27"/>
  <c r="Y150" i="27"/>
  <c r="Y151" i="27"/>
  <c r="Y152" i="27"/>
  <c r="Y153" i="27"/>
  <c r="Y154" i="27"/>
  <c r="Y155" i="27"/>
  <c r="Y156" i="27"/>
  <c r="Y157" i="27"/>
  <c r="Y158" i="27"/>
  <c r="Y159" i="27"/>
  <c r="Y160" i="27"/>
  <c r="Y161" i="27"/>
  <c r="Y162" i="27"/>
  <c r="Y163" i="27"/>
  <c r="Y164" i="27"/>
  <c r="Y165" i="27"/>
  <c r="Y166" i="27"/>
  <c r="Y167" i="27"/>
  <c r="Y168" i="27"/>
  <c r="Y169" i="27"/>
  <c r="Y170" i="27"/>
  <c r="Y171" i="27"/>
  <c r="Y172" i="27"/>
  <c r="Y173" i="27"/>
  <c r="Y174" i="27"/>
  <c r="Y175" i="27"/>
  <c r="Y176" i="27"/>
  <c r="Y177" i="27"/>
  <c r="Y178" i="27"/>
  <c r="Y179" i="27"/>
  <c r="Y180" i="27"/>
  <c r="Y181" i="27"/>
  <c r="Y182" i="27"/>
  <c r="Y183" i="27"/>
  <c r="Y184" i="27"/>
  <c r="Y185" i="27"/>
  <c r="Y186" i="27"/>
  <c r="Y187" i="27"/>
  <c r="Y188" i="27"/>
  <c r="Y189" i="27"/>
  <c r="Y190" i="27"/>
  <c r="Y191" i="27"/>
  <c r="Y192" i="27"/>
  <c r="Y193" i="27"/>
  <c r="Y194" i="27"/>
  <c r="Y195" i="27"/>
  <c r="Y196" i="27"/>
  <c r="Y197" i="27"/>
  <c r="Y198" i="27"/>
  <c r="Y199" i="27"/>
  <c r="Y200" i="27"/>
  <c r="Y201" i="27"/>
  <c r="Y202" i="27"/>
  <c r="Y203" i="27"/>
  <c r="Y204" i="27"/>
  <c r="Y205" i="27"/>
  <c r="Y206" i="27"/>
  <c r="Y207" i="27"/>
  <c r="Y208" i="27"/>
  <c r="Y209" i="27"/>
  <c r="Y210" i="27"/>
  <c r="Y211" i="27"/>
  <c r="Y212" i="27"/>
  <c r="Y213" i="27"/>
  <c r="Y214" i="27"/>
  <c r="Y215" i="27"/>
  <c r="Y216" i="27"/>
  <c r="Y217" i="27"/>
  <c r="Y218" i="27"/>
  <c r="Y219" i="27"/>
  <c r="Y220" i="27"/>
  <c r="Y221" i="27"/>
  <c r="Y222" i="27"/>
  <c r="Y223" i="27"/>
  <c r="Y224" i="27"/>
  <c r="Y225" i="27"/>
  <c r="Y226" i="27"/>
  <c r="Y227" i="27"/>
  <c r="Y228" i="27"/>
  <c r="Y229"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Y261" i="27"/>
  <c r="Y262" i="27"/>
  <c r="Y263" i="27"/>
  <c r="Y264" i="27"/>
  <c r="Y265" i="27"/>
  <c r="Y266" i="27"/>
  <c r="Y267" i="27"/>
  <c r="Y268" i="27"/>
  <c r="Y269" i="27"/>
  <c r="Y270" i="27"/>
  <c r="Y271" i="27"/>
  <c r="Y272" i="27"/>
  <c r="Y273" i="27"/>
  <c r="Y274" i="27"/>
  <c r="Y275" i="27"/>
  <c r="Y276" i="27"/>
  <c r="Y277" i="27"/>
  <c r="Y278" i="27"/>
  <c r="Y279" i="27"/>
  <c r="Y280" i="27"/>
  <c r="Y281" i="27"/>
  <c r="Y282" i="27"/>
  <c r="Y283" i="27"/>
  <c r="Y284" i="27"/>
  <c r="Y285" i="27"/>
  <c r="Y286" i="27"/>
  <c r="Y287" i="27"/>
  <c r="Y288" i="27"/>
  <c r="Y289" i="27"/>
  <c r="Y290" i="27"/>
  <c r="Y291" i="27"/>
  <c r="Y292" i="27"/>
  <c r="Y293" i="27"/>
  <c r="Y294" i="27"/>
  <c r="Y295" i="27"/>
  <c r="Y296" i="27"/>
  <c r="Y297" i="27"/>
  <c r="Y298" i="27"/>
  <c r="Y299" i="27"/>
  <c r="Y300" i="27"/>
  <c r="Y301" i="27"/>
  <c r="Y302" i="27"/>
  <c r="Y303" i="27"/>
  <c r="Y304" i="27"/>
  <c r="Y305" i="27"/>
  <c r="Y306" i="27"/>
  <c r="Y307" i="27"/>
  <c r="Y308" i="27"/>
  <c r="Y309" i="27"/>
  <c r="Y310" i="27"/>
  <c r="Y311" i="27"/>
  <c r="Y312" i="27"/>
  <c r="Y313" i="27"/>
  <c r="Y314" i="27"/>
  <c r="Y315" i="27"/>
  <c r="Y316" i="27"/>
  <c r="Y317" i="27"/>
  <c r="Y318" i="27"/>
  <c r="Y319" i="27"/>
  <c r="Y320" i="27"/>
  <c r="Y321" i="27"/>
  <c r="Y322" i="27"/>
  <c r="Y323" i="27"/>
  <c r="Y324" i="27"/>
  <c r="Y325" i="27"/>
  <c r="Y326" i="27"/>
  <c r="Y327" i="27"/>
  <c r="Y328" i="27"/>
  <c r="Y329" i="27"/>
  <c r="Y330" i="27"/>
  <c r="Y331" i="27"/>
  <c r="Y332" i="27"/>
  <c r="Y333" i="27"/>
  <c r="Y334" i="27"/>
  <c r="Y335" i="27"/>
  <c r="Y336" i="27"/>
  <c r="Y337" i="27"/>
  <c r="Y338" i="27"/>
  <c r="Y339" i="27"/>
  <c r="Y340" i="27"/>
  <c r="Y341" i="27"/>
  <c r="Y342" i="27"/>
  <c r="Y343" i="27"/>
  <c r="Y344" i="27"/>
  <c r="Y345" i="27"/>
  <c r="Y346" i="27"/>
  <c r="Y347" i="27"/>
  <c r="Y348" i="27"/>
  <c r="Y349" i="27"/>
  <c r="Y350" i="27"/>
  <c r="Y351" i="27"/>
  <c r="Y352" i="27"/>
  <c r="Y353" i="27"/>
  <c r="Y354" i="27"/>
  <c r="Y355" i="27"/>
  <c r="Y356" i="27"/>
  <c r="Y357" i="27"/>
  <c r="Y358" i="27"/>
  <c r="Y359" i="27"/>
  <c r="Y360" i="27"/>
  <c r="Y361" i="27"/>
  <c r="Y362" i="27"/>
  <c r="Y363" i="27"/>
  <c r="Y364" i="27"/>
  <c r="Y365" i="27"/>
  <c r="Y366" i="27"/>
  <c r="Y367" i="27"/>
  <c r="Y368" i="27"/>
  <c r="Y369" i="27"/>
  <c r="Y370" i="27"/>
  <c r="Y371" i="27"/>
  <c r="Y372" i="27"/>
  <c r="Y373" i="27"/>
  <c r="Y374" i="27"/>
  <c r="Y375" i="27"/>
  <c r="Y376" i="27"/>
  <c r="Y377" i="27"/>
  <c r="Y378" i="27"/>
  <c r="Y379" i="27"/>
  <c r="Y380" i="27"/>
  <c r="Y381" i="27"/>
  <c r="Y382" i="27"/>
  <c r="Y383" i="27"/>
  <c r="Y384" i="27"/>
  <c r="Y385" i="27"/>
  <c r="Y386" i="27"/>
  <c r="Y387" i="27"/>
  <c r="Y388" i="27"/>
  <c r="Y389" i="27"/>
  <c r="Y390" i="27"/>
  <c r="Y391" i="27"/>
  <c r="Y392" i="27"/>
  <c r="Y393" i="27"/>
  <c r="Y394" i="27"/>
  <c r="Y395" i="27"/>
  <c r="Y396" i="27"/>
  <c r="Y397" i="27"/>
  <c r="Y398" i="27"/>
  <c r="Y399" i="27"/>
  <c r="Y400" i="27"/>
  <c r="Y401" i="27"/>
  <c r="Y402" i="27"/>
  <c r="Y403" i="27"/>
  <c r="Y404" i="27"/>
  <c r="Y405" i="27"/>
  <c r="Y406" i="27"/>
  <c r="Y407" i="27"/>
  <c r="Y408" i="27"/>
  <c r="Y409" i="27"/>
  <c r="Y410" i="27"/>
  <c r="Y411" i="27"/>
  <c r="Y412" i="27"/>
  <c r="Y413" i="27"/>
  <c r="Y414" i="27"/>
  <c r="Y415" i="27"/>
  <c r="Y416" i="27"/>
  <c r="Y417" i="27"/>
  <c r="Y418" i="27"/>
  <c r="Y419" i="27"/>
  <c r="Y420" i="27"/>
  <c r="Y421" i="27"/>
  <c r="Y422" i="27"/>
  <c r="Y423" i="27"/>
  <c r="Y424" i="27"/>
  <c r="Y425" i="27"/>
  <c r="Y426" i="27"/>
  <c r="Y427" i="27"/>
  <c r="Y428" i="27"/>
  <c r="Y429" i="27"/>
  <c r="Y430" i="27"/>
  <c r="Y431" i="27"/>
  <c r="Y432" i="27"/>
  <c r="Y433" i="27"/>
  <c r="Y434" i="27"/>
  <c r="Y435" i="27"/>
  <c r="Y436" i="27"/>
  <c r="Y437" i="27"/>
  <c r="Y438" i="27"/>
  <c r="Y439" i="27"/>
  <c r="Y440" i="27"/>
  <c r="Y441" i="27"/>
  <c r="Y442" i="27"/>
  <c r="Y443" i="27"/>
  <c r="Y444" i="27"/>
  <c r="Y445" i="27"/>
  <c r="Y446" i="27"/>
  <c r="Y447" i="27"/>
  <c r="Y448" i="27"/>
  <c r="Y449" i="27"/>
  <c r="Y450" i="27"/>
  <c r="Y451" i="27"/>
  <c r="Y452" i="27"/>
  <c r="Y453" i="27"/>
  <c r="Y454" i="27"/>
  <c r="Y455" i="27"/>
  <c r="Y456" i="27"/>
  <c r="Y457" i="27"/>
  <c r="Y458" i="27"/>
  <c r="Y459" i="27"/>
  <c r="Y460" i="27"/>
  <c r="Y461" i="27"/>
  <c r="Y462" i="27"/>
  <c r="Y463" i="27"/>
  <c r="Y464" i="27"/>
  <c r="Y465" i="27"/>
  <c r="Y466" i="27"/>
  <c r="Y467" i="27"/>
  <c r="Y468" i="27"/>
  <c r="Y469" i="27"/>
  <c r="Y470" i="27"/>
  <c r="Y471" i="27"/>
  <c r="Y472" i="27"/>
  <c r="Y473" i="27"/>
  <c r="Y474" i="27"/>
  <c r="Y475" i="27"/>
  <c r="Y476" i="27"/>
  <c r="Y477" i="27"/>
  <c r="Y478" i="27"/>
  <c r="Y479" i="27"/>
  <c r="Y480" i="27"/>
  <c r="Y481" i="27"/>
  <c r="Y482" i="27"/>
  <c r="Y483" i="27"/>
  <c r="Y484" i="27"/>
  <c r="Y485" i="27"/>
  <c r="Y486" i="27"/>
  <c r="Y487" i="27"/>
  <c r="Y488" i="27"/>
  <c r="Y489" i="27"/>
  <c r="Y490" i="27"/>
  <c r="Y491" i="27"/>
  <c r="Y492" i="27"/>
  <c r="Y493" i="27"/>
  <c r="Y494" i="27"/>
  <c r="Y495" i="27"/>
  <c r="Y496" i="27"/>
  <c r="Y497" i="27"/>
  <c r="Y498" i="27"/>
  <c r="Y499" i="27"/>
  <c r="Y500" i="27"/>
  <c r="Y501" i="27"/>
  <c r="Y502" i="27"/>
  <c r="Y503" i="27"/>
  <c r="Y504" i="27"/>
  <c r="Y505" i="27"/>
  <c r="Y506" i="27"/>
  <c r="Y507" i="27"/>
  <c r="Y508" i="27"/>
  <c r="Y509" i="27"/>
  <c r="Y510" i="27"/>
  <c r="Y511" i="27"/>
  <c r="Y512" i="27"/>
  <c r="Y513" i="27"/>
  <c r="Y514" i="27"/>
  <c r="Y515" i="27"/>
  <c r="Y516" i="27"/>
  <c r="Y517" i="27"/>
  <c r="Y518" i="27"/>
  <c r="Y519" i="27"/>
  <c r="Y520" i="27"/>
  <c r="Y521" i="27"/>
  <c r="Y522" i="27"/>
  <c r="Y523" i="27"/>
  <c r="Y524" i="27"/>
  <c r="Y525" i="27"/>
  <c r="Y526" i="27"/>
  <c r="Y527" i="27"/>
  <c r="Y528" i="27"/>
  <c r="Y529" i="27"/>
  <c r="Y530" i="27"/>
  <c r="Y531" i="27"/>
  <c r="Y532" i="27"/>
  <c r="Y533" i="27"/>
  <c r="Y534" i="27"/>
  <c r="Y535" i="27"/>
  <c r="Y536" i="27"/>
  <c r="Y537" i="27"/>
  <c r="Y538" i="27"/>
  <c r="Y539" i="27"/>
  <c r="Y540" i="27"/>
  <c r="Y541" i="27"/>
  <c r="Y542" i="27"/>
  <c r="Y543" i="27"/>
  <c r="Y544" i="27"/>
  <c r="Y545" i="27"/>
  <c r="Y546" i="27"/>
  <c r="Y547" i="27"/>
  <c r="Y548" i="27"/>
  <c r="Y549" i="27"/>
  <c r="Y550" i="27"/>
  <c r="Y551" i="27"/>
  <c r="Y552" i="27"/>
  <c r="Y553" i="27"/>
  <c r="Y554" i="27"/>
  <c r="Y555" i="27"/>
  <c r="Y556" i="27"/>
  <c r="Y557" i="27"/>
  <c r="Y558" i="27"/>
  <c r="Y559" i="27"/>
  <c r="Y560" i="27"/>
  <c r="Y561" i="27"/>
  <c r="Y562" i="27"/>
  <c r="Y563" i="27"/>
  <c r="Y564" i="27"/>
  <c r="Y565" i="27"/>
  <c r="Y566" i="27"/>
  <c r="Y567" i="27"/>
  <c r="Y568" i="27"/>
  <c r="Y569" i="27"/>
  <c r="Y570" i="27"/>
  <c r="Y571" i="27"/>
  <c r="Y572" i="27"/>
  <c r="Y573" i="27"/>
  <c r="Y574" i="27"/>
  <c r="Y575" i="27"/>
  <c r="Y576" i="27"/>
  <c r="Y577" i="27"/>
  <c r="Y578" i="27"/>
  <c r="Y579" i="27"/>
  <c r="Y580" i="27"/>
  <c r="Y581" i="27"/>
  <c r="Y582" i="27"/>
  <c r="Y583" i="27"/>
  <c r="Y584" i="27"/>
  <c r="Y585" i="27"/>
  <c r="Y586" i="27"/>
  <c r="Y587" i="27"/>
  <c r="Y588" i="27"/>
  <c r="Y589" i="27"/>
  <c r="Y590" i="27"/>
  <c r="Y591" i="27"/>
  <c r="Y592" i="27"/>
  <c r="Y593" i="27"/>
  <c r="Y594" i="27"/>
  <c r="Y595" i="27"/>
  <c r="Y596" i="27"/>
  <c r="Y597" i="27"/>
  <c r="Y598" i="27"/>
  <c r="Y599" i="27"/>
  <c r="Y600" i="27"/>
  <c r="Y601" i="27"/>
  <c r="Y602" i="27"/>
  <c r="Y603" i="27"/>
  <c r="Y604" i="27"/>
  <c r="Y605" i="27"/>
  <c r="Y606" i="27"/>
  <c r="Y607" i="27"/>
  <c r="Y608" i="27"/>
  <c r="Y609" i="27"/>
  <c r="Y610" i="27"/>
  <c r="Y611" i="27"/>
  <c r="Y612" i="27"/>
  <c r="Y613" i="27"/>
  <c r="Y614" i="27"/>
  <c r="Y615" i="27"/>
  <c r="Y616" i="27"/>
  <c r="Y617" i="27"/>
  <c r="Y618" i="27"/>
  <c r="Y619" i="27"/>
  <c r="Y620" i="27"/>
  <c r="Y621" i="27"/>
  <c r="Y622" i="27"/>
  <c r="Y623" i="27"/>
  <c r="Y624" i="27"/>
  <c r="Y625" i="27"/>
  <c r="Y626" i="27"/>
  <c r="Y627" i="27"/>
  <c r="Y628" i="27"/>
  <c r="Y629" i="27"/>
  <c r="Y630" i="27"/>
  <c r="Y631" i="27"/>
  <c r="Y632" i="27"/>
  <c r="Y633" i="27"/>
  <c r="Y634" i="27"/>
  <c r="Y635" i="27"/>
  <c r="Y636" i="27"/>
  <c r="Y637" i="27"/>
  <c r="Y638" i="27"/>
  <c r="Y639" i="27"/>
  <c r="Y640" i="27"/>
  <c r="Y641" i="27"/>
  <c r="Y642" i="27"/>
  <c r="Y643" i="27"/>
  <c r="Y644" i="27"/>
  <c r="Y645" i="27"/>
  <c r="Y646" i="27"/>
  <c r="Y647" i="27"/>
  <c r="Y648" i="27"/>
  <c r="Y649" i="27"/>
  <c r="Y650" i="27"/>
  <c r="Y651" i="27"/>
  <c r="Y652" i="27"/>
  <c r="Y653" i="27"/>
  <c r="Y654" i="27"/>
  <c r="Y655" i="27"/>
  <c r="Y656" i="27"/>
  <c r="Y657" i="27"/>
  <c r="Y658" i="27"/>
  <c r="Y659" i="27"/>
  <c r="Y660" i="27"/>
  <c r="Y661" i="27"/>
  <c r="Y662" i="27"/>
  <c r="Y663" i="27"/>
  <c r="Y664" i="27"/>
  <c r="Y665" i="27"/>
  <c r="Y666" i="27"/>
  <c r="Y667" i="27"/>
  <c r="Y668" i="27"/>
  <c r="Y669" i="27"/>
  <c r="Y670" i="27"/>
  <c r="Y671" i="27"/>
  <c r="Y672" i="27"/>
  <c r="Y673" i="27"/>
  <c r="Y674" i="27"/>
  <c r="Y675" i="27"/>
  <c r="Y676" i="27"/>
  <c r="Y677" i="27"/>
  <c r="Y678" i="27"/>
  <c r="Y679" i="27"/>
  <c r="Y680" i="27"/>
  <c r="Y681" i="27"/>
  <c r="Y682" i="27"/>
  <c r="Y683" i="27"/>
  <c r="Y684" i="27"/>
  <c r="Y685" i="27"/>
  <c r="Y686" i="27"/>
  <c r="Y687" i="27"/>
  <c r="Y688" i="27"/>
  <c r="Y689" i="27"/>
  <c r="Y690" i="27"/>
  <c r="Y691" i="27"/>
  <c r="Y692" i="27"/>
  <c r="Y693" i="27"/>
  <c r="Y694" i="27"/>
  <c r="Y695" i="27"/>
  <c r="Y696" i="27"/>
  <c r="Y697" i="27"/>
  <c r="Y698" i="27"/>
  <c r="Y699" i="27"/>
  <c r="Y700" i="27"/>
  <c r="Y701" i="27"/>
  <c r="Y702" i="27"/>
  <c r="Y703" i="27"/>
  <c r="Y704" i="27"/>
  <c r="Y705" i="27"/>
  <c r="Y706" i="27"/>
  <c r="Y707" i="27"/>
  <c r="Y708" i="27"/>
  <c r="Y709" i="27"/>
  <c r="Y710" i="27"/>
  <c r="Y711" i="27"/>
  <c r="Y712" i="27"/>
  <c r="Y713" i="27"/>
  <c r="Y714" i="27"/>
  <c r="Y715" i="27"/>
  <c r="Y716" i="27"/>
  <c r="Y717" i="27"/>
  <c r="Y718" i="27"/>
  <c r="Y719" i="27"/>
  <c r="Y720" i="27"/>
  <c r="Y721" i="27"/>
  <c r="Y722" i="27"/>
  <c r="Y723" i="27"/>
  <c r="Y724" i="27"/>
  <c r="Y725" i="27"/>
  <c r="Y726" i="27"/>
  <c r="Y727" i="27"/>
  <c r="Y728" i="27"/>
  <c r="Y729" i="27"/>
  <c r="Y730" i="27"/>
  <c r="Y731" i="27"/>
  <c r="Y732" i="27"/>
  <c r="Y733" i="27"/>
  <c r="Y734" i="27"/>
  <c r="Y735" i="27"/>
  <c r="Y736" i="27"/>
  <c r="Y737" i="27"/>
  <c r="Y738" i="27"/>
  <c r="Y739" i="27"/>
  <c r="Y740" i="27"/>
  <c r="Y741" i="27"/>
  <c r="Y742" i="27"/>
  <c r="Y743" i="27"/>
  <c r="Y744" i="27"/>
  <c r="Y745" i="27"/>
  <c r="Y746" i="27"/>
  <c r="Y747" i="27"/>
  <c r="Y748" i="27"/>
  <c r="Y749" i="27"/>
  <c r="Y750" i="27"/>
  <c r="Y751" i="27"/>
  <c r="Y752" i="27"/>
  <c r="Y753" i="27"/>
  <c r="Y754" i="27"/>
  <c r="Y755" i="27"/>
  <c r="Y756" i="27"/>
  <c r="Y757" i="27"/>
  <c r="Y758" i="27"/>
  <c r="Y759" i="27"/>
  <c r="Y760" i="27"/>
  <c r="Y761" i="27"/>
  <c r="Y762" i="27"/>
  <c r="Y763" i="27"/>
  <c r="Y764" i="27"/>
  <c r="Y765" i="27"/>
  <c r="Y766" i="27"/>
  <c r="Y767" i="27"/>
  <c r="Y768" i="27"/>
  <c r="Y769" i="27"/>
  <c r="Y770" i="27"/>
  <c r="Y771" i="27"/>
  <c r="Y772" i="27"/>
  <c r="Y773" i="27"/>
  <c r="Y774" i="27"/>
  <c r="Y775" i="27"/>
  <c r="Y776" i="27"/>
  <c r="Y777" i="27"/>
  <c r="Y778" i="27"/>
  <c r="Y779" i="27"/>
  <c r="Y780" i="27"/>
  <c r="Y781" i="27"/>
  <c r="Y782" i="27"/>
  <c r="Y783" i="27"/>
  <c r="Y784" i="27"/>
  <c r="Y785" i="27"/>
  <c r="Y786" i="27"/>
  <c r="Y787" i="27"/>
  <c r="Y788" i="27"/>
  <c r="Y789" i="27"/>
  <c r="Y790" i="27"/>
  <c r="Y791" i="27"/>
  <c r="Y792" i="27"/>
  <c r="Y793" i="27"/>
  <c r="Y794" i="27"/>
  <c r="Y795" i="27"/>
  <c r="Y796" i="27"/>
  <c r="Y797" i="27"/>
  <c r="Y798" i="27"/>
  <c r="Y799" i="27"/>
  <c r="Y800" i="27"/>
  <c r="Y801" i="27"/>
  <c r="Y802" i="27"/>
  <c r="Y803" i="27"/>
  <c r="Y804" i="27"/>
  <c r="Y805" i="27"/>
  <c r="Y806" i="27"/>
  <c r="Y807" i="27"/>
  <c r="Y808" i="27"/>
  <c r="Y809" i="27"/>
  <c r="Y810" i="27"/>
  <c r="Y811" i="27"/>
  <c r="Y812" i="27"/>
  <c r="Y813" i="27"/>
  <c r="Y814" i="27"/>
  <c r="Y815" i="27"/>
  <c r="Y816" i="27"/>
  <c r="Y817" i="27"/>
  <c r="Y818" i="27"/>
  <c r="Y819" i="27"/>
  <c r="Y820" i="27"/>
  <c r="Y821" i="27"/>
  <c r="Y822" i="27"/>
  <c r="Y823" i="27"/>
  <c r="Y824" i="27"/>
  <c r="Y825" i="27"/>
  <c r="Y826" i="27"/>
  <c r="Y827" i="27"/>
  <c r="Y828" i="27"/>
  <c r="Y829" i="27"/>
  <c r="Y830" i="27"/>
  <c r="Y831" i="27"/>
  <c r="Y832" i="27"/>
  <c r="Y833" i="27"/>
  <c r="Y834" i="27"/>
  <c r="Y835" i="27"/>
  <c r="Y836" i="27"/>
  <c r="Y837" i="27"/>
  <c r="Y838" i="27"/>
  <c r="Y839" i="27"/>
  <c r="Y840" i="27"/>
  <c r="Y841" i="27"/>
  <c r="Y842" i="27"/>
  <c r="Y843" i="27"/>
  <c r="Y844" i="27"/>
  <c r="Y845" i="27"/>
  <c r="Y846" i="27"/>
  <c r="Y847" i="27"/>
  <c r="Y848" i="27"/>
  <c r="Y849" i="27"/>
  <c r="Y850" i="27"/>
  <c r="Y851" i="27"/>
  <c r="Y852" i="27"/>
  <c r="Y853" i="27"/>
  <c r="Y854" i="27"/>
  <c r="Y855" i="27"/>
  <c r="Y856" i="27"/>
  <c r="Y857" i="27"/>
  <c r="Y858" i="27"/>
  <c r="Y859" i="27"/>
  <c r="Y860" i="27"/>
  <c r="Y861" i="27"/>
  <c r="Y862" i="27"/>
  <c r="Y863" i="27"/>
  <c r="Y864" i="27"/>
  <c r="Y865" i="27"/>
  <c r="Y866" i="27"/>
  <c r="Y867" i="27"/>
  <c r="Y868" i="27"/>
  <c r="Y869" i="27"/>
  <c r="Y870" i="27"/>
  <c r="Y871" i="27"/>
  <c r="Y872" i="27"/>
  <c r="Y873" i="27"/>
  <c r="Y874" i="27"/>
  <c r="Y875" i="27"/>
  <c r="Y876" i="27"/>
  <c r="Y877" i="27"/>
  <c r="Y878" i="27"/>
  <c r="Y879" i="27"/>
  <c r="Y880" i="27"/>
  <c r="Y881" i="27"/>
  <c r="Y882" i="27"/>
  <c r="Y883" i="27"/>
  <c r="Y884" i="27"/>
  <c r="Y885" i="27"/>
  <c r="Y886" i="27"/>
  <c r="Y887" i="27"/>
  <c r="Y888" i="27"/>
  <c r="Y889" i="27"/>
  <c r="Y890" i="27"/>
  <c r="Y891" i="27"/>
  <c r="Y892" i="27"/>
  <c r="Y893" i="27"/>
  <c r="Y894" i="27"/>
  <c r="Y895" i="27"/>
  <c r="Y896" i="27"/>
  <c r="Y897" i="27"/>
  <c r="Y898" i="27"/>
  <c r="Y899" i="27"/>
  <c r="Y900" i="27"/>
  <c r="Y901" i="27"/>
  <c r="Y902" i="27"/>
  <c r="Y903" i="27"/>
  <c r="Y904" i="27"/>
  <c r="Y905" i="27"/>
  <c r="Y906" i="27"/>
  <c r="Y907" i="27"/>
  <c r="Y908" i="27"/>
  <c r="Y909" i="27"/>
  <c r="Y910" i="27"/>
  <c r="Y911" i="27"/>
  <c r="Y912" i="27"/>
  <c r="Y913" i="27"/>
  <c r="Y914" i="27"/>
  <c r="Y915" i="27"/>
  <c r="Y916" i="27"/>
  <c r="Y917" i="27"/>
  <c r="Y918" i="27"/>
  <c r="Y919" i="27"/>
  <c r="Y920" i="27"/>
  <c r="Y921" i="27"/>
  <c r="Y922" i="27"/>
  <c r="Y923" i="27"/>
  <c r="Y924" i="27"/>
  <c r="Y925" i="27"/>
  <c r="Y926" i="27"/>
  <c r="Y927" i="27"/>
  <c r="Y928" i="27"/>
  <c r="Y929" i="27"/>
  <c r="Y930" i="27"/>
  <c r="Y931" i="27"/>
  <c r="Y932" i="27"/>
  <c r="Y933" i="27"/>
  <c r="Y934" i="27"/>
  <c r="Y935" i="27"/>
  <c r="Y936" i="27"/>
  <c r="Y937" i="27"/>
  <c r="Y938" i="27"/>
  <c r="Y939" i="27"/>
  <c r="Y940" i="27"/>
  <c r="Y941" i="27"/>
  <c r="Y942" i="27"/>
  <c r="Y943" i="27"/>
  <c r="Y944" i="27"/>
  <c r="Y945" i="27"/>
  <c r="Y946" i="27"/>
  <c r="Y947" i="27"/>
  <c r="Y948" i="27"/>
  <c r="Y949" i="27"/>
  <c r="Y950" i="27"/>
  <c r="Y951" i="27"/>
  <c r="Y952" i="27"/>
  <c r="Y953" i="27"/>
  <c r="Y954" i="27"/>
  <c r="Y955" i="27"/>
  <c r="Y956" i="27"/>
  <c r="Y957" i="27"/>
  <c r="Y958" i="27"/>
  <c r="Y959" i="27"/>
  <c r="Y960" i="27"/>
  <c r="Y961" i="27"/>
  <c r="Y962" i="27"/>
  <c r="Y963" i="27"/>
  <c r="Y964" i="27"/>
  <c r="Y965" i="27"/>
  <c r="Y966" i="27"/>
  <c r="Y967" i="27"/>
  <c r="Y968" i="27"/>
  <c r="Y969" i="27"/>
  <c r="Y970" i="27"/>
  <c r="Y971" i="27"/>
  <c r="Y972" i="27"/>
  <c r="Y973" i="27"/>
  <c r="Y974" i="27"/>
  <c r="Y975" i="27"/>
  <c r="Y976" i="27"/>
  <c r="Y977" i="27"/>
  <c r="Y978" i="27"/>
  <c r="Y979" i="27"/>
  <c r="Y980" i="27"/>
  <c r="Y981" i="27"/>
  <c r="Y982" i="27"/>
  <c r="Y983" i="27"/>
  <c r="Y984" i="27"/>
  <c r="Y985" i="27"/>
  <c r="Y986" i="27"/>
  <c r="Y987" i="27"/>
  <c r="Y988" i="27"/>
  <c r="Y989" i="27"/>
  <c r="Y990" i="27"/>
  <c r="Y991" i="27"/>
  <c r="Y992" i="27"/>
  <c r="Y993" i="27"/>
  <c r="Y994" i="27"/>
  <c r="Y995" i="27"/>
  <c r="Y996" i="27"/>
  <c r="Y997" i="27"/>
  <c r="Y998" i="27"/>
  <c r="Y999" i="27"/>
  <c r="Y1000" i="27"/>
  <c r="Y1001" i="27"/>
  <c r="Y1002" i="27"/>
  <c r="Y1003" i="27"/>
  <c r="Y1004" i="27"/>
  <c r="Y1005" i="27"/>
  <c r="Y1006" i="27"/>
  <c r="Y1007" i="27"/>
  <c r="Y1008" i="27"/>
  <c r="Y1009" i="27"/>
  <c r="Y1010" i="27"/>
  <c r="Y1011" i="27"/>
  <c r="Y1012" i="27"/>
  <c r="Y1013" i="27"/>
  <c r="Y1014" i="27"/>
  <c r="Y1015" i="27"/>
  <c r="Y1016" i="27"/>
  <c r="Y1017" i="27"/>
  <c r="Y1018" i="27"/>
  <c r="Y1019" i="27"/>
  <c r="Y1020" i="27"/>
  <c r="Y20" i="27"/>
  <c r="AB21" i="26"/>
  <c r="AB22" i="26"/>
  <c r="AB23" i="26"/>
  <c r="AB24" i="26"/>
  <c r="AB25" i="26"/>
  <c r="AB26" i="26"/>
  <c r="AB27" i="26"/>
  <c r="AB28" i="26"/>
  <c r="AB29" i="26"/>
  <c r="AB30" i="26"/>
  <c r="AB31" i="26"/>
  <c r="AB32" i="26"/>
  <c r="AB33" i="26"/>
  <c r="AB34" i="26"/>
  <c r="AB35" i="26"/>
  <c r="AB36" i="26"/>
  <c r="AB37" i="26"/>
  <c r="AB38" i="26"/>
  <c r="AB39" i="26"/>
  <c r="AB40" i="26"/>
  <c r="AB41" i="26"/>
  <c r="AB42" i="26"/>
  <c r="AB43" i="26"/>
  <c r="AB44" i="26"/>
  <c r="AB45" i="26"/>
  <c r="AB46" i="26"/>
  <c r="AB47" i="26"/>
  <c r="AB48" i="26"/>
  <c r="AB49" i="26"/>
  <c r="AB50" i="26"/>
  <c r="AB51" i="26"/>
  <c r="AB52" i="26"/>
  <c r="AB53" i="26"/>
  <c r="AB54" i="26"/>
  <c r="AB55" i="26"/>
  <c r="AB56" i="26"/>
  <c r="AB57" i="26"/>
  <c r="AB58" i="26"/>
  <c r="AB59" i="26"/>
  <c r="AB60" i="26"/>
  <c r="AB61" i="26"/>
  <c r="AB62" i="26"/>
  <c r="AB63" i="26"/>
  <c r="AB64" i="26"/>
  <c r="AB65" i="26"/>
  <c r="AB66" i="26"/>
  <c r="AB67" i="26"/>
  <c r="AB68" i="26"/>
  <c r="AB69" i="26"/>
  <c r="AB70" i="26"/>
  <c r="AB71" i="26"/>
  <c r="AB72" i="26"/>
  <c r="AB73" i="26"/>
  <c r="AB74" i="26"/>
  <c r="AB75" i="26"/>
  <c r="AB76" i="26"/>
  <c r="AB77" i="26"/>
  <c r="AB78" i="26"/>
  <c r="AB79" i="26"/>
  <c r="AB80" i="26"/>
  <c r="AB81" i="26"/>
  <c r="AB82" i="26"/>
  <c r="AB83" i="26"/>
  <c r="AB84" i="26"/>
  <c r="AB85" i="26"/>
  <c r="AB86" i="26"/>
  <c r="AB87" i="26"/>
  <c r="AB88" i="26"/>
  <c r="AB89" i="26"/>
  <c r="AB90" i="26"/>
  <c r="AB91" i="26"/>
  <c r="AB92" i="26"/>
  <c r="AB93" i="26"/>
  <c r="AB94" i="26"/>
  <c r="AB95" i="26"/>
  <c r="AB96" i="26"/>
  <c r="AB97" i="26"/>
  <c r="AB98" i="26"/>
  <c r="AB99" i="26"/>
  <c r="AB100" i="26"/>
  <c r="AB101" i="26"/>
  <c r="AB102" i="26"/>
  <c r="AB103" i="26"/>
  <c r="AB104" i="26"/>
  <c r="AB105" i="26"/>
  <c r="AB106" i="26"/>
  <c r="AB107" i="26"/>
  <c r="AB108" i="26"/>
  <c r="AB109" i="26"/>
  <c r="AB110" i="26"/>
  <c r="AB111" i="26"/>
  <c r="AB112" i="26"/>
  <c r="AB113" i="26"/>
  <c r="AB114" i="26"/>
  <c r="AB115" i="26"/>
  <c r="AB116" i="26"/>
  <c r="AB117" i="26"/>
  <c r="AB118" i="26"/>
  <c r="AB119" i="26"/>
  <c r="AB120" i="26"/>
  <c r="AB121" i="26"/>
  <c r="AB122" i="26"/>
  <c r="AB123" i="26"/>
  <c r="AB124" i="26"/>
  <c r="AB125" i="26"/>
  <c r="AB126" i="26"/>
  <c r="AB127" i="26"/>
  <c r="AB128" i="26"/>
  <c r="AB129" i="26"/>
  <c r="AB130" i="26"/>
  <c r="AB131" i="26"/>
  <c r="AB132" i="26"/>
  <c r="AB133" i="26"/>
  <c r="AB134" i="26"/>
  <c r="AB135" i="26"/>
  <c r="AB136" i="26"/>
  <c r="AB137" i="26"/>
  <c r="AB138" i="26"/>
  <c r="AB139" i="26"/>
  <c r="AB140" i="26"/>
  <c r="AB141" i="26"/>
  <c r="AB142" i="26"/>
  <c r="AB143" i="26"/>
  <c r="AB144" i="26"/>
  <c r="AB145" i="26"/>
  <c r="AB146" i="26"/>
  <c r="AB147" i="26"/>
  <c r="AB148" i="26"/>
  <c r="AB149" i="26"/>
  <c r="AB150" i="26"/>
  <c r="AB151" i="26"/>
  <c r="AB152" i="26"/>
  <c r="AB153" i="26"/>
  <c r="AB154" i="26"/>
  <c r="AB155" i="26"/>
  <c r="AB156" i="26"/>
  <c r="AB157" i="26"/>
  <c r="AB158" i="26"/>
  <c r="AB159" i="26"/>
  <c r="AB160" i="26"/>
  <c r="AB161" i="26"/>
  <c r="AB162" i="26"/>
  <c r="AB163" i="26"/>
  <c r="AB164" i="26"/>
  <c r="AB165" i="26"/>
  <c r="AB166" i="26"/>
  <c r="AB167" i="26"/>
  <c r="AB168" i="26"/>
  <c r="AB169" i="26"/>
  <c r="AB170" i="26"/>
  <c r="AB171" i="26"/>
  <c r="AB172" i="26"/>
  <c r="AB173" i="26"/>
  <c r="AB174" i="26"/>
  <c r="AB175" i="26"/>
  <c r="AB176" i="26"/>
  <c r="AB177" i="26"/>
  <c r="AB178" i="26"/>
  <c r="AB179" i="26"/>
  <c r="AB180" i="26"/>
  <c r="AB181" i="26"/>
  <c r="AB182" i="26"/>
  <c r="AB183" i="26"/>
  <c r="AB184" i="26"/>
  <c r="AB185" i="26"/>
  <c r="AB186" i="26"/>
  <c r="AB187" i="26"/>
  <c r="AB188" i="26"/>
  <c r="AB189" i="26"/>
  <c r="AB190" i="26"/>
  <c r="AB191" i="26"/>
  <c r="AB192" i="26"/>
  <c r="AB193" i="26"/>
  <c r="AB194" i="26"/>
  <c r="AB195" i="26"/>
  <c r="AB196" i="26"/>
  <c r="AB197" i="26"/>
  <c r="AB198" i="26"/>
  <c r="AB199" i="26"/>
  <c r="AB200" i="26"/>
  <c r="AB201" i="26"/>
  <c r="AB202" i="26"/>
  <c r="AB203" i="26"/>
  <c r="AB204" i="26"/>
  <c r="AB205" i="26"/>
  <c r="AB206" i="26"/>
  <c r="AB207" i="26"/>
  <c r="AB208" i="26"/>
  <c r="AB209" i="26"/>
  <c r="AB210" i="26"/>
  <c r="AB211" i="26"/>
  <c r="AB212" i="26"/>
  <c r="AB213" i="26"/>
  <c r="AB214" i="26"/>
  <c r="AB215" i="26"/>
  <c r="AB216" i="26"/>
  <c r="AB217" i="26"/>
  <c r="AB218" i="26"/>
  <c r="AB219" i="26"/>
  <c r="AB220" i="26"/>
  <c r="AB221" i="26"/>
  <c r="AB222" i="26"/>
  <c r="AB223" i="26"/>
  <c r="AB224" i="26"/>
  <c r="AB225" i="26"/>
  <c r="AB226" i="26"/>
  <c r="AB227" i="26"/>
  <c r="AB228" i="26"/>
  <c r="AB229" i="26"/>
  <c r="AB230" i="26"/>
  <c r="AB231" i="26"/>
  <c r="AB232" i="26"/>
  <c r="AB233" i="26"/>
  <c r="AB234" i="26"/>
  <c r="AB235" i="26"/>
  <c r="AB236" i="26"/>
  <c r="AB237" i="26"/>
  <c r="AB238" i="26"/>
  <c r="AB239" i="26"/>
  <c r="AB240" i="26"/>
  <c r="AB241" i="26"/>
  <c r="AB242" i="26"/>
  <c r="AB243" i="26"/>
  <c r="AB244" i="26"/>
  <c r="AB245" i="26"/>
  <c r="AB246" i="26"/>
  <c r="AB247" i="26"/>
  <c r="AB248" i="26"/>
  <c r="AB249" i="26"/>
  <c r="AB250" i="26"/>
  <c r="AB251" i="26"/>
  <c r="AB252" i="26"/>
  <c r="AB253" i="26"/>
  <c r="AB254" i="26"/>
  <c r="AB255" i="26"/>
  <c r="AB256" i="26"/>
  <c r="AB257" i="26"/>
  <c r="AB258" i="26"/>
  <c r="AB259" i="26"/>
  <c r="AB260" i="26"/>
  <c r="AB261" i="26"/>
  <c r="AB262" i="26"/>
  <c r="AB263" i="26"/>
  <c r="AB264" i="26"/>
  <c r="AB265" i="26"/>
  <c r="AB266" i="26"/>
  <c r="AB267" i="26"/>
  <c r="AB268" i="26"/>
  <c r="AB269" i="26"/>
  <c r="AB270" i="26"/>
  <c r="AB271" i="26"/>
  <c r="AB272" i="26"/>
  <c r="AB273" i="26"/>
  <c r="AB274" i="26"/>
  <c r="AB275" i="26"/>
  <c r="AB276" i="26"/>
  <c r="AB277" i="26"/>
  <c r="AB278" i="26"/>
  <c r="AB279" i="26"/>
  <c r="AB280" i="26"/>
  <c r="AB281" i="26"/>
  <c r="AB282" i="26"/>
  <c r="AB283" i="26"/>
  <c r="AB284" i="26"/>
  <c r="AB285" i="26"/>
  <c r="AB286" i="26"/>
  <c r="AB287" i="26"/>
  <c r="AB288" i="26"/>
  <c r="AB289" i="26"/>
  <c r="AB290" i="26"/>
  <c r="AB291" i="26"/>
  <c r="AB292" i="26"/>
  <c r="AB293" i="26"/>
  <c r="AB294" i="26"/>
  <c r="AB295" i="26"/>
  <c r="AB296" i="26"/>
  <c r="AB297" i="26"/>
  <c r="AB298" i="26"/>
  <c r="AB299" i="26"/>
  <c r="AB300" i="26"/>
  <c r="AB301" i="26"/>
  <c r="AB302" i="26"/>
  <c r="AB303" i="26"/>
  <c r="AB304" i="26"/>
  <c r="AB305" i="26"/>
  <c r="AB306" i="26"/>
  <c r="AB307" i="26"/>
  <c r="AB308" i="26"/>
  <c r="AB309" i="26"/>
  <c r="AB310" i="26"/>
  <c r="AB311" i="26"/>
  <c r="AB312" i="26"/>
  <c r="AB313" i="26"/>
  <c r="AB314" i="26"/>
  <c r="AB315" i="26"/>
  <c r="AB316" i="26"/>
  <c r="AB317" i="26"/>
  <c r="AB318" i="26"/>
  <c r="AB319" i="26"/>
  <c r="AB320" i="26"/>
  <c r="AB321" i="26"/>
  <c r="AB322" i="26"/>
  <c r="AB323" i="26"/>
  <c r="AB324" i="26"/>
  <c r="AB325" i="26"/>
  <c r="AB326" i="26"/>
  <c r="AB327" i="26"/>
  <c r="AB328" i="26"/>
  <c r="AB329" i="26"/>
  <c r="AB330" i="26"/>
  <c r="AB331" i="26"/>
  <c r="AB332" i="26"/>
  <c r="AB333" i="26"/>
  <c r="AB334" i="26"/>
  <c r="AB335" i="26"/>
  <c r="AB336" i="26"/>
  <c r="AB337" i="26"/>
  <c r="AB338" i="26"/>
  <c r="AB339" i="26"/>
  <c r="AB340" i="26"/>
  <c r="AB341" i="26"/>
  <c r="AB342" i="26"/>
  <c r="AB343" i="26"/>
  <c r="AB344" i="26"/>
  <c r="AB345" i="26"/>
  <c r="AB346" i="26"/>
  <c r="AB347" i="26"/>
  <c r="AB348" i="26"/>
  <c r="AB349" i="26"/>
  <c r="AB350" i="26"/>
  <c r="AB351" i="26"/>
  <c r="AB352" i="26"/>
  <c r="AB353" i="26"/>
  <c r="AB354" i="26"/>
  <c r="AB355" i="26"/>
  <c r="AB356" i="26"/>
  <c r="AB357" i="26"/>
  <c r="AB358" i="26"/>
  <c r="AB359" i="26"/>
  <c r="AB360" i="26"/>
  <c r="AB361" i="26"/>
  <c r="AB362" i="26"/>
  <c r="AB363" i="26"/>
  <c r="AB364" i="26"/>
  <c r="AB365" i="26"/>
  <c r="AB366" i="26"/>
  <c r="AB367" i="26"/>
  <c r="AB368" i="26"/>
  <c r="AB369" i="26"/>
  <c r="AB370" i="26"/>
  <c r="AB371" i="26"/>
  <c r="AB372" i="26"/>
  <c r="AB373" i="26"/>
  <c r="AB374" i="26"/>
  <c r="AB375" i="26"/>
  <c r="AB376" i="26"/>
  <c r="AB377" i="26"/>
  <c r="AB378" i="26"/>
  <c r="AB379" i="26"/>
  <c r="AB380" i="26"/>
  <c r="AB381" i="26"/>
  <c r="AB382" i="26"/>
  <c r="AB383" i="26"/>
  <c r="AB384" i="26"/>
  <c r="AB385" i="26"/>
  <c r="AB386" i="26"/>
  <c r="AB387" i="26"/>
  <c r="AB388" i="26"/>
  <c r="AB389" i="26"/>
  <c r="AB390" i="26"/>
  <c r="AB391" i="26"/>
  <c r="AB392" i="26"/>
  <c r="AB393" i="26"/>
  <c r="AB394" i="26"/>
  <c r="AB395" i="26"/>
  <c r="AB396" i="26"/>
  <c r="AB397" i="26"/>
  <c r="AB398" i="26"/>
  <c r="AB399" i="26"/>
  <c r="AB400" i="26"/>
  <c r="AB401" i="26"/>
  <c r="AB402" i="26"/>
  <c r="AB403" i="26"/>
  <c r="AB404" i="26"/>
  <c r="AB405" i="26"/>
  <c r="AB406" i="26"/>
  <c r="AB407" i="26"/>
  <c r="AB408" i="26"/>
  <c r="AB409" i="26"/>
  <c r="AB410" i="26"/>
  <c r="AB411" i="26"/>
  <c r="AB412" i="26"/>
  <c r="AB413" i="26"/>
  <c r="AB414" i="26"/>
  <c r="AB415" i="26"/>
  <c r="AB416" i="26"/>
  <c r="AB417" i="26"/>
  <c r="AB418" i="26"/>
  <c r="AB419" i="26"/>
  <c r="AB420" i="26"/>
  <c r="AB421" i="26"/>
  <c r="AB422" i="26"/>
  <c r="AB423" i="26"/>
  <c r="AB424" i="26"/>
  <c r="AB425" i="26"/>
  <c r="AB426" i="26"/>
  <c r="AB427" i="26"/>
  <c r="AB428" i="26"/>
  <c r="AB429" i="26"/>
  <c r="AB430" i="26"/>
  <c r="AB431" i="26"/>
  <c r="AB432" i="26"/>
  <c r="AB433" i="26"/>
  <c r="AB434" i="26"/>
  <c r="AB435" i="26"/>
  <c r="AB436" i="26"/>
  <c r="AB437" i="26"/>
  <c r="AB438" i="26"/>
  <c r="AB439" i="26"/>
  <c r="AB440" i="26"/>
  <c r="AB441" i="26"/>
  <c r="AB442" i="26"/>
  <c r="AB443" i="26"/>
  <c r="AB444" i="26"/>
  <c r="AB445" i="26"/>
  <c r="AB446" i="26"/>
  <c r="AB447" i="26"/>
  <c r="AB448" i="26"/>
  <c r="AB449" i="26"/>
  <c r="AB450" i="26"/>
  <c r="AB451" i="26"/>
  <c r="AB452" i="26"/>
  <c r="AB453" i="26"/>
  <c r="AB454" i="26"/>
  <c r="AB455" i="26"/>
  <c r="AB456" i="26"/>
  <c r="AB457" i="26"/>
  <c r="AB458" i="26"/>
  <c r="AB459" i="26"/>
  <c r="AB460" i="26"/>
  <c r="AB461" i="26"/>
  <c r="AB462" i="26"/>
  <c r="AB463" i="26"/>
  <c r="AB464" i="26"/>
  <c r="AB465" i="26"/>
  <c r="AB466" i="26"/>
  <c r="AB467" i="26"/>
  <c r="AB468" i="26"/>
  <c r="AB469" i="26"/>
  <c r="AB470" i="26"/>
  <c r="AB471" i="26"/>
  <c r="AB472" i="26"/>
  <c r="AB473" i="26"/>
  <c r="AB474" i="26"/>
  <c r="AB475" i="26"/>
  <c r="AB476" i="26"/>
  <c r="AB477" i="26"/>
  <c r="AB478" i="26"/>
  <c r="AB479" i="26"/>
  <c r="AB480" i="26"/>
  <c r="AB481" i="26"/>
  <c r="AB482" i="26"/>
  <c r="AB483" i="26"/>
  <c r="AB484" i="26"/>
  <c r="AB485" i="26"/>
  <c r="AB486" i="26"/>
  <c r="AB487" i="26"/>
  <c r="AB488" i="26"/>
  <c r="AB489" i="26"/>
  <c r="AB490" i="26"/>
  <c r="AB491" i="26"/>
  <c r="AB492" i="26"/>
  <c r="AB493" i="26"/>
  <c r="AB494" i="26"/>
  <c r="AB495" i="26"/>
  <c r="AB496" i="26"/>
  <c r="AB497" i="26"/>
  <c r="AB498" i="26"/>
  <c r="AB499" i="26"/>
  <c r="AB500" i="26"/>
  <c r="AB501" i="26"/>
  <c r="AB502" i="26"/>
  <c r="AB503" i="26"/>
  <c r="AB504" i="26"/>
  <c r="AB505" i="26"/>
  <c r="AB506" i="26"/>
  <c r="AB507" i="26"/>
  <c r="AB508" i="26"/>
  <c r="AB509" i="26"/>
  <c r="AB510" i="26"/>
  <c r="AB511" i="26"/>
  <c r="AB512" i="26"/>
  <c r="AB513" i="26"/>
  <c r="AB514" i="26"/>
  <c r="AB515" i="26"/>
  <c r="AB516" i="26"/>
  <c r="AB517" i="26"/>
  <c r="AB518" i="26"/>
  <c r="AB519" i="26"/>
  <c r="AB520" i="26"/>
  <c r="AB521" i="26"/>
  <c r="AB522" i="26"/>
  <c r="AB523" i="26"/>
  <c r="AB524" i="26"/>
  <c r="AB525" i="26"/>
  <c r="AB526" i="26"/>
  <c r="AB527" i="26"/>
  <c r="AB528" i="26"/>
  <c r="AB529" i="26"/>
  <c r="AB530" i="26"/>
  <c r="AB531" i="26"/>
  <c r="AB532" i="26"/>
  <c r="AB533" i="26"/>
  <c r="AB534" i="26"/>
  <c r="AB535" i="26"/>
  <c r="AB536" i="26"/>
  <c r="AB537" i="26"/>
  <c r="AB538" i="26"/>
  <c r="AB539" i="26"/>
  <c r="AB540" i="26"/>
  <c r="AB541" i="26"/>
  <c r="AB542" i="26"/>
  <c r="AB543" i="26"/>
  <c r="AB544" i="26"/>
  <c r="AB545" i="26"/>
  <c r="AB546" i="26"/>
  <c r="AB547" i="26"/>
  <c r="AB548" i="26"/>
  <c r="AB549" i="26"/>
  <c r="AB550" i="26"/>
  <c r="AB551" i="26"/>
  <c r="AB552" i="26"/>
  <c r="AB553" i="26"/>
  <c r="AB554" i="26"/>
  <c r="AB555" i="26"/>
  <c r="AB556" i="26"/>
  <c r="AB557" i="26"/>
  <c r="AB558" i="26"/>
  <c r="AB559" i="26"/>
  <c r="AB560" i="26"/>
  <c r="AB561" i="26"/>
  <c r="AB562" i="26"/>
  <c r="AB563" i="26"/>
  <c r="AB564" i="26"/>
  <c r="AB565" i="26"/>
  <c r="AB566" i="26"/>
  <c r="AB567" i="26"/>
  <c r="AB568" i="26"/>
  <c r="AB569" i="26"/>
  <c r="AB570" i="26"/>
  <c r="AB571" i="26"/>
  <c r="AB572" i="26"/>
  <c r="AB573" i="26"/>
  <c r="AB574" i="26"/>
  <c r="AB575" i="26"/>
  <c r="AB576" i="26"/>
  <c r="AB577" i="26"/>
  <c r="AB578" i="26"/>
  <c r="AB579" i="26"/>
  <c r="AB580" i="26"/>
  <c r="AB581" i="26"/>
  <c r="AB582" i="26"/>
  <c r="AB583" i="26"/>
  <c r="AB584" i="26"/>
  <c r="AB585" i="26"/>
  <c r="AB586" i="26"/>
  <c r="AB587" i="26"/>
  <c r="AB588" i="26"/>
  <c r="AB589" i="26"/>
  <c r="AB590" i="26"/>
  <c r="AB591" i="26"/>
  <c r="AB592" i="26"/>
  <c r="AB593" i="26"/>
  <c r="AB594" i="26"/>
  <c r="AB595" i="26"/>
  <c r="AB596" i="26"/>
  <c r="AB597" i="26"/>
  <c r="AB598" i="26"/>
  <c r="AB599" i="26"/>
  <c r="AB600" i="26"/>
  <c r="AB601" i="26"/>
  <c r="AB602" i="26"/>
  <c r="AB603" i="26"/>
  <c r="AB604" i="26"/>
  <c r="AB605" i="26"/>
  <c r="AB606" i="26"/>
  <c r="AB607" i="26"/>
  <c r="AB608" i="26"/>
  <c r="AB609" i="26"/>
  <c r="AB610" i="26"/>
  <c r="AB611" i="26"/>
  <c r="AB612" i="26"/>
  <c r="AB613" i="26"/>
  <c r="AB614" i="26"/>
  <c r="AB615" i="26"/>
  <c r="AB616" i="26"/>
  <c r="AB617" i="26"/>
  <c r="AB618" i="26"/>
  <c r="AB619" i="26"/>
  <c r="AB620" i="26"/>
  <c r="AB621" i="26"/>
  <c r="AB622" i="26"/>
  <c r="AB623" i="26"/>
  <c r="AB624" i="26"/>
  <c r="AB625" i="26"/>
  <c r="AB626" i="26"/>
  <c r="AB627" i="26"/>
  <c r="AB628" i="26"/>
  <c r="AB629" i="26"/>
  <c r="AB630" i="26"/>
  <c r="AB631" i="26"/>
  <c r="AB632" i="26"/>
  <c r="AB633" i="26"/>
  <c r="AB634" i="26"/>
  <c r="AB635" i="26"/>
  <c r="AB636" i="26"/>
  <c r="AB637" i="26"/>
  <c r="AB638" i="26"/>
  <c r="AB639" i="26"/>
  <c r="AB640" i="26"/>
  <c r="AB641" i="26"/>
  <c r="AB642" i="26"/>
  <c r="AB643" i="26"/>
  <c r="AB644" i="26"/>
  <c r="AB645" i="26"/>
  <c r="AB646" i="26"/>
  <c r="AB647" i="26"/>
  <c r="AB648" i="26"/>
  <c r="AB649" i="26"/>
  <c r="AB650" i="26"/>
  <c r="AB651" i="26"/>
  <c r="AB652" i="26"/>
  <c r="AB653" i="26"/>
  <c r="AB654" i="26"/>
  <c r="AB655" i="26"/>
  <c r="AB656" i="26"/>
  <c r="AB657" i="26"/>
  <c r="AB658" i="26"/>
  <c r="AB659" i="26"/>
  <c r="AB660" i="26"/>
  <c r="AB661" i="26"/>
  <c r="AB662" i="26"/>
  <c r="AB663" i="26"/>
  <c r="AB664" i="26"/>
  <c r="AB665" i="26"/>
  <c r="AB666" i="26"/>
  <c r="AB667" i="26"/>
  <c r="AB668" i="26"/>
  <c r="AB669" i="26"/>
  <c r="AB670" i="26"/>
  <c r="AB671" i="26"/>
  <c r="AB672" i="26"/>
  <c r="AB673" i="26"/>
  <c r="AB674" i="26"/>
  <c r="AB675" i="26"/>
  <c r="AB676" i="26"/>
  <c r="AB677" i="26"/>
  <c r="AB678" i="26"/>
  <c r="AB679" i="26"/>
  <c r="AB680" i="26"/>
  <c r="AB681" i="26"/>
  <c r="AB682" i="26"/>
  <c r="AB683" i="26"/>
  <c r="AB684" i="26"/>
  <c r="AB685" i="26"/>
  <c r="AB686" i="26"/>
  <c r="AB687" i="26"/>
  <c r="AB688" i="26"/>
  <c r="AB689" i="26"/>
  <c r="AB690" i="26"/>
  <c r="AB691" i="26"/>
  <c r="AB692" i="26"/>
  <c r="AB693" i="26"/>
  <c r="AB694" i="26"/>
  <c r="AB695" i="26"/>
  <c r="AB696" i="26"/>
  <c r="AB697" i="26"/>
  <c r="AB698" i="26"/>
  <c r="AB699" i="26"/>
  <c r="AB700" i="26"/>
  <c r="AB701" i="26"/>
  <c r="AB702" i="26"/>
  <c r="AB703" i="26"/>
  <c r="AB704" i="26"/>
  <c r="AB705" i="26"/>
  <c r="AB706" i="26"/>
  <c r="AB707" i="26"/>
  <c r="AB708" i="26"/>
  <c r="AB709" i="26"/>
  <c r="AB710" i="26"/>
  <c r="AB711" i="26"/>
  <c r="AB712" i="26"/>
  <c r="AB713" i="26"/>
  <c r="AB714" i="26"/>
  <c r="AB715" i="26"/>
  <c r="AB716" i="26"/>
  <c r="AB717" i="26"/>
  <c r="AB718" i="26"/>
  <c r="AB719" i="26"/>
  <c r="AB720" i="26"/>
  <c r="AB721" i="26"/>
  <c r="AB722" i="26"/>
  <c r="AB723" i="26"/>
  <c r="AB724" i="26"/>
  <c r="AB725" i="26"/>
  <c r="AB726" i="26"/>
  <c r="AB727" i="26"/>
  <c r="AB728" i="26"/>
  <c r="AB729" i="26"/>
  <c r="AB730" i="26"/>
  <c r="AB731" i="26"/>
  <c r="AB732" i="26"/>
  <c r="AB733" i="26"/>
  <c r="AB734" i="26"/>
  <c r="AB735" i="26"/>
  <c r="AB736" i="26"/>
  <c r="AB737" i="26"/>
  <c r="AB738" i="26"/>
  <c r="AB739" i="26"/>
  <c r="AB740" i="26"/>
  <c r="AB741" i="26"/>
  <c r="AB742" i="26"/>
  <c r="AB743" i="26"/>
  <c r="AB744" i="26"/>
  <c r="AB745" i="26"/>
  <c r="AB746" i="26"/>
  <c r="AB747" i="26"/>
  <c r="AB748" i="26"/>
  <c r="AB749" i="26"/>
  <c r="AB750" i="26"/>
  <c r="AB751" i="26"/>
  <c r="AB752" i="26"/>
  <c r="AB753" i="26"/>
  <c r="AB754" i="26"/>
  <c r="AB755" i="26"/>
  <c r="AB756" i="26"/>
  <c r="AB757" i="26"/>
  <c r="AB758" i="26"/>
  <c r="AB759" i="26"/>
  <c r="AB760" i="26"/>
  <c r="AB761" i="26"/>
  <c r="AB762" i="26"/>
  <c r="AB763" i="26"/>
  <c r="AB764" i="26"/>
  <c r="AB765" i="26"/>
  <c r="AB766" i="26"/>
  <c r="AB767" i="26"/>
  <c r="AB768" i="26"/>
  <c r="AB769" i="26"/>
  <c r="AB770" i="26"/>
  <c r="AB771" i="26"/>
  <c r="AB772" i="26"/>
  <c r="AB773" i="26"/>
  <c r="AB774" i="26"/>
  <c r="AB775" i="26"/>
  <c r="AB776" i="26"/>
  <c r="AB777" i="26"/>
  <c r="AB778" i="26"/>
  <c r="AB779" i="26"/>
  <c r="AB780" i="26"/>
  <c r="AB781" i="26"/>
  <c r="AB782" i="26"/>
  <c r="AB783" i="26"/>
  <c r="AB784" i="26"/>
  <c r="AB785" i="26"/>
  <c r="AB786" i="26"/>
  <c r="AB787" i="26"/>
  <c r="AB788" i="26"/>
  <c r="AB789" i="26"/>
  <c r="AB790" i="26"/>
  <c r="AB791" i="26"/>
  <c r="AB792" i="26"/>
  <c r="AB793" i="26"/>
  <c r="AB794" i="26"/>
  <c r="AB795" i="26"/>
  <c r="AB796" i="26"/>
  <c r="AB797" i="26"/>
  <c r="AB798" i="26"/>
  <c r="AB799" i="26"/>
  <c r="AB800" i="26"/>
  <c r="AB801" i="26"/>
  <c r="AB802" i="26"/>
  <c r="AB803" i="26"/>
  <c r="AB804" i="26"/>
  <c r="AB805" i="26"/>
  <c r="AB806" i="26"/>
  <c r="AB807" i="26"/>
  <c r="AB808" i="26"/>
  <c r="AB809" i="26"/>
  <c r="AB810" i="26"/>
  <c r="AB811" i="26"/>
  <c r="AB812" i="26"/>
  <c r="AB813" i="26"/>
  <c r="AB814" i="26"/>
  <c r="AB815" i="26"/>
  <c r="AB816" i="26"/>
  <c r="AB817" i="26"/>
  <c r="AB818" i="26"/>
  <c r="AB819" i="26"/>
  <c r="AB820" i="26"/>
  <c r="AB821" i="26"/>
  <c r="AB822" i="26"/>
  <c r="AB823" i="26"/>
  <c r="AB824" i="26"/>
  <c r="AB825" i="26"/>
  <c r="AB826" i="26"/>
  <c r="AB827" i="26"/>
  <c r="AB828" i="26"/>
  <c r="AB829" i="26"/>
  <c r="AB830" i="26"/>
  <c r="AB831" i="26"/>
  <c r="AB832" i="26"/>
  <c r="AB833" i="26"/>
  <c r="AB834" i="26"/>
  <c r="AB835" i="26"/>
  <c r="AB836" i="26"/>
  <c r="AB837" i="26"/>
  <c r="AB838" i="26"/>
  <c r="AB839" i="26"/>
  <c r="AB840" i="26"/>
  <c r="AB841" i="26"/>
  <c r="AB842" i="26"/>
  <c r="AB843" i="26"/>
  <c r="AB844" i="26"/>
  <c r="AB845" i="26"/>
  <c r="AB846" i="26"/>
  <c r="AB847" i="26"/>
  <c r="AB848" i="26"/>
  <c r="AB849" i="26"/>
  <c r="AB850" i="26"/>
  <c r="AB851" i="26"/>
  <c r="AB852" i="26"/>
  <c r="AB853" i="26"/>
  <c r="AB854" i="26"/>
  <c r="AB855" i="26"/>
  <c r="AB856" i="26"/>
  <c r="AB857" i="26"/>
  <c r="AB858" i="26"/>
  <c r="AB859" i="26"/>
  <c r="AB860" i="26"/>
  <c r="AB861" i="26"/>
  <c r="AB862" i="26"/>
  <c r="AB863" i="26"/>
  <c r="AB864" i="26"/>
  <c r="AB865" i="26"/>
  <c r="AB866" i="26"/>
  <c r="AB867" i="26"/>
  <c r="AB868" i="26"/>
  <c r="AB869" i="26"/>
  <c r="AB870" i="26"/>
  <c r="AB871" i="26"/>
  <c r="AB872" i="26"/>
  <c r="AB873" i="26"/>
  <c r="AB874" i="26"/>
  <c r="AB875" i="26"/>
  <c r="AB876" i="26"/>
  <c r="AB877" i="26"/>
  <c r="AB878" i="26"/>
  <c r="AB879" i="26"/>
  <c r="AB880" i="26"/>
  <c r="AB881" i="26"/>
  <c r="AB882" i="26"/>
  <c r="AB883" i="26"/>
  <c r="AB884" i="26"/>
  <c r="AB885" i="26"/>
  <c r="AB886" i="26"/>
  <c r="AB887" i="26"/>
  <c r="AB888" i="26"/>
  <c r="AB889" i="26"/>
  <c r="AB890" i="26"/>
  <c r="AB891" i="26"/>
  <c r="AB892" i="26"/>
  <c r="AB893" i="26"/>
  <c r="AB894" i="26"/>
  <c r="AB895" i="26"/>
  <c r="AB896" i="26"/>
  <c r="AB897" i="26"/>
  <c r="AB898" i="26"/>
  <c r="AB899" i="26"/>
  <c r="AB900" i="26"/>
  <c r="AB901" i="26"/>
  <c r="AB902" i="26"/>
  <c r="AB903" i="26"/>
  <c r="AB904" i="26"/>
  <c r="AB905" i="26"/>
  <c r="AB906" i="26"/>
  <c r="AB907" i="26"/>
  <c r="AB908" i="26"/>
  <c r="AB909" i="26"/>
  <c r="AB910" i="26"/>
  <c r="AB911" i="26"/>
  <c r="AB912" i="26"/>
  <c r="AB913" i="26"/>
  <c r="AB914" i="26"/>
  <c r="AB915" i="26"/>
  <c r="AB916" i="26"/>
  <c r="AB917" i="26"/>
  <c r="AB918" i="26"/>
  <c r="AB919" i="26"/>
  <c r="AB920" i="26"/>
  <c r="AB921" i="26"/>
  <c r="AB922" i="26"/>
  <c r="AB923" i="26"/>
  <c r="AB924" i="26"/>
  <c r="AB925" i="26"/>
  <c r="AB926" i="26"/>
  <c r="AB927" i="26"/>
  <c r="AB928" i="26"/>
  <c r="AB929" i="26"/>
  <c r="AB930" i="26"/>
  <c r="AB931" i="26"/>
  <c r="AB932" i="26"/>
  <c r="AB933" i="26"/>
  <c r="AB934" i="26"/>
  <c r="AB935" i="26"/>
  <c r="AB936" i="26"/>
  <c r="AB937" i="26"/>
  <c r="AB938" i="26"/>
  <c r="AB939" i="26"/>
  <c r="AB940" i="26"/>
  <c r="AB941" i="26"/>
  <c r="AB942" i="26"/>
  <c r="AB943" i="26"/>
  <c r="AB944" i="26"/>
  <c r="AB945" i="26"/>
  <c r="AB946" i="26"/>
  <c r="AB947" i="26"/>
  <c r="AB948" i="26"/>
  <c r="AB949" i="26"/>
  <c r="AB950" i="26"/>
  <c r="AB951" i="26"/>
  <c r="AB952" i="26"/>
  <c r="AB953" i="26"/>
  <c r="AB954" i="26"/>
  <c r="AB955" i="26"/>
  <c r="AB956" i="26"/>
  <c r="AB957" i="26"/>
  <c r="AB958" i="26"/>
  <c r="AB959" i="26"/>
  <c r="AB960" i="26"/>
  <c r="AB961" i="26"/>
  <c r="AB962" i="26"/>
  <c r="AB963" i="26"/>
  <c r="AB964" i="26"/>
  <c r="AB965" i="26"/>
  <c r="AB966" i="26"/>
  <c r="AB967" i="26"/>
  <c r="AB968" i="26"/>
  <c r="AB969" i="26"/>
  <c r="AB970" i="26"/>
  <c r="AB971" i="26"/>
  <c r="AB972" i="26"/>
  <c r="AB973" i="26"/>
  <c r="AB974" i="26"/>
  <c r="AB975" i="26"/>
  <c r="AB976" i="26"/>
  <c r="AB977" i="26"/>
  <c r="AB978" i="26"/>
  <c r="AB979" i="26"/>
  <c r="AB980" i="26"/>
  <c r="AB981" i="26"/>
  <c r="AB982" i="26"/>
  <c r="AB983" i="26"/>
  <c r="AB984" i="26"/>
  <c r="AB985" i="26"/>
  <c r="AB986" i="26"/>
  <c r="AB987" i="26"/>
  <c r="AB988" i="26"/>
  <c r="AB989" i="26"/>
  <c r="AB990" i="26"/>
  <c r="AB991" i="26"/>
  <c r="AB992" i="26"/>
  <c r="AB993" i="26"/>
  <c r="AB994" i="26"/>
  <c r="AB995" i="26"/>
  <c r="AB996" i="26"/>
  <c r="AB997" i="26"/>
  <c r="AB998" i="26"/>
  <c r="AB999" i="26"/>
  <c r="AB1000" i="26"/>
  <c r="AB1001" i="26"/>
  <c r="AB1002" i="26"/>
  <c r="AB1003" i="26"/>
  <c r="AB1004" i="26"/>
  <c r="AB1005" i="26"/>
  <c r="AB1006" i="26"/>
  <c r="AB1007" i="26"/>
  <c r="AB1008" i="26"/>
  <c r="AB1009" i="26"/>
  <c r="AB1010" i="26"/>
  <c r="AB1011" i="26"/>
  <c r="AB1012" i="26"/>
  <c r="AB1013" i="26"/>
  <c r="AB1014" i="26"/>
  <c r="AB1015" i="26"/>
  <c r="AB1016" i="26"/>
  <c r="AB1017" i="26"/>
  <c r="AB1018" i="26"/>
  <c r="AB1019" i="26"/>
  <c r="AB1020" i="26"/>
  <c r="AB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AA502" i="26"/>
  <c r="AA503" i="26"/>
  <c r="AA504" i="26"/>
  <c r="AA505" i="26"/>
  <c r="AA506" i="26"/>
  <c r="AA507" i="26"/>
  <c r="AA508" i="26"/>
  <c r="AA509" i="26"/>
  <c r="AA510" i="26"/>
  <c r="AA511" i="26"/>
  <c r="AA512" i="26"/>
  <c r="AA513" i="26"/>
  <c r="AA514" i="26"/>
  <c r="AA515" i="26"/>
  <c r="AA516" i="26"/>
  <c r="AA517" i="26"/>
  <c r="AA518" i="26"/>
  <c r="AA519" i="26"/>
  <c r="AA520" i="26"/>
  <c r="AA521" i="26"/>
  <c r="AA522" i="26"/>
  <c r="AA523" i="26"/>
  <c r="AA524" i="26"/>
  <c r="AA525" i="26"/>
  <c r="AA526" i="26"/>
  <c r="AA527" i="26"/>
  <c r="AA528" i="26"/>
  <c r="AA529" i="26"/>
  <c r="AA530" i="26"/>
  <c r="AA531" i="26"/>
  <c r="AA532" i="26"/>
  <c r="AA533" i="26"/>
  <c r="AA534" i="26"/>
  <c r="AA535" i="26"/>
  <c r="AA536" i="26"/>
  <c r="AA537" i="26"/>
  <c r="AA538" i="26"/>
  <c r="AA539" i="26"/>
  <c r="AA540" i="26"/>
  <c r="AA541" i="26"/>
  <c r="AA542" i="26"/>
  <c r="AA543" i="26"/>
  <c r="AA544" i="26"/>
  <c r="AA545" i="26"/>
  <c r="AA546" i="26"/>
  <c r="AA547" i="26"/>
  <c r="AA548" i="26"/>
  <c r="AA549" i="26"/>
  <c r="AA550" i="26"/>
  <c r="AA551" i="26"/>
  <c r="AA552" i="26"/>
  <c r="AA553" i="26"/>
  <c r="AA554" i="26"/>
  <c r="AA555" i="26"/>
  <c r="AA556" i="26"/>
  <c r="AA557" i="26"/>
  <c r="AA558" i="26"/>
  <c r="AA559" i="26"/>
  <c r="AA560" i="26"/>
  <c r="AA561" i="26"/>
  <c r="AA562" i="26"/>
  <c r="AA563" i="26"/>
  <c r="AA564" i="26"/>
  <c r="AA565" i="26"/>
  <c r="AA566" i="26"/>
  <c r="AA567" i="26"/>
  <c r="AA568" i="26"/>
  <c r="AA569" i="26"/>
  <c r="AA570" i="26"/>
  <c r="AA571" i="26"/>
  <c r="AA572" i="26"/>
  <c r="AA573" i="26"/>
  <c r="AA574" i="26"/>
  <c r="AA575" i="26"/>
  <c r="AA576" i="26"/>
  <c r="AA577" i="26"/>
  <c r="AA578" i="26"/>
  <c r="AA579" i="26"/>
  <c r="AA580" i="26"/>
  <c r="AA581" i="26"/>
  <c r="AA582" i="26"/>
  <c r="AA583" i="26"/>
  <c r="AA584" i="26"/>
  <c r="AA585" i="26"/>
  <c r="AA586" i="26"/>
  <c r="AA587" i="26"/>
  <c r="AA588" i="26"/>
  <c r="AA589" i="26"/>
  <c r="AA590" i="26"/>
  <c r="AA591" i="26"/>
  <c r="AA592" i="26"/>
  <c r="AA593" i="26"/>
  <c r="AA594" i="26"/>
  <c r="AA595" i="26"/>
  <c r="AA596" i="26"/>
  <c r="AA597" i="26"/>
  <c r="AA598" i="26"/>
  <c r="AA599" i="26"/>
  <c r="AA600" i="26"/>
  <c r="AA601" i="26"/>
  <c r="AA602" i="26"/>
  <c r="AA603" i="26"/>
  <c r="AA604" i="26"/>
  <c r="AA605" i="26"/>
  <c r="AA606" i="26"/>
  <c r="AA607" i="26"/>
  <c r="AA608" i="26"/>
  <c r="AA609" i="26"/>
  <c r="AA610" i="26"/>
  <c r="AA611" i="26"/>
  <c r="AA612" i="26"/>
  <c r="AA613" i="26"/>
  <c r="AA614" i="26"/>
  <c r="AA615" i="26"/>
  <c r="AA616" i="26"/>
  <c r="AA617" i="26"/>
  <c r="AA618" i="26"/>
  <c r="AA619" i="26"/>
  <c r="AA620" i="26"/>
  <c r="AA621" i="26"/>
  <c r="AA622" i="26"/>
  <c r="AA623" i="26"/>
  <c r="AA624" i="26"/>
  <c r="AA625" i="26"/>
  <c r="AA626" i="26"/>
  <c r="AA627" i="26"/>
  <c r="AA628" i="26"/>
  <c r="AA629" i="26"/>
  <c r="AA630" i="26"/>
  <c r="AA631" i="26"/>
  <c r="AA632" i="26"/>
  <c r="AA633" i="26"/>
  <c r="AA634" i="26"/>
  <c r="AA635" i="26"/>
  <c r="AA636" i="26"/>
  <c r="AA637" i="26"/>
  <c r="AA638" i="26"/>
  <c r="AA639" i="26"/>
  <c r="AA640" i="26"/>
  <c r="AA641" i="26"/>
  <c r="AA642" i="26"/>
  <c r="AA643" i="26"/>
  <c r="AA644" i="26"/>
  <c r="AA645" i="26"/>
  <c r="AA646" i="26"/>
  <c r="AA647" i="26"/>
  <c r="AA648" i="26"/>
  <c r="AA649" i="26"/>
  <c r="AA650" i="26"/>
  <c r="AA651" i="26"/>
  <c r="AA652" i="26"/>
  <c r="AA653" i="26"/>
  <c r="AA654" i="26"/>
  <c r="AA655" i="26"/>
  <c r="AA656" i="26"/>
  <c r="AA657" i="26"/>
  <c r="AA658" i="26"/>
  <c r="AA659" i="26"/>
  <c r="AA660" i="26"/>
  <c r="AA661" i="26"/>
  <c r="AA662" i="26"/>
  <c r="AA663" i="26"/>
  <c r="AA664" i="26"/>
  <c r="AA665" i="26"/>
  <c r="AA666" i="26"/>
  <c r="AA667" i="26"/>
  <c r="AA668" i="26"/>
  <c r="AA669" i="26"/>
  <c r="AA670" i="26"/>
  <c r="AA671" i="26"/>
  <c r="AA672" i="26"/>
  <c r="AA673" i="26"/>
  <c r="AA674" i="26"/>
  <c r="AA675" i="26"/>
  <c r="AA676" i="26"/>
  <c r="AA677" i="26"/>
  <c r="AA678" i="26"/>
  <c r="AA679" i="26"/>
  <c r="AA680" i="26"/>
  <c r="AA681" i="26"/>
  <c r="AA682" i="26"/>
  <c r="AA683" i="26"/>
  <c r="AA684" i="26"/>
  <c r="AA685" i="26"/>
  <c r="AA686" i="26"/>
  <c r="AA687" i="26"/>
  <c r="AA688" i="26"/>
  <c r="AA689" i="26"/>
  <c r="AA690" i="26"/>
  <c r="AA691" i="26"/>
  <c r="AA692" i="26"/>
  <c r="AA693" i="26"/>
  <c r="AA694" i="26"/>
  <c r="AA695" i="26"/>
  <c r="AA696" i="26"/>
  <c r="AA697" i="26"/>
  <c r="AA698" i="26"/>
  <c r="AA699" i="26"/>
  <c r="AA700" i="26"/>
  <c r="AA701" i="26"/>
  <c r="AA702" i="26"/>
  <c r="AA703" i="26"/>
  <c r="AA704" i="26"/>
  <c r="AA705" i="26"/>
  <c r="AA706" i="26"/>
  <c r="AA707" i="26"/>
  <c r="AA708" i="26"/>
  <c r="AA709" i="26"/>
  <c r="AA710" i="26"/>
  <c r="AA711" i="26"/>
  <c r="AA712" i="26"/>
  <c r="AA713" i="26"/>
  <c r="AA714" i="26"/>
  <c r="AA715" i="26"/>
  <c r="AA716" i="26"/>
  <c r="AA717" i="26"/>
  <c r="AA718" i="26"/>
  <c r="AA719" i="26"/>
  <c r="AA720" i="26"/>
  <c r="AA721" i="26"/>
  <c r="AA722" i="26"/>
  <c r="AA723" i="26"/>
  <c r="AA724" i="26"/>
  <c r="AA725" i="26"/>
  <c r="AA726" i="26"/>
  <c r="AA727" i="26"/>
  <c r="AA728" i="26"/>
  <c r="AA729" i="26"/>
  <c r="AA730" i="26"/>
  <c r="AA731" i="26"/>
  <c r="AA732" i="26"/>
  <c r="AA733" i="26"/>
  <c r="AA734" i="26"/>
  <c r="AA735" i="26"/>
  <c r="AA736" i="26"/>
  <c r="AA737" i="26"/>
  <c r="AA738" i="26"/>
  <c r="AA739" i="26"/>
  <c r="AA740" i="26"/>
  <c r="AA741" i="26"/>
  <c r="AA742" i="26"/>
  <c r="AA743" i="26"/>
  <c r="AA744" i="26"/>
  <c r="AA745" i="26"/>
  <c r="AA746" i="26"/>
  <c r="AA747" i="26"/>
  <c r="AA748" i="26"/>
  <c r="AA749" i="26"/>
  <c r="AA750" i="26"/>
  <c r="AA751" i="26"/>
  <c r="AA752" i="26"/>
  <c r="AA753" i="26"/>
  <c r="AA754" i="26"/>
  <c r="AA755" i="26"/>
  <c r="AA756" i="26"/>
  <c r="AA757" i="26"/>
  <c r="AA758" i="26"/>
  <c r="AA759" i="26"/>
  <c r="AA760" i="26"/>
  <c r="AA761" i="26"/>
  <c r="AA762" i="26"/>
  <c r="AA763" i="26"/>
  <c r="AA764" i="26"/>
  <c r="AA765" i="26"/>
  <c r="AA766" i="26"/>
  <c r="AA767" i="26"/>
  <c r="AA768" i="26"/>
  <c r="AA769" i="26"/>
  <c r="AA770" i="26"/>
  <c r="AA771" i="26"/>
  <c r="AA772" i="26"/>
  <c r="AA773" i="26"/>
  <c r="AA774" i="26"/>
  <c r="AA775" i="26"/>
  <c r="AA776" i="26"/>
  <c r="AA777" i="26"/>
  <c r="AA778" i="26"/>
  <c r="AA779" i="26"/>
  <c r="AA780" i="26"/>
  <c r="AA781" i="26"/>
  <c r="AA782" i="26"/>
  <c r="AA783" i="26"/>
  <c r="AA784" i="26"/>
  <c r="AA785" i="26"/>
  <c r="AA786" i="26"/>
  <c r="AA787" i="26"/>
  <c r="AA788" i="26"/>
  <c r="AA789" i="26"/>
  <c r="AA790" i="26"/>
  <c r="AA791" i="26"/>
  <c r="AA792" i="26"/>
  <c r="AA793" i="26"/>
  <c r="AA794" i="26"/>
  <c r="AA795" i="26"/>
  <c r="AA796" i="26"/>
  <c r="AA797" i="26"/>
  <c r="AA798" i="26"/>
  <c r="AA799" i="26"/>
  <c r="AA800" i="26"/>
  <c r="AA801" i="26"/>
  <c r="AA802" i="26"/>
  <c r="AA803" i="26"/>
  <c r="AA804" i="26"/>
  <c r="AA805" i="26"/>
  <c r="AA806" i="26"/>
  <c r="AA807" i="26"/>
  <c r="AA808" i="26"/>
  <c r="AA809" i="26"/>
  <c r="AA810" i="26"/>
  <c r="AA811" i="26"/>
  <c r="AA812" i="26"/>
  <c r="AA813" i="26"/>
  <c r="AA814" i="26"/>
  <c r="AA815" i="26"/>
  <c r="AA816" i="26"/>
  <c r="AA817" i="26"/>
  <c r="AA818" i="26"/>
  <c r="AA819" i="26"/>
  <c r="AA820" i="26"/>
  <c r="AA821" i="26"/>
  <c r="AA822" i="26"/>
  <c r="AA823" i="26"/>
  <c r="AA824" i="26"/>
  <c r="AA825" i="26"/>
  <c r="AA826" i="26"/>
  <c r="AA827" i="26"/>
  <c r="AA828" i="26"/>
  <c r="AA829" i="26"/>
  <c r="AA830" i="26"/>
  <c r="AA831" i="26"/>
  <c r="AA832" i="26"/>
  <c r="AA833" i="26"/>
  <c r="AA834" i="26"/>
  <c r="AA835" i="26"/>
  <c r="AA836" i="26"/>
  <c r="AA837" i="26"/>
  <c r="AA838" i="26"/>
  <c r="AA839" i="26"/>
  <c r="AA840" i="26"/>
  <c r="AA841" i="26"/>
  <c r="AA842" i="26"/>
  <c r="AA843" i="26"/>
  <c r="AA844" i="26"/>
  <c r="AA845" i="26"/>
  <c r="AA846" i="26"/>
  <c r="AA847" i="26"/>
  <c r="AA848" i="26"/>
  <c r="AA849" i="26"/>
  <c r="AA850" i="26"/>
  <c r="AA851" i="26"/>
  <c r="AA852" i="26"/>
  <c r="AA853" i="26"/>
  <c r="AA854" i="26"/>
  <c r="AA855" i="26"/>
  <c r="AA856" i="26"/>
  <c r="AA857" i="26"/>
  <c r="AA858" i="26"/>
  <c r="AA859" i="26"/>
  <c r="AA860" i="26"/>
  <c r="AA861" i="26"/>
  <c r="AA862" i="26"/>
  <c r="AA863" i="26"/>
  <c r="AA864" i="26"/>
  <c r="AA865" i="26"/>
  <c r="AA866" i="26"/>
  <c r="AA867" i="26"/>
  <c r="AA868" i="26"/>
  <c r="AA869" i="26"/>
  <c r="AA870" i="26"/>
  <c r="AA871" i="26"/>
  <c r="AA872" i="26"/>
  <c r="AA873" i="26"/>
  <c r="AA874" i="26"/>
  <c r="AA875" i="26"/>
  <c r="AA876" i="26"/>
  <c r="AA877" i="26"/>
  <c r="AA878" i="26"/>
  <c r="AA879" i="26"/>
  <c r="AA880" i="26"/>
  <c r="AA881" i="26"/>
  <c r="AA882" i="26"/>
  <c r="AA883" i="26"/>
  <c r="AA884" i="26"/>
  <c r="AA885" i="26"/>
  <c r="AA886" i="26"/>
  <c r="AA887" i="26"/>
  <c r="AA888" i="26"/>
  <c r="AA889" i="26"/>
  <c r="AA890" i="26"/>
  <c r="AA891" i="26"/>
  <c r="AA892" i="26"/>
  <c r="AA893" i="26"/>
  <c r="AA894" i="26"/>
  <c r="AA895" i="26"/>
  <c r="AA896" i="26"/>
  <c r="AA897" i="26"/>
  <c r="AA898" i="26"/>
  <c r="AA899" i="26"/>
  <c r="AA900" i="26"/>
  <c r="AA901" i="26"/>
  <c r="AA902" i="26"/>
  <c r="AA903" i="26"/>
  <c r="AA904" i="26"/>
  <c r="AA905" i="26"/>
  <c r="AA906" i="26"/>
  <c r="AA907" i="26"/>
  <c r="AA908" i="26"/>
  <c r="AA909" i="26"/>
  <c r="AA910" i="26"/>
  <c r="AA911" i="26"/>
  <c r="AA912" i="26"/>
  <c r="AA913" i="26"/>
  <c r="AA914" i="26"/>
  <c r="AA915" i="26"/>
  <c r="AA916" i="26"/>
  <c r="AA917" i="26"/>
  <c r="AA918" i="26"/>
  <c r="AA919" i="26"/>
  <c r="AA920" i="26"/>
  <c r="AA921" i="26"/>
  <c r="AA922" i="26"/>
  <c r="AA923" i="26"/>
  <c r="AA924" i="26"/>
  <c r="AA925" i="26"/>
  <c r="AA926" i="26"/>
  <c r="AA927" i="26"/>
  <c r="AA928" i="26"/>
  <c r="AA929" i="26"/>
  <c r="AA930" i="26"/>
  <c r="AA931" i="26"/>
  <c r="AA932" i="26"/>
  <c r="AA933" i="26"/>
  <c r="AA934" i="26"/>
  <c r="AA935" i="26"/>
  <c r="AA936" i="26"/>
  <c r="AA937" i="26"/>
  <c r="AA938" i="26"/>
  <c r="AA939" i="26"/>
  <c r="AA940" i="26"/>
  <c r="AA941" i="26"/>
  <c r="AA942" i="26"/>
  <c r="AA943" i="26"/>
  <c r="AA944" i="26"/>
  <c r="AA945" i="26"/>
  <c r="AA946" i="26"/>
  <c r="AA947" i="26"/>
  <c r="AA948" i="26"/>
  <c r="AA949" i="26"/>
  <c r="AA950" i="26"/>
  <c r="AA951" i="26"/>
  <c r="AA952" i="26"/>
  <c r="AA953" i="26"/>
  <c r="AA954" i="26"/>
  <c r="AA955" i="26"/>
  <c r="AA956" i="26"/>
  <c r="AA957" i="26"/>
  <c r="AA958" i="26"/>
  <c r="AA959" i="26"/>
  <c r="AA960" i="26"/>
  <c r="AA961" i="26"/>
  <c r="AA962" i="26"/>
  <c r="AA963" i="26"/>
  <c r="AA964" i="26"/>
  <c r="AA965" i="26"/>
  <c r="AA966" i="26"/>
  <c r="AA967" i="26"/>
  <c r="AA968" i="26"/>
  <c r="AA969" i="26"/>
  <c r="AA970" i="26"/>
  <c r="AA971" i="26"/>
  <c r="AA972" i="26"/>
  <c r="AA973" i="26"/>
  <c r="AA974" i="26"/>
  <c r="AA975" i="26"/>
  <c r="AA976" i="26"/>
  <c r="AA977" i="26"/>
  <c r="AA978" i="26"/>
  <c r="AA979" i="26"/>
  <c r="AA980" i="26"/>
  <c r="AA981" i="26"/>
  <c r="AA982" i="26"/>
  <c r="AA983" i="26"/>
  <c r="AA984" i="26"/>
  <c r="AA985" i="26"/>
  <c r="AA986" i="26"/>
  <c r="AA987" i="26"/>
  <c r="AA988" i="26"/>
  <c r="AA989" i="26"/>
  <c r="AA990" i="26"/>
  <c r="AA991" i="26"/>
  <c r="AA992" i="26"/>
  <c r="AA993" i="26"/>
  <c r="AA994" i="26"/>
  <c r="AA995" i="26"/>
  <c r="AA996" i="26"/>
  <c r="AA997" i="26"/>
  <c r="AA998" i="26"/>
  <c r="AA999" i="26"/>
  <c r="AA1000" i="26"/>
  <c r="AA1001" i="26"/>
  <c r="AA1002" i="26"/>
  <c r="AA1003" i="26"/>
  <c r="AA1004" i="26"/>
  <c r="AA1005" i="26"/>
  <c r="AA1006" i="26"/>
  <c r="AA1007" i="26"/>
  <c r="AA1008" i="26"/>
  <c r="AA1009" i="26"/>
  <c r="AA1010" i="26"/>
  <c r="AA1011" i="26"/>
  <c r="AA1012" i="26"/>
  <c r="AA1013" i="26"/>
  <c r="AA1014" i="26"/>
  <c r="AA1015" i="26"/>
  <c r="AA1016" i="26"/>
  <c r="AA1017" i="26"/>
  <c r="AA1018" i="26"/>
  <c r="AA1019" i="26"/>
  <c r="AA1020" i="26"/>
  <c r="AA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Z205" i="26"/>
  <c r="Z206" i="26"/>
  <c r="Z207" i="26"/>
  <c r="Z208" i="26"/>
  <c r="Z209" i="26"/>
  <c r="Z210" i="26"/>
  <c r="Z211" i="26"/>
  <c r="Z212" i="26"/>
  <c r="Z213" i="26"/>
  <c r="Z214" i="26"/>
  <c r="Z215" i="26"/>
  <c r="Z216" i="26"/>
  <c r="Z217" i="26"/>
  <c r="Z218" i="26"/>
  <c r="Z219" i="26"/>
  <c r="Z220" i="26"/>
  <c r="Z221" i="26"/>
  <c r="Z222" i="26"/>
  <c r="Z223" i="26"/>
  <c r="Z224" i="26"/>
  <c r="Z225" i="26"/>
  <c r="Z226" i="26"/>
  <c r="Z227" i="26"/>
  <c r="Z228" i="26"/>
  <c r="Z229" i="26"/>
  <c r="Z230" i="26"/>
  <c r="Z231" i="26"/>
  <c r="Z232" i="26"/>
  <c r="Z233" i="26"/>
  <c r="Z234" i="26"/>
  <c r="Z235" i="26"/>
  <c r="Z236" i="26"/>
  <c r="Z237" i="26"/>
  <c r="Z238" i="26"/>
  <c r="Z239" i="26"/>
  <c r="Z240" i="26"/>
  <c r="Z241" i="26"/>
  <c r="Z242" i="26"/>
  <c r="Z243" i="26"/>
  <c r="Z244" i="26"/>
  <c r="Z245" i="26"/>
  <c r="Z246" i="26"/>
  <c r="Z247" i="26"/>
  <c r="Z248" i="26"/>
  <c r="Z249" i="26"/>
  <c r="Z250" i="26"/>
  <c r="Z251" i="26"/>
  <c r="Z252" i="26"/>
  <c r="Z253" i="26"/>
  <c r="Z254" i="26"/>
  <c r="Z255" i="26"/>
  <c r="Z256" i="26"/>
  <c r="Z257" i="26"/>
  <c r="Z258" i="26"/>
  <c r="Z259" i="26"/>
  <c r="Z260" i="26"/>
  <c r="Z261" i="26"/>
  <c r="Z262" i="26"/>
  <c r="Z263" i="26"/>
  <c r="Z264" i="26"/>
  <c r="Z265" i="26"/>
  <c r="Z266" i="26"/>
  <c r="Z267" i="26"/>
  <c r="Z268" i="26"/>
  <c r="Z269" i="26"/>
  <c r="Z270" i="26"/>
  <c r="Z271" i="26"/>
  <c r="Z272" i="26"/>
  <c r="Z273" i="26"/>
  <c r="Z274" i="26"/>
  <c r="Z275" i="26"/>
  <c r="Z276" i="26"/>
  <c r="Z277" i="26"/>
  <c r="Z278" i="26"/>
  <c r="Z279" i="26"/>
  <c r="Z280" i="26"/>
  <c r="Z281" i="26"/>
  <c r="Z282" i="26"/>
  <c r="Z283" i="26"/>
  <c r="Z284" i="26"/>
  <c r="Z285" i="26"/>
  <c r="Z286" i="26"/>
  <c r="Z287" i="26"/>
  <c r="Z288" i="26"/>
  <c r="Z289" i="26"/>
  <c r="Z290" i="26"/>
  <c r="Z291" i="26"/>
  <c r="Z292" i="26"/>
  <c r="Z293" i="26"/>
  <c r="Z294" i="26"/>
  <c r="Z295" i="26"/>
  <c r="Z296" i="26"/>
  <c r="Z297" i="26"/>
  <c r="Z298" i="26"/>
  <c r="Z299" i="26"/>
  <c r="Z300" i="26"/>
  <c r="Z301" i="26"/>
  <c r="Z302" i="26"/>
  <c r="Z303" i="26"/>
  <c r="Z304" i="26"/>
  <c r="Z305" i="26"/>
  <c r="Z306" i="26"/>
  <c r="Z307" i="26"/>
  <c r="Z308" i="26"/>
  <c r="Z309" i="26"/>
  <c r="Z310" i="26"/>
  <c r="Z311" i="26"/>
  <c r="Z312" i="26"/>
  <c r="Z313" i="26"/>
  <c r="Z314" i="26"/>
  <c r="Z315" i="26"/>
  <c r="Z316" i="26"/>
  <c r="Z317" i="26"/>
  <c r="Z318" i="26"/>
  <c r="Z319" i="26"/>
  <c r="Z320" i="26"/>
  <c r="Z321" i="26"/>
  <c r="Z322" i="26"/>
  <c r="Z323" i="26"/>
  <c r="Z324" i="26"/>
  <c r="Z325" i="26"/>
  <c r="Z326" i="26"/>
  <c r="Z327" i="26"/>
  <c r="Z328" i="26"/>
  <c r="Z329" i="26"/>
  <c r="Z330" i="26"/>
  <c r="Z331" i="26"/>
  <c r="Z332" i="26"/>
  <c r="Z333" i="26"/>
  <c r="Z334" i="26"/>
  <c r="Z335" i="26"/>
  <c r="Z336" i="26"/>
  <c r="Z337" i="26"/>
  <c r="Z338" i="26"/>
  <c r="Z339" i="26"/>
  <c r="Z340" i="26"/>
  <c r="Z341" i="26"/>
  <c r="Z342" i="26"/>
  <c r="Z343" i="26"/>
  <c r="Z344" i="26"/>
  <c r="Z345" i="26"/>
  <c r="Z346" i="26"/>
  <c r="Z347" i="26"/>
  <c r="Z348" i="26"/>
  <c r="Z349" i="26"/>
  <c r="Z350" i="26"/>
  <c r="Z351" i="26"/>
  <c r="Z352" i="26"/>
  <c r="Z353" i="26"/>
  <c r="Z354" i="26"/>
  <c r="Z355" i="26"/>
  <c r="Z356" i="26"/>
  <c r="Z357" i="26"/>
  <c r="Z358" i="26"/>
  <c r="Z359" i="26"/>
  <c r="Z360" i="26"/>
  <c r="Z361" i="26"/>
  <c r="Z362" i="26"/>
  <c r="Z363" i="26"/>
  <c r="Z364" i="26"/>
  <c r="Z365" i="26"/>
  <c r="Z366" i="26"/>
  <c r="Z367" i="26"/>
  <c r="Z368" i="26"/>
  <c r="Z369" i="26"/>
  <c r="Z370" i="26"/>
  <c r="Z371" i="26"/>
  <c r="Z372" i="26"/>
  <c r="Z373" i="26"/>
  <c r="Z374" i="26"/>
  <c r="Z375" i="26"/>
  <c r="Z376" i="26"/>
  <c r="Z377" i="26"/>
  <c r="Z378" i="26"/>
  <c r="Z379" i="26"/>
  <c r="Z380" i="26"/>
  <c r="Z381" i="26"/>
  <c r="Z382" i="26"/>
  <c r="Z383" i="26"/>
  <c r="Z384" i="26"/>
  <c r="Z385" i="26"/>
  <c r="Z386" i="26"/>
  <c r="Z387" i="26"/>
  <c r="Z388" i="26"/>
  <c r="Z389" i="26"/>
  <c r="Z390" i="26"/>
  <c r="Z391" i="26"/>
  <c r="Z392" i="26"/>
  <c r="Z393" i="26"/>
  <c r="Z394" i="26"/>
  <c r="Z395" i="26"/>
  <c r="Z396" i="26"/>
  <c r="Z397" i="26"/>
  <c r="Z398" i="26"/>
  <c r="Z399" i="26"/>
  <c r="Z400" i="26"/>
  <c r="Z401" i="26"/>
  <c r="Z402" i="26"/>
  <c r="Z403" i="26"/>
  <c r="Z404" i="26"/>
  <c r="Z405" i="26"/>
  <c r="Z406" i="26"/>
  <c r="Z407" i="26"/>
  <c r="Z408" i="26"/>
  <c r="Z409" i="26"/>
  <c r="Z410" i="26"/>
  <c r="Z411" i="26"/>
  <c r="Z412" i="26"/>
  <c r="Z413" i="26"/>
  <c r="Z414" i="26"/>
  <c r="Z415" i="26"/>
  <c r="Z416" i="26"/>
  <c r="Z417" i="26"/>
  <c r="Z418" i="26"/>
  <c r="Z419" i="26"/>
  <c r="Z420" i="26"/>
  <c r="Z421" i="26"/>
  <c r="Z422" i="26"/>
  <c r="Z423" i="26"/>
  <c r="Z424" i="26"/>
  <c r="Z425" i="26"/>
  <c r="Z426" i="26"/>
  <c r="Z427" i="26"/>
  <c r="Z428" i="26"/>
  <c r="Z429" i="26"/>
  <c r="Z430" i="26"/>
  <c r="Z431" i="26"/>
  <c r="Z432" i="26"/>
  <c r="Z433" i="26"/>
  <c r="Z434" i="26"/>
  <c r="Z435" i="26"/>
  <c r="Z436" i="26"/>
  <c r="Z437" i="26"/>
  <c r="Z438" i="26"/>
  <c r="Z439" i="26"/>
  <c r="Z440" i="26"/>
  <c r="Z441" i="26"/>
  <c r="Z442" i="26"/>
  <c r="Z443" i="26"/>
  <c r="Z444" i="26"/>
  <c r="Z445" i="26"/>
  <c r="Z446" i="26"/>
  <c r="Z447" i="26"/>
  <c r="Z448" i="26"/>
  <c r="Z449" i="26"/>
  <c r="Z450" i="26"/>
  <c r="Z451" i="26"/>
  <c r="Z452" i="26"/>
  <c r="Z453" i="26"/>
  <c r="Z454" i="26"/>
  <c r="Z455" i="26"/>
  <c r="Z456" i="26"/>
  <c r="Z457" i="26"/>
  <c r="Z458" i="26"/>
  <c r="Z459" i="26"/>
  <c r="Z460" i="26"/>
  <c r="Z461" i="26"/>
  <c r="Z462" i="26"/>
  <c r="Z463" i="26"/>
  <c r="Z464" i="26"/>
  <c r="Z465" i="26"/>
  <c r="Z466" i="26"/>
  <c r="Z467" i="26"/>
  <c r="Z468" i="26"/>
  <c r="Z469" i="26"/>
  <c r="Z470" i="26"/>
  <c r="Z471" i="26"/>
  <c r="Z472" i="26"/>
  <c r="Z473" i="26"/>
  <c r="Z474" i="26"/>
  <c r="Z475" i="26"/>
  <c r="Z476" i="26"/>
  <c r="Z477" i="26"/>
  <c r="Z478" i="26"/>
  <c r="Z479" i="26"/>
  <c r="Z480" i="26"/>
  <c r="Z481" i="26"/>
  <c r="Z482" i="26"/>
  <c r="Z483" i="26"/>
  <c r="Z484" i="26"/>
  <c r="Z485" i="26"/>
  <c r="Z486" i="26"/>
  <c r="Z487" i="26"/>
  <c r="Z488" i="26"/>
  <c r="Z489" i="26"/>
  <c r="Z490" i="26"/>
  <c r="Z491" i="26"/>
  <c r="Z492" i="26"/>
  <c r="Z493" i="26"/>
  <c r="Z494" i="26"/>
  <c r="Z495" i="26"/>
  <c r="Z496" i="26"/>
  <c r="Z497" i="26"/>
  <c r="Z498" i="26"/>
  <c r="Z499" i="26"/>
  <c r="Z500" i="26"/>
  <c r="Z501" i="26"/>
  <c r="Z502" i="26"/>
  <c r="Z503" i="26"/>
  <c r="Z504" i="26"/>
  <c r="Z505" i="26"/>
  <c r="Z506" i="26"/>
  <c r="Z507" i="26"/>
  <c r="Z508" i="26"/>
  <c r="Z509" i="26"/>
  <c r="Z510" i="26"/>
  <c r="Z511" i="26"/>
  <c r="Z512" i="26"/>
  <c r="Z513" i="26"/>
  <c r="Z514" i="26"/>
  <c r="Z515" i="26"/>
  <c r="Z516" i="26"/>
  <c r="Z517" i="26"/>
  <c r="Z518" i="26"/>
  <c r="Z519" i="26"/>
  <c r="Z520" i="26"/>
  <c r="Z521" i="26"/>
  <c r="Z522" i="26"/>
  <c r="Z523" i="26"/>
  <c r="Z524" i="26"/>
  <c r="Z525" i="26"/>
  <c r="Z526" i="26"/>
  <c r="Z527" i="26"/>
  <c r="Z528" i="26"/>
  <c r="Z529" i="26"/>
  <c r="Z530" i="26"/>
  <c r="Z531" i="26"/>
  <c r="Z532" i="26"/>
  <c r="Z533" i="26"/>
  <c r="Z534" i="26"/>
  <c r="Z535" i="26"/>
  <c r="Z536" i="26"/>
  <c r="Z537" i="26"/>
  <c r="Z538" i="26"/>
  <c r="Z539" i="26"/>
  <c r="Z540" i="26"/>
  <c r="Z541" i="26"/>
  <c r="Z542" i="26"/>
  <c r="Z543" i="26"/>
  <c r="Z544" i="26"/>
  <c r="Z545" i="26"/>
  <c r="Z546" i="26"/>
  <c r="Z547" i="26"/>
  <c r="Z548" i="26"/>
  <c r="Z549" i="26"/>
  <c r="Z550" i="26"/>
  <c r="Z551" i="26"/>
  <c r="Z552" i="26"/>
  <c r="Z553" i="26"/>
  <c r="Z554" i="26"/>
  <c r="Z555" i="26"/>
  <c r="Z556" i="26"/>
  <c r="Z557" i="26"/>
  <c r="Z558" i="26"/>
  <c r="Z559" i="26"/>
  <c r="Z560" i="26"/>
  <c r="Z561" i="26"/>
  <c r="Z562" i="26"/>
  <c r="Z563" i="26"/>
  <c r="Z564" i="26"/>
  <c r="Z565" i="26"/>
  <c r="Z566" i="26"/>
  <c r="Z567" i="26"/>
  <c r="Z568" i="26"/>
  <c r="Z569" i="26"/>
  <c r="Z570" i="26"/>
  <c r="Z571" i="26"/>
  <c r="Z572" i="26"/>
  <c r="Z573" i="26"/>
  <c r="Z574" i="26"/>
  <c r="Z575" i="26"/>
  <c r="Z576" i="26"/>
  <c r="Z577" i="26"/>
  <c r="Z578" i="26"/>
  <c r="Z579" i="26"/>
  <c r="Z580" i="26"/>
  <c r="Z581" i="26"/>
  <c r="Z582" i="26"/>
  <c r="Z583" i="26"/>
  <c r="Z584" i="26"/>
  <c r="Z585" i="26"/>
  <c r="Z586" i="26"/>
  <c r="Z587" i="26"/>
  <c r="Z588" i="26"/>
  <c r="Z589" i="26"/>
  <c r="Z590" i="26"/>
  <c r="Z591" i="26"/>
  <c r="Z592" i="26"/>
  <c r="Z593" i="26"/>
  <c r="Z594" i="26"/>
  <c r="Z595" i="26"/>
  <c r="Z596" i="26"/>
  <c r="Z597" i="26"/>
  <c r="Z598" i="26"/>
  <c r="Z599" i="26"/>
  <c r="Z600" i="26"/>
  <c r="Z601" i="26"/>
  <c r="Z602" i="26"/>
  <c r="Z603" i="26"/>
  <c r="Z604" i="26"/>
  <c r="Z605" i="26"/>
  <c r="Z606" i="26"/>
  <c r="Z607" i="26"/>
  <c r="Z608" i="26"/>
  <c r="Z609" i="26"/>
  <c r="Z610" i="26"/>
  <c r="Z611" i="26"/>
  <c r="Z612" i="26"/>
  <c r="Z613" i="26"/>
  <c r="Z614" i="26"/>
  <c r="Z615" i="26"/>
  <c r="Z616" i="26"/>
  <c r="Z617" i="26"/>
  <c r="Z618" i="26"/>
  <c r="Z619" i="26"/>
  <c r="Z620" i="26"/>
  <c r="Z621" i="26"/>
  <c r="Z622" i="26"/>
  <c r="Z623" i="26"/>
  <c r="Z624" i="26"/>
  <c r="Z625" i="26"/>
  <c r="Z626" i="26"/>
  <c r="Z627" i="26"/>
  <c r="Z628" i="26"/>
  <c r="Z629" i="26"/>
  <c r="Z630" i="26"/>
  <c r="Z631" i="26"/>
  <c r="Z632" i="26"/>
  <c r="Z633" i="26"/>
  <c r="Z634" i="26"/>
  <c r="Z635" i="26"/>
  <c r="Z636" i="26"/>
  <c r="Z637" i="26"/>
  <c r="Z638" i="26"/>
  <c r="Z639" i="26"/>
  <c r="Z640" i="26"/>
  <c r="Z641" i="26"/>
  <c r="Z642" i="26"/>
  <c r="Z643" i="26"/>
  <c r="Z644" i="26"/>
  <c r="Z645" i="26"/>
  <c r="Z646" i="26"/>
  <c r="Z647" i="26"/>
  <c r="Z648" i="26"/>
  <c r="Z649" i="26"/>
  <c r="Z650" i="26"/>
  <c r="Z651" i="26"/>
  <c r="Z652" i="26"/>
  <c r="Z653" i="26"/>
  <c r="Z654" i="26"/>
  <c r="Z655" i="26"/>
  <c r="Z656" i="26"/>
  <c r="Z657" i="26"/>
  <c r="Z658" i="26"/>
  <c r="Z659" i="26"/>
  <c r="Z660" i="26"/>
  <c r="Z661" i="26"/>
  <c r="Z662" i="26"/>
  <c r="Z663" i="26"/>
  <c r="Z664" i="26"/>
  <c r="Z665" i="26"/>
  <c r="Z666" i="26"/>
  <c r="Z667" i="26"/>
  <c r="Z668" i="26"/>
  <c r="Z669" i="26"/>
  <c r="Z670" i="26"/>
  <c r="Z671" i="26"/>
  <c r="Z672" i="26"/>
  <c r="Z673" i="26"/>
  <c r="Z674" i="26"/>
  <c r="Z675" i="26"/>
  <c r="Z676" i="26"/>
  <c r="Z677" i="26"/>
  <c r="Z678" i="26"/>
  <c r="Z679" i="26"/>
  <c r="Z680" i="26"/>
  <c r="Z681" i="26"/>
  <c r="Z682" i="26"/>
  <c r="Z683" i="26"/>
  <c r="Z684" i="26"/>
  <c r="Z685" i="26"/>
  <c r="Z686" i="26"/>
  <c r="Z687" i="26"/>
  <c r="Z688" i="26"/>
  <c r="Z689" i="26"/>
  <c r="Z690" i="26"/>
  <c r="Z691" i="26"/>
  <c r="Z692" i="26"/>
  <c r="Z693" i="26"/>
  <c r="Z694" i="26"/>
  <c r="Z695" i="26"/>
  <c r="Z696" i="26"/>
  <c r="Z697" i="26"/>
  <c r="Z698" i="26"/>
  <c r="Z699" i="26"/>
  <c r="Z700" i="26"/>
  <c r="Z701" i="26"/>
  <c r="Z702" i="26"/>
  <c r="Z703" i="26"/>
  <c r="Z704" i="26"/>
  <c r="Z705" i="26"/>
  <c r="Z706" i="26"/>
  <c r="Z707" i="26"/>
  <c r="Z708" i="26"/>
  <c r="Z709" i="26"/>
  <c r="Z710" i="26"/>
  <c r="Z711" i="26"/>
  <c r="Z712" i="26"/>
  <c r="Z713" i="26"/>
  <c r="Z714" i="26"/>
  <c r="Z715" i="26"/>
  <c r="Z716" i="26"/>
  <c r="Z717" i="26"/>
  <c r="Z718" i="26"/>
  <c r="Z719" i="26"/>
  <c r="Z720" i="26"/>
  <c r="Z721" i="26"/>
  <c r="Z722" i="26"/>
  <c r="Z723" i="26"/>
  <c r="Z724" i="26"/>
  <c r="Z725" i="26"/>
  <c r="Z726" i="26"/>
  <c r="Z727" i="26"/>
  <c r="Z728" i="26"/>
  <c r="Z729" i="26"/>
  <c r="Z730" i="26"/>
  <c r="Z731" i="26"/>
  <c r="Z732" i="26"/>
  <c r="Z733" i="26"/>
  <c r="Z734" i="26"/>
  <c r="Z735" i="26"/>
  <c r="Z736" i="26"/>
  <c r="Z737" i="26"/>
  <c r="Z738" i="26"/>
  <c r="Z739" i="26"/>
  <c r="Z740" i="26"/>
  <c r="Z741" i="26"/>
  <c r="Z742" i="26"/>
  <c r="Z743" i="26"/>
  <c r="Z744" i="26"/>
  <c r="Z745" i="26"/>
  <c r="Z746" i="26"/>
  <c r="Z747" i="26"/>
  <c r="Z748" i="26"/>
  <c r="Z749" i="26"/>
  <c r="Z750" i="26"/>
  <c r="Z751" i="26"/>
  <c r="Z752" i="26"/>
  <c r="Z753" i="26"/>
  <c r="Z754" i="26"/>
  <c r="Z755" i="26"/>
  <c r="Z756" i="26"/>
  <c r="Z757" i="26"/>
  <c r="Z758" i="26"/>
  <c r="Z759" i="26"/>
  <c r="Z760" i="26"/>
  <c r="Z761" i="26"/>
  <c r="Z762" i="26"/>
  <c r="Z763" i="26"/>
  <c r="Z764" i="26"/>
  <c r="Z765" i="26"/>
  <c r="Z766" i="26"/>
  <c r="Z767" i="26"/>
  <c r="Z768" i="26"/>
  <c r="Z769" i="26"/>
  <c r="Z770" i="26"/>
  <c r="Z771" i="26"/>
  <c r="Z772" i="26"/>
  <c r="Z773" i="26"/>
  <c r="Z774" i="26"/>
  <c r="Z775" i="26"/>
  <c r="Z776" i="26"/>
  <c r="Z777" i="26"/>
  <c r="Z778" i="26"/>
  <c r="Z779" i="26"/>
  <c r="Z780" i="26"/>
  <c r="Z781" i="26"/>
  <c r="Z782" i="26"/>
  <c r="Z783" i="26"/>
  <c r="Z784" i="26"/>
  <c r="Z785" i="26"/>
  <c r="Z786" i="26"/>
  <c r="Z787" i="26"/>
  <c r="Z788" i="26"/>
  <c r="Z789" i="26"/>
  <c r="Z790" i="26"/>
  <c r="Z791" i="26"/>
  <c r="Z792" i="26"/>
  <c r="Z793" i="26"/>
  <c r="Z794" i="26"/>
  <c r="Z795" i="26"/>
  <c r="Z796" i="26"/>
  <c r="Z797" i="26"/>
  <c r="Z798" i="26"/>
  <c r="Z799" i="26"/>
  <c r="Z800" i="26"/>
  <c r="Z801" i="26"/>
  <c r="Z802" i="26"/>
  <c r="Z803" i="26"/>
  <c r="Z804" i="26"/>
  <c r="Z805" i="26"/>
  <c r="Z806" i="26"/>
  <c r="Z807" i="26"/>
  <c r="Z808" i="26"/>
  <c r="Z809" i="26"/>
  <c r="Z810" i="26"/>
  <c r="Z811" i="26"/>
  <c r="Z812" i="26"/>
  <c r="Z813" i="26"/>
  <c r="Z814" i="26"/>
  <c r="Z815" i="26"/>
  <c r="Z816" i="26"/>
  <c r="Z817" i="26"/>
  <c r="Z818" i="26"/>
  <c r="Z819" i="26"/>
  <c r="Z820" i="26"/>
  <c r="Z821" i="26"/>
  <c r="Z822" i="26"/>
  <c r="Z823" i="26"/>
  <c r="Z824" i="26"/>
  <c r="Z825" i="26"/>
  <c r="Z826" i="26"/>
  <c r="Z827" i="26"/>
  <c r="Z828" i="26"/>
  <c r="Z829" i="26"/>
  <c r="Z830" i="26"/>
  <c r="Z831" i="26"/>
  <c r="Z832" i="26"/>
  <c r="Z833" i="26"/>
  <c r="Z834" i="26"/>
  <c r="Z835" i="26"/>
  <c r="Z836" i="26"/>
  <c r="Z837" i="26"/>
  <c r="Z838" i="26"/>
  <c r="Z839" i="26"/>
  <c r="Z840" i="26"/>
  <c r="Z841" i="26"/>
  <c r="Z842" i="26"/>
  <c r="Z843" i="26"/>
  <c r="Z844" i="26"/>
  <c r="Z845" i="26"/>
  <c r="Z846" i="26"/>
  <c r="Z847" i="26"/>
  <c r="Z848" i="26"/>
  <c r="Z849" i="26"/>
  <c r="Z850" i="26"/>
  <c r="Z851" i="26"/>
  <c r="Z852" i="26"/>
  <c r="Z853" i="26"/>
  <c r="Z854" i="26"/>
  <c r="Z855" i="26"/>
  <c r="Z856" i="26"/>
  <c r="Z857" i="26"/>
  <c r="Z858" i="26"/>
  <c r="Z859" i="26"/>
  <c r="Z860" i="26"/>
  <c r="Z861" i="26"/>
  <c r="Z862" i="26"/>
  <c r="Z863" i="26"/>
  <c r="Z864" i="26"/>
  <c r="Z865" i="26"/>
  <c r="Z866" i="26"/>
  <c r="Z867" i="26"/>
  <c r="Z868" i="26"/>
  <c r="Z869" i="26"/>
  <c r="Z870" i="26"/>
  <c r="Z871" i="26"/>
  <c r="Z872" i="26"/>
  <c r="Z873" i="26"/>
  <c r="Z874" i="26"/>
  <c r="Z875" i="26"/>
  <c r="Z876" i="26"/>
  <c r="Z877" i="26"/>
  <c r="Z878" i="26"/>
  <c r="Z879" i="26"/>
  <c r="Z880" i="26"/>
  <c r="Z881" i="26"/>
  <c r="Z882" i="26"/>
  <c r="Z883" i="26"/>
  <c r="Z884" i="26"/>
  <c r="Z885" i="26"/>
  <c r="Z886" i="26"/>
  <c r="Z887" i="26"/>
  <c r="Z888" i="26"/>
  <c r="Z889" i="26"/>
  <c r="Z890" i="26"/>
  <c r="Z891" i="26"/>
  <c r="Z892" i="26"/>
  <c r="Z893" i="26"/>
  <c r="Z894" i="26"/>
  <c r="Z895" i="26"/>
  <c r="Z896" i="26"/>
  <c r="Z897" i="26"/>
  <c r="Z898" i="26"/>
  <c r="Z899" i="26"/>
  <c r="Z900" i="26"/>
  <c r="Z901" i="26"/>
  <c r="Z902" i="26"/>
  <c r="Z903" i="26"/>
  <c r="Z904" i="26"/>
  <c r="Z905" i="26"/>
  <c r="Z906" i="26"/>
  <c r="Z907" i="26"/>
  <c r="Z908" i="26"/>
  <c r="Z909" i="26"/>
  <c r="Z910" i="26"/>
  <c r="Z911" i="26"/>
  <c r="Z912" i="26"/>
  <c r="Z913" i="26"/>
  <c r="Z914" i="26"/>
  <c r="Z915" i="26"/>
  <c r="Z916" i="26"/>
  <c r="Z917" i="26"/>
  <c r="Z918" i="26"/>
  <c r="Z919" i="26"/>
  <c r="Z920" i="26"/>
  <c r="Z921" i="26"/>
  <c r="Z922" i="26"/>
  <c r="Z923" i="26"/>
  <c r="Z924" i="26"/>
  <c r="Z925" i="26"/>
  <c r="Z926" i="26"/>
  <c r="Z927" i="26"/>
  <c r="Z928" i="26"/>
  <c r="Z929" i="26"/>
  <c r="Z930" i="26"/>
  <c r="Z931" i="26"/>
  <c r="Z932" i="26"/>
  <c r="Z933" i="26"/>
  <c r="Z934" i="26"/>
  <c r="Z935" i="26"/>
  <c r="Z936" i="26"/>
  <c r="Z937" i="26"/>
  <c r="Z938" i="26"/>
  <c r="Z939" i="26"/>
  <c r="Z940" i="26"/>
  <c r="Z941" i="26"/>
  <c r="Z942" i="26"/>
  <c r="Z943" i="26"/>
  <c r="Z944" i="26"/>
  <c r="Z945" i="26"/>
  <c r="Z946" i="26"/>
  <c r="Z947" i="26"/>
  <c r="Z948" i="26"/>
  <c r="Z949" i="26"/>
  <c r="Z950" i="26"/>
  <c r="Z951" i="26"/>
  <c r="Z952" i="26"/>
  <c r="Z953" i="26"/>
  <c r="Z954" i="26"/>
  <c r="Z955" i="26"/>
  <c r="Z956" i="26"/>
  <c r="Z957" i="26"/>
  <c r="Z958" i="26"/>
  <c r="Z959" i="26"/>
  <c r="Z960" i="26"/>
  <c r="Z961" i="26"/>
  <c r="Z962" i="26"/>
  <c r="Z963" i="26"/>
  <c r="Z964" i="26"/>
  <c r="Z965" i="26"/>
  <c r="Z966" i="26"/>
  <c r="Z967" i="26"/>
  <c r="Z968" i="26"/>
  <c r="Z969" i="26"/>
  <c r="Z970" i="26"/>
  <c r="Z971" i="26"/>
  <c r="Z972" i="26"/>
  <c r="Z973" i="26"/>
  <c r="Z974" i="26"/>
  <c r="Z975" i="26"/>
  <c r="Z976" i="26"/>
  <c r="Z977" i="26"/>
  <c r="Z978" i="26"/>
  <c r="Z979" i="26"/>
  <c r="Z980" i="26"/>
  <c r="Z981" i="26"/>
  <c r="Z982" i="26"/>
  <c r="Z983" i="26"/>
  <c r="Z984" i="26"/>
  <c r="Z985" i="26"/>
  <c r="Z986" i="26"/>
  <c r="Z987" i="26"/>
  <c r="Z988" i="26"/>
  <c r="Z989" i="26"/>
  <c r="Z990" i="26"/>
  <c r="Z991" i="26"/>
  <c r="Z992" i="26"/>
  <c r="Z993" i="26"/>
  <c r="Z994" i="26"/>
  <c r="Z995" i="26"/>
  <c r="Z996" i="26"/>
  <c r="Z997" i="26"/>
  <c r="Z998" i="26"/>
  <c r="Z999" i="26"/>
  <c r="Z1000" i="26"/>
  <c r="Z1001" i="26"/>
  <c r="Z1002" i="26"/>
  <c r="Z1003" i="26"/>
  <c r="Z1004" i="26"/>
  <c r="Z1005" i="26"/>
  <c r="Z1006" i="26"/>
  <c r="Z1007" i="26"/>
  <c r="Z1008" i="26"/>
  <c r="Z1009" i="26"/>
  <c r="Z1010" i="26"/>
  <c r="Z1011" i="26"/>
  <c r="Z1012" i="26"/>
  <c r="Z1013" i="26"/>
  <c r="Z1014" i="26"/>
  <c r="Z1015" i="26"/>
  <c r="Z1016" i="26"/>
  <c r="Z1017" i="26"/>
  <c r="Z1018" i="26"/>
  <c r="Z1019" i="26"/>
  <c r="Z1020" i="26"/>
  <c r="Z20" i="26"/>
  <c r="F9" i="12" s="1"/>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20" i="26"/>
  <c r="AB21" i="25"/>
  <c r="AB22" i="25"/>
  <c r="AB23" i="25"/>
  <c r="AB24" i="25"/>
  <c r="AB25" i="25"/>
  <c r="AB26" i="25"/>
  <c r="AB27" i="25"/>
  <c r="AB28" i="25"/>
  <c r="AB29" i="25"/>
  <c r="AB30" i="25"/>
  <c r="AB31" i="25"/>
  <c r="AB32" i="25"/>
  <c r="AB33" i="25"/>
  <c r="AB34" i="25"/>
  <c r="AB35" i="25"/>
  <c r="AB36" i="25"/>
  <c r="AB37" i="25"/>
  <c r="AB38" i="25"/>
  <c r="AB39" i="25"/>
  <c r="AB40" i="25"/>
  <c r="AB41" i="25"/>
  <c r="AB42" i="25"/>
  <c r="AB43" i="25"/>
  <c r="AB44" i="25"/>
  <c r="AB45" i="25"/>
  <c r="AB46" i="25"/>
  <c r="AB47" i="25"/>
  <c r="AB48" i="25"/>
  <c r="AB49" i="25"/>
  <c r="AB50" i="25"/>
  <c r="AB51" i="25"/>
  <c r="AB52" i="25"/>
  <c r="AB53" i="25"/>
  <c r="AB54" i="25"/>
  <c r="AB55" i="25"/>
  <c r="AB56" i="25"/>
  <c r="AB57" i="25"/>
  <c r="AB58" i="25"/>
  <c r="AB59" i="25"/>
  <c r="AB60" i="25"/>
  <c r="AB61" i="25"/>
  <c r="AB62" i="25"/>
  <c r="AB63" i="25"/>
  <c r="AB64" i="25"/>
  <c r="AB65" i="25"/>
  <c r="AB66" i="25"/>
  <c r="AB67" i="25"/>
  <c r="AB68" i="25"/>
  <c r="AB69" i="25"/>
  <c r="AB70" i="25"/>
  <c r="AB71" i="25"/>
  <c r="AB72" i="25"/>
  <c r="AB73" i="25"/>
  <c r="AB74" i="25"/>
  <c r="AB75" i="25"/>
  <c r="AB76" i="25"/>
  <c r="AB77" i="25"/>
  <c r="AB78" i="25"/>
  <c r="AB79" i="25"/>
  <c r="AB80" i="25"/>
  <c r="AB81" i="25"/>
  <c r="AB82" i="25"/>
  <c r="AB83" i="25"/>
  <c r="AB84" i="25"/>
  <c r="AB85" i="25"/>
  <c r="AB86" i="25"/>
  <c r="AB87" i="25"/>
  <c r="AB88" i="25"/>
  <c r="AB89" i="25"/>
  <c r="AB90" i="25"/>
  <c r="AB91" i="25"/>
  <c r="AB92" i="25"/>
  <c r="AB93" i="25"/>
  <c r="AB94" i="25"/>
  <c r="AB95" i="25"/>
  <c r="AB96" i="25"/>
  <c r="AB97" i="25"/>
  <c r="AB98" i="25"/>
  <c r="AB99" i="25"/>
  <c r="AB100" i="25"/>
  <c r="AB101" i="25"/>
  <c r="AB102" i="25"/>
  <c r="AB103" i="25"/>
  <c r="AB104" i="25"/>
  <c r="AB105" i="25"/>
  <c r="AB106" i="25"/>
  <c r="AB107" i="25"/>
  <c r="AB108" i="25"/>
  <c r="AB109" i="25"/>
  <c r="AB110" i="25"/>
  <c r="AB111" i="25"/>
  <c r="AB112" i="25"/>
  <c r="AB113" i="25"/>
  <c r="AB114" i="25"/>
  <c r="AB115" i="25"/>
  <c r="AB116" i="25"/>
  <c r="AB117" i="25"/>
  <c r="AB118" i="25"/>
  <c r="AB119" i="25"/>
  <c r="AB120" i="25"/>
  <c r="AB121" i="25"/>
  <c r="AB122" i="25"/>
  <c r="AB123" i="25"/>
  <c r="AB124" i="25"/>
  <c r="AB125" i="25"/>
  <c r="AB126" i="25"/>
  <c r="AB127" i="25"/>
  <c r="AB128" i="25"/>
  <c r="AB129" i="25"/>
  <c r="AB130" i="25"/>
  <c r="AB131" i="25"/>
  <c r="AB132" i="25"/>
  <c r="AB133" i="25"/>
  <c r="AB134" i="25"/>
  <c r="AB135" i="25"/>
  <c r="AB136" i="25"/>
  <c r="AB137" i="25"/>
  <c r="AB138" i="25"/>
  <c r="AB139" i="25"/>
  <c r="AB140" i="25"/>
  <c r="AB141" i="25"/>
  <c r="AB142" i="25"/>
  <c r="AB143" i="25"/>
  <c r="AB144" i="25"/>
  <c r="AB145" i="25"/>
  <c r="AB146" i="25"/>
  <c r="AB147" i="25"/>
  <c r="AB148" i="25"/>
  <c r="AB149" i="25"/>
  <c r="AB150" i="25"/>
  <c r="AB151" i="25"/>
  <c r="AB152" i="25"/>
  <c r="AB153" i="25"/>
  <c r="AB154" i="25"/>
  <c r="AB155" i="25"/>
  <c r="AB156" i="25"/>
  <c r="AB157" i="25"/>
  <c r="AB158" i="25"/>
  <c r="AB159" i="25"/>
  <c r="AB160" i="25"/>
  <c r="AB161" i="25"/>
  <c r="AB162" i="25"/>
  <c r="AB163" i="25"/>
  <c r="AB164" i="25"/>
  <c r="AB165" i="25"/>
  <c r="AB166" i="25"/>
  <c r="AB167" i="25"/>
  <c r="AB168" i="25"/>
  <c r="AB169" i="25"/>
  <c r="AB170" i="25"/>
  <c r="AB171" i="25"/>
  <c r="AB172" i="25"/>
  <c r="AB173" i="25"/>
  <c r="AB174" i="25"/>
  <c r="AB175" i="25"/>
  <c r="AB176" i="25"/>
  <c r="AB177" i="25"/>
  <c r="AB178" i="25"/>
  <c r="AB179" i="25"/>
  <c r="AB180" i="25"/>
  <c r="AB181" i="25"/>
  <c r="AB182" i="25"/>
  <c r="AB183" i="25"/>
  <c r="AB184" i="25"/>
  <c r="AB185" i="25"/>
  <c r="AB186" i="25"/>
  <c r="AB187" i="25"/>
  <c r="AB188" i="25"/>
  <c r="AB189" i="25"/>
  <c r="AB190" i="25"/>
  <c r="AB191" i="25"/>
  <c r="AB192" i="25"/>
  <c r="AB193" i="25"/>
  <c r="AB194" i="25"/>
  <c r="AB195" i="25"/>
  <c r="AB196" i="25"/>
  <c r="AB197" i="25"/>
  <c r="AB198" i="25"/>
  <c r="AB199" i="25"/>
  <c r="AB200" i="25"/>
  <c r="AB201" i="25"/>
  <c r="AB202" i="25"/>
  <c r="AB203" i="25"/>
  <c r="AB204" i="25"/>
  <c r="AB205" i="25"/>
  <c r="AB206" i="25"/>
  <c r="AB207" i="25"/>
  <c r="AB208" i="25"/>
  <c r="AB209" i="25"/>
  <c r="AB210" i="25"/>
  <c r="AB211" i="25"/>
  <c r="AB212" i="25"/>
  <c r="AB213" i="25"/>
  <c r="AB214" i="25"/>
  <c r="AB215" i="25"/>
  <c r="AB216" i="25"/>
  <c r="AB217" i="25"/>
  <c r="AB218" i="25"/>
  <c r="AB219" i="25"/>
  <c r="AB220" i="25"/>
  <c r="AB221" i="25"/>
  <c r="AB222" i="25"/>
  <c r="AB223" i="25"/>
  <c r="AB224" i="25"/>
  <c r="AB225" i="25"/>
  <c r="AB226" i="25"/>
  <c r="AB227" i="25"/>
  <c r="AB228" i="25"/>
  <c r="AB229" i="25"/>
  <c r="AB230" i="25"/>
  <c r="AB231" i="25"/>
  <c r="AB232" i="25"/>
  <c r="AB233" i="25"/>
  <c r="AB234" i="25"/>
  <c r="AB235" i="25"/>
  <c r="AB236" i="25"/>
  <c r="AB237" i="25"/>
  <c r="AB238" i="25"/>
  <c r="AB239" i="25"/>
  <c r="AB240" i="25"/>
  <c r="AB241" i="25"/>
  <c r="AB242" i="25"/>
  <c r="AB243" i="25"/>
  <c r="AB244" i="25"/>
  <c r="AB245" i="25"/>
  <c r="AB246" i="25"/>
  <c r="AB247" i="25"/>
  <c r="AB248" i="25"/>
  <c r="AB249" i="25"/>
  <c r="AB250" i="25"/>
  <c r="AB251" i="25"/>
  <c r="AB252" i="25"/>
  <c r="AB253" i="25"/>
  <c r="AB254" i="25"/>
  <c r="AB255" i="25"/>
  <c r="AB256" i="25"/>
  <c r="AB257" i="25"/>
  <c r="AB258" i="25"/>
  <c r="AB259" i="25"/>
  <c r="AB260" i="25"/>
  <c r="AB261" i="25"/>
  <c r="AB262" i="25"/>
  <c r="AB263" i="25"/>
  <c r="AB264" i="25"/>
  <c r="AB265" i="25"/>
  <c r="AB266" i="25"/>
  <c r="AB267" i="25"/>
  <c r="AB268" i="25"/>
  <c r="AB269" i="25"/>
  <c r="AB270" i="25"/>
  <c r="AB271" i="25"/>
  <c r="AB272" i="25"/>
  <c r="AB273" i="25"/>
  <c r="AB274" i="25"/>
  <c r="AB275" i="25"/>
  <c r="AB276" i="25"/>
  <c r="AB277" i="25"/>
  <c r="AB278" i="25"/>
  <c r="AB279" i="25"/>
  <c r="AB280" i="25"/>
  <c r="AB281" i="25"/>
  <c r="AB282" i="25"/>
  <c r="AB283" i="25"/>
  <c r="AB284" i="25"/>
  <c r="AB285" i="25"/>
  <c r="AB286" i="25"/>
  <c r="AB287" i="25"/>
  <c r="AB288" i="25"/>
  <c r="AB289" i="25"/>
  <c r="AB290" i="25"/>
  <c r="AB291" i="25"/>
  <c r="AB292" i="25"/>
  <c r="AB293" i="25"/>
  <c r="AB294" i="25"/>
  <c r="AB295" i="25"/>
  <c r="AB296" i="25"/>
  <c r="AB297" i="25"/>
  <c r="AB298" i="25"/>
  <c r="AB299" i="25"/>
  <c r="AB300" i="25"/>
  <c r="AB301" i="25"/>
  <c r="AB302" i="25"/>
  <c r="AB303" i="25"/>
  <c r="AB304" i="25"/>
  <c r="AB305" i="25"/>
  <c r="AB306" i="25"/>
  <c r="AB307" i="25"/>
  <c r="AB308" i="25"/>
  <c r="AB309" i="25"/>
  <c r="AB310" i="25"/>
  <c r="AB311" i="25"/>
  <c r="AB312" i="25"/>
  <c r="AB313" i="25"/>
  <c r="AB314" i="25"/>
  <c r="AB315" i="25"/>
  <c r="AB316" i="25"/>
  <c r="AB317" i="25"/>
  <c r="AB318" i="25"/>
  <c r="AB319" i="25"/>
  <c r="AB320" i="25"/>
  <c r="AB321" i="25"/>
  <c r="AB322" i="25"/>
  <c r="AB323" i="25"/>
  <c r="AB324" i="25"/>
  <c r="AB325" i="25"/>
  <c r="AB326" i="25"/>
  <c r="AB327" i="25"/>
  <c r="AB328" i="25"/>
  <c r="AB329" i="25"/>
  <c r="AB330" i="25"/>
  <c r="AB331" i="25"/>
  <c r="AB332" i="25"/>
  <c r="AB333" i="25"/>
  <c r="AB334" i="25"/>
  <c r="AB335" i="25"/>
  <c r="AB336" i="25"/>
  <c r="AB337" i="25"/>
  <c r="AB338" i="25"/>
  <c r="AB339" i="25"/>
  <c r="AB340" i="25"/>
  <c r="AB341" i="25"/>
  <c r="AB342" i="25"/>
  <c r="AB343" i="25"/>
  <c r="AB344" i="25"/>
  <c r="AB345" i="25"/>
  <c r="AB346" i="25"/>
  <c r="AB347" i="25"/>
  <c r="AB348" i="25"/>
  <c r="AB349" i="25"/>
  <c r="AB350" i="25"/>
  <c r="AB351" i="25"/>
  <c r="AB352" i="25"/>
  <c r="AB353" i="25"/>
  <c r="AB354" i="25"/>
  <c r="AB355" i="25"/>
  <c r="AB356" i="25"/>
  <c r="AB357" i="25"/>
  <c r="AB358" i="25"/>
  <c r="AB359" i="25"/>
  <c r="AB360" i="25"/>
  <c r="AB361" i="25"/>
  <c r="AB362" i="25"/>
  <c r="AB363" i="25"/>
  <c r="AB364" i="25"/>
  <c r="AB365" i="25"/>
  <c r="AB366" i="25"/>
  <c r="AB367" i="25"/>
  <c r="AB368" i="25"/>
  <c r="AB369" i="25"/>
  <c r="AB370" i="25"/>
  <c r="AB371" i="25"/>
  <c r="AB372" i="25"/>
  <c r="AB373" i="25"/>
  <c r="AB374" i="25"/>
  <c r="AB375" i="25"/>
  <c r="AB376" i="25"/>
  <c r="AB377" i="25"/>
  <c r="AB378" i="25"/>
  <c r="AB379" i="25"/>
  <c r="AB380" i="25"/>
  <c r="AB381" i="25"/>
  <c r="AB382" i="25"/>
  <c r="AB383" i="25"/>
  <c r="AB384" i="25"/>
  <c r="AB385" i="25"/>
  <c r="AB386" i="25"/>
  <c r="AB387" i="25"/>
  <c r="AB388" i="25"/>
  <c r="AB389" i="25"/>
  <c r="AB390" i="25"/>
  <c r="AB391" i="25"/>
  <c r="AB392" i="25"/>
  <c r="AB393" i="25"/>
  <c r="AB394" i="25"/>
  <c r="AB395" i="25"/>
  <c r="AB396" i="25"/>
  <c r="AB397" i="25"/>
  <c r="AB398" i="25"/>
  <c r="AB399" i="25"/>
  <c r="AB400" i="25"/>
  <c r="AB401" i="25"/>
  <c r="AB402" i="25"/>
  <c r="AB403" i="25"/>
  <c r="AB404" i="25"/>
  <c r="AB405" i="25"/>
  <c r="AB406" i="25"/>
  <c r="AB407" i="25"/>
  <c r="AB408" i="25"/>
  <c r="AB409" i="25"/>
  <c r="AB410" i="25"/>
  <c r="AB411" i="25"/>
  <c r="AB412" i="25"/>
  <c r="AB413" i="25"/>
  <c r="AB414" i="25"/>
  <c r="AB415" i="25"/>
  <c r="AB416" i="25"/>
  <c r="AB417" i="25"/>
  <c r="AB418" i="25"/>
  <c r="AB419" i="25"/>
  <c r="AB420" i="25"/>
  <c r="AB421" i="25"/>
  <c r="AB422" i="25"/>
  <c r="AB423" i="25"/>
  <c r="AB424" i="25"/>
  <c r="AB425" i="25"/>
  <c r="AB426" i="25"/>
  <c r="AB427" i="25"/>
  <c r="AB428" i="25"/>
  <c r="AB429" i="25"/>
  <c r="AB430" i="25"/>
  <c r="AB431" i="25"/>
  <c r="AB432" i="25"/>
  <c r="AB433" i="25"/>
  <c r="AB434" i="25"/>
  <c r="AB435" i="25"/>
  <c r="AB436" i="25"/>
  <c r="AB437" i="25"/>
  <c r="AB438" i="25"/>
  <c r="AB439" i="25"/>
  <c r="AB440" i="25"/>
  <c r="AB441" i="25"/>
  <c r="AB442" i="25"/>
  <c r="AB443" i="25"/>
  <c r="AB444" i="25"/>
  <c r="AB445" i="25"/>
  <c r="AB446" i="25"/>
  <c r="AB447" i="25"/>
  <c r="AB448" i="25"/>
  <c r="AB449" i="25"/>
  <c r="AB450" i="25"/>
  <c r="AB451" i="25"/>
  <c r="AB452" i="25"/>
  <c r="AB453" i="25"/>
  <c r="AB454" i="25"/>
  <c r="AB455" i="25"/>
  <c r="AB456" i="25"/>
  <c r="AB457" i="25"/>
  <c r="AB458" i="25"/>
  <c r="AB459" i="25"/>
  <c r="AB460" i="25"/>
  <c r="AB461" i="25"/>
  <c r="AB462" i="25"/>
  <c r="AB463" i="25"/>
  <c r="AB464" i="25"/>
  <c r="AB465" i="25"/>
  <c r="AB466" i="25"/>
  <c r="AB467" i="25"/>
  <c r="AB468" i="25"/>
  <c r="AB469" i="25"/>
  <c r="AB470" i="25"/>
  <c r="AB471" i="25"/>
  <c r="AB472" i="25"/>
  <c r="AB473" i="25"/>
  <c r="AB474" i="25"/>
  <c r="AB475" i="25"/>
  <c r="AB476" i="25"/>
  <c r="AB477" i="25"/>
  <c r="AB478" i="25"/>
  <c r="AB479" i="25"/>
  <c r="AB480" i="25"/>
  <c r="AB481" i="25"/>
  <c r="AB482" i="25"/>
  <c r="AB483" i="25"/>
  <c r="AB484" i="25"/>
  <c r="AB485" i="25"/>
  <c r="AB486" i="25"/>
  <c r="AB487" i="25"/>
  <c r="AB488" i="25"/>
  <c r="AB489" i="25"/>
  <c r="AB490" i="25"/>
  <c r="AB491" i="25"/>
  <c r="AB492" i="25"/>
  <c r="AB493" i="25"/>
  <c r="AB494" i="25"/>
  <c r="AB495" i="25"/>
  <c r="AB496" i="25"/>
  <c r="AB497" i="25"/>
  <c r="AB498" i="25"/>
  <c r="AB499" i="25"/>
  <c r="AB500" i="25"/>
  <c r="AB501" i="25"/>
  <c r="AB502" i="25"/>
  <c r="AB503" i="25"/>
  <c r="AB504" i="25"/>
  <c r="AB505" i="25"/>
  <c r="AB506" i="25"/>
  <c r="AB507" i="25"/>
  <c r="AB508" i="25"/>
  <c r="AB509" i="25"/>
  <c r="AB510" i="25"/>
  <c r="AB511" i="25"/>
  <c r="AB512" i="25"/>
  <c r="AB513" i="25"/>
  <c r="AB514" i="25"/>
  <c r="AB515" i="25"/>
  <c r="AB516" i="25"/>
  <c r="AB517" i="25"/>
  <c r="AB518" i="25"/>
  <c r="AB519" i="25"/>
  <c r="AB520" i="25"/>
  <c r="AB521" i="25"/>
  <c r="AB522" i="25"/>
  <c r="AB523" i="25"/>
  <c r="AB524" i="25"/>
  <c r="AB525" i="25"/>
  <c r="AB526" i="25"/>
  <c r="AB527" i="25"/>
  <c r="AB528" i="25"/>
  <c r="AB529" i="25"/>
  <c r="AB530" i="25"/>
  <c r="AB531" i="25"/>
  <c r="AB532" i="25"/>
  <c r="AB533" i="25"/>
  <c r="AB534" i="25"/>
  <c r="AB535" i="25"/>
  <c r="AB536" i="25"/>
  <c r="AB537" i="25"/>
  <c r="AB538" i="25"/>
  <c r="AB539" i="25"/>
  <c r="AB540" i="25"/>
  <c r="AB541" i="25"/>
  <c r="AB542" i="25"/>
  <c r="AB543" i="25"/>
  <c r="AB544" i="25"/>
  <c r="AB545" i="25"/>
  <c r="AB546" i="25"/>
  <c r="AB547" i="25"/>
  <c r="AB548" i="25"/>
  <c r="AB549" i="25"/>
  <c r="AB550" i="25"/>
  <c r="AB551" i="25"/>
  <c r="AB552" i="25"/>
  <c r="AB553" i="25"/>
  <c r="AB554" i="25"/>
  <c r="AB555" i="25"/>
  <c r="AB556" i="25"/>
  <c r="AB557" i="25"/>
  <c r="AB558" i="25"/>
  <c r="AB559" i="25"/>
  <c r="AB560" i="25"/>
  <c r="AB561" i="25"/>
  <c r="AB562" i="25"/>
  <c r="AB563" i="25"/>
  <c r="AB564" i="25"/>
  <c r="AB565" i="25"/>
  <c r="AB566" i="25"/>
  <c r="AB567" i="25"/>
  <c r="AB568" i="25"/>
  <c r="AB569" i="25"/>
  <c r="AB570" i="25"/>
  <c r="AB571" i="25"/>
  <c r="AB572" i="25"/>
  <c r="AB573" i="25"/>
  <c r="AB574" i="25"/>
  <c r="AB575" i="25"/>
  <c r="AB576" i="25"/>
  <c r="AB577" i="25"/>
  <c r="AB578" i="25"/>
  <c r="AB579" i="25"/>
  <c r="AB580" i="25"/>
  <c r="AB581" i="25"/>
  <c r="AB582" i="25"/>
  <c r="AB583" i="25"/>
  <c r="AB584" i="25"/>
  <c r="AB585" i="25"/>
  <c r="AB586" i="25"/>
  <c r="AB587" i="25"/>
  <c r="AB588" i="25"/>
  <c r="AB589" i="25"/>
  <c r="AB590" i="25"/>
  <c r="AB591" i="25"/>
  <c r="AB592" i="25"/>
  <c r="AB593" i="25"/>
  <c r="AB594" i="25"/>
  <c r="AB595" i="25"/>
  <c r="AB596" i="25"/>
  <c r="AB597" i="25"/>
  <c r="AB598" i="25"/>
  <c r="AB599" i="25"/>
  <c r="AB600" i="25"/>
  <c r="AB601" i="25"/>
  <c r="AB602" i="25"/>
  <c r="AB603" i="25"/>
  <c r="AB604" i="25"/>
  <c r="AB605" i="25"/>
  <c r="AB606" i="25"/>
  <c r="AB607" i="25"/>
  <c r="AB608" i="25"/>
  <c r="AB609" i="25"/>
  <c r="AB610" i="25"/>
  <c r="AB611" i="25"/>
  <c r="AB612" i="25"/>
  <c r="AB613" i="25"/>
  <c r="AB614" i="25"/>
  <c r="AB615" i="25"/>
  <c r="AB616" i="25"/>
  <c r="AB617" i="25"/>
  <c r="AB618" i="25"/>
  <c r="AB619" i="25"/>
  <c r="AB620" i="25"/>
  <c r="AB621" i="25"/>
  <c r="AB622" i="25"/>
  <c r="AB623" i="25"/>
  <c r="AB624" i="25"/>
  <c r="AB625" i="25"/>
  <c r="AB626" i="25"/>
  <c r="AB627" i="25"/>
  <c r="AB628" i="25"/>
  <c r="AB629" i="25"/>
  <c r="AB630" i="25"/>
  <c r="AB631" i="25"/>
  <c r="AB632" i="25"/>
  <c r="AB633" i="25"/>
  <c r="AB634" i="25"/>
  <c r="AB635" i="25"/>
  <c r="AB636" i="25"/>
  <c r="AB637" i="25"/>
  <c r="AB638" i="25"/>
  <c r="AB639" i="25"/>
  <c r="AB640" i="25"/>
  <c r="AB641" i="25"/>
  <c r="AB642" i="25"/>
  <c r="AB643" i="25"/>
  <c r="AB644" i="25"/>
  <c r="AB645" i="25"/>
  <c r="AB646" i="25"/>
  <c r="AB647" i="25"/>
  <c r="AB648" i="25"/>
  <c r="AB649" i="25"/>
  <c r="AB650" i="25"/>
  <c r="AB651" i="25"/>
  <c r="AB652" i="25"/>
  <c r="AB653" i="25"/>
  <c r="AB654" i="25"/>
  <c r="AB655" i="25"/>
  <c r="AB656" i="25"/>
  <c r="AB657" i="25"/>
  <c r="AB658" i="25"/>
  <c r="AB659" i="25"/>
  <c r="AB660" i="25"/>
  <c r="AB661" i="25"/>
  <c r="AB662" i="25"/>
  <c r="AB663" i="25"/>
  <c r="AB664" i="25"/>
  <c r="AB665" i="25"/>
  <c r="AB666" i="25"/>
  <c r="AB667" i="25"/>
  <c r="AB668" i="25"/>
  <c r="AB669" i="25"/>
  <c r="AB670" i="25"/>
  <c r="AB671" i="25"/>
  <c r="AB672" i="25"/>
  <c r="AB673" i="25"/>
  <c r="AB674" i="25"/>
  <c r="AB675" i="25"/>
  <c r="AB676" i="25"/>
  <c r="AB677" i="25"/>
  <c r="AB678" i="25"/>
  <c r="AB679" i="25"/>
  <c r="AB680" i="25"/>
  <c r="AB681" i="25"/>
  <c r="AB682" i="25"/>
  <c r="AB683" i="25"/>
  <c r="AB684" i="25"/>
  <c r="AB685" i="25"/>
  <c r="AB686" i="25"/>
  <c r="AB687" i="25"/>
  <c r="AB688" i="25"/>
  <c r="AB689" i="25"/>
  <c r="AB690" i="25"/>
  <c r="AB691" i="25"/>
  <c r="AB692" i="25"/>
  <c r="AB693" i="25"/>
  <c r="AB694" i="25"/>
  <c r="AB695" i="25"/>
  <c r="AB696" i="25"/>
  <c r="AB697" i="25"/>
  <c r="AB698" i="25"/>
  <c r="AB699" i="25"/>
  <c r="AB700" i="25"/>
  <c r="AB701" i="25"/>
  <c r="AB702" i="25"/>
  <c r="AB703" i="25"/>
  <c r="AB704" i="25"/>
  <c r="AB705" i="25"/>
  <c r="AB706" i="25"/>
  <c r="AB707" i="25"/>
  <c r="AB708" i="25"/>
  <c r="AB709" i="25"/>
  <c r="AB710" i="25"/>
  <c r="AB711" i="25"/>
  <c r="AB712" i="25"/>
  <c r="AB713" i="25"/>
  <c r="AB714" i="25"/>
  <c r="AB715" i="25"/>
  <c r="AB716" i="25"/>
  <c r="AB717" i="25"/>
  <c r="AB718" i="25"/>
  <c r="AB719" i="25"/>
  <c r="AB720" i="25"/>
  <c r="AB721" i="25"/>
  <c r="AB722" i="25"/>
  <c r="AB723" i="25"/>
  <c r="AB724" i="25"/>
  <c r="AB725" i="25"/>
  <c r="AB726" i="25"/>
  <c r="AB727" i="25"/>
  <c r="AB728" i="25"/>
  <c r="AB729" i="25"/>
  <c r="AB730" i="25"/>
  <c r="AB731" i="25"/>
  <c r="AB732" i="25"/>
  <c r="AB733" i="25"/>
  <c r="AB734" i="25"/>
  <c r="AB735" i="25"/>
  <c r="AB736" i="25"/>
  <c r="AB737" i="25"/>
  <c r="AB738" i="25"/>
  <c r="AB739" i="25"/>
  <c r="AB740" i="25"/>
  <c r="AB741" i="25"/>
  <c r="AB742" i="25"/>
  <c r="AB743" i="25"/>
  <c r="AB744" i="25"/>
  <c r="AB745" i="25"/>
  <c r="AB746" i="25"/>
  <c r="AB747" i="25"/>
  <c r="AB748" i="25"/>
  <c r="AB749" i="25"/>
  <c r="AB750" i="25"/>
  <c r="AB751" i="25"/>
  <c r="AB752" i="25"/>
  <c r="AB753" i="25"/>
  <c r="AB754" i="25"/>
  <c r="AB755" i="25"/>
  <c r="AB756" i="25"/>
  <c r="AB757" i="25"/>
  <c r="AB758" i="25"/>
  <c r="AB759" i="25"/>
  <c r="AB760" i="25"/>
  <c r="AB761" i="25"/>
  <c r="AB762" i="25"/>
  <c r="AB763" i="25"/>
  <c r="AB764" i="25"/>
  <c r="AB765" i="25"/>
  <c r="AB766" i="25"/>
  <c r="AB767" i="25"/>
  <c r="AB768" i="25"/>
  <c r="AB769" i="25"/>
  <c r="AB770" i="25"/>
  <c r="AB771" i="25"/>
  <c r="AB772" i="25"/>
  <c r="AB773" i="25"/>
  <c r="AB774" i="25"/>
  <c r="AB775" i="25"/>
  <c r="AB776" i="25"/>
  <c r="AB777" i="25"/>
  <c r="AB778" i="25"/>
  <c r="AB779" i="25"/>
  <c r="AB780" i="25"/>
  <c r="AB781" i="25"/>
  <c r="AB782" i="25"/>
  <c r="AB783" i="25"/>
  <c r="AB784" i="25"/>
  <c r="AB785" i="25"/>
  <c r="AB786" i="25"/>
  <c r="AB787" i="25"/>
  <c r="AB788" i="25"/>
  <c r="AB789" i="25"/>
  <c r="AB790" i="25"/>
  <c r="AB791" i="25"/>
  <c r="AB792" i="25"/>
  <c r="AB793" i="25"/>
  <c r="AB794" i="25"/>
  <c r="AB795" i="25"/>
  <c r="AB796" i="25"/>
  <c r="AB797" i="25"/>
  <c r="AB798" i="25"/>
  <c r="AB799" i="25"/>
  <c r="AB800" i="25"/>
  <c r="AB801" i="25"/>
  <c r="AB802" i="25"/>
  <c r="AB803" i="25"/>
  <c r="AB804" i="25"/>
  <c r="AB805" i="25"/>
  <c r="AB806" i="25"/>
  <c r="AB807" i="25"/>
  <c r="AB808" i="25"/>
  <c r="AB809" i="25"/>
  <c r="AB810" i="25"/>
  <c r="AB811" i="25"/>
  <c r="AB812" i="25"/>
  <c r="AB813" i="25"/>
  <c r="AB814" i="25"/>
  <c r="AB815" i="25"/>
  <c r="AB816" i="25"/>
  <c r="AB817" i="25"/>
  <c r="AB818" i="25"/>
  <c r="AB819" i="25"/>
  <c r="AB820" i="25"/>
  <c r="AB821" i="25"/>
  <c r="AB822" i="25"/>
  <c r="AB823" i="25"/>
  <c r="AB824" i="25"/>
  <c r="AB825" i="25"/>
  <c r="AB826" i="25"/>
  <c r="AB827" i="25"/>
  <c r="AB828" i="25"/>
  <c r="AB829" i="25"/>
  <c r="AB830" i="25"/>
  <c r="AB831" i="25"/>
  <c r="AB832" i="25"/>
  <c r="AB833" i="25"/>
  <c r="AB834" i="25"/>
  <c r="AB835" i="25"/>
  <c r="AB836" i="25"/>
  <c r="AB837" i="25"/>
  <c r="AB838" i="25"/>
  <c r="AB839" i="25"/>
  <c r="AB840" i="25"/>
  <c r="AB841" i="25"/>
  <c r="AB842" i="25"/>
  <c r="AB843" i="25"/>
  <c r="AB844" i="25"/>
  <c r="AB845" i="25"/>
  <c r="AB846" i="25"/>
  <c r="AB847" i="25"/>
  <c r="AB848" i="25"/>
  <c r="AB849" i="25"/>
  <c r="AB850" i="25"/>
  <c r="AB851" i="25"/>
  <c r="AB852" i="25"/>
  <c r="AB853" i="25"/>
  <c r="AB854" i="25"/>
  <c r="AB855" i="25"/>
  <c r="AB856" i="25"/>
  <c r="AB857" i="25"/>
  <c r="AB858" i="25"/>
  <c r="AB859" i="25"/>
  <c r="AB860" i="25"/>
  <c r="AB861" i="25"/>
  <c r="AB862" i="25"/>
  <c r="AB863" i="25"/>
  <c r="AB864" i="25"/>
  <c r="AB865" i="25"/>
  <c r="AB866" i="25"/>
  <c r="AB867" i="25"/>
  <c r="AB868" i="25"/>
  <c r="AB869" i="25"/>
  <c r="AB870" i="25"/>
  <c r="AB871" i="25"/>
  <c r="AB872" i="25"/>
  <c r="AB873" i="25"/>
  <c r="AB874" i="25"/>
  <c r="AB875" i="25"/>
  <c r="AB876" i="25"/>
  <c r="AB877" i="25"/>
  <c r="AB878" i="25"/>
  <c r="AB879" i="25"/>
  <c r="AB880" i="25"/>
  <c r="AB881" i="25"/>
  <c r="AB882" i="25"/>
  <c r="AB883" i="25"/>
  <c r="AB884" i="25"/>
  <c r="AB885" i="25"/>
  <c r="AB886" i="25"/>
  <c r="AB887" i="25"/>
  <c r="AB888" i="25"/>
  <c r="AB889" i="25"/>
  <c r="AB890" i="25"/>
  <c r="AB891" i="25"/>
  <c r="AB892" i="25"/>
  <c r="AB893" i="25"/>
  <c r="AB894" i="25"/>
  <c r="AB895" i="25"/>
  <c r="AB896" i="25"/>
  <c r="AB897" i="25"/>
  <c r="AB898" i="25"/>
  <c r="AB899" i="25"/>
  <c r="AB900" i="25"/>
  <c r="AB901" i="25"/>
  <c r="AB902" i="25"/>
  <c r="AB903" i="25"/>
  <c r="AB904" i="25"/>
  <c r="AB905" i="25"/>
  <c r="AB906" i="25"/>
  <c r="AB907" i="25"/>
  <c r="AB908" i="25"/>
  <c r="AB909" i="25"/>
  <c r="AB910" i="25"/>
  <c r="AB911" i="25"/>
  <c r="AB912" i="25"/>
  <c r="AB913" i="25"/>
  <c r="AB914" i="25"/>
  <c r="AB915" i="25"/>
  <c r="AB916" i="25"/>
  <c r="AB917" i="25"/>
  <c r="AB918" i="25"/>
  <c r="AB919" i="25"/>
  <c r="AB920" i="25"/>
  <c r="AB921" i="25"/>
  <c r="AB922" i="25"/>
  <c r="AB923" i="25"/>
  <c r="AB924" i="25"/>
  <c r="AB925" i="25"/>
  <c r="AB926" i="25"/>
  <c r="AB927" i="25"/>
  <c r="AB928" i="25"/>
  <c r="AB929" i="25"/>
  <c r="AB930" i="25"/>
  <c r="AB931" i="25"/>
  <c r="AB932" i="25"/>
  <c r="AB933" i="25"/>
  <c r="AB934" i="25"/>
  <c r="AB935" i="25"/>
  <c r="AB936" i="25"/>
  <c r="AB937" i="25"/>
  <c r="AB938" i="25"/>
  <c r="AB939" i="25"/>
  <c r="AB940" i="25"/>
  <c r="AB941" i="25"/>
  <c r="AB942" i="25"/>
  <c r="AB943" i="25"/>
  <c r="AB944" i="25"/>
  <c r="AB945" i="25"/>
  <c r="AB946" i="25"/>
  <c r="AB947" i="25"/>
  <c r="AB948" i="25"/>
  <c r="AB949" i="25"/>
  <c r="AB950" i="25"/>
  <c r="AB951" i="25"/>
  <c r="AB952" i="25"/>
  <c r="AB953" i="25"/>
  <c r="AB954" i="25"/>
  <c r="AB955" i="25"/>
  <c r="AB956" i="25"/>
  <c r="AB957" i="25"/>
  <c r="AB958" i="25"/>
  <c r="AB959" i="25"/>
  <c r="AB960" i="25"/>
  <c r="AB961" i="25"/>
  <c r="AB962" i="25"/>
  <c r="AB963" i="25"/>
  <c r="AB964" i="25"/>
  <c r="AB965" i="25"/>
  <c r="AB966" i="25"/>
  <c r="AB967" i="25"/>
  <c r="AB968" i="25"/>
  <c r="AB969" i="25"/>
  <c r="AB970" i="25"/>
  <c r="AB971" i="25"/>
  <c r="AB972" i="25"/>
  <c r="AB973" i="25"/>
  <c r="AB974" i="25"/>
  <c r="AB975" i="25"/>
  <c r="AB976" i="25"/>
  <c r="AB977" i="25"/>
  <c r="AB978" i="25"/>
  <c r="AB979" i="25"/>
  <c r="AB980" i="25"/>
  <c r="AB981" i="25"/>
  <c r="AB982" i="25"/>
  <c r="AB983" i="25"/>
  <c r="AB984" i="25"/>
  <c r="AB985" i="25"/>
  <c r="AB986" i="25"/>
  <c r="AB987" i="25"/>
  <c r="AB988" i="25"/>
  <c r="AB989" i="25"/>
  <c r="AB990" i="25"/>
  <c r="AB991" i="25"/>
  <c r="AB992" i="25"/>
  <c r="AB993" i="25"/>
  <c r="AB994" i="25"/>
  <c r="AB995" i="25"/>
  <c r="AB996" i="25"/>
  <c r="AB997" i="25"/>
  <c r="AB998" i="25"/>
  <c r="AB999" i="25"/>
  <c r="AB1000" i="25"/>
  <c r="AB1001" i="25"/>
  <c r="AB1002" i="25"/>
  <c r="AB1003" i="25"/>
  <c r="AB1004" i="25"/>
  <c r="AB1005" i="25"/>
  <c r="AB1006" i="25"/>
  <c r="AB1007" i="25"/>
  <c r="AB1008" i="25"/>
  <c r="AB1009" i="25"/>
  <c r="AB1010" i="25"/>
  <c r="AB1011" i="25"/>
  <c r="AB1012" i="25"/>
  <c r="AB1013" i="25"/>
  <c r="AB1014" i="25"/>
  <c r="AB1015" i="25"/>
  <c r="AB1016" i="25"/>
  <c r="AB1017" i="25"/>
  <c r="AB1018" i="25"/>
  <c r="AB1019" i="25"/>
  <c r="AB1020" i="25"/>
  <c r="AB20" i="25"/>
  <c r="AA21" i="25"/>
  <c r="AA22" i="25"/>
  <c r="AA23" i="25"/>
  <c r="AA24" i="25"/>
  <c r="AA25" i="25"/>
  <c r="AA26" i="25"/>
  <c r="AA27" i="25"/>
  <c r="AA28" i="25"/>
  <c r="AA29" i="25"/>
  <c r="AA30" i="25"/>
  <c r="AA31" i="25"/>
  <c r="AA32" i="25"/>
  <c r="AA33" i="25"/>
  <c r="AA34" i="25"/>
  <c r="AA35" i="25"/>
  <c r="AA36" i="25"/>
  <c r="AA37" i="25"/>
  <c r="AA38" i="25"/>
  <c r="AA39" i="25"/>
  <c r="AA40" i="25"/>
  <c r="AA41" i="25"/>
  <c r="AA42" i="25"/>
  <c r="AA43" i="25"/>
  <c r="AA44" i="25"/>
  <c r="AA45" i="25"/>
  <c r="AA46" i="25"/>
  <c r="AA47" i="25"/>
  <c r="AA48" i="25"/>
  <c r="AA49" i="25"/>
  <c r="AA50" i="25"/>
  <c r="AA51" i="25"/>
  <c r="AA52" i="25"/>
  <c r="AA53" i="25"/>
  <c r="AA54" i="25"/>
  <c r="AA55" i="25"/>
  <c r="AA56" i="25"/>
  <c r="AA57" i="25"/>
  <c r="AA58" i="25"/>
  <c r="AA59" i="25"/>
  <c r="AA60" i="25"/>
  <c r="AA61" i="25"/>
  <c r="AA62" i="25"/>
  <c r="AA63" i="25"/>
  <c r="AA64" i="25"/>
  <c r="AA65" i="25"/>
  <c r="AA66" i="25"/>
  <c r="AA67" i="25"/>
  <c r="AA68" i="25"/>
  <c r="AA69" i="25"/>
  <c r="AA70" i="25"/>
  <c r="AA71" i="25"/>
  <c r="AA72" i="25"/>
  <c r="AA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AA109" i="25"/>
  <c r="AA110" i="25"/>
  <c r="AA111" i="25"/>
  <c r="AA112" i="25"/>
  <c r="AA113" i="25"/>
  <c r="AA114" i="25"/>
  <c r="AA115" i="25"/>
  <c r="AA116" i="25"/>
  <c r="AA117" i="25"/>
  <c r="AA118" i="25"/>
  <c r="AA119" i="25"/>
  <c r="AA120" i="25"/>
  <c r="AA121" i="25"/>
  <c r="AA122" i="25"/>
  <c r="AA123" i="25"/>
  <c r="AA124" i="25"/>
  <c r="AA125" i="25"/>
  <c r="AA126" i="25"/>
  <c r="AA127" i="25"/>
  <c r="AA128" i="25"/>
  <c r="AA129" i="25"/>
  <c r="AA130" i="25"/>
  <c r="AA131" i="25"/>
  <c r="AA132" i="25"/>
  <c r="AA133" i="25"/>
  <c r="AA134" i="25"/>
  <c r="AA135" i="25"/>
  <c r="AA136" i="25"/>
  <c r="AA137" i="25"/>
  <c r="AA138" i="25"/>
  <c r="AA139" i="25"/>
  <c r="AA140" i="25"/>
  <c r="AA141" i="25"/>
  <c r="AA142" i="25"/>
  <c r="AA143" i="25"/>
  <c r="AA144" i="25"/>
  <c r="AA145" i="25"/>
  <c r="AA146" i="25"/>
  <c r="AA147" i="25"/>
  <c r="AA148" i="25"/>
  <c r="AA149" i="25"/>
  <c r="AA150" i="25"/>
  <c r="AA151" i="25"/>
  <c r="AA152" i="25"/>
  <c r="AA153" i="25"/>
  <c r="AA154" i="25"/>
  <c r="AA155" i="25"/>
  <c r="AA156" i="25"/>
  <c r="AA157" i="25"/>
  <c r="AA158" i="25"/>
  <c r="AA159" i="25"/>
  <c r="AA160" i="25"/>
  <c r="AA161" i="25"/>
  <c r="AA162" i="25"/>
  <c r="AA163" i="25"/>
  <c r="AA164" i="25"/>
  <c r="AA165" i="25"/>
  <c r="AA166" i="25"/>
  <c r="AA167" i="25"/>
  <c r="AA168" i="25"/>
  <c r="AA169" i="25"/>
  <c r="AA170" i="25"/>
  <c r="AA171" i="25"/>
  <c r="AA172" i="25"/>
  <c r="AA173" i="25"/>
  <c r="AA174" i="25"/>
  <c r="AA175" i="25"/>
  <c r="AA176" i="25"/>
  <c r="AA177" i="25"/>
  <c r="AA178" i="25"/>
  <c r="AA179" i="25"/>
  <c r="AA180" i="25"/>
  <c r="AA181" i="25"/>
  <c r="AA182" i="25"/>
  <c r="AA183" i="25"/>
  <c r="AA184" i="25"/>
  <c r="AA185" i="25"/>
  <c r="AA186" i="25"/>
  <c r="AA187" i="25"/>
  <c r="AA188" i="25"/>
  <c r="AA189" i="25"/>
  <c r="AA190" i="25"/>
  <c r="AA191" i="25"/>
  <c r="AA192" i="25"/>
  <c r="AA193" i="25"/>
  <c r="AA194" i="25"/>
  <c r="AA195" i="25"/>
  <c r="AA196" i="25"/>
  <c r="AA197" i="25"/>
  <c r="AA198" i="25"/>
  <c r="AA199" i="25"/>
  <c r="AA200" i="25"/>
  <c r="AA201" i="25"/>
  <c r="AA202" i="25"/>
  <c r="AA203" i="25"/>
  <c r="AA204" i="25"/>
  <c r="AA205" i="25"/>
  <c r="AA206" i="25"/>
  <c r="AA207" i="25"/>
  <c r="AA208" i="25"/>
  <c r="AA209" i="25"/>
  <c r="AA210" i="25"/>
  <c r="AA211" i="25"/>
  <c r="AA212" i="25"/>
  <c r="AA213" i="25"/>
  <c r="AA214" i="25"/>
  <c r="AA215" i="25"/>
  <c r="AA216" i="25"/>
  <c r="AA217" i="25"/>
  <c r="AA218" i="25"/>
  <c r="AA219" i="25"/>
  <c r="AA220" i="25"/>
  <c r="AA221" i="25"/>
  <c r="AA222" i="25"/>
  <c r="AA223" i="25"/>
  <c r="AA224" i="25"/>
  <c r="AA225" i="25"/>
  <c r="AA226" i="25"/>
  <c r="AA227" i="25"/>
  <c r="AA228" i="25"/>
  <c r="AA229" i="25"/>
  <c r="AA230" i="25"/>
  <c r="AA231" i="25"/>
  <c r="AA232" i="25"/>
  <c r="AA233" i="25"/>
  <c r="AA234" i="25"/>
  <c r="AA235" i="25"/>
  <c r="AA236" i="25"/>
  <c r="AA237" i="25"/>
  <c r="AA238" i="25"/>
  <c r="AA239" i="25"/>
  <c r="AA240" i="25"/>
  <c r="AA241" i="25"/>
  <c r="AA242" i="25"/>
  <c r="AA243" i="25"/>
  <c r="AA244" i="25"/>
  <c r="AA245" i="25"/>
  <c r="AA246" i="25"/>
  <c r="AA247" i="25"/>
  <c r="AA248" i="25"/>
  <c r="AA249" i="25"/>
  <c r="AA250" i="25"/>
  <c r="AA251" i="25"/>
  <c r="AA252" i="25"/>
  <c r="AA253" i="25"/>
  <c r="AA254" i="25"/>
  <c r="AA255" i="25"/>
  <c r="AA256" i="25"/>
  <c r="AA257" i="25"/>
  <c r="AA258" i="25"/>
  <c r="AA259" i="25"/>
  <c r="AA260" i="25"/>
  <c r="AA261" i="25"/>
  <c r="AA262" i="25"/>
  <c r="AA263" i="25"/>
  <c r="AA264" i="25"/>
  <c r="AA265" i="25"/>
  <c r="AA266" i="25"/>
  <c r="AA267" i="25"/>
  <c r="AA268" i="25"/>
  <c r="AA269" i="25"/>
  <c r="AA270" i="25"/>
  <c r="AA271" i="25"/>
  <c r="AA272" i="25"/>
  <c r="AA273" i="25"/>
  <c r="AA274" i="25"/>
  <c r="AA275" i="25"/>
  <c r="AA276" i="25"/>
  <c r="AA277" i="25"/>
  <c r="AA278" i="25"/>
  <c r="AA279" i="25"/>
  <c r="AA280" i="25"/>
  <c r="AA281" i="25"/>
  <c r="AA282" i="25"/>
  <c r="AA283" i="25"/>
  <c r="AA284" i="25"/>
  <c r="AA285" i="25"/>
  <c r="AA286" i="25"/>
  <c r="AA287" i="25"/>
  <c r="AA288" i="25"/>
  <c r="AA289" i="25"/>
  <c r="AA290" i="25"/>
  <c r="AA291" i="25"/>
  <c r="AA292" i="25"/>
  <c r="AA293" i="25"/>
  <c r="AA294" i="25"/>
  <c r="AA295" i="25"/>
  <c r="AA296" i="25"/>
  <c r="AA297" i="25"/>
  <c r="AA298" i="25"/>
  <c r="AA299" i="25"/>
  <c r="AA300" i="25"/>
  <c r="AA301" i="25"/>
  <c r="AA302" i="25"/>
  <c r="AA303" i="25"/>
  <c r="AA304" i="25"/>
  <c r="AA305" i="25"/>
  <c r="AA306" i="25"/>
  <c r="AA307" i="25"/>
  <c r="AA308" i="25"/>
  <c r="AA309" i="25"/>
  <c r="AA310" i="25"/>
  <c r="AA311" i="25"/>
  <c r="AA312" i="25"/>
  <c r="AA313" i="25"/>
  <c r="AA314" i="25"/>
  <c r="AA315" i="25"/>
  <c r="AA316" i="25"/>
  <c r="AA317" i="25"/>
  <c r="AA318" i="25"/>
  <c r="AA319" i="25"/>
  <c r="AA320" i="25"/>
  <c r="AA321" i="25"/>
  <c r="AA322" i="25"/>
  <c r="AA323" i="25"/>
  <c r="AA324" i="25"/>
  <c r="AA325" i="25"/>
  <c r="AA326" i="25"/>
  <c r="AA327" i="25"/>
  <c r="AA328" i="25"/>
  <c r="AA329" i="25"/>
  <c r="AA330" i="25"/>
  <c r="AA331" i="25"/>
  <c r="AA332" i="25"/>
  <c r="AA333" i="25"/>
  <c r="AA334" i="25"/>
  <c r="AA335" i="25"/>
  <c r="AA336" i="25"/>
  <c r="AA337" i="25"/>
  <c r="AA338" i="25"/>
  <c r="AA339" i="25"/>
  <c r="AA340" i="25"/>
  <c r="AA341" i="25"/>
  <c r="AA342" i="25"/>
  <c r="AA343" i="25"/>
  <c r="AA344" i="25"/>
  <c r="AA345" i="25"/>
  <c r="AA346" i="25"/>
  <c r="AA347" i="25"/>
  <c r="AA348" i="25"/>
  <c r="AA349" i="25"/>
  <c r="AA350" i="25"/>
  <c r="AA351" i="25"/>
  <c r="AA352" i="25"/>
  <c r="AA353" i="25"/>
  <c r="AA354" i="25"/>
  <c r="AA355" i="25"/>
  <c r="AA356" i="25"/>
  <c r="AA357" i="25"/>
  <c r="AA358" i="25"/>
  <c r="AA359" i="25"/>
  <c r="AA360" i="25"/>
  <c r="AA361" i="25"/>
  <c r="AA362" i="25"/>
  <c r="AA363" i="25"/>
  <c r="AA364" i="25"/>
  <c r="AA365" i="25"/>
  <c r="AA366" i="25"/>
  <c r="AA367" i="25"/>
  <c r="AA368" i="25"/>
  <c r="AA369" i="25"/>
  <c r="AA370" i="25"/>
  <c r="AA371" i="25"/>
  <c r="AA372" i="25"/>
  <c r="AA373" i="25"/>
  <c r="AA374" i="25"/>
  <c r="AA375" i="25"/>
  <c r="AA376" i="25"/>
  <c r="AA377" i="25"/>
  <c r="AA378" i="25"/>
  <c r="AA379" i="25"/>
  <c r="AA380" i="25"/>
  <c r="AA381" i="25"/>
  <c r="AA382" i="25"/>
  <c r="AA383" i="25"/>
  <c r="AA384" i="25"/>
  <c r="AA385" i="25"/>
  <c r="AA386" i="25"/>
  <c r="AA387" i="25"/>
  <c r="AA388" i="25"/>
  <c r="AA389" i="25"/>
  <c r="AA390" i="25"/>
  <c r="AA391" i="25"/>
  <c r="AA392" i="25"/>
  <c r="AA393" i="25"/>
  <c r="AA394" i="25"/>
  <c r="AA395" i="25"/>
  <c r="AA396" i="25"/>
  <c r="AA397" i="25"/>
  <c r="AA398" i="25"/>
  <c r="AA399" i="25"/>
  <c r="AA400" i="25"/>
  <c r="AA401" i="25"/>
  <c r="AA402" i="25"/>
  <c r="AA403" i="25"/>
  <c r="AA404" i="25"/>
  <c r="AA405" i="25"/>
  <c r="AA406" i="25"/>
  <c r="AA407" i="25"/>
  <c r="AA408" i="25"/>
  <c r="AA409" i="25"/>
  <c r="AA410" i="25"/>
  <c r="AA411" i="25"/>
  <c r="AA412" i="25"/>
  <c r="AA413" i="25"/>
  <c r="AA414" i="25"/>
  <c r="AA415" i="25"/>
  <c r="AA416" i="25"/>
  <c r="AA417" i="25"/>
  <c r="AA418" i="25"/>
  <c r="AA419" i="25"/>
  <c r="AA420" i="25"/>
  <c r="AA421" i="25"/>
  <c r="AA422" i="25"/>
  <c r="AA423" i="25"/>
  <c r="AA424" i="25"/>
  <c r="AA425" i="25"/>
  <c r="AA426" i="25"/>
  <c r="AA427" i="25"/>
  <c r="AA428" i="25"/>
  <c r="AA429" i="25"/>
  <c r="AA430" i="25"/>
  <c r="AA431" i="25"/>
  <c r="AA432" i="25"/>
  <c r="AA433" i="25"/>
  <c r="AA434" i="25"/>
  <c r="AA435" i="25"/>
  <c r="AA436" i="25"/>
  <c r="AA437" i="25"/>
  <c r="AA438" i="25"/>
  <c r="AA439" i="25"/>
  <c r="AA440" i="25"/>
  <c r="AA441" i="25"/>
  <c r="AA442" i="25"/>
  <c r="AA443" i="25"/>
  <c r="AA444" i="25"/>
  <c r="AA445" i="25"/>
  <c r="AA446" i="25"/>
  <c r="AA447" i="25"/>
  <c r="AA448" i="25"/>
  <c r="AA449" i="25"/>
  <c r="AA450" i="25"/>
  <c r="AA451" i="25"/>
  <c r="AA452" i="25"/>
  <c r="AA453" i="25"/>
  <c r="AA454" i="25"/>
  <c r="AA455" i="25"/>
  <c r="AA456" i="25"/>
  <c r="AA457" i="25"/>
  <c r="AA458" i="25"/>
  <c r="AA459" i="25"/>
  <c r="AA460" i="25"/>
  <c r="AA461" i="25"/>
  <c r="AA462" i="25"/>
  <c r="AA463" i="25"/>
  <c r="AA464" i="25"/>
  <c r="AA465" i="25"/>
  <c r="AA466" i="25"/>
  <c r="AA467" i="25"/>
  <c r="AA468" i="25"/>
  <c r="AA469" i="25"/>
  <c r="AA470" i="25"/>
  <c r="AA471" i="25"/>
  <c r="AA472" i="25"/>
  <c r="AA473" i="25"/>
  <c r="AA474" i="25"/>
  <c r="AA475" i="25"/>
  <c r="AA476" i="25"/>
  <c r="AA477" i="25"/>
  <c r="AA478" i="25"/>
  <c r="AA479" i="25"/>
  <c r="AA480" i="25"/>
  <c r="AA481" i="25"/>
  <c r="AA482" i="25"/>
  <c r="AA483" i="25"/>
  <c r="AA484" i="25"/>
  <c r="AA485" i="25"/>
  <c r="AA486" i="25"/>
  <c r="AA487" i="25"/>
  <c r="AA488" i="25"/>
  <c r="AA489" i="25"/>
  <c r="AA490" i="25"/>
  <c r="AA491" i="25"/>
  <c r="AA492" i="25"/>
  <c r="AA493" i="25"/>
  <c r="AA494" i="25"/>
  <c r="AA495" i="25"/>
  <c r="AA496" i="25"/>
  <c r="AA497" i="25"/>
  <c r="AA498" i="25"/>
  <c r="AA499" i="25"/>
  <c r="AA500" i="25"/>
  <c r="AA501" i="25"/>
  <c r="AA502" i="25"/>
  <c r="AA503" i="25"/>
  <c r="AA504" i="25"/>
  <c r="AA505" i="25"/>
  <c r="AA506" i="25"/>
  <c r="AA507" i="25"/>
  <c r="AA508" i="25"/>
  <c r="AA509" i="25"/>
  <c r="AA510" i="25"/>
  <c r="AA511" i="25"/>
  <c r="AA512" i="25"/>
  <c r="AA513" i="25"/>
  <c r="AA514" i="25"/>
  <c r="AA515" i="25"/>
  <c r="AA516" i="25"/>
  <c r="AA517" i="25"/>
  <c r="AA518" i="25"/>
  <c r="AA519" i="25"/>
  <c r="AA520" i="25"/>
  <c r="AA521" i="25"/>
  <c r="AA522" i="25"/>
  <c r="AA523" i="25"/>
  <c r="AA524" i="25"/>
  <c r="AA525" i="25"/>
  <c r="AA526" i="25"/>
  <c r="AA527" i="25"/>
  <c r="AA528" i="25"/>
  <c r="AA529" i="25"/>
  <c r="AA530" i="25"/>
  <c r="AA531" i="25"/>
  <c r="AA532" i="25"/>
  <c r="AA533" i="25"/>
  <c r="AA534" i="25"/>
  <c r="AA535" i="25"/>
  <c r="AA536" i="25"/>
  <c r="AA537" i="25"/>
  <c r="AA538" i="25"/>
  <c r="AA539" i="25"/>
  <c r="AA540" i="25"/>
  <c r="AA541" i="25"/>
  <c r="AA542" i="25"/>
  <c r="AA543" i="25"/>
  <c r="AA544" i="25"/>
  <c r="AA545" i="25"/>
  <c r="AA546" i="25"/>
  <c r="AA547" i="25"/>
  <c r="AA548" i="25"/>
  <c r="AA549" i="25"/>
  <c r="AA550" i="25"/>
  <c r="AA551" i="25"/>
  <c r="AA552" i="25"/>
  <c r="AA553" i="25"/>
  <c r="AA554" i="25"/>
  <c r="AA555" i="25"/>
  <c r="AA556" i="25"/>
  <c r="AA557" i="25"/>
  <c r="AA558" i="25"/>
  <c r="AA559" i="25"/>
  <c r="AA560" i="25"/>
  <c r="AA561" i="25"/>
  <c r="AA562" i="25"/>
  <c r="AA563" i="25"/>
  <c r="AA564" i="25"/>
  <c r="AA565" i="25"/>
  <c r="AA566" i="25"/>
  <c r="AA567" i="25"/>
  <c r="AA568" i="25"/>
  <c r="AA569" i="25"/>
  <c r="AA570" i="25"/>
  <c r="AA571" i="25"/>
  <c r="AA572" i="25"/>
  <c r="AA573" i="25"/>
  <c r="AA574" i="25"/>
  <c r="AA575" i="25"/>
  <c r="AA576" i="25"/>
  <c r="AA577" i="25"/>
  <c r="AA578" i="25"/>
  <c r="AA579" i="25"/>
  <c r="AA580" i="25"/>
  <c r="AA581" i="25"/>
  <c r="AA582" i="25"/>
  <c r="AA583" i="25"/>
  <c r="AA584" i="25"/>
  <c r="AA585" i="25"/>
  <c r="AA586" i="25"/>
  <c r="AA587" i="25"/>
  <c r="AA588" i="25"/>
  <c r="AA589" i="25"/>
  <c r="AA590" i="25"/>
  <c r="AA591" i="25"/>
  <c r="AA592" i="25"/>
  <c r="AA593" i="25"/>
  <c r="AA594" i="25"/>
  <c r="AA595" i="25"/>
  <c r="AA596" i="25"/>
  <c r="AA597" i="25"/>
  <c r="AA598" i="25"/>
  <c r="AA599" i="25"/>
  <c r="AA600" i="25"/>
  <c r="AA601" i="25"/>
  <c r="AA602" i="25"/>
  <c r="AA603" i="25"/>
  <c r="AA604" i="25"/>
  <c r="AA605" i="25"/>
  <c r="AA606" i="25"/>
  <c r="AA607" i="25"/>
  <c r="AA608" i="25"/>
  <c r="AA609" i="25"/>
  <c r="AA610" i="25"/>
  <c r="AA611" i="25"/>
  <c r="AA612" i="25"/>
  <c r="AA613" i="25"/>
  <c r="AA614" i="25"/>
  <c r="AA615" i="25"/>
  <c r="AA616" i="25"/>
  <c r="AA617" i="25"/>
  <c r="AA618" i="25"/>
  <c r="AA619" i="25"/>
  <c r="AA620" i="25"/>
  <c r="AA621" i="25"/>
  <c r="AA622" i="25"/>
  <c r="AA623" i="25"/>
  <c r="AA624" i="25"/>
  <c r="AA625" i="25"/>
  <c r="AA626" i="25"/>
  <c r="AA627" i="25"/>
  <c r="AA628" i="25"/>
  <c r="AA629" i="25"/>
  <c r="AA630" i="25"/>
  <c r="AA631" i="25"/>
  <c r="AA632" i="25"/>
  <c r="AA633" i="25"/>
  <c r="AA634" i="25"/>
  <c r="AA635" i="25"/>
  <c r="AA636" i="25"/>
  <c r="AA637" i="25"/>
  <c r="AA638" i="25"/>
  <c r="AA639" i="25"/>
  <c r="AA640" i="25"/>
  <c r="AA641" i="25"/>
  <c r="AA642" i="25"/>
  <c r="AA643" i="25"/>
  <c r="AA644" i="25"/>
  <c r="AA645" i="25"/>
  <c r="AA646" i="25"/>
  <c r="AA647" i="25"/>
  <c r="AA648" i="25"/>
  <c r="AA649" i="25"/>
  <c r="AA650" i="25"/>
  <c r="AA651" i="25"/>
  <c r="AA652" i="25"/>
  <c r="AA653" i="25"/>
  <c r="AA654" i="25"/>
  <c r="AA655" i="25"/>
  <c r="AA656" i="25"/>
  <c r="AA657" i="25"/>
  <c r="AA658" i="25"/>
  <c r="AA659" i="25"/>
  <c r="AA660" i="25"/>
  <c r="AA661" i="25"/>
  <c r="AA662" i="25"/>
  <c r="AA663" i="25"/>
  <c r="AA664" i="25"/>
  <c r="AA665" i="25"/>
  <c r="AA666" i="25"/>
  <c r="AA667" i="25"/>
  <c r="AA668" i="25"/>
  <c r="AA669" i="25"/>
  <c r="AA670" i="25"/>
  <c r="AA671" i="25"/>
  <c r="AA672" i="25"/>
  <c r="AA673" i="25"/>
  <c r="AA674" i="25"/>
  <c r="AA675" i="25"/>
  <c r="AA676" i="25"/>
  <c r="AA677" i="25"/>
  <c r="AA678" i="25"/>
  <c r="AA679" i="25"/>
  <c r="AA680" i="25"/>
  <c r="AA681" i="25"/>
  <c r="AA682" i="25"/>
  <c r="AA683" i="25"/>
  <c r="AA684" i="25"/>
  <c r="AA685" i="25"/>
  <c r="AA686" i="25"/>
  <c r="AA687" i="25"/>
  <c r="AA688" i="25"/>
  <c r="AA689" i="25"/>
  <c r="AA690" i="25"/>
  <c r="AA691" i="25"/>
  <c r="AA692" i="25"/>
  <c r="AA693" i="25"/>
  <c r="AA694" i="25"/>
  <c r="AA695" i="25"/>
  <c r="AA696" i="25"/>
  <c r="AA697" i="25"/>
  <c r="AA698" i="25"/>
  <c r="AA699" i="25"/>
  <c r="AA700" i="25"/>
  <c r="AA701" i="25"/>
  <c r="AA702" i="25"/>
  <c r="AA703" i="25"/>
  <c r="AA704" i="25"/>
  <c r="AA705" i="25"/>
  <c r="AA706" i="25"/>
  <c r="AA707" i="25"/>
  <c r="AA708" i="25"/>
  <c r="AA709" i="25"/>
  <c r="AA710" i="25"/>
  <c r="AA711" i="25"/>
  <c r="AA712" i="25"/>
  <c r="AA713" i="25"/>
  <c r="AA714" i="25"/>
  <c r="AA715" i="25"/>
  <c r="AA716" i="25"/>
  <c r="AA717" i="25"/>
  <c r="AA718" i="25"/>
  <c r="AA719" i="25"/>
  <c r="AA720" i="25"/>
  <c r="AA721" i="25"/>
  <c r="AA722" i="25"/>
  <c r="AA723" i="25"/>
  <c r="AA724" i="25"/>
  <c r="AA725" i="25"/>
  <c r="AA726" i="25"/>
  <c r="AA727" i="25"/>
  <c r="AA728" i="25"/>
  <c r="AA729" i="25"/>
  <c r="AA730" i="25"/>
  <c r="AA731" i="25"/>
  <c r="AA732" i="25"/>
  <c r="AA733" i="25"/>
  <c r="AA734" i="25"/>
  <c r="AA735" i="25"/>
  <c r="AA736" i="25"/>
  <c r="AA737" i="25"/>
  <c r="AA738" i="25"/>
  <c r="AA739" i="25"/>
  <c r="AA740" i="25"/>
  <c r="AA741" i="25"/>
  <c r="AA742" i="25"/>
  <c r="AA743" i="25"/>
  <c r="AA744" i="25"/>
  <c r="AA745" i="25"/>
  <c r="AA746" i="25"/>
  <c r="AA747" i="25"/>
  <c r="AA748" i="25"/>
  <c r="AA749" i="25"/>
  <c r="AA750" i="25"/>
  <c r="AA751" i="25"/>
  <c r="AA752" i="25"/>
  <c r="AA753" i="25"/>
  <c r="AA754" i="25"/>
  <c r="AA755" i="25"/>
  <c r="AA756" i="25"/>
  <c r="AA757" i="25"/>
  <c r="AA758" i="25"/>
  <c r="AA759" i="25"/>
  <c r="AA760" i="25"/>
  <c r="AA761" i="25"/>
  <c r="AA762" i="25"/>
  <c r="AA763" i="25"/>
  <c r="AA764" i="25"/>
  <c r="AA765" i="25"/>
  <c r="AA766" i="25"/>
  <c r="AA767" i="25"/>
  <c r="AA768" i="25"/>
  <c r="AA769" i="25"/>
  <c r="AA770" i="25"/>
  <c r="AA771" i="25"/>
  <c r="AA772" i="25"/>
  <c r="AA773" i="25"/>
  <c r="AA774" i="25"/>
  <c r="AA775" i="25"/>
  <c r="AA776" i="25"/>
  <c r="AA777" i="25"/>
  <c r="AA778" i="25"/>
  <c r="AA779" i="25"/>
  <c r="AA780" i="25"/>
  <c r="AA781" i="25"/>
  <c r="AA782" i="25"/>
  <c r="AA783" i="25"/>
  <c r="AA784" i="25"/>
  <c r="AA785" i="25"/>
  <c r="AA786" i="25"/>
  <c r="AA787" i="25"/>
  <c r="AA788" i="25"/>
  <c r="AA789" i="25"/>
  <c r="AA790" i="25"/>
  <c r="AA791" i="25"/>
  <c r="AA792" i="25"/>
  <c r="AA793" i="25"/>
  <c r="AA794" i="25"/>
  <c r="AA795" i="25"/>
  <c r="AA796" i="25"/>
  <c r="AA797" i="25"/>
  <c r="AA798" i="25"/>
  <c r="AA799" i="25"/>
  <c r="AA800" i="25"/>
  <c r="AA801" i="25"/>
  <c r="AA802" i="25"/>
  <c r="AA803" i="25"/>
  <c r="AA804" i="25"/>
  <c r="AA805" i="25"/>
  <c r="AA806" i="25"/>
  <c r="AA807" i="25"/>
  <c r="AA808" i="25"/>
  <c r="AA809" i="25"/>
  <c r="AA810" i="25"/>
  <c r="AA811" i="25"/>
  <c r="AA812" i="25"/>
  <c r="AA813" i="25"/>
  <c r="AA814" i="25"/>
  <c r="AA815" i="25"/>
  <c r="AA816" i="25"/>
  <c r="AA817" i="25"/>
  <c r="AA818" i="25"/>
  <c r="AA819" i="25"/>
  <c r="AA820" i="25"/>
  <c r="AA821" i="25"/>
  <c r="AA822" i="25"/>
  <c r="AA823" i="25"/>
  <c r="AA824" i="25"/>
  <c r="AA825" i="25"/>
  <c r="AA826" i="25"/>
  <c r="AA827" i="25"/>
  <c r="AA828" i="25"/>
  <c r="AA829" i="25"/>
  <c r="AA830" i="25"/>
  <c r="AA831" i="25"/>
  <c r="AA832" i="25"/>
  <c r="AA833" i="25"/>
  <c r="AA834" i="25"/>
  <c r="AA835" i="25"/>
  <c r="AA836" i="25"/>
  <c r="AA837" i="25"/>
  <c r="AA838" i="25"/>
  <c r="AA839" i="25"/>
  <c r="AA840" i="25"/>
  <c r="AA841" i="25"/>
  <c r="AA842" i="25"/>
  <c r="AA843" i="25"/>
  <c r="AA844" i="25"/>
  <c r="AA845" i="25"/>
  <c r="AA846" i="25"/>
  <c r="AA847" i="25"/>
  <c r="AA848" i="25"/>
  <c r="AA849" i="25"/>
  <c r="AA850" i="25"/>
  <c r="AA851" i="25"/>
  <c r="AA852" i="25"/>
  <c r="AA853" i="25"/>
  <c r="AA854" i="25"/>
  <c r="AA855" i="25"/>
  <c r="AA856" i="25"/>
  <c r="AA857" i="25"/>
  <c r="AA858" i="25"/>
  <c r="AA859" i="25"/>
  <c r="AA860" i="25"/>
  <c r="AA861" i="25"/>
  <c r="AA862" i="25"/>
  <c r="AA863" i="25"/>
  <c r="AA864" i="25"/>
  <c r="AA865" i="25"/>
  <c r="AA866" i="25"/>
  <c r="AA867" i="25"/>
  <c r="AA868" i="25"/>
  <c r="AA869" i="25"/>
  <c r="AA870" i="25"/>
  <c r="AA871" i="25"/>
  <c r="AA872" i="25"/>
  <c r="AA873" i="25"/>
  <c r="AA874" i="25"/>
  <c r="AA875" i="25"/>
  <c r="AA876" i="25"/>
  <c r="AA877" i="25"/>
  <c r="AA878" i="25"/>
  <c r="AA879" i="25"/>
  <c r="AA880" i="25"/>
  <c r="AA881" i="25"/>
  <c r="AA882" i="25"/>
  <c r="AA883" i="25"/>
  <c r="AA884" i="25"/>
  <c r="AA885" i="25"/>
  <c r="AA886" i="25"/>
  <c r="AA887" i="25"/>
  <c r="AA888" i="25"/>
  <c r="AA889" i="25"/>
  <c r="AA890" i="25"/>
  <c r="AA891" i="25"/>
  <c r="AA892" i="25"/>
  <c r="AA893" i="25"/>
  <c r="AA894" i="25"/>
  <c r="AA895" i="25"/>
  <c r="AA896" i="25"/>
  <c r="AA897" i="25"/>
  <c r="AA898" i="25"/>
  <c r="AA899" i="25"/>
  <c r="AA900" i="25"/>
  <c r="AA901" i="25"/>
  <c r="AA902" i="25"/>
  <c r="AA903" i="25"/>
  <c r="AA904" i="25"/>
  <c r="AA905" i="25"/>
  <c r="AA906" i="25"/>
  <c r="AA907" i="25"/>
  <c r="AA908" i="25"/>
  <c r="AA909" i="25"/>
  <c r="AA910" i="25"/>
  <c r="AA911" i="25"/>
  <c r="AA912" i="25"/>
  <c r="AA913" i="25"/>
  <c r="AA914" i="25"/>
  <c r="AA915" i="25"/>
  <c r="AA916" i="25"/>
  <c r="AA917" i="25"/>
  <c r="AA918" i="25"/>
  <c r="AA919" i="25"/>
  <c r="AA920" i="25"/>
  <c r="AA921" i="25"/>
  <c r="AA922" i="25"/>
  <c r="AA923" i="25"/>
  <c r="AA924" i="25"/>
  <c r="AA925" i="25"/>
  <c r="AA926" i="25"/>
  <c r="AA927" i="25"/>
  <c r="AA928" i="25"/>
  <c r="AA929" i="25"/>
  <c r="AA930" i="25"/>
  <c r="AA931" i="25"/>
  <c r="AA932" i="25"/>
  <c r="AA933" i="25"/>
  <c r="AA934" i="25"/>
  <c r="AA935" i="25"/>
  <c r="AA936" i="25"/>
  <c r="AA937" i="25"/>
  <c r="AA938" i="25"/>
  <c r="AA939" i="25"/>
  <c r="AA940" i="25"/>
  <c r="AA941" i="25"/>
  <c r="AA942" i="25"/>
  <c r="AA943" i="25"/>
  <c r="AA944" i="25"/>
  <c r="AA945" i="25"/>
  <c r="AA946" i="25"/>
  <c r="AA947" i="25"/>
  <c r="AA948" i="25"/>
  <c r="AA949" i="25"/>
  <c r="AA950" i="25"/>
  <c r="AA951" i="25"/>
  <c r="AA952" i="25"/>
  <c r="AA953" i="25"/>
  <c r="AA954" i="25"/>
  <c r="AA955" i="25"/>
  <c r="AA956" i="25"/>
  <c r="AA957" i="25"/>
  <c r="AA958" i="25"/>
  <c r="AA959" i="25"/>
  <c r="AA960" i="25"/>
  <c r="AA961" i="25"/>
  <c r="AA962" i="25"/>
  <c r="AA963" i="25"/>
  <c r="AA964" i="25"/>
  <c r="AA965" i="25"/>
  <c r="AA966" i="25"/>
  <c r="AA967" i="25"/>
  <c r="AA968" i="25"/>
  <c r="AA969" i="25"/>
  <c r="AA970" i="25"/>
  <c r="AA971" i="25"/>
  <c r="AA972" i="25"/>
  <c r="AA973" i="25"/>
  <c r="AA974" i="25"/>
  <c r="AA975" i="25"/>
  <c r="AA976" i="25"/>
  <c r="AA977" i="25"/>
  <c r="AA978" i="25"/>
  <c r="AA979" i="25"/>
  <c r="AA980" i="25"/>
  <c r="AA981" i="25"/>
  <c r="AA982" i="25"/>
  <c r="AA983" i="25"/>
  <c r="AA984" i="25"/>
  <c r="AA985" i="25"/>
  <c r="AA986" i="25"/>
  <c r="AA987" i="25"/>
  <c r="AA988" i="25"/>
  <c r="AA989" i="25"/>
  <c r="AA990" i="25"/>
  <c r="AA991" i="25"/>
  <c r="AA992" i="25"/>
  <c r="AA993" i="25"/>
  <c r="AA994" i="25"/>
  <c r="AA995" i="25"/>
  <c r="AA996" i="25"/>
  <c r="AA997" i="25"/>
  <c r="AA998" i="25"/>
  <c r="AA999" i="25"/>
  <c r="AA1000" i="25"/>
  <c r="AA1001" i="25"/>
  <c r="AA1002" i="25"/>
  <c r="AA1003" i="25"/>
  <c r="AA1004" i="25"/>
  <c r="AA1005" i="25"/>
  <c r="AA1006" i="25"/>
  <c r="AA1007" i="25"/>
  <c r="AA1008" i="25"/>
  <c r="AA1009" i="25"/>
  <c r="AA1010" i="25"/>
  <c r="AA1011" i="25"/>
  <c r="AA1012" i="25"/>
  <c r="AA1013" i="25"/>
  <c r="AA1014" i="25"/>
  <c r="AA1015" i="25"/>
  <c r="AA1016" i="25"/>
  <c r="AA1017" i="25"/>
  <c r="AA1018" i="25"/>
  <c r="AA1019" i="25"/>
  <c r="AA1020" i="25"/>
  <c r="AA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Z260" i="25"/>
  <c r="Z261" i="25"/>
  <c r="Z262" i="25"/>
  <c r="Z263" i="25"/>
  <c r="Z264" i="25"/>
  <c r="Z265" i="25"/>
  <c r="Z266" i="25"/>
  <c r="Z267" i="25"/>
  <c r="Z268" i="25"/>
  <c r="Z269" i="25"/>
  <c r="Z270" i="25"/>
  <c r="Z271" i="25"/>
  <c r="Z272" i="25"/>
  <c r="Z273" i="25"/>
  <c r="Z274" i="25"/>
  <c r="Z275" i="25"/>
  <c r="Z276" i="25"/>
  <c r="Z277" i="25"/>
  <c r="Z278" i="25"/>
  <c r="Z279" i="25"/>
  <c r="Z280" i="25"/>
  <c r="Z281" i="25"/>
  <c r="Z282" i="25"/>
  <c r="Z283" i="25"/>
  <c r="Z284" i="25"/>
  <c r="Z285" i="25"/>
  <c r="Z286" i="25"/>
  <c r="Z287" i="25"/>
  <c r="Z288" i="25"/>
  <c r="Z289" i="25"/>
  <c r="Z290" i="25"/>
  <c r="Z291" i="25"/>
  <c r="Z292" i="25"/>
  <c r="Z293" i="25"/>
  <c r="Z294" i="25"/>
  <c r="Z295" i="25"/>
  <c r="Z296" i="25"/>
  <c r="Z297" i="25"/>
  <c r="Z298" i="25"/>
  <c r="Z299" i="25"/>
  <c r="Z300" i="25"/>
  <c r="Z301" i="25"/>
  <c r="Z302" i="25"/>
  <c r="Z303" i="25"/>
  <c r="Z304" i="25"/>
  <c r="Z305" i="25"/>
  <c r="Z306" i="25"/>
  <c r="Z307" i="25"/>
  <c r="Z308" i="25"/>
  <c r="Z309" i="25"/>
  <c r="Z310" i="25"/>
  <c r="Z311" i="25"/>
  <c r="Z312" i="25"/>
  <c r="Z313" i="25"/>
  <c r="Z314" i="25"/>
  <c r="Z315" i="25"/>
  <c r="Z316" i="25"/>
  <c r="Z317" i="25"/>
  <c r="Z318" i="25"/>
  <c r="Z319" i="25"/>
  <c r="Z320" i="25"/>
  <c r="Z321" i="25"/>
  <c r="Z322" i="25"/>
  <c r="Z323" i="25"/>
  <c r="Z324" i="25"/>
  <c r="Z325" i="25"/>
  <c r="Z326" i="25"/>
  <c r="Z327" i="25"/>
  <c r="Z328" i="25"/>
  <c r="Z329" i="25"/>
  <c r="Z330" i="25"/>
  <c r="Z331" i="25"/>
  <c r="Z332" i="25"/>
  <c r="Z333" i="25"/>
  <c r="Z334" i="25"/>
  <c r="Z335" i="25"/>
  <c r="Z336" i="25"/>
  <c r="Z337" i="25"/>
  <c r="Z338" i="25"/>
  <c r="Z339" i="25"/>
  <c r="Z340" i="25"/>
  <c r="Z341" i="25"/>
  <c r="Z342" i="25"/>
  <c r="Z343" i="25"/>
  <c r="Z344" i="25"/>
  <c r="Z345" i="25"/>
  <c r="Z346" i="25"/>
  <c r="Z347" i="25"/>
  <c r="Z348" i="25"/>
  <c r="Z349" i="25"/>
  <c r="Z350" i="25"/>
  <c r="Z351" i="25"/>
  <c r="Z352" i="25"/>
  <c r="Z353" i="25"/>
  <c r="Z354" i="25"/>
  <c r="Z355" i="25"/>
  <c r="Z356" i="25"/>
  <c r="Z357" i="25"/>
  <c r="Z358" i="25"/>
  <c r="Z359" i="25"/>
  <c r="Z360" i="25"/>
  <c r="Z361" i="25"/>
  <c r="Z362" i="25"/>
  <c r="Z363" i="25"/>
  <c r="Z364" i="25"/>
  <c r="Z365" i="25"/>
  <c r="Z366" i="25"/>
  <c r="Z367" i="25"/>
  <c r="Z368" i="25"/>
  <c r="Z369" i="25"/>
  <c r="Z370" i="25"/>
  <c r="Z371" i="25"/>
  <c r="Z372" i="25"/>
  <c r="Z373" i="25"/>
  <c r="Z374" i="25"/>
  <c r="Z375" i="25"/>
  <c r="Z376" i="25"/>
  <c r="Z377" i="25"/>
  <c r="Z378" i="25"/>
  <c r="Z379" i="25"/>
  <c r="Z380" i="25"/>
  <c r="Z381" i="25"/>
  <c r="Z382" i="25"/>
  <c r="Z383" i="25"/>
  <c r="Z384" i="25"/>
  <c r="Z385" i="25"/>
  <c r="Z386" i="25"/>
  <c r="Z387" i="25"/>
  <c r="Z388" i="25"/>
  <c r="Z389" i="25"/>
  <c r="Z390" i="25"/>
  <c r="Z391" i="25"/>
  <c r="Z392" i="25"/>
  <c r="Z393" i="25"/>
  <c r="Z394" i="25"/>
  <c r="Z395" i="25"/>
  <c r="Z396" i="25"/>
  <c r="Z397" i="25"/>
  <c r="Z398" i="25"/>
  <c r="Z399" i="25"/>
  <c r="Z400" i="25"/>
  <c r="Z401" i="25"/>
  <c r="Z402" i="25"/>
  <c r="Z403" i="25"/>
  <c r="Z404" i="25"/>
  <c r="Z405" i="25"/>
  <c r="Z406" i="25"/>
  <c r="Z407" i="25"/>
  <c r="Z408" i="25"/>
  <c r="Z409" i="25"/>
  <c r="Z410" i="25"/>
  <c r="Z411" i="25"/>
  <c r="Z412" i="25"/>
  <c r="Z413" i="25"/>
  <c r="Z414" i="25"/>
  <c r="Z415" i="25"/>
  <c r="Z416" i="25"/>
  <c r="Z417" i="25"/>
  <c r="Z418" i="25"/>
  <c r="Z419" i="25"/>
  <c r="Z420" i="25"/>
  <c r="Z421" i="25"/>
  <c r="Z422" i="25"/>
  <c r="Z423" i="25"/>
  <c r="Z424" i="25"/>
  <c r="Z425" i="25"/>
  <c r="Z426" i="25"/>
  <c r="Z427" i="25"/>
  <c r="Z428" i="25"/>
  <c r="Z429" i="25"/>
  <c r="Z430" i="25"/>
  <c r="Z431" i="25"/>
  <c r="Z432" i="25"/>
  <c r="Z433" i="25"/>
  <c r="Z434" i="25"/>
  <c r="Z435" i="25"/>
  <c r="Z436" i="25"/>
  <c r="Z437" i="25"/>
  <c r="Z438" i="25"/>
  <c r="Z439" i="25"/>
  <c r="Z440" i="25"/>
  <c r="Z441" i="25"/>
  <c r="Z442" i="25"/>
  <c r="Z443" i="25"/>
  <c r="Z444" i="25"/>
  <c r="Z445" i="25"/>
  <c r="Z446" i="25"/>
  <c r="Z447" i="25"/>
  <c r="Z448" i="25"/>
  <c r="Z449" i="25"/>
  <c r="Z450" i="25"/>
  <c r="Z451" i="25"/>
  <c r="Z452" i="25"/>
  <c r="Z453" i="25"/>
  <c r="Z454" i="25"/>
  <c r="Z455" i="25"/>
  <c r="Z456" i="25"/>
  <c r="Z457" i="25"/>
  <c r="Z458" i="25"/>
  <c r="Z459" i="25"/>
  <c r="Z460" i="25"/>
  <c r="Z461" i="25"/>
  <c r="Z462" i="25"/>
  <c r="Z463" i="25"/>
  <c r="Z464" i="25"/>
  <c r="Z465" i="25"/>
  <c r="Z466" i="25"/>
  <c r="Z467" i="25"/>
  <c r="Z468" i="25"/>
  <c r="Z469" i="25"/>
  <c r="Z470" i="25"/>
  <c r="Z471" i="25"/>
  <c r="Z472" i="25"/>
  <c r="Z473" i="25"/>
  <c r="Z474" i="25"/>
  <c r="Z475" i="25"/>
  <c r="Z476" i="25"/>
  <c r="Z477" i="25"/>
  <c r="Z478" i="25"/>
  <c r="Z479" i="25"/>
  <c r="Z480" i="25"/>
  <c r="Z481" i="25"/>
  <c r="Z482" i="25"/>
  <c r="Z483" i="25"/>
  <c r="Z484" i="25"/>
  <c r="Z485" i="25"/>
  <c r="Z486" i="25"/>
  <c r="Z487" i="25"/>
  <c r="Z488" i="25"/>
  <c r="Z489" i="25"/>
  <c r="Z490" i="25"/>
  <c r="Z491" i="25"/>
  <c r="Z492" i="25"/>
  <c r="Z493" i="25"/>
  <c r="Z494" i="25"/>
  <c r="Z495" i="25"/>
  <c r="Z496" i="25"/>
  <c r="Z497" i="25"/>
  <c r="Z498" i="25"/>
  <c r="Z499" i="25"/>
  <c r="Z500" i="25"/>
  <c r="Z501" i="25"/>
  <c r="Z502" i="25"/>
  <c r="Z503" i="25"/>
  <c r="Z504" i="25"/>
  <c r="Z505" i="25"/>
  <c r="Z506" i="25"/>
  <c r="Z507" i="25"/>
  <c r="Z508" i="25"/>
  <c r="Z509" i="25"/>
  <c r="Z510" i="25"/>
  <c r="Z511" i="25"/>
  <c r="Z512" i="25"/>
  <c r="Z513" i="25"/>
  <c r="Z514" i="25"/>
  <c r="Z515" i="25"/>
  <c r="Z516" i="25"/>
  <c r="Z517" i="25"/>
  <c r="Z518" i="25"/>
  <c r="Z519" i="25"/>
  <c r="Z520" i="25"/>
  <c r="Z521" i="25"/>
  <c r="Z522" i="25"/>
  <c r="Z523" i="25"/>
  <c r="Z524" i="25"/>
  <c r="Z525" i="25"/>
  <c r="Z526" i="25"/>
  <c r="Z527" i="25"/>
  <c r="Z528" i="25"/>
  <c r="Z529" i="25"/>
  <c r="Z530" i="25"/>
  <c r="Z531" i="25"/>
  <c r="Z532" i="25"/>
  <c r="Z533" i="25"/>
  <c r="Z534" i="25"/>
  <c r="Z535" i="25"/>
  <c r="Z536" i="25"/>
  <c r="Z537" i="25"/>
  <c r="Z538" i="25"/>
  <c r="Z539" i="25"/>
  <c r="Z540" i="25"/>
  <c r="Z541" i="25"/>
  <c r="Z542" i="25"/>
  <c r="Z543" i="25"/>
  <c r="Z544" i="25"/>
  <c r="Z545" i="25"/>
  <c r="Z546" i="25"/>
  <c r="Z547" i="25"/>
  <c r="Z548" i="25"/>
  <c r="Z549" i="25"/>
  <c r="Z550" i="25"/>
  <c r="Z551" i="25"/>
  <c r="Z552" i="25"/>
  <c r="Z553" i="25"/>
  <c r="Z554" i="25"/>
  <c r="Z555" i="25"/>
  <c r="Z556" i="25"/>
  <c r="Z557" i="25"/>
  <c r="Z558" i="25"/>
  <c r="Z559" i="25"/>
  <c r="Z560" i="25"/>
  <c r="Z561" i="25"/>
  <c r="Z562" i="25"/>
  <c r="Z563" i="25"/>
  <c r="Z564" i="25"/>
  <c r="Z565" i="25"/>
  <c r="Z566" i="25"/>
  <c r="Z567" i="25"/>
  <c r="Z568" i="25"/>
  <c r="Z569" i="25"/>
  <c r="Z570" i="25"/>
  <c r="Z571" i="25"/>
  <c r="Z572" i="25"/>
  <c r="Z573" i="25"/>
  <c r="Z574" i="25"/>
  <c r="Z575" i="25"/>
  <c r="Z576" i="25"/>
  <c r="Z577" i="25"/>
  <c r="Z578" i="25"/>
  <c r="Z579" i="25"/>
  <c r="Z580" i="25"/>
  <c r="Z581" i="25"/>
  <c r="Z582" i="25"/>
  <c r="Z583" i="25"/>
  <c r="Z584" i="25"/>
  <c r="Z585" i="25"/>
  <c r="Z586" i="25"/>
  <c r="Z587" i="25"/>
  <c r="Z588" i="25"/>
  <c r="Z589" i="25"/>
  <c r="Z590" i="25"/>
  <c r="Z591" i="25"/>
  <c r="Z592" i="25"/>
  <c r="Z593" i="25"/>
  <c r="Z594" i="25"/>
  <c r="Z595" i="25"/>
  <c r="Z596" i="25"/>
  <c r="Z597" i="25"/>
  <c r="Z598" i="25"/>
  <c r="Z599" i="25"/>
  <c r="Z600" i="25"/>
  <c r="Z601" i="25"/>
  <c r="Z602" i="25"/>
  <c r="Z603" i="25"/>
  <c r="Z604" i="25"/>
  <c r="Z605" i="25"/>
  <c r="Z606" i="25"/>
  <c r="Z607" i="25"/>
  <c r="Z608" i="25"/>
  <c r="Z609" i="25"/>
  <c r="Z610" i="25"/>
  <c r="Z611" i="25"/>
  <c r="Z612" i="25"/>
  <c r="Z613" i="25"/>
  <c r="Z614" i="25"/>
  <c r="Z615" i="25"/>
  <c r="Z616" i="25"/>
  <c r="Z617" i="25"/>
  <c r="Z618" i="25"/>
  <c r="Z619" i="25"/>
  <c r="Z620" i="25"/>
  <c r="Z621" i="25"/>
  <c r="Z622" i="25"/>
  <c r="Z623" i="25"/>
  <c r="Z624" i="25"/>
  <c r="Z625" i="25"/>
  <c r="Z626" i="25"/>
  <c r="Z627" i="25"/>
  <c r="Z628" i="25"/>
  <c r="Z629" i="25"/>
  <c r="Z630" i="25"/>
  <c r="Z631" i="25"/>
  <c r="Z632" i="25"/>
  <c r="Z633" i="25"/>
  <c r="Z634" i="25"/>
  <c r="Z635" i="25"/>
  <c r="Z636" i="25"/>
  <c r="Z637" i="25"/>
  <c r="Z638" i="25"/>
  <c r="Z639" i="25"/>
  <c r="Z640" i="25"/>
  <c r="Z641" i="25"/>
  <c r="Z642" i="25"/>
  <c r="Z643" i="25"/>
  <c r="Z644" i="25"/>
  <c r="Z645" i="25"/>
  <c r="Z646" i="25"/>
  <c r="Z647" i="25"/>
  <c r="Z648" i="25"/>
  <c r="Z649" i="25"/>
  <c r="Z650" i="25"/>
  <c r="Z651" i="25"/>
  <c r="Z652" i="25"/>
  <c r="Z653" i="25"/>
  <c r="Z654" i="25"/>
  <c r="Z655" i="25"/>
  <c r="Z656" i="25"/>
  <c r="Z657" i="25"/>
  <c r="Z658" i="25"/>
  <c r="Z659" i="25"/>
  <c r="Z660" i="25"/>
  <c r="Z661" i="25"/>
  <c r="Z662" i="25"/>
  <c r="Z663" i="25"/>
  <c r="Z664" i="25"/>
  <c r="Z665" i="25"/>
  <c r="Z666" i="25"/>
  <c r="Z667" i="25"/>
  <c r="Z668" i="25"/>
  <c r="Z669" i="25"/>
  <c r="Z670" i="25"/>
  <c r="Z671" i="25"/>
  <c r="Z672" i="25"/>
  <c r="Z673" i="25"/>
  <c r="Z674" i="25"/>
  <c r="Z675" i="25"/>
  <c r="Z676" i="25"/>
  <c r="Z677" i="25"/>
  <c r="Z678" i="25"/>
  <c r="Z679" i="25"/>
  <c r="Z680" i="25"/>
  <c r="Z681" i="25"/>
  <c r="Z682" i="25"/>
  <c r="Z683" i="25"/>
  <c r="Z684" i="25"/>
  <c r="Z685" i="25"/>
  <c r="Z686" i="25"/>
  <c r="Z687" i="25"/>
  <c r="Z688" i="25"/>
  <c r="Z689" i="25"/>
  <c r="Z690" i="25"/>
  <c r="Z691" i="25"/>
  <c r="Z692" i="25"/>
  <c r="Z693" i="25"/>
  <c r="Z694" i="25"/>
  <c r="Z695" i="25"/>
  <c r="Z696" i="25"/>
  <c r="Z697" i="25"/>
  <c r="Z698" i="25"/>
  <c r="Z699" i="25"/>
  <c r="Z700" i="25"/>
  <c r="Z701" i="25"/>
  <c r="Z702" i="25"/>
  <c r="Z703" i="25"/>
  <c r="Z704" i="25"/>
  <c r="Z705" i="25"/>
  <c r="Z706" i="25"/>
  <c r="Z707" i="25"/>
  <c r="Z708" i="25"/>
  <c r="Z709" i="25"/>
  <c r="Z710" i="25"/>
  <c r="Z711" i="25"/>
  <c r="Z712" i="25"/>
  <c r="Z713" i="25"/>
  <c r="Z714" i="25"/>
  <c r="Z715" i="25"/>
  <c r="Z716" i="25"/>
  <c r="Z717" i="25"/>
  <c r="Z718" i="25"/>
  <c r="Z719" i="25"/>
  <c r="Z720" i="25"/>
  <c r="Z721" i="25"/>
  <c r="Z722" i="25"/>
  <c r="Z723" i="25"/>
  <c r="Z724" i="25"/>
  <c r="Z725" i="25"/>
  <c r="Z726" i="25"/>
  <c r="Z727" i="25"/>
  <c r="Z728" i="25"/>
  <c r="Z729" i="25"/>
  <c r="Z730" i="25"/>
  <c r="Z731" i="25"/>
  <c r="Z732" i="25"/>
  <c r="Z733" i="25"/>
  <c r="Z734" i="25"/>
  <c r="Z735" i="25"/>
  <c r="Z736" i="25"/>
  <c r="Z737" i="25"/>
  <c r="Z738" i="25"/>
  <c r="Z739" i="25"/>
  <c r="Z740" i="25"/>
  <c r="Z741" i="25"/>
  <c r="Z742" i="25"/>
  <c r="Z743" i="25"/>
  <c r="Z744" i="25"/>
  <c r="Z745" i="25"/>
  <c r="Z746" i="25"/>
  <c r="Z747" i="25"/>
  <c r="Z748" i="25"/>
  <c r="Z749" i="25"/>
  <c r="Z750" i="25"/>
  <c r="Z751" i="25"/>
  <c r="Z752" i="25"/>
  <c r="Z753" i="25"/>
  <c r="Z754" i="25"/>
  <c r="Z755" i="25"/>
  <c r="Z756" i="25"/>
  <c r="Z757" i="25"/>
  <c r="Z758" i="25"/>
  <c r="Z759" i="25"/>
  <c r="Z760" i="25"/>
  <c r="Z761" i="25"/>
  <c r="Z762" i="25"/>
  <c r="Z763" i="25"/>
  <c r="Z764" i="25"/>
  <c r="Z765" i="25"/>
  <c r="Z766" i="25"/>
  <c r="Z767" i="25"/>
  <c r="Z768" i="25"/>
  <c r="Z769" i="25"/>
  <c r="Z770" i="25"/>
  <c r="Z771" i="25"/>
  <c r="Z772" i="25"/>
  <c r="Z773" i="25"/>
  <c r="Z774" i="25"/>
  <c r="Z775" i="25"/>
  <c r="Z776" i="25"/>
  <c r="Z777" i="25"/>
  <c r="Z778" i="25"/>
  <c r="Z779" i="25"/>
  <c r="Z780" i="25"/>
  <c r="Z781" i="25"/>
  <c r="Z782" i="25"/>
  <c r="Z783" i="25"/>
  <c r="Z784" i="25"/>
  <c r="Z785" i="25"/>
  <c r="Z786" i="25"/>
  <c r="Z787" i="25"/>
  <c r="Z788" i="25"/>
  <c r="Z789" i="25"/>
  <c r="Z790" i="25"/>
  <c r="Z791" i="25"/>
  <c r="Z792" i="25"/>
  <c r="Z793" i="25"/>
  <c r="Z794" i="25"/>
  <c r="Z795" i="25"/>
  <c r="Z796" i="25"/>
  <c r="Z797" i="25"/>
  <c r="Z798" i="25"/>
  <c r="Z799" i="25"/>
  <c r="Z800" i="25"/>
  <c r="Z801" i="25"/>
  <c r="Z802" i="25"/>
  <c r="Z803" i="25"/>
  <c r="Z804" i="25"/>
  <c r="Z805" i="25"/>
  <c r="Z806" i="25"/>
  <c r="Z807" i="25"/>
  <c r="Z808" i="25"/>
  <c r="Z809" i="25"/>
  <c r="Z810" i="25"/>
  <c r="Z811" i="25"/>
  <c r="Z812" i="25"/>
  <c r="Z813" i="25"/>
  <c r="Z814" i="25"/>
  <c r="Z815" i="25"/>
  <c r="Z816" i="25"/>
  <c r="Z817" i="25"/>
  <c r="Z818" i="25"/>
  <c r="Z819" i="25"/>
  <c r="Z820" i="25"/>
  <c r="Z821" i="25"/>
  <c r="Z822" i="25"/>
  <c r="Z823" i="25"/>
  <c r="Z824" i="25"/>
  <c r="Z825" i="25"/>
  <c r="Z826" i="25"/>
  <c r="Z827" i="25"/>
  <c r="Z828" i="25"/>
  <c r="Z829" i="25"/>
  <c r="Z830" i="25"/>
  <c r="Z831" i="25"/>
  <c r="Z832" i="25"/>
  <c r="Z833" i="25"/>
  <c r="Z834" i="25"/>
  <c r="Z835" i="25"/>
  <c r="Z836" i="25"/>
  <c r="Z837" i="25"/>
  <c r="Z838" i="25"/>
  <c r="Z839" i="25"/>
  <c r="Z840" i="25"/>
  <c r="Z841" i="25"/>
  <c r="Z842" i="25"/>
  <c r="Z843" i="25"/>
  <c r="Z844" i="25"/>
  <c r="Z845" i="25"/>
  <c r="Z846" i="25"/>
  <c r="Z847" i="25"/>
  <c r="Z848" i="25"/>
  <c r="Z849" i="25"/>
  <c r="Z850" i="25"/>
  <c r="Z851" i="25"/>
  <c r="Z852" i="25"/>
  <c r="Z853" i="25"/>
  <c r="Z854" i="25"/>
  <c r="Z855" i="25"/>
  <c r="Z856" i="25"/>
  <c r="Z857" i="25"/>
  <c r="Z858" i="25"/>
  <c r="Z859" i="25"/>
  <c r="Z860" i="25"/>
  <c r="Z861" i="25"/>
  <c r="Z862" i="25"/>
  <c r="Z863" i="25"/>
  <c r="Z864" i="25"/>
  <c r="Z865" i="25"/>
  <c r="Z866" i="25"/>
  <c r="Z867" i="25"/>
  <c r="Z868" i="25"/>
  <c r="Z869" i="25"/>
  <c r="Z870" i="25"/>
  <c r="Z871" i="25"/>
  <c r="Z872" i="25"/>
  <c r="Z873" i="25"/>
  <c r="Z874" i="25"/>
  <c r="Z875" i="25"/>
  <c r="Z876" i="25"/>
  <c r="Z877" i="25"/>
  <c r="Z878" i="25"/>
  <c r="Z879" i="25"/>
  <c r="Z880" i="25"/>
  <c r="Z881" i="25"/>
  <c r="Z882" i="25"/>
  <c r="Z883" i="25"/>
  <c r="Z884" i="25"/>
  <c r="Z885" i="25"/>
  <c r="Z886" i="25"/>
  <c r="Z887" i="25"/>
  <c r="Z888" i="25"/>
  <c r="Z889" i="25"/>
  <c r="Z890" i="25"/>
  <c r="Z891" i="25"/>
  <c r="Z892" i="25"/>
  <c r="Z893" i="25"/>
  <c r="Z894" i="25"/>
  <c r="Z895" i="25"/>
  <c r="Z896" i="25"/>
  <c r="Z897" i="25"/>
  <c r="Z898" i="25"/>
  <c r="Z899" i="25"/>
  <c r="Z900" i="25"/>
  <c r="Z901" i="25"/>
  <c r="Z902" i="25"/>
  <c r="Z903" i="25"/>
  <c r="Z904" i="25"/>
  <c r="Z905" i="25"/>
  <c r="Z906" i="25"/>
  <c r="Z907" i="25"/>
  <c r="Z908" i="25"/>
  <c r="Z909" i="25"/>
  <c r="Z910" i="25"/>
  <c r="Z911" i="25"/>
  <c r="Z912" i="25"/>
  <c r="Z913" i="25"/>
  <c r="Z914" i="25"/>
  <c r="Z915" i="25"/>
  <c r="Z916" i="25"/>
  <c r="Z917" i="25"/>
  <c r="Z918" i="25"/>
  <c r="Z919" i="25"/>
  <c r="Z920" i="25"/>
  <c r="Z921" i="25"/>
  <c r="Z922" i="25"/>
  <c r="Z923" i="25"/>
  <c r="Z924" i="25"/>
  <c r="Z925" i="25"/>
  <c r="Z926" i="25"/>
  <c r="Z927" i="25"/>
  <c r="Z928" i="25"/>
  <c r="Z929" i="25"/>
  <c r="Z930" i="25"/>
  <c r="Z931" i="25"/>
  <c r="Z932" i="25"/>
  <c r="Z933" i="25"/>
  <c r="Z934" i="25"/>
  <c r="Z935" i="25"/>
  <c r="Z936" i="25"/>
  <c r="Z937" i="25"/>
  <c r="Z938" i="25"/>
  <c r="Z939" i="25"/>
  <c r="Z940" i="25"/>
  <c r="Z941" i="25"/>
  <c r="Z942" i="25"/>
  <c r="Z943" i="25"/>
  <c r="Z944" i="25"/>
  <c r="Z945" i="25"/>
  <c r="Z946" i="25"/>
  <c r="Z947" i="25"/>
  <c r="Z948" i="25"/>
  <c r="Z949" i="25"/>
  <c r="Z950" i="25"/>
  <c r="Z951" i="25"/>
  <c r="Z952" i="25"/>
  <c r="Z953" i="25"/>
  <c r="Z954" i="25"/>
  <c r="Z955" i="25"/>
  <c r="Z956" i="25"/>
  <c r="Z957" i="25"/>
  <c r="Z958" i="25"/>
  <c r="Z959" i="25"/>
  <c r="Z960" i="25"/>
  <c r="Z961" i="25"/>
  <c r="Z962" i="25"/>
  <c r="Z963" i="25"/>
  <c r="Z964" i="25"/>
  <c r="Z965" i="25"/>
  <c r="Z966" i="25"/>
  <c r="Z967" i="25"/>
  <c r="Z968" i="25"/>
  <c r="Z969" i="25"/>
  <c r="Z970" i="25"/>
  <c r="Z971" i="25"/>
  <c r="Z972" i="25"/>
  <c r="Z973" i="25"/>
  <c r="Z974" i="25"/>
  <c r="Z975" i="25"/>
  <c r="Z976" i="25"/>
  <c r="Z977" i="25"/>
  <c r="Z978" i="25"/>
  <c r="Z979" i="25"/>
  <c r="Z980" i="25"/>
  <c r="Z981" i="25"/>
  <c r="Z982" i="25"/>
  <c r="Z983" i="25"/>
  <c r="Z984" i="25"/>
  <c r="Z985" i="25"/>
  <c r="Z986" i="25"/>
  <c r="Z987" i="25"/>
  <c r="Z988" i="25"/>
  <c r="Z989" i="25"/>
  <c r="Z990" i="25"/>
  <c r="Z991" i="25"/>
  <c r="Z992" i="25"/>
  <c r="Z993" i="25"/>
  <c r="Z994" i="25"/>
  <c r="Z995" i="25"/>
  <c r="Z996" i="25"/>
  <c r="Z997" i="25"/>
  <c r="Z998" i="25"/>
  <c r="Z999" i="25"/>
  <c r="Z1000" i="25"/>
  <c r="Z1001" i="25"/>
  <c r="Z1002" i="25"/>
  <c r="Z1003" i="25"/>
  <c r="Z1004" i="25"/>
  <c r="Z1005" i="25"/>
  <c r="Z1006" i="25"/>
  <c r="Z1007" i="25"/>
  <c r="Z1008" i="25"/>
  <c r="Z1009" i="25"/>
  <c r="Z1010" i="25"/>
  <c r="Z1011" i="25"/>
  <c r="Z1012" i="25"/>
  <c r="Z1013" i="25"/>
  <c r="Z1014" i="25"/>
  <c r="Z1015" i="25"/>
  <c r="Z1016" i="25"/>
  <c r="Z1017" i="25"/>
  <c r="Z1018" i="25"/>
  <c r="Z1019" i="25"/>
  <c r="Z1020" i="25"/>
  <c r="Z20" i="25"/>
  <c r="E9" i="12" s="1"/>
  <c r="Y21" i="25"/>
  <c r="Y22" i="25"/>
  <c r="Y23" i="25"/>
  <c r="Y24" i="25"/>
  <c r="Y25" i="25"/>
  <c r="Y26" i="25"/>
  <c r="Y27" i="25"/>
  <c r="Y28" i="25"/>
  <c r="Y29" i="25"/>
  <c r="Y30" i="25"/>
  <c r="Y31" i="25"/>
  <c r="Y32" i="25"/>
  <c r="Y33" i="25"/>
  <c r="Y34" i="25"/>
  <c r="Y35" i="25"/>
  <c r="Y36" i="25"/>
  <c r="Y37" i="25"/>
  <c r="Y38" i="25"/>
  <c r="Y39" i="25"/>
  <c r="Y40" i="25"/>
  <c r="Y41" i="25"/>
  <c r="Y42" i="25"/>
  <c r="Y43" i="25"/>
  <c r="Y44" i="25"/>
  <c r="Y45" i="25"/>
  <c r="Y46" i="25"/>
  <c r="Y47" i="25"/>
  <c r="Y48" i="25"/>
  <c r="Y49" i="25"/>
  <c r="Y50" i="25"/>
  <c r="Y51" i="25"/>
  <c r="Y52" i="25"/>
  <c r="Y53" i="25"/>
  <c r="Y54" i="25"/>
  <c r="Y55" i="25"/>
  <c r="Y56" i="25"/>
  <c r="Y57" i="25"/>
  <c r="Y58" i="25"/>
  <c r="Y59" i="25"/>
  <c r="Y60" i="25"/>
  <c r="Y61" i="25"/>
  <c r="Y62" i="25"/>
  <c r="Y63"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Y109" i="25"/>
  <c r="Y110" i="25"/>
  <c r="Y111" i="25"/>
  <c r="Y112" i="25"/>
  <c r="Y113" i="25"/>
  <c r="Y114" i="25"/>
  <c r="Y115" i="25"/>
  <c r="Y116" i="25"/>
  <c r="Y117" i="25"/>
  <c r="Y118" i="25"/>
  <c r="Y119" i="25"/>
  <c r="Y120" i="25"/>
  <c r="Y121" i="25"/>
  <c r="Y122" i="25"/>
  <c r="Y123" i="25"/>
  <c r="Y124" i="25"/>
  <c r="Y125" i="25"/>
  <c r="Y126" i="25"/>
  <c r="Y127" i="25"/>
  <c r="Y128" i="25"/>
  <c r="Y129" i="25"/>
  <c r="Y130" i="25"/>
  <c r="Y131" i="25"/>
  <c r="Y132" i="25"/>
  <c r="Y133" i="25"/>
  <c r="Y134" i="25"/>
  <c r="Y135" i="25"/>
  <c r="Y136" i="25"/>
  <c r="Y137" i="25"/>
  <c r="Y138" i="25"/>
  <c r="Y139" i="25"/>
  <c r="Y140" i="25"/>
  <c r="Y141" i="25"/>
  <c r="Y142" i="25"/>
  <c r="Y143" i="25"/>
  <c r="Y144" i="25"/>
  <c r="Y145" i="25"/>
  <c r="Y146" i="25"/>
  <c r="Y147" i="25"/>
  <c r="Y148" i="25"/>
  <c r="Y149" i="25"/>
  <c r="Y150" i="25"/>
  <c r="Y151" i="25"/>
  <c r="Y152" i="25"/>
  <c r="Y153" i="25"/>
  <c r="Y154" i="25"/>
  <c r="Y155" i="25"/>
  <c r="Y156" i="25"/>
  <c r="Y157" i="25"/>
  <c r="Y158" i="25"/>
  <c r="Y159" i="25"/>
  <c r="Y160" i="25"/>
  <c r="Y161" i="25"/>
  <c r="Y162" i="25"/>
  <c r="Y163" i="25"/>
  <c r="Y164" i="25"/>
  <c r="Y165" i="25"/>
  <c r="Y166" i="25"/>
  <c r="Y167" i="25"/>
  <c r="Y168" i="25"/>
  <c r="Y169" i="25"/>
  <c r="Y170" i="25"/>
  <c r="Y171" i="25"/>
  <c r="Y172" i="25"/>
  <c r="Y173" i="25"/>
  <c r="Y174" i="25"/>
  <c r="Y175" i="25"/>
  <c r="Y176" i="25"/>
  <c r="Y177" i="25"/>
  <c r="Y178" i="25"/>
  <c r="Y179" i="25"/>
  <c r="Y180" i="25"/>
  <c r="Y181" i="25"/>
  <c r="Y182" i="25"/>
  <c r="Y183" i="25"/>
  <c r="Y184" i="25"/>
  <c r="Y185" i="25"/>
  <c r="Y186" i="25"/>
  <c r="Y187" i="25"/>
  <c r="Y188" i="25"/>
  <c r="Y189" i="25"/>
  <c r="Y190" i="25"/>
  <c r="Y191" i="25"/>
  <c r="Y192" i="25"/>
  <c r="Y193" i="25"/>
  <c r="Y194" i="25"/>
  <c r="Y195" i="25"/>
  <c r="Y196" i="25"/>
  <c r="Y197" i="25"/>
  <c r="Y198" i="25"/>
  <c r="Y199" i="25"/>
  <c r="Y200" i="25"/>
  <c r="Y201" i="25"/>
  <c r="Y202" i="25"/>
  <c r="Y203" i="25"/>
  <c r="Y204" i="25"/>
  <c r="Y205" i="25"/>
  <c r="Y206" i="25"/>
  <c r="Y207" i="25"/>
  <c r="Y208" i="25"/>
  <c r="Y209" i="25"/>
  <c r="Y210" i="25"/>
  <c r="Y211" i="25"/>
  <c r="Y212" i="25"/>
  <c r="Y213" i="25"/>
  <c r="Y214" i="25"/>
  <c r="Y215" i="25"/>
  <c r="Y216" i="25"/>
  <c r="Y217" i="25"/>
  <c r="Y218" i="25"/>
  <c r="Y219" i="25"/>
  <c r="Y220" i="25"/>
  <c r="Y221" i="25"/>
  <c r="Y222" i="25"/>
  <c r="Y223" i="25"/>
  <c r="Y224" i="25"/>
  <c r="Y225" i="25"/>
  <c r="Y226" i="25"/>
  <c r="Y227" i="25"/>
  <c r="Y228" i="25"/>
  <c r="Y229" i="25"/>
  <c r="Y230" i="25"/>
  <c r="Y231" i="25"/>
  <c r="Y232" i="25"/>
  <c r="Y233" i="25"/>
  <c r="Y234" i="25"/>
  <c r="Y235" i="25"/>
  <c r="Y236" i="25"/>
  <c r="Y237" i="25"/>
  <c r="Y238" i="25"/>
  <c r="Y239" i="25"/>
  <c r="Y240" i="25"/>
  <c r="Y241" i="25"/>
  <c r="Y242" i="25"/>
  <c r="Y243" i="25"/>
  <c r="Y244" i="25"/>
  <c r="Y245" i="25"/>
  <c r="Y246" i="25"/>
  <c r="Y247" i="25"/>
  <c r="Y248" i="25"/>
  <c r="Y249" i="25"/>
  <c r="Y250" i="25"/>
  <c r="Y251" i="25"/>
  <c r="Y252" i="25"/>
  <c r="Y253" i="25"/>
  <c r="Y254" i="25"/>
  <c r="Y255" i="25"/>
  <c r="Y256" i="25"/>
  <c r="Y257" i="25"/>
  <c r="Y258" i="25"/>
  <c r="Y259" i="25"/>
  <c r="Y260" i="25"/>
  <c r="Y261" i="25"/>
  <c r="Y262" i="25"/>
  <c r="Y263" i="25"/>
  <c r="Y264" i="25"/>
  <c r="Y265" i="25"/>
  <c r="Y266" i="25"/>
  <c r="Y267" i="25"/>
  <c r="Y268" i="25"/>
  <c r="Y269" i="25"/>
  <c r="Y270" i="25"/>
  <c r="Y271" i="25"/>
  <c r="Y272" i="25"/>
  <c r="Y273" i="25"/>
  <c r="Y274" i="25"/>
  <c r="Y275" i="25"/>
  <c r="Y276" i="25"/>
  <c r="Y277" i="25"/>
  <c r="Y278" i="25"/>
  <c r="Y279" i="25"/>
  <c r="Y280" i="25"/>
  <c r="Y281" i="25"/>
  <c r="Y282" i="25"/>
  <c r="Y283" i="25"/>
  <c r="Y284" i="25"/>
  <c r="Y285" i="25"/>
  <c r="Y286" i="25"/>
  <c r="Y287" i="25"/>
  <c r="Y288" i="25"/>
  <c r="Y289" i="25"/>
  <c r="Y290" i="25"/>
  <c r="Y291" i="25"/>
  <c r="Y292" i="25"/>
  <c r="Y293" i="25"/>
  <c r="Y294" i="25"/>
  <c r="Y295" i="25"/>
  <c r="Y296" i="25"/>
  <c r="Y297" i="25"/>
  <c r="Y298" i="25"/>
  <c r="Y299" i="25"/>
  <c r="Y300" i="25"/>
  <c r="Y301" i="25"/>
  <c r="Y302" i="25"/>
  <c r="Y303" i="25"/>
  <c r="Y304" i="25"/>
  <c r="Y305" i="25"/>
  <c r="Y306" i="25"/>
  <c r="Y307" i="25"/>
  <c r="Y308" i="25"/>
  <c r="Y309" i="25"/>
  <c r="Y310" i="25"/>
  <c r="Y311" i="25"/>
  <c r="Y312" i="25"/>
  <c r="Y313" i="25"/>
  <c r="Y314" i="25"/>
  <c r="Y315" i="25"/>
  <c r="Y316" i="25"/>
  <c r="Y317" i="25"/>
  <c r="Y318" i="25"/>
  <c r="Y319" i="25"/>
  <c r="Y320" i="25"/>
  <c r="Y321" i="25"/>
  <c r="Y322" i="25"/>
  <c r="Y323" i="25"/>
  <c r="Y324" i="25"/>
  <c r="Y325" i="25"/>
  <c r="Y326" i="25"/>
  <c r="Y327" i="25"/>
  <c r="Y328" i="25"/>
  <c r="Y329" i="25"/>
  <c r="Y330" i="25"/>
  <c r="Y331" i="25"/>
  <c r="Y332" i="25"/>
  <c r="Y333" i="25"/>
  <c r="Y334" i="25"/>
  <c r="Y335" i="25"/>
  <c r="Y336" i="25"/>
  <c r="Y337" i="25"/>
  <c r="Y338" i="25"/>
  <c r="Y339" i="25"/>
  <c r="Y340" i="25"/>
  <c r="Y341" i="25"/>
  <c r="Y342" i="25"/>
  <c r="Y343" i="25"/>
  <c r="Y344" i="25"/>
  <c r="Y345" i="25"/>
  <c r="Y346" i="25"/>
  <c r="Y347" i="25"/>
  <c r="Y348" i="25"/>
  <c r="Y349" i="25"/>
  <c r="Y350" i="25"/>
  <c r="Y351" i="25"/>
  <c r="Y352" i="25"/>
  <c r="Y353" i="25"/>
  <c r="Y354" i="25"/>
  <c r="Y355" i="25"/>
  <c r="Y356" i="25"/>
  <c r="Y357" i="25"/>
  <c r="Y358" i="25"/>
  <c r="Y359" i="25"/>
  <c r="Y360" i="25"/>
  <c r="Y361" i="25"/>
  <c r="Y362" i="25"/>
  <c r="Y363" i="25"/>
  <c r="Y364" i="25"/>
  <c r="Y365" i="25"/>
  <c r="Y366" i="25"/>
  <c r="Y367" i="25"/>
  <c r="Y368" i="25"/>
  <c r="Y369" i="25"/>
  <c r="Y370" i="25"/>
  <c r="Y371" i="25"/>
  <c r="Y372" i="25"/>
  <c r="Y373" i="25"/>
  <c r="Y374" i="25"/>
  <c r="Y375" i="25"/>
  <c r="Y376" i="25"/>
  <c r="Y377" i="25"/>
  <c r="Y378" i="25"/>
  <c r="Y379" i="25"/>
  <c r="Y380" i="25"/>
  <c r="Y381" i="25"/>
  <c r="Y382" i="25"/>
  <c r="Y383" i="25"/>
  <c r="Y384" i="25"/>
  <c r="Y385" i="25"/>
  <c r="Y386" i="25"/>
  <c r="Y387" i="25"/>
  <c r="Y388" i="25"/>
  <c r="Y389" i="25"/>
  <c r="Y390" i="25"/>
  <c r="Y391" i="25"/>
  <c r="Y392" i="25"/>
  <c r="Y393" i="25"/>
  <c r="Y394" i="25"/>
  <c r="Y395" i="25"/>
  <c r="Y396" i="25"/>
  <c r="Y397" i="25"/>
  <c r="Y398" i="25"/>
  <c r="Y399" i="25"/>
  <c r="Y400" i="25"/>
  <c r="Y401" i="25"/>
  <c r="Y402" i="25"/>
  <c r="Y403" i="25"/>
  <c r="Y404" i="25"/>
  <c r="Y405" i="25"/>
  <c r="Y406" i="25"/>
  <c r="Y407" i="25"/>
  <c r="Y408" i="25"/>
  <c r="Y409" i="25"/>
  <c r="Y410" i="25"/>
  <c r="Y411" i="25"/>
  <c r="Y412" i="25"/>
  <c r="Y413" i="25"/>
  <c r="Y414" i="25"/>
  <c r="Y415" i="25"/>
  <c r="Y416" i="25"/>
  <c r="Y417" i="25"/>
  <c r="Y418" i="25"/>
  <c r="Y419" i="25"/>
  <c r="Y420" i="25"/>
  <c r="Y421" i="25"/>
  <c r="Y422" i="25"/>
  <c r="Y423" i="25"/>
  <c r="Y424" i="25"/>
  <c r="Y425" i="25"/>
  <c r="Y426" i="25"/>
  <c r="Y427" i="25"/>
  <c r="Y428" i="25"/>
  <c r="Y429" i="25"/>
  <c r="Y430" i="25"/>
  <c r="Y431" i="25"/>
  <c r="Y432" i="25"/>
  <c r="Y433" i="25"/>
  <c r="Y434" i="25"/>
  <c r="Y435" i="25"/>
  <c r="Y436" i="25"/>
  <c r="Y437" i="25"/>
  <c r="Y438" i="25"/>
  <c r="Y439" i="25"/>
  <c r="Y440" i="25"/>
  <c r="Y441" i="25"/>
  <c r="Y442" i="25"/>
  <c r="Y443" i="25"/>
  <c r="Y444" i="25"/>
  <c r="Y445" i="25"/>
  <c r="Y446" i="25"/>
  <c r="Y447" i="25"/>
  <c r="Y448" i="25"/>
  <c r="Y449" i="25"/>
  <c r="Y450" i="25"/>
  <c r="Y451" i="25"/>
  <c r="Y452" i="25"/>
  <c r="Y453" i="25"/>
  <c r="Y454" i="25"/>
  <c r="Y455" i="25"/>
  <c r="Y456" i="25"/>
  <c r="Y457" i="25"/>
  <c r="Y458" i="25"/>
  <c r="Y459" i="25"/>
  <c r="Y460" i="25"/>
  <c r="Y461" i="25"/>
  <c r="Y462" i="25"/>
  <c r="Y463" i="25"/>
  <c r="Y464" i="25"/>
  <c r="Y465" i="25"/>
  <c r="Y466" i="25"/>
  <c r="Y467" i="25"/>
  <c r="Y468" i="25"/>
  <c r="Y469" i="25"/>
  <c r="Y470" i="25"/>
  <c r="Y471" i="25"/>
  <c r="Y472" i="25"/>
  <c r="Y473" i="25"/>
  <c r="Y474" i="25"/>
  <c r="Y475" i="25"/>
  <c r="Y476" i="25"/>
  <c r="Y477" i="25"/>
  <c r="Y478" i="25"/>
  <c r="Y479" i="25"/>
  <c r="Y480" i="25"/>
  <c r="Y481" i="25"/>
  <c r="Y482" i="25"/>
  <c r="Y483" i="25"/>
  <c r="Y484" i="25"/>
  <c r="Y485" i="25"/>
  <c r="Y486" i="25"/>
  <c r="Y487" i="25"/>
  <c r="Y488" i="25"/>
  <c r="Y489" i="25"/>
  <c r="Y490" i="25"/>
  <c r="Y491" i="25"/>
  <c r="Y492" i="25"/>
  <c r="Y493" i="25"/>
  <c r="Y494" i="25"/>
  <c r="Y495" i="25"/>
  <c r="Y496" i="25"/>
  <c r="Y497" i="25"/>
  <c r="Y498" i="25"/>
  <c r="Y499" i="25"/>
  <c r="Y500" i="25"/>
  <c r="Y501" i="25"/>
  <c r="Y502" i="25"/>
  <c r="Y503" i="25"/>
  <c r="Y504" i="25"/>
  <c r="Y505" i="25"/>
  <c r="Y506" i="25"/>
  <c r="Y507" i="25"/>
  <c r="Y508" i="25"/>
  <c r="Y509" i="25"/>
  <c r="Y510" i="25"/>
  <c r="Y511" i="25"/>
  <c r="Y512" i="25"/>
  <c r="Y513" i="25"/>
  <c r="Y514" i="25"/>
  <c r="Y515" i="25"/>
  <c r="Y516" i="25"/>
  <c r="Y517" i="25"/>
  <c r="Y518" i="25"/>
  <c r="Y519" i="25"/>
  <c r="Y520" i="25"/>
  <c r="Y521" i="25"/>
  <c r="Y522" i="25"/>
  <c r="Y523" i="25"/>
  <c r="Y524" i="25"/>
  <c r="Y525" i="25"/>
  <c r="Y526" i="25"/>
  <c r="Y527" i="25"/>
  <c r="Y528" i="25"/>
  <c r="Y529" i="25"/>
  <c r="Y530" i="25"/>
  <c r="Y531" i="25"/>
  <c r="Y532" i="25"/>
  <c r="Y533" i="25"/>
  <c r="Y534" i="25"/>
  <c r="Y535" i="25"/>
  <c r="Y536" i="25"/>
  <c r="Y537" i="25"/>
  <c r="Y538" i="25"/>
  <c r="Y539" i="25"/>
  <c r="Y540" i="25"/>
  <c r="Y541" i="25"/>
  <c r="Y542" i="25"/>
  <c r="Y543" i="25"/>
  <c r="Y544" i="25"/>
  <c r="Y545" i="25"/>
  <c r="Y546" i="25"/>
  <c r="Y547" i="25"/>
  <c r="Y548" i="25"/>
  <c r="Y549" i="25"/>
  <c r="Y550" i="25"/>
  <c r="Y551" i="25"/>
  <c r="Y552" i="25"/>
  <c r="Y553" i="25"/>
  <c r="Y554" i="25"/>
  <c r="Y555" i="25"/>
  <c r="Y556" i="25"/>
  <c r="Y557" i="25"/>
  <c r="Y558" i="25"/>
  <c r="Y559" i="25"/>
  <c r="Y560" i="25"/>
  <c r="Y561" i="25"/>
  <c r="Y562" i="25"/>
  <c r="Y563" i="25"/>
  <c r="Y564" i="25"/>
  <c r="Y565" i="25"/>
  <c r="Y566" i="25"/>
  <c r="Y567" i="25"/>
  <c r="Y568" i="25"/>
  <c r="Y569" i="25"/>
  <c r="Y570" i="25"/>
  <c r="Y571" i="25"/>
  <c r="Y572" i="25"/>
  <c r="Y573" i="25"/>
  <c r="Y574" i="25"/>
  <c r="Y575" i="25"/>
  <c r="Y576" i="25"/>
  <c r="Y577" i="25"/>
  <c r="Y578" i="25"/>
  <c r="Y579" i="25"/>
  <c r="Y580" i="25"/>
  <c r="Y581" i="25"/>
  <c r="Y582" i="25"/>
  <c r="Y583" i="25"/>
  <c r="Y584" i="25"/>
  <c r="Y585" i="25"/>
  <c r="Y586" i="25"/>
  <c r="Y587" i="25"/>
  <c r="Y588" i="25"/>
  <c r="Y589" i="25"/>
  <c r="Y590" i="25"/>
  <c r="Y591" i="25"/>
  <c r="Y592" i="25"/>
  <c r="Y593" i="25"/>
  <c r="Y594" i="25"/>
  <c r="Y595" i="25"/>
  <c r="Y596" i="25"/>
  <c r="Y597" i="25"/>
  <c r="Y598" i="25"/>
  <c r="Y599" i="25"/>
  <c r="Y600" i="25"/>
  <c r="Y601" i="25"/>
  <c r="Y602" i="25"/>
  <c r="Y603" i="25"/>
  <c r="Y604" i="25"/>
  <c r="Y605" i="25"/>
  <c r="Y606" i="25"/>
  <c r="Y607" i="25"/>
  <c r="Y608" i="25"/>
  <c r="Y609" i="25"/>
  <c r="Y610" i="25"/>
  <c r="Y611" i="25"/>
  <c r="Y612" i="25"/>
  <c r="Y613" i="25"/>
  <c r="Y614" i="25"/>
  <c r="Y615" i="25"/>
  <c r="Y616" i="25"/>
  <c r="Y617" i="25"/>
  <c r="Y618" i="25"/>
  <c r="Y619" i="25"/>
  <c r="Y620" i="25"/>
  <c r="Y621" i="25"/>
  <c r="Y622" i="25"/>
  <c r="Y623" i="25"/>
  <c r="Y624" i="25"/>
  <c r="Y625" i="25"/>
  <c r="Y626" i="25"/>
  <c r="Y627" i="25"/>
  <c r="Y628" i="25"/>
  <c r="Y629" i="25"/>
  <c r="Y630" i="25"/>
  <c r="Y631" i="25"/>
  <c r="Y632" i="25"/>
  <c r="Y633" i="25"/>
  <c r="Y634" i="25"/>
  <c r="Y635" i="25"/>
  <c r="Y636" i="25"/>
  <c r="Y637" i="25"/>
  <c r="Y638" i="25"/>
  <c r="Y639" i="25"/>
  <c r="Y640" i="25"/>
  <c r="Y641" i="25"/>
  <c r="Y642" i="25"/>
  <c r="Y643" i="25"/>
  <c r="Y644" i="25"/>
  <c r="Y645" i="25"/>
  <c r="Y646" i="25"/>
  <c r="Y647" i="25"/>
  <c r="Y648" i="25"/>
  <c r="Y649" i="25"/>
  <c r="Y650" i="25"/>
  <c r="Y651" i="25"/>
  <c r="Y652" i="25"/>
  <c r="Y653" i="25"/>
  <c r="Y654" i="25"/>
  <c r="Y655" i="25"/>
  <c r="Y656" i="25"/>
  <c r="Y657" i="25"/>
  <c r="Y658" i="25"/>
  <c r="Y659" i="25"/>
  <c r="Y660" i="25"/>
  <c r="Y661" i="25"/>
  <c r="Y662" i="25"/>
  <c r="Y663" i="25"/>
  <c r="Y664" i="25"/>
  <c r="Y665" i="25"/>
  <c r="Y666" i="25"/>
  <c r="Y667" i="25"/>
  <c r="Y668" i="25"/>
  <c r="Y669" i="25"/>
  <c r="Y670" i="25"/>
  <c r="Y671" i="25"/>
  <c r="Y672" i="25"/>
  <c r="Y673" i="25"/>
  <c r="Y674" i="25"/>
  <c r="Y675" i="25"/>
  <c r="Y676" i="25"/>
  <c r="Y677" i="25"/>
  <c r="Y678" i="25"/>
  <c r="Y679" i="25"/>
  <c r="Y680" i="25"/>
  <c r="Y681" i="25"/>
  <c r="Y682" i="25"/>
  <c r="Y683" i="25"/>
  <c r="Y684" i="25"/>
  <c r="Y685" i="25"/>
  <c r="Y686" i="25"/>
  <c r="Y687" i="25"/>
  <c r="Y688" i="25"/>
  <c r="Y689" i="25"/>
  <c r="Y690" i="25"/>
  <c r="Y691" i="25"/>
  <c r="Y692" i="25"/>
  <c r="Y693" i="25"/>
  <c r="Y694" i="25"/>
  <c r="Y695" i="25"/>
  <c r="Y696" i="25"/>
  <c r="Y697" i="25"/>
  <c r="Y698" i="25"/>
  <c r="Y699" i="25"/>
  <c r="Y700" i="25"/>
  <c r="Y701" i="25"/>
  <c r="Y702" i="25"/>
  <c r="Y703" i="25"/>
  <c r="Y704" i="25"/>
  <c r="Y705" i="25"/>
  <c r="Y706" i="25"/>
  <c r="Y707" i="25"/>
  <c r="Y708" i="25"/>
  <c r="Y709" i="25"/>
  <c r="Y710" i="25"/>
  <c r="Y711" i="25"/>
  <c r="Y712" i="25"/>
  <c r="Y713" i="25"/>
  <c r="Y714" i="25"/>
  <c r="Y715" i="25"/>
  <c r="Y716" i="25"/>
  <c r="Y717" i="25"/>
  <c r="Y718" i="25"/>
  <c r="Y719" i="25"/>
  <c r="Y720" i="25"/>
  <c r="Y721" i="25"/>
  <c r="Y722" i="25"/>
  <c r="Y723" i="25"/>
  <c r="Y724" i="25"/>
  <c r="Y725" i="25"/>
  <c r="Y726" i="25"/>
  <c r="Y727" i="25"/>
  <c r="Y728" i="25"/>
  <c r="Y729" i="25"/>
  <c r="Y730" i="25"/>
  <c r="Y731" i="25"/>
  <c r="Y732" i="25"/>
  <c r="Y733" i="25"/>
  <c r="Y734" i="25"/>
  <c r="Y735" i="25"/>
  <c r="Y736" i="25"/>
  <c r="Y737" i="25"/>
  <c r="Y738" i="25"/>
  <c r="Y739" i="25"/>
  <c r="Y740" i="25"/>
  <c r="Y741" i="25"/>
  <c r="Y742" i="25"/>
  <c r="Y743" i="25"/>
  <c r="Y744" i="25"/>
  <c r="Y745" i="25"/>
  <c r="Y746" i="25"/>
  <c r="Y747" i="25"/>
  <c r="Y748" i="25"/>
  <c r="Y749" i="25"/>
  <c r="Y750" i="25"/>
  <c r="Y751" i="25"/>
  <c r="Y752" i="25"/>
  <c r="Y753" i="25"/>
  <c r="Y754" i="25"/>
  <c r="Y755" i="25"/>
  <c r="Y756" i="25"/>
  <c r="Y757" i="25"/>
  <c r="Y758" i="25"/>
  <c r="Y759" i="25"/>
  <c r="Y760" i="25"/>
  <c r="Y761" i="25"/>
  <c r="Y762" i="25"/>
  <c r="Y763" i="25"/>
  <c r="Y764" i="25"/>
  <c r="Y765" i="25"/>
  <c r="Y766" i="25"/>
  <c r="Y767" i="25"/>
  <c r="Y768" i="25"/>
  <c r="Y769" i="25"/>
  <c r="Y770" i="25"/>
  <c r="Y771" i="25"/>
  <c r="Y772" i="25"/>
  <c r="Y773" i="25"/>
  <c r="Y774" i="25"/>
  <c r="Y775" i="25"/>
  <c r="Y776" i="25"/>
  <c r="Y777" i="25"/>
  <c r="Y778" i="25"/>
  <c r="Y779" i="25"/>
  <c r="Y780" i="25"/>
  <c r="Y781" i="25"/>
  <c r="Y782" i="25"/>
  <c r="Y783" i="25"/>
  <c r="Y784" i="25"/>
  <c r="Y785" i="25"/>
  <c r="Y786" i="25"/>
  <c r="Y787" i="25"/>
  <c r="Y788" i="25"/>
  <c r="Y789" i="25"/>
  <c r="Y790" i="25"/>
  <c r="Y791" i="25"/>
  <c r="Y792" i="25"/>
  <c r="Y793" i="25"/>
  <c r="Y794" i="25"/>
  <c r="Y795" i="25"/>
  <c r="Y796" i="25"/>
  <c r="Y797" i="25"/>
  <c r="Y798" i="25"/>
  <c r="Y799" i="25"/>
  <c r="Y800" i="25"/>
  <c r="Y801" i="25"/>
  <c r="Y802" i="25"/>
  <c r="Y803" i="25"/>
  <c r="Y804" i="25"/>
  <c r="Y805" i="25"/>
  <c r="Y806" i="25"/>
  <c r="Y807" i="25"/>
  <c r="Y808" i="25"/>
  <c r="Y809" i="25"/>
  <c r="Y810" i="25"/>
  <c r="Y811" i="25"/>
  <c r="Y812" i="25"/>
  <c r="Y813" i="25"/>
  <c r="Y814" i="25"/>
  <c r="Y815" i="25"/>
  <c r="Y816" i="25"/>
  <c r="Y817" i="25"/>
  <c r="Y818" i="25"/>
  <c r="Y819" i="25"/>
  <c r="Y820" i="25"/>
  <c r="Y821" i="25"/>
  <c r="Y822" i="25"/>
  <c r="Y823" i="25"/>
  <c r="Y824" i="25"/>
  <c r="Y825" i="25"/>
  <c r="Y826" i="25"/>
  <c r="Y827" i="25"/>
  <c r="Y828" i="25"/>
  <c r="Y829" i="25"/>
  <c r="Y830" i="25"/>
  <c r="Y831" i="25"/>
  <c r="Y832" i="25"/>
  <c r="Y833" i="25"/>
  <c r="Y834" i="25"/>
  <c r="Y835" i="25"/>
  <c r="Y836" i="25"/>
  <c r="Y837" i="25"/>
  <c r="Y838" i="25"/>
  <c r="Y839" i="25"/>
  <c r="Y840" i="25"/>
  <c r="Y841" i="25"/>
  <c r="Y842" i="25"/>
  <c r="Y843" i="25"/>
  <c r="Y844" i="25"/>
  <c r="Y845" i="25"/>
  <c r="Y846" i="25"/>
  <c r="Y847" i="25"/>
  <c r="Y848" i="25"/>
  <c r="Y849" i="25"/>
  <c r="Y850" i="25"/>
  <c r="Y851" i="25"/>
  <c r="Y852" i="25"/>
  <c r="Y853" i="25"/>
  <c r="Y854" i="25"/>
  <c r="Y855" i="25"/>
  <c r="Y856" i="25"/>
  <c r="Y857" i="25"/>
  <c r="Y858" i="25"/>
  <c r="Y859" i="25"/>
  <c r="Y860" i="25"/>
  <c r="Y861" i="25"/>
  <c r="Y862" i="25"/>
  <c r="Y863" i="25"/>
  <c r="Y864" i="25"/>
  <c r="Y865" i="25"/>
  <c r="Y866" i="25"/>
  <c r="Y867" i="25"/>
  <c r="Y868" i="25"/>
  <c r="Y869" i="25"/>
  <c r="Y870" i="25"/>
  <c r="Y871" i="25"/>
  <c r="Y872" i="25"/>
  <c r="Y873" i="25"/>
  <c r="Y874" i="25"/>
  <c r="Y875" i="25"/>
  <c r="Y876" i="25"/>
  <c r="Y877" i="25"/>
  <c r="Y878" i="25"/>
  <c r="Y879" i="25"/>
  <c r="Y880" i="25"/>
  <c r="Y881" i="25"/>
  <c r="Y882" i="25"/>
  <c r="Y883" i="25"/>
  <c r="Y884" i="25"/>
  <c r="Y885" i="25"/>
  <c r="Y886" i="25"/>
  <c r="Y887" i="25"/>
  <c r="Y888" i="25"/>
  <c r="Y889" i="25"/>
  <c r="Y890" i="25"/>
  <c r="Y891" i="25"/>
  <c r="Y892" i="25"/>
  <c r="Y893" i="25"/>
  <c r="Y894" i="25"/>
  <c r="Y895" i="25"/>
  <c r="Y896" i="25"/>
  <c r="Y897" i="25"/>
  <c r="Y898" i="25"/>
  <c r="Y899" i="25"/>
  <c r="Y900" i="25"/>
  <c r="Y901" i="25"/>
  <c r="Y902" i="25"/>
  <c r="Y903" i="25"/>
  <c r="Y904" i="25"/>
  <c r="Y905" i="25"/>
  <c r="Y906" i="25"/>
  <c r="Y907" i="25"/>
  <c r="Y908" i="25"/>
  <c r="Y909" i="25"/>
  <c r="Y910" i="25"/>
  <c r="Y911" i="25"/>
  <c r="Y912" i="25"/>
  <c r="Y913" i="25"/>
  <c r="Y914" i="25"/>
  <c r="Y915" i="25"/>
  <c r="Y916" i="25"/>
  <c r="Y917" i="25"/>
  <c r="Y918" i="25"/>
  <c r="Y919" i="25"/>
  <c r="Y920" i="25"/>
  <c r="Y921" i="25"/>
  <c r="Y922" i="25"/>
  <c r="Y923" i="25"/>
  <c r="Y924" i="25"/>
  <c r="Y925" i="25"/>
  <c r="Y926" i="25"/>
  <c r="Y927" i="25"/>
  <c r="Y928" i="25"/>
  <c r="Y929" i="25"/>
  <c r="Y930" i="25"/>
  <c r="Y931" i="25"/>
  <c r="Y932" i="25"/>
  <c r="Y933" i="25"/>
  <c r="Y934" i="25"/>
  <c r="Y935" i="25"/>
  <c r="Y936" i="25"/>
  <c r="Y937" i="25"/>
  <c r="Y938" i="25"/>
  <c r="Y939" i="25"/>
  <c r="Y940" i="25"/>
  <c r="Y941" i="25"/>
  <c r="Y942" i="25"/>
  <c r="Y943" i="25"/>
  <c r="Y944" i="25"/>
  <c r="Y945" i="25"/>
  <c r="Y946" i="25"/>
  <c r="Y947" i="25"/>
  <c r="Y948" i="25"/>
  <c r="Y949" i="25"/>
  <c r="Y950" i="25"/>
  <c r="Y951" i="25"/>
  <c r="Y952" i="25"/>
  <c r="Y953" i="25"/>
  <c r="Y954" i="25"/>
  <c r="Y955" i="25"/>
  <c r="Y956" i="25"/>
  <c r="Y957" i="25"/>
  <c r="Y958" i="25"/>
  <c r="Y959" i="25"/>
  <c r="Y960" i="25"/>
  <c r="Y961" i="25"/>
  <c r="Y962" i="25"/>
  <c r="Y963" i="25"/>
  <c r="Y964" i="25"/>
  <c r="Y965" i="25"/>
  <c r="Y966" i="25"/>
  <c r="Y967" i="25"/>
  <c r="Y968" i="25"/>
  <c r="Y969" i="25"/>
  <c r="Y970" i="25"/>
  <c r="Y971" i="25"/>
  <c r="Y972" i="25"/>
  <c r="Y973" i="25"/>
  <c r="Y974" i="25"/>
  <c r="Y975" i="25"/>
  <c r="Y976" i="25"/>
  <c r="Y977" i="25"/>
  <c r="Y978" i="25"/>
  <c r="Y979" i="25"/>
  <c r="Y980" i="25"/>
  <c r="Y981" i="25"/>
  <c r="Y982" i="25"/>
  <c r="Y983" i="25"/>
  <c r="Y984" i="25"/>
  <c r="Y985" i="25"/>
  <c r="Y986" i="25"/>
  <c r="Y987" i="25"/>
  <c r="Y988" i="25"/>
  <c r="Y989" i="25"/>
  <c r="Y990" i="25"/>
  <c r="Y991" i="25"/>
  <c r="Y992" i="25"/>
  <c r="Y993" i="25"/>
  <c r="Y994" i="25"/>
  <c r="Y995" i="25"/>
  <c r="Y996" i="25"/>
  <c r="Y997" i="25"/>
  <c r="Y998" i="25"/>
  <c r="Y999" i="25"/>
  <c r="Y1000" i="25"/>
  <c r="Y1001" i="25"/>
  <c r="Y1002" i="25"/>
  <c r="Y1003" i="25"/>
  <c r="Y1004" i="25"/>
  <c r="Y1005" i="25"/>
  <c r="Y1006" i="25"/>
  <c r="Y1007" i="25"/>
  <c r="Y1008" i="25"/>
  <c r="Y1009" i="25"/>
  <c r="Y1010" i="25"/>
  <c r="Y1011" i="25"/>
  <c r="Y1012" i="25"/>
  <c r="Y1013" i="25"/>
  <c r="Y1014" i="25"/>
  <c r="Y1015" i="25"/>
  <c r="Y1016" i="25"/>
  <c r="Y1017" i="25"/>
  <c r="Y1018" i="25"/>
  <c r="Y1019" i="25"/>
  <c r="Y1020" i="25"/>
  <c r="Y20" i="25"/>
  <c r="Z20" i="24"/>
  <c r="AB21" i="24"/>
  <c r="AB22" i="24"/>
  <c r="AB23" i="24"/>
  <c r="AB24" i="24"/>
  <c r="AB25" i="24"/>
  <c r="AB26" i="24"/>
  <c r="AB27" i="24"/>
  <c r="AB28" i="24"/>
  <c r="AB29" i="24"/>
  <c r="AB30" i="24"/>
  <c r="AB31" i="24"/>
  <c r="AB32" i="24"/>
  <c r="AB33" i="24"/>
  <c r="AB34" i="24"/>
  <c r="AB35" i="24"/>
  <c r="AB36" i="24"/>
  <c r="AB37" i="24"/>
  <c r="AB38" i="24"/>
  <c r="AB39" i="24"/>
  <c r="AB40" i="24"/>
  <c r="AB41" i="24"/>
  <c r="AB42" i="24"/>
  <c r="AB43" i="24"/>
  <c r="AB44" i="24"/>
  <c r="AB45" i="24"/>
  <c r="AB46" i="24"/>
  <c r="AB47" i="24"/>
  <c r="AB48" i="24"/>
  <c r="AB49" i="24"/>
  <c r="AB50" i="24"/>
  <c r="AB51" i="24"/>
  <c r="AB52" i="24"/>
  <c r="AB53" i="24"/>
  <c r="AB54" i="24"/>
  <c r="AB55" i="24"/>
  <c r="AB56" i="24"/>
  <c r="AB57" i="24"/>
  <c r="AB58" i="24"/>
  <c r="AB59" i="24"/>
  <c r="AB60" i="24"/>
  <c r="AB61" i="24"/>
  <c r="AB62" i="24"/>
  <c r="AB63" i="24"/>
  <c r="AB64" i="24"/>
  <c r="AB65" i="24"/>
  <c r="AB66" i="24"/>
  <c r="AB67" i="24"/>
  <c r="AB68" i="24"/>
  <c r="AB69" i="24"/>
  <c r="AB70" i="24"/>
  <c r="AB71" i="24"/>
  <c r="AB72" i="24"/>
  <c r="AB73" i="24"/>
  <c r="AB74" i="24"/>
  <c r="AB75" i="24"/>
  <c r="AB76" i="24"/>
  <c r="AB77" i="24"/>
  <c r="AB78" i="24"/>
  <c r="AB79" i="24"/>
  <c r="AB80" i="24"/>
  <c r="AB81" i="24"/>
  <c r="AB82" i="24"/>
  <c r="AB83" i="24"/>
  <c r="AB84" i="24"/>
  <c r="AB85" i="24"/>
  <c r="AB86" i="24"/>
  <c r="AB87" i="24"/>
  <c r="AB88" i="24"/>
  <c r="AB89" i="24"/>
  <c r="AB90" i="24"/>
  <c r="AB91" i="24"/>
  <c r="AB92" i="24"/>
  <c r="AB93" i="24"/>
  <c r="AB94" i="24"/>
  <c r="AB95" i="24"/>
  <c r="AB96" i="24"/>
  <c r="AB97" i="24"/>
  <c r="AB98" i="24"/>
  <c r="AB99" i="24"/>
  <c r="AB100" i="24"/>
  <c r="AB101" i="24"/>
  <c r="AB102" i="24"/>
  <c r="AB103" i="24"/>
  <c r="AB104" i="24"/>
  <c r="AB105" i="24"/>
  <c r="AB106" i="24"/>
  <c r="AB107" i="24"/>
  <c r="AB108" i="24"/>
  <c r="AB109" i="24"/>
  <c r="AB110" i="24"/>
  <c r="AB111" i="24"/>
  <c r="AB112" i="24"/>
  <c r="AB113" i="24"/>
  <c r="AB114" i="24"/>
  <c r="AB115" i="24"/>
  <c r="AB116" i="24"/>
  <c r="AB117" i="24"/>
  <c r="AB118" i="24"/>
  <c r="AB119" i="24"/>
  <c r="AB120" i="24"/>
  <c r="AB121" i="24"/>
  <c r="AB122" i="24"/>
  <c r="AB123" i="24"/>
  <c r="AB124" i="24"/>
  <c r="AB125" i="24"/>
  <c r="AB126" i="24"/>
  <c r="AB127" i="24"/>
  <c r="AB128" i="24"/>
  <c r="AB129" i="24"/>
  <c r="AB130" i="24"/>
  <c r="AB131" i="24"/>
  <c r="AB132" i="24"/>
  <c r="AB133" i="24"/>
  <c r="AB134" i="24"/>
  <c r="AB135" i="24"/>
  <c r="AB136" i="24"/>
  <c r="AB137" i="24"/>
  <c r="AB138" i="24"/>
  <c r="AB139" i="24"/>
  <c r="AB140" i="24"/>
  <c r="AB141" i="24"/>
  <c r="AB142" i="24"/>
  <c r="AB143" i="24"/>
  <c r="AB144" i="24"/>
  <c r="AB145" i="24"/>
  <c r="AB146" i="24"/>
  <c r="AB147" i="24"/>
  <c r="AB148" i="24"/>
  <c r="AB149" i="24"/>
  <c r="AB150" i="24"/>
  <c r="AB151" i="24"/>
  <c r="AB152" i="24"/>
  <c r="AB153" i="24"/>
  <c r="AB154" i="24"/>
  <c r="AB155" i="24"/>
  <c r="AB156" i="24"/>
  <c r="AB157" i="24"/>
  <c r="AB158" i="24"/>
  <c r="AB159" i="24"/>
  <c r="AB160" i="24"/>
  <c r="AB161" i="24"/>
  <c r="AB162" i="24"/>
  <c r="AB163" i="24"/>
  <c r="AB164" i="24"/>
  <c r="AB165" i="24"/>
  <c r="AB166" i="24"/>
  <c r="AB167" i="24"/>
  <c r="AB168" i="24"/>
  <c r="AB169" i="24"/>
  <c r="AB170" i="24"/>
  <c r="AB171" i="24"/>
  <c r="AB172" i="24"/>
  <c r="AB173" i="24"/>
  <c r="AB174" i="24"/>
  <c r="AB175" i="24"/>
  <c r="AB176" i="24"/>
  <c r="AB177" i="24"/>
  <c r="AB178" i="24"/>
  <c r="AB179" i="24"/>
  <c r="AB180" i="24"/>
  <c r="AB181" i="24"/>
  <c r="AB182" i="24"/>
  <c r="AB183" i="24"/>
  <c r="AB184" i="24"/>
  <c r="AB185" i="24"/>
  <c r="AB186" i="24"/>
  <c r="AB187" i="24"/>
  <c r="AB188" i="24"/>
  <c r="AB189" i="24"/>
  <c r="AB190" i="24"/>
  <c r="AB191" i="24"/>
  <c r="AB192" i="24"/>
  <c r="AB193" i="24"/>
  <c r="AB194" i="24"/>
  <c r="AB195" i="24"/>
  <c r="AB196" i="24"/>
  <c r="AB197" i="24"/>
  <c r="AB198" i="24"/>
  <c r="AB199" i="24"/>
  <c r="AB200" i="24"/>
  <c r="AB201" i="24"/>
  <c r="AB202" i="24"/>
  <c r="AB203" i="24"/>
  <c r="AB204" i="24"/>
  <c r="AB205" i="24"/>
  <c r="AB206" i="24"/>
  <c r="AB207" i="24"/>
  <c r="AB208" i="24"/>
  <c r="AB209" i="24"/>
  <c r="AB210" i="24"/>
  <c r="AB211" i="24"/>
  <c r="AB212" i="24"/>
  <c r="AB213" i="24"/>
  <c r="AB214" i="24"/>
  <c r="AB215" i="24"/>
  <c r="AB216" i="24"/>
  <c r="AB217" i="24"/>
  <c r="AB218" i="24"/>
  <c r="AB219" i="24"/>
  <c r="AB220" i="24"/>
  <c r="AB221" i="24"/>
  <c r="AB222" i="24"/>
  <c r="AB223" i="24"/>
  <c r="AB224" i="24"/>
  <c r="AB225" i="24"/>
  <c r="AB226" i="24"/>
  <c r="AB227" i="24"/>
  <c r="AB228" i="24"/>
  <c r="AB229" i="24"/>
  <c r="AB230" i="24"/>
  <c r="AB231" i="24"/>
  <c r="AB232" i="24"/>
  <c r="AB233" i="24"/>
  <c r="AB234" i="24"/>
  <c r="AB235" i="24"/>
  <c r="AB236" i="24"/>
  <c r="AB237" i="24"/>
  <c r="AB238" i="24"/>
  <c r="AB239" i="24"/>
  <c r="AB240" i="24"/>
  <c r="AB241" i="24"/>
  <c r="AB242" i="24"/>
  <c r="AB243" i="24"/>
  <c r="AB244" i="24"/>
  <c r="AB245" i="24"/>
  <c r="AB246" i="24"/>
  <c r="AB247" i="24"/>
  <c r="AB248" i="24"/>
  <c r="AB249" i="24"/>
  <c r="AB250" i="24"/>
  <c r="AB251" i="24"/>
  <c r="AB252" i="24"/>
  <c r="AB253" i="24"/>
  <c r="AB254" i="24"/>
  <c r="AB255" i="24"/>
  <c r="AB256" i="24"/>
  <c r="AB257" i="24"/>
  <c r="AB258" i="24"/>
  <c r="AB259" i="24"/>
  <c r="AB260" i="24"/>
  <c r="AB261" i="24"/>
  <c r="AB262" i="24"/>
  <c r="AB263" i="24"/>
  <c r="AB264" i="24"/>
  <c r="AB265" i="24"/>
  <c r="AB266" i="24"/>
  <c r="AB267" i="24"/>
  <c r="AB268" i="24"/>
  <c r="AB269" i="24"/>
  <c r="AB270" i="24"/>
  <c r="AB271" i="24"/>
  <c r="AB272" i="24"/>
  <c r="AB273" i="24"/>
  <c r="AB274" i="24"/>
  <c r="AB275" i="24"/>
  <c r="AB276" i="24"/>
  <c r="AB277" i="24"/>
  <c r="AB278" i="24"/>
  <c r="AB279" i="24"/>
  <c r="AB280" i="24"/>
  <c r="AB281" i="24"/>
  <c r="AB282" i="24"/>
  <c r="AB283" i="24"/>
  <c r="AB284" i="24"/>
  <c r="AB285" i="24"/>
  <c r="AB286" i="24"/>
  <c r="AB287" i="24"/>
  <c r="AB288" i="24"/>
  <c r="AB289" i="24"/>
  <c r="AB290" i="24"/>
  <c r="AB291" i="24"/>
  <c r="AB292" i="24"/>
  <c r="AB293" i="24"/>
  <c r="AB294" i="24"/>
  <c r="AB295" i="24"/>
  <c r="AB296" i="24"/>
  <c r="AB297" i="24"/>
  <c r="AB298" i="24"/>
  <c r="AB299" i="24"/>
  <c r="AB300" i="24"/>
  <c r="AB301" i="24"/>
  <c r="AB302" i="24"/>
  <c r="AB303" i="24"/>
  <c r="AB304" i="24"/>
  <c r="AB305" i="24"/>
  <c r="AB306" i="24"/>
  <c r="AB307" i="24"/>
  <c r="AB308" i="24"/>
  <c r="AB309" i="24"/>
  <c r="AB310" i="24"/>
  <c r="AB311" i="24"/>
  <c r="AB312" i="24"/>
  <c r="AB313" i="24"/>
  <c r="AB314" i="24"/>
  <c r="AB315" i="24"/>
  <c r="AB316" i="24"/>
  <c r="AB317" i="24"/>
  <c r="AB318" i="24"/>
  <c r="AB319" i="24"/>
  <c r="AB320" i="24"/>
  <c r="AB321" i="24"/>
  <c r="AB322" i="24"/>
  <c r="AB323" i="24"/>
  <c r="AB324" i="24"/>
  <c r="AB325" i="24"/>
  <c r="AB326" i="24"/>
  <c r="AB327" i="24"/>
  <c r="AB328" i="24"/>
  <c r="AB329" i="24"/>
  <c r="AB330" i="24"/>
  <c r="AB331" i="24"/>
  <c r="AB332" i="24"/>
  <c r="AB333" i="24"/>
  <c r="AB334" i="24"/>
  <c r="AB335" i="24"/>
  <c r="AB336" i="24"/>
  <c r="AB337" i="24"/>
  <c r="AB338" i="24"/>
  <c r="AB339" i="24"/>
  <c r="AB340" i="24"/>
  <c r="AB341" i="24"/>
  <c r="AB342" i="24"/>
  <c r="AB343" i="24"/>
  <c r="AB344" i="24"/>
  <c r="AB345" i="24"/>
  <c r="AB346" i="24"/>
  <c r="AB347" i="24"/>
  <c r="AB348" i="24"/>
  <c r="AB349" i="24"/>
  <c r="AB350" i="24"/>
  <c r="AB351" i="24"/>
  <c r="AB352" i="24"/>
  <c r="AB353" i="24"/>
  <c r="AB354" i="24"/>
  <c r="AB355" i="24"/>
  <c r="AB356" i="24"/>
  <c r="AB357" i="24"/>
  <c r="AB358" i="24"/>
  <c r="AB359" i="24"/>
  <c r="AB360" i="24"/>
  <c r="AB361" i="24"/>
  <c r="AB362" i="24"/>
  <c r="AB363" i="24"/>
  <c r="AB364" i="24"/>
  <c r="AB365" i="24"/>
  <c r="AB366" i="24"/>
  <c r="AB367" i="24"/>
  <c r="AB368" i="24"/>
  <c r="AB369" i="24"/>
  <c r="AB370" i="24"/>
  <c r="AB371" i="24"/>
  <c r="AB372" i="24"/>
  <c r="AB373" i="24"/>
  <c r="AB374" i="24"/>
  <c r="AB375" i="24"/>
  <c r="AB376" i="24"/>
  <c r="AB377" i="24"/>
  <c r="AB378" i="24"/>
  <c r="AB379" i="24"/>
  <c r="AB380" i="24"/>
  <c r="AB381" i="24"/>
  <c r="AB382" i="24"/>
  <c r="AB383" i="24"/>
  <c r="AB384" i="24"/>
  <c r="AB385" i="24"/>
  <c r="AB386" i="24"/>
  <c r="AB387" i="24"/>
  <c r="AB388" i="24"/>
  <c r="AB389" i="24"/>
  <c r="AB390" i="24"/>
  <c r="AB391" i="24"/>
  <c r="AB392" i="24"/>
  <c r="AB393" i="24"/>
  <c r="AB394" i="24"/>
  <c r="AB395" i="24"/>
  <c r="AB396" i="24"/>
  <c r="AB397" i="24"/>
  <c r="AB398" i="24"/>
  <c r="AB399" i="24"/>
  <c r="AB400" i="24"/>
  <c r="AB401" i="24"/>
  <c r="AB402" i="24"/>
  <c r="AB403" i="24"/>
  <c r="AB404" i="24"/>
  <c r="AB405" i="24"/>
  <c r="AB406" i="24"/>
  <c r="AB407" i="24"/>
  <c r="AB408" i="24"/>
  <c r="AB409" i="24"/>
  <c r="AB410" i="24"/>
  <c r="AB411" i="24"/>
  <c r="AB412" i="24"/>
  <c r="AB413" i="24"/>
  <c r="AB414" i="24"/>
  <c r="AB415" i="24"/>
  <c r="AB416" i="24"/>
  <c r="AB417" i="24"/>
  <c r="AB418" i="24"/>
  <c r="AB419" i="24"/>
  <c r="AB420" i="24"/>
  <c r="AB421" i="24"/>
  <c r="AB422" i="24"/>
  <c r="AB423" i="24"/>
  <c r="AB424" i="24"/>
  <c r="AB425" i="24"/>
  <c r="AB426" i="24"/>
  <c r="AB427" i="24"/>
  <c r="AB428" i="24"/>
  <c r="AB429" i="24"/>
  <c r="AB430" i="24"/>
  <c r="AB431" i="24"/>
  <c r="AB432" i="24"/>
  <c r="AB433" i="24"/>
  <c r="AB434" i="24"/>
  <c r="AB435" i="24"/>
  <c r="AB436" i="24"/>
  <c r="AB437" i="24"/>
  <c r="AB438" i="24"/>
  <c r="AB439" i="24"/>
  <c r="AB440" i="24"/>
  <c r="AB441" i="24"/>
  <c r="AB442" i="24"/>
  <c r="AB443" i="24"/>
  <c r="AB444" i="24"/>
  <c r="AB445" i="24"/>
  <c r="AB446" i="24"/>
  <c r="AB447" i="24"/>
  <c r="AB448" i="24"/>
  <c r="AB449" i="24"/>
  <c r="AB450" i="24"/>
  <c r="AB451" i="24"/>
  <c r="AB452" i="24"/>
  <c r="AB453" i="24"/>
  <c r="AB454" i="24"/>
  <c r="AB455" i="24"/>
  <c r="AB456" i="24"/>
  <c r="AB457" i="24"/>
  <c r="AB458" i="24"/>
  <c r="AB459" i="24"/>
  <c r="AB460" i="24"/>
  <c r="AB461" i="24"/>
  <c r="AB462" i="24"/>
  <c r="AB463" i="24"/>
  <c r="AB464" i="24"/>
  <c r="AB465" i="24"/>
  <c r="AB466" i="24"/>
  <c r="AB467" i="24"/>
  <c r="AB468" i="24"/>
  <c r="AB469" i="24"/>
  <c r="AB470" i="24"/>
  <c r="AB471" i="24"/>
  <c r="AB472" i="24"/>
  <c r="AB473" i="24"/>
  <c r="AB474" i="24"/>
  <c r="AB475" i="24"/>
  <c r="AB476" i="24"/>
  <c r="AB477" i="24"/>
  <c r="AB478" i="24"/>
  <c r="AB479" i="24"/>
  <c r="AB480" i="24"/>
  <c r="AB481" i="24"/>
  <c r="AB482" i="24"/>
  <c r="AB483" i="24"/>
  <c r="AB484" i="24"/>
  <c r="AB485" i="24"/>
  <c r="AB486" i="24"/>
  <c r="AB487" i="24"/>
  <c r="AB488" i="24"/>
  <c r="AB489" i="24"/>
  <c r="AB490" i="24"/>
  <c r="AB491" i="24"/>
  <c r="AB492" i="24"/>
  <c r="AB493" i="24"/>
  <c r="AB494" i="24"/>
  <c r="AB495" i="24"/>
  <c r="AB496" i="24"/>
  <c r="AB497" i="24"/>
  <c r="AB498" i="24"/>
  <c r="AB499" i="24"/>
  <c r="AB500" i="24"/>
  <c r="AB501" i="24"/>
  <c r="AB502" i="24"/>
  <c r="AB503" i="24"/>
  <c r="AB504" i="24"/>
  <c r="AB505" i="24"/>
  <c r="AB506" i="24"/>
  <c r="AB507" i="24"/>
  <c r="AB508" i="24"/>
  <c r="AB509" i="24"/>
  <c r="AB510" i="24"/>
  <c r="AB511" i="24"/>
  <c r="AB512" i="24"/>
  <c r="AB513" i="24"/>
  <c r="AB514" i="24"/>
  <c r="AB515" i="24"/>
  <c r="AB516" i="24"/>
  <c r="AB517" i="24"/>
  <c r="AB518" i="24"/>
  <c r="AB519" i="24"/>
  <c r="AB520" i="24"/>
  <c r="AB521" i="24"/>
  <c r="AB522" i="24"/>
  <c r="AB523" i="24"/>
  <c r="AB524" i="24"/>
  <c r="AB525" i="24"/>
  <c r="AB526" i="24"/>
  <c r="AB527" i="24"/>
  <c r="AB528" i="24"/>
  <c r="AB529" i="24"/>
  <c r="AB530" i="24"/>
  <c r="AB531" i="24"/>
  <c r="AB532" i="24"/>
  <c r="AB533" i="24"/>
  <c r="AB534" i="24"/>
  <c r="AB535" i="24"/>
  <c r="AB536" i="24"/>
  <c r="AB537" i="24"/>
  <c r="AB538" i="24"/>
  <c r="AB539" i="24"/>
  <c r="AB540" i="24"/>
  <c r="AB541" i="24"/>
  <c r="AB542" i="24"/>
  <c r="AB543" i="24"/>
  <c r="AB544" i="24"/>
  <c r="AB545" i="24"/>
  <c r="AB546" i="24"/>
  <c r="AB547" i="24"/>
  <c r="AB548" i="24"/>
  <c r="AB549" i="24"/>
  <c r="AB550" i="24"/>
  <c r="AB551" i="24"/>
  <c r="AB552" i="24"/>
  <c r="AB553" i="24"/>
  <c r="AB554" i="24"/>
  <c r="AB555" i="24"/>
  <c r="AB556" i="24"/>
  <c r="AB557" i="24"/>
  <c r="AB558" i="24"/>
  <c r="AB559" i="24"/>
  <c r="AB560" i="24"/>
  <c r="AB561" i="24"/>
  <c r="AB562" i="24"/>
  <c r="AB563" i="24"/>
  <c r="AB564" i="24"/>
  <c r="AB565" i="24"/>
  <c r="AB566" i="24"/>
  <c r="AB567" i="24"/>
  <c r="AB568" i="24"/>
  <c r="AB569" i="24"/>
  <c r="AB570" i="24"/>
  <c r="AB571" i="24"/>
  <c r="AB572" i="24"/>
  <c r="AB573" i="24"/>
  <c r="AB574" i="24"/>
  <c r="AB575" i="24"/>
  <c r="AB576" i="24"/>
  <c r="AB577" i="24"/>
  <c r="AB578" i="24"/>
  <c r="AB579" i="24"/>
  <c r="AB580" i="24"/>
  <c r="AB581" i="24"/>
  <c r="AB582" i="24"/>
  <c r="AB583" i="24"/>
  <c r="AB584" i="24"/>
  <c r="AB585" i="24"/>
  <c r="AB586" i="24"/>
  <c r="AB587" i="24"/>
  <c r="AB588" i="24"/>
  <c r="AB589" i="24"/>
  <c r="AB590" i="24"/>
  <c r="AB591" i="24"/>
  <c r="AB592" i="24"/>
  <c r="AB593" i="24"/>
  <c r="AB594" i="24"/>
  <c r="AB595" i="24"/>
  <c r="AB596" i="24"/>
  <c r="AB597" i="24"/>
  <c r="AB598" i="24"/>
  <c r="AB599" i="24"/>
  <c r="AB600" i="24"/>
  <c r="AB601" i="24"/>
  <c r="AB602" i="24"/>
  <c r="AB603" i="24"/>
  <c r="AB604" i="24"/>
  <c r="AB605" i="24"/>
  <c r="AB606" i="24"/>
  <c r="AB607" i="24"/>
  <c r="AB608" i="24"/>
  <c r="AB609" i="24"/>
  <c r="AB610" i="24"/>
  <c r="AB611" i="24"/>
  <c r="AB612" i="24"/>
  <c r="AB613" i="24"/>
  <c r="AB614" i="24"/>
  <c r="AB615" i="24"/>
  <c r="AB616" i="24"/>
  <c r="AB617" i="24"/>
  <c r="AB618" i="24"/>
  <c r="AB619" i="24"/>
  <c r="AB620" i="24"/>
  <c r="AB621" i="24"/>
  <c r="AB622" i="24"/>
  <c r="AB623" i="24"/>
  <c r="AB624" i="24"/>
  <c r="AB625" i="24"/>
  <c r="AB626" i="24"/>
  <c r="AB627" i="24"/>
  <c r="AB628" i="24"/>
  <c r="AB629" i="24"/>
  <c r="AB630" i="24"/>
  <c r="AB631" i="24"/>
  <c r="AB632" i="24"/>
  <c r="AB633" i="24"/>
  <c r="AB634" i="24"/>
  <c r="AB635" i="24"/>
  <c r="AB636" i="24"/>
  <c r="AB637" i="24"/>
  <c r="AB638" i="24"/>
  <c r="AB639" i="24"/>
  <c r="AB640" i="24"/>
  <c r="AB641" i="24"/>
  <c r="AB642" i="24"/>
  <c r="AB643" i="24"/>
  <c r="AB644" i="24"/>
  <c r="AB645" i="24"/>
  <c r="AB646" i="24"/>
  <c r="AB647" i="24"/>
  <c r="AB648" i="24"/>
  <c r="AB649" i="24"/>
  <c r="AB650" i="24"/>
  <c r="AB651" i="24"/>
  <c r="AB652" i="24"/>
  <c r="AB653" i="24"/>
  <c r="AB654" i="24"/>
  <c r="AB655" i="24"/>
  <c r="AB656" i="24"/>
  <c r="AB657" i="24"/>
  <c r="AB658" i="24"/>
  <c r="AB659" i="24"/>
  <c r="AB660" i="24"/>
  <c r="AB661" i="24"/>
  <c r="AB662" i="24"/>
  <c r="AB663" i="24"/>
  <c r="AB664" i="24"/>
  <c r="AB665" i="24"/>
  <c r="AB666" i="24"/>
  <c r="AB667" i="24"/>
  <c r="AB668" i="24"/>
  <c r="AB669" i="24"/>
  <c r="AB670" i="24"/>
  <c r="AB671" i="24"/>
  <c r="AB672" i="24"/>
  <c r="AB673" i="24"/>
  <c r="AB674" i="24"/>
  <c r="AB675" i="24"/>
  <c r="AB676" i="24"/>
  <c r="AB677" i="24"/>
  <c r="AB678" i="24"/>
  <c r="AB679" i="24"/>
  <c r="AB680" i="24"/>
  <c r="AB681" i="24"/>
  <c r="AB682" i="24"/>
  <c r="AB683" i="24"/>
  <c r="AB684" i="24"/>
  <c r="AB685" i="24"/>
  <c r="AB686" i="24"/>
  <c r="AB687" i="24"/>
  <c r="AB688" i="24"/>
  <c r="AB689" i="24"/>
  <c r="AB690" i="24"/>
  <c r="AB691" i="24"/>
  <c r="AB692" i="24"/>
  <c r="AB693" i="24"/>
  <c r="AB694" i="24"/>
  <c r="AB695" i="24"/>
  <c r="AB696" i="24"/>
  <c r="AB697" i="24"/>
  <c r="AB698" i="24"/>
  <c r="AB699" i="24"/>
  <c r="AB700" i="24"/>
  <c r="AB701" i="24"/>
  <c r="AB702" i="24"/>
  <c r="AB703" i="24"/>
  <c r="AB704" i="24"/>
  <c r="AB705" i="24"/>
  <c r="AB706" i="24"/>
  <c r="AB707" i="24"/>
  <c r="AB708" i="24"/>
  <c r="AB709" i="24"/>
  <c r="AB710" i="24"/>
  <c r="AB711" i="24"/>
  <c r="AB712" i="24"/>
  <c r="AB713" i="24"/>
  <c r="AB714" i="24"/>
  <c r="AB715" i="24"/>
  <c r="AB716" i="24"/>
  <c r="AB717" i="24"/>
  <c r="AB718" i="24"/>
  <c r="AB719" i="24"/>
  <c r="AB720" i="24"/>
  <c r="AB721" i="24"/>
  <c r="AB722" i="24"/>
  <c r="AB723" i="24"/>
  <c r="AB724" i="24"/>
  <c r="AB725" i="24"/>
  <c r="AB726" i="24"/>
  <c r="AB727" i="24"/>
  <c r="AB728" i="24"/>
  <c r="AB729" i="24"/>
  <c r="AB730" i="24"/>
  <c r="AB731" i="24"/>
  <c r="AB732" i="24"/>
  <c r="AB733" i="24"/>
  <c r="AB734" i="24"/>
  <c r="AB735" i="24"/>
  <c r="AB736" i="24"/>
  <c r="AB737" i="24"/>
  <c r="AB738" i="24"/>
  <c r="AB739" i="24"/>
  <c r="AB740" i="24"/>
  <c r="AB741" i="24"/>
  <c r="AB742" i="24"/>
  <c r="AB743" i="24"/>
  <c r="AB744" i="24"/>
  <c r="AB745" i="24"/>
  <c r="AB746" i="24"/>
  <c r="AB747" i="24"/>
  <c r="AB748" i="24"/>
  <c r="AB749" i="24"/>
  <c r="AB750" i="24"/>
  <c r="AB751" i="24"/>
  <c r="AB752" i="24"/>
  <c r="AB753" i="24"/>
  <c r="AB754" i="24"/>
  <c r="AB755" i="24"/>
  <c r="AB756" i="24"/>
  <c r="AB757" i="24"/>
  <c r="AB758" i="24"/>
  <c r="AB759" i="24"/>
  <c r="AB760" i="24"/>
  <c r="AB761" i="24"/>
  <c r="AB762" i="24"/>
  <c r="AB763" i="24"/>
  <c r="AB764" i="24"/>
  <c r="AB765" i="24"/>
  <c r="AB766" i="24"/>
  <c r="AB767" i="24"/>
  <c r="AB768" i="24"/>
  <c r="AB769" i="24"/>
  <c r="AB770" i="24"/>
  <c r="AB771" i="24"/>
  <c r="AB772" i="24"/>
  <c r="AB773" i="24"/>
  <c r="AB774" i="24"/>
  <c r="AB775" i="24"/>
  <c r="AB776" i="24"/>
  <c r="AB777" i="24"/>
  <c r="AB778" i="24"/>
  <c r="AB779" i="24"/>
  <c r="AB780" i="24"/>
  <c r="AB781" i="24"/>
  <c r="AB782" i="24"/>
  <c r="AB783" i="24"/>
  <c r="AB784" i="24"/>
  <c r="AB785" i="24"/>
  <c r="AB786" i="24"/>
  <c r="AB787" i="24"/>
  <c r="AB788" i="24"/>
  <c r="AB789" i="24"/>
  <c r="AB790" i="24"/>
  <c r="AB791" i="24"/>
  <c r="AB792" i="24"/>
  <c r="AB793" i="24"/>
  <c r="AB794" i="24"/>
  <c r="AB795" i="24"/>
  <c r="AB796" i="24"/>
  <c r="AB797" i="24"/>
  <c r="AB798" i="24"/>
  <c r="AB799" i="24"/>
  <c r="AB800" i="24"/>
  <c r="AB801" i="24"/>
  <c r="AB802" i="24"/>
  <c r="AB803" i="24"/>
  <c r="AB804" i="24"/>
  <c r="AB805" i="24"/>
  <c r="AB806" i="24"/>
  <c r="AB807" i="24"/>
  <c r="AB808" i="24"/>
  <c r="AB809" i="24"/>
  <c r="AB810" i="24"/>
  <c r="AB811" i="24"/>
  <c r="AB812" i="24"/>
  <c r="AB813" i="24"/>
  <c r="AB814" i="24"/>
  <c r="AB815" i="24"/>
  <c r="AB816" i="24"/>
  <c r="AB817" i="24"/>
  <c r="AB818" i="24"/>
  <c r="AB819" i="24"/>
  <c r="AB820" i="24"/>
  <c r="AB821" i="24"/>
  <c r="AB822" i="24"/>
  <c r="AB823" i="24"/>
  <c r="AB824" i="24"/>
  <c r="AB825" i="24"/>
  <c r="AB826" i="24"/>
  <c r="AB827" i="24"/>
  <c r="AB828" i="24"/>
  <c r="AB829" i="24"/>
  <c r="AB830" i="24"/>
  <c r="AB831" i="24"/>
  <c r="AB832" i="24"/>
  <c r="AB833" i="24"/>
  <c r="AB834" i="24"/>
  <c r="AB835" i="24"/>
  <c r="AB836" i="24"/>
  <c r="AB837" i="24"/>
  <c r="AB838" i="24"/>
  <c r="AB839" i="24"/>
  <c r="AB840" i="24"/>
  <c r="AB841" i="24"/>
  <c r="AB842" i="24"/>
  <c r="AB843" i="24"/>
  <c r="AB844" i="24"/>
  <c r="AB845" i="24"/>
  <c r="AB846" i="24"/>
  <c r="AB847" i="24"/>
  <c r="AB848" i="24"/>
  <c r="AB849" i="24"/>
  <c r="AB850" i="24"/>
  <c r="AB851" i="24"/>
  <c r="AB852" i="24"/>
  <c r="AB853" i="24"/>
  <c r="AB854" i="24"/>
  <c r="AB855" i="24"/>
  <c r="AB856" i="24"/>
  <c r="AB857" i="24"/>
  <c r="AB858" i="24"/>
  <c r="AB859" i="24"/>
  <c r="AB860" i="24"/>
  <c r="AB861" i="24"/>
  <c r="AB862" i="24"/>
  <c r="AB863" i="24"/>
  <c r="AB864" i="24"/>
  <c r="AB865" i="24"/>
  <c r="AB866" i="24"/>
  <c r="AB867" i="24"/>
  <c r="AB868" i="24"/>
  <c r="AB869" i="24"/>
  <c r="AB870" i="24"/>
  <c r="AB871" i="24"/>
  <c r="AB872" i="24"/>
  <c r="AB873" i="24"/>
  <c r="AB874" i="24"/>
  <c r="AB875" i="24"/>
  <c r="AB876" i="24"/>
  <c r="AB877" i="24"/>
  <c r="AB878" i="24"/>
  <c r="AB879" i="24"/>
  <c r="AB880" i="24"/>
  <c r="AB881" i="24"/>
  <c r="AB882" i="24"/>
  <c r="AB883" i="24"/>
  <c r="AB884" i="24"/>
  <c r="AB885" i="24"/>
  <c r="AB886" i="24"/>
  <c r="AB887" i="24"/>
  <c r="AB888" i="24"/>
  <c r="AB889" i="24"/>
  <c r="AB890" i="24"/>
  <c r="AB891" i="24"/>
  <c r="AB892" i="24"/>
  <c r="AB893" i="24"/>
  <c r="AB894" i="24"/>
  <c r="AB895" i="24"/>
  <c r="AB896" i="24"/>
  <c r="AB897" i="24"/>
  <c r="AB898" i="24"/>
  <c r="AB899" i="24"/>
  <c r="AB900" i="24"/>
  <c r="AB901" i="24"/>
  <c r="AB902" i="24"/>
  <c r="AB903" i="24"/>
  <c r="AB904" i="24"/>
  <c r="AB905" i="24"/>
  <c r="AB906" i="24"/>
  <c r="AB907" i="24"/>
  <c r="AB908" i="24"/>
  <c r="AB909" i="24"/>
  <c r="AB910" i="24"/>
  <c r="AB911" i="24"/>
  <c r="AB912" i="24"/>
  <c r="AB913" i="24"/>
  <c r="AB914" i="24"/>
  <c r="AB915" i="24"/>
  <c r="AB916" i="24"/>
  <c r="AB917" i="24"/>
  <c r="AB918" i="24"/>
  <c r="AB919" i="24"/>
  <c r="AB920" i="24"/>
  <c r="AB921" i="24"/>
  <c r="AB922" i="24"/>
  <c r="AB923" i="24"/>
  <c r="AB924" i="24"/>
  <c r="AB925" i="24"/>
  <c r="AB926" i="24"/>
  <c r="AB927" i="24"/>
  <c r="AB928" i="24"/>
  <c r="AB929" i="24"/>
  <c r="AB930" i="24"/>
  <c r="AB931" i="24"/>
  <c r="AB932" i="24"/>
  <c r="AB933" i="24"/>
  <c r="AB934" i="24"/>
  <c r="AB935" i="24"/>
  <c r="AB936" i="24"/>
  <c r="AB937" i="24"/>
  <c r="AB938" i="24"/>
  <c r="AB939" i="24"/>
  <c r="AB940" i="24"/>
  <c r="AB941" i="24"/>
  <c r="AB942" i="24"/>
  <c r="AB943" i="24"/>
  <c r="AB944" i="24"/>
  <c r="AB945" i="24"/>
  <c r="AB946" i="24"/>
  <c r="AB947" i="24"/>
  <c r="AB948" i="24"/>
  <c r="AB949" i="24"/>
  <c r="AB950" i="24"/>
  <c r="AB951" i="24"/>
  <c r="AB952" i="24"/>
  <c r="AB953" i="24"/>
  <c r="AB954" i="24"/>
  <c r="AB955" i="24"/>
  <c r="AB956" i="24"/>
  <c r="AB957" i="24"/>
  <c r="AB958" i="24"/>
  <c r="AB959" i="24"/>
  <c r="AB960" i="24"/>
  <c r="AB961" i="24"/>
  <c r="AB962" i="24"/>
  <c r="AB963" i="24"/>
  <c r="AB964" i="24"/>
  <c r="AB965" i="24"/>
  <c r="AB966" i="24"/>
  <c r="AB967" i="24"/>
  <c r="AB968" i="24"/>
  <c r="AB969" i="24"/>
  <c r="AB970" i="24"/>
  <c r="AB971" i="24"/>
  <c r="AB972" i="24"/>
  <c r="AB973" i="24"/>
  <c r="AB974" i="24"/>
  <c r="AB975" i="24"/>
  <c r="AB976" i="24"/>
  <c r="AB977" i="24"/>
  <c r="AB978" i="24"/>
  <c r="AB979" i="24"/>
  <c r="AB980" i="24"/>
  <c r="AB981" i="24"/>
  <c r="AB982" i="24"/>
  <c r="AB983" i="24"/>
  <c r="AB984" i="24"/>
  <c r="AB985" i="24"/>
  <c r="AB986" i="24"/>
  <c r="AB987" i="24"/>
  <c r="AB988" i="24"/>
  <c r="AB989" i="24"/>
  <c r="AB990" i="24"/>
  <c r="AB991" i="24"/>
  <c r="AB992" i="24"/>
  <c r="AB993" i="24"/>
  <c r="AB994" i="24"/>
  <c r="AB995" i="24"/>
  <c r="AB996" i="24"/>
  <c r="AB997" i="24"/>
  <c r="AB998" i="24"/>
  <c r="AB999" i="24"/>
  <c r="AB1000" i="24"/>
  <c r="AB1001" i="24"/>
  <c r="AB1002" i="24"/>
  <c r="AB1003" i="24"/>
  <c r="AB1004" i="24"/>
  <c r="AB1005" i="24"/>
  <c r="AB1006" i="24"/>
  <c r="AB1007" i="24"/>
  <c r="AB1008" i="24"/>
  <c r="AB1009" i="24"/>
  <c r="AB1010" i="24"/>
  <c r="AB1011" i="24"/>
  <c r="AB1012" i="24"/>
  <c r="AB1013" i="24"/>
  <c r="AB1014" i="24"/>
  <c r="AB1015" i="24"/>
  <c r="AB1016" i="24"/>
  <c r="AB1017" i="24"/>
  <c r="AB1018" i="24"/>
  <c r="AB1019" i="24"/>
  <c r="AB1020" i="24"/>
  <c r="AB20" i="24"/>
  <c r="D12" i="12" s="1"/>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AA99" i="24"/>
  <c r="AA100" i="24"/>
  <c r="AA101" i="24"/>
  <c r="AA102" i="24"/>
  <c r="AA103" i="24"/>
  <c r="AA104" i="24"/>
  <c r="AA105" i="24"/>
  <c r="AA106" i="24"/>
  <c r="AA107" i="24"/>
  <c r="AA108" i="24"/>
  <c r="AA109" i="24"/>
  <c r="AA110" i="24"/>
  <c r="AA111" i="24"/>
  <c r="AA112" i="24"/>
  <c r="AA113" i="24"/>
  <c r="AA114" i="24"/>
  <c r="AA115" i="24"/>
  <c r="AA116" i="24"/>
  <c r="AA117" i="24"/>
  <c r="AA118" i="24"/>
  <c r="AA119" i="24"/>
  <c r="AA120" i="24"/>
  <c r="AA121" i="24"/>
  <c r="AA122" i="24"/>
  <c r="AA123" i="24"/>
  <c r="AA124" i="24"/>
  <c r="AA125" i="24"/>
  <c r="AA126" i="24"/>
  <c r="AA127" i="24"/>
  <c r="AA128" i="24"/>
  <c r="AA129" i="24"/>
  <c r="AA130" i="24"/>
  <c r="AA131" i="24"/>
  <c r="AA132" i="24"/>
  <c r="AA133" i="24"/>
  <c r="AA134" i="24"/>
  <c r="AA135" i="24"/>
  <c r="AA136" i="24"/>
  <c r="AA137" i="24"/>
  <c r="AA138" i="24"/>
  <c r="AA139" i="24"/>
  <c r="AA140" i="24"/>
  <c r="AA141" i="24"/>
  <c r="AA142" i="24"/>
  <c r="AA143" i="24"/>
  <c r="AA144" i="24"/>
  <c r="AA145" i="24"/>
  <c r="AA146" i="24"/>
  <c r="AA147" i="24"/>
  <c r="AA148" i="24"/>
  <c r="AA149" i="24"/>
  <c r="AA150" i="24"/>
  <c r="AA151" i="24"/>
  <c r="AA152" i="24"/>
  <c r="AA153" i="24"/>
  <c r="AA154" i="24"/>
  <c r="AA155" i="24"/>
  <c r="AA156" i="24"/>
  <c r="AA157" i="24"/>
  <c r="AA158" i="24"/>
  <c r="AA159" i="24"/>
  <c r="AA160" i="24"/>
  <c r="AA161" i="24"/>
  <c r="AA162" i="24"/>
  <c r="AA163" i="24"/>
  <c r="AA164" i="24"/>
  <c r="AA165" i="24"/>
  <c r="AA166" i="24"/>
  <c r="AA167" i="24"/>
  <c r="AA168" i="24"/>
  <c r="AA169" i="24"/>
  <c r="AA170" i="24"/>
  <c r="AA171" i="24"/>
  <c r="AA172" i="24"/>
  <c r="AA173" i="24"/>
  <c r="AA174" i="24"/>
  <c r="AA175" i="24"/>
  <c r="AA176" i="24"/>
  <c r="AA177" i="24"/>
  <c r="AA178" i="24"/>
  <c r="AA179" i="24"/>
  <c r="AA180" i="24"/>
  <c r="AA181" i="24"/>
  <c r="AA182" i="24"/>
  <c r="AA183" i="24"/>
  <c r="AA184" i="24"/>
  <c r="AA185" i="24"/>
  <c r="AA186" i="24"/>
  <c r="AA187" i="24"/>
  <c r="AA188" i="24"/>
  <c r="AA189" i="24"/>
  <c r="AA190" i="24"/>
  <c r="AA191" i="24"/>
  <c r="AA192" i="24"/>
  <c r="AA193" i="24"/>
  <c r="AA194" i="24"/>
  <c r="AA195" i="24"/>
  <c r="AA196" i="24"/>
  <c r="AA197" i="24"/>
  <c r="AA198" i="24"/>
  <c r="AA199" i="24"/>
  <c r="AA200" i="24"/>
  <c r="AA201" i="24"/>
  <c r="AA202" i="24"/>
  <c r="AA203" i="24"/>
  <c r="AA204" i="24"/>
  <c r="AA205" i="24"/>
  <c r="AA206" i="24"/>
  <c r="AA207" i="24"/>
  <c r="AA208" i="24"/>
  <c r="AA209" i="24"/>
  <c r="AA210" i="24"/>
  <c r="AA211" i="24"/>
  <c r="AA212" i="24"/>
  <c r="AA213" i="24"/>
  <c r="AA214" i="24"/>
  <c r="AA215" i="24"/>
  <c r="AA216" i="24"/>
  <c r="AA217" i="24"/>
  <c r="AA218" i="24"/>
  <c r="AA219" i="24"/>
  <c r="AA220" i="24"/>
  <c r="AA221" i="24"/>
  <c r="AA222" i="24"/>
  <c r="AA223" i="24"/>
  <c r="AA224" i="24"/>
  <c r="AA225" i="24"/>
  <c r="AA226" i="24"/>
  <c r="AA227" i="24"/>
  <c r="AA228" i="24"/>
  <c r="AA229" i="24"/>
  <c r="AA230" i="24"/>
  <c r="AA231" i="24"/>
  <c r="AA232" i="24"/>
  <c r="AA233" i="24"/>
  <c r="AA234" i="24"/>
  <c r="AA235" i="24"/>
  <c r="AA236" i="24"/>
  <c r="AA237" i="24"/>
  <c r="AA238" i="24"/>
  <c r="AA239" i="24"/>
  <c r="AA240" i="24"/>
  <c r="AA241" i="24"/>
  <c r="AA242" i="24"/>
  <c r="AA243" i="24"/>
  <c r="AA244" i="24"/>
  <c r="AA245" i="24"/>
  <c r="AA246" i="24"/>
  <c r="AA247" i="24"/>
  <c r="AA248" i="24"/>
  <c r="AA249" i="24"/>
  <c r="AA250" i="24"/>
  <c r="AA251" i="24"/>
  <c r="AA252" i="24"/>
  <c r="AA253" i="24"/>
  <c r="AA254" i="24"/>
  <c r="AA255" i="24"/>
  <c r="AA256" i="24"/>
  <c r="AA257" i="24"/>
  <c r="AA258" i="24"/>
  <c r="AA259" i="24"/>
  <c r="AA260" i="24"/>
  <c r="AA261" i="24"/>
  <c r="AA262" i="24"/>
  <c r="AA263" i="24"/>
  <c r="AA264" i="24"/>
  <c r="AA265" i="24"/>
  <c r="AA266" i="24"/>
  <c r="AA267" i="24"/>
  <c r="AA268" i="24"/>
  <c r="AA269" i="24"/>
  <c r="AA270" i="24"/>
  <c r="AA271" i="24"/>
  <c r="AA272" i="24"/>
  <c r="AA273" i="24"/>
  <c r="AA274" i="24"/>
  <c r="AA275" i="24"/>
  <c r="AA276" i="24"/>
  <c r="AA277" i="24"/>
  <c r="AA278" i="24"/>
  <c r="AA279" i="24"/>
  <c r="AA280" i="24"/>
  <c r="AA281" i="24"/>
  <c r="AA282" i="24"/>
  <c r="AA283" i="24"/>
  <c r="AA284" i="24"/>
  <c r="AA285" i="24"/>
  <c r="AA286" i="24"/>
  <c r="AA287" i="24"/>
  <c r="AA288" i="24"/>
  <c r="AA289" i="24"/>
  <c r="AA290" i="24"/>
  <c r="AA291" i="24"/>
  <c r="AA292" i="24"/>
  <c r="AA293" i="24"/>
  <c r="AA294" i="24"/>
  <c r="AA295" i="24"/>
  <c r="AA296" i="24"/>
  <c r="AA297" i="24"/>
  <c r="AA298" i="24"/>
  <c r="AA299" i="24"/>
  <c r="AA300" i="24"/>
  <c r="AA301" i="24"/>
  <c r="AA302" i="24"/>
  <c r="AA303" i="24"/>
  <c r="AA304" i="24"/>
  <c r="AA305" i="24"/>
  <c r="AA306" i="24"/>
  <c r="AA307" i="24"/>
  <c r="AA308" i="24"/>
  <c r="AA309" i="24"/>
  <c r="AA310" i="24"/>
  <c r="AA311" i="24"/>
  <c r="AA312" i="24"/>
  <c r="AA313" i="24"/>
  <c r="AA314" i="24"/>
  <c r="AA315" i="24"/>
  <c r="AA316" i="24"/>
  <c r="AA317" i="24"/>
  <c r="AA318" i="24"/>
  <c r="AA319" i="24"/>
  <c r="AA320" i="24"/>
  <c r="AA321" i="24"/>
  <c r="AA322" i="24"/>
  <c r="AA323" i="24"/>
  <c r="AA324" i="24"/>
  <c r="AA325" i="24"/>
  <c r="AA326" i="24"/>
  <c r="AA327" i="24"/>
  <c r="AA328" i="24"/>
  <c r="AA329" i="24"/>
  <c r="AA330" i="24"/>
  <c r="AA331" i="24"/>
  <c r="AA332" i="24"/>
  <c r="AA333" i="24"/>
  <c r="AA334" i="24"/>
  <c r="AA335" i="24"/>
  <c r="AA336" i="24"/>
  <c r="AA337" i="24"/>
  <c r="AA338" i="24"/>
  <c r="AA339" i="24"/>
  <c r="AA340" i="24"/>
  <c r="AA341" i="24"/>
  <c r="AA342" i="24"/>
  <c r="AA343" i="24"/>
  <c r="AA344" i="24"/>
  <c r="AA345" i="24"/>
  <c r="AA346" i="24"/>
  <c r="AA347" i="24"/>
  <c r="AA348" i="24"/>
  <c r="AA349" i="24"/>
  <c r="AA350" i="24"/>
  <c r="AA351" i="24"/>
  <c r="AA352" i="24"/>
  <c r="AA353" i="24"/>
  <c r="AA354" i="24"/>
  <c r="AA355" i="24"/>
  <c r="AA356" i="24"/>
  <c r="AA357" i="24"/>
  <c r="AA358" i="24"/>
  <c r="AA359" i="24"/>
  <c r="AA360" i="24"/>
  <c r="AA361" i="24"/>
  <c r="AA362" i="24"/>
  <c r="AA363" i="24"/>
  <c r="AA364" i="24"/>
  <c r="AA365" i="24"/>
  <c r="AA366" i="24"/>
  <c r="AA367" i="24"/>
  <c r="AA368" i="24"/>
  <c r="AA369" i="24"/>
  <c r="AA370" i="24"/>
  <c r="AA371" i="24"/>
  <c r="AA372" i="24"/>
  <c r="AA373" i="24"/>
  <c r="AA374" i="24"/>
  <c r="AA375" i="24"/>
  <c r="AA376" i="24"/>
  <c r="AA377" i="24"/>
  <c r="AA378" i="24"/>
  <c r="AA379" i="24"/>
  <c r="AA380" i="24"/>
  <c r="AA381" i="24"/>
  <c r="AA382" i="24"/>
  <c r="AA383" i="24"/>
  <c r="AA384" i="24"/>
  <c r="AA385" i="24"/>
  <c r="AA386" i="24"/>
  <c r="AA387" i="24"/>
  <c r="AA388" i="24"/>
  <c r="AA389" i="24"/>
  <c r="AA390" i="24"/>
  <c r="AA391" i="24"/>
  <c r="AA392" i="24"/>
  <c r="AA393" i="24"/>
  <c r="AA394" i="24"/>
  <c r="AA395" i="24"/>
  <c r="AA396" i="24"/>
  <c r="AA397" i="24"/>
  <c r="AA398" i="24"/>
  <c r="AA399" i="24"/>
  <c r="AA400" i="24"/>
  <c r="AA401" i="24"/>
  <c r="AA402" i="24"/>
  <c r="AA403" i="24"/>
  <c r="AA404" i="24"/>
  <c r="AA405" i="24"/>
  <c r="AA406" i="24"/>
  <c r="AA407" i="24"/>
  <c r="AA408" i="24"/>
  <c r="AA409" i="24"/>
  <c r="AA410" i="24"/>
  <c r="AA411" i="24"/>
  <c r="AA412" i="24"/>
  <c r="AA413" i="24"/>
  <c r="AA414" i="24"/>
  <c r="AA415" i="24"/>
  <c r="AA416" i="24"/>
  <c r="AA417" i="24"/>
  <c r="AA418" i="24"/>
  <c r="AA419" i="24"/>
  <c r="AA420" i="24"/>
  <c r="AA421" i="24"/>
  <c r="AA422" i="24"/>
  <c r="AA423" i="24"/>
  <c r="AA424" i="24"/>
  <c r="AA425" i="24"/>
  <c r="AA426" i="24"/>
  <c r="AA427" i="24"/>
  <c r="AA428" i="24"/>
  <c r="AA429" i="24"/>
  <c r="AA430" i="24"/>
  <c r="AA431" i="24"/>
  <c r="AA432" i="24"/>
  <c r="AA433" i="24"/>
  <c r="AA434" i="24"/>
  <c r="AA435" i="24"/>
  <c r="AA436" i="24"/>
  <c r="AA437" i="24"/>
  <c r="AA438" i="24"/>
  <c r="AA439" i="24"/>
  <c r="AA440" i="24"/>
  <c r="AA441" i="24"/>
  <c r="AA442" i="24"/>
  <c r="AA443" i="24"/>
  <c r="AA444" i="24"/>
  <c r="AA445" i="24"/>
  <c r="AA446" i="24"/>
  <c r="AA447" i="24"/>
  <c r="AA448" i="24"/>
  <c r="AA449" i="24"/>
  <c r="AA450" i="24"/>
  <c r="AA451" i="24"/>
  <c r="AA452" i="24"/>
  <c r="AA453" i="24"/>
  <c r="AA454" i="24"/>
  <c r="AA455" i="24"/>
  <c r="AA456" i="24"/>
  <c r="AA457" i="24"/>
  <c r="AA458" i="24"/>
  <c r="AA459" i="24"/>
  <c r="AA460" i="24"/>
  <c r="AA461" i="24"/>
  <c r="AA462" i="24"/>
  <c r="AA463" i="24"/>
  <c r="AA464" i="24"/>
  <c r="AA465" i="24"/>
  <c r="AA466" i="24"/>
  <c r="AA467" i="24"/>
  <c r="AA468" i="24"/>
  <c r="AA469" i="24"/>
  <c r="AA470" i="24"/>
  <c r="AA471" i="24"/>
  <c r="AA472" i="24"/>
  <c r="AA473" i="24"/>
  <c r="AA474" i="24"/>
  <c r="AA475" i="24"/>
  <c r="AA476" i="24"/>
  <c r="AA477" i="24"/>
  <c r="AA478" i="24"/>
  <c r="AA479" i="24"/>
  <c r="AA480" i="24"/>
  <c r="AA481" i="24"/>
  <c r="AA482" i="24"/>
  <c r="AA483" i="24"/>
  <c r="AA484" i="24"/>
  <c r="AA485" i="24"/>
  <c r="AA486" i="24"/>
  <c r="AA487" i="24"/>
  <c r="AA488" i="24"/>
  <c r="AA489" i="24"/>
  <c r="AA490" i="24"/>
  <c r="AA491" i="24"/>
  <c r="AA492" i="24"/>
  <c r="AA493" i="24"/>
  <c r="AA494" i="24"/>
  <c r="AA495" i="24"/>
  <c r="AA496" i="24"/>
  <c r="AA497" i="24"/>
  <c r="AA498" i="24"/>
  <c r="AA499" i="24"/>
  <c r="AA500" i="24"/>
  <c r="AA501" i="24"/>
  <c r="AA502" i="24"/>
  <c r="AA503" i="24"/>
  <c r="AA504" i="24"/>
  <c r="AA505" i="24"/>
  <c r="AA506" i="24"/>
  <c r="AA507" i="24"/>
  <c r="AA508" i="24"/>
  <c r="AA509" i="24"/>
  <c r="AA510" i="24"/>
  <c r="AA511" i="24"/>
  <c r="AA512" i="24"/>
  <c r="AA513" i="24"/>
  <c r="AA514" i="24"/>
  <c r="AA515" i="24"/>
  <c r="AA516" i="24"/>
  <c r="AA517" i="24"/>
  <c r="AA518" i="24"/>
  <c r="AA519" i="24"/>
  <c r="AA520" i="24"/>
  <c r="AA521" i="24"/>
  <c r="AA522" i="24"/>
  <c r="AA523" i="24"/>
  <c r="AA524" i="24"/>
  <c r="AA525" i="24"/>
  <c r="AA526" i="24"/>
  <c r="AA527" i="24"/>
  <c r="AA528" i="24"/>
  <c r="AA529" i="24"/>
  <c r="AA530" i="24"/>
  <c r="AA531" i="24"/>
  <c r="AA532" i="24"/>
  <c r="AA533" i="24"/>
  <c r="AA534" i="24"/>
  <c r="AA535" i="24"/>
  <c r="AA536" i="24"/>
  <c r="AA537" i="24"/>
  <c r="AA538" i="24"/>
  <c r="AA539" i="24"/>
  <c r="AA540" i="24"/>
  <c r="AA541" i="24"/>
  <c r="AA542" i="24"/>
  <c r="AA543" i="24"/>
  <c r="AA544" i="24"/>
  <c r="AA545" i="24"/>
  <c r="AA546" i="24"/>
  <c r="AA547" i="24"/>
  <c r="AA548" i="24"/>
  <c r="AA549" i="24"/>
  <c r="AA550" i="24"/>
  <c r="AA551" i="24"/>
  <c r="AA552" i="24"/>
  <c r="AA553" i="24"/>
  <c r="AA554" i="24"/>
  <c r="AA555" i="24"/>
  <c r="AA556" i="24"/>
  <c r="AA557" i="24"/>
  <c r="AA558" i="24"/>
  <c r="AA559" i="24"/>
  <c r="AA560" i="24"/>
  <c r="AA561" i="24"/>
  <c r="AA562" i="24"/>
  <c r="AA563" i="24"/>
  <c r="AA564" i="24"/>
  <c r="AA565" i="24"/>
  <c r="AA566" i="24"/>
  <c r="AA567" i="24"/>
  <c r="AA568" i="24"/>
  <c r="AA569" i="24"/>
  <c r="AA570" i="24"/>
  <c r="AA571" i="24"/>
  <c r="AA572" i="24"/>
  <c r="AA573" i="24"/>
  <c r="AA574" i="24"/>
  <c r="AA575" i="24"/>
  <c r="AA576" i="24"/>
  <c r="AA577" i="24"/>
  <c r="AA578" i="24"/>
  <c r="AA579" i="24"/>
  <c r="AA580" i="24"/>
  <c r="AA581" i="24"/>
  <c r="AA582" i="24"/>
  <c r="AA583" i="24"/>
  <c r="AA584" i="24"/>
  <c r="AA585" i="24"/>
  <c r="AA586" i="24"/>
  <c r="AA587" i="24"/>
  <c r="AA588" i="24"/>
  <c r="AA589" i="24"/>
  <c r="AA590" i="24"/>
  <c r="AA591" i="24"/>
  <c r="AA592" i="24"/>
  <c r="AA593" i="24"/>
  <c r="AA594" i="24"/>
  <c r="AA595" i="24"/>
  <c r="AA596" i="24"/>
  <c r="AA597" i="24"/>
  <c r="AA598" i="24"/>
  <c r="AA599" i="24"/>
  <c r="AA600" i="24"/>
  <c r="AA601" i="24"/>
  <c r="AA602" i="24"/>
  <c r="AA603" i="24"/>
  <c r="AA604" i="24"/>
  <c r="AA605" i="24"/>
  <c r="AA606" i="24"/>
  <c r="AA607" i="24"/>
  <c r="AA608" i="24"/>
  <c r="AA609" i="24"/>
  <c r="AA610" i="24"/>
  <c r="AA611" i="24"/>
  <c r="AA612" i="24"/>
  <c r="AA613" i="24"/>
  <c r="AA614" i="24"/>
  <c r="AA615" i="24"/>
  <c r="AA616" i="24"/>
  <c r="AA617" i="24"/>
  <c r="AA618" i="24"/>
  <c r="AA619" i="24"/>
  <c r="AA620" i="24"/>
  <c r="AA621" i="24"/>
  <c r="AA622" i="24"/>
  <c r="AA623" i="24"/>
  <c r="AA624" i="24"/>
  <c r="AA625" i="24"/>
  <c r="AA626" i="24"/>
  <c r="AA627" i="24"/>
  <c r="AA628" i="24"/>
  <c r="AA629" i="24"/>
  <c r="AA630" i="24"/>
  <c r="AA631" i="24"/>
  <c r="AA632" i="24"/>
  <c r="AA633" i="24"/>
  <c r="AA634" i="24"/>
  <c r="AA635" i="24"/>
  <c r="AA636" i="24"/>
  <c r="AA637" i="24"/>
  <c r="AA638" i="24"/>
  <c r="AA639" i="24"/>
  <c r="AA640" i="24"/>
  <c r="AA641" i="24"/>
  <c r="AA642" i="24"/>
  <c r="AA643" i="24"/>
  <c r="AA644" i="24"/>
  <c r="AA645" i="24"/>
  <c r="AA646" i="24"/>
  <c r="AA647" i="24"/>
  <c r="AA648" i="24"/>
  <c r="AA649" i="24"/>
  <c r="AA650" i="24"/>
  <c r="AA651" i="24"/>
  <c r="AA652" i="24"/>
  <c r="AA653" i="24"/>
  <c r="AA654" i="24"/>
  <c r="AA655" i="24"/>
  <c r="AA656" i="24"/>
  <c r="AA657" i="24"/>
  <c r="AA658" i="24"/>
  <c r="AA659" i="24"/>
  <c r="AA660" i="24"/>
  <c r="AA661" i="24"/>
  <c r="AA662" i="24"/>
  <c r="AA663" i="24"/>
  <c r="AA664" i="24"/>
  <c r="AA665" i="24"/>
  <c r="AA666" i="24"/>
  <c r="AA667" i="24"/>
  <c r="AA668" i="24"/>
  <c r="AA669" i="24"/>
  <c r="AA670" i="24"/>
  <c r="AA671" i="24"/>
  <c r="AA672" i="24"/>
  <c r="AA673" i="24"/>
  <c r="AA674" i="24"/>
  <c r="AA675" i="24"/>
  <c r="AA676" i="24"/>
  <c r="AA677" i="24"/>
  <c r="AA678" i="24"/>
  <c r="AA679" i="24"/>
  <c r="AA680" i="24"/>
  <c r="AA681" i="24"/>
  <c r="AA682" i="24"/>
  <c r="AA683" i="24"/>
  <c r="AA684" i="24"/>
  <c r="AA685" i="24"/>
  <c r="AA686" i="24"/>
  <c r="AA687" i="24"/>
  <c r="AA688" i="24"/>
  <c r="AA689" i="24"/>
  <c r="AA690" i="24"/>
  <c r="AA691" i="24"/>
  <c r="AA692" i="24"/>
  <c r="AA693" i="24"/>
  <c r="AA694" i="24"/>
  <c r="AA695" i="24"/>
  <c r="AA696" i="24"/>
  <c r="AA697" i="24"/>
  <c r="AA698" i="24"/>
  <c r="AA699" i="24"/>
  <c r="AA700" i="24"/>
  <c r="AA701" i="24"/>
  <c r="AA702" i="24"/>
  <c r="AA703" i="24"/>
  <c r="AA704" i="24"/>
  <c r="AA705" i="24"/>
  <c r="AA706" i="24"/>
  <c r="AA707" i="24"/>
  <c r="AA708" i="24"/>
  <c r="AA709" i="24"/>
  <c r="AA710" i="24"/>
  <c r="AA711" i="24"/>
  <c r="AA712" i="24"/>
  <c r="AA713" i="24"/>
  <c r="AA714" i="24"/>
  <c r="AA715" i="24"/>
  <c r="AA716" i="24"/>
  <c r="AA717" i="24"/>
  <c r="AA718" i="24"/>
  <c r="AA719" i="24"/>
  <c r="AA720" i="24"/>
  <c r="AA721" i="24"/>
  <c r="AA722" i="24"/>
  <c r="AA723" i="24"/>
  <c r="AA724" i="24"/>
  <c r="AA725" i="24"/>
  <c r="AA726" i="24"/>
  <c r="AA727" i="24"/>
  <c r="AA728" i="24"/>
  <c r="AA729" i="24"/>
  <c r="AA730" i="24"/>
  <c r="AA731" i="24"/>
  <c r="AA732" i="24"/>
  <c r="AA733" i="24"/>
  <c r="AA734" i="24"/>
  <c r="AA735" i="24"/>
  <c r="AA736" i="24"/>
  <c r="AA737" i="24"/>
  <c r="AA738" i="24"/>
  <c r="AA739" i="24"/>
  <c r="AA740" i="24"/>
  <c r="AA741" i="24"/>
  <c r="AA742" i="24"/>
  <c r="AA743" i="24"/>
  <c r="AA744" i="24"/>
  <c r="AA745" i="24"/>
  <c r="AA746" i="24"/>
  <c r="AA747" i="24"/>
  <c r="AA748" i="24"/>
  <c r="AA749" i="24"/>
  <c r="AA750" i="24"/>
  <c r="AA751" i="24"/>
  <c r="AA752" i="24"/>
  <c r="AA753" i="24"/>
  <c r="AA754" i="24"/>
  <c r="AA755" i="24"/>
  <c r="AA756" i="24"/>
  <c r="AA757" i="24"/>
  <c r="AA758" i="24"/>
  <c r="AA759" i="24"/>
  <c r="AA760" i="24"/>
  <c r="AA761" i="24"/>
  <c r="AA762" i="24"/>
  <c r="AA763" i="24"/>
  <c r="AA764" i="24"/>
  <c r="AA765" i="24"/>
  <c r="AA766" i="24"/>
  <c r="AA767" i="24"/>
  <c r="AA768" i="24"/>
  <c r="AA769" i="24"/>
  <c r="AA770" i="24"/>
  <c r="AA771" i="24"/>
  <c r="AA772" i="24"/>
  <c r="AA773" i="24"/>
  <c r="AA774" i="24"/>
  <c r="AA775" i="24"/>
  <c r="AA776" i="24"/>
  <c r="AA777" i="24"/>
  <c r="AA778" i="24"/>
  <c r="AA779" i="24"/>
  <c r="AA780" i="24"/>
  <c r="AA781" i="24"/>
  <c r="AA782" i="24"/>
  <c r="AA783" i="24"/>
  <c r="AA784" i="24"/>
  <c r="AA785" i="24"/>
  <c r="AA786" i="24"/>
  <c r="AA787" i="24"/>
  <c r="AA788" i="24"/>
  <c r="AA789" i="24"/>
  <c r="AA790" i="24"/>
  <c r="AA791" i="24"/>
  <c r="AA792" i="24"/>
  <c r="AA793" i="24"/>
  <c r="AA794" i="24"/>
  <c r="AA795" i="24"/>
  <c r="AA796" i="24"/>
  <c r="AA797" i="24"/>
  <c r="AA798" i="24"/>
  <c r="AA799" i="24"/>
  <c r="AA800" i="24"/>
  <c r="AA801" i="24"/>
  <c r="AA802" i="24"/>
  <c r="AA803" i="24"/>
  <c r="AA804" i="24"/>
  <c r="AA805" i="24"/>
  <c r="AA806" i="24"/>
  <c r="AA807" i="24"/>
  <c r="AA808" i="24"/>
  <c r="AA809" i="24"/>
  <c r="AA810" i="24"/>
  <c r="AA811" i="24"/>
  <c r="AA812" i="24"/>
  <c r="AA813" i="24"/>
  <c r="AA814" i="24"/>
  <c r="AA815" i="24"/>
  <c r="AA816" i="24"/>
  <c r="AA817" i="24"/>
  <c r="AA818" i="24"/>
  <c r="AA819" i="24"/>
  <c r="AA820" i="24"/>
  <c r="AA821" i="24"/>
  <c r="AA822" i="24"/>
  <c r="AA823" i="24"/>
  <c r="AA824" i="24"/>
  <c r="AA825" i="24"/>
  <c r="AA826" i="24"/>
  <c r="AA827" i="24"/>
  <c r="AA828" i="24"/>
  <c r="AA829" i="24"/>
  <c r="AA830" i="24"/>
  <c r="AA831" i="24"/>
  <c r="AA832" i="24"/>
  <c r="AA833" i="24"/>
  <c r="AA834" i="24"/>
  <c r="AA835" i="24"/>
  <c r="AA836" i="24"/>
  <c r="AA837" i="24"/>
  <c r="AA838" i="24"/>
  <c r="AA839" i="24"/>
  <c r="AA840" i="24"/>
  <c r="AA841" i="24"/>
  <c r="AA842" i="24"/>
  <c r="AA843" i="24"/>
  <c r="AA844" i="24"/>
  <c r="AA845" i="24"/>
  <c r="AA846" i="24"/>
  <c r="AA847" i="24"/>
  <c r="AA848" i="24"/>
  <c r="AA849" i="24"/>
  <c r="AA850" i="24"/>
  <c r="AA851" i="24"/>
  <c r="AA852" i="24"/>
  <c r="AA853" i="24"/>
  <c r="AA854" i="24"/>
  <c r="AA855" i="24"/>
  <c r="AA856" i="24"/>
  <c r="AA857" i="24"/>
  <c r="AA858" i="24"/>
  <c r="AA859" i="24"/>
  <c r="AA860" i="24"/>
  <c r="AA861" i="24"/>
  <c r="AA862" i="24"/>
  <c r="AA863" i="24"/>
  <c r="AA864" i="24"/>
  <c r="AA865" i="24"/>
  <c r="AA866" i="24"/>
  <c r="AA867" i="24"/>
  <c r="AA868" i="24"/>
  <c r="AA869" i="24"/>
  <c r="AA870" i="24"/>
  <c r="AA871" i="24"/>
  <c r="AA872" i="24"/>
  <c r="AA873" i="24"/>
  <c r="AA874" i="24"/>
  <c r="AA875" i="24"/>
  <c r="AA876" i="24"/>
  <c r="AA877" i="24"/>
  <c r="AA878" i="24"/>
  <c r="AA879" i="24"/>
  <c r="AA880" i="24"/>
  <c r="AA881" i="24"/>
  <c r="AA882" i="24"/>
  <c r="AA883" i="24"/>
  <c r="AA884" i="24"/>
  <c r="AA885" i="24"/>
  <c r="AA886" i="24"/>
  <c r="AA887" i="24"/>
  <c r="AA888" i="24"/>
  <c r="AA889" i="24"/>
  <c r="AA890" i="24"/>
  <c r="AA891" i="24"/>
  <c r="AA892" i="24"/>
  <c r="AA893" i="24"/>
  <c r="AA894" i="24"/>
  <c r="AA895" i="24"/>
  <c r="AA896" i="24"/>
  <c r="AA897" i="24"/>
  <c r="AA898" i="24"/>
  <c r="AA899" i="24"/>
  <c r="AA900" i="24"/>
  <c r="AA901" i="24"/>
  <c r="AA902" i="24"/>
  <c r="AA903" i="24"/>
  <c r="AA904" i="24"/>
  <c r="AA905" i="24"/>
  <c r="AA906" i="24"/>
  <c r="AA907" i="24"/>
  <c r="AA908" i="24"/>
  <c r="AA909" i="24"/>
  <c r="AA910" i="24"/>
  <c r="AA911" i="24"/>
  <c r="AA912" i="24"/>
  <c r="AA913" i="24"/>
  <c r="AA914" i="24"/>
  <c r="AA915" i="24"/>
  <c r="AA916" i="24"/>
  <c r="AA917" i="24"/>
  <c r="AA918" i="24"/>
  <c r="AA919" i="24"/>
  <c r="AA920" i="24"/>
  <c r="AA921" i="24"/>
  <c r="AA922" i="24"/>
  <c r="AA923" i="24"/>
  <c r="AA924" i="24"/>
  <c r="AA925" i="24"/>
  <c r="AA926" i="24"/>
  <c r="AA927" i="24"/>
  <c r="AA928" i="24"/>
  <c r="AA929" i="24"/>
  <c r="AA930" i="24"/>
  <c r="AA931" i="24"/>
  <c r="AA932" i="24"/>
  <c r="AA933" i="24"/>
  <c r="AA934" i="24"/>
  <c r="AA935" i="24"/>
  <c r="AA936" i="24"/>
  <c r="AA937" i="24"/>
  <c r="AA938" i="24"/>
  <c r="AA939" i="24"/>
  <c r="AA940" i="24"/>
  <c r="AA941" i="24"/>
  <c r="AA942" i="24"/>
  <c r="AA943" i="24"/>
  <c r="AA944" i="24"/>
  <c r="AA945" i="24"/>
  <c r="AA946" i="24"/>
  <c r="AA947" i="24"/>
  <c r="AA948" i="24"/>
  <c r="AA949" i="24"/>
  <c r="AA950" i="24"/>
  <c r="AA951" i="24"/>
  <c r="AA952" i="24"/>
  <c r="AA953" i="24"/>
  <c r="AA954" i="24"/>
  <c r="AA955" i="24"/>
  <c r="AA956" i="24"/>
  <c r="AA957" i="24"/>
  <c r="AA958" i="24"/>
  <c r="AA959" i="24"/>
  <c r="AA960" i="24"/>
  <c r="AA961" i="24"/>
  <c r="AA962" i="24"/>
  <c r="AA963" i="24"/>
  <c r="AA964" i="24"/>
  <c r="AA965" i="24"/>
  <c r="AA966" i="24"/>
  <c r="AA967" i="24"/>
  <c r="AA968" i="24"/>
  <c r="AA969" i="24"/>
  <c r="AA970" i="24"/>
  <c r="AA971" i="24"/>
  <c r="AA972" i="24"/>
  <c r="AA973" i="24"/>
  <c r="AA974" i="24"/>
  <c r="AA975" i="24"/>
  <c r="AA976" i="24"/>
  <c r="AA977" i="24"/>
  <c r="AA978" i="24"/>
  <c r="AA979" i="24"/>
  <c r="AA980" i="24"/>
  <c r="AA981" i="24"/>
  <c r="AA982" i="24"/>
  <c r="AA983" i="24"/>
  <c r="AA984" i="24"/>
  <c r="AA985" i="24"/>
  <c r="AA986" i="24"/>
  <c r="AA987" i="24"/>
  <c r="AA988" i="24"/>
  <c r="AA989" i="24"/>
  <c r="AA990" i="24"/>
  <c r="AA991" i="24"/>
  <c r="AA992" i="24"/>
  <c r="AA993" i="24"/>
  <c r="AA994" i="24"/>
  <c r="AA995" i="24"/>
  <c r="AA996" i="24"/>
  <c r="AA997" i="24"/>
  <c r="AA998" i="24"/>
  <c r="AA999" i="24"/>
  <c r="AA1000" i="24"/>
  <c r="AA1001" i="24"/>
  <c r="AA1002" i="24"/>
  <c r="AA1003" i="24"/>
  <c r="AA1004" i="24"/>
  <c r="AA1005" i="24"/>
  <c r="AA1006" i="24"/>
  <c r="AA1007" i="24"/>
  <c r="AA1008" i="24"/>
  <c r="AA1009" i="24"/>
  <c r="AA1010" i="24"/>
  <c r="AA1011" i="24"/>
  <c r="AA1012" i="24"/>
  <c r="AA1013" i="24"/>
  <c r="AA1014" i="24"/>
  <c r="AA1015" i="24"/>
  <c r="AA1016" i="24"/>
  <c r="AA1017" i="24"/>
  <c r="AA1018" i="24"/>
  <c r="AA1019" i="24"/>
  <c r="AA1020" i="24"/>
  <c r="AA20" i="24"/>
  <c r="Z21" i="24"/>
  <c r="Z22" i="24"/>
  <c r="Z23" i="24"/>
  <c r="Z24" i="24"/>
  <c r="Z25" i="24"/>
  <c r="Z26" i="24"/>
  <c r="Z27" i="24"/>
  <c r="Z28" i="24"/>
  <c r="Z29" i="24"/>
  <c r="Z30" i="24"/>
  <c r="Z31" i="24"/>
  <c r="Z32" i="24"/>
  <c r="Z33" i="24"/>
  <c r="Z34" i="24"/>
  <c r="Z35" i="24"/>
  <c r="Z36" i="24"/>
  <c r="Z37" i="24"/>
  <c r="Z38" i="24"/>
  <c r="Z39" i="24"/>
  <c r="Z40" i="24"/>
  <c r="Z41" i="24"/>
  <c r="Z42" i="24"/>
  <c r="Z43" i="24"/>
  <c r="Z44" i="24"/>
  <c r="Z45" i="24"/>
  <c r="Z46" i="24"/>
  <c r="Z47" i="24"/>
  <c r="Z48" i="24"/>
  <c r="Z49" i="24"/>
  <c r="Z50" i="24"/>
  <c r="Z51" i="24"/>
  <c r="Z52" i="24"/>
  <c r="Z53" i="24"/>
  <c r="Z54" i="24"/>
  <c r="Z55" i="24"/>
  <c r="Z56" i="24"/>
  <c r="Z57" i="24"/>
  <c r="Z58" i="24"/>
  <c r="Z59" i="24"/>
  <c r="Z60" i="24"/>
  <c r="Z61" i="24"/>
  <c r="Z62" i="24"/>
  <c r="Z63" i="24"/>
  <c r="Z64" i="24"/>
  <c r="Z65" i="24"/>
  <c r="Z66" i="24"/>
  <c r="Z67" i="24"/>
  <c r="Z68" i="24"/>
  <c r="Z69" i="24"/>
  <c r="Z70" i="24"/>
  <c r="Z71" i="24"/>
  <c r="Z72" i="24"/>
  <c r="Z73" i="24"/>
  <c r="Z74" i="24"/>
  <c r="Z75" i="24"/>
  <c r="Z76" i="24"/>
  <c r="Z77" i="24"/>
  <c r="Z78" i="24"/>
  <c r="Z79" i="24"/>
  <c r="Z80" i="24"/>
  <c r="Z81" i="24"/>
  <c r="Z82" i="24"/>
  <c r="Z83" i="24"/>
  <c r="Z84" i="24"/>
  <c r="Z85" i="24"/>
  <c r="Z86" i="24"/>
  <c r="Z87" i="24"/>
  <c r="Z88" i="24"/>
  <c r="Z89" i="24"/>
  <c r="Z90" i="24"/>
  <c r="Z91" i="24"/>
  <c r="Z92" i="24"/>
  <c r="Z93" i="24"/>
  <c r="Z94" i="24"/>
  <c r="Z95" i="24"/>
  <c r="Z96" i="24"/>
  <c r="Z97" i="24"/>
  <c r="Z98" i="24"/>
  <c r="Z99" i="24"/>
  <c r="Z100" i="24"/>
  <c r="Z101" i="24"/>
  <c r="Z102" i="24"/>
  <c r="Z103" i="24"/>
  <c r="Z104" i="24"/>
  <c r="Z105" i="24"/>
  <c r="Z106" i="24"/>
  <c r="Z107" i="24"/>
  <c r="Z108" i="24"/>
  <c r="Z109" i="24"/>
  <c r="Z110" i="24"/>
  <c r="Z111" i="24"/>
  <c r="Z112" i="24"/>
  <c r="Z113" i="24"/>
  <c r="Z114" i="24"/>
  <c r="Z115" i="24"/>
  <c r="Z116" i="24"/>
  <c r="Z117" i="24"/>
  <c r="Z118" i="24"/>
  <c r="Z119" i="24"/>
  <c r="Z120" i="24"/>
  <c r="Z121" i="24"/>
  <c r="Z122" i="24"/>
  <c r="Z123" i="24"/>
  <c r="Z124" i="24"/>
  <c r="Z125" i="24"/>
  <c r="Z126" i="24"/>
  <c r="Z127" i="24"/>
  <c r="Z128" i="24"/>
  <c r="Z129" i="24"/>
  <c r="Z130" i="24"/>
  <c r="Z131" i="24"/>
  <c r="Z132" i="24"/>
  <c r="Z133" i="24"/>
  <c r="Z134" i="24"/>
  <c r="Z135" i="24"/>
  <c r="Z136" i="24"/>
  <c r="Z137" i="24"/>
  <c r="Z138" i="24"/>
  <c r="Z139" i="24"/>
  <c r="Z140" i="24"/>
  <c r="Z141" i="24"/>
  <c r="Z142" i="24"/>
  <c r="Z143" i="24"/>
  <c r="Z144" i="24"/>
  <c r="Z145" i="24"/>
  <c r="Z146" i="24"/>
  <c r="Z147" i="24"/>
  <c r="Z148" i="24"/>
  <c r="Z149" i="24"/>
  <c r="Z150" i="24"/>
  <c r="Z151" i="24"/>
  <c r="Z152" i="24"/>
  <c r="Z153" i="24"/>
  <c r="Z154" i="24"/>
  <c r="Z155" i="24"/>
  <c r="Z156" i="24"/>
  <c r="Z157" i="24"/>
  <c r="Z158" i="24"/>
  <c r="Z159" i="24"/>
  <c r="Z160" i="24"/>
  <c r="Z161" i="24"/>
  <c r="Z162" i="24"/>
  <c r="Z163" i="24"/>
  <c r="Z164" i="24"/>
  <c r="Z165" i="24"/>
  <c r="Z166" i="24"/>
  <c r="Z167" i="24"/>
  <c r="Z168" i="24"/>
  <c r="Z169" i="24"/>
  <c r="Z170" i="24"/>
  <c r="Z171" i="24"/>
  <c r="Z172" i="24"/>
  <c r="Z173" i="24"/>
  <c r="Z174" i="24"/>
  <c r="Z175" i="24"/>
  <c r="Z176" i="24"/>
  <c r="Z177" i="24"/>
  <c r="Z178" i="24"/>
  <c r="Z179" i="24"/>
  <c r="Z180" i="24"/>
  <c r="Z181" i="24"/>
  <c r="Z182" i="24"/>
  <c r="Z183" i="24"/>
  <c r="Z184" i="24"/>
  <c r="Z185" i="24"/>
  <c r="Z186" i="24"/>
  <c r="Z187" i="24"/>
  <c r="Z188" i="24"/>
  <c r="Z189" i="24"/>
  <c r="Z190" i="24"/>
  <c r="Z191" i="24"/>
  <c r="Z192" i="24"/>
  <c r="Z193" i="24"/>
  <c r="Z194" i="24"/>
  <c r="Z195" i="24"/>
  <c r="Z196" i="24"/>
  <c r="Z197" i="24"/>
  <c r="Z198" i="24"/>
  <c r="Z199" i="24"/>
  <c r="Z200" i="24"/>
  <c r="Z201" i="24"/>
  <c r="Z202" i="24"/>
  <c r="Z203" i="24"/>
  <c r="Z204" i="24"/>
  <c r="Z205" i="24"/>
  <c r="Z206" i="24"/>
  <c r="Z207" i="24"/>
  <c r="Z208" i="24"/>
  <c r="Z209" i="24"/>
  <c r="Z210" i="24"/>
  <c r="Z211" i="24"/>
  <c r="Z212" i="24"/>
  <c r="Z213" i="24"/>
  <c r="Z214" i="24"/>
  <c r="Z215" i="24"/>
  <c r="Z216" i="24"/>
  <c r="Z217" i="24"/>
  <c r="Z218" i="24"/>
  <c r="Z219" i="24"/>
  <c r="Z220" i="24"/>
  <c r="Z221" i="24"/>
  <c r="Z222" i="24"/>
  <c r="Z223" i="24"/>
  <c r="Z224" i="24"/>
  <c r="Z225" i="24"/>
  <c r="Z226" i="24"/>
  <c r="Z227" i="24"/>
  <c r="Z228" i="24"/>
  <c r="Z229" i="24"/>
  <c r="Z230" i="24"/>
  <c r="Z231" i="24"/>
  <c r="Z232" i="24"/>
  <c r="Z233" i="24"/>
  <c r="Z234" i="24"/>
  <c r="Z235" i="24"/>
  <c r="Z236" i="24"/>
  <c r="Z237" i="24"/>
  <c r="Z238" i="24"/>
  <c r="Z239" i="24"/>
  <c r="Z240" i="24"/>
  <c r="Z241" i="24"/>
  <c r="Z242" i="24"/>
  <c r="Z243" i="24"/>
  <c r="Z244" i="24"/>
  <c r="Z245" i="24"/>
  <c r="Z246" i="24"/>
  <c r="Z247" i="24"/>
  <c r="Z248" i="24"/>
  <c r="Z249" i="24"/>
  <c r="Z250" i="24"/>
  <c r="Z251" i="24"/>
  <c r="Z252" i="24"/>
  <c r="Z253" i="24"/>
  <c r="Z254" i="24"/>
  <c r="Z255" i="24"/>
  <c r="Z256" i="24"/>
  <c r="Z257" i="24"/>
  <c r="Z258" i="24"/>
  <c r="Z259" i="24"/>
  <c r="Z260" i="24"/>
  <c r="Z261" i="24"/>
  <c r="Z262" i="24"/>
  <c r="Z263" i="24"/>
  <c r="Z264" i="24"/>
  <c r="Z265" i="24"/>
  <c r="Z266" i="24"/>
  <c r="Z267" i="24"/>
  <c r="Z268" i="24"/>
  <c r="Z269" i="24"/>
  <c r="Z270" i="24"/>
  <c r="Z271" i="24"/>
  <c r="Z272" i="24"/>
  <c r="Z273" i="24"/>
  <c r="Z274" i="24"/>
  <c r="Z275" i="24"/>
  <c r="Z276" i="24"/>
  <c r="Z277" i="24"/>
  <c r="Z278" i="24"/>
  <c r="Z279" i="24"/>
  <c r="Z280" i="24"/>
  <c r="Z281" i="24"/>
  <c r="Z282" i="24"/>
  <c r="Z283" i="24"/>
  <c r="Z284" i="24"/>
  <c r="Z285" i="24"/>
  <c r="Z286" i="24"/>
  <c r="Z287" i="24"/>
  <c r="Z288" i="24"/>
  <c r="Z289" i="24"/>
  <c r="Z290" i="24"/>
  <c r="Z291" i="24"/>
  <c r="Z292" i="24"/>
  <c r="Z293" i="24"/>
  <c r="Z294" i="24"/>
  <c r="Z295" i="24"/>
  <c r="Z296" i="24"/>
  <c r="Z297" i="24"/>
  <c r="Z298" i="24"/>
  <c r="Z299" i="24"/>
  <c r="Z300" i="24"/>
  <c r="Z301" i="24"/>
  <c r="Z302" i="24"/>
  <c r="Z303" i="24"/>
  <c r="Z304" i="24"/>
  <c r="Z305" i="24"/>
  <c r="Z306" i="24"/>
  <c r="Z307" i="24"/>
  <c r="Z308" i="24"/>
  <c r="Z309" i="24"/>
  <c r="Z310" i="24"/>
  <c r="Z311" i="24"/>
  <c r="Z312" i="24"/>
  <c r="Z313" i="24"/>
  <c r="Z314" i="24"/>
  <c r="Z315" i="24"/>
  <c r="Z316" i="24"/>
  <c r="Z317" i="24"/>
  <c r="Z318" i="24"/>
  <c r="Z319" i="24"/>
  <c r="Z320" i="24"/>
  <c r="Z321" i="24"/>
  <c r="Z322" i="24"/>
  <c r="Z323" i="24"/>
  <c r="Z324" i="24"/>
  <c r="Z325" i="24"/>
  <c r="Z326" i="24"/>
  <c r="Z327" i="24"/>
  <c r="Z328" i="24"/>
  <c r="Z329" i="24"/>
  <c r="Z330" i="24"/>
  <c r="Z331" i="24"/>
  <c r="Z332" i="24"/>
  <c r="Z333" i="24"/>
  <c r="Z334" i="24"/>
  <c r="Z335" i="24"/>
  <c r="Z336" i="24"/>
  <c r="Z337" i="24"/>
  <c r="Z338" i="24"/>
  <c r="Z339" i="24"/>
  <c r="Z340" i="24"/>
  <c r="Z341" i="24"/>
  <c r="Z342" i="24"/>
  <c r="Z343" i="24"/>
  <c r="Z344" i="24"/>
  <c r="Z345" i="24"/>
  <c r="Z346" i="24"/>
  <c r="Z347" i="24"/>
  <c r="Z348" i="24"/>
  <c r="Z349" i="24"/>
  <c r="Z350" i="24"/>
  <c r="Z351" i="24"/>
  <c r="Z352" i="24"/>
  <c r="Z353" i="24"/>
  <c r="Z354" i="24"/>
  <c r="Z355" i="24"/>
  <c r="Z356" i="24"/>
  <c r="Z357" i="24"/>
  <c r="Z358" i="24"/>
  <c r="Z359" i="24"/>
  <c r="Z360" i="24"/>
  <c r="Z361" i="24"/>
  <c r="Z362" i="24"/>
  <c r="Z363" i="24"/>
  <c r="Z364" i="24"/>
  <c r="Z365" i="24"/>
  <c r="Z366" i="24"/>
  <c r="Z367" i="24"/>
  <c r="Z368" i="24"/>
  <c r="Z369" i="24"/>
  <c r="Z370" i="24"/>
  <c r="Z371" i="24"/>
  <c r="Z372" i="24"/>
  <c r="Z373" i="24"/>
  <c r="Z374" i="24"/>
  <c r="Z375" i="24"/>
  <c r="Z376" i="24"/>
  <c r="Z377" i="24"/>
  <c r="Z378" i="24"/>
  <c r="Z379" i="24"/>
  <c r="Z380" i="24"/>
  <c r="Z381" i="24"/>
  <c r="Z382" i="24"/>
  <c r="Z383" i="24"/>
  <c r="Z384" i="24"/>
  <c r="Z385" i="24"/>
  <c r="Z386" i="24"/>
  <c r="Z387" i="24"/>
  <c r="Z388" i="24"/>
  <c r="Z389" i="24"/>
  <c r="Z390" i="24"/>
  <c r="Z391" i="24"/>
  <c r="Z392" i="24"/>
  <c r="Z393" i="24"/>
  <c r="Z394" i="24"/>
  <c r="Z395" i="24"/>
  <c r="Z396" i="24"/>
  <c r="Z397" i="24"/>
  <c r="Z398" i="24"/>
  <c r="Z399" i="24"/>
  <c r="Z400" i="24"/>
  <c r="Z401" i="24"/>
  <c r="Z402" i="24"/>
  <c r="Z403" i="24"/>
  <c r="Z404" i="24"/>
  <c r="Z405" i="24"/>
  <c r="Z406" i="24"/>
  <c r="Z407" i="24"/>
  <c r="Z408" i="24"/>
  <c r="Z409" i="24"/>
  <c r="Z410" i="24"/>
  <c r="Z411" i="24"/>
  <c r="Z412" i="24"/>
  <c r="Z413" i="24"/>
  <c r="Z414" i="24"/>
  <c r="Z415" i="24"/>
  <c r="Z416" i="24"/>
  <c r="Z417" i="24"/>
  <c r="Z418" i="24"/>
  <c r="Z419" i="24"/>
  <c r="Z420" i="24"/>
  <c r="Z421" i="24"/>
  <c r="Z422" i="24"/>
  <c r="Z423" i="24"/>
  <c r="Z424" i="24"/>
  <c r="Z425" i="24"/>
  <c r="Z426" i="24"/>
  <c r="Z427" i="24"/>
  <c r="Z428" i="24"/>
  <c r="Z429" i="24"/>
  <c r="Z430" i="24"/>
  <c r="Z431" i="24"/>
  <c r="Z432" i="24"/>
  <c r="Z433" i="24"/>
  <c r="Z434" i="24"/>
  <c r="Z435" i="24"/>
  <c r="Z436" i="24"/>
  <c r="Z437" i="24"/>
  <c r="Z438" i="24"/>
  <c r="Z439" i="24"/>
  <c r="Z440" i="24"/>
  <c r="Z441" i="24"/>
  <c r="Z442" i="24"/>
  <c r="Z443" i="24"/>
  <c r="Z444" i="24"/>
  <c r="Z445" i="24"/>
  <c r="Z446" i="24"/>
  <c r="Z447" i="24"/>
  <c r="Z448" i="24"/>
  <c r="Z449" i="24"/>
  <c r="Z450" i="24"/>
  <c r="Z451" i="24"/>
  <c r="Z452" i="24"/>
  <c r="Z453" i="24"/>
  <c r="Z454" i="24"/>
  <c r="Z455" i="24"/>
  <c r="Z456" i="24"/>
  <c r="Z457" i="24"/>
  <c r="Z458" i="24"/>
  <c r="Z459" i="24"/>
  <c r="Z460" i="24"/>
  <c r="Z461" i="24"/>
  <c r="Z462" i="24"/>
  <c r="Z463" i="24"/>
  <c r="Z464" i="24"/>
  <c r="Z465" i="24"/>
  <c r="Z466" i="24"/>
  <c r="Z467" i="24"/>
  <c r="Z468" i="24"/>
  <c r="Z469" i="24"/>
  <c r="Z470" i="24"/>
  <c r="Z471" i="24"/>
  <c r="Z472" i="24"/>
  <c r="Z473" i="24"/>
  <c r="Z474" i="24"/>
  <c r="Z475" i="24"/>
  <c r="Z476" i="24"/>
  <c r="Z477" i="24"/>
  <c r="Z478" i="24"/>
  <c r="Z479" i="24"/>
  <c r="Z480" i="24"/>
  <c r="Z481" i="24"/>
  <c r="Z482" i="24"/>
  <c r="Z483" i="24"/>
  <c r="Z484" i="24"/>
  <c r="Z485" i="24"/>
  <c r="Z486" i="24"/>
  <c r="Z487" i="24"/>
  <c r="Z488" i="24"/>
  <c r="Z489" i="24"/>
  <c r="Z490" i="24"/>
  <c r="Z491" i="24"/>
  <c r="Z492" i="24"/>
  <c r="Z493" i="24"/>
  <c r="Z494" i="24"/>
  <c r="Z495" i="24"/>
  <c r="Z496" i="24"/>
  <c r="Z497" i="24"/>
  <c r="Z498" i="24"/>
  <c r="Z499" i="24"/>
  <c r="Z500" i="24"/>
  <c r="Z501" i="24"/>
  <c r="Z502" i="24"/>
  <c r="Z503" i="24"/>
  <c r="Z504" i="24"/>
  <c r="Z505" i="24"/>
  <c r="Z506" i="24"/>
  <c r="Z507" i="24"/>
  <c r="Z508" i="24"/>
  <c r="Z509" i="24"/>
  <c r="Z510" i="24"/>
  <c r="Z511" i="24"/>
  <c r="Z512" i="24"/>
  <c r="Z513" i="24"/>
  <c r="Z514" i="24"/>
  <c r="Z515" i="24"/>
  <c r="Z516" i="24"/>
  <c r="Z517" i="24"/>
  <c r="Z518" i="24"/>
  <c r="Z519" i="24"/>
  <c r="Z520" i="24"/>
  <c r="Z521" i="24"/>
  <c r="Z522" i="24"/>
  <c r="Z523" i="24"/>
  <c r="Z524" i="24"/>
  <c r="Z525" i="24"/>
  <c r="Z526" i="24"/>
  <c r="Z527" i="24"/>
  <c r="Z528" i="24"/>
  <c r="Z529" i="24"/>
  <c r="Z530" i="24"/>
  <c r="Z531" i="24"/>
  <c r="Z532" i="24"/>
  <c r="Z533" i="24"/>
  <c r="Z534" i="24"/>
  <c r="Z535" i="24"/>
  <c r="Z536" i="24"/>
  <c r="Z537" i="24"/>
  <c r="Z538" i="24"/>
  <c r="Z539" i="24"/>
  <c r="Z540" i="24"/>
  <c r="Z541" i="24"/>
  <c r="Z542" i="24"/>
  <c r="Z543" i="24"/>
  <c r="Z544" i="24"/>
  <c r="Z545" i="24"/>
  <c r="Z546" i="24"/>
  <c r="Z547" i="24"/>
  <c r="Z548" i="24"/>
  <c r="Z549" i="24"/>
  <c r="Z550" i="24"/>
  <c r="Z551" i="24"/>
  <c r="Z552" i="24"/>
  <c r="Z553" i="24"/>
  <c r="Z554" i="24"/>
  <c r="Z555" i="24"/>
  <c r="Z556" i="24"/>
  <c r="Z557" i="24"/>
  <c r="Z558" i="24"/>
  <c r="Z559" i="24"/>
  <c r="Z560" i="24"/>
  <c r="Z561" i="24"/>
  <c r="Z562" i="24"/>
  <c r="Z563" i="24"/>
  <c r="Z564" i="24"/>
  <c r="Z565" i="24"/>
  <c r="Z566" i="24"/>
  <c r="Z567" i="24"/>
  <c r="Z568" i="24"/>
  <c r="Z569" i="24"/>
  <c r="Z570" i="24"/>
  <c r="Z571" i="24"/>
  <c r="Z572" i="24"/>
  <c r="Z573" i="24"/>
  <c r="Z574" i="24"/>
  <c r="Z575" i="24"/>
  <c r="Z576" i="24"/>
  <c r="Z577" i="24"/>
  <c r="Z578" i="24"/>
  <c r="Z579" i="24"/>
  <c r="Z580" i="24"/>
  <c r="Z581" i="24"/>
  <c r="Z582" i="24"/>
  <c r="Z583" i="24"/>
  <c r="Z584" i="24"/>
  <c r="Z585" i="24"/>
  <c r="Z586" i="24"/>
  <c r="Z587" i="24"/>
  <c r="Z588" i="24"/>
  <c r="Z589" i="24"/>
  <c r="Z590" i="24"/>
  <c r="Z591" i="24"/>
  <c r="Z592" i="24"/>
  <c r="Z593" i="24"/>
  <c r="Z594" i="24"/>
  <c r="Z595" i="24"/>
  <c r="Z596" i="24"/>
  <c r="Z597" i="24"/>
  <c r="Z598" i="24"/>
  <c r="Z599" i="24"/>
  <c r="Z600" i="24"/>
  <c r="Z601" i="24"/>
  <c r="Z602" i="24"/>
  <c r="Z603" i="24"/>
  <c r="Z604" i="24"/>
  <c r="Z605" i="24"/>
  <c r="Z606" i="24"/>
  <c r="Z607" i="24"/>
  <c r="Z608" i="24"/>
  <c r="Z609" i="24"/>
  <c r="Z610" i="24"/>
  <c r="Z611" i="24"/>
  <c r="Z612" i="24"/>
  <c r="Z613" i="24"/>
  <c r="Z614" i="24"/>
  <c r="Z615" i="24"/>
  <c r="Z616" i="24"/>
  <c r="Z617" i="24"/>
  <c r="Z618" i="24"/>
  <c r="Z619" i="24"/>
  <c r="Z620" i="24"/>
  <c r="Z621" i="24"/>
  <c r="Z622" i="24"/>
  <c r="Z623" i="24"/>
  <c r="Z624" i="24"/>
  <c r="Z625" i="24"/>
  <c r="Z626" i="24"/>
  <c r="Z627" i="24"/>
  <c r="Z628" i="24"/>
  <c r="Z629" i="24"/>
  <c r="Z630" i="24"/>
  <c r="Z631" i="24"/>
  <c r="Z632" i="24"/>
  <c r="Z633" i="24"/>
  <c r="Z634" i="24"/>
  <c r="Z635" i="24"/>
  <c r="Z636" i="24"/>
  <c r="Z637" i="24"/>
  <c r="Z638" i="24"/>
  <c r="Z639" i="24"/>
  <c r="Z640" i="24"/>
  <c r="Z641" i="24"/>
  <c r="Z642" i="24"/>
  <c r="Z643" i="24"/>
  <c r="Z644" i="24"/>
  <c r="Z645" i="24"/>
  <c r="Z646" i="24"/>
  <c r="Z647" i="24"/>
  <c r="Z648" i="24"/>
  <c r="Z649" i="24"/>
  <c r="Z650" i="24"/>
  <c r="Z651" i="24"/>
  <c r="Z652" i="24"/>
  <c r="Z653" i="24"/>
  <c r="Z654" i="24"/>
  <c r="Z655" i="24"/>
  <c r="Z656" i="24"/>
  <c r="Z657" i="24"/>
  <c r="Z658" i="24"/>
  <c r="Z659" i="24"/>
  <c r="Z660" i="24"/>
  <c r="Z661" i="24"/>
  <c r="Z662" i="24"/>
  <c r="Z663" i="24"/>
  <c r="Z664" i="24"/>
  <c r="Z665" i="24"/>
  <c r="Z666" i="24"/>
  <c r="Z667" i="24"/>
  <c r="Z668" i="24"/>
  <c r="Z669" i="24"/>
  <c r="Z670" i="24"/>
  <c r="Z671" i="24"/>
  <c r="Z672" i="24"/>
  <c r="Z673" i="24"/>
  <c r="Z674" i="24"/>
  <c r="Z675" i="24"/>
  <c r="Z676" i="24"/>
  <c r="Z677" i="24"/>
  <c r="Z678" i="24"/>
  <c r="Z679" i="24"/>
  <c r="Z680" i="24"/>
  <c r="Z681" i="24"/>
  <c r="Z682" i="24"/>
  <c r="Z683" i="24"/>
  <c r="Z684" i="24"/>
  <c r="Z685" i="24"/>
  <c r="Z686" i="24"/>
  <c r="Z687" i="24"/>
  <c r="Z688" i="24"/>
  <c r="Z689" i="24"/>
  <c r="Z690" i="24"/>
  <c r="Z691" i="24"/>
  <c r="Z692" i="24"/>
  <c r="Z693" i="24"/>
  <c r="Z694" i="24"/>
  <c r="Z695" i="24"/>
  <c r="Z696" i="24"/>
  <c r="Z697" i="24"/>
  <c r="Z698" i="24"/>
  <c r="Z699" i="24"/>
  <c r="Z700" i="24"/>
  <c r="Z701" i="24"/>
  <c r="Z702" i="24"/>
  <c r="Z703" i="24"/>
  <c r="Z704" i="24"/>
  <c r="Z705" i="24"/>
  <c r="Z706" i="24"/>
  <c r="Z707" i="24"/>
  <c r="Z708" i="24"/>
  <c r="Z709" i="24"/>
  <c r="Z710" i="24"/>
  <c r="Z711" i="24"/>
  <c r="Z712" i="24"/>
  <c r="Z713" i="24"/>
  <c r="Z714" i="24"/>
  <c r="Z715" i="24"/>
  <c r="Z716" i="24"/>
  <c r="Z717" i="24"/>
  <c r="Z718" i="24"/>
  <c r="Z719" i="24"/>
  <c r="Z720" i="24"/>
  <c r="Z721" i="24"/>
  <c r="Z722" i="24"/>
  <c r="Z723" i="24"/>
  <c r="Z724" i="24"/>
  <c r="Z725" i="24"/>
  <c r="Z726" i="24"/>
  <c r="Z727" i="24"/>
  <c r="Z728" i="24"/>
  <c r="Z729" i="24"/>
  <c r="Z730" i="24"/>
  <c r="Z731" i="24"/>
  <c r="Z732" i="24"/>
  <c r="Z733" i="24"/>
  <c r="Z734" i="24"/>
  <c r="Z735" i="24"/>
  <c r="Z736" i="24"/>
  <c r="Z737" i="24"/>
  <c r="Z738" i="24"/>
  <c r="Z739" i="24"/>
  <c r="Z740" i="24"/>
  <c r="Z741" i="24"/>
  <c r="Z742" i="24"/>
  <c r="Z743" i="24"/>
  <c r="Z744" i="24"/>
  <c r="Z745" i="24"/>
  <c r="Z746" i="24"/>
  <c r="Z747" i="24"/>
  <c r="Z748" i="24"/>
  <c r="Z749" i="24"/>
  <c r="Z750" i="24"/>
  <c r="Z751" i="24"/>
  <c r="Z752" i="24"/>
  <c r="Z753" i="24"/>
  <c r="Z754" i="24"/>
  <c r="Z755" i="24"/>
  <c r="Z756" i="24"/>
  <c r="Z757" i="24"/>
  <c r="Z758" i="24"/>
  <c r="Z759" i="24"/>
  <c r="Z760" i="24"/>
  <c r="Z761" i="24"/>
  <c r="Z762" i="24"/>
  <c r="Z763" i="24"/>
  <c r="Z764" i="24"/>
  <c r="Z765" i="24"/>
  <c r="Z766" i="24"/>
  <c r="Z767" i="24"/>
  <c r="Z768" i="24"/>
  <c r="Z769" i="24"/>
  <c r="Z770" i="24"/>
  <c r="Z771" i="24"/>
  <c r="Z772" i="24"/>
  <c r="Z773" i="24"/>
  <c r="Z774" i="24"/>
  <c r="Z775" i="24"/>
  <c r="Z776" i="24"/>
  <c r="Z777" i="24"/>
  <c r="Z778" i="24"/>
  <c r="Z779" i="24"/>
  <c r="Z780" i="24"/>
  <c r="Z781" i="24"/>
  <c r="Z782" i="24"/>
  <c r="Z783" i="24"/>
  <c r="Z784" i="24"/>
  <c r="Z785" i="24"/>
  <c r="Z786" i="24"/>
  <c r="Z787" i="24"/>
  <c r="Z788" i="24"/>
  <c r="Z789" i="24"/>
  <c r="Z790" i="24"/>
  <c r="Z791" i="24"/>
  <c r="Z792" i="24"/>
  <c r="Z793" i="24"/>
  <c r="Z794" i="24"/>
  <c r="Z795" i="24"/>
  <c r="Z796" i="24"/>
  <c r="Z797" i="24"/>
  <c r="Z798" i="24"/>
  <c r="Z799" i="24"/>
  <c r="Z800" i="24"/>
  <c r="Z801" i="24"/>
  <c r="Z802" i="24"/>
  <c r="Z803" i="24"/>
  <c r="Z804" i="24"/>
  <c r="Z805" i="24"/>
  <c r="Z806" i="24"/>
  <c r="Z807" i="24"/>
  <c r="Z808" i="24"/>
  <c r="Z809" i="24"/>
  <c r="Z810" i="24"/>
  <c r="Z811" i="24"/>
  <c r="Z812" i="24"/>
  <c r="Z813" i="24"/>
  <c r="Z814" i="24"/>
  <c r="Z815" i="24"/>
  <c r="Z816" i="24"/>
  <c r="Z817" i="24"/>
  <c r="Z818" i="24"/>
  <c r="Z819" i="24"/>
  <c r="Z820" i="24"/>
  <c r="Z821" i="24"/>
  <c r="Z822" i="24"/>
  <c r="Z823" i="24"/>
  <c r="Z824" i="24"/>
  <c r="Z825" i="24"/>
  <c r="Z826" i="24"/>
  <c r="Z827" i="24"/>
  <c r="Z828" i="24"/>
  <c r="Z829" i="24"/>
  <c r="Z830" i="24"/>
  <c r="Z831" i="24"/>
  <c r="Z832" i="24"/>
  <c r="Z833" i="24"/>
  <c r="Z834" i="24"/>
  <c r="Z835" i="24"/>
  <c r="Z836" i="24"/>
  <c r="Z837" i="24"/>
  <c r="Z838" i="24"/>
  <c r="Z839" i="24"/>
  <c r="Z840" i="24"/>
  <c r="Z841" i="24"/>
  <c r="Z842" i="24"/>
  <c r="Z843" i="24"/>
  <c r="Z844" i="24"/>
  <c r="Z845" i="24"/>
  <c r="Z846" i="24"/>
  <c r="Z847" i="24"/>
  <c r="Z848" i="24"/>
  <c r="Z849" i="24"/>
  <c r="Z850" i="24"/>
  <c r="Z851" i="24"/>
  <c r="Z852" i="24"/>
  <c r="Z853" i="24"/>
  <c r="Z854" i="24"/>
  <c r="Z855" i="24"/>
  <c r="Z856" i="24"/>
  <c r="Z857" i="24"/>
  <c r="Z858" i="24"/>
  <c r="Z859" i="24"/>
  <c r="Z860" i="24"/>
  <c r="Z861" i="24"/>
  <c r="Z862" i="24"/>
  <c r="Z863" i="24"/>
  <c r="Z864" i="24"/>
  <c r="Z865" i="24"/>
  <c r="Z866" i="24"/>
  <c r="Z867" i="24"/>
  <c r="Z868" i="24"/>
  <c r="Z869" i="24"/>
  <c r="Z870" i="24"/>
  <c r="Z871" i="24"/>
  <c r="Z872" i="24"/>
  <c r="Z873" i="24"/>
  <c r="Z874" i="24"/>
  <c r="Z875" i="24"/>
  <c r="Z876" i="24"/>
  <c r="Z877" i="24"/>
  <c r="Z878" i="24"/>
  <c r="Z879" i="24"/>
  <c r="Z880" i="24"/>
  <c r="Z881" i="24"/>
  <c r="Z882" i="24"/>
  <c r="Z883" i="24"/>
  <c r="Z884" i="24"/>
  <c r="Z885" i="24"/>
  <c r="Z886" i="24"/>
  <c r="Z887" i="24"/>
  <c r="Z888" i="24"/>
  <c r="Z889" i="24"/>
  <c r="Z890" i="24"/>
  <c r="Z891" i="24"/>
  <c r="Z892" i="24"/>
  <c r="Z893" i="24"/>
  <c r="Z894" i="24"/>
  <c r="Z895" i="24"/>
  <c r="Z896" i="24"/>
  <c r="Z897" i="24"/>
  <c r="Z898" i="24"/>
  <c r="Z899" i="24"/>
  <c r="Z900" i="24"/>
  <c r="Z901" i="24"/>
  <c r="Z902" i="24"/>
  <c r="Z903" i="24"/>
  <c r="Z904" i="24"/>
  <c r="Z905" i="24"/>
  <c r="Z906" i="24"/>
  <c r="Z907" i="24"/>
  <c r="Z908" i="24"/>
  <c r="Z909" i="24"/>
  <c r="Z910" i="24"/>
  <c r="Z911" i="24"/>
  <c r="Z912" i="24"/>
  <c r="Z913" i="24"/>
  <c r="Z914" i="24"/>
  <c r="Z915" i="24"/>
  <c r="Z916" i="24"/>
  <c r="Z917" i="24"/>
  <c r="Z918" i="24"/>
  <c r="Z919" i="24"/>
  <c r="Z920" i="24"/>
  <c r="Z921" i="24"/>
  <c r="Z922" i="24"/>
  <c r="Z923" i="24"/>
  <c r="Z924" i="24"/>
  <c r="Z925" i="24"/>
  <c r="Z926" i="24"/>
  <c r="Z927" i="24"/>
  <c r="Z928" i="24"/>
  <c r="Z929" i="24"/>
  <c r="Z930" i="24"/>
  <c r="Z931" i="24"/>
  <c r="Z932" i="24"/>
  <c r="Z933" i="24"/>
  <c r="Z934" i="24"/>
  <c r="Z935" i="24"/>
  <c r="Z936" i="24"/>
  <c r="Z937" i="24"/>
  <c r="Z938" i="24"/>
  <c r="Z939" i="24"/>
  <c r="Z940" i="24"/>
  <c r="Z941" i="24"/>
  <c r="Z942" i="24"/>
  <c r="Z943" i="24"/>
  <c r="Z944" i="24"/>
  <c r="Z945" i="24"/>
  <c r="Z946" i="24"/>
  <c r="Z947" i="24"/>
  <c r="Z948" i="24"/>
  <c r="Z949" i="24"/>
  <c r="Z950" i="24"/>
  <c r="Z951" i="24"/>
  <c r="Z952" i="24"/>
  <c r="Z953" i="24"/>
  <c r="Z954" i="24"/>
  <c r="Z955" i="24"/>
  <c r="Z956" i="24"/>
  <c r="Z957" i="24"/>
  <c r="Z958" i="24"/>
  <c r="Z959" i="24"/>
  <c r="Z960" i="24"/>
  <c r="Z961" i="24"/>
  <c r="Z962" i="24"/>
  <c r="Z963" i="24"/>
  <c r="Z964" i="24"/>
  <c r="Z965" i="24"/>
  <c r="Z966" i="24"/>
  <c r="Z967" i="24"/>
  <c r="Z968" i="24"/>
  <c r="Z969" i="24"/>
  <c r="Z970" i="24"/>
  <c r="Z971" i="24"/>
  <c r="Z972" i="24"/>
  <c r="Z973" i="24"/>
  <c r="Z974" i="24"/>
  <c r="Z975" i="24"/>
  <c r="Z976" i="24"/>
  <c r="Z977" i="24"/>
  <c r="Z978" i="24"/>
  <c r="Z979" i="24"/>
  <c r="Z980" i="24"/>
  <c r="Z981" i="24"/>
  <c r="Z982" i="24"/>
  <c r="Z983" i="24"/>
  <c r="Z984" i="24"/>
  <c r="Z985" i="24"/>
  <c r="Z986" i="24"/>
  <c r="Z987" i="24"/>
  <c r="Z988" i="24"/>
  <c r="Z989" i="24"/>
  <c r="Z990" i="24"/>
  <c r="Z991" i="24"/>
  <c r="Z992" i="24"/>
  <c r="Z993" i="24"/>
  <c r="Z994" i="24"/>
  <c r="Z995" i="24"/>
  <c r="Z996" i="24"/>
  <c r="Z997" i="24"/>
  <c r="Z998" i="24"/>
  <c r="Z999" i="24"/>
  <c r="Z1000" i="24"/>
  <c r="Z1001" i="24"/>
  <c r="Z1002" i="24"/>
  <c r="Z1003" i="24"/>
  <c r="Z1004" i="24"/>
  <c r="Z1005" i="24"/>
  <c r="Z1006" i="24"/>
  <c r="Z1007" i="24"/>
  <c r="Z1008" i="24"/>
  <c r="Z1009" i="24"/>
  <c r="Z1010" i="24"/>
  <c r="Z1011" i="24"/>
  <c r="Z1012" i="24"/>
  <c r="Z1013" i="24"/>
  <c r="Z1014" i="24"/>
  <c r="Z1015" i="24"/>
  <c r="Z1016" i="24"/>
  <c r="Z1017" i="24"/>
  <c r="Z1018" i="24"/>
  <c r="Z1019" i="24"/>
  <c r="Z1020" i="24"/>
  <c r="Y21" i="24"/>
  <c r="Y22" i="24"/>
  <c r="Y23" i="24"/>
  <c r="Y24" i="24"/>
  <c r="Y25" i="24"/>
  <c r="Y26" i="24"/>
  <c r="Y27" i="24"/>
  <c r="Y28" i="24"/>
  <c r="Y29" i="24"/>
  <c r="Y30" i="24"/>
  <c r="Y31" i="24"/>
  <c r="Y32" i="24"/>
  <c r="Y33" i="24"/>
  <c r="Y34" i="24"/>
  <c r="Y35" i="24"/>
  <c r="Y36" i="24"/>
  <c r="Y37" i="24"/>
  <c r="Y38" i="24"/>
  <c r="Y39" i="24"/>
  <c r="Y40" i="24"/>
  <c r="Y41" i="24"/>
  <c r="Y42" i="24"/>
  <c r="Y43" i="24"/>
  <c r="Y44" i="24"/>
  <c r="Y45" i="24"/>
  <c r="Y46" i="24"/>
  <c r="Y47" i="24"/>
  <c r="Y48" i="24"/>
  <c r="Y49" i="24"/>
  <c r="Y50" i="24"/>
  <c r="Y51" i="24"/>
  <c r="Y52" i="24"/>
  <c r="Y53" i="24"/>
  <c r="Y54" i="24"/>
  <c r="Y55" i="24"/>
  <c r="Y56" i="24"/>
  <c r="Y57" i="24"/>
  <c r="Y58" i="24"/>
  <c r="Y59" i="24"/>
  <c r="Y60" i="24"/>
  <c r="Y61" i="24"/>
  <c r="Y62" i="24"/>
  <c r="Y63" i="24"/>
  <c r="Y64" i="24"/>
  <c r="Y65" i="24"/>
  <c r="Y66" i="24"/>
  <c r="Y67" i="24"/>
  <c r="Y68" i="24"/>
  <c r="Y69" i="24"/>
  <c r="Y70" i="24"/>
  <c r="Y71" i="24"/>
  <c r="Y72" i="24"/>
  <c r="Y73" i="24"/>
  <c r="Y74" i="24"/>
  <c r="Y75" i="24"/>
  <c r="Y76" i="24"/>
  <c r="Y77" i="24"/>
  <c r="Y78" i="24"/>
  <c r="Y79" i="24"/>
  <c r="Y80" i="24"/>
  <c r="Y81" i="24"/>
  <c r="Y82" i="24"/>
  <c r="Y83" i="24"/>
  <c r="Y84" i="24"/>
  <c r="Y85" i="24"/>
  <c r="Y86" i="24"/>
  <c r="Y87" i="24"/>
  <c r="Y88" i="24"/>
  <c r="Y89" i="24"/>
  <c r="Y90" i="24"/>
  <c r="Y91" i="24"/>
  <c r="Y92" i="24"/>
  <c r="Y93" i="24"/>
  <c r="Y94" i="24"/>
  <c r="Y95" i="24"/>
  <c r="Y96" i="24"/>
  <c r="Y97" i="24"/>
  <c r="Y98" i="24"/>
  <c r="Y99" i="24"/>
  <c r="Y100" i="24"/>
  <c r="Y101" i="24"/>
  <c r="Y102" i="24"/>
  <c r="Y103" i="24"/>
  <c r="Y104" i="24"/>
  <c r="Y105" i="24"/>
  <c r="Y106" i="24"/>
  <c r="Y107" i="24"/>
  <c r="Y108" i="24"/>
  <c r="Y109" i="24"/>
  <c r="Y110" i="24"/>
  <c r="Y111" i="24"/>
  <c r="Y112" i="24"/>
  <c r="Y113" i="24"/>
  <c r="Y114" i="24"/>
  <c r="Y115" i="24"/>
  <c r="Y116" i="24"/>
  <c r="Y117" i="24"/>
  <c r="Y118" i="24"/>
  <c r="Y119" i="24"/>
  <c r="Y120" i="24"/>
  <c r="Y121" i="24"/>
  <c r="Y122" i="24"/>
  <c r="Y123" i="24"/>
  <c r="Y124" i="24"/>
  <c r="Y125" i="24"/>
  <c r="Y126" i="24"/>
  <c r="Y127" i="24"/>
  <c r="Y128" i="24"/>
  <c r="Y129" i="24"/>
  <c r="Y130" i="24"/>
  <c r="Y131" i="24"/>
  <c r="Y132" i="24"/>
  <c r="Y133" i="24"/>
  <c r="Y134" i="24"/>
  <c r="Y135" i="24"/>
  <c r="Y136" i="24"/>
  <c r="Y137" i="24"/>
  <c r="Y138" i="24"/>
  <c r="Y139" i="24"/>
  <c r="Y140" i="24"/>
  <c r="Y141" i="24"/>
  <c r="Y142" i="24"/>
  <c r="Y143" i="24"/>
  <c r="Y144" i="24"/>
  <c r="Y145" i="24"/>
  <c r="Y146" i="24"/>
  <c r="Y147" i="24"/>
  <c r="Y148" i="24"/>
  <c r="Y149" i="24"/>
  <c r="Y150" i="24"/>
  <c r="Y151" i="24"/>
  <c r="Y152" i="24"/>
  <c r="Y153" i="24"/>
  <c r="Y154" i="24"/>
  <c r="Y155" i="24"/>
  <c r="Y156" i="24"/>
  <c r="Y157" i="24"/>
  <c r="Y158" i="24"/>
  <c r="Y159" i="24"/>
  <c r="Y160" i="24"/>
  <c r="Y161" i="24"/>
  <c r="Y162" i="24"/>
  <c r="Y163" i="24"/>
  <c r="Y164" i="24"/>
  <c r="Y165" i="24"/>
  <c r="Y166" i="24"/>
  <c r="Y167" i="24"/>
  <c r="Y168" i="24"/>
  <c r="Y169" i="24"/>
  <c r="Y170" i="24"/>
  <c r="Y171" i="24"/>
  <c r="Y172" i="24"/>
  <c r="Y173" i="24"/>
  <c r="Y174" i="24"/>
  <c r="Y175" i="24"/>
  <c r="Y176" i="24"/>
  <c r="Y177" i="24"/>
  <c r="Y178" i="24"/>
  <c r="Y179" i="24"/>
  <c r="Y180" i="24"/>
  <c r="Y181" i="24"/>
  <c r="Y182" i="24"/>
  <c r="Y183" i="24"/>
  <c r="Y184" i="24"/>
  <c r="Y185" i="24"/>
  <c r="Y186" i="24"/>
  <c r="Y187" i="24"/>
  <c r="Y188" i="24"/>
  <c r="Y189" i="24"/>
  <c r="Y190" i="24"/>
  <c r="Y191" i="24"/>
  <c r="Y192" i="24"/>
  <c r="Y193" i="24"/>
  <c r="Y194" i="24"/>
  <c r="Y195" i="24"/>
  <c r="Y196" i="24"/>
  <c r="Y197" i="24"/>
  <c r="Y198" i="24"/>
  <c r="Y199" i="24"/>
  <c r="Y200" i="24"/>
  <c r="Y201" i="24"/>
  <c r="Y202" i="24"/>
  <c r="Y203" i="24"/>
  <c r="Y204" i="24"/>
  <c r="Y205" i="24"/>
  <c r="Y206" i="24"/>
  <c r="Y207" i="24"/>
  <c r="Y208" i="24"/>
  <c r="Y209" i="24"/>
  <c r="Y210" i="24"/>
  <c r="Y211" i="24"/>
  <c r="Y212" i="24"/>
  <c r="Y213" i="24"/>
  <c r="Y214" i="24"/>
  <c r="Y215" i="24"/>
  <c r="Y216" i="24"/>
  <c r="Y217" i="24"/>
  <c r="Y218" i="24"/>
  <c r="Y219" i="24"/>
  <c r="Y220" i="24"/>
  <c r="Y221" i="24"/>
  <c r="Y222" i="24"/>
  <c r="Y223" i="24"/>
  <c r="Y224" i="24"/>
  <c r="Y225" i="24"/>
  <c r="Y226" i="24"/>
  <c r="Y227" i="24"/>
  <c r="Y228" i="24"/>
  <c r="Y229" i="24"/>
  <c r="Y230" i="24"/>
  <c r="Y231" i="24"/>
  <c r="Y232" i="24"/>
  <c r="Y233" i="24"/>
  <c r="Y234" i="24"/>
  <c r="Y235" i="24"/>
  <c r="Y236" i="24"/>
  <c r="Y237" i="24"/>
  <c r="Y238" i="24"/>
  <c r="Y239" i="24"/>
  <c r="Y240" i="24"/>
  <c r="Y241" i="24"/>
  <c r="Y242" i="24"/>
  <c r="Y243" i="24"/>
  <c r="Y244" i="24"/>
  <c r="Y245" i="24"/>
  <c r="Y246" i="24"/>
  <c r="Y247" i="24"/>
  <c r="Y248" i="24"/>
  <c r="Y249" i="24"/>
  <c r="Y250" i="24"/>
  <c r="Y251" i="24"/>
  <c r="Y252" i="24"/>
  <c r="Y253" i="24"/>
  <c r="Y254" i="24"/>
  <c r="Y255" i="24"/>
  <c r="Y256" i="24"/>
  <c r="Y257" i="24"/>
  <c r="Y258" i="24"/>
  <c r="Y259" i="24"/>
  <c r="Y260" i="24"/>
  <c r="Y261" i="24"/>
  <c r="Y262" i="24"/>
  <c r="Y263" i="24"/>
  <c r="Y264" i="24"/>
  <c r="Y265" i="24"/>
  <c r="Y266" i="24"/>
  <c r="Y267" i="24"/>
  <c r="Y268" i="24"/>
  <c r="Y269" i="24"/>
  <c r="Y270" i="24"/>
  <c r="Y271" i="24"/>
  <c r="Y272" i="24"/>
  <c r="Y273" i="24"/>
  <c r="Y274" i="24"/>
  <c r="Y275" i="24"/>
  <c r="Y276" i="24"/>
  <c r="Y277" i="24"/>
  <c r="Y278" i="24"/>
  <c r="Y279" i="24"/>
  <c r="Y280" i="24"/>
  <c r="Y281" i="24"/>
  <c r="Y282" i="24"/>
  <c r="Y283" i="24"/>
  <c r="Y284" i="24"/>
  <c r="Y285" i="24"/>
  <c r="Y286" i="24"/>
  <c r="Y287" i="24"/>
  <c r="Y288" i="24"/>
  <c r="Y289" i="24"/>
  <c r="Y290" i="24"/>
  <c r="Y291" i="24"/>
  <c r="Y292" i="24"/>
  <c r="Y293" i="24"/>
  <c r="Y294" i="24"/>
  <c r="Y295" i="24"/>
  <c r="Y296" i="24"/>
  <c r="Y297" i="24"/>
  <c r="Y298" i="24"/>
  <c r="Y299" i="24"/>
  <c r="Y300" i="24"/>
  <c r="Y301" i="24"/>
  <c r="Y302" i="24"/>
  <c r="Y303" i="24"/>
  <c r="Y304" i="24"/>
  <c r="Y305" i="24"/>
  <c r="Y306" i="24"/>
  <c r="Y307" i="24"/>
  <c r="Y308" i="24"/>
  <c r="Y309" i="24"/>
  <c r="Y310" i="24"/>
  <c r="Y311" i="24"/>
  <c r="Y312" i="24"/>
  <c r="Y313" i="24"/>
  <c r="Y314" i="24"/>
  <c r="Y315" i="24"/>
  <c r="Y316" i="24"/>
  <c r="Y317" i="24"/>
  <c r="Y318" i="24"/>
  <c r="Y319" i="24"/>
  <c r="Y320" i="24"/>
  <c r="Y321" i="24"/>
  <c r="Y322" i="24"/>
  <c r="Y323" i="24"/>
  <c r="Y324" i="24"/>
  <c r="Y325" i="24"/>
  <c r="Y326" i="24"/>
  <c r="Y327" i="24"/>
  <c r="Y328" i="24"/>
  <c r="Y329" i="24"/>
  <c r="Y330" i="24"/>
  <c r="Y331" i="24"/>
  <c r="Y332" i="24"/>
  <c r="Y333" i="24"/>
  <c r="Y334" i="24"/>
  <c r="Y335" i="24"/>
  <c r="Y336" i="24"/>
  <c r="Y337" i="24"/>
  <c r="Y338" i="24"/>
  <c r="Y339" i="24"/>
  <c r="Y340" i="24"/>
  <c r="Y341" i="24"/>
  <c r="Y342" i="24"/>
  <c r="Y343" i="24"/>
  <c r="Y344" i="24"/>
  <c r="Y345" i="24"/>
  <c r="Y346" i="24"/>
  <c r="Y347" i="24"/>
  <c r="Y348" i="24"/>
  <c r="Y349" i="24"/>
  <c r="Y350" i="24"/>
  <c r="Y351" i="24"/>
  <c r="Y352" i="24"/>
  <c r="Y353" i="24"/>
  <c r="Y354" i="24"/>
  <c r="Y355" i="24"/>
  <c r="Y356" i="24"/>
  <c r="Y357" i="24"/>
  <c r="Y358" i="24"/>
  <c r="Y359" i="24"/>
  <c r="Y360" i="24"/>
  <c r="Y361" i="24"/>
  <c r="Y362" i="24"/>
  <c r="Y363" i="24"/>
  <c r="Y364" i="24"/>
  <c r="Y365" i="24"/>
  <c r="Y366" i="24"/>
  <c r="Y367" i="24"/>
  <c r="Y368" i="24"/>
  <c r="Y369" i="24"/>
  <c r="Y370" i="24"/>
  <c r="Y371" i="24"/>
  <c r="Y372" i="24"/>
  <c r="Y373" i="24"/>
  <c r="Y374" i="24"/>
  <c r="Y375" i="24"/>
  <c r="Y376" i="24"/>
  <c r="Y377" i="24"/>
  <c r="Y378" i="24"/>
  <c r="Y379" i="24"/>
  <c r="Y380" i="24"/>
  <c r="Y381" i="24"/>
  <c r="Y382" i="24"/>
  <c r="Y383" i="24"/>
  <c r="Y384" i="24"/>
  <c r="Y385" i="24"/>
  <c r="Y386" i="24"/>
  <c r="Y387" i="24"/>
  <c r="Y388" i="24"/>
  <c r="Y389" i="24"/>
  <c r="Y390" i="24"/>
  <c r="Y391" i="24"/>
  <c r="Y392" i="24"/>
  <c r="Y393" i="24"/>
  <c r="Y394" i="24"/>
  <c r="Y395" i="24"/>
  <c r="Y396" i="24"/>
  <c r="Y397" i="24"/>
  <c r="Y398" i="24"/>
  <c r="Y399" i="24"/>
  <c r="Y400" i="24"/>
  <c r="Y401" i="24"/>
  <c r="Y402" i="24"/>
  <c r="Y403" i="24"/>
  <c r="Y404" i="24"/>
  <c r="Y405" i="24"/>
  <c r="Y406" i="24"/>
  <c r="Y407" i="24"/>
  <c r="Y408" i="24"/>
  <c r="Y409" i="24"/>
  <c r="Y410" i="24"/>
  <c r="Y411" i="24"/>
  <c r="Y412" i="24"/>
  <c r="Y413" i="24"/>
  <c r="Y414" i="24"/>
  <c r="Y415" i="24"/>
  <c r="Y416" i="24"/>
  <c r="Y417" i="24"/>
  <c r="Y418" i="24"/>
  <c r="Y419" i="24"/>
  <c r="Y420" i="24"/>
  <c r="Y421" i="24"/>
  <c r="Y422" i="24"/>
  <c r="Y423" i="24"/>
  <c r="Y424" i="24"/>
  <c r="Y425" i="24"/>
  <c r="Y426" i="24"/>
  <c r="Y427" i="24"/>
  <c r="Y428" i="24"/>
  <c r="Y429" i="24"/>
  <c r="Y430" i="24"/>
  <c r="Y431" i="24"/>
  <c r="Y432" i="24"/>
  <c r="Y433" i="24"/>
  <c r="Y434" i="24"/>
  <c r="Y435" i="24"/>
  <c r="Y436" i="24"/>
  <c r="Y437" i="24"/>
  <c r="Y438" i="24"/>
  <c r="Y439" i="24"/>
  <c r="Y440" i="24"/>
  <c r="Y441" i="24"/>
  <c r="Y442" i="24"/>
  <c r="Y443" i="24"/>
  <c r="Y444" i="24"/>
  <c r="Y445" i="24"/>
  <c r="Y446" i="24"/>
  <c r="Y447" i="24"/>
  <c r="Y448" i="24"/>
  <c r="Y449" i="24"/>
  <c r="Y450" i="24"/>
  <c r="Y451" i="24"/>
  <c r="Y452" i="24"/>
  <c r="Y453" i="24"/>
  <c r="Y454" i="24"/>
  <c r="Y455" i="24"/>
  <c r="Y456" i="24"/>
  <c r="Y457" i="24"/>
  <c r="Y458" i="24"/>
  <c r="Y459" i="24"/>
  <c r="Y460" i="24"/>
  <c r="Y461" i="24"/>
  <c r="Y462" i="24"/>
  <c r="Y463" i="24"/>
  <c r="Y464" i="24"/>
  <c r="Y465" i="24"/>
  <c r="Y466" i="24"/>
  <c r="Y467" i="24"/>
  <c r="Y468" i="24"/>
  <c r="Y469" i="24"/>
  <c r="Y470" i="24"/>
  <c r="Y471" i="24"/>
  <c r="Y472" i="24"/>
  <c r="Y473" i="24"/>
  <c r="Y474" i="24"/>
  <c r="Y475" i="24"/>
  <c r="Y476" i="24"/>
  <c r="Y477" i="24"/>
  <c r="Y478" i="24"/>
  <c r="Y479" i="24"/>
  <c r="Y480" i="24"/>
  <c r="Y481" i="24"/>
  <c r="Y482" i="24"/>
  <c r="Y483" i="24"/>
  <c r="Y484" i="24"/>
  <c r="Y485" i="24"/>
  <c r="Y486" i="24"/>
  <c r="Y487" i="24"/>
  <c r="Y488" i="24"/>
  <c r="Y489" i="24"/>
  <c r="Y490" i="24"/>
  <c r="Y491" i="24"/>
  <c r="Y492" i="24"/>
  <c r="Y493" i="24"/>
  <c r="Y494" i="24"/>
  <c r="Y495" i="24"/>
  <c r="Y496" i="24"/>
  <c r="Y497" i="24"/>
  <c r="Y498" i="24"/>
  <c r="Y499" i="24"/>
  <c r="Y500" i="24"/>
  <c r="Y501" i="24"/>
  <c r="Y502" i="24"/>
  <c r="Y503" i="24"/>
  <c r="Y504" i="24"/>
  <c r="Y505" i="24"/>
  <c r="Y506" i="24"/>
  <c r="Y507" i="24"/>
  <c r="Y508" i="24"/>
  <c r="Y509" i="24"/>
  <c r="Y510" i="24"/>
  <c r="Y511" i="24"/>
  <c r="Y512" i="24"/>
  <c r="Y513" i="24"/>
  <c r="Y514" i="24"/>
  <c r="Y515" i="24"/>
  <c r="Y516" i="24"/>
  <c r="Y517" i="24"/>
  <c r="Y518" i="24"/>
  <c r="Y519" i="24"/>
  <c r="Y520" i="24"/>
  <c r="Y521" i="24"/>
  <c r="Y522" i="24"/>
  <c r="Y523" i="24"/>
  <c r="Y524" i="24"/>
  <c r="Y525" i="24"/>
  <c r="Y526" i="24"/>
  <c r="Y527" i="24"/>
  <c r="Y528" i="24"/>
  <c r="Y529" i="24"/>
  <c r="Y530" i="24"/>
  <c r="Y531" i="24"/>
  <c r="Y532" i="24"/>
  <c r="Y533" i="24"/>
  <c r="Y534" i="24"/>
  <c r="Y535" i="24"/>
  <c r="Y536" i="24"/>
  <c r="Y537" i="24"/>
  <c r="Y538" i="24"/>
  <c r="Y539" i="24"/>
  <c r="Y540" i="24"/>
  <c r="Y541" i="24"/>
  <c r="Y542" i="24"/>
  <c r="Y543" i="24"/>
  <c r="Y544" i="24"/>
  <c r="Y545" i="24"/>
  <c r="Y546" i="24"/>
  <c r="Y547" i="24"/>
  <c r="Y548" i="24"/>
  <c r="Y549" i="24"/>
  <c r="Y550" i="24"/>
  <c r="Y551" i="24"/>
  <c r="Y552" i="24"/>
  <c r="Y553" i="24"/>
  <c r="Y554" i="24"/>
  <c r="Y555" i="24"/>
  <c r="Y556" i="24"/>
  <c r="Y557" i="24"/>
  <c r="Y558" i="24"/>
  <c r="Y559" i="24"/>
  <c r="Y560" i="24"/>
  <c r="Y561" i="24"/>
  <c r="Y562" i="24"/>
  <c r="Y563" i="24"/>
  <c r="Y564" i="24"/>
  <c r="Y565" i="24"/>
  <c r="Y566" i="24"/>
  <c r="Y567" i="24"/>
  <c r="Y568" i="24"/>
  <c r="Y569" i="24"/>
  <c r="Y570" i="24"/>
  <c r="Y571" i="24"/>
  <c r="Y572" i="24"/>
  <c r="Y573" i="24"/>
  <c r="Y574" i="24"/>
  <c r="Y575" i="24"/>
  <c r="Y576" i="24"/>
  <c r="Y577" i="24"/>
  <c r="Y578" i="24"/>
  <c r="Y579" i="24"/>
  <c r="Y580" i="24"/>
  <c r="Y581" i="24"/>
  <c r="Y582" i="24"/>
  <c r="Y583" i="24"/>
  <c r="Y584" i="24"/>
  <c r="Y585" i="24"/>
  <c r="Y586" i="24"/>
  <c r="Y587" i="24"/>
  <c r="Y588" i="24"/>
  <c r="Y589" i="24"/>
  <c r="Y590" i="24"/>
  <c r="Y591" i="24"/>
  <c r="Y592" i="24"/>
  <c r="Y593" i="24"/>
  <c r="Y594" i="24"/>
  <c r="Y595" i="24"/>
  <c r="Y596" i="24"/>
  <c r="Y597" i="24"/>
  <c r="Y598" i="24"/>
  <c r="Y599" i="24"/>
  <c r="Y600" i="24"/>
  <c r="Y601" i="24"/>
  <c r="Y602" i="24"/>
  <c r="Y603" i="24"/>
  <c r="Y604" i="24"/>
  <c r="Y605" i="24"/>
  <c r="Y606" i="24"/>
  <c r="Y607" i="24"/>
  <c r="Y608" i="24"/>
  <c r="Y609" i="24"/>
  <c r="Y610" i="24"/>
  <c r="Y611" i="24"/>
  <c r="Y612" i="24"/>
  <c r="Y613" i="24"/>
  <c r="Y614" i="24"/>
  <c r="Y615" i="24"/>
  <c r="Y616" i="24"/>
  <c r="Y617" i="24"/>
  <c r="Y618" i="24"/>
  <c r="Y619" i="24"/>
  <c r="Y620" i="24"/>
  <c r="Y621" i="24"/>
  <c r="Y622" i="24"/>
  <c r="Y623" i="24"/>
  <c r="Y624" i="24"/>
  <c r="Y625" i="24"/>
  <c r="Y626" i="24"/>
  <c r="Y627" i="24"/>
  <c r="Y628" i="24"/>
  <c r="Y629" i="24"/>
  <c r="Y630" i="24"/>
  <c r="Y631" i="24"/>
  <c r="Y632" i="24"/>
  <c r="Y633" i="24"/>
  <c r="Y634" i="24"/>
  <c r="Y635" i="24"/>
  <c r="Y636" i="24"/>
  <c r="Y637" i="24"/>
  <c r="Y638" i="24"/>
  <c r="Y639" i="24"/>
  <c r="Y640" i="24"/>
  <c r="Y641" i="24"/>
  <c r="Y642" i="24"/>
  <c r="Y643" i="24"/>
  <c r="Y644" i="24"/>
  <c r="Y645" i="24"/>
  <c r="Y646" i="24"/>
  <c r="Y647" i="24"/>
  <c r="Y648" i="24"/>
  <c r="Y649" i="24"/>
  <c r="Y650" i="24"/>
  <c r="Y651" i="24"/>
  <c r="Y652" i="24"/>
  <c r="Y653" i="24"/>
  <c r="Y654" i="24"/>
  <c r="Y655" i="24"/>
  <c r="Y656" i="24"/>
  <c r="Y657" i="24"/>
  <c r="Y658" i="24"/>
  <c r="Y659" i="24"/>
  <c r="Y660" i="24"/>
  <c r="Y661" i="24"/>
  <c r="Y662" i="24"/>
  <c r="Y663" i="24"/>
  <c r="Y664" i="24"/>
  <c r="Y665" i="24"/>
  <c r="Y666" i="24"/>
  <c r="Y667" i="24"/>
  <c r="Y668" i="24"/>
  <c r="Y669" i="24"/>
  <c r="Y670" i="24"/>
  <c r="Y671" i="24"/>
  <c r="Y672" i="24"/>
  <c r="Y673" i="24"/>
  <c r="Y674" i="24"/>
  <c r="Y675" i="24"/>
  <c r="Y676" i="24"/>
  <c r="Y677" i="24"/>
  <c r="Y678" i="24"/>
  <c r="Y679" i="24"/>
  <c r="Y680" i="24"/>
  <c r="Y681" i="24"/>
  <c r="Y682" i="24"/>
  <c r="Y683" i="24"/>
  <c r="Y684" i="24"/>
  <c r="Y685" i="24"/>
  <c r="Y686" i="24"/>
  <c r="Y687" i="24"/>
  <c r="Y688" i="24"/>
  <c r="Y689" i="24"/>
  <c r="Y690" i="24"/>
  <c r="Y691" i="24"/>
  <c r="Y692" i="24"/>
  <c r="Y693" i="24"/>
  <c r="Y694" i="24"/>
  <c r="Y695" i="24"/>
  <c r="Y696" i="24"/>
  <c r="Y697" i="24"/>
  <c r="Y698" i="24"/>
  <c r="Y699" i="24"/>
  <c r="Y700" i="24"/>
  <c r="Y701" i="24"/>
  <c r="Y702" i="24"/>
  <c r="Y703" i="24"/>
  <c r="Y704" i="24"/>
  <c r="Y705" i="24"/>
  <c r="Y706" i="24"/>
  <c r="Y707" i="24"/>
  <c r="Y708" i="24"/>
  <c r="Y709" i="24"/>
  <c r="Y710" i="24"/>
  <c r="Y711" i="24"/>
  <c r="Y712" i="24"/>
  <c r="Y713" i="24"/>
  <c r="Y714" i="24"/>
  <c r="Y715" i="24"/>
  <c r="Y716" i="24"/>
  <c r="Y717" i="24"/>
  <c r="Y718" i="24"/>
  <c r="Y719" i="24"/>
  <c r="Y720" i="24"/>
  <c r="Y721" i="24"/>
  <c r="Y722" i="24"/>
  <c r="Y723" i="24"/>
  <c r="Y724" i="24"/>
  <c r="Y725" i="24"/>
  <c r="Y726" i="24"/>
  <c r="Y727" i="24"/>
  <c r="Y728" i="24"/>
  <c r="Y729" i="24"/>
  <c r="Y730" i="24"/>
  <c r="Y731" i="24"/>
  <c r="Y732" i="24"/>
  <c r="Y733" i="24"/>
  <c r="Y734" i="24"/>
  <c r="Y735" i="24"/>
  <c r="Y736" i="24"/>
  <c r="Y737" i="24"/>
  <c r="Y738" i="24"/>
  <c r="Y739" i="24"/>
  <c r="Y740" i="24"/>
  <c r="Y741" i="24"/>
  <c r="Y742" i="24"/>
  <c r="Y743" i="24"/>
  <c r="Y744" i="24"/>
  <c r="Y745" i="24"/>
  <c r="Y746" i="24"/>
  <c r="Y747" i="24"/>
  <c r="Y748" i="24"/>
  <c r="Y749" i="24"/>
  <c r="Y750" i="24"/>
  <c r="Y751" i="24"/>
  <c r="Y752" i="24"/>
  <c r="Y753" i="24"/>
  <c r="Y754" i="24"/>
  <c r="Y755" i="24"/>
  <c r="Y756" i="24"/>
  <c r="Y757" i="24"/>
  <c r="Y758" i="24"/>
  <c r="Y759" i="24"/>
  <c r="Y760" i="24"/>
  <c r="Y761" i="24"/>
  <c r="Y762" i="24"/>
  <c r="Y763" i="24"/>
  <c r="Y764" i="24"/>
  <c r="Y765" i="24"/>
  <c r="Y766" i="24"/>
  <c r="Y767" i="24"/>
  <c r="Y768" i="24"/>
  <c r="Y769" i="24"/>
  <c r="Y770" i="24"/>
  <c r="Y771" i="24"/>
  <c r="Y772" i="24"/>
  <c r="Y773" i="24"/>
  <c r="Y774" i="24"/>
  <c r="Y775" i="24"/>
  <c r="Y776" i="24"/>
  <c r="Y777" i="24"/>
  <c r="Y778" i="24"/>
  <c r="Y779" i="24"/>
  <c r="Y780" i="24"/>
  <c r="Y781" i="24"/>
  <c r="Y782" i="24"/>
  <c r="Y783" i="24"/>
  <c r="Y784" i="24"/>
  <c r="Y785" i="24"/>
  <c r="Y786" i="24"/>
  <c r="Y787" i="24"/>
  <c r="Y788" i="24"/>
  <c r="Y789" i="24"/>
  <c r="Y790" i="24"/>
  <c r="Y791" i="24"/>
  <c r="Y792" i="24"/>
  <c r="Y793" i="24"/>
  <c r="Y794" i="24"/>
  <c r="Y795" i="24"/>
  <c r="Y796" i="24"/>
  <c r="Y797" i="24"/>
  <c r="Y798" i="24"/>
  <c r="Y799" i="24"/>
  <c r="Y800" i="24"/>
  <c r="Y801" i="24"/>
  <c r="Y802" i="24"/>
  <c r="Y803" i="24"/>
  <c r="Y804" i="24"/>
  <c r="Y805" i="24"/>
  <c r="Y806" i="24"/>
  <c r="Y807" i="24"/>
  <c r="Y808" i="24"/>
  <c r="Y809" i="24"/>
  <c r="Y810" i="24"/>
  <c r="Y811" i="24"/>
  <c r="Y812" i="24"/>
  <c r="Y813" i="24"/>
  <c r="Y814" i="24"/>
  <c r="Y815" i="24"/>
  <c r="Y816" i="24"/>
  <c r="Y817" i="24"/>
  <c r="Y818" i="24"/>
  <c r="Y819" i="24"/>
  <c r="Y820" i="24"/>
  <c r="Y821" i="24"/>
  <c r="Y822" i="24"/>
  <c r="Y823" i="24"/>
  <c r="Y824" i="24"/>
  <c r="Y825" i="24"/>
  <c r="Y826" i="24"/>
  <c r="Y827" i="24"/>
  <c r="Y828" i="24"/>
  <c r="Y829" i="24"/>
  <c r="Y830" i="24"/>
  <c r="Y831" i="24"/>
  <c r="Y832" i="24"/>
  <c r="Y833" i="24"/>
  <c r="Y834" i="24"/>
  <c r="Y835" i="24"/>
  <c r="Y836" i="24"/>
  <c r="Y837" i="24"/>
  <c r="Y838" i="24"/>
  <c r="Y839" i="24"/>
  <c r="Y840" i="24"/>
  <c r="Y841" i="24"/>
  <c r="Y842" i="24"/>
  <c r="Y843" i="24"/>
  <c r="Y844" i="24"/>
  <c r="Y845" i="24"/>
  <c r="Y846" i="24"/>
  <c r="Y847" i="24"/>
  <c r="Y848" i="24"/>
  <c r="Y849" i="24"/>
  <c r="Y850" i="24"/>
  <c r="Y851" i="24"/>
  <c r="Y852" i="24"/>
  <c r="Y853" i="24"/>
  <c r="Y854" i="24"/>
  <c r="Y855" i="24"/>
  <c r="Y856" i="24"/>
  <c r="Y857" i="24"/>
  <c r="Y858" i="24"/>
  <c r="Y859" i="24"/>
  <c r="Y860" i="24"/>
  <c r="Y861" i="24"/>
  <c r="Y862" i="24"/>
  <c r="Y863" i="24"/>
  <c r="Y864" i="24"/>
  <c r="Y865" i="24"/>
  <c r="Y866" i="24"/>
  <c r="Y867" i="24"/>
  <c r="Y868" i="24"/>
  <c r="Y869" i="24"/>
  <c r="Y870" i="24"/>
  <c r="Y871" i="24"/>
  <c r="Y872" i="24"/>
  <c r="Y873" i="24"/>
  <c r="Y874" i="24"/>
  <c r="Y875" i="24"/>
  <c r="Y876" i="24"/>
  <c r="Y877" i="24"/>
  <c r="Y878" i="24"/>
  <c r="Y879" i="24"/>
  <c r="Y880" i="24"/>
  <c r="Y881" i="24"/>
  <c r="Y882" i="24"/>
  <c r="Y883" i="24"/>
  <c r="Y884" i="24"/>
  <c r="Y885" i="24"/>
  <c r="Y886" i="24"/>
  <c r="Y887" i="24"/>
  <c r="Y888" i="24"/>
  <c r="Y889" i="24"/>
  <c r="Y890" i="24"/>
  <c r="Y891" i="24"/>
  <c r="Y892" i="24"/>
  <c r="Y893" i="24"/>
  <c r="Y894" i="24"/>
  <c r="Y895" i="24"/>
  <c r="Y896" i="24"/>
  <c r="Y897" i="24"/>
  <c r="Y898" i="24"/>
  <c r="Y899" i="24"/>
  <c r="Y900" i="24"/>
  <c r="Y901" i="24"/>
  <c r="Y902" i="24"/>
  <c r="Y903" i="24"/>
  <c r="Y904" i="24"/>
  <c r="Y905" i="24"/>
  <c r="Y906" i="24"/>
  <c r="Y907" i="24"/>
  <c r="Y908" i="24"/>
  <c r="Y909" i="24"/>
  <c r="Y910" i="24"/>
  <c r="Y911" i="24"/>
  <c r="Y912" i="24"/>
  <c r="Y913" i="24"/>
  <c r="Y914" i="24"/>
  <c r="Y915" i="24"/>
  <c r="Y916" i="24"/>
  <c r="Y917" i="24"/>
  <c r="Y918" i="24"/>
  <c r="Y919" i="24"/>
  <c r="Y920" i="24"/>
  <c r="Y921" i="24"/>
  <c r="Y922" i="24"/>
  <c r="Y923" i="24"/>
  <c r="Y924" i="24"/>
  <c r="Y925" i="24"/>
  <c r="Y926" i="24"/>
  <c r="Y927" i="24"/>
  <c r="Y928" i="24"/>
  <c r="Y929" i="24"/>
  <c r="Y930" i="24"/>
  <c r="Y931" i="24"/>
  <c r="Y932" i="24"/>
  <c r="Y933" i="24"/>
  <c r="Y934" i="24"/>
  <c r="Y935" i="24"/>
  <c r="Y936" i="24"/>
  <c r="Y937" i="24"/>
  <c r="Y938" i="24"/>
  <c r="Y939" i="24"/>
  <c r="Y940" i="24"/>
  <c r="Y941" i="24"/>
  <c r="Y942" i="24"/>
  <c r="Y943" i="24"/>
  <c r="Y944" i="24"/>
  <c r="Y945" i="24"/>
  <c r="Y946" i="24"/>
  <c r="Y947" i="24"/>
  <c r="Y948" i="24"/>
  <c r="Y949" i="24"/>
  <c r="Y950" i="24"/>
  <c r="Y951" i="24"/>
  <c r="Y952" i="24"/>
  <c r="Y953" i="24"/>
  <c r="Y954" i="24"/>
  <c r="Y955" i="24"/>
  <c r="Y956" i="24"/>
  <c r="Y957" i="24"/>
  <c r="Y958" i="24"/>
  <c r="Y959" i="24"/>
  <c r="Y960" i="24"/>
  <c r="Y961" i="24"/>
  <c r="Y962" i="24"/>
  <c r="Y963" i="24"/>
  <c r="Y964" i="24"/>
  <c r="Y965" i="24"/>
  <c r="Y966" i="24"/>
  <c r="Y967" i="24"/>
  <c r="Y968" i="24"/>
  <c r="Y969" i="24"/>
  <c r="Y970" i="24"/>
  <c r="Y971" i="24"/>
  <c r="Y972" i="24"/>
  <c r="Y973" i="24"/>
  <c r="Y974" i="24"/>
  <c r="Y975" i="24"/>
  <c r="Y976" i="24"/>
  <c r="Y977" i="24"/>
  <c r="Y978" i="24"/>
  <c r="Y979" i="24"/>
  <c r="Y980" i="24"/>
  <c r="Y981" i="24"/>
  <c r="Y982" i="24"/>
  <c r="Y983" i="24"/>
  <c r="Y984" i="24"/>
  <c r="Y985" i="24"/>
  <c r="Y986" i="24"/>
  <c r="Y987" i="24"/>
  <c r="Y988" i="24"/>
  <c r="Y989" i="24"/>
  <c r="Y990" i="24"/>
  <c r="Y991" i="24"/>
  <c r="Y992" i="24"/>
  <c r="Y993" i="24"/>
  <c r="Y994" i="24"/>
  <c r="Y995" i="24"/>
  <c r="Y996" i="24"/>
  <c r="Y997" i="24"/>
  <c r="Y998" i="24"/>
  <c r="Y999" i="24"/>
  <c r="Y1000" i="24"/>
  <c r="Y1001" i="24"/>
  <c r="Y1002" i="24"/>
  <c r="Y1003" i="24"/>
  <c r="Y1004" i="24"/>
  <c r="Y1005" i="24"/>
  <c r="Y1006" i="24"/>
  <c r="Y1007" i="24"/>
  <c r="Y1008" i="24"/>
  <c r="Y1009" i="24"/>
  <c r="Y1010" i="24"/>
  <c r="Y1011" i="24"/>
  <c r="Y1012" i="24"/>
  <c r="Y1013" i="24"/>
  <c r="Y1014" i="24"/>
  <c r="Y1015" i="24"/>
  <c r="Y1016" i="24"/>
  <c r="Y1017" i="24"/>
  <c r="Y1018" i="24"/>
  <c r="Y1019" i="24"/>
  <c r="Y1020" i="24"/>
  <c r="Y20" i="24"/>
  <c r="G10" i="12" l="1"/>
  <c r="E10" i="12"/>
  <c r="F10" i="12"/>
  <c r="G7" i="12"/>
  <c r="E7" i="12"/>
  <c r="D7" i="12"/>
  <c r="F7" i="12"/>
  <c r="D9" i="12"/>
  <c r="D10" i="12"/>
  <c r="AD40" i="14"/>
  <c r="AB1020" i="14"/>
  <c r="AA1020" i="14"/>
  <c r="Z1020" i="14"/>
  <c r="Y1020" i="14"/>
  <c r="AB1019" i="14"/>
  <c r="AA1019" i="14"/>
  <c r="Z1019" i="14"/>
  <c r="Y1019" i="14"/>
  <c r="AB1018" i="14"/>
  <c r="AA1018" i="14"/>
  <c r="Z1018" i="14"/>
  <c r="Y1018" i="14"/>
  <c r="AB1017" i="14"/>
  <c r="AA1017" i="14"/>
  <c r="Z1017" i="14"/>
  <c r="Y1017" i="14"/>
  <c r="AB1016" i="14"/>
  <c r="AA1016" i="14"/>
  <c r="Z1016" i="14"/>
  <c r="Y1016" i="14"/>
  <c r="AB1015" i="14"/>
  <c r="AA1015" i="14"/>
  <c r="Z1015" i="14"/>
  <c r="Y1015" i="14"/>
  <c r="AB1014" i="14"/>
  <c r="AA1014" i="14"/>
  <c r="Z1014" i="14"/>
  <c r="Y1014" i="14"/>
  <c r="AB1013" i="14"/>
  <c r="AA1013" i="14"/>
  <c r="Z1013" i="14"/>
  <c r="Y1013" i="14"/>
  <c r="AB1012" i="14"/>
  <c r="AA1012" i="14"/>
  <c r="Z1012" i="14"/>
  <c r="Y1012" i="14"/>
  <c r="AB1011" i="14"/>
  <c r="AA1011" i="14"/>
  <c r="Z1011" i="14"/>
  <c r="Y1011" i="14"/>
  <c r="AB1010" i="14"/>
  <c r="AA1010" i="14"/>
  <c r="Z1010" i="14"/>
  <c r="Y1010" i="14"/>
  <c r="AB1009" i="14"/>
  <c r="AA1009" i="14"/>
  <c r="Z1009" i="14"/>
  <c r="Y1009" i="14"/>
  <c r="AB1008" i="14"/>
  <c r="AA1008" i="14"/>
  <c r="Z1008" i="14"/>
  <c r="Y1008" i="14"/>
  <c r="AB1007" i="14"/>
  <c r="AA1007" i="14"/>
  <c r="Z1007" i="14"/>
  <c r="Y1007" i="14"/>
  <c r="AB1006" i="14"/>
  <c r="AA1006" i="14"/>
  <c r="Z1006" i="14"/>
  <c r="Y1006" i="14"/>
  <c r="AB1005" i="14"/>
  <c r="AA1005" i="14"/>
  <c r="Z1005" i="14"/>
  <c r="Y1005" i="14"/>
  <c r="AB1004" i="14"/>
  <c r="AA1004" i="14"/>
  <c r="Z1004" i="14"/>
  <c r="Y1004" i="14"/>
  <c r="AB1003" i="14"/>
  <c r="AA1003" i="14"/>
  <c r="Z1003" i="14"/>
  <c r="Y1003" i="14"/>
  <c r="AB1002" i="14"/>
  <c r="AA1002" i="14"/>
  <c r="Z1002" i="14"/>
  <c r="Y1002" i="14"/>
  <c r="AB1001" i="14"/>
  <c r="AA1001" i="14"/>
  <c r="Z1001" i="14"/>
  <c r="Y1001" i="14"/>
  <c r="AB1000" i="14"/>
  <c r="AA1000" i="14"/>
  <c r="Z1000" i="14"/>
  <c r="Y1000" i="14"/>
  <c r="AB999" i="14"/>
  <c r="AA999" i="14"/>
  <c r="Z999" i="14"/>
  <c r="Y999" i="14"/>
  <c r="AB998" i="14"/>
  <c r="AA998" i="14"/>
  <c r="Z998" i="14"/>
  <c r="Y998" i="14"/>
  <c r="AB997" i="14"/>
  <c r="AA997" i="14"/>
  <c r="Z997" i="14"/>
  <c r="Y997" i="14"/>
  <c r="AB996" i="14"/>
  <c r="AA996" i="14"/>
  <c r="Z996" i="14"/>
  <c r="Y996" i="14"/>
  <c r="AB995" i="14"/>
  <c r="AA995" i="14"/>
  <c r="Z995" i="14"/>
  <c r="Y995" i="14"/>
  <c r="AB994" i="14"/>
  <c r="AA994" i="14"/>
  <c r="Z994" i="14"/>
  <c r="Y994" i="14"/>
  <c r="AB993" i="14"/>
  <c r="AA993" i="14"/>
  <c r="Z993" i="14"/>
  <c r="Y993" i="14"/>
  <c r="AB992" i="14"/>
  <c r="AA992" i="14"/>
  <c r="Z992" i="14"/>
  <c r="Y992" i="14"/>
  <c r="AB991" i="14"/>
  <c r="AA991" i="14"/>
  <c r="Z991" i="14"/>
  <c r="Y991" i="14"/>
  <c r="AB990" i="14"/>
  <c r="AA990" i="14"/>
  <c r="Z990" i="14"/>
  <c r="Y990" i="14"/>
  <c r="AB989" i="14"/>
  <c r="AA989" i="14"/>
  <c r="Z989" i="14"/>
  <c r="Y989" i="14"/>
  <c r="AB988" i="14"/>
  <c r="AA988" i="14"/>
  <c r="Z988" i="14"/>
  <c r="Y988" i="14"/>
  <c r="AB987" i="14"/>
  <c r="AA987" i="14"/>
  <c r="Z987" i="14"/>
  <c r="Y987" i="14"/>
  <c r="AB986" i="14"/>
  <c r="AA986" i="14"/>
  <c r="Z986" i="14"/>
  <c r="Y986" i="14"/>
  <c r="AB985" i="14"/>
  <c r="AA985" i="14"/>
  <c r="Z985" i="14"/>
  <c r="Y985" i="14"/>
  <c r="AB984" i="14"/>
  <c r="AA984" i="14"/>
  <c r="Z984" i="14"/>
  <c r="Y984" i="14"/>
  <c r="AB983" i="14"/>
  <c r="AA983" i="14"/>
  <c r="Z983" i="14"/>
  <c r="Y983" i="14"/>
  <c r="AB982" i="14"/>
  <c r="AA982" i="14"/>
  <c r="Z982" i="14"/>
  <c r="Y982" i="14"/>
  <c r="AB981" i="14"/>
  <c r="AA981" i="14"/>
  <c r="Z981" i="14"/>
  <c r="Y981" i="14"/>
  <c r="AB980" i="14"/>
  <c r="AA980" i="14"/>
  <c r="Z980" i="14"/>
  <c r="Y980" i="14"/>
  <c r="AB979" i="14"/>
  <c r="AA979" i="14"/>
  <c r="Z979" i="14"/>
  <c r="Y979" i="14"/>
  <c r="AB978" i="14"/>
  <c r="AA978" i="14"/>
  <c r="Z978" i="14"/>
  <c r="Y978" i="14"/>
  <c r="AB977" i="14"/>
  <c r="AA977" i="14"/>
  <c r="Z977" i="14"/>
  <c r="Y977" i="14"/>
  <c r="AB976" i="14"/>
  <c r="AA976" i="14"/>
  <c r="Z976" i="14"/>
  <c r="Y976" i="14"/>
  <c r="AB975" i="14"/>
  <c r="AA975" i="14"/>
  <c r="Z975" i="14"/>
  <c r="Y975" i="14"/>
  <c r="AB974" i="14"/>
  <c r="AA974" i="14"/>
  <c r="Z974" i="14"/>
  <c r="Y974" i="14"/>
  <c r="AB973" i="14"/>
  <c r="AA973" i="14"/>
  <c r="Z973" i="14"/>
  <c r="Y973" i="14"/>
  <c r="AB972" i="14"/>
  <c r="AA972" i="14"/>
  <c r="Z972" i="14"/>
  <c r="Y972" i="14"/>
  <c r="AB971" i="14"/>
  <c r="AA971" i="14"/>
  <c r="Z971" i="14"/>
  <c r="Y971" i="14"/>
  <c r="AB970" i="14"/>
  <c r="AA970" i="14"/>
  <c r="Z970" i="14"/>
  <c r="Y970" i="14"/>
  <c r="AB969" i="14"/>
  <c r="AA969" i="14"/>
  <c r="Z969" i="14"/>
  <c r="Y969" i="14"/>
  <c r="AB968" i="14"/>
  <c r="AA968" i="14"/>
  <c r="Z968" i="14"/>
  <c r="Y968" i="14"/>
  <c r="AB967" i="14"/>
  <c r="AA967" i="14"/>
  <c r="Z967" i="14"/>
  <c r="Y967" i="14"/>
  <c r="AB966" i="14"/>
  <c r="AA966" i="14"/>
  <c r="Z966" i="14"/>
  <c r="Y966" i="14"/>
  <c r="AB965" i="14"/>
  <c r="AA965" i="14"/>
  <c r="Z965" i="14"/>
  <c r="Y965" i="14"/>
  <c r="AB964" i="14"/>
  <c r="AA964" i="14"/>
  <c r="Z964" i="14"/>
  <c r="Y964" i="14"/>
  <c r="AB963" i="14"/>
  <c r="AA963" i="14"/>
  <c r="Z963" i="14"/>
  <c r="Y963" i="14"/>
  <c r="AB962" i="14"/>
  <c r="AA962" i="14"/>
  <c r="Z962" i="14"/>
  <c r="Y962" i="14"/>
  <c r="AB961" i="14"/>
  <c r="AA961" i="14"/>
  <c r="Z961" i="14"/>
  <c r="Y961" i="14"/>
  <c r="AB960" i="14"/>
  <c r="AA960" i="14"/>
  <c r="Z960" i="14"/>
  <c r="Y960" i="14"/>
  <c r="AB959" i="14"/>
  <c r="AA959" i="14"/>
  <c r="Z959" i="14"/>
  <c r="Y959" i="14"/>
  <c r="AB958" i="14"/>
  <c r="AA958" i="14"/>
  <c r="Z958" i="14"/>
  <c r="Y958" i="14"/>
  <c r="AB957" i="14"/>
  <c r="AA957" i="14"/>
  <c r="Z957" i="14"/>
  <c r="Y957" i="14"/>
  <c r="AB956" i="14"/>
  <c r="AA956" i="14"/>
  <c r="Z956" i="14"/>
  <c r="Y956" i="14"/>
  <c r="AB955" i="14"/>
  <c r="AA955" i="14"/>
  <c r="Z955" i="14"/>
  <c r="Y955" i="14"/>
  <c r="AB954" i="14"/>
  <c r="AA954" i="14"/>
  <c r="Z954" i="14"/>
  <c r="Y954" i="14"/>
  <c r="AB953" i="14"/>
  <c r="AA953" i="14"/>
  <c r="Z953" i="14"/>
  <c r="Y953" i="14"/>
  <c r="AB952" i="14"/>
  <c r="AA952" i="14"/>
  <c r="Z952" i="14"/>
  <c r="Y952" i="14"/>
  <c r="AB951" i="14"/>
  <c r="AA951" i="14"/>
  <c r="Z951" i="14"/>
  <c r="Y951" i="14"/>
  <c r="AB950" i="14"/>
  <c r="AA950" i="14"/>
  <c r="Z950" i="14"/>
  <c r="Y950" i="14"/>
  <c r="AB949" i="14"/>
  <c r="AA949" i="14"/>
  <c r="Z949" i="14"/>
  <c r="Y949" i="14"/>
  <c r="AB948" i="14"/>
  <c r="AA948" i="14"/>
  <c r="Z948" i="14"/>
  <c r="Y948" i="14"/>
  <c r="AB947" i="14"/>
  <c r="AA947" i="14"/>
  <c r="Z947" i="14"/>
  <c r="Y947" i="14"/>
  <c r="AB946" i="14"/>
  <c r="AA946" i="14"/>
  <c r="Z946" i="14"/>
  <c r="Y946" i="14"/>
  <c r="AB945" i="14"/>
  <c r="AA945" i="14"/>
  <c r="Z945" i="14"/>
  <c r="Y945" i="14"/>
  <c r="AB944" i="14"/>
  <c r="AA944" i="14"/>
  <c r="Z944" i="14"/>
  <c r="Y944" i="14"/>
  <c r="AB943" i="14"/>
  <c r="AA943" i="14"/>
  <c r="Z943" i="14"/>
  <c r="Y943" i="14"/>
  <c r="AB942" i="14"/>
  <c r="AA942" i="14"/>
  <c r="Z942" i="14"/>
  <c r="Y942" i="14"/>
  <c r="AB941" i="14"/>
  <c r="AA941" i="14"/>
  <c r="Z941" i="14"/>
  <c r="Y941" i="14"/>
  <c r="AB940" i="14"/>
  <c r="AA940" i="14"/>
  <c r="Z940" i="14"/>
  <c r="Y940" i="14"/>
  <c r="AB939" i="14"/>
  <c r="AA939" i="14"/>
  <c r="Z939" i="14"/>
  <c r="Y939" i="14"/>
  <c r="AB938" i="14"/>
  <c r="AA938" i="14"/>
  <c r="Z938" i="14"/>
  <c r="Y938" i="14"/>
  <c r="AB937" i="14"/>
  <c r="AA937" i="14"/>
  <c r="Z937" i="14"/>
  <c r="Y937" i="14"/>
  <c r="AB936" i="14"/>
  <c r="AA936" i="14"/>
  <c r="Z936" i="14"/>
  <c r="Y936" i="14"/>
  <c r="AB935" i="14"/>
  <c r="AA935" i="14"/>
  <c r="Z935" i="14"/>
  <c r="Y935" i="14"/>
  <c r="AB934" i="14"/>
  <c r="AA934" i="14"/>
  <c r="Z934" i="14"/>
  <c r="Y934" i="14"/>
  <c r="AB933" i="14"/>
  <c r="AA933" i="14"/>
  <c r="Z933" i="14"/>
  <c r="Y933" i="14"/>
  <c r="AB932" i="14"/>
  <c r="AA932" i="14"/>
  <c r="Z932" i="14"/>
  <c r="Y932" i="14"/>
  <c r="AB931" i="14"/>
  <c r="AA931" i="14"/>
  <c r="Z931" i="14"/>
  <c r="Y931" i="14"/>
  <c r="AB930" i="14"/>
  <c r="AA930" i="14"/>
  <c r="Z930" i="14"/>
  <c r="Y930" i="14"/>
  <c r="AB929" i="14"/>
  <c r="AA929" i="14"/>
  <c r="Z929" i="14"/>
  <c r="Y929" i="14"/>
  <c r="AB928" i="14"/>
  <c r="AA928" i="14"/>
  <c r="Z928" i="14"/>
  <c r="Y928" i="14"/>
  <c r="AB927" i="14"/>
  <c r="AA927" i="14"/>
  <c r="Z927" i="14"/>
  <c r="Y927" i="14"/>
  <c r="AB926" i="14"/>
  <c r="AA926" i="14"/>
  <c r="Z926" i="14"/>
  <c r="Y926" i="14"/>
  <c r="AB925" i="14"/>
  <c r="AA925" i="14"/>
  <c r="Z925" i="14"/>
  <c r="Y925" i="14"/>
  <c r="AB924" i="14"/>
  <c r="AA924" i="14"/>
  <c r="Z924" i="14"/>
  <c r="Y924" i="14"/>
  <c r="AB923" i="14"/>
  <c r="AA923" i="14"/>
  <c r="Z923" i="14"/>
  <c r="Y923" i="14"/>
  <c r="AB922" i="14"/>
  <c r="AA922" i="14"/>
  <c r="Z922" i="14"/>
  <c r="Y922" i="14"/>
  <c r="AB921" i="14"/>
  <c r="AA921" i="14"/>
  <c r="Z921" i="14"/>
  <c r="Y921" i="14"/>
  <c r="AB920" i="14"/>
  <c r="AA920" i="14"/>
  <c r="Z920" i="14"/>
  <c r="Y920" i="14"/>
  <c r="AB919" i="14"/>
  <c r="AA919" i="14"/>
  <c r="Z919" i="14"/>
  <c r="Y919" i="14"/>
  <c r="AB918" i="14"/>
  <c r="AA918" i="14"/>
  <c r="Z918" i="14"/>
  <c r="Y918" i="14"/>
  <c r="AB917" i="14"/>
  <c r="AA917" i="14"/>
  <c r="Z917" i="14"/>
  <c r="Y917" i="14"/>
  <c r="AB916" i="14"/>
  <c r="AA916" i="14"/>
  <c r="Z916" i="14"/>
  <c r="Y916" i="14"/>
  <c r="AB915" i="14"/>
  <c r="AA915" i="14"/>
  <c r="Z915" i="14"/>
  <c r="Y915" i="14"/>
  <c r="AB914" i="14"/>
  <c r="AA914" i="14"/>
  <c r="Z914" i="14"/>
  <c r="Y914" i="14"/>
  <c r="AB913" i="14"/>
  <c r="AA913" i="14"/>
  <c r="Z913" i="14"/>
  <c r="Y913" i="14"/>
  <c r="AB912" i="14"/>
  <c r="AA912" i="14"/>
  <c r="Z912" i="14"/>
  <c r="Y912" i="14"/>
  <c r="AB911" i="14"/>
  <c r="AA911" i="14"/>
  <c r="Z911" i="14"/>
  <c r="Y911" i="14"/>
  <c r="AB910" i="14"/>
  <c r="AA910" i="14"/>
  <c r="Z910" i="14"/>
  <c r="Y910" i="14"/>
  <c r="AB909" i="14"/>
  <c r="AA909" i="14"/>
  <c r="Z909" i="14"/>
  <c r="Y909" i="14"/>
  <c r="AB908" i="14"/>
  <c r="AA908" i="14"/>
  <c r="Z908" i="14"/>
  <c r="Y908" i="14"/>
  <c r="AB907" i="14"/>
  <c r="AA907" i="14"/>
  <c r="Z907" i="14"/>
  <c r="Y907" i="14"/>
  <c r="AB906" i="14"/>
  <c r="AA906" i="14"/>
  <c r="Z906" i="14"/>
  <c r="Y906" i="14"/>
  <c r="AB905" i="14"/>
  <c r="AA905" i="14"/>
  <c r="Z905" i="14"/>
  <c r="Y905" i="14"/>
  <c r="AB904" i="14"/>
  <c r="AA904" i="14"/>
  <c r="Z904" i="14"/>
  <c r="Y904" i="14"/>
  <c r="AB903" i="14"/>
  <c r="AA903" i="14"/>
  <c r="Z903" i="14"/>
  <c r="Y903" i="14"/>
  <c r="AB902" i="14"/>
  <c r="AA902" i="14"/>
  <c r="Z902" i="14"/>
  <c r="Y902" i="14"/>
  <c r="AB901" i="14"/>
  <c r="AA901" i="14"/>
  <c r="Z901" i="14"/>
  <c r="Y901" i="14"/>
  <c r="AB900" i="14"/>
  <c r="AA900" i="14"/>
  <c r="Z900" i="14"/>
  <c r="Y900" i="14"/>
  <c r="AB899" i="14"/>
  <c r="AA899" i="14"/>
  <c r="Z899" i="14"/>
  <c r="Y899" i="14"/>
  <c r="AB898" i="14"/>
  <c r="AA898" i="14"/>
  <c r="Z898" i="14"/>
  <c r="Y898" i="14"/>
  <c r="AB897" i="14"/>
  <c r="AA897" i="14"/>
  <c r="Z897" i="14"/>
  <c r="Y897" i="14"/>
  <c r="AB896" i="14"/>
  <c r="AA896" i="14"/>
  <c r="Z896" i="14"/>
  <c r="Y896" i="14"/>
  <c r="AB895" i="14"/>
  <c r="AA895" i="14"/>
  <c r="Z895" i="14"/>
  <c r="Y895" i="14"/>
  <c r="AB894" i="14"/>
  <c r="AA894" i="14"/>
  <c r="Z894" i="14"/>
  <c r="Y894" i="14"/>
  <c r="AB893" i="14"/>
  <c r="AA893" i="14"/>
  <c r="Z893" i="14"/>
  <c r="Y893" i="14"/>
  <c r="AB892" i="14"/>
  <c r="AA892" i="14"/>
  <c r="Z892" i="14"/>
  <c r="Y892" i="14"/>
  <c r="AB891" i="14"/>
  <c r="AA891" i="14"/>
  <c r="Z891" i="14"/>
  <c r="Y891" i="14"/>
  <c r="AB890" i="14"/>
  <c r="AA890" i="14"/>
  <c r="Z890" i="14"/>
  <c r="Y890" i="14"/>
  <c r="AB889" i="14"/>
  <c r="AA889" i="14"/>
  <c r="Z889" i="14"/>
  <c r="Y889" i="14"/>
  <c r="AB888" i="14"/>
  <c r="AA888" i="14"/>
  <c r="Z888" i="14"/>
  <c r="Y888" i="14"/>
  <c r="AB887" i="14"/>
  <c r="AA887" i="14"/>
  <c r="Z887" i="14"/>
  <c r="Y887" i="14"/>
  <c r="AB886" i="14"/>
  <c r="AA886" i="14"/>
  <c r="Z886" i="14"/>
  <c r="Y886" i="14"/>
  <c r="AB885" i="14"/>
  <c r="AA885" i="14"/>
  <c r="Z885" i="14"/>
  <c r="Y885" i="14"/>
  <c r="AB884" i="14"/>
  <c r="AA884" i="14"/>
  <c r="Z884" i="14"/>
  <c r="Y884" i="14"/>
  <c r="AB883" i="14"/>
  <c r="AA883" i="14"/>
  <c r="Z883" i="14"/>
  <c r="Y883" i="14"/>
  <c r="AB882" i="14"/>
  <c r="AA882" i="14"/>
  <c r="Z882" i="14"/>
  <c r="Y882" i="14"/>
  <c r="AB881" i="14"/>
  <c r="AA881" i="14"/>
  <c r="Z881" i="14"/>
  <c r="Y881" i="14"/>
  <c r="AB880" i="14"/>
  <c r="AA880" i="14"/>
  <c r="Z880" i="14"/>
  <c r="Y880" i="14"/>
  <c r="AB879" i="14"/>
  <c r="AA879" i="14"/>
  <c r="Z879" i="14"/>
  <c r="Y879" i="14"/>
  <c r="AB878" i="14"/>
  <c r="AA878" i="14"/>
  <c r="Z878" i="14"/>
  <c r="Y878" i="14"/>
  <c r="AB877" i="14"/>
  <c r="AA877" i="14"/>
  <c r="Z877" i="14"/>
  <c r="Y877" i="14"/>
  <c r="AB876" i="14"/>
  <c r="AA876" i="14"/>
  <c r="Z876" i="14"/>
  <c r="Y876" i="14"/>
  <c r="AB875" i="14"/>
  <c r="AA875" i="14"/>
  <c r="Z875" i="14"/>
  <c r="Y875" i="14"/>
  <c r="AB874" i="14"/>
  <c r="AA874" i="14"/>
  <c r="Z874" i="14"/>
  <c r="Y874" i="14"/>
  <c r="AB873" i="14"/>
  <c r="AA873" i="14"/>
  <c r="Z873" i="14"/>
  <c r="Y873" i="14"/>
  <c r="AB872" i="14"/>
  <c r="AA872" i="14"/>
  <c r="Z872" i="14"/>
  <c r="Y872" i="14"/>
  <c r="AB871" i="14"/>
  <c r="AA871" i="14"/>
  <c r="Z871" i="14"/>
  <c r="Y871" i="14"/>
  <c r="AB870" i="14"/>
  <c r="AA870" i="14"/>
  <c r="Z870" i="14"/>
  <c r="Y870" i="14"/>
  <c r="AB869" i="14"/>
  <c r="AA869" i="14"/>
  <c r="Z869" i="14"/>
  <c r="Y869" i="14"/>
  <c r="AB868" i="14"/>
  <c r="AA868" i="14"/>
  <c r="Z868" i="14"/>
  <c r="Y868" i="14"/>
  <c r="AB867" i="14"/>
  <c r="AA867" i="14"/>
  <c r="Z867" i="14"/>
  <c r="Y867" i="14"/>
  <c r="AB866" i="14"/>
  <c r="AA866" i="14"/>
  <c r="Z866" i="14"/>
  <c r="Y866" i="14"/>
  <c r="AB865" i="14"/>
  <c r="AA865" i="14"/>
  <c r="Z865" i="14"/>
  <c r="Y865" i="14"/>
  <c r="AB864" i="14"/>
  <c r="AA864" i="14"/>
  <c r="Z864" i="14"/>
  <c r="Y864" i="14"/>
  <c r="AB863" i="14"/>
  <c r="AA863" i="14"/>
  <c r="Z863" i="14"/>
  <c r="Y863" i="14"/>
  <c r="AB862" i="14"/>
  <c r="AA862" i="14"/>
  <c r="Z862" i="14"/>
  <c r="Y862" i="14"/>
  <c r="AB861" i="14"/>
  <c r="AA861" i="14"/>
  <c r="Z861" i="14"/>
  <c r="Y861" i="14"/>
  <c r="AB860" i="14"/>
  <c r="AA860" i="14"/>
  <c r="Z860" i="14"/>
  <c r="Y860" i="14"/>
  <c r="AB859" i="14"/>
  <c r="AA859" i="14"/>
  <c r="Z859" i="14"/>
  <c r="Y859" i="14"/>
  <c r="AB858" i="14"/>
  <c r="AA858" i="14"/>
  <c r="Z858" i="14"/>
  <c r="Y858" i="14"/>
  <c r="AB857" i="14"/>
  <c r="AA857" i="14"/>
  <c r="Z857" i="14"/>
  <c r="Y857" i="14"/>
  <c r="AB856" i="14"/>
  <c r="AA856" i="14"/>
  <c r="Z856" i="14"/>
  <c r="Y856" i="14"/>
  <c r="AB855" i="14"/>
  <c r="AA855" i="14"/>
  <c r="Z855" i="14"/>
  <c r="Y855" i="14"/>
  <c r="AB854" i="14"/>
  <c r="AA854" i="14"/>
  <c r="Z854" i="14"/>
  <c r="Y854" i="14"/>
  <c r="AB853" i="14"/>
  <c r="AA853" i="14"/>
  <c r="Z853" i="14"/>
  <c r="Y853" i="14"/>
  <c r="AB852" i="14"/>
  <c r="AA852" i="14"/>
  <c r="Z852" i="14"/>
  <c r="Y852" i="14"/>
  <c r="AB851" i="14"/>
  <c r="AA851" i="14"/>
  <c r="Z851" i="14"/>
  <c r="Y851" i="14"/>
  <c r="AB850" i="14"/>
  <c r="AA850" i="14"/>
  <c r="Z850" i="14"/>
  <c r="Y850" i="14"/>
  <c r="AB849" i="14"/>
  <c r="AA849" i="14"/>
  <c r="Z849" i="14"/>
  <c r="Y849" i="14"/>
  <c r="AB848" i="14"/>
  <c r="AA848" i="14"/>
  <c r="Z848" i="14"/>
  <c r="Y848" i="14"/>
  <c r="AB847" i="14"/>
  <c r="AA847" i="14"/>
  <c r="Z847" i="14"/>
  <c r="Y847" i="14"/>
  <c r="AB846" i="14"/>
  <c r="AA846" i="14"/>
  <c r="Z846" i="14"/>
  <c r="Y846" i="14"/>
  <c r="AB845" i="14"/>
  <c r="AA845" i="14"/>
  <c r="Z845" i="14"/>
  <c r="Y845" i="14"/>
  <c r="AB844" i="14"/>
  <c r="AA844" i="14"/>
  <c r="Z844" i="14"/>
  <c r="Y844" i="14"/>
  <c r="AB843" i="14"/>
  <c r="AA843" i="14"/>
  <c r="Z843" i="14"/>
  <c r="Y843" i="14"/>
  <c r="AB842" i="14"/>
  <c r="AA842" i="14"/>
  <c r="Z842" i="14"/>
  <c r="Y842" i="14"/>
  <c r="AB841" i="14"/>
  <c r="AA841" i="14"/>
  <c r="Z841" i="14"/>
  <c r="Y841" i="14"/>
  <c r="AB840" i="14"/>
  <c r="AA840" i="14"/>
  <c r="Z840" i="14"/>
  <c r="Y840" i="14"/>
  <c r="AB839" i="14"/>
  <c r="AA839" i="14"/>
  <c r="Z839" i="14"/>
  <c r="Y839" i="14"/>
  <c r="AB838" i="14"/>
  <c r="AA838" i="14"/>
  <c r="Z838" i="14"/>
  <c r="Y838" i="14"/>
  <c r="AB837" i="14"/>
  <c r="AA837" i="14"/>
  <c r="Z837" i="14"/>
  <c r="Y837" i="14"/>
  <c r="AB836" i="14"/>
  <c r="AA836" i="14"/>
  <c r="Z836" i="14"/>
  <c r="Y836" i="14"/>
  <c r="AB835" i="14"/>
  <c r="AA835" i="14"/>
  <c r="Z835" i="14"/>
  <c r="Y835" i="14"/>
  <c r="AB834" i="14"/>
  <c r="AA834" i="14"/>
  <c r="Z834" i="14"/>
  <c r="Y834" i="14"/>
  <c r="AB833" i="14"/>
  <c r="AA833" i="14"/>
  <c r="Z833" i="14"/>
  <c r="Y833" i="14"/>
  <c r="AB832" i="14"/>
  <c r="AA832" i="14"/>
  <c r="Z832" i="14"/>
  <c r="Y832" i="14"/>
  <c r="AB831" i="14"/>
  <c r="AA831" i="14"/>
  <c r="Z831" i="14"/>
  <c r="Y831" i="14"/>
  <c r="AB830" i="14"/>
  <c r="AA830" i="14"/>
  <c r="Z830" i="14"/>
  <c r="Y830" i="14"/>
  <c r="AB829" i="14"/>
  <c r="AA829" i="14"/>
  <c r="Z829" i="14"/>
  <c r="Y829" i="14"/>
  <c r="AB828" i="14"/>
  <c r="AA828" i="14"/>
  <c r="Z828" i="14"/>
  <c r="Y828" i="14"/>
  <c r="AB827" i="14"/>
  <c r="AA827" i="14"/>
  <c r="Z827" i="14"/>
  <c r="Y827" i="14"/>
  <c r="AB826" i="14"/>
  <c r="AA826" i="14"/>
  <c r="Z826" i="14"/>
  <c r="Y826" i="14"/>
  <c r="AB825" i="14"/>
  <c r="AA825" i="14"/>
  <c r="Z825" i="14"/>
  <c r="Y825" i="14"/>
  <c r="AB824" i="14"/>
  <c r="AA824" i="14"/>
  <c r="Z824" i="14"/>
  <c r="Y824" i="14"/>
  <c r="AB823" i="14"/>
  <c r="AA823" i="14"/>
  <c r="Z823" i="14"/>
  <c r="Y823" i="14"/>
  <c r="AB822" i="14"/>
  <c r="AA822" i="14"/>
  <c r="Z822" i="14"/>
  <c r="Y822" i="14"/>
  <c r="AB821" i="14"/>
  <c r="AA821" i="14"/>
  <c r="Z821" i="14"/>
  <c r="Y821" i="14"/>
  <c r="AB820" i="14"/>
  <c r="AA820" i="14"/>
  <c r="Z820" i="14"/>
  <c r="Y820" i="14"/>
  <c r="AB819" i="14"/>
  <c r="AA819" i="14"/>
  <c r="Z819" i="14"/>
  <c r="Y819" i="14"/>
  <c r="AB818" i="14"/>
  <c r="AA818" i="14"/>
  <c r="Z818" i="14"/>
  <c r="Y818" i="14"/>
  <c r="AB817" i="14"/>
  <c r="AA817" i="14"/>
  <c r="Z817" i="14"/>
  <c r="Y817" i="14"/>
  <c r="AB816" i="14"/>
  <c r="AA816" i="14"/>
  <c r="Z816" i="14"/>
  <c r="Y816" i="14"/>
  <c r="AB815" i="14"/>
  <c r="AA815" i="14"/>
  <c r="Z815" i="14"/>
  <c r="Y815" i="14"/>
  <c r="AB814" i="14"/>
  <c r="AA814" i="14"/>
  <c r="Z814" i="14"/>
  <c r="Y814" i="14"/>
  <c r="AB813" i="14"/>
  <c r="AA813" i="14"/>
  <c r="Z813" i="14"/>
  <c r="Y813" i="14"/>
  <c r="AB812" i="14"/>
  <c r="AA812" i="14"/>
  <c r="Z812" i="14"/>
  <c r="Y812" i="14"/>
  <c r="AB811" i="14"/>
  <c r="AA811" i="14"/>
  <c r="Z811" i="14"/>
  <c r="Y811" i="14"/>
  <c r="AB810" i="14"/>
  <c r="AA810" i="14"/>
  <c r="Z810" i="14"/>
  <c r="Y810" i="14"/>
  <c r="AB809" i="14"/>
  <c r="AA809" i="14"/>
  <c r="Z809" i="14"/>
  <c r="Y809" i="14"/>
  <c r="AB808" i="14"/>
  <c r="AA808" i="14"/>
  <c r="Z808" i="14"/>
  <c r="Y808" i="14"/>
  <c r="AB807" i="14"/>
  <c r="AA807" i="14"/>
  <c r="Z807" i="14"/>
  <c r="Y807" i="14"/>
  <c r="AB806" i="14"/>
  <c r="AA806" i="14"/>
  <c r="Z806" i="14"/>
  <c r="Y806" i="14"/>
  <c r="AB805" i="14"/>
  <c r="AA805" i="14"/>
  <c r="Z805" i="14"/>
  <c r="Y805" i="14"/>
  <c r="AB804" i="14"/>
  <c r="AA804" i="14"/>
  <c r="Z804" i="14"/>
  <c r="Y804" i="14"/>
  <c r="AB803" i="14"/>
  <c r="AA803" i="14"/>
  <c r="Z803" i="14"/>
  <c r="Y803" i="14"/>
  <c r="AB802" i="14"/>
  <c r="AA802" i="14"/>
  <c r="Z802" i="14"/>
  <c r="Y802" i="14"/>
  <c r="AB801" i="14"/>
  <c r="AA801" i="14"/>
  <c r="Z801" i="14"/>
  <c r="Y801" i="14"/>
  <c r="AB800" i="14"/>
  <c r="AA800" i="14"/>
  <c r="Z800" i="14"/>
  <c r="Y800" i="14"/>
  <c r="AB799" i="14"/>
  <c r="AA799" i="14"/>
  <c r="Z799" i="14"/>
  <c r="Y799" i="14"/>
  <c r="AB798" i="14"/>
  <c r="AA798" i="14"/>
  <c r="Z798" i="14"/>
  <c r="Y798" i="14"/>
  <c r="AB797" i="14"/>
  <c r="AA797" i="14"/>
  <c r="Z797" i="14"/>
  <c r="Y797" i="14"/>
  <c r="AB796" i="14"/>
  <c r="AA796" i="14"/>
  <c r="Z796" i="14"/>
  <c r="Y796" i="14"/>
  <c r="AB795" i="14"/>
  <c r="AA795" i="14"/>
  <c r="Z795" i="14"/>
  <c r="Y795" i="14"/>
  <c r="AB794" i="14"/>
  <c r="AA794" i="14"/>
  <c r="Z794" i="14"/>
  <c r="Y794" i="14"/>
  <c r="AB793" i="14"/>
  <c r="AA793" i="14"/>
  <c r="Z793" i="14"/>
  <c r="Y793" i="14"/>
  <c r="AB792" i="14"/>
  <c r="AA792" i="14"/>
  <c r="Z792" i="14"/>
  <c r="Y792" i="14"/>
  <c r="AB791" i="14"/>
  <c r="AA791" i="14"/>
  <c r="Z791" i="14"/>
  <c r="Y791" i="14"/>
  <c r="AB790" i="14"/>
  <c r="AA790" i="14"/>
  <c r="Z790" i="14"/>
  <c r="Y790" i="14"/>
  <c r="AB789" i="14"/>
  <c r="AA789" i="14"/>
  <c r="Z789" i="14"/>
  <c r="Y789" i="14"/>
  <c r="AB788" i="14"/>
  <c r="AA788" i="14"/>
  <c r="Z788" i="14"/>
  <c r="Y788" i="14"/>
  <c r="AB787" i="14"/>
  <c r="AA787" i="14"/>
  <c r="Z787" i="14"/>
  <c r="Y787" i="14"/>
  <c r="AB786" i="14"/>
  <c r="AA786" i="14"/>
  <c r="Z786" i="14"/>
  <c r="Y786" i="14"/>
  <c r="AB785" i="14"/>
  <c r="AA785" i="14"/>
  <c r="Z785" i="14"/>
  <c r="Y785" i="14"/>
  <c r="AB784" i="14"/>
  <c r="AA784" i="14"/>
  <c r="Z784" i="14"/>
  <c r="Y784" i="14"/>
  <c r="AB783" i="14"/>
  <c r="AA783" i="14"/>
  <c r="Z783" i="14"/>
  <c r="Y783" i="14"/>
  <c r="AB782" i="14"/>
  <c r="AA782" i="14"/>
  <c r="Z782" i="14"/>
  <c r="Y782" i="14"/>
  <c r="AB781" i="14"/>
  <c r="AA781" i="14"/>
  <c r="Z781" i="14"/>
  <c r="Y781" i="14"/>
  <c r="AB780" i="14"/>
  <c r="AA780" i="14"/>
  <c r="Z780" i="14"/>
  <c r="Y780" i="14"/>
  <c r="AB779" i="14"/>
  <c r="AA779" i="14"/>
  <c r="Z779" i="14"/>
  <c r="Y779" i="14"/>
  <c r="AB778" i="14"/>
  <c r="AA778" i="14"/>
  <c r="Z778" i="14"/>
  <c r="Y778" i="14"/>
  <c r="AB777" i="14"/>
  <c r="AA777" i="14"/>
  <c r="Z777" i="14"/>
  <c r="Y777" i="14"/>
  <c r="AB776" i="14"/>
  <c r="AA776" i="14"/>
  <c r="Z776" i="14"/>
  <c r="Y776" i="14"/>
  <c r="AB775" i="14"/>
  <c r="AA775" i="14"/>
  <c r="Z775" i="14"/>
  <c r="Y775" i="14"/>
  <c r="AB774" i="14"/>
  <c r="AA774" i="14"/>
  <c r="Z774" i="14"/>
  <c r="Y774" i="14"/>
  <c r="AB773" i="14"/>
  <c r="AA773" i="14"/>
  <c r="Z773" i="14"/>
  <c r="Y773" i="14"/>
  <c r="AB772" i="14"/>
  <c r="AA772" i="14"/>
  <c r="Z772" i="14"/>
  <c r="Y772" i="14"/>
  <c r="AB771" i="14"/>
  <c r="AA771" i="14"/>
  <c r="Z771" i="14"/>
  <c r="Y771" i="14"/>
  <c r="AB770" i="14"/>
  <c r="AA770" i="14"/>
  <c r="Z770" i="14"/>
  <c r="Y770" i="14"/>
  <c r="AB769" i="14"/>
  <c r="AA769" i="14"/>
  <c r="Z769" i="14"/>
  <c r="Y769" i="14"/>
  <c r="AB768" i="14"/>
  <c r="AA768" i="14"/>
  <c r="Z768" i="14"/>
  <c r="Y768" i="14"/>
  <c r="AB767" i="14"/>
  <c r="AA767" i="14"/>
  <c r="Z767" i="14"/>
  <c r="Y767" i="14"/>
  <c r="AB766" i="14"/>
  <c r="AA766" i="14"/>
  <c r="Z766" i="14"/>
  <c r="Y766" i="14"/>
  <c r="AB765" i="14"/>
  <c r="AA765" i="14"/>
  <c r="Z765" i="14"/>
  <c r="Y765" i="14"/>
  <c r="AB764" i="14"/>
  <c r="AA764" i="14"/>
  <c r="Z764" i="14"/>
  <c r="Y764" i="14"/>
  <c r="AB763" i="14"/>
  <c r="AA763" i="14"/>
  <c r="Z763" i="14"/>
  <c r="Y763" i="14"/>
  <c r="AB762" i="14"/>
  <c r="AA762" i="14"/>
  <c r="Z762" i="14"/>
  <c r="Y762" i="14"/>
  <c r="AB761" i="14"/>
  <c r="AA761" i="14"/>
  <c r="Z761" i="14"/>
  <c r="Y761" i="14"/>
  <c r="AB760" i="14"/>
  <c r="AA760" i="14"/>
  <c r="Z760" i="14"/>
  <c r="Y760" i="14"/>
  <c r="AB759" i="14"/>
  <c r="AA759" i="14"/>
  <c r="Z759" i="14"/>
  <c r="Y759" i="14"/>
  <c r="AB758" i="14"/>
  <c r="AA758" i="14"/>
  <c r="Z758" i="14"/>
  <c r="Y758" i="14"/>
  <c r="AB757" i="14"/>
  <c r="AA757" i="14"/>
  <c r="Z757" i="14"/>
  <c r="Y757" i="14"/>
  <c r="AB756" i="14"/>
  <c r="AA756" i="14"/>
  <c r="Z756" i="14"/>
  <c r="Y756" i="14"/>
  <c r="AB755" i="14"/>
  <c r="AA755" i="14"/>
  <c r="Z755" i="14"/>
  <c r="Y755" i="14"/>
  <c r="AB754" i="14"/>
  <c r="AA754" i="14"/>
  <c r="Z754" i="14"/>
  <c r="Y754" i="14"/>
  <c r="AB753" i="14"/>
  <c r="AA753" i="14"/>
  <c r="Z753" i="14"/>
  <c r="Y753" i="14"/>
  <c r="AB752" i="14"/>
  <c r="AA752" i="14"/>
  <c r="Z752" i="14"/>
  <c r="Y752" i="14"/>
  <c r="AB751" i="14"/>
  <c r="AA751" i="14"/>
  <c r="Z751" i="14"/>
  <c r="Y751" i="14"/>
  <c r="AB750" i="14"/>
  <c r="AA750" i="14"/>
  <c r="Z750" i="14"/>
  <c r="Y750" i="14"/>
  <c r="AB749" i="14"/>
  <c r="AA749" i="14"/>
  <c r="Z749" i="14"/>
  <c r="Y749" i="14"/>
  <c r="AB748" i="14"/>
  <c r="AA748" i="14"/>
  <c r="Z748" i="14"/>
  <c r="Y748" i="14"/>
  <c r="AB747" i="14"/>
  <c r="AA747" i="14"/>
  <c r="Z747" i="14"/>
  <c r="Y747" i="14"/>
  <c r="AB746" i="14"/>
  <c r="AA746" i="14"/>
  <c r="Z746" i="14"/>
  <c r="Y746" i="14"/>
  <c r="AB745" i="14"/>
  <c r="AA745" i="14"/>
  <c r="Z745" i="14"/>
  <c r="Y745" i="14"/>
  <c r="AB744" i="14"/>
  <c r="AA744" i="14"/>
  <c r="Z744" i="14"/>
  <c r="Y744" i="14"/>
  <c r="AB743" i="14"/>
  <c r="AA743" i="14"/>
  <c r="Z743" i="14"/>
  <c r="Y743" i="14"/>
  <c r="AB742" i="14"/>
  <c r="AA742" i="14"/>
  <c r="Z742" i="14"/>
  <c r="Y742" i="14"/>
  <c r="AB741" i="14"/>
  <c r="AA741" i="14"/>
  <c r="Z741" i="14"/>
  <c r="Y741" i="14"/>
  <c r="AB740" i="14"/>
  <c r="AA740" i="14"/>
  <c r="Z740" i="14"/>
  <c r="Y740" i="14"/>
  <c r="AB739" i="14"/>
  <c r="AA739" i="14"/>
  <c r="Z739" i="14"/>
  <c r="Y739" i="14"/>
  <c r="AB738" i="14"/>
  <c r="AA738" i="14"/>
  <c r="Z738" i="14"/>
  <c r="Y738" i="14"/>
  <c r="AB737" i="14"/>
  <c r="AA737" i="14"/>
  <c r="Z737" i="14"/>
  <c r="Y737" i="14"/>
  <c r="AB736" i="14"/>
  <c r="AA736" i="14"/>
  <c r="Z736" i="14"/>
  <c r="Y736" i="14"/>
  <c r="AB735" i="14"/>
  <c r="AA735" i="14"/>
  <c r="Z735" i="14"/>
  <c r="Y735" i="14"/>
  <c r="AB734" i="14"/>
  <c r="AA734" i="14"/>
  <c r="Z734" i="14"/>
  <c r="Y734" i="14"/>
  <c r="AB733" i="14"/>
  <c r="AA733" i="14"/>
  <c r="Z733" i="14"/>
  <c r="Y733" i="14"/>
  <c r="AB732" i="14"/>
  <c r="AA732" i="14"/>
  <c r="Z732" i="14"/>
  <c r="Y732" i="14"/>
  <c r="AB731" i="14"/>
  <c r="AA731" i="14"/>
  <c r="Z731" i="14"/>
  <c r="Y731" i="14"/>
  <c r="AB730" i="14"/>
  <c r="AA730" i="14"/>
  <c r="Z730" i="14"/>
  <c r="Y730" i="14"/>
  <c r="AB729" i="14"/>
  <c r="AA729" i="14"/>
  <c r="Z729" i="14"/>
  <c r="Y729" i="14"/>
  <c r="AB728" i="14"/>
  <c r="AA728" i="14"/>
  <c r="Z728" i="14"/>
  <c r="Y728" i="14"/>
  <c r="AB727" i="14"/>
  <c r="AA727" i="14"/>
  <c r="Z727" i="14"/>
  <c r="Y727" i="14"/>
  <c r="AB726" i="14"/>
  <c r="AA726" i="14"/>
  <c r="Z726" i="14"/>
  <c r="Y726" i="14"/>
  <c r="AB725" i="14"/>
  <c r="AA725" i="14"/>
  <c r="Z725" i="14"/>
  <c r="Y725" i="14"/>
  <c r="AB724" i="14"/>
  <c r="AA724" i="14"/>
  <c r="Z724" i="14"/>
  <c r="Y724" i="14"/>
  <c r="AB723" i="14"/>
  <c r="AA723" i="14"/>
  <c r="Z723" i="14"/>
  <c r="Y723" i="14"/>
  <c r="AB722" i="14"/>
  <c r="AA722" i="14"/>
  <c r="Z722" i="14"/>
  <c r="Y722" i="14"/>
  <c r="AB721" i="14"/>
  <c r="AA721" i="14"/>
  <c r="Z721" i="14"/>
  <c r="Y721" i="14"/>
  <c r="AB720" i="14"/>
  <c r="AA720" i="14"/>
  <c r="Z720" i="14"/>
  <c r="Y720" i="14"/>
  <c r="AB719" i="14"/>
  <c r="AA719" i="14"/>
  <c r="Z719" i="14"/>
  <c r="Y719" i="14"/>
  <c r="AB718" i="14"/>
  <c r="AA718" i="14"/>
  <c r="Z718" i="14"/>
  <c r="Y718" i="14"/>
  <c r="AB717" i="14"/>
  <c r="AA717" i="14"/>
  <c r="Z717" i="14"/>
  <c r="Y717" i="14"/>
  <c r="AB716" i="14"/>
  <c r="AA716" i="14"/>
  <c r="Z716" i="14"/>
  <c r="Y716" i="14"/>
  <c r="AB715" i="14"/>
  <c r="AA715" i="14"/>
  <c r="Z715" i="14"/>
  <c r="Y715" i="14"/>
  <c r="AB714" i="14"/>
  <c r="AA714" i="14"/>
  <c r="Z714" i="14"/>
  <c r="Y714" i="14"/>
  <c r="AB713" i="14"/>
  <c r="AA713" i="14"/>
  <c r="Z713" i="14"/>
  <c r="Y713" i="14"/>
  <c r="AB712" i="14"/>
  <c r="AA712" i="14"/>
  <c r="Z712" i="14"/>
  <c r="Y712" i="14"/>
  <c r="AB711" i="14"/>
  <c r="AA711" i="14"/>
  <c r="Z711" i="14"/>
  <c r="Y711" i="14"/>
  <c r="AB710" i="14"/>
  <c r="AA710" i="14"/>
  <c r="Z710" i="14"/>
  <c r="Y710" i="14"/>
  <c r="AB709" i="14"/>
  <c r="AA709" i="14"/>
  <c r="Z709" i="14"/>
  <c r="Y709" i="14"/>
  <c r="AB708" i="14"/>
  <c r="AA708" i="14"/>
  <c r="Z708" i="14"/>
  <c r="Y708" i="14"/>
  <c r="AB707" i="14"/>
  <c r="AA707" i="14"/>
  <c r="Z707" i="14"/>
  <c r="Y707" i="14"/>
  <c r="AB706" i="14"/>
  <c r="AA706" i="14"/>
  <c r="Z706" i="14"/>
  <c r="Y706" i="14"/>
  <c r="AB705" i="14"/>
  <c r="AA705" i="14"/>
  <c r="Z705" i="14"/>
  <c r="Y705" i="14"/>
  <c r="AB704" i="14"/>
  <c r="AA704" i="14"/>
  <c r="Z704" i="14"/>
  <c r="Y704" i="14"/>
  <c r="AB703" i="14"/>
  <c r="AA703" i="14"/>
  <c r="Z703" i="14"/>
  <c r="Y703" i="14"/>
  <c r="AB702" i="14"/>
  <c r="AA702" i="14"/>
  <c r="Z702" i="14"/>
  <c r="Y702" i="14"/>
  <c r="AB701" i="14"/>
  <c r="AA701" i="14"/>
  <c r="Z701" i="14"/>
  <c r="Y701" i="14"/>
  <c r="AB700" i="14"/>
  <c r="AA700" i="14"/>
  <c r="Z700" i="14"/>
  <c r="Y700" i="14"/>
  <c r="AB699" i="14"/>
  <c r="AA699" i="14"/>
  <c r="Z699" i="14"/>
  <c r="Y699" i="14"/>
  <c r="AB698" i="14"/>
  <c r="AA698" i="14"/>
  <c r="Z698" i="14"/>
  <c r="Y698" i="14"/>
  <c r="AB697" i="14"/>
  <c r="AA697" i="14"/>
  <c r="Z697" i="14"/>
  <c r="Y697" i="14"/>
  <c r="AB696" i="14"/>
  <c r="AA696" i="14"/>
  <c r="Z696" i="14"/>
  <c r="Y696" i="14"/>
  <c r="AB695" i="14"/>
  <c r="AA695" i="14"/>
  <c r="Z695" i="14"/>
  <c r="Y695" i="14"/>
  <c r="AB694" i="14"/>
  <c r="AA694" i="14"/>
  <c r="Z694" i="14"/>
  <c r="Y694" i="14"/>
  <c r="AB693" i="14"/>
  <c r="AA693" i="14"/>
  <c r="Z693" i="14"/>
  <c r="Y693" i="14"/>
  <c r="AB692" i="14"/>
  <c r="AA692" i="14"/>
  <c r="Z692" i="14"/>
  <c r="Y692" i="14"/>
  <c r="AB691" i="14"/>
  <c r="AA691" i="14"/>
  <c r="Z691" i="14"/>
  <c r="Y691" i="14"/>
  <c r="AB690" i="14"/>
  <c r="AA690" i="14"/>
  <c r="Z690" i="14"/>
  <c r="Y690" i="14"/>
  <c r="AB689" i="14"/>
  <c r="AA689" i="14"/>
  <c r="Z689" i="14"/>
  <c r="Y689" i="14"/>
  <c r="AB688" i="14"/>
  <c r="AA688" i="14"/>
  <c r="Z688" i="14"/>
  <c r="Y688" i="14"/>
  <c r="AB687" i="14"/>
  <c r="AA687" i="14"/>
  <c r="Z687" i="14"/>
  <c r="Y687" i="14"/>
  <c r="AB686" i="14"/>
  <c r="AA686" i="14"/>
  <c r="Z686" i="14"/>
  <c r="Y686" i="14"/>
  <c r="AB685" i="14"/>
  <c r="AA685" i="14"/>
  <c r="Z685" i="14"/>
  <c r="Y685" i="14"/>
  <c r="AB684" i="14"/>
  <c r="AA684" i="14"/>
  <c r="Z684" i="14"/>
  <c r="Y684" i="14"/>
  <c r="AB683" i="14"/>
  <c r="AA683" i="14"/>
  <c r="Z683" i="14"/>
  <c r="Y683" i="14"/>
  <c r="AB682" i="14"/>
  <c r="AA682" i="14"/>
  <c r="Z682" i="14"/>
  <c r="Y682" i="14"/>
  <c r="AB681" i="14"/>
  <c r="AA681" i="14"/>
  <c r="Z681" i="14"/>
  <c r="Y681" i="14"/>
  <c r="AB680" i="14"/>
  <c r="AA680" i="14"/>
  <c r="Z680" i="14"/>
  <c r="Y680" i="14"/>
  <c r="AB679" i="14"/>
  <c r="AA679" i="14"/>
  <c r="Z679" i="14"/>
  <c r="Y679" i="14"/>
  <c r="AB678" i="14"/>
  <c r="AA678" i="14"/>
  <c r="Z678" i="14"/>
  <c r="Y678" i="14"/>
  <c r="AB677" i="14"/>
  <c r="AA677" i="14"/>
  <c r="Z677" i="14"/>
  <c r="Y677" i="14"/>
  <c r="AB676" i="14"/>
  <c r="AA676" i="14"/>
  <c r="Z676" i="14"/>
  <c r="Y676" i="14"/>
  <c r="AB675" i="14"/>
  <c r="AA675" i="14"/>
  <c r="Z675" i="14"/>
  <c r="Y675" i="14"/>
  <c r="AB674" i="14"/>
  <c r="AA674" i="14"/>
  <c r="Z674" i="14"/>
  <c r="Y674" i="14"/>
  <c r="AB673" i="14"/>
  <c r="AA673" i="14"/>
  <c r="Z673" i="14"/>
  <c r="Y673" i="14"/>
  <c r="AB672" i="14"/>
  <c r="AA672" i="14"/>
  <c r="Z672" i="14"/>
  <c r="Y672" i="14"/>
  <c r="AB671" i="14"/>
  <c r="AA671" i="14"/>
  <c r="Z671" i="14"/>
  <c r="Y671" i="14"/>
  <c r="AB670" i="14"/>
  <c r="AA670" i="14"/>
  <c r="Z670" i="14"/>
  <c r="Y670" i="14"/>
  <c r="AB669" i="14"/>
  <c r="AA669" i="14"/>
  <c r="Z669" i="14"/>
  <c r="Y669" i="14"/>
  <c r="AB668" i="14"/>
  <c r="AA668" i="14"/>
  <c r="Z668" i="14"/>
  <c r="Y668" i="14"/>
  <c r="AB667" i="14"/>
  <c r="AA667" i="14"/>
  <c r="Z667" i="14"/>
  <c r="Y667" i="14"/>
  <c r="AB666" i="14"/>
  <c r="AA666" i="14"/>
  <c r="Z666" i="14"/>
  <c r="Y666" i="14"/>
  <c r="AB665" i="14"/>
  <c r="AA665" i="14"/>
  <c r="Z665" i="14"/>
  <c r="Y665" i="14"/>
  <c r="AB664" i="14"/>
  <c r="AA664" i="14"/>
  <c r="Z664" i="14"/>
  <c r="Y664" i="14"/>
  <c r="AB663" i="14"/>
  <c r="AA663" i="14"/>
  <c r="Z663" i="14"/>
  <c r="Y663" i="14"/>
  <c r="AB662" i="14"/>
  <c r="AA662" i="14"/>
  <c r="Z662" i="14"/>
  <c r="Y662" i="14"/>
  <c r="AB661" i="14"/>
  <c r="AA661" i="14"/>
  <c r="Z661" i="14"/>
  <c r="Y661" i="14"/>
  <c r="AB660" i="14"/>
  <c r="AA660" i="14"/>
  <c r="Z660" i="14"/>
  <c r="Y660" i="14"/>
  <c r="AB659" i="14"/>
  <c r="AA659" i="14"/>
  <c r="Z659" i="14"/>
  <c r="Y659" i="14"/>
  <c r="AB658" i="14"/>
  <c r="AA658" i="14"/>
  <c r="Z658" i="14"/>
  <c r="Y658" i="14"/>
  <c r="AB657" i="14"/>
  <c r="AA657" i="14"/>
  <c r="Z657" i="14"/>
  <c r="Y657" i="14"/>
  <c r="AB656" i="14"/>
  <c r="AA656" i="14"/>
  <c r="Z656" i="14"/>
  <c r="Y656" i="14"/>
  <c r="AB655" i="14"/>
  <c r="AA655" i="14"/>
  <c r="Z655" i="14"/>
  <c r="Y655" i="14"/>
  <c r="AB654" i="14"/>
  <c r="AA654" i="14"/>
  <c r="Z654" i="14"/>
  <c r="Y654" i="14"/>
  <c r="AB653" i="14"/>
  <c r="AA653" i="14"/>
  <c r="Z653" i="14"/>
  <c r="Y653" i="14"/>
  <c r="AB652" i="14"/>
  <c r="AA652" i="14"/>
  <c r="Z652" i="14"/>
  <c r="Y652" i="14"/>
  <c r="AB651" i="14"/>
  <c r="AA651" i="14"/>
  <c r="Z651" i="14"/>
  <c r="Y651" i="14"/>
  <c r="AB650" i="14"/>
  <c r="AA650" i="14"/>
  <c r="Z650" i="14"/>
  <c r="Y650" i="14"/>
  <c r="AB649" i="14"/>
  <c r="AA649" i="14"/>
  <c r="Z649" i="14"/>
  <c r="Y649" i="14"/>
  <c r="AB648" i="14"/>
  <c r="AA648" i="14"/>
  <c r="Z648" i="14"/>
  <c r="Y648" i="14"/>
  <c r="AB647" i="14"/>
  <c r="AA647" i="14"/>
  <c r="Z647" i="14"/>
  <c r="Y647" i="14"/>
  <c r="AB646" i="14"/>
  <c r="AA646" i="14"/>
  <c r="Z646" i="14"/>
  <c r="Y646" i="14"/>
  <c r="AB645" i="14"/>
  <c r="AA645" i="14"/>
  <c r="Z645" i="14"/>
  <c r="Y645" i="14"/>
  <c r="AB644" i="14"/>
  <c r="AA644" i="14"/>
  <c r="Z644" i="14"/>
  <c r="Y644" i="14"/>
  <c r="AB643" i="14"/>
  <c r="AA643" i="14"/>
  <c r="Z643" i="14"/>
  <c r="Y643" i="14"/>
  <c r="AB642" i="14"/>
  <c r="AA642" i="14"/>
  <c r="Z642" i="14"/>
  <c r="Y642" i="14"/>
  <c r="AB641" i="14"/>
  <c r="AA641" i="14"/>
  <c r="Z641" i="14"/>
  <c r="Y641" i="14"/>
  <c r="AB640" i="14"/>
  <c r="AA640" i="14"/>
  <c r="Z640" i="14"/>
  <c r="Y640" i="14"/>
  <c r="AB639" i="14"/>
  <c r="AA639" i="14"/>
  <c r="Z639" i="14"/>
  <c r="Y639" i="14"/>
  <c r="AB638" i="14"/>
  <c r="AA638" i="14"/>
  <c r="Z638" i="14"/>
  <c r="Y638" i="14"/>
  <c r="AB637" i="14"/>
  <c r="AA637" i="14"/>
  <c r="Z637" i="14"/>
  <c r="Y637" i="14"/>
  <c r="AB636" i="14"/>
  <c r="AA636" i="14"/>
  <c r="Z636" i="14"/>
  <c r="Y636" i="14"/>
  <c r="AB635" i="14"/>
  <c r="AA635" i="14"/>
  <c r="Z635" i="14"/>
  <c r="Y635" i="14"/>
  <c r="AB634" i="14"/>
  <c r="AA634" i="14"/>
  <c r="Z634" i="14"/>
  <c r="Y634" i="14"/>
  <c r="AB633" i="14"/>
  <c r="AA633" i="14"/>
  <c r="Z633" i="14"/>
  <c r="Y633" i="14"/>
  <c r="AB632" i="14"/>
  <c r="AA632" i="14"/>
  <c r="Z632" i="14"/>
  <c r="Y632" i="14"/>
  <c r="AB631" i="14"/>
  <c r="AA631" i="14"/>
  <c r="Z631" i="14"/>
  <c r="Y631" i="14"/>
  <c r="AB630" i="14"/>
  <c r="AA630" i="14"/>
  <c r="Z630" i="14"/>
  <c r="Y630" i="14"/>
  <c r="AB629" i="14"/>
  <c r="AA629" i="14"/>
  <c r="Z629" i="14"/>
  <c r="Y629" i="14"/>
  <c r="AB628" i="14"/>
  <c r="AA628" i="14"/>
  <c r="Z628" i="14"/>
  <c r="Y628" i="14"/>
  <c r="AB627" i="14"/>
  <c r="AA627" i="14"/>
  <c r="Z627" i="14"/>
  <c r="Y627" i="14"/>
  <c r="AB626" i="14"/>
  <c r="AA626" i="14"/>
  <c r="Z626" i="14"/>
  <c r="Y626" i="14"/>
  <c r="AB625" i="14"/>
  <c r="AA625" i="14"/>
  <c r="Z625" i="14"/>
  <c r="Y625" i="14"/>
  <c r="AB624" i="14"/>
  <c r="AA624" i="14"/>
  <c r="Z624" i="14"/>
  <c r="Y624" i="14"/>
  <c r="AB623" i="14"/>
  <c r="AA623" i="14"/>
  <c r="Z623" i="14"/>
  <c r="Y623" i="14"/>
  <c r="AB622" i="14"/>
  <c r="AA622" i="14"/>
  <c r="Z622" i="14"/>
  <c r="Y622" i="14"/>
  <c r="AB621" i="14"/>
  <c r="AA621" i="14"/>
  <c r="Z621" i="14"/>
  <c r="Y621" i="14"/>
  <c r="AB620" i="14"/>
  <c r="AA620" i="14"/>
  <c r="Z620" i="14"/>
  <c r="Y620" i="14"/>
  <c r="AB619" i="14"/>
  <c r="AA619" i="14"/>
  <c r="Z619" i="14"/>
  <c r="Y619" i="14"/>
  <c r="AB618" i="14"/>
  <c r="AA618" i="14"/>
  <c r="Z618" i="14"/>
  <c r="Y618" i="14"/>
  <c r="AB617" i="14"/>
  <c r="AA617" i="14"/>
  <c r="Z617" i="14"/>
  <c r="Y617" i="14"/>
  <c r="AB616" i="14"/>
  <c r="AA616" i="14"/>
  <c r="Z616" i="14"/>
  <c r="Y616" i="14"/>
  <c r="AB615" i="14"/>
  <c r="AA615" i="14"/>
  <c r="Z615" i="14"/>
  <c r="Y615" i="14"/>
  <c r="AB614" i="14"/>
  <c r="AA614" i="14"/>
  <c r="Z614" i="14"/>
  <c r="Y614" i="14"/>
  <c r="AB613" i="14"/>
  <c r="AA613" i="14"/>
  <c r="Z613" i="14"/>
  <c r="Y613" i="14"/>
  <c r="AB612" i="14"/>
  <c r="AA612" i="14"/>
  <c r="Z612" i="14"/>
  <c r="Y612" i="14"/>
  <c r="AB611" i="14"/>
  <c r="AA611" i="14"/>
  <c r="Z611" i="14"/>
  <c r="Y611" i="14"/>
  <c r="AB610" i="14"/>
  <c r="AA610" i="14"/>
  <c r="Z610" i="14"/>
  <c r="Y610" i="14"/>
  <c r="AB609" i="14"/>
  <c r="AA609" i="14"/>
  <c r="Z609" i="14"/>
  <c r="Y609" i="14"/>
  <c r="AB608" i="14"/>
  <c r="AA608" i="14"/>
  <c r="Z608" i="14"/>
  <c r="Y608" i="14"/>
  <c r="AB607" i="14"/>
  <c r="AA607" i="14"/>
  <c r="Z607" i="14"/>
  <c r="Y607" i="14"/>
  <c r="AB606" i="14"/>
  <c r="AA606" i="14"/>
  <c r="Z606" i="14"/>
  <c r="Y606" i="14"/>
  <c r="AB605" i="14"/>
  <c r="AA605" i="14"/>
  <c r="Z605" i="14"/>
  <c r="Y605" i="14"/>
  <c r="AB604" i="14"/>
  <c r="AA604" i="14"/>
  <c r="Z604" i="14"/>
  <c r="Y604" i="14"/>
  <c r="AB603" i="14"/>
  <c r="AA603" i="14"/>
  <c r="Z603" i="14"/>
  <c r="Y603" i="14"/>
  <c r="AB602" i="14"/>
  <c r="AA602" i="14"/>
  <c r="Z602" i="14"/>
  <c r="Y602" i="14"/>
  <c r="AB601" i="14"/>
  <c r="AA601" i="14"/>
  <c r="Z601" i="14"/>
  <c r="Y601" i="14"/>
  <c r="AB600" i="14"/>
  <c r="AA600" i="14"/>
  <c r="Z600" i="14"/>
  <c r="Y600" i="14"/>
  <c r="AB599" i="14"/>
  <c r="AA599" i="14"/>
  <c r="Z599" i="14"/>
  <c r="Y599" i="14"/>
  <c r="AB598" i="14"/>
  <c r="AA598" i="14"/>
  <c r="Z598" i="14"/>
  <c r="Y598" i="14"/>
  <c r="AB597" i="14"/>
  <c r="AA597" i="14"/>
  <c r="Z597" i="14"/>
  <c r="Y597" i="14"/>
  <c r="AB596" i="14"/>
  <c r="AA596" i="14"/>
  <c r="Z596" i="14"/>
  <c r="Y596" i="14"/>
  <c r="AB595" i="14"/>
  <c r="AA595" i="14"/>
  <c r="Z595" i="14"/>
  <c r="Y595" i="14"/>
  <c r="AB594" i="14"/>
  <c r="AA594" i="14"/>
  <c r="Z594" i="14"/>
  <c r="Y594" i="14"/>
  <c r="AB593" i="14"/>
  <c r="AA593" i="14"/>
  <c r="Z593" i="14"/>
  <c r="Y593" i="14"/>
  <c r="AB592" i="14"/>
  <c r="AA592" i="14"/>
  <c r="Z592" i="14"/>
  <c r="Y592" i="14"/>
  <c r="AB591" i="14"/>
  <c r="AA591" i="14"/>
  <c r="Z591" i="14"/>
  <c r="Y591" i="14"/>
  <c r="AB590" i="14"/>
  <c r="AA590" i="14"/>
  <c r="Z590" i="14"/>
  <c r="Y590" i="14"/>
  <c r="AB589" i="14"/>
  <c r="AA589" i="14"/>
  <c r="Z589" i="14"/>
  <c r="Y589" i="14"/>
  <c r="AB588" i="14"/>
  <c r="AA588" i="14"/>
  <c r="Z588" i="14"/>
  <c r="Y588" i="14"/>
  <c r="AB587" i="14"/>
  <c r="AA587" i="14"/>
  <c r="Z587" i="14"/>
  <c r="Y587" i="14"/>
  <c r="AB586" i="14"/>
  <c r="AA586" i="14"/>
  <c r="Z586" i="14"/>
  <c r="Y586" i="14"/>
  <c r="AB585" i="14"/>
  <c r="AA585" i="14"/>
  <c r="Z585" i="14"/>
  <c r="Y585" i="14"/>
  <c r="AB584" i="14"/>
  <c r="AA584" i="14"/>
  <c r="Z584" i="14"/>
  <c r="Y584" i="14"/>
  <c r="AB583" i="14"/>
  <c r="AA583" i="14"/>
  <c r="Z583" i="14"/>
  <c r="Y583" i="14"/>
  <c r="AB582" i="14"/>
  <c r="AA582" i="14"/>
  <c r="Z582" i="14"/>
  <c r="Y582" i="14"/>
  <c r="AB581" i="14"/>
  <c r="AA581" i="14"/>
  <c r="Z581" i="14"/>
  <c r="Y581" i="14"/>
  <c r="AB580" i="14"/>
  <c r="AA580" i="14"/>
  <c r="Z580" i="14"/>
  <c r="Y580" i="14"/>
  <c r="AB579" i="14"/>
  <c r="AA579" i="14"/>
  <c r="Z579" i="14"/>
  <c r="Y579" i="14"/>
  <c r="AB578" i="14"/>
  <c r="AA578" i="14"/>
  <c r="Z578" i="14"/>
  <c r="Y578" i="14"/>
  <c r="AB577" i="14"/>
  <c r="AA577" i="14"/>
  <c r="Z577" i="14"/>
  <c r="Y577" i="14"/>
  <c r="AB576" i="14"/>
  <c r="AA576" i="14"/>
  <c r="Z576" i="14"/>
  <c r="Y576" i="14"/>
  <c r="AB575" i="14"/>
  <c r="AA575" i="14"/>
  <c r="Z575" i="14"/>
  <c r="Y575" i="14"/>
  <c r="AB574" i="14"/>
  <c r="AA574" i="14"/>
  <c r="Z574" i="14"/>
  <c r="Y574" i="14"/>
  <c r="AB573" i="14"/>
  <c r="AA573" i="14"/>
  <c r="Z573" i="14"/>
  <c r="Y573" i="14"/>
  <c r="AB572" i="14"/>
  <c r="AA572" i="14"/>
  <c r="Z572" i="14"/>
  <c r="Y572" i="14"/>
  <c r="AB571" i="14"/>
  <c r="AA571" i="14"/>
  <c r="Z571" i="14"/>
  <c r="Y571" i="14"/>
  <c r="AB570" i="14"/>
  <c r="AA570" i="14"/>
  <c r="Z570" i="14"/>
  <c r="Y570" i="14"/>
  <c r="AB569" i="14"/>
  <c r="AA569" i="14"/>
  <c r="Z569" i="14"/>
  <c r="Y569" i="14"/>
  <c r="AB568" i="14"/>
  <c r="AA568" i="14"/>
  <c r="Z568" i="14"/>
  <c r="Y568" i="14"/>
  <c r="AB567" i="14"/>
  <c r="AA567" i="14"/>
  <c r="Z567" i="14"/>
  <c r="Y567" i="14"/>
  <c r="AB566" i="14"/>
  <c r="AA566" i="14"/>
  <c r="Z566" i="14"/>
  <c r="Y566" i="14"/>
  <c r="AB565" i="14"/>
  <c r="AA565" i="14"/>
  <c r="Z565" i="14"/>
  <c r="Y565" i="14"/>
  <c r="AB564" i="14"/>
  <c r="AA564" i="14"/>
  <c r="Z564" i="14"/>
  <c r="Y564" i="14"/>
  <c r="AB563" i="14"/>
  <c r="AA563" i="14"/>
  <c r="Z563" i="14"/>
  <c r="Y563" i="14"/>
  <c r="AB562" i="14"/>
  <c r="AA562" i="14"/>
  <c r="Z562" i="14"/>
  <c r="Y562" i="14"/>
  <c r="AB561" i="14"/>
  <c r="AA561" i="14"/>
  <c r="Z561" i="14"/>
  <c r="Y561" i="14"/>
  <c r="AB560" i="14"/>
  <c r="AA560" i="14"/>
  <c r="Z560" i="14"/>
  <c r="Y560" i="14"/>
  <c r="AB559" i="14"/>
  <c r="AA559" i="14"/>
  <c r="Z559" i="14"/>
  <c r="Y559" i="14"/>
  <c r="AB558" i="14"/>
  <c r="AA558" i="14"/>
  <c r="Z558" i="14"/>
  <c r="Y558" i="14"/>
  <c r="AB557" i="14"/>
  <c r="AA557" i="14"/>
  <c r="Z557" i="14"/>
  <c r="Y557" i="14"/>
  <c r="AB556" i="14"/>
  <c r="AA556" i="14"/>
  <c r="Z556" i="14"/>
  <c r="Y556" i="14"/>
  <c r="AB555" i="14"/>
  <c r="AA555" i="14"/>
  <c r="Z555" i="14"/>
  <c r="Y555" i="14"/>
  <c r="AB554" i="14"/>
  <c r="AA554" i="14"/>
  <c r="Z554" i="14"/>
  <c r="Y554" i="14"/>
  <c r="AB553" i="14"/>
  <c r="AA553" i="14"/>
  <c r="Z553" i="14"/>
  <c r="Y553" i="14"/>
  <c r="AB552" i="14"/>
  <c r="AA552" i="14"/>
  <c r="Z552" i="14"/>
  <c r="Y552" i="14"/>
  <c r="AB551" i="14"/>
  <c r="AA551" i="14"/>
  <c r="Z551" i="14"/>
  <c r="Y551" i="14"/>
  <c r="AB550" i="14"/>
  <c r="AA550" i="14"/>
  <c r="Z550" i="14"/>
  <c r="Y550" i="14"/>
  <c r="AB549" i="14"/>
  <c r="AA549" i="14"/>
  <c r="Z549" i="14"/>
  <c r="Y549" i="14"/>
  <c r="AB548" i="14"/>
  <c r="AA548" i="14"/>
  <c r="Z548" i="14"/>
  <c r="Y548" i="14"/>
  <c r="AB547" i="14"/>
  <c r="AA547" i="14"/>
  <c r="Z547" i="14"/>
  <c r="Y547" i="14"/>
  <c r="AB546" i="14"/>
  <c r="AA546" i="14"/>
  <c r="Z546" i="14"/>
  <c r="Y546" i="14"/>
  <c r="AB545" i="14"/>
  <c r="AA545" i="14"/>
  <c r="Z545" i="14"/>
  <c r="Y545" i="14"/>
  <c r="AB544" i="14"/>
  <c r="AA544" i="14"/>
  <c r="Z544" i="14"/>
  <c r="Y544" i="14"/>
  <c r="AB543" i="14"/>
  <c r="AA543" i="14"/>
  <c r="Z543" i="14"/>
  <c r="Y543" i="14"/>
  <c r="AB542" i="14"/>
  <c r="AA542" i="14"/>
  <c r="Z542" i="14"/>
  <c r="Y542" i="14"/>
  <c r="AB541" i="14"/>
  <c r="AA541" i="14"/>
  <c r="Z541" i="14"/>
  <c r="Y541" i="14"/>
  <c r="AB540" i="14"/>
  <c r="AA540" i="14"/>
  <c r="Z540" i="14"/>
  <c r="Y540" i="14"/>
  <c r="AB539" i="14"/>
  <c r="AA539" i="14"/>
  <c r="Z539" i="14"/>
  <c r="Y539" i="14"/>
  <c r="AB538" i="14"/>
  <c r="AA538" i="14"/>
  <c r="Z538" i="14"/>
  <c r="Y538" i="14"/>
  <c r="AB537" i="14"/>
  <c r="AA537" i="14"/>
  <c r="Z537" i="14"/>
  <c r="Y537" i="14"/>
  <c r="AB536" i="14"/>
  <c r="AA536" i="14"/>
  <c r="Z536" i="14"/>
  <c r="Y536" i="14"/>
  <c r="AB535" i="14"/>
  <c r="AA535" i="14"/>
  <c r="Z535" i="14"/>
  <c r="Y535" i="14"/>
  <c r="AB534" i="14"/>
  <c r="AA534" i="14"/>
  <c r="Z534" i="14"/>
  <c r="Y534" i="14"/>
  <c r="AB533" i="14"/>
  <c r="AA533" i="14"/>
  <c r="Z533" i="14"/>
  <c r="Y533" i="14"/>
  <c r="AB532" i="14"/>
  <c r="AA532" i="14"/>
  <c r="Z532" i="14"/>
  <c r="Y532" i="14"/>
  <c r="AB531" i="14"/>
  <c r="AA531" i="14"/>
  <c r="Z531" i="14"/>
  <c r="Y531" i="14"/>
  <c r="AB530" i="14"/>
  <c r="AA530" i="14"/>
  <c r="Z530" i="14"/>
  <c r="Y530" i="14"/>
  <c r="AB529" i="14"/>
  <c r="AA529" i="14"/>
  <c r="Z529" i="14"/>
  <c r="Y529" i="14"/>
  <c r="AB528" i="14"/>
  <c r="AA528" i="14"/>
  <c r="Z528" i="14"/>
  <c r="Y528" i="14"/>
  <c r="AB527" i="14"/>
  <c r="AA527" i="14"/>
  <c r="Z527" i="14"/>
  <c r="Y527" i="14"/>
  <c r="AB526" i="14"/>
  <c r="AA526" i="14"/>
  <c r="Z526" i="14"/>
  <c r="Y526" i="14"/>
  <c r="AB525" i="14"/>
  <c r="AA525" i="14"/>
  <c r="Z525" i="14"/>
  <c r="Y525" i="14"/>
  <c r="AB524" i="14"/>
  <c r="AA524" i="14"/>
  <c r="Z524" i="14"/>
  <c r="Y524" i="14"/>
  <c r="AB523" i="14"/>
  <c r="AA523" i="14"/>
  <c r="Z523" i="14"/>
  <c r="Y523" i="14"/>
  <c r="AB522" i="14"/>
  <c r="AA522" i="14"/>
  <c r="Z522" i="14"/>
  <c r="Y522" i="14"/>
  <c r="AB521" i="14"/>
  <c r="AA521" i="14"/>
  <c r="Z521" i="14"/>
  <c r="Y521" i="14"/>
  <c r="AB520" i="14"/>
  <c r="AA520" i="14"/>
  <c r="Z520" i="14"/>
  <c r="Y520" i="14"/>
  <c r="AB519" i="14"/>
  <c r="AA519" i="14"/>
  <c r="Z519" i="14"/>
  <c r="Y519" i="14"/>
  <c r="AB518" i="14"/>
  <c r="AA518" i="14"/>
  <c r="Z518" i="14"/>
  <c r="Y518" i="14"/>
  <c r="AB517" i="14"/>
  <c r="AA517" i="14"/>
  <c r="Z517" i="14"/>
  <c r="Y517" i="14"/>
  <c r="AB516" i="14"/>
  <c r="AA516" i="14"/>
  <c r="Z516" i="14"/>
  <c r="Y516" i="14"/>
  <c r="AB515" i="14"/>
  <c r="AA515" i="14"/>
  <c r="Z515" i="14"/>
  <c r="Y515" i="14"/>
  <c r="AB514" i="14"/>
  <c r="AA514" i="14"/>
  <c r="Z514" i="14"/>
  <c r="Y514" i="14"/>
  <c r="AB513" i="14"/>
  <c r="AA513" i="14"/>
  <c r="Z513" i="14"/>
  <c r="Y513" i="14"/>
  <c r="AB512" i="14"/>
  <c r="AA512" i="14"/>
  <c r="Z512" i="14"/>
  <c r="Y512" i="14"/>
  <c r="AB511" i="14"/>
  <c r="AA511" i="14"/>
  <c r="Z511" i="14"/>
  <c r="Y511" i="14"/>
  <c r="AB510" i="14"/>
  <c r="AA510" i="14"/>
  <c r="Z510" i="14"/>
  <c r="Y510" i="14"/>
  <c r="AB509" i="14"/>
  <c r="AA509" i="14"/>
  <c r="Z509" i="14"/>
  <c r="Y509" i="14"/>
  <c r="AB508" i="14"/>
  <c r="AA508" i="14"/>
  <c r="Z508" i="14"/>
  <c r="Y508" i="14"/>
  <c r="AB507" i="14"/>
  <c r="AA507" i="14"/>
  <c r="Z507" i="14"/>
  <c r="Y507" i="14"/>
  <c r="AB506" i="14"/>
  <c r="AA506" i="14"/>
  <c r="Z506" i="14"/>
  <c r="Y506" i="14"/>
  <c r="AB505" i="14"/>
  <c r="AA505" i="14"/>
  <c r="Z505" i="14"/>
  <c r="Y505" i="14"/>
  <c r="AB504" i="14"/>
  <c r="AA504" i="14"/>
  <c r="Z504" i="14"/>
  <c r="Y504" i="14"/>
  <c r="AB503" i="14"/>
  <c r="AA503" i="14"/>
  <c r="Z503" i="14"/>
  <c r="Y503" i="14"/>
  <c r="AB502" i="14"/>
  <c r="AA502" i="14"/>
  <c r="Z502" i="14"/>
  <c r="Y502" i="14"/>
  <c r="AB501" i="14"/>
  <c r="AA501" i="14"/>
  <c r="Z501" i="14"/>
  <c r="Y501" i="14"/>
  <c r="AB500" i="14"/>
  <c r="AA500" i="14"/>
  <c r="Z500" i="14"/>
  <c r="Y500" i="14"/>
  <c r="AB499" i="14"/>
  <c r="AA499" i="14"/>
  <c r="Z499" i="14"/>
  <c r="Y499" i="14"/>
  <c r="AB498" i="14"/>
  <c r="AA498" i="14"/>
  <c r="Z498" i="14"/>
  <c r="Y498" i="14"/>
  <c r="AB497" i="14"/>
  <c r="AA497" i="14"/>
  <c r="Z497" i="14"/>
  <c r="Y497" i="14"/>
  <c r="AB496" i="14"/>
  <c r="AA496" i="14"/>
  <c r="Z496" i="14"/>
  <c r="Y496" i="14"/>
  <c r="AB495" i="14"/>
  <c r="AA495" i="14"/>
  <c r="Z495" i="14"/>
  <c r="Y495" i="14"/>
  <c r="AB494" i="14"/>
  <c r="AA494" i="14"/>
  <c r="Z494" i="14"/>
  <c r="Y494" i="14"/>
  <c r="AB493" i="14"/>
  <c r="AA493" i="14"/>
  <c r="Z493" i="14"/>
  <c r="Y493" i="14"/>
  <c r="AB492" i="14"/>
  <c r="AA492" i="14"/>
  <c r="Z492" i="14"/>
  <c r="Y492" i="14"/>
  <c r="AB491" i="14"/>
  <c r="AA491" i="14"/>
  <c r="Z491" i="14"/>
  <c r="Y491" i="14"/>
  <c r="AB490" i="14"/>
  <c r="AA490" i="14"/>
  <c r="Z490" i="14"/>
  <c r="Y490" i="14"/>
  <c r="AB489" i="14"/>
  <c r="AA489" i="14"/>
  <c r="Z489" i="14"/>
  <c r="Y489" i="14"/>
  <c r="AB488" i="14"/>
  <c r="AA488" i="14"/>
  <c r="Z488" i="14"/>
  <c r="Y488" i="14"/>
  <c r="AB487" i="14"/>
  <c r="AA487" i="14"/>
  <c r="Z487" i="14"/>
  <c r="Y487" i="14"/>
  <c r="AB486" i="14"/>
  <c r="AA486" i="14"/>
  <c r="Z486" i="14"/>
  <c r="Y486" i="14"/>
  <c r="AB485" i="14"/>
  <c r="AA485" i="14"/>
  <c r="Z485" i="14"/>
  <c r="Y485" i="14"/>
  <c r="AB484" i="14"/>
  <c r="AA484" i="14"/>
  <c r="Z484" i="14"/>
  <c r="Y484" i="14"/>
  <c r="AB483" i="14"/>
  <c r="AA483" i="14"/>
  <c r="Z483" i="14"/>
  <c r="Y483" i="14"/>
  <c r="AB482" i="14"/>
  <c r="AA482" i="14"/>
  <c r="Z482" i="14"/>
  <c r="Y482" i="14"/>
  <c r="AB481" i="14"/>
  <c r="AA481" i="14"/>
  <c r="Z481" i="14"/>
  <c r="Y481" i="14"/>
  <c r="AB480" i="14"/>
  <c r="AA480" i="14"/>
  <c r="Z480" i="14"/>
  <c r="Y480" i="14"/>
  <c r="AB479" i="14"/>
  <c r="AA479" i="14"/>
  <c r="Z479" i="14"/>
  <c r="Y479" i="14"/>
  <c r="AB478" i="14"/>
  <c r="AA478" i="14"/>
  <c r="Z478" i="14"/>
  <c r="Y478" i="14"/>
  <c r="AB477" i="14"/>
  <c r="AA477" i="14"/>
  <c r="Z477" i="14"/>
  <c r="Y477" i="14"/>
  <c r="AB476" i="14"/>
  <c r="AA476" i="14"/>
  <c r="Z476" i="14"/>
  <c r="Y476" i="14"/>
  <c r="AB475" i="14"/>
  <c r="AA475" i="14"/>
  <c r="Z475" i="14"/>
  <c r="Y475" i="14"/>
  <c r="AB474" i="14"/>
  <c r="AA474" i="14"/>
  <c r="Z474" i="14"/>
  <c r="Y474" i="14"/>
  <c r="AB473" i="14"/>
  <c r="AA473" i="14"/>
  <c r="Z473" i="14"/>
  <c r="Y473" i="14"/>
  <c r="AB472" i="14"/>
  <c r="AA472" i="14"/>
  <c r="Z472" i="14"/>
  <c r="Y472" i="14"/>
  <c r="AB471" i="14"/>
  <c r="AA471" i="14"/>
  <c r="Z471" i="14"/>
  <c r="Y471" i="14"/>
  <c r="AB470" i="14"/>
  <c r="AA470" i="14"/>
  <c r="Z470" i="14"/>
  <c r="Y470" i="14"/>
  <c r="AB469" i="14"/>
  <c r="AA469" i="14"/>
  <c r="Z469" i="14"/>
  <c r="Y469" i="14"/>
  <c r="AB468" i="14"/>
  <c r="AA468" i="14"/>
  <c r="Z468" i="14"/>
  <c r="Y468" i="14"/>
  <c r="AB467" i="14"/>
  <c r="AA467" i="14"/>
  <c r="Z467" i="14"/>
  <c r="Y467" i="14"/>
  <c r="AB466" i="14"/>
  <c r="AA466" i="14"/>
  <c r="Z466" i="14"/>
  <c r="Y466" i="14"/>
  <c r="AB465" i="14"/>
  <c r="AA465" i="14"/>
  <c r="Z465" i="14"/>
  <c r="Y465" i="14"/>
  <c r="AB464" i="14"/>
  <c r="AA464" i="14"/>
  <c r="Z464" i="14"/>
  <c r="Y464" i="14"/>
  <c r="AB463" i="14"/>
  <c r="AA463" i="14"/>
  <c r="Z463" i="14"/>
  <c r="Y463" i="14"/>
  <c r="AB462" i="14"/>
  <c r="AA462" i="14"/>
  <c r="Z462" i="14"/>
  <c r="Y462" i="14"/>
  <c r="AB461" i="14"/>
  <c r="AA461" i="14"/>
  <c r="Z461" i="14"/>
  <c r="Y461" i="14"/>
  <c r="AB460" i="14"/>
  <c r="AA460" i="14"/>
  <c r="Z460" i="14"/>
  <c r="Y460" i="14"/>
  <c r="AB459" i="14"/>
  <c r="AA459" i="14"/>
  <c r="Z459" i="14"/>
  <c r="Y459" i="14"/>
  <c r="AB458" i="14"/>
  <c r="AA458" i="14"/>
  <c r="Z458" i="14"/>
  <c r="Y458" i="14"/>
  <c r="AB457" i="14"/>
  <c r="AA457" i="14"/>
  <c r="Z457" i="14"/>
  <c r="Y457" i="14"/>
  <c r="AB456" i="14"/>
  <c r="AA456" i="14"/>
  <c r="Z456" i="14"/>
  <c r="Y456" i="14"/>
  <c r="AB455" i="14"/>
  <c r="AA455" i="14"/>
  <c r="Z455" i="14"/>
  <c r="Y455" i="14"/>
  <c r="AB454" i="14"/>
  <c r="AA454" i="14"/>
  <c r="Z454" i="14"/>
  <c r="Y454" i="14"/>
  <c r="AB453" i="14"/>
  <c r="AA453" i="14"/>
  <c r="Z453" i="14"/>
  <c r="Y453" i="14"/>
  <c r="AB452" i="14"/>
  <c r="AA452" i="14"/>
  <c r="Z452" i="14"/>
  <c r="Y452" i="14"/>
  <c r="AB451" i="14"/>
  <c r="AA451" i="14"/>
  <c r="Z451" i="14"/>
  <c r="Y451" i="14"/>
  <c r="AB450" i="14"/>
  <c r="AA450" i="14"/>
  <c r="Z450" i="14"/>
  <c r="Y450" i="14"/>
  <c r="AB449" i="14"/>
  <c r="AA449" i="14"/>
  <c r="Z449" i="14"/>
  <c r="Y449" i="14"/>
  <c r="AB448" i="14"/>
  <c r="AA448" i="14"/>
  <c r="Z448" i="14"/>
  <c r="Y448" i="14"/>
  <c r="AB447" i="14"/>
  <c r="AA447" i="14"/>
  <c r="Z447" i="14"/>
  <c r="Y447" i="14"/>
  <c r="AB446" i="14"/>
  <c r="AA446" i="14"/>
  <c r="Z446" i="14"/>
  <c r="Y446" i="14"/>
  <c r="AB445" i="14"/>
  <c r="AA445" i="14"/>
  <c r="Z445" i="14"/>
  <c r="Y445" i="14"/>
  <c r="AB444" i="14"/>
  <c r="AA444" i="14"/>
  <c r="Z444" i="14"/>
  <c r="Y444" i="14"/>
  <c r="AB443" i="14"/>
  <c r="AA443" i="14"/>
  <c r="Z443" i="14"/>
  <c r="Y443" i="14"/>
  <c r="AB442" i="14"/>
  <c r="AA442" i="14"/>
  <c r="Z442" i="14"/>
  <c r="Y442" i="14"/>
  <c r="AB441" i="14"/>
  <c r="AA441" i="14"/>
  <c r="Z441" i="14"/>
  <c r="Y441" i="14"/>
  <c r="AB440" i="14"/>
  <c r="AA440" i="14"/>
  <c r="Z440" i="14"/>
  <c r="Y440" i="14"/>
  <c r="AB439" i="14"/>
  <c r="AA439" i="14"/>
  <c r="Z439" i="14"/>
  <c r="Y439" i="14"/>
  <c r="AB438" i="14"/>
  <c r="AA438" i="14"/>
  <c r="Z438" i="14"/>
  <c r="Y438" i="14"/>
  <c r="AB437" i="14"/>
  <c r="AA437" i="14"/>
  <c r="Z437" i="14"/>
  <c r="Y437" i="14"/>
  <c r="AB436" i="14"/>
  <c r="AA436" i="14"/>
  <c r="Z436" i="14"/>
  <c r="Y436" i="14"/>
  <c r="AB435" i="14"/>
  <c r="AA435" i="14"/>
  <c r="Z435" i="14"/>
  <c r="Y435" i="14"/>
  <c r="AB434" i="14"/>
  <c r="AA434" i="14"/>
  <c r="Z434" i="14"/>
  <c r="Y434" i="14"/>
  <c r="AB433" i="14"/>
  <c r="AA433" i="14"/>
  <c r="Z433" i="14"/>
  <c r="Y433" i="14"/>
  <c r="AB432" i="14"/>
  <c r="AA432" i="14"/>
  <c r="Z432" i="14"/>
  <c r="Y432" i="14"/>
  <c r="AB431" i="14"/>
  <c r="AA431" i="14"/>
  <c r="Z431" i="14"/>
  <c r="Y431" i="14"/>
  <c r="AB430" i="14"/>
  <c r="AA430" i="14"/>
  <c r="Z430" i="14"/>
  <c r="Y430" i="14"/>
  <c r="AB429" i="14"/>
  <c r="AA429" i="14"/>
  <c r="Z429" i="14"/>
  <c r="Y429" i="14"/>
  <c r="AB428" i="14"/>
  <c r="AA428" i="14"/>
  <c r="Z428" i="14"/>
  <c r="Y428" i="14"/>
  <c r="AB427" i="14"/>
  <c r="AA427" i="14"/>
  <c r="Z427" i="14"/>
  <c r="Y427" i="14"/>
  <c r="AB426" i="14"/>
  <c r="AA426" i="14"/>
  <c r="Z426" i="14"/>
  <c r="Y426" i="14"/>
  <c r="AB425" i="14"/>
  <c r="AA425" i="14"/>
  <c r="Z425" i="14"/>
  <c r="Y425" i="14"/>
  <c r="AB424" i="14"/>
  <c r="AA424" i="14"/>
  <c r="Z424" i="14"/>
  <c r="Y424" i="14"/>
  <c r="AB423" i="14"/>
  <c r="AA423" i="14"/>
  <c r="Z423" i="14"/>
  <c r="Y423" i="14"/>
  <c r="AB422" i="14"/>
  <c r="AA422" i="14"/>
  <c r="Z422" i="14"/>
  <c r="Y422" i="14"/>
  <c r="AB421" i="14"/>
  <c r="AA421" i="14"/>
  <c r="Z421" i="14"/>
  <c r="Y421" i="14"/>
  <c r="AB420" i="14"/>
  <c r="AA420" i="14"/>
  <c r="Z420" i="14"/>
  <c r="Y420" i="14"/>
  <c r="AB419" i="14"/>
  <c r="AA419" i="14"/>
  <c r="Z419" i="14"/>
  <c r="Y419" i="14"/>
  <c r="AB418" i="14"/>
  <c r="AA418" i="14"/>
  <c r="Z418" i="14"/>
  <c r="Y418" i="14"/>
  <c r="AB417" i="14"/>
  <c r="AA417" i="14"/>
  <c r="Z417" i="14"/>
  <c r="Y417" i="14"/>
  <c r="AB416" i="14"/>
  <c r="AA416" i="14"/>
  <c r="Z416" i="14"/>
  <c r="Y416" i="14"/>
  <c r="AB415" i="14"/>
  <c r="AA415" i="14"/>
  <c r="Z415" i="14"/>
  <c r="Y415" i="14"/>
  <c r="AB414" i="14"/>
  <c r="AA414" i="14"/>
  <c r="Z414" i="14"/>
  <c r="Y414" i="14"/>
  <c r="AB413" i="14"/>
  <c r="AA413" i="14"/>
  <c r="Z413" i="14"/>
  <c r="Y413" i="14"/>
  <c r="AB412" i="14"/>
  <c r="AA412" i="14"/>
  <c r="Z412" i="14"/>
  <c r="Y412" i="14"/>
  <c r="AB411" i="14"/>
  <c r="AA411" i="14"/>
  <c r="Z411" i="14"/>
  <c r="Y411" i="14"/>
  <c r="AB410" i="14"/>
  <c r="AA410" i="14"/>
  <c r="Z410" i="14"/>
  <c r="Y410" i="14"/>
  <c r="AB409" i="14"/>
  <c r="AA409" i="14"/>
  <c r="Z409" i="14"/>
  <c r="Y409" i="14"/>
  <c r="AB408" i="14"/>
  <c r="AA408" i="14"/>
  <c r="Z408" i="14"/>
  <c r="Y408" i="14"/>
  <c r="AB407" i="14"/>
  <c r="AA407" i="14"/>
  <c r="Z407" i="14"/>
  <c r="Y407" i="14"/>
  <c r="AB406" i="14"/>
  <c r="AA406" i="14"/>
  <c r="Z406" i="14"/>
  <c r="Y406" i="14"/>
  <c r="AB405" i="14"/>
  <c r="AA405" i="14"/>
  <c r="Z405" i="14"/>
  <c r="Y405" i="14"/>
  <c r="AB404" i="14"/>
  <c r="AA404" i="14"/>
  <c r="Z404" i="14"/>
  <c r="Y404" i="14"/>
  <c r="AB403" i="14"/>
  <c r="AA403" i="14"/>
  <c r="Z403" i="14"/>
  <c r="Y403" i="14"/>
  <c r="AB402" i="14"/>
  <c r="AA402" i="14"/>
  <c r="Z402" i="14"/>
  <c r="Y402" i="14"/>
  <c r="AB401" i="14"/>
  <c r="AA401" i="14"/>
  <c r="Z401" i="14"/>
  <c r="Y401" i="14"/>
  <c r="AB400" i="14"/>
  <c r="AA400" i="14"/>
  <c r="Z400" i="14"/>
  <c r="Y400" i="14"/>
  <c r="AB399" i="14"/>
  <c r="AA399" i="14"/>
  <c r="Z399" i="14"/>
  <c r="Y399" i="14"/>
  <c r="AB398" i="14"/>
  <c r="AA398" i="14"/>
  <c r="Z398" i="14"/>
  <c r="Y398" i="14"/>
  <c r="AB397" i="14"/>
  <c r="AA397" i="14"/>
  <c r="Z397" i="14"/>
  <c r="Y397" i="14"/>
  <c r="AB396" i="14"/>
  <c r="AA396" i="14"/>
  <c r="Z396" i="14"/>
  <c r="Y396" i="14"/>
  <c r="AB395" i="14"/>
  <c r="AA395" i="14"/>
  <c r="Z395" i="14"/>
  <c r="Y395" i="14"/>
  <c r="AB394" i="14"/>
  <c r="AA394" i="14"/>
  <c r="Z394" i="14"/>
  <c r="Y394" i="14"/>
  <c r="AB393" i="14"/>
  <c r="AA393" i="14"/>
  <c r="Z393" i="14"/>
  <c r="Y393" i="14"/>
  <c r="AB392" i="14"/>
  <c r="AA392" i="14"/>
  <c r="Z392" i="14"/>
  <c r="Y392" i="14"/>
  <c r="AB391" i="14"/>
  <c r="AA391" i="14"/>
  <c r="Z391" i="14"/>
  <c r="Y391" i="14"/>
  <c r="AB390" i="14"/>
  <c r="AA390" i="14"/>
  <c r="Z390" i="14"/>
  <c r="Y390" i="14"/>
  <c r="AB389" i="14"/>
  <c r="AA389" i="14"/>
  <c r="Z389" i="14"/>
  <c r="Y389" i="14"/>
  <c r="AB388" i="14"/>
  <c r="AA388" i="14"/>
  <c r="Z388" i="14"/>
  <c r="Y388" i="14"/>
  <c r="AB387" i="14"/>
  <c r="AA387" i="14"/>
  <c r="Z387" i="14"/>
  <c r="Y387" i="14"/>
  <c r="AB386" i="14"/>
  <c r="AA386" i="14"/>
  <c r="Z386" i="14"/>
  <c r="Y386" i="14"/>
  <c r="AB385" i="14"/>
  <c r="AA385" i="14"/>
  <c r="Z385" i="14"/>
  <c r="Y385" i="14"/>
  <c r="AB384" i="14"/>
  <c r="AA384" i="14"/>
  <c r="Z384" i="14"/>
  <c r="Y384" i="14"/>
  <c r="AB383" i="14"/>
  <c r="AA383" i="14"/>
  <c r="Z383" i="14"/>
  <c r="Y383" i="14"/>
  <c r="AB382" i="14"/>
  <c r="AA382" i="14"/>
  <c r="Z382" i="14"/>
  <c r="Y382" i="14"/>
  <c r="AB381" i="14"/>
  <c r="AA381" i="14"/>
  <c r="Z381" i="14"/>
  <c r="Y381" i="14"/>
  <c r="AB380" i="14"/>
  <c r="AA380" i="14"/>
  <c r="Z380" i="14"/>
  <c r="Y380" i="14"/>
  <c r="AB379" i="14"/>
  <c r="AA379" i="14"/>
  <c r="Z379" i="14"/>
  <c r="Y379" i="14"/>
  <c r="AB378" i="14"/>
  <c r="AA378" i="14"/>
  <c r="Z378" i="14"/>
  <c r="Y378" i="14"/>
  <c r="AB377" i="14"/>
  <c r="AA377" i="14"/>
  <c r="Z377" i="14"/>
  <c r="Y377" i="14"/>
  <c r="AB376" i="14"/>
  <c r="AA376" i="14"/>
  <c r="Z376" i="14"/>
  <c r="Y376" i="14"/>
  <c r="AB375" i="14"/>
  <c r="AA375" i="14"/>
  <c r="Z375" i="14"/>
  <c r="Y375" i="14"/>
  <c r="AB374" i="14"/>
  <c r="AA374" i="14"/>
  <c r="Z374" i="14"/>
  <c r="Y374" i="14"/>
  <c r="AB373" i="14"/>
  <c r="AA373" i="14"/>
  <c r="Z373" i="14"/>
  <c r="Y373" i="14"/>
  <c r="AB372" i="14"/>
  <c r="AA372" i="14"/>
  <c r="Z372" i="14"/>
  <c r="Y372" i="14"/>
  <c r="AB371" i="14"/>
  <c r="AA371" i="14"/>
  <c r="Z371" i="14"/>
  <c r="Y371" i="14"/>
  <c r="AB370" i="14"/>
  <c r="AA370" i="14"/>
  <c r="Z370" i="14"/>
  <c r="Y370" i="14"/>
  <c r="AB369" i="14"/>
  <c r="AA369" i="14"/>
  <c r="Z369" i="14"/>
  <c r="Y369" i="14"/>
  <c r="AB368" i="14"/>
  <c r="AA368" i="14"/>
  <c r="Z368" i="14"/>
  <c r="Y368" i="14"/>
  <c r="AB367" i="14"/>
  <c r="AA367" i="14"/>
  <c r="Z367" i="14"/>
  <c r="Y367" i="14"/>
  <c r="AB366" i="14"/>
  <c r="AA366" i="14"/>
  <c r="Z366" i="14"/>
  <c r="Y366" i="14"/>
  <c r="AB365" i="14"/>
  <c r="AA365" i="14"/>
  <c r="Z365" i="14"/>
  <c r="Y365" i="14"/>
  <c r="AB364" i="14"/>
  <c r="AA364" i="14"/>
  <c r="Z364" i="14"/>
  <c r="Y364" i="14"/>
  <c r="AB363" i="14"/>
  <c r="AA363" i="14"/>
  <c r="Z363" i="14"/>
  <c r="Y363" i="14"/>
  <c r="AB362" i="14"/>
  <c r="AA362" i="14"/>
  <c r="Z362" i="14"/>
  <c r="Y362" i="14"/>
  <c r="AB361" i="14"/>
  <c r="AA361" i="14"/>
  <c r="Z361" i="14"/>
  <c r="Y361" i="14"/>
  <c r="AB360" i="14"/>
  <c r="AA360" i="14"/>
  <c r="Z360" i="14"/>
  <c r="Y360" i="14"/>
  <c r="AB359" i="14"/>
  <c r="AA359" i="14"/>
  <c r="Z359" i="14"/>
  <c r="Y359" i="14"/>
  <c r="AB358" i="14"/>
  <c r="AA358" i="14"/>
  <c r="Z358" i="14"/>
  <c r="Y358" i="14"/>
  <c r="AB357" i="14"/>
  <c r="AA357" i="14"/>
  <c r="Z357" i="14"/>
  <c r="Y357" i="14"/>
  <c r="AB356" i="14"/>
  <c r="AA356" i="14"/>
  <c r="Z356" i="14"/>
  <c r="Y356" i="14"/>
  <c r="AB355" i="14"/>
  <c r="AA355" i="14"/>
  <c r="Z355" i="14"/>
  <c r="Y355" i="14"/>
  <c r="AB354" i="14"/>
  <c r="AA354" i="14"/>
  <c r="Z354" i="14"/>
  <c r="Y354" i="14"/>
  <c r="AB353" i="14"/>
  <c r="AA353" i="14"/>
  <c r="Z353" i="14"/>
  <c r="Y353" i="14"/>
  <c r="AB352" i="14"/>
  <c r="AA352" i="14"/>
  <c r="Z352" i="14"/>
  <c r="Y352" i="14"/>
  <c r="AB351" i="14"/>
  <c r="AA351" i="14"/>
  <c r="Z351" i="14"/>
  <c r="Y351" i="14"/>
  <c r="AB350" i="14"/>
  <c r="AA350" i="14"/>
  <c r="Z350" i="14"/>
  <c r="Y350" i="14"/>
  <c r="AB349" i="14"/>
  <c r="AA349" i="14"/>
  <c r="Z349" i="14"/>
  <c r="Y349" i="14"/>
  <c r="AB348" i="14"/>
  <c r="AA348" i="14"/>
  <c r="Z348" i="14"/>
  <c r="Y348" i="14"/>
  <c r="AB347" i="14"/>
  <c r="AA347" i="14"/>
  <c r="Z347" i="14"/>
  <c r="Y347" i="14"/>
  <c r="AB346" i="14"/>
  <c r="AA346" i="14"/>
  <c r="Z346" i="14"/>
  <c r="Y346" i="14"/>
  <c r="AB345" i="14"/>
  <c r="AA345" i="14"/>
  <c r="Z345" i="14"/>
  <c r="Y345" i="14"/>
  <c r="AB344" i="14"/>
  <c r="AA344" i="14"/>
  <c r="Z344" i="14"/>
  <c r="Y344" i="14"/>
  <c r="AB343" i="14"/>
  <c r="AA343" i="14"/>
  <c r="Z343" i="14"/>
  <c r="Y343" i="14"/>
  <c r="AB342" i="14"/>
  <c r="AA342" i="14"/>
  <c r="Z342" i="14"/>
  <c r="Y342" i="14"/>
  <c r="AB341" i="14"/>
  <c r="AA341" i="14"/>
  <c r="Z341" i="14"/>
  <c r="Y341" i="14"/>
  <c r="AB340" i="14"/>
  <c r="AA340" i="14"/>
  <c r="Z340" i="14"/>
  <c r="Y340" i="14"/>
  <c r="AB339" i="14"/>
  <c r="AA339" i="14"/>
  <c r="Z339" i="14"/>
  <c r="Y339" i="14"/>
  <c r="AB338" i="14"/>
  <c r="AA338" i="14"/>
  <c r="Z338" i="14"/>
  <c r="Y338" i="14"/>
  <c r="AB337" i="14"/>
  <c r="AA337" i="14"/>
  <c r="Z337" i="14"/>
  <c r="Y337" i="14"/>
  <c r="AB336" i="14"/>
  <c r="AA336" i="14"/>
  <c r="Z336" i="14"/>
  <c r="Y336" i="14"/>
  <c r="AB335" i="14"/>
  <c r="AA335" i="14"/>
  <c r="Z335" i="14"/>
  <c r="Y335" i="14"/>
  <c r="AB334" i="14"/>
  <c r="AA334" i="14"/>
  <c r="Z334" i="14"/>
  <c r="Y334" i="14"/>
  <c r="AB333" i="14"/>
  <c r="AA333" i="14"/>
  <c r="Z333" i="14"/>
  <c r="Y333" i="14"/>
  <c r="AB332" i="14"/>
  <c r="AA332" i="14"/>
  <c r="Z332" i="14"/>
  <c r="Y332" i="14"/>
  <c r="AB331" i="14"/>
  <c r="AA331" i="14"/>
  <c r="Z331" i="14"/>
  <c r="Y331" i="14"/>
  <c r="AB330" i="14"/>
  <c r="AA330" i="14"/>
  <c r="Z330" i="14"/>
  <c r="Y330" i="14"/>
  <c r="AB329" i="14"/>
  <c r="AA329" i="14"/>
  <c r="Z329" i="14"/>
  <c r="Y329" i="14"/>
  <c r="AB328" i="14"/>
  <c r="AA328" i="14"/>
  <c r="Z328" i="14"/>
  <c r="Y328" i="14"/>
  <c r="AB327" i="14"/>
  <c r="AA327" i="14"/>
  <c r="Z327" i="14"/>
  <c r="Y327" i="14"/>
  <c r="AB326" i="14"/>
  <c r="AA326" i="14"/>
  <c r="Z326" i="14"/>
  <c r="Y326" i="14"/>
  <c r="AB325" i="14"/>
  <c r="AA325" i="14"/>
  <c r="Z325" i="14"/>
  <c r="Y325" i="14"/>
  <c r="AB324" i="14"/>
  <c r="AA324" i="14"/>
  <c r="Z324" i="14"/>
  <c r="Y324" i="14"/>
  <c r="AB323" i="14"/>
  <c r="AA323" i="14"/>
  <c r="Z323" i="14"/>
  <c r="Y323" i="14"/>
  <c r="AB322" i="14"/>
  <c r="AA322" i="14"/>
  <c r="Z322" i="14"/>
  <c r="Y322" i="14"/>
  <c r="AB321" i="14"/>
  <c r="AA321" i="14"/>
  <c r="Z321" i="14"/>
  <c r="Y321" i="14"/>
  <c r="AB320" i="14"/>
  <c r="AA320" i="14"/>
  <c r="Z320" i="14"/>
  <c r="Y320" i="14"/>
  <c r="AB319" i="14"/>
  <c r="AA319" i="14"/>
  <c r="Z319" i="14"/>
  <c r="Y319" i="14"/>
  <c r="AB318" i="14"/>
  <c r="AA318" i="14"/>
  <c r="Z318" i="14"/>
  <c r="Y318" i="14"/>
  <c r="AB317" i="14"/>
  <c r="AA317" i="14"/>
  <c r="Z317" i="14"/>
  <c r="Y317" i="14"/>
  <c r="AB316" i="14"/>
  <c r="AA316" i="14"/>
  <c r="Z316" i="14"/>
  <c r="Y316" i="14"/>
  <c r="AB315" i="14"/>
  <c r="AA315" i="14"/>
  <c r="Z315" i="14"/>
  <c r="Y315" i="14"/>
  <c r="AB314" i="14"/>
  <c r="AA314" i="14"/>
  <c r="Z314" i="14"/>
  <c r="Y314" i="14"/>
  <c r="AB313" i="14"/>
  <c r="AA313" i="14"/>
  <c r="Z313" i="14"/>
  <c r="Y313" i="14"/>
  <c r="AB312" i="14"/>
  <c r="AA312" i="14"/>
  <c r="Z312" i="14"/>
  <c r="Y312" i="14"/>
  <c r="AB311" i="14"/>
  <c r="AA311" i="14"/>
  <c r="Z311" i="14"/>
  <c r="Y311" i="14"/>
  <c r="AB310" i="14"/>
  <c r="AA310" i="14"/>
  <c r="Z310" i="14"/>
  <c r="Y310" i="14"/>
  <c r="AB309" i="14"/>
  <c r="AA309" i="14"/>
  <c r="Z309" i="14"/>
  <c r="Y309" i="14"/>
  <c r="AB308" i="14"/>
  <c r="AA308" i="14"/>
  <c r="Z308" i="14"/>
  <c r="Y308" i="14"/>
  <c r="AB307" i="14"/>
  <c r="AA307" i="14"/>
  <c r="Z307" i="14"/>
  <c r="Y307" i="14"/>
  <c r="AB306" i="14"/>
  <c r="AA306" i="14"/>
  <c r="Z306" i="14"/>
  <c r="Y306" i="14"/>
  <c r="AB305" i="14"/>
  <c r="AA305" i="14"/>
  <c r="Z305" i="14"/>
  <c r="Y305" i="14"/>
  <c r="AB304" i="14"/>
  <c r="AA304" i="14"/>
  <c r="Z304" i="14"/>
  <c r="Y304" i="14"/>
  <c r="AB303" i="14"/>
  <c r="AA303" i="14"/>
  <c r="Z303" i="14"/>
  <c r="Y303" i="14"/>
  <c r="AB302" i="14"/>
  <c r="AA302" i="14"/>
  <c r="Z302" i="14"/>
  <c r="Y302" i="14"/>
  <c r="AB301" i="14"/>
  <c r="AA301" i="14"/>
  <c r="Z301" i="14"/>
  <c r="Y301" i="14"/>
  <c r="AB300" i="14"/>
  <c r="AA300" i="14"/>
  <c r="Z300" i="14"/>
  <c r="Y300" i="14"/>
  <c r="AB299" i="14"/>
  <c r="AA299" i="14"/>
  <c r="Z299" i="14"/>
  <c r="Y299" i="14"/>
  <c r="AB298" i="14"/>
  <c r="AA298" i="14"/>
  <c r="Z298" i="14"/>
  <c r="Y298" i="14"/>
  <c r="AB297" i="14"/>
  <c r="AA297" i="14"/>
  <c r="Z297" i="14"/>
  <c r="Y297" i="14"/>
  <c r="AB296" i="14"/>
  <c r="AA296" i="14"/>
  <c r="Z296" i="14"/>
  <c r="Y296" i="14"/>
  <c r="AB295" i="14"/>
  <c r="AA295" i="14"/>
  <c r="Z295" i="14"/>
  <c r="Y295" i="14"/>
  <c r="AB294" i="14"/>
  <c r="AA294" i="14"/>
  <c r="Z294" i="14"/>
  <c r="Y294" i="14"/>
  <c r="AB293" i="14"/>
  <c r="AA293" i="14"/>
  <c r="Z293" i="14"/>
  <c r="Y293" i="14"/>
  <c r="AB292" i="14"/>
  <c r="AA292" i="14"/>
  <c r="Z292" i="14"/>
  <c r="Y292" i="14"/>
  <c r="AB291" i="14"/>
  <c r="AA291" i="14"/>
  <c r="Z291" i="14"/>
  <c r="Y291" i="14"/>
  <c r="AB290" i="14"/>
  <c r="AA290" i="14"/>
  <c r="Z290" i="14"/>
  <c r="Y290" i="14"/>
  <c r="AB289" i="14"/>
  <c r="AA289" i="14"/>
  <c r="Z289" i="14"/>
  <c r="Y289" i="14"/>
  <c r="AB288" i="14"/>
  <c r="AA288" i="14"/>
  <c r="Z288" i="14"/>
  <c r="Y288" i="14"/>
  <c r="AB287" i="14"/>
  <c r="AA287" i="14"/>
  <c r="Z287" i="14"/>
  <c r="Y287" i="14"/>
  <c r="AB286" i="14"/>
  <c r="AA286" i="14"/>
  <c r="Z286" i="14"/>
  <c r="Y286" i="14"/>
  <c r="AB285" i="14"/>
  <c r="AA285" i="14"/>
  <c r="Z285" i="14"/>
  <c r="Y285" i="14"/>
  <c r="AB284" i="14"/>
  <c r="AA284" i="14"/>
  <c r="Z284" i="14"/>
  <c r="Y284" i="14"/>
  <c r="AB283" i="14"/>
  <c r="AA283" i="14"/>
  <c r="Z283" i="14"/>
  <c r="Y283" i="14"/>
  <c r="AB282" i="14"/>
  <c r="AA282" i="14"/>
  <c r="Z282" i="14"/>
  <c r="Y282" i="14"/>
  <c r="AB281" i="14"/>
  <c r="AA281" i="14"/>
  <c r="Z281" i="14"/>
  <c r="Y281" i="14"/>
  <c r="AB280" i="14"/>
  <c r="AA280" i="14"/>
  <c r="Z280" i="14"/>
  <c r="Y280" i="14"/>
  <c r="AB279" i="14"/>
  <c r="AA279" i="14"/>
  <c r="Z279" i="14"/>
  <c r="Y279" i="14"/>
  <c r="AB278" i="14"/>
  <c r="AA278" i="14"/>
  <c r="Z278" i="14"/>
  <c r="Y278" i="14"/>
  <c r="AB277" i="14"/>
  <c r="AA277" i="14"/>
  <c r="Z277" i="14"/>
  <c r="Y277" i="14"/>
  <c r="AB276" i="14"/>
  <c r="AA276" i="14"/>
  <c r="Z276" i="14"/>
  <c r="Y276" i="14"/>
  <c r="AB275" i="14"/>
  <c r="AA275" i="14"/>
  <c r="Z275" i="14"/>
  <c r="Y275" i="14"/>
  <c r="AB274" i="14"/>
  <c r="AA274" i="14"/>
  <c r="Z274" i="14"/>
  <c r="Y274" i="14"/>
  <c r="AB273" i="14"/>
  <c r="AA273" i="14"/>
  <c r="Z273" i="14"/>
  <c r="Y273" i="14"/>
  <c r="AB272" i="14"/>
  <c r="AA272" i="14"/>
  <c r="Z272" i="14"/>
  <c r="Y272" i="14"/>
  <c r="AB271" i="14"/>
  <c r="AA271" i="14"/>
  <c r="Z271" i="14"/>
  <c r="Y271" i="14"/>
  <c r="AB270" i="14"/>
  <c r="AA270" i="14"/>
  <c r="Z270" i="14"/>
  <c r="Y270" i="14"/>
  <c r="AB269" i="14"/>
  <c r="AA269" i="14"/>
  <c r="Z269" i="14"/>
  <c r="Y269" i="14"/>
  <c r="AB268" i="14"/>
  <c r="AA268" i="14"/>
  <c r="Z268" i="14"/>
  <c r="Y268" i="14"/>
  <c r="AB267" i="14"/>
  <c r="AA267" i="14"/>
  <c r="Z267" i="14"/>
  <c r="Y267" i="14"/>
  <c r="AB266" i="14"/>
  <c r="AA266" i="14"/>
  <c r="Z266" i="14"/>
  <c r="Y266" i="14"/>
  <c r="AB265" i="14"/>
  <c r="AA265" i="14"/>
  <c r="Z265" i="14"/>
  <c r="Y265" i="14"/>
  <c r="AB264" i="14"/>
  <c r="AA264" i="14"/>
  <c r="Z264" i="14"/>
  <c r="Y264" i="14"/>
  <c r="AB263" i="14"/>
  <c r="AA263" i="14"/>
  <c r="Z263" i="14"/>
  <c r="Y263" i="14"/>
  <c r="AB262" i="14"/>
  <c r="AA262" i="14"/>
  <c r="Z262" i="14"/>
  <c r="Y262" i="14"/>
  <c r="AB261" i="14"/>
  <c r="AA261" i="14"/>
  <c r="Z261" i="14"/>
  <c r="Y261" i="14"/>
  <c r="AB260" i="14"/>
  <c r="AA260" i="14"/>
  <c r="Z260" i="14"/>
  <c r="Y260" i="14"/>
  <c r="AB259" i="14"/>
  <c r="AA259" i="14"/>
  <c r="Z259" i="14"/>
  <c r="Y259" i="14"/>
  <c r="AB258" i="14"/>
  <c r="AA258" i="14"/>
  <c r="Z258" i="14"/>
  <c r="Y258" i="14"/>
  <c r="AB257" i="14"/>
  <c r="AA257" i="14"/>
  <c r="Z257" i="14"/>
  <c r="Y257" i="14"/>
  <c r="AB256" i="14"/>
  <c r="AA256" i="14"/>
  <c r="Z256" i="14"/>
  <c r="Y256" i="14"/>
  <c r="AB255" i="14"/>
  <c r="AA255" i="14"/>
  <c r="Z255" i="14"/>
  <c r="Y255" i="14"/>
  <c r="AB254" i="14"/>
  <c r="AA254" i="14"/>
  <c r="Z254" i="14"/>
  <c r="Y254" i="14"/>
  <c r="AB253" i="14"/>
  <c r="AA253" i="14"/>
  <c r="Z253" i="14"/>
  <c r="Y253" i="14"/>
  <c r="AB252" i="14"/>
  <c r="AA252" i="14"/>
  <c r="Z252" i="14"/>
  <c r="Y252" i="14"/>
  <c r="AB251" i="14"/>
  <c r="AA251" i="14"/>
  <c r="Z251" i="14"/>
  <c r="Y251" i="14"/>
  <c r="AB250" i="14"/>
  <c r="AA250" i="14"/>
  <c r="Z250" i="14"/>
  <c r="Y250" i="14"/>
  <c r="AB249" i="14"/>
  <c r="AA249" i="14"/>
  <c r="Z249" i="14"/>
  <c r="Y249" i="14"/>
  <c r="AB248" i="14"/>
  <c r="AA248" i="14"/>
  <c r="Z248" i="14"/>
  <c r="Y248" i="14"/>
  <c r="AB247" i="14"/>
  <c r="AA247" i="14"/>
  <c r="Z247" i="14"/>
  <c r="Y247" i="14"/>
  <c r="AB246" i="14"/>
  <c r="AA246" i="14"/>
  <c r="Z246" i="14"/>
  <c r="Y246" i="14"/>
  <c r="AB245" i="14"/>
  <c r="AA245" i="14"/>
  <c r="Z245" i="14"/>
  <c r="Y245" i="14"/>
  <c r="AB244" i="14"/>
  <c r="AA244" i="14"/>
  <c r="Z244" i="14"/>
  <c r="Y244" i="14"/>
  <c r="AB243" i="14"/>
  <c r="AA243" i="14"/>
  <c r="Z243" i="14"/>
  <c r="Y243" i="14"/>
  <c r="AB242" i="14"/>
  <c r="AA242" i="14"/>
  <c r="Z242" i="14"/>
  <c r="Y242" i="14"/>
  <c r="AB241" i="14"/>
  <c r="AA241" i="14"/>
  <c r="Z241" i="14"/>
  <c r="Y241" i="14"/>
  <c r="AB240" i="14"/>
  <c r="AA240" i="14"/>
  <c r="Z240" i="14"/>
  <c r="Y240" i="14"/>
  <c r="AB239" i="14"/>
  <c r="AA239" i="14"/>
  <c r="Z239" i="14"/>
  <c r="Y239" i="14"/>
  <c r="AB238" i="14"/>
  <c r="AA238" i="14"/>
  <c r="Z238" i="14"/>
  <c r="Y238" i="14"/>
  <c r="AB237" i="14"/>
  <c r="AA237" i="14"/>
  <c r="Z237" i="14"/>
  <c r="Y237" i="14"/>
  <c r="AB236" i="14"/>
  <c r="AA236" i="14"/>
  <c r="Z236" i="14"/>
  <c r="Y236" i="14"/>
  <c r="AB235" i="14"/>
  <c r="AA235" i="14"/>
  <c r="Z235" i="14"/>
  <c r="Y235" i="14"/>
  <c r="AB234" i="14"/>
  <c r="AA234" i="14"/>
  <c r="Z234" i="14"/>
  <c r="Y234" i="14"/>
  <c r="AB233" i="14"/>
  <c r="AA233" i="14"/>
  <c r="Z233" i="14"/>
  <c r="Y233" i="14"/>
  <c r="AB232" i="14"/>
  <c r="AA232" i="14"/>
  <c r="Z232" i="14"/>
  <c r="Y232" i="14"/>
  <c r="AB231" i="14"/>
  <c r="AA231" i="14"/>
  <c r="Z231" i="14"/>
  <c r="Y231" i="14"/>
  <c r="AB230" i="14"/>
  <c r="AA230" i="14"/>
  <c r="Z230" i="14"/>
  <c r="Y230" i="14"/>
  <c r="AB229" i="14"/>
  <c r="AA229" i="14"/>
  <c r="Z229" i="14"/>
  <c r="Y229" i="14"/>
  <c r="AB228" i="14"/>
  <c r="AA228" i="14"/>
  <c r="Z228" i="14"/>
  <c r="Y228" i="14"/>
  <c r="AB227" i="14"/>
  <c r="AA227" i="14"/>
  <c r="Z227" i="14"/>
  <c r="Y227" i="14"/>
  <c r="AB226" i="14"/>
  <c r="AA226" i="14"/>
  <c r="Z226" i="14"/>
  <c r="Y226" i="14"/>
  <c r="AB225" i="14"/>
  <c r="AA225" i="14"/>
  <c r="Z225" i="14"/>
  <c r="Y225" i="14"/>
  <c r="AB224" i="14"/>
  <c r="AA224" i="14"/>
  <c r="Z224" i="14"/>
  <c r="Y224" i="14"/>
  <c r="AB223" i="14"/>
  <c r="AA223" i="14"/>
  <c r="Z223" i="14"/>
  <c r="Y223" i="14"/>
  <c r="AB222" i="14"/>
  <c r="AA222" i="14"/>
  <c r="Z222" i="14"/>
  <c r="Y222" i="14"/>
  <c r="AB221" i="14"/>
  <c r="AA221" i="14"/>
  <c r="Z221" i="14"/>
  <c r="Y221" i="14"/>
  <c r="AB220" i="14"/>
  <c r="AA220" i="14"/>
  <c r="Z220" i="14"/>
  <c r="Y220" i="14"/>
  <c r="AB219" i="14"/>
  <c r="AA219" i="14"/>
  <c r="Z219" i="14"/>
  <c r="Y219" i="14"/>
  <c r="AB218" i="14"/>
  <c r="AA218" i="14"/>
  <c r="Z218" i="14"/>
  <c r="Y218" i="14"/>
  <c r="AB217" i="14"/>
  <c r="AA217" i="14"/>
  <c r="Z217" i="14"/>
  <c r="Y217" i="14"/>
  <c r="AB216" i="14"/>
  <c r="AA216" i="14"/>
  <c r="Z216" i="14"/>
  <c r="Y216" i="14"/>
  <c r="AB215" i="14"/>
  <c r="AA215" i="14"/>
  <c r="Z215" i="14"/>
  <c r="Y215" i="14"/>
  <c r="AB214" i="14"/>
  <c r="AA214" i="14"/>
  <c r="Z214" i="14"/>
  <c r="Y214" i="14"/>
  <c r="AB213" i="14"/>
  <c r="AA213" i="14"/>
  <c r="Z213" i="14"/>
  <c r="Y213" i="14"/>
  <c r="AB212" i="14"/>
  <c r="AA212" i="14"/>
  <c r="Z212" i="14"/>
  <c r="Y212" i="14"/>
  <c r="AB211" i="14"/>
  <c r="AA211" i="14"/>
  <c r="Z211" i="14"/>
  <c r="Y211" i="14"/>
  <c r="AB210" i="14"/>
  <c r="AA210" i="14"/>
  <c r="Z210" i="14"/>
  <c r="Y210" i="14"/>
  <c r="AB209" i="14"/>
  <c r="AA209" i="14"/>
  <c r="Z209" i="14"/>
  <c r="Y209" i="14"/>
  <c r="AB208" i="14"/>
  <c r="AA208" i="14"/>
  <c r="Z208" i="14"/>
  <c r="Y208" i="14"/>
  <c r="AB207" i="14"/>
  <c r="AA207" i="14"/>
  <c r="Z207" i="14"/>
  <c r="Y207" i="14"/>
  <c r="AB206" i="14"/>
  <c r="AA206" i="14"/>
  <c r="Z206" i="14"/>
  <c r="Y206" i="14"/>
  <c r="AB205" i="14"/>
  <c r="AA205" i="14"/>
  <c r="Z205" i="14"/>
  <c r="Y205" i="14"/>
  <c r="AB204" i="14"/>
  <c r="AA204" i="14"/>
  <c r="Z204" i="14"/>
  <c r="Y204" i="14"/>
  <c r="AB203" i="14"/>
  <c r="AA203" i="14"/>
  <c r="Z203" i="14"/>
  <c r="Y203" i="14"/>
  <c r="AB202" i="14"/>
  <c r="AA202" i="14"/>
  <c r="Z202" i="14"/>
  <c r="Y202" i="14"/>
  <c r="AB201" i="14"/>
  <c r="AA201" i="14"/>
  <c r="Z201" i="14"/>
  <c r="Y201" i="14"/>
  <c r="AB200" i="14"/>
  <c r="AA200" i="14"/>
  <c r="Z200" i="14"/>
  <c r="Y200" i="14"/>
  <c r="AB199" i="14"/>
  <c r="AA199" i="14"/>
  <c r="Z199" i="14"/>
  <c r="Y199" i="14"/>
  <c r="AB198" i="14"/>
  <c r="AA198" i="14"/>
  <c r="Z198" i="14"/>
  <c r="Y198" i="14"/>
  <c r="AB197" i="14"/>
  <c r="AA197" i="14"/>
  <c r="Z197" i="14"/>
  <c r="Y197" i="14"/>
  <c r="AB196" i="14"/>
  <c r="AA196" i="14"/>
  <c r="Z196" i="14"/>
  <c r="Y196" i="14"/>
  <c r="AB195" i="14"/>
  <c r="AA195" i="14"/>
  <c r="Z195" i="14"/>
  <c r="Y195" i="14"/>
  <c r="AB194" i="14"/>
  <c r="AA194" i="14"/>
  <c r="Z194" i="14"/>
  <c r="Y194" i="14"/>
  <c r="AB193" i="14"/>
  <c r="AA193" i="14"/>
  <c r="Z193" i="14"/>
  <c r="Y193" i="14"/>
  <c r="AB192" i="14"/>
  <c r="AA192" i="14"/>
  <c r="Z192" i="14"/>
  <c r="Y192" i="14"/>
  <c r="AB191" i="14"/>
  <c r="AA191" i="14"/>
  <c r="Z191" i="14"/>
  <c r="Y191" i="14"/>
  <c r="AB190" i="14"/>
  <c r="AA190" i="14"/>
  <c r="Z190" i="14"/>
  <c r="Y190" i="14"/>
  <c r="AB189" i="14"/>
  <c r="AA189" i="14"/>
  <c r="Z189" i="14"/>
  <c r="Y189" i="14"/>
  <c r="AB188" i="14"/>
  <c r="AA188" i="14"/>
  <c r="Z188" i="14"/>
  <c r="Y188" i="14"/>
  <c r="AB187" i="14"/>
  <c r="AA187" i="14"/>
  <c r="Z187" i="14"/>
  <c r="Y187" i="14"/>
  <c r="AB186" i="14"/>
  <c r="AA186" i="14"/>
  <c r="Z186" i="14"/>
  <c r="Y186" i="14"/>
  <c r="AB185" i="14"/>
  <c r="AA185" i="14"/>
  <c r="Z185" i="14"/>
  <c r="Y185" i="14"/>
  <c r="AB184" i="14"/>
  <c r="AA184" i="14"/>
  <c r="Z184" i="14"/>
  <c r="Y184" i="14"/>
  <c r="AB183" i="14"/>
  <c r="AA183" i="14"/>
  <c r="Z183" i="14"/>
  <c r="Y183" i="14"/>
  <c r="AB182" i="14"/>
  <c r="AA182" i="14"/>
  <c r="Z182" i="14"/>
  <c r="Y182" i="14"/>
  <c r="AB181" i="14"/>
  <c r="AA181" i="14"/>
  <c r="Z181" i="14"/>
  <c r="Y181" i="14"/>
  <c r="AB180" i="14"/>
  <c r="AA180" i="14"/>
  <c r="Z180" i="14"/>
  <c r="Y180" i="14"/>
  <c r="AB179" i="14"/>
  <c r="AA179" i="14"/>
  <c r="Z179" i="14"/>
  <c r="Y179" i="14"/>
  <c r="AB178" i="14"/>
  <c r="AA178" i="14"/>
  <c r="Z178" i="14"/>
  <c r="Y178" i="14"/>
  <c r="AB177" i="14"/>
  <c r="AA177" i="14"/>
  <c r="Z177" i="14"/>
  <c r="Y177" i="14"/>
  <c r="AB176" i="14"/>
  <c r="AA176" i="14"/>
  <c r="Z176" i="14"/>
  <c r="Y176" i="14"/>
  <c r="AB175" i="14"/>
  <c r="AA175" i="14"/>
  <c r="Z175" i="14"/>
  <c r="Y175" i="14"/>
  <c r="AB174" i="14"/>
  <c r="AA174" i="14"/>
  <c r="Z174" i="14"/>
  <c r="Y174" i="14"/>
  <c r="AB173" i="14"/>
  <c r="AA173" i="14"/>
  <c r="Z173" i="14"/>
  <c r="Y173" i="14"/>
  <c r="AB172" i="14"/>
  <c r="AA172" i="14"/>
  <c r="Z172" i="14"/>
  <c r="Y172" i="14"/>
  <c r="AB171" i="14"/>
  <c r="AA171" i="14"/>
  <c r="Z171" i="14"/>
  <c r="Y171" i="14"/>
  <c r="AB170" i="14"/>
  <c r="AA170" i="14"/>
  <c r="Z170" i="14"/>
  <c r="Y170" i="14"/>
  <c r="AB169" i="14"/>
  <c r="AA169" i="14"/>
  <c r="Z169" i="14"/>
  <c r="Y169" i="14"/>
  <c r="AB168" i="14"/>
  <c r="AA168" i="14"/>
  <c r="Z168" i="14"/>
  <c r="Y168" i="14"/>
  <c r="AB167" i="14"/>
  <c r="AA167" i="14"/>
  <c r="Z167" i="14"/>
  <c r="Y167" i="14"/>
  <c r="AB166" i="14"/>
  <c r="AA166" i="14"/>
  <c r="Z166" i="14"/>
  <c r="Y166" i="14"/>
  <c r="AB165" i="14"/>
  <c r="AA165" i="14"/>
  <c r="Z165" i="14"/>
  <c r="Y165" i="14"/>
  <c r="AB164" i="14"/>
  <c r="AA164" i="14"/>
  <c r="Z164" i="14"/>
  <c r="Y164" i="14"/>
  <c r="AB163" i="14"/>
  <c r="AA163" i="14"/>
  <c r="Z163" i="14"/>
  <c r="Y163" i="14"/>
  <c r="AB162" i="14"/>
  <c r="AA162" i="14"/>
  <c r="Z162" i="14"/>
  <c r="Y162" i="14"/>
  <c r="AB161" i="14"/>
  <c r="AA161" i="14"/>
  <c r="Z161" i="14"/>
  <c r="Y161" i="14"/>
  <c r="AB160" i="14"/>
  <c r="AA160" i="14"/>
  <c r="Z160" i="14"/>
  <c r="Y160" i="14"/>
  <c r="AB159" i="14"/>
  <c r="AA159" i="14"/>
  <c r="Z159" i="14"/>
  <c r="Y159" i="14"/>
  <c r="AB158" i="14"/>
  <c r="AA158" i="14"/>
  <c r="Z158" i="14"/>
  <c r="Y158" i="14"/>
  <c r="AB157" i="14"/>
  <c r="AA157" i="14"/>
  <c r="Z157" i="14"/>
  <c r="Y157" i="14"/>
  <c r="AB156" i="14"/>
  <c r="AA156" i="14"/>
  <c r="Z156" i="14"/>
  <c r="Y156" i="14"/>
  <c r="AB155" i="14"/>
  <c r="AA155" i="14"/>
  <c r="Z155" i="14"/>
  <c r="Y155" i="14"/>
  <c r="AB154" i="14"/>
  <c r="AA154" i="14"/>
  <c r="Z154" i="14"/>
  <c r="Y154" i="14"/>
  <c r="AB153" i="14"/>
  <c r="AA153" i="14"/>
  <c r="Z153" i="14"/>
  <c r="Y153" i="14"/>
  <c r="AB152" i="14"/>
  <c r="AA152" i="14"/>
  <c r="Z152" i="14"/>
  <c r="Y152" i="14"/>
  <c r="AB151" i="14"/>
  <c r="AA151" i="14"/>
  <c r="Z151" i="14"/>
  <c r="Y151" i="14"/>
  <c r="AB150" i="14"/>
  <c r="AA150" i="14"/>
  <c r="Z150" i="14"/>
  <c r="Y150" i="14"/>
  <c r="AB149" i="14"/>
  <c r="AA149" i="14"/>
  <c r="Z149" i="14"/>
  <c r="Y149" i="14"/>
  <c r="AB148" i="14"/>
  <c r="AA148" i="14"/>
  <c r="Z148" i="14"/>
  <c r="Y148" i="14"/>
  <c r="AB147" i="14"/>
  <c r="AA147" i="14"/>
  <c r="Z147" i="14"/>
  <c r="Y147" i="14"/>
  <c r="AB146" i="14"/>
  <c r="AA146" i="14"/>
  <c r="Z146" i="14"/>
  <c r="Y146" i="14"/>
  <c r="AB145" i="14"/>
  <c r="AA145" i="14"/>
  <c r="Z145" i="14"/>
  <c r="Y145" i="14"/>
  <c r="AB144" i="14"/>
  <c r="AA144" i="14"/>
  <c r="Z144" i="14"/>
  <c r="Y144" i="14"/>
  <c r="AB143" i="14"/>
  <c r="AA143" i="14"/>
  <c r="Z143" i="14"/>
  <c r="Y143" i="14"/>
  <c r="AB142" i="14"/>
  <c r="AA142" i="14"/>
  <c r="Z142" i="14"/>
  <c r="Y142" i="14"/>
  <c r="AB141" i="14"/>
  <c r="AA141" i="14"/>
  <c r="Z141" i="14"/>
  <c r="Y141" i="14"/>
  <c r="AB140" i="14"/>
  <c r="AA140" i="14"/>
  <c r="Z140" i="14"/>
  <c r="Y140" i="14"/>
  <c r="AB139" i="14"/>
  <c r="AA139" i="14"/>
  <c r="Z139" i="14"/>
  <c r="Y139" i="14"/>
  <c r="AB138" i="14"/>
  <c r="AA138" i="14"/>
  <c r="Z138" i="14"/>
  <c r="Y138" i="14"/>
  <c r="AB137" i="14"/>
  <c r="AA137" i="14"/>
  <c r="Z137" i="14"/>
  <c r="Y137" i="14"/>
  <c r="AB136" i="14"/>
  <c r="AA136" i="14"/>
  <c r="Z136" i="14"/>
  <c r="Y136" i="14"/>
  <c r="AB135" i="14"/>
  <c r="AA135" i="14"/>
  <c r="Z135" i="14"/>
  <c r="Y135" i="14"/>
  <c r="AB134" i="14"/>
  <c r="AA134" i="14"/>
  <c r="Z134" i="14"/>
  <c r="Y134" i="14"/>
  <c r="AB133" i="14"/>
  <c r="AA133" i="14"/>
  <c r="Z133" i="14"/>
  <c r="Y133" i="14"/>
  <c r="AB132" i="14"/>
  <c r="AA132" i="14"/>
  <c r="Z132" i="14"/>
  <c r="Y132" i="14"/>
  <c r="AB131" i="14"/>
  <c r="AA131" i="14"/>
  <c r="Z131" i="14"/>
  <c r="Y131" i="14"/>
  <c r="AB130" i="14"/>
  <c r="AA130" i="14"/>
  <c r="Z130" i="14"/>
  <c r="Y130" i="14"/>
  <c r="AB129" i="14"/>
  <c r="AA129" i="14"/>
  <c r="Z129" i="14"/>
  <c r="Y129" i="14"/>
  <c r="AB128" i="14"/>
  <c r="AA128" i="14"/>
  <c r="Z128" i="14"/>
  <c r="Y128" i="14"/>
  <c r="AB127" i="14"/>
  <c r="AA127" i="14"/>
  <c r="Z127" i="14"/>
  <c r="Y127" i="14"/>
  <c r="AB126" i="14"/>
  <c r="AA126" i="14"/>
  <c r="Z126" i="14"/>
  <c r="Y126" i="14"/>
  <c r="AB125" i="14"/>
  <c r="AA125" i="14"/>
  <c r="Z125" i="14"/>
  <c r="Y125" i="14"/>
  <c r="AB124" i="14"/>
  <c r="AA124" i="14"/>
  <c r="Z124" i="14"/>
  <c r="Y124" i="14"/>
  <c r="AB123" i="14"/>
  <c r="AA123" i="14"/>
  <c r="Z123" i="14"/>
  <c r="Y123" i="14"/>
  <c r="AB122" i="14"/>
  <c r="AA122" i="14"/>
  <c r="Z122" i="14"/>
  <c r="Y122" i="14"/>
  <c r="AB121" i="14"/>
  <c r="AA121" i="14"/>
  <c r="Z121" i="14"/>
  <c r="Y121" i="14"/>
  <c r="AB120" i="14"/>
  <c r="AA120" i="14"/>
  <c r="Z120" i="14"/>
  <c r="Y120" i="14"/>
  <c r="AB119" i="14"/>
  <c r="AA119" i="14"/>
  <c r="Z119" i="14"/>
  <c r="Y119" i="14"/>
  <c r="AB118" i="14"/>
  <c r="AA118" i="14"/>
  <c r="Z118" i="14"/>
  <c r="Y118" i="14"/>
  <c r="AB117" i="14"/>
  <c r="AA117" i="14"/>
  <c r="Z117" i="14"/>
  <c r="Y117" i="14"/>
  <c r="AB116" i="14"/>
  <c r="AA116" i="14"/>
  <c r="Z116" i="14"/>
  <c r="Y116" i="14"/>
  <c r="AB115" i="14"/>
  <c r="AA115" i="14"/>
  <c r="Z115" i="14"/>
  <c r="Y115" i="14"/>
  <c r="AB114" i="14"/>
  <c r="AA114" i="14"/>
  <c r="Z114" i="14"/>
  <c r="Y114" i="14"/>
  <c r="AB113" i="14"/>
  <c r="AA113" i="14"/>
  <c r="Z113" i="14"/>
  <c r="Y113" i="14"/>
  <c r="AB112" i="14"/>
  <c r="AA112" i="14"/>
  <c r="Z112" i="14"/>
  <c r="Y112" i="14"/>
  <c r="AB111" i="14"/>
  <c r="AA111" i="14"/>
  <c r="Z111" i="14"/>
  <c r="Y111" i="14"/>
  <c r="AB110" i="14"/>
  <c r="AA110" i="14"/>
  <c r="Z110" i="14"/>
  <c r="Y110" i="14"/>
  <c r="AB109" i="14"/>
  <c r="AA109" i="14"/>
  <c r="Z109" i="14"/>
  <c r="Y109" i="14"/>
  <c r="AB108" i="14"/>
  <c r="AA108" i="14"/>
  <c r="Z108" i="14"/>
  <c r="Y108" i="14"/>
  <c r="AB107" i="14"/>
  <c r="AA107" i="14"/>
  <c r="Z107" i="14"/>
  <c r="Y107" i="14"/>
  <c r="AB106" i="14"/>
  <c r="AA106" i="14"/>
  <c r="Z106" i="14"/>
  <c r="Y106" i="14"/>
  <c r="AB105" i="14"/>
  <c r="AA105" i="14"/>
  <c r="Z105" i="14"/>
  <c r="Y105" i="14"/>
  <c r="AB104" i="14"/>
  <c r="AA104" i="14"/>
  <c r="Z104" i="14"/>
  <c r="Y104" i="14"/>
  <c r="AB103" i="14"/>
  <c r="AA103" i="14"/>
  <c r="Z103" i="14"/>
  <c r="Y103" i="14"/>
  <c r="AB102" i="14"/>
  <c r="AA102" i="14"/>
  <c r="Z102" i="14"/>
  <c r="Y102" i="14"/>
  <c r="AB101" i="14"/>
  <c r="AA101" i="14"/>
  <c r="Z101" i="14"/>
  <c r="Y101" i="14"/>
  <c r="AB100" i="14"/>
  <c r="AA100" i="14"/>
  <c r="Z100" i="14"/>
  <c r="Y100" i="14"/>
  <c r="AB99" i="14"/>
  <c r="AA99" i="14"/>
  <c r="Z99" i="14"/>
  <c r="Y99" i="14"/>
  <c r="AB98" i="14"/>
  <c r="AA98" i="14"/>
  <c r="Z98" i="14"/>
  <c r="Y98" i="14"/>
  <c r="AB97" i="14"/>
  <c r="AA97" i="14"/>
  <c r="Z97" i="14"/>
  <c r="Y97" i="14"/>
  <c r="AB96" i="14"/>
  <c r="AA96" i="14"/>
  <c r="Z96" i="14"/>
  <c r="Y96" i="14"/>
  <c r="AB95" i="14"/>
  <c r="AA95" i="14"/>
  <c r="Z95" i="14"/>
  <c r="Y95" i="14"/>
  <c r="AB94" i="14"/>
  <c r="AA94" i="14"/>
  <c r="Z94" i="14"/>
  <c r="Y94" i="14"/>
  <c r="AB93" i="14"/>
  <c r="AA93" i="14"/>
  <c r="Z93" i="14"/>
  <c r="Y93" i="14"/>
  <c r="AB92" i="14"/>
  <c r="AA92" i="14"/>
  <c r="Z92" i="14"/>
  <c r="Y92" i="14"/>
  <c r="AB91" i="14"/>
  <c r="AA91" i="14"/>
  <c r="Z91" i="14"/>
  <c r="Y91" i="14"/>
  <c r="AB90" i="14"/>
  <c r="AA90" i="14"/>
  <c r="Z90" i="14"/>
  <c r="Y90" i="14"/>
  <c r="AB89" i="14"/>
  <c r="AA89" i="14"/>
  <c r="Z89" i="14"/>
  <c r="Y89" i="14"/>
  <c r="AB88" i="14"/>
  <c r="AA88" i="14"/>
  <c r="Z88" i="14"/>
  <c r="Y88" i="14"/>
  <c r="AB87" i="14"/>
  <c r="AA87" i="14"/>
  <c r="Z87" i="14"/>
  <c r="Y87" i="14"/>
  <c r="AB86" i="14"/>
  <c r="AA86" i="14"/>
  <c r="Z86" i="14"/>
  <c r="Y86" i="14"/>
  <c r="AB85" i="14"/>
  <c r="AA85" i="14"/>
  <c r="Z85" i="14"/>
  <c r="Y85" i="14"/>
  <c r="AB84" i="14"/>
  <c r="AA84" i="14"/>
  <c r="Z84" i="14"/>
  <c r="Y84" i="14"/>
  <c r="AB83" i="14"/>
  <c r="AA83" i="14"/>
  <c r="Z83" i="14"/>
  <c r="Y83" i="14"/>
  <c r="AB82" i="14"/>
  <c r="AA82" i="14"/>
  <c r="Z82" i="14"/>
  <c r="Y82" i="14"/>
  <c r="AB81" i="14"/>
  <c r="AA81" i="14"/>
  <c r="Z81" i="14"/>
  <c r="Y81" i="14"/>
  <c r="AB80" i="14"/>
  <c r="AA80" i="14"/>
  <c r="Z80" i="14"/>
  <c r="Y80" i="14"/>
  <c r="AB79" i="14"/>
  <c r="AA79" i="14"/>
  <c r="Z79" i="14"/>
  <c r="Y79" i="14"/>
  <c r="AB78" i="14"/>
  <c r="AA78" i="14"/>
  <c r="Z78" i="14"/>
  <c r="Y78" i="14"/>
  <c r="AB77" i="14"/>
  <c r="AA77" i="14"/>
  <c r="Z77" i="14"/>
  <c r="Y77" i="14"/>
  <c r="AB76" i="14"/>
  <c r="AA76" i="14"/>
  <c r="Z76" i="14"/>
  <c r="Y76" i="14"/>
  <c r="AB75" i="14"/>
  <c r="AA75" i="14"/>
  <c r="Z75" i="14"/>
  <c r="Y75" i="14"/>
  <c r="AB74" i="14"/>
  <c r="AA74" i="14"/>
  <c r="Z74" i="14"/>
  <c r="Y74" i="14"/>
  <c r="AB73" i="14"/>
  <c r="AA73" i="14"/>
  <c r="Z73" i="14"/>
  <c r="Y73" i="14"/>
  <c r="AB72" i="14"/>
  <c r="AA72" i="14"/>
  <c r="Z72" i="14"/>
  <c r="Y72" i="14"/>
  <c r="AB71" i="14"/>
  <c r="AA71" i="14"/>
  <c r="Z71" i="14"/>
  <c r="Y71" i="14"/>
  <c r="AB70" i="14"/>
  <c r="AA70" i="14"/>
  <c r="Z70" i="14"/>
  <c r="Y70" i="14"/>
  <c r="AB69" i="14"/>
  <c r="AA69" i="14"/>
  <c r="Z69" i="14"/>
  <c r="Y69" i="14"/>
  <c r="AB68" i="14"/>
  <c r="AA68" i="14"/>
  <c r="Z68" i="14"/>
  <c r="Y68" i="14"/>
  <c r="AB67" i="14"/>
  <c r="AA67" i="14"/>
  <c r="Z67" i="14"/>
  <c r="Y67" i="14"/>
  <c r="AB66" i="14"/>
  <c r="AA66" i="14"/>
  <c r="Z66" i="14"/>
  <c r="Y66" i="14"/>
  <c r="AB65" i="14"/>
  <c r="AA65" i="14"/>
  <c r="Z65" i="14"/>
  <c r="Y65" i="14"/>
  <c r="AB64" i="14"/>
  <c r="AA64" i="14"/>
  <c r="Z64" i="14"/>
  <c r="Y64" i="14"/>
  <c r="AB63" i="14"/>
  <c r="AA63" i="14"/>
  <c r="Z63" i="14"/>
  <c r="Y63" i="14"/>
  <c r="AB62" i="14"/>
  <c r="AA62" i="14"/>
  <c r="Z62" i="14"/>
  <c r="Y62" i="14"/>
  <c r="AB61" i="14"/>
  <c r="AA61" i="14"/>
  <c r="Z61" i="14"/>
  <c r="Y61" i="14"/>
  <c r="AB60" i="14"/>
  <c r="AA60" i="14"/>
  <c r="Z60" i="14"/>
  <c r="Y60" i="14"/>
  <c r="AB59" i="14"/>
  <c r="AA59" i="14"/>
  <c r="Z59" i="14"/>
  <c r="Y59" i="14"/>
  <c r="AB58" i="14"/>
  <c r="AA58" i="14"/>
  <c r="Z58" i="14"/>
  <c r="Y58" i="14"/>
  <c r="AB57" i="14"/>
  <c r="AA57" i="14"/>
  <c r="Z57" i="14"/>
  <c r="Y57" i="14"/>
  <c r="AB56" i="14"/>
  <c r="AA56" i="14"/>
  <c r="Z56" i="14"/>
  <c r="Y56" i="14"/>
  <c r="AB55" i="14"/>
  <c r="AA55" i="14"/>
  <c r="Z55" i="14"/>
  <c r="Y55" i="14"/>
  <c r="AB54" i="14"/>
  <c r="AA54" i="14"/>
  <c r="Z54" i="14"/>
  <c r="Y54" i="14"/>
  <c r="AB53" i="14"/>
  <c r="AA53" i="14"/>
  <c r="Z53" i="14"/>
  <c r="Y53"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6" i="14"/>
  <c r="AA46" i="14"/>
  <c r="Z46" i="14"/>
  <c r="Y46" i="14"/>
  <c r="AB45" i="14"/>
  <c r="AA45" i="14"/>
  <c r="Z45" i="14"/>
  <c r="Y45" i="14"/>
  <c r="AB44" i="14"/>
  <c r="AA44" i="14"/>
  <c r="Z44" i="14"/>
  <c r="Y44" i="14"/>
  <c r="AB43" i="14"/>
  <c r="AA43" i="14"/>
  <c r="Z43" i="14"/>
  <c r="Y43" i="14"/>
  <c r="AB42" i="14"/>
  <c r="AA42" i="14"/>
  <c r="Z42" i="14"/>
  <c r="Y42" i="14"/>
  <c r="AB41" i="14"/>
  <c r="AA41" i="14"/>
  <c r="Z41" i="14"/>
  <c r="Y41" i="14"/>
  <c r="AB40" i="14"/>
  <c r="AA40" i="14"/>
  <c r="Z40" i="14"/>
  <c r="Y40" i="14"/>
  <c r="AB39" i="14"/>
  <c r="AA39" i="14"/>
  <c r="Z39" i="14"/>
  <c r="Y39" i="14"/>
  <c r="AB38" i="14"/>
  <c r="AA38" i="14"/>
  <c r="Z38" i="14"/>
  <c r="Y38" i="14"/>
  <c r="AB37" i="14"/>
  <c r="AA37" i="14"/>
  <c r="Z37" i="14"/>
  <c r="Y37" i="14"/>
  <c r="AB36" i="14"/>
  <c r="AA36" i="14"/>
  <c r="Z36" i="14"/>
  <c r="Y36" i="14"/>
  <c r="AB35" i="14"/>
  <c r="AA35" i="14"/>
  <c r="Z35" i="14"/>
  <c r="Y35" i="14"/>
  <c r="AB34" i="14"/>
  <c r="AA34" i="14"/>
  <c r="Z34" i="14"/>
  <c r="Y34" i="14"/>
  <c r="AB33" i="14"/>
  <c r="AA33" i="14"/>
  <c r="Z33" i="14"/>
  <c r="Y33" i="14"/>
  <c r="AB32" i="14"/>
  <c r="AA32" i="14"/>
  <c r="Z32" i="14"/>
  <c r="Y32" i="14"/>
  <c r="AB31" i="14"/>
  <c r="AA31" i="14"/>
  <c r="Z31" i="14"/>
  <c r="Y31" i="14"/>
  <c r="AB28" i="14"/>
  <c r="AA28" i="14"/>
  <c r="Z28" i="14"/>
  <c r="Y28" i="14"/>
  <c r="AB20" i="14"/>
  <c r="AA20" i="14"/>
  <c r="Z20" i="14"/>
  <c r="Y20" i="14"/>
  <c r="AB30" i="14"/>
  <c r="AA30" i="14"/>
  <c r="Z30" i="14"/>
  <c r="Y30" i="14"/>
  <c r="AB29" i="14"/>
  <c r="AA29" i="14"/>
  <c r="Z29" i="14"/>
  <c r="Y29" i="14"/>
  <c r="AB24" i="14"/>
  <c r="AA24" i="14"/>
  <c r="Z24" i="14"/>
  <c r="Y24" i="14"/>
  <c r="AB27" i="14"/>
  <c r="AA27" i="14"/>
  <c r="Z27" i="14"/>
  <c r="Y27" i="14"/>
  <c r="AB22" i="14"/>
  <c r="AA22" i="14"/>
  <c r="Z22" i="14"/>
  <c r="Y22" i="14"/>
  <c r="AB21" i="14"/>
  <c r="AA21" i="14"/>
  <c r="Z21" i="14"/>
  <c r="Y21" i="14"/>
  <c r="AB25" i="14"/>
  <c r="AA25" i="14"/>
  <c r="Z25" i="14"/>
  <c r="Y25" i="14"/>
  <c r="AB26" i="14"/>
  <c r="AA26" i="14"/>
  <c r="Z26" i="14"/>
  <c r="Y26" i="14"/>
  <c r="Z23" i="14"/>
  <c r="AB23" i="14"/>
  <c r="AA23" i="14"/>
  <c r="Y23" i="14"/>
  <c r="C9" i="12" l="1"/>
  <c r="C7" i="12"/>
  <c r="C10" i="12"/>
  <c r="AE40" i="14"/>
  <c r="H8" i="12" l="1"/>
  <c r="D42" i="21"/>
  <c r="K34" i="21" s="1"/>
  <c r="D41" i="21"/>
  <c r="J31" i="21" s="1"/>
  <c r="D40" i="21"/>
  <c r="I31" i="21" s="1"/>
  <c r="D39" i="21"/>
  <c r="H36" i="21" s="1"/>
  <c r="D38" i="21"/>
  <c r="G35" i="21" s="1"/>
  <c r="Q22" i="14"/>
  <c r="Q24" i="14"/>
  <c r="Q29" i="14"/>
  <c r="Q30" i="14"/>
  <c r="Q31" i="14"/>
  <c r="Q32" i="14"/>
  <c r="Q34" i="14"/>
  <c r="Q35" i="14"/>
  <c r="Q36" i="14"/>
  <c r="Q37" i="14"/>
  <c r="Q38" i="14"/>
  <c r="Q39" i="14"/>
  <c r="Q40" i="14"/>
  <c r="Q42" i="14"/>
  <c r="Q43" i="14"/>
  <c r="Q44" i="14"/>
  <c r="Q46" i="14"/>
  <c r="Q47" i="14"/>
  <c r="Q48" i="14"/>
  <c r="Q50" i="14"/>
  <c r="Q51" i="14"/>
  <c r="Q52" i="14"/>
  <c r="Q53" i="14"/>
  <c r="Q54" i="14"/>
  <c r="Q55" i="14"/>
  <c r="Q328" i="14"/>
  <c r="Q330" i="14"/>
  <c r="Q331" i="14"/>
  <c r="Q333" i="14"/>
  <c r="Q334" i="14"/>
  <c r="Q335" i="14"/>
  <c r="Q336" i="14"/>
  <c r="Q338" i="14"/>
  <c r="Q340" i="14"/>
  <c r="Q342" i="14"/>
  <c r="Q343" i="14"/>
  <c r="Q346" i="14"/>
  <c r="Q347" i="14"/>
  <c r="Q348" i="14"/>
  <c r="Q350" i="14"/>
  <c r="Q351" i="14"/>
  <c r="Q354" i="14"/>
  <c r="Q355" i="14"/>
  <c r="Q356" i="14"/>
  <c r="Q358" i="14"/>
  <c r="Q359" i="14"/>
  <c r="Q360" i="14"/>
  <c r="Q362" i="14"/>
  <c r="Q363" i="14"/>
  <c r="Q365" i="14"/>
  <c r="Q366" i="14"/>
  <c r="Q367" i="14"/>
  <c r="Q368" i="14"/>
  <c r="Q370" i="14"/>
  <c r="Q371" i="14"/>
  <c r="Q372" i="14"/>
  <c r="Q373" i="14"/>
  <c r="Q374" i="14"/>
  <c r="Q375" i="14"/>
  <c r="Q376" i="14"/>
  <c r="Q378" i="14"/>
  <c r="Q379" i="14"/>
  <c r="Q380" i="14"/>
  <c r="Q381" i="14"/>
  <c r="Q382" i="14"/>
  <c r="Q383" i="14"/>
  <c r="Q384" i="14"/>
  <c r="Q386" i="14"/>
  <c r="Q387" i="14"/>
  <c r="Q388" i="14"/>
  <c r="Q389" i="14"/>
  <c r="Q390" i="14"/>
  <c r="Q392" i="14"/>
  <c r="Q394" i="14"/>
  <c r="Q395" i="14"/>
  <c r="Q396" i="14"/>
  <c r="Q397" i="14"/>
  <c r="Q398" i="14"/>
  <c r="Q399" i="14"/>
  <c r="Q402" i="14"/>
  <c r="Q403" i="14"/>
  <c r="Q404" i="14"/>
  <c r="Q405" i="14"/>
  <c r="Q406" i="14"/>
  <c r="Q407" i="14"/>
  <c r="Q408" i="14"/>
  <c r="Q410" i="14"/>
  <c r="Q411" i="14"/>
  <c r="Q412" i="14"/>
  <c r="Q414" i="14"/>
  <c r="Q415" i="14"/>
  <c r="Q416" i="14"/>
  <c r="Q418" i="14"/>
  <c r="Q419" i="14"/>
  <c r="Q420" i="14"/>
  <c r="Q421" i="14"/>
  <c r="Q422" i="14"/>
  <c r="Q423" i="14"/>
  <c r="Q424" i="14"/>
  <c r="Q426" i="14"/>
  <c r="Q427" i="14"/>
  <c r="Q428" i="14"/>
  <c r="Q430" i="14"/>
  <c r="Q431" i="14"/>
  <c r="Q434" i="14"/>
  <c r="Q435" i="14"/>
  <c r="Q436" i="14"/>
  <c r="Q438" i="14"/>
  <c r="Q439" i="14"/>
  <c r="Q440" i="14"/>
  <c r="Q442" i="14"/>
  <c r="Q443" i="14"/>
  <c r="Q444" i="14"/>
  <c r="Q447" i="14"/>
  <c r="Q450" i="14"/>
  <c r="Q451" i="14"/>
  <c r="Q452" i="14"/>
  <c r="Q453" i="14"/>
  <c r="Q454" i="14"/>
  <c r="Q455" i="14"/>
  <c r="Q456" i="14"/>
  <c r="Q458" i="14"/>
  <c r="Q460" i="14"/>
  <c r="Q461" i="14"/>
  <c r="Q462" i="14"/>
  <c r="Q463" i="14"/>
  <c r="Q464" i="14"/>
  <c r="Q466" i="14"/>
  <c r="Q467" i="14"/>
  <c r="Q468" i="14"/>
  <c r="Q469" i="14"/>
  <c r="Q470" i="14"/>
  <c r="Q471" i="14"/>
  <c r="Q472" i="14"/>
  <c r="Q474" i="14"/>
  <c r="Q475" i="14"/>
  <c r="Q476" i="14"/>
  <c r="Q477" i="14"/>
  <c r="Q478" i="14"/>
  <c r="Q479" i="14"/>
  <c r="Q482" i="14"/>
  <c r="Q483" i="14"/>
  <c r="Q484" i="14"/>
  <c r="Q486" i="14"/>
  <c r="Q487" i="14"/>
  <c r="Q490" i="14"/>
  <c r="Q491" i="14"/>
  <c r="Q492" i="14"/>
  <c r="Q494" i="14"/>
  <c r="Q495" i="14"/>
  <c r="Q496" i="14"/>
  <c r="Q498" i="14"/>
  <c r="Q499" i="14"/>
  <c r="Q500" i="14"/>
  <c r="Q502" i="14"/>
  <c r="Q503" i="14"/>
  <c r="Q504" i="14"/>
  <c r="Q506" i="14"/>
  <c r="Q507" i="14"/>
  <c r="Q508" i="14"/>
  <c r="Q510" i="14"/>
  <c r="Q511" i="14"/>
  <c r="Q512" i="14"/>
  <c r="Q514" i="14"/>
  <c r="Q515" i="14"/>
  <c r="Q516" i="14"/>
  <c r="Q518" i="14"/>
  <c r="Q519" i="14"/>
  <c r="Q520" i="14"/>
  <c r="Q522" i="14"/>
  <c r="Q523" i="14"/>
  <c r="Q524" i="14"/>
  <c r="Q526" i="14"/>
  <c r="Q527" i="14"/>
  <c r="Q530" i="14"/>
  <c r="Q531" i="14"/>
  <c r="Q532" i="14"/>
  <c r="Q534" i="14"/>
  <c r="Q536" i="14"/>
  <c r="Q538" i="14"/>
  <c r="Q539" i="14"/>
  <c r="Q540" i="14"/>
  <c r="Q541" i="14"/>
  <c r="Q542" i="14"/>
  <c r="Q543" i="14"/>
  <c r="Q544" i="14"/>
  <c r="Q546" i="14"/>
  <c r="Q547" i="14"/>
  <c r="Q548" i="14"/>
  <c r="Q549" i="14"/>
  <c r="Q550" i="14"/>
  <c r="Q551" i="14"/>
  <c r="Q552" i="14"/>
  <c r="Q554" i="14"/>
  <c r="Q556" i="14"/>
  <c r="Q557" i="14"/>
  <c r="Q558" i="14"/>
  <c r="Q559" i="14"/>
  <c r="Q560" i="14"/>
  <c r="Q562" i="14"/>
  <c r="Q563" i="14"/>
  <c r="Q564" i="14"/>
  <c r="Q565" i="14"/>
  <c r="Q567" i="14"/>
  <c r="Q568" i="14"/>
  <c r="Q570" i="14"/>
  <c r="Q571" i="14"/>
  <c r="Q574" i="14"/>
  <c r="Q575" i="14"/>
  <c r="Q578" i="14"/>
  <c r="Q580" i="14"/>
  <c r="Q581" i="14"/>
  <c r="Q583" i="14"/>
  <c r="Q586" i="14"/>
  <c r="Q587" i="14"/>
  <c r="Q588" i="14"/>
  <c r="Q589" i="14"/>
  <c r="Q590" i="14"/>
  <c r="Q591" i="14"/>
  <c r="Q592" i="14"/>
  <c r="Q594" i="14"/>
  <c r="Q595" i="14"/>
  <c r="Q596" i="14"/>
  <c r="Q597" i="14"/>
  <c r="Q598" i="14"/>
  <c r="Q599" i="14"/>
  <c r="Q600" i="14"/>
  <c r="Q602" i="14"/>
  <c r="Q603" i="14"/>
  <c r="Q604" i="14"/>
  <c r="Q605" i="14"/>
  <c r="Q606" i="14"/>
  <c r="Q607" i="14"/>
  <c r="Q608" i="14"/>
  <c r="Q610" i="14"/>
  <c r="Q611" i="14"/>
  <c r="Q612" i="14"/>
  <c r="Q613" i="14"/>
  <c r="Q614" i="14"/>
  <c r="Q615" i="14"/>
  <c r="Q618" i="14"/>
  <c r="Q619" i="14"/>
  <c r="Q620" i="14"/>
  <c r="Q621" i="14"/>
  <c r="Q622" i="14"/>
  <c r="Q624" i="14"/>
  <c r="Q626" i="14"/>
  <c r="Q627" i="14"/>
  <c r="Q628" i="14"/>
  <c r="Q630" i="14"/>
  <c r="Q631" i="14"/>
  <c r="Q634" i="14"/>
  <c r="Q635" i="14"/>
  <c r="Q637" i="14"/>
  <c r="Q638" i="14"/>
  <c r="Q639" i="14"/>
  <c r="Q640" i="14"/>
  <c r="Q642" i="14"/>
  <c r="Q644" i="14"/>
  <c r="Q645" i="14"/>
  <c r="Q646" i="14"/>
  <c r="Q647" i="14"/>
  <c r="Q648" i="14"/>
  <c r="Q650" i="14"/>
  <c r="Q651" i="14"/>
  <c r="Q652" i="14"/>
  <c r="Q653" i="14"/>
  <c r="Q654" i="14"/>
  <c r="Q656" i="14"/>
  <c r="Q658" i="14"/>
  <c r="Q659" i="14"/>
  <c r="Q660" i="14"/>
  <c r="Q661" i="14"/>
  <c r="Q663" i="14"/>
  <c r="Q664" i="14"/>
  <c r="Q666" i="14"/>
  <c r="Q667" i="14"/>
  <c r="Q668" i="14"/>
  <c r="Q669" i="14"/>
  <c r="Q670" i="14"/>
  <c r="Q671" i="14"/>
  <c r="Q672" i="14"/>
  <c r="Q674" i="14"/>
  <c r="Q675" i="14"/>
  <c r="Q676" i="14"/>
  <c r="Q677" i="14"/>
  <c r="Q678" i="14"/>
  <c r="Q679" i="14"/>
  <c r="Q680" i="14"/>
  <c r="Q682" i="14"/>
  <c r="Q683" i="14"/>
  <c r="Q684" i="14"/>
  <c r="Q685" i="14"/>
  <c r="Q686" i="14"/>
  <c r="Q687" i="14"/>
  <c r="Q688" i="14"/>
  <c r="Q689" i="14"/>
  <c r="Q690" i="14"/>
  <c r="Q691" i="14"/>
  <c r="Q693" i="14"/>
  <c r="Q694" i="14"/>
  <c r="Q695" i="14"/>
  <c r="Q696" i="14"/>
  <c r="Q698" i="14"/>
  <c r="Q700" i="14"/>
  <c r="Q702" i="14"/>
  <c r="Q703" i="14"/>
  <c r="Q704" i="14"/>
  <c r="Q706" i="14"/>
  <c r="Q707" i="14"/>
  <c r="Q708" i="14"/>
  <c r="Q709" i="14"/>
  <c r="Q710" i="14"/>
  <c r="Q711" i="14"/>
  <c r="Q713" i="14"/>
  <c r="Q714" i="14"/>
  <c r="Q716" i="14"/>
  <c r="Q718" i="14"/>
  <c r="Q719" i="14"/>
  <c r="Q720" i="14"/>
  <c r="Q722" i="14"/>
  <c r="Q723" i="14"/>
  <c r="Q725" i="14"/>
  <c r="Q726" i="14"/>
  <c r="Q730" i="14"/>
  <c r="Q731" i="14"/>
  <c r="Q732" i="14"/>
  <c r="Q733" i="14"/>
  <c r="Q734" i="14"/>
  <c r="Q735" i="14"/>
  <c r="Q736" i="14"/>
  <c r="Q738" i="14"/>
  <c r="Q739" i="14"/>
  <c r="Q740" i="14"/>
  <c r="Q741" i="14"/>
  <c r="Q742" i="14"/>
  <c r="Q743" i="14"/>
  <c r="Q744" i="14"/>
  <c r="Q746" i="14"/>
  <c r="Q747" i="14"/>
  <c r="Q749" i="14"/>
  <c r="Q750" i="14"/>
  <c r="Q751" i="14"/>
  <c r="Q752" i="14"/>
  <c r="Q754" i="14"/>
  <c r="Q755" i="14"/>
  <c r="Q757" i="14"/>
  <c r="Q758" i="14"/>
  <c r="Q759" i="14"/>
  <c r="Q761" i="14"/>
  <c r="Q762" i="14"/>
  <c r="Q763" i="14"/>
  <c r="Q764" i="14"/>
  <c r="Q766" i="14"/>
  <c r="Q767" i="14"/>
  <c r="Q768" i="14"/>
  <c r="Q769" i="14"/>
  <c r="Q770" i="14"/>
  <c r="Q771" i="14"/>
  <c r="Q772" i="14"/>
  <c r="Q774" i="14"/>
  <c r="Q775" i="14"/>
  <c r="Q776" i="14"/>
  <c r="Q778" i="14"/>
  <c r="Q779" i="14"/>
  <c r="Q782" i="14"/>
  <c r="Q783" i="14"/>
  <c r="Q784" i="14"/>
  <c r="Q785" i="14"/>
  <c r="Q786" i="14"/>
  <c r="Q790" i="14"/>
  <c r="Q791" i="14"/>
  <c r="Q792" i="14"/>
  <c r="Q794" i="14"/>
  <c r="Q795" i="14"/>
  <c r="Q796" i="14"/>
  <c r="Q797" i="14"/>
  <c r="Q798" i="14"/>
  <c r="Q799" i="14"/>
  <c r="Q800" i="14"/>
  <c r="Q802" i="14"/>
  <c r="Q803" i="14"/>
  <c r="Q804" i="14"/>
  <c r="Q805" i="14"/>
  <c r="Q806" i="14"/>
  <c r="Q807" i="14"/>
  <c r="Q808" i="14"/>
  <c r="Q809" i="14"/>
  <c r="Q810" i="14"/>
  <c r="Q811" i="14"/>
  <c r="Q813" i="14"/>
  <c r="Q814" i="14"/>
  <c r="Q815" i="14"/>
  <c r="Q818" i="14"/>
  <c r="Q819" i="14"/>
  <c r="Q820" i="14"/>
  <c r="Q821" i="14"/>
  <c r="Q822" i="14"/>
  <c r="Q823" i="14"/>
  <c r="Q824" i="14"/>
  <c r="Q825" i="14"/>
  <c r="Q826" i="14"/>
  <c r="Q827" i="14"/>
  <c r="Q828" i="14"/>
  <c r="Q829" i="14"/>
  <c r="Q830" i="14"/>
  <c r="Q831" i="14"/>
  <c r="Q832" i="14"/>
  <c r="Q834" i="14"/>
  <c r="Q835" i="14"/>
  <c r="Q836" i="14"/>
  <c r="Q837" i="14"/>
  <c r="Q838" i="14"/>
  <c r="Q839" i="14"/>
  <c r="Q840" i="14"/>
  <c r="Q842" i="14"/>
  <c r="Q845" i="14"/>
  <c r="Q846" i="14"/>
  <c r="Q847" i="14"/>
  <c r="Q848" i="14"/>
  <c r="Q849" i="14"/>
  <c r="Q850" i="14"/>
  <c r="Q851" i="14"/>
  <c r="Q852" i="14"/>
  <c r="Q853" i="14"/>
  <c r="Q855" i="14"/>
  <c r="Q858" i="14"/>
  <c r="Q859" i="14"/>
  <c r="Q860" i="14"/>
  <c r="Q861" i="14"/>
  <c r="Q862" i="14"/>
  <c r="Q863" i="14"/>
  <c r="Q865" i="14"/>
  <c r="Q866" i="14"/>
  <c r="Q868" i="14"/>
  <c r="Q870" i="14"/>
  <c r="Q871" i="14"/>
  <c r="Q872" i="14"/>
  <c r="Q873" i="14"/>
  <c r="Q874" i="14"/>
  <c r="Q875" i="14"/>
  <c r="Q877" i="14"/>
  <c r="Q879" i="14"/>
  <c r="Q880" i="14"/>
  <c r="Q882" i="14"/>
  <c r="Q883" i="14"/>
  <c r="Q884" i="14"/>
  <c r="Q886" i="14"/>
  <c r="Q887" i="14"/>
  <c r="Q888" i="14"/>
  <c r="Q889" i="14"/>
  <c r="Q890" i="14"/>
  <c r="Q891" i="14"/>
  <c r="Q892" i="14"/>
  <c r="Q893" i="14"/>
  <c r="Q894" i="14"/>
  <c r="Q895" i="14"/>
  <c r="Q896" i="14"/>
  <c r="Q897" i="14"/>
  <c r="Q898" i="14"/>
  <c r="Q900" i="14"/>
  <c r="Q901" i="14"/>
  <c r="Q902" i="14"/>
  <c r="Q903" i="14"/>
  <c r="Q904" i="14"/>
  <c r="Q906" i="14"/>
  <c r="Q907" i="14"/>
  <c r="Q908" i="14"/>
  <c r="Q909" i="14"/>
  <c r="Q910" i="14"/>
  <c r="Q911" i="14"/>
  <c r="Q913" i="14"/>
  <c r="Q914" i="14"/>
  <c r="Q915" i="14"/>
  <c r="Q916" i="14"/>
  <c r="Q917" i="14"/>
  <c r="Q918" i="14"/>
  <c r="Q919" i="14"/>
  <c r="Q920" i="14"/>
  <c r="Q921" i="14"/>
  <c r="Q922" i="14"/>
  <c r="Q923" i="14"/>
  <c r="Q924" i="14"/>
  <c r="Q925" i="14"/>
  <c r="Q927" i="14"/>
  <c r="Q928" i="14"/>
  <c r="Q930" i="14"/>
  <c r="Q931" i="14"/>
  <c r="Q932" i="14"/>
  <c r="Q933" i="14"/>
  <c r="Q934" i="14"/>
  <c r="Q935" i="14"/>
  <c r="Q936" i="14"/>
  <c r="Q938" i="14"/>
  <c r="Q939" i="14"/>
  <c r="Q940" i="14"/>
  <c r="Q941" i="14"/>
  <c r="Q942" i="14"/>
  <c r="Q943" i="14"/>
  <c r="Q945" i="14"/>
  <c r="Q946" i="14"/>
  <c r="Q947" i="14"/>
  <c r="Q948" i="14"/>
  <c r="Q949" i="14"/>
  <c r="Q950" i="14"/>
  <c r="Q951" i="14"/>
  <c r="Q952" i="14"/>
  <c r="Q954" i="14"/>
  <c r="Q955" i="14"/>
  <c r="Q956" i="14"/>
  <c r="Q957" i="14"/>
  <c r="Q958" i="14"/>
  <c r="Q959" i="14"/>
  <c r="Q961" i="14"/>
  <c r="Q962" i="14"/>
  <c r="Q963" i="14"/>
  <c r="Q964" i="14"/>
  <c r="Q965" i="14"/>
  <c r="Q966" i="14"/>
  <c r="Q967" i="14"/>
  <c r="Q968" i="14"/>
  <c r="Q969" i="14"/>
  <c r="Q970" i="14"/>
  <c r="Q971" i="14"/>
  <c r="Q972" i="14"/>
  <c r="Q973" i="14"/>
  <c r="Q974" i="14"/>
  <c r="Q975" i="14"/>
  <c r="Q976" i="14"/>
  <c r="Q978" i="14"/>
  <c r="Q980" i="14"/>
  <c r="Q981" i="14"/>
  <c r="Q982" i="14"/>
  <c r="Q983" i="14"/>
  <c r="Q984" i="14"/>
  <c r="Q986" i="14"/>
  <c r="Q987" i="14"/>
  <c r="Q988" i="14"/>
  <c r="Q989" i="14"/>
  <c r="Q990" i="14"/>
  <c r="Q991" i="14"/>
  <c r="Q993" i="14"/>
  <c r="Q994" i="14"/>
  <c r="Q996" i="14"/>
  <c r="Q997" i="14"/>
  <c r="Q998" i="14"/>
  <c r="Q999" i="14"/>
  <c r="Q1002" i="14"/>
  <c r="Q1003" i="14"/>
  <c r="Q1004" i="14"/>
  <c r="Q1005" i="14"/>
  <c r="Q1006" i="14"/>
  <c r="Q1007" i="14"/>
  <c r="Q1008" i="14"/>
  <c r="Q1009" i="14"/>
  <c r="Q1010" i="14"/>
  <c r="Q1011" i="14"/>
  <c r="Q1012" i="14"/>
  <c r="Q1014" i="14"/>
  <c r="Q1015" i="14"/>
  <c r="Q1016" i="14"/>
  <c r="Q1017" i="14"/>
  <c r="Q1018" i="14"/>
  <c r="Q1019" i="14"/>
  <c r="Q1020" i="14"/>
  <c r="S26" i="14"/>
  <c r="S25" i="14"/>
  <c r="T25" i="14" s="1"/>
  <c r="S21" i="14"/>
  <c r="S22" i="14"/>
  <c r="S27" i="14"/>
  <c r="S24" i="14"/>
  <c r="S29" i="14"/>
  <c r="S30" i="14"/>
  <c r="S20" i="14"/>
  <c r="S28" i="14"/>
  <c r="S31" i="14"/>
  <c r="S32" i="14"/>
  <c r="S33" i="14"/>
  <c r="S34" i="14"/>
  <c r="S35" i="14"/>
  <c r="S36" i="14"/>
  <c r="S37" i="14"/>
  <c r="S38" i="14"/>
  <c r="S39" i="14"/>
  <c r="S40" i="14"/>
  <c r="S41" i="14"/>
  <c r="S42" i="14"/>
  <c r="S43" i="14"/>
  <c r="S44" i="14"/>
  <c r="S45" i="14"/>
  <c r="S46" i="14"/>
  <c r="S47" i="14"/>
  <c r="S48" i="14"/>
  <c r="S49" i="14"/>
  <c r="S50" i="14"/>
  <c r="S51" i="14"/>
  <c r="T51" i="14" s="1"/>
  <c r="S52" i="14"/>
  <c r="S53" i="14"/>
  <c r="S54" i="14"/>
  <c r="S55" i="14"/>
  <c r="S56" i="14"/>
  <c r="S57" i="14"/>
  <c r="S58" i="14"/>
  <c r="S59" i="14"/>
  <c r="T59" i="14" s="1"/>
  <c r="S60" i="14"/>
  <c r="S61" i="14"/>
  <c r="S62" i="14"/>
  <c r="S63" i="14"/>
  <c r="S64" i="14"/>
  <c r="S65" i="14"/>
  <c r="S66" i="14"/>
  <c r="S67" i="14"/>
  <c r="T67" i="14" s="1"/>
  <c r="S68" i="14"/>
  <c r="S69" i="14"/>
  <c r="S70" i="14"/>
  <c r="S71" i="14"/>
  <c r="S72" i="14"/>
  <c r="S73" i="14"/>
  <c r="S74" i="14"/>
  <c r="S75" i="14"/>
  <c r="T75" i="14" s="1"/>
  <c r="S76" i="14"/>
  <c r="S77" i="14"/>
  <c r="S78" i="14"/>
  <c r="S79" i="14"/>
  <c r="S80" i="14"/>
  <c r="S81" i="14"/>
  <c r="S82" i="14"/>
  <c r="S83" i="14"/>
  <c r="T83" i="14" s="1"/>
  <c r="S84" i="14"/>
  <c r="S85" i="14"/>
  <c r="S86" i="14"/>
  <c r="S87" i="14"/>
  <c r="S88" i="14"/>
  <c r="S89" i="14"/>
  <c r="S90" i="14"/>
  <c r="S91" i="14"/>
  <c r="T91" i="14" s="1"/>
  <c r="S92" i="14"/>
  <c r="S93" i="14"/>
  <c r="S94" i="14"/>
  <c r="T94" i="14" s="1"/>
  <c r="S95" i="14"/>
  <c r="S96" i="14"/>
  <c r="S97" i="14"/>
  <c r="S98" i="14"/>
  <c r="S99" i="14"/>
  <c r="T99" i="14" s="1"/>
  <c r="S100" i="14"/>
  <c r="S101" i="14"/>
  <c r="S102" i="14"/>
  <c r="T102" i="14" s="1"/>
  <c r="S103" i="14"/>
  <c r="S104" i="14"/>
  <c r="S105" i="14"/>
  <c r="S106" i="14"/>
  <c r="S107" i="14"/>
  <c r="T107" i="14" s="1"/>
  <c r="S108" i="14"/>
  <c r="S109" i="14"/>
  <c r="S110" i="14"/>
  <c r="T110" i="14" s="1"/>
  <c r="S111" i="14"/>
  <c r="S112" i="14"/>
  <c r="S113" i="14"/>
  <c r="S114" i="14"/>
  <c r="S115" i="14"/>
  <c r="T115" i="14" s="1"/>
  <c r="S116" i="14"/>
  <c r="S117" i="14"/>
  <c r="S118" i="14"/>
  <c r="T118" i="14" s="1"/>
  <c r="S119" i="14"/>
  <c r="S120" i="14"/>
  <c r="S121" i="14"/>
  <c r="S122" i="14"/>
  <c r="S123" i="14"/>
  <c r="T123" i="14" s="1"/>
  <c r="S124" i="14"/>
  <c r="S125" i="14"/>
  <c r="S126" i="14"/>
  <c r="T126" i="14" s="1"/>
  <c r="S127" i="14"/>
  <c r="S128" i="14"/>
  <c r="S129" i="14"/>
  <c r="S130" i="14"/>
  <c r="S131" i="14"/>
  <c r="T131" i="14" s="1"/>
  <c r="S132" i="14"/>
  <c r="S133" i="14"/>
  <c r="S134" i="14"/>
  <c r="T134" i="14" s="1"/>
  <c r="S135" i="14"/>
  <c r="S136" i="14"/>
  <c r="S137" i="14"/>
  <c r="S138" i="14"/>
  <c r="S139" i="14"/>
  <c r="T139" i="14" s="1"/>
  <c r="S140" i="14"/>
  <c r="S141" i="14"/>
  <c r="S142" i="14"/>
  <c r="T142" i="14" s="1"/>
  <c r="S143" i="14"/>
  <c r="S144" i="14"/>
  <c r="S145" i="14"/>
  <c r="S146" i="14"/>
  <c r="S147" i="14"/>
  <c r="T147" i="14" s="1"/>
  <c r="S148" i="14"/>
  <c r="S149" i="14"/>
  <c r="S150" i="14"/>
  <c r="T150" i="14" s="1"/>
  <c r="S151" i="14"/>
  <c r="S152" i="14"/>
  <c r="S153" i="14"/>
  <c r="S154" i="14"/>
  <c r="S155" i="14"/>
  <c r="T155" i="14" s="1"/>
  <c r="S156" i="14"/>
  <c r="S157" i="14"/>
  <c r="S158" i="14"/>
  <c r="T158" i="14" s="1"/>
  <c r="S159" i="14"/>
  <c r="S160" i="14"/>
  <c r="S161" i="14"/>
  <c r="S162" i="14"/>
  <c r="S163" i="14"/>
  <c r="T163" i="14" s="1"/>
  <c r="S164" i="14"/>
  <c r="S165" i="14"/>
  <c r="S166" i="14"/>
  <c r="T166" i="14" s="1"/>
  <c r="S167" i="14"/>
  <c r="S168" i="14"/>
  <c r="S169" i="14"/>
  <c r="S170" i="14"/>
  <c r="S171" i="14"/>
  <c r="T171" i="14" s="1"/>
  <c r="S172" i="14"/>
  <c r="S173" i="14"/>
  <c r="S174" i="14"/>
  <c r="T174" i="14" s="1"/>
  <c r="S175" i="14"/>
  <c r="S176" i="14"/>
  <c r="S177" i="14"/>
  <c r="S178" i="14"/>
  <c r="S179" i="14"/>
  <c r="T179" i="14" s="1"/>
  <c r="S180" i="14"/>
  <c r="S181" i="14"/>
  <c r="S182" i="14"/>
  <c r="T182" i="14" s="1"/>
  <c r="S183" i="14"/>
  <c r="S184" i="14"/>
  <c r="S185" i="14"/>
  <c r="S186" i="14"/>
  <c r="S187" i="14"/>
  <c r="T187" i="14" s="1"/>
  <c r="S188" i="14"/>
  <c r="S189" i="14"/>
  <c r="S190" i="14"/>
  <c r="T190" i="14" s="1"/>
  <c r="S191" i="14"/>
  <c r="S192" i="14"/>
  <c r="S193" i="14"/>
  <c r="S194" i="14"/>
  <c r="S195" i="14"/>
  <c r="T195" i="14" s="1"/>
  <c r="S196" i="14"/>
  <c r="S197" i="14"/>
  <c r="S198" i="14"/>
  <c r="T198" i="14" s="1"/>
  <c r="S199" i="14"/>
  <c r="S200" i="14"/>
  <c r="S201" i="14"/>
  <c r="S202" i="14"/>
  <c r="S203" i="14"/>
  <c r="T203" i="14" s="1"/>
  <c r="S204" i="14"/>
  <c r="S205" i="14"/>
  <c r="S206" i="14"/>
  <c r="T206" i="14" s="1"/>
  <c r="S207" i="14"/>
  <c r="S208" i="14"/>
  <c r="S209" i="14"/>
  <c r="S210" i="14"/>
  <c r="S211" i="14"/>
  <c r="T211" i="14" s="1"/>
  <c r="S212" i="14"/>
  <c r="S213" i="14"/>
  <c r="S214" i="14"/>
  <c r="T214" i="14" s="1"/>
  <c r="S215" i="14"/>
  <c r="S216" i="14"/>
  <c r="S217" i="14"/>
  <c r="S218" i="14"/>
  <c r="S219" i="14"/>
  <c r="T219" i="14" s="1"/>
  <c r="S220" i="14"/>
  <c r="S221" i="14"/>
  <c r="S222" i="14"/>
  <c r="T222" i="14" s="1"/>
  <c r="S223" i="14"/>
  <c r="S224" i="14"/>
  <c r="S225" i="14"/>
  <c r="S226" i="14"/>
  <c r="S227" i="14"/>
  <c r="T227" i="14" s="1"/>
  <c r="S228" i="14"/>
  <c r="S229" i="14"/>
  <c r="S230" i="14"/>
  <c r="T230" i="14" s="1"/>
  <c r="S231" i="14"/>
  <c r="S232" i="14"/>
  <c r="S233" i="14"/>
  <c r="S234" i="14"/>
  <c r="S235" i="14"/>
  <c r="T235" i="14" s="1"/>
  <c r="S236" i="14"/>
  <c r="S237" i="14"/>
  <c r="S238" i="14"/>
  <c r="T238" i="14" s="1"/>
  <c r="S239" i="14"/>
  <c r="S240" i="14"/>
  <c r="S241" i="14"/>
  <c r="S242" i="14"/>
  <c r="S243" i="14"/>
  <c r="T243" i="14" s="1"/>
  <c r="S244" i="14"/>
  <c r="S245" i="14"/>
  <c r="S246" i="14"/>
  <c r="T246" i="14" s="1"/>
  <c r="S247" i="14"/>
  <c r="S248" i="14"/>
  <c r="S249" i="14"/>
  <c r="S250" i="14"/>
  <c r="S251" i="14"/>
  <c r="T251" i="14" s="1"/>
  <c r="S252" i="14"/>
  <c r="S253" i="14"/>
  <c r="S254" i="14"/>
  <c r="T254" i="14" s="1"/>
  <c r="S255" i="14"/>
  <c r="S256" i="14"/>
  <c r="S257" i="14"/>
  <c r="S258" i="14"/>
  <c r="S259" i="14"/>
  <c r="T259" i="14" s="1"/>
  <c r="S260" i="14"/>
  <c r="S261" i="14"/>
  <c r="S262" i="14"/>
  <c r="T262" i="14" s="1"/>
  <c r="S263" i="14"/>
  <c r="S264" i="14"/>
  <c r="S265" i="14"/>
  <c r="S266" i="14"/>
  <c r="S267" i="14"/>
  <c r="T267" i="14" s="1"/>
  <c r="S268" i="14"/>
  <c r="S269" i="14"/>
  <c r="S270" i="14"/>
  <c r="T270" i="14" s="1"/>
  <c r="S271" i="14"/>
  <c r="S272" i="14"/>
  <c r="S273" i="14"/>
  <c r="S274" i="14"/>
  <c r="S275" i="14"/>
  <c r="T275" i="14" s="1"/>
  <c r="S276" i="14"/>
  <c r="S277" i="14"/>
  <c r="S278" i="14"/>
  <c r="T278" i="14" s="1"/>
  <c r="S279" i="14"/>
  <c r="S280" i="14"/>
  <c r="S281" i="14"/>
  <c r="S282" i="14"/>
  <c r="S283" i="14"/>
  <c r="T283" i="14" s="1"/>
  <c r="S284" i="14"/>
  <c r="S285" i="14"/>
  <c r="S286" i="14"/>
  <c r="T286" i="14" s="1"/>
  <c r="S287" i="14"/>
  <c r="S288" i="14"/>
  <c r="S289" i="14"/>
  <c r="S290" i="14"/>
  <c r="S291" i="14"/>
  <c r="T291" i="14" s="1"/>
  <c r="S292" i="14"/>
  <c r="S293" i="14"/>
  <c r="S294" i="14"/>
  <c r="T294" i="14" s="1"/>
  <c r="S295" i="14"/>
  <c r="S296" i="14"/>
  <c r="S297" i="14"/>
  <c r="S298" i="14"/>
  <c r="S299" i="14"/>
  <c r="T299" i="14" s="1"/>
  <c r="S300" i="14"/>
  <c r="S301" i="14"/>
  <c r="S302" i="14"/>
  <c r="T302" i="14" s="1"/>
  <c r="S303" i="14"/>
  <c r="S304" i="14"/>
  <c r="S305" i="14"/>
  <c r="S306" i="14"/>
  <c r="S307" i="14"/>
  <c r="T307" i="14" s="1"/>
  <c r="S308" i="14"/>
  <c r="S309" i="14"/>
  <c r="S310" i="14"/>
  <c r="T310" i="14" s="1"/>
  <c r="S311" i="14"/>
  <c r="S312" i="14"/>
  <c r="S313" i="14"/>
  <c r="S314" i="14"/>
  <c r="S315" i="14"/>
  <c r="T315" i="14" s="1"/>
  <c r="S316" i="14"/>
  <c r="S317" i="14"/>
  <c r="S318" i="14"/>
  <c r="T318" i="14" s="1"/>
  <c r="S319" i="14"/>
  <c r="S320" i="14"/>
  <c r="S321" i="14"/>
  <c r="S322" i="14"/>
  <c r="S323" i="14"/>
  <c r="T323" i="14" s="1"/>
  <c r="S324" i="14"/>
  <c r="S325" i="14"/>
  <c r="S326" i="14"/>
  <c r="T326" i="14" s="1"/>
  <c r="S327" i="14"/>
  <c r="S328" i="14"/>
  <c r="S329" i="14"/>
  <c r="S330" i="14"/>
  <c r="S331" i="14"/>
  <c r="T331" i="14" s="1"/>
  <c r="S332" i="14"/>
  <c r="S333" i="14"/>
  <c r="S334" i="14"/>
  <c r="T334" i="14" s="1"/>
  <c r="S335" i="14"/>
  <c r="S336" i="14"/>
  <c r="S337" i="14"/>
  <c r="S338" i="14"/>
  <c r="S339" i="14"/>
  <c r="T339" i="14" s="1"/>
  <c r="S340" i="14"/>
  <c r="S341" i="14"/>
  <c r="S342" i="14"/>
  <c r="T342" i="14" s="1"/>
  <c r="S343" i="14"/>
  <c r="S344" i="14"/>
  <c r="S345" i="14"/>
  <c r="S346" i="14"/>
  <c r="S347" i="14"/>
  <c r="T347" i="14" s="1"/>
  <c r="S348" i="14"/>
  <c r="S349" i="14"/>
  <c r="S350" i="14"/>
  <c r="T350" i="14" s="1"/>
  <c r="S351" i="14"/>
  <c r="S352" i="14"/>
  <c r="S353" i="14"/>
  <c r="S354" i="14"/>
  <c r="S355" i="14"/>
  <c r="T355" i="14" s="1"/>
  <c r="S356" i="14"/>
  <c r="S357" i="14"/>
  <c r="S358" i="14"/>
  <c r="T358" i="14" s="1"/>
  <c r="S359" i="14"/>
  <c r="S360" i="14"/>
  <c r="S361" i="14"/>
  <c r="S362" i="14"/>
  <c r="S363" i="14"/>
  <c r="T363" i="14" s="1"/>
  <c r="S364" i="14"/>
  <c r="S365" i="14"/>
  <c r="S366" i="14"/>
  <c r="T366" i="14" s="1"/>
  <c r="S367" i="14"/>
  <c r="S368" i="14"/>
  <c r="S369" i="14"/>
  <c r="S370" i="14"/>
  <c r="S371" i="14"/>
  <c r="T371" i="14" s="1"/>
  <c r="S372" i="14"/>
  <c r="S373" i="14"/>
  <c r="S374" i="14"/>
  <c r="T374" i="14" s="1"/>
  <c r="S375" i="14"/>
  <c r="S376" i="14"/>
  <c r="S377" i="14"/>
  <c r="S378" i="14"/>
  <c r="S379" i="14"/>
  <c r="T379" i="14" s="1"/>
  <c r="S380" i="14"/>
  <c r="S381" i="14"/>
  <c r="S382" i="14"/>
  <c r="T382" i="14" s="1"/>
  <c r="S383" i="14"/>
  <c r="S384" i="14"/>
  <c r="S385" i="14"/>
  <c r="S386" i="14"/>
  <c r="S387" i="14"/>
  <c r="T387" i="14" s="1"/>
  <c r="S388" i="14"/>
  <c r="S389" i="14"/>
  <c r="S390" i="14"/>
  <c r="T390" i="14" s="1"/>
  <c r="S391" i="14"/>
  <c r="S392" i="14"/>
  <c r="S393" i="14"/>
  <c r="S394" i="14"/>
  <c r="S395" i="14"/>
  <c r="T395" i="14" s="1"/>
  <c r="S396" i="14"/>
  <c r="S397" i="14"/>
  <c r="S398" i="14"/>
  <c r="T398" i="14" s="1"/>
  <c r="S399" i="14"/>
  <c r="S400" i="14"/>
  <c r="S401" i="14"/>
  <c r="S402" i="14"/>
  <c r="S403" i="14"/>
  <c r="T403" i="14" s="1"/>
  <c r="S404" i="14"/>
  <c r="S405" i="14"/>
  <c r="S406" i="14"/>
  <c r="T406" i="14" s="1"/>
  <c r="S407" i="14"/>
  <c r="S408" i="14"/>
  <c r="S409" i="14"/>
  <c r="S410" i="14"/>
  <c r="S411" i="14"/>
  <c r="T411" i="14" s="1"/>
  <c r="S412" i="14"/>
  <c r="S413" i="14"/>
  <c r="S414" i="14"/>
  <c r="T414" i="14" s="1"/>
  <c r="S415" i="14"/>
  <c r="S416" i="14"/>
  <c r="S417" i="14"/>
  <c r="S418" i="14"/>
  <c r="S419" i="14"/>
  <c r="T419" i="14" s="1"/>
  <c r="S420" i="14"/>
  <c r="S421" i="14"/>
  <c r="S422" i="14"/>
  <c r="T422" i="14" s="1"/>
  <c r="S423" i="14"/>
  <c r="S424" i="14"/>
  <c r="S425" i="14"/>
  <c r="S426" i="14"/>
  <c r="S427" i="14"/>
  <c r="T427" i="14" s="1"/>
  <c r="S428" i="14"/>
  <c r="S429" i="14"/>
  <c r="S430" i="14"/>
  <c r="T430" i="14" s="1"/>
  <c r="S431" i="14"/>
  <c r="S432" i="14"/>
  <c r="S433" i="14"/>
  <c r="S434" i="14"/>
  <c r="S435" i="14"/>
  <c r="T435" i="14" s="1"/>
  <c r="S436" i="14"/>
  <c r="S437" i="14"/>
  <c r="S438" i="14"/>
  <c r="T438" i="14" s="1"/>
  <c r="S439" i="14"/>
  <c r="S440" i="14"/>
  <c r="S441" i="14"/>
  <c r="S442" i="14"/>
  <c r="S443" i="14"/>
  <c r="T443" i="14" s="1"/>
  <c r="S444" i="14"/>
  <c r="S445" i="14"/>
  <c r="S446" i="14"/>
  <c r="T446" i="14" s="1"/>
  <c r="S447" i="14"/>
  <c r="S448" i="14"/>
  <c r="S449" i="14"/>
  <c r="S450" i="14"/>
  <c r="S451" i="14"/>
  <c r="T451" i="14" s="1"/>
  <c r="S452" i="14"/>
  <c r="S453" i="14"/>
  <c r="S454" i="14"/>
  <c r="T454" i="14" s="1"/>
  <c r="S455" i="14"/>
  <c r="S456" i="14"/>
  <c r="S457" i="14"/>
  <c r="S458" i="14"/>
  <c r="S459" i="14"/>
  <c r="T459" i="14" s="1"/>
  <c r="S460" i="14"/>
  <c r="S461" i="14"/>
  <c r="S462" i="14"/>
  <c r="T462" i="14" s="1"/>
  <c r="S463" i="14"/>
  <c r="S464" i="14"/>
  <c r="S465" i="14"/>
  <c r="S466" i="14"/>
  <c r="S467" i="14"/>
  <c r="T467" i="14" s="1"/>
  <c r="S468" i="14"/>
  <c r="S469" i="14"/>
  <c r="S470" i="14"/>
  <c r="T470" i="14" s="1"/>
  <c r="S471" i="14"/>
  <c r="S472" i="14"/>
  <c r="S473" i="14"/>
  <c r="S474" i="14"/>
  <c r="S475" i="14"/>
  <c r="T475" i="14" s="1"/>
  <c r="S476" i="14"/>
  <c r="S477" i="14"/>
  <c r="S478" i="14"/>
  <c r="T478" i="14" s="1"/>
  <c r="S479" i="14"/>
  <c r="S480" i="14"/>
  <c r="S481" i="14"/>
  <c r="S482" i="14"/>
  <c r="S483" i="14"/>
  <c r="T483" i="14" s="1"/>
  <c r="S484" i="14"/>
  <c r="S485" i="14"/>
  <c r="S486" i="14"/>
  <c r="T486" i="14" s="1"/>
  <c r="S487" i="14"/>
  <c r="S488" i="14"/>
  <c r="S489" i="14"/>
  <c r="S490" i="14"/>
  <c r="S491" i="14"/>
  <c r="T491" i="14" s="1"/>
  <c r="S492" i="14"/>
  <c r="S493" i="14"/>
  <c r="S494" i="14"/>
  <c r="T494" i="14" s="1"/>
  <c r="S495" i="14"/>
  <c r="S496" i="14"/>
  <c r="S497" i="14"/>
  <c r="S498" i="14"/>
  <c r="S499" i="14"/>
  <c r="T499" i="14" s="1"/>
  <c r="S500" i="14"/>
  <c r="S501" i="14"/>
  <c r="S502" i="14"/>
  <c r="T502" i="14" s="1"/>
  <c r="S503" i="14"/>
  <c r="S504" i="14"/>
  <c r="S505" i="14"/>
  <c r="S506" i="14"/>
  <c r="S507" i="14"/>
  <c r="T507" i="14" s="1"/>
  <c r="S508" i="14"/>
  <c r="S509" i="14"/>
  <c r="S510" i="14"/>
  <c r="T510" i="14" s="1"/>
  <c r="S511" i="14"/>
  <c r="S512" i="14"/>
  <c r="S513" i="14"/>
  <c r="S514" i="14"/>
  <c r="S515" i="14"/>
  <c r="T515" i="14" s="1"/>
  <c r="S516" i="14"/>
  <c r="S517" i="14"/>
  <c r="S518" i="14"/>
  <c r="T518" i="14" s="1"/>
  <c r="S519" i="14"/>
  <c r="S520" i="14"/>
  <c r="S521" i="14"/>
  <c r="S522" i="14"/>
  <c r="S523" i="14"/>
  <c r="T523" i="14" s="1"/>
  <c r="S524" i="14"/>
  <c r="S525" i="14"/>
  <c r="S526" i="14"/>
  <c r="T526" i="14" s="1"/>
  <c r="S527" i="14"/>
  <c r="S528" i="14"/>
  <c r="S529" i="14"/>
  <c r="S530" i="14"/>
  <c r="S531" i="14"/>
  <c r="T531" i="14" s="1"/>
  <c r="S532" i="14"/>
  <c r="S533" i="14"/>
  <c r="S534" i="14"/>
  <c r="T534" i="14" s="1"/>
  <c r="S535" i="14"/>
  <c r="S536" i="14"/>
  <c r="S537" i="14"/>
  <c r="S538" i="14"/>
  <c r="S539" i="14"/>
  <c r="T539" i="14" s="1"/>
  <c r="S540" i="14"/>
  <c r="S541" i="14"/>
  <c r="S542" i="14"/>
  <c r="T542" i="14" s="1"/>
  <c r="S543" i="14"/>
  <c r="S544" i="14"/>
  <c r="S545" i="14"/>
  <c r="S546" i="14"/>
  <c r="S547" i="14"/>
  <c r="T547" i="14" s="1"/>
  <c r="S548" i="14"/>
  <c r="S549" i="14"/>
  <c r="S550" i="14"/>
  <c r="T550" i="14" s="1"/>
  <c r="S551" i="14"/>
  <c r="S552" i="14"/>
  <c r="S553" i="14"/>
  <c r="S554" i="14"/>
  <c r="S555" i="14"/>
  <c r="T555" i="14" s="1"/>
  <c r="S556" i="14"/>
  <c r="S557" i="14"/>
  <c r="S558" i="14"/>
  <c r="T558" i="14" s="1"/>
  <c r="S559" i="14"/>
  <c r="S560" i="14"/>
  <c r="S561" i="14"/>
  <c r="S562" i="14"/>
  <c r="S563" i="14"/>
  <c r="T563" i="14" s="1"/>
  <c r="S564" i="14"/>
  <c r="S565" i="14"/>
  <c r="S566" i="14"/>
  <c r="T566" i="14" s="1"/>
  <c r="S567" i="14"/>
  <c r="S568" i="14"/>
  <c r="S569" i="14"/>
  <c r="S570" i="14"/>
  <c r="S571" i="14"/>
  <c r="T571" i="14" s="1"/>
  <c r="S572" i="14"/>
  <c r="S573" i="14"/>
  <c r="S574" i="14"/>
  <c r="T574" i="14" s="1"/>
  <c r="S575" i="14"/>
  <c r="S576" i="14"/>
  <c r="S577" i="14"/>
  <c r="S578" i="14"/>
  <c r="S579" i="14"/>
  <c r="T579" i="14" s="1"/>
  <c r="S580" i="14"/>
  <c r="S581" i="14"/>
  <c r="S582" i="14"/>
  <c r="T582" i="14" s="1"/>
  <c r="S583" i="14"/>
  <c r="S584" i="14"/>
  <c r="S585" i="14"/>
  <c r="S586" i="14"/>
  <c r="S587" i="14"/>
  <c r="T587" i="14" s="1"/>
  <c r="S588" i="14"/>
  <c r="S589" i="14"/>
  <c r="S590" i="14"/>
  <c r="T590" i="14" s="1"/>
  <c r="S591" i="14"/>
  <c r="S592" i="14"/>
  <c r="S593" i="14"/>
  <c r="S594" i="14"/>
  <c r="S595" i="14"/>
  <c r="T595" i="14" s="1"/>
  <c r="S596" i="14"/>
  <c r="S597" i="14"/>
  <c r="S598" i="14"/>
  <c r="T598" i="14" s="1"/>
  <c r="S599" i="14"/>
  <c r="S600" i="14"/>
  <c r="S601" i="14"/>
  <c r="S602" i="14"/>
  <c r="S603" i="14"/>
  <c r="T603" i="14" s="1"/>
  <c r="S604" i="14"/>
  <c r="S605" i="14"/>
  <c r="S606" i="14"/>
  <c r="T606" i="14" s="1"/>
  <c r="S607" i="14"/>
  <c r="S608" i="14"/>
  <c r="S609" i="14"/>
  <c r="S610" i="14"/>
  <c r="S611" i="14"/>
  <c r="T611" i="14" s="1"/>
  <c r="S612" i="14"/>
  <c r="S613" i="14"/>
  <c r="S614" i="14"/>
  <c r="T614" i="14" s="1"/>
  <c r="S615" i="14"/>
  <c r="S616" i="14"/>
  <c r="S617" i="14"/>
  <c r="S618" i="14"/>
  <c r="S619" i="14"/>
  <c r="T619" i="14" s="1"/>
  <c r="S620" i="14"/>
  <c r="S621" i="14"/>
  <c r="S622" i="14"/>
  <c r="T622" i="14" s="1"/>
  <c r="S623" i="14"/>
  <c r="S624" i="14"/>
  <c r="S625" i="14"/>
  <c r="S626" i="14"/>
  <c r="S627" i="14"/>
  <c r="T627" i="14" s="1"/>
  <c r="S628" i="14"/>
  <c r="S629" i="14"/>
  <c r="S630" i="14"/>
  <c r="T630" i="14" s="1"/>
  <c r="S631" i="14"/>
  <c r="S632" i="14"/>
  <c r="S633" i="14"/>
  <c r="S634" i="14"/>
  <c r="S635" i="14"/>
  <c r="T635" i="14" s="1"/>
  <c r="S636" i="14"/>
  <c r="S637" i="14"/>
  <c r="S638" i="14"/>
  <c r="T638" i="14" s="1"/>
  <c r="S639" i="14"/>
  <c r="S640" i="14"/>
  <c r="S641" i="14"/>
  <c r="S642" i="14"/>
  <c r="S643" i="14"/>
  <c r="T643" i="14" s="1"/>
  <c r="S644" i="14"/>
  <c r="S645" i="14"/>
  <c r="S646" i="14"/>
  <c r="T646" i="14" s="1"/>
  <c r="S647" i="14"/>
  <c r="S648" i="14"/>
  <c r="S649" i="14"/>
  <c r="S650" i="14"/>
  <c r="S651" i="14"/>
  <c r="T651" i="14" s="1"/>
  <c r="S652" i="14"/>
  <c r="S653" i="14"/>
  <c r="S654" i="14"/>
  <c r="T654" i="14" s="1"/>
  <c r="S655" i="14"/>
  <c r="S656" i="14"/>
  <c r="S657" i="14"/>
  <c r="S658" i="14"/>
  <c r="S659" i="14"/>
  <c r="T659" i="14" s="1"/>
  <c r="S660" i="14"/>
  <c r="S661" i="14"/>
  <c r="S662" i="14"/>
  <c r="T662" i="14" s="1"/>
  <c r="S663" i="14"/>
  <c r="S664" i="14"/>
  <c r="S665" i="14"/>
  <c r="S666" i="14"/>
  <c r="S667" i="14"/>
  <c r="T667" i="14" s="1"/>
  <c r="S668" i="14"/>
  <c r="S669" i="14"/>
  <c r="S670" i="14"/>
  <c r="T670" i="14" s="1"/>
  <c r="S671" i="14"/>
  <c r="S672" i="14"/>
  <c r="S673" i="14"/>
  <c r="S674" i="14"/>
  <c r="S675" i="14"/>
  <c r="T675" i="14" s="1"/>
  <c r="S676" i="14"/>
  <c r="S677" i="14"/>
  <c r="S678" i="14"/>
  <c r="T678" i="14" s="1"/>
  <c r="S679" i="14"/>
  <c r="S680" i="14"/>
  <c r="S681" i="14"/>
  <c r="S682" i="14"/>
  <c r="S683" i="14"/>
  <c r="T683" i="14" s="1"/>
  <c r="S684" i="14"/>
  <c r="S685" i="14"/>
  <c r="S686" i="14"/>
  <c r="T686" i="14" s="1"/>
  <c r="S687" i="14"/>
  <c r="S688" i="14"/>
  <c r="S689" i="14"/>
  <c r="S690" i="14"/>
  <c r="S691" i="14"/>
  <c r="T691" i="14" s="1"/>
  <c r="S692" i="14"/>
  <c r="S693" i="14"/>
  <c r="S694" i="14"/>
  <c r="T694" i="14" s="1"/>
  <c r="S695" i="14"/>
  <c r="S696" i="14"/>
  <c r="S697" i="14"/>
  <c r="S698" i="14"/>
  <c r="S699" i="14"/>
  <c r="T699" i="14" s="1"/>
  <c r="S700" i="14"/>
  <c r="S701" i="14"/>
  <c r="S702" i="14"/>
  <c r="T702" i="14" s="1"/>
  <c r="S703" i="14"/>
  <c r="S704" i="14"/>
  <c r="S705" i="14"/>
  <c r="S706" i="14"/>
  <c r="S707" i="14"/>
  <c r="T707" i="14" s="1"/>
  <c r="S708" i="14"/>
  <c r="S709" i="14"/>
  <c r="S710" i="14"/>
  <c r="T710" i="14" s="1"/>
  <c r="S711" i="14"/>
  <c r="S712" i="14"/>
  <c r="S713" i="14"/>
  <c r="S714" i="14"/>
  <c r="S715" i="14"/>
  <c r="T715" i="14" s="1"/>
  <c r="S716" i="14"/>
  <c r="S717" i="14"/>
  <c r="S718" i="14"/>
  <c r="T718" i="14" s="1"/>
  <c r="S719" i="14"/>
  <c r="S720" i="14"/>
  <c r="S721" i="14"/>
  <c r="S722" i="14"/>
  <c r="S723" i="14"/>
  <c r="T723" i="14" s="1"/>
  <c r="S724" i="14"/>
  <c r="S725" i="14"/>
  <c r="S726" i="14"/>
  <c r="T726" i="14" s="1"/>
  <c r="S727" i="14"/>
  <c r="S728" i="14"/>
  <c r="S729" i="14"/>
  <c r="S730" i="14"/>
  <c r="S731" i="14"/>
  <c r="T731" i="14" s="1"/>
  <c r="S732" i="14"/>
  <c r="S733" i="14"/>
  <c r="S734" i="14"/>
  <c r="T734" i="14" s="1"/>
  <c r="S735" i="14"/>
  <c r="S736" i="14"/>
  <c r="S737" i="14"/>
  <c r="S738" i="14"/>
  <c r="S739" i="14"/>
  <c r="T739" i="14" s="1"/>
  <c r="S740" i="14"/>
  <c r="S741" i="14"/>
  <c r="S742" i="14"/>
  <c r="T742" i="14" s="1"/>
  <c r="S743" i="14"/>
  <c r="S744" i="14"/>
  <c r="S745" i="14"/>
  <c r="S746" i="14"/>
  <c r="S747" i="14"/>
  <c r="T747" i="14" s="1"/>
  <c r="S748" i="14"/>
  <c r="S749" i="14"/>
  <c r="S750" i="14"/>
  <c r="T750" i="14" s="1"/>
  <c r="S751" i="14"/>
  <c r="S752" i="14"/>
  <c r="S753" i="14"/>
  <c r="S754" i="14"/>
  <c r="S755" i="14"/>
  <c r="T755" i="14" s="1"/>
  <c r="S756" i="14"/>
  <c r="S757" i="14"/>
  <c r="S758" i="14"/>
  <c r="T758" i="14" s="1"/>
  <c r="S759" i="14"/>
  <c r="S760" i="14"/>
  <c r="S761" i="14"/>
  <c r="S762" i="14"/>
  <c r="S763" i="14"/>
  <c r="T763" i="14" s="1"/>
  <c r="S764" i="14"/>
  <c r="S765" i="14"/>
  <c r="S766" i="14"/>
  <c r="T766" i="14" s="1"/>
  <c r="S767" i="14"/>
  <c r="S768" i="14"/>
  <c r="S769" i="14"/>
  <c r="S770" i="14"/>
  <c r="S771" i="14"/>
  <c r="T771" i="14" s="1"/>
  <c r="S772" i="14"/>
  <c r="S773" i="14"/>
  <c r="S774" i="14"/>
  <c r="T774" i="14" s="1"/>
  <c r="S775" i="14"/>
  <c r="S776" i="14"/>
  <c r="S777" i="14"/>
  <c r="S778" i="14"/>
  <c r="S779" i="14"/>
  <c r="T779" i="14" s="1"/>
  <c r="S780" i="14"/>
  <c r="S781" i="14"/>
  <c r="S782" i="14"/>
  <c r="T782" i="14" s="1"/>
  <c r="S783" i="14"/>
  <c r="S784" i="14"/>
  <c r="S785" i="14"/>
  <c r="S786" i="14"/>
  <c r="S787" i="14"/>
  <c r="T787" i="14" s="1"/>
  <c r="S788" i="14"/>
  <c r="S789" i="14"/>
  <c r="S790" i="14"/>
  <c r="T790" i="14" s="1"/>
  <c r="S791" i="14"/>
  <c r="S792" i="14"/>
  <c r="S793" i="14"/>
  <c r="S794" i="14"/>
  <c r="S795" i="14"/>
  <c r="T795" i="14" s="1"/>
  <c r="S796" i="14"/>
  <c r="S797" i="14"/>
  <c r="S798" i="14"/>
  <c r="T798" i="14" s="1"/>
  <c r="S799" i="14"/>
  <c r="S800" i="14"/>
  <c r="S801" i="14"/>
  <c r="S802" i="14"/>
  <c r="S803" i="14"/>
  <c r="T803" i="14" s="1"/>
  <c r="S804" i="14"/>
  <c r="S805" i="14"/>
  <c r="S806" i="14"/>
  <c r="T806" i="14" s="1"/>
  <c r="S807" i="14"/>
  <c r="S808" i="14"/>
  <c r="S809" i="14"/>
  <c r="S810" i="14"/>
  <c r="S811" i="14"/>
  <c r="T811" i="14" s="1"/>
  <c r="S812" i="14"/>
  <c r="S813" i="14"/>
  <c r="S814" i="14"/>
  <c r="T814" i="14" s="1"/>
  <c r="S815" i="14"/>
  <c r="S816" i="14"/>
  <c r="S817" i="14"/>
  <c r="S818" i="14"/>
  <c r="S819" i="14"/>
  <c r="T819" i="14" s="1"/>
  <c r="S820" i="14"/>
  <c r="S821" i="14"/>
  <c r="S822" i="14"/>
  <c r="T822" i="14" s="1"/>
  <c r="S823" i="14"/>
  <c r="S824" i="14"/>
  <c r="S825" i="14"/>
  <c r="S826" i="14"/>
  <c r="S827" i="14"/>
  <c r="T827" i="14" s="1"/>
  <c r="S828" i="14"/>
  <c r="S829" i="14"/>
  <c r="S830" i="14"/>
  <c r="T830" i="14" s="1"/>
  <c r="S831" i="14"/>
  <c r="S832" i="14"/>
  <c r="S833" i="14"/>
  <c r="S834" i="14"/>
  <c r="S835" i="14"/>
  <c r="T835" i="14" s="1"/>
  <c r="S836" i="14"/>
  <c r="S837" i="14"/>
  <c r="S838" i="14"/>
  <c r="T838" i="14" s="1"/>
  <c r="S839" i="14"/>
  <c r="S840" i="14"/>
  <c r="S841" i="14"/>
  <c r="S842" i="14"/>
  <c r="S843" i="14"/>
  <c r="T843" i="14" s="1"/>
  <c r="S844" i="14"/>
  <c r="S845" i="14"/>
  <c r="S846" i="14"/>
  <c r="T846" i="14" s="1"/>
  <c r="S847" i="14"/>
  <c r="S848" i="14"/>
  <c r="S849" i="14"/>
  <c r="S850" i="14"/>
  <c r="S851" i="14"/>
  <c r="T851" i="14" s="1"/>
  <c r="S852" i="14"/>
  <c r="S853" i="14"/>
  <c r="S854" i="14"/>
  <c r="T854" i="14" s="1"/>
  <c r="S855" i="14"/>
  <c r="S856" i="14"/>
  <c r="S857" i="14"/>
  <c r="S858" i="14"/>
  <c r="S859" i="14"/>
  <c r="T859" i="14" s="1"/>
  <c r="S860" i="14"/>
  <c r="S861" i="14"/>
  <c r="S862" i="14"/>
  <c r="T862" i="14" s="1"/>
  <c r="S863" i="14"/>
  <c r="S864" i="14"/>
  <c r="S865" i="14"/>
  <c r="S866" i="14"/>
  <c r="S867" i="14"/>
  <c r="T867" i="14" s="1"/>
  <c r="S868" i="14"/>
  <c r="S869" i="14"/>
  <c r="S870" i="14"/>
  <c r="T870" i="14" s="1"/>
  <c r="S871" i="14"/>
  <c r="S872" i="14"/>
  <c r="S873" i="14"/>
  <c r="S874" i="14"/>
  <c r="S875" i="14"/>
  <c r="T875" i="14" s="1"/>
  <c r="S876" i="14"/>
  <c r="S877" i="14"/>
  <c r="S878" i="14"/>
  <c r="T878" i="14" s="1"/>
  <c r="S879" i="14"/>
  <c r="S880" i="14"/>
  <c r="S881" i="14"/>
  <c r="S882" i="14"/>
  <c r="S883" i="14"/>
  <c r="T883" i="14" s="1"/>
  <c r="S884" i="14"/>
  <c r="S885" i="14"/>
  <c r="S886" i="14"/>
  <c r="T886" i="14" s="1"/>
  <c r="S887" i="14"/>
  <c r="S888" i="14"/>
  <c r="S889" i="14"/>
  <c r="S890" i="14"/>
  <c r="S891" i="14"/>
  <c r="T891" i="14" s="1"/>
  <c r="S892" i="14"/>
  <c r="S893" i="14"/>
  <c r="S894" i="14"/>
  <c r="T894" i="14" s="1"/>
  <c r="S895" i="14"/>
  <c r="S896" i="14"/>
  <c r="S897" i="14"/>
  <c r="S898" i="14"/>
  <c r="S899" i="14"/>
  <c r="T899" i="14" s="1"/>
  <c r="S900" i="14"/>
  <c r="S901" i="14"/>
  <c r="S902" i="14"/>
  <c r="T902" i="14" s="1"/>
  <c r="S903" i="14"/>
  <c r="S904" i="14"/>
  <c r="S905" i="14"/>
  <c r="S906" i="14"/>
  <c r="S907" i="14"/>
  <c r="T907" i="14" s="1"/>
  <c r="S908" i="14"/>
  <c r="S909" i="14"/>
  <c r="S910" i="14"/>
  <c r="T910" i="14" s="1"/>
  <c r="S911" i="14"/>
  <c r="S912" i="14"/>
  <c r="S913" i="14"/>
  <c r="S914" i="14"/>
  <c r="S915" i="14"/>
  <c r="T915" i="14" s="1"/>
  <c r="S916" i="14"/>
  <c r="S917" i="14"/>
  <c r="S918" i="14"/>
  <c r="T918" i="14" s="1"/>
  <c r="S919" i="14"/>
  <c r="S920" i="14"/>
  <c r="S921" i="14"/>
  <c r="S922" i="14"/>
  <c r="S923" i="14"/>
  <c r="T923" i="14" s="1"/>
  <c r="S924" i="14"/>
  <c r="S925" i="14"/>
  <c r="S926" i="14"/>
  <c r="T926" i="14" s="1"/>
  <c r="S927" i="14"/>
  <c r="S928" i="14"/>
  <c r="S929" i="14"/>
  <c r="S930" i="14"/>
  <c r="S931" i="14"/>
  <c r="T931" i="14" s="1"/>
  <c r="S932" i="14"/>
  <c r="S933" i="14"/>
  <c r="S934" i="14"/>
  <c r="T934" i="14" s="1"/>
  <c r="S935" i="14"/>
  <c r="S936" i="14"/>
  <c r="S937" i="14"/>
  <c r="S938" i="14"/>
  <c r="S939" i="14"/>
  <c r="T939" i="14" s="1"/>
  <c r="S940" i="14"/>
  <c r="S941" i="14"/>
  <c r="S942" i="14"/>
  <c r="T942" i="14" s="1"/>
  <c r="S943" i="14"/>
  <c r="S944" i="14"/>
  <c r="S945" i="14"/>
  <c r="S946" i="14"/>
  <c r="S947" i="14"/>
  <c r="T947" i="14" s="1"/>
  <c r="S948" i="14"/>
  <c r="S949" i="14"/>
  <c r="S950" i="14"/>
  <c r="T950" i="14" s="1"/>
  <c r="S951" i="14"/>
  <c r="S952" i="14"/>
  <c r="S953" i="14"/>
  <c r="S954" i="14"/>
  <c r="S955" i="14"/>
  <c r="T955" i="14" s="1"/>
  <c r="S956" i="14"/>
  <c r="S957" i="14"/>
  <c r="S958" i="14"/>
  <c r="T958" i="14" s="1"/>
  <c r="S959" i="14"/>
  <c r="S960" i="14"/>
  <c r="S961" i="14"/>
  <c r="S962" i="14"/>
  <c r="S963" i="14"/>
  <c r="T963" i="14" s="1"/>
  <c r="S964" i="14"/>
  <c r="S965" i="14"/>
  <c r="S966" i="14"/>
  <c r="T966" i="14" s="1"/>
  <c r="S967" i="14"/>
  <c r="S968" i="14"/>
  <c r="S969" i="14"/>
  <c r="S970" i="14"/>
  <c r="S971" i="14"/>
  <c r="T971" i="14" s="1"/>
  <c r="S972" i="14"/>
  <c r="S973" i="14"/>
  <c r="S974" i="14"/>
  <c r="T974" i="14" s="1"/>
  <c r="S975" i="14"/>
  <c r="S976" i="14"/>
  <c r="S977" i="14"/>
  <c r="S978" i="14"/>
  <c r="S979" i="14"/>
  <c r="T979" i="14" s="1"/>
  <c r="S980" i="14"/>
  <c r="S981" i="14"/>
  <c r="S982" i="14"/>
  <c r="T982" i="14" s="1"/>
  <c r="S983" i="14"/>
  <c r="S984" i="14"/>
  <c r="S985" i="14"/>
  <c r="S986" i="14"/>
  <c r="S987" i="14"/>
  <c r="T987" i="14" s="1"/>
  <c r="S988" i="14"/>
  <c r="S989" i="14"/>
  <c r="S990" i="14"/>
  <c r="T990" i="14" s="1"/>
  <c r="S991" i="14"/>
  <c r="S992" i="14"/>
  <c r="S993" i="14"/>
  <c r="S994" i="14"/>
  <c r="S995" i="14"/>
  <c r="T995" i="14" s="1"/>
  <c r="S996" i="14"/>
  <c r="S997" i="14"/>
  <c r="S998" i="14"/>
  <c r="T998" i="14" s="1"/>
  <c r="S999" i="14"/>
  <c r="S1000" i="14"/>
  <c r="S1001" i="14"/>
  <c r="S1003" i="14"/>
  <c r="T1003" i="14" s="1"/>
  <c r="S1004" i="14"/>
  <c r="S1005" i="14"/>
  <c r="S1006" i="14"/>
  <c r="T1006" i="14" s="1"/>
  <c r="S1007" i="14"/>
  <c r="S1008" i="14"/>
  <c r="S1009" i="14"/>
  <c r="S1010" i="14"/>
  <c r="S1011" i="14"/>
  <c r="T1011" i="14" s="1"/>
  <c r="S1012" i="14"/>
  <c r="S1013" i="14"/>
  <c r="S1014" i="14"/>
  <c r="T1014" i="14" s="1"/>
  <c r="S1015" i="14"/>
  <c r="S1016" i="14"/>
  <c r="S1017" i="14"/>
  <c r="S1018" i="14"/>
  <c r="S1019" i="14"/>
  <c r="T1019" i="14" s="1"/>
  <c r="S1020" i="14"/>
  <c r="Q27" i="14"/>
  <c r="Q20" i="14"/>
  <c r="Q28" i="14"/>
  <c r="Q33" i="14"/>
  <c r="Q41" i="14"/>
  <c r="Q45" i="14"/>
  <c r="Q49" i="14"/>
  <c r="Q329" i="14"/>
  <c r="Q332" i="14"/>
  <c r="Q337" i="14"/>
  <c r="Q339" i="14"/>
  <c r="Q341" i="14"/>
  <c r="Q344" i="14"/>
  <c r="Q345" i="14"/>
  <c r="Q349" i="14"/>
  <c r="Q352" i="14"/>
  <c r="Q353" i="14"/>
  <c r="Q357" i="14"/>
  <c r="Q361" i="14"/>
  <c r="Q364" i="14"/>
  <c r="Q369" i="14"/>
  <c r="Q377" i="14"/>
  <c r="Q385" i="14"/>
  <c r="Q391" i="14"/>
  <c r="Q393" i="14"/>
  <c r="Q400" i="14"/>
  <c r="Q401" i="14"/>
  <c r="Q409" i="14"/>
  <c r="Q413" i="14"/>
  <c r="Q417" i="14"/>
  <c r="Q425" i="14"/>
  <c r="Q429" i="14"/>
  <c r="Q432" i="14"/>
  <c r="Q433" i="14"/>
  <c r="Q437" i="14"/>
  <c r="Q441" i="14"/>
  <c r="Q445" i="14"/>
  <c r="Q446" i="14"/>
  <c r="Q448" i="14"/>
  <c r="Q449" i="14"/>
  <c r="Q457" i="14"/>
  <c r="Q459" i="14"/>
  <c r="Q465" i="14"/>
  <c r="Q473" i="14"/>
  <c r="Q480" i="14"/>
  <c r="Q481" i="14"/>
  <c r="Q485" i="14"/>
  <c r="Q488" i="14"/>
  <c r="Q489" i="14"/>
  <c r="Q493" i="14"/>
  <c r="Q497" i="14"/>
  <c r="Q501" i="14"/>
  <c r="Q505" i="14"/>
  <c r="Q509" i="14"/>
  <c r="Q513" i="14"/>
  <c r="Q517" i="14"/>
  <c r="Q521" i="14"/>
  <c r="Q525" i="14"/>
  <c r="Q528" i="14"/>
  <c r="Q529" i="14"/>
  <c r="Q533" i="14"/>
  <c r="Q535" i="14"/>
  <c r="Q537" i="14"/>
  <c r="Q545" i="14"/>
  <c r="Q553" i="14"/>
  <c r="Q555" i="14"/>
  <c r="Q561" i="14"/>
  <c r="Q566" i="14"/>
  <c r="Q569" i="14"/>
  <c r="Q572" i="14"/>
  <c r="Q573" i="14"/>
  <c r="Q576" i="14"/>
  <c r="Q577" i="14"/>
  <c r="Q579" i="14"/>
  <c r="Q582" i="14"/>
  <c r="Q584" i="14"/>
  <c r="Q585" i="14"/>
  <c r="Q593" i="14"/>
  <c r="Q601" i="14"/>
  <c r="Q609" i="14"/>
  <c r="Q616" i="14"/>
  <c r="Q617" i="14"/>
  <c r="Q623" i="14"/>
  <c r="Q625" i="14"/>
  <c r="Q629" i="14"/>
  <c r="Q632" i="14"/>
  <c r="Q633" i="14"/>
  <c r="Q636" i="14"/>
  <c r="Q641" i="14"/>
  <c r="Q643" i="14"/>
  <c r="Q649" i="14"/>
  <c r="Q655" i="14"/>
  <c r="Q657" i="14"/>
  <c r="Q662" i="14"/>
  <c r="Q665" i="14"/>
  <c r="Q673" i="14"/>
  <c r="Q681" i="14"/>
  <c r="Q692" i="14"/>
  <c r="Q697" i="14"/>
  <c r="Q699" i="14"/>
  <c r="Q701" i="14"/>
  <c r="Q705" i="14"/>
  <c r="Q712" i="14"/>
  <c r="Q715" i="14"/>
  <c r="Q717" i="14"/>
  <c r="Q721" i="14"/>
  <c r="Q724" i="14"/>
  <c r="Q727" i="14"/>
  <c r="Q728" i="14"/>
  <c r="Q729" i="14"/>
  <c r="Q737" i="14"/>
  <c r="Q745" i="14"/>
  <c r="Q748" i="14"/>
  <c r="Q753" i="14"/>
  <c r="Q756" i="14"/>
  <c r="Q760" i="14"/>
  <c r="Q765" i="14"/>
  <c r="Q773" i="14"/>
  <c r="Q777" i="14"/>
  <c r="Q780" i="14"/>
  <c r="Q781" i="14"/>
  <c r="Q787" i="14"/>
  <c r="Q788" i="14"/>
  <c r="Q789" i="14"/>
  <c r="Q793" i="14"/>
  <c r="Q801" i="14"/>
  <c r="Q812" i="14"/>
  <c r="Q816" i="14"/>
  <c r="Q817" i="14"/>
  <c r="Q833" i="14"/>
  <c r="Q841" i="14"/>
  <c r="Q843" i="14"/>
  <c r="Q844" i="14"/>
  <c r="Q854" i="14"/>
  <c r="Q856" i="14"/>
  <c r="Q857" i="14"/>
  <c r="Q864" i="14"/>
  <c r="Q867" i="14"/>
  <c r="Q869" i="14"/>
  <c r="Q876" i="14"/>
  <c r="Q878" i="14"/>
  <c r="Q881" i="14"/>
  <c r="Q885" i="14"/>
  <c r="Q899" i="14"/>
  <c r="Q905" i="14"/>
  <c r="Q912" i="14"/>
  <c r="Q926" i="14"/>
  <c r="Q929" i="14"/>
  <c r="Q937" i="14"/>
  <c r="Q944" i="14"/>
  <c r="Q953" i="14"/>
  <c r="Q960" i="14"/>
  <c r="Q977" i="14"/>
  <c r="Q979" i="14"/>
  <c r="Q985" i="14"/>
  <c r="Q992" i="14"/>
  <c r="Q995" i="14"/>
  <c r="Q1000" i="14"/>
  <c r="K33" i="21" l="1"/>
  <c r="K35" i="21"/>
  <c r="K36" i="21"/>
  <c r="U745" i="14"/>
  <c r="V745" i="14"/>
  <c r="W745" i="14" s="1"/>
  <c r="U517" i="14"/>
  <c r="V517" i="14"/>
  <c r="W517" i="14" s="1"/>
  <c r="U305" i="14"/>
  <c r="V305" i="14"/>
  <c r="W305" i="14" s="1"/>
  <c r="U1005" i="14"/>
  <c r="V1005" i="14"/>
  <c r="W1005" i="14" s="1"/>
  <c r="U948" i="14"/>
  <c r="V948" i="14"/>
  <c r="W948" i="14" s="1"/>
  <c r="U893" i="14"/>
  <c r="V893" i="14"/>
  <c r="W893" i="14" s="1"/>
  <c r="U823" i="14"/>
  <c r="V823" i="14"/>
  <c r="W823" i="14" s="1"/>
  <c r="U751" i="14"/>
  <c r="V751" i="14"/>
  <c r="W751" i="14" s="1"/>
  <c r="U678" i="14"/>
  <c r="V678" i="14"/>
  <c r="W678" i="14" s="1"/>
  <c r="U605" i="14"/>
  <c r="V605" i="14"/>
  <c r="W605" i="14" s="1"/>
  <c r="U541" i="14"/>
  <c r="V541" i="14"/>
  <c r="W541" i="14" s="1"/>
  <c r="U454" i="14"/>
  <c r="V454" i="14"/>
  <c r="W454" i="14" s="1"/>
  <c r="U380" i="14"/>
  <c r="V380" i="14"/>
  <c r="W380" i="14" s="1"/>
  <c r="U312" i="14"/>
  <c r="V312" i="14"/>
  <c r="W312" i="14" s="1"/>
  <c r="U812" i="14"/>
  <c r="V812" i="14"/>
  <c r="U485" i="14"/>
  <c r="V485" i="14"/>
  <c r="W485" i="14" s="1"/>
  <c r="U960" i="14"/>
  <c r="V960" i="14"/>
  <c r="W960" i="14" s="1"/>
  <c r="U609" i="14"/>
  <c r="V609" i="14"/>
  <c r="W609" i="14" s="1"/>
  <c r="U391" i="14"/>
  <c r="V391" i="14"/>
  <c r="W391" i="14" s="1"/>
  <c r="U994" i="14"/>
  <c r="V994" i="14"/>
  <c r="W994" i="14" s="1"/>
  <c r="U911" i="14"/>
  <c r="V911" i="14"/>
  <c r="W911" i="14" s="1"/>
  <c r="U831" i="14"/>
  <c r="V831" i="14"/>
  <c r="W831" i="14" s="1"/>
  <c r="U762" i="14"/>
  <c r="V762" i="14"/>
  <c r="W762" i="14" s="1"/>
  <c r="U696" i="14"/>
  <c r="V696" i="14"/>
  <c r="W696" i="14" s="1"/>
  <c r="U638" i="14"/>
  <c r="V638" i="14"/>
  <c r="W638" i="14" s="1"/>
  <c r="U560" i="14"/>
  <c r="V560" i="14"/>
  <c r="W560" i="14" s="1"/>
  <c r="U484" i="14"/>
  <c r="V484" i="14"/>
  <c r="U410" i="14"/>
  <c r="V410" i="14"/>
  <c r="W410" i="14" s="1"/>
  <c r="U335" i="14"/>
  <c r="V335" i="14"/>
  <c r="W335" i="14" s="1"/>
  <c r="U1001" i="14"/>
  <c r="V1001" i="14"/>
  <c r="W1001" i="14" s="1"/>
  <c r="U856" i="14"/>
  <c r="V856" i="14"/>
  <c r="W856" i="14" s="1"/>
  <c r="U633" i="14"/>
  <c r="V633" i="14"/>
  <c r="W633" i="14" s="1"/>
  <c r="U537" i="14"/>
  <c r="V537" i="14"/>
  <c r="W537" i="14" s="1"/>
  <c r="U349" i="14"/>
  <c r="V349" i="14"/>
  <c r="W349" i="14" s="1"/>
  <c r="U1012" i="14"/>
  <c r="V1012" i="14"/>
  <c r="W1012" i="14" s="1"/>
  <c r="U956" i="14"/>
  <c r="V956" i="14"/>
  <c r="W956" i="14" s="1"/>
  <c r="U910" i="14"/>
  <c r="V910" i="14"/>
  <c r="W910" i="14" s="1"/>
  <c r="U861" i="14"/>
  <c r="V861" i="14"/>
  <c r="W861" i="14" s="1"/>
  <c r="U830" i="14"/>
  <c r="V830" i="14"/>
  <c r="W830" i="14" s="1"/>
  <c r="U794" i="14"/>
  <c r="V794" i="14"/>
  <c r="W794" i="14" s="1"/>
  <c r="U731" i="14"/>
  <c r="V731" i="14"/>
  <c r="W731" i="14" s="1"/>
  <c r="U668" i="14"/>
  <c r="V668" i="14"/>
  <c r="W668" i="14" s="1"/>
  <c r="U604" i="14"/>
  <c r="V604" i="14"/>
  <c r="W604" i="14" s="1"/>
  <c r="U549" i="14"/>
  <c r="V549" i="14"/>
  <c r="W549" i="14" s="1"/>
  <c r="U483" i="14"/>
  <c r="V483" i="14"/>
  <c r="W483" i="14" s="1"/>
  <c r="U428" i="14"/>
  <c r="V428" i="14"/>
  <c r="W428" i="14" s="1"/>
  <c r="U347" i="14"/>
  <c r="V347" i="14"/>
  <c r="W347" i="14" s="1"/>
  <c r="U1000" i="14"/>
  <c r="V1000" i="14"/>
  <c r="W1000" i="14" s="1"/>
  <c r="U944" i="14"/>
  <c r="V944" i="14"/>
  <c r="W944" i="14" s="1"/>
  <c r="U881" i="14"/>
  <c r="V881" i="14"/>
  <c r="W881" i="14" s="1"/>
  <c r="U854" i="14"/>
  <c r="V854" i="14"/>
  <c r="W854" i="14" s="1"/>
  <c r="U801" i="14"/>
  <c r="V801" i="14"/>
  <c r="W801" i="14" s="1"/>
  <c r="U773" i="14"/>
  <c r="V773" i="14"/>
  <c r="W773" i="14" s="1"/>
  <c r="U729" i="14"/>
  <c r="V729" i="14"/>
  <c r="W729" i="14" s="1"/>
  <c r="U705" i="14"/>
  <c r="V705" i="14"/>
  <c r="W705" i="14" s="1"/>
  <c r="U662" i="14"/>
  <c r="V662" i="14"/>
  <c r="W662" i="14" s="1"/>
  <c r="U632" i="14"/>
  <c r="V632" i="14"/>
  <c r="W632" i="14" s="1"/>
  <c r="U593" i="14"/>
  <c r="V593" i="14"/>
  <c r="W593" i="14" s="1"/>
  <c r="U572" i="14"/>
  <c r="V572" i="14"/>
  <c r="W572" i="14" s="1"/>
  <c r="U535" i="14"/>
  <c r="V535" i="14"/>
  <c r="W535" i="14" s="1"/>
  <c r="U509" i="14"/>
  <c r="V509" i="14"/>
  <c r="W509" i="14" s="1"/>
  <c r="U481" i="14"/>
  <c r="V481" i="14"/>
  <c r="W481" i="14" s="1"/>
  <c r="U446" i="14"/>
  <c r="V446" i="14"/>
  <c r="W446" i="14" s="1"/>
  <c r="U417" i="14"/>
  <c r="V417" i="14"/>
  <c r="W417" i="14" s="1"/>
  <c r="U377" i="14"/>
  <c r="V377" i="14"/>
  <c r="W377" i="14" s="1"/>
  <c r="U345" i="14"/>
  <c r="V345" i="14"/>
  <c r="W345" i="14" s="1"/>
  <c r="U321" i="14"/>
  <c r="V321" i="14"/>
  <c r="W321" i="14" s="1"/>
  <c r="U301" i="14"/>
  <c r="V301" i="14"/>
  <c r="W301" i="14" s="1"/>
  <c r="U102" i="14"/>
  <c r="V102" i="14" s="1"/>
  <c r="W102" i="14" s="1"/>
  <c r="U780" i="14"/>
  <c r="V780" i="14"/>
  <c r="W780" i="14" s="1"/>
  <c r="U545" i="14"/>
  <c r="V545" i="14"/>
  <c r="W545" i="14" s="1"/>
  <c r="U329" i="14"/>
  <c r="V329" i="14"/>
  <c r="W329" i="14" s="1"/>
  <c r="U966" i="14"/>
  <c r="V966" i="14"/>
  <c r="W966" i="14" s="1"/>
  <c r="U884" i="14"/>
  <c r="V884" i="14"/>
  <c r="W884" i="14" s="1"/>
  <c r="U813" i="14"/>
  <c r="V813" i="14"/>
  <c r="W813" i="14" s="1"/>
  <c r="U741" i="14"/>
  <c r="V741" i="14"/>
  <c r="W741" i="14" s="1"/>
  <c r="U669" i="14"/>
  <c r="V669" i="14"/>
  <c r="W669" i="14" s="1"/>
  <c r="U596" i="14"/>
  <c r="V596" i="14"/>
  <c r="W596" i="14" s="1"/>
  <c r="U507" i="14"/>
  <c r="V507" i="14"/>
  <c r="W507" i="14" s="1"/>
  <c r="U420" i="14"/>
  <c r="V420" i="14"/>
  <c r="W420" i="14" s="1"/>
  <c r="U371" i="14"/>
  <c r="V371" i="14"/>
  <c r="W371" i="14" s="1"/>
  <c r="U288" i="14"/>
  <c r="V288" i="14"/>
  <c r="W288" i="14" s="1"/>
  <c r="U737" i="14"/>
  <c r="V737" i="14"/>
  <c r="W737" i="14" s="1"/>
  <c r="U425" i="14"/>
  <c r="V425" i="14"/>
  <c r="W425" i="14" s="1"/>
  <c r="U983" i="14"/>
  <c r="V983" i="14"/>
  <c r="W983" i="14" s="1"/>
  <c r="U892" i="14"/>
  <c r="V892" i="14"/>
  <c r="W892" i="14" s="1"/>
  <c r="U761" i="14"/>
  <c r="V761" i="14"/>
  <c r="W761" i="14" s="1"/>
  <c r="U624" i="14"/>
  <c r="V624" i="14"/>
  <c r="W624" i="14" s="1"/>
  <c r="U506" i="14"/>
  <c r="V506" i="14"/>
  <c r="W506" i="14" s="1"/>
  <c r="U408" i="14"/>
  <c r="V408" i="14"/>
  <c r="U323" i="14"/>
  <c r="V323" i="14"/>
  <c r="W323" i="14" s="1"/>
  <c r="U995" i="14"/>
  <c r="V995" i="14"/>
  <c r="U937" i="14"/>
  <c r="V937" i="14"/>
  <c r="W937" i="14" s="1"/>
  <c r="U878" i="14"/>
  <c r="V878" i="14"/>
  <c r="W878" i="14" s="1"/>
  <c r="U844" i="14"/>
  <c r="V844" i="14"/>
  <c r="W844" i="14" s="1"/>
  <c r="U793" i="14"/>
  <c r="V793" i="14"/>
  <c r="W793" i="14" s="1"/>
  <c r="U765" i="14"/>
  <c r="V765" i="14"/>
  <c r="W765" i="14" s="1"/>
  <c r="U728" i="14"/>
  <c r="V728" i="14"/>
  <c r="U701" i="14"/>
  <c r="V701" i="14"/>
  <c r="W701" i="14" s="1"/>
  <c r="U657" i="14"/>
  <c r="V657" i="14"/>
  <c r="W657" i="14" s="1"/>
  <c r="U629" i="14"/>
  <c r="V629" i="14"/>
  <c r="W629" i="14" s="1"/>
  <c r="U585" i="14"/>
  <c r="V585" i="14"/>
  <c r="W585" i="14" s="1"/>
  <c r="U569" i="14"/>
  <c r="V569" i="14"/>
  <c r="W569" i="14" s="1"/>
  <c r="U533" i="14"/>
  <c r="V533" i="14"/>
  <c r="U505" i="14"/>
  <c r="V505" i="14"/>
  <c r="W505" i="14" s="1"/>
  <c r="U480" i="14"/>
  <c r="V480" i="14"/>
  <c r="W480" i="14" s="1"/>
  <c r="U445" i="14"/>
  <c r="V445" i="14"/>
  <c r="W445" i="14" s="1"/>
  <c r="U413" i="14"/>
  <c r="V413" i="14"/>
  <c r="W413" i="14" s="1"/>
  <c r="U369" i="14"/>
  <c r="V369" i="14"/>
  <c r="W369" i="14" s="1"/>
  <c r="U344" i="14"/>
  <c r="V344" i="14"/>
  <c r="U317" i="14"/>
  <c r="V317" i="14"/>
  <c r="W317" i="14" s="1"/>
  <c r="U300" i="14"/>
  <c r="V300" i="14"/>
  <c r="W300" i="14" s="1"/>
  <c r="U715" i="14"/>
  <c r="V715" i="14"/>
  <c r="W715" i="14" s="1"/>
  <c r="U449" i="14"/>
  <c r="V449" i="14"/>
  <c r="W449" i="14" s="1"/>
  <c r="U1013" i="14"/>
  <c r="V1013" i="14"/>
  <c r="W1013" i="14" s="1"/>
  <c r="U920" i="14"/>
  <c r="V920" i="14"/>
  <c r="W920" i="14" s="1"/>
  <c r="U851" i="14"/>
  <c r="V851" i="14"/>
  <c r="W851" i="14" s="1"/>
  <c r="U783" i="14"/>
  <c r="V783" i="14"/>
  <c r="W783" i="14" s="1"/>
  <c r="U708" i="14"/>
  <c r="V708" i="14"/>
  <c r="W708" i="14" s="1"/>
  <c r="U626" i="14"/>
  <c r="V626" i="14"/>
  <c r="W626" i="14" s="1"/>
  <c r="U550" i="14"/>
  <c r="V550" i="14"/>
  <c r="W550" i="14" s="1"/>
  <c r="U474" i="14"/>
  <c r="V474" i="14"/>
  <c r="W474" i="14" s="1"/>
  <c r="U389" i="14"/>
  <c r="V389" i="14"/>
  <c r="W389" i="14" s="1"/>
  <c r="U298" i="14"/>
  <c r="V298" i="14"/>
  <c r="W298" i="14" s="1"/>
  <c r="U885" i="14"/>
  <c r="V885" i="14"/>
  <c r="W885" i="14" s="1"/>
  <c r="U665" i="14"/>
  <c r="V665" i="14"/>
  <c r="W665" i="14" s="1"/>
  <c r="U573" i="14"/>
  <c r="V573" i="14"/>
  <c r="W573" i="14" s="1"/>
  <c r="U385" i="14"/>
  <c r="V385" i="14"/>
  <c r="W385" i="14" s="1"/>
  <c r="U304" i="14"/>
  <c r="V304" i="14"/>
  <c r="W304" i="14" s="1"/>
  <c r="U993" i="14"/>
  <c r="V993" i="14"/>
  <c r="W993" i="14" s="1"/>
  <c r="U947" i="14"/>
  <c r="V947" i="14"/>
  <c r="W947" i="14" s="1"/>
  <c r="U872" i="14"/>
  <c r="V872" i="14"/>
  <c r="W872" i="14" s="1"/>
  <c r="U811" i="14"/>
  <c r="V811" i="14"/>
  <c r="U740" i="14"/>
  <c r="V740" i="14"/>
  <c r="W740" i="14" s="1"/>
  <c r="U686" i="14"/>
  <c r="V686" i="14"/>
  <c r="W686" i="14" s="1"/>
  <c r="U658" i="14"/>
  <c r="V658" i="14"/>
  <c r="W658" i="14" s="1"/>
  <c r="U586" i="14"/>
  <c r="V586" i="14"/>
  <c r="W586" i="14" s="1"/>
  <c r="U516" i="14"/>
  <c r="V516" i="14"/>
  <c r="W516" i="14" s="1"/>
  <c r="U453" i="14"/>
  <c r="V453" i="14"/>
  <c r="W453" i="14" s="1"/>
  <c r="U388" i="14"/>
  <c r="V388" i="14"/>
  <c r="W388" i="14" s="1"/>
  <c r="U334" i="14"/>
  <c r="V334" i="14"/>
  <c r="W334" i="14" s="1"/>
  <c r="U992" i="14"/>
  <c r="V992" i="14"/>
  <c r="W992" i="14" s="1"/>
  <c r="U876" i="14"/>
  <c r="V876" i="14"/>
  <c r="W876" i="14" s="1"/>
  <c r="U789" i="14"/>
  <c r="V789" i="14"/>
  <c r="W789" i="14" s="1"/>
  <c r="U727" i="14"/>
  <c r="V727" i="14"/>
  <c r="U655" i="14"/>
  <c r="V655" i="14"/>
  <c r="W655" i="14" s="1"/>
  <c r="U566" i="14"/>
  <c r="V566" i="14"/>
  <c r="W566" i="14" s="1"/>
  <c r="U501" i="14"/>
  <c r="V501" i="14"/>
  <c r="W501" i="14" s="1"/>
  <c r="U409" i="14"/>
  <c r="V409" i="14"/>
  <c r="W409" i="14" s="1"/>
  <c r="U315" i="14"/>
  <c r="V315" i="14"/>
  <c r="W315" i="14" s="1"/>
  <c r="U1017" i="14"/>
  <c r="V1017" i="14"/>
  <c r="W1017" i="14" s="1"/>
  <c r="U1009" i="14"/>
  <c r="V1009" i="14"/>
  <c r="W1009" i="14" s="1"/>
  <c r="U999" i="14"/>
  <c r="V999" i="14"/>
  <c r="W999" i="14" s="1"/>
  <c r="U989" i="14"/>
  <c r="V989" i="14"/>
  <c r="W989" i="14" s="1"/>
  <c r="U980" i="14"/>
  <c r="V980" i="14"/>
  <c r="W980" i="14" s="1"/>
  <c r="U970" i="14"/>
  <c r="V970" i="14"/>
  <c r="W970" i="14" s="1"/>
  <c r="U962" i="14"/>
  <c r="V962" i="14"/>
  <c r="W962" i="14" s="1"/>
  <c r="U952" i="14"/>
  <c r="V952" i="14"/>
  <c r="W952" i="14" s="1"/>
  <c r="U943" i="14"/>
  <c r="V943" i="14"/>
  <c r="W943" i="14" s="1"/>
  <c r="U934" i="14"/>
  <c r="V934" i="14"/>
  <c r="W934" i="14" s="1"/>
  <c r="U924" i="14"/>
  <c r="V924" i="14"/>
  <c r="W924" i="14" s="1"/>
  <c r="U916" i="14"/>
  <c r="V916" i="14"/>
  <c r="W916" i="14" s="1"/>
  <c r="U907" i="14"/>
  <c r="V907" i="14"/>
  <c r="W907" i="14" s="1"/>
  <c r="U897" i="14"/>
  <c r="V897" i="14"/>
  <c r="W897" i="14" s="1"/>
  <c r="U889" i="14"/>
  <c r="V889" i="14"/>
  <c r="W889" i="14" s="1"/>
  <c r="U879" i="14"/>
  <c r="V879" i="14"/>
  <c r="W879" i="14" s="1"/>
  <c r="U868" i="14"/>
  <c r="V868" i="14"/>
  <c r="W868" i="14" s="1"/>
  <c r="U858" i="14"/>
  <c r="V858" i="14"/>
  <c r="W858" i="14" s="1"/>
  <c r="U847" i="14"/>
  <c r="V847" i="14"/>
  <c r="W847" i="14" s="1"/>
  <c r="U836" i="14"/>
  <c r="V836" i="14"/>
  <c r="W836" i="14" s="1"/>
  <c r="U827" i="14"/>
  <c r="V827" i="14"/>
  <c r="W827" i="14" s="1"/>
  <c r="U819" i="14"/>
  <c r="V819" i="14"/>
  <c r="W819" i="14" s="1"/>
  <c r="U808" i="14"/>
  <c r="V808" i="14"/>
  <c r="W808" i="14" s="1"/>
  <c r="U799" i="14"/>
  <c r="V799" i="14"/>
  <c r="W799" i="14" s="1"/>
  <c r="U790" i="14"/>
  <c r="V790" i="14"/>
  <c r="W790" i="14" s="1"/>
  <c r="U776" i="14"/>
  <c r="V776" i="14"/>
  <c r="W776" i="14" s="1"/>
  <c r="U767" i="14"/>
  <c r="V767" i="14"/>
  <c r="W767" i="14" s="1"/>
  <c r="U757" i="14"/>
  <c r="V757" i="14"/>
  <c r="W757" i="14" s="1"/>
  <c r="U746" i="14"/>
  <c r="V746" i="14"/>
  <c r="W746" i="14" s="1"/>
  <c r="U736" i="14"/>
  <c r="V736" i="14"/>
  <c r="W736" i="14" s="1"/>
  <c r="U725" i="14"/>
  <c r="V725" i="14"/>
  <c r="W725" i="14" s="1"/>
  <c r="U713" i="14"/>
  <c r="V713" i="14"/>
  <c r="W713" i="14" s="1"/>
  <c r="U703" i="14"/>
  <c r="V703" i="14"/>
  <c r="W703" i="14" s="1"/>
  <c r="U691" i="14"/>
  <c r="V691" i="14"/>
  <c r="W691" i="14" s="1"/>
  <c r="U683" i="14"/>
  <c r="V683" i="14"/>
  <c r="W683" i="14" s="1"/>
  <c r="U674" i="14"/>
  <c r="V674" i="14"/>
  <c r="W674" i="14" s="1"/>
  <c r="U664" i="14"/>
  <c r="V664" i="14"/>
  <c r="W664" i="14" s="1"/>
  <c r="U653" i="14"/>
  <c r="V653" i="14"/>
  <c r="W653" i="14" s="1"/>
  <c r="U644" i="14"/>
  <c r="V644" i="14"/>
  <c r="W644" i="14" s="1"/>
  <c r="U631" i="14"/>
  <c r="V631" i="14"/>
  <c r="W631" i="14" s="1"/>
  <c r="U620" i="14"/>
  <c r="V620" i="14"/>
  <c r="W620" i="14" s="1"/>
  <c r="U610" i="14"/>
  <c r="V610" i="14"/>
  <c r="W610" i="14" s="1"/>
  <c r="U600" i="14"/>
  <c r="V600" i="14"/>
  <c r="W600" i="14" s="1"/>
  <c r="U591" i="14"/>
  <c r="V591" i="14"/>
  <c r="W591" i="14" s="1"/>
  <c r="U580" i="14"/>
  <c r="V580" i="14"/>
  <c r="W580" i="14" s="1"/>
  <c r="U565" i="14"/>
  <c r="V565" i="14"/>
  <c r="W565" i="14" s="1"/>
  <c r="U556" i="14"/>
  <c r="V556" i="14"/>
  <c r="W556" i="14" s="1"/>
  <c r="U546" i="14"/>
  <c r="V546" i="14"/>
  <c r="W546" i="14" s="1"/>
  <c r="U536" i="14"/>
  <c r="V536" i="14"/>
  <c r="W536" i="14" s="1"/>
  <c r="U523" i="14"/>
  <c r="V523" i="14"/>
  <c r="W523" i="14" s="1"/>
  <c r="U512" i="14"/>
  <c r="V512" i="14"/>
  <c r="W512" i="14" s="1"/>
  <c r="U502" i="14"/>
  <c r="V502" i="14"/>
  <c r="W502" i="14" s="1"/>
  <c r="U491" i="14"/>
  <c r="V491" i="14"/>
  <c r="W491" i="14" s="1"/>
  <c r="U478" i="14"/>
  <c r="V478" i="14"/>
  <c r="W478" i="14" s="1"/>
  <c r="U469" i="14"/>
  <c r="V469" i="14"/>
  <c r="W469" i="14" s="1"/>
  <c r="U460" i="14"/>
  <c r="V460" i="14"/>
  <c r="W460" i="14" s="1"/>
  <c r="U450" i="14"/>
  <c r="V450" i="14"/>
  <c r="W450" i="14" s="1"/>
  <c r="U436" i="14"/>
  <c r="V436" i="14"/>
  <c r="W436" i="14" s="1"/>
  <c r="U424" i="14"/>
  <c r="V424" i="14"/>
  <c r="W424" i="14" s="1"/>
  <c r="U415" i="14"/>
  <c r="V415" i="14"/>
  <c r="W415" i="14" s="1"/>
  <c r="U405" i="14"/>
  <c r="V405" i="14"/>
  <c r="W405" i="14" s="1"/>
  <c r="U395" i="14"/>
  <c r="V395" i="14"/>
  <c r="W395" i="14" s="1"/>
  <c r="U384" i="14"/>
  <c r="V384" i="14"/>
  <c r="W384" i="14" s="1"/>
  <c r="U375" i="14"/>
  <c r="V375" i="14"/>
  <c r="W375" i="14" s="1"/>
  <c r="U366" i="14"/>
  <c r="V366" i="14"/>
  <c r="W366" i="14" s="1"/>
  <c r="U355" i="14"/>
  <c r="V355" i="14"/>
  <c r="W355" i="14" s="1"/>
  <c r="U342" i="14"/>
  <c r="V342" i="14"/>
  <c r="W342" i="14" s="1"/>
  <c r="U330" i="14"/>
  <c r="V330" i="14"/>
  <c r="W330" i="14" s="1"/>
  <c r="U319" i="14"/>
  <c r="V319" i="14"/>
  <c r="W319" i="14" s="1"/>
  <c r="U306" i="14"/>
  <c r="V306" i="14"/>
  <c r="W306" i="14" s="1"/>
  <c r="U293" i="14"/>
  <c r="V293" i="14"/>
  <c r="W293" i="14" s="1"/>
  <c r="U283" i="14"/>
  <c r="V283" i="14"/>
  <c r="W283" i="14" s="1"/>
  <c r="U899" i="14"/>
  <c r="V899" i="14"/>
  <c r="W899" i="14" s="1"/>
  <c r="U673" i="14"/>
  <c r="V673" i="14"/>
  <c r="W673" i="14" s="1"/>
  <c r="U488" i="14"/>
  <c r="V488" i="14"/>
  <c r="W488" i="14" s="1"/>
  <c r="U352" i="14"/>
  <c r="V352" i="14"/>
  <c r="W352" i="14" s="1"/>
  <c r="U974" i="14"/>
  <c r="V974" i="14"/>
  <c r="W974" i="14" s="1"/>
  <c r="U930" i="14"/>
  <c r="V930" i="14"/>
  <c r="W930" i="14" s="1"/>
  <c r="U862" i="14"/>
  <c r="V862" i="14"/>
  <c r="W862" i="14" s="1"/>
  <c r="U771" i="14"/>
  <c r="V771" i="14"/>
  <c r="W771" i="14" s="1"/>
  <c r="U687" i="14"/>
  <c r="V687" i="14"/>
  <c r="W687" i="14" s="1"/>
  <c r="U614" i="14"/>
  <c r="V614" i="14"/>
  <c r="W614" i="14" s="1"/>
  <c r="U530" i="14"/>
  <c r="V530" i="14"/>
  <c r="W530" i="14" s="1"/>
  <c r="U442" i="14"/>
  <c r="V442" i="14"/>
  <c r="W442" i="14" s="1"/>
  <c r="U360" i="14"/>
  <c r="V360" i="14"/>
  <c r="W360" i="14" s="1"/>
  <c r="U953" i="14"/>
  <c r="V953" i="14"/>
  <c r="W953" i="14" s="1"/>
  <c r="U601" i="14"/>
  <c r="V601" i="14"/>
  <c r="W601" i="14" s="1"/>
  <c r="U327" i="14"/>
  <c r="V327" i="14"/>
  <c r="W327" i="14" s="1"/>
  <c r="U973" i="14"/>
  <c r="V973" i="14"/>
  <c r="W973" i="14" s="1"/>
  <c r="U938" i="14"/>
  <c r="V938" i="14"/>
  <c r="W938" i="14" s="1"/>
  <c r="U901" i="14"/>
  <c r="V901" i="14"/>
  <c r="W901" i="14" s="1"/>
  <c r="U850" i="14"/>
  <c r="V850" i="14"/>
  <c r="W850" i="14" s="1"/>
  <c r="U822" i="14"/>
  <c r="V822" i="14"/>
  <c r="W822" i="14" s="1"/>
  <c r="U782" i="14"/>
  <c r="V782" i="14"/>
  <c r="W782" i="14" s="1"/>
  <c r="U718" i="14"/>
  <c r="V718" i="14"/>
  <c r="W718" i="14" s="1"/>
  <c r="U677" i="14"/>
  <c r="V677" i="14"/>
  <c r="W677" i="14" s="1"/>
  <c r="U613" i="14"/>
  <c r="V613" i="14"/>
  <c r="W613" i="14" s="1"/>
  <c r="U559" i="14"/>
  <c r="V559" i="14"/>
  <c r="W559" i="14" s="1"/>
  <c r="U495" i="14"/>
  <c r="V495" i="14"/>
  <c r="W495" i="14" s="1"/>
  <c r="U440" i="14"/>
  <c r="V440" i="14"/>
  <c r="W440" i="14" s="1"/>
  <c r="U379" i="14"/>
  <c r="V379" i="14"/>
  <c r="W379" i="14" s="1"/>
  <c r="U287" i="14"/>
  <c r="V287" i="14"/>
  <c r="W287" i="14" s="1"/>
  <c r="U929" i="14"/>
  <c r="V929" i="14"/>
  <c r="W929" i="14" s="1"/>
  <c r="U843" i="14"/>
  <c r="V843" i="14"/>
  <c r="W843" i="14" s="1"/>
  <c r="U760" i="14"/>
  <c r="V760" i="14"/>
  <c r="W760" i="14" s="1"/>
  <c r="U699" i="14"/>
  <c r="V699" i="14"/>
  <c r="W699" i="14" s="1"/>
  <c r="U625" i="14"/>
  <c r="V625" i="14"/>
  <c r="W625" i="14" s="1"/>
  <c r="U584" i="14"/>
  <c r="V584" i="14"/>
  <c r="W584" i="14" s="1"/>
  <c r="U529" i="14"/>
  <c r="V529" i="14"/>
  <c r="W529" i="14" s="1"/>
  <c r="U473" i="14"/>
  <c r="V473" i="14"/>
  <c r="W473" i="14" s="1"/>
  <c r="U441" i="14"/>
  <c r="V441" i="14"/>
  <c r="W441" i="14" s="1"/>
  <c r="U364" i="14"/>
  <c r="V364" i="14"/>
  <c r="W364" i="14" s="1"/>
  <c r="U341" i="14"/>
  <c r="V341" i="14"/>
  <c r="W341" i="14" s="1"/>
  <c r="U297" i="14"/>
  <c r="V297" i="14"/>
  <c r="W297" i="14" s="1"/>
  <c r="U985" i="14"/>
  <c r="V985" i="14"/>
  <c r="W985" i="14" s="1"/>
  <c r="U926" i="14"/>
  <c r="V926" i="14"/>
  <c r="W926" i="14" s="1"/>
  <c r="U869" i="14"/>
  <c r="V869" i="14"/>
  <c r="W869" i="14" s="1"/>
  <c r="U841" i="14"/>
  <c r="V841" i="14"/>
  <c r="W841" i="14" s="1"/>
  <c r="U788" i="14"/>
  <c r="V788" i="14"/>
  <c r="W788" i="14" s="1"/>
  <c r="U756" i="14"/>
  <c r="V756" i="14"/>
  <c r="W756" i="14" s="1"/>
  <c r="U724" i="14"/>
  <c r="V724" i="14"/>
  <c r="W724" i="14" s="1"/>
  <c r="U697" i="14"/>
  <c r="V697" i="14"/>
  <c r="W697" i="14" s="1"/>
  <c r="U649" i="14"/>
  <c r="V649" i="14"/>
  <c r="W649" i="14" s="1"/>
  <c r="U623" i="14"/>
  <c r="V623" i="14"/>
  <c r="W623" i="14" s="1"/>
  <c r="U582" i="14"/>
  <c r="V582" i="14"/>
  <c r="W582" i="14" s="1"/>
  <c r="U561" i="14"/>
  <c r="V561" i="14"/>
  <c r="W561" i="14" s="1"/>
  <c r="U528" i="14"/>
  <c r="V528" i="14"/>
  <c r="W528" i="14" s="1"/>
  <c r="U497" i="14"/>
  <c r="V497" i="14"/>
  <c r="W497" i="14" s="1"/>
  <c r="U465" i="14"/>
  <c r="V465" i="14"/>
  <c r="W465" i="14" s="1"/>
  <c r="U437" i="14"/>
  <c r="V437" i="14"/>
  <c r="W437" i="14" s="1"/>
  <c r="U401" i="14"/>
  <c r="V401" i="14"/>
  <c r="W401" i="14" s="1"/>
  <c r="U361" i="14"/>
  <c r="V361" i="14"/>
  <c r="W361" i="14" s="1"/>
  <c r="U339" i="14"/>
  <c r="V339" i="14"/>
  <c r="W339" i="14" s="1"/>
  <c r="U313" i="14"/>
  <c r="V313" i="14"/>
  <c r="W313" i="14" s="1"/>
  <c r="U289" i="14"/>
  <c r="V289" i="14"/>
  <c r="W289" i="14" s="1"/>
  <c r="U816" i="14"/>
  <c r="V816" i="14"/>
  <c r="W816" i="14" s="1"/>
  <c r="U636" i="14"/>
  <c r="V636" i="14"/>
  <c r="W636" i="14" s="1"/>
  <c r="U429" i="14"/>
  <c r="V429" i="14"/>
  <c r="W429" i="14" s="1"/>
  <c r="U984" i="14"/>
  <c r="V984" i="14"/>
  <c r="W984" i="14" s="1"/>
  <c r="U939" i="14"/>
  <c r="V939" i="14"/>
  <c r="W939" i="14" s="1"/>
  <c r="U902" i="14"/>
  <c r="V902" i="14"/>
  <c r="W902" i="14" s="1"/>
  <c r="U840" i="14"/>
  <c r="V840" i="14"/>
  <c r="W840" i="14" s="1"/>
  <c r="U795" i="14"/>
  <c r="V795" i="14"/>
  <c r="W795" i="14" s="1"/>
  <c r="U719" i="14"/>
  <c r="V719" i="14"/>
  <c r="W719" i="14" s="1"/>
  <c r="U648" i="14"/>
  <c r="V648" i="14"/>
  <c r="W648" i="14" s="1"/>
  <c r="U587" i="14"/>
  <c r="V587" i="14"/>
  <c r="W587" i="14" s="1"/>
  <c r="U518" i="14"/>
  <c r="V518" i="14"/>
  <c r="W518" i="14" s="1"/>
  <c r="U464" i="14"/>
  <c r="V464" i="14"/>
  <c r="W464" i="14" s="1"/>
  <c r="U399" i="14"/>
  <c r="V399" i="14"/>
  <c r="W399" i="14" s="1"/>
  <c r="U324" i="14"/>
  <c r="V324" i="14"/>
  <c r="W324" i="14" s="1"/>
  <c r="U777" i="14"/>
  <c r="V777" i="14"/>
  <c r="W777" i="14" s="1"/>
  <c r="U513" i="14"/>
  <c r="V513" i="14"/>
  <c r="W513" i="14" s="1"/>
  <c r="U1004" i="14"/>
  <c r="V1004" i="14"/>
  <c r="W1004" i="14" s="1"/>
  <c r="U928" i="14"/>
  <c r="V928" i="14"/>
  <c r="W928" i="14" s="1"/>
  <c r="U839" i="14"/>
  <c r="V839" i="14"/>
  <c r="W839" i="14" s="1"/>
  <c r="U770" i="14"/>
  <c r="V770" i="14"/>
  <c r="W770" i="14" s="1"/>
  <c r="U695" i="14"/>
  <c r="V695" i="14"/>
  <c r="W695" i="14" s="1"/>
  <c r="U637" i="14"/>
  <c r="V637" i="14"/>
  <c r="W637" i="14" s="1"/>
  <c r="U570" i="14"/>
  <c r="V570" i="14"/>
  <c r="W570" i="14" s="1"/>
  <c r="U527" i="14"/>
  <c r="V527" i="14"/>
  <c r="W527" i="14" s="1"/>
  <c r="U463" i="14"/>
  <c r="V463" i="14"/>
  <c r="W463" i="14" s="1"/>
  <c r="U398" i="14"/>
  <c r="V398" i="14"/>
  <c r="W398" i="14" s="1"/>
  <c r="U359" i="14"/>
  <c r="V359" i="14"/>
  <c r="W359" i="14" s="1"/>
  <c r="U296" i="14"/>
  <c r="V296" i="14"/>
  <c r="W296" i="14" s="1"/>
  <c r="U979" i="14"/>
  <c r="V979" i="14"/>
  <c r="W979" i="14" s="1"/>
  <c r="U867" i="14"/>
  <c r="V867" i="14"/>
  <c r="W867" i="14" s="1"/>
  <c r="U753" i="14"/>
  <c r="V753" i="14"/>
  <c r="W753" i="14" s="1"/>
  <c r="U643" i="14"/>
  <c r="V643" i="14"/>
  <c r="W643" i="14" s="1"/>
  <c r="U579" i="14"/>
  <c r="V579" i="14"/>
  <c r="W579" i="14" s="1"/>
  <c r="U525" i="14"/>
  <c r="V525" i="14"/>
  <c r="U493" i="14"/>
  <c r="V493" i="14"/>
  <c r="W493" i="14" s="1"/>
  <c r="U400" i="14"/>
  <c r="V400" i="14"/>
  <c r="W400" i="14" s="1"/>
  <c r="U337" i="14"/>
  <c r="V337" i="14"/>
  <c r="W337" i="14" s="1"/>
  <c r="U286" i="14"/>
  <c r="V286" i="14"/>
  <c r="W286" i="14" s="1"/>
  <c r="T86" i="14"/>
  <c r="T78" i="14"/>
  <c r="T70" i="14"/>
  <c r="T62" i="14"/>
  <c r="T54" i="14"/>
  <c r="U857" i="14"/>
  <c r="V857" i="14"/>
  <c r="W857" i="14" s="1"/>
  <c r="U576" i="14"/>
  <c r="V576" i="14"/>
  <c r="W576" i="14" s="1"/>
  <c r="U957" i="14"/>
  <c r="V957" i="14"/>
  <c r="W957" i="14" s="1"/>
  <c r="U873" i="14"/>
  <c r="V873" i="14"/>
  <c r="W873" i="14" s="1"/>
  <c r="U804" i="14"/>
  <c r="V804" i="14"/>
  <c r="W804" i="14" s="1"/>
  <c r="U732" i="14"/>
  <c r="V732" i="14"/>
  <c r="W732" i="14" s="1"/>
  <c r="U659" i="14"/>
  <c r="V659" i="14"/>
  <c r="W659" i="14" s="1"/>
  <c r="U571" i="14"/>
  <c r="V571" i="14"/>
  <c r="W571" i="14" s="1"/>
  <c r="U496" i="14"/>
  <c r="V496" i="14"/>
  <c r="W496" i="14" s="1"/>
  <c r="U430" i="14"/>
  <c r="V430" i="14"/>
  <c r="W430" i="14" s="1"/>
  <c r="U348" i="14"/>
  <c r="V348" i="14"/>
  <c r="W348" i="14" s="1"/>
  <c r="U712" i="14"/>
  <c r="V712" i="14"/>
  <c r="U448" i="14"/>
  <c r="V448" i="14"/>
  <c r="W448" i="14" s="1"/>
  <c r="U1020" i="14"/>
  <c r="V1020" i="14"/>
  <c r="W1020" i="14" s="1"/>
  <c r="U965" i="14"/>
  <c r="V965" i="14"/>
  <c r="W965" i="14" s="1"/>
  <c r="U919" i="14"/>
  <c r="V919" i="14"/>
  <c r="W919" i="14" s="1"/>
  <c r="U883" i="14"/>
  <c r="V883" i="14"/>
  <c r="W883" i="14" s="1"/>
  <c r="U803" i="14"/>
  <c r="V803" i="14"/>
  <c r="W803" i="14" s="1"/>
  <c r="U750" i="14"/>
  <c r="V750" i="14"/>
  <c r="W750" i="14" s="1"/>
  <c r="U707" i="14"/>
  <c r="V707" i="14"/>
  <c r="W707" i="14" s="1"/>
  <c r="U647" i="14"/>
  <c r="V647" i="14"/>
  <c r="W647" i="14" s="1"/>
  <c r="U595" i="14"/>
  <c r="V595" i="14"/>
  <c r="W595" i="14" s="1"/>
  <c r="U540" i="14"/>
  <c r="V540" i="14"/>
  <c r="W540" i="14" s="1"/>
  <c r="U472" i="14"/>
  <c r="V472" i="14"/>
  <c r="W472" i="14" s="1"/>
  <c r="U419" i="14"/>
  <c r="V419" i="14"/>
  <c r="W419" i="14" s="1"/>
  <c r="U370" i="14"/>
  <c r="V370" i="14"/>
  <c r="W370" i="14" s="1"/>
  <c r="U310" i="14"/>
  <c r="V310" i="14"/>
  <c r="W310" i="14" s="1"/>
  <c r="U912" i="14"/>
  <c r="V912" i="14"/>
  <c r="W912" i="14" s="1"/>
  <c r="U833" i="14"/>
  <c r="V833" i="14"/>
  <c r="W833" i="14" s="1"/>
  <c r="U787" i="14"/>
  <c r="V787" i="14"/>
  <c r="W787" i="14" s="1"/>
  <c r="U721" i="14"/>
  <c r="V721" i="14"/>
  <c r="W721" i="14" s="1"/>
  <c r="U692" i="14"/>
  <c r="V692" i="14"/>
  <c r="W692" i="14" s="1"/>
  <c r="U617" i="14"/>
  <c r="V617" i="14"/>
  <c r="W617" i="14" s="1"/>
  <c r="U555" i="14"/>
  <c r="V555" i="14"/>
  <c r="W555" i="14" s="1"/>
  <c r="U459" i="14"/>
  <c r="V459" i="14"/>
  <c r="U433" i="14"/>
  <c r="V433" i="14"/>
  <c r="W433" i="14" s="1"/>
  <c r="U357" i="14"/>
  <c r="V357" i="14"/>
  <c r="W357" i="14" s="1"/>
  <c r="U311" i="14"/>
  <c r="V311" i="14"/>
  <c r="W311" i="14" s="1"/>
  <c r="U977" i="14"/>
  <c r="V977" i="14"/>
  <c r="W977" i="14" s="1"/>
  <c r="U905" i="14"/>
  <c r="V905" i="14"/>
  <c r="W905" i="14" s="1"/>
  <c r="U864" i="14"/>
  <c r="V864" i="14"/>
  <c r="W864" i="14" s="1"/>
  <c r="U817" i="14"/>
  <c r="V817" i="14"/>
  <c r="W817" i="14" s="1"/>
  <c r="U781" i="14"/>
  <c r="V781" i="14"/>
  <c r="W781" i="14" s="1"/>
  <c r="U748" i="14"/>
  <c r="V748" i="14"/>
  <c r="W748" i="14" s="1"/>
  <c r="U717" i="14"/>
  <c r="V717" i="14"/>
  <c r="W717" i="14" s="1"/>
  <c r="U681" i="14"/>
  <c r="V681" i="14"/>
  <c r="W681" i="14" s="1"/>
  <c r="U641" i="14"/>
  <c r="V641" i="14"/>
  <c r="W641" i="14" s="1"/>
  <c r="U616" i="14"/>
  <c r="V616" i="14"/>
  <c r="W616" i="14" s="1"/>
  <c r="U577" i="14"/>
  <c r="V577" i="14"/>
  <c r="W577" i="14" s="1"/>
  <c r="U553" i="14"/>
  <c r="V553" i="14"/>
  <c r="W553" i="14" s="1"/>
  <c r="U521" i="14"/>
  <c r="V521" i="14"/>
  <c r="W521" i="14" s="1"/>
  <c r="U489" i="14"/>
  <c r="V489" i="14"/>
  <c r="W489" i="14" s="1"/>
  <c r="U457" i="14"/>
  <c r="V457" i="14"/>
  <c r="W457" i="14" s="1"/>
  <c r="U432" i="14"/>
  <c r="V432" i="14"/>
  <c r="W432" i="14" s="1"/>
  <c r="U393" i="14"/>
  <c r="V393" i="14"/>
  <c r="W393" i="14" s="1"/>
  <c r="U353" i="14"/>
  <c r="V353" i="14"/>
  <c r="W353" i="14" s="1"/>
  <c r="U332" i="14"/>
  <c r="V332" i="14"/>
  <c r="W332" i="14" s="1"/>
  <c r="U309" i="14"/>
  <c r="V309" i="14"/>
  <c r="W309" i="14" s="1"/>
  <c r="U281" i="14"/>
  <c r="V281" i="14"/>
  <c r="W281" i="14" s="1"/>
  <c r="U1019" i="14"/>
  <c r="V1019" i="14"/>
  <c r="U1011" i="14"/>
  <c r="V1011" i="14"/>
  <c r="W1011" i="14" s="1"/>
  <c r="U1003" i="14"/>
  <c r="V1003" i="14"/>
  <c r="W1003" i="14" s="1"/>
  <c r="U991" i="14"/>
  <c r="V991" i="14"/>
  <c r="W991" i="14" s="1"/>
  <c r="U982" i="14"/>
  <c r="V982" i="14"/>
  <c r="W982" i="14" s="1"/>
  <c r="U972" i="14"/>
  <c r="V972" i="14"/>
  <c r="W972" i="14" s="1"/>
  <c r="U964" i="14"/>
  <c r="V964" i="14"/>
  <c r="W964" i="14" s="1"/>
  <c r="U955" i="14"/>
  <c r="V955" i="14"/>
  <c r="W955" i="14" s="1"/>
  <c r="U946" i="14"/>
  <c r="V946" i="14"/>
  <c r="W946" i="14" s="1"/>
  <c r="U936" i="14"/>
  <c r="V936" i="14"/>
  <c r="W936" i="14" s="1"/>
  <c r="U927" i="14"/>
  <c r="V927" i="14"/>
  <c r="W927" i="14" s="1"/>
  <c r="U918" i="14"/>
  <c r="V918" i="14"/>
  <c r="W918" i="14" s="1"/>
  <c r="U909" i="14"/>
  <c r="V909" i="14"/>
  <c r="U900" i="14"/>
  <c r="V900" i="14"/>
  <c r="W900" i="14" s="1"/>
  <c r="U891" i="14"/>
  <c r="V891" i="14"/>
  <c r="W891" i="14" s="1"/>
  <c r="U882" i="14"/>
  <c r="V882" i="14"/>
  <c r="W882" i="14" s="1"/>
  <c r="U871" i="14"/>
  <c r="V871" i="14"/>
  <c r="U860" i="14"/>
  <c r="V860" i="14"/>
  <c r="W860" i="14" s="1"/>
  <c r="U849" i="14"/>
  <c r="V849" i="14"/>
  <c r="W849" i="14" s="1"/>
  <c r="U838" i="14"/>
  <c r="V838" i="14"/>
  <c r="W838" i="14" s="1"/>
  <c r="U829" i="14"/>
  <c r="V829" i="14"/>
  <c r="W829" i="14" s="1"/>
  <c r="U821" i="14"/>
  <c r="V821" i="14"/>
  <c r="W821" i="14" s="1"/>
  <c r="U810" i="14"/>
  <c r="V810" i="14"/>
  <c r="W810" i="14" s="1"/>
  <c r="U802" i="14"/>
  <c r="V802" i="14"/>
  <c r="W802" i="14" s="1"/>
  <c r="U792" i="14"/>
  <c r="V792" i="14"/>
  <c r="U779" i="14"/>
  <c r="V779" i="14"/>
  <c r="W779" i="14" s="1"/>
  <c r="U769" i="14"/>
  <c r="V769" i="14"/>
  <c r="W769" i="14" s="1"/>
  <c r="U759" i="14"/>
  <c r="V759" i="14"/>
  <c r="W759" i="14" s="1"/>
  <c r="U749" i="14"/>
  <c r="V749" i="14"/>
  <c r="W749" i="14" s="1"/>
  <c r="U739" i="14"/>
  <c r="V739" i="14"/>
  <c r="W739" i="14" s="1"/>
  <c r="U730" i="14"/>
  <c r="V730" i="14"/>
  <c r="W730" i="14" s="1"/>
  <c r="U716" i="14"/>
  <c r="V716" i="14"/>
  <c r="W716" i="14" s="1"/>
  <c r="U706" i="14"/>
  <c r="V706" i="14"/>
  <c r="W706" i="14" s="1"/>
  <c r="U694" i="14"/>
  <c r="V694" i="14"/>
  <c r="W694" i="14" s="1"/>
  <c r="U685" i="14"/>
  <c r="V685" i="14"/>
  <c r="W685" i="14" s="1"/>
  <c r="U676" i="14"/>
  <c r="V676" i="14"/>
  <c r="W676" i="14" s="1"/>
  <c r="U667" i="14"/>
  <c r="V667" i="14"/>
  <c r="U656" i="14"/>
  <c r="V656" i="14"/>
  <c r="W656" i="14" s="1"/>
  <c r="U646" i="14"/>
  <c r="V646" i="14"/>
  <c r="W646" i="14" s="1"/>
  <c r="U635" i="14"/>
  <c r="V635" i="14"/>
  <c r="W635" i="14" s="1"/>
  <c r="U622" i="14"/>
  <c r="V622" i="14"/>
  <c r="W622" i="14" s="1"/>
  <c r="U612" i="14"/>
  <c r="V612" i="14"/>
  <c r="W612" i="14" s="1"/>
  <c r="U603" i="14"/>
  <c r="V603" i="14"/>
  <c r="W603" i="14" s="1"/>
  <c r="U594" i="14"/>
  <c r="V594" i="14"/>
  <c r="W594" i="14" s="1"/>
  <c r="U583" i="14"/>
  <c r="V583" i="14"/>
  <c r="W583" i="14" s="1"/>
  <c r="U568" i="14"/>
  <c r="V568" i="14"/>
  <c r="W568" i="14" s="1"/>
  <c r="U558" i="14"/>
  <c r="V558" i="14"/>
  <c r="W558" i="14" s="1"/>
  <c r="U548" i="14"/>
  <c r="V548" i="14"/>
  <c r="W548" i="14" s="1"/>
  <c r="U539" i="14"/>
  <c r="V539" i="14"/>
  <c r="U526" i="14"/>
  <c r="V526" i="14"/>
  <c r="W526" i="14" s="1"/>
  <c r="U515" i="14"/>
  <c r="V515" i="14"/>
  <c r="W515" i="14" s="1"/>
  <c r="U504" i="14"/>
  <c r="V504" i="14"/>
  <c r="W504" i="14" s="1"/>
  <c r="U494" i="14"/>
  <c r="V494" i="14"/>
  <c r="W494" i="14" s="1"/>
  <c r="U482" i="14"/>
  <c r="V482" i="14"/>
  <c r="W482" i="14" s="1"/>
  <c r="U471" i="14"/>
  <c r="V471" i="14"/>
  <c r="W471" i="14" s="1"/>
  <c r="U462" i="14"/>
  <c r="V462" i="14"/>
  <c r="W462" i="14" s="1"/>
  <c r="U452" i="14"/>
  <c r="V452" i="14"/>
  <c r="W452" i="14" s="1"/>
  <c r="U439" i="14"/>
  <c r="V439" i="14"/>
  <c r="W439" i="14" s="1"/>
  <c r="U427" i="14"/>
  <c r="V427" i="14"/>
  <c r="W427" i="14" s="1"/>
  <c r="U418" i="14"/>
  <c r="V418" i="14"/>
  <c r="W418" i="14" s="1"/>
  <c r="U407" i="14"/>
  <c r="V407" i="14"/>
  <c r="U397" i="14"/>
  <c r="V397" i="14"/>
  <c r="W397" i="14" s="1"/>
  <c r="U387" i="14"/>
  <c r="V387" i="14"/>
  <c r="W387" i="14" s="1"/>
  <c r="U378" i="14"/>
  <c r="V378" i="14"/>
  <c r="W378" i="14" s="1"/>
  <c r="U368" i="14"/>
  <c r="V368" i="14"/>
  <c r="W368" i="14" s="1"/>
  <c r="U358" i="14"/>
  <c r="V358" i="14"/>
  <c r="W358" i="14" s="1"/>
  <c r="U346" i="14"/>
  <c r="V346" i="14"/>
  <c r="W346" i="14" s="1"/>
  <c r="U333" i="14"/>
  <c r="V333" i="14"/>
  <c r="W333" i="14" s="1"/>
  <c r="U322" i="14"/>
  <c r="V322" i="14"/>
  <c r="W322" i="14" s="1"/>
  <c r="U308" i="14"/>
  <c r="V308" i="14"/>
  <c r="W308" i="14" s="1"/>
  <c r="U295" i="14"/>
  <c r="V295" i="14"/>
  <c r="W295" i="14" s="1"/>
  <c r="U285" i="14"/>
  <c r="V285" i="14"/>
  <c r="W285" i="14" s="1"/>
  <c r="U1018" i="14"/>
  <c r="V1018" i="14"/>
  <c r="W1018" i="14" s="1"/>
  <c r="U1010" i="14"/>
  <c r="V1010" i="14"/>
  <c r="W1010" i="14" s="1"/>
  <c r="U1002" i="14"/>
  <c r="V1002" i="14"/>
  <c r="W1002" i="14" s="1"/>
  <c r="U990" i="14"/>
  <c r="V990" i="14"/>
  <c r="W990" i="14" s="1"/>
  <c r="U981" i="14"/>
  <c r="V981" i="14"/>
  <c r="W981" i="14" s="1"/>
  <c r="U971" i="14"/>
  <c r="V971" i="14"/>
  <c r="U963" i="14"/>
  <c r="V963" i="14"/>
  <c r="W963" i="14" s="1"/>
  <c r="U954" i="14"/>
  <c r="V954" i="14"/>
  <c r="W954" i="14" s="1"/>
  <c r="U945" i="14"/>
  <c r="V945" i="14"/>
  <c r="W945" i="14" s="1"/>
  <c r="U935" i="14"/>
  <c r="V935" i="14"/>
  <c r="W935" i="14" s="1"/>
  <c r="U925" i="14"/>
  <c r="V925" i="14"/>
  <c r="W925" i="14" s="1"/>
  <c r="U917" i="14"/>
  <c r="V917" i="14"/>
  <c r="W917" i="14" s="1"/>
  <c r="U908" i="14"/>
  <c r="V908" i="14"/>
  <c r="W908" i="14" s="1"/>
  <c r="U898" i="14"/>
  <c r="V898" i="14"/>
  <c r="W898" i="14" s="1"/>
  <c r="U890" i="14"/>
  <c r="V890" i="14"/>
  <c r="W890" i="14" s="1"/>
  <c r="U880" i="14"/>
  <c r="V880" i="14"/>
  <c r="W880" i="14" s="1"/>
  <c r="U870" i="14"/>
  <c r="V870" i="14"/>
  <c r="W870" i="14" s="1"/>
  <c r="U859" i="14"/>
  <c r="V859" i="14"/>
  <c r="W859" i="14" s="1"/>
  <c r="U848" i="14"/>
  <c r="V848" i="14"/>
  <c r="W848" i="14" s="1"/>
  <c r="U837" i="14"/>
  <c r="V837" i="14"/>
  <c r="W837" i="14" s="1"/>
  <c r="U828" i="14"/>
  <c r="V828" i="14"/>
  <c r="W828" i="14" s="1"/>
  <c r="U820" i="14"/>
  <c r="V820" i="14"/>
  <c r="W820" i="14" s="1"/>
  <c r="U809" i="14"/>
  <c r="V809" i="14"/>
  <c r="W809" i="14" s="1"/>
  <c r="U800" i="14"/>
  <c r="V800" i="14"/>
  <c r="W800" i="14" s="1"/>
  <c r="U791" i="14"/>
  <c r="V791" i="14"/>
  <c r="W791" i="14" s="1"/>
  <c r="U778" i="14"/>
  <c r="V778" i="14"/>
  <c r="W778" i="14" s="1"/>
  <c r="U768" i="14"/>
  <c r="V768" i="14"/>
  <c r="W768" i="14" s="1"/>
  <c r="U758" i="14"/>
  <c r="V758" i="14"/>
  <c r="W758" i="14" s="1"/>
  <c r="U747" i="14"/>
  <c r="V747" i="14"/>
  <c r="W747" i="14" s="1"/>
  <c r="U738" i="14"/>
  <c r="V738" i="14"/>
  <c r="U726" i="14"/>
  <c r="V726" i="14"/>
  <c r="W726" i="14" s="1"/>
  <c r="U714" i="14"/>
  <c r="V714" i="14"/>
  <c r="W714" i="14" s="1"/>
  <c r="U704" i="14"/>
  <c r="V704" i="14"/>
  <c r="W704" i="14" s="1"/>
  <c r="U693" i="14"/>
  <c r="V693" i="14"/>
  <c r="W693" i="14" s="1"/>
  <c r="U684" i="14"/>
  <c r="V684" i="14"/>
  <c r="W684" i="14" s="1"/>
  <c r="U675" i="14"/>
  <c r="V675" i="14"/>
  <c r="W675" i="14" s="1"/>
  <c r="U666" i="14"/>
  <c r="V666" i="14"/>
  <c r="W666" i="14" s="1"/>
  <c r="U654" i="14"/>
  <c r="V654" i="14"/>
  <c r="W654" i="14" s="1"/>
  <c r="U645" i="14"/>
  <c r="V645" i="14"/>
  <c r="W645" i="14" s="1"/>
  <c r="U634" i="14"/>
  <c r="V634" i="14"/>
  <c r="W634" i="14" s="1"/>
  <c r="U621" i="14"/>
  <c r="V621" i="14"/>
  <c r="W621" i="14" s="1"/>
  <c r="U611" i="14"/>
  <c r="V611" i="14"/>
  <c r="U602" i="14"/>
  <c r="V602" i="14"/>
  <c r="W602" i="14" s="1"/>
  <c r="U592" i="14"/>
  <c r="V592" i="14"/>
  <c r="W592" i="14" s="1"/>
  <c r="U581" i="14"/>
  <c r="V581" i="14"/>
  <c r="W581" i="14" s="1"/>
  <c r="U567" i="14"/>
  <c r="V567" i="14"/>
  <c r="W567" i="14" s="1"/>
  <c r="U557" i="14"/>
  <c r="V557" i="14"/>
  <c r="W557" i="14" s="1"/>
  <c r="U547" i="14"/>
  <c r="V547" i="14"/>
  <c r="W547" i="14" s="1"/>
  <c r="U538" i="14"/>
  <c r="V538" i="14"/>
  <c r="W538" i="14" s="1"/>
  <c r="U524" i="14"/>
  <c r="V524" i="14"/>
  <c r="W524" i="14" s="1"/>
  <c r="U514" i="14"/>
  <c r="V514" i="14"/>
  <c r="W514" i="14" s="1"/>
  <c r="U503" i="14"/>
  <c r="V503" i="14"/>
  <c r="W503" i="14" s="1"/>
  <c r="U492" i="14"/>
  <c r="V492" i="14"/>
  <c r="W492" i="14" s="1"/>
  <c r="U479" i="14"/>
  <c r="V479" i="14"/>
  <c r="W479" i="14" s="1"/>
  <c r="U470" i="14"/>
  <c r="V470" i="14"/>
  <c r="W470" i="14" s="1"/>
  <c r="U461" i="14"/>
  <c r="V461" i="14"/>
  <c r="W461" i="14" s="1"/>
  <c r="U451" i="14"/>
  <c r="V451" i="14"/>
  <c r="W451" i="14" s="1"/>
  <c r="U438" i="14"/>
  <c r="V438" i="14"/>
  <c r="W438" i="14" s="1"/>
  <c r="U426" i="14"/>
  <c r="V426" i="14"/>
  <c r="W426" i="14" s="1"/>
  <c r="U416" i="14"/>
  <c r="V416" i="14"/>
  <c r="W416" i="14" s="1"/>
  <c r="U406" i="14"/>
  <c r="V406" i="14"/>
  <c r="W406" i="14" s="1"/>
  <c r="U396" i="14"/>
  <c r="V396" i="14"/>
  <c r="W396" i="14" s="1"/>
  <c r="U386" i="14"/>
  <c r="V386" i="14"/>
  <c r="W386" i="14" s="1"/>
  <c r="U376" i="14"/>
  <c r="V376" i="14"/>
  <c r="W376" i="14" s="1"/>
  <c r="U367" i="14"/>
  <c r="V367" i="14"/>
  <c r="W367" i="14" s="1"/>
  <c r="U356" i="14"/>
  <c r="V356" i="14"/>
  <c r="W356" i="14" s="1"/>
  <c r="U343" i="14"/>
  <c r="V343" i="14"/>
  <c r="W343" i="14" s="1"/>
  <c r="U331" i="14"/>
  <c r="V331" i="14"/>
  <c r="W331" i="14" s="1"/>
  <c r="U320" i="14"/>
  <c r="V320" i="14"/>
  <c r="W320" i="14" s="1"/>
  <c r="U307" i="14"/>
  <c r="V307" i="14"/>
  <c r="W307" i="14" s="1"/>
  <c r="U294" i="14"/>
  <c r="V294" i="14"/>
  <c r="W294" i="14" s="1"/>
  <c r="U284" i="14"/>
  <c r="V284" i="14"/>
  <c r="W284" i="14" s="1"/>
  <c r="U1016" i="14"/>
  <c r="V1016" i="14"/>
  <c r="W1016" i="14" s="1"/>
  <c r="U1008" i="14"/>
  <c r="V1008" i="14"/>
  <c r="W1008" i="14" s="1"/>
  <c r="U998" i="14"/>
  <c r="V998" i="14"/>
  <c r="W998" i="14" s="1"/>
  <c r="U988" i="14"/>
  <c r="V988" i="14"/>
  <c r="W988" i="14" s="1"/>
  <c r="U978" i="14"/>
  <c r="V978" i="14"/>
  <c r="W978" i="14" s="1"/>
  <c r="U969" i="14"/>
  <c r="V969" i="14"/>
  <c r="W969" i="14" s="1"/>
  <c r="U961" i="14"/>
  <c r="V961" i="14"/>
  <c r="W961" i="14" s="1"/>
  <c r="U951" i="14"/>
  <c r="V951" i="14"/>
  <c r="W951" i="14" s="1"/>
  <c r="U942" i="14"/>
  <c r="V942" i="14"/>
  <c r="W942" i="14" s="1"/>
  <c r="U933" i="14"/>
  <c r="V933" i="14"/>
  <c r="W933" i="14" s="1"/>
  <c r="U923" i="14"/>
  <c r="V923" i="14"/>
  <c r="W923" i="14" s="1"/>
  <c r="U915" i="14"/>
  <c r="V915" i="14"/>
  <c r="W915" i="14" s="1"/>
  <c r="U906" i="14"/>
  <c r="V906" i="14"/>
  <c r="W906" i="14" s="1"/>
  <c r="U896" i="14"/>
  <c r="V896" i="14"/>
  <c r="W896" i="14" s="1"/>
  <c r="U888" i="14"/>
  <c r="V888" i="14"/>
  <c r="W888" i="14" s="1"/>
  <c r="U877" i="14"/>
  <c r="V877" i="14"/>
  <c r="W877" i="14" s="1"/>
  <c r="U866" i="14"/>
  <c r="V866" i="14"/>
  <c r="W866" i="14" s="1"/>
  <c r="U855" i="14"/>
  <c r="V855" i="14"/>
  <c r="W855" i="14" s="1"/>
  <c r="U846" i="14"/>
  <c r="V846" i="14"/>
  <c r="W846" i="14" s="1"/>
  <c r="U835" i="14"/>
  <c r="V835" i="14"/>
  <c r="W835" i="14" s="1"/>
  <c r="U826" i="14"/>
  <c r="V826" i="14"/>
  <c r="W826" i="14" s="1"/>
  <c r="U818" i="14"/>
  <c r="V818" i="14"/>
  <c r="W818" i="14" s="1"/>
  <c r="U807" i="14"/>
  <c r="V807" i="14"/>
  <c r="W807" i="14" s="1"/>
  <c r="U798" i="14"/>
  <c r="V798" i="14"/>
  <c r="W798" i="14" s="1"/>
  <c r="U786" i="14"/>
  <c r="V786" i="14"/>
  <c r="W786" i="14" s="1"/>
  <c r="U775" i="14"/>
  <c r="V775" i="14"/>
  <c r="W775" i="14" s="1"/>
  <c r="U766" i="14"/>
  <c r="V766" i="14"/>
  <c r="W766" i="14" s="1"/>
  <c r="U755" i="14"/>
  <c r="V755" i="14"/>
  <c r="W755" i="14" s="1"/>
  <c r="U744" i="14"/>
  <c r="V744" i="14"/>
  <c r="W744" i="14" s="1"/>
  <c r="U735" i="14"/>
  <c r="V735" i="14"/>
  <c r="W735" i="14" s="1"/>
  <c r="U723" i="14"/>
  <c r="V723" i="14"/>
  <c r="W723" i="14" s="1"/>
  <c r="U711" i="14"/>
  <c r="V711" i="14"/>
  <c r="W711" i="14" s="1"/>
  <c r="U702" i="14"/>
  <c r="V702" i="14"/>
  <c r="W702" i="14" s="1"/>
  <c r="U690" i="14"/>
  <c r="V690" i="14"/>
  <c r="W690" i="14" s="1"/>
  <c r="U682" i="14"/>
  <c r="V682" i="14"/>
  <c r="W682" i="14" s="1"/>
  <c r="U672" i="14"/>
  <c r="V672" i="14"/>
  <c r="W672" i="14" s="1"/>
  <c r="U663" i="14"/>
  <c r="V663" i="14"/>
  <c r="W663" i="14" s="1"/>
  <c r="U652" i="14"/>
  <c r="V652" i="14"/>
  <c r="W652" i="14" s="1"/>
  <c r="U642" i="14"/>
  <c r="V642" i="14"/>
  <c r="W642" i="14" s="1"/>
  <c r="U630" i="14"/>
  <c r="V630" i="14"/>
  <c r="W630" i="14" s="1"/>
  <c r="U619" i="14"/>
  <c r="V619" i="14"/>
  <c r="W619" i="14" s="1"/>
  <c r="U608" i="14"/>
  <c r="V608" i="14"/>
  <c r="W608" i="14" s="1"/>
  <c r="U599" i="14"/>
  <c r="V599" i="14"/>
  <c r="W599" i="14" s="1"/>
  <c r="U590" i="14"/>
  <c r="V590" i="14"/>
  <c r="W590" i="14" s="1"/>
  <c r="U578" i="14"/>
  <c r="V578" i="14"/>
  <c r="W578" i="14" s="1"/>
  <c r="U564" i="14"/>
  <c r="V564" i="14"/>
  <c r="W564" i="14" s="1"/>
  <c r="U554" i="14"/>
  <c r="V554" i="14"/>
  <c r="W554" i="14" s="1"/>
  <c r="U544" i="14"/>
  <c r="V544" i="14"/>
  <c r="W544" i="14" s="1"/>
  <c r="U534" i="14"/>
  <c r="V534" i="14"/>
  <c r="W534" i="14" s="1"/>
  <c r="U522" i="14"/>
  <c r="V522" i="14"/>
  <c r="W522" i="14" s="1"/>
  <c r="U511" i="14"/>
  <c r="V511" i="14"/>
  <c r="W511" i="14" s="1"/>
  <c r="U500" i="14"/>
  <c r="V500" i="14"/>
  <c r="W500" i="14" s="1"/>
  <c r="U490" i="14"/>
  <c r="V490" i="14"/>
  <c r="W490" i="14" s="1"/>
  <c r="U477" i="14"/>
  <c r="V477" i="14"/>
  <c r="W477" i="14" s="1"/>
  <c r="U468" i="14"/>
  <c r="V468" i="14"/>
  <c r="W468" i="14" s="1"/>
  <c r="U458" i="14"/>
  <c r="V458" i="14"/>
  <c r="W458" i="14" s="1"/>
  <c r="U447" i="14"/>
  <c r="V447" i="14"/>
  <c r="W447" i="14" s="1"/>
  <c r="U435" i="14"/>
  <c r="V435" i="14"/>
  <c r="W435" i="14" s="1"/>
  <c r="U423" i="14"/>
  <c r="V423" i="14"/>
  <c r="W423" i="14" s="1"/>
  <c r="U414" i="14"/>
  <c r="V414" i="14"/>
  <c r="W414" i="14" s="1"/>
  <c r="U404" i="14"/>
  <c r="V404" i="14"/>
  <c r="W404" i="14" s="1"/>
  <c r="U394" i="14"/>
  <c r="V394" i="14"/>
  <c r="W394" i="14" s="1"/>
  <c r="U383" i="14"/>
  <c r="V383" i="14"/>
  <c r="W383" i="14" s="1"/>
  <c r="U374" i="14"/>
  <c r="V374" i="14"/>
  <c r="W374" i="14" s="1"/>
  <c r="U365" i="14"/>
  <c r="V365" i="14"/>
  <c r="W365" i="14" s="1"/>
  <c r="U354" i="14"/>
  <c r="V354" i="14"/>
  <c r="W354" i="14" s="1"/>
  <c r="U340" i="14"/>
  <c r="V340" i="14"/>
  <c r="W340" i="14" s="1"/>
  <c r="U328" i="14"/>
  <c r="V328" i="14"/>
  <c r="W328" i="14" s="1"/>
  <c r="U318" i="14"/>
  <c r="V318" i="14"/>
  <c r="W318" i="14" s="1"/>
  <c r="U303" i="14"/>
  <c r="V303" i="14"/>
  <c r="W303" i="14" s="1"/>
  <c r="U292" i="14"/>
  <c r="V292" i="14"/>
  <c r="W292" i="14" s="1"/>
  <c r="U282" i="14"/>
  <c r="V282" i="14"/>
  <c r="W282" i="14" s="1"/>
  <c r="U75" i="14"/>
  <c r="V75" i="14" s="1"/>
  <c r="W75" i="14" s="1"/>
  <c r="U1015" i="14"/>
  <c r="V1015" i="14"/>
  <c r="W1015" i="14" s="1"/>
  <c r="U1007" i="14"/>
  <c r="V1007" i="14"/>
  <c r="W1007" i="14" s="1"/>
  <c r="U997" i="14"/>
  <c r="V997" i="14"/>
  <c r="W997" i="14" s="1"/>
  <c r="U987" i="14"/>
  <c r="V987" i="14"/>
  <c r="W987" i="14" s="1"/>
  <c r="U976" i="14"/>
  <c r="V976" i="14"/>
  <c r="W976" i="14" s="1"/>
  <c r="U968" i="14"/>
  <c r="V968" i="14"/>
  <c r="W968" i="14" s="1"/>
  <c r="U959" i="14"/>
  <c r="V959" i="14"/>
  <c r="W959" i="14" s="1"/>
  <c r="U950" i="14"/>
  <c r="V950" i="14"/>
  <c r="W950" i="14" s="1"/>
  <c r="U941" i="14"/>
  <c r="V941" i="14"/>
  <c r="W941" i="14" s="1"/>
  <c r="U932" i="14"/>
  <c r="V932" i="14"/>
  <c r="W932" i="14" s="1"/>
  <c r="U922" i="14"/>
  <c r="V922" i="14"/>
  <c r="W922" i="14" s="1"/>
  <c r="U914" i="14"/>
  <c r="V914" i="14"/>
  <c r="W914" i="14" s="1"/>
  <c r="U904" i="14"/>
  <c r="V904" i="14"/>
  <c r="W904" i="14" s="1"/>
  <c r="U895" i="14"/>
  <c r="V895" i="14"/>
  <c r="W895" i="14" s="1"/>
  <c r="U887" i="14"/>
  <c r="V887" i="14"/>
  <c r="W887" i="14" s="1"/>
  <c r="U875" i="14"/>
  <c r="V875" i="14"/>
  <c r="W875" i="14" s="1"/>
  <c r="U865" i="14"/>
  <c r="V865" i="14"/>
  <c r="W865" i="14" s="1"/>
  <c r="U853" i="14"/>
  <c r="V853" i="14"/>
  <c r="W853" i="14" s="1"/>
  <c r="U845" i="14"/>
  <c r="V845" i="14"/>
  <c r="W845" i="14" s="1"/>
  <c r="U834" i="14"/>
  <c r="V834" i="14"/>
  <c r="W834" i="14" s="1"/>
  <c r="U825" i="14"/>
  <c r="V825" i="14"/>
  <c r="W825" i="14" s="1"/>
  <c r="U815" i="14"/>
  <c r="V815" i="14"/>
  <c r="W815" i="14" s="1"/>
  <c r="U806" i="14"/>
  <c r="V806" i="14"/>
  <c r="W806" i="14" s="1"/>
  <c r="U797" i="14"/>
  <c r="V797" i="14"/>
  <c r="W797" i="14" s="1"/>
  <c r="U785" i="14"/>
  <c r="V785" i="14"/>
  <c r="W785" i="14" s="1"/>
  <c r="U774" i="14"/>
  <c r="V774" i="14"/>
  <c r="W774" i="14" s="1"/>
  <c r="U764" i="14"/>
  <c r="V764" i="14"/>
  <c r="W764" i="14" s="1"/>
  <c r="U754" i="14"/>
  <c r="V754" i="14"/>
  <c r="W754" i="14" s="1"/>
  <c r="U743" i="14"/>
  <c r="V743" i="14"/>
  <c r="W743" i="14" s="1"/>
  <c r="U734" i="14"/>
  <c r="V734" i="14"/>
  <c r="W734" i="14" s="1"/>
  <c r="U722" i="14"/>
  <c r="V722" i="14"/>
  <c r="W722" i="14" s="1"/>
  <c r="U710" i="14"/>
  <c r="V710" i="14"/>
  <c r="W710" i="14" s="1"/>
  <c r="U700" i="14"/>
  <c r="V700" i="14"/>
  <c r="W700" i="14" s="1"/>
  <c r="U689" i="14"/>
  <c r="V689" i="14"/>
  <c r="W689" i="14" s="1"/>
  <c r="U680" i="14"/>
  <c r="V680" i="14"/>
  <c r="W680" i="14" s="1"/>
  <c r="U671" i="14"/>
  <c r="V671" i="14"/>
  <c r="W671" i="14" s="1"/>
  <c r="U661" i="14"/>
  <c r="V661" i="14"/>
  <c r="W661" i="14" s="1"/>
  <c r="U651" i="14"/>
  <c r="V651" i="14"/>
  <c r="W651" i="14" s="1"/>
  <c r="U640" i="14"/>
  <c r="V640" i="14"/>
  <c r="W640" i="14" s="1"/>
  <c r="U628" i="14"/>
  <c r="V628" i="14"/>
  <c r="W628" i="14" s="1"/>
  <c r="U618" i="14"/>
  <c r="V618" i="14"/>
  <c r="W618" i="14" s="1"/>
  <c r="U607" i="14"/>
  <c r="V607" i="14"/>
  <c r="W607" i="14" s="1"/>
  <c r="U598" i="14"/>
  <c r="V598" i="14"/>
  <c r="W598" i="14" s="1"/>
  <c r="U589" i="14"/>
  <c r="V589" i="14"/>
  <c r="W589" i="14" s="1"/>
  <c r="U575" i="14"/>
  <c r="V575" i="14"/>
  <c r="W575" i="14" s="1"/>
  <c r="U563" i="14"/>
  <c r="V563" i="14"/>
  <c r="W563" i="14" s="1"/>
  <c r="U552" i="14"/>
  <c r="V552" i="14"/>
  <c r="W552" i="14" s="1"/>
  <c r="U543" i="14"/>
  <c r="V543" i="14"/>
  <c r="W543" i="14" s="1"/>
  <c r="U532" i="14"/>
  <c r="V532" i="14"/>
  <c r="W532" i="14" s="1"/>
  <c r="U520" i="14"/>
  <c r="V520" i="14"/>
  <c r="W520" i="14" s="1"/>
  <c r="U510" i="14"/>
  <c r="V510" i="14"/>
  <c r="W510" i="14" s="1"/>
  <c r="U499" i="14"/>
  <c r="V499" i="14"/>
  <c r="W499" i="14" s="1"/>
  <c r="U487" i="14"/>
  <c r="V487" i="14"/>
  <c r="W487" i="14" s="1"/>
  <c r="U476" i="14"/>
  <c r="V476" i="14"/>
  <c r="W476" i="14" s="1"/>
  <c r="U467" i="14"/>
  <c r="V467" i="14"/>
  <c r="W467" i="14" s="1"/>
  <c r="U456" i="14"/>
  <c r="V456" i="14"/>
  <c r="W456" i="14" s="1"/>
  <c r="U444" i="14"/>
  <c r="V444" i="14"/>
  <c r="W444" i="14" s="1"/>
  <c r="U434" i="14"/>
  <c r="V434" i="14"/>
  <c r="W434" i="14" s="1"/>
  <c r="U422" i="14"/>
  <c r="V422" i="14"/>
  <c r="W422" i="14" s="1"/>
  <c r="U412" i="14"/>
  <c r="V412" i="14"/>
  <c r="W412" i="14" s="1"/>
  <c r="U403" i="14"/>
  <c r="V403" i="14"/>
  <c r="W403" i="14" s="1"/>
  <c r="U392" i="14"/>
  <c r="V392" i="14"/>
  <c r="W392" i="14" s="1"/>
  <c r="U382" i="14"/>
  <c r="V382" i="14"/>
  <c r="W382" i="14" s="1"/>
  <c r="U373" i="14"/>
  <c r="V373" i="14"/>
  <c r="W373" i="14" s="1"/>
  <c r="U363" i="14"/>
  <c r="V363" i="14"/>
  <c r="W363" i="14" s="1"/>
  <c r="U351" i="14"/>
  <c r="V351" i="14"/>
  <c r="W351" i="14" s="1"/>
  <c r="U338" i="14"/>
  <c r="V338" i="14"/>
  <c r="W338" i="14" s="1"/>
  <c r="U326" i="14"/>
  <c r="V326" i="14"/>
  <c r="W326" i="14" s="1"/>
  <c r="U316" i="14"/>
  <c r="V316" i="14"/>
  <c r="W316" i="14" s="1"/>
  <c r="U302" i="14"/>
  <c r="V302" i="14"/>
  <c r="W302" i="14" s="1"/>
  <c r="U291" i="14"/>
  <c r="V291" i="14"/>
  <c r="W291" i="14" s="1"/>
  <c r="U280" i="14"/>
  <c r="U1014" i="14"/>
  <c r="V1014" i="14"/>
  <c r="W1014" i="14" s="1"/>
  <c r="U1006" i="14"/>
  <c r="V1006" i="14"/>
  <c r="W1006" i="14" s="1"/>
  <c r="U996" i="14"/>
  <c r="V996" i="14"/>
  <c r="W996" i="14" s="1"/>
  <c r="U986" i="14"/>
  <c r="V986" i="14"/>
  <c r="W986" i="14" s="1"/>
  <c r="U975" i="14"/>
  <c r="V975" i="14"/>
  <c r="W975" i="14" s="1"/>
  <c r="U967" i="14"/>
  <c r="V967" i="14"/>
  <c r="W967" i="14" s="1"/>
  <c r="U958" i="14"/>
  <c r="V958" i="14"/>
  <c r="W958" i="14" s="1"/>
  <c r="U949" i="14"/>
  <c r="V949" i="14"/>
  <c r="W949" i="14" s="1"/>
  <c r="U940" i="14"/>
  <c r="V940" i="14"/>
  <c r="W940" i="14" s="1"/>
  <c r="U931" i="14"/>
  <c r="V931" i="14"/>
  <c r="W931" i="14" s="1"/>
  <c r="U921" i="14"/>
  <c r="V921" i="14"/>
  <c r="W921" i="14" s="1"/>
  <c r="U913" i="14"/>
  <c r="V913" i="14"/>
  <c r="W913" i="14" s="1"/>
  <c r="U903" i="14"/>
  <c r="V903" i="14"/>
  <c r="W903" i="14" s="1"/>
  <c r="U894" i="14"/>
  <c r="V894" i="14"/>
  <c r="W894" i="14" s="1"/>
  <c r="U886" i="14"/>
  <c r="V886" i="14"/>
  <c r="W886" i="14" s="1"/>
  <c r="U874" i="14"/>
  <c r="V874" i="14"/>
  <c r="W874" i="14" s="1"/>
  <c r="U863" i="14"/>
  <c r="V863" i="14"/>
  <c r="W863" i="14" s="1"/>
  <c r="U852" i="14"/>
  <c r="V852" i="14"/>
  <c r="W852" i="14" s="1"/>
  <c r="U842" i="14"/>
  <c r="V842" i="14"/>
  <c r="W842" i="14" s="1"/>
  <c r="U832" i="14"/>
  <c r="V832" i="14"/>
  <c r="W832" i="14" s="1"/>
  <c r="U824" i="14"/>
  <c r="V824" i="14"/>
  <c r="W824" i="14" s="1"/>
  <c r="U814" i="14"/>
  <c r="V814" i="14"/>
  <c r="W814" i="14" s="1"/>
  <c r="U805" i="14"/>
  <c r="V805" i="14"/>
  <c r="W805" i="14" s="1"/>
  <c r="U796" i="14"/>
  <c r="V796" i="14"/>
  <c r="W796" i="14" s="1"/>
  <c r="U784" i="14"/>
  <c r="V784" i="14"/>
  <c r="W784" i="14" s="1"/>
  <c r="U772" i="14"/>
  <c r="V772" i="14"/>
  <c r="W772" i="14" s="1"/>
  <c r="U763" i="14"/>
  <c r="V763" i="14"/>
  <c r="W763" i="14" s="1"/>
  <c r="U752" i="14"/>
  <c r="V752" i="14"/>
  <c r="W752" i="14" s="1"/>
  <c r="U742" i="14"/>
  <c r="V742" i="14"/>
  <c r="W742" i="14" s="1"/>
  <c r="U733" i="14"/>
  <c r="V733" i="14"/>
  <c r="W733" i="14" s="1"/>
  <c r="U720" i="14"/>
  <c r="V720" i="14"/>
  <c r="W720" i="14" s="1"/>
  <c r="U709" i="14"/>
  <c r="V709" i="14"/>
  <c r="W709" i="14" s="1"/>
  <c r="U698" i="14"/>
  <c r="V698" i="14"/>
  <c r="W698" i="14" s="1"/>
  <c r="U688" i="14"/>
  <c r="V688" i="14"/>
  <c r="W688" i="14" s="1"/>
  <c r="U679" i="14"/>
  <c r="V679" i="14"/>
  <c r="W679" i="14" s="1"/>
  <c r="U670" i="14"/>
  <c r="V670" i="14"/>
  <c r="W670" i="14" s="1"/>
  <c r="U660" i="14"/>
  <c r="V660" i="14"/>
  <c r="W660" i="14" s="1"/>
  <c r="U650" i="14"/>
  <c r="V650" i="14"/>
  <c r="W650" i="14" s="1"/>
  <c r="U639" i="14"/>
  <c r="V639" i="14"/>
  <c r="W639" i="14" s="1"/>
  <c r="U627" i="14"/>
  <c r="V627" i="14"/>
  <c r="W627" i="14" s="1"/>
  <c r="U615" i="14"/>
  <c r="V615" i="14"/>
  <c r="W615" i="14" s="1"/>
  <c r="U606" i="14"/>
  <c r="V606" i="14"/>
  <c r="W606" i="14" s="1"/>
  <c r="U597" i="14"/>
  <c r="V597" i="14"/>
  <c r="W597" i="14" s="1"/>
  <c r="U588" i="14"/>
  <c r="V588" i="14"/>
  <c r="W588" i="14" s="1"/>
  <c r="U574" i="14"/>
  <c r="V574" i="14"/>
  <c r="W574" i="14" s="1"/>
  <c r="U562" i="14"/>
  <c r="V562" i="14"/>
  <c r="W562" i="14" s="1"/>
  <c r="U551" i="14"/>
  <c r="V551" i="14"/>
  <c r="W551" i="14" s="1"/>
  <c r="U542" i="14"/>
  <c r="V542" i="14"/>
  <c r="W542" i="14" s="1"/>
  <c r="U531" i="14"/>
  <c r="V531" i="14"/>
  <c r="W531" i="14" s="1"/>
  <c r="U519" i="14"/>
  <c r="V519" i="14"/>
  <c r="W519" i="14" s="1"/>
  <c r="U508" i="14"/>
  <c r="V508" i="14"/>
  <c r="W508" i="14" s="1"/>
  <c r="U498" i="14"/>
  <c r="V498" i="14"/>
  <c r="W498" i="14" s="1"/>
  <c r="U486" i="14"/>
  <c r="V486" i="14"/>
  <c r="W486" i="14" s="1"/>
  <c r="U475" i="14"/>
  <c r="V475" i="14"/>
  <c r="W475" i="14" s="1"/>
  <c r="U466" i="14"/>
  <c r="V466" i="14"/>
  <c r="W466" i="14" s="1"/>
  <c r="U455" i="14"/>
  <c r="V455" i="14"/>
  <c r="W455" i="14" s="1"/>
  <c r="U443" i="14"/>
  <c r="V443" i="14"/>
  <c r="W443" i="14" s="1"/>
  <c r="U431" i="14"/>
  <c r="V431" i="14"/>
  <c r="W431" i="14" s="1"/>
  <c r="U421" i="14"/>
  <c r="V421" i="14"/>
  <c r="W421" i="14" s="1"/>
  <c r="U411" i="14"/>
  <c r="V411" i="14"/>
  <c r="W411" i="14" s="1"/>
  <c r="U402" i="14"/>
  <c r="V402" i="14"/>
  <c r="W402" i="14" s="1"/>
  <c r="U390" i="14"/>
  <c r="V390" i="14"/>
  <c r="W390" i="14" s="1"/>
  <c r="U381" i="14"/>
  <c r="V381" i="14"/>
  <c r="W381" i="14" s="1"/>
  <c r="U372" i="14"/>
  <c r="V372" i="14"/>
  <c r="W372" i="14" s="1"/>
  <c r="U362" i="14"/>
  <c r="V362" i="14"/>
  <c r="W362" i="14" s="1"/>
  <c r="U350" i="14"/>
  <c r="V350" i="14"/>
  <c r="W350" i="14" s="1"/>
  <c r="U336" i="14"/>
  <c r="V336" i="14"/>
  <c r="W336" i="14" s="1"/>
  <c r="U325" i="14"/>
  <c r="V325" i="14"/>
  <c r="W325" i="14" s="1"/>
  <c r="U314" i="14"/>
  <c r="V314" i="14"/>
  <c r="W314" i="14" s="1"/>
  <c r="U299" i="14"/>
  <c r="V299" i="14"/>
  <c r="W299" i="14" s="1"/>
  <c r="U290" i="14"/>
  <c r="V290" i="14"/>
  <c r="W290" i="14" s="1"/>
  <c r="T1018" i="14"/>
  <c r="T1010" i="14"/>
  <c r="T1002" i="14"/>
  <c r="T994" i="14"/>
  <c r="T986" i="14"/>
  <c r="T978" i="14"/>
  <c r="T970" i="14"/>
  <c r="T962" i="14"/>
  <c r="T954" i="14"/>
  <c r="T946" i="14"/>
  <c r="T938" i="14"/>
  <c r="T930" i="14"/>
  <c r="T922" i="14"/>
  <c r="T914" i="14"/>
  <c r="T906" i="14"/>
  <c r="T898" i="14"/>
  <c r="T890" i="14"/>
  <c r="T882" i="14"/>
  <c r="T874" i="14"/>
  <c r="T866" i="14"/>
  <c r="T858" i="14"/>
  <c r="T850" i="14"/>
  <c r="T842" i="14"/>
  <c r="T834" i="14"/>
  <c r="T826" i="14"/>
  <c r="T818" i="14"/>
  <c r="T810" i="14"/>
  <c r="T802" i="14"/>
  <c r="T794" i="14"/>
  <c r="T786" i="14"/>
  <c r="T778" i="14"/>
  <c r="T770" i="14"/>
  <c r="T762" i="14"/>
  <c r="T754" i="14"/>
  <c r="T746" i="14"/>
  <c r="T738" i="14"/>
  <c r="T730" i="14"/>
  <c r="T722" i="14"/>
  <c r="T714" i="14"/>
  <c r="T706" i="14"/>
  <c r="T698" i="14"/>
  <c r="T690" i="14"/>
  <c r="T682" i="14"/>
  <c r="T674" i="14"/>
  <c r="T666" i="14"/>
  <c r="T658" i="14"/>
  <c r="T650" i="14"/>
  <c r="T642" i="14"/>
  <c r="T634" i="14"/>
  <c r="T626" i="14"/>
  <c r="T618" i="14"/>
  <c r="T610" i="14"/>
  <c r="T602" i="14"/>
  <c r="T594" i="14"/>
  <c r="T586" i="14"/>
  <c r="T578" i="14"/>
  <c r="T570" i="14"/>
  <c r="T562" i="14"/>
  <c r="T554" i="14"/>
  <c r="T546" i="14"/>
  <c r="T538" i="14"/>
  <c r="T530" i="14"/>
  <c r="T522" i="14"/>
  <c r="T514" i="14"/>
  <c r="T506" i="14"/>
  <c r="T498" i="14"/>
  <c r="T490" i="14"/>
  <c r="T482" i="14"/>
  <c r="T474" i="14"/>
  <c r="T466" i="14"/>
  <c r="T458" i="14"/>
  <c r="T450" i="14"/>
  <c r="T442" i="14"/>
  <c r="T434" i="14"/>
  <c r="T426" i="14"/>
  <c r="T418" i="14"/>
  <c r="T410" i="14"/>
  <c r="T402" i="14"/>
  <c r="T394" i="14"/>
  <c r="T386" i="14"/>
  <c r="T378" i="14"/>
  <c r="T370" i="14"/>
  <c r="T362" i="14"/>
  <c r="T354" i="14"/>
  <c r="T346" i="14"/>
  <c r="T338" i="14"/>
  <c r="T330" i="14"/>
  <c r="T322" i="14"/>
  <c r="T314" i="14"/>
  <c r="T306" i="14"/>
  <c r="T298" i="14"/>
  <c r="T290" i="14"/>
  <c r="T282" i="14"/>
  <c r="T274" i="14"/>
  <c r="T266" i="14"/>
  <c r="T258" i="14"/>
  <c r="T250" i="14"/>
  <c r="T242" i="14"/>
  <c r="T234" i="14"/>
  <c r="T226" i="14"/>
  <c r="T218" i="14"/>
  <c r="T210" i="14"/>
  <c r="T202" i="14"/>
  <c r="T194" i="14"/>
  <c r="T186" i="14"/>
  <c r="T178" i="14"/>
  <c r="T170" i="14"/>
  <c r="T162" i="14"/>
  <c r="T154" i="14"/>
  <c r="T146" i="14"/>
  <c r="T138" i="14"/>
  <c r="T130" i="14"/>
  <c r="T122" i="14"/>
  <c r="T114" i="14"/>
  <c r="T106" i="14"/>
  <c r="U106" i="14" s="1"/>
  <c r="T1017" i="14"/>
  <c r="T1009" i="14"/>
  <c r="T1001" i="14"/>
  <c r="T993" i="14"/>
  <c r="T985" i="14"/>
  <c r="T977" i="14"/>
  <c r="T969" i="14"/>
  <c r="T961" i="14"/>
  <c r="T953" i="14"/>
  <c r="T945" i="14"/>
  <c r="T937" i="14"/>
  <c r="T929" i="14"/>
  <c r="T921" i="14"/>
  <c r="T913" i="14"/>
  <c r="T905" i="14"/>
  <c r="T897" i="14"/>
  <c r="T889" i="14"/>
  <c r="T881" i="14"/>
  <c r="T873" i="14"/>
  <c r="T865" i="14"/>
  <c r="T857" i="14"/>
  <c r="T849" i="14"/>
  <c r="T841" i="14"/>
  <c r="T833" i="14"/>
  <c r="T825" i="14"/>
  <c r="T817" i="14"/>
  <c r="T809" i="14"/>
  <c r="T801" i="14"/>
  <c r="T793" i="14"/>
  <c r="T785" i="14"/>
  <c r="T777" i="14"/>
  <c r="T769" i="14"/>
  <c r="T761" i="14"/>
  <c r="T753" i="14"/>
  <c r="T745" i="14"/>
  <c r="T737" i="14"/>
  <c r="T729" i="14"/>
  <c r="T721" i="14"/>
  <c r="T713" i="14"/>
  <c r="T705" i="14"/>
  <c r="T697" i="14"/>
  <c r="T689" i="14"/>
  <c r="T681" i="14"/>
  <c r="T673" i="14"/>
  <c r="T665" i="14"/>
  <c r="T657" i="14"/>
  <c r="T649" i="14"/>
  <c r="T641" i="14"/>
  <c r="T633" i="14"/>
  <c r="T625" i="14"/>
  <c r="T617" i="14"/>
  <c r="T609" i="14"/>
  <c r="T601" i="14"/>
  <c r="T593" i="14"/>
  <c r="T585" i="14"/>
  <c r="T577" i="14"/>
  <c r="T569" i="14"/>
  <c r="T561" i="14"/>
  <c r="T553" i="14"/>
  <c r="T545" i="14"/>
  <c r="T537" i="14"/>
  <c r="T529" i="14"/>
  <c r="T521" i="14"/>
  <c r="T513" i="14"/>
  <c r="T505" i="14"/>
  <c r="T497" i="14"/>
  <c r="T489" i="14"/>
  <c r="T481" i="14"/>
  <c r="T473" i="14"/>
  <c r="T465" i="14"/>
  <c r="T457" i="14"/>
  <c r="T449" i="14"/>
  <c r="T441" i="14"/>
  <c r="T433" i="14"/>
  <c r="T425" i="14"/>
  <c r="T417" i="14"/>
  <c r="T409" i="14"/>
  <c r="T401" i="14"/>
  <c r="T393" i="14"/>
  <c r="T385" i="14"/>
  <c r="T377" i="14"/>
  <c r="T369" i="14"/>
  <c r="T361" i="14"/>
  <c r="T353" i="14"/>
  <c r="T345" i="14"/>
  <c r="T337" i="14"/>
  <c r="T329" i="14"/>
  <c r="T321" i="14"/>
  <c r="T313" i="14"/>
  <c r="T305" i="14"/>
  <c r="T297" i="14"/>
  <c r="T289" i="14"/>
  <c r="T281" i="14"/>
  <c r="T273" i="14"/>
  <c r="T265" i="14"/>
  <c r="T257" i="14"/>
  <c r="T249" i="14"/>
  <c r="U249" i="14" s="1"/>
  <c r="T241" i="14"/>
  <c r="T233" i="14"/>
  <c r="T225" i="14"/>
  <c r="T217" i="14"/>
  <c r="T209" i="14"/>
  <c r="T201" i="14"/>
  <c r="T193" i="14"/>
  <c r="T185" i="14"/>
  <c r="T177" i="14"/>
  <c r="T169" i="14"/>
  <c r="T161" i="14"/>
  <c r="T153" i="14"/>
  <c r="T145" i="14"/>
  <c r="T137" i="14"/>
  <c r="T129" i="14"/>
  <c r="T121" i="14"/>
  <c r="T113" i="14"/>
  <c r="U113" i="14" s="1"/>
  <c r="T105" i="14"/>
  <c r="T97" i="14"/>
  <c r="U97" i="14" s="1"/>
  <c r="T89" i="14"/>
  <c r="U89" i="14" s="1"/>
  <c r="T81" i="14"/>
  <c r="T73" i="14"/>
  <c r="T65" i="14"/>
  <c r="T57" i="14"/>
  <c r="T49" i="14"/>
  <c r="T1013" i="14"/>
  <c r="T1005" i="14"/>
  <c r="T997" i="14"/>
  <c r="T989" i="14"/>
  <c r="T981" i="14"/>
  <c r="T973" i="14"/>
  <c r="T965" i="14"/>
  <c r="T957" i="14"/>
  <c r="T949" i="14"/>
  <c r="T941" i="14"/>
  <c r="T933" i="14"/>
  <c r="T925" i="14"/>
  <c r="T917" i="14"/>
  <c r="T909" i="14"/>
  <c r="T901" i="14"/>
  <c r="T893" i="14"/>
  <c r="T885" i="14"/>
  <c r="T877" i="14"/>
  <c r="T869" i="14"/>
  <c r="T861" i="14"/>
  <c r="T853" i="14"/>
  <c r="T845" i="14"/>
  <c r="T837" i="14"/>
  <c r="T829" i="14"/>
  <c r="T821" i="14"/>
  <c r="T813" i="14"/>
  <c r="T805" i="14"/>
  <c r="T797" i="14"/>
  <c r="T789" i="14"/>
  <c r="T781" i="14"/>
  <c r="T773" i="14"/>
  <c r="T765" i="14"/>
  <c r="T757" i="14"/>
  <c r="T749" i="14"/>
  <c r="T741" i="14"/>
  <c r="T733" i="14"/>
  <c r="T725" i="14"/>
  <c r="T717" i="14"/>
  <c r="T709" i="14"/>
  <c r="T701" i="14"/>
  <c r="T693" i="14"/>
  <c r="T685" i="14"/>
  <c r="T677" i="14"/>
  <c r="T669" i="14"/>
  <c r="T661" i="14"/>
  <c r="T653" i="14"/>
  <c r="T645" i="14"/>
  <c r="T637" i="14"/>
  <c r="T629" i="14"/>
  <c r="T621" i="14"/>
  <c r="T613" i="14"/>
  <c r="T605" i="14"/>
  <c r="T597" i="14"/>
  <c r="T589" i="14"/>
  <c r="T581" i="14"/>
  <c r="T573" i="14"/>
  <c r="T565" i="14"/>
  <c r="T557" i="14"/>
  <c r="T549" i="14"/>
  <c r="T541" i="14"/>
  <c r="T533" i="14"/>
  <c r="T525" i="14"/>
  <c r="T517" i="14"/>
  <c r="T509" i="14"/>
  <c r="T501" i="14"/>
  <c r="T493" i="14"/>
  <c r="T485" i="14"/>
  <c r="T477" i="14"/>
  <c r="T469" i="14"/>
  <c r="T461" i="14"/>
  <c r="T453" i="14"/>
  <c r="T445" i="14"/>
  <c r="T437" i="14"/>
  <c r="T429" i="14"/>
  <c r="T421" i="14"/>
  <c r="T413" i="14"/>
  <c r="T405" i="14"/>
  <c r="T397" i="14"/>
  <c r="T389" i="14"/>
  <c r="T381" i="14"/>
  <c r="T373" i="14"/>
  <c r="T365" i="14"/>
  <c r="T357" i="14"/>
  <c r="T349" i="14"/>
  <c r="T341" i="14"/>
  <c r="T333" i="14"/>
  <c r="T325" i="14"/>
  <c r="T317" i="14"/>
  <c r="T309" i="14"/>
  <c r="T301" i="14"/>
  <c r="T293" i="14"/>
  <c r="T285" i="14"/>
  <c r="T277" i="14"/>
  <c r="T269" i="14"/>
  <c r="T261" i="14"/>
  <c r="T253" i="14"/>
  <c r="T245" i="14"/>
  <c r="T237" i="14"/>
  <c r="T229" i="14"/>
  <c r="T221" i="14"/>
  <c r="T213" i="14"/>
  <c r="T205" i="14"/>
  <c r="T197" i="14"/>
  <c r="T189" i="14"/>
  <c r="T181" i="14"/>
  <c r="T173" i="14"/>
  <c r="T165" i="14"/>
  <c r="T157" i="14"/>
  <c r="T149" i="14"/>
  <c r="T141" i="14"/>
  <c r="T133" i="14"/>
  <c r="T125" i="14"/>
  <c r="T117" i="14"/>
  <c r="T109" i="14"/>
  <c r="T101" i="14"/>
  <c r="T93" i="14"/>
  <c r="T85" i="14"/>
  <c r="U85" i="14" s="1"/>
  <c r="T77" i="14"/>
  <c r="T69" i="14"/>
  <c r="T61" i="14"/>
  <c r="T53" i="14"/>
  <c r="T98" i="14"/>
  <c r="U98" i="14" s="1"/>
  <c r="T90" i="14"/>
  <c r="T82" i="14"/>
  <c r="T74" i="14"/>
  <c r="T66" i="14"/>
  <c r="T58" i="14"/>
  <c r="T50" i="14"/>
  <c r="T1015" i="14"/>
  <c r="T1007" i="14"/>
  <c r="T999" i="14"/>
  <c r="T991" i="14"/>
  <c r="T983" i="14"/>
  <c r="T975" i="14"/>
  <c r="T967" i="14"/>
  <c r="T959" i="14"/>
  <c r="T951" i="14"/>
  <c r="T943" i="14"/>
  <c r="T935" i="14"/>
  <c r="T927" i="14"/>
  <c r="T919" i="14"/>
  <c r="T911" i="14"/>
  <c r="T903" i="14"/>
  <c r="T895" i="14"/>
  <c r="T887" i="14"/>
  <c r="T879" i="14"/>
  <c r="T871" i="14"/>
  <c r="T863" i="14"/>
  <c r="T855" i="14"/>
  <c r="T847" i="14"/>
  <c r="T839" i="14"/>
  <c r="T831" i="14"/>
  <c r="T823" i="14"/>
  <c r="T815" i="14"/>
  <c r="T807" i="14"/>
  <c r="T799" i="14"/>
  <c r="T791" i="14"/>
  <c r="T783" i="14"/>
  <c r="T775" i="14"/>
  <c r="T767" i="14"/>
  <c r="T759" i="14"/>
  <c r="T751" i="14"/>
  <c r="T743" i="14"/>
  <c r="T735" i="14"/>
  <c r="T727" i="14"/>
  <c r="T719" i="14"/>
  <c r="T711" i="14"/>
  <c r="T703" i="14"/>
  <c r="T695" i="14"/>
  <c r="T687" i="14"/>
  <c r="T679" i="14"/>
  <c r="T671" i="14"/>
  <c r="T663" i="14"/>
  <c r="T655" i="14"/>
  <c r="T647" i="14"/>
  <c r="T639" i="14"/>
  <c r="T631" i="14"/>
  <c r="T623" i="14"/>
  <c r="T615" i="14"/>
  <c r="T607" i="14"/>
  <c r="T599" i="14"/>
  <c r="T591" i="14"/>
  <c r="T583" i="14"/>
  <c r="T575" i="14"/>
  <c r="T567" i="14"/>
  <c r="T559" i="14"/>
  <c r="T551" i="14"/>
  <c r="T543" i="14"/>
  <c r="T535" i="14"/>
  <c r="T527" i="14"/>
  <c r="T519" i="14"/>
  <c r="T511" i="14"/>
  <c r="T503" i="14"/>
  <c r="T495" i="14"/>
  <c r="T487" i="14"/>
  <c r="T479" i="14"/>
  <c r="T471" i="14"/>
  <c r="T463" i="14"/>
  <c r="T455" i="14"/>
  <c r="T447" i="14"/>
  <c r="T439" i="14"/>
  <c r="T431" i="14"/>
  <c r="T423" i="14"/>
  <c r="T415" i="14"/>
  <c r="T407" i="14"/>
  <c r="T399" i="14"/>
  <c r="T391" i="14"/>
  <c r="T383" i="14"/>
  <c r="T375" i="14"/>
  <c r="T367" i="14"/>
  <c r="T359" i="14"/>
  <c r="T351" i="14"/>
  <c r="T343" i="14"/>
  <c r="T335" i="14"/>
  <c r="T327" i="14"/>
  <c r="T319" i="14"/>
  <c r="T311" i="14"/>
  <c r="T303" i="14"/>
  <c r="T295" i="14"/>
  <c r="T287" i="14"/>
  <c r="T279" i="14"/>
  <c r="T271" i="14"/>
  <c r="T263" i="14"/>
  <c r="T255" i="14"/>
  <c r="T247" i="14"/>
  <c r="T239" i="14"/>
  <c r="T231" i="14"/>
  <c r="T223" i="14"/>
  <c r="T215" i="14"/>
  <c r="T207" i="14"/>
  <c r="T199" i="14"/>
  <c r="T191" i="14"/>
  <c r="T183" i="14"/>
  <c r="T175" i="14"/>
  <c r="T167" i="14"/>
  <c r="T159" i="14"/>
  <c r="T151" i="14"/>
  <c r="T143" i="14"/>
  <c r="T135" i="14"/>
  <c r="U135" i="14" s="1"/>
  <c r="T127" i="14"/>
  <c r="T119" i="14"/>
  <c r="T111" i="14"/>
  <c r="T103" i="14"/>
  <c r="T95" i="14"/>
  <c r="T87" i="14"/>
  <c r="T79" i="14"/>
  <c r="T71" i="14"/>
  <c r="T63" i="14"/>
  <c r="T55" i="14"/>
  <c r="T47" i="14"/>
  <c r="T22" i="14"/>
  <c r="T32" i="14"/>
  <c r="T40" i="14"/>
  <c r="K31" i="21"/>
  <c r="K32" i="21"/>
  <c r="H31" i="21"/>
  <c r="G36" i="21"/>
  <c r="J32" i="21"/>
  <c r="J33" i="21"/>
  <c r="H32" i="21"/>
  <c r="J34" i="21"/>
  <c r="G31" i="21"/>
  <c r="H33" i="21"/>
  <c r="J35" i="21"/>
  <c r="G32" i="21"/>
  <c r="H34" i="21"/>
  <c r="J36" i="21"/>
  <c r="G33" i="21"/>
  <c r="H35" i="21"/>
  <c r="G34" i="21"/>
  <c r="T1020" i="14"/>
  <c r="T1012" i="14"/>
  <c r="T1004" i="14"/>
  <c r="T996" i="14"/>
  <c r="T988" i="14"/>
  <c r="T980" i="14"/>
  <c r="T972" i="14"/>
  <c r="T964" i="14"/>
  <c r="T956" i="14"/>
  <c r="T948" i="14"/>
  <c r="T940" i="14"/>
  <c r="T932" i="14"/>
  <c r="T924" i="14"/>
  <c r="T916" i="14"/>
  <c r="T908" i="14"/>
  <c r="T900" i="14"/>
  <c r="T892" i="14"/>
  <c r="T884" i="14"/>
  <c r="T876" i="14"/>
  <c r="T868" i="14"/>
  <c r="T860" i="14"/>
  <c r="T852" i="14"/>
  <c r="T844" i="14"/>
  <c r="T836" i="14"/>
  <c r="T828" i="14"/>
  <c r="T820" i="14"/>
  <c r="T812" i="14"/>
  <c r="T804" i="14"/>
  <c r="T796" i="14"/>
  <c r="T788" i="14"/>
  <c r="T780" i="14"/>
  <c r="T772" i="14"/>
  <c r="T764" i="14"/>
  <c r="T756" i="14"/>
  <c r="T748" i="14"/>
  <c r="T740" i="14"/>
  <c r="T732" i="14"/>
  <c r="T724" i="14"/>
  <c r="T716" i="14"/>
  <c r="T708" i="14"/>
  <c r="T700" i="14"/>
  <c r="T692" i="14"/>
  <c r="T684" i="14"/>
  <c r="T676" i="14"/>
  <c r="T668" i="14"/>
  <c r="T660" i="14"/>
  <c r="T652" i="14"/>
  <c r="T644" i="14"/>
  <c r="T636" i="14"/>
  <c r="T628" i="14"/>
  <c r="T620" i="14"/>
  <c r="T612" i="14"/>
  <c r="T604" i="14"/>
  <c r="T596" i="14"/>
  <c r="T588" i="14"/>
  <c r="T580" i="14"/>
  <c r="T572" i="14"/>
  <c r="T564" i="14"/>
  <c r="T556" i="14"/>
  <c r="T548" i="14"/>
  <c r="T540" i="14"/>
  <c r="T532" i="14"/>
  <c r="T524" i="14"/>
  <c r="T516" i="14"/>
  <c r="T508" i="14"/>
  <c r="T500" i="14"/>
  <c r="T492" i="14"/>
  <c r="T484" i="14"/>
  <c r="T476" i="14"/>
  <c r="T468" i="14"/>
  <c r="T460" i="14"/>
  <c r="T452" i="14"/>
  <c r="T444" i="14"/>
  <c r="T436" i="14"/>
  <c r="T428" i="14"/>
  <c r="T420" i="14"/>
  <c r="T412" i="14"/>
  <c r="T404" i="14"/>
  <c r="T396" i="14"/>
  <c r="T388" i="14"/>
  <c r="T380" i="14"/>
  <c r="T372" i="14"/>
  <c r="T364" i="14"/>
  <c r="T356" i="14"/>
  <c r="T348" i="14"/>
  <c r="T340" i="14"/>
  <c r="T332" i="14"/>
  <c r="T324" i="14"/>
  <c r="T316" i="14"/>
  <c r="T308" i="14"/>
  <c r="T300" i="14"/>
  <c r="T292" i="14"/>
  <c r="T284" i="14"/>
  <c r="T276" i="14"/>
  <c r="T268" i="14"/>
  <c r="T260" i="14"/>
  <c r="T252" i="14"/>
  <c r="T244" i="14"/>
  <c r="T236" i="14"/>
  <c r="T228" i="14"/>
  <c r="T220" i="14"/>
  <c r="T212" i="14"/>
  <c r="T204" i="14"/>
  <c r="T196" i="14"/>
  <c r="T188" i="14"/>
  <c r="T180" i="14"/>
  <c r="T172" i="14"/>
  <c r="T164" i="14"/>
  <c r="T156" i="14"/>
  <c r="T148" i="14"/>
  <c r="T140" i="14"/>
  <c r="T132" i="14"/>
  <c r="T124" i="14"/>
  <c r="T116" i="14"/>
  <c r="T108" i="14"/>
  <c r="T100" i="14"/>
  <c r="T92" i="14"/>
  <c r="T84" i="14"/>
  <c r="T76" i="14"/>
  <c r="T68" i="14"/>
  <c r="T60" i="14"/>
  <c r="T52" i="14"/>
  <c r="T27" i="14"/>
  <c r="T33" i="14"/>
  <c r="T41" i="14"/>
  <c r="T24" i="14"/>
  <c r="T34" i="14"/>
  <c r="T42" i="14"/>
  <c r="T29" i="14"/>
  <c r="T43" i="14"/>
  <c r="T1016" i="14"/>
  <c r="T1008" i="14"/>
  <c r="T1000" i="14"/>
  <c r="T992" i="14"/>
  <c r="T984" i="14"/>
  <c r="T976" i="14"/>
  <c r="T968" i="14"/>
  <c r="T960" i="14"/>
  <c r="T952" i="14"/>
  <c r="T944" i="14"/>
  <c r="T936" i="14"/>
  <c r="T928" i="14"/>
  <c r="T920" i="14"/>
  <c r="T912" i="14"/>
  <c r="T904" i="14"/>
  <c r="T896" i="14"/>
  <c r="T888" i="14"/>
  <c r="T880" i="14"/>
  <c r="T872" i="14"/>
  <c r="T864" i="14"/>
  <c r="T856" i="14"/>
  <c r="T848" i="14"/>
  <c r="T840" i="14"/>
  <c r="T832" i="14"/>
  <c r="T824" i="14"/>
  <c r="T816" i="14"/>
  <c r="T808" i="14"/>
  <c r="T800" i="14"/>
  <c r="T792" i="14"/>
  <c r="T784" i="14"/>
  <c r="T776" i="14"/>
  <c r="T768" i="14"/>
  <c r="T760" i="14"/>
  <c r="T752" i="14"/>
  <c r="T744" i="14"/>
  <c r="T736" i="14"/>
  <c r="T728" i="14"/>
  <c r="T720" i="14"/>
  <c r="T712" i="14"/>
  <c r="T704" i="14"/>
  <c r="T696" i="14"/>
  <c r="T688" i="14"/>
  <c r="T680" i="14"/>
  <c r="T672" i="14"/>
  <c r="T664" i="14"/>
  <c r="T656" i="14"/>
  <c r="T648" i="14"/>
  <c r="T640" i="14"/>
  <c r="T632" i="14"/>
  <c r="T624" i="14"/>
  <c r="T616" i="14"/>
  <c r="T608" i="14"/>
  <c r="T600" i="14"/>
  <c r="T592" i="14"/>
  <c r="T584" i="14"/>
  <c r="T576" i="14"/>
  <c r="T568" i="14"/>
  <c r="T560" i="14"/>
  <c r="T552" i="14"/>
  <c r="T544" i="14"/>
  <c r="T536" i="14"/>
  <c r="T528" i="14"/>
  <c r="T520" i="14"/>
  <c r="T512" i="14"/>
  <c r="T504" i="14"/>
  <c r="T496" i="14"/>
  <c r="T488" i="14"/>
  <c r="T480" i="14"/>
  <c r="T472" i="14"/>
  <c r="T464" i="14"/>
  <c r="T456" i="14"/>
  <c r="T448" i="14"/>
  <c r="T440" i="14"/>
  <c r="T432" i="14"/>
  <c r="T424" i="14"/>
  <c r="T416" i="14"/>
  <c r="T408" i="14"/>
  <c r="T400" i="14"/>
  <c r="T392" i="14"/>
  <c r="T384" i="14"/>
  <c r="T376" i="14"/>
  <c r="T368" i="14"/>
  <c r="T360" i="14"/>
  <c r="T352" i="14"/>
  <c r="T344" i="14"/>
  <c r="T336" i="14"/>
  <c r="T328" i="14"/>
  <c r="T320" i="14"/>
  <c r="T312" i="14"/>
  <c r="T304" i="14"/>
  <c r="T296" i="14"/>
  <c r="T288" i="14"/>
  <c r="T280" i="14"/>
  <c r="V280" i="14" s="1"/>
  <c r="W280" i="14" s="1"/>
  <c r="T272" i="14"/>
  <c r="T264" i="14"/>
  <c r="T256" i="14"/>
  <c r="T248" i="14"/>
  <c r="T240" i="14"/>
  <c r="T232" i="14"/>
  <c r="T224" i="14"/>
  <c r="T216" i="14"/>
  <c r="T208" i="14"/>
  <c r="T200" i="14"/>
  <c r="T192" i="14"/>
  <c r="T184" i="14"/>
  <c r="T176" i="14"/>
  <c r="T168" i="14"/>
  <c r="T160" i="14"/>
  <c r="T152" i="14"/>
  <c r="T144" i="14"/>
  <c r="T136" i="14"/>
  <c r="T128" i="14"/>
  <c r="T120" i="14"/>
  <c r="T112" i="14"/>
  <c r="T104" i="14"/>
  <c r="T96" i="14"/>
  <c r="T88" i="14"/>
  <c r="T80" i="14"/>
  <c r="T72" i="14"/>
  <c r="T64" i="14"/>
  <c r="T56" i="14"/>
  <c r="T48" i="14"/>
  <c r="T30" i="14"/>
  <c r="T36" i="14"/>
  <c r="T44" i="14"/>
  <c r="T26" i="14"/>
  <c r="T20" i="14"/>
  <c r="T37" i="14"/>
  <c r="T45" i="14"/>
  <c r="T28" i="14"/>
  <c r="T38" i="14"/>
  <c r="T46" i="14"/>
  <c r="T31" i="14"/>
  <c r="T39" i="14"/>
  <c r="T35" i="14"/>
  <c r="I33" i="21"/>
  <c r="I34" i="21"/>
  <c r="I35" i="21"/>
  <c r="I36" i="21"/>
  <c r="I32" i="21"/>
  <c r="W344" i="14"/>
  <c r="W407" i="14"/>
  <c r="W408" i="14"/>
  <c r="W459" i="14"/>
  <c r="W484" i="14"/>
  <c r="W525" i="14"/>
  <c r="W533" i="14"/>
  <c r="W539" i="14"/>
  <c r="W611" i="14"/>
  <c r="W667" i="14"/>
  <c r="W712" i="14"/>
  <c r="W727" i="14"/>
  <c r="W728" i="14"/>
  <c r="W738" i="14"/>
  <c r="W792" i="14"/>
  <c r="W811" i="14"/>
  <c r="W812" i="14"/>
  <c r="W871" i="14"/>
  <c r="W909" i="14"/>
  <c r="W971" i="14"/>
  <c r="W995" i="14"/>
  <c r="W1019" i="14"/>
  <c r="E39" i="21" l="1"/>
  <c r="E41" i="21"/>
  <c r="E42" i="21"/>
  <c r="U108" i="14"/>
  <c r="V108" i="14" s="1"/>
  <c r="W108" i="14" s="1"/>
  <c r="U114" i="14"/>
  <c r="V114" i="14" s="1"/>
  <c r="W114" i="14" s="1"/>
  <c r="U255" i="14"/>
  <c r="V255" i="14" s="1"/>
  <c r="W255" i="14" s="1"/>
  <c r="U130" i="14"/>
  <c r="U159" i="14"/>
  <c r="V159" i="14" s="1"/>
  <c r="W159" i="14" s="1"/>
  <c r="U169" i="14"/>
  <c r="V169" i="14" s="1"/>
  <c r="W169" i="14" s="1"/>
  <c r="V148" i="14"/>
  <c r="W148" i="14" s="1"/>
  <c r="V113" i="14"/>
  <c r="W113" i="14" s="1"/>
  <c r="U148" i="14"/>
  <c r="U112" i="14"/>
  <c r="V112" i="14" s="1"/>
  <c r="W112" i="14" s="1"/>
  <c r="U221" i="14"/>
  <c r="V221" i="14" s="1"/>
  <c r="W221" i="14" s="1"/>
  <c r="U265" i="14"/>
  <c r="V265" i="14" s="1"/>
  <c r="W265" i="14" s="1"/>
  <c r="U216" i="14"/>
  <c r="V216" i="14" s="1"/>
  <c r="W216" i="14" s="1"/>
  <c r="U229" i="14"/>
  <c r="V229" i="14" s="1"/>
  <c r="W229" i="14" s="1"/>
  <c r="U81" i="14"/>
  <c r="V81" i="14" s="1"/>
  <c r="W81" i="14" s="1"/>
  <c r="U151" i="14"/>
  <c r="V151" i="14" s="1"/>
  <c r="W151" i="14" s="1"/>
  <c r="U128" i="14"/>
  <c r="V128" i="14" s="1"/>
  <c r="W128" i="14" s="1"/>
  <c r="U175" i="14"/>
  <c r="V175" i="14" s="1"/>
  <c r="W175" i="14" s="1"/>
  <c r="U185" i="14"/>
  <c r="V185" i="14" s="1"/>
  <c r="W185" i="14" s="1"/>
  <c r="U210" i="14"/>
  <c r="V210" i="14" s="1"/>
  <c r="W210" i="14" s="1"/>
  <c r="U136" i="14"/>
  <c r="V136" i="14" s="1"/>
  <c r="W136" i="14" s="1"/>
  <c r="U144" i="14"/>
  <c r="V144" i="14" s="1"/>
  <c r="W144" i="14" s="1"/>
  <c r="U209" i="14"/>
  <c r="V209" i="14" s="1"/>
  <c r="W209" i="14" s="1"/>
  <c r="U234" i="14"/>
  <c r="V234" i="14" s="1"/>
  <c r="W234" i="14" s="1"/>
  <c r="U242" i="14"/>
  <c r="V242" i="14" s="1"/>
  <c r="W242" i="14" s="1"/>
  <c r="U168" i="14"/>
  <c r="V168" i="14" s="1"/>
  <c r="W168" i="14" s="1"/>
  <c r="U33" i="14"/>
  <c r="V33" i="14" s="1"/>
  <c r="U132" i="14"/>
  <c r="V132" i="14" s="1"/>
  <c r="W132" i="14" s="1"/>
  <c r="U236" i="14"/>
  <c r="V236" i="14" s="1"/>
  <c r="W236" i="14" s="1"/>
  <c r="U231" i="14"/>
  <c r="V231" i="14" s="1"/>
  <c r="W231" i="14" s="1"/>
  <c r="U170" i="14"/>
  <c r="V170" i="14" s="1"/>
  <c r="W170" i="14" s="1"/>
  <c r="U109" i="14"/>
  <c r="V109" i="14" s="1"/>
  <c r="W109" i="14" s="1"/>
  <c r="U153" i="14"/>
  <c r="V153" i="14" s="1"/>
  <c r="W153" i="14" s="1"/>
  <c r="V98" i="14"/>
  <c r="W98" i="14" s="1"/>
  <c r="U181" i="14"/>
  <c r="V181" i="14" s="1"/>
  <c r="W181" i="14" s="1"/>
  <c r="V249" i="14"/>
  <c r="W249" i="14" s="1"/>
  <c r="U88" i="14"/>
  <c r="V88" i="14" s="1"/>
  <c r="W88" i="14" s="1"/>
  <c r="U277" i="14"/>
  <c r="V277" i="14" s="1"/>
  <c r="W277" i="14" s="1"/>
  <c r="U201" i="14"/>
  <c r="V201" i="14" s="1"/>
  <c r="W201" i="14" s="1"/>
  <c r="U217" i="14"/>
  <c r="V217" i="14" s="1"/>
  <c r="W217" i="14" s="1"/>
  <c r="V89" i="14"/>
  <c r="W89" i="14" s="1"/>
  <c r="U111" i="14"/>
  <c r="V111" i="14" s="1"/>
  <c r="W111" i="14" s="1"/>
  <c r="V130" i="14"/>
  <c r="W130" i="14" s="1"/>
  <c r="V106" i="14"/>
  <c r="W106" i="14" s="1"/>
  <c r="V85" i="14"/>
  <c r="W85" i="14" s="1"/>
  <c r="U52" i="14"/>
  <c r="V52" i="14" s="1"/>
  <c r="W52" i="14" s="1"/>
  <c r="V97" i="14"/>
  <c r="W97" i="14" s="1"/>
  <c r="V135" i="14"/>
  <c r="W135" i="14" s="1"/>
  <c r="E38" i="21"/>
  <c r="U196" i="14" s="1"/>
  <c r="V196" i="14" s="1"/>
  <c r="W196" i="14" s="1"/>
  <c r="E40" i="21"/>
  <c r="U66" i="14" l="1"/>
  <c r="V66" i="14" s="1"/>
  <c r="W66" i="14" s="1"/>
  <c r="U239" i="14"/>
  <c r="V239" i="14" s="1"/>
  <c r="W239" i="14" s="1"/>
  <c r="U146" i="14"/>
  <c r="V146" i="14" s="1"/>
  <c r="W146" i="14" s="1"/>
  <c r="U100" i="14"/>
  <c r="V100" i="14" s="1"/>
  <c r="W100" i="14" s="1"/>
  <c r="U50" i="14"/>
  <c r="V50" i="14" s="1"/>
  <c r="W50" i="14" s="1"/>
  <c r="U73" i="14"/>
  <c r="V73" i="14" s="1"/>
  <c r="W73" i="14" s="1"/>
  <c r="U143" i="14"/>
  <c r="V143" i="14" s="1"/>
  <c r="W143" i="14" s="1"/>
  <c r="U233" i="14"/>
  <c r="V233" i="14" s="1"/>
  <c r="W233" i="14" s="1"/>
  <c r="U225" i="14"/>
  <c r="V225" i="14" s="1"/>
  <c r="W225" i="14" s="1"/>
  <c r="U121" i="14"/>
  <c r="V121" i="14" s="1"/>
  <c r="W121" i="14" s="1"/>
  <c r="U165" i="14"/>
  <c r="V165" i="14" s="1"/>
  <c r="W165" i="14" s="1"/>
  <c r="U245" i="14"/>
  <c r="V245" i="14" s="1"/>
  <c r="W245" i="14" s="1"/>
  <c r="U172" i="14"/>
  <c r="V172" i="14" s="1"/>
  <c r="W172" i="14" s="1"/>
  <c r="U149" i="14"/>
  <c r="V149" i="14" s="1"/>
  <c r="W149" i="14" s="1"/>
  <c r="U213" i="14"/>
  <c r="V213" i="14" s="1"/>
  <c r="W213" i="14" s="1"/>
  <c r="U123" i="14"/>
  <c r="V123" i="14" s="1"/>
  <c r="W123" i="14" s="1"/>
  <c r="U174" i="14"/>
  <c r="V174" i="14" s="1"/>
  <c r="W174" i="14" s="1"/>
  <c r="U78" i="14"/>
  <c r="V78" i="14" s="1"/>
  <c r="W78" i="14" s="1"/>
  <c r="U67" i="14"/>
  <c r="V67" i="14" s="1"/>
  <c r="W67" i="14" s="1"/>
  <c r="U206" i="14"/>
  <c r="V206" i="14" s="1"/>
  <c r="W206" i="14" s="1"/>
  <c r="U99" i="14"/>
  <c r="V99" i="14" s="1"/>
  <c r="W99" i="14" s="1"/>
  <c r="U230" i="14"/>
  <c r="V230" i="14" s="1"/>
  <c r="W230" i="14" s="1"/>
  <c r="U171" i="14"/>
  <c r="V171" i="14" s="1"/>
  <c r="W171" i="14" s="1"/>
  <c r="U91" i="14"/>
  <c r="V91" i="14" s="1"/>
  <c r="W91" i="14" s="1"/>
  <c r="U211" i="14"/>
  <c r="V211" i="14" s="1"/>
  <c r="W211" i="14" s="1"/>
  <c r="U83" i="14"/>
  <c r="V83" i="14" s="1"/>
  <c r="W83" i="14" s="1"/>
  <c r="U115" i="14"/>
  <c r="V115" i="14" s="1"/>
  <c r="W115" i="14" s="1"/>
  <c r="U163" i="14"/>
  <c r="V163" i="14" s="1"/>
  <c r="W163" i="14" s="1"/>
  <c r="U118" i="14"/>
  <c r="V118" i="14" s="1"/>
  <c r="W118" i="14" s="1"/>
  <c r="U176" i="14"/>
  <c r="V176" i="14" s="1"/>
  <c r="W176" i="14" s="1"/>
  <c r="U274" i="14"/>
  <c r="V274" i="14" s="1"/>
  <c r="W274" i="14" s="1"/>
  <c r="U199" i="14"/>
  <c r="V199" i="14" s="1"/>
  <c r="W199" i="14" s="1"/>
  <c r="U257" i="14"/>
  <c r="V257" i="14" s="1"/>
  <c r="W257" i="14" s="1"/>
  <c r="U137" i="14"/>
  <c r="V137" i="14" s="1"/>
  <c r="W137" i="14" s="1"/>
  <c r="U129" i="14"/>
  <c r="V129" i="14" s="1"/>
  <c r="W129" i="14" s="1"/>
  <c r="U269" i="14"/>
  <c r="V269" i="14" s="1"/>
  <c r="W269" i="14" s="1"/>
  <c r="U152" i="14"/>
  <c r="V152" i="14" s="1"/>
  <c r="W152" i="14" s="1"/>
  <c r="U279" i="14"/>
  <c r="V279" i="14" s="1"/>
  <c r="W279" i="14" s="1"/>
  <c r="U79" i="14"/>
  <c r="V79" i="14" s="1"/>
  <c r="W79" i="14" s="1"/>
  <c r="U76" i="14"/>
  <c r="V76" i="14" s="1"/>
  <c r="W76" i="14" s="1"/>
  <c r="U74" i="14"/>
  <c r="V74" i="14" s="1"/>
  <c r="W74" i="14" s="1"/>
  <c r="U104" i="14"/>
  <c r="V104" i="14" s="1"/>
  <c r="W104" i="14" s="1"/>
  <c r="U42" i="14"/>
  <c r="V42" i="14" s="1"/>
  <c r="U140" i="14"/>
  <c r="V140" i="14" s="1"/>
  <c r="W140" i="14" s="1"/>
  <c r="U261" i="14"/>
  <c r="V261" i="14" s="1"/>
  <c r="W261" i="14" s="1"/>
  <c r="U271" i="14"/>
  <c r="V271" i="14" s="1"/>
  <c r="W271" i="14" s="1"/>
  <c r="U260" i="14"/>
  <c r="V260" i="14" s="1"/>
  <c r="W260" i="14" s="1"/>
  <c r="U266" i="14"/>
  <c r="V266" i="14" s="1"/>
  <c r="W266" i="14" s="1"/>
  <c r="U189" i="14"/>
  <c r="V189" i="14" s="1"/>
  <c r="W189" i="14" s="1"/>
  <c r="U215" i="14"/>
  <c r="V215" i="14" s="1"/>
  <c r="W215" i="14" s="1"/>
  <c r="U207" i="14"/>
  <c r="V207" i="14" s="1"/>
  <c r="W207" i="14" s="1"/>
  <c r="U226" i="14"/>
  <c r="V226" i="14" s="1"/>
  <c r="W226" i="14" s="1"/>
  <c r="U87" i="14"/>
  <c r="V87" i="14" s="1"/>
  <c r="W87" i="14" s="1"/>
  <c r="U43" i="14"/>
  <c r="V43" i="14" s="1"/>
  <c r="U96" i="14"/>
  <c r="V96" i="14" s="1"/>
  <c r="W96" i="14" s="1"/>
  <c r="U250" i="14"/>
  <c r="V250" i="14" s="1"/>
  <c r="W250" i="14" s="1"/>
  <c r="U204" i="14"/>
  <c r="V204" i="14" s="1"/>
  <c r="W204" i="14" s="1"/>
  <c r="U154" i="14"/>
  <c r="V154" i="14" s="1"/>
  <c r="W154" i="14" s="1"/>
  <c r="U218" i="14"/>
  <c r="V218" i="14" s="1"/>
  <c r="W218" i="14" s="1"/>
  <c r="U208" i="14"/>
  <c r="V208" i="14" s="1"/>
  <c r="W208" i="14" s="1"/>
  <c r="U93" i="14"/>
  <c r="V93" i="14" s="1"/>
  <c r="W93" i="14" s="1"/>
  <c r="U124" i="14"/>
  <c r="V124" i="14" s="1"/>
  <c r="W124" i="14" s="1"/>
  <c r="U212" i="14"/>
  <c r="V212" i="14" s="1"/>
  <c r="W212" i="14" s="1"/>
  <c r="U253" i="14"/>
  <c r="V253" i="14" s="1"/>
  <c r="W253" i="14" s="1"/>
  <c r="U30" i="14"/>
  <c r="V30" i="14" s="1"/>
  <c r="U224" i="14"/>
  <c r="V224" i="14" s="1"/>
  <c r="W224" i="14" s="1"/>
  <c r="U120" i="14"/>
  <c r="V120" i="14" s="1"/>
  <c r="W120" i="14" s="1"/>
  <c r="U273" i="14"/>
  <c r="V273" i="14" s="1"/>
  <c r="W273" i="14" s="1"/>
  <c r="U117" i="14"/>
  <c r="V117" i="14" s="1"/>
  <c r="W117" i="14" s="1"/>
  <c r="U22" i="14"/>
  <c r="V22" i="14" s="1"/>
  <c r="U178" i="14"/>
  <c r="V178" i="14" s="1"/>
  <c r="W178" i="14" s="1"/>
  <c r="U145" i="14"/>
  <c r="V145" i="14" s="1"/>
  <c r="W145" i="14" s="1"/>
  <c r="U228" i="14"/>
  <c r="V228" i="14" s="1"/>
  <c r="W228" i="14" s="1"/>
  <c r="U264" i="14"/>
  <c r="V264" i="14" s="1"/>
  <c r="W264" i="14" s="1"/>
  <c r="U116" i="14"/>
  <c r="V116" i="14" s="1"/>
  <c r="W116" i="14" s="1"/>
  <c r="U240" i="14"/>
  <c r="V240" i="14" s="1"/>
  <c r="W240" i="14" s="1"/>
  <c r="U247" i="14"/>
  <c r="V247" i="14" s="1"/>
  <c r="W247" i="14" s="1"/>
  <c r="U194" i="14"/>
  <c r="V194" i="14" s="1"/>
  <c r="W194" i="14" s="1"/>
  <c r="U71" i="14"/>
  <c r="V71" i="14" s="1"/>
  <c r="W71" i="14" s="1"/>
  <c r="U183" i="14"/>
  <c r="V183" i="14" s="1"/>
  <c r="W183" i="14" s="1"/>
  <c r="U57" i="14"/>
  <c r="V57" i="14" s="1"/>
  <c r="W57" i="14" s="1"/>
  <c r="U197" i="14"/>
  <c r="V197" i="14" s="1"/>
  <c r="W197" i="14" s="1"/>
  <c r="U223" i="14"/>
  <c r="V223" i="14" s="1"/>
  <c r="W223" i="14" s="1"/>
  <c r="U119" i="14"/>
  <c r="V119" i="14" s="1"/>
  <c r="W119" i="14" s="1"/>
  <c r="U173" i="14"/>
  <c r="V173" i="14" s="1"/>
  <c r="W173" i="14" s="1"/>
  <c r="U103" i="14"/>
  <c r="V103" i="14" s="1"/>
  <c r="W103" i="14" s="1"/>
  <c r="U122" i="14"/>
  <c r="V122" i="14" s="1"/>
  <c r="W122" i="14" s="1"/>
  <c r="U237" i="14"/>
  <c r="V237" i="14" s="1"/>
  <c r="W237" i="14" s="1"/>
  <c r="U202" i="14"/>
  <c r="V202" i="14" s="1"/>
  <c r="W202" i="14" s="1"/>
  <c r="U35" i="14"/>
  <c r="V35" i="14" s="1"/>
  <c r="U166" i="14"/>
  <c r="V166" i="14" s="1"/>
  <c r="W166" i="14" s="1"/>
  <c r="U219" i="14"/>
  <c r="V219" i="14" s="1"/>
  <c r="W219" i="14" s="1"/>
  <c r="U190" i="14"/>
  <c r="V190" i="14" s="1"/>
  <c r="W190" i="14" s="1"/>
  <c r="U246" i="14"/>
  <c r="V246" i="14" s="1"/>
  <c r="W246" i="14" s="1"/>
  <c r="U126" i="14"/>
  <c r="V126" i="14" s="1"/>
  <c r="W126" i="14" s="1"/>
  <c r="U270" i="14"/>
  <c r="V270" i="14" s="1"/>
  <c r="W270" i="14" s="1"/>
  <c r="U134" i="14"/>
  <c r="V134" i="14" s="1"/>
  <c r="W134" i="14" s="1"/>
  <c r="U150" i="14"/>
  <c r="V150" i="14" s="1"/>
  <c r="W150" i="14" s="1"/>
  <c r="U86" i="14"/>
  <c r="V86" i="14" s="1"/>
  <c r="W86" i="14" s="1"/>
  <c r="U107" i="14"/>
  <c r="V107" i="14" s="1"/>
  <c r="W107" i="14" s="1"/>
  <c r="U179" i="14"/>
  <c r="V179" i="14" s="1"/>
  <c r="W179" i="14" s="1"/>
  <c r="U59" i="14"/>
  <c r="V59" i="14" s="1"/>
  <c r="W59" i="14" s="1"/>
  <c r="U94" i="14"/>
  <c r="V94" i="14" s="1"/>
  <c r="W94" i="14" s="1"/>
  <c r="U41" i="14"/>
  <c r="V41" i="14" s="1"/>
  <c r="U262" i="14"/>
  <c r="V262" i="14" s="1"/>
  <c r="W262" i="14" s="1"/>
  <c r="U139" i="14"/>
  <c r="V139" i="14" s="1"/>
  <c r="W139" i="14" s="1"/>
  <c r="U243" i="14"/>
  <c r="V243" i="14" s="1"/>
  <c r="W243" i="14" s="1"/>
  <c r="U251" i="14"/>
  <c r="V251" i="14" s="1"/>
  <c r="W251" i="14" s="1"/>
  <c r="U198" i="14"/>
  <c r="V198" i="14" s="1"/>
  <c r="W198" i="14" s="1"/>
  <c r="U131" i="14"/>
  <c r="V131" i="14" s="1"/>
  <c r="W131" i="14" s="1"/>
  <c r="U238" i="14"/>
  <c r="V238" i="14" s="1"/>
  <c r="W238" i="14" s="1"/>
  <c r="U158" i="14"/>
  <c r="V158" i="14" s="1"/>
  <c r="W158" i="14" s="1"/>
  <c r="U187" i="14"/>
  <c r="V187" i="14" s="1"/>
  <c r="W187" i="14" s="1"/>
  <c r="U275" i="14"/>
  <c r="V275" i="14" s="1"/>
  <c r="W275" i="14" s="1"/>
  <c r="U147" i="14"/>
  <c r="V147" i="14" s="1"/>
  <c r="W147" i="14" s="1"/>
  <c r="U195" i="14"/>
  <c r="V195" i="14" s="1"/>
  <c r="W195" i="14" s="1"/>
  <c r="U142" i="14"/>
  <c r="V142" i="14" s="1"/>
  <c r="W142" i="14" s="1"/>
  <c r="U227" i="14"/>
  <c r="V227" i="14" s="1"/>
  <c r="W227" i="14" s="1"/>
  <c r="U278" i="14"/>
  <c r="V278" i="14" s="1"/>
  <c r="W278" i="14" s="1"/>
  <c r="U155" i="14"/>
  <c r="V155" i="14" s="1"/>
  <c r="W155" i="14" s="1"/>
  <c r="U259" i="14"/>
  <c r="V259" i="14" s="1"/>
  <c r="W259" i="14" s="1"/>
  <c r="U203" i="14"/>
  <c r="V203" i="14" s="1"/>
  <c r="W203" i="14" s="1"/>
  <c r="U51" i="14"/>
  <c r="V51" i="14" s="1"/>
  <c r="W51" i="14" s="1"/>
  <c r="U267" i="14"/>
  <c r="V267" i="14" s="1"/>
  <c r="W267" i="14" s="1"/>
  <c r="U214" i="14"/>
  <c r="V214" i="14" s="1"/>
  <c r="W214" i="14" s="1"/>
  <c r="U110" i="14"/>
  <c r="V110" i="14" s="1"/>
  <c r="W110" i="14" s="1"/>
  <c r="U235" i="14"/>
  <c r="V235" i="14" s="1"/>
  <c r="W235" i="14" s="1"/>
  <c r="U182" i="14"/>
  <c r="V182" i="14" s="1"/>
  <c r="W182" i="14" s="1"/>
  <c r="U222" i="14"/>
  <c r="V222" i="14" s="1"/>
  <c r="W222" i="14" s="1"/>
  <c r="U254" i="14"/>
  <c r="V254" i="14" s="1"/>
  <c r="W254" i="14" s="1"/>
  <c r="U138" i="14"/>
  <c r="V138" i="14" s="1"/>
  <c r="W138" i="14" s="1"/>
  <c r="U205" i="14"/>
  <c r="V205" i="14" s="1"/>
  <c r="W205" i="14" s="1"/>
  <c r="U101" i="14"/>
  <c r="V101" i="14" s="1"/>
  <c r="W101" i="14" s="1"/>
  <c r="U127" i="14"/>
  <c r="V127" i="14" s="1"/>
  <c r="W127" i="14" s="1"/>
  <c r="U220" i="14"/>
  <c r="V220" i="14" s="1"/>
  <c r="W220" i="14" s="1"/>
  <c r="U77" i="14"/>
  <c r="V77" i="14" s="1"/>
  <c r="W77" i="14" s="1"/>
  <c r="U248" i="14"/>
  <c r="V248" i="14" s="1"/>
  <c r="W248" i="14" s="1"/>
  <c r="U193" i="14"/>
  <c r="V193" i="14" s="1"/>
  <c r="W193" i="14" s="1"/>
  <c r="U141" i="14"/>
  <c r="V141" i="14" s="1"/>
  <c r="W141" i="14" s="1"/>
  <c r="U177" i="14"/>
  <c r="V177" i="14" s="1"/>
  <c r="W177" i="14" s="1"/>
  <c r="U62" i="14"/>
  <c r="V62" i="14" s="1"/>
  <c r="W62" i="14" s="1"/>
  <c r="U167" i="14"/>
  <c r="V167" i="14" s="1"/>
  <c r="W167" i="14" s="1"/>
  <c r="U241" i="14"/>
  <c r="V241" i="14" s="1"/>
  <c r="W241" i="14" s="1"/>
  <c r="U200" i="14"/>
  <c r="V200" i="14" s="1"/>
  <c r="W200" i="14" s="1"/>
  <c r="U244" i="14"/>
  <c r="V244" i="14" s="1"/>
  <c r="W244" i="14" s="1"/>
  <c r="U161" i="14"/>
  <c r="V161" i="14" s="1"/>
  <c r="W161" i="14" s="1"/>
  <c r="U272" i="14"/>
  <c r="V272" i="14" s="1"/>
  <c r="W272" i="14" s="1"/>
  <c r="U72" i="14"/>
  <c r="V72" i="14" s="1"/>
  <c r="W72" i="14" s="1"/>
  <c r="U24" i="14"/>
  <c r="V24" i="14" s="1"/>
  <c r="U157" i="14"/>
  <c r="V157" i="14" s="1"/>
  <c r="W157" i="14" s="1"/>
  <c r="U188" i="14"/>
  <c r="V188" i="14" s="1"/>
  <c r="W188" i="14" s="1"/>
  <c r="U276" i="14"/>
  <c r="V276" i="14" s="1"/>
  <c r="W276" i="14" s="1"/>
  <c r="U90" i="14"/>
  <c r="V90" i="14" s="1"/>
  <c r="W90" i="14" s="1"/>
  <c r="U125" i="14"/>
  <c r="V125" i="14" s="1"/>
  <c r="W125" i="14" s="1"/>
  <c r="U192" i="14"/>
  <c r="V192" i="14" s="1"/>
  <c r="W192" i="14" s="1"/>
  <c r="U258" i="14"/>
  <c r="V258" i="14" s="1"/>
  <c r="W258" i="14" s="1"/>
  <c r="U80" i="14"/>
  <c r="V80" i="14" s="1"/>
  <c r="W80" i="14" s="1"/>
  <c r="U186" i="14"/>
  <c r="V186" i="14" s="1"/>
  <c r="W186" i="14" s="1"/>
  <c r="U256" i="14"/>
  <c r="V256" i="14" s="1"/>
  <c r="W256" i="14" s="1"/>
  <c r="U191" i="14"/>
  <c r="V191" i="14" s="1"/>
  <c r="W191" i="14" s="1"/>
  <c r="U92" i="14"/>
  <c r="V92" i="14" s="1"/>
  <c r="W92" i="14" s="1"/>
  <c r="U180" i="14"/>
  <c r="V180" i="14" s="1"/>
  <c r="W180" i="14" s="1"/>
  <c r="U263" i="14"/>
  <c r="V263" i="14" s="1"/>
  <c r="W263" i="14" s="1"/>
  <c r="U82" i="14"/>
  <c r="V82" i="14" s="1"/>
  <c r="W82" i="14" s="1"/>
  <c r="U133" i="14"/>
  <c r="V133" i="14" s="1"/>
  <c r="W133" i="14" s="1"/>
  <c r="U105" i="14"/>
  <c r="V105" i="14" s="1"/>
  <c r="W105" i="14" s="1"/>
  <c r="U184" i="14"/>
  <c r="V184" i="14" s="1"/>
  <c r="W184" i="14" s="1"/>
  <c r="U162" i="14"/>
  <c r="V162" i="14" s="1"/>
  <c r="W162" i="14" s="1"/>
  <c r="U252" i="14"/>
  <c r="V252" i="14" s="1"/>
  <c r="W252" i="14" s="1"/>
  <c r="U156" i="14"/>
  <c r="V156" i="14" s="1"/>
  <c r="W156" i="14" s="1"/>
  <c r="U160" i="14"/>
  <c r="V160" i="14" s="1"/>
  <c r="W160" i="14" s="1"/>
  <c r="U95" i="14"/>
  <c r="V95" i="14" s="1"/>
  <c r="W95" i="14" s="1"/>
  <c r="U232" i="14"/>
  <c r="V232" i="14" s="1"/>
  <c r="W232" i="14" s="1"/>
  <c r="U84" i="14"/>
  <c r="V84" i="14" s="1"/>
  <c r="W84" i="14" s="1"/>
  <c r="U268" i="14"/>
  <c r="V268" i="14" s="1"/>
  <c r="W268" i="14" s="1"/>
  <c r="U164" i="14"/>
  <c r="V164" i="14" s="1"/>
  <c r="W164" i="14" s="1"/>
  <c r="U44" i="14"/>
  <c r="V44" i="14" s="1"/>
  <c r="U32" i="14"/>
  <c r="V32" i="14" s="1"/>
  <c r="U46" i="14"/>
  <c r="V46" i="14" s="1"/>
  <c r="W46" i="14" s="1"/>
  <c r="U56" i="14"/>
  <c r="V56" i="14" s="1"/>
  <c r="W56" i="14" s="1"/>
  <c r="U47" i="14"/>
  <c r="V47" i="14" s="1"/>
  <c r="W47" i="14" s="1"/>
  <c r="U45" i="14"/>
  <c r="V45" i="14" s="1"/>
  <c r="W45" i="14" s="1"/>
  <c r="U68" i="14"/>
  <c r="V68" i="14" s="1"/>
  <c r="W68" i="14" s="1"/>
  <c r="U54" i="14"/>
  <c r="V54" i="14" s="1"/>
  <c r="W54" i="14" s="1"/>
  <c r="U70" i="14"/>
  <c r="V70" i="14" s="1"/>
  <c r="W70" i="14" s="1"/>
  <c r="U38" i="14"/>
  <c r="V38" i="14" s="1"/>
  <c r="U39" i="14"/>
  <c r="V39" i="14" s="1"/>
  <c r="U48" i="14"/>
  <c r="V48" i="14" s="1"/>
  <c r="W48" i="14" s="1"/>
  <c r="U34" i="14"/>
  <c r="V34" i="14" s="1"/>
  <c r="U36" i="14"/>
  <c r="V36" i="14" s="1"/>
  <c r="U53" i="14"/>
  <c r="V53" i="14" s="1"/>
  <c r="W53" i="14" s="1"/>
  <c r="U37" i="14"/>
  <c r="V37" i="14" s="1"/>
  <c r="U58" i="14"/>
  <c r="V58" i="14" s="1"/>
  <c r="W58" i="14" s="1"/>
  <c r="U55" i="14"/>
  <c r="V55" i="14" s="1"/>
  <c r="W55" i="14" s="1"/>
  <c r="U28" i="14"/>
  <c r="V28" i="14" s="1"/>
  <c r="U65" i="14"/>
  <c r="U49" i="14"/>
  <c r="U29" i="14"/>
  <c r="V29" i="14" s="1"/>
  <c r="U20" i="14"/>
  <c r="V20" i="14" s="1"/>
  <c r="U69" i="14"/>
  <c r="U40" i="14"/>
  <c r="V40" i="14" s="1"/>
  <c r="U31" i="14"/>
  <c r="V31" i="14" s="1"/>
  <c r="U60" i="14"/>
  <c r="U61" i="14"/>
  <c r="U64" i="14"/>
  <c r="U63" i="14"/>
  <c r="U27" i="14"/>
  <c r="V27" i="14" s="1"/>
  <c r="V69" i="14" l="1"/>
  <c r="W69" i="14" s="1"/>
  <c r="V49" i="14"/>
  <c r="W49" i="14" s="1"/>
  <c r="V63" i="14"/>
  <c r="W63" i="14" s="1"/>
  <c r="V61" i="14"/>
  <c r="W61" i="14" s="1"/>
  <c r="V65" i="14"/>
  <c r="W65" i="14" s="1"/>
  <c r="V64" i="14"/>
  <c r="W64" i="14" s="1"/>
  <c r="V60" i="14"/>
  <c r="W60" i="14" s="1"/>
  <c r="C40" i="12"/>
  <c r="C38" i="12"/>
  <c r="C37" i="12"/>
  <c r="C36" i="12"/>
  <c r="C39" i="12" l="1"/>
  <c r="G27" i="12"/>
  <c r="AD1020" i="27"/>
  <c r="S1020" i="27"/>
  <c r="T1020" i="27" s="1"/>
  <c r="Q1020" i="27"/>
  <c r="U1020" i="27" s="1"/>
  <c r="AD1019" i="27"/>
  <c r="S1019" i="27"/>
  <c r="T1019" i="27" s="1"/>
  <c r="Q1019" i="27"/>
  <c r="U1019" i="27" s="1"/>
  <c r="AD1018" i="27"/>
  <c r="S1018" i="27"/>
  <c r="T1018" i="27" s="1"/>
  <c r="Q1018" i="27"/>
  <c r="U1018" i="27" s="1"/>
  <c r="AD1017" i="27"/>
  <c r="S1017" i="27"/>
  <c r="T1017" i="27" s="1"/>
  <c r="AD1016" i="27"/>
  <c r="S1016" i="27"/>
  <c r="T1016" i="27" s="1"/>
  <c r="Q1016" i="27"/>
  <c r="U1016" i="27" s="1"/>
  <c r="AD1015" i="27"/>
  <c r="S1015" i="27"/>
  <c r="T1015" i="27" s="1"/>
  <c r="Q1015" i="27"/>
  <c r="U1015" i="27" s="1"/>
  <c r="AD1014" i="27"/>
  <c r="S1014" i="27"/>
  <c r="T1014" i="27" s="1"/>
  <c r="Q1014" i="27"/>
  <c r="U1014" i="27" s="1"/>
  <c r="AD1013" i="27"/>
  <c r="S1013" i="27"/>
  <c r="T1013" i="27" s="1"/>
  <c r="AD1012" i="27"/>
  <c r="S1012" i="27"/>
  <c r="T1012" i="27" s="1"/>
  <c r="Q1012" i="27"/>
  <c r="U1012" i="27" s="1"/>
  <c r="AD1011" i="27"/>
  <c r="S1011" i="27"/>
  <c r="T1011" i="27" s="1"/>
  <c r="Q1011" i="27"/>
  <c r="U1011" i="27" s="1"/>
  <c r="AD1010" i="27"/>
  <c r="S1010" i="27"/>
  <c r="T1010" i="27" s="1"/>
  <c r="Q1010" i="27"/>
  <c r="U1010" i="27" s="1"/>
  <c r="AD1009" i="27"/>
  <c r="S1009" i="27"/>
  <c r="T1009" i="27" s="1"/>
  <c r="AD1008" i="27"/>
  <c r="S1008" i="27"/>
  <c r="T1008" i="27" s="1"/>
  <c r="Q1008" i="27"/>
  <c r="U1008" i="27" s="1"/>
  <c r="AD1007" i="27"/>
  <c r="S1007" i="27"/>
  <c r="T1007" i="27" s="1"/>
  <c r="Q1007" i="27"/>
  <c r="U1007" i="27" s="1"/>
  <c r="AD1006" i="27"/>
  <c r="S1006" i="27"/>
  <c r="T1006" i="27" s="1"/>
  <c r="Q1006" i="27"/>
  <c r="U1006" i="27" s="1"/>
  <c r="AD1005" i="27"/>
  <c r="S1005" i="27"/>
  <c r="T1005" i="27" s="1"/>
  <c r="AD1004" i="27"/>
  <c r="S1004" i="27"/>
  <c r="T1004" i="27" s="1"/>
  <c r="Q1004" i="27"/>
  <c r="U1004" i="27" s="1"/>
  <c r="AD1003" i="27"/>
  <c r="S1003" i="27"/>
  <c r="T1003" i="27" s="1"/>
  <c r="Q1003" i="27"/>
  <c r="U1003" i="27" s="1"/>
  <c r="AD1002" i="27"/>
  <c r="S1002" i="27"/>
  <c r="T1002" i="27" s="1"/>
  <c r="Q1002" i="27"/>
  <c r="U1002" i="27" s="1"/>
  <c r="AD1001" i="27"/>
  <c r="S1001" i="27"/>
  <c r="T1001" i="27" s="1"/>
  <c r="AD1000" i="27"/>
  <c r="S1000" i="27"/>
  <c r="T1000" i="27" s="1"/>
  <c r="Q1000" i="27"/>
  <c r="U1000" i="27" s="1"/>
  <c r="AD999" i="27"/>
  <c r="S999" i="27"/>
  <c r="T999" i="27" s="1"/>
  <c r="Q999" i="27"/>
  <c r="U999" i="27" s="1"/>
  <c r="AD998" i="27"/>
  <c r="S998" i="27"/>
  <c r="T998" i="27" s="1"/>
  <c r="Q998" i="27"/>
  <c r="U998" i="27" s="1"/>
  <c r="AD997" i="27"/>
  <c r="S997" i="27"/>
  <c r="T997" i="27" s="1"/>
  <c r="AD996" i="27"/>
  <c r="S996" i="27"/>
  <c r="T996" i="27" s="1"/>
  <c r="Q996" i="27"/>
  <c r="U996" i="27" s="1"/>
  <c r="AD995" i="27"/>
  <c r="S995" i="27"/>
  <c r="T995" i="27" s="1"/>
  <c r="Q995" i="27"/>
  <c r="U995" i="27" s="1"/>
  <c r="AD994" i="27"/>
  <c r="S994" i="27"/>
  <c r="T994" i="27" s="1"/>
  <c r="Q994" i="27"/>
  <c r="U994" i="27" s="1"/>
  <c r="AD993" i="27"/>
  <c r="S993" i="27"/>
  <c r="T993" i="27" s="1"/>
  <c r="AD992" i="27"/>
  <c r="S992" i="27"/>
  <c r="T992" i="27" s="1"/>
  <c r="Q992" i="27"/>
  <c r="U992" i="27" s="1"/>
  <c r="AD991" i="27"/>
  <c r="S991" i="27"/>
  <c r="T991" i="27" s="1"/>
  <c r="Q991" i="27"/>
  <c r="U991" i="27" s="1"/>
  <c r="AD990" i="27"/>
  <c r="S990" i="27"/>
  <c r="T990" i="27" s="1"/>
  <c r="Q990" i="27"/>
  <c r="U990" i="27" s="1"/>
  <c r="AD989" i="27"/>
  <c r="S989" i="27"/>
  <c r="T989" i="27" s="1"/>
  <c r="AD988" i="27"/>
  <c r="S988" i="27"/>
  <c r="T988" i="27" s="1"/>
  <c r="Q988" i="27"/>
  <c r="U988" i="27" s="1"/>
  <c r="AD987" i="27"/>
  <c r="S987" i="27"/>
  <c r="T987" i="27" s="1"/>
  <c r="Q987" i="27"/>
  <c r="U987" i="27" s="1"/>
  <c r="AD986" i="27"/>
  <c r="S986" i="27"/>
  <c r="T986" i="27" s="1"/>
  <c r="Q986" i="27"/>
  <c r="U986" i="27" s="1"/>
  <c r="AD985" i="27"/>
  <c r="S985" i="27"/>
  <c r="T985" i="27" s="1"/>
  <c r="AD984" i="27"/>
  <c r="S984" i="27"/>
  <c r="T984" i="27" s="1"/>
  <c r="Q984" i="27"/>
  <c r="U984" i="27" s="1"/>
  <c r="AD983" i="27"/>
  <c r="S983" i="27"/>
  <c r="T983" i="27" s="1"/>
  <c r="Q983" i="27"/>
  <c r="U983" i="27" s="1"/>
  <c r="AD982" i="27"/>
  <c r="S982" i="27"/>
  <c r="T982" i="27" s="1"/>
  <c r="Q982" i="27"/>
  <c r="U982" i="27" s="1"/>
  <c r="AD981" i="27"/>
  <c r="S981" i="27"/>
  <c r="T981" i="27" s="1"/>
  <c r="AD980" i="27"/>
  <c r="S980" i="27"/>
  <c r="T980" i="27" s="1"/>
  <c r="Q980" i="27"/>
  <c r="U980" i="27" s="1"/>
  <c r="AD979" i="27"/>
  <c r="S979" i="27"/>
  <c r="T979" i="27" s="1"/>
  <c r="Q979" i="27"/>
  <c r="U979" i="27" s="1"/>
  <c r="AD978" i="27"/>
  <c r="S978" i="27"/>
  <c r="T978" i="27" s="1"/>
  <c r="Q978" i="27"/>
  <c r="U978" i="27" s="1"/>
  <c r="AD977" i="27"/>
  <c r="S977" i="27"/>
  <c r="T977" i="27" s="1"/>
  <c r="AD976" i="27"/>
  <c r="S976" i="27"/>
  <c r="T976" i="27" s="1"/>
  <c r="Q976" i="27"/>
  <c r="U976" i="27" s="1"/>
  <c r="AD975" i="27"/>
  <c r="S975" i="27"/>
  <c r="T975" i="27" s="1"/>
  <c r="AD974" i="27"/>
  <c r="S974" i="27"/>
  <c r="T974" i="27" s="1"/>
  <c r="Q974" i="27"/>
  <c r="U974" i="27" s="1"/>
  <c r="AD973" i="27"/>
  <c r="S973" i="27"/>
  <c r="T973" i="27" s="1"/>
  <c r="AD972" i="27"/>
  <c r="S972" i="27"/>
  <c r="T972" i="27" s="1"/>
  <c r="Q972" i="27"/>
  <c r="U972" i="27" s="1"/>
  <c r="AD971" i="27"/>
  <c r="S971" i="27"/>
  <c r="T971" i="27" s="1"/>
  <c r="Q971" i="27"/>
  <c r="U971" i="27" s="1"/>
  <c r="AD970" i="27"/>
  <c r="S970" i="27"/>
  <c r="T970" i="27" s="1"/>
  <c r="AD969" i="27"/>
  <c r="S969" i="27"/>
  <c r="T969" i="27" s="1"/>
  <c r="AD968" i="27"/>
  <c r="S968" i="27"/>
  <c r="T968" i="27" s="1"/>
  <c r="Q968" i="27"/>
  <c r="U968" i="27" s="1"/>
  <c r="AD967" i="27"/>
  <c r="S967" i="27"/>
  <c r="T967" i="27" s="1"/>
  <c r="AD966" i="27"/>
  <c r="S966" i="27"/>
  <c r="T966" i="27" s="1"/>
  <c r="Q966" i="27"/>
  <c r="U966" i="27" s="1"/>
  <c r="AD965" i="27"/>
  <c r="S965" i="27"/>
  <c r="T965" i="27" s="1"/>
  <c r="AD964" i="27"/>
  <c r="S964" i="27"/>
  <c r="T964" i="27" s="1"/>
  <c r="Q964" i="27"/>
  <c r="U964" i="27" s="1"/>
  <c r="AD963" i="27"/>
  <c r="S963" i="27"/>
  <c r="T963" i="27" s="1"/>
  <c r="Q963" i="27"/>
  <c r="U963" i="27" s="1"/>
  <c r="AD962" i="27"/>
  <c r="S962" i="27"/>
  <c r="T962" i="27" s="1"/>
  <c r="AD961" i="27"/>
  <c r="S961" i="27"/>
  <c r="T961" i="27" s="1"/>
  <c r="AD960" i="27"/>
  <c r="S960" i="27"/>
  <c r="T960" i="27" s="1"/>
  <c r="Q960" i="27"/>
  <c r="U960" i="27" s="1"/>
  <c r="AD959" i="27"/>
  <c r="S959" i="27"/>
  <c r="T959" i="27" s="1"/>
  <c r="AD958" i="27"/>
  <c r="S958" i="27"/>
  <c r="T958" i="27" s="1"/>
  <c r="Q958" i="27"/>
  <c r="U958" i="27" s="1"/>
  <c r="AD957" i="27"/>
  <c r="S957" i="27"/>
  <c r="T957" i="27" s="1"/>
  <c r="AD956" i="27"/>
  <c r="S956" i="27"/>
  <c r="T956" i="27" s="1"/>
  <c r="Q956" i="27"/>
  <c r="U956" i="27" s="1"/>
  <c r="AD955" i="27"/>
  <c r="S955" i="27"/>
  <c r="T955" i="27" s="1"/>
  <c r="Q955" i="27"/>
  <c r="U955" i="27" s="1"/>
  <c r="AD954" i="27"/>
  <c r="S954" i="27"/>
  <c r="T954" i="27" s="1"/>
  <c r="AD953" i="27"/>
  <c r="S953" i="27"/>
  <c r="T953" i="27" s="1"/>
  <c r="AD952" i="27"/>
  <c r="S952" i="27"/>
  <c r="T952" i="27" s="1"/>
  <c r="Q952" i="27"/>
  <c r="U952" i="27" s="1"/>
  <c r="AD951" i="27"/>
  <c r="S951" i="27"/>
  <c r="T951" i="27" s="1"/>
  <c r="AD950" i="27"/>
  <c r="S950" i="27"/>
  <c r="T950" i="27" s="1"/>
  <c r="Q950" i="27"/>
  <c r="U950" i="27" s="1"/>
  <c r="AD949" i="27"/>
  <c r="S949" i="27"/>
  <c r="T949" i="27" s="1"/>
  <c r="AD948" i="27"/>
  <c r="S948" i="27"/>
  <c r="T948" i="27" s="1"/>
  <c r="Q948" i="27"/>
  <c r="U948" i="27" s="1"/>
  <c r="AD947" i="27"/>
  <c r="S947" i="27"/>
  <c r="T947" i="27" s="1"/>
  <c r="Q947" i="27"/>
  <c r="U947" i="27" s="1"/>
  <c r="AD946" i="27"/>
  <c r="S946" i="27"/>
  <c r="T946" i="27" s="1"/>
  <c r="AD945" i="27"/>
  <c r="S945" i="27"/>
  <c r="T945" i="27" s="1"/>
  <c r="AD944" i="27"/>
  <c r="S944" i="27"/>
  <c r="T944" i="27" s="1"/>
  <c r="Q944" i="27"/>
  <c r="U944" i="27" s="1"/>
  <c r="AD943" i="27"/>
  <c r="S943" i="27"/>
  <c r="T943" i="27" s="1"/>
  <c r="AD942" i="27"/>
  <c r="S942" i="27"/>
  <c r="T942" i="27" s="1"/>
  <c r="Q942" i="27"/>
  <c r="U942" i="27" s="1"/>
  <c r="AD941" i="27"/>
  <c r="S941" i="27"/>
  <c r="T941" i="27" s="1"/>
  <c r="AD940" i="27"/>
  <c r="S940" i="27"/>
  <c r="T940" i="27" s="1"/>
  <c r="Q940" i="27"/>
  <c r="U940" i="27" s="1"/>
  <c r="AD939" i="27"/>
  <c r="S939" i="27"/>
  <c r="T939" i="27" s="1"/>
  <c r="Q939" i="27"/>
  <c r="U939" i="27" s="1"/>
  <c r="AD938" i="27"/>
  <c r="S938" i="27"/>
  <c r="T938" i="27" s="1"/>
  <c r="AD937" i="27"/>
  <c r="S937" i="27"/>
  <c r="T937" i="27" s="1"/>
  <c r="AD936" i="27"/>
  <c r="S936" i="27"/>
  <c r="T936" i="27" s="1"/>
  <c r="Q936" i="27"/>
  <c r="U936" i="27" s="1"/>
  <c r="AD935" i="27"/>
  <c r="S935" i="27"/>
  <c r="T935" i="27" s="1"/>
  <c r="AD934" i="27"/>
  <c r="S934" i="27"/>
  <c r="T934" i="27" s="1"/>
  <c r="Q934" i="27"/>
  <c r="U934" i="27" s="1"/>
  <c r="AD933" i="27"/>
  <c r="S933" i="27"/>
  <c r="T933" i="27" s="1"/>
  <c r="AD932" i="27"/>
  <c r="S932" i="27"/>
  <c r="T932" i="27" s="1"/>
  <c r="Q932" i="27"/>
  <c r="U932" i="27" s="1"/>
  <c r="AD931" i="27"/>
  <c r="S931" i="27"/>
  <c r="T931" i="27" s="1"/>
  <c r="Q931" i="27"/>
  <c r="U931" i="27" s="1"/>
  <c r="AD930" i="27"/>
  <c r="S930" i="27"/>
  <c r="T930" i="27" s="1"/>
  <c r="AD929" i="27"/>
  <c r="S929" i="27"/>
  <c r="T929" i="27" s="1"/>
  <c r="AD928" i="27"/>
  <c r="S928" i="27"/>
  <c r="T928" i="27" s="1"/>
  <c r="Q928" i="27"/>
  <c r="U928" i="27" s="1"/>
  <c r="AD927" i="27"/>
  <c r="S927" i="27"/>
  <c r="T927" i="27" s="1"/>
  <c r="AD926" i="27"/>
  <c r="S926" i="27"/>
  <c r="T926" i="27" s="1"/>
  <c r="Q926" i="27"/>
  <c r="U926" i="27" s="1"/>
  <c r="AD925" i="27"/>
  <c r="S925" i="27"/>
  <c r="T925" i="27" s="1"/>
  <c r="AD924" i="27"/>
  <c r="S924" i="27"/>
  <c r="T924" i="27" s="1"/>
  <c r="Q924" i="27"/>
  <c r="U924" i="27" s="1"/>
  <c r="AD923" i="27"/>
  <c r="S923" i="27"/>
  <c r="T923" i="27" s="1"/>
  <c r="Q923" i="27"/>
  <c r="U923" i="27" s="1"/>
  <c r="AD922" i="27"/>
  <c r="S922" i="27"/>
  <c r="T922" i="27" s="1"/>
  <c r="AD921" i="27"/>
  <c r="S921" i="27"/>
  <c r="T921" i="27" s="1"/>
  <c r="AD920" i="27"/>
  <c r="S920" i="27"/>
  <c r="T920" i="27" s="1"/>
  <c r="Q920" i="27"/>
  <c r="U920" i="27" s="1"/>
  <c r="AD919" i="27"/>
  <c r="S919" i="27"/>
  <c r="T919" i="27" s="1"/>
  <c r="AD918" i="27"/>
  <c r="S918" i="27"/>
  <c r="T918" i="27" s="1"/>
  <c r="Q918" i="27"/>
  <c r="U918" i="27" s="1"/>
  <c r="AD917" i="27"/>
  <c r="S917" i="27"/>
  <c r="T917" i="27" s="1"/>
  <c r="AD916" i="27"/>
  <c r="S916" i="27"/>
  <c r="T916" i="27" s="1"/>
  <c r="Q916" i="27"/>
  <c r="U916" i="27" s="1"/>
  <c r="AD915" i="27"/>
  <c r="S915" i="27"/>
  <c r="T915" i="27" s="1"/>
  <c r="Q915" i="27"/>
  <c r="U915" i="27" s="1"/>
  <c r="AD914" i="27"/>
  <c r="S914" i="27"/>
  <c r="T914" i="27" s="1"/>
  <c r="AD913" i="27"/>
  <c r="S913" i="27"/>
  <c r="T913" i="27" s="1"/>
  <c r="AD912" i="27"/>
  <c r="S912" i="27"/>
  <c r="T912" i="27" s="1"/>
  <c r="Q912" i="27"/>
  <c r="U912" i="27" s="1"/>
  <c r="AD911" i="27"/>
  <c r="S911" i="27"/>
  <c r="T911" i="27" s="1"/>
  <c r="AD910" i="27"/>
  <c r="S910" i="27"/>
  <c r="T910" i="27" s="1"/>
  <c r="Q910" i="27"/>
  <c r="U910" i="27" s="1"/>
  <c r="AD909" i="27"/>
  <c r="S909" i="27"/>
  <c r="T909" i="27" s="1"/>
  <c r="AD908" i="27"/>
  <c r="S908" i="27"/>
  <c r="T908" i="27" s="1"/>
  <c r="Q908" i="27"/>
  <c r="U908" i="27" s="1"/>
  <c r="AD907" i="27"/>
  <c r="S907" i="27"/>
  <c r="T907" i="27" s="1"/>
  <c r="Q907" i="27"/>
  <c r="U907" i="27" s="1"/>
  <c r="AD906" i="27"/>
  <c r="S906" i="27"/>
  <c r="T906" i="27" s="1"/>
  <c r="AD905" i="27"/>
  <c r="S905" i="27"/>
  <c r="T905" i="27" s="1"/>
  <c r="AD904" i="27"/>
  <c r="S904" i="27"/>
  <c r="T904" i="27" s="1"/>
  <c r="Q904" i="27"/>
  <c r="U904" i="27" s="1"/>
  <c r="AD903" i="27"/>
  <c r="S903" i="27"/>
  <c r="T903" i="27" s="1"/>
  <c r="AD902" i="27"/>
  <c r="S902" i="27"/>
  <c r="T902" i="27" s="1"/>
  <c r="Q902" i="27"/>
  <c r="U902" i="27" s="1"/>
  <c r="AD901" i="27"/>
  <c r="S901" i="27"/>
  <c r="T901" i="27" s="1"/>
  <c r="AD900" i="27"/>
  <c r="S900" i="27"/>
  <c r="T900" i="27" s="1"/>
  <c r="Q900" i="27"/>
  <c r="U900" i="27" s="1"/>
  <c r="AD899" i="27"/>
  <c r="S899" i="27"/>
  <c r="T899" i="27" s="1"/>
  <c r="Q899" i="27"/>
  <c r="U899" i="27" s="1"/>
  <c r="AD898" i="27"/>
  <c r="S898" i="27"/>
  <c r="T898" i="27" s="1"/>
  <c r="AD897" i="27"/>
  <c r="S897" i="27"/>
  <c r="T897" i="27" s="1"/>
  <c r="AD896" i="27"/>
  <c r="S896" i="27"/>
  <c r="T896" i="27" s="1"/>
  <c r="Q896" i="27"/>
  <c r="U896" i="27" s="1"/>
  <c r="AD895" i="27"/>
  <c r="S895" i="27"/>
  <c r="T895" i="27" s="1"/>
  <c r="AD894" i="27"/>
  <c r="S894" i="27"/>
  <c r="T894" i="27" s="1"/>
  <c r="Q894" i="27"/>
  <c r="U894" i="27" s="1"/>
  <c r="AD893" i="27"/>
  <c r="S893" i="27"/>
  <c r="T893" i="27" s="1"/>
  <c r="AD892" i="27"/>
  <c r="S892" i="27"/>
  <c r="T892" i="27" s="1"/>
  <c r="Q892" i="27"/>
  <c r="U892" i="27" s="1"/>
  <c r="AD891" i="27"/>
  <c r="S891" i="27"/>
  <c r="T891" i="27" s="1"/>
  <c r="Q891" i="27"/>
  <c r="U891" i="27" s="1"/>
  <c r="AD890" i="27"/>
  <c r="S890" i="27"/>
  <c r="T890" i="27" s="1"/>
  <c r="AD889" i="27"/>
  <c r="S889" i="27"/>
  <c r="T889" i="27" s="1"/>
  <c r="AD888" i="27"/>
  <c r="S888" i="27"/>
  <c r="T888" i="27" s="1"/>
  <c r="Q888" i="27"/>
  <c r="U888" i="27" s="1"/>
  <c r="AD887" i="27"/>
  <c r="S887" i="27"/>
  <c r="T887" i="27" s="1"/>
  <c r="AD886" i="27"/>
  <c r="S886" i="27"/>
  <c r="T886" i="27" s="1"/>
  <c r="Q886" i="27"/>
  <c r="U886" i="27" s="1"/>
  <c r="AD885" i="27"/>
  <c r="S885" i="27"/>
  <c r="T885" i="27" s="1"/>
  <c r="AD884" i="27"/>
  <c r="S884" i="27"/>
  <c r="T884" i="27" s="1"/>
  <c r="Q884" i="27"/>
  <c r="U884" i="27" s="1"/>
  <c r="AD883" i="27"/>
  <c r="S883" i="27"/>
  <c r="T883" i="27" s="1"/>
  <c r="Q883" i="27"/>
  <c r="U883" i="27" s="1"/>
  <c r="AD882" i="27"/>
  <c r="S882" i="27"/>
  <c r="T882" i="27" s="1"/>
  <c r="AD881" i="27"/>
  <c r="S881" i="27"/>
  <c r="T881" i="27" s="1"/>
  <c r="AD880" i="27"/>
  <c r="S880" i="27"/>
  <c r="T880" i="27" s="1"/>
  <c r="Q880" i="27"/>
  <c r="U880" i="27" s="1"/>
  <c r="AD879" i="27"/>
  <c r="S879" i="27"/>
  <c r="T879" i="27" s="1"/>
  <c r="AD878" i="27"/>
  <c r="S878" i="27"/>
  <c r="T878" i="27" s="1"/>
  <c r="Q878" i="27"/>
  <c r="U878" i="27" s="1"/>
  <c r="AD877" i="27"/>
  <c r="S877" i="27"/>
  <c r="T877" i="27" s="1"/>
  <c r="AD876" i="27"/>
  <c r="S876" i="27"/>
  <c r="T876" i="27" s="1"/>
  <c r="Q876" i="27"/>
  <c r="U876" i="27" s="1"/>
  <c r="AD875" i="27"/>
  <c r="S875" i="27"/>
  <c r="T875" i="27" s="1"/>
  <c r="Q875" i="27"/>
  <c r="U875" i="27" s="1"/>
  <c r="AD874" i="27"/>
  <c r="S874" i="27"/>
  <c r="T874" i="27" s="1"/>
  <c r="AD873" i="27"/>
  <c r="S873" i="27"/>
  <c r="T873" i="27" s="1"/>
  <c r="AD872" i="27"/>
  <c r="S872" i="27"/>
  <c r="T872" i="27" s="1"/>
  <c r="Q872" i="27"/>
  <c r="U872" i="27" s="1"/>
  <c r="AD871" i="27"/>
  <c r="S871" i="27"/>
  <c r="T871" i="27" s="1"/>
  <c r="Q871" i="27"/>
  <c r="U871" i="27" s="1"/>
  <c r="AD870" i="27"/>
  <c r="S870" i="27"/>
  <c r="T870" i="27" s="1"/>
  <c r="Q870" i="27"/>
  <c r="U870" i="27" s="1"/>
  <c r="AD869" i="27"/>
  <c r="S869" i="27"/>
  <c r="T869" i="27" s="1"/>
  <c r="AD868" i="27"/>
  <c r="S868" i="27"/>
  <c r="T868" i="27" s="1"/>
  <c r="Q868" i="27"/>
  <c r="U868" i="27" s="1"/>
  <c r="AD867" i="27"/>
  <c r="S867" i="27"/>
  <c r="T867" i="27" s="1"/>
  <c r="Q867" i="27"/>
  <c r="U867" i="27" s="1"/>
  <c r="AD866" i="27"/>
  <c r="S866" i="27"/>
  <c r="T866" i="27" s="1"/>
  <c r="AD865" i="27"/>
  <c r="S865" i="27"/>
  <c r="T865" i="27" s="1"/>
  <c r="AD864" i="27"/>
  <c r="S864" i="27"/>
  <c r="T864" i="27" s="1"/>
  <c r="Q864" i="27"/>
  <c r="U864" i="27" s="1"/>
  <c r="AD863" i="27"/>
  <c r="S863" i="27"/>
  <c r="T863" i="27" s="1"/>
  <c r="Q863" i="27"/>
  <c r="U863" i="27" s="1"/>
  <c r="AD862" i="27"/>
  <c r="S862" i="27"/>
  <c r="T862" i="27" s="1"/>
  <c r="Q862" i="27"/>
  <c r="U862" i="27" s="1"/>
  <c r="AD861" i="27"/>
  <c r="S861" i="27"/>
  <c r="T861" i="27" s="1"/>
  <c r="AD860" i="27"/>
  <c r="S860" i="27"/>
  <c r="T860" i="27" s="1"/>
  <c r="Q860" i="27"/>
  <c r="U860" i="27" s="1"/>
  <c r="AD859" i="27"/>
  <c r="S859" i="27"/>
  <c r="T859" i="27" s="1"/>
  <c r="Q859" i="27"/>
  <c r="U859" i="27" s="1"/>
  <c r="AD858" i="27"/>
  <c r="S858" i="27"/>
  <c r="T858" i="27" s="1"/>
  <c r="AD857" i="27"/>
  <c r="S857" i="27"/>
  <c r="T857" i="27" s="1"/>
  <c r="AD856" i="27"/>
  <c r="S856" i="27"/>
  <c r="T856" i="27" s="1"/>
  <c r="Q856" i="27"/>
  <c r="U856" i="27" s="1"/>
  <c r="AD855" i="27"/>
  <c r="S855" i="27"/>
  <c r="T855" i="27" s="1"/>
  <c r="Q855" i="27"/>
  <c r="U855" i="27" s="1"/>
  <c r="AD854" i="27"/>
  <c r="S854" i="27"/>
  <c r="T854" i="27" s="1"/>
  <c r="Q854" i="27"/>
  <c r="U854" i="27" s="1"/>
  <c r="AD853" i="27"/>
  <c r="S853" i="27"/>
  <c r="T853" i="27" s="1"/>
  <c r="AD852" i="27"/>
  <c r="S852" i="27"/>
  <c r="T852" i="27" s="1"/>
  <c r="Q852" i="27"/>
  <c r="U852" i="27" s="1"/>
  <c r="AD851" i="27"/>
  <c r="S851" i="27"/>
  <c r="T851" i="27" s="1"/>
  <c r="Q851" i="27"/>
  <c r="U851" i="27" s="1"/>
  <c r="AD850" i="27"/>
  <c r="S850" i="27"/>
  <c r="T850" i="27" s="1"/>
  <c r="AD849" i="27"/>
  <c r="S849" i="27"/>
  <c r="T849" i="27" s="1"/>
  <c r="AD848" i="27"/>
  <c r="S848" i="27"/>
  <c r="T848" i="27" s="1"/>
  <c r="Q848" i="27"/>
  <c r="U848" i="27" s="1"/>
  <c r="AD847" i="27"/>
  <c r="S847" i="27"/>
  <c r="T847" i="27" s="1"/>
  <c r="AD846" i="27"/>
  <c r="S846" i="27"/>
  <c r="T846" i="27" s="1"/>
  <c r="Q846" i="27"/>
  <c r="U846" i="27" s="1"/>
  <c r="AD845" i="27"/>
  <c r="S845" i="27"/>
  <c r="T845" i="27" s="1"/>
  <c r="AD844" i="27"/>
  <c r="S844" i="27"/>
  <c r="T844" i="27" s="1"/>
  <c r="Q844" i="27"/>
  <c r="U844" i="27" s="1"/>
  <c r="AD843" i="27"/>
  <c r="S843" i="27"/>
  <c r="T843" i="27" s="1"/>
  <c r="Q843" i="27"/>
  <c r="U843" i="27" s="1"/>
  <c r="AD842" i="27"/>
  <c r="S842" i="27"/>
  <c r="T842" i="27" s="1"/>
  <c r="AD841" i="27"/>
  <c r="S841" i="27"/>
  <c r="T841" i="27" s="1"/>
  <c r="AD840" i="27"/>
  <c r="S840" i="27"/>
  <c r="T840" i="27" s="1"/>
  <c r="Q840" i="27"/>
  <c r="U840" i="27" s="1"/>
  <c r="AD839" i="27"/>
  <c r="S839" i="27"/>
  <c r="T839" i="27" s="1"/>
  <c r="Q839" i="27"/>
  <c r="U839" i="27" s="1"/>
  <c r="AD838" i="27"/>
  <c r="S838" i="27"/>
  <c r="T838" i="27" s="1"/>
  <c r="Q838" i="27"/>
  <c r="U838" i="27" s="1"/>
  <c r="AD837" i="27"/>
  <c r="S837" i="27"/>
  <c r="T837" i="27" s="1"/>
  <c r="AD836" i="27"/>
  <c r="S836" i="27"/>
  <c r="T836" i="27" s="1"/>
  <c r="Q836" i="27"/>
  <c r="U836" i="27" s="1"/>
  <c r="AD835" i="27"/>
  <c r="S835" i="27"/>
  <c r="T835" i="27" s="1"/>
  <c r="Q835" i="27"/>
  <c r="U835" i="27" s="1"/>
  <c r="AD834" i="27"/>
  <c r="S834" i="27"/>
  <c r="T834" i="27" s="1"/>
  <c r="AD833" i="27"/>
  <c r="S833" i="27"/>
  <c r="T833" i="27" s="1"/>
  <c r="AD832" i="27"/>
  <c r="S832" i="27"/>
  <c r="T832" i="27" s="1"/>
  <c r="AD831" i="27"/>
  <c r="S831" i="27"/>
  <c r="T831" i="27" s="1"/>
  <c r="AD830" i="27"/>
  <c r="S830" i="27"/>
  <c r="T830" i="27" s="1"/>
  <c r="Q830" i="27"/>
  <c r="U830" i="27" s="1"/>
  <c r="AD829" i="27"/>
  <c r="S829" i="27"/>
  <c r="T829" i="27" s="1"/>
  <c r="AD828" i="27"/>
  <c r="S828" i="27"/>
  <c r="T828" i="27" s="1"/>
  <c r="Q828" i="27"/>
  <c r="U828" i="27" s="1"/>
  <c r="AD827" i="27"/>
  <c r="S827" i="27"/>
  <c r="T827" i="27" s="1"/>
  <c r="Q827" i="27"/>
  <c r="U827" i="27" s="1"/>
  <c r="AD826" i="27"/>
  <c r="S826" i="27"/>
  <c r="T826" i="27" s="1"/>
  <c r="AD825" i="27"/>
  <c r="S825" i="27"/>
  <c r="T825" i="27" s="1"/>
  <c r="AD824" i="27"/>
  <c r="S824" i="27"/>
  <c r="T824" i="27" s="1"/>
  <c r="Q824" i="27"/>
  <c r="U824" i="27" s="1"/>
  <c r="AD823" i="27"/>
  <c r="S823" i="27"/>
  <c r="T823" i="27" s="1"/>
  <c r="AD822" i="27"/>
  <c r="S822" i="27"/>
  <c r="T822" i="27" s="1"/>
  <c r="Q822" i="27"/>
  <c r="U822" i="27" s="1"/>
  <c r="AD821" i="27"/>
  <c r="S821" i="27"/>
  <c r="T821" i="27" s="1"/>
  <c r="AD820" i="27"/>
  <c r="S820" i="27"/>
  <c r="T820" i="27" s="1"/>
  <c r="AD819" i="27"/>
  <c r="S819" i="27"/>
  <c r="T819" i="27" s="1"/>
  <c r="Q819" i="27"/>
  <c r="U819" i="27" s="1"/>
  <c r="AD818" i="27"/>
  <c r="S818" i="27"/>
  <c r="T818" i="27" s="1"/>
  <c r="AD817" i="27"/>
  <c r="S817" i="27"/>
  <c r="T817" i="27" s="1"/>
  <c r="AD816" i="27"/>
  <c r="S816" i="27"/>
  <c r="T816" i="27" s="1"/>
  <c r="Q816" i="27"/>
  <c r="U816" i="27" s="1"/>
  <c r="AD815" i="27"/>
  <c r="S815" i="27"/>
  <c r="T815" i="27" s="1"/>
  <c r="AD814" i="27"/>
  <c r="S814" i="27"/>
  <c r="T814" i="27" s="1"/>
  <c r="Q814" i="27"/>
  <c r="U814" i="27" s="1"/>
  <c r="AD813" i="27"/>
  <c r="S813" i="27"/>
  <c r="T813" i="27" s="1"/>
  <c r="AD812" i="27"/>
  <c r="S812" i="27"/>
  <c r="T812" i="27" s="1"/>
  <c r="Q812" i="27"/>
  <c r="U812" i="27" s="1"/>
  <c r="AD811" i="27"/>
  <c r="S811" i="27"/>
  <c r="T811" i="27" s="1"/>
  <c r="Q811" i="27"/>
  <c r="U811" i="27" s="1"/>
  <c r="AD810" i="27"/>
  <c r="S810" i="27"/>
  <c r="T810" i="27" s="1"/>
  <c r="AD809" i="27"/>
  <c r="S809" i="27"/>
  <c r="T809" i="27" s="1"/>
  <c r="AD808" i="27"/>
  <c r="S808" i="27"/>
  <c r="T808" i="27" s="1"/>
  <c r="Q808" i="27"/>
  <c r="U808" i="27" s="1"/>
  <c r="AD807" i="27"/>
  <c r="S807" i="27"/>
  <c r="T807" i="27" s="1"/>
  <c r="AD806" i="27"/>
  <c r="S806" i="27"/>
  <c r="T806" i="27" s="1"/>
  <c r="Q806" i="27"/>
  <c r="U806" i="27" s="1"/>
  <c r="AD805" i="27"/>
  <c r="S805" i="27"/>
  <c r="T805" i="27" s="1"/>
  <c r="AD804" i="27"/>
  <c r="S804" i="27"/>
  <c r="T804" i="27" s="1"/>
  <c r="Q804" i="27"/>
  <c r="U804" i="27" s="1"/>
  <c r="AD803" i="27"/>
  <c r="S803" i="27"/>
  <c r="T803" i="27" s="1"/>
  <c r="Q803" i="27"/>
  <c r="U803" i="27" s="1"/>
  <c r="AD802" i="27"/>
  <c r="S802" i="27"/>
  <c r="T802" i="27" s="1"/>
  <c r="AD801" i="27"/>
  <c r="S801" i="27"/>
  <c r="T801" i="27" s="1"/>
  <c r="AD800" i="27"/>
  <c r="S800" i="27"/>
  <c r="T800" i="27" s="1"/>
  <c r="Q800" i="27"/>
  <c r="U800" i="27" s="1"/>
  <c r="AD799" i="27"/>
  <c r="S799" i="27"/>
  <c r="T799" i="27" s="1"/>
  <c r="AD798" i="27"/>
  <c r="S798" i="27"/>
  <c r="T798" i="27" s="1"/>
  <c r="Q798" i="27"/>
  <c r="U798" i="27" s="1"/>
  <c r="AD797" i="27"/>
  <c r="S797" i="27"/>
  <c r="T797" i="27" s="1"/>
  <c r="AD796" i="27"/>
  <c r="S796" i="27"/>
  <c r="T796" i="27" s="1"/>
  <c r="Q796" i="27"/>
  <c r="U796" i="27" s="1"/>
  <c r="AD795" i="27"/>
  <c r="S795" i="27"/>
  <c r="T795" i="27" s="1"/>
  <c r="Q795" i="27"/>
  <c r="U795" i="27" s="1"/>
  <c r="AD794" i="27"/>
  <c r="S794" i="27"/>
  <c r="T794" i="27" s="1"/>
  <c r="AD793" i="27"/>
  <c r="S793" i="27"/>
  <c r="T793" i="27" s="1"/>
  <c r="AD792" i="27"/>
  <c r="S792" i="27"/>
  <c r="T792" i="27" s="1"/>
  <c r="AD791" i="27"/>
  <c r="S791" i="27"/>
  <c r="T791" i="27" s="1"/>
  <c r="AD790" i="27"/>
  <c r="S790" i="27"/>
  <c r="T790" i="27" s="1"/>
  <c r="Q790" i="27"/>
  <c r="U790" i="27" s="1"/>
  <c r="AD789" i="27"/>
  <c r="S789" i="27"/>
  <c r="T789" i="27" s="1"/>
  <c r="AD788" i="27"/>
  <c r="S788" i="27"/>
  <c r="T788" i="27" s="1"/>
  <c r="Q788" i="27"/>
  <c r="U788" i="27" s="1"/>
  <c r="AD787" i="27"/>
  <c r="S787" i="27"/>
  <c r="T787" i="27" s="1"/>
  <c r="Q787" i="27"/>
  <c r="U787" i="27" s="1"/>
  <c r="AD786" i="27"/>
  <c r="S786" i="27"/>
  <c r="T786" i="27" s="1"/>
  <c r="AD785" i="27"/>
  <c r="S785" i="27"/>
  <c r="T785" i="27" s="1"/>
  <c r="AD784" i="27"/>
  <c r="S784" i="27"/>
  <c r="T784" i="27" s="1"/>
  <c r="Q784" i="27"/>
  <c r="U784" i="27" s="1"/>
  <c r="AD783" i="27"/>
  <c r="S783" i="27"/>
  <c r="T783" i="27" s="1"/>
  <c r="AD782" i="27"/>
  <c r="S782" i="27"/>
  <c r="T782" i="27" s="1"/>
  <c r="Q782" i="27"/>
  <c r="U782" i="27" s="1"/>
  <c r="AD781" i="27"/>
  <c r="S781" i="27"/>
  <c r="T781" i="27" s="1"/>
  <c r="AD780" i="27"/>
  <c r="S780" i="27"/>
  <c r="T780" i="27" s="1"/>
  <c r="Q780" i="27"/>
  <c r="U780" i="27" s="1"/>
  <c r="AD779" i="27"/>
  <c r="S779" i="27"/>
  <c r="T779" i="27" s="1"/>
  <c r="Q779" i="27"/>
  <c r="U779" i="27" s="1"/>
  <c r="AD778" i="27"/>
  <c r="S778" i="27"/>
  <c r="T778" i="27" s="1"/>
  <c r="AD777" i="27"/>
  <c r="S777" i="27"/>
  <c r="T777" i="27" s="1"/>
  <c r="AD776" i="27"/>
  <c r="S776" i="27"/>
  <c r="T776" i="27" s="1"/>
  <c r="Q776" i="27"/>
  <c r="U776" i="27" s="1"/>
  <c r="AD775" i="27"/>
  <c r="S775" i="27"/>
  <c r="T775" i="27" s="1"/>
  <c r="AD774" i="27"/>
  <c r="S774" i="27"/>
  <c r="T774" i="27" s="1"/>
  <c r="Q774" i="27"/>
  <c r="U774" i="27" s="1"/>
  <c r="AD773" i="27"/>
  <c r="S773" i="27"/>
  <c r="T773" i="27" s="1"/>
  <c r="AD772" i="27"/>
  <c r="S772" i="27"/>
  <c r="T772" i="27" s="1"/>
  <c r="Q772" i="27"/>
  <c r="U772" i="27" s="1"/>
  <c r="AD771" i="27"/>
  <c r="S771" i="27"/>
  <c r="T771" i="27" s="1"/>
  <c r="Q771" i="27"/>
  <c r="U771" i="27" s="1"/>
  <c r="AD770" i="27"/>
  <c r="S770" i="27"/>
  <c r="T770" i="27" s="1"/>
  <c r="AD769" i="27"/>
  <c r="S769" i="27"/>
  <c r="T769" i="27" s="1"/>
  <c r="AD768" i="27"/>
  <c r="S768" i="27"/>
  <c r="T768" i="27" s="1"/>
  <c r="Q768" i="27"/>
  <c r="U768" i="27" s="1"/>
  <c r="AD767" i="27"/>
  <c r="S767" i="27"/>
  <c r="T767" i="27" s="1"/>
  <c r="AD766" i="27"/>
  <c r="S766" i="27"/>
  <c r="T766" i="27" s="1"/>
  <c r="Q766" i="27"/>
  <c r="U766" i="27" s="1"/>
  <c r="AD765" i="27"/>
  <c r="S765" i="27"/>
  <c r="T765" i="27" s="1"/>
  <c r="AD764" i="27"/>
  <c r="S764" i="27"/>
  <c r="T764" i="27" s="1"/>
  <c r="Q764" i="27"/>
  <c r="U764" i="27" s="1"/>
  <c r="AD763" i="27"/>
  <c r="S763" i="27"/>
  <c r="T763" i="27" s="1"/>
  <c r="Q763" i="27"/>
  <c r="U763" i="27" s="1"/>
  <c r="AD762" i="27"/>
  <c r="S762" i="27"/>
  <c r="T762" i="27" s="1"/>
  <c r="AD761" i="27"/>
  <c r="S761" i="27"/>
  <c r="T761" i="27" s="1"/>
  <c r="AD760" i="27"/>
  <c r="S760" i="27"/>
  <c r="T760" i="27" s="1"/>
  <c r="Q760" i="27"/>
  <c r="U760" i="27" s="1"/>
  <c r="AD759" i="27"/>
  <c r="S759" i="27"/>
  <c r="T759" i="27" s="1"/>
  <c r="AD758" i="27"/>
  <c r="S758" i="27"/>
  <c r="T758" i="27" s="1"/>
  <c r="Q758" i="27"/>
  <c r="U758" i="27" s="1"/>
  <c r="AD757" i="27"/>
  <c r="S757" i="27"/>
  <c r="T757" i="27" s="1"/>
  <c r="AD756" i="27"/>
  <c r="S756" i="27"/>
  <c r="T756" i="27" s="1"/>
  <c r="Q756" i="27"/>
  <c r="U756" i="27" s="1"/>
  <c r="AD755" i="27"/>
  <c r="S755" i="27"/>
  <c r="T755" i="27" s="1"/>
  <c r="Q755" i="27"/>
  <c r="U755" i="27" s="1"/>
  <c r="AD754" i="27"/>
  <c r="S754" i="27"/>
  <c r="T754" i="27" s="1"/>
  <c r="AD753" i="27"/>
  <c r="S753" i="27"/>
  <c r="T753" i="27" s="1"/>
  <c r="AD752" i="27"/>
  <c r="S752" i="27"/>
  <c r="T752" i="27" s="1"/>
  <c r="Q752" i="27"/>
  <c r="U752" i="27" s="1"/>
  <c r="AD751" i="27"/>
  <c r="S751" i="27"/>
  <c r="T751" i="27" s="1"/>
  <c r="AD750" i="27"/>
  <c r="S750" i="27"/>
  <c r="T750" i="27" s="1"/>
  <c r="Q750" i="27"/>
  <c r="U750" i="27" s="1"/>
  <c r="AD749" i="27"/>
  <c r="S749" i="27"/>
  <c r="T749" i="27" s="1"/>
  <c r="AD748" i="27"/>
  <c r="S748" i="27"/>
  <c r="T748" i="27" s="1"/>
  <c r="AD747" i="27"/>
  <c r="S747" i="27"/>
  <c r="T747" i="27" s="1"/>
  <c r="Q747" i="27"/>
  <c r="U747" i="27" s="1"/>
  <c r="AD746" i="27"/>
  <c r="S746" i="27"/>
  <c r="T746" i="27" s="1"/>
  <c r="AD745" i="27"/>
  <c r="S745" i="27"/>
  <c r="T745" i="27" s="1"/>
  <c r="AD744" i="27"/>
  <c r="S744" i="27"/>
  <c r="T744" i="27" s="1"/>
  <c r="Q744" i="27"/>
  <c r="U744" i="27" s="1"/>
  <c r="AD743" i="27"/>
  <c r="S743" i="27"/>
  <c r="T743" i="27" s="1"/>
  <c r="AD742" i="27"/>
  <c r="S742" i="27"/>
  <c r="T742" i="27" s="1"/>
  <c r="Q742" i="27"/>
  <c r="U742" i="27" s="1"/>
  <c r="AD741" i="27"/>
  <c r="S741" i="27"/>
  <c r="T741" i="27" s="1"/>
  <c r="AD740" i="27"/>
  <c r="S740" i="27"/>
  <c r="T740" i="27" s="1"/>
  <c r="Q740" i="27"/>
  <c r="U740" i="27" s="1"/>
  <c r="AD739" i="27"/>
  <c r="S739" i="27"/>
  <c r="T739" i="27" s="1"/>
  <c r="Q739" i="27"/>
  <c r="U739" i="27" s="1"/>
  <c r="AD738" i="27"/>
  <c r="S738" i="27"/>
  <c r="T738" i="27" s="1"/>
  <c r="AD737" i="27"/>
  <c r="S737" i="27"/>
  <c r="T737" i="27" s="1"/>
  <c r="AD736" i="27"/>
  <c r="S736" i="27"/>
  <c r="T736" i="27" s="1"/>
  <c r="Q736" i="27"/>
  <c r="U736" i="27" s="1"/>
  <c r="AD735" i="27"/>
  <c r="S735" i="27"/>
  <c r="T735" i="27" s="1"/>
  <c r="Q735" i="27"/>
  <c r="U735" i="27" s="1"/>
  <c r="AD734" i="27"/>
  <c r="S734" i="27"/>
  <c r="T734" i="27" s="1"/>
  <c r="Q734" i="27"/>
  <c r="U734" i="27" s="1"/>
  <c r="AD733" i="27"/>
  <c r="S733" i="27"/>
  <c r="T733" i="27" s="1"/>
  <c r="AD732" i="27"/>
  <c r="S732" i="27"/>
  <c r="T732" i="27" s="1"/>
  <c r="AD731" i="27"/>
  <c r="S731" i="27"/>
  <c r="T731" i="27" s="1"/>
  <c r="Q731" i="27"/>
  <c r="U731" i="27" s="1"/>
  <c r="AD730" i="27"/>
  <c r="S730" i="27"/>
  <c r="T730" i="27" s="1"/>
  <c r="AD729" i="27"/>
  <c r="S729" i="27"/>
  <c r="T729" i="27" s="1"/>
  <c r="AD728" i="27"/>
  <c r="S728" i="27"/>
  <c r="T728" i="27" s="1"/>
  <c r="Q728" i="27"/>
  <c r="U728" i="27" s="1"/>
  <c r="AD727" i="27"/>
  <c r="S727" i="27"/>
  <c r="T727" i="27" s="1"/>
  <c r="AD726" i="27"/>
  <c r="S726" i="27"/>
  <c r="T726" i="27" s="1"/>
  <c r="Q726" i="27"/>
  <c r="U726" i="27" s="1"/>
  <c r="AD725" i="27"/>
  <c r="S725" i="27"/>
  <c r="T725" i="27" s="1"/>
  <c r="AD724" i="27"/>
  <c r="S724" i="27"/>
  <c r="T724" i="27" s="1"/>
  <c r="Q724" i="27"/>
  <c r="U724" i="27" s="1"/>
  <c r="AD723" i="27"/>
  <c r="S723" i="27"/>
  <c r="T723" i="27" s="1"/>
  <c r="Q723" i="27"/>
  <c r="U723" i="27" s="1"/>
  <c r="AD722" i="27"/>
  <c r="S722" i="27"/>
  <c r="T722" i="27" s="1"/>
  <c r="AD721" i="27"/>
  <c r="S721" i="27"/>
  <c r="T721" i="27" s="1"/>
  <c r="AD720" i="27"/>
  <c r="S720" i="27"/>
  <c r="T720" i="27" s="1"/>
  <c r="Q720" i="27"/>
  <c r="U720" i="27" s="1"/>
  <c r="AD719" i="27"/>
  <c r="S719" i="27"/>
  <c r="T719" i="27" s="1"/>
  <c r="AD718" i="27"/>
  <c r="S718" i="27"/>
  <c r="T718" i="27" s="1"/>
  <c r="Q718" i="27"/>
  <c r="U718" i="27" s="1"/>
  <c r="AD717" i="27"/>
  <c r="S717" i="27"/>
  <c r="T717" i="27" s="1"/>
  <c r="AD716" i="27"/>
  <c r="S716" i="27"/>
  <c r="T716" i="27" s="1"/>
  <c r="Q716" i="27"/>
  <c r="U716" i="27" s="1"/>
  <c r="AD715" i="27"/>
  <c r="S715" i="27"/>
  <c r="T715" i="27" s="1"/>
  <c r="Q715" i="27"/>
  <c r="U715" i="27" s="1"/>
  <c r="AD714" i="27"/>
  <c r="S714" i="27"/>
  <c r="T714" i="27" s="1"/>
  <c r="AD713" i="27"/>
  <c r="S713" i="27"/>
  <c r="T713" i="27" s="1"/>
  <c r="AD712" i="27"/>
  <c r="S712" i="27"/>
  <c r="T712" i="27" s="1"/>
  <c r="Q712" i="27"/>
  <c r="U712" i="27" s="1"/>
  <c r="AD711" i="27"/>
  <c r="S711" i="27"/>
  <c r="T711" i="27" s="1"/>
  <c r="AD710" i="27"/>
  <c r="S710" i="27"/>
  <c r="T710" i="27" s="1"/>
  <c r="Q710" i="27"/>
  <c r="U710" i="27" s="1"/>
  <c r="AD709" i="27"/>
  <c r="S709" i="27"/>
  <c r="T709" i="27" s="1"/>
  <c r="AD708" i="27"/>
  <c r="S708" i="27"/>
  <c r="T708" i="27" s="1"/>
  <c r="Q708" i="27"/>
  <c r="U708" i="27" s="1"/>
  <c r="AD707" i="27"/>
  <c r="S707" i="27"/>
  <c r="T707" i="27" s="1"/>
  <c r="Q707" i="27"/>
  <c r="U707" i="27" s="1"/>
  <c r="AD706" i="27"/>
  <c r="S706" i="27"/>
  <c r="T706" i="27" s="1"/>
  <c r="AD705" i="27"/>
  <c r="S705" i="27"/>
  <c r="T705" i="27" s="1"/>
  <c r="AD704" i="27"/>
  <c r="S704" i="27"/>
  <c r="T704" i="27" s="1"/>
  <c r="AD703" i="27"/>
  <c r="S703" i="27"/>
  <c r="T703" i="27" s="1"/>
  <c r="AD702" i="27"/>
  <c r="S702" i="27"/>
  <c r="T702" i="27" s="1"/>
  <c r="Q702" i="27"/>
  <c r="U702" i="27" s="1"/>
  <c r="AD701" i="27"/>
  <c r="S701" i="27"/>
  <c r="T701" i="27" s="1"/>
  <c r="AD700" i="27"/>
  <c r="S700" i="27"/>
  <c r="T700" i="27" s="1"/>
  <c r="Q700" i="27"/>
  <c r="U700" i="27" s="1"/>
  <c r="AD699" i="27"/>
  <c r="S699" i="27"/>
  <c r="T699" i="27" s="1"/>
  <c r="Q699" i="27"/>
  <c r="U699" i="27" s="1"/>
  <c r="AD698" i="27"/>
  <c r="S698" i="27"/>
  <c r="T698" i="27" s="1"/>
  <c r="AD697" i="27"/>
  <c r="S697" i="27"/>
  <c r="T697" i="27" s="1"/>
  <c r="AD696" i="27"/>
  <c r="S696" i="27"/>
  <c r="T696" i="27" s="1"/>
  <c r="Q696" i="27"/>
  <c r="U696" i="27" s="1"/>
  <c r="AD695" i="27"/>
  <c r="S695" i="27"/>
  <c r="T695" i="27" s="1"/>
  <c r="AD694" i="27"/>
  <c r="S694" i="27"/>
  <c r="T694" i="27" s="1"/>
  <c r="Q694" i="27"/>
  <c r="U694" i="27" s="1"/>
  <c r="AD693" i="27"/>
  <c r="S693" i="27"/>
  <c r="T693" i="27" s="1"/>
  <c r="AD692" i="27"/>
  <c r="S692" i="27"/>
  <c r="T692" i="27" s="1"/>
  <c r="Q692" i="27"/>
  <c r="U692" i="27" s="1"/>
  <c r="AD691" i="27"/>
  <c r="S691" i="27"/>
  <c r="T691" i="27" s="1"/>
  <c r="Q691" i="27"/>
  <c r="U691" i="27" s="1"/>
  <c r="AD690" i="27"/>
  <c r="S690" i="27"/>
  <c r="T690" i="27" s="1"/>
  <c r="AD689" i="27"/>
  <c r="S689" i="27"/>
  <c r="T689" i="27" s="1"/>
  <c r="AD688" i="27"/>
  <c r="S688" i="27"/>
  <c r="T688" i="27" s="1"/>
  <c r="Q688" i="27"/>
  <c r="U688" i="27" s="1"/>
  <c r="AD687" i="27"/>
  <c r="S687" i="27"/>
  <c r="T687" i="27" s="1"/>
  <c r="AD686" i="27"/>
  <c r="S686" i="27"/>
  <c r="T686" i="27" s="1"/>
  <c r="Q686" i="27"/>
  <c r="U686" i="27" s="1"/>
  <c r="AD685" i="27"/>
  <c r="S685" i="27"/>
  <c r="T685" i="27" s="1"/>
  <c r="AD684" i="27"/>
  <c r="S684" i="27"/>
  <c r="T684" i="27" s="1"/>
  <c r="AD683" i="27"/>
  <c r="S683" i="27"/>
  <c r="T683" i="27" s="1"/>
  <c r="Q683" i="27"/>
  <c r="U683" i="27" s="1"/>
  <c r="AD682" i="27"/>
  <c r="S682" i="27"/>
  <c r="T682" i="27" s="1"/>
  <c r="AD681" i="27"/>
  <c r="S681" i="27"/>
  <c r="T681" i="27" s="1"/>
  <c r="AD680" i="27"/>
  <c r="S680" i="27"/>
  <c r="T680" i="27" s="1"/>
  <c r="Q680" i="27"/>
  <c r="U680" i="27" s="1"/>
  <c r="AD679" i="27"/>
  <c r="S679" i="27"/>
  <c r="T679" i="27" s="1"/>
  <c r="AD678" i="27"/>
  <c r="S678" i="27"/>
  <c r="T678" i="27" s="1"/>
  <c r="Q678" i="27"/>
  <c r="U678" i="27" s="1"/>
  <c r="AD677" i="27"/>
  <c r="S677" i="27"/>
  <c r="T677" i="27" s="1"/>
  <c r="AD676" i="27"/>
  <c r="S676" i="27"/>
  <c r="T676" i="27" s="1"/>
  <c r="Q676" i="27"/>
  <c r="U676" i="27" s="1"/>
  <c r="AD675" i="27"/>
  <c r="S675" i="27"/>
  <c r="T675" i="27" s="1"/>
  <c r="AD674" i="27"/>
  <c r="S674" i="27"/>
  <c r="T674" i="27" s="1"/>
  <c r="AD673" i="27"/>
  <c r="S673" i="27"/>
  <c r="T673" i="27" s="1"/>
  <c r="AD672" i="27"/>
  <c r="S672" i="27"/>
  <c r="T672" i="27" s="1"/>
  <c r="Q672" i="27"/>
  <c r="U672" i="27" s="1"/>
  <c r="AD671" i="27"/>
  <c r="S671" i="27"/>
  <c r="T671" i="27" s="1"/>
  <c r="AD670" i="27"/>
  <c r="S670" i="27"/>
  <c r="T670" i="27" s="1"/>
  <c r="Q670" i="27"/>
  <c r="U670" i="27" s="1"/>
  <c r="AD669" i="27"/>
  <c r="S669" i="27"/>
  <c r="T669" i="27" s="1"/>
  <c r="AD668" i="27"/>
  <c r="S668" i="27"/>
  <c r="T668" i="27" s="1"/>
  <c r="Q668" i="27"/>
  <c r="U668" i="27" s="1"/>
  <c r="AD667" i="27"/>
  <c r="S667" i="27"/>
  <c r="T667" i="27" s="1"/>
  <c r="Q667" i="27"/>
  <c r="U667" i="27" s="1"/>
  <c r="AD666" i="27"/>
  <c r="S666" i="27"/>
  <c r="T666" i="27" s="1"/>
  <c r="AD665" i="27"/>
  <c r="S665" i="27"/>
  <c r="T665" i="27" s="1"/>
  <c r="AD664" i="27"/>
  <c r="S664" i="27"/>
  <c r="T664" i="27" s="1"/>
  <c r="Q664" i="27"/>
  <c r="U664" i="27" s="1"/>
  <c r="AD663" i="27"/>
  <c r="S663" i="27"/>
  <c r="T663" i="27" s="1"/>
  <c r="AD662" i="27"/>
  <c r="S662" i="27"/>
  <c r="T662" i="27" s="1"/>
  <c r="Q662" i="27"/>
  <c r="U662" i="27" s="1"/>
  <c r="AD661" i="27"/>
  <c r="S661" i="27"/>
  <c r="T661" i="27" s="1"/>
  <c r="AD660" i="27"/>
  <c r="S660" i="27"/>
  <c r="T660" i="27" s="1"/>
  <c r="Q660" i="27"/>
  <c r="U660" i="27" s="1"/>
  <c r="AD659" i="27"/>
  <c r="S659" i="27"/>
  <c r="T659" i="27" s="1"/>
  <c r="Q659" i="27"/>
  <c r="AD658" i="27"/>
  <c r="S658" i="27"/>
  <c r="T658" i="27" s="1"/>
  <c r="AD657" i="27"/>
  <c r="S657" i="27"/>
  <c r="T657" i="27" s="1"/>
  <c r="AD656" i="27"/>
  <c r="S656" i="27"/>
  <c r="T656" i="27" s="1"/>
  <c r="Q656" i="27"/>
  <c r="U656" i="27" s="1"/>
  <c r="AD655" i="27"/>
  <c r="S655" i="27"/>
  <c r="T655" i="27" s="1"/>
  <c r="AD654" i="27"/>
  <c r="S654" i="27"/>
  <c r="T654" i="27" s="1"/>
  <c r="Q654" i="27"/>
  <c r="U654" i="27" s="1"/>
  <c r="AD653" i="27"/>
  <c r="S653" i="27"/>
  <c r="T653" i="27" s="1"/>
  <c r="AD652" i="27"/>
  <c r="S652" i="27"/>
  <c r="T652" i="27" s="1"/>
  <c r="Q652" i="27"/>
  <c r="U652" i="27" s="1"/>
  <c r="AD651" i="27"/>
  <c r="S651" i="27"/>
  <c r="T651" i="27" s="1"/>
  <c r="Q651" i="27"/>
  <c r="U651" i="27" s="1"/>
  <c r="AD650" i="27"/>
  <c r="S650" i="27"/>
  <c r="T650" i="27" s="1"/>
  <c r="AD649" i="27"/>
  <c r="S649" i="27"/>
  <c r="T649" i="27" s="1"/>
  <c r="AD648" i="27"/>
  <c r="S648" i="27"/>
  <c r="T648" i="27" s="1"/>
  <c r="Q648" i="27"/>
  <c r="U648" i="27" s="1"/>
  <c r="AD647" i="27"/>
  <c r="S647" i="27"/>
  <c r="T647" i="27" s="1"/>
  <c r="AD646" i="27"/>
  <c r="S646" i="27"/>
  <c r="T646" i="27" s="1"/>
  <c r="Q646" i="27"/>
  <c r="U646" i="27" s="1"/>
  <c r="AD645" i="27"/>
  <c r="S645" i="27"/>
  <c r="T645" i="27" s="1"/>
  <c r="AD644" i="27"/>
  <c r="S644" i="27"/>
  <c r="T644" i="27" s="1"/>
  <c r="Q644" i="27"/>
  <c r="U644" i="27" s="1"/>
  <c r="AD643" i="27"/>
  <c r="S643" i="27"/>
  <c r="T643" i="27" s="1"/>
  <c r="Q643" i="27"/>
  <c r="U643" i="27" s="1"/>
  <c r="AD642" i="27"/>
  <c r="S642" i="27"/>
  <c r="T642" i="27" s="1"/>
  <c r="AD641" i="27"/>
  <c r="S641" i="27"/>
  <c r="T641" i="27" s="1"/>
  <c r="AD640" i="27"/>
  <c r="S640" i="27"/>
  <c r="T640" i="27" s="1"/>
  <c r="Q640" i="27"/>
  <c r="U640" i="27" s="1"/>
  <c r="AD639" i="27"/>
  <c r="S639" i="27"/>
  <c r="T639" i="27" s="1"/>
  <c r="AD638" i="27"/>
  <c r="S638" i="27"/>
  <c r="T638" i="27" s="1"/>
  <c r="Q638" i="27"/>
  <c r="U638" i="27" s="1"/>
  <c r="AD637" i="27"/>
  <c r="S637" i="27"/>
  <c r="T637" i="27" s="1"/>
  <c r="AD636" i="27"/>
  <c r="S636" i="27"/>
  <c r="T636" i="27" s="1"/>
  <c r="Q636" i="27"/>
  <c r="U636" i="27" s="1"/>
  <c r="AD635" i="27"/>
  <c r="S635" i="27"/>
  <c r="T635" i="27" s="1"/>
  <c r="Q635" i="27"/>
  <c r="U635" i="27" s="1"/>
  <c r="AD634" i="27"/>
  <c r="S634" i="27"/>
  <c r="T634" i="27" s="1"/>
  <c r="AD633" i="27"/>
  <c r="S633" i="27"/>
  <c r="T633" i="27" s="1"/>
  <c r="AD632" i="27"/>
  <c r="S632" i="27"/>
  <c r="T632" i="27" s="1"/>
  <c r="Q632" i="27"/>
  <c r="U632" i="27" s="1"/>
  <c r="AD631" i="27"/>
  <c r="S631" i="27"/>
  <c r="T631" i="27" s="1"/>
  <c r="AD630" i="27"/>
  <c r="S630" i="27"/>
  <c r="T630" i="27" s="1"/>
  <c r="Q630" i="27"/>
  <c r="U630" i="27" s="1"/>
  <c r="AD629" i="27"/>
  <c r="S629" i="27"/>
  <c r="T629" i="27" s="1"/>
  <c r="AD628" i="27"/>
  <c r="S628" i="27"/>
  <c r="T628" i="27" s="1"/>
  <c r="Q628" i="27"/>
  <c r="U628" i="27" s="1"/>
  <c r="AD627" i="27"/>
  <c r="S627" i="27"/>
  <c r="T627" i="27" s="1"/>
  <c r="Q627" i="27"/>
  <c r="U627" i="27" s="1"/>
  <c r="AD626" i="27"/>
  <c r="S626" i="27"/>
  <c r="T626" i="27" s="1"/>
  <c r="AD625" i="27"/>
  <c r="S625" i="27"/>
  <c r="T625" i="27" s="1"/>
  <c r="AD624" i="27"/>
  <c r="S624" i="27"/>
  <c r="T624" i="27" s="1"/>
  <c r="Q624" i="27"/>
  <c r="U624" i="27" s="1"/>
  <c r="AD623" i="27"/>
  <c r="S623" i="27"/>
  <c r="T623" i="27" s="1"/>
  <c r="AD622" i="27"/>
  <c r="S622" i="27"/>
  <c r="T622" i="27" s="1"/>
  <c r="Q622" i="27"/>
  <c r="U622" i="27" s="1"/>
  <c r="AD621" i="27"/>
  <c r="S621" i="27"/>
  <c r="T621" i="27" s="1"/>
  <c r="AD620" i="27"/>
  <c r="S620" i="27"/>
  <c r="T620" i="27" s="1"/>
  <c r="Q620" i="27"/>
  <c r="U620" i="27" s="1"/>
  <c r="AD619" i="27"/>
  <c r="S619" i="27"/>
  <c r="T619" i="27" s="1"/>
  <c r="Q619" i="27"/>
  <c r="U619" i="27" s="1"/>
  <c r="AD618" i="27"/>
  <c r="S618" i="27"/>
  <c r="T618" i="27" s="1"/>
  <c r="AD617" i="27"/>
  <c r="S617" i="27"/>
  <c r="T617" i="27" s="1"/>
  <c r="AD616" i="27"/>
  <c r="S616" i="27"/>
  <c r="T616" i="27" s="1"/>
  <c r="Q616" i="27"/>
  <c r="U616" i="27" s="1"/>
  <c r="AD615" i="27"/>
  <c r="S615" i="27"/>
  <c r="T615" i="27" s="1"/>
  <c r="AD614" i="27"/>
  <c r="S614" i="27"/>
  <c r="T614" i="27" s="1"/>
  <c r="Q614" i="27"/>
  <c r="U614" i="27" s="1"/>
  <c r="AD613" i="27"/>
  <c r="S613" i="27"/>
  <c r="T613" i="27" s="1"/>
  <c r="AD612" i="27"/>
  <c r="S612" i="27"/>
  <c r="T612" i="27" s="1"/>
  <c r="Q612" i="27"/>
  <c r="U612" i="27" s="1"/>
  <c r="AD611" i="27"/>
  <c r="S611" i="27"/>
  <c r="T611" i="27" s="1"/>
  <c r="Q611" i="27"/>
  <c r="AD610" i="27"/>
  <c r="S610" i="27"/>
  <c r="T610" i="27" s="1"/>
  <c r="AD609" i="27"/>
  <c r="S609" i="27"/>
  <c r="T609" i="27" s="1"/>
  <c r="AD608" i="27"/>
  <c r="S608" i="27"/>
  <c r="T608" i="27" s="1"/>
  <c r="Q608" i="27"/>
  <c r="U608" i="27" s="1"/>
  <c r="AD607" i="27"/>
  <c r="S607" i="27"/>
  <c r="T607" i="27" s="1"/>
  <c r="AD606" i="27"/>
  <c r="S606" i="27"/>
  <c r="T606" i="27" s="1"/>
  <c r="Q606" i="27"/>
  <c r="U606" i="27" s="1"/>
  <c r="AD605" i="27"/>
  <c r="S605" i="27"/>
  <c r="T605" i="27" s="1"/>
  <c r="AD604" i="27"/>
  <c r="S604" i="27"/>
  <c r="T604" i="27" s="1"/>
  <c r="Q604" i="27"/>
  <c r="U604" i="27" s="1"/>
  <c r="AD603" i="27"/>
  <c r="S603" i="27"/>
  <c r="T603" i="27" s="1"/>
  <c r="Q603" i="27"/>
  <c r="U603" i="27" s="1"/>
  <c r="AD602" i="27"/>
  <c r="S602" i="27"/>
  <c r="T602" i="27" s="1"/>
  <c r="AD601" i="27"/>
  <c r="S601" i="27"/>
  <c r="T601" i="27" s="1"/>
  <c r="AD600" i="27"/>
  <c r="S600" i="27"/>
  <c r="T600" i="27" s="1"/>
  <c r="Q600" i="27"/>
  <c r="U600" i="27" s="1"/>
  <c r="AD599" i="27"/>
  <c r="S599" i="27"/>
  <c r="T599" i="27" s="1"/>
  <c r="AD598" i="27"/>
  <c r="S598" i="27"/>
  <c r="T598" i="27" s="1"/>
  <c r="Q598" i="27"/>
  <c r="U598" i="27" s="1"/>
  <c r="AD597" i="27"/>
  <c r="S597" i="27"/>
  <c r="T597" i="27" s="1"/>
  <c r="AD596" i="27"/>
  <c r="S596" i="27"/>
  <c r="T596" i="27" s="1"/>
  <c r="Q596" i="27"/>
  <c r="U596" i="27" s="1"/>
  <c r="AD595" i="27"/>
  <c r="S595" i="27"/>
  <c r="T595" i="27" s="1"/>
  <c r="Q595" i="27"/>
  <c r="U595" i="27" s="1"/>
  <c r="AD594" i="27"/>
  <c r="S594" i="27"/>
  <c r="T594" i="27" s="1"/>
  <c r="AD593" i="27"/>
  <c r="S593" i="27"/>
  <c r="T593" i="27" s="1"/>
  <c r="AD592" i="27"/>
  <c r="S592" i="27"/>
  <c r="T592" i="27" s="1"/>
  <c r="Q592" i="27"/>
  <c r="U592" i="27" s="1"/>
  <c r="AD591" i="27"/>
  <c r="S591" i="27"/>
  <c r="T591" i="27" s="1"/>
  <c r="AD590" i="27"/>
  <c r="S590" i="27"/>
  <c r="T590" i="27" s="1"/>
  <c r="Q590" i="27"/>
  <c r="U590" i="27" s="1"/>
  <c r="AD589" i="27"/>
  <c r="S589" i="27"/>
  <c r="T589" i="27" s="1"/>
  <c r="AD588" i="27"/>
  <c r="S588" i="27"/>
  <c r="T588" i="27" s="1"/>
  <c r="Q588" i="27"/>
  <c r="U588" i="27" s="1"/>
  <c r="AD587" i="27"/>
  <c r="S587" i="27"/>
  <c r="T587" i="27" s="1"/>
  <c r="Q587" i="27"/>
  <c r="U587" i="27" s="1"/>
  <c r="AD586" i="27"/>
  <c r="S586" i="27"/>
  <c r="T586" i="27" s="1"/>
  <c r="AD585" i="27"/>
  <c r="S585" i="27"/>
  <c r="T585" i="27" s="1"/>
  <c r="AD584" i="27"/>
  <c r="S584" i="27"/>
  <c r="T584" i="27" s="1"/>
  <c r="Q584" i="27"/>
  <c r="U584" i="27" s="1"/>
  <c r="AD583" i="27"/>
  <c r="S583" i="27"/>
  <c r="T583" i="27" s="1"/>
  <c r="AD582" i="27"/>
  <c r="S582" i="27"/>
  <c r="T582" i="27" s="1"/>
  <c r="Q582" i="27"/>
  <c r="U582" i="27" s="1"/>
  <c r="AD581" i="27"/>
  <c r="S581" i="27"/>
  <c r="T581" i="27" s="1"/>
  <c r="AD580" i="27"/>
  <c r="S580" i="27"/>
  <c r="T580" i="27" s="1"/>
  <c r="Q580" i="27"/>
  <c r="U580" i="27" s="1"/>
  <c r="AD579" i="27"/>
  <c r="S579" i="27"/>
  <c r="T579" i="27" s="1"/>
  <c r="Q579" i="27"/>
  <c r="U579" i="27" s="1"/>
  <c r="AD578" i="27"/>
  <c r="S578" i="27"/>
  <c r="T578" i="27" s="1"/>
  <c r="AD577" i="27"/>
  <c r="S577" i="27"/>
  <c r="T577" i="27" s="1"/>
  <c r="AD576" i="27"/>
  <c r="S576" i="27"/>
  <c r="T576" i="27" s="1"/>
  <c r="AD575" i="27"/>
  <c r="S575" i="27"/>
  <c r="T575" i="27" s="1"/>
  <c r="AD574" i="27"/>
  <c r="S574" i="27"/>
  <c r="T574" i="27" s="1"/>
  <c r="Q574" i="27"/>
  <c r="U574" i="27" s="1"/>
  <c r="AD573" i="27"/>
  <c r="S573" i="27"/>
  <c r="T573" i="27" s="1"/>
  <c r="AD572" i="27"/>
  <c r="S572" i="27"/>
  <c r="T572" i="27" s="1"/>
  <c r="Q572" i="27"/>
  <c r="U572" i="27" s="1"/>
  <c r="AD571" i="27"/>
  <c r="S571" i="27"/>
  <c r="T571" i="27" s="1"/>
  <c r="Q571" i="27"/>
  <c r="U571" i="27" s="1"/>
  <c r="AD570" i="27"/>
  <c r="S570" i="27"/>
  <c r="T570" i="27" s="1"/>
  <c r="AD569" i="27"/>
  <c r="S569" i="27"/>
  <c r="T569" i="27" s="1"/>
  <c r="AD568" i="27"/>
  <c r="S568" i="27"/>
  <c r="T568" i="27" s="1"/>
  <c r="Q568" i="27"/>
  <c r="U568" i="27" s="1"/>
  <c r="AD567" i="27"/>
  <c r="S567" i="27"/>
  <c r="T567" i="27" s="1"/>
  <c r="AD566" i="27"/>
  <c r="S566" i="27"/>
  <c r="T566" i="27" s="1"/>
  <c r="Q566" i="27"/>
  <c r="U566" i="27" s="1"/>
  <c r="AD565" i="27"/>
  <c r="S565" i="27"/>
  <c r="T565" i="27" s="1"/>
  <c r="AD564" i="27"/>
  <c r="S564" i="27"/>
  <c r="T564" i="27" s="1"/>
  <c r="Q564" i="27"/>
  <c r="U564" i="27" s="1"/>
  <c r="AD563" i="27"/>
  <c r="S563" i="27"/>
  <c r="T563" i="27" s="1"/>
  <c r="Q563" i="27"/>
  <c r="U563" i="27" s="1"/>
  <c r="AD562" i="27"/>
  <c r="S562" i="27"/>
  <c r="T562" i="27" s="1"/>
  <c r="AD561" i="27"/>
  <c r="S561" i="27"/>
  <c r="T561" i="27" s="1"/>
  <c r="AD560" i="27"/>
  <c r="S560" i="27"/>
  <c r="T560" i="27" s="1"/>
  <c r="Q560" i="27"/>
  <c r="U560" i="27" s="1"/>
  <c r="AD559" i="27"/>
  <c r="S559" i="27"/>
  <c r="T559" i="27" s="1"/>
  <c r="AD558" i="27"/>
  <c r="S558" i="27"/>
  <c r="T558" i="27" s="1"/>
  <c r="Q558" i="27"/>
  <c r="U558" i="27" s="1"/>
  <c r="AD557" i="27"/>
  <c r="S557" i="27"/>
  <c r="T557" i="27" s="1"/>
  <c r="AD556" i="27"/>
  <c r="S556" i="27"/>
  <c r="T556" i="27" s="1"/>
  <c r="Q556" i="27"/>
  <c r="U556" i="27" s="1"/>
  <c r="AD555" i="27"/>
  <c r="S555" i="27"/>
  <c r="T555" i="27" s="1"/>
  <c r="Q555" i="27"/>
  <c r="AD554" i="27"/>
  <c r="S554" i="27"/>
  <c r="T554" i="27" s="1"/>
  <c r="AD553" i="27"/>
  <c r="S553" i="27"/>
  <c r="T553" i="27" s="1"/>
  <c r="AD552" i="27"/>
  <c r="S552" i="27"/>
  <c r="T552" i="27" s="1"/>
  <c r="Q552" i="27"/>
  <c r="U552" i="27" s="1"/>
  <c r="AD551" i="27"/>
  <c r="S551" i="27"/>
  <c r="T551" i="27" s="1"/>
  <c r="AD550" i="27"/>
  <c r="S550" i="27"/>
  <c r="T550" i="27" s="1"/>
  <c r="Q550" i="27"/>
  <c r="U550" i="27" s="1"/>
  <c r="AD549" i="27"/>
  <c r="S549" i="27"/>
  <c r="T549" i="27" s="1"/>
  <c r="AD548" i="27"/>
  <c r="S548" i="27"/>
  <c r="T548" i="27" s="1"/>
  <c r="Q548" i="27"/>
  <c r="U548" i="27" s="1"/>
  <c r="AD547" i="27"/>
  <c r="S547" i="27"/>
  <c r="T547" i="27" s="1"/>
  <c r="Q547" i="27"/>
  <c r="U547" i="27" s="1"/>
  <c r="AD546" i="27"/>
  <c r="S546" i="27"/>
  <c r="T546" i="27" s="1"/>
  <c r="AD545" i="27"/>
  <c r="S545" i="27"/>
  <c r="T545" i="27" s="1"/>
  <c r="AD544" i="27"/>
  <c r="S544" i="27"/>
  <c r="T544" i="27" s="1"/>
  <c r="Q544" i="27"/>
  <c r="U544" i="27" s="1"/>
  <c r="AD543" i="27"/>
  <c r="S543" i="27"/>
  <c r="T543" i="27" s="1"/>
  <c r="AD542" i="27"/>
  <c r="S542" i="27"/>
  <c r="T542" i="27" s="1"/>
  <c r="Q542" i="27"/>
  <c r="U542" i="27" s="1"/>
  <c r="AD541" i="27"/>
  <c r="S541" i="27"/>
  <c r="T541" i="27" s="1"/>
  <c r="AD540" i="27"/>
  <c r="S540" i="27"/>
  <c r="T540" i="27" s="1"/>
  <c r="Q540" i="27"/>
  <c r="U540" i="27" s="1"/>
  <c r="AD539" i="27"/>
  <c r="S539" i="27"/>
  <c r="T539" i="27" s="1"/>
  <c r="Q539" i="27"/>
  <c r="U539" i="27" s="1"/>
  <c r="AD538" i="27"/>
  <c r="S538" i="27"/>
  <c r="T538" i="27" s="1"/>
  <c r="AD537" i="27"/>
  <c r="S537" i="27"/>
  <c r="T537" i="27" s="1"/>
  <c r="AD536" i="27"/>
  <c r="S536" i="27"/>
  <c r="T536" i="27" s="1"/>
  <c r="Q536" i="27"/>
  <c r="U536" i="27" s="1"/>
  <c r="AD535" i="27"/>
  <c r="S535" i="27"/>
  <c r="T535" i="27" s="1"/>
  <c r="AD534" i="27"/>
  <c r="S534" i="27"/>
  <c r="T534" i="27" s="1"/>
  <c r="Q534" i="27"/>
  <c r="U534" i="27" s="1"/>
  <c r="AD533" i="27"/>
  <c r="S533" i="27"/>
  <c r="T533" i="27" s="1"/>
  <c r="AD532" i="27"/>
  <c r="S532" i="27"/>
  <c r="T532" i="27" s="1"/>
  <c r="Q532" i="27"/>
  <c r="U532" i="27" s="1"/>
  <c r="AD531" i="27"/>
  <c r="S531" i="27"/>
  <c r="T531" i="27" s="1"/>
  <c r="Q531" i="27"/>
  <c r="U531" i="27" s="1"/>
  <c r="AD530" i="27"/>
  <c r="S530" i="27"/>
  <c r="T530" i="27" s="1"/>
  <c r="AD529" i="27"/>
  <c r="S529" i="27"/>
  <c r="T529" i="27" s="1"/>
  <c r="AD528" i="27"/>
  <c r="S528" i="27"/>
  <c r="T528" i="27" s="1"/>
  <c r="Q528" i="27"/>
  <c r="U528" i="27" s="1"/>
  <c r="AD527" i="27"/>
  <c r="S527" i="27"/>
  <c r="T527" i="27" s="1"/>
  <c r="AD526" i="27"/>
  <c r="S526" i="27"/>
  <c r="T526" i="27" s="1"/>
  <c r="Q526" i="27"/>
  <c r="U526" i="27" s="1"/>
  <c r="AD525" i="27"/>
  <c r="S525" i="27"/>
  <c r="T525" i="27" s="1"/>
  <c r="AD524" i="27"/>
  <c r="S524" i="27"/>
  <c r="T524" i="27" s="1"/>
  <c r="Q524" i="27"/>
  <c r="U524" i="27" s="1"/>
  <c r="AD523" i="27"/>
  <c r="S523" i="27"/>
  <c r="T523" i="27" s="1"/>
  <c r="Q523" i="27"/>
  <c r="U523" i="27" s="1"/>
  <c r="AD522" i="27"/>
  <c r="S522" i="27"/>
  <c r="T522" i="27" s="1"/>
  <c r="AD521" i="27"/>
  <c r="S521" i="27"/>
  <c r="T521" i="27" s="1"/>
  <c r="AD520" i="27"/>
  <c r="S520" i="27"/>
  <c r="T520" i="27" s="1"/>
  <c r="Q520" i="27"/>
  <c r="U520" i="27" s="1"/>
  <c r="AD519" i="27"/>
  <c r="S519" i="27"/>
  <c r="T519" i="27" s="1"/>
  <c r="AD518" i="27"/>
  <c r="S518" i="27"/>
  <c r="T518" i="27" s="1"/>
  <c r="Q518" i="27"/>
  <c r="U518" i="27" s="1"/>
  <c r="AD517" i="27"/>
  <c r="S517" i="27"/>
  <c r="T517" i="27" s="1"/>
  <c r="AD516" i="27"/>
  <c r="S516" i="27"/>
  <c r="T516" i="27" s="1"/>
  <c r="Q516" i="27"/>
  <c r="U516" i="27" s="1"/>
  <c r="AD515" i="27"/>
  <c r="S515" i="27"/>
  <c r="T515" i="27" s="1"/>
  <c r="Q515" i="27"/>
  <c r="U515" i="27" s="1"/>
  <c r="AD514" i="27"/>
  <c r="S514" i="27"/>
  <c r="T514" i="27" s="1"/>
  <c r="AD513" i="27"/>
  <c r="S513" i="27"/>
  <c r="T513" i="27" s="1"/>
  <c r="AD512" i="27"/>
  <c r="S512" i="27"/>
  <c r="T512" i="27" s="1"/>
  <c r="Q512" i="27"/>
  <c r="U512" i="27" s="1"/>
  <c r="AD511" i="27"/>
  <c r="S511" i="27"/>
  <c r="T511" i="27" s="1"/>
  <c r="AD510" i="27"/>
  <c r="S510" i="27"/>
  <c r="T510" i="27" s="1"/>
  <c r="Q510" i="27"/>
  <c r="U510" i="27" s="1"/>
  <c r="AD509" i="27"/>
  <c r="S509" i="27"/>
  <c r="T509" i="27" s="1"/>
  <c r="AD508" i="27"/>
  <c r="S508" i="27"/>
  <c r="T508" i="27" s="1"/>
  <c r="Q508" i="27"/>
  <c r="U508" i="27" s="1"/>
  <c r="AD507" i="27"/>
  <c r="S507" i="27"/>
  <c r="T507" i="27" s="1"/>
  <c r="Q507" i="27"/>
  <c r="U507" i="27" s="1"/>
  <c r="AD506" i="27"/>
  <c r="S506" i="27"/>
  <c r="T506" i="27" s="1"/>
  <c r="AD505" i="27"/>
  <c r="S505" i="27"/>
  <c r="T505" i="27" s="1"/>
  <c r="AD504" i="27"/>
  <c r="S504" i="27"/>
  <c r="T504" i="27" s="1"/>
  <c r="Q504" i="27"/>
  <c r="U504" i="27" s="1"/>
  <c r="AD503" i="27"/>
  <c r="S503" i="27"/>
  <c r="T503" i="27" s="1"/>
  <c r="AD502" i="27"/>
  <c r="S502" i="27"/>
  <c r="T502" i="27" s="1"/>
  <c r="Q502" i="27"/>
  <c r="U502" i="27" s="1"/>
  <c r="AD501" i="27"/>
  <c r="S501" i="27"/>
  <c r="T501" i="27" s="1"/>
  <c r="AD500" i="27"/>
  <c r="S500" i="27"/>
  <c r="T500" i="27" s="1"/>
  <c r="Q500" i="27"/>
  <c r="U500" i="27" s="1"/>
  <c r="AD499" i="27"/>
  <c r="S499" i="27"/>
  <c r="T499" i="27" s="1"/>
  <c r="Q499" i="27"/>
  <c r="U499" i="27" s="1"/>
  <c r="AD498" i="27"/>
  <c r="S498" i="27"/>
  <c r="T498" i="27" s="1"/>
  <c r="AD497" i="27"/>
  <c r="S497" i="27"/>
  <c r="T497" i="27" s="1"/>
  <c r="AD496" i="27"/>
  <c r="S496" i="27"/>
  <c r="T496" i="27" s="1"/>
  <c r="Q496" i="27"/>
  <c r="U496" i="27" s="1"/>
  <c r="AD495" i="27"/>
  <c r="S495" i="27"/>
  <c r="T495" i="27" s="1"/>
  <c r="AD494" i="27"/>
  <c r="S494" i="27"/>
  <c r="T494" i="27" s="1"/>
  <c r="Q494" i="27"/>
  <c r="U494" i="27" s="1"/>
  <c r="AD493" i="27"/>
  <c r="S493" i="27"/>
  <c r="T493" i="27" s="1"/>
  <c r="AD492" i="27"/>
  <c r="S492" i="27"/>
  <c r="T492" i="27" s="1"/>
  <c r="Q492" i="27"/>
  <c r="U492" i="27" s="1"/>
  <c r="AD491" i="27"/>
  <c r="S491" i="27"/>
  <c r="T491" i="27" s="1"/>
  <c r="Q491" i="27"/>
  <c r="U491" i="27" s="1"/>
  <c r="AD490" i="27"/>
  <c r="S490" i="27"/>
  <c r="T490" i="27" s="1"/>
  <c r="AD489" i="27"/>
  <c r="S489" i="27"/>
  <c r="T489" i="27" s="1"/>
  <c r="AD488" i="27"/>
  <c r="S488" i="27"/>
  <c r="T488" i="27" s="1"/>
  <c r="Q488" i="27"/>
  <c r="U488" i="27" s="1"/>
  <c r="AD487" i="27"/>
  <c r="S487" i="27"/>
  <c r="T487" i="27" s="1"/>
  <c r="AD486" i="27"/>
  <c r="S486" i="27"/>
  <c r="T486" i="27" s="1"/>
  <c r="Q486" i="27"/>
  <c r="U486" i="27" s="1"/>
  <c r="AD485" i="27"/>
  <c r="S485" i="27"/>
  <c r="T485" i="27" s="1"/>
  <c r="AD484" i="27"/>
  <c r="S484" i="27"/>
  <c r="T484" i="27" s="1"/>
  <c r="Q484" i="27"/>
  <c r="U484" i="27" s="1"/>
  <c r="AD483" i="27"/>
  <c r="S483" i="27"/>
  <c r="T483" i="27" s="1"/>
  <c r="Q483" i="27"/>
  <c r="U483" i="27" s="1"/>
  <c r="AD482" i="27"/>
  <c r="S482" i="27"/>
  <c r="T482" i="27" s="1"/>
  <c r="AD481" i="27"/>
  <c r="S481" i="27"/>
  <c r="T481" i="27" s="1"/>
  <c r="AD480" i="27"/>
  <c r="S480" i="27"/>
  <c r="T480" i="27" s="1"/>
  <c r="Q480" i="27"/>
  <c r="U480" i="27" s="1"/>
  <c r="AD479" i="27"/>
  <c r="S479" i="27"/>
  <c r="T479" i="27" s="1"/>
  <c r="AD478" i="27"/>
  <c r="S478" i="27"/>
  <c r="T478" i="27" s="1"/>
  <c r="Q478" i="27"/>
  <c r="U478" i="27" s="1"/>
  <c r="AD477" i="27"/>
  <c r="S477" i="27"/>
  <c r="T477" i="27" s="1"/>
  <c r="AD476" i="27"/>
  <c r="S476" i="27"/>
  <c r="T476" i="27" s="1"/>
  <c r="Q476" i="27"/>
  <c r="U476" i="27" s="1"/>
  <c r="AD475" i="27"/>
  <c r="S475" i="27"/>
  <c r="T475" i="27" s="1"/>
  <c r="Q475" i="27"/>
  <c r="U475" i="27" s="1"/>
  <c r="AD474" i="27"/>
  <c r="S474" i="27"/>
  <c r="T474" i="27" s="1"/>
  <c r="AD473" i="27"/>
  <c r="S473" i="27"/>
  <c r="T473" i="27" s="1"/>
  <c r="AD472" i="27"/>
  <c r="S472" i="27"/>
  <c r="T472" i="27" s="1"/>
  <c r="Q472" i="27"/>
  <c r="U472" i="27" s="1"/>
  <c r="AD471" i="27"/>
  <c r="S471" i="27"/>
  <c r="T471" i="27" s="1"/>
  <c r="AD470" i="27"/>
  <c r="S470" i="27"/>
  <c r="T470" i="27" s="1"/>
  <c r="Q470" i="27"/>
  <c r="U470" i="27" s="1"/>
  <c r="AD469" i="27"/>
  <c r="S469" i="27"/>
  <c r="T469" i="27" s="1"/>
  <c r="AD468" i="27"/>
  <c r="S468" i="27"/>
  <c r="T468" i="27" s="1"/>
  <c r="AD467" i="27"/>
  <c r="S467" i="27"/>
  <c r="T467" i="27" s="1"/>
  <c r="Q467" i="27"/>
  <c r="U467" i="27" s="1"/>
  <c r="AD466" i="27"/>
  <c r="S466" i="27"/>
  <c r="T466" i="27" s="1"/>
  <c r="AD465" i="27"/>
  <c r="S465" i="27"/>
  <c r="T465" i="27" s="1"/>
  <c r="AD464" i="27"/>
  <c r="S464" i="27"/>
  <c r="T464" i="27" s="1"/>
  <c r="Q464" i="27"/>
  <c r="U464" i="27" s="1"/>
  <c r="AD463" i="27"/>
  <c r="S463" i="27"/>
  <c r="T463" i="27" s="1"/>
  <c r="AD462" i="27"/>
  <c r="S462" i="27"/>
  <c r="T462" i="27" s="1"/>
  <c r="Q462" i="27"/>
  <c r="U462" i="27" s="1"/>
  <c r="AD461" i="27"/>
  <c r="S461" i="27"/>
  <c r="T461" i="27" s="1"/>
  <c r="AD460" i="27"/>
  <c r="S460" i="27"/>
  <c r="T460" i="27" s="1"/>
  <c r="AD459" i="27"/>
  <c r="S459" i="27"/>
  <c r="T459" i="27" s="1"/>
  <c r="Q459" i="27"/>
  <c r="U459" i="27" s="1"/>
  <c r="AD458" i="27"/>
  <c r="S458" i="27"/>
  <c r="T458" i="27" s="1"/>
  <c r="AD457" i="27"/>
  <c r="S457" i="27"/>
  <c r="T457" i="27" s="1"/>
  <c r="AD456" i="27"/>
  <c r="S456" i="27"/>
  <c r="T456" i="27" s="1"/>
  <c r="Q456" i="27"/>
  <c r="U456" i="27" s="1"/>
  <c r="AD455" i="27"/>
  <c r="S455" i="27"/>
  <c r="T455" i="27" s="1"/>
  <c r="AD454" i="27"/>
  <c r="S454" i="27"/>
  <c r="T454" i="27" s="1"/>
  <c r="Q454" i="27"/>
  <c r="U454" i="27" s="1"/>
  <c r="AD453" i="27"/>
  <c r="S453" i="27"/>
  <c r="T453" i="27" s="1"/>
  <c r="AD452" i="27"/>
  <c r="S452" i="27"/>
  <c r="T452" i="27" s="1"/>
  <c r="Q452" i="27"/>
  <c r="AD451" i="27"/>
  <c r="S451" i="27"/>
  <c r="T451" i="27" s="1"/>
  <c r="Q451" i="27"/>
  <c r="U451" i="27" s="1"/>
  <c r="AD450" i="27"/>
  <c r="S450" i="27"/>
  <c r="T450" i="27" s="1"/>
  <c r="AD449" i="27"/>
  <c r="S449" i="27"/>
  <c r="T449" i="27" s="1"/>
  <c r="AD448" i="27"/>
  <c r="S448" i="27"/>
  <c r="T448" i="27" s="1"/>
  <c r="Q448" i="27"/>
  <c r="U448" i="27" s="1"/>
  <c r="AD447" i="27"/>
  <c r="S447" i="27"/>
  <c r="T447" i="27" s="1"/>
  <c r="AD446" i="27"/>
  <c r="S446" i="27"/>
  <c r="T446" i="27" s="1"/>
  <c r="Q446" i="27"/>
  <c r="U446" i="27" s="1"/>
  <c r="AD445" i="27"/>
  <c r="S445" i="27"/>
  <c r="T445" i="27" s="1"/>
  <c r="AD444" i="27"/>
  <c r="S444" i="27"/>
  <c r="T444" i="27" s="1"/>
  <c r="Q444" i="27"/>
  <c r="U444" i="27" s="1"/>
  <c r="AD443" i="27"/>
  <c r="S443" i="27"/>
  <c r="T443" i="27" s="1"/>
  <c r="Q443" i="27"/>
  <c r="U443" i="27" s="1"/>
  <c r="AD442" i="27"/>
  <c r="S442" i="27"/>
  <c r="T442" i="27" s="1"/>
  <c r="AD441" i="27"/>
  <c r="S441" i="27"/>
  <c r="T441" i="27" s="1"/>
  <c r="AD440" i="27"/>
  <c r="S440" i="27"/>
  <c r="T440" i="27" s="1"/>
  <c r="Q440" i="27"/>
  <c r="U440" i="27" s="1"/>
  <c r="AD439" i="27"/>
  <c r="S439" i="27"/>
  <c r="T439" i="27" s="1"/>
  <c r="AD438" i="27"/>
  <c r="S438" i="27"/>
  <c r="T438" i="27" s="1"/>
  <c r="Q438" i="27"/>
  <c r="U438" i="27" s="1"/>
  <c r="AD437" i="27"/>
  <c r="S437" i="27"/>
  <c r="T437" i="27" s="1"/>
  <c r="AD436" i="27"/>
  <c r="S436" i="27"/>
  <c r="T436" i="27" s="1"/>
  <c r="AD435" i="27"/>
  <c r="S435" i="27"/>
  <c r="T435" i="27" s="1"/>
  <c r="Q435" i="27"/>
  <c r="U435" i="27" s="1"/>
  <c r="AD434" i="27"/>
  <c r="S434" i="27"/>
  <c r="T434" i="27" s="1"/>
  <c r="AD433" i="27"/>
  <c r="S433" i="27"/>
  <c r="T433" i="27" s="1"/>
  <c r="AD432" i="27"/>
  <c r="S432" i="27"/>
  <c r="T432" i="27" s="1"/>
  <c r="Q432" i="27"/>
  <c r="U432" i="27" s="1"/>
  <c r="AD431" i="27"/>
  <c r="S431" i="27"/>
  <c r="T431" i="27" s="1"/>
  <c r="AD430" i="27"/>
  <c r="S430" i="27"/>
  <c r="T430" i="27" s="1"/>
  <c r="Q430" i="27"/>
  <c r="U430" i="27" s="1"/>
  <c r="AD429" i="27"/>
  <c r="S429" i="27"/>
  <c r="T429" i="27" s="1"/>
  <c r="AD428" i="27"/>
  <c r="S428" i="27"/>
  <c r="T428" i="27" s="1"/>
  <c r="Q428" i="27"/>
  <c r="U428" i="27" s="1"/>
  <c r="AD427" i="27"/>
  <c r="S427" i="27"/>
  <c r="T427" i="27" s="1"/>
  <c r="Q427" i="27"/>
  <c r="U427" i="27" s="1"/>
  <c r="AD426" i="27"/>
  <c r="S426" i="27"/>
  <c r="T426" i="27" s="1"/>
  <c r="AD425" i="27"/>
  <c r="S425" i="27"/>
  <c r="T425" i="27" s="1"/>
  <c r="AD424" i="27"/>
  <c r="S424" i="27"/>
  <c r="T424" i="27" s="1"/>
  <c r="Q424" i="27"/>
  <c r="U424" i="27" s="1"/>
  <c r="AD423" i="27"/>
  <c r="S423" i="27"/>
  <c r="T423" i="27" s="1"/>
  <c r="AD422" i="27"/>
  <c r="S422" i="27"/>
  <c r="T422" i="27" s="1"/>
  <c r="Q422" i="27"/>
  <c r="U422" i="27" s="1"/>
  <c r="AD421" i="27"/>
  <c r="S421" i="27"/>
  <c r="T421" i="27" s="1"/>
  <c r="AD420" i="27"/>
  <c r="S420" i="27"/>
  <c r="T420" i="27" s="1"/>
  <c r="Q420" i="27"/>
  <c r="U420" i="27" s="1"/>
  <c r="AD419" i="27"/>
  <c r="S419" i="27"/>
  <c r="T419" i="27" s="1"/>
  <c r="Q419" i="27"/>
  <c r="U419" i="27" s="1"/>
  <c r="AD418" i="27"/>
  <c r="S418" i="27"/>
  <c r="T418" i="27" s="1"/>
  <c r="AD417" i="27"/>
  <c r="S417" i="27"/>
  <c r="T417" i="27" s="1"/>
  <c r="AD416" i="27"/>
  <c r="S416" i="27"/>
  <c r="T416" i="27" s="1"/>
  <c r="Q416" i="27"/>
  <c r="U416" i="27" s="1"/>
  <c r="AD415" i="27"/>
  <c r="S415" i="27"/>
  <c r="T415" i="27" s="1"/>
  <c r="Q415" i="27"/>
  <c r="U415" i="27" s="1"/>
  <c r="AD414" i="27"/>
  <c r="S414" i="27"/>
  <c r="T414" i="27" s="1"/>
  <c r="Q414" i="27"/>
  <c r="U414" i="27" s="1"/>
  <c r="AD413" i="27"/>
  <c r="S413" i="27"/>
  <c r="T413" i="27" s="1"/>
  <c r="AD412" i="27"/>
  <c r="S412" i="27"/>
  <c r="T412" i="27" s="1"/>
  <c r="Q412" i="27"/>
  <c r="U412" i="27" s="1"/>
  <c r="AD411" i="27"/>
  <c r="S411" i="27"/>
  <c r="T411" i="27" s="1"/>
  <c r="Q411" i="27"/>
  <c r="U411" i="27" s="1"/>
  <c r="AD410" i="27"/>
  <c r="S410" i="27"/>
  <c r="T410" i="27" s="1"/>
  <c r="AD409" i="27"/>
  <c r="S409" i="27"/>
  <c r="T409" i="27" s="1"/>
  <c r="Q409" i="27"/>
  <c r="U409" i="27" s="1"/>
  <c r="AD408" i="27"/>
  <c r="S408" i="27"/>
  <c r="T408" i="27" s="1"/>
  <c r="AD407" i="27"/>
  <c r="S407" i="27"/>
  <c r="T407" i="27" s="1"/>
  <c r="AD406" i="27"/>
  <c r="S406" i="27"/>
  <c r="T406" i="27" s="1"/>
  <c r="AD405" i="27"/>
  <c r="S405" i="27"/>
  <c r="T405" i="27" s="1"/>
  <c r="AD404" i="27"/>
  <c r="S404" i="27"/>
  <c r="T404" i="27" s="1"/>
  <c r="Q404" i="27"/>
  <c r="U404" i="27" s="1"/>
  <c r="AD403" i="27"/>
  <c r="S403" i="27"/>
  <c r="T403" i="27" s="1"/>
  <c r="Q403" i="27"/>
  <c r="U403" i="27" s="1"/>
  <c r="AD402" i="27"/>
  <c r="S402" i="27"/>
  <c r="T402" i="27" s="1"/>
  <c r="AD401" i="27"/>
  <c r="S401" i="27"/>
  <c r="T401" i="27" s="1"/>
  <c r="Q401" i="27"/>
  <c r="U401" i="27" s="1"/>
  <c r="AD400" i="27"/>
  <c r="S400" i="27"/>
  <c r="T400" i="27" s="1"/>
  <c r="AD399" i="27"/>
  <c r="S399" i="27"/>
  <c r="T399" i="27" s="1"/>
  <c r="AD398" i="27"/>
  <c r="S398" i="27"/>
  <c r="T398" i="27" s="1"/>
  <c r="AD397" i="27"/>
  <c r="S397" i="27"/>
  <c r="T397" i="27" s="1"/>
  <c r="AD396" i="27"/>
  <c r="S396" i="27"/>
  <c r="T396" i="27" s="1"/>
  <c r="AD395" i="27"/>
  <c r="S395" i="27"/>
  <c r="T395" i="27" s="1"/>
  <c r="Q395" i="27"/>
  <c r="U395" i="27" s="1"/>
  <c r="AD394" i="27"/>
  <c r="S394" i="27"/>
  <c r="T394" i="27" s="1"/>
  <c r="Q394" i="27"/>
  <c r="U394" i="27" s="1"/>
  <c r="AD393" i="27"/>
  <c r="S393" i="27"/>
  <c r="T393" i="27" s="1"/>
  <c r="Q393" i="27"/>
  <c r="U393" i="27" s="1"/>
  <c r="AD392" i="27"/>
  <c r="S392" i="27"/>
  <c r="T392" i="27" s="1"/>
  <c r="AD391" i="27"/>
  <c r="S391" i="27"/>
  <c r="T391" i="27" s="1"/>
  <c r="AD390" i="27"/>
  <c r="S390" i="27"/>
  <c r="T390" i="27" s="1"/>
  <c r="Q390" i="27"/>
  <c r="U390" i="27" s="1"/>
  <c r="AD389" i="27"/>
  <c r="S389" i="27"/>
  <c r="T389" i="27" s="1"/>
  <c r="AD388" i="27"/>
  <c r="S388" i="27"/>
  <c r="T388" i="27" s="1"/>
  <c r="Q388" i="27"/>
  <c r="U388" i="27" s="1"/>
  <c r="AD387" i="27"/>
  <c r="S387" i="27"/>
  <c r="T387" i="27" s="1"/>
  <c r="Q387" i="27"/>
  <c r="U387" i="27" s="1"/>
  <c r="AD386" i="27"/>
  <c r="S386" i="27"/>
  <c r="T386" i="27" s="1"/>
  <c r="AD385" i="27"/>
  <c r="S385" i="27"/>
  <c r="T385" i="27" s="1"/>
  <c r="AD384" i="27"/>
  <c r="S384" i="27"/>
  <c r="T384" i="27" s="1"/>
  <c r="AD383" i="27"/>
  <c r="S383" i="27"/>
  <c r="T383" i="27" s="1"/>
  <c r="AD382" i="27"/>
  <c r="S382" i="27"/>
  <c r="T382" i="27" s="1"/>
  <c r="Q382" i="27"/>
  <c r="U382" i="27" s="1"/>
  <c r="AD381" i="27"/>
  <c r="S381" i="27"/>
  <c r="T381" i="27" s="1"/>
  <c r="AD380" i="27"/>
  <c r="S380" i="27"/>
  <c r="T380" i="27" s="1"/>
  <c r="AD379" i="27"/>
  <c r="S379" i="27"/>
  <c r="T379" i="27" s="1"/>
  <c r="Q379" i="27"/>
  <c r="U379" i="27" s="1"/>
  <c r="AD378" i="27"/>
  <c r="S378" i="27"/>
  <c r="T378" i="27" s="1"/>
  <c r="AD377" i="27"/>
  <c r="S377" i="27"/>
  <c r="T377" i="27" s="1"/>
  <c r="AD376" i="27"/>
  <c r="S376" i="27"/>
  <c r="T376" i="27" s="1"/>
  <c r="AD375" i="27"/>
  <c r="S375" i="27"/>
  <c r="T375" i="27" s="1"/>
  <c r="AD374" i="27"/>
  <c r="S374" i="27"/>
  <c r="T374" i="27" s="1"/>
  <c r="Q374" i="27"/>
  <c r="U374" i="27" s="1"/>
  <c r="AD373" i="27"/>
  <c r="S373" i="27"/>
  <c r="T373" i="27" s="1"/>
  <c r="AD372" i="27"/>
  <c r="S372" i="27"/>
  <c r="T372" i="27" s="1"/>
  <c r="AD371" i="27"/>
  <c r="S371" i="27"/>
  <c r="T371" i="27" s="1"/>
  <c r="Q371" i="27"/>
  <c r="U371" i="27" s="1"/>
  <c r="AD370" i="27"/>
  <c r="S370" i="27"/>
  <c r="T370" i="27" s="1"/>
  <c r="AD369" i="27"/>
  <c r="S369" i="27"/>
  <c r="T369" i="27" s="1"/>
  <c r="AD368" i="27"/>
  <c r="S368" i="27"/>
  <c r="T368" i="27" s="1"/>
  <c r="AD367" i="27"/>
  <c r="S367" i="27"/>
  <c r="T367" i="27" s="1"/>
  <c r="AD366" i="27"/>
  <c r="S366" i="27"/>
  <c r="T366" i="27" s="1"/>
  <c r="Q366" i="27"/>
  <c r="U366" i="27" s="1"/>
  <c r="AD365" i="27"/>
  <c r="S365" i="27"/>
  <c r="T365" i="27" s="1"/>
  <c r="AD364" i="27"/>
  <c r="S364" i="27"/>
  <c r="T364" i="27" s="1"/>
  <c r="AD363" i="27"/>
  <c r="S363" i="27"/>
  <c r="T363" i="27" s="1"/>
  <c r="AD362" i="27"/>
  <c r="S362" i="27"/>
  <c r="T362" i="27" s="1"/>
  <c r="AD361" i="27"/>
  <c r="S361" i="27"/>
  <c r="T361" i="27" s="1"/>
  <c r="AD360" i="27"/>
  <c r="S360" i="27"/>
  <c r="T360" i="27" s="1"/>
  <c r="Q360" i="27"/>
  <c r="U360" i="27" s="1"/>
  <c r="AD359" i="27"/>
  <c r="S359" i="27"/>
  <c r="T359" i="27" s="1"/>
  <c r="AD358" i="27"/>
  <c r="S358" i="27"/>
  <c r="T358" i="27" s="1"/>
  <c r="Q358" i="27"/>
  <c r="U358" i="27" s="1"/>
  <c r="AD357" i="27"/>
  <c r="S357" i="27"/>
  <c r="T357" i="27" s="1"/>
  <c r="AD356" i="27"/>
  <c r="S356" i="27"/>
  <c r="T356" i="27" s="1"/>
  <c r="AD355" i="27"/>
  <c r="S355" i="27"/>
  <c r="T355" i="27" s="1"/>
  <c r="AD354" i="27"/>
  <c r="S354" i="27"/>
  <c r="T354" i="27" s="1"/>
  <c r="AD353" i="27"/>
  <c r="S353" i="27"/>
  <c r="T353" i="27" s="1"/>
  <c r="AD352" i="27"/>
  <c r="S352" i="27"/>
  <c r="T352" i="27" s="1"/>
  <c r="Q352" i="27"/>
  <c r="U352" i="27" s="1"/>
  <c r="AD351" i="27"/>
  <c r="S351" i="27"/>
  <c r="T351" i="27" s="1"/>
  <c r="AD350" i="27"/>
  <c r="S350" i="27"/>
  <c r="T350" i="27" s="1"/>
  <c r="Q350" i="27"/>
  <c r="U350" i="27" s="1"/>
  <c r="AD349" i="27"/>
  <c r="S349" i="27"/>
  <c r="T349" i="27" s="1"/>
  <c r="AD348" i="27"/>
  <c r="S348" i="27"/>
  <c r="T348" i="27" s="1"/>
  <c r="AD347" i="27"/>
  <c r="S347" i="27"/>
  <c r="T347" i="27" s="1"/>
  <c r="Q347" i="27"/>
  <c r="U347" i="27" s="1"/>
  <c r="AD346" i="27"/>
  <c r="S346" i="27"/>
  <c r="T346" i="27" s="1"/>
  <c r="AD345" i="27"/>
  <c r="S345" i="27"/>
  <c r="T345" i="27" s="1"/>
  <c r="AD344" i="27"/>
  <c r="S344" i="27"/>
  <c r="T344" i="27" s="1"/>
  <c r="AD343" i="27"/>
  <c r="S343" i="27"/>
  <c r="T343" i="27" s="1"/>
  <c r="AD342" i="27"/>
  <c r="S342" i="27"/>
  <c r="T342" i="27" s="1"/>
  <c r="Q342" i="27"/>
  <c r="U342" i="27" s="1"/>
  <c r="AD341" i="27"/>
  <c r="S341" i="27"/>
  <c r="T341" i="27" s="1"/>
  <c r="AD340" i="27"/>
  <c r="S340" i="27"/>
  <c r="T340" i="27" s="1"/>
  <c r="AD339" i="27"/>
  <c r="S339" i="27"/>
  <c r="T339" i="27" s="1"/>
  <c r="Q339" i="27"/>
  <c r="U339" i="27" s="1"/>
  <c r="AD338" i="27"/>
  <c r="S338" i="27"/>
  <c r="T338" i="27" s="1"/>
  <c r="AD337" i="27"/>
  <c r="S337" i="27"/>
  <c r="T337" i="27" s="1"/>
  <c r="AD336" i="27"/>
  <c r="S336" i="27"/>
  <c r="T336" i="27" s="1"/>
  <c r="AD335" i="27"/>
  <c r="S335" i="27"/>
  <c r="T335" i="27" s="1"/>
  <c r="AD334" i="27"/>
  <c r="S334" i="27"/>
  <c r="T334" i="27" s="1"/>
  <c r="Q334" i="27"/>
  <c r="U334" i="27" s="1"/>
  <c r="AD333" i="27"/>
  <c r="S333" i="27"/>
  <c r="T333" i="27" s="1"/>
  <c r="AD332" i="27"/>
  <c r="S332" i="27"/>
  <c r="T332" i="27" s="1"/>
  <c r="AD331" i="27"/>
  <c r="S331" i="27"/>
  <c r="T331" i="27" s="1"/>
  <c r="AD330" i="27"/>
  <c r="S330" i="27"/>
  <c r="T330" i="27" s="1"/>
  <c r="AD329" i="27"/>
  <c r="S329" i="27"/>
  <c r="T329" i="27" s="1"/>
  <c r="Q329" i="27"/>
  <c r="U329" i="27" s="1"/>
  <c r="AD328" i="27"/>
  <c r="S328" i="27"/>
  <c r="T328" i="27" s="1"/>
  <c r="AD327" i="27"/>
  <c r="S327" i="27"/>
  <c r="T327" i="27" s="1"/>
  <c r="AD326" i="27"/>
  <c r="S326" i="27"/>
  <c r="T326" i="27" s="1"/>
  <c r="Q326" i="27"/>
  <c r="U326" i="27" s="1"/>
  <c r="AD325" i="27"/>
  <c r="S325" i="27"/>
  <c r="T325" i="27" s="1"/>
  <c r="AD324" i="27"/>
  <c r="S324" i="27"/>
  <c r="T324" i="27" s="1"/>
  <c r="AD323" i="27"/>
  <c r="S323" i="27"/>
  <c r="T323" i="27" s="1"/>
  <c r="AD322" i="27"/>
  <c r="S322" i="27"/>
  <c r="T322" i="27" s="1"/>
  <c r="AD321" i="27"/>
  <c r="S321" i="27"/>
  <c r="T321" i="27" s="1"/>
  <c r="Q321" i="27"/>
  <c r="U321" i="27" s="1"/>
  <c r="AD320" i="27"/>
  <c r="S320" i="27"/>
  <c r="T320" i="27" s="1"/>
  <c r="AD319" i="27"/>
  <c r="S319" i="27"/>
  <c r="T319" i="27" s="1"/>
  <c r="AD318" i="27"/>
  <c r="S318" i="27"/>
  <c r="T318" i="27" s="1"/>
  <c r="Q318" i="27"/>
  <c r="U318" i="27" s="1"/>
  <c r="AD317" i="27"/>
  <c r="S317" i="27"/>
  <c r="T317" i="27" s="1"/>
  <c r="AD316" i="27"/>
  <c r="S316" i="27"/>
  <c r="T316" i="27" s="1"/>
  <c r="AD315" i="27"/>
  <c r="S315" i="27"/>
  <c r="T315" i="27" s="1"/>
  <c r="AD314" i="27"/>
  <c r="S314" i="27"/>
  <c r="T314" i="27" s="1"/>
  <c r="AD313" i="27"/>
  <c r="S313" i="27"/>
  <c r="T313" i="27" s="1"/>
  <c r="AD312" i="27"/>
  <c r="S312" i="27"/>
  <c r="T312" i="27" s="1"/>
  <c r="AD311" i="27"/>
  <c r="S311" i="27"/>
  <c r="T311" i="27" s="1"/>
  <c r="AD310" i="27"/>
  <c r="S310" i="27"/>
  <c r="T310" i="27" s="1"/>
  <c r="Q310" i="27"/>
  <c r="U310" i="27" s="1"/>
  <c r="AD309" i="27"/>
  <c r="S309" i="27"/>
  <c r="T309" i="27" s="1"/>
  <c r="AD308" i="27"/>
  <c r="S308" i="27"/>
  <c r="T308" i="27" s="1"/>
  <c r="AD307" i="27"/>
  <c r="S307" i="27"/>
  <c r="T307" i="27" s="1"/>
  <c r="AD306" i="27"/>
  <c r="S306" i="27"/>
  <c r="T306" i="27" s="1"/>
  <c r="AD305" i="27"/>
  <c r="S305" i="27"/>
  <c r="T305" i="27" s="1"/>
  <c r="AD304" i="27"/>
  <c r="S304" i="27"/>
  <c r="T304" i="27" s="1"/>
  <c r="AD303" i="27"/>
  <c r="S303" i="27"/>
  <c r="T303" i="27" s="1"/>
  <c r="AD302" i="27"/>
  <c r="S302" i="27"/>
  <c r="T302" i="27" s="1"/>
  <c r="Q302" i="27"/>
  <c r="U302" i="27" s="1"/>
  <c r="AD301" i="27"/>
  <c r="S301" i="27"/>
  <c r="T301" i="27" s="1"/>
  <c r="AD300" i="27"/>
  <c r="S300" i="27"/>
  <c r="T300" i="27" s="1"/>
  <c r="AD299" i="27"/>
  <c r="S299" i="27"/>
  <c r="T299" i="27" s="1"/>
  <c r="Q299" i="27"/>
  <c r="AD298" i="27"/>
  <c r="S298" i="27"/>
  <c r="T298" i="27" s="1"/>
  <c r="AD297" i="27"/>
  <c r="S297" i="27"/>
  <c r="T297" i="27" s="1"/>
  <c r="AD296" i="27"/>
  <c r="S296" i="27"/>
  <c r="T296" i="27" s="1"/>
  <c r="AD295" i="27"/>
  <c r="S295" i="27"/>
  <c r="T295" i="27" s="1"/>
  <c r="AD294" i="27"/>
  <c r="S294" i="27"/>
  <c r="T294" i="27" s="1"/>
  <c r="Q294" i="27"/>
  <c r="U294" i="27" s="1"/>
  <c r="AD293" i="27"/>
  <c r="S293" i="27"/>
  <c r="T293" i="27" s="1"/>
  <c r="AD292" i="27"/>
  <c r="S292" i="27"/>
  <c r="T292" i="27" s="1"/>
  <c r="AD291" i="27"/>
  <c r="S291" i="27"/>
  <c r="T291" i="27" s="1"/>
  <c r="Q291" i="27"/>
  <c r="AD290" i="27"/>
  <c r="S290" i="27"/>
  <c r="T290" i="27" s="1"/>
  <c r="AD289" i="27"/>
  <c r="S289" i="27"/>
  <c r="T289" i="27" s="1"/>
  <c r="AD288" i="27"/>
  <c r="S288" i="27"/>
  <c r="T288" i="27" s="1"/>
  <c r="AD287" i="27"/>
  <c r="S287" i="27"/>
  <c r="T287" i="27" s="1"/>
  <c r="AD286" i="27"/>
  <c r="S286" i="27"/>
  <c r="T286" i="27" s="1"/>
  <c r="Q286" i="27"/>
  <c r="U286" i="27" s="1"/>
  <c r="AD285" i="27"/>
  <c r="S285" i="27"/>
  <c r="T285" i="27" s="1"/>
  <c r="AD284" i="27"/>
  <c r="S284" i="27"/>
  <c r="T284" i="27" s="1"/>
  <c r="AD283" i="27"/>
  <c r="S283" i="27"/>
  <c r="T283" i="27" s="1"/>
  <c r="Q283" i="27"/>
  <c r="U283" i="27" s="1"/>
  <c r="AD282" i="27"/>
  <c r="S282" i="27"/>
  <c r="T282" i="27" s="1"/>
  <c r="Q282" i="27"/>
  <c r="U282" i="27" s="1"/>
  <c r="AD281" i="27"/>
  <c r="S281" i="27"/>
  <c r="T281" i="27" s="1"/>
  <c r="AD280" i="27"/>
  <c r="S280" i="27"/>
  <c r="T280" i="27" s="1"/>
  <c r="AD279" i="27"/>
  <c r="S279" i="27"/>
  <c r="T279" i="27" s="1"/>
  <c r="AD278" i="27"/>
  <c r="S278" i="27"/>
  <c r="T278" i="27" s="1"/>
  <c r="Q278" i="27"/>
  <c r="U278" i="27" s="1"/>
  <c r="AD277" i="27"/>
  <c r="S277" i="27"/>
  <c r="T277" i="27" s="1"/>
  <c r="AD276" i="27"/>
  <c r="S276" i="27"/>
  <c r="T276" i="27" s="1"/>
  <c r="AD275" i="27"/>
  <c r="S275" i="27"/>
  <c r="T275" i="27" s="1"/>
  <c r="Q275" i="27"/>
  <c r="U275" i="27" s="1"/>
  <c r="AD274" i="27"/>
  <c r="S274" i="27"/>
  <c r="T274" i="27" s="1"/>
  <c r="Q274" i="27"/>
  <c r="U274" i="27" s="1"/>
  <c r="AD273" i="27"/>
  <c r="S273" i="27"/>
  <c r="T273" i="27" s="1"/>
  <c r="AD272" i="27"/>
  <c r="S272" i="27"/>
  <c r="T272" i="27" s="1"/>
  <c r="AD271" i="27"/>
  <c r="S271" i="27"/>
  <c r="T271" i="27" s="1"/>
  <c r="AD270" i="27"/>
  <c r="S270" i="27"/>
  <c r="T270" i="27" s="1"/>
  <c r="Q270" i="27"/>
  <c r="U270" i="27" s="1"/>
  <c r="AD269" i="27"/>
  <c r="S269" i="27"/>
  <c r="T269" i="27" s="1"/>
  <c r="AD268" i="27"/>
  <c r="S268" i="27"/>
  <c r="T268" i="27" s="1"/>
  <c r="AD267" i="27"/>
  <c r="S267" i="27"/>
  <c r="T267" i="27" s="1"/>
  <c r="Q267" i="27"/>
  <c r="U267" i="27" s="1"/>
  <c r="AD266" i="27"/>
  <c r="S266" i="27"/>
  <c r="T266" i="27" s="1"/>
  <c r="Q266" i="27"/>
  <c r="U266" i="27" s="1"/>
  <c r="AD265" i="27"/>
  <c r="S265" i="27"/>
  <c r="T265" i="27" s="1"/>
  <c r="AD264" i="27"/>
  <c r="S264" i="27"/>
  <c r="T264" i="27" s="1"/>
  <c r="AD263" i="27"/>
  <c r="S263" i="27"/>
  <c r="T263" i="27" s="1"/>
  <c r="AD262" i="27"/>
  <c r="S262" i="27"/>
  <c r="T262" i="27" s="1"/>
  <c r="Q262" i="27"/>
  <c r="U262" i="27" s="1"/>
  <c r="AD261" i="27"/>
  <c r="S261" i="27"/>
  <c r="T261" i="27" s="1"/>
  <c r="AD260" i="27"/>
  <c r="S260" i="27"/>
  <c r="T260" i="27" s="1"/>
  <c r="AD259" i="27"/>
  <c r="S259" i="27"/>
  <c r="T259" i="27" s="1"/>
  <c r="Q259" i="27"/>
  <c r="U259" i="27" s="1"/>
  <c r="AD258" i="27"/>
  <c r="S258" i="27"/>
  <c r="T258" i="27" s="1"/>
  <c r="Q258" i="27"/>
  <c r="U258" i="27" s="1"/>
  <c r="AD257" i="27"/>
  <c r="S257" i="27"/>
  <c r="T257" i="27" s="1"/>
  <c r="AD256" i="27"/>
  <c r="S256" i="27"/>
  <c r="T256" i="27" s="1"/>
  <c r="AD255" i="27"/>
  <c r="S255" i="27"/>
  <c r="T255" i="27" s="1"/>
  <c r="AD254" i="27"/>
  <c r="S254" i="27"/>
  <c r="T254" i="27" s="1"/>
  <c r="Q254" i="27"/>
  <c r="U254" i="27" s="1"/>
  <c r="AD253" i="27"/>
  <c r="S253" i="27"/>
  <c r="T253" i="27" s="1"/>
  <c r="AD252" i="27"/>
  <c r="S252" i="27"/>
  <c r="T252" i="27" s="1"/>
  <c r="AD251" i="27"/>
  <c r="S251" i="27"/>
  <c r="T251" i="27" s="1"/>
  <c r="Q251" i="27"/>
  <c r="AD250" i="27"/>
  <c r="S250" i="27"/>
  <c r="T250" i="27" s="1"/>
  <c r="Q250" i="27"/>
  <c r="U250" i="27" s="1"/>
  <c r="AD249" i="27"/>
  <c r="S249" i="27"/>
  <c r="T249" i="27" s="1"/>
  <c r="AD248" i="27"/>
  <c r="S248" i="27"/>
  <c r="T248" i="27" s="1"/>
  <c r="AD247" i="27"/>
  <c r="S247" i="27"/>
  <c r="T247" i="27" s="1"/>
  <c r="AD246" i="27"/>
  <c r="S246" i="27"/>
  <c r="T246" i="27" s="1"/>
  <c r="Q246" i="27"/>
  <c r="U246" i="27" s="1"/>
  <c r="AD245" i="27"/>
  <c r="S245" i="27"/>
  <c r="T245" i="27" s="1"/>
  <c r="AD244" i="27"/>
  <c r="S244" i="27"/>
  <c r="T244" i="27" s="1"/>
  <c r="AD243" i="27"/>
  <c r="S243" i="27"/>
  <c r="T243" i="27" s="1"/>
  <c r="Q243" i="27"/>
  <c r="U243" i="27" s="1"/>
  <c r="AD242" i="27"/>
  <c r="S242" i="27"/>
  <c r="T242" i="27" s="1"/>
  <c r="Q242" i="27"/>
  <c r="U242" i="27" s="1"/>
  <c r="AD241" i="27"/>
  <c r="S241" i="27"/>
  <c r="T241" i="27" s="1"/>
  <c r="AD240" i="27"/>
  <c r="S240" i="27"/>
  <c r="T240" i="27" s="1"/>
  <c r="AD239" i="27"/>
  <c r="S239" i="27"/>
  <c r="T239" i="27" s="1"/>
  <c r="AD238" i="27"/>
  <c r="S238" i="27"/>
  <c r="T238" i="27" s="1"/>
  <c r="Q238" i="27"/>
  <c r="U238" i="27" s="1"/>
  <c r="AD237" i="27"/>
  <c r="S237" i="27"/>
  <c r="T237" i="27" s="1"/>
  <c r="AD236" i="27"/>
  <c r="S236" i="27"/>
  <c r="T236" i="27" s="1"/>
  <c r="AD235" i="27"/>
  <c r="S235" i="27"/>
  <c r="T235" i="27" s="1"/>
  <c r="Q235" i="27"/>
  <c r="U235" i="27" s="1"/>
  <c r="AD234" i="27"/>
  <c r="S234" i="27"/>
  <c r="T234" i="27" s="1"/>
  <c r="Q234" i="27"/>
  <c r="U234" i="27" s="1"/>
  <c r="AD233" i="27"/>
  <c r="S233" i="27"/>
  <c r="T233" i="27" s="1"/>
  <c r="AD232" i="27"/>
  <c r="S232" i="27"/>
  <c r="T232" i="27" s="1"/>
  <c r="AD231" i="27"/>
  <c r="S231" i="27"/>
  <c r="T231" i="27" s="1"/>
  <c r="AD230" i="27"/>
  <c r="S230" i="27"/>
  <c r="T230" i="27" s="1"/>
  <c r="AD229" i="27"/>
  <c r="S229" i="27"/>
  <c r="T229" i="27" s="1"/>
  <c r="AD228" i="27"/>
  <c r="S228" i="27"/>
  <c r="T228" i="27" s="1"/>
  <c r="AD227" i="27"/>
  <c r="S227" i="27"/>
  <c r="T227" i="27" s="1"/>
  <c r="Q227" i="27"/>
  <c r="U227" i="27" s="1"/>
  <c r="AD226" i="27"/>
  <c r="S226" i="27"/>
  <c r="T226" i="27" s="1"/>
  <c r="Q226" i="27"/>
  <c r="U226" i="27" s="1"/>
  <c r="AD225" i="27"/>
  <c r="S225" i="27"/>
  <c r="T225" i="27" s="1"/>
  <c r="AD224" i="27"/>
  <c r="S224" i="27"/>
  <c r="T224" i="27" s="1"/>
  <c r="AD223" i="27"/>
  <c r="S223" i="27"/>
  <c r="T223" i="27" s="1"/>
  <c r="AD222" i="27"/>
  <c r="S222" i="27"/>
  <c r="T222" i="27" s="1"/>
  <c r="Q222" i="27"/>
  <c r="U222" i="27" s="1"/>
  <c r="AD221" i="27"/>
  <c r="S221" i="27"/>
  <c r="T221" i="27" s="1"/>
  <c r="AD220" i="27"/>
  <c r="S220" i="27"/>
  <c r="T220" i="27" s="1"/>
  <c r="AD219" i="27"/>
  <c r="S219" i="27"/>
  <c r="T219" i="27" s="1"/>
  <c r="AD218" i="27"/>
  <c r="S218" i="27"/>
  <c r="T218" i="27" s="1"/>
  <c r="Q218" i="27"/>
  <c r="U218" i="27" s="1"/>
  <c r="AD217" i="27"/>
  <c r="S217" i="27"/>
  <c r="T217" i="27" s="1"/>
  <c r="AD216" i="27"/>
  <c r="S216" i="27"/>
  <c r="T216" i="27" s="1"/>
  <c r="AD215" i="27"/>
  <c r="S215" i="27"/>
  <c r="T215" i="27" s="1"/>
  <c r="AD214" i="27"/>
  <c r="S214" i="27"/>
  <c r="T214" i="27" s="1"/>
  <c r="Q214" i="27"/>
  <c r="U214" i="27" s="1"/>
  <c r="AD213" i="27"/>
  <c r="S213" i="27"/>
  <c r="T213" i="27" s="1"/>
  <c r="AD212" i="27"/>
  <c r="S212" i="27"/>
  <c r="T212" i="27" s="1"/>
  <c r="AD211" i="27"/>
  <c r="S211" i="27"/>
  <c r="T211" i="27" s="1"/>
  <c r="Q211" i="27"/>
  <c r="U211" i="27" s="1"/>
  <c r="AD210" i="27"/>
  <c r="S210" i="27"/>
  <c r="T210" i="27" s="1"/>
  <c r="Q210" i="27"/>
  <c r="U210" i="27" s="1"/>
  <c r="AD209" i="27"/>
  <c r="S209" i="27"/>
  <c r="T209" i="27" s="1"/>
  <c r="AD208" i="27"/>
  <c r="S208" i="27"/>
  <c r="T208" i="27" s="1"/>
  <c r="AD207" i="27"/>
  <c r="S207" i="27"/>
  <c r="T207" i="27" s="1"/>
  <c r="AD206" i="27"/>
  <c r="S206" i="27"/>
  <c r="T206" i="27" s="1"/>
  <c r="Q206" i="27"/>
  <c r="U206" i="27" s="1"/>
  <c r="AD205" i="27"/>
  <c r="S205" i="27"/>
  <c r="T205" i="27" s="1"/>
  <c r="AD204" i="27"/>
  <c r="S204" i="27"/>
  <c r="T204" i="27" s="1"/>
  <c r="AD203" i="27"/>
  <c r="S203" i="27"/>
  <c r="T203" i="27" s="1"/>
  <c r="Q203" i="27"/>
  <c r="U203" i="27" s="1"/>
  <c r="AD202" i="27"/>
  <c r="S202" i="27"/>
  <c r="T202" i="27" s="1"/>
  <c r="Q202" i="27"/>
  <c r="U202" i="27" s="1"/>
  <c r="AD201" i="27"/>
  <c r="S201" i="27"/>
  <c r="T201" i="27" s="1"/>
  <c r="AD200" i="27"/>
  <c r="S200" i="27"/>
  <c r="T200" i="27" s="1"/>
  <c r="AD199" i="27"/>
  <c r="S199" i="27"/>
  <c r="T199" i="27" s="1"/>
  <c r="AD198" i="27"/>
  <c r="S198" i="27"/>
  <c r="T198" i="27" s="1"/>
  <c r="Q198" i="27"/>
  <c r="U198" i="27" s="1"/>
  <c r="AD197" i="27"/>
  <c r="S197" i="27"/>
  <c r="T197" i="27" s="1"/>
  <c r="AD196" i="27"/>
  <c r="S196" i="27"/>
  <c r="T196" i="27" s="1"/>
  <c r="AD195" i="27"/>
  <c r="S195" i="27"/>
  <c r="T195" i="27" s="1"/>
  <c r="Q195" i="27"/>
  <c r="U195" i="27" s="1"/>
  <c r="AD194" i="27"/>
  <c r="S194" i="27"/>
  <c r="T194" i="27" s="1"/>
  <c r="Q194" i="27"/>
  <c r="U194" i="27" s="1"/>
  <c r="AD193" i="27"/>
  <c r="S193" i="27"/>
  <c r="T193" i="27" s="1"/>
  <c r="AD192" i="27"/>
  <c r="S192" i="27"/>
  <c r="T192" i="27" s="1"/>
  <c r="AD191" i="27"/>
  <c r="S191" i="27"/>
  <c r="T191" i="27" s="1"/>
  <c r="AD190" i="27"/>
  <c r="S190" i="27"/>
  <c r="T190" i="27" s="1"/>
  <c r="Q190" i="27"/>
  <c r="U190" i="27" s="1"/>
  <c r="AD189" i="27"/>
  <c r="S189" i="27"/>
  <c r="T189" i="27" s="1"/>
  <c r="AD188" i="27"/>
  <c r="S188" i="27"/>
  <c r="T188" i="27" s="1"/>
  <c r="AD187" i="27"/>
  <c r="S187" i="27"/>
  <c r="T187" i="27" s="1"/>
  <c r="Q187" i="27"/>
  <c r="U187" i="27" s="1"/>
  <c r="AD186" i="27"/>
  <c r="S186" i="27"/>
  <c r="T186" i="27" s="1"/>
  <c r="Q186" i="27"/>
  <c r="U186" i="27" s="1"/>
  <c r="AD185" i="27"/>
  <c r="S185" i="27"/>
  <c r="T185" i="27" s="1"/>
  <c r="AD184" i="27"/>
  <c r="S184" i="27"/>
  <c r="T184" i="27" s="1"/>
  <c r="AD183" i="27"/>
  <c r="S183" i="27"/>
  <c r="T183" i="27" s="1"/>
  <c r="AD182" i="27"/>
  <c r="S182" i="27"/>
  <c r="T182" i="27" s="1"/>
  <c r="Q182" i="27"/>
  <c r="U182" i="27" s="1"/>
  <c r="AD181" i="27"/>
  <c r="S181" i="27"/>
  <c r="T181" i="27" s="1"/>
  <c r="AD180" i="27"/>
  <c r="S180" i="27"/>
  <c r="T180" i="27" s="1"/>
  <c r="AD179" i="27"/>
  <c r="S179" i="27"/>
  <c r="T179" i="27" s="1"/>
  <c r="AD178" i="27"/>
  <c r="S178" i="27"/>
  <c r="T178" i="27" s="1"/>
  <c r="Q178" i="27"/>
  <c r="U178" i="27" s="1"/>
  <c r="AD177" i="27"/>
  <c r="S177" i="27"/>
  <c r="T177" i="27" s="1"/>
  <c r="AD176" i="27"/>
  <c r="S176" i="27"/>
  <c r="T176" i="27" s="1"/>
  <c r="AD175" i="27"/>
  <c r="S175" i="27"/>
  <c r="T175" i="27" s="1"/>
  <c r="AD174" i="27"/>
  <c r="S174" i="27"/>
  <c r="T174" i="27" s="1"/>
  <c r="Q174" i="27"/>
  <c r="U174" i="27" s="1"/>
  <c r="AD173" i="27"/>
  <c r="S173" i="27"/>
  <c r="T173" i="27" s="1"/>
  <c r="AD172" i="27"/>
  <c r="S172" i="27"/>
  <c r="T172" i="27" s="1"/>
  <c r="AD171" i="27"/>
  <c r="S171" i="27"/>
  <c r="T171" i="27" s="1"/>
  <c r="Q171" i="27"/>
  <c r="U171" i="27" s="1"/>
  <c r="AD170" i="27"/>
  <c r="S170" i="27"/>
  <c r="T170" i="27" s="1"/>
  <c r="Q170" i="27"/>
  <c r="U170" i="27" s="1"/>
  <c r="AD169" i="27"/>
  <c r="S169" i="27"/>
  <c r="T169" i="27" s="1"/>
  <c r="AD168" i="27"/>
  <c r="S168" i="27"/>
  <c r="T168" i="27" s="1"/>
  <c r="AD167" i="27"/>
  <c r="S167" i="27"/>
  <c r="T167" i="27" s="1"/>
  <c r="AD166" i="27"/>
  <c r="S166" i="27"/>
  <c r="T166" i="27" s="1"/>
  <c r="Q166" i="27"/>
  <c r="U166" i="27" s="1"/>
  <c r="AD165" i="27"/>
  <c r="S165" i="27"/>
  <c r="T165" i="27" s="1"/>
  <c r="AD164" i="27"/>
  <c r="S164" i="27"/>
  <c r="T164" i="27" s="1"/>
  <c r="AD163" i="27"/>
  <c r="S163" i="27"/>
  <c r="T163" i="27" s="1"/>
  <c r="Q163" i="27"/>
  <c r="U163" i="27" s="1"/>
  <c r="AD162" i="27"/>
  <c r="S162" i="27"/>
  <c r="T162" i="27" s="1"/>
  <c r="Q162" i="27"/>
  <c r="U162" i="27" s="1"/>
  <c r="AD161" i="27"/>
  <c r="S161" i="27"/>
  <c r="T161" i="27" s="1"/>
  <c r="AD160" i="27"/>
  <c r="S160" i="27"/>
  <c r="T160" i="27" s="1"/>
  <c r="AD159" i="27"/>
  <c r="S159" i="27"/>
  <c r="T159" i="27" s="1"/>
  <c r="AD158" i="27"/>
  <c r="S158" i="27"/>
  <c r="T158" i="27" s="1"/>
  <c r="Q158" i="27"/>
  <c r="U158" i="27" s="1"/>
  <c r="AD157" i="27"/>
  <c r="S157" i="27"/>
  <c r="T157" i="27" s="1"/>
  <c r="AD156" i="27"/>
  <c r="S156" i="27"/>
  <c r="T156" i="27" s="1"/>
  <c r="AD155" i="27"/>
  <c r="S155" i="27"/>
  <c r="T155" i="27" s="1"/>
  <c r="Q155" i="27"/>
  <c r="U155" i="27" s="1"/>
  <c r="AD154" i="27"/>
  <c r="S154" i="27"/>
  <c r="T154" i="27" s="1"/>
  <c r="Q154" i="27"/>
  <c r="U154" i="27" s="1"/>
  <c r="AD153" i="27"/>
  <c r="S153" i="27"/>
  <c r="T153" i="27" s="1"/>
  <c r="AD152" i="27"/>
  <c r="S152" i="27"/>
  <c r="T152" i="27" s="1"/>
  <c r="AD151" i="27"/>
  <c r="S151" i="27"/>
  <c r="T151" i="27" s="1"/>
  <c r="AD150" i="27"/>
  <c r="S150" i="27"/>
  <c r="T150" i="27" s="1"/>
  <c r="AD149" i="27"/>
  <c r="S149" i="27"/>
  <c r="T149" i="27" s="1"/>
  <c r="AD148" i="27"/>
  <c r="S148" i="27"/>
  <c r="T148" i="27" s="1"/>
  <c r="AD147" i="27"/>
  <c r="S147" i="27"/>
  <c r="T147" i="27" s="1"/>
  <c r="AD146" i="27"/>
  <c r="S146" i="27"/>
  <c r="T146" i="27" s="1"/>
  <c r="Q146" i="27"/>
  <c r="U146" i="27" s="1"/>
  <c r="AD145" i="27"/>
  <c r="S145" i="27"/>
  <c r="T145" i="27" s="1"/>
  <c r="AD144" i="27"/>
  <c r="S144" i="27"/>
  <c r="T144" i="27" s="1"/>
  <c r="AD143" i="27"/>
  <c r="S143" i="27"/>
  <c r="T143" i="27" s="1"/>
  <c r="AD142" i="27"/>
  <c r="S142" i="27"/>
  <c r="T142" i="27" s="1"/>
  <c r="Q142" i="27"/>
  <c r="U142" i="27" s="1"/>
  <c r="AD141" i="27"/>
  <c r="S141" i="27"/>
  <c r="T141" i="27" s="1"/>
  <c r="Q141" i="27"/>
  <c r="U141" i="27" s="1"/>
  <c r="AD140" i="27"/>
  <c r="S140" i="27"/>
  <c r="T140" i="27" s="1"/>
  <c r="AD139" i="27"/>
  <c r="S139" i="27"/>
  <c r="T139" i="27" s="1"/>
  <c r="AD138" i="27"/>
  <c r="S138" i="27"/>
  <c r="T138" i="27" s="1"/>
  <c r="AD137" i="27"/>
  <c r="S137" i="27"/>
  <c r="T137" i="27" s="1"/>
  <c r="AD136" i="27"/>
  <c r="S136" i="27"/>
  <c r="T136" i="27" s="1"/>
  <c r="AD135" i="27"/>
  <c r="S135" i="27"/>
  <c r="T135" i="27" s="1"/>
  <c r="AD134" i="27"/>
  <c r="S134" i="27"/>
  <c r="T134" i="27" s="1"/>
  <c r="Q134" i="27"/>
  <c r="U134" i="27" s="1"/>
  <c r="AD133" i="27"/>
  <c r="S133" i="27"/>
  <c r="T133" i="27" s="1"/>
  <c r="Q133" i="27"/>
  <c r="AD132" i="27"/>
  <c r="S132" i="27"/>
  <c r="T132" i="27" s="1"/>
  <c r="AD131" i="27"/>
  <c r="S131" i="27"/>
  <c r="T131" i="27" s="1"/>
  <c r="Q131" i="27"/>
  <c r="U131" i="27" s="1"/>
  <c r="AD130" i="27"/>
  <c r="S130" i="27"/>
  <c r="T130" i="27" s="1"/>
  <c r="AD129" i="27"/>
  <c r="S129" i="27"/>
  <c r="T129" i="27" s="1"/>
  <c r="AD128" i="27"/>
  <c r="S128" i="27"/>
  <c r="T128" i="27" s="1"/>
  <c r="AD127" i="27"/>
  <c r="S127" i="27"/>
  <c r="T127" i="27" s="1"/>
  <c r="AD126" i="27"/>
  <c r="S126" i="27"/>
  <c r="T126" i="27" s="1"/>
  <c r="Q126" i="27"/>
  <c r="U126" i="27" s="1"/>
  <c r="AD125" i="27"/>
  <c r="S125" i="27"/>
  <c r="T125" i="27" s="1"/>
  <c r="Q125" i="27"/>
  <c r="AD124" i="27"/>
  <c r="S124" i="27"/>
  <c r="T124" i="27" s="1"/>
  <c r="AD123" i="27"/>
  <c r="S123" i="27"/>
  <c r="T123" i="27" s="1"/>
  <c r="Q123" i="27"/>
  <c r="U123" i="27" s="1"/>
  <c r="AD122" i="27"/>
  <c r="S122" i="27"/>
  <c r="T122" i="27" s="1"/>
  <c r="AD121" i="27"/>
  <c r="S121" i="27"/>
  <c r="T121" i="27" s="1"/>
  <c r="AD120" i="27"/>
  <c r="S120" i="27"/>
  <c r="T120" i="27" s="1"/>
  <c r="AD119" i="27"/>
  <c r="S119" i="27"/>
  <c r="T119" i="27" s="1"/>
  <c r="AD118" i="27"/>
  <c r="S118" i="27"/>
  <c r="T118" i="27" s="1"/>
  <c r="Q118" i="27"/>
  <c r="U118" i="27" s="1"/>
  <c r="AD117" i="27"/>
  <c r="S117" i="27"/>
  <c r="T117" i="27" s="1"/>
  <c r="Q117" i="27"/>
  <c r="AD116" i="27"/>
  <c r="S116" i="27"/>
  <c r="T116" i="27" s="1"/>
  <c r="AD115" i="27"/>
  <c r="S115" i="27"/>
  <c r="T115" i="27" s="1"/>
  <c r="AD114" i="27"/>
  <c r="S114" i="27"/>
  <c r="T114" i="27" s="1"/>
  <c r="AD113" i="27"/>
  <c r="S113" i="27"/>
  <c r="T113" i="27" s="1"/>
  <c r="AD112" i="27"/>
  <c r="S112" i="27"/>
  <c r="T112" i="27" s="1"/>
  <c r="AD111" i="27"/>
  <c r="S111" i="27"/>
  <c r="T111" i="27" s="1"/>
  <c r="AD110" i="27"/>
  <c r="S110" i="27"/>
  <c r="T110" i="27" s="1"/>
  <c r="Q110" i="27"/>
  <c r="U110" i="27" s="1"/>
  <c r="AD109" i="27"/>
  <c r="S109" i="27"/>
  <c r="T109" i="27" s="1"/>
  <c r="Q109" i="27"/>
  <c r="U109" i="27" s="1"/>
  <c r="AD108" i="27"/>
  <c r="S108" i="27"/>
  <c r="T108" i="27" s="1"/>
  <c r="AD107" i="27"/>
  <c r="S107" i="27"/>
  <c r="T107" i="27" s="1"/>
  <c r="Q107" i="27"/>
  <c r="U107" i="27" s="1"/>
  <c r="AD106" i="27"/>
  <c r="S106" i="27"/>
  <c r="T106" i="27" s="1"/>
  <c r="AD105" i="27"/>
  <c r="S105" i="27"/>
  <c r="T105" i="27" s="1"/>
  <c r="AD104" i="27"/>
  <c r="S104" i="27"/>
  <c r="T104" i="27" s="1"/>
  <c r="AD103" i="27"/>
  <c r="S103" i="27"/>
  <c r="T103" i="27" s="1"/>
  <c r="AD102" i="27"/>
  <c r="S102" i="27"/>
  <c r="T102" i="27" s="1"/>
  <c r="Q102" i="27"/>
  <c r="U102" i="27" s="1"/>
  <c r="AD101" i="27"/>
  <c r="S101" i="27"/>
  <c r="T101" i="27" s="1"/>
  <c r="Q101" i="27"/>
  <c r="U101" i="27" s="1"/>
  <c r="AD100" i="27"/>
  <c r="S100" i="27"/>
  <c r="T100" i="27" s="1"/>
  <c r="AD99" i="27"/>
  <c r="S99" i="27"/>
  <c r="T99" i="27" s="1"/>
  <c r="Q99" i="27"/>
  <c r="U99" i="27" s="1"/>
  <c r="AD98" i="27"/>
  <c r="S98" i="27"/>
  <c r="T98" i="27" s="1"/>
  <c r="AD97" i="27"/>
  <c r="S97" i="27"/>
  <c r="T97" i="27" s="1"/>
  <c r="AD96" i="27"/>
  <c r="S96" i="27"/>
  <c r="T96" i="27" s="1"/>
  <c r="AD95" i="27"/>
  <c r="S95" i="27"/>
  <c r="T95" i="27" s="1"/>
  <c r="AD94" i="27"/>
  <c r="S94" i="27"/>
  <c r="T94" i="27" s="1"/>
  <c r="AD93" i="27"/>
  <c r="S93" i="27"/>
  <c r="T93" i="27" s="1"/>
  <c r="Q93" i="27"/>
  <c r="AD92" i="27"/>
  <c r="S92" i="27"/>
  <c r="T92" i="27" s="1"/>
  <c r="AD91" i="27"/>
  <c r="S91" i="27"/>
  <c r="T91" i="27" s="1"/>
  <c r="Q91" i="27"/>
  <c r="U91" i="27" s="1"/>
  <c r="AD90" i="27"/>
  <c r="S90" i="27"/>
  <c r="T90" i="27" s="1"/>
  <c r="AD89" i="27"/>
  <c r="S89" i="27"/>
  <c r="T89" i="27" s="1"/>
  <c r="AD88" i="27"/>
  <c r="S88" i="27"/>
  <c r="T88" i="27" s="1"/>
  <c r="AD87" i="27"/>
  <c r="S87" i="27"/>
  <c r="T87" i="27" s="1"/>
  <c r="AD86" i="27"/>
  <c r="S86" i="27"/>
  <c r="T86" i="27" s="1"/>
  <c r="Q86" i="27"/>
  <c r="U86" i="27" s="1"/>
  <c r="AD85" i="27"/>
  <c r="S85" i="27"/>
  <c r="T85" i="27" s="1"/>
  <c r="Q85" i="27"/>
  <c r="AD84" i="27"/>
  <c r="S84" i="27"/>
  <c r="T84" i="27" s="1"/>
  <c r="AD83" i="27"/>
  <c r="S83" i="27"/>
  <c r="T83" i="27" s="1"/>
  <c r="AD82" i="27"/>
  <c r="S82" i="27"/>
  <c r="T82" i="27" s="1"/>
  <c r="AD81" i="27"/>
  <c r="S81" i="27"/>
  <c r="T81" i="27" s="1"/>
  <c r="AD80" i="27"/>
  <c r="S80" i="27"/>
  <c r="T80" i="27" s="1"/>
  <c r="AD79" i="27"/>
  <c r="S79" i="27"/>
  <c r="T79" i="27" s="1"/>
  <c r="AD78" i="27"/>
  <c r="S78" i="27"/>
  <c r="T78" i="27" s="1"/>
  <c r="Q78" i="27"/>
  <c r="U78" i="27" s="1"/>
  <c r="AD77" i="27"/>
  <c r="S77" i="27"/>
  <c r="T77" i="27" s="1"/>
  <c r="Q77" i="27"/>
  <c r="U77" i="27" s="1"/>
  <c r="AD76" i="27"/>
  <c r="S76" i="27"/>
  <c r="T76" i="27" s="1"/>
  <c r="AD75" i="27"/>
  <c r="S75" i="27"/>
  <c r="T75" i="27" s="1"/>
  <c r="AD74" i="27"/>
  <c r="S74" i="27"/>
  <c r="T74" i="27" s="1"/>
  <c r="AD73" i="27"/>
  <c r="S73" i="27"/>
  <c r="T73" i="27" s="1"/>
  <c r="AD72" i="27"/>
  <c r="S72" i="27"/>
  <c r="T72" i="27" s="1"/>
  <c r="AD71" i="27"/>
  <c r="S71" i="27"/>
  <c r="T71" i="27" s="1"/>
  <c r="AD70" i="27"/>
  <c r="S70" i="27"/>
  <c r="T70" i="27" s="1"/>
  <c r="Q70" i="27"/>
  <c r="U70" i="27" s="1"/>
  <c r="AD69" i="27"/>
  <c r="S69" i="27"/>
  <c r="T69" i="27" s="1"/>
  <c r="Q69" i="27"/>
  <c r="AD68" i="27"/>
  <c r="S68" i="27"/>
  <c r="T68" i="27" s="1"/>
  <c r="AD67" i="27"/>
  <c r="S67" i="27"/>
  <c r="T67" i="27" s="1"/>
  <c r="Q67" i="27"/>
  <c r="U67" i="27" s="1"/>
  <c r="AD66" i="27"/>
  <c r="S66" i="27"/>
  <c r="T66" i="27" s="1"/>
  <c r="AD65" i="27"/>
  <c r="S65" i="27"/>
  <c r="T65" i="27" s="1"/>
  <c r="AD64" i="27"/>
  <c r="S64" i="27"/>
  <c r="T64" i="27" s="1"/>
  <c r="AD63" i="27"/>
  <c r="S63" i="27"/>
  <c r="T63" i="27" s="1"/>
  <c r="AD62" i="27"/>
  <c r="S62" i="27"/>
  <c r="T62" i="27" s="1"/>
  <c r="Q62" i="27"/>
  <c r="U62" i="27" s="1"/>
  <c r="AD61" i="27"/>
  <c r="S61" i="27"/>
  <c r="T61" i="27" s="1"/>
  <c r="Q61" i="27"/>
  <c r="AD60" i="27"/>
  <c r="S60" i="27"/>
  <c r="T60" i="27" s="1"/>
  <c r="AD59" i="27"/>
  <c r="S59" i="27"/>
  <c r="T59" i="27" s="1"/>
  <c r="Q59" i="27"/>
  <c r="U59" i="27" s="1"/>
  <c r="AD58" i="27"/>
  <c r="S58" i="27"/>
  <c r="T58" i="27" s="1"/>
  <c r="AD57" i="27"/>
  <c r="S57" i="27"/>
  <c r="T57" i="27" s="1"/>
  <c r="AD56" i="27"/>
  <c r="S56" i="27"/>
  <c r="T56" i="27" s="1"/>
  <c r="AD55" i="27"/>
  <c r="S55" i="27"/>
  <c r="T55" i="27" s="1"/>
  <c r="AD54" i="27"/>
  <c r="S54" i="27"/>
  <c r="T54" i="27" s="1"/>
  <c r="Q54" i="27"/>
  <c r="U54" i="27" s="1"/>
  <c r="AD53" i="27"/>
  <c r="S53" i="27"/>
  <c r="T53" i="27" s="1"/>
  <c r="Q53" i="27"/>
  <c r="AD52" i="27"/>
  <c r="S52" i="27"/>
  <c r="T52" i="27" s="1"/>
  <c r="AD51" i="27"/>
  <c r="S51" i="27"/>
  <c r="T51" i="27" s="1"/>
  <c r="AD50" i="27"/>
  <c r="S50" i="27"/>
  <c r="T50" i="27" s="1"/>
  <c r="AD49" i="27"/>
  <c r="S49" i="27"/>
  <c r="T49" i="27" s="1"/>
  <c r="AD48" i="27"/>
  <c r="S48" i="27"/>
  <c r="T48" i="27" s="1"/>
  <c r="AD47" i="27"/>
  <c r="S47" i="27"/>
  <c r="T47" i="27" s="1"/>
  <c r="AD46" i="27"/>
  <c r="S46" i="27"/>
  <c r="T46" i="27" s="1"/>
  <c r="Q46" i="27"/>
  <c r="U46" i="27" s="1"/>
  <c r="AD45" i="27"/>
  <c r="S45" i="27"/>
  <c r="T45" i="27" s="1"/>
  <c r="Q45" i="27"/>
  <c r="U45" i="27" s="1"/>
  <c r="AD44" i="27"/>
  <c r="S44" i="27"/>
  <c r="T44" i="27" s="1"/>
  <c r="AD43" i="27"/>
  <c r="S43" i="27"/>
  <c r="T43" i="27" s="1"/>
  <c r="Q43" i="27"/>
  <c r="U43" i="27" s="1"/>
  <c r="AD42" i="27"/>
  <c r="S42" i="27"/>
  <c r="T42" i="27" s="1"/>
  <c r="AD41" i="27"/>
  <c r="S41" i="27"/>
  <c r="T41" i="27" s="1"/>
  <c r="AD40" i="27"/>
  <c r="S40" i="27"/>
  <c r="T40" i="27" s="1"/>
  <c r="AD39" i="27"/>
  <c r="S39" i="27"/>
  <c r="T39" i="27" s="1"/>
  <c r="AD38" i="27"/>
  <c r="S38" i="27"/>
  <c r="T38" i="27" s="1"/>
  <c r="Q38" i="27"/>
  <c r="AD37" i="27"/>
  <c r="S37" i="27"/>
  <c r="T37" i="27" s="1"/>
  <c r="Q37" i="27"/>
  <c r="U37" i="27" s="1"/>
  <c r="AD36" i="27"/>
  <c r="S36" i="27"/>
  <c r="T36" i="27" s="1"/>
  <c r="AD35" i="27"/>
  <c r="S35" i="27"/>
  <c r="T35" i="27" s="1"/>
  <c r="Q35" i="27"/>
  <c r="U35" i="27" s="1"/>
  <c r="AD34" i="27"/>
  <c r="S34" i="27"/>
  <c r="T34" i="27" s="1"/>
  <c r="AD33" i="27"/>
  <c r="S33" i="27"/>
  <c r="T33" i="27" s="1"/>
  <c r="AD32" i="27"/>
  <c r="S32" i="27"/>
  <c r="T32" i="27" s="1"/>
  <c r="AD31" i="27"/>
  <c r="S31" i="27"/>
  <c r="T31" i="27" s="1"/>
  <c r="AD30" i="27"/>
  <c r="S30" i="27"/>
  <c r="T30" i="27" s="1"/>
  <c r="Q30" i="27"/>
  <c r="U30" i="27" s="1"/>
  <c r="AD29" i="27"/>
  <c r="S29" i="27"/>
  <c r="T29" i="27" s="1"/>
  <c r="Q29" i="27"/>
  <c r="AD28" i="27"/>
  <c r="S28" i="27"/>
  <c r="T28" i="27" s="1"/>
  <c r="AD27" i="27"/>
  <c r="S27" i="27"/>
  <c r="T27" i="27" s="1"/>
  <c r="Q27" i="27"/>
  <c r="U27" i="27" s="1"/>
  <c r="AD26" i="27"/>
  <c r="S26" i="27"/>
  <c r="T26" i="27" s="1"/>
  <c r="AD25" i="27"/>
  <c r="S25" i="27"/>
  <c r="T25" i="27" s="1"/>
  <c r="AD24" i="27"/>
  <c r="S24" i="27"/>
  <c r="T24" i="27" s="1"/>
  <c r="AD23" i="27"/>
  <c r="S23" i="27"/>
  <c r="T23" i="27" s="1"/>
  <c r="AD22" i="27"/>
  <c r="S22" i="27"/>
  <c r="T22" i="27" s="1"/>
  <c r="Q22" i="27"/>
  <c r="AD21" i="27"/>
  <c r="S21" i="27"/>
  <c r="T21" i="27" s="1"/>
  <c r="Q21" i="27"/>
  <c r="AD20" i="27"/>
  <c r="S20" i="27"/>
  <c r="T20" i="27" s="1"/>
  <c r="Q1017" i="27"/>
  <c r="U1017" i="27" s="1"/>
  <c r="Q1013" i="27"/>
  <c r="U1013" i="27" s="1"/>
  <c r="Q1009" i="27"/>
  <c r="U1009" i="27" s="1"/>
  <c r="Q1005" i="27"/>
  <c r="U1005" i="27" s="1"/>
  <c r="Q1001" i="27"/>
  <c r="U1001" i="27" s="1"/>
  <c r="Q997" i="27"/>
  <c r="U997" i="27" s="1"/>
  <c r="Q993" i="27"/>
  <c r="U993" i="27" s="1"/>
  <c r="Q989" i="27"/>
  <c r="U989" i="27" s="1"/>
  <c r="Q985" i="27"/>
  <c r="U985" i="27" s="1"/>
  <c r="Q981" i="27"/>
  <c r="U981" i="27" s="1"/>
  <c r="Q977" i="27"/>
  <c r="U977" i="27" s="1"/>
  <c r="Q975" i="27"/>
  <c r="U975" i="27" s="1"/>
  <c r="Q973" i="27"/>
  <c r="U973" i="27" s="1"/>
  <c r="Q970" i="27"/>
  <c r="U970" i="27" s="1"/>
  <c r="Q969" i="27"/>
  <c r="U969" i="27" s="1"/>
  <c r="Q967" i="27"/>
  <c r="U967" i="27" s="1"/>
  <c r="Q965" i="27"/>
  <c r="U965" i="27" s="1"/>
  <c r="Q962" i="27"/>
  <c r="U962" i="27" s="1"/>
  <c r="Q961" i="27"/>
  <c r="U961" i="27" s="1"/>
  <c r="Q959" i="27"/>
  <c r="U959" i="27" s="1"/>
  <c r="Q957" i="27"/>
  <c r="U957" i="27" s="1"/>
  <c r="Q954" i="27"/>
  <c r="U954" i="27" s="1"/>
  <c r="Q953" i="27"/>
  <c r="U953" i="27" s="1"/>
  <c r="Q951" i="27"/>
  <c r="U951" i="27" s="1"/>
  <c r="Q949" i="27"/>
  <c r="U949" i="27" s="1"/>
  <c r="Q946" i="27"/>
  <c r="U946" i="27" s="1"/>
  <c r="Q945" i="27"/>
  <c r="U945" i="27" s="1"/>
  <c r="Q943" i="27"/>
  <c r="U943" i="27" s="1"/>
  <c r="Q941" i="27"/>
  <c r="U941" i="27" s="1"/>
  <c r="Q938" i="27"/>
  <c r="U938" i="27" s="1"/>
  <c r="Q937" i="27"/>
  <c r="U937" i="27" s="1"/>
  <c r="Q935" i="27"/>
  <c r="U935" i="27" s="1"/>
  <c r="Q933" i="27"/>
  <c r="U933" i="27" s="1"/>
  <c r="Q930" i="27"/>
  <c r="U930" i="27" s="1"/>
  <c r="Q929" i="27"/>
  <c r="U929" i="27" s="1"/>
  <c r="Q927" i="27"/>
  <c r="U927" i="27" s="1"/>
  <c r="Q925" i="27"/>
  <c r="U925" i="27" s="1"/>
  <c r="Q922" i="27"/>
  <c r="U922" i="27" s="1"/>
  <c r="Q921" i="27"/>
  <c r="U921" i="27" s="1"/>
  <c r="Q919" i="27"/>
  <c r="U919" i="27" s="1"/>
  <c r="Q917" i="27"/>
  <c r="U917" i="27" s="1"/>
  <c r="Q914" i="27"/>
  <c r="U914" i="27" s="1"/>
  <c r="Q913" i="27"/>
  <c r="U913" i="27" s="1"/>
  <c r="Q911" i="27"/>
  <c r="U911" i="27" s="1"/>
  <c r="Q909" i="27"/>
  <c r="U909" i="27" s="1"/>
  <c r="Q906" i="27"/>
  <c r="U906" i="27" s="1"/>
  <c r="Q905" i="27"/>
  <c r="U905" i="27" s="1"/>
  <c r="Q903" i="27"/>
  <c r="U903" i="27" s="1"/>
  <c r="Q901" i="27"/>
  <c r="U901" i="27" s="1"/>
  <c r="Q898" i="27"/>
  <c r="U898" i="27" s="1"/>
  <c r="Q897" i="27"/>
  <c r="U897" i="27" s="1"/>
  <c r="Q895" i="27"/>
  <c r="U895" i="27" s="1"/>
  <c r="Q893" i="27"/>
  <c r="U893" i="27" s="1"/>
  <c r="Q890" i="27"/>
  <c r="U890" i="27" s="1"/>
  <c r="Q889" i="27"/>
  <c r="U889" i="27" s="1"/>
  <c r="Q887" i="27"/>
  <c r="U887" i="27" s="1"/>
  <c r="Q885" i="27"/>
  <c r="U885" i="27" s="1"/>
  <c r="Q882" i="27"/>
  <c r="U882" i="27" s="1"/>
  <c r="Q881" i="27"/>
  <c r="U881" i="27" s="1"/>
  <c r="Q879" i="27"/>
  <c r="U879" i="27" s="1"/>
  <c r="Q877" i="27"/>
  <c r="U877" i="27" s="1"/>
  <c r="Q874" i="27"/>
  <c r="U874" i="27" s="1"/>
  <c r="Q873" i="27"/>
  <c r="U873" i="27" s="1"/>
  <c r="Q869" i="27"/>
  <c r="U869" i="27" s="1"/>
  <c r="Q866" i="27"/>
  <c r="U866" i="27" s="1"/>
  <c r="Q865" i="27"/>
  <c r="U865" i="27" s="1"/>
  <c r="Q861" i="27"/>
  <c r="U861" i="27" s="1"/>
  <c r="Q858" i="27"/>
  <c r="U858" i="27" s="1"/>
  <c r="Q857" i="27"/>
  <c r="U857" i="27" s="1"/>
  <c r="Q853" i="27"/>
  <c r="U853" i="27" s="1"/>
  <c r="Q850" i="27"/>
  <c r="U850" i="27" s="1"/>
  <c r="Q849" i="27"/>
  <c r="U849" i="27" s="1"/>
  <c r="Q847" i="27"/>
  <c r="U847" i="27" s="1"/>
  <c r="Q845" i="27"/>
  <c r="U845" i="27" s="1"/>
  <c r="Q842" i="27"/>
  <c r="U842" i="27" s="1"/>
  <c r="Q841" i="27"/>
  <c r="U841" i="27" s="1"/>
  <c r="Q837" i="27"/>
  <c r="U837" i="27" s="1"/>
  <c r="Q834" i="27"/>
  <c r="U834" i="27" s="1"/>
  <c r="Q833" i="27"/>
  <c r="U833" i="27" s="1"/>
  <c r="Q832" i="27"/>
  <c r="U832" i="27" s="1"/>
  <c r="Q831" i="27"/>
  <c r="U831" i="27" s="1"/>
  <c r="Q829" i="27"/>
  <c r="U829" i="27" s="1"/>
  <c r="Q826" i="27"/>
  <c r="U826" i="27" s="1"/>
  <c r="Q825" i="27"/>
  <c r="U825" i="27" s="1"/>
  <c r="Q823" i="27"/>
  <c r="U823" i="27" s="1"/>
  <c r="Q821" i="27"/>
  <c r="U821" i="27" s="1"/>
  <c r="Q820" i="27"/>
  <c r="U820" i="27" s="1"/>
  <c r="Q818" i="27"/>
  <c r="U818" i="27" s="1"/>
  <c r="Q817" i="27"/>
  <c r="U817" i="27" s="1"/>
  <c r="Q815" i="27"/>
  <c r="U815" i="27" s="1"/>
  <c r="Q813" i="27"/>
  <c r="U813" i="27" s="1"/>
  <c r="Q810" i="27"/>
  <c r="U810" i="27" s="1"/>
  <c r="Q809" i="27"/>
  <c r="U809" i="27" s="1"/>
  <c r="Q807" i="27"/>
  <c r="U807" i="27" s="1"/>
  <c r="Q805" i="27"/>
  <c r="U805" i="27" s="1"/>
  <c r="Q802" i="27"/>
  <c r="U802" i="27" s="1"/>
  <c r="Q801" i="27"/>
  <c r="U801" i="27" s="1"/>
  <c r="Q799" i="27"/>
  <c r="U799" i="27" s="1"/>
  <c r="Q797" i="27"/>
  <c r="U797" i="27" s="1"/>
  <c r="Q794" i="27"/>
  <c r="U794" i="27" s="1"/>
  <c r="Q793" i="27"/>
  <c r="U793" i="27" s="1"/>
  <c r="Q792" i="27"/>
  <c r="U792" i="27" s="1"/>
  <c r="Q791" i="27"/>
  <c r="U791" i="27" s="1"/>
  <c r="Q789" i="27"/>
  <c r="U789" i="27" s="1"/>
  <c r="Q786" i="27"/>
  <c r="U786" i="27" s="1"/>
  <c r="Q785" i="27"/>
  <c r="U785" i="27" s="1"/>
  <c r="Q783" i="27"/>
  <c r="U783" i="27" s="1"/>
  <c r="Q781" i="27"/>
  <c r="U781" i="27" s="1"/>
  <c r="Q778" i="27"/>
  <c r="U778" i="27" s="1"/>
  <c r="Q777" i="27"/>
  <c r="U777" i="27" s="1"/>
  <c r="Q775" i="27"/>
  <c r="U775" i="27" s="1"/>
  <c r="Q773" i="27"/>
  <c r="U773" i="27" s="1"/>
  <c r="Q770" i="27"/>
  <c r="U770" i="27" s="1"/>
  <c r="Q769" i="27"/>
  <c r="U769" i="27" s="1"/>
  <c r="Q767" i="27"/>
  <c r="U767" i="27" s="1"/>
  <c r="Q765" i="27"/>
  <c r="U765" i="27" s="1"/>
  <c r="Q762" i="27"/>
  <c r="U762" i="27" s="1"/>
  <c r="Q761" i="27"/>
  <c r="U761" i="27" s="1"/>
  <c r="Q759" i="27"/>
  <c r="U759" i="27" s="1"/>
  <c r="Q757" i="27"/>
  <c r="U757" i="27" s="1"/>
  <c r="Q754" i="27"/>
  <c r="U754" i="27" s="1"/>
  <c r="Q753" i="27"/>
  <c r="U753" i="27" s="1"/>
  <c r="Q751" i="27"/>
  <c r="U751" i="27" s="1"/>
  <c r="Q749" i="27"/>
  <c r="U749" i="27" s="1"/>
  <c r="Q748" i="27"/>
  <c r="U748" i="27" s="1"/>
  <c r="Q746" i="27"/>
  <c r="U746" i="27" s="1"/>
  <c r="Q745" i="27"/>
  <c r="U745" i="27" s="1"/>
  <c r="Q743" i="27"/>
  <c r="U743" i="27" s="1"/>
  <c r="Q741" i="27"/>
  <c r="U741" i="27" s="1"/>
  <c r="Q738" i="27"/>
  <c r="U738" i="27" s="1"/>
  <c r="Q737" i="27"/>
  <c r="U737" i="27" s="1"/>
  <c r="Q733" i="27"/>
  <c r="U733" i="27" s="1"/>
  <c r="Q732" i="27"/>
  <c r="U732" i="27" s="1"/>
  <c r="Q730" i="27"/>
  <c r="U730" i="27" s="1"/>
  <c r="Q729" i="27"/>
  <c r="U729" i="27" s="1"/>
  <c r="Q727" i="27"/>
  <c r="U727" i="27" s="1"/>
  <c r="Q725" i="27"/>
  <c r="U725" i="27" s="1"/>
  <c r="Q722" i="27"/>
  <c r="U722" i="27" s="1"/>
  <c r="Q721" i="27"/>
  <c r="U721" i="27" s="1"/>
  <c r="Q719" i="27"/>
  <c r="U719" i="27" s="1"/>
  <c r="Q717" i="27"/>
  <c r="U717" i="27" s="1"/>
  <c r="Q714" i="27"/>
  <c r="U714" i="27" s="1"/>
  <c r="Q713" i="27"/>
  <c r="U713" i="27" s="1"/>
  <c r="Q711" i="27"/>
  <c r="U711" i="27" s="1"/>
  <c r="Q709" i="27"/>
  <c r="Q706" i="27"/>
  <c r="U706" i="27" s="1"/>
  <c r="Q705" i="27"/>
  <c r="U705" i="27" s="1"/>
  <c r="Q704" i="27"/>
  <c r="U704" i="27" s="1"/>
  <c r="Q703" i="27"/>
  <c r="U703" i="27" s="1"/>
  <c r="Q701" i="27"/>
  <c r="U701" i="27" s="1"/>
  <c r="Q698" i="27"/>
  <c r="U698" i="27" s="1"/>
  <c r="Q697" i="27"/>
  <c r="U697" i="27" s="1"/>
  <c r="Q695" i="27"/>
  <c r="U695" i="27" s="1"/>
  <c r="Q693" i="27"/>
  <c r="U693" i="27" s="1"/>
  <c r="Q690" i="27"/>
  <c r="U690" i="27" s="1"/>
  <c r="Q689" i="27"/>
  <c r="U689" i="27" s="1"/>
  <c r="Q687" i="27"/>
  <c r="U687" i="27" s="1"/>
  <c r="Q685" i="27"/>
  <c r="U685" i="27" s="1"/>
  <c r="Q684" i="27"/>
  <c r="U684" i="27" s="1"/>
  <c r="Q682" i="27"/>
  <c r="U682" i="27" s="1"/>
  <c r="Q681" i="27"/>
  <c r="U681" i="27" s="1"/>
  <c r="Q679" i="27"/>
  <c r="U679" i="27" s="1"/>
  <c r="Q677" i="27"/>
  <c r="U677" i="27" s="1"/>
  <c r="Q675" i="27"/>
  <c r="U675" i="27" s="1"/>
  <c r="Q674" i="27"/>
  <c r="U674" i="27" s="1"/>
  <c r="Q673" i="27"/>
  <c r="U673" i="27" s="1"/>
  <c r="Q671" i="27"/>
  <c r="U671" i="27" s="1"/>
  <c r="Q669" i="27"/>
  <c r="U669" i="27" s="1"/>
  <c r="Q666" i="27"/>
  <c r="U666" i="27" s="1"/>
  <c r="Q665" i="27"/>
  <c r="U665" i="27" s="1"/>
  <c r="Q663" i="27"/>
  <c r="U663" i="27" s="1"/>
  <c r="Q661" i="27"/>
  <c r="U661" i="27" s="1"/>
  <c r="Q658" i="27"/>
  <c r="U658" i="27" s="1"/>
  <c r="Q657" i="27"/>
  <c r="U657" i="27" s="1"/>
  <c r="Q655" i="27"/>
  <c r="U655" i="27" s="1"/>
  <c r="Q653" i="27"/>
  <c r="U653" i="27" s="1"/>
  <c r="Q650" i="27"/>
  <c r="U650" i="27" s="1"/>
  <c r="Q649" i="27"/>
  <c r="U649" i="27" s="1"/>
  <c r="Q647" i="27"/>
  <c r="U647" i="27" s="1"/>
  <c r="Q645" i="27"/>
  <c r="U645" i="27" s="1"/>
  <c r="Q642" i="27"/>
  <c r="U642" i="27" s="1"/>
  <c r="Q641" i="27"/>
  <c r="U641" i="27" s="1"/>
  <c r="Q639" i="27"/>
  <c r="U639" i="27" s="1"/>
  <c r="Q637" i="27"/>
  <c r="U637" i="27" s="1"/>
  <c r="Q634" i="27"/>
  <c r="U634" i="27" s="1"/>
  <c r="Q633" i="27"/>
  <c r="U633" i="27" s="1"/>
  <c r="Q631" i="27"/>
  <c r="U631" i="27" s="1"/>
  <c r="Q629" i="27"/>
  <c r="U629" i="27" s="1"/>
  <c r="Q626" i="27"/>
  <c r="U626" i="27" s="1"/>
  <c r="Q625" i="27"/>
  <c r="U625" i="27" s="1"/>
  <c r="Q623" i="27"/>
  <c r="U623" i="27" s="1"/>
  <c r="Q621" i="27"/>
  <c r="U621" i="27" s="1"/>
  <c r="Q618" i="27"/>
  <c r="U618" i="27" s="1"/>
  <c r="Q617" i="27"/>
  <c r="U617" i="27" s="1"/>
  <c r="Q615" i="27"/>
  <c r="Q613" i="27"/>
  <c r="U613" i="27" s="1"/>
  <c r="Q610" i="27"/>
  <c r="U610" i="27" s="1"/>
  <c r="Q609" i="27"/>
  <c r="U609" i="27" s="1"/>
  <c r="Q607" i="27"/>
  <c r="U607" i="27" s="1"/>
  <c r="Q605" i="27"/>
  <c r="U605" i="27" s="1"/>
  <c r="Q602" i="27"/>
  <c r="U602" i="27" s="1"/>
  <c r="Q601" i="27"/>
  <c r="U601" i="27" s="1"/>
  <c r="Q599" i="27"/>
  <c r="U599" i="27" s="1"/>
  <c r="Q597" i="27"/>
  <c r="U597" i="27" s="1"/>
  <c r="Q594" i="27"/>
  <c r="U594" i="27" s="1"/>
  <c r="Q593" i="27"/>
  <c r="U593" i="27" s="1"/>
  <c r="Q591" i="27"/>
  <c r="U591" i="27" s="1"/>
  <c r="Q589" i="27"/>
  <c r="U589" i="27" s="1"/>
  <c r="Q586" i="27"/>
  <c r="U586" i="27" s="1"/>
  <c r="Q585" i="27"/>
  <c r="U585" i="27" s="1"/>
  <c r="Q583" i="27"/>
  <c r="U583" i="27" s="1"/>
  <c r="Q581" i="27"/>
  <c r="U581" i="27" s="1"/>
  <c r="Q578" i="27"/>
  <c r="U578" i="27" s="1"/>
  <c r="Q577" i="27"/>
  <c r="U577" i="27" s="1"/>
  <c r="Q576" i="27"/>
  <c r="U576" i="27" s="1"/>
  <c r="Q575" i="27"/>
  <c r="U575" i="27" s="1"/>
  <c r="Q573" i="27"/>
  <c r="U573" i="27" s="1"/>
  <c r="Q570" i="27"/>
  <c r="U570" i="27" s="1"/>
  <c r="Q569" i="27"/>
  <c r="U569" i="27" s="1"/>
  <c r="Q567" i="27"/>
  <c r="U567" i="27" s="1"/>
  <c r="Q565" i="27"/>
  <c r="U565" i="27" s="1"/>
  <c r="Q562" i="27"/>
  <c r="U562" i="27" s="1"/>
  <c r="Q561" i="27"/>
  <c r="U561" i="27" s="1"/>
  <c r="Q559" i="27"/>
  <c r="U559" i="27" s="1"/>
  <c r="Q557" i="27"/>
  <c r="U557" i="27" s="1"/>
  <c r="Q554" i="27"/>
  <c r="U554" i="27" s="1"/>
  <c r="Q553" i="27"/>
  <c r="U553" i="27" s="1"/>
  <c r="Q551" i="27"/>
  <c r="U551" i="27" s="1"/>
  <c r="Q549" i="27"/>
  <c r="U549" i="27" s="1"/>
  <c r="Q546" i="27"/>
  <c r="U546" i="27" s="1"/>
  <c r="Q545" i="27"/>
  <c r="U545" i="27" s="1"/>
  <c r="Q543" i="27"/>
  <c r="U543" i="27" s="1"/>
  <c r="Q541" i="27"/>
  <c r="U541" i="27" s="1"/>
  <c r="Q538" i="27"/>
  <c r="U538" i="27" s="1"/>
  <c r="Q537" i="27"/>
  <c r="U537" i="27" s="1"/>
  <c r="Q535" i="27"/>
  <c r="U535" i="27" s="1"/>
  <c r="Q533" i="27"/>
  <c r="U533" i="27" s="1"/>
  <c r="Q530" i="27"/>
  <c r="U530" i="27" s="1"/>
  <c r="Q529" i="27"/>
  <c r="U529" i="27" s="1"/>
  <c r="Q527" i="27"/>
  <c r="U527" i="27" s="1"/>
  <c r="Q525" i="27"/>
  <c r="U525" i="27" s="1"/>
  <c r="Q522" i="27"/>
  <c r="U522" i="27" s="1"/>
  <c r="Q521" i="27"/>
  <c r="U521" i="27" s="1"/>
  <c r="Q519" i="27"/>
  <c r="U519" i="27" s="1"/>
  <c r="Q517" i="27"/>
  <c r="U517" i="27" s="1"/>
  <c r="Q514" i="27"/>
  <c r="U514" i="27" s="1"/>
  <c r="Q513" i="27"/>
  <c r="U513" i="27" s="1"/>
  <c r="Q511" i="27"/>
  <c r="U511" i="27" s="1"/>
  <c r="Q509" i="27"/>
  <c r="U509" i="27" s="1"/>
  <c r="Q506" i="27"/>
  <c r="U506" i="27" s="1"/>
  <c r="Q505" i="27"/>
  <c r="U505" i="27" s="1"/>
  <c r="Q503" i="27"/>
  <c r="U503" i="27" s="1"/>
  <c r="Q501" i="27"/>
  <c r="U501" i="27" s="1"/>
  <c r="Q498" i="27"/>
  <c r="U498" i="27" s="1"/>
  <c r="Q497" i="27"/>
  <c r="U497" i="27" s="1"/>
  <c r="Q495" i="27"/>
  <c r="U495" i="27" s="1"/>
  <c r="Q493" i="27"/>
  <c r="U493" i="27" s="1"/>
  <c r="Q490" i="27"/>
  <c r="U490" i="27" s="1"/>
  <c r="Q489" i="27"/>
  <c r="U489" i="27" s="1"/>
  <c r="Q487" i="27"/>
  <c r="U487" i="27" s="1"/>
  <c r="Q485" i="27"/>
  <c r="U485" i="27" s="1"/>
  <c r="Q482" i="27"/>
  <c r="U482" i="27" s="1"/>
  <c r="Q481" i="27"/>
  <c r="U481" i="27" s="1"/>
  <c r="Q479" i="27"/>
  <c r="U479" i="27" s="1"/>
  <c r="Q477" i="27"/>
  <c r="U477" i="27" s="1"/>
  <c r="Q474" i="27"/>
  <c r="U474" i="27" s="1"/>
  <c r="Q473" i="27"/>
  <c r="U473" i="27" s="1"/>
  <c r="Q471" i="27"/>
  <c r="U471" i="27" s="1"/>
  <c r="Q469" i="27"/>
  <c r="U469" i="27" s="1"/>
  <c r="Q468" i="27"/>
  <c r="U468" i="27" s="1"/>
  <c r="Q466" i="27"/>
  <c r="U466" i="27" s="1"/>
  <c r="Q465" i="27"/>
  <c r="U465" i="27" s="1"/>
  <c r="Q463" i="27"/>
  <c r="U463" i="27" s="1"/>
  <c r="Q461" i="27"/>
  <c r="U461" i="27" s="1"/>
  <c r="Q460" i="27"/>
  <c r="U460" i="27" s="1"/>
  <c r="Q458" i="27"/>
  <c r="U458" i="27" s="1"/>
  <c r="Q457" i="27"/>
  <c r="U457" i="27" s="1"/>
  <c r="Q455" i="27"/>
  <c r="U455" i="27" s="1"/>
  <c r="Q453" i="27"/>
  <c r="U453" i="27" s="1"/>
  <c r="Q450" i="27"/>
  <c r="U450" i="27" s="1"/>
  <c r="Q449" i="27"/>
  <c r="U449" i="27" s="1"/>
  <c r="Q447" i="27"/>
  <c r="U447" i="27" s="1"/>
  <c r="Q445" i="27"/>
  <c r="U445" i="27" s="1"/>
  <c r="Q442" i="27"/>
  <c r="U442" i="27" s="1"/>
  <c r="Q441" i="27"/>
  <c r="U441" i="27" s="1"/>
  <c r="Q439" i="27"/>
  <c r="U439" i="27" s="1"/>
  <c r="Q437" i="27"/>
  <c r="U437" i="27" s="1"/>
  <c r="Q436" i="27"/>
  <c r="U436" i="27" s="1"/>
  <c r="Q434" i="27"/>
  <c r="U434" i="27" s="1"/>
  <c r="Q433" i="27"/>
  <c r="U433" i="27" s="1"/>
  <c r="Q431" i="27"/>
  <c r="U431" i="27" s="1"/>
  <c r="Q429" i="27"/>
  <c r="U429" i="27" s="1"/>
  <c r="Q426" i="27"/>
  <c r="U426" i="27" s="1"/>
  <c r="Q425" i="27"/>
  <c r="U425" i="27" s="1"/>
  <c r="Q423" i="27"/>
  <c r="U423" i="27" s="1"/>
  <c r="Q421" i="27"/>
  <c r="U421" i="27" s="1"/>
  <c r="Q418" i="27"/>
  <c r="U418" i="27" s="1"/>
  <c r="Q417" i="27"/>
  <c r="U417" i="27" s="1"/>
  <c r="Q413" i="27"/>
  <c r="U413" i="27" s="1"/>
  <c r="Q410" i="27"/>
  <c r="U410" i="27" s="1"/>
  <c r="Q408" i="27"/>
  <c r="U408" i="27" s="1"/>
  <c r="Q407" i="27"/>
  <c r="U407" i="27" s="1"/>
  <c r="Q406" i="27"/>
  <c r="U406" i="27" s="1"/>
  <c r="Q405" i="27"/>
  <c r="U405" i="27" s="1"/>
  <c r="Q402" i="27"/>
  <c r="U402" i="27" s="1"/>
  <c r="Q400" i="27"/>
  <c r="U400" i="27" s="1"/>
  <c r="Q399" i="27"/>
  <c r="U399" i="27" s="1"/>
  <c r="Q398" i="27"/>
  <c r="U398" i="27" s="1"/>
  <c r="Q397" i="27"/>
  <c r="U397" i="27" s="1"/>
  <c r="Q396" i="27"/>
  <c r="U396" i="27" s="1"/>
  <c r="Q392" i="27"/>
  <c r="U392" i="27" s="1"/>
  <c r="Q391" i="27"/>
  <c r="U391" i="27" s="1"/>
  <c r="Q389" i="27"/>
  <c r="U389" i="27" s="1"/>
  <c r="Q386" i="27"/>
  <c r="U386" i="27" s="1"/>
  <c r="Q385" i="27"/>
  <c r="U385" i="27" s="1"/>
  <c r="Q384" i="27"/>
  <c r="U384" i="27" s="1"/>
  <c r="Q383" i="27"/>
  <c r="U383" i="27" s="1"/>
  <c r="Q381" i="27"/>
  <c r="U381" i="27" s="1"/>
  <c r="Q380" i="27"/>
  <c r="U380" i="27" s="1"/>
  <c r="Q378" i="27"/>
  <c r="U378" i="27" s="1"/>
  <c r="Q377" i="27"/>
  <c r="U377" i="27" s="1"/>
  <c r="Q376" i="27"/>
  <c r="U376" i="27" s="1"/>
  <c r="Q375" i="27"/>
  <c r="U375" i="27" s="1"/>
  <c r="Q373" i="27"/>
  <c r="U373" i="27" s="1"/>
  <c r="Q372" i="27"/>
  <c r="U372" i="27" s="1"/>
  <c r="Q370" i="27"/>
  <c r="U370" i="27" s="1"/>
  <c r="Q369" i="27"/>
  <c r="U369" i="27" s="1"/>
  <c r="Q368" i="27"/>
  <c r="U368" i="27" s="1"/>
  <c r="Q367" i="27"/>
  <c r="U367" i="27" s="1"/>
  <c r="Q365" i="27"/>
  <c r="U365" i="27" s="1"/>
  <c r="Q364" i="27"/>
  <c r="U364" i="27" s="1"/>
  <c r="Q363" i="27"/>
  <c r="U363" i="27" s="1"/>
  <c r="Q362" i="27"/>
  <c r="U362" i="27" s="1"/>
  <c r="Q361" i="27"/>
  <c r="U361" i="27" s="1"/>
  <c r="Q359" i="27"/>
  <c r="U359" i="27" s="1"/>
  <c r="Q357" i="27"/>
  <c r="U357" i="27" s="1"/>
  <c r="Q356" i="27"/>
  <c r="U356" i="27" s="1"/>
  <c r="Q355" i="27"/>
  <c r="U355" i="27" s="1"/>
  <c r="Q354" i="27"/>
  <c r="U354" i="27" s="1"/>
  <c r="Q353" i="27"/>
  <c r="U353" i="27" s="1"/>
  <c r="Q351" i="27"/>
  <c r="U351" i="27" s="1"/>
  <c r="Q349" i="27"/>
  <c r="U349" i="27" s="1"/>
  <c r="Q348" i="27"/>
  <c r="U348" i="27" s="1"/>
  <c r="Q346" i="27"/>
  <c r="U346" i="27" s="1"/>
  <c r="Q345" i="27"/>
  <c r="U345" i="27" s="1"/>
  <c r="Q344" i="27"/>
  <c r="U344" i="27" s="1"/>
  <c r="Q343" i="27"/>
  <c r="U343" i="27" s="1"/>
  <c r="Q341" i="27"/>
  <c r="U341" i="27" s="1"/>
  <c r="Q340" i="27"/>
  <c r="U340" i="27" s="1"/>
  <c r="Q338" i="27"/>
  <c r="U338" i="27" s="1"/>
  <c r="Q337" i="27"/>
  <c r="U337" i="27" s="1"/>
  <c r="Q336" i="27"/>
  <c r="U336" i="27" s="1"/>
  <c r="Q335" i="27"/>
  <c r="U335" i="27" s="1"/>
  <c r="Q333" i="27"/>
  <c r="U333" i="27" s="1"/>
  <c r="Q332" i="27"/>
  <c r="U332" i="27" s="1"/>
  <c r="Q331" i="27"/>
  <c r="U331" i="27" s="1"/>
  <c r="Q330" i="27"/>
  <c r="U330" i="27" s="1"/>
  <c r="Q328" i="27"/>
  <c r="U328" i="27" s="1"/>
  <c r="Q327" i="27"/>
  <c r="U327" i="27" s="1"/>
  <c r="Q325" i="27"/>
  <c r="U325" i="27" s="1"/>
  <c r="Q324" i="27"/>
  <c r="U324" i="27" s="1"/>
  <c r="Q323" i="27"/>
  <c r="U323" i="27" s="1"/>
  <c r="Q322" i="27"/>
  <c r="U322" i="27" s="1"/>
  <c r="Q320" i="27"/>
  <c r="U320" i="27" s="1"/>
  <c r="Q319" i="27"/>
  <c r="U319" i="27" s="1"/>
  <c r="Q317" i="27"/>
  <c r="U317" i="27" s="1"/>
  <c r="Q316" i="27"/>
  <c r="U316" i="27" s="1"/>
  <c r="Q315" i="27"/>
  <c r="U315" i="27" s="1"/>
  <c r="Q314" i="27"/>
  <c r="U314" i="27" s="1"/>
  <c r="Q313" i="27"/>
  <c r="U313" i="27" s="1"/>
  <c r="Q312" i="27"/>
  <c r="U312" i="27" s="1"/>
  <c r="Q311" i="27"/>
  <c r="U311" i="27" s="1"/>
  <c r="Q309" i="27"/>
  <c r="U309" i="27" s="1"/>
  <c r="Q308" i="27"/>
  <c r="U308" i="27" s="1"/>
  <c r="Q307" i="27"/>
  <c r="U307" i="27" s="1"/>
  <c r="Q306" i="27"/>
  <c r="U306" i="27" s="1"/>
  <c r="Q305" i="27"/>
  <c r="U305" i="27" s="1"/>
  <c r="Q304" i="27"/>
  <c r="U304" i="27" s="1"/>
  <c r="Q303" i="27"/>
  <c r="U303" i="27" s="1"/>
  <c r="Q301" i="27"/>
  <c r="U301" i="27" s="1"/>
  <c r="Q300" i="27"/>
  <c r="U300" i="27" s="1"/>
  <c r="Q298" i="27"/>
  <c r="U298" i="27" s="1"/>
  <c r="Q297" i="27"/>
  <c r="U297" i="27" s="1"/>
  <c r="Q296" i="27"/>
  <c r="U296" i="27" s="1"/>
  <c r="Q295" i="27"/>
  <c r="U295" i="27" s="1"/>
  <c r="Q293" i="27"/>
  <c r="U293" i="27" s="1"/>
  <c r="Q292" i="27"/>
  <c r="U292" i="27" s="1"/>
  <c r="Q290" i="27"/>
  <c r="U290" i="27" s="1"/>
  <c r="Q289" i="27"/>
  <c r="U289" i="27" s="1"/>
  <c r="Q288" i="27"/>
  <c r="U288" i="27" s="1"/>
  <c r="Q287" i="27"/>
  <c r="U287" i="27" s="1"/>
  <c r="Q285" i="27"/>
  <c r="U285" i="27" s="1"/>
  <c r="Q284" i="27"/>
  <c r="U284" i="27" s="1"/>
  <c r="Q281" i="27"/>
  <c r="U281" i="27" s="1"/>
  <c r="Q280" i="27"/>
  <c r="U280" i="27" s="1"/>
  <c r="Q279" i="27"/>
  <c r="U279" i="27" s="1"/>
  <c r="Q277" i="27"/>
  <c r="U277" i="27" s="1"/>
  <c r="Q276" i="27"/>
  <c r="U276" i="27" s="1"/>
  <c r="Q273" i="27"/>
  <c r="U273" i="27" s="1"/>
  <c r="Q272" i="27"/>
  <c r="U272" i="27" s="1"/>
  <c r="Q271" i="27"/>
  <c r="U271" i="27" s="1"/>
  <c r="Q269" i="27"/>
  <c r="U269" i="27" s="1"/>
  <c r="Q268" i="27"/>
  <c r="U268" i="27" s="1"/>
  <c r="Q265" i="27"/>
  <c r="U265" i="27" s="1"/>
  <c r="Q264" i="27"/>
  <c r="U264" i="27" s="1"/>
  <c r="Q263" i="27"/>
  <c r="U263" i="27" s="1"/>
  <c r="Q261" i="27"/>
  <c r="U261" i="27" s="1"/>
  <c r="Q260" i="27"/>
  <c r="U260" i="27" s="1"/>
  <c r="Q257" i="27"/>
  <c r="U257" i="27" s="1"/>
  <c r="Q256" i="27"/>
  <c r="U256" i="27" s="1"/>
  <c r="Q255" i="27"/>
  <c r="U255" i="27" s="1"/>
  <c r="Q253" i="27"/>
  <c r="U253" i="27" s="1"/>
  <c r="Q252" i="27"/>
  <c r="U252" i="27" s="1"/>
  <c r="Q249" i="27"/>
  <c r="U249" i="27" s="1"/>
  <c r="Q248" i="27"/>
  <c r="U248" i="27" s="1"/>
  <c r="Q247" i="27"/>
  <c r="U247" i="27" s="1"/>
  <c r="Q245" i="27"/>
  <c r="U245" i="27" s="1"/>
  <c r="Q244" i="27"/>
  <c r="U244" i="27" s="1"/>
  <c r="Q241" i="27"/>
  <c r="U241" i="27" s="1"/>
  <c r="Q240" i="27"/>
  <c r="U240" i="27" s="1"/>
  <c r="Q239" i="27"/>
  <c r="U239" i="27" s="1"/>
  <c r="Q237" i="27"/>
  <c r="U237" i="27" s="1"/>
  <c r="Q236" i="27"/>
  <c r="U236" i="27" s="1"/>
  <c r="Q233" i="27"/>
  <c r="U233" i="27" s="1"/>
  <c r="Q232" i="27"/>
  <c r="U232" i="27" s="1"/>
  <c r="Q231" i="27"/>
  <c r="U231" i="27" s="1"/>
  <c r="Q230" i="27"/>
  <c r="U230" i="27" s="1"/>
  <c r="Q229" i="27"/>
  <c r="U229" i="27" s="1"/>
  <c r="Q228" i="27"/>
  <c r="U228" i="27" s="1"/>
  <c r="Q225" i="27"/>
  <c r="U225" i="27" s="1"/>
  <c r="Q224" i="27"/>
  <c r="U224" i="27" s="1"/>
  <c r="Q223" i="27"/>
  <c r="U223" i="27" s="1"/>
  <c r="Q221" i="27"/>
  <c r="U221" i="27" s="1"/>
  <c r="Q220" i="27"/>
  <c r="U220" i="27" s="1"/>
  <c r="Q219" i="27"/>
  <c r="U219" i="27" s="1"/>
  <c r="Q217" i="27"/>
  <c r="U217" i="27" s="1"/>
  <c r="Q216" i="27"/>
  <c r="U216" i="27" s="1"/>
  <c r="Q215" i="27"/>
  <c r="U215" i="27" s="1"/>
  <c r="Q213" i="27"/>
  <c r="U213" i="27" s="1"/>
  <c r="Q212" i="27"/>
  <c r="U212" i="27" s="1"/>
  <c r="Q209" i="27"/>
  <c r="U209" i="27" s="1"/>
  <c r="Q208" i="27"/>
  <c r="U208" i="27" s="1"/>
  <c r="Q207" i="27"/>
  <c r="U207" i="27" s="1"/>
  <c r="Q205" i="27"/>
  <c r="U205" i="27" s="1"/>
  <c r="Q204" i="27"/>
  <c r="U204" i="27" s="1"/>
  <c r="Q201" i="27"/>
  <c r="U201" i="27" s="1"/>
  <c r="Q200" i="27"/>
  <c r="U200" i="27" s="1"/>
  <c r="Q199" i="27"/>
  <c r="U199" i="27" s="1"/>
  <c r="Q197" i="27"/>
  <c r="U197" i="27" s="1"/>
  <c r="Q196" i="27"/>
  <c r="U196" i="27" s="1"/>
  <c r="Q193" i="27"/>
  <c r="U193" i="27" s="1"/>
  <c r="Q192" i="27"/>
  <c r="U192" i="27" s="1"/>
  <c r="Q191" i="27"/>
  <c r="U191" i="27" s="1"/>
  <c r="Q189" i="27"/>
  <c r="U189" i="27" s="1"/>
  <c r="Q188" i="27"/>
  <c r="U188" i="27" s="1"/>
  <c r="Q185" i="27"/>
  <c r="U185" i="27" s="1"/>
  <c r="Q184" i="27"/>
  <c r="U184" i="27" s="1"/>
  <c r="Q183" i="27"/>
  <c r="U183" i="27" s="1"/>
  <c r="Q181" i="27"/>
  <c r="U181" i="27" s="1"/>
  <c r="Q180" i="27"/>
  <c r="U180" i="27" s="1"/>
  <c r="Q179" i="27"/>
  <c r="U179" i="27" s="1"/>
  <c r="Q177" i="27"/>
  <c r="U177" i="27" s="1"/>
  <c r="Q176" i="27"/>
  <c r="U176" i="27" s="1"/>
  <c r="Q175" i="27"/>
  <c r="U175" i="27" s="1"/>
  <c r="Q173" i="27"/>
  <c r="U173" i="27" s="1"/>
  <c r="Q172" i="27"/>
  <c r="U172" i="27" s="1"/>
  <c r="Q169" i="27"/>
  <c r="U169" i="27" s="1"/>
  <c r="Q168" i="27"/>
  <c r="U168" i="27" s="1"/>
  <c r="Q167" i="27"/>
  <c r="U167" i="27" s="1"/>
  <c r="Q165" i="27"/>
  <c r="Q164" i="27"/>
  <c r="U164" i="27" s="1"/>
  <c r="Q161" i="27"/>
  <c r="U161" i="27" s="1"/>
  <c r="Q160" i="27"/>
  <c r="U160" i="27" s="1"/>
  <c r="Q159" i="27"/>
  <c r="U159" i="27" s="1"/>
  <c r="Q157" i="27"/>
  <c r="Q156" i="27"/>
  <c r="U156" i="27" s="1"/>
  <c r="Q153" i="27"/>
  <c r="U153" i="27" s="1"/>
  <c r="Q152" i="27"/>
  <c r="U152" i="27" s="1"/>
  <c r="Q151" i="27"/>
  <c r="U151" i="27" s="1"/>
  <c r="Q150" i="27"/>
  <c r="U150" i="27" s="1"/>
  <c r="Q149" i="27"/>
  <c r="U149" i="27" s="1"/>
  <c r="Q148" i="27"/>
  <c r="U148" i="27" s="1"/>
  <c r="Q147" i="27"/>
  <c r="U147" i="27" s="1"/>
  <c r="Q145" i="27"/>
  <c r="U145" i="27" s="1"/>
  <c r="Q144" i="27"/>
  <c r="U144" i="27" s="1"/>
  <c r="Q143" i="27"/>
  <c r="U143" i="27" s="1"/>
  <c r="Q140" i="27"/>
  <c r="U140" i="27" s="1"/>
  <c r="Q139" i="27"/>
  <c r="U139" i="27" s="1"/>
  <c r="Q138" i="27"/>
  <c r="U138" i="27" s="1"/>
  <c r="Q137" i="27"/>
  <c r="U137" i="27" s="1"/>
  <c r="Q136" i="27"/>
  <c r="U136" i="27" s="1"/>
  <c r="Q135" i="27"/>
  <c r="U135" i="27" s="1"/>
  <c r="Q132" i="27"/>
  <c r="U132" i="27" s="1"/>
  <c r="Q130" i="27"/>
  <c r="U130" i="27" s="1"/>
  <c r="Q129" i="27"/>
  <c r="U129" i="27" s="1"/>
  <c r="Q128" i="27"/>
  <c r="U128" i="27" s="1"/>
  <c r="Q127" i="27"/>
  <c r="U127" i="27" s="1"/>
  <c r="Q124" i="27"/>
  <c r="U124" i="27" s="1"/>
  <c r="Q122" i="27"/>
  <c r="U122" i="27" s="1"/>
  <c r="Q121" i="27"/>
  <c r="U121" i="27" s="1"/>
  <c r="Q120" i="27"/>
  <c r="U120" i="27" s="1"/>
  <c r="Q119" i="27"/>
  <c r="U119" i="27" s="1"/>
  <c r="Q116" i="27"/>
  <c r="U116" i="27" s="1"/>
  <c r="Q115" i="27"/>
  <c r="U115" i="27" s="1"/>
  <c r="Q114" i="27"/>
  <c r="U114" i="27" s="1"/>
  <c r="Q113" i="27"/>
  <c r="U113" i="27" s="1"/>
  <c r="Q112" i="27"/>
  <c r="U112" i="27" s="1"/>
  <c r="Q111" i="27"/>
  <c r="U111" i="27" s="1"/>
  <c r="Q108" i="27"/>
  <c r="U108" i="27" s="1"/>
  <c r="Q106" i="27"/>
  <c r="U106" i="27" s="1"/>
  <c r="Q105" i="27"/>
  <c r="U105" i="27" s="1"/>
  <c r="Q104" i="27"/>
  <c r="U104" i="27" s="1"/>
  <c r="Q103" i="27"/>
  <c r="U103" i="27" s="1"/>
  <c r="Q100" i="27"/>
  <c r="U100" i="27" s="1"/>
  <c r="Q98" i="27"/>
  <c r="U98" i="27" s="1"/>
  <c r="Q97" i="27"/>
  <c r="U97" i="27" s="1"/>
  <c r="Q96" i="27"/>
  <c r="U96" i="27" s="1"/>
  <c r="Q95" i="27"/>
  <c r="U95" i="27" s="1"/>
  <c r="Q94" i="27"/>
  <c r="U94" i="27" s="1"/>
  <c r="Q92" i="27"/>
  <c r="U92" i="27" s="1"/>
  <c r="Q90" i="27"/>
  <c r="U90" i="27" s="1"/>
  <c r="Q89" i="27"/>
  <c r="U89" i="27" s="1"/>
  <c r="Q88" i="27"/>
  <c r="U88" i="27" s="1"/>
  <c r="Q87" i="27"/>
  <c r="U87" i="27" s="1"/>
  <c r="Q84" i="27"/>
  <c r="U84" i="27" s="1"/>
  <c r="Q83" i="27"/>
  <c r="U83" i="27" s="1"/>
  <c r="Q82" i="27"/>
  <c r="U82" i="27" s="1"/>
  <c r="Q81" i="27"/>
  <c r="U81" i="27" s="1"/>
  <c r="Q80" i="27"/>
  <c r="U80" i="27" s="1"/>
  <c r="Q79" i="27"/>
  <c r="U79" i="27" s="1"/>
  <c r="Q76" i="27"/>
  <c r="U76" i="27" s="1"/>
  <c r="Q75" i="27"/>
  <c r="U75" i="27" s="1"/>
  <c r="Q74" i="27"/>
  <c r="U74" i="27" s="1"/>
  <c r="Q73" i="27"/>
  <c r="U73" i="27" s="1"/>
  <c r="Q72" i="27"/>
  <c r="U72" i="27" s="1"/>
  <c r="Q71" i="27"/>
  <c r="U71" i="27" s="1"/>
  <c r="Q68" i="27"/>
  <c r="U68" i="27" s="1"/>
  <c r="Q66" i="27"/>
  <c r="U66" i="27" s="1"/>
  <c r="Q65" i="27"/>
  <c r="U65" i="27" s="1"/>
  <c r="Q64" i="27"/>
  <c r="U64" i="27" s="1"/>
  <c r="Q63" i="27"/>
  <c r="U63" i="27" s="1"/>
  <c r="Q60" i="27"/>
  <c r="U60" i="27" s="1"/>
  <c r="Q58" i="27"/>
  <c r="U58" i="27" s="1"/>
  <c r="Q57" i="27"/>
  <c r="U57" i="27" s="1"/>
  <c r="Q56" i="27"/>
  <c r="U56" i="27" s="1"/>
  <c r="Q55" i="27"/>
  <c r="U55" i="27" s="1"/>
  <c r="Q52" i="27"/>
  <c r="U52" i="27" s="1"/>
  <c r="Q51" i="27"/>
  <c r="U51" i="27" s="1"/>
  <c r="Q50" i="27"/>
  <c r="U50" i="27" s="1"/>
  <c r="Q49" i="27"/>
  <c r="U49" i="27" s="1"/>
  <c r="Q48" i="27"/>
  <c r="U48" i="27" s="1"/>
  <c r="Q47" i="27"/>
  <c r="U47" i="27" s="1"/>
  <c r="Q44" i="27"/>
  <c r="U44" i="27" s="1"/>
  <c r="Q42" i="27"/>
  <c r="U42" i="27" s="1"/>
  <c r="Q41" i="27"/>
  <c r="U41" i="27" s="1"/>
  <c r="Q40" i="27"/>
  <c r="U40" i="27" s="1"/>
  <c r="Q39" i="27"/>
  <c r="U39" i="27" s="1"/>
  <c r="Q36" i="27"/>
  <c r="U36" i="27" s="1"/>
  <c r="Q34" i="27"/>
  <c r="U34" i="27" s="1"/>
  <c r="Q33" i="27"/>
  <c r="U33" i="27" s="1"/>
  <c r="Q32" i="27"/>
  <c r="U32" i="27" s="1"/>
  <c r="Q31" i="27"/>
  <c r="U31" i="27" s="1"/>
  <c r="Q28" i="27"/>
  <c r="U28" i="27" s="1"/>
  <c r="Q26" i="27"/>
  <c r="U26" i="27" s="1"/>
  <c r="Q25" i="27"/>
  <c r="U25" i="27" s="1"/>
  <c r="Q24" i="27"/>
  <c r="U24" i="27" s="1"/>
  <c r="Q23" i="27"/>
  <c r="U23" i="27" s="1"/>
  <c r="Q20" i="27"/>
  <c r="G23" i="12"/>
  <c r="G19" i="12"/>
  <c r="B3" i="27"/>
  <c r="AD1020" i="26"/>
  <c r="S1020" i="26"/>
  <c r="T1020" i="26" s="1"/>
  <c r="Q1020" i="26"/>
  <c r="U1020" i="26" s="1"/>
  <c r="AD1019" i="26"/>
  <c r="S1019" i="26"/>
  <c r="T1019" i="26" s="1"/>
  <c r="AD1018" i="26"/>
  <c r="S1018" i="26"/>
  <c r="T1018" i="26" s="1"/>
  <c r="Q1018" i="26"/>
  <c r="U1018" i="26" s="1"/>
  <c r="AD1017" i="26"/>
  <c r="S1017" i="26"/>
  <c r="T1017" i="26" s="1"/>
  <c r="Q1017" i="26"/>
  <c r="U1017" i="26" s="1"/>
  <c r="AD1016" i="26"/>
  <c r="S1016" i="26"/>
  <c r="T1016" i="26" s="1"/>
  <c r="Q1016" i="26"/>
  <c r="AD1015" i="26"/>
  <c r="S1015" i="26"/>
  <c r="T1015" i="26" s="1"/>
  <c r="AD1014" i="26"/>
  <c r="S1014" i="26"/>
  <c r="T1014" i="26" s="1"/>
  <c r="Q1014" i="26"/>
  <c r="U1014" i="26" s="1"/>
  <c r="AD1013" i="26"/>
  <c r="S1013" i="26"/>
  <c r="T1013" i="26" s="1"/>
  <c r="AD1012" i="26"/>
  <c r="S1012" i="26"/>
  <c r="T1012" i="26" s="1"/>
  <c r="Q1012" i="26"/>
  <c r="U1012" i="26" s="1"/>
  <c r="AD1011" i="26"/>
  <c r="S1011" i="26"/>
  <c r="T1011" i="26" s="1"/>
  <c r="Q1011" i="26"/>
  <c r="U1011" i="26" s="1"/>
  <c r="AD1010" i="26"/>
  <c r="S1010" i="26"/>
  <c r="T1010" i="26" s="1"/>
  <c r="Q1010" i="26"/>
  <c r="U1010" i="26" s="1"/>
  <c r="AD1009" i="26"/>
  <c r="S1009" i="26"/>
  <c r="T1009" i="26" s="1"/>
  <c r="Q1009" i="26"/>
  <c r="U1009" i="26" s="1"/>
  <c r="AD1008" i="26"/>
  <c r="S1008" i="26"/>
  <c r="T1008" i="26" s="1"/>
  <c r="Q1008" i="26"/>
  <c r="U1008" i="26" s="1"/>
  <c r="AD1007" i="26"/>
  <c r="S1007" i="26"/>
  <c r="T1007" i="26" s="1"/>
  <c r="AD1006" i="26"/>
  <c r="S1006" i="26"/>
  <c r="T1006" i="26" s="1"/>
  <c r="Q1006" i="26"/>
  <c r="U1006" i="26" s="1"/>
  <c r="AD1005" i="26"/>
  <c r="S1005" i="26"/>
  <c r="T1005" i="26" s="1"/>
  <c r="AD1004" i="26"/>
  <c r="S1004" i="26"/>
  <c r="T1004" i="26" s="1"/>
  <c r="Q1004" i="26"/>
  <c r="U1004" i="26" s="1"/>
  <c r="AD1003" i="26"/>
  <c r="S1003" i="26"/>
  <c r="T1003" i="26" s="1"/>
  <c r="Q1003" i="26"/>
  <c r="U1003" i="26" s="1"/>
  <c r="AD1002" i="26"/>
  <c r="S1002" i="26"/>
  <c r="T1002" i="26" s="1"/>
  <c r="Q1002" i="26"/>
  <c r="U1002" i="26" s="1"/>
  <c r="AD1001" i="26"/>
  <c r="S1001" i="26"/>
  <c r="T1001" i="26" s="1"/>
  <c r="AD1000" i="26"/>
  <c r="S1000" i="26"/>
  <c r="T1000" i="26" s="1"/>
  <c r="AD999" i="26"/>
  <c r="S999" i="26"/>
  <c r="T999" i="26" s="1"/>
  <c r="AD998" i="26"/>
  <c r="S998" i="26"/>
  <c r="T998" i="26" s="1"/>
  <c r="Q998" i="26"/>
  <c r="U998" i="26" s="1"/>
  <c r="AD997" i="26"/>
  <c r="S997" i="26"/>
  <c r="T997" i="26" s="1"/>
  <c r="AD996" i="26"/>
  <c r="S996" i="26"/>
  <c r="T996" i="26" s="1"/>
  <c r="Q996" i="26"/>
  <c r="U996" i="26" s="1"/>
  <c r="AD995" i="26"/>
  <c r="S995" i="26"/>
  <c r="T995" i="26" s="1"/>
  <c r="Q995" i="26"/>
  <c r="U995" i="26" s="1"/>
  <c r="AD994" i="26"/>
  <c r="S994" i="26"/>
  <c r="T994" i="26" s="1"/>
  <c r="Q994" i="26"/>
  <c r="U994" i="26" s="1"/>
  <c r="AD993" i="26"/>
  <c r="S993" i="26"/>
  <c r="T993" i="26" s="1"/>
  <c r="Q993" i="26"/>
  <c r="U993" i="26" s="1"/>
  <c r="AD992" i="26"/>
  <c r="S992" i="26"/>
  <c r="T992" i="26" s="1"/>
  <c r="AD991" i="26"/>
  <c r="S991" i="26"/>
  <c r="T991" i="26" s="1"/>
  <c r="AD990" i="26"/>
  <c r="S990" i="26"/>
  <c r="T990" i="26" s="1"/>
  <c r="Q990" i="26"/>
  <c r="U990" i="26" s="1"/>
  <c r="AD989" i="26"/>
  <c r="S989" i="26"/>
  <c r="T989" i="26" s="1"/>
  <c r="AD988" i="26"/>
  <c r="S988" i="26"/>
  <c r="T988" i="26" s="1"/>
  <c r="Q988" i="26"/>
  <c r="U988" i="26" s="1"/>
  <c r="AD987" i="26"/>
  <c r="S987" i="26"/>
  <c r="T987" i="26" s="1"/>
  <c r="AD986" i="26"/>
  <c r="S986" i="26"/>
  <c r="T986" i="26" s="1"/>
  <c r="Q986" i="26"/>
  <c r="U986" i="26" s="1"/>
  <c r="AD985" i="26"/>
  <c r="S985" i="26"/>
  <c r="T985" i="26" s="1"/>
  <c r="Q985" i="26"/>
  <c r="U985" i="26" s="1"/>
  <c r="AD984" i="26"/>
  <c r="S984" i="26"/>
  <c r="T984" i="26" s="1"/>
  <c r="AD983" i="26"/>
  <c r="S983" i="26"/>
  <c r="T983" i="26" s="1"/>
  <c r="AD982" i="26"/>
  <c r="S982" i="26"/>
  <c r="T982" i="26" s="1"/>
  <c r="Q982" i="26"/>
  <c r="U982" i="26" s="1"/>
  <c r="AD981" i="26"/>
  <c r="S981" i="26"/>
  <c r="T981" i="26" s="1"/>
  <c r="AD980" i="26"/>
  <c r="S980" i="26"/>
  <c r="T980" i="26" s="1"/>
  <c r="AD979" i="26"/>
  <c r="S979" i="26"/>
  <c r="T979" i="26" s="1"/>
  <c r="Q979" i="26"/>
  <c r="U979" i="26" s="1"/>
  <c r="AD978" i="26"/>
  <c r="S978" i="26"/>
  <c r="T978" i="26" s="1"/>
  <c r="Q978" i="26"/>
  <c r="U978" i="26" s="1"/>
  <c r="AD977" i="26"/>
  <c r="S977" i="26"/>
  <c r="T977" i="26" s="1"/>
  <c r="Q977" i="26"/>
  <c r="U977" i="26" s="1"/>
  <c r="AD976" i="26"/>
  <c r="S976" i="26"/>
  <c r="T976" i="26" s="1"/>
  <c r="AD975" i="26"/>
  <c r="S975" i="26"/>
  <c r="T975" i="26" s="1"/>
  <c r="AD974" i="26"/>
  <c r="S974" i="26"/>
  <c r="T974" i="26" s="1"/>
  <c r="Q974" i="26"/>
  <c r="U974" i="26" s="1"/>
  <c r="AD973" i="26"/>
  <c r="S973" i="26"/>
  <c r="T973" i="26" s="1"/>
  <c r="AD972" i="26"/>
  <c r="S972" i="26"/>
  <c r="T972" i="26" s="1"/>
  <c r="Q972" i="26"/>
  <c r="U972" i="26" s="1"/>
  <c r="AD971" i="26"/>
  <c r="S971" i="26"/>
  <c r="T971" i="26" s="1"/>
  <c r="Q971" i="26"/>
  <c r="U971" i="26" s="1"/>
  <c r="AD970" i="26"/>
  <c r="S970" i="26"/>
  <c r="T970" i="26" s="1"/>
  <c r="Q970" i="26"/>
  <c r="U970" i="26" s="1"/>
  <c r="AD969" i="26"/>
  <c r="S969" i="26"/>
  <c r="T969" i="26" s="1"/>
  <c r="Q969" i="26"/>
  <c r="U969" i="26" s="1"/>
  <c r="AD968" i="26"/>
  <c r="S968" i="26"/>
  <c r="T968" i="26" s="1"/>
  <c r="AD967" i="26"/>
  <c r="S967" i="26"/>
  <c r="T967" i="26" s="1"/>
  <c r="AD966" i="26"/>
  <c r="S966" i="26"/>
  <c r="T966" i="26" s="1"/>
  <c r="Q966" i="26"/>
  <c r="U966" i="26" s="1"/>
  <c r="AD965" i="26"/>
  <c r="S965" i="26"/>
  <c r="T965" i="26" s="1"/>
  <c r="AD964" i="26"/>
  <c r="S964" i="26"/>
  <c r="T964" i="26" s="1"/>
  <c r="Q964" i="26"/>
  <c r="U964" i="26" s="1"/>
  <c r="AD963" i="26"/>
  <c r="S963" i="26"/>
  <c r="T963" i="26" s="1"/>
  <c r="Q963" i="26"/>
  <c r="U963" i="26" s="1"/>
  <c r="AD962" i="26"/>
  <c r="S962" i="26"/>
  <c r="T962" i="26" s="1"/>
  <c r="Q962" i="26"/>
  <c r="U962" i="26" s="1"/>
  <c r="AD961" i="26"/>
  <c r="S961" i="26"/>
  <c r="T961" i="26" s="1"/>
  <c r="Q961" i="26"/>
  <c r="U961" i="26" s="1"/>
  <c r="AD960" i="26"/>
  <c r="S960" i="26"/>
  <c r="T960" i="26" s="1"/>
  <c r="AD959" i="26"/>
  <c r="S959" i="26"/>
  <c r="T959" i="26" s="1"/>
  <c r="AD958" i="26"/>
  <c r="S958" i="26"/>
  <c r="T958" i="26" s="1"/>
  <c r="Q958" i="26"/>
  <c r="U958" i="26" s="1"/>
  <c r="AD957" i="26"/>
  <c r="S957" i="26"/>
  <c r="T957" i="26" s="1"/>
  <c r="AD956" i="26"/>
  <c r="S956" i="26"/>
  <c r="T956" i="26" s="1"/>
  <c r="Q956" i="26"/>
  <c r="U956" i="26" s="1"/>
  <c r="AD955" i="26"/>
  <c r="S955" i="26"/>
  <c r="T955" i="26" s="1"/>
  <c r="Q955" i="26"/>
  <c r="U955" i="26" s="1"/>
  <c r="AD954" i="26"/>
  <c r="S954" i="26"/>
  <c r="T954" i="26" s="1"/>
  <c r="Q954" i="26"/>
  <c r="U954" i="26" s="1"/>
  <c r="AD953" i="26"/>
  <c r="S953" i="26"/>
  <c r="T953" i="26" s="1"/>
  <c r="AD952" i="26"/>
  <c r="S952" i="26"/>
  <c r="T952" i="26" s="1"/>
  <c r="AD951" i="26"/>
  <c r="S951" i="26"/>
  <c r="T951" i="26" s="1"/>
  <c r="Q951" i="26"/>
  <c r="U951" i="26" s="1"/>
  <c r="AD950" i="26"/>
  <c r="S950" i="26"/>
  <c r="T950" i="26" s="1"/>
  <c r="Q950" i="26"/>
  <c r="U950" i="26" s="1"/>
  <c r="AD949" i="26"/>
  <c r="S949" i="26"/>
  <c r="T949" i="26" s="1"/>
  <c r="AD948" i="26"/>
  <c r="S948" i="26"/>
  <c r="T948" i="26" s="1"/>
  <c r="Q948" i="26"/>
  <c r="U948" i="26" s="1"/>
  <c r="AD947" i="26"/>
  <c r="S947" i="26"/>
  <c r="T947" i="26" s="1"/>
  <c r="Q947" i="26"/>
  <c r="U947" i="26" s="1"/>
  <c r="AD946" i="26"/>
  <c r="S946" i="26"/>
  <c r="T946" i="26" s="1"/>
  <c r="Q946" i="26"/>
  <c r="U946" i="26" s="1"/>
  <c r="AD945" i="26"/>
  <c r="S945" i="26"/>
  <c r="T945" i="26" s="1"/>
  <c r="Q945" i="26"/>
  <c r="U945" i="26" s="1"/>
  <c r="AD944" i="26"/>
  <c r="S944" i="26"/>
  <c r="T944" i="26" s="1"/>
  <c r="AD943" i="26"/>
  <c r="S943" i="26"/>
  <c r="T943" i="26" s="1"/>
  <c r="AD942" i="26"/>
  <c r="S942" i="26"/>
  <c r="T942" i="26" s="1"/>
  <c r="Q942" i="26"/>
  <c r="U942" i="26" s="1"/>
  <c r="AD941" i="26"/>
  <c r="S941" i="26"/>
  <c r="T941" i="26" s="1"/>
  <c r="AD940" i="26"/>
  <c r="S940" i="26"/>
  <c r="T940" i="26" s="1"/>
  <c r="Q940" i="26"/>
  <c r="U940" i="26" s="1"/>
  <c r="AD939" i="26"/>
  <c r="S939" i="26"/>
  <c r="T939" i="26" s="1"/>
  <c r="Q939" i="26"/>
  <c r="U939" i="26" s="1"/>
  <c r="AD938" i="26"/>
  <c r="S938" i="26"/>
  <c r="T938" i="26" s="1"/>
  <c r="Q938" i="26"/>
  <c r="U938" i="26" s="1"/>
  <c r="AD937" i="26"/>
  <c r="S937" i="26"/>
  <c r="T937" i="26" s="1"/>
  <c r="AD936" i="26"/>
  <c r="S936" i="26"/>
  <c r="T936" i="26" s="1"/>
  <c r="AD935" i="26"/>
  <c r="S935" i="26"/>
  <c r="T935" i="26" s="1"/>
  <c r="AD934" i="26"/>
  <c r="S934" i="26"/>
  <c r="T934" i="26" s="1"/>
  <c r="Q934" i="26"/>
  <c r="U934" i="26" s="1"/>
  <c r="AD933" i="26"/>
  <c r="S933" i="26"/>
  <c r="T933" i="26" s="1"/>
  <c r="AD932" i="26"/>
  <c r="S932" i="26"/>
  <c r="T932" i="26" s="1"/>
  <c r="AD931" i="26"/>
  <c r="S931" i="26"/>
  <c r="T931" i="26" s="1"/>
  <c r="AD930" i="26"/>
  <c r="S930" i="26"/>
  <c r="T930" i="26" s="1"/>
  <c r="Q930" i="26"/>
  <c r="U930" i="26" s="1"/>
  <c r="AD929" i="26"/>
  <c r="S929" i="26"/>
  <c r="T929" i="26" s="1"/>
  <c r="AD928" i="26"/>
  <c r="S928" i="26"/>
  <c r="T928" i="26" s="1"/>
  <c r="AD927" i="26"/>
  <c r="S927" i="26"/>
  <c r="T927" i="26" s="1"/>
  <c r="AD926" i="26"/>
  <c r="S926" i="26"/>
  <c r="T926" i="26" s="1"/>
  <c r="Q926" i="26"/>
  <c r="U926" i="26" s="1"/>
  <c r="AD925" i="26"/>
  <c r="S925" i="26"/>
  <c r="T925" i="26" s="1"/>
  <c r="AD924" i="26"/>
  <c r="S924" i="26"/>
  <c r="T924" i="26" s="1"/>
  <c r="Q924" i="26"/>
  <c r="U924" i="26" s="1"/>
  <c r="AD923" i="26"/>
  <c r="S923" i="26"/>
  <c r="T923" i="26" s="1"/>
  <c r="AD922" i="26"/>
  <c r="S922" i="26"/>
  <c r="T922" i="26" s="1"/>
  <c r="Q922" i="26"/>
  <c r="U922" i="26" s="1"/>
  <c r="AD921" i="26"/>
  <c r="S921" i="26"/>
  <c r="T921" i="26" s="1"/>
  <c r="AD920" i="26"/>
  <c r="S920" i="26"/>
  <c r="T920" i="26" s="1"/>
  <c r="AD919" i="26"/>
  <c r="S919" i="26"/>
  <c r="T919" i="26" s="1"/>
  <c r="AD918" i="26"/>
  <c r="S918" i="26"/>
  <c r="T918" i="26" s="1"/>
  <c r="Q918" i="26"/>
  <c r="U918" i="26" s="1"/>
  <c r="AD917" i="26"/>
  <c r="S917" i="26"/>
  <c r="T917" i="26" s="1"/>
  <c r="AD916" i="26"/>
  <c r="S916" i="26"/>
  <c r="T916" i="26" s="1"/>
  <c r="Q916" i="26"/>
  <c r="U916" i="26" s="1"/>
  <c r="AD915" i="26"/>
  <c r="S915" i="26"/>
  <c r="T915" i="26" s="1"/>
  <c r="AD914" i="26"/>
  <c r="S914" i="26"/>
  <c r="T914" i="26" s="1"/>
  <c r="Q914" i="26"/>
  <c r="U914" i="26" s="1"/>
  <c r="AD913" i="26"/>
  <c r="S913" i="26"/>
  <c r="T913" i="26" s="1"/>
  <c r="Q913" i="26"/>
  <c r="U913" i="26" s="1"/>
  <c r="AD912" i="26"/>
  <c r="S912" i="26"/>
  <c r="T912" i="26" s="1"/>
  <c r="AD911" i="26"/>
  <c r="S911" i="26"/>
  <c r="T911" i="26" s="1"/>
  <c r="AD910" i="26"/>
  <c r="S910" i="26"/>
  <c r="T910" i="26" s="1"/>
  <c r="Q910" i="26"/>
  <c r="U910" i="26" s="1"/>
  <c r="AD909" i="26"/>
  <c r="S909" i="26"/>
  <c r="T909" i="26" s="1"/>
  <c r="AD908" i="26"/>
  <c r="S908" i="26"/>
  <c r="T908" i="26" s="1"/>
  <c r="Q908" i="26"/>
  <c r="U908" i="26" s="1"/>
  <c r="AD907" i="26"/>
  <c r="S907" i="26"/>
  <c r="T907" i="26" s="1"/>
  <c r="AD906" i="26"/>
  <c r="S906" i="26"/>
  <c r="T906" i="26" s="1"/>
  <c r="Q906" i="26"/>
  <c r="U906" i="26" s="1"/>
  <c r="AD905" i="26"/>
  <c r="S905" i="26"/>
  <c r="T905" i="26" s="1"/>
  <c r="Q905" i="26"/>
  <c r="U905" i="26" s="1"/>
  <c r="AD904" i="26"/>
  <c r="S904" i="26"/>
  <c r="T904" i="26" s="1"/>
  <c r="AD903" i="26"/>
  <c r="S903" i="26"/>
  <c r="T903" i="26" s="1"/>
  <c r="AD902" i="26"/>
  <c r="S902" i="26"/>
  <c r="T902" i="26" s="1"/>
  <c r="Q902" i="26"/>
  <c r="U902" i="26" s="1"/>
  <c r="AD901" i="26"/>
  <c r="S901" i="26"/>
  <c r="T901" i="26" s="1"/>
  <c r="AD900" i="26"/>
  <c r="S900" i="26"/>
  <c r="T900" i="26" s="1"/>
  <c r="Q900" i="26"/>
  <c r="U900" i="26" s="1"/>
  <c r="AD899" i="26"/>
  <c r="S899" i="26"/>
  <c r="T899" i="26" s="1"/>
  <c r="AD898" i="26"/>
  <c r="S898" i="26"/>
  <c r="T898" i="26" s="1"/>
  <c r="Q898" i="26"/>
  <c r="U898" i="26" s="1"/>
  <c r="AD897" i="26"/>
  <c r="S897" i="26"/>
  <c r="T897" i="26" s="1"/>
  <c r="AD896" i="26"/>
  <c r="S896" i="26"/>
  <c r="T896" i="26" s="1"/>
  <c r="AD895" i="26"/>
  <c r="S895" i="26"/>
  <c r="T895" i="26" s="1"/>
  <c r="AD894" i="26"/>
  <c r="S894" i="26"/>
  <c r="T894" i="26" s="1"/>
  <c r="Q894" i="26"/>
  <c r="U894" i="26" s="1"/>
  <c r="AD893" i="26"/>
  <c r="S893" i="26"/>
  <c r="T893" i="26" s="1"/>
  <c r="AD892" i="26"/>
  <c r="S892" i="26"/>
  <c r="T892" i="26" s="1"/>
  <c r="Q892" i="26"/>
  <c r="U892" i="26" s="1"/>
  <c r="AD891" i="26"/>
  <c r="S891" i="26"/>
  <c r="T891" i="26" s="1"/>
  <c r="AD890" i="26"/>
  <c r="S890" i="26"/>
  <c r="T890" i="26" s="1"/>
  <c r="Q890" i="26"/>
  <c r="U890" i="26" s="1"/>
  <c r="AD889" i="26"/>
  <c r="S889" i="26"/>
  <c r="T889" i="26" s="1"/>
  <c r="AD888" i="26"/>
  <c r="S888" i="26"/>
  <c r="T888" i="26" s="1"/>
  <c r="AD887" i="26"/>
  <c r="S887" i="26"/>
  <c r="T887" i="26" s="1"/>
  <c r="AD886" i="26"/>
  <c r="S886" i="26"/>
  <c r="T886" i="26" s="1"/>
  <c r="Q886" i="26"/>
  <c r="U886" i="26" s="1"/>
  <c r="AD885" i="26"/>
  <c r="S885" i="26"/>
  <c r="T885" i="26" s="1"/>
  <c r="AD884" i="26"/>
  <c r="S884" i="26"/>
  <c r="T884" i="26" s="1"/>
  <c r="Q884" i="26"/>
  <c r="U884" i="26" s="1"/>
  <c r="AD883" i="26"/>
  <c r="S883" i="26"/>
  <c r="T883" i="26" s="1"/>
  <c r="AD882" i="26"/>
  <c r="S882" i="26"/>
  <c r="T882" i="26" s="1"/>
  <c r="Q882" i="26"/>
  <c r="U882" i="26" s="1"/>
  <c r="AD881" i="26"/>
  <c r="S881" i="26"/>
  <c r="T881" i="26" s="1"/>
  <c r="Q881" i="26"/>
  <c r="U881" i="26" s="1"/>
  <c r="AD880" i="26"/>
  <c r="S880" i="26"/>
  <c r="T880" i="26" s="1"/>
  <c r="AD879" i="26"/>
  <c r="S879" i="26"/>
  <c r="T879" i="26" s="1"/>
  <c r="AD878" i="26"/>
  <c r="S878" i="26"/>
  <c r="T878" i="26" s="1"/>
  <c r="Q878" i="26"/>
  <c r="U878" i="26" s="1"/>
  <c r="AD877" i="26"/>
  <c r="S877" i="26"/>
  <c r="T877" i="26" s="1"/>
  <c r="AD876" i="26"/>
  <c r="S876" i="26"/>
  <c r="T876" i="26" s="1"/>
  <c r="Q876" i="26"/>
  <c r="U876" i="26" s="1"/>
  <c r="AD875" i="26"/>
  <c r="S875" i="26"/>
  <c r="T875" i="26" s="1"/>
  <c r="AD874" i="26"/>
  <c r="S874" i="26"/>
  <c r="T874" i="26" s="1"/>
  <c r="Q874" i="26"/>
  <c r="U874" i="26" s="1"/>
  <c r="AD873" i="26"/>
  <c r="S873" i="26"/>
  <c r="T873" i="26" s="1"/>
  <c r="AD872" i="26"/>
  <c r="S872" i="26"/>
  <c r="T872" i="26" s="1"/>
  <c r="AD871" i="26"/>
  <c r="S871" i="26"/>
  <c r="T871" i="26" s="1"/>
  <c r="Q871" i="26"/>
  <c r="U871" i="26" s="1"/>
  <c r="AD870" i="26"/>
  <c r="S870" i="26"/>
  <c r="T870" i="26" s="1"/>
  <c r="Q870" i="26"/>
  <c r="U870" i="26" s="1"/>
  <c r="AD869" i="26"/>
  <c r="S869" i="26"/>
  <c r="T869" i="26" s="1"/>
  <c r="AD868" i="26"/>
  <c r="S868" i="26"/>
  <c r="T868" i="26" s="1"/>
  <c r="Q868" i="26"/>
  <c r="U868" i="26" s="1"/>
  <c r="AD867" i="26"/>
  <c r="S867" i="26"/>
  <c r="T867" i="26" s="1"/>
  <c r="AD866" i="26"/>
  <c r="S866" i="26"/>
  <c r="T866" i="26" s="1"/>
  <c r="Q866" i="26"/>
  <c r="U866" i="26" s="1"/>
  <c r="AD865" i="26"/>
  <c r="S865" i="26"/>
  <c r="T865" i="26" s="1"/>
  <c r="AD864" i="26"/>
  <c r="S864" i="26"/>
  <c r="T864" i="26" s="1"/>
  <c r="AD863" i="26"/>
  <c r="S863" i="26"/>
  <c r="T863" i="26" s="1"/>
  <c r="AD862" i="26"/>
  <c r="S862" i="26"/>
  <c r="T862" i="26" s="1"/>
  <c r="Q862" i="26"/>
  <c r="U862" i="26" s="1"/>
  <c r="AD861" i="26"/>
  <c r="S861" i="26"/>
  <c r="T861" i="26" s="1"/>
  <c r="AD860" i="26"/>
  <c r="S860" i="26"/>
  <c r="T860" i="26" s="1"/>
  <c r="Q860" i="26"/>
  <c r="U860" i="26" s="1"/>
  <c r="AD859" i="26"/>
  <c r="S859" i="26"/>
  <c r="T859" i="26" s="1"/>
  <c r="AD858" i="26"/>
  <c r="S858" i="26"/>
  <c r="T858" i="26" s="1"/>
  <c r="Q858" i="26"/>
  <c r="U858" i="26" s="1"/>
  <c r="AD857" i="26"/>
  <c r="S857" i="26"/>
  <c r="T857" i="26" s="1"/>
  <c r="AD856" i="26"/>
  <c r="S856" i="26"/>
  <c r="T856" i="26" s="1"/>
  <c r="AD855" i="26"/>
  <c r="S855" i="26"/>
  <c r="T855" i="26" s="1"/>
  <c r="AD854" i="26"/>
  <c r="S854" i="26"/>
  <c r="T854" i="26" s="1"/>
  <c r="Q854" i="26"/>
  <c r="U854" i="26" s="1"/>
  <c r="AD853" i="26"/>
  <c r="S853" i="26"/>
  <c r="T853" i="26" s="1"/>
  <c r="AD852" i="26"/>
  <c r="S852" i="26"/>
  <c r="T852" i="26" s="1"/>
  <c r="AD851" i="26"/>
  <c r="S851" i="26"/>
  <c r="T851" i="26" s="1"/>
  <c r="AD850" i="26"/>
  <c r="S850" i="26"/>
  <c r="T850" i="26" s="1"/>
  <c r="Q850" i="26"/>
  <c r="U850" i="26" s="1"/>
  <c r="AD849" i="26"/>
  <c r="S849" i="26"/>
  <c r="T849" i="26" s="1"/>
  <c r="Q849" i="26"/>
  <c r="U849" i="26" s="1"/>
  <c r="AD848" i="26"/>
  <c r="S848" i="26"/>
  <c r="T848" i="26" s="1"/>
  <c r="AD847" i="26"/>
  <c r="S847" i="26"/>
  <c r="T847" i="26" s="1"/>
  <c r="AD846" i="26"/>
  <c r="S846" i="26"/>
  <c r="T846" i="26" s="1"/>
  <c r="Q846" i="26"/>
  <c r="U846" i="26" s="1"/>
  <c r="AD845" i="26"/>
  <c r="S845" i="26"/>
  <c r="T845" i="26" s="1"/>
  <c r="AD844" i="26"/>
  <c r="S844" i="26"/>
  <c r="T844" i="26" s="1"/>
  <c r="Q844" i="26"/>
  <c r="U844" i="26" s="1"/>
  <c r="AD843" i="26"/>
  <c r="S843" i="26"/>
  <c r="T843" i="26" s="1"/>
  <c r="AD842" i="26"/>
  <c r="S842" i="26"/>
  <c r="T842" i="26" s="1"/>
  <c r="Q842" i="26"/>
  <c r="U842" i="26" s="1"/>
  <c r="AD841" i="26"/>
  <c r="S841" i="26"/>
  <c r="T841" i="26" s="1"/>
  <c r="AD840" i="26"/>
  <c r="S840" i="26"/>
  <c r="T840" i="26" s="1"/>
  <c r="AD839" i="26"/>
  <c r="S839" i="26"/>
  <c r="T839" i="26" s="1"/>
  <c r="AD838" i="26"/>
  <c r="S838" i="26"/>
  <c r="T838" i="26" s="1"/>
  <c r="Q838" i="26"/>
  <c r="U838" i="26" s="1"/>
  <c r="AD837" i="26"/>
  <c r="S837" i="26"/>
  <c r="T837" i="26" s="1"/>
  <c r="AD836" i="26"/>
  <c r="S836" i="26"/>
  <c r="T836" i="26" s="1"/>
  <c r="Q836" i="26"/>
  <c r="U836" i="26" s="1"/>
  <c r="AD835" i="26"/>
  <c r="S835" i="26"/>
  <c r="T835" i="26" s="1"/>
  <c r="AD834" i="26"/>
  <c r="S834" i="26"/>
  <c r="T834" i="26" s="1"/>
  <c r="AD833" i="26"/>
  <c r="S833" i="26"/>
  <c r="T833" i="26" s="1"/>
  <c r="Q833" i="26"/>
  <c r="U833" i="26" s="1"/>
  <c r="AD832" i="26"/>
  <c r="S832" i="26"/>
  <c r="T832" i="26" s="1"/>
  <c r="AD831" i="26"/>
  <c r="S831" i="26"/>
  <c r="T831" i="26" s="1"/>
  <c r="AD830" i="26"/>
  <c r="S830" i="26"/>
  <c r="T830" i="26" s="1"/>
  <c r="Q830" i="26"/>
  <c r="U830" i="26" s="1"/>
  <c r="AD829" i="26"/>
  <c r="S829" i="26"/>
  <c r="T829" i="26" s="1"/>
  <c r="AD828" i="26"/>
  <c r="S828" i="26"/>
  <c r="T828" i="26" s="1"/>
  <c r="Q828" i="26"/>
  <c r="U828" i="26" s="1"/>
  <c r="AD827" i="26"/>
  <c r="S827" i="26"/>
  <c r="T827" i="26" s="1"/>
  <c r="AD826" i="26"/>
  <c r="S826" i="26"/>
  <c r="T826" i="26" s="1"/>
  <c r="Q826" i="26"/>
  <c r="U826" i="26" s="1"/>
  <c r="AD825" i="26"/>
  <c r="S825" i="26"/>
  <c r="T825" i="26" s="1"/>
  <c r="AD824" i="26"/>
  <c r="S824" i="26"/>
  <c r="T824" i="26" s="1"/>
  <c r="AD823" i="26"/>
  <c r="S823" i="26"/>
  <c r="T823" i="26" s="1"/>
  <c r="AD822" i="26"/>
  <c r="S822" i="26"/>
  <c r="T822" i="26" s="1"/>
  <c r="Q822" i="26"/>
  <c r="U822" i="26" s="1"/>
  <c r="AD821" i="26"/>
  <c r="S821" i="26"/>
  <c r="T821" i="26" s="1"/>
  <c r="AD820" i="26"/>
  <c r="S820" i="26"/>
  <c r="T820" i="26" s="1"/>
  <c r="AD819" i="26"/>
  <c r="S819" i="26"/>
  <c r="T819" i="26" s="1"/>
  <c r="AD818" i="26"/>
  <c r="S818" i="26"/>
  <c r="T818" i="26" s="1"/>
  <c r="Q818" i="26"/>
  <c r="U818" i="26" s="1"/>
  <c r="AD817" i="26"/>
  <c r="S817" i="26"/>
  <c r="T817" i="26" s="1"/>
  <c r="Q817" i="26"/>
  <c r="U817" i="26" s="1"/>
  <c r="AD816" i="26"/>
  <c r="S816" i="26"/>
  <c r="T816" i="26" s="1"/>
  <c r="AD815" i="26"/>
  <c r="S815" i="26"/>
  <c r="T815" i="26" s="1"/>
  <c r="AD814" i="26"/>
  <c r="S814" i="26"/>
  <c r="T814" i="26" s="1"/>
  <c r="Q814" i="26"/>
  <c r="U814" i="26" s="1"/>
  <c r="AD813" i="26"/>
  <c r="S813" i="26"/>
  <c r="T813" i="26" s="1"/>
  <c r="AD812" i="26"/>
  <c r="S812" i="26"/>
  <c r="T812" i="26" s="1"/>
  <c r="Q812" i="26"/>
  <c r="U812" i="26" s="1"/>
  <c r="AD811" i="26"/>
  <c r="S811" i="26"/>
  <c r="T811" i="26" s="1"/>
  <c r="AD810" i="26"/>
  <c r="S810" i="26"/>
  <c r="T810" i="26" s="1"/>
  <c r="Q810" i="26"/>
  <c r="U810" i="26" s="1"/>
  <c r="AD809" i="26"/>
  <c r="S809" i="26"/>
  <c r="T809" i="26" s="1"/>
  <c r="AD808" i="26"/>
  <c r="S808" i="26"/>
  <c r="T808" i="26" s="1"/>
  <c r="AD807" i="26"/>
  <c r="S807" i="26"/>
  <c r="T807" i="26" s="1"/>
  <c r="AD806" i="26"/>
  <c r="S806" i="26"/>
  <c r="T806" i="26" s="1"/>
  <c r="Q806" i="26"/>
  <c r="U806" i="26" s="1"/>
  <c r="AD805" i="26"/>
  <c r="S805" i="26"/>
  <c r="T805" i="26" s="1"/>
  <c r="AD804" i="26"/>
  <c r="S804" i="26"/>
  <c r="T804" i="26" s="1"/>
  <c r="Q804" i="26"/>
  <c r="U804" i="26" s="1"/>
  <c r="AD803" i="26"/>
  <c r="S803" i="26"/>
  <c r="T803" i="26" s="1"/>
  <c r="AD802" i="26"/>
  <c r="S802" i="26"/>
  <c r="T802" i="26" s="1"/>
  <c r="Q802" i="26"/>
  <c r="U802" i="26" s="1"/>
  <c r="AD801" i="26"/>
  <c r="S801" i="26"/>
  <c r="T801" i="26" s="1"/>
  <c r="Q801" i="26"/>
  <c r="U801" i="26" s="1"/>
  <c r="AD800" i="26"/>
  <c r="S800" i="26"/>
  <c r="T800" i="26" s="1"/>
  <c r="AD799" i="26"/>
  <c r="S799" i="26"/>
  <c r="T799" i="26" s="1"/>
  <c r="AD798" i="26"/>
  <c r="S798" i="26"/>
  <c r="T798" i="26" s="1"/>
  <c r="Q798" i="26"/>
  <c r="U798" i="26" s="1"/>
  <c r="AD797" i="26"/>
  <c r="S797" i="26"/>
  <c r="T797" i="26" s="1"/>
  <c r="AD796" i="26"/>
  <c r="S796" i="26"/>
  <c r="T796" i="26" s="1"/>
  <c r="Q796" i="26"/>
  <c r="U796" i="26" s="1"/>
  <c r="AD795" i="26"/>
  <c r="S795" i="26"/>
  <c r="T795" i="26" s="1"/>
  <c r="AD794" i="26"/>
  <c r="S794" i="26"/>
  <c r="T794" i="26" s="1"/>
  <c r="Q794" i="26"/>
  <c r="U794" i="26" s="1"/>
  <c r="AD793" i="26"/>
  <c r="S793" i="26"/>
  <c r="T793" i="26" s="1"/>
  <c r="AD792" i="26"/>
  <c r="S792" i="26"/>
  <c r="T792" i="26" s="1"/>
  <c r="AD791" i="26"/>
  <c r="S791" i="26"/>
  <c r="T791" i="26" s="1"/>
  <c r="Q791" i="26"/>
  <c r="U791" i="26" s="1"/>
  <c r="AD790" i="26"/>
  <c r="S790" i="26"/>
  <c r="T790" i="26" s="1"/>
  <c r="Q790" i="26"/>
  <c r="U790" i="26" s="1"/>
  <c r="AD789" i="26"/>
  <c r="S789" i="26"/>
  <c r="T789" i="26" s="1"/>
  <c r="AD788" i="26"/>
  <c r="S788" i="26"/>
  <c r="T788" i="26" s="1"/>
  <c r="Q788" i="26"/>
  <c r="U788" i="26" s="1"/>
  <c r="AD787" i="26"/>
  <c r="S787" i="26"/>
  <c r="T787" i="26" s="1"/>
  <c r="AD786" i="26"/>
  <c r="S786" i="26"/>
  <c r="T786" i="26" s="1"/>
  <c r="Q786" i="26"/>
  <c r="U786" i="26" s="1"/>
  <c r="AD785" i="26"/>
  <c r="S785" i="26"/>
  <c r="T785" i="26" s="1"/>
  <c r="AD784" i="26"/>
  <c r="S784" i="26"/>
  <c r="T784" i="26" s="1"/>
  <c r="AD783" i="26"/>
  <c r="S783" i="26"/>
  <c r="T783" i="26" s="1"/>
  <c r="AD782" i="26"/>
  <c r="S782" i="26"/>
  <c r="T782" i="26" s="1"/>
  <c r="Q782" i="26"/>
  <c r="U782" i="26" s="1"/>
  <c r="AD781" i="26"/>
  <c r="S781" i="26"/>
  <c r="T781" i="26" s="1"/>
  <c r="Q781" i="26"/>
  <c r="U781" i="26" s="1"/>
  <c r="AD780" i="26"/>
  <c r="S780" i="26"/>
  <c r="T780" i="26" s="1"/>
  <c r="Q780" i="26"/>
  <c r="U780" i="26" s="1"/>
  <c r="AD779" i="26"/>
  <c r="S779" i="26"/>
  <c r="T779" i="26" s="1"/>
  <c r="AD778" i="26"/>
  <c r="S778" i="26"/>
  <c r="T778" i="26" s="1"/>
  <c r="Q778" i="26"/>
  <c r="U778" i="26" s="1"/>
  <c r="AD777" i="26"/>
  <c r="S777" i="26"/>
  <c r="T777" i="26" s="1"/>
  <c r="Q777" i="26"/>
  <c r="U777" i="26" s="1"/>
  <c r="AD776" i="26"/>
  <c r="S776" i="26"/>
  <c r="T776" i="26" s="1"/>
  <c r="AD775" i="26"/>
  <c r="S775" i="26"/>
  <c r="T775" i="26" s="1"/>
  <c r="AD774" i="26"/>
  <c r="S774" i="26"/>
  <c r="T774" i="26" s="1"/>
  <c r="Q774" i="26"/>
  <c r="U774" i="26" s="1"/>
  <c r="AD773" i="26"/>
  <c r="S773" i="26"/>
  <c r="T773" i="26" s="1"/>
  <c r="AD772" i="26"/>
  <c r="S772" i="26"/>
  <c r="T772" i="26" s="1"/>
  <c r="Q772" i="26"/>
  <c r="U772" i="26" s="1"/>
  <c r="AD771" i="26"/>
  <c r="S771" i="26"/>
  <c r="T771" i="26" s="1"/>
  <c r="Q771" i="26"/>
  <c r="U771" i="26" s="1"/>
  <c r="AD770" i="26"/>
  <c r="S770" i="26"/>
  <c r="T770" i="26" s="1"/>
  <c r="Q770" i="26"/>
  <c r="U770" i="26" s="1"/>
  <c r="AD769" i="26"/>
  <c r="S769" i="26"/>
  <c r="T769" i="26" s="1"/>
  <c r="Q769" i="26"/>
  <c r="U769" i="26" s="1"/>
  <c r="AD768" i="26"/>
  <c r="S768" i="26"/>
  <c r="T768" i="26" s="1"/>
  <c r="AD767" i="26"/>
  <c r="S767" i="26"/>
  <c r="T767" i="26" s="1"/>
  <c r="AD766" i="26"/>
  <c r="S766" i="26"/>
  <c r="T766" i="26" s="1"/>
  <c r="Q766" i="26"/>
  <c r="U766" i="26" s="1"/>
  <c r="AD765" i="26"/>
  <c r="S765" i="26"/>
  <c r="T765" i="26" s="1"/>
  <c r="AD764" i="26"/>
  <c r="S764" i="26"/>
  <c r="T764" i="26" s="1"/>
  <c r="Q764" i="26"/>
  <c r="U764" i="26" s="1"/>
  <c r="AD763" i="26"/>
  <c r="S763" i="26"/>
  <c r="T763" i="26" s="1"/>
  <c r="AD762" i="26"/>
  <c r="S762" i="26"/>
  <c r="T762" i="26" s="1"/>
  <c r="AD761" i="26"/>
  <c r="S761" i="26"/>
  <c r="T761" i="26" s="1"/>
  <c r="AD760" i="26"/>
  <c r="S760" i="26"/>
  <c r="T760" i="26" s="1"/>
  <c r="AD759" i="26"/>
  <c r="S759" i="26"/>
  <c r="T759" i="26" s="1"/>
  <c r="AD758" i="26"/>
  <c r="S758" i="26"/>
  <c r="T758" i="26" s="1"/>
  <c r="Q758" i="26"/>
  <c r="U758" i="26" s="1"/>
  <c r="AD757" i="26"/>
  <c r="S757" i="26"/>
  <c r="T757" i="26" s="1"/>
  <c r="AD756" i="26"/>
  <c r="S756" i="26"/>
  <c r="T756" i="26" s="1"/>
  <c r="Q756" i="26"/>
  <c r="U756" i="26" s="1"/>
  <c r="AD755" i="26"/>
  <c r="S755" i="26"/>
  <c r="T755" i="26" s="1"/>
  <c r="AD754" i="26"/>
  <c r="S754" i="26"/>
  <c r="T754" i="26" s="1"/>
  <c r="Q754" i="26"/>
  <c r="U754" i="26" s="1"/>
  <c r="AD753" i="26"/>
  <c r="S753" i="26"/>
  <c r="T753" i="26" s="1"/>
  <c r="Q753" i="26"/>
  <c r="U753" i="26" s="1"/>
  <c r="AD752" i="26"/>
  <c r="S752" i="26"/>
  <c r="T752" i="26" s="1"/>
  <c r="Q752" i="26"/>
  <c r="U752" i="26" s="1"/>
  <c r="AD751" i="26"/>
  <c r="S751" i="26"/>
  <c r="T751" i="26" s="1"/>
  <c r="AD750" i="26"/>
  <c r="S750" i="26"/>
  <c r="T750" i="26" s="1"/>
  <c r="Q750" i="26"/>
  <c r="U750" i="26" s="1"/>
  <c r="AD749" i="26"/>
  <c r="S749" i="26"/>
  <c r="T749" i="26" s="1"/>
  <c r="AD748" i="26"/>
  <c r="S748" i="26"/>
  <c r="T748" i="26" s="1"/>
  <c r="Q748" i="26"/>
  <c r="U748" i="26" s="1"/>
  <c r="AD747" i="26"/>
  <c r="S747" i="26"/>
  <c r="T747" i="26" s="1"/>
  <c r="AD746" i="26"/>
  <c r="S746" i="26"/>
  <c r="T746" i="26" s="1"/>
  <c r="Q746" i="26"/>
  <c r="U746" i="26" s="1"/>
  <c r="AD745" i="26"/>
  <c r="S745" i="26"/>
  <c r="T745" i="26" s="1"/>
  <c r="Q745" i="26"/>
  <c r="U745" i="26" s="1"/>
  <c r="AD744" i="26"/>
  <c r="S744" i="26"/>
  <c r="T744" i="26" s="1"/>
  <c r="AD743" i="26"/>
  <c r="S743" i="26"/>
  <c r="T743" i="26" s="1"/>
  <c r="AD742" i="26"/>
  <c r="S742" i="26"/>
  <c r="T742" i="26" s="1"/>
  <c r="Q742" i="26"/>
  <c r="U742" i="26" s="1"/>
  <c r="AD741" i="26"/>
  <c r="S741" i="26"/>
  <c r="T741" i="26" s="1"/>
  <c r="AD740" i="26"/>
  <c r="S740" i="26"/>
  <c r="T740" i="26" s="1"/>
  <c r="Q740" i="26"/>
  <c r="U740" i="26" s="1"/>
  <c r="AD739" i="26"/>
  <c r="S739" i="26"/>
  <c r="T739" i="26" s="1"/>
  <c r="AD738" i="26"/>
  <c r="S738" i="26"/>
  <c r="T738" i="26" s="1"/>
  <c r="AD737" i="26"/>
  <c r="S737" i="26"/>
  <c r="T737" i="26" s="1"/>
  <c r="Q737" i="26"/>
  <c r="U737" i="26" s="1"/>
  <c r="AD736" i="26"/>
  <c r="S736" i="26"/>
  <c r="T736" i="26" s="1"/>
  <c r="AD735" i="26"/>
  <c r="S735" i="26"/>
  <c r="T735" i="26" s="1"/>
  <c r="Q735" i="26"/>
  <c r="U735" i="26" s="1"/>
  <c r="AD734" i="26"/>
  <c r="S734" i="26"/>
  <c r="T734" i="26" s="1"/>
  <c r="Q734" i="26"/>
  <c r="U734" i="26" s="1"/>
  <c r="AD733" i="26"/>
  <c r="S733" i="26"/>
  <c r="T733" i="26" s="1"/>
  <c r="AD732" i="26"/>
  <c r="S732" i="26"/>
  <c r="T732" i="26" s="1"/>
  <c r="Q732" i="26"/>
  <c r="U732" i="26" s="1"/>
  <c r="AD731" i="26"/>
  <c r="S731" i="26"/>
  <c r="T731" i="26" s="1"/>
  <c r="AD730" i="26"/>
  <c r="S730" i="26"/>
  <c r="T730" i="26" s="1"/>
  <c r="Q730" i="26"/>
  <c r="U730" i="26" s="1"/>
  <c r="AD729" i="26"/>
  <c r="S729" i="26"/>
  <c r="T729" i="26" s="1"/>
  <c r="AD728" i="26"/>
  <c r="S728" i="26"/>
  <c r="T728" i="26" s="1"/>
  <c r="AD727" i="26"/>
  <c r="S727" i="26"/>
  <c r="T727" i="26" s="1"/>
  <c r="AD726" i="26"/>
  <c r="S726" i="26"/>
  <c r="T726" i="26" s="1"/>
  <c r="Q726" i="26"/>
  <c r="U726" i="26" s="1"/>
  <c r="AD725" i="26"/>
  <c r="S725" i="26"/>
  <c r="T725" i="26" s="1"/>
  <c r="AD724" i="26"/>
  <c r="S724" i="26"/>
  <c r="T724" i="26" s="1"/>
  <c r="AD723" i="26"/>
  <c r="S723" i="26"/>
  <c r="T723" i="26" s="1"/>
  <c r="AD722" i="26"/>
  <c r="S722" i="26"/>
  <c r="T722" i="26" s="1"/>
  <c r="Q722" i="26"/>
  <c r="U722" i="26" s="1"/>
  <c r="AD721" i="26"/>
  <c r="S721" i="26"/>
  <c r="T721" i="26" s="1"/>
  <c r="Q721" i="26"/>
  <c r="U721" i="26" s="1"/>
  <c r="AD720" i="26"/>
  <c r="S720" i="26"/>
  <c r="T720" i="26" s="1"/>
  <c r="AD719" i="26"/>
  <c r="S719" i="26"/>
  <c r="T719" i="26" s="1"/>
  <c r="AD718" i="26"/>
  <c r="S718" i="26"/>
  <c r="T718" i="26" s="1"/>
  <c r="Q718" i="26"/>
  <c r="U718" i="26" s="1"/>
  <c r="AD717" i="26"/>
  <c r="S717" i="26"/>
  <c r="T717" i="26" s="1"/>
  <c r="AD716" i="26"/>
  <c r="S716" i="26"/>
  <c r="T716" i="26" s="1"/>
  <c r="Q716" i="26"/>
  <c r="U716" i="26" s="1"/>
  <c r="AD715" i="26"/>
  <c r="S715" i="26"/>
  <c r="T715" i="26" s="1"/>
  <c r="AD714" i="26"/>
  <c r="S714" i="26"/>
  <c r="T714" i="26" s="1"/>
  <c r="Q714" i="26"/>
  <c r="U714" i="26" s="1"/>
  <c r="AD713" i="26"/>
  <c r="S713" i="26"/>
  <c r="T713" i="26" s="1"/>
  <c r="Q713" i="26"/>
  <c r="U713" i="26" s="1"/>
  <c r="AD712" i="26"/>
  <c r="S712" i="26"/>
  <c r="T712" i="26" s="1"/>
  <c r="AD711" i="26"/>
  <c r="S711" i="26"/>
  <c r="T711" i="26" s="1"/>
  <c r="Q711" i="26"/>
  <c r="U711" i="26" s="1"/>
  <c r="AD710" i="26"/>
  <c r="S710" i="26"/>
  <c r="T710" i="26" s="1"/>
  <c r="Q710" i="26"/>
  <c r="U710" i="26" s="1"/>
  <c r="AD709" i="26"/>
  <c r="S709" i="26"/>
  <c r="T709" i="26" s="1"/>
  <c r="AD708" i="26"/>
  <c r="S708" i="26"/>
  <c r="T708" i="26" s="1"/>
  <c r="Q708" i="26"/>
  <c r="U708" i="26" s="1"/>
  <c r="AD707" i="26"/>
  <c r="S707" i="26"/>
  <c r="T707" i="26" s="1"/>
  <c r="AD706" i="26"/>
  <c r="S706" i="26"/>
  <c r="T706" i="26" s="1"/>
  <c r="AD705" i="26"/>
  <c r="S705" i="26"/>
  <c r="T705" i="26" s="1"/>
  <c r="AD704" i="26"/>
  <c r="S704" i="26"/>
  <c r="T704" i="26" s="1"/>
  <c r="AD703" i="26"/>
  <c r="S703" i="26"/>
  <c r="T703" i="26" s="1"/>
  <c r="AD702" i="26"/>
  <c r="S702" i="26"/>
  <c r="T702" i="26" s="1"/>
  <c r="Q702" i="26"/>
  <c r="U702" i="26" s="1"/>
  <c r="AD701" i="26"/>
  <c r="S701" i="26"/>
  <c r="T701" i="26" s="1"/>
  <c r="AD700" i="26"/>
  <c r="S700" i="26"/>
  <c r="T700" i="26" s="1"/>
  <c r="Q700" i="26"/>
  <c r="U700" i="26" s="1"/>
  <c r="AD699" i="26"/>
  <c r="S699" i="26"/>
  <c r="T699" i="26" s="1"/>
  <c r="AD698" i="26"/>
  <c r="S698" i="26"/>
  <c r="T698" i="26" s="1"/>
  <c r="Q698" i="26"/>
  <c r="U698" i="26" s="1"/>
  <c r="AD697" i="26"/>
  <c r="S697" i="26"/>
  <c r="T697" i="26" s="1"/>
  <c r="Q697" i="26"/>
  <c r="U697" i="26" s="1"/>
  <c r="AD696" i="26"/>
  <c r="S696" i="26"/>
  <c r="T696" i="26" s="1"/>
  <c r="AD695" i="26"/>
  <c r="S695" i="26"/>
  <c r="T695" i="26" s="1"/>
  <c r="AD694" i="26"/>
  <c r="S694" i="26"/>
  <c r="T694" i="26" s="1"/>
  <c r="Q694" i="26"/>
  <c r="U694" i="26" s="1"/>
  <c r="AD693" i="26"/>
  <c r="S693" i="26"/>
  <c r="T693" i="26" s="1"/>
  <c r="AD692" i="26"/>
  <c r="S692" i="26"/>
  <c r="T692" i="26" s="1"/>
  <c r="Q692" i="26"/>
  <c r="U692" i="26" s="1"/>
  <c r="AD691" i="26"/>
  <c r="S691" i="26"/>
  <c r="T691" i="26" s="1"/>
  <c r="AD690" i="26"/>
  <c r="S690" i="26"/>
  <c r="T690" i="26" s="1"/>
  <c r="Q690" i="26"/>
  <c r="U690" i="26" s="1"/>
  <c r="AD689" i="26"/>
  <c r="S689" i="26"/>
  <c r="T689" i="26" s="1"/>
  <c r="AD688" i="26"/>
  <c r="S688" i="26"/>
  <c r="T688" i="26" s="1"/>
  <c r="AD687" i="26"/>
  <c r="S687" i="26"/>
  <c r="T687" i="26" s="1"/>
  <c r="AD686" i="26"/>
  <c r="S686" i="26"/>
  <c r="T686" i="26" s="1"/>
  <c r="Q686" i="26"/>
  <c r="U686" i="26" s="1"/>
  <c r="AD685" i="26"/>
  <c r="S685" i="26"/>
  <c r="T685" i="26" s="1"/>
  <c r="AD684" i="26"/>
  <c r="S684" i="26"/>
  <c r="T684" i="26" s="1"/>
  <c r="Q684" i="26"/>
  <c r="U684" i="26" s="1"/>
  <c r="AD683" i="26"/>
  <c r="S683" i="26"/>
  <c r="T683" i="26" s="1"/>
  <c r="AD682" i="26"/>
  <c r="S682" i="26"/>
  <c r="T682" i="26" s="1"/>
  <c r="Q682" i="26"/>
  <c r="U682" i="26" s="1"/>
  <c r="AD681" i="26"/>
  <c r="S681" i="26"/>
  <c r="T681" i="26" s="1"/>
  <c r="AD680" i="26"/>
  <c r="S680" i="26"/>
  <c r="T680" i="26" s="1"/>
  <c r="AD679" i="26"/>
  <c r="S679" i="26"/>
  <c r="T679" i="26" s="1"/>
  <c r="Q679" i="26"/>
  <c r="U679" i="26" s="1"/>
  <c r="AD678" i="26"/>
  <c r="S678" i="26"/>
  <c r="T678" i="26" s="1"/>
  <c r="Q678" i="26"/>
  <c r="U678" i="26" s="1"/>
  <c r="AD677" i="26"/>
  <c r="S677" i="26"/>
  <c r="T677" i="26" s="1"/>
  <c r="AD676" i="26"/>
  <c r="S676" i="26"/>
  <c r="T676" i="26" s="1"/>
  <c r="Q676" i="26"/>
  <c r="U676" i="26" s="1"/>
  <c r="AD675" i="26"/>
  <c r="S675" i="26"/>
  <c r="T675" i="26" s="1"/>
  <c r="AD674" i="26"/>
  <c r="S674" i="26"/>
  <c r="T674" i="26" s="1"/>
  <c r="Q674" i="26"/>
  <c r="U674" i="26" s="1"/>
  <c r="AD673" i="26"/>
  <c r="S673" i="26"/>
  <c r="T673" i="26" s="1"/>
  <c r="Q673" i="26"/>
  <c r="U673" i="26" s="1"/>
  <c r="AD672" i="26"/>
  <c r="S672" i="26"/>
  <c r="T672" i="26" s="1"/>
  <c r="AD671" i="26"/>
  <c r="S671" i="26"/>
  <c r="T671" i="26" s="1"/>
  <c r="AD670" i="26"/>
  <c r="S670" i="26"/>
  <c r="T670" i="26" s="1"/>
  <c r="Q670" i="26"/>
  <c r="U670" i="26" s="1"/>
  <c r="AD669" i="26"/>
  <c r="S669" i="26"/>
  <c r="T669" i="26" s="1"/>
  <c r="AD668" i="26"/>
  <c r="S668" i="26"/>
  <c r="T668" i="26" s="1"/>
  <c r="Q668" i="26"/>
  <c r="U668" i="26" s="1"/>
  <c r="AD667" i="26"/>
  <c r="S667" i="26"/>
  <c r="T667" i="26" s="1"/>
  <c r="AD666" i="26"/>
  <c r="S666" i="26"/>
  <c r="T666" i="26" s="1"/>
  <c r="Q666" i="26"/>
  <c r="U666" i="26" s="1"/>
  <c r="AD665" i="26"/>
  <c r="S665" i="26"/>
  <c r="T665" i="26" s="1"/>
  <c r="AD664" i="26"/>
  <c r="S664" i="26"/>
  <c r="T664" i="26" s="1"/>
  <c r="AD663" i="26"/>
  <c r="S663" i="26"/>
  <c r="T663" i="26" s="1"/>
  <c r="AD662" i="26"/>
  <c r="S662" i="26"/>
  <c r="T662" i="26" s="1"/>
  <c r="Q662" i="26"/>
  <c r="U662" i="26" s="1"/>
  <c r="AD661" i="26"/>
  <c r="S661" i="26"/>
  <c r="T661" i="26" s="1"/>
  <c r="AD660" i="26"/>
  <c r="S660" i="26"/>
  <c r="T660" i="26" s="1"/>
  <c r="Q660" i="26"/>
  <c r="U660" i="26" s="1"/>
  <c r="AD659" i="26"/>
  <c r="S659" i="26"/>
  <c r="T659" i="26" s="1"/>
  <c r="AD658" i="26"/>
  <c r="S658" i="26"/>
  <c r="T658" i="26" s="1"/>
  <c r="Q658" i="26"/>
  <c r="U658" i="26" s="1"/>
  <c r="AD657" i="26"/>
  <c r="S657" i="26"/>
  <c r="T657" i="26" s="1"/>
  <c r="AD656" i="26"/>
  <c r="S656" i="26"/>
  <c r="T656" i="26" s="1"/>
  <c r="AD655" i="26"/>
  <c r="S655" i="26"/>
  <c r="T655" i="26" s="1"/>
  <c r="AD654" i="26"/>
  <c r="S654" i="26"/>
  <c r="T654" i="26" s="1"/>
  <c r="Q654" i="26"/>
  <c r="U654" i="26" s="1"/>
  <c r="AD653" i="26"/>
  <c r="S653" i="26"/>
  <c r="T653" i="26" s="1"/>
  <c r="AD652" i="26"/>
  <c r="S652" i="26"/>
  <c r="T652" i="26" s="1"/>
  <c r="Q652" i="26"/>
  <c r="U652" i="26" s="1"/>
  <c r="AD651" i="26"/>
  <c r="S651" i="26"/>
  <c r="T651" i="26" s="1"/>
  <c r="AD650" i="26"/>
  <c r="S650" i="26"/>
  <c r="T650" i="26" s="1"/>
  <c r="AD649" i="26"/>
  <c r="S649" i="26"/>
  <c r="T649" i="26" s="1"/>
  <c r="Q649" i="26"/>
  <c r="U649" i="26" s="1"/>
  <c r="AD648" i="26"/>
  <c r="S648" i="26"/>
  <c r="T648" i="26" s="1"/>
  <c r="AD647" i="26"/>
  <c r="S647" i="26"/>
  <c r="T647" i="26" s="1"/>
  <c r="Q647" i="26"/>
  <c r="U647" i="26" s="1"/>
  <c r="AD646" i="26"/>
  <c r="S646" i="26"/>
  <c r="T646" i="26" s="1"/>
  <c r="Q646" i="26"/>
  <c r="U646" i="26" s="1"/>
  <c r="AD645" i="26"/>
  <c r="S645" i="26"/>
  <c r="T645" i="26" s="1"/>
  <c r="AD644" i="26"/>
  <c r="S644" i="26"/>
  <c r="T644" i="26" s="1"/>
  <c r="Q644" i="26"/>
  <c r="U644" i="26" s="1"/>
  <c r="AD643" i="26"/>
  <c r="S643" i="26"/>
  <c r="T643" i="26" s="1"/>
  <c r="AD642" i="26"/>
  <c r="S642" i="26"/>
  <c r="T642" i="26" s="1"/>
  <c r="Q642" i="26"/>
  <c r="U642" i="26" s="1"/>
  <c r="AD641" i="26"/>
  <c r="S641" i="26"/>
  <c r="T641" i="26" s="1"/>
  <c r="AD640" i="26"/>
  <c r="S640" i="26"/>
  <c r="T640" i="26" s="1"/>
  <c r="AD639" i="26"/>
  <c r="S639" i="26"/>
  <c r="T639" i="26" s="1"/>
  <c r="Q639" i="26"/>
  <c r="U639" i="26" s="1"/>
  <c r="AD638" i="26"/>
  <c r="S638" i="26"/>
  <c r="T638" i="26" s="1"/>
  <c r="Q638" i="26"/>
  <c r="U638" i="26" s="1"/>
  <c r="AD637" i="26"/>
  <c r="S637" i="26"/>
  <c r="T637" i="26" s="1"/>
  <c r="AD636" i="26"/>
  <c r="S636" i="26"/>
  <c r="T636" i="26" s="1"/>
  <c r="Q636" i="26"/>
  <c r="U636" i="26" s="1"/>
  <c r="AD635" i="26"/>
  <c r="S635" i="26"/>
  <c r="T635" i="26" s="1"/>
  <c r="AD634" i="26"/>
  <c r="S634" i="26"/>
  <c r="T634" i="26" s="1"/>
  <c r="Q634" i="26"/>
  <c r="U634" i="26" s="1"/>
  <c r="AD633" i="26"/>
  <c r="S633" i="26"/>
  <c r="T633" i="26" s="1"/>
  <c r="Q633" i="26"/>
  <c r="U633" i="26" s="1"/>
  <c r="AD632" i="26"/>
  <c r="S632" i="26"/>
  <c r="T632" i="26" s="1"/>
  <c r="AD631" i="26"/>
  <c r="S631" i="26"/>
  <c r="T631" i="26" s="1"/>
  <c r="Q631" i="26"/>
  <c r="U631" i="26" s="1"/>
  <c r="AD630" i="26"/>
  <c r="S630" i="26"/>
  <c r="T630" i="26" s="1"/>
  <c r="Q630" i="26"/>
  <c r="U630" i="26" s="1"/>
  <c r="AD629" i="26"/>
  <c r="S629" i="26"/>
  <c r="T629" i="26" s="1"/>
  <c r="AD628" i="26"/>
  <c r="S628" i="26"/>
  <c r="T628" i="26" s="1"/>
  <c r="Q628" i="26"/>
  <c r="U628" i="26" s="1"/>
  <c r="AD627" i="26"/>
  <c r="S627" i="26"/>
  <c r="T627" i="26" s="1"/>
  <c r="AD626" i="26"/>
  <c r="S626" i="26"/>
  <c r="T626" i="26" s="1"/>
  <c r="Q626" i="26"/>
  <c r="U626" i="26" s="1"/>
  <c r="AD625" i="26"/>
  <c r="S625" i="26"/>
  <c r="T625" i="26" s="1"/>
  <c r="Q625" i="26"/>
  <c r="U625" i="26" s="1"/>
  <c r="AD624" i="26"/>
  <c r="S624" i="26"/>
  <c r="T624" i="26" s="1"/>
  <c r="AD623" i="26"/>
  <c r="S623" i="26"/>
  <c r="T623" i="26" s="1"/>
  <c r="AD622" i="26"/>
  <c r="S622" i="26"/>
  <c r="T622" i="26" s="1"/>
  <c r="Q622" i="26"/>
  <c r="U622" i="26" s="1"/>
  <c r="AD621" i="26"/>
  <c r="S621" i="26"/>
  <c r="T621" i="26" s="1"/>
  <c r="AD620" i="26"/>
  <c r="S620" i="26"/>
  <c r="T620" i="26" s="1"/>
  <c r="Q620" i="26"/>
  <c r="U620" i="26" s="1"/>
  <c r="AD619" i="26"/>
  <c r="S619" i="26"/>
  <c r="T619" i="26" s="1"/>
  <c r="AD618" i="26"/>
  <c r="S618" i="26"/>
  <c r="T618" i="26" s="1"/>
  <c r="Q618" i="26"/>
  <c r="U618" i="26" s="1"/>
  <c r="AD617" i="26"/>
  <c r="S617" i="26"/>
  <c r="T617" i="26" s="1"/>
  <c r="Q617" i="26"/>
  <c r="U617" i="26" s="1"/>
  <c r="AD616" i="26"/>
  <c r="S616" i="26"/>
  <c r="T616" i="26" s="1"/>
  <c r="AD615" i="26"/>
  <c r="S615" i="26"/>
  <c r="T615" i="26" s="1"/>
  <c r="Q615" i="26"/>
  <c r="U615" i="26" s="1"/>
  <c r="AD614" i="26"/>
  <c r="S614" i="26"/>
  <c r="T614" i="26" s="1"/>
  <c r="Q614" i="26"/>
  <c r="AD613" i="26"/>
  <c r="S613" i="26"/>
  <c r="T613" i="26" s="1"/>
  <c r="AD612" i="26"/>
  <c r="S612" i="26"/>
  <c r="T612" i="26" s="1"/>
  <c r="Q612" i="26"/>
  <c r="U612" i="26" s="1"/>
  <c r="AD611" i="26"/>
  <c r="S611" i="26"/>
  <c r="T611" i="26" s="1"/>
  <c r="AD610" i="26"/>
  <c r="S610" i="26"/>
  <c r="T610" i="26" s="1"/>
  <c r="Q610" i="26"/>
  <c r="U610" i="26" s="1"/>
  <c r="AD609" i="26"/>
  <c r="S609" i="26"/>
  <c r="T609" i="26" s="1"/>
  <c r="Q609" i="26"/>
  <c r="U609" i="26" s="1"/>
  <c r="AD608" i="26"/>
  <c r="S608" i="26"/>
  <c r="T608" i="26" s="1"/>
  <c r="AD607" i="26"/>
  <c r="S607" i="26"/>
  <c r="T607" i="26" s="1"/>
  <c r="Q607" i="26"/>
  <c r="U607" i="26" s="1"/>
  <c r="AD606" i="26"/>
  <c r="S606" i="26"/>
  <c r="T606" i="26" s="1"/>
  <c r="Q606" i="26"/>
  <c r="U606" i="26" s="1"/>
  <c r="AD605" i="26"/>
  <c r="S605" i="26"/>
  <c r="T605" i="26" s="1"/>
  <c r="AD604" i="26"/>
  <c r="S604" i="26"/>
  <c r="T604" i="26" s="1"/>
  <c r="Q604" i="26"/>
  <c r="U604" i="26" s="1"/>
  <c r="AD603" i="26"/>
  <c r="S603" i="26"/>
  <c r="T603" i="26" s="1"/>
  <c r="AD602" i="26"/>
  <c r="S602" i="26"/>
  <c r="T602" i="26" s="1"/>
  <c r="AD601" i="26"/>
  <c r="S601" i="26"/>
  <c r="T601" i="26" s="1"/>
  <c r="AD600" i="26"/>
  <c r="S600" i="26"/>
  <c r="T600" i="26" s="1"/>
  <c r="AD599" i="26"/>
  <c r="S599" i="26"/>
  <c r="T599" i="26" s="1"/>
  <c r="Q599" i="26"/>
  <c r="U599" i="26" s="1"/>
  <c r="AD598" i="26"/>
  <c r="S598" i="26"/>
  <c r="T598" i="26" s="1"/>
  <c r="Q598" i="26"/>
  <c r="U598" i="26" s="1"/>
  <c r="AD597" i="26"/>
  <c r="S597" i="26"/>
  <c r="T597" i="26" s="1"/>
  <c r="AD596" i="26"/>
  <c r="S596" i="26"/>
  <c r="T596" i="26" s="1"/>
  <c r="Q596" i="26"/>
  <c r="U596" i="26" s="1"/>
  <c r="AD595" i="26"/>
  <c r="S595" i="26"/>
  <c r="T595" i="26" s="1"/>
  <c r="AD594" i="26"/>
  <c r="S594" i="26"/>
  <c r="T594" i="26" s="1"/>
  <c r="Q594" i="26"/>
  <c r="U594" i="26" s="1"/>
  <c r="AD593" i="26"/>
  <c r="S593" i="26"/>
  <c r="T593" i="26" s="1"/>
  <c r="Q593" i="26"/>
  <c r="U593" i="26" s="1"/>
  <c r="AD592" i="26"/>
  <c r="S592" i="26"/>
  <c r="T592" i="26" s="1"/>
  <c r="Q592" i="26"/>
  <c r="U592" i="26" s="1"/>
  <c r="AD591" i="26"/>
  <c r="S591" i="26"/>
  <c r="T591" i="26" s="1"/>
  <c r="AD590" i="26"/>
  <c r="S590" i="26"/>
  <c r="T590" i="26" s="1"/>
  <c r="Q590" i="26"/>
  <c r="U590" i="26" s="1"/>
  <c r="AD589" i="26"/>
  <c r="S589" i="26"/>
  <c r="T589" i="26" s="1"/>
  <c r="AD588" i="26"/>
  <c r="S588" i="26"/>
  <c r="T588" i="26" s="1"/>
  <c r="Q588" i="26"/>
  <c r="U588" i="26" s="1"/>
  <c r="AD587" i="26"/>
  <c r="S587" i="26"/>
  <c r="T587" i="26" s="1"/>
  <c r="Q587" i="26"/>
  <c r="U587" i="26" s="1"/>
  <c r="AD586" i="26"/>
  <c r="S586" i="26"/>
  <c r="T586" i="26" s="1"/>
  <c r="Q586" i="26"/>
  <c r="U586" i="26" s="1"/>
  <c r="AD585" i="26"/>
  <c r="S585" i="26"/>
  <c r="T585" i="26" s="1"/>
  <c r="Q585" i="26"/>
  <c r="U585" i="26" s="1"/>
  <c r="AD584" i="26"/>
  <c r="S584" i="26"/>
  <c r="T584" i="26" s="1"/>
  <c r="AD583" i="26"/>
  <c r="S583" i="26"/>
  <c r="T583" i="26" s="1"/>
  <c r="AD582" i="26"/>
  <c r="S582" i="26"/>
  <c r="T582" i="26" s="1"/>
  <c r="Q582" i="26"/>
  <c r="U582" i="26" s="1"/>
  <c r="AD581" i="26"/>
  <c r="S581" i="26"/>
  <c r="T581" i="26" s="1"/>
  <c r="AD580" i="26"/>
  <c r="S580" i="26"/>
  <c r="T580" i="26" s="1"/>
  <c r="Q580" i="26"/>
  <c r="U580" i="26" s="1"/>
  <c r="AD579" i="26"/>
  <c r="S579" i="26"/>
  <c r="T579" i="26" s="1"/>
  <c r="Q579" i="26"/>
  <c r="U579" i="26" s="1"/>
  <c r="AD578" i="26"/>
  <c r="S578" i="26"/>
  <c r="T578" i="26" s="1"/>
  <c r="Q578" i="26"/>
  <c r="U578" i="26" s="1"/>
  <c r="AD577" i="26"/>
  <c r="S577" i="26"/>
  <c r="T577" i="26" s="1"/>
  <c r="Q577" i="26"/>
  <c r="U577" i="26" s="1"/>
  <c r="AD576" i="26"/>
  <c r="S576" i="26"/>
  <c r="T576" i="26" s="1"/>
  <c r="AD575" i="26"/>
  <c r="S575" i="26"/>
  <c r="T575" i="26" s="1"/>
  <c r="Q575" i="26"/>
  <c r="U575" i="26" s="1"/>
  <c r="AD574" i="26"/>
  <c r="S574" i="26"/>
  <c r="T574" i="26" s="1"/>
  <c r="Q574" i="26"/>
  <c r="U574" i="26" s="1"/>
  <c r="AD573" i="26"/>
  <c r="S573" i="26"/>
  <c r="T573" i="26" s="1"/>
  <c r="AD572" i="26"/>
  <c r="S572" i="26"/>
  <c r="T572" i="26" s="1"/>
  <c r="Q572" i="26"/>
  <c r="U572" i="26" s="1"/>
  <c r="AD571" i="26"/>
  <c r="S571" i="26"/>
  <c r="T571" i="26" s="1"/>
  <c r="AD570" i="26"/>
  <c r="S570" i="26"/>
  <c r="T570" i="26" s="1"/>
  <c r="Q570" i="26"/>
  <c r="U570" i="26" s="1"/>
  <c r="AD569" i="26"/>
  <c r="S569" i="26"/>
  <c r="T569" i="26" s="1"/>
  <c r="Q569" i="26"/>
  <c r="U569" i="26" s="1"/>
  <c r="AD568" i="26"/>
  <c r="S568" i="26"/>
  <c r="T568" i="26" s="1"/>
  <c r="AD567" i="26"/>
  <c r="S567" i="26"/>
  <c r="T567" i="26" s="1"/>
  <c r="Q567" i="26"/>
  <c r="U567" i="26" s="1"/>
  <c r="AD566" i="26"/>
  <c r="S566" i="26"/>
  <c r="T566" i="26" s="1"/>
  <c r="Q566" i="26"/>
  <c r="U566" i="26" s="1"/>
  <c r="AD565" i="26"/>
  <c r="S565" i="26"/>
  <c r="T565" i="26" s="1"/>
  <c r="AD564" i="26"/>
  <c r="S564" i="26"/>
  <c r="T564" i="26" s="1"/>
  <c r="Q564" i="26"/>
  <c r="U564" i="26" s="1"/>
  <c r="AD563" i="26"/>
  <c r="S563" i="26"/>
  <c r="T563" i="26" s="1"/>
  <c r="AD562" i="26"/>
  <c r="S562" i="26"/>
  <c r="T562" i="26" s="1"/>
  <c r="Q562" i="26"/>
  <c r="U562" i="26" s="1"/>
  <c r="AD561" i="26"/>
  <c r="S561" i="26"/>
  <c r="T561" i="26" s="1"/>
  <c r="AD560" i="26"/>
  <c r="S560" i="26"/>
  <c r="T560" i="26" s="1"/>
  <c r="AD559" i="26"/>
  <c r="S559" i="26"/>
  <c r="T559" i="26" s="1"/>
  <c r="AD558" i="26"/>
  <c r="S558" i="26"/>
  <c r="T558" i="26" s="1"/>
  <c r="Q558" i="26"/>
  <c r="U558" i="26" s="1"/>
  <c r="AD557" i="26"/>
  <c r="S557" i="26"/>
  <c r="T557" i="26" s="1"/>
  <c r="Q557" i="26"/>
  <c r="U557" i="26" s="1"/>
  <c r="AD556" i="26"/>
  <c r="S556" i="26"/>
  <c r="T556" i="26" s="1"/>
  <c r="Q556" i="26"/>
  <c r="U556" i="26" s="1"/>
  <c r="AD555" i="26"/>
  <c r="S555" i="26"/>
  <c r="T555" i="26" s="1"/>
  <c r="Q555" i="26"/>
  <c r="U555" i="26" s="1"/>
  <c r="AD554" i="26"/>
  <c r="S554" i="26"/>
  <c r="T554" i="26" s="1"/>
  <c r="Q554" i="26"/>
  <c r="U554" i="26" s="1"/>
  <c r="AD553" i="26"/>
  <c r="S553" i="26"/>
  <c r="T553" i="26" s="1"/>
  <c r="AD552" i="26"/>
  <c r="S552" i="26"/>
  <c r="T552" i="26" s="1"/>
  <c r="Q552" i="26"/>
  <c r="U552" i="26" s="1"/>
  <c r="AD551" i="26"/>
  <c r="S551" i="26"/>
  <c r="T551" i="26" s="1"/>
  <c r="AD550" i="26"/>
  <c r="S550" i="26"/>
  <c r="T550" i="26" s="1"/>
  <c r="Q550" i="26"/>
  <c r="U550" i="26" s="1"/>
  <c r="AD549" i="26"/>
  <c r="S549" i="26"/>
  <c r="T549" i="26" s="1"/>
  <c r="AD548" i="26"/>
  <c r="S548" i="26"/>
  <c r="T548" i="26" s="1"/>
  <c r="AD547" i="26"/>
  <c r="S547" i="26"/>
  <c r="T547" i="26" s="1"/>
  <c r="Q547" i="26"/>
  <c r="U547" i="26" s="1"/>
  <c r="AD546" i="26"/>
  <c r="S546" i="26"/>
  <c r="T546" i="26" s="1"/>
  <c r="Q546" i="26"/>
  <c r="U546" i="26" s="1"/>
  <c r="AD545" i="26"/>
  <c r="S545" i="26"/>
  <c r="T545" i="26" s="1"/>
  <c r="Q545" i="26"/>
  <c r="U545" i="26" s="1"/>
  <c r="AD544" i="26"/>
  <c r="S544" i="26"/>
  <c r="T544" i="26" s="1"/>
  <c r="AD543" i="26"/>
  <c r="S543" i="26"/>
  <c r="T543" i="26" s="1"/>
  <c r="Q543" i="26"/>
  <c r="U543" i="26" s="1"/>
  <c r="AD542" i="26"/>
  <c r="S542" i="26"/>
  <c r="T542" i="26" s="1"/>
  <c r="Q542" i="26"/>
  <c r="U542" i="26" s="1"/>
  <c r="AD541" i="26"/>
  <c r="S541" i="26"/>
  <c r="T541" i="26" s="1"/>
  <c r="AD540" i="26"/>
  <c r="S540" i="26"/>
  <c r="T540" i="26" s="1"/>
  <c r="Q540" i="26"/>
  <c r="U540" i="26" s="1"/>
  <c r="AD539" i="26"/>
  <c r="S539" i="26"/>
  <c r="T539" i="26" s="1"/>
  <c r="Q539" i="26"/>
  <c r="U539" i="26" s="1"/>
  <c r="AD538" i="26"/>
  <c r="S538" i="26"/>
  <c r="T538" i="26" s="1"/>
  <c r="Q538" i="26"/>
  <c r="U538" i="26" s="1"/>
  <c r="AD537" i="26"/>
  <c r="S537" i="26"/>
  <c r="T537" i="26" s="1"/>
  <c r="Q537" i="26"/>
  <c r="U537" i="26" s="1"/>
  <c r="AD536" i="26"/>
  <c r="S536" i="26"/>
  <c r="T536" i="26" s="1"/>
  <c r="AD535" i="26"/>
  <c r="S535" i="26"/>
  <c r="T535" i="26" s="1"/>
  <c r="Q535" i="26"/>
  <c r="U535" i="26" s="1"/>
  <c r="AD534" i="26"/>
  <c r="S534" i="26"/>
  <c r="T534" i="26" s="1"/>
  <c r="Q534" i="26"/>
  <c r="U534" i="26" s="1"/>
  <c r="AD533" i="26"/>
  <c r="S533" i="26"/>
  <c r="T533" i="26" s="1"/>
  <c r="AD532" i="26"/>
  <c r="S532" i="26"/>
  <c r="T532" i="26" s="1"/>
  <c r="Q532" i="26"/>
  <c r="U532" i="26" s="1"/>
  <c r="AD531" i="26"/>
  <c r="S531" i="26"/>
  <c r="T531" i="26" s="1"/>
  <c r="Q531" i="26"/>
  <c r="U531" i="26" s="1"/>
  <c r="AD530" i="26"/>
  <c r="S530" i="26"/>
  <c r="T530" i="26" s="1"/>
  <c r="Q530" i="26"/>
  <c r="U530" i="26" s="1"/>
  <c r="AD529" i="26"/>
  <c r="S529" i="26"/>
  <c r="T529" i="26" s="1"/>
  <c r="Q529" i="26"/>
  <c r="U529" i="26" s="1"/>
  <c r="AD528" i="26"/>
  <c r="S528" i="26"/>
  <c r="T528" i="26" s="1"/>
  <c r="Q528" i="26"/>
  <c r="U528" i="26" s="1"/>
  <c r="AD527" i="26"/>
  <c r="S527" i="26"/>
  <c r="T527" i="26" s="1"/>
  <c r="Q527" i="26"/>
  <c r="U527" i="26" s="1"/>
  <c r="AD526" i="26"/>
  <c r="S526" i="26"/>
  <c r="T526" i="26" s="1"/>
  <c r="Q526" i="26"/>
  <c r="U526" i="26" s="1"/>
  <c r="AD525" i="26"/>
  <c r="S525" i="26"/>
  <c r="T525" i="26" s="1"/>
  <c r="AD524" i="26"/>
  <c r="S524" i="26"/>
  <c r="T524" i="26" s="1"/>
  <c r="Q524" i="26"/>
  <c r="U524" i="26" s="1"/>
  <c r="AD523" i="26"/>
  <c r="S523" i="26"/>
  <c r="T523" i="26" s="1"/>
  <c r="Q523" i="26"/>
  <c r="U523" i="26" s="1"/>
  <c r="AD522" i="26"/>
  <c r="S522" i="26"/>
  <c r="T522" i="26" s="1"/>
  <c r="Q522" i="26"/>
  <c r="U522" i="26" s="1"/>
  <c r="AD521" i="26"/>
  <c r="S521" i="26"/>
  <c r="T521" i="26" s="1"/>
  <c r="AD520" i="26"/>
  <c r="S520" i="26"/>
  <c r="T520" i="26" s="1"/>
  <c r="AD519" i="26"/>
  <c r="S519" i="26"/>
  <c r="T519" i="26" s="1"/>
  <c r="Q519" i="26"/>
  <c r="U519" i="26" s="1"/>
  <c r="AD518" i="26"/>
  <c r="S518" i="26"/>
  <c r="T518" i="26" s="1"/>
  <c r="Q518" i="26"/>
  <c r="U518" i="26" s="1"/>
  <c r="AD517" i="26"/>
  <c r="S517" i="26"/>
  <c r="T517" i="26" s="1"/>
  <c r="AD516" i="26"/>
  <c r="S516" i="26"/>
  <c r="T516" i="26" s="1"/>
  <c r="Q516" i="26"/>
  <c r="U516" i="26" s="1"/>
  <c r="AD515" i="26"/>
  <c r="S515" i="26"/>
  <c r="T515" i="26" s="1"/>
  <c r="Q515" i="26"/>
  <c r="U515" i="26" s="1"/>
  <c r="AD514" i="26"/>
  <c r="S514" i="26"/>
  <c r="T514" i="26" s="1"/>
  <c r="Q514" i="26"/>
  <c r="U514" i="26" s="1"/>
  <c r="AD513" i="26"/>
  <c r="S513" i="26"/>
  <c r="T513" i="26" s="1"/>
  <c r="Q513" i="26"/>
  <c r="U513" i="26" s="1"/>
  <c r="AD512" i="26"/>
  <c r="S512" i="26"/>
  <c r="T512" i="26" s="1"/>
  <c r="AD511" i="26"/>
  <c r="S511" i="26"/>
  <c r="T511" i="26" s="1"/>
  <c r="Q511" i="26"/>
  <c r="U511" i="26" s="1"/>
  <c r="AD510" i="26"/>
  <c r="S510" i="26"/>
  <c r="T510" i="26" s="1"/>
  <c r="Q510" i="26"/>
  <c r="U510" i="26" s="1"/>
  <c r="AD509" i="26"/>
  <c r="S509" i="26"/>
  <c r="T509" i="26" s="1"/>
  <c r="AD508" i="26"/>
  <c r="S508" i="26"/>
  <c r="T508" i="26" s="1"/>
  <c r="Q508" i="26"/>
  <c r="U508" i="26" s="1"/>
  <c r="AD507" i="26"/>
  <c r="S507" i="26"/>
  <c r="T507" i="26" s="1"/>
  <c r="Q507" i="26"/>
  <c r="U507" i="26" s="1"/>
  <c r="AD506" i="26"/>
  <c r="S506" i="26"/>
  <c r="T506" i="26" s="1"/>
  <c r="Q506" i="26"/>
  <c r="U506" i="26" s="1"/>
  <c r="AD505" i="26"/>
  <c r="S505" i="26"/>
  <c r="T505" i="26" s="1"/>
  <c r="AD504" i="26"/>
  <c r="S504" i="26"/>
  <c r="T504" i="26" s="1"/>
  <c r="AD503" i="26"/>
  <c r="S503" i="26"/>
  <c r="T503" i="26" s="1"/>
  <c r="Q503" i="26"/>
  <c r="AD502" i="26"/>
  <c r="S502" i="26"/>
  <c r="T502" i="26" s="1"/>
  <c r="Q502" i="26"/>
  <c r="U502" i="26" s="1"/>
  <c r="AD501" i="26"/>
  <c r="S501" i="26"/>
  <c r="T501" i="26" s="1"/>
  <c r="AD500" i="26"/>
  <c r="S500" i="26"/>
  <c r="T500" i="26" s="1"/>
  <c r="Q500" i="26"/>
  <c r="U500" i="26" s="1"/>
  <c r="AD499" i="26"/>
  <c r="S499" i="26"/>
  <c r="T499" i="26" s="1"/>
  <c r="Q499" i="26"/>
  <c r="U499" i="26" s="1"/>
  <c r="AD498" i="26"/>
  <c r="S498" i="26"/>
  <c r="T498" i="26" s="1"/>
  <c r="Q498" i="26"/>
  <c r="U498" i="26" s="1"/>
  <c r="AD497" i="26"/>
  <c r="S497" i="26"/>
  <c r="T497" i="26" s="1"/>
  <c r="AD496" i="26"/>
  <c r="S496" i="26"/>
  <c r="T496" i="26" s="1"/>
  <c r="AD495" i="26"/>
  <c r="S495" i="26"/>
  <c r="T495" i="26" s="1"/>
  <c r="AD494" i="26"/>
  <c r="S494" i="26"/>
  <c r="T494" i="26" s="1"/>
  <c r="Q494" i="26"/>
  <c r="U494" i="26" s="1"/>
  <c r="AD493" i="26"/>
  <c r="S493" i="26"/>
  <c r="T493" i="26" s="1"/>
  <c r="AD492" i="26"/>
  <c r="S492" i="26"/>
  <c r="T492" i="26" s="1"/>
  <c r="Q492" i="26"/>
  <c r="U492" i="26" s="1"/>
  <c r="AD491" i="26"/>
  <c r="S491" i="26"/>
  <c r="T491" i="26" s="1"/>
  <c r="Q491" i="26"/>
  <c r="U491" i="26" s="1"/>
  <c r="AD490" i="26"/>
  <c r="S490" i="26"/>
  <c r="T490" i="26" s="1"/>
  <c r="AD489" i="26"/>
  <c r="S489" i="26"/>
  <c r="T489" i="26" s="1"/>
  <c r="AD488" i="26"/>
  <c r="S488" i="26"/>
  <c r="T488" i="26" s="1"/>
  <c r="AD487" i="26"/>
  <c r="S487" i="26"/>
  <c r="T487" i="26" s="1"/>
  <c r="AD486" i="26"/>
  <c r="S486" i="26"/>
  <c r="T486" i="26" s="1"/>
  <c r="Q486" i="26"/>
  <c r="U486" i="26" s="1"/>
  <c r="AD485" i="26"/>
  <c r="S485" i="26"/>
  <c r="T485" i="26" s="1"/>
  <c r="AD484" i="26"/>
  <c r="S484" i="26"/>
  <c r="T484" i="26" s="1"/>
  <c r="Q484" i="26"/>
  <c r="U484" i="26" s="1"/>
  <c r="AD483" i="26"/>
  <c r="S483" i="26"/>
  <c r="T483" i="26" s="1"/>
  <c r="Q483" i="26"/>
  <c r="U483" i="26" s="1"/>
  <c r="AD482" i="26"/>
  <c r="S482" i="26"/>
  <c r="T482" i="26" s="1"/>
  <c r="Q482" i="26"/>
  <c r="U482" i="26" s="1"/>
  <c r="AD481" i="26"/>
  <c r="S481" i="26"/>
  <c r="T481" i="26" s="1"/>
  <c r="Q481" i="26"/>
  <c r="U481" i="26" s="1"/>
  <c r="AD480" i="26"/>
  <c r="S480" i="26"/>
  <c r="T480" i="26" s="1"/>
  <c r="AD479" i="26"/>
  <c r="S479" i="26"/>
  <c r="T479" i="26" s="1"/>
  <c r="AD478" i="26"/>
  <c r="S478" i="26"/>
  <c r="T478" i="26" s="1"/>
  <c r="Q478" i="26"/>
  <c r="U478" i="26" s="1"/>
  <c r="AD477" i="26"/>
  <c r="S477" i="26"/>
  <c r="T477" i="26" s="1"/>
  <c r="AD476" i="26"/>
  <c r="S476" i="26"/>
  <c r="T476" i="26" s="1"/>
  <c r="Q476" i="26"/>
  <c r="U476" i="26" s="1"/>
  <c r="AD475" i="26"/>
  <c r="S475" i="26"/>
  <c r="T475" i="26" s="1"/>
  <c r="Q475" i="26"/>
  <c r="U475" i="26" s="1"/>
  <c r="AD474" i="26"/>
  <c r="S474" i="26"/>
  <c r="T474" i="26" s="1"/>
  <c r="Q474" i="26"/>
  <c r="U474" i="26" s="1"/>
  <c r="AD473" i="26"/>
  <c r="S473" i="26"/>
  <c r="T473" i="26" s="1"/>
  <c r="Q473" i="26"/>
  <c r="U473" i="26" s="1"/>
  <c r="AD472" i="26"/>
  <c r="S472" i="26"/>
  <c r="T472" i="26" s="1"/>
  <c r="AD471" i="26"/>
  <c r="S471" i="26"/>
  <c r="T471" i="26" s="1"/>
  <c r="Q471" i="26"/>
  <c r="U471" i="26" s="1"/>
  <c r="AD470" i="26"/>
  <c r="S470" i="26"/>
  <c r="T470" i="26" s="1"/>
  <c r="Q470" i="26"/>
  <c r="U470" i="26" s="1"/>
  <c r="AD469" i="26"/>
  <c r="S469" i="26"/>
  <c r="T469" i="26" s="1"/>
  <c r="AD468" i="26"/>
  <c r="S468" i="26"/>
  <c r="T468" i="26" s="1"/>
  <c r="Q468" i="26"/>
  <c r="U468" i="26" s="1"/>
  <c r="AD467" i="26"/>
  <c r="S467" i="26"/>
  <c r="T467" i="26" s="1"/>
  <c r="Q467" i="26"/>
  <c r="U467" i="26" s="1"/>
  <c r="AD466" i="26"/>
  <c r="S466" i="26"/>
  <c r="T466" i="26" s="1"/>
  <c r="Q466" i="26"/>
  <c r="U466" i="26" s="1"/>
  <c r="AD465" i="26"/>
  <c r="S465" i="26"/>
  <c r="T465" i="26" s="1"/>
  <c r="Q465" i="26"/>
  <c r="U465" i="26" s="1"/>
  <c r="AD464" i="26"/>
  <c r="S464" i="26"/>
  <c r="T464" i="26" s="1"/>
  <c r="AD463" i="26"/>
  <c r="S463" i="26"/>
  <c r="T463" i="26" s="1"/>
  <c r="AD462" i="26"/>
  <c r="S462" i="26"/>
  <c r="T462" i="26" s="1"/>
  <c r="Q462" i="26"/>
  <c r="U462" i="26" s="1"/>
  <c r="AD461" i="26"/>
  <c r="S461" i="26"/>
  <c r="T461" i="26" s="1"/>
  <c r="AD460" i="26"/>
  <c r="S460" i="26"/>
  <c r="T460" i="26" s="1"/>
  <c r="Q460" i="26"/>
  <c r="U460" i="26" s="1"/>
  <c r="AD459" i="26"/>
  <c r="S459" i="26"/>
  <c r="T459" i="26" s="1"/>
  <c r="Q459" i="26"/>
  <c r="U459" i="26" s="1"/>
  <c r="AD458" i="26"/>
  <c r="S458" i="26"/>
  <c r="T458" i="26" s="1"/>
  <c r="Q458" i="26"/>
  <c r="U458" i="26" s="1"/>
  <c r="AD457" i="26"/>
  <c r="S457" i="26"/>
  <c r="T457" i="26" s="1"/>
  <c r="Q457" i="26"/>
  <c r="U457" i="26" s="1"/>
  <c r="AD456" i="26"/>
  <c r="S456" i="26"/>
  <c r="T456" i="26" s="1"/>
  <c r="AD455" i="26"/>
  <c r="S455" i="26"/>
  <c r="T455" i="26" s="1"/>
  <c r="Q455" i="26"/>
  <c r="U455" i="26" s="1"/>
  <c r="AD454" i="26"/>
  <c r="S454" i="26"/>
  <c r="T454" i="26" s="1"/>
  <c r="Q454" i="26"/>
  <c r="U454" i="26" s="1"/>
  <c r="AD453" i="26"/>
  <c r="S453" i="26"/>
  <c r="T453" i="26" s="1"/>
  <c r="AD452" i="26"/>
  <c r="S452" i="26"/>
  <c r="T452" i="26" s="1"/>
  <c r="Q452" i="26"/>
  <c r="U452" i="26" s="1"/>
  <c r="AD451" i="26"/>
  <c r="S451" i="26"/>
  <c r="T451" i="26" s="1"/>
  <c r="Q451" i="26"/>
  <c r="U451" i="26" s="1"/>
  <c r="AD450" i="26"/>
  <c r="S450" i="26"/>
  <c r="T450" i="26" s="1"/>
  <c r="Q450" i="26"/>
  <c r="U450" i="26" s="1"/>
  <c r="AD449" i="26"/>
  <c r="S449" i="26"/>
  <c r="T449" i="26" s="1"/>
  <c r="AD448" i="26"/>
  <c r="S448" i="26"/>
  <c r="T448" i="26" s="1"/>
  <c r="AD447" i="26"/>
  <c r="S447" i="26"/>
  <c r="T447" i="26" s="1"/>
  <c r="AD446" i="26"/>
  <c r="S446" i="26"/>
  <c r="T446" i="26" s="1"/>
  <c r="Q446" i="26"/>
  <c r="U446" i="26" s="1"/>
  <c r="AD445" i="26"/>
  <c r="S445" i="26"/>
  <c r="T445" i="26" s="1"/>
  <c r="AD444" i="26"/>
  <c r="S444" i="26"/>
  <c r="T444" i="26" s="1"/>
  <c r="Q444" i="26"/>
  <c r="U444" i="26" s="1"/>
  <c r="AD443" i="26"/>
  <c r="S443" i="26"/>
  <c r="T443" i="26" s="1"/>
  <c r="Q443" i="26"/>
  <c r="U443" i="26" s="1"/>
  <c r="AD442" i="26"/>
  <c r="S442" i="26"/>
  <c r="T442" i="26" s="1"/>
  <c r="Q442" i="26"/>
  <c r="U442" i="26" s="1"/>
  <c r="AD441" i="26"/>
  <c r="S441" i="26"/>
  <c r="T441" i="26" s="1"/>
  <c r="Q441" i="26"/>
  <c r="U441" i="26" s="1"/>
  <c r="AD440" i="26"/>
  <c r="S440" i="26"/>
  <c r="T440" i="26" s="1"/>
  <c r="AD439" i="26"/>
  <c r="S439" i="26"/>
  <c r="T439" i="26" s="1"/>
  <c r="Q439" i="26"/>
  <c r="U439" i="26" s="1"/>
  <c r="AD438" i="26"/>
  <c r="S438" i="26"/>
  <c r="T438" i="26" s="1"/>
  <c r="Q438" i="26"/>
  <c r="U438" i="26" s="1"/>
  <c r="AD437" i="26"/>
  <c r="S437" i="26"/>
  <c r="T437" i="26" s="1"/>
  <c r="AD436" i="26"/>
  <c r="S436" i="26"/>
  <c r="T436" i="26" s="1"/>
  <c r="Q436" i="26"/>
  <c r="U436" i="26" s="1"/>
  <c r="AD435" i="26"/>
  <c r="S435" i="26"/>
  <c r="T435" i="26" s="1"/>
  <c r="Q435" i="26"/>
  <c r="U435" i="26" s="1"/>
  <c r="AD434" i="26"/>
  <c r="S434" i="26"/>
  <c r="T434" i="26" s="1"/>
  <c r="Q434" i="26"/>
  <c r="U434" i="26" s="1"/>
  <c r="AD433" i="26"/>
  <c r="S433" i="26"/>
  <c r="T433" i="26" s="1"/>
  <c r="Q433" i="26"/>
  <c r="U433" i="26" s="1"/>
  <c r="AD432" i="26"/>
  <c r="S432" i="26"/>
  <c r="T432" i="26" s="1"/>
  <c r="AD431" i="26"/>
  <c r="S431" i="26"/>
  <c r="T431" i="26" s="1"/>
  <c r="Q431" i="26"/>
  <c r="U431" i="26" s="1"/>
  <c r="AD430" i="26"/>
  <c r="S430" i="26"/>
  <c r="T430" i="26" s="1"/>
  <c r="Q430" i="26"/>
  <c r="U430" i="26" s="1"/>
  <c r="AD429" i="26"/>
  <c r="S429" i="26"/>
  <c r="T429" i="26" s="1"/>
  <c r="AD428" i="26"/>
  <c r="S428" i="26"/>
  <c r="T428" i="26" s="1"/>
  <c r="Q428" i="26"/>
  <c r="U428" i="26" s="1"/>
  <c r="AD427" i="26"/>
  <c r="S427" i="26"/>
  <c r="T427" i="26" s="1"/>
  <c r="Q427" i="26"/>
  <c r="U427" i="26" s="1"/>
  <c r="AD426" i="26"/>
  <c r="S426" i="26"/>
  <c r="T426" i="26" s="1"/>
  <c r="Q426" i="26"/>
  <c r="U426" i="26" s="1"/>
  <c r="AD425" i="26"/>
  <c r="S425" i="26"/>
  <c r="T425" i="26" s="1"/>
  <c r="Q425" i="26"/>
  <c r="U425" i="26" s="1"/>
  <c r="AD424" i="26"/>
  <c r="S424" i="26"/>
  <c r="T424" i="26" s="1"/>
  <c r="AD423" i="26"/>
  <c r="S423" i="26"/>
  <c r="T423" i="26" s="1"/>
  <c r="Q423" i="26"/>
  <c r="U423" i="26" s="1"/>
  <c r="AD422" i="26"/>
  <c r="S422" i="26"/>
  <c r="T422" i="26" s="1"/>
  <c r="Q422" i="26"/>
  <c r="U422" i="26" s="1"/>
  <c r="AD421" i="26"/>
  <c r="S421" i="26"/>
  <c r="T421" i="26" s="1"/>
  <c r="AD420" i="26"/>
  <c r="S420" i="26"/>
  <c r="T420" i="26" s="1"/>
  <c r="Q420" i="26"/>
  <c r="U420" i="26" s="1"/>
  <c r="AD419" i="26"/>
  <c r="S419" i="26"/>
  <c r="T419" i="26" s="1"/>
  <c r="Q419" i="26"/>
  <c r="U419" i="26" s="1"/>
  <c r="AD418" i="26"/>
  <c r="S418" i="26"/>
  <c r="T418" i="26" s="1"/>
  <c r="AD417" i="26"/>
  <c r="S417" i="26"/>
  <c r="T417" i="26" s="1"/>
  <c r="Q417" i="26"/>
  <c r="U417" i="26" s="1"/>
  <c r="AD416" i="26"/>
  <c r="S416" i="26"/>
  <c r="T416" i="26" s="1"/>
  <c r="AD415" i="26"/>
  <c r="S415" i="26"/>
  <c r="T415" i="26" s="1"/>
  <c r="AD414" i="26"/>
  <c r="S414" i="26"/>
  <c r="T414" i="26" s="1"/>
  <c r="Q414" i="26"/>
  <c r="U414" i="26" s="1"/>
  <c r="AD413" i="26"/>
  <c r="S413" i="26"/>
  <c r="T413" i="26" s="1"/>
  <c r="AD412" i="26"/>
  <c r="S412" i="26"/>
  <c r="T412" i="26" s="1"/>
  <c r="Q412" i="26"/>
  <c r="U412" i="26" s="1"/>
  <c r="AD411" i="26"/>
  <c r="S411" i="26"/>
  <c r="T411" i="26" s="1"/>
  <c r="Q411" i="26"/>
  <c r="U411" i="26" s="1"/>
  <c r="AD410" i="26"/>
  <c r="S410" i="26"/>
  <c r="T410" i="26" s="1"/>
  <c r="Q410" i="26"/>
  <c r="U410" i="26" s="1"/>
  <c r="AD409" i="26"/>
  <c r="S409" i="26"/>
  <c r="T409" i="26" s="1"/>
  <c r="AD408" i="26"/>
  <c r="S408" i="26"/>
  <c r="T408" i="26" s="1"/>
  <c r="AD407" i="26"/>
  <c r="S407" i="26"/>
  <c r="T407" i="26" s="1"/>
  <c r="Q407" i="26"/>
  <c r="U407" i="26" s="1"/>
  <c r="AD406" i="26"/>
  <c r="S406" i="26"/>
  <c r="T406" i="26" s="1"/>
  <c r="Q406" i="26"/>
  <c r="U406" i="26" s="1"/>
  <c r="AD405" i="26"/>
  <c r="S405" i="26"/>
  <c r="T405" i="26" s="1"/>
  <c r="AD404" i="26"/>
  <c r="S404" i="26"/>
  <c r="T404" i="26" s="1"/>
  <c r="Q404" i="26"/>
  <c r="U404" i="26" s="1"/>
  <c r="AD403" i="26"/>
  <c r="S403" i="26"/>
  <c r="T403" i="26" s="1"/>
  <c r="Q403" i="26"/>
  <c r="U403" i="26" s="1"/>
  <c r="AD402" i="26"/>
  <c r="S402" i="26"/>
  <c r="T402" i="26" s="1"/>
  <c r="Q402" i="26"/>
  <c r="U402" i="26" s="1"/>
  <c r="AD401" i="26"/>
  <c r="S401" i="26"/>
  <c r="T401" i="26" s="1"/>
  <c r="AD400" i="26"/>
  <c r="S400" i="26"/>
  <c r="T400" i="26" s="1"/>
  <c r="AD399" i="26"/>
  <c r="S399" i="26"/>
  <c r="T399" i="26" s="1"/>
  <c r="Q399" i="26"/>
  <c r="U399" i="26" s="1"/>
  <c r="AD398" i="26"/>
  <c r="S398" i="26"/>
  <c r="T398" i="26" s="1"/>
  <c r="Q398" i="26"/>
  <c r="U398" i="26" s="1"/>
  <c r="AD397" i="26"/>
  <c r="S397" i="26"/>
  <c r="T397" i="26" s="1"/>
  <c r="AD396" i="26"/>
  <c r="S396" i="26"/>
  <c r="T396" i="26" s="1"/>
  <c r="Q396" i="26"/>
  <c r="U396" i="26" s="1"/>
  <c r="AD395" i="26"/>
  <c r="S395" i="26"/>
  <c r="T395" i="26" s="1"/>
  <c r="Q395" i="26"/>
  <c r="U395" i="26" s="1"/>
  <c r="AD394" i="26"/>
  <c r="S394" i="26"/>
  <c r="T394" i="26" s="1"/>
  <c r="Q394" i="26"/>
  <c r="U394" i="26" s="1"/>
  <c r="AD393" i="26"/>
  <c r="S393" i="26"/>
  <c r="T393" i="26" s="1"/>
  <c r="Q393" i="26"/>
  <c r="U393" i="26" s="1"/>
  <c r="AD392" i="26"/>
  <c r="S392" i="26"/>
  <c r="T392" i="26" s="1"/>
  <c r="Q392" i="26"/>
  <c r="U392" i="26" s="1"/>
  <c r="AD391" i="26"/>
  <c r="S391" i="26"/>
  <c r="T391" i="26" s="1"/>
  <c r="AD390" i="26"/>
  <c r="S390" i="26"/>
  <c r="T390" i="26" s="1"/>
  <c r="Q390" i="26"/>
  <c r="U390" i="26" s="1"/>
  <c r="AD389" i="26"/>
  <c r="S389" i="26"/>
  <c r="T389" i="26" s="1"/>
  <c r="AD388" i="26"/>
  <c r="S388" i="26"/>
  <c r="T388" i="26" s="1"/>
  <c r="Q388" i="26"/>
  <c r="U388" i="26" s="1"/>
  <c r="AD387" i="26"/>
  <c r="S387" i="26"/>
  <c r="T387" i="26" s="1"/>
  <c r="Q387" i="26"/>
  <c r="U387" i="26" s="1"/>
  <c r="AD386" i="26"/>
  <c r="S386" i="26"/>
  <c r="T386" i="26" s="1"/>
  <c r="Q386" i="26"/>
  <c r="U386" i="26" s="1"/>
  <c r="AD385" i="26"/>
  <c r="S385" i="26"/>
  <c r="T385" i="26" s="1"/>
  <c r="Q385" i="26"/>
  <c r="U385" i="26" s="1"/>
  <c r="AD384" i="26"/>
  <c r="S384" i="26"/>
  <c r="T384" i="26" s="1"/>
  <c r="AD383" i="26"/>
  <c r="S383" i="26"/>
  <c r="T383" i="26" s="1"/>
  <c r="Q383" i="26"/>
  <c r="U383" i="26" s="1"/>
  <c r="AD382" i="26"/>
  <c r="S382" i="26"/>
  <c r="T382" i="26" s="1"/>
  <c r="Q382" i="26"/>
  <c r="U382" i="26" s="1"/>
  <c r="AD381" i="26"/>
  <c r="S381" i="26"/>
  <c r="T381" i="26" s="1"/>
  <c r="AD380" i="26"/>
  <c r="S380" i="26"/>
  <c r="T380" i="26" s="1"/>
  <c r="Q380" i="26"/>
  <c r="U380" i="26" s="1"/>
  <c r="AD379" i="26"/>
  <c r="S379" i="26"/>
  <c r="T379" i="26" s="1"/>
  <c r="Q379" i="26"/>
  <c r="U379" i="26" s="1"/>
  <c r="AD378" i="26"/>
  <c r="S378" i="26"/>
  <c r="T378" i="26" s="1"/>
  <c r="Q378" i="26"/>
  <c r="U378" i="26" s="1"/>
  <c r="AD377" i="26"/>
  <c r="S377" i="26"/>
  <c r="T377" i="26" s="1"/>
  <c r="AD376" i="26"/>
  <c r="S376" i="26"/>
  <c r="T376" i="26" s="1"/>
  <c r="AD375" i="26"/>
  <c r="S375" i="26"/>
  <c r="T375" i="26" s="1"/>
  <c r="Q375" i="26"/>
  <c r="U375" i="26" s="1"/>
  <c r="AD374" i="26"/>
  <c r="S374" i="26"/>
  <c r="T374" i="26" s="1"/>
  <c r="Q374" i="26"/>
  <c r="U374" i="26" s="1"/>
  <c r="AD373" i="26"/>
  <c r="S373" i="26"/>
  <c r="T373" i="26" s="1"/>
  <c r="AD372" i="26"/>
  <c r="S372" i="26"/>
  <c r="T372" i="26" s="1"/>
  <c r="Q372" i="26"/>
  <c r="U372" i="26" s="1"/>
  <c r="AD371" i="26"/>
  <c r="S371" i="26"/>
  <c r="T371" i="26" s="1"/>
  <c r="Q371" i="26"/>
  <c r="U371" i="26" s="1"/>
  <c r="AD370" i="26"/>
  <c r="S370" i="26"/>
  <c r="T370" i="26" s="1"/>
  <c r="Q370" i="26"/>
  <c r="U370" i="26" s="1"/>
  <c r="AD369" i="26"/>
  <c r="S369" i="26"/>
  <c r="T369" i="26" s="1"/>
  <c r="Q369" i="26"/>
  <c r="U369" i="26" s="1"/>
  <c r="AD368" i="26"/>
  <c r="S368" i="26"/>
  <c r="T368" i="26" s="1"/>
  <c r="AD367" i="26"/>
  <c r="S367" i="26"/>
  <c r="T367" i="26" s="1"/>
  <c r="AD366" i="26"/>
  <c r="S366" i="26"/>
  <c r="T366" i="26" s="1"/>
  <c r="Q366" i="26"/>
  <c r="U366" i="26" s="1"/>
  <c r="AD365" i="26"/>
  <c r="S365" i="26"/>
  <c r="T365" i="26" s="1"/>
  <c r="AD364" i="26"/>
  <c r="S364" i="26"/>
  <c r="T364" i="26" s="1"/>
  <c r="Q364" i="26"/>
  <c r="U364" i="26" s="1"/>
  <c r="AD363" i="26"/>
  <c r="S363" i="26"/>
  <c r="T363" i="26" s="1"/>
  <c r="Q363" i="26"/>
  <c r="U363" i="26" s="1"/>
  <c r="AD362" i="26"/>
  <c r="S362" i="26"/>
  <c r="T362" i="26" s="1"/>
  <c r="Q362" i="26"/>
  <c r="U362" i="26" s="1"/>
  <c r="AD361" i="26"/>
  <c r="S361" i="26"/>
  <c r="T361" i="26" s="1"/>
  <c r="Q361" i="26"/>
  <c r="U361" i="26" s="1"/>
  <c r="AD360" i="26"/>
  <c r="S360" i="26"/>
  <c r="T360" i="26" s="1"/>
  <c r="AD359" i="26"/>
  <c r="S359" i="26"/>
  <c r="T359" i="26" s="1"/>
  <c r="Q359" i="26"/>
  <c r="U359" i="26" s="1"/>
  <c r="AD358" i="26"/>
  <c r="S358" i="26"/>
  <c r="T358" i="26" s="1"/>
  <c r="Q358" i="26"/>
  <c r="U358" i="26" s="1"/>
  <c r="AD357" i="26"/>
  <c r="S357" i="26"/>
  <c r="T357" i="26" s="1"/>
  <c r="AD356" i="26"/>
  <c r="S356" i="26"/>
  <c r="T356" i="26" s="1"/>
  <c r="Q356" i="26"/>
  <c r="U356" i="26" s="1"/>
  <c r="AD355" i="26"/>
  <c r="S355" i="26"/>
  <c r="T355" i="26" s="1"/>
  <c r="Q355" i="26"/>
  <c r="U355" i="26" s="1"/>
  <c r="AD354" i="26"/>
  <c r="S354" i="26"/>
  <c r="T354" i="26" s="1"/>
  <c r="Q354" i="26"/>
  <c r="U354" i="26" s="1"/>
  <c r="AD353" i="26"/>
  <c r="S353" i="26"/>
  <c r="T353" i="26" s="1"/>
  <c r="Q353" i="26"/>
  <c r="U353" i="26" s="1"/>
  <c r="AD352" i="26"/>
  <c r="S352" i="26"/>
  <c r="T352" i="26" s="1"/>
  <c r="AD351" i="26"/>
  <c r="S351" i="26"/>
  <c r="T351" i="26" s="1"/>
  <c r="Q351" i="26"/>
  <c r="U351" i="26" s="1"/>
  <c r="AD350" i="26"/>
  <c r="S350" i="26"/>
  <c r="T350" i="26" s="1"/>
  <c r="Q350" i="26"/>
  <c r="U350" i="26" s="1"/>
  <c r="AD349" i="26"/>
  <c r="S349" i="26"/>
  <c r="T349" i="26" s="1"/>
  <c r="AD348" i="26"/>
  <c r="S348" i="26"/>
  <c r="T348" i="26" s="1"/>
  <c r="Q348" i="26"/>
  <c r="U348" i="26" s="1"/>
  <c r="AD347" i="26"/>
  <c r="S347" i="26"/>
  <c r="T347" i="26" s="1"/>
  <c r="Q347" i="26"/>
  <c r="U347" i="26" s="1"/>
  <c r="AD346" i="26"/>
  <c r="S346" i="26"/>
  <c r="T346" i="26" s="1"/>
  <c r="Q346" i="26"/>
  <c r="U346" i="26" s="1"/>
  <c r="AD345" i="26"/>
  <c r="S345" i="26"/>
  <c r="T345" i="26" s="1"/>
  <c r="Q345" i="26"/>
  <c r="U345" i="26" s="1"/>
  <c r="AD344" i="26"/>
  <c r="S344" i="26"/>
  <c r="T344" i="26" s="1"/>
  <c r="AD343" i="26"/>
  <c r="S343" i="26"/>
  <c r="T343" i="26" s="1"/>
  <c r="Q343" i="26"/>
  <c r="U343" i="26" s="1"/>
  <c r="AD342" i="26"/>
  <c r="S342" i="26"/>
  <c r="T342" i="26" s="1"/>
  <c r="Q342" i="26"/>
  <c r="U342" i="26" s="1"/>
  <c r="AD341" i="26"/>
  <c r="S341" i="26"/>
  <c r="T341" i="26" s="1"/>
  <c r="AD340" i="26"/>
  <c r="S340" i="26"/>
  <c r="T340" i="26" s="1"/>
  <c r="Q340" i="26"/>
  <c r="U340" i="26" s="1"/>
  <c r="AD339" i="26"/>
  <c r="S339" i="26"/>
  <c r="T339" i="26" s="1"/>
  <c r="Q339" i="26"/>
  <c r="U339" i="26" s="1"/>
  <c r="AD338" i="26"/>
  <c r="S338" i="26"/>
  <c r="T338" i="26" s="1"/>
  <c r="Q338" i="26"/>
  <c r="U338" i="26" s="1"/>
  <c r="AD337" i="26"/>
  <c r="S337" i="26"/>
  <c r="T337" i="26" s="1"/>
  <c r="AD336" i="26"/>
  <c r="S336" i="26"/>
  <c r="T336" i="26" s="1"/>
  <c r="AD335" i="26"/>
  <c r="S335" i="26"/>
  <c r="T335" i="26" s="1"/>
  <c r="AD334" i="26"/>
  <c r="S334" i="26"/>
  <c r="T334" i="26" s="1"/>
  <c r="Q334" i="26"/>
  <c r="U334" i="26" s="1"/>
  <c r="AD333" i="26"/>
  <c r="S333" i="26"/>
  <c r="T333" i="26" s="1"/>
  <c r="AD332" i="26"/>
  <c r="S332" i="26"/>
  <c r="T332" i="26" s="1"/>
  <c r="Q332" i="26"/>
  <c r="U332" i="26" s="1"/>
  <c r="AD331" i="26"/>
  <c r="S331" i="26"/>
  <c r="T331" i="26" s="1"/>
  <c r="Q331" i="26"/>
  <c r="U331" i="26" s="1"/>
  <c r="AD330" i="26"/>
  <c r="S330" i="26"/>
  <c r="T330" i="26" s="1"/>
  <c r="AD329" i="26"/>
  <c r="S329" i="26"/>
  <c r="T329" i="26" s="1"/>
  <c r="AD328" i="26"/>
  <c r="S328" i="26"/>
  <c r="T328" i="26" s="1"/>
  <c r="AD327" i="26"/>
  <c r="S327" i="26"/>
  <c r="T327" i="26" s="1"/>
  <c r="Q327" i="26"/>
  <c r="U327" i="26" s="1"/>
  <c r="AD326" i="26"/>
  <c r="S326" i="26"/>
  <c r="T326" i="26" s="1"/>
  <c r="Q326" i="26"/>
  <c r="U326" i="26" s="1"/>
  <c r="AD325" i="26"/>
  <c r="S325" i="26"/>
  <c r="T325" i="26" s="1"/>
  <c r="AD324" i="26"/>
  <c r="S324" i="26"/>
  <c r="T324" i="26" s="1"/>
  <c r="Q324" i="26"/>
  <c r="U324" i="26" s="1"/>
  <c r="AD323" i="26"/>
  <c r="S323" i="26"/>
  <c r="T323" i="26" s="1"/>
  <c r="Q323" i="26"/>
  <c r="U323" i="26" s="1"/>
  <c r="AD322" i="26"/>
  <c r="S322" i="26"/>
  <c r="T322" i="26" s="1"/>
  <c r="Q322" i="26"/>
  <c r="U322" i="26" s="1"/>
  <c r="AD321" i="26"/>
  <c r="S321" i="26"/>
  <c r="T321" i="26" s="1"/>
  <c r="Q321" i="26"/>
  <c r="U321" i="26" s="1"/>
  <c r="AD320" i="26"/>
  <c r="S320" i="26"/>
  <c r="T320" i="26" s="1"/>
  <c r="AD319" i="26"/>
  <c r="S319" i="26"/>
  <c r="T319" i="26" s="1"/>
  <c r="Q319" i="26"/>
  <c r="U319" i="26" s="1"/>
  <c r="AD318" i="26"/>
  <c r="S318" i="26"/>
  <c r="T318" i="26" s="1"/>
  <c r="Q318" i="26"/>
  <c r="U318" i="26" s="1"/>
  <c r="AD317" i="26"/>
  <c r="S317" i="26"/>
  <c r="T317" i="26" s="1"/>
  <c r="AD316" i="26"/>
  <c r="S316" i="26"/>
  <c r="T316" i="26" s="1"/>
  <c r="Q316" i="26"/>
  <c r="U316" i="26" s="1"/>
  <c r="AD315" i="26"/>
  <c r="S315" i="26"/>
  <c r="T315" i="26" s="1"/>
  <c r="Q315" i="26"/>
  <c r="U315" i="26" s="1"/>
  <c r="AD314" i="26"/>
  <c r="S314" i="26"/>
  <c r="T314" i="26" s="1"/>
  <c r="Q314" i="26"/>
  <c r="U314" i="26" s="1"/>
  <c r="AD313" i="26"/>
  <c r="S313" i="26"/>
  <c r="T313" i="26" s="1"/>
  <c r="Q313" i="26"/>
  <c r="U313" i="26" s="1"/>
  <c r="AD312" i="26"/>
  <c r="S312" i="26"/>
  <c r="T312" i="26" s="1"/>
  <c r="AD311" i="26"/>
  <c r="S311" i="26"/>
  <c r="T311" i="26" s="1"/>
  <c r="AD310" i="26"/>
  <c r="S310" i="26"/>
  <c r="T310" i="26" s="1"/>
  <c r="Q310" i="26"/>
  <c r="U310" i="26" s="1"/>
  <c r="AD309" i="26"/>
  <c r="S309" i="26"/>
  <c r="T309" i="26" s="1"/>
  <c r="AD308" i="26"/>
  <c r="S308" i="26"/>
  <c r="T308" i="26" s="1"/>
  <c r="Q308" i="26"/>
  <c r="U308" i="26" s="1"/>
  <c r="AD307" i="26"/>
  <c r="S307" i="26"/>
  <c r="T307" i="26" s="1"/>
  <c r="Q307" i="26"/>
  <c r="U307" i="26" s="1"/>
  <c r="AD306" i="26"/>
  <c r="S306" i="26"/>
  <c r="T306" i="26" s="1"/>
  <c r="AD305" i="26"/>
  <c r="S305" i="26"/>
  <c r="T305" i="26" s="1"/>
  <c r="Q305" i="26"/>
  <c r="U305" i="26" s="1"/>
  <c r="AD304" i="26"/>
  <c r="S304" i="26"/>
  <c r="T304" i="26" s="1"/>
  <c r="AD303" i="26"/>
  <c r="S303" i="26"/>
  <c r="T303" i="26" s="1"/>
  <c r="AD302" i="26"/>
  <c r="S302" i="26"/>
  <c r="T302" i="26" s="1"/>
  <c r="Q302" i="26"/>
  <c r="U302" i="26" s="1"/>
  <c r="AD301" i="26"/>
  <c r="S301" i="26"/>
  <c r="T301" i="26" s="1"/>
  <c r="AD300" i="26"/>
  <c r="S300" i="26"/>
  <c r="T300" i="26" s="1"/>
  <c r="Q300" i="26"/>
  <c r="U300" i="26" s="1"/>
  <c r="AD299" i="26"/>
  <c r="S299" i="26"/>
  <c r="T299" i="26" s="1"/>
  <c r="Q299" i="26"/>
  <c r="U299" i="26" s="1"/>
  <c r="AD298" i="26"/>
  <c r="S298" i="26"/>
  <c r="T298" i="26" s="1"/>
  <c r="Q298" i="26"/>
  <c r="U298" i="26" s="1"/>
  <c r="AD297" i="26"/>
  <c r="S297" i="26"/>
  <c r="T297" i="26" s="1"/>
  <c r="AD296" i="26"/>
  <c r="S296" i="26"/>
  <c r="T296" i="26" s="1"/>
  <c r="AD295" i="26"/>
  <c r="S295" i="26"/>
  <c r="T295" i="26" s="1"/>
  <c r="AD294" i="26"/>
  <c r="S294" i="26"/>
  <c r="T294" i="26" s="1"/>
  <c r="Q294" i="26"/>
  <c r="U294" i="26" s="1"/>
  <c r="AD293" i="26"/>
  <c r="S293" i="26"/>
  <c r="T293" i="26" s="1"/>
  <c r="AD292" i="26"/>
  <c r="S292" i="26"/>
  <c r="T292" i="26" s="1"/>
  <c r="Q292" i="26"/>
  <c r="U292" i="26" s="1"/>
  <c r="AD291" i="26"/>
  <c r="S291" i="26"/>
  <c r="T291" i="26" s="1"/>
  <c r="Q291" i="26"/>
  <c r="U291" i="26" s="1"/>
  <c r="AD290" i="26"/>
  <c r="S290" i="26"/>
  <c r="T290" i="26" s="1"/>
  <c r="Q290" i="26"/>
  <c r="U290" i="26" s="1"/>
  <c r="AD289" i="26"/>
  <c r="S289" i="26"/>
  <c r="T289" i="26" s="1"/>
  <c r="Q289" i="26"/>
  <c r="U289" i="26" s="1"/>
  <c r="AD288" i="26"/>
  <c r="S288" i="26"/>
  <c r="T288" i="26" s="1"/>
  <c r="AD287" i="26"/>
  <c r="S287" i="26"/>
  <c r="T287" i="26" s="1"/>
  <c r="Q287" i="26"/>
  <c r="U287" i="26" s="1"/>
  <c r="AD286" i="26"/>
  <c r="S286" i="26"/>
  <c r="T286" i="26" s="1"/>
  <c r="Q286" i="26"/>
  <c r="U286" i="26" s="1"/>
  <c r="AD285" i="26"/>
  <c r="S285" i="26"/>
  <c r="T285" i="26" s="1"/>
  <c r="AD284" i="26"/>
  <c r="S284" i="26"/>
  <c r="T284" i="26" s="1"/>
  <c r="Q284" i="26"/>
  <c r="U284" i="26" s="1"/>
  <c r="AD283" i="26"/>
  <c r="S283" i="26"/>
  <c r="T283" i="26" s="1"/>
  <c r="Q283" i="26"/>
  <c r="U283" i="26" s="1"/>
  <c r="AD282" i="26"/>
  <c r="S282" i="26"/>
  <c r="T282" i="26" s="1"/>
  <c r="Q282" i="26"/>
  <c r="U282" i="26" s="1"/>
  <c r="AD281" i="26"/>
  <c r="S281" i="26"/>
  <c r="T281" i="26" s="1"/>
  <c r="Q281" i="26"/>
  <c r="U281" i="26" s="1"/>
  <c r="AD280" i="26"/>
  <c r="S280" i="26"/>
  <c r="T280" i="26" s="1"/>
  <c r="AD279" i="26"/>
  <c r="S279" i="26"/>
  <c r="T279" i="26" s="1"/>
  <c r="Q279" i="26"/>
  <c r="U279" i="26" s="1"/>
  <c r="AD278" i="26"/>
  <c r="S278" i="26"/>
  <c r="T278" i="26" s="1"/>
  <c r="Q278" i="26"/>
  <c r="U278" i="26" s="1"/>
  <c r="AD277" i="26"/>
  <c r="S277" i="26"/>
  <c r="T277" i="26" s="1"/>
  <c r="AD276" i="26"/>
  <c r="S276" i="26"/>
  <c r="T276" i="26" s="1"/>
  <c r="Q276" i="26"/>
  <c r="U276" i="26" s="1"/>
  <c r="AD275" i="26"/>
  <c r="S275" i="26"/>
  <c r="T275" i="26" s="1"/>
  <c r="Q275" i="26"/>
  <c r="U275" i="26" s="1"/>
  <c r="AD274" i="26"/>
  <c r="S274" i="26"/>
  <c r="T274" i="26" s="1"/>
  <c r="Q274" i="26"/>
  <c r="U274" i="26" s="1"/>
  <c r="AD273" i="26"/>
  <c r="S273" i="26"/>
  <c r="T273" i="26" s="1"/>
  <c r="Q273" i="26"/>
  <c r="U273" i="26" s="1"/>
  <c r="AD272" i="26"/>
  <c r="S272" i="26"/>
  <c r="T272" i="26" s="1"/>
  <c r="AD271" i="26"/>
  <c r="S271" i="26"/>
  <c r="T271" i="26" s="1"/>
  <c r="Q271" i="26"/>
  <c r="U271" i="26" s="1"/>
  <c r="AD270" i="26"/>
  <c r="S270" i="26"/>
  <c r="T270" i="26" s="1"/>
  <c r="Q270" i="26"/>
  <c r="U270" i="26" s="1"/>
  <c r="AD269" i="26"/>
  <c r="S269" i="26"/>
  <c r="T269" i="26" s="1"/>
  <c r="AD268" i="26"/>
  <c r="S268" i="26"/>
  <c r="T268" i="26" s="1"/>
  <c r="Q268" i="26"/>
  <c r="U268" i="26" s="1"/>
  <c r="AD267" i="26"/>
  <c r="S267" i="26"/>
  <c r="T267" i="26" s="1"/>
  <c r="Q267" i="26"/>
  <c r="U267" i="26" s="1"/>
  <c r="AD266" i="26"/>
  <c r="S266" i="26"/>
  <c r="T266" i="26" s="1"/>
  <c r="Q266" i="26"/>
  <c r="U266" i="26" s="1"/>
  <c r="AD265" i="26"/>
  <c r="S265" i="26"/>
  <c r="T265" i="26" s="1"/>
  <c r="Q265" i="26"/>
  <c r="U265" i="26" s="1"/>
  <c r="AD264" i="26"/>
  <c r="S264" i="26"/>
  <c r="T264" i="26" s="1"/>
  <c r="AD263" i="26"/>
  <c r="S263" i="26"/>
  <c r="T263" i="26" s="1"/>
  <c r="Q263" i="26"/>
  <c r="U263" i="26" s="1"/>
  <c r="AD262" i="26"/>
  <c r="S262" i="26"/>
  <c r="T262" i="26" s="1"/>
  <c r="Q262" i="26"/>
  <c r="U262" i="26" s="1"/>
  <c r="AD261" i="26"/>
  <c r="S261" i="26"/>
  <c r="T261" i="26" s="1"/>
  <c r="AD260" i="26"/>
  <c r="S260" i="26"/>
  <c r="T260" i="26" s="1"/>
  <c r="Q260" i="26"/>
  <c r="U260" i="26" s="1"/>
  <c r="AD259" i="26"/>
  <c r="S259" i="26"/>
  <c r="T259" i="26" s="1"/>
  <c r="Q259" i="26"/>
  <c r="U259" i="26" s="1"/>
  <c r="AD258" i="26"/>
  <c r="S258" i="26"/>
  <c r="T258" i="26" s="1"/>
  <c r="Q258" i="26"/>
  <c r="U258" i="26" s="1"/>
  <c r="AD257" i="26"/>
  <c r="S257" i="26"/>
  <c r="T257" i="26" s="1"/>
  <c r="AD256" i="26"/>
  <c r="S256" i="26"/>
  <c r="T256" i="26" s="1"/>
  <c r="AD255" i="26"/>
  <c r="S255" i="26"/>
  <c r="T255" i="26" s="1"/>
  <c r="Q255" i="26"/>
  <c r="U255" i="26" s="1"/>
  <c r="AD254" i="26"/>
  <c r="S254" i="26"/>
  <c r="T254" i="26" s="1"/>
  <c r="Q254" i="26"/>
  <c r="U254" i="26" s="1"/>
  <c r="AD253" i="26"/>
  <c r="S253" i="26"/>
  <c r="T253" i="26" s="1"/>
  <c r="AD252" i="26"/>
  <c r="S252" i="26"/>
  <c r="T252" i="26" s="1"/>
  <c r="Q252" i="26"/>
  <c r="U252" i="26" s="1"/>
  <c r="AD251" i="26"/>
  <c r="S251" i="26"/>
  <c r="T251" i="26" s="1"/>
  <c r="Q251" i="26"/>
  <c r="U251" i="26" s="1"/>
  <c r="AD250" i="26"/>
  <c r="S250" i="26"/>
  <c r="T250" i="26" s="1"/>
  <c r="AD249" i="26"/>
  <c r="S249" i="26"/>
  <c r="T249" i="26" s="1"/>
  <c r="Q249" i="26"/>
  <c r="U249" i="26" s="1"/>
  <c r="AD248" i="26"/>
  <c r="S248" i="26"/>
  <c r="T248" i="26" s="1"/>
  <c r="AD247" i="26"/>
  <c r="S247" i="26"/>
  <c r="T247" i="26" s="1"/>
  <c r="Q247" i="26"/>
  <c r="U247" i="26" s="1"/>
  <c r="AD246" i="26"/>
  <c r="S246" i="26"/>
  <c r="T246" i="26" s="1"/>
  <c r="Q246" i="26"/>
  <c r="U246" i="26" s="1"/>
  <c r="AD245" i="26"/>
  <c r="S245" i="26"/>
  <c r="T245" i="26" s="1"/>
  <c r="AD244" i="26"/>
  <c r="S244" i="26"/>
  <c r="T244" i="26" s="1"/>
  <c r="Q244" i="26"/>
  <c r="U244" i="26" s="1"/>
  <c r="AD243" i="26"/>
  <c r="S243" i="26"/>
  <c r="T243" i="26" s="1"/>
  <c r="Q243" i="26"/>
  <c r="U243" i="26" s="1"/>
  <c r="AD242" i="26"/>
  <c r="S242" i="26"/>
  <c r="T242" i="26" s="1"/>
  <c r="Q242" i="26"/>
  <c r="U242" i="26" s="1"/>
  <c r="AD241" i="26"/>
  <c r="S241" i="26"/>
  <c r="T241" i="26" s="1"/>
  <c r="AD240" i="26"/>
  <c r="S240" i="26"/>
  <c r="T240" i="26" s="1"/>
  <c r="Q240" i="26"/>
  <c r="U240" i="26" s="1"/>
  <c r="AD239" i="26"/>
  <c r="S239" i="26"/>
  <c r="T239" i="26" s="1"/>
  <c r="Q239" i="26"/>
  <c r="U239" i="26" s="1"/>
  <c r="AD238" i="26"/>
  <c r="S238" i="26"/>
  <c r="T238" i="26" s="1"/>
  <c r="Q238" i="26"/>
  <c r="U238" i="26" s="1"/>
  <c r="AD237" i="26"/>
  <c r="S237" i="26"/>
  <c r="T237" i="26" s="1"/>
  <c r="AD236" i="26"/>
  <c r="S236" i="26"/>
  <c r="T236" i="26" s="1"/>
  <c r="Q236" i="26"/>
  <c r="U236" i="26" s="1"/>
  <c r="AD235" i="26"/>
  <c r="S235" i="26"/>
  <c r="T235" i="26" s="1"/>
  <c r="Q235" i="26"/>
  <c r="U235" i="26" s="1"/>
  <c r="AD234" i="26"/>
  <c r="S234" i="26"/>
  <c r="T234" i="26" s="1"/>
  <c r="AD233" i="26"/>
  <c r="S233" i="26"/>
  <c r="T233" i="26" s="1"/>
  <c r="Q233" i="26"/>
  <c r="U233" i="26" s="1"/>
  <c r="AD232" i="26"/>
  <c r="S232" i="26"/>
  <c r="T232" i="26" s="1"/>
  <c r="AD231" i="26"/>
  <c r="S231" i="26"/>
  <c r="T231" i="26" s="1"/>
  <c r="Q231" i="26"/>
  <c r="U231" i="26" s="1"/>
  <c r="AD230" i="26"/>
  <c r="S230" i="26"/>
  <c r="T230" i="26" s="1"/>
  <c r="Q230" i="26"/>
  <c r="U230" i="26" s="1"/>
  <c r="AD229" i="26"/>
  <c r="S229" i="26"/>
  <c r="T229" i="26" s="1"/>
  <c r="AD228" i="26"/>
  <c r="S228" i="26"/>
  <c r="T228" i="26" s="1"/>
  <c r="Q228" i="26"/>
  <c r="U228" i="26" s="1"/>
  <c r="AD227" i="26"/>
  <c r="S227" i="26"/>
  <c r="T227" i="26" s="1"/>
  <c r="Q227" i="26"/>
  <c r="U227" i="26" s="1"/>
  <c r="AD226" i="26"/>
  <c r="S226" i="26"/>
  <c r="T226" i="26" s="1"/>
  <c r="Q226" i="26"/>
  <c r="U226" i="26" s="1"/>
  <c r="AD225" i="26"/>
  <c r="S225" i="26"/>
  <c r="T225" i="26" s="1"/>
  <c r="AD224" i="26"/>
  <c r="S224" i="26"/>
  <c r="T224" i="26" s="1"/>
  <c r="AD223" i="26"/>
  <c r="S223" i="26"/>
  <c r="T223" i="26" s="1"/>
  <c r="Q223" i="26"/>
  <c r="U223" i="26" s="1"/>
  <c r="AD222" i="26"/>
  <c r="S222" i="26"/>
  <c r="T222" i="26" s="1"/>
  <c r="Q222" i="26"/>
  <c r="U222" i="26" s="1"/>
  <c r="AD221" i="26"/>
  <c r="S221" i="26"/>
  <c r="T221" i="26" s="1"/>
  <c r="Q221" i="26"/>
  <c r="U221" i="26" s="1"/>
  <c r="AD220" i="26"/>
  <c r="S220" i="26"/>
  <c r="T220" i="26" s="1"/>
  <c r="Q220" i="26"/>
  <c r="U220" i="26" s="1"/>
  <c r="AD219" i="26"/>
  <c r="S219" i="26"/>
  <c r="T219" i="26" s="1"/>
  <c r="Q219" i="26"/>
  <c r="U219" i="26" s="1"/>
  <c r="AD218" i="26"/>
  <c r="S218" i="26"/>
  <c r="T218" i="26" s="1"/>
  <c r="Q218" i="26"/>
  <c r="U218" i="26" s="1"/>
  <c r="AD217" i="26"/>
  <c r="S217" i="26"/>
  <c r="T217" i="26" s="1"/>
  <c r="Q217" i="26"/>
  <c r="U217" i="26" s="1"/>
  <c r="AD216" i="26"/>
  <c r="S216" i="26"/>
  <c r="T216" i="26" s="1"/>
  <c r="AD215" i="26"/>
  <c r="S215" i="26"/>
  <c r="T215" i="26" s="1"/>
  <c r="Q215" i="26"/>
  <c r="U215" i="26" s="1"/>
  <c r="AD214" i="26"/>
  <c r="S214" i="26"/>
  <c r="T214" i="26" s="1"/>
  <c r="Q214" i="26"/>
  <c r="U214" i="26" s="1"/>
  <c r="AD213" i="26"/>
  <c r="S213" i="26"/>
  <c r="T213" i="26" s="1"/>
  <c r="Q213" i="26"/>
  <c r="U213" i="26" s="1"/>
  <c r="AD212" i="26"/>
  <c r="S212" i="26"/>
  <c r="T212" i="26" s="1"/>
  <c r="Q212" i="26"/>
  <c r="U212" i="26" s="1"/>
  <c r="AD211" i="26"/>
  <c r="S211" i="26"/>
  <c r="T211" i="26" s="1"/>
  <c r="Q211" i="26"/>
  <c r="U211" i="26" s="1"/>
  <c r="AD210" i="26"/>
  <c r="S210" i="26"/>
  <c r="T210" i="26" s="1"/>
  <c r="Q210" i="26"/>
  <c r="U210" i="26" s="1"/>
  <c r="AD209" i="26"/>
  <c r="S209" i="26"/>
  <c r="T209" i="26" s="1"/>
  <c r="Q209" i="26"/>
  <c r="U209" i="26" s="1"/>
  <c r="AD208" i="26"/>
  <c r="S208" i="26"/>
  <c r="T208" i="26" s="1"/>
  <c r="Q208" i="26"/>
  <c r="U208" i="26" s="1"/>
  <c r="AD207" i="26"/>
  <c r="S207" i="26"/>
  <c r="T207" i="26" s="1"/>
  <c r="Q207" i="26"/>
  <c r="U207" i="26" s="1"/>
  <c r="AD206" i="26"/>
  <c r="S206" i="26"/>
  <c r="T206" i="26" s="1"/>
  <c r="Q206" i="26"/>
  <c r="U206" i="26" s="1"/>
  <c r="AD205" i="26"/>
  <c r="S205" i="26"/>
  <c r="T205" i="26" s="1"/>
  <c r="Q205" i="26"/>
  <c r="U205" i="26" s="1"/>
  <c r="AD204" i="26"/>
  <c r="S204" i="26"/>
  <c r="T204" i="26" s="1"/>
  <c r="Q204" i="26"/>
  <c r="U204" i="26" s="1"/>
  <c r="AD203" i="26"/>
  <c r="S203" i="26"/>
  <c r="T203" i="26" s="1"/>
  <c r="Q203" i="26"/>
  <c r="U203" i="26" s="1"/>
  <c r="AD202" i="26"/>
  <c r="S202" i="26"/>
  <c r="T202" i="26" s="1"/>
  <c r="Q202" i="26"/>
  <c r="U202" i="26" s="1"/>
  <c r="AD201" i="26"/>
  <c r="S201" i="26"/>
  <c r="T201" i="26" s="1"/>
  <c r="Q201" i="26"/>
  <c r="U201" i="26" s="1"/>
  <c r="AD200" i="26"/>
  <c r="S200" i="26"/>
  <c r="T200" i="26" s="1"/>
  <c r="Q200" i="26"/>
  <c r="U200" i="26" s="1"/>
  <c r="AD199" i="26"/>
  <c r="S199" i="26"/>
  <c r="T199" i="26" s="1"/>
  <c r="Q199" i="26"/>
  <c r="U199" i="26" s="1"/>
  <c r="AD198" i="26"/>
  <c r="S198" i="26"/>
  <c r="T198" i="26" s="1"/>
  <c r="Q198" i="26"/>
  <c r="U198" i="26" s="1"/>
  <c r="AD197" i="26"/>
  <c r="S197" i="26"/>
  <c r="T197" i="26" s="1"/>
  <c r="Q197" i="26"/>
  <c r="U197" i="26" s="1"/>
  <c r="AD196" i="26"/>
  <c r="S196" i="26"/>
  <c r="T196" i="26" s="1"/>
  <c r="Q196" i="26"/>
  <c r="U196" i="26" s="1"/>
  <c r="AD195" i="26"/>
  <c r="S195" i="26"/>
  <c r="T195" i="26" s="1"/>
  <c r="Q195" i="26"/>
  <c r="U195" i="26" s="1"/>
  <c r="AD194" i="26"/>
  <c r="S194" i="26"/>
  <c r="T194" i="26" s="1"/>
  <c r="Q194" i="26"/>
  <c r="U194" i="26" s="1"/>
  <c r="AD193" i="26"/>
  <c r="S193" i="26"/>
  <c r="T193" i="26" s="1"/>
  <c r="Q193" i="26"/>
  <c r="U193" i="26" s="1"/>
  <c r="AD192" i="26"/>
  <c r="S192" i="26"/>
  <c r="T192" i="26" s="1"/>
  <c r="Q192" i="26"/>
  <c r="U192" i="26" s="1"/>
  <c r="AD191" i="26"/>
  <c r="S191" i="26"/>
  <c r="T191" i="26" s="1"/>
  <c r="Q191" i="26"/>
  <c r="U191" i="26" s="1"/>
  <c r="AD190" i="26"/>
  <c r="S190" i="26"/>
  <c r="T190" i="26" s="1"/>
  <c r="Q190" i="26"/>
  <c r="U190" i="26" s="1"/>
  <c r="AD189" i="26"/>
  <c r="S189" i="26"/>
  <c r="T189" i="26" s="1"/>
  <c r="Q189" i="26"/>
  <c r="U189" i="26" s="1"/>
  <c r="AD188" i="26"/>
  <c r="S188" i="26"/>
  <c r="T188" i="26" s="1"/>
  <c r="Q188" i="26"/>
  <c r="U188" i="26" s="1"/>
  <c r="AD187" i="26"/>
  <c r="S187" i="26"/>
  <c r="T187" i="26" s="1"/>
  <c r="Q187" i="26"/>
  <c r="U187" i="26" s="1"/>
  <c r="AD186" i="26"/>
  <c r="S186" i="26"/>
  <c r="T186" i="26" s="1"/>
  <c r="Q186" i="26"/>
  <c r="U186" i="26" s="1"/>
  <c r="AD185" i="26"/>
  <c r="S185" i="26"/>
  <c r="T185" i="26" s="1"/>
  <c r="Q185" i="26"/>
  <c r="U185" i="26" s="1"/>
  <c r="AD184" i="26"/>
  <c r="S184" i="26"/>
  <c r="T184" i="26" s="1"/>
  <c r="Q184" i="26"/>
  <c r="U184" i="26" s="1"/>
  <c r="AD183" i="26"/>
  <c r="S183" i="26"/>
  <c r="T183" i="26" s="1"/>
  <c r="AD182" i="26"/>
  <c r="S182" i="26"/>
  <c r="T182" i="26" s="1"/>
  <c r="Q182" i="26"/>
  <c r="U182" i="26" s="1"/>
  <c r="AD181" i="26"/>
  <c r="S181" i="26"/>
  <c r="T181" i="26" s="1"/>
  <c r="Q181" i="26"/>
  <c r="U181" i="26" s="1"/>
  <c r="AD180" i="26"/>
  <c r="S180" i="26"/>
  <c r="T180" i="26" s="1"/>
  <c r="Q180" i="26"/>
  <c r="U180" i="26" s="1"/>
  <c r="AD179" i="26"/>
  <c r="S179" i="26"/>
  <c r="T179" i="26" s="1"/>
  <c r="Q179" i="26"/>
  <c r="U179" i="26" s="1"/>
  <c r="AD178" i="26"/>
  <c r="S178" i="26"/>
  <c r="T178" i="26" s="1"/>
  <c r="Q178" i="26"/>
  <c r="U178" i="26" s="1"/>
  <c r="AD177" i="26"/>
  <c r="S177" i="26"/>
  <c r="T177" i="26" s="1"/>
  <c r="Q177" i="26"/>
  <c r="U177" i="26" s="1"/>
  <c r="AD176" i="26"/>
  <c r="S176" i="26"/>
  <c r="T176" i="26" s="1"/>
  <c r="Q176" i="26"/>
  <c r="U176" i="26" s="1"/>
  <c r="AD175" i="26"/>
  <c r="S175" i="26"/>
  <c r="T175" i="26" s="1"/>
  <c r="Q175" i="26"/>
  <c r="U175" i="26" s="1"/>
  <c r="AD174" i="26"/>
  <c r="S174" i="26"/>
  <c r="T174" i="26" s="1"/>
  <c r="Q174" i="26"/>
  <c r="U174" i="26" s="1"/>
  <c r="AD173" i="26"/>
  <c r="S173" i="26"/>
  <c r="T173" i="26" s="1"/>
  <c r="Q173" i="26"/>
  <c r="U173" i="26" s="1"/>
  <c r="AD172" i="26"/>
  <c r="S172" i="26"/>
  <c r="T172" i="26" s="1"/>
  <c r="Q172" i="26"/>
  <c r="U172" i="26" s="1"/>
  <c r="AD171" i="26"/>
  <c r="S171" i="26"/>
  <c r="T171" i="26" s="1"/>
  <c r="Q171" i="26"/>
  <c r="U171" i="26" s="1"/>
  <c r="AD170" i="26"/>
  <c r="S170" i="26"/>
  <c r="T170" i="26" s="1"/>
  <c r="Q170" i="26"/>
  <c r="U170" i="26" s="1"/>
  <c r="AD169" i="26"/>
  <c r="S169" i="26"/>
  <c r="T169" i="26" s="1"/>
  <c r="Q169" i="26"/>
  <c r="U169" i="26" s="1"/>
  <c r="AD168" i="26"/>
  <c r="S168" i="26"/>
  <c r="T168" i="26" s="1"/>
  <c r="Q168" i="26"/>
  <c r="U168" i="26" s="1"/>
  <c r="AD167" i="26"/>
  <c r="S167" i="26"/>
  <c r="T167" i="26" s="1"/>
  <c r="Q167" i="26"/>
  <c r="U167" i="26" s="1"/>
  <c r="AD166" i="26"/>
  <c r="S166" i="26"/>
  <c r="T166" i="26" s="1"/>
  <c r="Q166" i="26"/>
  <c r="U166" i="26" s="1"/>
  <c r="AD165" i="26"/>
  <c r="S165" i="26"/>
  <c r="T165" i="26" s="1"/>
  <c r="Q165" i="26"/>
  <c r="U165" i="26" s="1"/>
  <c r="AD164" i="26"/>
  <c r="S164" i="26"/>
  <c r="T164" i="26" s="1"/>
  <c r="Q164" i="26"/>
  <c r="U164" i="26" s="1"/>
  <c r="AD163" i="26"/>
  <c r="S163" i="26"/>
  <c r="T163" i="26" s="1"/>
  <c r="Q163" i="26"/>
  <c r="U163" i="26" s="1"/>
  <c r="AD162" i="26"/>
  <c r="S162" i="26"/>
  <c r="T162" i="26" s="1"/>
  <c r="Q162" i="26"/>
  <c r="U162" i="26" s="1"/>
  <c r="AD161" i="26"/>
  <c r="S161" i="26"/>
  <c r="T161" i="26" s="1"/>
  <c r="Q161" i="26"/>
  <c r="U161" i="26" s="1"/>
  <c r="AD160" i="26"/>
  <c r="S160" i="26"/>
  <c r="T160" i="26" s="1"/>
  <c r="Q160" i="26"/>
  <c r="U160" i="26" s="1"/>
  <c r="AD159" i="26"/>
  <c r="S159" i="26"/>
  <c r="T159" i="26" s="1"/>
  <c r="Q159" i="26"/>
  <c r="U159" i="26" s="1"/>
  <c r="AD158" i="26"/>
  <c r="S158" i="26"/>
  <c r="T158" i="26" s="1"/>
  <c r="Q158" i="26"/>
  <c r="U158" i="26" s="1"/>
  <c r="AD157" i="26"/>
  <c r="S157" i="26"/>
  <c r="T157" i="26" s="1"/>
  <c r="Q157" i="26"/>
  <c r="U157" i="26" s="1"/>
  <c r="AD156" i="26"/>
  <c r="S156" i="26"/>
  <c r="T156" i="26" s="1"/>
  <c r="Q156" i="26"/>
  <c r="U156" i="26" s="1"/>
  <c r="AD155" i="26"/>
  <c r="S155" i="26"/>
  <c r="T155" i="26" s="1"/>
  <c r="Q155" i="26"/>
  <c r="U155" i="26" s="1"/>
  <c r="AD154" i="26"/>
  <c r="S154" i="26"/>
  <c r="T154" i="26" s="1"/>
  <c r="Q154" i="26"/>
  <c r="U154" i="26" s="1"/>
  <c r="AD153" i="26"/>
  <c r="S153" i="26"/>
  <c r="T153" i="26" s="1"/>
  <c r="Q153" i="26"/>
  <c r="U153" i="26" s="1"/>
  <c r="AD152" i="26"/>
  <c r="S152" i="26"/>
  <c r="T152" i="26" s="1"/>
  <c r="AD151" i="26"/>
  <c r="S151" i="26"/>
  <c r="T151" i="26" s="1"/>
  <c r="Q151" i="26"/>
  <c r="U151" i="26" s="1"/>
  <c r="AD150" i="26"/>
  <c r="S150" i="26"/>
  <c r="T150" i="26" s="1"/>
  <c r="Q150" i="26"/>
  <c r="U150" i="26" s="1"/>
  <c r="AD149" i="26"/>
  <c r="S149" i="26"/>
  <c r="T149" i="26" s="1"/>
  <c r="Q149" i="26"/>
  <c r="U149" i="26" s="1"/>
  <c r="AD148" i="26"/>
  <c r="S148" i="26"/>
  <c r="T148" i="26" s="1"/>
  <c r="Q148" i="26"/>
  <c r="U148" i="26" s="1"/>
  <c r="AD147" i="26"/>
  <c r="S147" i="26"/>
  <c r="T147" i="26" s="1"/>
  <c r="Q147" i="26"/>
  <c r="U147" i="26" s="1"/>
  <c r="AD146" i="26"/>
  <c r="S146" i="26"/>
  <c r="T146" i="26" s="1"/>
  <c r="Q146" i="26"/>
  <c r="U146" i="26" s="1"/>
  <c r="AD145" i="26"/>
  <c r="S145" i="26"/>
  <c r="T145" i="26" s="1"/>
  <c r="Q145" i="26"/>
  <c r="U145" i="26" s="1"/>
  <c r="AD144" i="26"/>
  <c r="S144" i="26"/>
  <c r="T144" i="26" s="1"/>
  <c r="Q144" i="26"/>
  <c r="U144" i="26" s="1"/>
  <c r="AD143" i="26"/>
  <c r="S143" i="26"/>
  <c r="T143" i="26" s="1"/>
  <c r="Q143" i="26"/>
  <c r="U143" i="26" s="1"/>
  <c r="AD142" i="26"/>
  <c r="S142" i="26"/>
  <c r="T142" i="26" s="1"/>
  <c r="Q142" i="26"/>
  <c r="U142" i="26" s="1"/>
  <c r="AD141" i="26"/>
  <c r="S141" i="26"/>
  <c r="T141" i="26" s="1"/>
  <c r="Q141" i="26"/>
  <c r="U141" i="26" s="1"/>
  <c r="AD140" i="26"/>
  <c r="S140" i="26"/>
  <c r="T140" i="26" s="1"/>
  <c r="Q140" i="26"/>
  <c r="U140" i="26" s="1"/>
  <c r="AD139" i="26"/>
  <c r="S139" i="26"/>
  <c r="T139" i="26" s="1"/>
  <c r="Q139" i="26"/>
  <c r="U139" i="26" s="1"/>
  <c r="AD138" i="26"/>
  <c r="S138" i="26"/>
  <c r="T138" i="26" s="1"/>
  <c r="Q138" i="26"/>
  <c r="U138" i="26" s="1"/>
  <c r="AD137" i="26"/>
  <c r="S137" i="26"/>
  <c r="T137" i="26" s="1"/>
  <c r="Q137" i="26"/>
  <c r="U137" i="26" s="1"/>
  <c r="AD136" i="26"/>
  <c r="S136" i="26"/>
  <c r="T136" i="26" s="1"/>
  <c r="Q136" i="26"/>
  <c r="U136" i="26" s="1"/>
  <c r="AD135" i="26"/>
  <c r="S135" i="26"/>
  <c r="T135" i="26" s="1"/>
  <c r="Q135" i="26"/>
  <c r="U135" i="26" s="1"/>
  <c r="AD134" i="26"/>
  <c r="S134" i="26"/>
  <c r="T134" i="26" s="1"/>
  <c r="Q134" i="26"/>
  <c r="U134" i="26" s="1"/>
  <c r="AD133" i="26"/>
  <c r="S133" i="26"/>
  <c r="T133" i="26" s="1"/>
  <c r="Q133" i="26"/>
  <c r="U133" i="26" s="1"/>
  <c r="AD132" i="26"/>
  <c r="S132" i="26"/>
  <c r="T132" i="26" s="1"/>
  <c r="Q132" i="26"/>
  <c r="U132" i="26" s="1"/>
  <c r="AD131" i="26"/>
  <c r="S131" i="26"/>
  <c r="T131" i="26" s="1"/>
  <c r="Q131" i="26"/>
  <c r="U131" i="26" s="1"/>
  <c r="AD130" i="26"/>
  <c r="S130" i="26"/>
  <c r="T130" i="26" s="1"/>
  <c r="Q130" i="26"/>
  <c r="U130" i="26" s="1"/>
  <c r="AD129" i="26"/>
  <c r="S129" i="26"/>
  <c r="T129" i="26" s="1"/>
  <c r="Q129" i="26"/>
  <c r="U129" i="26" s="1"/>
  <c r="AD128" i="26"/>
  <c r="S128" i="26"/>
  <c r="T128" i="26" s="1"/>
  <c r="AD127" i="26"/>
  <c r="S127" i="26"/>
  <c r="T127" i="26" s="1"/>
  <c r="Q127" i="26"/>
  <c r="U127" i="26" s="1"/>
  <c r="AD126" i="26"/>
  <c r="S126" i="26"/>
  <c r="T126" i="26" s="1"/>
  <c r="Q126" i="26"/>
  <c r="U126" i="26" s="1"/>
  <c r="AD125" i="26"/>
  <c r="S125" i="26"/>
  <c r="T125" i="26" s="1"/>
  <c r="Q125" i="26"/>
  <c r="U125" i="26" s="1"/>
  <c r="AD124" i="26"/>
  <c r="S124" i="26"/>
  <c r="T124" i="26" s="1"/>
  <c r="Q124" i="26"/>
  <c r="U124" i="26" s="1"/>
  <c r="AD123" i="26"/>
  <c r="S123" i="26"/>
  <c r="T123" i="26" s="1"/>
  <c r="Q123" i="26"/>
  <c r="U123" i="26" s="1"/>
  <c r="AD122" i="26"/>
  <c r="S122" i="26"/>
  <c r="T122" i="26" s="1"/>
  <c r="AD121" i="26"/>
  <c r="S121" i="26"/>
  <c r="T121" i="26" s="1"/>
  <c r="Q121" i="26"/>
  <c r="U121" i="26" s="1"/>
  <c r="AD120" i="26"/>
  <c r="S120" i="26"/>
  <c r="T120" i="26" s="1"/>
  <c r="Q120" i="26"/>
  <c r="U120" i="26" s="1"/>
  <c r="AD119" i="26"/>
  <c r="S119" i="26"/>
  <c r="T119" i="26" s="1"/>
  <c r="Q119" i="26"/>
  <c r="U119" i="26" s="1"/>
  <c r="AD118" i="26"/>
  <c r="S118" i="26"/>
  <c r="T118" i="26" s="1"/>
  <c r="AD117" i="26"/>
  <c r="S117" i="26"/>
  <c r="T117" i="26" s="1"/>
  <c r="Q117" i="26"/>
  <c r="U117" i="26" s="1"/>
  <c r="AD116" i="26"/>
  <c r="S116" i="26"/>
  <c r="T116" i="26" s="1"/>
  <c r="Q116" i="26"/>
  <c r="U116" i="26" s="1"/>
  <c r="AD115" i="26"/>
  <c r="S115" i="26"/>
  <c r="T115" i="26" s="1"/>
  <c r="Q115" i="26"/>
  <c r="U115" i="26" s="1"/>
  <c r="AD114" i="26"/>
  <c r="S114" i="26"/>
  <c r="T114" i="26" s="1"/>
  <c r="Q114" i="26"/>
  <c r="U114" i="26" s="1"/>
  <c r="AD113" i="26"/>
  <c r="S113" i="26"/>
  <c r="T113" i="26" s="1"/>
  <c r="Q113" i="26"/>
  <c r="U113" i="26" s="1"/>
  <c r="AD112" i="26"/>
  <c r="S112" i="26"/>
  <c r="T112" i="26" s="1"/>
  <c r="Q112" i="26"/>
  <c r="U112" i="26" s="1"/>
  <c r="AD111" i="26"/>
  <c r="S111" i="26"/>
  <c r="T111" i="26" s="1"/>
  <c r="Q111" i="26"/>
  <c r="U111" i="26" s="1"/>
  <c r="AD110" i="26"/>
  <c r="S110" i="26"/>
  <c r="T110" i="26" s="1"/>
  <c r="Q110" i="26"/>
  <c r="U110" i="26" s="1"/>
  <c r="AD109" i="26"/>
  <c r="S109" i="26"/>
  <c r="T109" i="26" s="1"/>
  <c r="Q109" i="26"/>
  <c r="U109" i="26" s="1"/>
  <c r="AD108" i="26"/>
  <c r="S108" i="26"/>
  <c r="T108" i="26" s="1"/>
  <c r="Q108" i="26"/>
  <c r="U108" i="26" s="1"/>
  <c r="AD107" i="26"/>
  <c r="S107" i="26"/>
  <c r="T107" i="26" s="1"/>
  <c r="Q107" i="26"/>
  <c r="U107" i="26" s="1"/>
  <c r="AD106" i="26"/>
  <c r="S106" i="26"/>
  <c r="T106" i="26" s="1"/>
  <c r="Q106" i="26"/>
  <c r="U106" i="26" s="1"/>
  <c r="AD105" i="26"/>
  <c r="S105" i="26"/>
  <c r="T105" i="26" s="1"/>
  <c r="Q105" i="26"/>
  <c r="U105" i="26" s="1"/>
  <c r="AD104" i="26"/>
  <c r="S104" i="26"/>
  <c r="T104" i="26" s="1"/>
  <c r="Q104" i="26"/>
  <c r="U104" i="26" s="1"/>
  <c r="AD103" i="26"/>
  <c r="S103" i="26"/>
  <c r="T103" i="26" s="1"/>
  <c r="Q103" i="26"/>
  <c r="U103" i="26" s="1"/>
  <c r="AD102" i="26"/>
  <c r="S102" i="26"/>
  <c r="T102" i="26" s="1"/>
  <c r="Q102" i="26"/>
  <c r="U102" i="26" s="1"/>
  <c r="AD101" i="26"/>
  <c r="S101" i="26"/>
  <c r="T101" i="26" s="1"/>
  <c r="Q101" i="26"/>
  <c r="U101" i="26" s="1"/>
  <c r="AD100" i="26"/>
  <c r="S100" i="26"/>
  <c r="T100" i="26" s="1"/>
  <c r="Q100" i="26"/>
  <c r="U100" i="26" s="1"/>
  <c r="AD99" i="26"/>
  <c r="S99" i="26"/>
  <c r="T99" i="26" s="1"/>
  <c r="Q99" i="26"/>
  <c r="U99" i="26" s="1"/>
  <c r="AD98" i="26"/>
  <c r="S98" i="26"/>
  <c r="T98" i="26" s="1"/>
  <c r="Q98" i="26"/>
  <c r="U98" i="26" s="1"/>
  <c r="AD97" i="26"/>
  <c r="S97" i="26"/>
  <c r="T97" i="26" s="1"/>
  <c r="Q97" i="26"/>
  <c r="U97" i="26" s="1"/>
  <c r="AD96" i="26"/>
  <c r="S96" i="26"/>
  <c r="T96" i="26" s="1"/>
  <c r="Q96" i="26"/>
  <c r="U96" i="26" s="1"/>
  <c r="AD95" i="26"/>
  <c r="S95" i="26"/>
  <c r="T95" i="26" s="1"/>
  <c r="Q95" i="26"/>
  <c r="U95" i="26" s="1"/>
  <c r="AD94" i="26"/>
  <c r="S94" i="26"/>
  <c r="T94" i="26" s="1"/>
  <c r="Q94" i="26"/>
  <c r="U94" i="26" s="1"/>
  <c r="AD93" i="26"/>
  <c r="S93" i="26"/>
  <c r="T93" i="26" s="1"/>
  <c r="Q93" i="26"/>
  <c r="U93" i="26" s="1"/>
  <c r="AD92" i="26"/>
  <c r="S92" i="26"/>
  <c r="T92" i="26" s="1"/>
  <c r="Q92" i="26"/>
  <c r="U92" i="26" s="1"/>
  <c r="AD91" i="26"/>
  <c r="S91" i="26"/>
  <c r="T91" i="26" s="1"/>
  <c r="Q91" i="26"/>
  <c r="U91" i="26" s="1"/>
  <c r="AD90" i="26"/>
  <c r="S90" i="26"/>
  <c r="T90" i="26" s="1"/>
  <c r="Q90" i="26"/>
  <c r="U90" i="26" s="1"/>
  <c r="AD89" i="26"/>
  <c r="S89" i="26"/>
  <c r="T89" i="26" s="1"/>
  <c r="Q89" i="26"/>
  <c r="U89" i="26" s="1"/>
  <c r="AD88" i="26"/>
  <c r="S88" i="26"/>
  <c r="T88" i="26" s="1"/>
  <c r="Q88" i="26"/>
  <c r="U88" i="26" s="1"/>
  <c r="AD87" i="26"/>
  <c r="S87" i="26"/>
  <c r="T87" i="26" s="1"/>
  <c r="Q87" i="26"/>
  <c r="U87" i="26" s="1"/>
  <c r="AD86" i="26"/>
  <c r="S86" i="26"/>
  <c r="T86" i="26" s="1"/>
  <c r="Q86" i="26"/>
  <c r="U86" i="26" s="1"/>
  <c r="AD85" i="26"/>
  <c r="S85" i="26"/>
  <c r="T85" i="26" s="1"/>
  <c r="Q85" i="26"/>
  <c r="U85" i="26" s="1"/>
  <c r="AD84" i="26"/>
  <c r="S84" i="26"/>
  <c r="T84" i="26" s="1"/>
  <c r="AD83" i="26"/>
  <c r="S83" i="26"/>
  <c r="T83" i="26" s="1"/>
  <c r="Q83" i="26"/>
  <c r="U83" i="26" s="1"/>
  <c r="AD82" i="26"/>
  <c r="S82" i="26"/>
  <c r="T82" i="26" s="1"/>
  <c r="Q82" i="26"/>
  <c r="U82" i="26" s="1"/>
  <c r="AD81" i="26"/>
  <c r="S81" i="26"/>
  <c r="T81" i="26" s="1"/>
  <c r="Q81" i="26"/>
  <c r="U81" i="26" s="1"/>
  <c r="AD80" i="26"/>
  <c r="S80" i="26"/>
  <c r="T80" i="26" s="1"/>
  <c r="Q80" i="26"/>
  <c r="U80" i="26" s="1"/>
  <c r="AD79" i="26"/>
  <c r="S79" i="26"/>
  <c r="T79" i="26" s="1"/>
  <c r="Q79" i="26"/>
  <c r="U79" i="26" s="1"/>
  <c r="AD78" i="26"/>
  <c r="S78" i="26"/>
  <c r="T78" i="26" s="1"/>
  <c r="Q78" i="26"/>
  <c r="U78" i="26" s="1"/>
  <c r="AD77" i="26"/>
  <c r="S77" i="26"/>
  <c r="T77" i="26" s="1"/>
  <c r="Q77" i="26"/>
  <c r="U77" i="26" s="1"/>
  <c r="AD76" i="26"/>
  <c r="S76" i="26"/>
  <c r="T76" i="26" s="1"/>
  <c r="Q76" i="26"/>
  <c r="U76" i="26" s="1"/>
  <c r="AD75" i="26"/>
  <c r="S75" i="26"/>
  <c r="T75" i="26" s="1"/>
  <c r="Q75" i="26"/>
  <c r="U75" i="26" s="1"/>
  <c r="AD74" i="26"/>
  <c r="S74" i="26"/>
  <c r="T74" i="26" s="1"/>
  <c r="Q74" i="26"/>
  <c r="U74" i="26" s="1"/>
  <c r="AD73" i="26"/>
  <c r="S73" i="26"/>
  <c r="T73" i="26" s="1"/>
  <c r="Q73" i="26"/>
  <c r="U73" i="26" s="1"/>
  <c r="AD72" i="26"/>
  <c r="S72" i="26"/>
  <c r="T72" i="26" s="1"/>
  <c r="Q72" i="26"/>
  <c r="U72" i="26" s="1"/>
  <c r="AD71" i="26"/>
  <c r="S71" i="26"/>
  <c r="T71" i="26" s="1"/>
  <c r="Q71" i="26"/>
  <c r="U71" i="26" s="1"/>
  <c r="AD70" i="26"/>
  <c r="S70" i="26"/>
  <c r="T70" i="26" s="1"/>
  <c r="Q70" i="26"/>
  <c r="U70" i="26" s="1"/>
  <c r="AD69" i="26"/>
  <c r="S69" i="26"/>
  <c r="T69" i="26" s="1"/>
  <c r="Q69" i="26"/>
  <c r="U69" i="26" s="1"/>
  <c r="AD68" i="26"/>
  <c r="S68" i="26"/>
  <c r="T68" i="26" s="1"/>
  <c r="Q68" i="26"/>
  <c r="U68" i="26" s="1"/>
  <c r="AD67" i="26"/>
  <c r="S67" i="26"/>
  <c r="T67" i="26" s="1"/>
  <c r="Q67" i="26"/>
  <c r="U67" i="26" s="1"/>
  <c r="AD66" i="26"/>
  <c r="S66" i="26"/>
  <c r="T66" i="26" s="1"/>
  <c r="Q66" i="26"/>
  <c r="U66" i="26" s="1"/>
  <c r="AD65" i="26"/>
  <c r="S65" i="26"/>
  <c r="T65" i="26" s="1"/>
  <c r="Q65" i="26"/>
  <c r="U65" i="26" s="1"/>
  <c r="AD64" i="26"/>
  <c r="S64" i="26"/>
  <c r="T64" i="26" s="1"/>
  <c r="Q64" i="26"/>
  <c r="U64" i="26" s="1"/>
  <c r="AD63" i="26"/>
  <c r="S63" i="26"/>
  <c r="T63" i="26" s="1"/>
  <c r="Q63" i="26"/>
  <c r="U63" i="26" s="1"/>
  <c r="AD62" i="26"/>
  <c r="S62" i="26"/>
  <c r="T62" i="26" s="1"/>
  <c r="Q62" i="26"/>
  <c r="U62" i="26" s="1"/>
  <c r="AD61" i="26"/>
  <c r="S61" i="26"/>
  <c r="T61" i="26" s="1"/>
  <c r="Q61" i="26"/>
  <c r="U61" i="26" s="1"/>
  <c r="AD60" i="26"/>
  <c r="S60" i="26"/>
  <c r="T60" i="26" s="1"/>
  <c r="Q60" i="26"/>
  <c r="U60" i="26" s="1"/>
  <c r="AD59" i="26"/>
  <c r="S59" i="26"/>
  <c r="T59" i="26" s="1"/>
  <c r="Q59" i="26"/>
  <c r="U59" i="26" s="1"/>
  <c r="AD58" i="26"/>
  <c r="S58" i="26"/>
  <c r="T58" i="26" s="1"/>
  <c r="Q58" i="26"/>
  <c r="U58" i="26" s="1"/>
  <c r="AD57" i="26"/>
  <c r="S57" i="26"/>
  <c r="T57" i="26" s="1"/>
  <c r="Q57" i="26"/>
  <c r="U57" i="26" s="1"/>
  <c r="AD56" i="26"/>
  <c r="S56" i="26"/>
  <c r="T56" i="26" s="1"/>
  <c r="Q56" i="26"/>
  <c r="U56" i="26" s="1"/>
  <c r="AD55" i="26"/>
  <c r="S55" i="26"/>
  <c r="T55" i="26" s="1"/>
  <c r="Q55" i="26"/>
  <c r="U55" i="26" s="1"/>
  <c r="AD54" i="26"/>
  <c r="S54" i="26"/>
  <c r="T54" i="26" s="1"/>
  <c r="Q54" i="26"/>
  <c r="U54" i="26" s="1"/>
  <c r="AD53" i="26"/>
  <c r="S53" i="26"/>
  <c r="T53" i="26" s="1"/>
  <c r="Q53" i="26"/>
  <c r="U53" i="26" s="1"/>
  <c r="AD52" i="26"/>
  <c r="S52" i="26"/>
  <c r="T52" i="26" s="1"/>
  <c r="Q52" i="26"/>
  <c r="U52" i="26" s="1"/>
  <c r="AD51" i="26"/>
  <c r="S51" i="26"/>
  <c r="T51" i="26" s="1"/>
  <c r="Q51" i="26"/>
  <c r="U51" i="26" s="1"/>
  <c r="AD50" i="26"/>
  <c r="S50" i="26"/>
  <c r="T50" i="26" s="1"/>
  <c r="Q50" i="26"/>
  <c r="U50" i="26" s="1"/>
  <c r="AD49" i="26"/>
  <c r="S49" i="26"/>
  <c r="T49" i="26" s="1"/>
  <c r="Q49" i="26"/>
  <c r="U49" i="26" s="1"/>
  <c r="AD48" i="26"/>
  <c r="S48" i="26"/>
  <c r="T48" i="26" s="1"/>
  <c r="Q48" i="26"/>
  <c r="U48" i="26" s="1"/>
  <c r="AD47" i="26"/>
  <c r="S47" i="26"/>
  <c r="T47" i="26" s="1"/>
  <c r="Q47" i="26"/>
  <c r="U47" i="26" s="1"/>
  <c r="AD46" i="26"/>
  <c r="S46" i="26"/>
  <c r="T46" i="26" s="1"/>
  <c r="Q46" i="26"/>
  <c r="U46" i="26" s="1"/>
  <c r="AD45" i="26"/>
  <c r="S45" i="26"/>
  <c r="T45" i="26" s="1"/>
  <c r="Q45" i="26"/>
  <c r="U45" i="26" s="1"/>
  <c r="AD44" i="26"/>
  <c r="S44" i="26"/>
  <c r="T44" i="26" s="1"/>
  <c r="Q44" i="26"/>
  <c r="U44" i="26" s="1"/>
  <c r="AD43" i="26"/>
  <c r="S43" i="26"/>
  <c r="T43" i="26" s="1"/>
  <c r="Q43" i="26"/>
  <c r="U43" i="26" s="1"/>
  <c r="AD42" i="26"/>
  <c r="S42" i="26"/>
  <c r="T42" i="26" s="1"/>
  <c r="Q42" i="26"/>
  <c r="U42" i="26" s="1"/>
  <c r="AD41" i="26"/>
  <c r="S41" i="26"/>
  <c r="T41" i="26" s="1"/>
  <c r="Q41" i="26"/>
  <c r="U41" i="26" s="1"/>
  <c r="AD40" i="26"/>
  <c r="S40" i="26"/>
  <c r="T40" i="26" s="1"/>
  <c r="Q40" i="26"/>
  <c r="U40" i="26" s="1"/>
  <c r="AD39" i="26"/>
  <c r="S39" i="26"/>
  <c r="T39" i="26" s="1"/>
  <c r="Q39" i="26"/>
  <c r="U39" i="26" s="1"/>
  <c r="AD38" i="26"/>
  <c r="S38" i="26"/>
  <c r="T38" i="26" s="1"/>
  <c r="Q38" i="26"/>
  <c r="AD37" i="26"/>
  <c r="S37" i="26"/>
  <c r="T37" i="26" s="1"/>
  <c r="Q37" i="26"/>
  <c r="U37" i="26" s="1"/>
  <c r="AD36" i="26"/>
  <c r="S36" i="26"/>
  <c r="T36" i="26" s="1"/>
  <c r="Q36" i="26"/>
  <c r="U36" i="26" s="1"/>
  <c r="AD35" i="26"/>
  <c r="S35" i="26"/>
  <c r="T35" i="26" s="1"/>
  <c r="Q35" i="26"/>
  <c r="U35" i="26" s="1"/>
  <c r="AD34" i="26"/>
  <c r="S34" i="26"/>
  <c r="T34" i="26" s="1"/>
  <c r="Q34" i="26"/>
  <c r="U34" i="26" s="1"/>
  <c r="AD33" i="26"/>
  <c r="S33" i="26"/>
  <c r="T33" i="26" s="1"/>
  <c r="Q33" i="26"/>
  <c r="U33" i="26" s="1"/>
  <c r="AD32" i="26"/>
  <c r="S32" i="26"/>
  <c r="T32" i="26" s="1"/>
  <c r="Q32" i="26"/>
  <c r="U32" i="26" s="1"/>
  <c r="AD31" i="26"/>
  <c r="S31" i="26"/>
  <c r="T31" i="26" s="1"/>
  <c r="Q31" i="26"/>
  <c r="U31" i="26" s="1"/>
  <c r="AD30" i="26"/>
  <c r="S30" i="26"/>
  <c r="T30" i="26" s="1"/>
  <c r="Q30" i="26"/>
  <c r="U30" i="26" s="1"/>
  <c r="AD29" i="26"/>
  <c r="S29" i="26"/>
  <c r="T29" i="26" s="1"/>
  <c r="Q29" i="26"/>
  <c r="U29" i="26" s="1"/>
  <c r="AD28" i="26"/>
  <c r="S28" i="26"/>
  <c r="T28" i="26" s="1"/>
  <c r="Q28" i="26"/>
  <c r="AD27" i="26"/>
  <c r="S27" i="26"/>
  <c r="T27" i="26" s="1"/>
  <c r="Q27" i="26"/>
  <c r="AD26" i="26"/>
  <c r="S26" i="26"/>
  <c r="T26" i="26" s="1"/>
  <c r="Q26" i="26"/>
  <c r="AD25" i="26"/>
  <c r="S25" i="26"/>
  <c r="T25" i="26" s="1"/>
  <c r="Q25" i="26"/>
  <c r="AD24" i="26"/>
  <c r="S24" i="26"/>
  <c r="T24" i="26" s="1"/>
  <c r="Q24" i="26"/>
  <c r="AD23" i="26"/>
  <c r="S23" i="26"/>
  <c r="T23" i="26" s="1"/>
  <c r="Q23" i="26"/>
  <c r="AD22" i="26"/>
  <c r="S22" i="26"/>
  <c r="T22" i="26" s="1"/>
  <c r="Q22" i="26"/>
  <c r="AD21" i="26"/>
  <c r="S21" i="26"/>
  <c r="T21" i="26" s="1"/>
  <c r="Q21" i="26"/>
  <c r="AD20" i="26"/>
  <c r="S20" i="26"/>
  <c r="T20" i="26" s="1"/>
  <c r="Q20" i="26"/>
  <c r="Q1019" i="26"/>
  <c r="U1019" i="26" s="1"/>
  <c r="Q1015" i="26"/>
  <c r="U1015" i="26" s="1"/>
  <c r="Q1013" i="26"/>
  <c r="U1013" i="26" s="1"/>
  <c r="Q1007" i="26"/>
  <c r="U1007" i="26" s="1"/>
  <c r="Q1005" i="26"/>
  <c r="U1005" i="26" s="1"/>
  <c r="Q1001" i="26"/>
  <c r="U1001" i="26" s="1"/>
  <c r="Q1000" i="26"/>
  <c r="U1000" i="26" s="1"/>
  <c r="Q999" i="26"/>
  <c r="U999" i="26" s="1"/>
  <c r="Q997" i="26"/>
  <c r="U997" i="26" s="1"/>
  <c r="Q992" i="26"/>
  <c r="U992" i="26" s="1"/>
  <c r="Q991" i="26"/>
  <c r="U991" i="26" s="1"/>
  <c r="Q989" i="26"/>
  <c r="U989" i="26" s="1"/>
  <c r="Q987" i="26"/>
  <c r="U987" i="26" s="1"/>
  <c r="Q984" i="26"/>
  <c r="U984" i="26" s="1"/>
  <c r="Q983" i="26"/>
  <c r="U983" i="26" s="1"/>
  <c r="Q981" i="26"/>
  <c r="U981" i="26" s="1"/>
  <c r="Q980" i="26"/>
  <c r="U980" i="26" s="1"/>
  <c r="Q976" i="26"/>
  <c r="Q975" i="26"/>
  <c r="U975" i="26" s="1"/>
  <c r="Q973" i="26"/>
  <c r="Q968" i="26"/>
  <c r="U968" i="26" s="1"/>
  <c r="Q967" i="26"/>
  <c r="U967" i="26" s="1"/>
  <c r="Q965" i="26"/>
  <c r="U965" i="26" s="1"/>
  <c r="Q960" i="26"/>
  <c r="U960" i="26" s="1"/>
  <c r="Q959" i="26"/>
  <c r="U959" i="26" s="1"/>
  <c r="Q957" i="26"/>
  <c r="U957" i="26" s="1"/>
  <c r="Q953" i="26"/>
  <c r="U953" i="26" s="1"/>
  <c r="Q952" i="26"/>
  <c r="U952" i="26" s="1"/>
  <c r="Q949" i="26"/>
  <c r="U949" i="26" s="1"/>
  <c r="Q944" i="26"/>
  <c r="U944" i="26" s="1"/>
  <c r="Q943" i="26"/>
  <c r="U943" i="26" s="1"/>
  <c r="Q941" i="26"/>
  <c r="U941" i="26" s="1"/>
  <c r="Q937" i="26"/>
  <c r="U937" i="26" s="1"/>
  <c r="Q936" i="26"/>
  <c r="U936" i="26" s="1"/>
  <c r="Q935" i="26"/>
  <c r="U935" i="26" s="1"/>
  <c r="Q933" i="26"/>
  <c r="U933" i="26" s="1"/>
  <c r="Q932" i="26"/>
  <c r="U932" i="26" s="1"/>
  <c r="Q931" i="26"/>
  <c r="U931" i="26" s="1"/>
  <c r="Q929" i="26"/>
  <c r="U929" i="26" s="1"/>
  <c r="Q928" i="26"/>
  <c r="U928" i="26" s="1"/>
  <c r="Q927" i="26"/>
  <c r="U927" i="26" s="1"/>
  <c r="Q925" i="26"/>
  <c r="U925" i="26" s="1"/>
  <c r="Q923" i="26"/>
  <c r="U923" i="26" s="1"/>
  <c r="Q921" i="26"/>
  <c r="U921" i="26" s="1"/>
  <c r="Q920" i="26"/>
  <c r="U920" i="26" s="1"/>
  <c r="Q919" i="26"/>
  <c r="U919" i="26" s="1"/>
  <c r="Q917" i="26"/>
  <c r="U917" i="26" s="1"/>
  <c r="Q915" i="26"/>
  <c r="U915" i="26" s="1"/>
  <c r="Q912" i="26"/>
  <c r="U912" i="26" s="1"/>
  <c r="Q911" i="26"/>
  <c r="U911" i="26" s="1"/>
  <c r="Q909" i="26"/>
  <c r="U909" i="26" s="1"/>
  <c r="Q907" i="26"/>
  <c r="U907" i="26" s="1"/>
  <c r="Q904" i="26"/>
  <c r="U904" i="26" s="1"/>
  <c r="Q903" i="26"/>
  <c r="U903" i="26" s="1"/>
  <c r="Q901" i="26"/>
  <c r="U901" i="26" s="1"/>
  <c r="Q899" i="26"/>
  <c r="U899" i="26" s="1"/>
  <c r="Q897" i="26"/>
  <c r="U897" i="26" s="1"/>
  <c r="Q896" i="26"/>
  <c r="U896" i="26" s="1"/>
  <c r="Q895" i="26"/>
  <c r="U895" i="26" s="1"/>
  <c r="Q893" i="26"/>
  <c r="U893" i="26" s="1"/>
  <c r="Q891" i="26"/>
  <c r="U891" i="26" s="1"/>
  <c r="Q889" i="26"/>
  <c r="U889" i="26" s="1"/>
  <c r="Q888" i="26"/>
  <c r="U888" i="26" s="1"/>
  <c r="Q887" i="26"/>
  <c r="U887" i="26" s="1"/>
  <c r="Q885" i="26"/>
  <c r="U885" i="26" s="1"/>
  <c r="Q883" i="26"/>
  <c r="U883" i="26" s="1"/>
  <c r="Q880" i="26"/>
  <c r="U880" i="26" s="1"/>
  <c r="Q879" i="26"/>
  <c r="U879" i="26" s="1"/>
  <c r="Q877" i="26"/>
  <c r="U877" i="26" s="1"/>
  <c r="Q875" i="26"/>
  <c r="U875" i="26" s="1"/>
  <c r="Q873" i="26"/>
  <c r="U873" i="26" s="1"/>
  <c r="Q872" i="26"/>
  <c r="U872" i="26" s="1"/>
  <c r="Q869" i="26"/>
  <c r="U869" i="26" s="1"/>
  <c r="Q867" i="26"/>
  <c r="U867" i="26" s="1"/>
  <c r="Q865" i="26"/>
  <c r="U865" i="26" s="1"/>
  <c r="Q864" i="26"/>
  <c r="U864" i="26" s="1"/>
  <c r="Q863" i="26"/>
  <c r="U863" i="26" s="1"/>
  <c r="Q861" i="26"/>
  <c r="U861" i="26" s="1"/>
  <c r="Q859" i="26"/>
  <c r="U859" i="26" s="1"/>
  <c r="Q857" i="26"/>
  <c r="U857" i="26" s="1"/>
  <c r="Q856" i="26"/>
  <c r="U856" i="26" s="1"/>
  <c r="Q855" i="26"/>
  <c r="U855" i="26" s="1"/>
  <c r="Q853" i="26"/>
  <c r="U853" i="26" s="1"/>
  <c r="Q852" i="26"/>
  <c r="U852" i="26" s="1"/>
  <c r="Q851" i="26"/>
  <c r="U851" i="26" s="1"/>
  <c r="Q848" i="26"/>
  <c r="U848" i="26" s="1"/>
  <c r="Q847" i="26"/>
  <c r="U847" i="26" s="1"/>
  <c r="Q845" i="26"/>
  <c r="U845" i="26" s="1"/>
  <c r="Q843" i="26"/>
  <c r="U843" i="26" s="1"/>
  <c r="Q841" i="26"/>
  <c r="U841" i="26" s="1"/>
  <c r="Q840" i="26"/>
  <c r="U840" i="26" s="1"/>
  <c r="Q839" i="26"/>
  <c r="U839" i="26" s="1"/>
  <c r="Q837" i="26"/>
  <c r="U837" i="26" s="1"/>
  <c r="Q835" i="26"/>
  <c r="U835" i="26" s="1"/>
  <c r="Q834" i="26"/>
  <c r="U834" i="26" s="1"/>
  <c r="Q832" i="26"/>
  <c r="U832" i="26" s="1"/>
  <c r="Q831" i="26"/>
  <c r="U831" i="26" s="1"/>
  <c r="Q829" i="26"/>
  <c r="U829" i="26" s="1"/>
  <c r="Q827" i="26"/>
  <c r="U827" i="26" s="1"/>
  <c r="Q825" i="26"/>
  <c r="U825" i="26" s="1"/>
  <c r="Q824" i="26"/>
  <c r="U824" i="26" s="1"/>
  <c r="Q823" i="26"/>
  <c r="U823" i="26" s="1"/>
  <c r="Q821" i="26"/>
  <c r="U821" i="26" s="1"/>
  <c r="Q820" i="26"/>
  <c r="U820" i="26" s="1"/>
  <c r="Q819" i="26"/>
  <c r="U819" i="26" s="1"/>
  <c r="Q816" i="26"/>
  <c r="U816" i="26" s="1"/>
  <c r="Q815" i="26"/>
  <c r="U815" i="26" s="1"/>
  <c r="Q813" i="26"/>
  <c r="U813" i="26" s="1"/>
  <c r="Q811" i="26"/>
  <c r="U811" i="26" s="1"/>
  <c r="Q809" i="26"/>
  <c r="U809" i="26" s="1"/>
  <c r="Q808" i="26"/>
  <c r="U808" i="26" s="1"/>
  <c r="Q807" i="26"/>
  <c r="U807" i="26" s="1"/>
  <c r="Q805" i="26"/>
  <c r="U805" i="26" s="1"/>
  <c r="Q803" i="26"/>
  <c r="U803" i="26" s="1"/>
  <c r="Q800" i="26"/>
  <c r="U800" i="26" s="1"/>
  <c r="Q799" i="26"/>
  <c r="U799" i="26" s="1"/>
  <c r="Q797" i="26"/>
  <c r="U797" i="26" s="1"/>
  <c r="Q795" i="26"/>
  <c r="U795" i="26" s="1"/>
  <c r="Q793" i="26"/>
  <c r="U793" i="26" s="1"/>
  <c r="Q792" i="26"/>
  <c r="U792" i="26" s="1"/>
  <c r="Q789" i="26"/>
  <c r="U789" i="26" s="1"/>
  <c r="Q787" i="26"/>
  <c r="U787" i="26" s="1"/>
  <c r="Q785" i="26"/>
  <c r="U785" i="26" s="1"/>
  <c r="Q784" i="26"/>
  <c r="U784" i="26" s="1"/>
  <c r="Q783" i="26"/>
  <c r="U783" i="26" s="1"/>
  <c r="Q779" i="26"/>
  <c r="U779" i="26" s="1"/>
  <c r="Q776" i="26"/>
  <c r="U776" i="26" s="1"/>
  <c r="Q775" i="26"/>
  <c r="U775" i="26" s="1"/>
  <c r="Q773" i="26"/>
  <c r="U773" i="26" s="1"/>
  <c r="Q768" i="26"/>
  <c r="U768" i="26" s="1"/>
  <c r="Q767" i="26"/>
  <c r="U767" i="26" s="1"/>
  <c r="Q765" i="26"/>
  <c r="U765" i="26" s="1"/>
  <c r="Q763" i="26"/>
  <c r="U763" i="26" s="1"/>
  <c r="Q762" i="26"/>
  <c r="U762" i="26" s="1"/>
  <c r="Q761" i="26"/>
  <c r="U761" i="26" s="1"/>
  <c r="Q760" i="26"/>
  <c r="U760" i="26" s="1"/>
  <c r="Q759" i="26"/>
  <c r="U759" i="26" s="1"/>
  <c r="Q757" i="26"/>
  <c r="U757" i="26" s="1"/>
  <c r="Q755" i="26"/>
  <c r="U755" i="26" s="1"/>
  <c r="Q751" i="26"/>
  <c r="U751" i="26" s="1"/>
  <c r="Q749" i="26"/>
  <c r="U749" i="26" s="1"/>
  <c r="Q747" i="26"/>
  <c r="U747" i="26" s="1"/>
  <c r="Q744" i="26"/>
  <c r="U744" i="26" s="1"/>
  <c r="Q743" i="26"/>
  <c r="U743" i="26" s="1"/>
  <c r="Q741" i="26"/>
  <c r="U741" i="26" s="1"/>
  <c r="Q739" i="26"/>
  <c r="U739" i="26" s="1"/>
  <c r="Q738" i="26"/>
  <c r="U738" i="26" s="1"/>
  <c r="Q736" i="26"/>
  <c r="U736" i="26" s="1"/>
  <c r="Q733" i="26"/>
  <c r="U733" i="26" s="1"/>
  <c r="Q731" i="26"/>
  <c r="U731" i="26" s="1"/>
  <c r="Q729" i="26"/>
  <c r="U729" i="26" s="1"/>
  <c r="Q728" i="26"/>
  <c r="U728" i="26" s="1"/>
  <c r="Q727" i="26"/>
  <c r="U727" i="26" s="1"/>
  <c r="Q725" i="26"/>
  <c r="U725" i="26" s="1"/>
  <c r="Q724" i="26"/>
  <c r="U724" i="26" s="1"/>
  <c r="Q723" i="26"/>
  <c r="U723" i="26" s="1"/>
  <c r="Q720" i="26"/>
  <c r="U720" i="26" s="1"/>
  <c r="Q719" i="26"/>
  <c r="U719" i="26" s="1"/>
  <c r="Q717" i="26"/>
  <c r="U717" i="26" s="1"/>
  <c r="Q715" i="26"/>
  <c r="U715" i="26" s="1"/>
  <c r="Q712" i="26"/>
  <c r="U712" i="26" s="1"/>
  <c r="Q709" i="26"/>
  <c r="Q707" i="26"/>
  <c r="U707" i="26" s="1"/>
  <c r="Q706" i="26"/>
  <c r="U706" i="26" s="1"/>
  <c r="Q705" i="26"/>
  <c r="U705" i="26" s="1"/>
  <c r="Q704" i="26"/>
  <c r="U704" i="26" s="1"/>
  <c r="Q703" i="26"/>
  <c r="U703" i="26" s="1"/>
  <c r="Q701" i="26"/>
  <c r="U701" i="26" s="1"/>
  <c r="Q699" i="26"/>
  <c r="U699" i="26" s="1"/>
  <c r="Q696" i="26"/>
  <c r="U696" i="26" s="1"/>
  <c r="Q695" i="26"/>
  <c r="U695" i="26" s="1"/>
  <c r="Q693" i="26"/>
  <c r="U693" i="26" s="1"/>
  <c r="Q691" i="26"/>
  <c r="U691" i="26" s="1"/>
  <c r="Q689" i="26"/>
  <c r="U689" i="26" s="1"/>
  <c r="Q688" i="26"/>
  <c r="U688" i="26" s="1"/>
  <c r="Q687" i="26"/>
  <c r="U687" i="26" s="1"/>
  <c r="Q685" i="26"/>
  <c r="U685" i="26" s="1"/>
  <c r="Q683" i="26"/>
  <c r="U683" i="26" s="1"/>
  <c r="Q681" i="26"/>
  <c r="U681" i="26" s="1"/>
  <c r="Q680" i="26"/>
  <c r="U680" i="26" s="1"/>
  <c r="Q677" i="26"/>
  <c r="U677" i="26" s="1"/>
  <c r="Q675" i="26"/>
  <c r="U675" i="26" s="1"/>
  <c r="Q672" i="26"/>
  <c r="U672" i="26" s="1"/>
  <c r="Q671" i="26"/>
  <c r="U671" i="26" s="1"/>
  <c r="Q669" i="26"/>
  <c r="U669" i="26" s="1"/>
  <c r="Q667" i="26"/>
  <c r="U667" i="26" s="1"/>
  <c r="Q665" i="26"/>
  <c r="U665" i="26" s="1"/>
  <c r="Q664" i="26"/>
  <c r="U664" i="26" s="1"/>
  <c r="Q663" i="26"/>
  <c r="U663" i="26" s="1"/>
  <c r="Q661" i="26"/>
  <c r="U661" i="26" s="1"/>
  <c r="Q659" i="26"/>
  <c r="U659" i="26" s="1"/>
  <c r="Q657" i="26"/>
  <c r="U657" i="26" s="1"/>
  <c r="Q656" i="26"/>
  <c r="U656" i="26" s="1"/>
  <c r="Q655" i="26"/>
  <c r="U655" i="26" s="1"/>
  <c r="Q653" i="26"/>
  <c r="U653" i="26" s="1"/>
  <c r="Q651" i="26"/>
  <c r="U651" i="26" s="1"/>
  <c r="Q650" i="26"/>
  <c r="U650" i="26" s="1"/>
  <c r="Q648" i="26"/>
  <c r="U648" i="26" s="1"/>
  <c r="Q645" i="26"/>
  <c r="U645" i="26" s="1"/>
  <c r="Q643" i="26"/>
  <c r="U643" i="26" s="1"/>
  <c r="Q641" i="26"/>
  <c r="U641" i="26" s="1"/>
  <c r="Q640" i="26"/>
  <c r="U640" i="26" s="1"/>
  <c r="Q637" i="26"/>
  <c r="U637" i="26" s="1"/>
  <c r="Q635" i="26"/>
  <c r="U635" i="26" s="1"/>
  <c r="Q632" i="26"/>
  <c r="U632" i="26" s="1"/>
  <c r="Q629" i="26"/>
  <c r="U629" i="26" s="1"/>
  <c r="Q627" i="26"/>
  <c r="U627" i="26" s="1"/>
  <c r="Q624" i="26"/>
  <c r="U624" i="26" s="1"/>
  <c r="Q623" i="26"/>
  <c r="U623" i="26" s="1"/>
  <c r="Q621" i="26"/>
  <c r="U621" i="26" s="1"/>
  <c r="Q619" i="26"/>
  <c r="U619" i="26" s="1"/>
  <c r="Q616" i="26"/>
  <c r="U616" i="26" s="1"/>
  <c r="Q613" i="26"/>
  <c r="U613" i="26" s="1"/>
  <c r="Q611" i="26"/>
  <c r="U611" i="26" s="1"/>
  <c r="Q608" i="26"/>
  <c r="U608" i="26" s="1"/>
  <c r="Q605" i="26"/>
  <c r="U605" i="26" s="1"/>
  <c r="Q603" i="26"/>
  <c r="U603" i="26" s="1"/>
  <c r="Q602" i="26"/>
  <c r="U602" i="26" s="1"/>
  <c r="Q601" i="26"/>
  <c r="U601" i="26" s="1"/>
  <c r="Q600" i="26"/>
  <c r="U600" i="26" s="1"/>
  <c r="Q597" i="26"/>
  <c r="U597" i="26" s="1"/>
  <c r="Q595" i="26"/>
  <c r="U595" i="26" s="1"/>
  <c r="Q591" i="26"/>
  <c r="U591" i="26" s="1"/>
  <c r="Q589" i="26"/>
  <c r="U589" i="26" s="1"/>
  <c r="Q584" i="26"/>
  <c r="U584" i="26" s="1"/>
  <c r="Q583" i="26"/>
  <c r="U583" i="26" s="1"/>
  <c r="Q581" i="26"/>
  <c r="U581" i="26" s="1"/>
  <c r="Q576" i="26"/>
  <c r="U576" i="26" s="1"/>
  <c r="Q573" i="26"/>
  <c r="U573" i="26" s="1"/>
  <c r="Q571" i="26"/>
  <c r="U571" i="26" s="1"/>
  <c r="Q568" i="26"/>
  <c r="U568" i="26" s="1"/>
  <c r="Q565" i="26"/>
  <c r="Q563" i="26"/>
  <c r="U563" i="26" s="1"/>
  <c r="Q561" i="26"/>
  <c r="U561" i="26" s="1"/>
  <c r="Q560" i="26"/>
  <c r="U560" i="26" s="1"/>
  <c r="Q559" i="26"/>
  <c r="U559" i="26" s="1"/>
  <c r="Q553" i="26"/>
  <c r="U553" i="26" s="1"/>
  <c r="Q551" i="26"/>
  <c r="U551" i="26" s="1"/>
  <c r="Q549" i="26"/>
  <c r="U549" i="26" s="1"/>
  <c r="Q548" i="26"/>
  <c r="U548" i="26" s="1"/>
  <c r="Q544" i="26"/>
  <c r="U544" i="26" s="1"/>
  <c r="Q541" i="26"/>
  <c r="U541" i="26" s="1"/>
  <c r="Q536" i="26"/>
  <c r="U536" i="26" s="1"/>
  <c r="Q533" i="26"/>
  <c r="U533" i="26" s="1"/>
  <c r="Q525" i="26"/>
  <c r="U525" i="26" s="1"/>
  <c r="Q521" i="26"/>
  <c r="U521" i="26" s="1"/>
  <c r="Q520" i="26"/>
  <c r="U520" i="26" s="1"/>
  <c r="Q517" i="26"/>
  <c r="U517" i="26" s="1"/>
  <c r="Q512" i="26"/>
  <c r="U512" i="26" s="1"/>
  <c r="Q509" i="26"/>
  <c r="U509" i="26" s="1"/>
  <c r="Q505" i="26"/>
  <c r="U505" i="26" s="1"/>
  <c r="Q504" i="26"/>
  <c r="U504" i="26" s="1"/>
  <c r="Q501" i="26"/>
  <c r="U501" i="26" s="1"/>
  <c r="Q497" i="26"/>
  <c r="U497" i="26" s="1"/>
  <c r="Q496" i="26"/>
  <c r="U496" i="26" s="1"/>
  <c r="Q495" i="26"/>
  <c r="U495" i="26" s="1"/>
  <c r="Q493" i="26"/>
  <c r="U493" i="26" s="1"/>
  <c r="Q490" i="26"/>
  <c r="U490" i="26" s="1"/>
  <c r="Q489" i="26"/>
  <c r="U489" i="26" s="1"/>
  <c r="Q488" i="26"/>
  <c r="U488" i="26" s="1"/>
  <c r="Q487" i="26"/>
  <c r="U487" i="26" s="1"/>
  <c r="Q485" i="26"/>
  <c r="U485" i="26" s="1"/>
  <c r="Q480" i="26"/>
  <c r="U480" i="26" s="1"/>
  <c r="Q479" i="26"/>
  <c r="U479" i="26" s="1"/>
  <c r="Q477" i="26"/>
  <c r="U477" i="26" s="1"/>
  <c r="Q472" i="26"/>
  <c r="U472" i="26" s="1"/>
  <c r="Q469" i="26"/>
  <c r="U469" i="26" s="1"/>
  <c r="Q464" i="26"/>
  <c r="U464" i="26" s="1"/>
  <c r="Q463" i="26"/>
  <c r="U463" i="26" s="1"/>
  <c r="Q461" i="26"/>
  <c r="U461" i="26" s="1"/>
  <c r="Q456" i="26"/>
  <c r="U456" i="26" s="1"/>
  <c r="Q453" i="26"/>
  <c r="U453" i="26" s="1"/>
  <c r="Q449" i="26"/>
  <c r="U449" i="26" s="1"/>
  <c r="Q448" i="26"/>
  <c r="U448" i="26" s="1"/>
  <c r="Q447" i="26"/>
  <c r="U447" i="26" s="1"/>
  <c r="Q445" i="26"/>
  <c r="U445" i="26" s="1"/>
  <c r="Q440" i="26"/>
  <c r="U440" i="26" s="1"/>
  <c r="Q437" i="26"/>
  <c r="U437" i="26" s="1"/>
  <c r="Q432" i="26"/>
  <c r="U432" i="26" s="1"/>
  <c r="Q429" i="26"/>
  <c r="U429" i="26" s="1"/>
  <c r="Q424" i="26"/>
  <c r="U424" i="26" s="1"/>
  <c r="Q421" i="26"/>
  <c r="U421" i="26" s="1"/>
  <c r="Q418" i="26"/>
  <c r="U418" i="26" s="1"/>
  <c r="Q416" i="26"/>
  <c r="U416" i="26" s="1"/>
  <c r="Q415" i="26"/>
  <c r="U415" i="26" s="1"/>
  <c r="Q413" i="26"/>
  <c r="U413" i="26" s="1"/>
  <c r="Q409" i="26"/>
  <c r="U409" i="26" s="1"/>
  <c r="Q408" i="26"/>
  <c r="U408" i="26" s="1"/>
  <c r="Q405" i="26"/>
  <c r="Q401" i="26"/>
  <c r="U401" i="26" s="1"/>
  <c r="Q400" i="26"/>
  <c r="U400" i="26" s="1"/>
  <c r="Q397" i="26"/>
  <c r="U397" i="26" s="1"/>
  <c r="Q391" i="26"/>
  <c r="U391" i="26" s="1"/>
  <c r="Q389" i="26"/>
  <c r="U389" i="26" s="1"/>
  <c r="Q384" i="26"/>
  <c r="U384" i="26" s="1"/>
  <c r="Q381" i="26"/>
  <c r="U381" i="26" s="1"/>
  <c r="Q377" i="26"/>
  <c r="U377" i="26" s="1"/>
  <c r="Q376" i="26"/>
  <c r="U376" i="26" s="1"/>
  <c r="Q373" i="26"/>
  <c r="U373" i="26" s="1"/>
  <c r="Q368" i="26"/>
  <c r="U368" i="26" s="1"/>
  <c r="Q367" i="26"/>
  <c r="U367" i="26" s="1"/>
  <c r="Q365" i="26"/>
  <c r="U365" i="26" s="1"/>
  <c r="Q360" i="26"/>
  <c r="U360" i="26" s="1"/>
  <c r="Q357" i="26"/>
  <c r="U357" i="26" s="1"/>
  <c r="Q352" i="26"/>
  <c r="U352" i="26" s="1"/>
  <c r="Q349" i="26"/>
  <c r="U349" i="26" s="1"/>
  <c r="Q344" i="26"/>
  <c r="U344" i="26" s="1"/>
  <c r="Q341" i="26"/>
  <c r="U341" i="26" s="1"/>
  <c r="Q337" i="26"/>
  <c r="U337" i="26" s="1"/>
  <c r="Q336" i="26"/>
  <c r="U336" i="26" s="1"/>
  <c r="Q335" i="26"/>
  <c r="U335" i="26" s="1"/>
  <c r="Q333" i="26"/>
  <c r="U333" i="26" s="1"/>
  <c r="Q330" i="26"/>
  <c r="U330" i="26" s="1"/>
  <c r="Q329" i="26"/>
  <c r="U329" i="26" s="1"/>
  <c r="Q328" i="26"/>
  <c r="U328" i="26" s="1"/>
  <c r="Q325" i="26"/>
  <c r="U325" i="26" s="1"/>
  <c r="Q320" i="26"/>
  <c r="U320" i="26" s="1"/>
  <c r="Q317" i="26"/>
  <c r="Q312" i="26"/>
  <c r="U312" i="26" s="1"/>
  <c r="Q311" i="26"/>
  <c r="U311" i="26" s="1"/>
  <c r="Q309" i="26"/>
  <c r="U309" i="26" s="1"/>
  <c r="Q306" i="26"/>
  <c r="U306" i="26" s="1"/>
  <c r="Q304" i="26"/>
  <c r="U304" i="26" s="1"/>
  <c r="Q303" i="26"/>
  <c r="U303" i="26" s="1"/>
  <c r="Q301" i="26"/>
  <c r="U301" i="26" s="1"/>
  <c r="Q297" i="26"/>
  <c r="U297" i="26" s="1"/>
  <c r="Q296" i="26"/>
  <c r="U296" i="26" s="1"/>
  <c r="Q295" i="26"/>
  <c r="U295" i="26" s="1"/>
  <c r="Q293" i="26"/>
  <c r="U293" i="26" s="1"/>
  <c r="Q288" i="26"/>
  <c r="U288" i="26" s="1"/>
  <c r="Q285" i="26"/>
  <c r="U285" i="26" s="1"/>
  <c r="Q280" i="26"/>
  <c r="U280" i="26" s="1"/>
  <c r="Q277" i="26"/>
  <c r="U277" i="26" s="1"/>
  <c r="Q272" i="26"/>
  <c r="U272" i="26" s="1"/>
  <c r="Q269" i="26"/>
  <c r="U269" i="26" s="1"/>
  <c r="Q264" i="26"/>
  <c r="U264" i="26" s="1"/>
  <c r="Q261" i="26"/>
  <c r="U261" i="26" s="1"/>
  <c r="Q257" i="26"/>
  <c r="U257" i="26" s="1"/>
  <c r="Q256" i="26"/>
  <c r="U256" i="26" s="1"/>
  <c r="Q253" i="26"/>
  <c r="U253" i="26" s="1"/>
  <c r="Q250" i="26"/>
  <c r="U250" i="26" s="1"/>
  <c r="Q248" i="26"/>
  <c r="U248" i="26" s="1"/>
  <c r="Q245" i="26"/>
  <c r="U245" i="26" s="1"/>
  <c r="Q241" i="26"/>
  <c r="U241" i="26" s="1"/>
  <c r="Q237" i="26"/>
  <c r="U237" i="26" s="1"/>
  <c r="Q234" i="26"/>
  <c r="U234" i="26" s="1"/>
  <c r="Q232" i="26"/>
  <c r="U232" i="26" s="1"/>
  <c r="Q229" i="26"/>
  <c r="U229" i="26" s="1"/>
  <c r="Q225" i="26"/>
  <c r="U225" i="26" s="1"/>
  <c r="Q224" i="26"/>
  <c r="U224" i="26" s="1"/>
  <c r="Q216" i="26"/>
  <c r="U216" i="26" s="1"/>
  <c r="Q183" i="26"/>
  <c r="U183" i="26" s="1"/>
  <c r="Q152" i="26"/>
  <c r="U152" i="26" s="1"/>
  <c r="Q128" i="26"/>
  <c r="U128" i="26" s="1"/>
  <c r="Q122" i="26"/>
  <c r="U122" i="26" s="1"/>
  <c r="Q118" i="26"/>
  <c r="U118" i="26" s="1"/>
  <c r="Q84" i="26"/>
  <c r="U84" i="26" s="1"/>
  <c r="F19" i="12"/>
  <c r="B3" i="26"/>
  <c r="AD1020" i="25"/>
  <c r="S1020" i="25"/>
  <c r="T1020" i="25" s="1"/>
  <c r="AD1019" i="25"/>
  <c r="S1019" i="25"/>
  <c r="T1019" i="25" s="1"/>
  <c r="AD1018" i="25"/>
  <c r="S1018" i="25"/>
  <c r="T1018" i="25" s="1"/>
  <c r="Q1018" i="25"/>
  <c r="U1018" i="25" s="1"/>
  <c r="AD1017" i="25"/>
  <c r="S1017" i="25"/>
  <c r="T1017" i="25" s="1"/>
  <c r="Q1017" i="25"/>
  <c r="U1017" i="25" s="1"/>
  <c r="AD1016" i="25"/>
  <c r="S1016" i="25"/>
  <c r="T1016" i="25" s="1"/>
  <c r="Q1016" i="25"/>
  <c r="U1016" i="25" s="1"/>
  <c r="AD1015" i="25"/>
  <c r="S1015" i="25"/>
  <c r="T1015" i="25" s="1"/>
  <c r="AD1014" i="25"/>
  <c r="S1014" i="25"/>
  <c r="T1014" i="25" s="1"/>
  <c r="Q1014" i="25"/>
  <c r="U1014" i="25" s="1"/>
  <c r="AD1013" i="25"/>
  <c r="S1013" i="25"/>
  <c r="T1013" i="25" s="1"/>
  <c r="Q1013" i="25"/>
  <c r="U1013" i="25" s="1"/>
  <c r="AD1012" i="25"/>
  <c r="S1012" i="25"/>
  <c r="T1012" i="25" s="1"/>
  <c r="AD1011" i="25"/>
  <c r="S1011" i="25"/>
  <c r="T1011" i="25" s="1"/>
  <c r="AD1010" i="25"/>
  <c r="S1010" i="25"/>
  <c r="T1010" i="25" s="1"/>
  <c r="Q1010" i="25"/>
  <c r="U1010" i="25" s="1"/>
  <c r="AD1009" i="25"/>
  <c r="S1009" i="25"/>
  <c r="T1009" i="25" s="1"/>
  <c r="Q1009" i="25"/>
  <c r="U1009" i="25" s="1"/>
  <c r="AD1008" i="25"/>
  <c r="S1008" i="25"/>
  <c r="T1008" i="25" s="1"/>
  <c r="Q1008" i="25"/>
  <c r="U1008" i="25" s="1"/>
  <c r="AD1007" i="25"/>
  <c r="S1007" i="25"/>
  <c r="T1007" i="25" s="1"/>
  <c r="AD1006" i="25"/>
  <c r="S1006" i="25"/>
  <c r="T1006" i="25" s="1"/>
  <c r="Q1006" i="25"/>
  <c r="U1006" i="25" s="1"/>
  <c r="AD1005" i="25"/>
  <c r="S1005" i="25"/>
  <c r="T1005" i="25" s="1"/>
  <c r="Q1005" i="25"/>
  <c r="U1005" i="25" s="1"/>
  <c r="AD1004" i="25"/>
  <c r="S1004" i="25"/>
  <c r="T1004" i="25" s="1"/>
  <c r="Q1004" i="25"/>
  <c r="U1004" i="25" s="1"/>
  <c r="AD1003" i="25"/>
  <c r="S1003" i="25"/>
  <c r="T1003" i="25" s="1"/>
  <c r="AD1002" i="25"/>
  <c r="S1002" i="25"/>
  <c r="T1002" i="25" s="1"/>
  <c r="Q1002" i="25"/>
  <c r="U1002" i="25" s="1"/>
  <c r="AD1001" i="25"/>
  <c r="S1001" i="25"/>
  <c r="T1001" i="25" s="1"/>
  <c r="Q1001" i="25"/>
  <c r="U1001" i="25" s="1"/>
  <c r="AD1000" i="25"/>
  <c r="S1000" i="25"/>
  <c r="T1000" i="25" s="1"/>
  <c r="Q1000" i="25"/>
  <c r="U1000" i="25" s="1"/>
  <c r="AD999" i="25"/>
  <c r="S999" i="25"/>
  <c r="T999" i="25" s="1"/>
  <c r="Q999" i="25"/>
  <c r="U999" i="25" s="1"/>
  <c r="AD998" i="25"/>
  <c r="S998" i="25"/>
  <c r="T998" i="25" s="1"/>
  <c r="Q998" i="25"/>
  <c r="U998" i="25" s="1"/>
  <c r="AD997" i="25"/>
  <c r="S997" i="25"/>
  <c r="T997" i="25" s="1"/>
  <c r="Q997" i="25"/>
  <c r="U997" i="25" s="1"/>
  <c r="AD996" i="25"/>
  <c r="S996" i="25"/>
  <c r="T996" i="25" s="1"/>
  <c r="AD995" i="25"/>
  <c r="S995" i="25"/>
  <c r="T995" i="25" s="1"/>
  <c r="AD994" i="25"/>
  <c r="S994" i="25"/>
  <c r="T994" i="25" s="1"/>
  <c r="Q994" i="25"/>
  <c r="U994" i="25" s="1"/>
  <c r="AD993" i="25"/>
  <c r="S993" i="25"/>
  <c r="T993" i="25" s="1"/>
  <c r="Q993" i="25"/>
  <c r="U993" i="25" s="1"/>
  <c r="AD992" i="25"/>
  <c r="S992" i="25"/>
  <c r="T992" i="25" s="1"/>
  <c r="AD991" i="25"/>
  <c r="S991" i="25"/>
  <c r="T991" i="25" s="1"/>
  <c r="AD990" i="25"/>
  <c r="S990" i="25"/>
  <c r="T990" i="25" s="1"/>
  <c r="Q990" i="25"/>
  <c r="U990" i="25" s="1"/>
  <c r="AD989" i="25"/>
  <c r="S989" i="25"/>
  <c r="T989" i="25" s="1"/>
  <c r="Q989" i="25"/>
  <c r="U989" i="25" s="1"/>
  <c r="AD988" i="25"/>
  <c r="S988" i="25"/>
  <c r="T988" i="25" s="1"/>
  <c r="Q988" i="25"/>
  <c r="U988" i="25" s="1"/>
  <c r="AD987" i="25"/>
  <c r="S987" i="25"/>
  <c r="T987" i="25" s="1"/>
  <c r="Q987" i="25"/>
  <c r="U987" i="25" s="1"/>
  <c r="AD986" i="25"/>
  <c r="S986" i="25"/>
  <c r="T986" i="25" s="1"/>
  <c r="Q986" i="25"/>
  <c r="U986" i="25" s="1"/>
  <c r="AD985" i="25"/>
  <c r="S985" i="25"/>
  <c r="T985" i="25" s="1"/>
  <c r="Q985" i="25"/>
  <c r="U985" i="25" s="1"/>
  <c r="AD984" i="25"/>
  <c r="S984" i="25"/>
  <c r="T984" i="25" s="1"/>
  <c r="Q984" i="25"/>
  <c r="U984" i="25" s="1"/>
  <c r="AD983" i="25"/>
  <c r="S983" i="25"/>
  <c r="T983" i="25" s="1"/>
  <c r="AD982" i="25"/>
  <c r="S982" i="25"/>
  <c r="T982" i="25" s="1"/>
  <c r="Q982" i="25"/>
  <c r="U982" i="25" s="1"/>
  <c r="AD981" i="25"/>
  <c r="S981" i="25"/>
  <c r="T981" i="25" s="1"/>
  <c r="Q981" i="25"/>
  <c r="U981" i="25" s="1"/>
  <c r="AD980" i="25"/>
  <c r="S980" i="25"/>
  <c r="T980" i="25" s="1"/>
  <c r="Q980" i="25"/>
  <c r="U980" i="25" s="1"/>
  <c r="AD979" i="25"/>
  <c r="S979" i="25"/>
  <c r="T979" i="25" s="1"/>
  <c r="Q979" i="25"/>
  <c r="U979" i="25" s="1"/>
  <c r="AD978" i="25"/>
  <c r="S978" i="25"/>
  <c r="T978" i="25" s="1"/>
  <c r="AD977" i="25"/>
  <c r="S977" i="25"/>
  <c r="T977" i="25" s="1"/>
  <c r="Q977" i="25"/>
  <c r="U977" i="25" s="1"/>
  <c r="AD976" i="25"/>
  <c r="S976" i="25"/>
  <c r="T976" i="25" s="1"/>
  <c r="Q976" i="25"/>
  <c r="U976" i="25" s="1"/>
  <c r="AD975" i="25"/>
  <c r="S975" i="25"/>
  <c r="T975" i="25" s="1"/>
  <c r="AD974" i="25"/>
  <c r="S974" i="25"/>
  <c r="T974" i="25" s="1"/>
  <c r="Q974" i="25"/>
  <c r="U974" i="25" s="1"/>
  <c r="AD973" i="25"/>
  <c r="S973" i="25"/>
  <c r="T973" i="25" s="1"/>
  <c r="Q973" i="25"/>
  <c r="U973" i="25" s="1"/>
  <c r="AD972" i="25"/>
  <c r="S972" i="25"/>
  <c r="T972" i="25" s="1"/>
  <c r="Q972" i="25"/>
  <c r="U972" i="25" s="1"/>
  <c r="AD971" i="25"/>
  <c r="S971" i="25"/>
  <c r="T971" i="25" s="1"/>
  <c r="AD970" i="25"/>
  <c r="S970" i="25"/>
  <c r="T970" i="25" s="1"/>
  <c r="Q970" i="25"/>
  <c r="U970" i="25" s="1"/>
  <c r="AD969" i="25"/>
  <c r="S969" i="25"/>
  <c r="T969" i="25" s="1"/>
  <c r="Q969" i="25"/>
  <c r="U969" i="25" s="1"/>
  <c r="AD968" i="25"/>
  <c r="S968" i="25"/>
  <c r="T968" i="25" s="1"/>
  <c r="Q968" i="25"/>
  <c r="U968" i="25" s="1"/>
  <c r="AD967" i="25"/>
  <c r="S967" i="25"/>
  <c r="T967" i="25" s="1"/>
  <c r="AD966" i="25"/>
  <c r="S966" i="25"/>
  <c r="T966" i="25" s="1"/>
  <c r="Q966" i="25"/>
  <c r="U966" i="25" s="1"/>
  <c r="AD965" i="25"/>
  <c r="S965" i="25"/>
  <c r="T965" i="25" s="1"/>
  <c r="Q965" i="25"/>
  <c r="U965" i="25" s="1"/>
  <c r="AD964" i="25"/>
  <c r="S964" i="25"/>
  <c r="T964" i="25" s="1"/>
  <c r="Q964" i="25"/>
  <c r="U964" i="25" s="1"/>
  <c r="AD963" i="25"/>
  <c r="S963" i="25"/>
  <c r="T963" i="25" s="1"/>
  <c r="Q963" i="25"/>
  <c r="U963" i="25" s="1"/>
  <c r="AD962" i="25"/>
  <c r="S962" i="25"/>
  <c r="T962" i="25" s="1"/>
  <c r="Q962" i="25"/>
  <c r="U962" i="25" s="1"/>
  <c r="AD961" i="25"/>
  <c r="S961" i="25"/>
  <c r="T961" i="25" s="1"/>
  <c r="Q961" i="25"/>
  <c r="U961" i="25" s="1"/>
  <c r="AD960" i="25"/>
  <c r="S960" i="25"/>
  <c r="T960" i="25" s="1"/>
  <c r="Q960" i="25"/>
  <c r="U960" i="25" s="1"/>
  <c r="AD959" i="25"/>
  <c r="S959" i="25"/>
  <c r="T959" i="25" s="1"/>
  <c r="AD958" i="25"/>
  <c r="S958" i="25"/>
  <c r="T958" i="25" s="1"/>
  <c r="Q958" i="25"/>
  <c r="U958" i="25" s="1"/>
  <c r="AD957" i="25"/>
  <c r="S957" i="25"/>
  <c r="T957" i="25" s="1"/>
  <c r="Q957" i="25"/>
  <c r="U957" i="25" s="1"/>
  <c r="AD956" i="25"/>
  <c r="S956" i="25"/>
  <c r="T956" i="25" s="1"/>
  <c r="Q956" i="25"/>
  <c r="U956" i="25" s="1"/>
  <c r="AD955" i="25"/>
  <c r="S955" i="25"/>
  <c r="T955" i="25" s="1"/>
  <c r="Q955" i="25"/>
  <c r="U955" i="25" s="1"/>
  <c r="AD954" i="25"/>
  <c r="S954" i="25"/>
  <c r="T954" i="25" s="1"/>
  <c r="Q954" i="25"/>
  <c r="U954" i="25" s="1"/>
  <c r="AD953" i="25"/>
  <c r="S953" i="25"/>
  <c r="T953" i="25" s="1"/>
  <c r="AD952" i="25"/>
  <c r="S952" i="25"/>
  <c r="T952" i="25" s="1"/>
  <c r="Q952" i="25"/>
  <c r="U952" i="25" s="1"/>
  <c r="AD951" i="25"/>
  <c r="S951" i="25"/>
  <c r="T951" i="25" s="1"/>
  <c r="AD950" i="25"/>
  <c r="S950" i="25"/>
  <c r="T950" i="25" s="1"/>
  <c r="Q950" i="25"/>
  <c r="U950" i="25" s="1"/>
  <c r="AD949" i="25"/>
  <c r="S949" i="25"/>
  <c r="T949" i="25" s="1"/>
  <c r="Q949" i="25"/>
  <c r="U949" i="25" s="1"/>
  <c r="AD948" i="25"/>
  <c r="S948" i="25"/>
  <c r="T948" i="25" s="1"/>
  <c r="Q948" i="25"/>
  <c r="U948" i="25" s="1"/>
  <c r="AD947" i="25"/>
  <c r="S947" i="25"/>
  <c r="T947" i="25" s="1"/>
  <c r="AD946" i="25"/>
  <c r="S946" i="25"/>
  <c r="T946" i="25" s="1"/>
  <c r="Q946" i="25"/>
  <c r="U946" i="25" s="1"/>
  <c r="AD945" i="25"/>
  <c r="S945" i="25"/>
  <c r="T945" i="25" s="1"/>
  <c r="Q945" i="25"/>
  <c r="U945" i="25" s="1"/>
  <c r="AD944" i="25"/>
  <c r="S944" i="25"/>
  <c r="T944" i="25" s="1"/>
  <c r="Q944" i="25"/>
  <c r="U944" i="25" s="1"/>
  <c r="AD943" i="25"/>
  <c r="S943" i="25"/>
  <c r="T943" i="25" s="1"/>
  <c r="AD942" i="25"/>
  <c r="S942" i="25"/>
  <c r="T942" i="25" s="1"/>
  <c r="Q942" i="25"/>
  <c r="U942" i="25" s="1"/>
  <c r="AD941" i="25"/>
  <c r="S941" i="25"/>
  <c r="T941" i="25" s="1"/>
  <c r="Q941" i="25"/>
  <c r="U941" i="25" s="1"/>
  <c r="AD940" i="25"/>
  <c r="S940" i="25"/>
  <c r="T940" i="25" s="1"/>
  <c r="Q940" i="25"/>
  <c r="U940" i="25" s="1"/>
  <c r="AD939" i="25"/>
  <c r="S939" i="25"/>
  <c r="T939" i="25" s="1"/>
  <c r="Q939" i="25"/>
  <c r="U939" i="25" s="1"/>
  <c r="AD938" i="25"/>
  <c r="S938" i="25"/>
  <c r="T938" i="25" s="1"/>
  <c r="AD937" i="25"/>
  <c r="S937" i="25"/>
  <c r="T937" i="25" s="1"/>
  <c r="Q937" i="25"/>
  <c r="U937" i="25" s="1"/>
  <c r="AD936" i="25"/>
  <c r="S936" i="25"/>
  <c r="T936" i="25" s="1"/>
  <c r="Q936" i="25"/>
  <c r="U936" i="25" s="1"/>
  <c r="AD935" i="25"/>
  <c r="S935" i="25"/>
  <c r="T935" i="25" s="1"/>
  <c r="AD934" i="25"/>
  <c r="S934" i="25"/>
  <c r="T934" i="25" s="1"/>
  <c r="Q934" i="25"/>
  <c r="U934" i="25" s="1"/>
  <c r="AD933" i="25"/>
  <c r="S933" i="25"/>
  <c r="T933" i="25" s="1"/>
  <c r="Q933" i="25"/>
  <c r="U933" i="25" s="1"/>
  <c r="AD932" i="25"/>
  <c r="S932" i="25"/>
  <c r="T932" i="25" s="1"/>
  <c r="Q932" i="25"/>
  <c r="U932" i="25" s="1"/>
  <c r="AD931" i="25"/>
  <c r="S931" i="25"/>
  <c r="T931" i="25" s="1"/>
  <c r="AD930" i="25"/>
  <c r="S930" i="25"/>
  <c r="T930" i="25" s="1"/>
  <c r="Q930" i="25"/>
  <c r="U930" i="25" s="1"/>
  <c r="AD929" i="25"/>
  <c r="S929" i="25"/>
  <c r="T929" i="25" s="1"/>
  <c r="Q929" i="25"/>
  <c r="U929" i="25" s="1"/>
  <c r="AD928" i="25"/>
  <c r="S928" i="25"/>
  <c r="T928" i="25" s="1"/>
  <c r="Q928" i="25"/>
  <c r="U928" i="25" s="1"/>
  <c r="AD927" i="25"/>
  <c r="S927" i="25"/>
  <c r="T927" i="25" s="1"/>
  <c r="AD926" i="25"/>
  <c r="S926" i="25"/>
  <c r="T926" i="25" s="1"/>
  <c r="Q926" i="25"/>
  <c r="U926" i="25" s="1"/>
  <c r="AD925" i="25"/>
  <c r="S925" i="25"/>
  <c r="T925" i="25" s="1"/>
  <c r="Q925" i="25"/>
  <c r="U925" i="25" s="1"/>
  <c r="AD924" i="25"/>
  <c r="S924" i="25"/>
  <c r="T924" i="25" s="1"/>
  <c r="Q924" i="25"/>
  <c r="U924" i="25" s="1"/>
  <c r="AD923" i="25"/>
  <c r="S923" i="25"/>
  <c r="T923" i="25" s="1"/>
  <c r="AD922" i="25"/>
  <c r="S922" i="25"/>
  <c r="T922" i="25" s="1"/>
  <c r="Q922" i="25"/>
  <c r="U922" i="25" s="1"/>
  <c r="AD921" i="25"/>
  <c r="S921" i="25"/>
  <c r="T921" i="25" s="1"/>
  <c r="Q921" i="25"/>
  <c r="U921" i="25" s="1"/>
  <c r="AD920" i="25"/>
  <c r="S920" i="25"/>
  <c r="T920" i="25" s="1"/>
  <c r="Q920" i="25"/>
  <c r="U920" i="25" s="1"/>
  <c r="AD919" i="25"/>
  <c r="S919" i="25"/>
  <c r="T919" i="25" s="1"/>
  <c r="AD918" i="25"/>
  <c r="S918" i="25"/>
  <c r="T918" i="25" s="1"/>
  <c r="Q918" i="25"/>
  <c r="U918" i="25" s="1"/>
  <c r="AD917" i="25"/>
  <c r="S917" i="25"/>
  <c r="T917" i="25" s="1"/>
  <c r="Q917" i="25"/>
  <c r="U917" i="25" s="1"/>
  <c r="AD916" i="25"/>
  <c r="S916" i="25"/>
  <c r="T916" i="25" s="1"/>
  <c r="Q916" i="25"/>
  <c r="U916" i="25" s="1"/>
  <c r="AD915" i="25"/>
  <c r="S915" i="25"/>
  <c r="T915" i="25" s="1"/>
  <c r="AD914" i="25"/>
  <c r="S914" i="25"/>
  <c r="T914" i="25" s="1"/>
  <c r="Q914" i="25"/>
  <c r="U914" i="25" s="1"/>
  <c r="AD913" i="25"/>
  <c r="S913" i="25"/>
  <c r="T913" i="25" s="1"/>
  <c r="Q913" i="25"/>
  <c r="U913" i="25" s="1"/>
  <c r="AD912" i="25"/>
  <c r="S912" i="25"/>
  <c r="T912" i="25" s="1"/>
  <c r="Q912" i="25"/>
  <c r="U912" i="25" s="1"/>
  <c r="AD911" i="25"/>
  <c r="S911" i="25"/>
  <c r="T911" i="25" s="1"/>
  <c r="AD910" i="25"/>
  <c r="S910" i="25"/>
  <c r="T910" i="25" s="1"/>
  <c r="Q910" i="25"/>
  <c r="U910" i="25" s="1"/>
  <c r="AD909" i="25"/>
  <c r="S909" i="25"/>
  <c r="T909" i="25" s="1"/>
  <c r="AD908" i="25"/>
  <c r="S908" i="25"/>
  <c r="T908" i="25" s="1"/>
  <c r="Q908" i="25"/>
  <c r="U908" i="25" s="1"/>
  <c r="AD907" i="25"/>
  <c r="S907" i="25"/>
  <c r="T907" i="25" s="1"/>
  <c r="AD906" i="25"/>
  <c r="S906" i="25"/>
  <c r="T906" i="25" s="1"/>
  <c r="Q906" i="25"/>
  <c r="U906" i="25" s="1"/>
  <c r="AD905" i="25"/>
  <c r="S905" i="25"/>
  <c r="T905" i="25" s="1"/>
  <c r="Q905" i="25"/>
  <c r="U905" i="25" s="1"/>
  <c r="AD904" i="25"/>
  <c r="S904" i="25"/>
  <c r="T904" i="25" s="1"/>
  <c r="Q904" i="25"/>
  <c r="U904" i="25" s="1"/>
  <c r="AD903" i="25"/>
  <c r="S903" i="25"/>
  <c r="T903" i="25" s="1"/>
  <c r="AD902" i="25"/>
  <c r="S902" i="25"/>
  <c r="T902" i="25" s="1"/>
  <c r="Q902" i="25"/>
  <c r="U902" i="25" s="1"/>
  <c r="AD901" i="25"/>
  <c r="S901" i="25"/>
  <c r="T901" i="25" s="1"/>
  <c r="Q901" i="25"/>
  <c r="U901" i="25" s="1"/>
  <c r="AD900" i="25"/>
  <c r="S900" i="25"/>
  <c r="T900" i="25" s="1"/>
  <c r="Q900" i="25"/>
  <c r="U900" i="25" s="1"/>
  <c r="AD899" i="25"/>
  <c r="S899" i="25"/>
  <c r="T899" i="25" s="1"/>
  <c r="AD898" i="25"/>
  <c r="S898" i="25"/>
  <c r="T898" i="25" s="1"/>
  <c r="Q898" i="25"/>
  <c r="U898" i="25" s="1"/>
  <c r="AD897" i="25"/>
  <c r="S897" i="25"/>
  <c r="T897" i="25" s="1"/>
  <c r="Q897" i="25"/>
  <c r="U897" i="25" s="1"/>
  <c r="AD896" i="25"/>
  <c r="S896" i="25"/>
  <c r="T896" i="25" s="1"/>
  <c r="Q896" i="25"/>
  <c r="U896" i="25" s="1"/>
  <c r="AD895" i="25"/>
  <c r="S895" i="25"/>
  <c r="T895" i="25" s="1"/>
  <c r="AD894" i="25"/>
  <c r="S894" i="25"/>
  <c r="T894" i="25" s="1"/>
  <c r="Q894" i="25"/>
  <c r="U894" i="25" s="1"/>
  <c r="AD893" i="25"/>
  <c r="S893" i="25"/>
  <c r="T893" i="25" s="1"/>
  <c r="Q893" i="25"/>
  <c r="U893" i="25" s="1"/>
  <c r="AD892" i="25"/>
  <c r="S892" i="25"/>
  <c r="T892" i="25" s="1"/>
  <c r="Q892" i="25"/>
  <c r="U892" i="25" s="1"/>
  <c r="AD891" i="25"/>
  <c r="S891" i="25"/>
  <c r="T891" i="25" s="1"/>
  <c r="AD890" i="25"/>
  <c r="S890" i="25"/>
  <c r="T890" i="25" s="1"/>
  <c r="Q890" i="25"/>
  <c r="U890" i="25" s="1"/>
  <c r="AD889" i="25"/>
  <c r="S889" i="25"/>
  <c r="T889" i="25" s="1"/>
  <c r="Q889" i="25"/>
  <c r="U889" i="25" s="1"/>
  <c r="AD888" i="25"/>
  <c r="S888" i="25"/>
  <c r="T888" i="25" s="1"/>
  <c r="Q888" i="25"/>
  <c r="U888" i="25" s="1"/>
  <c r="AD887" i="25"/>
  <c r="S887" i="25"/>
  <c r="T887" i="25" s="1"/>
  <c r="AD886" i="25"/>
  <c r="S886" i="25"/>
  <c r="T886" i="25" s="1"/>
  <c r="Q886" i="25"/>
  <c r="U886" i="25" s="1"/>
  <c r="AD885" i="25"/>
  <c r="S885" i="25"/>
  <c r="T885" i="25" s="1"/>
  <c r="Q885" i="25"/>
  <c r="U885" i="25" s="1"/>
  <c r="AD884" i="25"/>
  <c r="S884" i="25"/>
  <c r="T884" i="25" s="1"/>
  <c r="Q884" i="25"/>
  <c r="U884" i="25" s="1"/>
  <c r="AD883" i="25"/>
  <c r="S883" i="25"/>
  <c r="T883" i="25" s="1"/>
  <c r="AD882" i="25"/>
  <c r="S882" i="25"/>
  <c r="T882" i="25" s="1"/>
  <c r="Q882" i="25"/>
  <c r="U882" i="25" s="1"/>
  <c r="AD881" i="25"/>
  <c r="S881" i="25"/>
  <c r="T881" i="25" s="1"/>
  <c r="Q881" i="25"/>
  <c r="U881" i="25" s="1"/>
  <c r="AD880" i="25"/>
  <c r="S880" i="25"/>
  <c r="T880" i="25" s="1"/>
  <c r="Q880" i="25"/>
  <c r="U880" i="25" s="1"/>
  <c r="AD879" i="25"/>
  <c r="S879" i="25"/>
  <c r="T879" i="25" s="1"/>
  <c r="AD878" i="25"/>
  <c r="S878" i="25"/>
  <c r="T878" i="25" s="1"/>
  <c r="Q878" i="25"/>
  <c r="U878" i="25" s="1"/>
  <c r="AD877" i="25"/>
  <c r="S877" i="25"/>
  <c r="T877" i="25" s="1"/>
  <c r="Q877" i="25"/>
  <c r="U877" i="25" s="1"/>
  <c r="AD876" i="25"/>
  <c r="S876" i="25"/>
  <c r="T876" i="25" s="1"/>
  <c r="Q876" i="25"/>
  <c r="U876" i="25" s="1"/>
  <c r="AD875" i="25"/>
  <c r="S875" i="25"/>
  <c r="T875" i="25" s="1"/>
  <c r="AD874" i="25"/>
  <c r="S874" i="25"/>
  <c r="T874" i="25" s="1"/>
  <c r="Q874" i="25"/>
  <c r="U874" i="25" s="1"/>
  <c r="AD873" i="25"/>
  <c r="S873" i="25"/>
  <c r="T873" i="25" s="1"/>
  <c r="Q873" i="25"/>
  <c r="U873" i="25" s="1"/>
  <c r="AD872" i="25"/>
  <c r="S872" i="25"/>
  <c r="T872" i="25" s="1"/>
  <c r="Q872" i="25"/>
  <c r="U872" i="25" s="1"/>
  <c r="AD871" i="25"/>
  <c r="S871" i="25"/>
  <c r="T871" i="25" s="1"/>
  <c r="AD870" i="25"/>
  <c r="S870" i="25"/>
  <c r="T870" i="25" s="1"/>
  <c r="Q870" i="25"/>
  <c r="U870" i="25" s="1"/>
  <c r="AD869" i="25"/>
  <c r="S869" i="25"/>
  <c r="T869" i="25" s="1"/>
  <c r="Q869" i="25"/>
  <c r="U869" i="25" s="1"/>
  <c r="AD868" i="25"/>
  <c r="S868" i="25"/>
  <c r="T868" i="25" s="1"/>
  <c r="Q868" i="25"/>
  <c r="U868" i="25" s="1"/>
  <c r="AD867" i="25"/>
  <c r="S867" i="25"/>
  <c r="T867" i="25" s="1"/>
  <c r="AD866" i="25"/>
  <c r="S866" i="25"/>
  <c r="T866" i="25" s="1"/>
  <c r="Q866" i="25"/>
  <c r="U866" i="25" s="1"/>
  <c r="AD865" i="25"/>
  <c r="S865" i="25"/>
  <c r="T865" i="25" s="1"/>
  <c r="Q865" i="25"/>
  <c r="U865" i="25" s="1"/>
  <c r="AD864" i="25"/>
  <c r="S864" i="25"/>
  <c r="T864" i="25" s="1"/>
  <c r="Q864" i="25"/>
  <c r="U864" i="25" s="1"/>
  <c r="AD863" i="25"/>
  <c r="S863" i="25"/>
  <c r="T863" i="25" s="1"/>
  <c r="AD862" i="25"/>
  <c r="S862" i="25"/>
  <c r="T862" i="25" s="1"/>
  <c r="Q862" i="25"/>
  <c r="U862" i="25" s="1"/>
  <c r="AD861" i="25"/>
  <c r="S861" i="25"/>
  <c r="T861" i="25" s="1"/>
  <c r="AD860" i="25"/>
  <c r="S860" i="25"/>
  <c r="T860" i="25" s="1"/>
  <c r="Q860" i="25"/>
  <c r="U860" i="25" s="1"/>
  <c r="AD859" i="25"/>
  <c r="S859" i="25"/>
  <c r="T859" i="25" s="1"/>
  <c r="AD858" i="25"/>
  <c r="S858" i="25"/>
  <c r="T858" i="25" s="1"/>
  <c r="Q858" i="25"/>
  <c r="U858" i="25" s="1"/>
  <c r="AD857" i="25"/>
  <c r="S857" i="25"/>
  <c r="T857" i="25" s="1"/>
  <c r="Q857" i="25"/>
  <c r="U857" i="25" s="1"/>
  <c r="AD856" i="25"/>
  <c r="S856" i="25"/>
  <c r="T856" i="25" s="1"/>
  <c r="AD855" i="25"/>
  <c r="S855" i="25"/>
  <c r="T855" i="25" s="1"/>
  <c r="AD854" i="25"/>
  <c r="S854" i="25"/>
  <c r="T854" i="25" s="1"/>
  <c r="Q854" i="25"/>
  <c r="U854" i="25" s="1"/>
  <c r="AD853" i="25"/>
  <c r="S853" i="25"/>
  <c r="T853" i="25" s="1"/>
  <c r="Q853" i="25"/>
  <c r="U853" i="25" s="1"/>
  <c r="AD852" i="25"/>
  <c r="S852" i="25"/>
  <c r="T852" i="25" s="1"/>
  <c r="Q852" i="25"/>
  <c r="U852" i="25" s="1"/>
  <c r="AD851" i="25"/>
  <c r="S851" i="25"/>
  <c r="T851" i="25" s="1"/>
  <c r="AD850" i="25"/>
  <c r="S850" i="25"/>
  <c r="T850" i="25" s="1"/>
  <c r="Q850" i="25"/>
  <c r="U850" i="25" s="1"/>
  <c r="AD849" i="25"/>
  <c r="S849" i="25"/>
  <c r="T849" i="25" s="1"/>
  <c r="Q849" i="25"/>
  <c r="U849" i="25" s="1"/>
  <c r="AD848" i="25"/>
  <c r="S848" i="25"/>
  <c r="T848" i="25" s="1"/>
  <c r="Q848" i="25"/>
  <c r="U848" i="25" s="1"/>
  <c r="AD847" i="25"/>
  <c r="S847" i="25"/>
  <c r="T847" i="25" s="1"/>
  <c r="AD846" i="25"/>
  <c r="S846" i="25"/>
  <c r="T846" i="25" s="1"/>
  <c r="Q846" i="25"/>
  <c r="U846" i="25" s="1"/>
  <c r="AD845" i="25"/>
  <c r="S845" i="25"/>
  <c r="T845" i="25" s="1"/>
  <c r="Q845" i="25"/>
  <c r="U845" i="25" s="1"/>
  <c r="AD844" i="25"/>
  <c r="S844" i="25"/>
  <c r="T844" i="25" s="1"/>
  <c r="Q844" i="25"/>
  <c r="U844" i="25" s="1"/>
  <c r="AD843" i="25"/>
  <c r="S843" i="25"/>
  <c r="T843" i="25" s="1"/>
  <c r="AD842" i="25"/>
  <c r="S842" i="25"/>
  <c r="T842" i="25" s="1"/>
  <c r="Q842" i="25"/>
  <c r="U842" i="25" s="1"/>
  <c r="AD841" i="25"/>
  <c r="S841" i="25"/>
  <c r="T841" i="25" s="1"/>
  <c r="Q841" i="25"/>
  <c r="U841" i="25" s="1"/>
  <c r="AD840" i="25"/>
  <c r="S840" i="25"/>
  <c r="T840" i="25" s="1"/>
  <c r="Q840" i="25"/>
  <c r="U840" i="25" s="1"/>
  <c r="AD839" i="25"/>
  <c r="S839" i="25"/>
  <c r="T839" i="25" s="1"/>
  <c r="AD838" i="25"/>
  <c r="S838" i="25"/>
  <c r="T838" i="25" s="1"/>
  <c r="AD837" i="25"/>
  <c r="S837" i="25"/>
  <c r="T837" i="25" s="1"/>
  <c r="AD836" i="25"/>
  <c r="S836" i="25"/>
  <c r="T836" i="25" s="1"/>
  <c r="Q836" i="25"/>
  <c r="U836" i="25" s="1"/>
  <c r="AD835" i="25"/>
  <c r="S835" i="25"/>
  <c r="T835" i="25" s="1"/>
  <c r="AD834" i="25"/>
  <c r="S834" i="25"/>
  <c r="T834" i="25" s="1"/>
  <c r="Q834" i="25"/>
  <c r="U834" i="25" s="1"/>
  <c r="AD833" i="25"/>
  <c r="S833" i="25"/>
  <c r="T833" i="25" s="1"/>
  <c r="Q833" i="25"/>
  <c r="U833" i="25" s="1"/>
  <c r="AD832" i="25"/>
  <c r="S832" i="25"/>
  <c r="T832" i="25" s="1"/>
  <c r="Q832" i="25"/>
  <c r="U832" i="25" s="1"/>
  <c r="AD831" i="25"/>
  <c r="S831" i="25"/>
  <c r="T831" i="25" s="1"/>
  <c r="AD830" i="25"/>
  <c r="S830" i="25"/>
  <c r="T830" i="25" s="1"/>
  <c r="Q830" i="25"/>
  <c r="U830" i="25" s="1"/>
  <c r="AD829" i="25"/>
  <c r="S829" i="25"/>
  <c r="T829" i="25" s="1"/>
  <c r="Q829" i="25"/>
  <c r="U829" i="25" s="1"/>
  <c r="AD828" i="25"/>
  <c r="S828" i="25"/>
  <c r="T828" i="25" s="1"/>
  <c r="Q828" i="25"/>
  <c r="U828" i="25" s="1"/>
  <c r="AD827" i="25"/>
  <c r="S827" i="25"/>
  <c r="T827" i="25" s="1"/>
  <c r="AD826" i="25"/>
  <c r="S826" i="25"/>
  <c r="T826" i="25" s="1"/>
  <c r="Q826" i="25"/>
  <c r="U826" i="25" s="1"/>
  <c r="AD825" i="25"/>
  <c r="S825" i="25"/>
  <c r="T825" i="25" s="1"/>
  <c r="Q825" i="25"/>
  <c r="U825" i="25" s="1"/>
  <c r="AD824" i="25"/>
  <c r="S824" i="25"/>
  <c r="T824" i="25" s="1"/>
  <c r="Q824" i="25"/>
  <c r="U824" i="25" s="1"/>
  <c r="AD823" i="25"/>
  <c r="S823" i="25"/>
  <c r="T823" i="25" s="1"/>
  <c r="AD822" i="25"/>
  <c r="S822" i="25"/>
  <c r="T822" i="25" s="1"/>
  <c r="Q822" i="25"/>
  <c r="U822" i="25" s="1"/>
  <c r="AD821" i="25"/>
  <c r="S821" i="25"/>
  <c r="T821" i="25" s="1"/>
  <c r="AD820" i="25"/>
  <c r="S820" i="25"/>
  <c r="T820" i="25" s="1"/>
  <c r="Q820" i="25"/>
  <c r="U820" i="25" s="1"/>
  <c r="AD819" i="25"/>
  <c r="S819" i="25"/>
  <c r="T819" i="25" s="1"/>
  <c r="AD818" i="25"/>
  <c r="S818" i="25"/>
  <c r="T818" i="25" s="1"/>
  <c r="Q818" i="25"/>
  <c r="U818" i="25" s="1"/>
  <c r="AD817" i="25"/>
  <c r="S817" i="25"/>
  <c r="T817" i="25" s="1"/>
  <c r="Q817" i="25"/>
  <c r="U817" i="25" s="1"/>
  <c r="AD816" i="25"/>
  <c r="S816" i="25"/>
  <c r="T816" i="25" s="1"/>
  <c r="Q816" i="25"/>
  <c r="U816" i="25" s="1"/>
  <c r="AD815" i="25"/>
  <c r="S815" i="25"/>
  <c r="T815" i="25" s="1"/>
  <c r="AD814" i="25"/>
  <c r="S814" i="25"/>
  <c r="T814" i="25" s="1"/>
  <c r="Q814" i="25"/>
  <c r="U814" i="25" s="1"/>
  <c r="AD813" i="25"/>
  <c r="S813" i="25"/>
  <c r="T813" i="25" s="1"/>
  <c r="Q813" i="25"/>
  <c r="U813" i="25" s="1"/>
  <c r="AD812" i="25"/>
  <c r="S812" i="25"/>
  <c r="T812" i="25" s="1"/>
  <c r="Q812" i="25"/>
  <c r="U812" i="25" s="1"/>
  <c r="AD811" i="25"/>
  <c r="S811" i="25"/>
  <c r="T811" i="25" s="1"/>
  <c r="AD810" i="25"/>
  <c r="S810" i="25"/>
  <c r="T810" i="25" s="1"/>
  <c r="Q810" i="25"/>
  <c r="U810" i="25" s="1"/>
  <c r="AD809" i="25"/>
  <c r="S809" i="25"/>
  <c r="T809" i="25" s="1"/>
  <c r="Q809" i="25"/>
  <c r="U809" i="25" s="1"/>
  <c r="AD808" i="25"/>
  <c r="S808" i="25"/>
  <c r="T808" i="25" s="1"/>
  <c r="Q808" i="25"/>
  <c r="U808" i="25" s="1"/>
  <c r="AD807" i="25"/>
  <c r="S807" i="25"/>
  <c r="T807" i="25" s="1"/>
  <c r="AD806" i="25"/>
  <c r="S806" i="25"/>
  <c r="T806" i="25" s="1"/>
  <c r="Q806" i="25"/>
  <c r="U806" i="25" s="1"/>
  <c r="AD805" i="25"/>
  <c r="S805" i="25"/>
  <c r="T805" i="25" s="1"/>
  <c r="AD804" i="25"/>
  <c r="S804" i="25"/>
  <c r="T804" i="25" s="1"/>
  <c r="Q804" i="25"/>
  <c r="U804" i="25" s="1"/>
  <c r="AD803" i="25"/>
  <c r="S803" i="25"/>
  <c r="T803" i="25" s="1"/>
  <c r="AD802" i="25"/>
  <c r="S802" i="25"/>
  <c r="T802" i="25" s="1"/>
  <c r="Q802" i="25"/>
  <c r="U802" i="25" s="1"/>
  <c r="AD801" i="25"/>
  <c r="S801" i="25"/>
  <c r="T801" i="25" s="1"/>
  <c r="Q801" i="25"/>
  <c r="U801" i="25" s="1"/>
  <c r="AD800" i="25"/>
  <c r="S800" i="25"/>
  <c r="T800" i="25" s="1"/>
  <c r="Q800" i="25"/>
  <c r="U800" i="25" s="1"/>
  <c r="AD799" i="25"/>
  <c r="S799" i="25"/>
  <c r="T799" i="25" s="1"/>
  <c r="AD798" i="25"/>
  <c r="S798" i="25"/>
  <c r="T798" i="25" s="1"/>
  <c r="Q798" i="25"/>
  <c r="U798" i="25" s="1"/>
  <c r="AD797" i="25"/>
  <c r="S797" i="25"/>
  <c r="T797" i="25" s="1"/>
  <c r="Q797" i="25"/>
  <c r="U797" i="25" s="1"/>
  <c r="AD796" i="25"/>
  <c r="S796" i="25"/>
  <c r="T796" i="25" s="1"/>
  <c r="Q796" i="25"/>
  <c r="U796" i="25" s="1"/>
  <c r="AD795" i="25"/>
  <c r="S795" i="25"/>
  <c r="T795" i="25" s="1"/>
  <c r="AD794" i="25"/>
  <c r="S794" i="25"/>
  <c r="T794" i="25" s="1"/>
  <c r="Q794" i="25"/>
  <c r="U794" i="25" s="1"/>
  <c r="AD793" i="25"/>
  <c r="S793" i="25"/>
  <c r="T793" i="25" s="1"/>
  <c r="Q793" i="25"/>
  <c r="U793" i="25" s="1"/>
  <c r="AD792" i="25"/>
  <c r="S792" i="25"/>
  <c r="T792" i="25" s="1"/>
  <c r="Q792" i="25"/>
  <c r="U792" i="25" s="1"/>
  <c r="AD791" i="25"/>
  <c r="S791" i="25"/>
  <c r="T791" i="25" s="1"/>
  <c r="AD790" i="25"/>
  <c r="S790" i="25"/>
  <c r="T790" i="25" s="1"/>
  <c r="Q790" i="25"/>
  <c r="U790" i="25" s="1"/>
  <c r="AD789" i="25"/>
  <c r="S789" i="25"/>
  <c r="T789" i="25" s="1"/>
  <c r="AD788" i="25"/>
  <c r="S788" i="25"/>
  <c r="T788" i="25" s="1"/>
  <c r="Q788" i="25"/>
  <c r="U788" i="25" s="1"/>
  <c r="AD787" i="25"/>
  <c r="S787" i="25"/>
  <c r="T787" i="25" s="1"/>
  <c r="AD786" i="25"/>
  <c r="S786" i="25"/>
  <c r="T786" i="25" s="1"/>
  <c r="Q786" i="25"/>
  <c r="U786" i="25" s="1"/>
  <c r="AD785" i="25"/>
  <c r="S785" i="25"/>
  <c r="T785" i="25" s="1"/>
  <c r="Q785" i="25"/>
  <c r="U785" i="25" s="1"/>
  <c r="AD784" i="25"/>
  <c r="S784" i="25"/>
  <c r="T784" i="25" s="1"/>
  <c r="Q784" i="25"/>
  <c r="U784" i="25" s="1"/>
  <c r="AD783" i="25"/>
  <c r="S783" i="25"/>
  <c r="T783" i="25" s="1"/>
  <c r="AD782" i="25"/>
  <c r="S782" i="25"/>
  <c r="T782" i="25" s="1"/>
  <c r="Q782" i="25"/>
  <c r="U782" i="25" s="1"/>
  <c r="AD781" i="25"/>
  <c r="S781" i="25"/>
  <c r="T781" i="25" s="1"/>
  <c r="Q781" i="25"/>
  <c r="U781" i="25" s="1"/>
  <c r="AD780" i="25"/>
  <c r="S780" i="25"/>
  <c r="T780" i="25" s="1"/>
  <c r="Q780" i="25"/>
  <c r="U780" i="25" s="1"/>
  <c r="AD779" i="25"/>
  <c r="S779" i="25"/>
  <c r="T779" i="25" s="1"/>
  <c r="AD778" i="25"/>
  <c r="S778" i="25"/>
  <c r="T778" i="25" s="1"/>
  <c r="Q778" i="25"/>
  <c r="U778" i="25" s="1"/>
  <c r="AD777" i="25"/>
  <c r="S777" i="25"/>
  <c r="T777" i="25" s="1"/>
  <c r="Q777" i="25"/>
  <c r="U777" i="25" s="1"/>
  <c r="AD776" i="25"/>
  <c r="S776" i="25"/>
  <c r="T776" i="25" s="1"/>
  <c r="Q776" i="25"/>
  <c r="U776" i="25" s="1"/>
  <c r="AD775" i="25"/>
  <c r="S775" i="25"/>
  <c r="T775" i="25" s="1"/>
  <c r="AD774" i="25"/>
  <c r="S774" i="25"/>
  <c r="T774" i="25" s="1"/>
  <c r="Q774" i="25"/>
  <c r="U774" i="25" s="1"/>
  <c r="AD773" i="25"/>
  <c r="S773" i="25"/>
  <c r="T773" i="25" s="1"/>
  <c r="AD772" i="25"/>
  <c r="S772" i="25"/>
  <c r="T772" i="25" s="1"/>
  <c r="Q772" i="25"/>
  <c r="U772" i="25" s="1"/>
  <c r="AD771" i="25"/>
  <c r="S771" i="25"/>
  <c r="T771" i="25" s="1"/>
  <c r="AD770" i="25"/>
  <c r="S770" i="25"/>
  <c r="T770" i="25" s="1"/>
  <c r="Q770" i="25"/>
  <c r="U770" i="25" s="1"/>
  <c r="AD769" i="25"/>
  <c r="S769" i="25"/>
  <c r="T769" i="25" s="1"/>
  <c r="Q769" i="25"/>
  <c r="U769" i="25" s="1"/>
  <c r="AD768" i="25"/>
  <c r="S768" i="25"/>
  <c r="T768" i="25" s="1"/>
  <c r="Q768" i="25"/>
  <c r="U768" i="25" s="1"/>
  <c r="AD767" i="25"/>
  <c r="S767" i="25"/>
  <c r="T767" i="25" s="1"/>
  <c r="AD766" i="25"/>
  <c r="S766" i="25"/>
  <c r="T766" i="25" s="1"/>
  <c r="Q766" i="25"/>
  <c r="U766" i="25" s="1"/>
  <c r="AD765" i="25"/>
  <c r="S765" i="25"/>
  <c r="T765" i="25" s="1"/>
  <c r="Q765" i="25"/>
  <c r="U765" i="25" s="1"/>
  <c r="AD764" i="25"/>
  <c r="S764" i="25"/>
  <c r="T764" i="25" s="1"/>
  <c r="Q764" i="25"/>
  <c r="U764" i="25" s="1"/>
  <c r="AD763" i="25"/>
  <c r="S763" i="25"/>
  <c r="T763" i="25" s="1"/>
  <c r="AD762" i="25"/>
  <c r="S762" i="25"/>
  <c r="T762" i="25" s="1"/>
  <c r="Q762" i="25"/>
  <c r="U762" i="25" s="1"/>
  <c r="AD761" i="25"/>
  <c r="S761" i="25"/>
  <c r="T761" i="25" s="1"/>
  <c r="Q761" i="25"/>
  <c r="U761" i="25" s="1"/>
  <c r="AD760" i="25"/>
  <c r="S760" i="25"/>
  <c r="T760" i="25" s="1"/>
  <c r="Q760" i="25"/>
  <c r="U760" i="25" s="1"/>
  <c r="AD759" i="25"/>
  <c r="S759" i="25"/>
  <c r="T759" i="25" s="1"/>
  <c r="AD758" i="25"/>
  <c r="S758" i="25"/>
  <c r="T758" i="25" s="1"/>
  <c r="Q758" i="25"/>
  <c r="U758" i="25" s="1"/>
  <c r="AD757" i="25"/>
  <c r="S757" i="25"/>
  <c r="T757" i="25" s="1"/>
  <c r="AD756" i="25"/>
  <c r="S756" i="25"/>
  <c r="T756" i="25" s="1"/>
  <c r="Q756" i="25"/>
  <c r="U756" i="25" s="1"/>
  <c r="AD755" i="25"/>
  <c r="S755" i="25"/>
  <c r="T755" i="25" s="1"/>
  <c r="AD754" i="25"/>
  <c r="S754" i="25"/>
  <c r="T754" i="25" s="1"/>
  <c r="Q754" i="25"/>
  <c r="U754" i="25" s="1"/>
  <c r="AD753" i="25"/>
  <c r="S753" i="25"/>
  <c r="T753" i="25" s="1"/>
  <c r="Q753" i="25"/>
  <c r="U753" i="25" s="1"/>
  <c r="AD752" i="25"/>
  <c r="S752" i="25"/>
  <c r="T752" i="25" s="1"/>
  <c r="Q752" i="25"/>
  <c r="U752" i="25" s="1"/>
  <c r="AD751" i="25"/>
  <c r="S751" i="25"/>
  <c r="T751" i="25" s="1"/>
  <c r="AD750" i="25"/>
  <c r="S750" i="25"/>
  <c r="T750" i="25" s="1"/>
  <c r="Q750" i="25"/>
  <c r="U750" i="25" s="1"/>
  <c r="AD749" i="25"/>
  <c r="S749" i="25"/>
  <c r="T749" i="25" s="1"/>
  <c r="Q749" i="25"/>
  <c r="U749" i="25" s="1"/>
  <c r="AD748" i="25"/>
  <c r="S748" i="25"/>
  <c r="T748" i="25" s="1"/>
  <c r="Q748" i="25"/>
  <c r="U748" i="25" s="1"/>
  <c r="AD747" i="25"/>
  <c r="S747" i="25"/>
  <c r="T747" i="25" s="1"/>
  <c r="AD746" i="25"/>
  <c r="S746" i="25"/>
  <c r="T746" i="25" s="1"/>
  <c r="Q746" i="25"/>
  <c r="U746" i="25" s="1"/>
  <c r="AD745" i="25"/>
  <c r="S745" i="25"/>
  <c r="T745" i="25" s="1"/>
  <c r="Q745" i="25"/>
  <c r="U745" i="25" s="1"/>
  <c r="AD744" i="25"/>
  <c r="S744" i="25"/>
  <c r="T744" i="25" s="1"/>
  <c r="Q744" i="25"/>
  <c r="U744" i="25" s="1"/>
  <c r="AD743" i="25"/>
  <c r="S743" i="25"/>
  <c r="T743" i="25" s="1"/>
  <c r="AD742" i="25"/>
  <c r="S742" i="25"/>
  <c r="T742" i="25" s="1"/>
  <c r="Q742" i="25"/>
  <c r="U742" i="25" s="1"/>
  <c r="AD741" i="25"/>
  <c r="S741" i="25"/>
  <c r="T741" i="25" s="1"/>
  <c r="AD740" i="25"/>
  <c r="S740" i="25"/>
  <c r="T740" i="25" s="1"/>
  <c r="Q740" i="25"/>
  <c r="U740" i="25" s="1"/>
  <c r="AD739" i="25"/>
  <c r="S739" i="25"/>
  <c r="T739" i="25" s="1"/>
  <c r="AD738" i="25"/>
  <c r="S738" i="25"/>
  <c r="T738" i="25" s="1"/>
  <c r="Q738" i="25"/>
  <c r="U738" i="25" s="1"/>
  <c r="AD737" i="25"/>
  <c r="S737" i="25"/>
  <c r="T737" i="25" s="1"/>
  <c r="Q737" i="25"/>
  <c r="U737" i="25" s="1"/>
  <c r="AD736" i="25"/>
  <c r="S736" i="25"/>
  <c r="T736" i="25" s="1"/>
  <c r="Q736" i="25"/>
  <c r="U736" i="25" s="1"/>
  <c r="AD735" i="25"/>
  <c r="S735" i="25"/>
  <c r="T735" i="25" s="1"/>
  <c r="AD734" i="25"/>
  <c r="S734" i="25"/>
  <c r="T734" i="25" s="1"/>
  <c r="Q734" i="25"/>
  <c r="U734" i="25" s="1"/>
  <c r="AD733" i="25"/>
  <c r="S733" i="25"/>
  <c r="T733" i="25" s="1"/>
  <c r="Q733" i="25"/>
  <c r="U733" i="25" s="1"/>
  <c r="AD732" i="25"/>
  <c r="S732" i="25"/>
  <c r="T732" i="25" s="1"/>
  <c r="Q732" i="25"/>
  <c r="U732" i="25" s="1"/>
  <c r="AD731" i="25"/>
  <c r="S731" i="25"/>
  <c r="T731" i="25" s="1"/>
  <c r="AD730" i="25"/>
  <c r="S730" i="25"/>
  <c r="T730" i="25" s="1"/>
  <c r="Q730" i="25"/>
  <c r="U730" i="25" s="1"/>
  <c r="AD729" i="25"/>
  <c r="S729" i="25"/>
  <c r="T729" i="25" s="1"/>
  <c r="Q729" i="25"/>
  <c r="U729" i="25" s="1"/>
  <c r="AD728" i="25"/>
  <c r="S728" i="25"/>
  <c r="T728" i="25" s="1"/>
  <c r="Q728" i="25"/>
  <c r="U728" i="25" s="1"/>
  <c r="AD727" i="25"/>
  <c r="S727" i="25"/>
  <c r="T727" i="25" s="1"/>
  <c r="AD726" i="25"/>
  <c r="S726" i="25"/>
  <c r="T726" i="25" s="1"/>
  <c r="Q726" i="25"/>
  <c r="U726" i="25" s="1"/>
  <c r="AD725" i="25"/>
  <c r="S725" i="25"/>
  <c r="T725" i="25" s="1"/>
  <c r="AD724" i="25"/>
  <c r="S724" i="25"/>
  <c r="T724" i="25" s="1"/>
  <c r="Q724" i="25"/>
  <c r="U724" i="25" s="1"/>
  <c r="AD723" i="25"/>
  <c r="S723" i="25"/>
  <c r="T723" i="25" s="1"/>
  <c r="AD722" i="25"/>
  <c r="S722" i="25"/>
  <c r="T722" i="25" s="1"/>
  <c r="Q722" i="25"/>
  <c r="U722" i="25" s="1"/>
  <c r="AD721" i="25"/>
  <c r="S721" i="25"/>
  <c r="T721" i="25" s="1"/>
  <c r="Q721" i="25"/>
  <c r="U721" i="25" s="1"/>
  <c r="AD720" i="25"/>
  <c r="S720" i="25"/>
  <c r="T720" i="25" s="1"/>
  <c r="AD719" i="25"/>
  <c r="S719" i="25"/>
  <c r="T719" i="25" s="1"/>
  <c r="AD718" i="25"/>
  <c r="S718" i="25"/>
  <c r="T718" i="25" s="1"/>
  <c r="Q718" i="25"/>
  <c r="U718" i="25" s="1"/>
  <c r="AD717" i="25"/>
  <c r="S717" i="25"/>
  <c r="T717" i="25" s="1"/>
  <c r="Q717" i="25"/>
  <c r="U717" i="25" s="1"/>
  <c r="AD716" i="25"/>
  <c r="S716" i="25"/>
  <c r="T716" i="25" s="1"/>
  <c r="Q716" i="25"/>
  <c r="U716" i="25" s="1"/>
  <c r="AD715" i="25"/>
  <c r="S715" i="25"/>
  <c r="T715" i="25" s="1"/>
  <c r="AD714" i="25"/>
  <c r="S714" i="25"/>
  <c r="T714" i="25" s="1"/>
  <c r="Q714" i="25"/>
  <c r="U714" i="25" s="1"/>
  <c r="AD713" i="25"/>
  <c r="S713" i="25"/>
  <c r="T713" i="25" s="1"/>
  <c r="Q713" i="25"/>
  <c r="U713" i="25" s="1"/>
  <c r="AD712" i="25"/>
  <c r="S712" i="25"/>
  <c r="T712" i="25" s="1"/>
  <c r="Q712" i="25"/>
  <c r="U712" i="25" s="1"/>
  <c r="AD711" i="25"/>
  <c r="S711" i="25"/>
  <c r="T711" i="25" s="1"/>
  <c r="AD710" i="25"/>
  <c r="S710" i="25"/>
  <c r="T710" i="25" s="1"/>
  <c r="Q710" i="25"/>
  <c r="U710" i="25" s="1"/>
  <c r="AD709" i="25"/>
  <c r="S709" i="25"/>
  <c r="T709" i="25" s="1"/>
  <c r="AD708" i="25"/>
  <c r="S708" i="25"/>
  <c r="T708" i="25" s="1"/>
  <c r="Q708" i="25"/>
  <c r="U708" i="25" s="1"/>
  <c r="AD707" i="25"/>
  <c r="S707" i="25"/>
  <c r="T707" i="25" s="1"/>
  <c r="AD706" i="25"/>
  <c r="S706" i="25"/>
  <c r="T706" i="25" s="1"/>
  <c r="Q706" i="25"/>
  <c r="U706" i="25" s="1"/>
  <c r="AD705" i="25"/>
  <c r="S705" i="25"/>
  <c r="T705" i="25" s="1"/>
  <c r="Q705" i="25"/>
  <c r="U705" i="25" s="1"/>
  <c r="AD704" i="25"/>
  <c r="S704" i="25"/>
  <c r="T704" i="25" s="1"/>
  <c r="AD703" i="25"/>
  <c r="S703" i="25"/>
  <c r="T703" i="25" s="1"/>
  <c r="AD702" i="25"/>
  <c r="S702" i="25"/>
  <c r="T702" i="25" s="1"/>
  <c r="Q702" i="25"/>
  <c r="U702" i="25" s="1"/>
  <c r="AD701" i="25"/>
  <c r="S701" i="25"/>
  <c r="T701" i="25" s="1"/>
  <c r="Q701" i="25"/>
  <c r="U701" i="25" s="1"/>
  <c r="AD700" i="25"/>
  <c r="S700" i="25"/>
  <c r="T700" i="25" s="1"/>
  <c r="Q700" i="25"/>
  <c r="U700" i="25" s="1"/>
  <c r="AD699" i="25"/>
  <c r="S699" i="25"/>
  <c r="T699" i="25" s="1"/>
  <c r="AD698" i="25"/>
  <c r="S698" i="25"/>
  <c r="T698" i="25" s="1"/>
  <c r="Q698" i="25"/>
  <c r="U698" i="25" s="1"/>
  <c r="AD697" i="25"/>
  <c r="S697" i="25"/>
  <c r="T697" i="25" s="1"/>
  <c r="Q697" i="25"/>
  <c r="U697" i="25" s="1"/>
  <c r="AD696" i="25"/>
  <c r="S696" i="25"/>
  <c r="T696" i="25" s="1"/>
  <c r="Q696" i="25"/>
  <c r="U696" i="25" s="1"/>
  <c r="AD695" i="25"/>
  <c r="S695" i="25"/>
  <c r="T695" i="25" s="1"/>
  <c r="AD694" i="25"/>
  <c r="S694" i="25"/>
  <c r="T694" i="25" s="1"/>
  <c r="Q694" i="25"/>
  <c r="U694" i="25" s="1"/>
  <c r="AD693" i="25"/>
  <c r="S693" i="25"/>
  <c r="T693" i="25" s="1"/>
  <c r="AD692" i="25"/>
  <c r="S692" i="25"/>
  <c r="T692" i="25" s="1"/>
  <c r="Q692" i="25"/>
  <c r="U692" i="25" s="1"/>
  <c r="AD691" i="25"/>
  <c r="S691" i="25"/>
  <c r="T691" i="25" s="1"/>
  <c r="AD690" i="25"/>
  <c r="S690" i="25"/>
  <c r="T690" i="25" s="1"/>
  <c r="Q690" i="25"/>
  <c r="U690" i="25" s="1"/>
  <c r="AD689" i="25"/>
  <c r="S689" i="25"/>
  <c r="T689" i="25" s="1"/>
  <c r="Q689" i="25"/>
  <c r="U689" i="25" s="1"/>
  <c r="AD688" i="25"/>
  <c r="S688" i="25"/>
  <c r="T688" i="25" s="1"/>
  <c r="AD687" i="25"/>
  <c r="S687" i="25"/>
  <c r="T687" i="25" s="1"/>
  <c r="AD686" i="25"/>
  <c r="S686" i="25"/>
  <c r="T686" i="25" s="1"/>
  <c r="Q686" i="25"/>
  <c r="U686" i="25" s="1"/>
  <c r="AD685" i="25"/>
  <c r="S685" i="25"/>
  <c r="T685" i="25" s="1"/>
  <c r="Q685" i="25"/>
  <c r="U685" i="25" s="1"/>
  <c r="AD684" i="25"/>
  <c r="S684" i="25"/>
  <c r="T684" i="25" s="1"/>
  <c r="Q684" i="25"/>
  <c r="U684" i="25" s="1"/>
  <c r="AD683" i="25"/>
  <c r="S683" i="25"/>
  <c r="T683" i="25" s="1"/>
  <c r="AD682" i="25"/>
  <c r="S682" i="25"/>
  <c r="T682" i="25" s="1"/>
  <c r="Q682" i="25"/>
  <c r="U682" i="25" s="1"/>
  <c r="AD681" i="25"/>
  <c r="S681" i="25"/>
  <c r="T681" i="25" s="1"/>
  <c r="Q681" i="25"/>
  <c r="U681" i="25" s="1"/>
  <c r="AD680" i="25"/>
  <c r="S680" i="25"/>
  <c r="T680" i="25" s="1"/>
  <c r="Q680" i="25"/>
  <c r="U680" i="25" s="1"/>
  <c r="AD679" i="25"/>
  <c r="S679" i="25"/>
  <c r="T679" i="25" s="1"/>
  <c r="AD678" i="25"/>
  <c r="S678" i="25"/>
  <c r="T678" i="25" s="1"/>
  <c r="Q678" i="25"/>
  <c r="U678" i="25" s="1"/>
  <c r="AD677" i="25"/>
  <c r="S677" i="25"/>
  <c r="T677" i="25" s="1"/>
  <c r="AD676" i="25"/>
  <c r="S676" i="25"/>
  <c r="T676" i="25" s="1"/>
  <c r="Q676" i="25"/>
  <c r="U676" i="25" s="1"/>
  <c r="AD675" i="25"/>
  <c r="S675" i="25"/>
  <c r="T675" i="25" s="1"/>
  <c r="AD674" i="25"/>
  <c r="S674" i="25"/>
  <c r="T674" i="25" s="1"/>
  <c r="Q674" i="25"/>
  <c r="U674" i="25" s="1"/>
  <c r="AD673" i="25"/>
  <c r="S673" i="25"/>
  <c r="T673" i="25" s="1"/>
  <c r="Q673" i="25"/>
  <c r="U673" i="25" s="1"/>
  <c r="AD672" i="25"/>
  <c r="S672" i="25"/>
  <c r="T672" i="25" s="1"/>
  <c r="AD671" i="25"/>
  <c r="S671" i="25"/>
  <c r="T671" i="25" s="1"/>
  <c r="AD670" i="25"/>
  <c r="S670" i="25"/>
  <c r="T670" i="25" s="1"/>
  <c r="Q670" i="25"/>
  <c r="U670" i="25" s="1"/>
  <c r="AD669" i="25"/>
  <c r="S669" i="25"/>
  <c r="T669" i="25" s="1"/>
  <c r="Q669" i="25"/>
  <c r="U669" i="25" s="1"/>
  <c r="AD668" i="25"/>
  <c r="S668" i="25"/>
  <c r="T668" i="25" s="1"/>
  <c r="Q668" i="25"/>
  <c r="U668" i="25" s="1"/>
  <c r="AD667" i="25"/>
  <c r="S667" i="25"/>
  <c r="T667" i="25" s="1"/>
  <c r="AD666" i="25"/>
  <c r="S666" i="25"/>
  <c r="T666" i="25" s="1"/>
  <c r="Q666" i="25"/>
  <c r="U666" i="25" s="1"/>
  <c r="AD665" i="25"/>
  <c r="S665" i="25"/>
  <c r="T665" i="25" s="1"/>
  <c r="Q665" i="25"/>
  <c r="U665" i="25" s="1"/>
  <c r="AD664" i="25"/>
  <c r="S664" i="25"/>
  <c r="T664" i="25" s="1"/>
  <c r="Q664" i="25"/>
  <c r="U664" i="25" s="1"/>
  <c r="AD663" i="25"/>
  <c r="S663" i="25"/>
  <c r="T663" i="25" s="1"/>
  <c r="AD662" i="25"/>
  <c r="S662" i="25"/>
  <c r="T662" i="25" s="1"/>
  <c r="Q662" i="25"/>
  <c r="U662" i="25" s="1"/>
  <c r="AD661" i="25"/>
  <c r="S661" i="25"/>
  <c r="T661" i="25" s="1"/>
  <c r="AD660" i="25"/>
  <c r="S660" i="25"/>
  <c r="T660" i="25" s="1"/>
  <c r="Q660" i="25"/>
  <c r="U660" i="25" s="1"/>
  <c r="AD659" i="25"/>
  <c r="S659" i="25"/>
  <c r="T659" i="25" s="1"/>
  <c r="AD658" i="25"/>
  <c r="S658" i="25"/>
  <c r="T658" i="25" s="1"/>
  <c r="Q658" i="25"/>
  <c r="U658" i="25" s="1"/>
  <c r="AD657" i="25"/>
  <c r="S657" i="25"/>
  <c r="T657" i="25" s="1"/>
  <c r="Q657" i="25"/>
  <c r="U657" i="25" s="1"/>
  <c r="AD656" i="25"/>
  <c r="S656" i="25"/>
  <c r="T656" i="25" s="1"/>
  <c r="AD655" i="25"/>
  <c r="S655" i="25"/>
  <c r="T655" i="25" s="1"/>
  <c r="AD654" i="25"/>
  <c r="S654" i="25"/>
  <c r="T654" i="25" s="1"/>
  <c r="Q654" i="25"/>
  <c r="U654" i="25" s="1"/>
  <c r="AD653" i="25"/>
  <c r="S653" i="25"/>
  <c r="T653" i="25" s="1"/>
  <c r="Q653" i="25"/>
  <c r="U653" i="25" s="1"/>
  <c r="AD652" i="25"/>
  <c r="S652" i="25"/>
  <c r="T652" i="25" s="1"/>
  <c r="Q652" i="25"/>
  <c r="U652" i="25" s="1"/>
  <c r="AD651" i="25"/>
  <c r="S651" i="25"/>
  <c r="T651" i="25" s="1"/>
  <c r="AD650" i="25"/>
  <c r="S650" i="25"/>
  <c r="T650" i="25" s="1"/>
  <c r="Q650" i="25"/>
  <c r="U650" i="25" s="1"/>
  <c r="AD649" i="25"/>
  <c r="S649" i="25"/>
  <c r="T649" i="25" s="1"/>
  <c r="Q649" i="25"/>
  <c r="U649" i="25" s="1"/>
  <c r="AD648" i="25"/>
  <c r="S648" i="25"/>
  <c r="T648" i="25" s="1"/>
  <c r="Q648" i="25"/>
  <c r="U648" i="25" s="1"/>
  <c r="AD647" i="25"/>
  <c r="S647" i="25"/>
  <c r="T647" i="25" s="1"/>
  <c r="AD646" i="25"/>
  <c r="S646" i="25"/>
  <c r="T646" i="25" s="1"/>
  <c r="Q646" i="25"/>
  <c r="U646" i="25" s="1"/>
  <c r="AD645" i="25"/>
  <c r="S645" i="25"/>
  <c r="T645" i="25" s="1"/>
  <c r="Q645" i="25"/>
  <c r="U645" i="25" s="1"/>
  <c r="AD644" i="25"/>
  <c r="S644" i="25"/>
  <c r="T644" i="25" s="1"/>
  <c r="Q644" i="25"/>
  <c r="U644" i="25" s="1"/>
  <c r="AD643" i="25"/>
  <c r="S643" i="25"/>
  <c r="T643" i="25" s="1"/>
  <c r="AD642" i="25"/>
  <c r="S642" i="25"/>
  <c r="T642" i="25" s="1"/>
  <c r="Q642" i="25"/>
  <c r="U642" i="25" s="1"/>
  <c r="AD641" i="25"/>
  <c r="S641" i="25"/>
  <c r="T641" i="25" s="1"/>
  <c r="Q641" i="25"/>
  <c r="U641" i="25" s="1"/>
  <c r="AD640" i="25"/>
  <c r="S640" i="25"/>
  <c r="T640" i="25" s="1"/>
  <c r="Q640" i="25"/>
  <c r="U640" i="25" s="1"/>
  <c r="AD639" i="25"/>
  <c r="S639" i="25"/>
  <c r="T639" i="25" s="1"/>
  <c r="AD638" i="25"/>
  <c r="S638" i="25"/>
  <c r="T638" i="25" s="1"/>
  <c r="Q638" i="25"/>
  <c r="U638" i="25" s="1"/>
  <c r="AD637" i="25"/>
  <c r="S637" i="25"/>
  <c r="T637" i="25" s="1"/>
  <c r="Q637" i="25"/>
  <c r="U637" i="25" s="1"/>
  <c r="AD636" i="25"/>
  <c r="S636" i="25"/>
  <c r="T636" i="25" s="1"/>
  <c r="Q636" i="25"/>
  <c r="U636" i="25" s="1"/>
  <c r="AD635" i="25"/>
  <c r="S635" i="25"/>
  <c r="T635" i="25" s="1"/>
  <c r="AD634" i="25"/>
  <c r="S634" i="25"/>
  <c r="T634" i="25" s="1"/>
  <c r="Q634" i="25"/>
  <c r="U634" i="25" s="1"/>
  <c r="AD633" i="25"/>
  <c r="S633" i="25"/>
  <c r="T633" i="25" s="1"/>
  <c r="Q633" i="25"/>
  <c r="U633" i="25" s="1"/>
  <c r="AD632" i="25"/>
  <c r="S632" i="25"/>
  <c r="T632" i="25" s="1"/>
  <c r="Q632" i="25"/>
  <c r="U632" i="25" s="1"/>
  <c r="AD631" i="25"/>
  <c r="S631" i="25"/>
  <c r="T631" i="25" s="1"/>
  <c r="AD630" i="25"/>
  <c r="S630" i="25"/>
  <c r="T630" i="25" s="1"/>
  <c r="Q630" i="25"/>
  <c r="U630" i="25" s="1"/>
  <c r="AD629" i="25"/>
  <c r="S629" i="25"/>
  <c r="T629" i="25" s="1"/>
  <c r="Q629" i="25"/>
  <c r="U629" i="25" s="1"/>
  <c r="AD628" i="25"/>
  <c r="S628" i="25"/>
  <c r="T628" i="25" s="1"/>
  <c r="Q628" i="25"/>
  <c r="U628" i="25" s="1"/>
  <c r="AD627" i="25"/>
  <c r="S627" i="25"/>
  <c r="T627" i="25" s="1"/>
  <c r="AD626" i="25"/>
  <c r="S626" i="25"/>
  <c r="T626" i="25" s="1"/>
  <c r="Q626" i="25"/>
  <c r="U626" i="25" s="1"/>
  <c r="AD625" i="25"/>
  <c r="S625" i="25"/>
  <c r="T625" i="25" s="1"/>
  <c r="Q625" i="25"/>
  <c r="U625" i="25" s="1"/>
  <c r="AD624" i="25"/>
  <c r="S624" i="25"/>
  <c r="T624" i="25" s="1"/>
  <c r="Q624" i="25"/>
  <c r="U624" i="25" s="1"/>
  <c r="AD623" i="25"/>
  <c r="S623" i="25"/>
  <c r="T623" i="25" s="1"/>
  <c r="AD622" i="25"/>
  <c r="S622" i="25"/>
  <c r="T622" i="25" s="1"/>
  <c r="Q622" i="25"/>
  <c r="U622" i="25" s="1"/>
  <c r="AD621" i="25"/>
  <c r="S621" i="25"/>
  <c r="T621" i="25" s="1"/>
  <c r="Q621" i="25"/>
  <c r="U621" i="25" s="1"/>
  <c r="AD620" i="25"/>
  <c r="S620" i="25"/>
  <c r="T620" i="25" s="1"/>
  <c r="Q620" i="25"/>
  <c r="U620" i="25" s="1"/>
  <c r="AD619" i="25"/>
  <c r="S619" i="25"/>
  <c r="T619" i="25" s="1"/>
  <c r="AD618" i="25"/>
  <c r="S618" i="25"/>
  <c r="T618" i="25" s="1"/>
  <c r="Q618" i="25"/>
  <c r="U618" i="25" s="1"/>
  <c r="AD617" i="25"/>
  <c r="S617" i="25"/>
  <c r="T617" i="25" s="1"/>
  <c r="Q617" i="25"/>
  <c r="U617" i="25" s="1"/>
  <c r="AD616" i="25"/>
  <c r="S616" i="25"/>
  <c r="T616" i="25" s="1"/>
  <c r="Q616" i="25"/>
  <c r="U616" i="25" s="1"/>
  <c r="AD615" i="25"/>
  <c r="S615" i="25"/>
  <c r="T615" i="25" s="1"/>
  <c r="AD614" i="25"/>
  <c r="S614" i="25"/>
  <c r="T614" i="25" s="1"/>
  <c r="Q614" i="25"/>
  <c r="U614" i="25" s="1"/>
  <c r="AD613" i="25"/>
  <c r="S613" i="25"/>
  <c r="T613" i="25" s="1"/>
  <c r="Q613" i="25"/>
  <c r="U613" i="25" s="1"/>
  <c r="AD612" i="25"/>
  <c r="S612" i="25"/>
  <c r="T612" i="25" s="1"/>
  <c r="Q612" i="25"/>
  <c r="U612" i="25" s="1"/>
  <c r="AD611" i="25"/>
  <c r="S611" i="25"/>
  <c r="T611" i="25" s="1"/>
  <c r="AD610" i="25"/>
  <c r="S610" i="25"/>
  <c r="T610" i="25" s="1"/>
  <c r="Q610" i="25"/>
  <c r="U610" i="25" s="1"/>
  <c r="AD609" i="25"/>
  <c r="S609" i="25"/>
  <c r="T609" i="25" s="1"/>
  <c r="Q609" i="25"/>
  <c r="U609" i="25" s="1"/>
  <c r="AD608" i="25"/>
  <c r="S608" i="25"/>
  <c r="T608" i="25" s="1"/>
  <c r="Q608" i="25"/>
  <c r="U608" i="25" s="1"/>
  <c r="AD607" i="25"/>
  <c r="S607" i="25"/>
  <c r="T607" i="25" s="1"/>
  <c r="AD606" i="25"/>
  <c r="S606" i="25"/>
  <c r="T606" i="25" s="1"/>
  <c r="Q606" i="25"/>
  <c r="U606" i="25" s="1"/>
  <c r="AD605" i="25"/>
  <c r="S605" i="25"/>
  <c r="T605" i="25" s="1"/>
  <c r="Q605" i="25"/>
  <c r="U605" i="25" s="1"/>
  <c r="AD604" i="25"/>
  <c r="S604" i="25"/>
  <c r="T604" i="25" s="1"/>
  <c r="Q604" i="25"/>
  <c r="U604" i="25" s="1"/>
  <c r="AD603" i="25"/>
  <c r="S603" i="25"/>
  <c r="T603" i="25" s="1"/>
  <c r="AD602" i="25"/>
  <c r="S602" i="25"/>
  <c r="T602" i="25" s="1"/>
  <c r="Q602" i="25"/>
  <c r="U602" i="25" s="1"/>
  <c r="AD601" i="25"/>
  <c r="S601" i="25"/>
  <c r="T601" i="25" s="1"/>
  <c r="Q601" i="25"/>
  <c r="U601" i="25" s="1"/>
  <c r="AD600" i="25"/>
  <c r="S600" i="25"/>
  <c r="T600" i="25" s="1"/>
  <c r="Q600" i="25"/>
  <c r="U600" i="25" s="1"/>
  <c r="AD599" i="25"/>
  <c r="S599" i="25"/>
  <c r="T599" i="25" s="1"/>
  <c r="AD598" i="25"/>
  <c r="S598" i="25"/>
  <c r="T598" i="25" s="1"/>
  <c r="Q598" i="25"/>
  <c r="U598" i="25" s="1"/>
  <c r="AD597" i="25"/>
  <c r="S597" i="25"/>
  <c r="T597" i="25" s="1"/>
  <c r="Q597" i="25"/>
  <c r="U597" i="25" s="1"/>
  <c r="AD596" i="25"/>
  <c r="S596" i="25"/>
  <c r="T596" i="25" s="1"/>
  <c r="AD595" i="25"/>
  <c r="S595" i="25"/>
  <c r="T595" i="25" s="1"/>
  <c r="AD594" i="25"/>
  <c r="S594" i="25"/>
  <c r="T594" i="25" s="1"/>
  <c r="Q594" i="25"/>
  <c r="U594" i="25" s="1"/>
  <c r="AD593" i="25"/>
  <c r="S593" i="25"/>
  <c r="T593" i="25" s="1"/>
  <c r="Q593" i="25"/>
  <c r="U593" i="25" s="1"/>
  <c r="AD592" i="25"/>
  <c r="S592" i="25"/>
  <c r="T592" i="25" s="1"/>
  <c r="Q592" i="25"/>
  <c r="U592" i="25" s="1"/>
  <c r="AD591" i="25"/>
  <c r="S591" i="25"/>
  <c r="T591" i="25" s="1"/>
  <c r="AD590" i="25"/>
  <c r="S590" i="25"/>
  <c r="T590" i="25" s="1"/>
  <c r="Q590" i="25"/>
  <c r="U590" i="25" s="1"/>
  <c r="AD589" i="25"/>
  <c r="S589" i="25"/>
  <c r="T589" i="25" s="1"/>
  <c r="Q589" i="25"/>
  <c r="U589" i="25" s="1"/>
  <c r="AD588" i="25"/>
  <c r="S588" i="25"/>
  <c r="T588" i="25" s="1"/>
  <c r="Q588" i="25"/>
  <c r="U588" i="25" s="1"/>
  <c r="AD587" i="25"/>
  <c r="S587" i="25"/>
  <c r="T587" i="25" s="1"/>
  <c r="AD586" i="25"/>
  <c r="S586" i="25"/>
  <c r="T586" i="25" s="1"/>
  <c r="Q586" i="25"/>
  <c r="U586" i="25" s="1"/>
  <c r="AD585" i="25"/>
  <c r="S585" i="25"/>
  <c r="T585" i="25" s="1"/>
  <c r="AD584" i="25"/>
  <c r="S584" i="25"/>
  <c r="T584" i="25" s="1"/>
  <c r="Q584" i="25"/>
  <c r="U584" i="25" s="1"/>
  <c r="AD583" i="25"/>
  <c r="S583" i="25"/>
  <c r="T583" i="25" s="1"/>
  <c r="AD582" i="25"/>
  <c r="S582" i="25"/>
  <c r="T582" i="25" s="1"/>
  <c r="Q582" i="25"/>
  <c r="U582" i="25" s="1"/>
  <c r="AD581" i="25"/>
  <c r="S581" i="25"/>
  <c r="T581" i="25" s="1"/>
  <c r="Q581" i="25"/>
  <c r="U581" i="25" s="1"/>
  <c r="AD580" i="25"/>
  <c r="S580" i="25"/>
  <c r="T580" i="25" s="1"/>
  <c r="Q580" i="25"/>
  <c r="U580" i="25" s="1"/>
  <c r="AD579" i="25"/>
  <c r="S579" i="25"/>
  <c r="T579" i="25" s="1"/>
  <c r="AD578" i="25"/>
  <c r="S578" i="25"/>
  <c r="T578" i="25" s="1"/>
  <c r="Q578" i="25"/>
  <c r="U578" i="25" s="1"/>
  <c r="AD577" i="25"/>
  <c r="S577" i="25"/>
  <c r="T577" i="25" s="1"/>
  <c r="Q577" i="25"/>
  <c r="U577" i="25" s="1"/>
  <c r="AD576" i="25"/>
  <c r="S576" i="25"/>
  <c r="T576" i="25" s="1"/>
  <c r="Q576" i="25"/>
  <c r="U576" i="25" s="1"/>
  <c r="AD575" i="25"/>
  <c r="S575" i="25"/>
  <c r="T575" i="25" s="1"/>
  <c r="AD574" i="25"/>
  <c r="S574" i="25"/>
  <c r="T574" i="25" s="1"/>
  <c r="Q574" i="25"/>
  <c r="U574" i="25" s="1"/>
  <c r="AD573" i="25"/>
  <c r="S573" i="25"/>
  <c r="T573" i="25" s="1"/>
  <c r="AD572" i="25"/>
  <c r="S572" i="25"/>
  <c r="T572" i="25" s="1"/>
  <c r="AD571" i="25"/>
  <c r="S571" i="25"/>
  <c r="T571" i="25" s="1"/>
  <c r="AD570" i="25"/>
  <c r="S570" i="25"/>
  <c r="T570" i="25" s="1"/>
  <c r="Q570" i="25"/>
  <c r="U570" i="25" s="1"/>
  <c r="AD569" i="25"/>
  <c r="S569" i="25"/>
  <c r="T569" i="25" s="1"/>
  <c r="Q569" i="25"/>
  <c r="U569" i="25" s="1"/>
  <c r="AD568" i="25"/>
  <c r="S568" i="25"/>
  <c r="T568" i="25" s="1"/>
  <c r="AD567" i="25"/>
  <c r="S567" i="25"/>
  <c r="T567" i="25" s="1"/>
  <c r="AD566" i="25"/>
  <c r="S566" i="25"/>
  <c r="T566" i="25" s="1"/>
  <c r="Q566" i="25"/>
  <c r="U566" i="25" s="1"/>
  <c r="AD565" i="25"/>
  <c r="S565" i="25"/>
  <c r="T565" i="25" s="1"/>
  <c r="Q565" i="25"/>
  <c r="U565" i="25" s="1"/>
  <c r="AD564" i="25"/>
  <c r="S564" i="25"/>
  <c r="T564" i="25" s="1"/>
  <c r="Q564" i="25"/>
  <c r="U564" i="25" s="1"/>
  <c r="AD563" i="25"/>
  <c r="S563" i="25"/>
  <c r="T563" i="25" s="1"/>
  <c r="AD562" i="25"/>
  <c r="S562" i="25"/>
  <c r="T562" i="25" s="1"/>
  <c r="Q562" i="25"/>
  <c r="U562" i="25" s="1"/>
  <c r="AD561" i="25"/>
  <c r="S561" i="25"/>
  <c r="T561" i="25" s="1"/>
  <c r="Q561" i="25"/>
  <c r="U561" i="25" s="1"/>
  <c r="AD560" i="25"/>
  <c r="S560" i="25"/>
  <c r="T560" i="25" s="1"/>
  <c r="Q560" i="25"/>
  <c r="U560" i="25" s="1"/>
  <c r="AD559" i="25"/>
  <c r="S559" i="25"/>
  <c r="T559" i="25" s="1"/>
  <c r="AD558" i="25"/>
  <c r="S558" i="25"/>
  <c r="T558" i="25" s="1"/>
  <c r="Q558" i="25"/>
  <c r="U558" i="25" s="1"/>
  <c r="AD557" i="25"/>
  <c r="S557" i="25"/>
  <c r="T557" i="25" s="1"/>
  <c r="AD556" i="25"/>
  <c r="S556" i="25"/>
  <c r="T556" i="25" s="1"/>
  <c r="Q556" i="25"/>
  <c r="U556" i="25" s="1"/>
  <c r="AD555" i="25"/>
  <c r="S555" i="25"/>
  <c r="T555" i="25" s="1"/>
  <c r="AD554" i="25"/>
  <c r="S554" i="25"/>
  <c r="T554" i="25" s="1"/>
  <c r="Q554" i="25"/>
  <c r="U554" i="25" s="1"/>
  <c r="AD553" i="25"/>
  <c r="S553" i="25"/>
  <c r="T553" i="25" s="1"/>
  <c r="Q553" i="25"/>
  <c r="U553" i="25" s="1"/>
  <c r="AD552" i="25"/>
  <c r="S552" i="25"/>
  <c r="T552" i="25" s="1"/>
  <c r="AD551" i="25"/>
  <c r="S551" i="25"/>
  <c r="T551" i="25" s="1"/>
  <c r="AD550" i="25"/>
  <c r="S550" i="25"/>
  <c r="T550" i="25" s="1"/>
  <c r="Q550" i="25"/>
  <c r="U550" i="25" s="1"/>
  <c r="AD549" i="25"/>
  <c r="S549" i="25"/>
  <c r="T549" i="25" s="1"/>
  <c r="Q549" i="25"/>
  <c r="U549" i="25" s="1"/>
  <c r="AD548" i="25"/>
  <c r="S548" i="25"/>
  <c r="T548" i="25" s="1"/>
  <c r="Q548" i="25"/>
  <c r="U548" i="25" s="1"/>
  <c r="AD547" i="25"/>
  <c r="S547" i="25"/>
  <c r="T547" i="25" s="1"/>
  <c r="AD546" i="25"/>
  <c r="S546" i="25"/>
  <c r="T546" i="25" s="1"/>
  <c r="Q546" i="25"/>
  <c r="U546" i="25" s="1"/>
  <c r="AD545" i="25"/>
  <c r="S545" i="25"/>
  <c r="T545" i="25" s="1"/>
  <c r="Q545" i="25"/>
  <c r="U545" i="25" s="1"/>
  <c r="AD544" i="25"/>
  <c r="S544" i="25"/>
  <c r="T544" i="25" s="1"/>
  <c r="Q544" i="25"/>
  <c r="U544" i="25" s="1"/>
  <c r="AD543" i="25"/>
  <c r="S543" i="25"/>
  <c r="T543" i="25" s="1"/>
  <c r="AD542" i="25"/>
  <c r="S542" i="25"/>
  <c r="T542" i="25" s="1"/>
  <c r="Q542" i="25"/>
  <c r="U542" i="25" s="1"/>
  <c r="AD541" i="25"/>
  <c r="S541" i="25"/>
  <c r="T541" i="25" s="1"/>
  <c r="Q541" i="25"/>
  <c r="U541" i="25" s="1"/>
  <c r="AD540" i="25"/>
  <c r="S540" i="25"/>
  <c r="T540" i="25" s="1"/>
  <c r="Q540" i="25"/>
  <c r="U540" i="25" s="1"/>
  <c r="AD539" i="25"/>
  <c r="S539" i="25"/>
  <c r="T539" i="25" s="1"/>
  <c r="AD538" i="25"/>
  <c r="S538" i="25"/>
  <c r="T538" i="25" s="1"/>
  <c r="Q538" i="25"/>
  <c r="U538" i="25" s="1"/>
  <c r="AD537" i="25"/>
  <c r="S537" i="25"/>
  <c r="T537" i="25" s="1"/>
  <c r="Q537" i="25"/>
  <c r="U537" i="25" s="1"/>
  <c r="AD536" i="25"/>
  <c r="S536" i="25"/>
  <c r="T536" i="25" s="1"/>
  <c r="Q536" i="25"/>
  <c r="U536" i="25" s="1"/>
  <c r="AD535" i="25"/>
  <c r="S535" i="25"/>
  <c r="T535" i="25" s="1"/>
  <c r="AD534" i="25"/>
  <c r="S534" i="25"/>
  <c r="T534" i="25" s="1"/>
  <c r="Q534" i="25"/>
  <c r="U534" i="25" s="1"/>
  <c r="AD533" i="25"/>
  <c r="S533" i="25"/>
  <c r="T533" i="25" s="1"/>
  <c r="Q533" i="25"/>
  <c r="U533" i="25" s="1"/>
  <c r="AD532" i="25"/>
  <c r="S532" i="25"/>
  <c r="T532" i="25" s="1"/>
  <c r="Q532" i="25"/>
  <c r="U532" i="25" s="1"/>
  <c r="AD531" i="25"/>
  <c r="S531" i="25"/>
  <c r="T531" i="25" s="1"/>
  <c r="AD530" i="25"/>
  <c r="S530" i="25"/>
  <c r="T530" i="25" s="1"/>
  <c r="Q530" i="25"/>
  <c r="U530" i="25" s="1"/>
  <c r="AD529" i="25"/>
  <c r="S529" i="25"/>
  <c r="T529" i="25" s="1"/>
  <c r="Q529" i="25"/>
  <c r="U529" i="25" s="1"/>
  <c r="AD528" i="25"/>
  <c r="S528" i="25"/>
  <c r="T528" i="25" s="1"/>
  <c r="Q528" i="25"/>
  <c r="U528" i="25" s="1"/>
  <c r="AD527" i="25"/>
  <c r="S527" i="25"/>
  <c r="T527" i="25" s="1"/>
  <c r="AD526" i="25"/>
  <c r="S526" i="25"/>
  <c r="T526" i="25" s="1"/>
  <c r="Q526" i="25"/>
  <c r="U526" i="25" s="1"/>
  <c r="AD525" i="25"/>
  <c r="S525" i="25"/>
  <c r="T525" i="25" s="1"/>
  <c r="Q525" i="25"/>
  <c r="U525" i="25" s="1"/>
  <c r="AD524" i="25"/>
  <c r="S524" i="25"/>
  <c r="T524" i="25" s="1"/>
  <c r="Q524" i="25"/>
  <c r="U524" i="25" s="1"/>
  <c r="AD523" i="25"/>
  <c r="S523" i="25"/>
  <c r="T523" i="25" s="1"/>
  <c r="AD522" i="25"/>
  <c r="S522" i="25"/>
  <c r="T522" i="25" s="1"/>
  <c r="Q522" i="25"/>
  <c r="U522" i="25" s="1"/>
  <c r="AD521" i="25"/>
  <c r="S521" i="25"/>
  <c r="T521" i="25" s="1"/>
  <c r="Q521" i="25"/>
  <c r="U521" i="25" s="1"/>
  <c r="AD520" i="25"/>
  <c r="S520" i="25"/>
  <c r="T520" i="25" s="1"/>
  <c r="Q520" i="25"/>
  <c r="U520" i="25" s="1"/>
  <c r="AD519" i="25"/>
  <c r="S519" i="25"/>
  <c r="T519" i="25" s="1"/>
  <c r="AD518" i="25"/>
  <c r="S518" i="25"/>
  <c r="T518" i="25" s="1"/>
  <c r="Q518" i="25"/>
  <c r="U518" i="25" s="1"/>
  <c r="AD517" i="25"/>
  <c r="S517" i="25"/>
  <c r="T517" i="25" s="1"/>
  <c r="Q517" i="25"/>
  <c r="U517" i="25" s="1"/>
  <c r="AD516" i="25"/>
  <c r="S516" i="25"/>
  <c r="T516" i="25" s="1"/>
  <c r="Q516" i="25"/>
  <c r="U516" i="25" s="1"/>
  <c r="AD515" i="25"/>
  <c r="S515" i="25"/>
  <c r="T515" i="25" s="1"/>
  <c r="AD514" i="25"/>
  <c r="S514" i="25"/>
  <c r="T514" i="25" s="1"/>
  <c r="Q514" i="25"/>
  <c r="U514" i="25" s="1"/>
  <c r="AD513" i="25"/>
  <c r="S513" i="25"/>
  <c r="T513" i="25" s="1"/>
  <c r="Q513" i="25"/>
  <c r="U513" i="25" s="1"/>
  <c r="AD512" i="25"/>
  <c r="S512" i="25"/>
  <c r="T512" i="25" s="1"/>
  <c r="Q512" i="25"/>
  <c r="U512" i="25" s="1"/>
  <c r="AD511" i="25"/>
  <c r="S511" i="25"/>
  <c r="T511" i="25" s="1"/>
  <c r="AD510" i="25"/>
  <c r="S510" i="25"/>
  <c r="T510" i="25" s="1"/>
  <c r="Q510" i="25"/>
  <c r="U510" i="25" s="1"/>
  <c r="AD509" i="25"/>
  <c r="S509" i="25"/>
  <c r="T509" i="25" s="1"/>
  <c r="Q509" i="25"/>
  <c r="U509" i="25" s="1"/>
  <c r="AD508" i="25"/>
  <c r="S508" i="25"/>
  <c r="T508" i="25" s="1"/>
  <c r="Q508" i="25"/>
  <c r="U508" i="25" s="1"/>
  <c r="AD507" i="25"/>
  <c r="S507" i="25"/>
  <c r="T507" i="25" s="1"/>
  <c r="AD506" i="25"/>
  <c r="S506" i="25"/>
  <c r="T506" i="25" s="1"/>
  <c r="Q506" i="25"/>
  <c r="U506" i="25" s="1"/>
  <c r="AD505" i="25"/>
  <c r="S505" i="25"/>
  <c r="T505" i="25" s="1"/>
  <c r="Q505" i="25"/>
  <c r="U505" i="25" s="1"/>
  <c r="AD504" i="25"/>
  <c r="S504" i="25"/>
  <c r="T504" i="25" s="1"/>
  <c r="Q504" i="25"/>
  <c r="U504" i="25" s="1"/>
  <c r="AD503" i="25"/>
  <c r="S503" i="25"/>
  <c r="T503" i="25" s="1"/>
  <c r="AD502" i="25"/>
  <c r="S502" i="25"/>
  <c r="T502" i="25" s="1"/>
  <c r="Q502" i="25"/>
  <c r="U502" i="25" s="1"/>
  <c r="AD501" i="25"/>
  <c r="S501" i="25"/>
  <c r="T501" i="25" s="1"/>
  <c r="AD500" i="25"/>
  <c r="S500" i="25"/>
  <c r="T500" i="25" s="1"/>
  <c r="Q500" i="25"/>
  <c r="U500" i="25" s="1"/>
  <c r="AD499" i="25"/>
  <c r="S499" i="25"/>
  <c r="T499" i="25" s="1"/>
  <c r="AD498" i="25"/>
  <c r="S498" i="25"/>
  <c r="T498" i="25" s="1"/>
  <c r="Q498" i="25"/>
  <c r="U498" i="25" s="1"/>
  <c r="AD497" i="25"/>
  <c r="S497" i="25"/>
  <c r="T497" i="25" s="1"/>
  <c r="Q497" i="25"/>
  <c r="U497" i="25" s="1"/>
  <c r="AD496" i="25"/>
  <c r="S496" i="25"/>
  <c r="T496" i="25" s="1"/>
  <c r="AD495" i="25"/>
  <c r="S495" i="25"/>
  <c r="T495" i="25" s="1"/>
  <c r="AD494" i="25"/>
  <c r="S494" i="25"/>
  <c r="T494" i="25" s="1"/>
  <c r="Q494" i="25"/>
  <c r="U494" i="25" s="1"/>
  <c r="AD493" i="25"/>
  <c r="S493" i="25"/>
  <c r="T493" i="25" s="1"/>
  <c r="Q493" i="25"/>
  <c r="U493" i="25" s="1"/>
  <c r="AD492" i="25"/>
  <c r="S492" i="25"/>
  <c r="T492" i="25" s="1"/>
  <c r="Q492" i="25"/>
  <c r="U492" i="25" s="1"/>
  <c r="AD491" i="25"/>
  <c r="S491" i="25"/>
  <c r="T491" i="25" s="1"/>
  <c r="AD490" i="25"/>
  <c r="S490" i="25"/>
  <c r="T490" i="25" s="1"/>
  <c r="Q490" i="25"/>
  <c r="U490" i="25" s="1"/>
  <c r="AD489" i="25"/>
  <c r="S489" i="25"/>
  <c r="T489" i="25" s="1"/>
  <c r="Q489" i="25"/>
  <c r="U489" i="25" s="1"/>
  <c r="AD488" i="25"/>
  <c r="S488" i="25"/>
  <c r="T488" i="25" s="1"/>
  <c r="Q488" i="25"/>
  <c r="U488" i="25" s="1"/>
  <c r="AD487" i="25"/>
  <c r="S487" i="25"/>
  <c r="T487" i="25" s="1"/>
  <c r="AD486" i="25"/>
  <c r="S486" i="25"/>
  <c r="T486" i="25" s="1"/>
  <c r="Q486" i="25"/>
  <c r="U486" i="25" s="1"/>
  <c r="AD485" i="25"/>
  <c r="S485" i="25"/>
  <c r="T485" i="25" s="1"/>
  <c r="Q485" i="25"/>
  <c r="U485" i="25" s="1"/>
  <c r="AD484" i="25"/>
  <c r="S484" i="25"/>
  <c r="T484" i="25" s="1"/>
  <c r="Q484" i="25"/>
  <c r="U484" i="25" s="1"/>
  <c r="AD483" i="25"/>
  <c r="S483" i="25"/>
  <c r="T483" i="25" s="1"/>
  <c r="AD482" i="25"/>
  <c r="S482" i="25"/>
  <c r="T482" i="25" s="1"/>
  <c r="Q482" i="25"/>
  <c r="U482" i="25" s="1"/>
  <c r="AD481" i="25"/>
  <c r="S481" i="25"/>
  <c r="T481" i="25" s="1"/>
  <c r="Q481" i="25"/>
  <c r="U481" i="25" s="1"/>
  <c r="AD480" i="25"/>
  <c r="S480" i="25"/>
  <c r="T480" i="25" s="1"/>
  <c r="Q480" i="25"/>
  <c r="U480" i="25" s="1"/>
  <c r="AD479" i="25"/>
  <c r="S479" i="25"/>
  <c r="T479" i="25" s="1"/>
  <c r="AD478" i="25"/>
  <c r="S478" i="25"/>
  <c r="T478" i="25" s="1"/>
  <c r="Q478" i="25"/>
  <c r="U478" i="25" s="1"/>
  <c r="AD477" i="25"/>
  <c r="S477" i="25"/>
  <c r="T477" i="25" s="1"/>
  <c r="Q477" i="25"/>
  <c r="U477" i="25" s="1"/>
  <c r="AD476" i="25"/>
  <c r="S476" i="25"/>
  <c r="T476" i="25" s="1"/>
  <c r="Q476" i="25"/>
  <c r="U476" i="25" s="1"/>
  <c r="AD475" i="25"/>
  <c r="S475" i="25"/>
  <c r="T475" i="25" s="1"/>
  <c r="AD474" i="25"/>
  <c r="S474" i="25"/>
  <c r="T474" i="25" s="1"/>
  <c r="Q474" i="25"/>
  <c r="U474" i="25" s="1"/>
  <c r="AD473" i="25"/>
  <c r="S473" i="25"/>
  <c r="T473" i="25" s="1"/>
  <c r="Q473" i="25"/>
  <c r="U473" i="25" s="1"/>
  <c r="AD472" i="25"/>
  <c r="S472" i="25"/>
  <c r="T472" i="25" s="1"/>
  <c r="Q472" i="25"/>
  <c r="U472" i="25" s="1"/>
  <c r="AD471" i="25"/>
  <c r="S471" i="25"/>
  <c r="T471" i="25" s="1"/>
  <c r="AD470" i="25"/>
  <c r="S470" i="25"/>
  <c r="T470" i="25" s="1"/>
  <c r="Q470" i="25"/>
  <c r="U470" i="25" s="1"/>
  <c r="AD469" i="25"/>
  <c r="S469" i="25"/>
  <c r="T469" i="25" s="1"/>
  <c r="Q469" i="25"/>
  <c r="U469" i="25" s="1"/>
  <c r="AD468" i="25"/>
  <c r="S468" i="25"/>
  <c r="T468" i="25" s="1"/>
  <c r="Q468" i="25"/>
  <c r="U468" i="25" s="1"/>
  <c r="AD467" i="25"/>
  <c r="S467" i="25"/>
  <c r="T467" i="25" s="1"/>
  <c r="AD466" i="25"/>
  <c r="S466" i="25"/>
  <c r="T466" i="25" s="1"/>
  <c r="Q466" i="25"/>
  <c r="U466" i="25" s="1"/>
  <c r="AD465" i="25"/>
  <c r="S465" i="25"/>
  <c r="T465" i="25" s="1"/>
  <c r="Q465" i="25"/>
  <c r="U465" i="25" s="1"/>
  <c r="AD464" i="25"/>
  <c r="S464" i="25"/>
  <c r="T464" i="25" s="1"/>
  <c r="Q464" i="25"/>
  <c r="U464" i="25" s="1"/>
  <c r="AD463" i="25"/>
  <c r="S463" i="25"/>
  <c r="T463" i="25" s="1"/>
  <c r="AD462" i="25"/>
  <c r="S462" i="25"/>
  <c r="T462" i="25" s="1"/>
  <c r="Q462" i="25"/>
  <c r="U462" i="25" s="1"/>
  <c r="AD461" i="25"/>
  <c r="S461" i="25"/>
  <c r="T461" i="25" s="1"/>
  <c r="Q461" i="25"/>
  <c r="U461" i="25" s="1"/>
  <c r="AD460" i="25"/>
  <c r="S460" i="25"/>
  <c r="T460" i="25" s="1"/>
  <c r="Q460" i="25"/>
  <c r="U460" i="25" s="1"/>
  <c r="AD459" i="25"/>
  <c r="S459" i="25"/>
  <c r="T459" i="25" s="1"/>
  <c r="AD458" i="25"/>
  <c r="S458" i="25"/>
  <c r="T458" i="25" s="1"/>
  <c r="Q458" i="25"/>
  <c r="U458" i="25" s="1"/>
  <c r="AD457" i="25"/>
  <c r="S457" i="25"/>
  <c r="T457" i="25" s="1"/>
  <c r="Q457" i="25"/>
  <c r="U457" i="25" s="1"/>
  <c r="AD456" i="25"/>
  <c r="S456" i="25"/>
  <c r="T456" i="25" s="1"/>
  <c r="Q456" i="25"/>
  <c r="U456" i="25" s="1"/>
  <c r="AD455" i="25"/>
  <c r="S455" i="25"/>
  <c r="T455" i="25" s="1"/>
  <c r="AD454" i="25"/>
  <c r="S454" i="25"/>
  <c r="T454" i="25" s="1"/>
  <c r="Q454" i="25"/>
  <c r="U454" i="25" s="1"/>
  <c r="AD453" i="25"/>
  <c r="S453" i="25"/>
  <c r="T453" i="25" s="1"/>
  <c r="Q453" i="25"/>
  <c r="U453" i="25" s="1"/>
  <c r="AD452" i="25"/>
  <c r="S452" i="25"/>
  <c r="T452" i="25" s="1"/>
  <c r="Q452" i="25"/>
  <c r="U452" i="25" s="1"/>
  <c r="AD451" i="25"/>
  <c r="S451" i="25"/>
  <c r="T451" i="25" s="1"/>
  <c r="AD450" i="25"/>
  <c r="S450" i="25"/>
  <c r="T450" i="25" s="1"/>
  <c r="Q450" i="25"/>
  <c r="U450" i="25" s="1"/>
  <c r="AD449" i="25"/>
  <c r="S449" i="25"/>
  <c r="T449" i="25" s="1"/>
  <c r="Q449" i="25"/>
  <c r="U449" i="25" s="1"/>
  <c r="AD448" i="25"/>
  <c r="S448" i="25"/>
  <c r="T448" i="25" s="1"/>
  <c r="Q448" i="25"/>
  <c r="U448" i="25" s="1"/>
  <c r="AD447" i="25"/>
  <c r="S447" i="25"/>
  <c r="T447" i="25" s="1"/>
  <c r="AD446" i="25"/>
  <c r="S446" i="25"/>
  <c r="T446" i="25" s="1"/>
  <c r="Q446" i="25"/>
  <c r="U446" i="25" s="1"/>
  <c r="AD445" i="25"/>
  <c r="S445" i="25"/>
  <c r="T445" i="25" s="1"/>
  <c r="Q445" i="25"/>
  <c r="U445" i="25" s="1"/>
  <c r="AD444" i="25"/>
  <c r="S444" i="25"/>
  <c r="T444" i="25" s="1"/>
  <c r="Q444" i="25"/>
  <c r="U444" i="25" s="1"/>
  <c r="AD443" i="25"/>
  <c r="S443" i="25"/>
  <c r="T443" i="25" s="1"/>
  <c r="AD442" i="25"/>
  <c r="S442" i="25"/>
  <c r="T442" i="25" s="1"/>
  <c r="Q442" i="25"/>
  <c r="U442" i="25" s="1"/>
  <c r="AD441" i="25"/>
  <c r="S441" i="25"/>
  <c r="T441" i="25" s="1"/>
  <c r="Q441" i="25"/>
  <c r="U441" i="25" s="1"/>
  <c r="AD440" i="25"/>
  <c r="S440" i="25"/>
  <c r="T440" i="25" s="1"/>
  <c r="Q440" i="25"/>
  <c r="U440" i="25" s="1"/>
  <c r="AD439" i="25"/>
  <c r="S439" i="25"/>
  <c r="T439" i="25" s="1"/>
  <c r="AD438" i="25"/>
  <c r="S438" i="25"/>
  <c r="T438" i="25" s="1"/>
  <c r="Q438" i="25"/>
  <c r="U438" i="25" s="1"/>
  <c r="AD437" i="25"/>
  <c r="S437" i="25"/>
  <c r="T437" i="25" s="1"/>
  <c r="AD436" i="25"/>
  <c r="S436" i="25"/>
  <c r="T436" i="25" s="1"/>
  <c r="Q436" i="25"/>
  <c r="U436" i="25" s="1"/>
  <c r="AD435" i="25"/>
  <c r="S435" i="25"/>
  <c r="T435" i="25" s="1"/>
  <c r="AD434" i="25"/>
  <c r="S434" i="25"/>
  <c r="T434" i="25" s="1"/>
  <c r="Q434" i="25"/>
  <c r="U434" i="25" s="1"/>
  <c r="AD433" i="25"/>
  <c r="S433" i="25"/>
  <c r="T433" i="25" s="1"/>
  <c r="Q433" i="25"/>
  <c r="U433" i="25" s="1"/>
  <c r="AD432" i="25"/>
  <c r="S432" i="25"/>
  <c r="T432" i="25" s="1"/>
  <c r="Q432" i="25"/>
  <c r="U432" i="25" s="1"/>
  <c r="AD431" i="25"/>
  <c r="S431" i="25"/>
  <c r="T431" i="25" s="1"/>
  <c r="AD430" i="25"/>
  <c r="S430" i="25"/>
  <c r="T430" i="25" s="1"/>
  <c r="Q430" i="25"/>
  <c r="U430" i="25" s="1"/>
  <c r="AD429" i="25"/>
  <c r="S429" i="25"/>
  <c r="T429" i="25" s="1"/>
  <c r="Q429" i="25"/>
  <c r="U429" i="25" s="1"/>
  <c r="AD428" i="25"/>
  <c r="S428" i="25"/>
  <c r="T428" i="25" s="1"/>
  <c r="Q428" i="25"/>
  <c r="U428" i="25" s="1"/>
  <c r="AD427" i="25"/>
  <c r="S427" i="25"/>
  <c r="T427" i="25" s="1"/>
  <c r="AD426" i="25"/>
  <c r="S426" i="25"/>
  <c r="T426" i="25" s="1"/>
  <c r="Q426" i="25"/>
  <c r="U426" i="25" s="1"/>
  <c r="AD425" i="25"/>
  <c r="S425" i="25"/>
  <c r="T425" i="25" s="1"/>
  <c r="Q425" i="25"/>
  <c r="U425" i="25" s="1"/>
  <c r="AD424" i="25"/>
  <c r="S424" i="25"/>
  <c r="T424" i="25" s="1"/>
  <c r="Q424" i="25"/>
  <c r="U424" i="25" s="1"/>
  <c r="AD423" i="25"/>
  <c r="S423" i="25"/>
  <c r="T423" i="25" s="1"/>
  <c r="AD422" i="25"/>
  <c r="S422" i="25"/>
  <c r="T422" i="25" s="1"/>
  <c r="Q422" i="25"/>
  <c r="U422" i="25" s="1"/>
  <c r="AD421" i="25"/>
  <c r="S421" i="25"/>
  <c r="T421" i="25" s="1"/>
  <c r="Q421" i="25"/>
  <c r="U421" i="25" s="1"/>
  <c r="AD420" i="25"/>
  <c r="S420" i="25"/>
  <c r="T420" i="25" s="1"/>
  <c r="Q420" i="25"/>
  <c r="U420" i="25" s="1"/>
  <c r="AD419" i="25"/>
  <c r="S419" i="25"/>
  <c r="T419" i="25" s="1"/>
  <c r="Q419" i="25"/>
  <c r="U419" i="25" s="1"/>
  <c r="AD418" i="25"/>
  <c r="S418" i="25"/>
  <c r="T418" i="25" s="1"/>
  <c r="Q418" i="25"/>
  <c r="U418" i="25" s="1"/>
  <c r="AD417" i="25"/>
  <c r="S417" i="25"/>
  <c r="T417" i="25" s="1"/>
  <c r="Q417" i="25"/>
  <c r="U417" i="25" s="1"/>
  <c r="AD416" i="25"/>
  <c r="S416" i="25"/>
  <c r="T416" i="25" s="1"/>
  <c r="Q416" i="25"/>
  <c r="U416" i="25" s="1"/>
  <c r="AD415" i="25"/>
  <c r="S415" i="25"/>
  <c r="T415" i="25" s="1"/>
  <c r="AD414" i="25"/>
  <c r="S414" i="25"/>
  <c r="T414" i="25" s="1"/>
  <c r="Q414" i="25"/>
  <c r="U414" i="25" s="1"/>
  <c r="AD413" i="25"/>
  <c r="S413" i="25"/>
  <c r="T413" i="25" s="1"/>
  <c r="AD412" i="25"/>
  <c r="S412" i="25"/>
  <c r="T412" i="25" s="1"/>
  <c r="Q412" i="25"/>
  <c r="U412" i="25" s="1"/>
  <c r="AD411" i="25"/>
  <c r="S411" i="25"/>
  <c r="T411" i="25" s="1"/>
  <c r="AD410" i="25"/>
  <c r="S410" i="25"/>
  <c r="T410" i="25" s="1"/>
  <c r="Q410" i="25"/>
  <c r="U410" i="25" s="1"/>
  <c r="AD409" i="25"/>
  <c r="S409" i="25"/>
  <c r="T409" i="25" s="1"/>
  <c r="Q409" i="25"/>
  <c r="U409" i="25" s="1"/>
  <c r="AD408" i="25"/>
  <c r="S408" i="25"/>
  <c r="T408" i="25" s="1"/>
  <c r="AD407" i="25"/>
  <c r="S407" i="25"/>
  <c r="T407" i="25" s="1"/>
  <c r="AD406" i="25"/>
  <c r="S406" i="25"/>
  <c r="T406" i="25" s="1"/>
  <c r="Q406" i="25"/>
  <c r="U406" i="25" s="1"/>
  <c r="AD405" i="25"/>
  <c r="S405" i="25"/>
  <c r="T405" i="25" s="1"/>
  <c r="Q405" i="25"/>
  <c r="U405" i="25" s="1"/>
  <c r="AD404" i="25"/>
  <c r="S404" i="25"/>
  <c r="T404" i="25" s="1"/>
  <c r="Q404" i="25"/>
  <c r="U404" i="25" s="1"/>
  <c r="AD403" i="25"/>
  <c r="S403" i="25"/>
  <c r="T403" i="25" s="1"/>
  <c r="AD402" i="25"/>
  <c r="S402" i="25"/>
  <c r="T402" i="25" s="1"/>
  <c r="Q402" i="25"/>
  <c r="U402" i="25" s="1"/>
  <c r="AD401" i="25"/>
  <c r="S401" i="25"/>
  <c r="T401" i="25" s="1"/>
  <c r="Q401" i="25"/>
  <c r="U401" i="25" s="1"/>
  <c r="AD400" i="25"/>
  <c r="S400" i="25"/>
  <c r="T400" i="25" s="1"/>
  <c r="Q400" i="25"/>
  <c r="U400" i="25" s="1"/>
  <c r="AD399" i="25"/>
  <c r="S399" i="25"/>
  <c r="T399" i="25" s="1"/>
  <c r="AD398" i="25"/>
  <c r="S398" i="25"/>
  <c r="T398" i="25" s="1"/>
  <c r="Q398" i="25"/>
  <c r="U398" i="25" s="1"/>
  <c r="AD397" i="25"/>
  <c r="S397" i="25"/>
  <c r="T397" i="25" s="1"/>
  <c r="AD396" i="25"/>
  <c r="S396" i="25"/>
  <c r="T396" i="25" s="1"/>
  <c r="Q396" i="25"/>
  <c r="U396" i="25" s="1"/>
  <c r="AD395" i="25"/>
  <c r="S395" i="25"/>
  <c r="T395" i="25" s="1"/>
  <c r="AD394" i="25"/>
  <c r="S394" i="25"/>
  <c r="T394" i="25" s="1"/>
  <c r="Q394" i="25"/>
  <c r="U394" i="25" s="1"/>
  <c r="AD393" i="25"/>
  <c r="S393" i="25"/>
  <c r="T393" i="25" s="1"/>
  <c r="Q393" i="25"/>
  <c r="U393" i="25" s="1"/>
  <c r="AD392" i="25"/>
  <c r="S392" i="25"/>
  <c r="T392" i="25" s="1"/>
  <c r="Q392" i="25"/>
  <c r="U392" i="25" s="1"/>
  <c r="AD391" i="25"/>
  <c r="S391" i="25"/>
  <c r="T391" i="25" s="1"/>
  <c r="AD390" i="25"/>
  <c r="S390" i="25"/>
  <c r="T390" i="25" s="1"/>
  <c r="Q390" i="25"/>
  <c r="U390" i="25" s="1"/>
  <c r="AD389" i="25"/>
  <c r="S389" i="25"/>
  <c r="T389" i="25" s="1"/>
  <c r="Q389" i="25"/>
  <c r="U389" i="25" s="1"/>
  <c r="AD388" i="25"/>
  <c r="S388" i="25"/>
  <c r="T388" i="25" s="1"/>
  <c r="Q388" i="25"/>
  <c r="U388" i="25" s="1"/>
  <c r="AD387" i="25"/>
  <c r="S387" i="25"/>
  <c r="T387" i="25" s="1"/>
  <c r="AD386" i="25"/>
  <c r="S386" i="25"/>
  <c r="T386" i="25" s="1"/>
  <c r="Q386" i="25"/>
  <c r="U386" i="25" s="1"/>
  <c r="AD385" i="25"/>
  <c r="S385" i="25"/>
  <c r="T385" i="25" s="1"/>
  <c r="Q385" i="25"/>
  <c r="U385" i="25" s="1"/>
  <c r="AD384" i="25"/>
  <c r="S384" i="25"/>
  <c r="T384" i="25" s="1"/>
  <c r="Q384" i="25"/>
  <c r="U384" i="25" s="1"/>
  <c r="AD383" i="25"/>
  <c r="S383" i="25"/>
  <c r="T383" i="25" s="1"/>
  <c r="AD382" i="25"/>
  <c r="S382" i="25"/>
  <c r="T382" i="25" s="1"/>
  <c r="Q382" i="25"/>
  <c r="U382" i="25" s="1"/>
  <c r="AD381" i="25"/>
  <c r="S381" i="25"/>
  <c r="T381" i="25" s="1"/>
  <c r="Q381" i="25"/>
  <c r="U381" i="25" s="1"/>
  <c r="AD380" i="25"/>
  <c r="S380" i="25"/>
  <c r="T380" i="25" s="1"/>
  <c r="Q380" i="25"/>
  <c r="U380" i="25" s="1"/>
  <c r="AD379" i="25"/>
  <c r="S379" i="25"/>
  <c r="T379" i="25" s="1"/>
  <c r="AD378" i="25"/>
  <c r="S378" i="25"/>
  <c r="T378" i="25" s="1"/>
  <c r="Q378" i="25"/>
  <c r="U378" i="25" s="1"/>
  <c r="AD377" i="25"/>
  <c r="S377" i="25"/>
  <c r="T377" i="25" s="1"/>
  <c r="Q377" i="25"/>
  <c r="U377" i="25" s="1"/>
  <c r="AD376" i="25"/>
  <c r="S376" i="25"/>
  <c r="T376" i="25" s="1"/>
  <c r="Q376" i="25"/>
  <c r="U376" i="25" s="1"/>
  <c r="AD375" i="25"/>
  <c r="S375" i="25"/>
  <c r="T375" i="25" s="1"/>
  <c r="AD374" i="25"/>
  <c r="S374" i="25"/>
  <c r="T374" i="25" s="1"/>
  <c r="Q374" i="25"/>
  <c r="U374" i="25" s="1"/>
  <c r="AD373" i="25"/>
  <c r="S373" i="25"/>
  <c r="T373" i="25" s="1"/>
  <c r="AD372" i="25"/>
  <c r="S372" i="25"/>
  <c r="T372" i="25" s="1"/>
  <c r="Q372" i="25"/>
  <c r="U372" i="25" s="1"/>
  <c r="AD371" i="25"/>
  <c r="S371" i="25"/>
  <c r="T371" i="25" s="1"/>
  <c r="AD370" i="25"/>
  <c r="S370" i="25"/>
  <c r="T370" i="25" s="1"/>
  <c r="Q370" i="25"/>
  <c r="U370" i="25" s="1"/>
  <c r="AD369" i="25"/>
  <c r="S369" i="25"/>
  <c r="T369" i="25" s="1"/>
  <c r="Q369" i="25"/>
  <c r="U369" i="25" s="1"/>
  <c r="AD368" i="25"/>
  <c r="S368" i="25"/>
  <c r="T368" i="25" s="1"/>
  <c r="AD367" i="25"/>
  <c r="S367" i="25"/>
  <c r="T367" i="25" s="1"/>
  <c r="AD366" i="25"/>
  <c r="S366" i="25"/>
  <c r="T366" i="25" s="1"/>
  <c r="Q366" i="25"/>
  <c r="U366" i="25" s="1"/>
  <c r="AD365" i="25"/>
  <c r="S365" i="25"/>
  <c r="T365" i="25" s="1"/>
  <c r="Q365" i="25"/>
  <c r="U365" i="25" s="1"/>
  <c r="AD364" i="25"/>
  <c r="S364" i="25"/>
  <c r="T364" i="25" s="1"/>
  <c r="Q364" i="25"/>
  <c r="U364" i="25" s="1"/>
  <c r="AD363" i="25"/>
  <c r="S363" i="25"/>
  <c r="T363" i="25" s="1"/>
  <c r="AD362" i="25"/>
  <c r="S362" i="25"/>
  <c r="T362" i="25" s="1"/>
  <c r="Q362" i="25"/>
  <c r="U362" i="25" s="1"/>
  <c r="AD361" i="25"/>
  <c r="S361" i="25"/>
  <c r="T361" i="25" s="1"/>
  <c r="Q361" i="25"/>
  <c r="U361" i="25" s="1"/>
  <c r="AD360" i="25"/>
  <c r="S360" i="25"/>
  <c r="T360" i="25" s="1"/>
  <c r="Q360" i="25"/>
  <c r="U360" i="25" s="1"/>
  <c r="AD359" i="25"/>
  <c r="S359" i="25"/>
  <c r="T359" i="25" s="1"/>
  <c r="AD358" i="25"/>
  <c r="S358" i="25"/>
  <c r="T358" i="25" s="1"/>
  <c r="Q358" i="25"/>
  <c r="U358" i="25" s="1"/>
  <c r="AD357" i="25"/>
  <c r="S357" i="25"/>
  <c r="T357" i="25" s="1"/>
  <c r="Q357" i="25"/>
  <c r="U357" i="25" s="1"/>
  <c r="AD356" i="25"/>
  <c r="S356" i="25"/>
  <c r="T356" i="25" s="1"/>
  <c r="Q356" i="25"/>
  <c r="U356" i="25" s="1"/>
  <c r="AD355" i="25"/>
  <c r="S355" i="25"/>
  <c r="T355" i="25" s="1"/>
  <c r="AD354" i="25"/>
  <c r="S354" i="25"/>
  <c r="T354" i="25" s="1"/>
  <c r="Q354" i="25"/>
  <c r="U354" i="25" s="1"/>
  <c r="AD353" i="25"/>
  <c r="S353" i="25"/>
  <c r="T353" i="25" s="1"/>
  <c r="Q353" i="25"/>
  <c r="U353" i="25" s="1"/>
  <c r="AD352" i="25"/>
  <c r="S352" i="25"/>
  <c r="T352" i="25" s="1"/>
  <c r="Q352" i="25"/>
  <c r="U352" i="25" s="1"/>
  <c r="AD351" i="25"/>
  <c r="S351" i="25"/>
  <c r="T351" i="25" s="1"/>
  <c r="AD350" i="25"/>
  <c r="S350" i="25"/>
  <c r="T350" i="25" s="1"/>
  <c r="Q350" i="25"/>
  <c r="U350" i="25" s="1"/>
  <c r="AD349" i="25"/>
  <c r="S349" i="25"/>
  <c r="T349" i="25" s="1"/>
  <c r="Q349" i="25"/>
  <c r="U349" i="25" s="1"/>
  <c r="AD348" i="25"/>
  <c r="S348" i="25"/>
  <c r="T348" i="25" s="1"/>
  <c r="Q348" i="25"/>
  <c r="U348" i="25" s="1"/>
  <c r="AD347" i="25"/>
  <c r="S347" i="25"/>
  <c r="T347" i="25" s="1"/>
  <c r="AD346" i="25"/>
  <c r="S346" i="25"/>
  <c r="T346" i="25" s="1"/>
  <c r="AD345" i="25"/>
  <c r="S345" i="25"/>
  <c r="T345" i="25" s="1"/>
  <c r="Q345" i="25"/>
  <c r="U345" i="25" s="1"/>
  <c r="AD344" i="25"/>
  <c r="S344" i="25"/>
  <c r="T344" i="25" s="1"/>
  <c r="AD343" i="25"/>
  <c r="S343" i="25"/>
  <c r="T343" i="25" s="1"/>
  <c r="AD342" i="25"/>
  <c r="S342" i="25"/>
  <c r="T342" i="25" s="1"/>
  <c r="Q342" i="25"/>
  <c r="U342" i="25" s="1"/>
  <c r="AD341" i="25"/>
  <c r="S341" i="25"/>
  <c r="T341" i="25" s="1"/>
  <c r="Q341" i="25"/>
  <c r="U341" i="25" s="1"/>
  <c r="AD340" i="25"/>
  <c r="S340" i="25"/>
  <c r="T340" i="25" s="1"/>
  <c r="Q340" i="25"/>
  <c r="U340" i="25" s="1"/>
  <c r="AD339" i="25"/>
  <c r="S339" i="25"/>
  <c r="T339" i="25" s="1"/>
  <c r="Q339" i="25"/>
  <c r="U339" i="25" s="1"/>
  <c r="AD338" i="25"/>
  <c r="S338" i="25"/>
  <c r="T338" i="25" s="1"/>
  <c r="AD337" i="25"/>
  <c r="S337" i="25"/>
  <c r="T337" i="25" s="1"/>
  <c r="Q337" i="25"/>
  <c r="U337" i="25" s="1"/>
  <c r="AD336" i="25"/>
  <c r="S336" i="25"/>
  <c r="T336" i="25" s="1"/>
  <c r="Q336" i="25"/>
  <c r="U336" i="25" s="1"/>
  <c r="AD335" i="25"/>
  <c r="S335" i="25"/>
  <c r="T335" i="25" s="1"/>
  <c r="AD334" i="25"/>
  <c r="S334" i="25"/>
  <c r="T334" i="25" s="1"/>
  <c r="Q334" i="25"/>
  <c r="U334" i="25" s="1"/>
  <c r="AD333" i="25"/>
  <c r="S333" i="25"/>
  <c r="T333" i="25" s="1"/>
  <c r="AD332" i="25"/>
  <c r="S332" i="25"/>
  <c r="T332" i="25" s="1"/>
  <c r="Q332" i="25"/>
  <c r="U332" i="25" s="1"/>
  <c r="AD331" i="25"/>
  <c r="S331" i="25"/>
  <c r="T331" i="25" s="1"/>
  <c r="Q331" i="25"/>
  <c r="U331" i="25" s="1"/>
  <c r="AD330" i="25"/>
  <c r="S330" i="25"/>
  <c r="T330" i="25" s="1"/>
  <c r="Q330" i="25"/>
  <c r="U330" i="25" s="1"/>
  <c r="AD329" i="25"/>
  <c r="S329" i="25"/>
  <c r="T329" i="25" s="1"/>
  <c r="AD328" i="25"/>
  <c r="S328" i="25"/>
  <c r="T328" i="25" s="1"/>
  <c r="Q328" i="25"/>
  <c r="U328" i="25" s="1"/>
  <c r="AD327" i="25"/>
  <c r="S327" i="25"/>
  <c r="T327" i="25" s="1"/>
  <c r="AD326" i="25"/>
  <c r="S326" i="25"/>
  <c r="T326" i="25" s="1"/>
  <c r="Q326" i="25"/>
  <c r="U326" i="25" s="1"/>
  <c r="AD325" i="25"/>
  <c r="S325" i="25"/>
  <c r="T325" i="25" s="1"/>
  <c r="Q325" i="25"/>
  <c r="U325" i="25" s="1"/>
  <c r="AD324" i="25"/>
  <c r="S324" i="25"/>
  <c r="T324" i="25" s="1"/>
  <c r="AD323" i="25"/>
  <c r="S323" i="25"/>
  <c r="T323" i="25" s="1"/>
  <c r="Q323" i="25"/>
  <c r="U323" i="25" s="1"/>
  <c r="AD322" i="25"/>
  <c r="S322" i="25"/>
  <c r="T322" i="25" s="1"/>
  <c r="Q322" i="25"/>
  <c r="U322" i="25" s="1"/>
  <c r="AD321" i="25"/>
  <c r="S321" i="25"/>
  <c r="T321" i="25" s="1"/>
  <c r="Q321" i="25"/>
  <c r="U321" i="25" s="1"/>
  <c r="AD320" i="25"/>
  <c r="S320" i="25"/>
  <c r="T320" i="25" s="1"/>
  <c r="Q320" i="25"/>
  <c r="U320" i="25" s="1"/>
  <c r="AD319" i="25"/>
  <c r="S319" i="25"/>
  <c r="T319" i="25" s="1"/>
  <c r="AD318" i="25"/>
  <c r="S318" i="25"/>
  <c r="T318" i="25" s="1"/>
  <c r="Q318" i="25"/>
  <c r="U318" i="25" s="1"/>
  <c r="AD317" i="25"/>
  <c r="S317" i="25"/>
  <c r="T317" i="25" s="1"/>
  <c r="Q317" i="25"/>
  <c r="U317" i="25" s="1"/>
  <c r="AD316" i="25"/>
  <c r="S316" i="25"/>
  <c r="T316" i="25" s="1"/>
  <c r="Q316" i="25"/>
  <c r="U316" i="25" s="1"/>
  <c r="AD315" i="25"/>
  <c r="S315" i="25"/>
  <c r="T315" i="25" s="1"/>
  <c r="Q315" i="25"/>
  <c r="U315" i="25" s="1"/>
  <c r="AD314" i="25"/>
  <c r="S314" i="25"/>
  <c r="T314" i="25" s="1"/>
  <c r="Q314" i="25"/>
  <c r="U314" i="25" s="1"/>
  <c r="AD313" i="25"/>
  <c r="S313" i="25"/>
  <c r="T313" i="25" s="1"/>
  <c r="Q313" i="25"/>
  <c r="U313" i="25" s="1"/>
  <c r="AD312" i="25"/>
  <c r="S312" i="25"/>
  <c r="T312" i="25" s="1"/>
  <c r="Q312" i="25"/>
  <c r="U312" i="25" s="1"/>
  <c r="AD311" i="25"/>
  <c r="S311" i="25"/>
  <c r="T311" i="25" s="1"/>
  <c r="AD310" i="25"/>
  <c r="S310" i="25"/>
  <c r="T310" i="25" s="1"/>
  <c r="Q310" i="25"/>
  <c r="U310" i="25" s="1"/>
  <c r="AD309" i="25"/>
  <c r="S309" i="25"/>
  <c r="T309" i="25" s="1"/>
  <c r="Q309" i="25"/>
  <c r="U309" i="25" s="1"/>
  <c r="AD308" i="25"/>
  <c r="S308" i="25"/>
  <c r="T308" i="25" s="1"/>
  <c r="Q308" i="25"/>
  <c r="U308" i="25" s="1"/>
  <c r="AD307" i="25"/>
  <c r="S307" i="25"/>
  <c r="T307" i="25" s="1"/>
  <c r="AD306" i="25"/>
  <c r="S306" i="25"/>
  <c r="T306" i="25" s="1"/>
  <c r="Q306" i="25"/>
  <c r="U306" i="25" s="1"/>
  <c r="AD305" i="25"/>
  <c r="S305" i="25"/>
  <c r="T305" i="25" s="1"/>
  <c r="Q305" i="25"/>
  <c r="U305" i="25" s="1"/>
  <c r="AD304" i="25"/>
  <c r="S304" i="25"/>
  <c r="T304" i="25" s="1"/>
  <c r="Q304" i="25"/>
  <c r="U304" i="25" s="1"/>
  <c r="AD303" i="25"/>
  <c r="S303" i="25"/>
  <c r="T303" i="25" s="1"/>
  <c r="Q303" i="25"/>
  <c r="U303" i="25" s="1"/>
  <c r="AD302" i="25"/>
  <c r="S302" i="25"/>
  <c r="T302" i="25" s="1"/>
  <c r="Q302" i="25"/>
  <c r="U302" i="25" s="1"/>
  <c r="AD301" i="25"/>
  <c r="S301" i="25"/>
  <c r="T301" i="25" s="1"/>
  <c r="Q301" i="25"/>
  <c r="U301" i="25" s="1"/>
  <c r="AD300" i="25"/>
  <c r="S300" i="25"/>
  <c r="T300" i="25" s="1"/>
  <c r="AD299" i="25"/>
  <c r="S299" i="25"/>
  <c r="T299" i="25" s="1"/>
  <c r="AD298" i="25"/>
  <c r="S298" i="25"/>
  <c r="T298" i="25" s="1"/>
  <c r="AD297" i="25"/>
  <c r="S297" i="25"/>
  <c r="T297" i="25" s="1"/>
  <c r="Q297" i="25"/>
  <c r="U297" i="25" s="1"/>
  <c r="AD296" i="25"/>
  <c r="S296" i="25"/>
  <c r="T296" i="25" s="1"/>
  <c r="Q296" i="25"/>
  <c r="U296" i="25" s="1"/>
  <c r="AD295" i="25"/>
  <c r="S295" i="25"/>
  <c r="T295" i="25" s="1"/>
  <c r="Q295" i="25"/>
  <c r="U295" i="25" s="1"/>
  <c r="AD294" i="25"/>
  <c r="S294" i="25"/>
  <c r="T294" i="25" s="1"/>
  <c r="Q294" i="25"/>
  <c r="U294" i="25" s="1"/>
  <c r="AD293" i="25"/>
  <c r="S293" i="25"/>
  <c r="T293" i="25" s="1"/>
  <c r="Q293" i="25"/>
  <c r="U293" i="25" s="1"/>
  <c r="AD292" i="25"/>
  <c r="S292" i="25"/>
  <c r="T292" i="25" s="1"/>
  <c r="AD291" i="25"/>
  <c r="S291" i="25"/>
  <c r="T291" i="25" s="1"/>
  <c r="AD290" i="25"/>
  <c r="S290" i="25"/>
  <c r="T290" i="25" s="1"/>
  <c r="Q290" i="25"/>
  <c r="U290" i="25" s="1"/>
  <c r="AD289" i="25"/>
  <c r="S289" i="25"/>
  <c r="T289" i="25" s="1"/>
  <c r="Q289" i="25"/>
  <c r="U289" i="25" s="1"/>
  <c r="AD288" i="25"/>
  <c r="S288" i="25"/>
  <c r="T288" i="25" s="1"/>
  <c r="AD287" i="25"/>
  <c r="S287" i="25"/>
  <c r="T287" i="25" s="1"/>
  <c r="Q287" i="25"/>
  <c r="U287" i="25" s="1"/>
  <c r="AD286" i="25"/>
  <c r="S286" i="25"/>
  <c r="T286" i="25" s="1"/>
  <c r="Q286" i="25"/>
  <c r="U286" i="25" s="1"/>
  <c r="AD285" i="25"/>
  <c r="S285" i="25"/>
  <c r="T285" i="25" s="1"/>
  <c r="Q285" i="25"/>
  <c r="U285" i="25" s="1"/>
  <c r="AD284" i="25"/>
  <c r="S284" i="25"/>
  <c r="T284" i="25" s="1"/>
  <c r="AD283" i="25"/>
  <c r="S283" i="25"/>
  <c r="T283" i="25" s="1"/>
  <c r="AD282" i="25"/>
  <c r="S282" i="25"/>
  <c r="T282" i="25" s="1"/>
  <c r="Q282" i="25"/>
  <c r="U282" i="25" s="1"/>
  <c r="AD281" i="25"/>
  <c r="S281" i="25"/>
  <c r="T281" i="25" s="1"/>
  <c r="Q281" i="25"/>
  <c r="U281" i="25" s="1"/>
  <c r="AD280" i="25"/>
  <c r="S280" i="25"/>
  <c r="T280" i="25" s="1"/>
  <c r="Q280" i="25"/>
  <c r="U280" i="25" s="1"/>
  <c r="AD279" i="25"/>
  <c r="S279" i="25"/>
  <c r="T279" i="25" s="1"/>
  <c r="Q279" i="25"/>
  <c r="U279" i="25" s="1"/>
  <c r="AD278" i="25"/>
  <c r="S278" i="25"/>
  <c r="T278" i="25" s="1"/>
  <c r="Q278" i="25"/>
  <c r="U278" i="25" s="1"/>
  <c r="AD277" i="25"/>
  <c r="S277" i="25"/>
  <c r="T277" i="25" s="1"/>
  <c r="Q277" i="25"/>
  <c r="U277" i="25" s="1"/>
  <c r="AD276" i="25"/>
  <c r="S276" i="25"/>
  <c r="T276" i="25" s="1"/>
  <c r="AD275" i="25"/>
  <c r="S275" i="25"/>
  <c r="T275" i="25" s="1"/>
  <c r="AD274" i="25"/>
  <c r="S274" i="25"/>
  <c r="T274" i="25" s="1"/>
  <c r="AD273" i="25"/>
  <c r="S273" i="25"/>
  <c r="T273" i="25" s="1"/>
  <c r="Q273" i="25"/>
  <c r="U273" i="25" s="1"/>
  <c r="AD272" i="25"/>
  <c r="S272" i="25"/>
  <c r="T272" i="25" s="1"/>
  <c r="Q272" i="25"/>
  <c r="U272" i="25" s="1"/>
  <c r="AD271" i="25"/>
  <c r="S271" i="25"/>
  <c r="T271" i="25" s="1"/>
  <c r="Q271" i="25"/>
  <c r="U271" i="25" s="1"/>
  <c r="AD270" i="25"/>
  <c r="S270" i="25"/>
  <c r="T270" i="25" s="1"/>
  <c r="Q270" i="25"/>
  <c r="U270" i="25" s="1"/>
  <c r="AD269" i="25"/>
  <c r="S269" i="25"/>
  <c r="T269" i="25" s="1"/>
  <c r="Q269" i="25"/>
  <c r="U269" i="25" s="1"/>
  <c r="AD268" i="25"/>
  <c r="S268" i="25"/>
  <c r="T268" i="25" s="1"/>
  <c r="AD267" i="25"/>
  <c r="S267" i="25"/>
  <c r="T267" i="25" s="1"/>
  <c r="AD266" i="25"/>
  <c r="S266" i="25"/>
  <c r="T266" i="25" s="1"/>
  <c r="Q266" i="25"/>
  <c r="U266" i="25" s="1"/>
  <c r="AD265" i="25"/>
  <c r="S265" i="25"/>
  <c r="T265" i="25" s="1"/>
  <c r="Q265" i="25"/>
  <c r="U265" i="25" s="1"/>
  <c r="AD264" i="25"/>
  <c r="S264" i="25"/>
  <c r="T264" i="25" s="1"/>
  <c r="Q264" i="25"/>
  <c r="U264" i="25" s="1"/>
  <c r="AD263" i="25"/>
  <c r="S263" i="25"/>
  <c r="T263" i="25" s="1"/>
  <c r="Q263" i="25"/>
  <c r="U263" i="25" s="1"/>
  <c r="AD262" i="25"/>
  <c r="S262" i="25"/>
  <c r="T262" i="25" s="1"/>
  <c r="Q262" i="25"/>
  <c r="U262" i="25" s="1"/>
  <c r="AD261" i="25"/>
  <c r="S261" i="25"/>
  <c r="T261" i="25" s="1"/>
  <c r="Q261" i="25"/>
  <c r="U261" i="25" s="1"/>
  <c r="AD260" i="25"/>
  <c r="S260" i="25"/>
  <c r="T260" i="25" s="1"/>
  <c r="AD259" i="25"/>
  <c r="S259" i="25"/>
  <c r="T259" i="25" s="1"/>
  <c r="AD258" i="25"/>
  <c r="S258" i="25"/>
  <c r="T258" i="25" s="1"/>
  <c r="Q258" i="25"/>
  <c r="U258" i="25" s="1"/>
  <c r="AD257" i="25"/>
  <c r="S257" i="25"/>
  <c r="T257" i="25" s="1"/>
  <c r="Q257" i="25"/>
  <c r="U257" i="25" s="1"/>
  <c r="AD256" i="25"/>
  <c r="S256" i="25"/>
  <c r="T256" i="25" s="1"/>
  <c r="Q256" i="25"/>
  <c r="U256" i="25" s="1"/>
  <c r="AD255" i="25"/>
  <c r="S255" i="25"/>
  <c r="T255" i="25" s="1"/>
  <c r="Q255" i="25"/>
  <c r="U255" i="25" s="1"/>
  <c r="AD254" i="25"/>
  <c r="S254" i="25"/>
  <c r="T254" i="25" s="1"/>
  <c r="Q254" i="25"/>
  <c r="U254" i="25" s="1"/>
  <c r="AD253" i="25"/>
  <c r="S253" i="25"/>
  <c r="T253" i="25" s="1"/>
  <c r="Q253" i="25"/>
  <c r="U253" i="25" s="1"/>
  <c r="AD252" i="25"/>
  <c r="S252" i="25"/>
  <c r="T252" i="25" s="1"/>
  <c r="AD251" i="25"/>
  <c r="S251" i="25"/>
  <c r="T251" i="25" s="1"/>
  <c r="AD250" i="25"/>
  <c r="S250" i="25"/>
  <c r="T250" i="25" s="1"/>
  <c r="AD249" i="25"/>
  <c r="S249" i="25"/>
  <c r="T249" i="25" s="1"/>
  <c r="Q249" i="25"/>
  <c r="U249" i="25" s="1"/>
  <c r="AD248" i="25"/>
  <c r="S248" i="25"/>
  <c r="T248" i="25" s="1"/>
  <c r="Q248" i="25"/>
  <c r="U248" i="25" s="1"/>
  <c r="AD247" i="25"/>
  <c r="S247" i="25"/>
  <c r="T247" i="25" s="1"/>
  <c r="Q247" i="25"/>
  <c r="U247" i="25" s="1"/>
  <c r="AD246" i="25"/>
  <c r="S246" i="25"/>
  <c r="T246" i="25" s="1"/>
  <c r="Q246" i="25"/>
  <c r="U246" i="25" s="1"/>
  <c r="AD245" i="25"/>
  <c r="S245" i="25"/>
  <c r="T245" i="25" s="1"/>
  <c r="Q245" i="25"/>
  <c r="U245" i="25" s="1"/>
  <c r="AD244" i="25"/>
  <c r="S244" i="25"/>
  <c r="T244" i="25" s="1"/>
  <c r="AD243" i="25"/>
  <c r="S243" i="25"/>
  <c r="T243" i="25" s="1"/>
  <c r="AD242" i="25"/>
  <c r="S242" i="25"/>
  <c r="T242" i="25" s="1"/>
  <c r="Q242" i="25"/>
  <c r="U242" i="25" s="1"/>
  <c r="AD241" i="25"/>
  <c r="S241" i="25"/>
  <c r="T241" i="25" s="1"/>
  <c r="Q241" i="25"/>
  <c r="U241" i="25" s="1"/>
  <c r="AD240" i="25"/>
  <c r="S240" i="25"/>
  <c r="T240" i="25" s="1"/>
  <c r="Q240" i="25"/>
  <c r="U240" i="25" s="1"/>
  <c r="AD239" i="25"/>
  <c r="S239" i="25"/>
  <c r="T239" i="25" s="1"/>
  <c r="Q239" i="25"/>
  <c r="U239" i="25" s="1"/>
  <c r="AD238" i="25"/>
  <c r="S238" i="25"/>
  <c r="T238" i="25" s="1"/>
  <c r="Q238" i="25"/>
  <c r="U238" i="25" s="1"/>
  <c r="AD237" i="25"/>
  <c r="S237" i="25"/>
  <c r="T237" i="25" s="1"/>
  <c r="Q237" i="25"/>
  <c r="U237" i="25" s="1"/>
  <c r="AD236" i="25"/>
  <c r="S236" i="25"/>
  <c r="T236" i="25" s="1"/>
  <c r="AD235" i="25"/>
  <c r="S235" i="25"/>
  <c r="T235" i="25" s="1"/>
  <c r="AD234" i="25"/>
  <c r="S234" i="25"/>
  <c r="T234" i="25" s="1"/>
  <c r="Q234" i="25"/>
  <c r="U234" i="25" s="1"/>
  <c r="AD233" i="25"/>
  <c r="S233" i="25"/>
  <c r="T233" i="25" s="1"/>
  <c r="Q233" i="25"/>
  <c r="U233" i="25" s="1"/>
  <c r="AD232" i="25"/>
  <c r="S232" i="25"/>
  <c r="T232" i="25" s="1"/>
  <c r="Q232" i="25"/>
  <c r="U232" i="25" s="1"/>
  <c r="AD231" i="25"/>
  <c r="S231" i="25"/>
  <c r="T231" i="25" s="1"/>
  <c r="Q231" i="25"/>
  <c r="U231" i="25" s="1"/>
  <c r="AD230" i="25"/>
  <c r="S230" i="25"/>
  <c r="T230" i="25" s="1"/>
  <c r="Q230" i="25"/>
  <c r="U230" i="25" s="1"/>
  <c r="AD229" i="25"/>
  <c r="S229" i="25"/>
  <c r="T229" i="25" s="1"/>
  <c r="Q229" i="25"/>
  <c r="U229" i="25" s="1"/>
  <c r="AD228" i="25"/>
  <c r="S228" i="25"/>
  <c r="T228" i="25" s="1"/>
  <c r="AD227" i="25"/>
  <c r="S227" i="25"/>
  <c r="T227" i="25" s="1"/>
  <c r="AD226" i="25"/>
  <c r="S226" i="25"/>
  <c r="T226" i="25" s="1"/>
  <c r="AD225" i="25"/>
  <c r="S225" i="25"/>
  <c r="T225" i="25" s="1"/>
  <c r="Q225" i="25"/>
  <c r="U225" i="25" s="1"/>
  <c r="AD224" i="25"/>
  <c r="S224" i="25"/>
  <c r="T224" i="25" s="1"/>
  <c r="Q224" i="25"/>
  <c r="U224" i="25" s="1"/>
  <c r="AD223" i="25"/>
  <c r="S223" i="25"/>
  <c r="T223" i="25" s="1"/>
  <c r="Q223" i="25"/>
  <c r="U223" i="25" s="1"/>
  <c r="AD222" i="25"/>
  <c r="S222" i="25"/>
  <c r="T222" i="25" s="1"/>
  <c r="Q222" i="25"/>
  <c r="U222" i="25" s="1"/>
  <c r="AD221" i="25"/>
  <c r="S221" i="25"/>
  <c r="T221" i="25" s="1"/>
  <c r="Q221" i="25"/>
  <c r="U221" i="25" s="1"/>
  <c r="AD220" i="25"/>
  <c r="S220" i="25"/>
  <c r="T220" i="25" s="1"/>
  <c r="AD219" i="25"/>
  <c r="S219" i="25"/>
  <c r="T219" i="25" s="1"/>
  <c r="AD218" i="25"/>
  <c r="S218" i="25"/>
  <c r="T218" i="25" s="1"/>
  <c r="Q218" i="25"/>
  <c r="U218" i="25" s="1"/>
  <c r="AD217" i="25"/>
  <c r="S217" i="25"/>
  <c r="T217" i="25" s="1"/>
  <c r="AD216" i="25"/>
  <c r="S216" i="25"/>
  <c r="T216" i="25" s="1"/>
  <c r="Q216" i="25"/>
  <c r="U216" i="25" s="1"/>
  <c r="AD215" i="25"/>
  <c r="S215" i="25"/>
  <c r="T215" i="25" s="1"/>
  <c r="Q215" i="25"/>
  <c r="U215" i="25" s="1"/>
  <c r="AD214" i="25"/>
  <c r="S214" i="25"/>
  <c r="T214" i="25" s="1"/>
  <c r="Q214" i="25"/>
  <c r="U214" i="25" s="1"/>
  <c r="AD213" i="25"/>
  <c r="S213" i="25"/>
  <c r="T213" i="25" s="1"/>
  <c r="Q213" i="25"/>
  <c r="U213" i="25" s="1"/>
  <c r="AD212" i="25"/>
  <c r="S212" i="25"/>
  <c r="T212" i="25" s="1"/>
  <c r="AD211" i="25"/>
  <c r="S211" i="25"/>
  <c r="T211" i="25" s="1"/>
  <c r="AD210" i="25"/>
  <c r="S210" i="25"/>
  <c r="T210" i="25" s="1"/>
  <c r="Q210" i="25"/>
  <c r="U210" i="25" s="1"/>
  <c r="AD209" i="25"/>
  <c r="S209" i="25"/>
  <c r="T209" i="25" s="1"/>
  <c r="Q209" i="25"/>
  <c r="U209" i="25" s="1"/>
  <c r="AD208" i="25"/>
  <c r="S208" i="25"/>
  <c r="T208" i="25" s="1"/>
  <c r="Q208" i="25"/>
  <c r="U208" i="25" s="1"/>
  <c r="AD207" i="25"/>
  <c r="S207" i="25"/>
  <c r="T207" i="25" s="1"/>
  <c r="Q207" i="25"/>
  <c r="U207" i="25" s="1"/>
  <c r="AD206" i="25"/>
  <c r="S206" i="25"/>
  <c r="T206" i="25" s="1"/>
  <c r="Q206" i="25"/>
  <c r="U206" i="25" s="1"/>
  <c r="AD205" i="25"/>
  <c r="S205" i="25"/>
  <c r="T205" i="25" s="1"/>
  <c r="Q205" i="25"/>
  <c r="U205" i="25" s="1"/>
  <c r="AD204" i="25"/>
  <c r="S204" i="25"/>
  <c r="T204" i="25" s="1"/>
  <c r="AD203" i="25"/>
  <c r="S203" i="25"/>
  <c r="T203" i="25" s="1"/>
  <c r="AD202" i="25"/>
  <c r="S202" i="25"/>
  <c r="T202" i="25" s="1"/>
  <c r="AD201" i="25"/>
  <c r="S201" i="25"/>
  <c r="T201" i="25" s="1"/>
  <c r="Q201" i="25"/>
  <c r="U201" i="25" s="1"/>
  <c r="AD200" i="25"/>
  <c r="S200" i="25"/>
  <c r="T200" i="25" s="1"/>
  <c r="Q200" i="25"/>
  <c r="U200" i="25" s="1"/>
  <c r="AD199" i="25"/>
  <c r="S199" i="25"/>
  <c r="T199" i="25" s="1"/>
  <c r="Q199" i="25"/>
  <c r="U199" i="25" s="1"/>
  <c r="AD198" i="25"/>
  <c r="S198" i="25"/>
  <c r="T198" i="25" s="1"/>
  <c r="Q198" i="25"/>
  <c r="U198" i="25" s="1"/>
  <c r="AD197" i="25"/>
  <c r="S197" i="25"/>
  <c r="T197" i="25" s="1"/>
  <c r="Q197" i="25"/>
  <c r="U197" i="25" s="1"/>
  <c r="AD196" i="25"/>
  <c r="S196" i="25"/>
  <c r="T196" i="25" s="1"/>
  <c r="AD195" i="25"/>
  <c r="S195" i="25"/>
  <c r="T195" i="25" s="1"/>
  <c r="AD194" i="25"/>
  <c r="S194" i="25"/>
  <c r="T194" i="25" s="1"/>
  <c r="AD193" i="25"/>
  <c r="S193" i="25"/>
  <c r="T193" i="25" s="1"/>
  <c r="Q193" i="25"/>
  <c r="U193" i="25" s="1"/>
  <c r="AD192" i="25"/>
  <c r="S192" i="25"/>
  <c r="T192" i="25" s="1"/>
  <c r="AD191" i="25"/>
  <c r="S191" i="25"/>
  <c r="T191" i="25" s="1"/>
  <c r="Q191" i="25"/>
  <c r="U191" i="25" s="1"/>
  <c r="AD190" i="25"/>
  <c r="S190" i="25"/>
  <c r="T190" i="25" s="1"/>
  <c r="Q190" i="25"/>
  <c r="U190" i="25" s="1"/>
  <c r="AD189" i="25"/>
  <c r="S189" i="25"/>
  <c r="T189" i="25" s="1"/>
  <c r="Q189" i="25"/>
  <c r="U189" i="25" s="1"/>
  <c r="AD188" i="25"/>
  <c r="S188" i="25"/>
  <c r="T188" i="25" s="1"/>
  <c r="AD187" i="25"/>
  <c r="S187" i="25"/>
  <c r="T187" i="25" s="1"/>
  <c r="AD186" i="25"/>
  <c r="S186" i="25"/>
  <c r="T186" i="25" s="1"/>
  <c r="Q186" i="25"/>
  <c r="U186" i="25" s="1"/>
  <c r="AD185" i="25"/>
  <c r="S185" i="25"/>
  <c r="T185" i="25" s="1"/>
  <c r="Q185" i="25"/>
  <c r="U185" i="25" s="1"/>
  <c r="AD184" i="25"/>
  <c r="S184" i="25"/>
  <c r="T184" i="25" s="1"/>
  <c r="Q184" i="25"/>
  <c r="U184" i="25" s="1"/>
  <c r="AD183" i="25"/>
  <c r="S183" i="25"/>
  <c r="T183" i="25" s="1"/>
  <c r="Q183" i="25"/>
  <c r="U183" i="25" s="1"/>
  <c r="AD182" i="25"/>
  <c r="S182" i="25"/>
  <c r="T182" i="25" s="1"/>
  <c r="Q182" i="25"/>
  <c r="U182" i="25" s="1"/>
  <c r="AD181" i="25"/>
  <c r="S181" i="25"/>
  <c r="T181" i="25" s="1"/>
  <c r="Q181" i="25"/>
  <c r="U181" i="25" s="1"/>
  <c r="AD180" i="25"/>
  <c r="S180" i="25"/>
  <c r="T180" i="25" s="1"/>
  <c r="AD179" i="25"/>
  <c r="S179" i="25"/>
  <c r="T179" i="25" s="1"/>
  <c r="AD178" i="25"/>
  <c r="S178" i="25"/>
  <c r="T178" i="25" s="1"/>
  <c r="Q178" i="25"/>
  <c r="U178" i="25" s="1"/>
  <c r="AD177" i="25"/>
  <c r="S177" i="25"/>
  <c r="T177" i="25" s="1"/>
  <c r="Q177" i="25"/>
  <c r="U177" i="25" s="1"/>
  <c r="AD176" i="25"/>
  <c r="S176" i="25"/>
  <c r="T176" i="25" s="1"/>
  <c r="Q176" i="25"/>
  <c r="U176" i="25" s="1"/>
  <c r="AD175" i="25"/>
  <c r="S175" i="25"/>
  <c r="T175" i="25" s="1"/>
  <c r="Q175" i="25"/>
  <c r="U175" i="25" s="1"/>
  <c r="AD174" i="25"/>
  <c r="S174" i="25"/>
  <c r="T174" i="25" s="1"/>
  <c r="Q174" i="25"/>
  <c r="U174" i="25" s="1"/>
  <c r="AD173" i="25"/>
  <c r="S173" i="25"/>
  <c r="T173" i="25" s="1"/>
  <c r="Q173" i="25"/>
  <c r="U173" i="25" s="1"/>
  <c r="AD172" i="25"/>
  <c r="S172" i="25"/>
  <c r="T172" i="25" s="1"/>
  <c r="AD171" i="25"/>
  <c r="S171" i="25"/>
  <c r="T171" i="25" s="1"/>
  <c r="AD170" i="25"/>
  <c r="S170" i="25"/>
  <c r="T170" i="25" s="1"/>
  <c r="Q170" i="25"/>
  <c r="U170" i="25" s="1"/>
  <c r="AD169" i="25"/>
  <c r="S169" i="25"/>
  <c r="T169" i="25" s="1"/>
  <c r="Q169" i="25"/>
  <c r="U169" i="25" s="1"/>
  <c r="AD168" i="25"/>
  <c r="S168" i="25"/>
  <c r="T168" i="25" s="1"/>
  <c r="Q168" i="25"/>
  <c r="U168" i="25" s="1"/>
  <c r="AD167" i="25"/>
  <c r="S167" i="25"/>
  <c r="T167" i="25" s="1"/>
  <c r="Q167" i="25"/>
  <c r="U167" i="25" s="1"/>
  <c r="AD166" i="25"/>
  <c r="S166" i="25"/>
  <c r="T166" i="25" s="1"/>
  <c r="Q166" i="25"/>
  <c r="U166" i="25" s="1"/>
  <c r="AD165" i="25"/>
  <c r="S165" i="25"/>
  <c r="T165" i="25" s="1"/>
  <c r="Q165" i="25"/>
  <c r="U165" i="25" s="1"/>
  <c r="AD164" i="25"/>
  <c r="S164" i="25"/>
  <c r="T164" i="25" s="1"/>
  <c r="AD163" i="25"/>
  <c r="S163" i="25"/>
  <c r="T163" i="25" s="1"/>
  <c r="AD162" i="25"/>
  <c r="S162" i="25"/>
  <c r="T162" i="25" s="1"/>
  <c r="Q162" i="25"/>
  <c r="U162" i="25" s="1"/>
  <c r="AD161" i="25"/>
  <c r="S161" i="25"/>
  <c r="T161" i="25" s="1"/>
  <c r="Q161" i="25"/>
  <c r="U161" i="25" s="1"/>
  <c r="AD160" i="25"/>
  <c r="S160" i="25"/>
  <c r="T160" i="25" s="1"/>
  <c r="Q160" i="25"/>
  <c r="U160" i="25" s="1"/>
  <c r="AD159" i="25"/>
  <c r="S159" i="25"/>
  <c r="T159" i="25" s="1"/>
  <c r="Q159" i="25"/>
  <c r="U159" i="25" s="1"/>
  <c r="AD158" i="25"/>
  <c r="S158" i="25"/>
  <c r="T158" i="25" s="1"/>
  <c r="Q158" i="25"/>
  <c r="U158" i="25" s="1"/>
  <c r="AD157" i="25"/>
  <c r="S157" i="25"/>
  <c r="T157" i="25" s="1"/>
  <c r="Q157" i="25"/>
  <c r="U157" i="25" s="1"/>
  <c r="AD156" i="25"/>
  <c r="S156" i="25"/>
  <c r="T156" i="25" s="1"/>
  <c r="AD155" i="25"/>
  <c r="S155" i="25"/>
  <c r="T155" i="25" s="1"/>
  <c r="AD154" i="25"/>
  <c r="S154" i="25"/>
  <c r="T154" i="25" s="1"/>
  <c r="Q154" i="25"/>
  <c r="U154" i="25" s="1"/>
  <c r="AD153" i="25"/>
  <c r="S153" i="25"/>
  <c r="T153" i="25" s="1"/>
  <c r="Q153" i="25"/>
  <c r="U153" i="25" s="1"/>
  <c r="AD152" i="25"/>
  <c r="S152" i="25"/>
  <c r="T152" i="25" s="1"/>
  <c r="Q152" i="25"/>
  <c r="U152" i="25" s="1"/>
  <c r="AD151" i="25"/>
  <c r="S151" i="25"/>
  <c r="T151" i="25" s="1"/>
  <c r="Q151" i="25"/>
  <c r="U151" i="25" s="1"/>
  <c r="AD150" i="25"/>
  <c r="S150" i="25"/>
  <c r="T150" i="25" s="1"/>
  <c r="Q150" i="25"/>
  <c r="U150" i="25" s="1"/>
  <c r="AD149" i="25"/>
  <c r="S149" i="25"/>
  <c r="T149" i="25" s="1"/>
  <c r="Q149" i="25"/>
  <c r="U149" i="25" s="1"/>
  <c r="AD148" i="25"/>
  <c r="S148" i="25"/>
  <c r="T148" i="25" s="1"/>
  <c r="AD147" i="25"/>
  <c r="S147" i="25"/>
  <c r="T147" i="25" s="1"/>
  <c r="AD146" i="25"/>
  <c r="S146" i="25"/>
  <c r="T146" i="25" s="1"/>
  <c r="Q146" i="25"/>
  <c r="U146" i="25" s="1"/>
  <c r="AD145" i="25"/>
  <c r="S145" i="25"/>
  <c r="T145" i="25" s="1"/>
  <c r="Q145" i="25"/>
  <c r="U145" i="25" s="1"/>
  <c r="AD144" i="25"/>
  <c r="S144" i="25"/>
  <c r="T144" i="25" s="1"/>
  <c r="Q144" i="25"/>
  <c r="U144" i="25" s="1"/>
  <c r="AD143" i="25"/>
  <c r="S143" i="25"/>
  <c r="T143" i="25" s="1"/>
  <c r="Q143" i="25"/>
  <c r="U143" i="25" s="1"/>
  <c r="AD142" i="25"/>
  <c r="S142" i="25"/>
  <c r="T142" i="25" s="1"/>
  <c r="Q142" i="25"/>
  <c r="U142" i="25" s="1"/>
  <c r="AD141" i="25"/>
  <c r="S141" i="25"/>
  <c r="T141" i="25" s="1"/>
  <c r="Q141" i="25"/>
  <c r="U141" i="25" s="1"/>
  <c r="AD140" i="25"/>
  <c r="S140" i="25"/>
  <c r="T140" i="25" s="1"/>
  <c r="AD139" i="25"/>
  <c r="S139" i="25"/>
  <c r="T139" i="25" s="1"/>
  <c r="AD138" i="25"/>
  <c r="S138" i="25"/>
  <c r="T138" i="25" s="1"/>
  <c r="Q138" i="25"/>
  <c r="U138" i="25" s="1"/>
  <c r="AD137" i="25"/>
  <c r="S137" i="25"/>
  <c r="T137" i="25" s="1"/>
  <c r="Q137" i="25"/>
  <c r="U137" i="25" s="1"/>
  <c r="AD136" i="25"/>
  <c r="S136" i="25"/>
  <c r="T136" i="25" s="1"/>
  <c r="Q136" i="25"/>
  <c r="U136" i="25" s="1"/>
  <c r="AD135" i="25"/>
  <c r="S135" i="25"/>
  <c r="T135" i="25" s="1"/>
  <c r="Q135" i="25"/>
  <c r="U135" i="25" s="1"/>
  <c r="AD134" i="25"/>
  <c r="S134" i="25"/>
  <c r="T134" i="25" s="1"/>
  <c r="Q134" i="25"/>
  <c r="U134" i="25" s="1"/>
  <c r="AD133" i="25"/>
  <c r="S133" i="25"/>
  <c r="T133" i="25" s="1"/>
  <c r="Q133" i="25"/>
  <c r="U133" i="25" s="1"/>
  <c r="AD132" i="25"/>
  <c r="S132" i="25"/>
  <c r="T132" i="25" s="1"/>
  <c r="AD131" i="25"/>
  <c r="S131" i="25"/>
  <c r="T131" i="25" s="1"/>
  <c r="AD130" i="25"/>
  <c r="S130" i="25"/>
  <c r="T130" i="25" s="1"/>
  <c r="AD129" i="25"/>
  <c r="S129" i="25"/>
  <c r="T129" i="25" s="1"/>
  <c r="Q129" i="25"/>
  <c r="U129" i="25" s="1"/>
  <c r="AD128" i="25"/>
  <c r="S128" i="25"/>
  <c r="T128" i="25" s="1"/>
  <c r="Q128" i="25"/>
  <c r="U128" i="25" s="1"/>
  <c r="AD127" i="25"/>
  <c r="S127" i="25"/>
  <c r="T127" i="25" s="1"/>
  <c r="Q127" i="25"/>
  <c r="U127" i="25" s="1"/>
  <c r="AD126" i="25"/>
  <c r="S126" i="25"/>
  <c r="T126" i="25" s="1"/>
  <c r="Q126" i="25"/>
  <c r="U126" i="25" s="1"/>
  <c r="AD125" i="25"/>
  <c r="S125" i="25"/>
  <c r="T125" i="25" s="1"/>
  <c r="Q125" i="25"/>
  <c r="U125" i="25" s="1"/>
  <c r="AD124" i="25"/>
  <c r="S124" i="25"/>
  <c r="T124" i="25" s="1"/>
  <c r="AD123" i="25"/>
  <c r="S123" i="25"/>
  <c r="T123" i="25" s="1"/>
  <c r="AD122" i="25"/>
  <c r="S122" i="25"/>
  <c r="T122" i="25" s="1"/>
  <c r="Q122" i="25"/>
  <c r="U122" i="25" s="1"/>
  <c r="AD121" i="25"/>
  <c r="S121" i="25"/>
  <c r="T121" i="25" s="1"/>
  <c r="Q121" i="25"/>
  <c r="U121" i="25" s="1"/>
  <c r="AD120" i="25"/>
  <c r="S120" i="25"/>
  <c r="T120" i="25" s="1"/>
  <c r="AD119" i="25"/>
  <c r="S119" i="25"/>
  <c r="T119" i="25" s="1"/>
  <c r="Q119" i="25"/>
  <c r="U119" i="25" s="1"/>
  <c r="AD118" i="25"/>
  <c r="S118" i="25"/>
  <c r="T118" i="25" s="1"/>
  <c r="Q118" i="25"/>
  <c r="U118" i="25" s="1"/>
  <c r="AD117" i="25"/>
  <c r="S117" i="25"/>
  <c r="T117" i="25" s="1"/>
  <c r="Q117" i="25"/>
  <c r="U117" i="25" s="1"/>
  <c r="AD116" i="25"/>
  <c r="S116" i="25"/>
  <c r="T116" i="25" s="1"/>
  <c r="AD115" i="25"/>
  <c r="S115" i="25"/>
  <c r="T115" i="25" s="1"/>
  <c r="AD114" i="25"/>
  <c r="S114" i="25"/>
  <c r="T114" i="25" s="1"/>
  <c r="Q114" i="25"/>
  <c r="U114" i="25" s="1"/>
  <c r="AD113" i="25"/>
  <c r="S113" i="25"/>
  <c r="T113" i="25" s="1"/>
  <c r="Q113" i="25"/>
  <c r="U113" i="25" s="1"/>
  <c r="AD112" i="25"/>
  <c r="S112" i="25"/>
  <c r="T112" i="25" s="1"/>
  <c r="Q112" i="25"/>
  <c r="U112" i="25" s="1"/>
  <c r="AD111" i="25"/>
  <c r="S111" i="25"/>
  <c r="T111" i="25" s="1"/>
  <c r="Q111" i="25"/>
  <c r="U111" i="25" s="1"/>
  <c r="AD110" i="25"/>
  <c r="S110" i="25"/>
  <c r="T110" i="25" s="1"/>
  <c r="Q110" i="25"/>
  <c r="U110" i="25" s="1"/>
  <c r="AD109" i="25"/>
  <c r="S109" i="25"/>
  <c r="T109" i="25" s="1"/>
  <c r="Q109" i="25"/>
  <c r="U109" i="25" s="1"/>
  <c r="AD108" i="25"/>
  <c r="S108" i="25"/>
  <c r="T108" i="25" s="1"/>
  <c r="AD107" i="25"/>
  <c r="S107" i="25"/>
  <c r="T107" i="25" s="1"/>
  <c r="AD106" i="25"/>
  <c r="S106" i="25"/>
  <c r="T106" i="25" s="1"/>
  <c r="Q106" i="25"/>
  <c r="U106" i="25" s="1"/>
  <c r="AD105" i="25"/>
  <c r="S105" i="25"/>
  <c r="T105" i="25" s="1"/>
  <c r="Q105" i="25"/>
  <c r="U105" i="25" s="1"/>
  <c r="AD104" i="25"/>
  <c r="S104" i="25"/>
  <c r="T104" i="25" s="1"/>
  <c r="Q104" i="25"/>
  <c r="U104" i="25" s="1"/>
  <c r="AD103" i="25"/>
  <c r="S103" i="25"/>
  <c r="T103" i="25" s="1"/>
  <c r="Q103" i="25"/>
  <c r="U103" i="25" s="1"/>
  <c r="AD102" i="25"/>
  <c r="S102" i="25"/>
  <c r="T102" i="25" s="1"/>
  <c r="Q102" i="25"/>
  <c r="U102" i="25" s="1"/>
  <c r="AD101" i="25"/>
  <c r="S101" i="25"/>
  <c r="T101" i="25" s="1"/>
  <c r="Q101" i="25"/>
  <c r="U101" i="25" s="1"/>
  <c r="AD100" i="25"/>
  <c r="S100" i="25"/>
  <c r="T100" i="25" s="1"/>
  <c r="AD99" i="25"/>
  <c r="S99" i="25"/>
  <c r="T99" i="25" s="1"/>
  <c r="AD98" i="25"/>
  <c r="S98" i="25"/>
  <c r="T98" i="25" s="1"/>
  <c r="Q98" i="25"/>
  <c r="U98" i="25" s="1"/>
  <c r="AD97" i="25"/>
  <c r="S97" i="25"/>
  <c r="T97" i="25" s="1"/>
  <c r="Q97" i="25"/>
  <c r="U97" i="25" s="1"/>
  <c r="AD96" i="25"/>
  <c r="S96" i="25"/>
  <c r="T96" i="25" s="1"/>
  <c r="Q96" i="25"/>
  <c r="U96" i="25" s="1"/>
  <c r="AD95" i="25"/>
  <c r="S95" i="25"/>
  <c r="T95" i="25" s="1"/>
  <c r="Q95" i="25"/>
  <c r="U95" i="25" s="1"/>
  <c r="AD94" i="25"/>
  <c r="S94" i="25"/>
  <c r="T94" i="25" s="1"/>
  <c r="Q94" i="25"/>
  <c r="U94" i="25" s="1"/>
  <c r="AD93" i="25"/>
  <c r="S93" i="25"/>
  <c r="T93" i="25" s="1"/>
  <c r="Q93" i="25"/>
  <c r="U93" i="25" s="1"/>
  <c r="AD92" i="25"/>
  <c r="S92" i="25"/>
  <c r="T92" i="25" s="1"/>
  <c r="AD91" i="25"/>
  <c r="S91" i="25"/>
  <c r="T91" i="25" s="1"/>
  <c r="AD90" i="25"/>
  <c r="S90" i="25"/>
  <c r="T90" i="25" s="1"/>
  <c r="Q90" i="25"/>
  <c r="U90" i="25" s="1"/>
  <c r="AD89" i="25"/>
  <c r="S89" i="25"/>
  <c r="T89" i="25" s="1"/>
  <c r="Q89" i="25"/>
  <c r="U89" i="25" s="1"/>
  <c r="AD88" i="25"/>
  <c r="S88" i="25"/>
  <c r="T88" i="25" s="1"/>
  <c r="Q88" i="25"/>
  <c r="U88" i="25" s="1"/>
  <c r="AD87" i="25"/>
  <c r="S87" i="25"/>
  <c r="T87" i="25" s="1"/>
  <c r="Q87" i="25"/>
  <c r="U87" i="25" s="1"/>
  <c r="AD86" i="25"/>
  <c r="S86" i="25"/>
  <c r="T86" i="25" s="1"/>
  <c r="Q86" i="25"/>
  <c r="U86" i="25" s="1"/>
  <c r="AD85" i="25"/>
  <c r="S85" i="25"/>
  <c r="T85" i="25" s="1"/>
  <c r="Q85" i="25"/>
  <c r="U85" i="25" s="1"/>
  <c r="AD84" i="25"/>
  <c r="S84" i="25"/>
  <c r="T84" i="25" s="1"/>
  <c r="AD83" i="25"/>
  <c r="S83" i="25"/>
  <c r="T83" i="25" s="1"/>
  <c r="AD82" i="25"/>
  <c r="S82" i="25"/>
  <c r="T82" i="25" s="1"/>
  <c r="AD81" i="25"/>
  <c r="S81" i="25"/>
  <c r="T81" i="25" s="1"/>
  <c r="Q81" i="25"/>
  <c r="U81" i="25" s="1"/>
  <c r="AD80" i="25"/>
  <c r="S80" i="25"/>
  <c r="T80" i="25" s="1"/>
  <c r="Q80" i="25"/>
  <c r="U80" i="25" s="1"/>
  <c r="AD79" i="25"/>
  <c r="S79" i="25"/>
  <c r="T79" i="25" s="1"/>
  <c r="Q79" i="25"/>
  <c r="U79" i="25" s="1"/>
  <c r="AD78" i="25"/>
  <c r="S78" i="25"/>
  <c r="T78" i="25" s="1"/>
  <c r="Q78" i="25"/>
  <c r="U78" i="25" s="1"/>
  <c r="AD77" i="25"/>
  <c r="S77" i="25"/>
  <c r="T77" i="25" s="1"/>
  <c r="Q77" i="25"/>
  <c r="U77" i="25" s="1"/>
  <c r="AD76" i="25"/>
  <c r="S76" i="25"/>
  <c r="T76" i="25" s="1"/>
  <c r="AD75" i="25"/>
  <c r="S75" i="25"/>
  <c r="T75" i="25" s="1"/>
  <c r="AD74" i="25"/>
  <c r="S74" i="25"/>
  <c r="T74" i="25" s="1"/>
  <c r="Q74" i="25"/>
  <c r="U74" i="25" s="1"/>
  <c r="AD73" i="25"/>
  <c r="S73" i="25"/>
  <c r="T73" i="25" s="1"/>
  <c r="Q73" i="25"/>
  <c r="U73" i="25" s="1"/>
  <c r="AD72" i="25"/>
  <c r="S72" i="25"/>
  <c r="T72" i="25" s="1"/>
  <c r="Q72" i="25"/>
  <c r="U72" i="25" s="1"/>
  <c r="AD71" i="25"/>
  <c r="S71" i="25"/>
  <c r="T71" i="25" s="1"/>
  <c r="Q71" i="25"/>
  <c r="U71" i="25" s="1"/>
  <c r="AD70" i="25"/>
  <c r="S70" i="25"/>
  <c r="T70" i="25" s="1"/>
  <c r="Q70" i="25"/>
  <c r="U70" i="25" s="1"/>
  <c r="AD69" i="25"/>
  <c r="S69" i="25"/>
  <c r="T69" i="25" s="1"/>
  <c r="Q69" i="25"/>
  <c r="U69" i="25" s="1"/>
  <c r="AD68" i="25"/>
  <c r="S68" i="25"/>
  <c r="T68" i="25" s="1"/>
  <c r="AD67" i="25"/>
  <c r="S67" i="25"/>
  <c r="T67" i="25" s="1"/>
  <c r="AD66" i="25"/>
  <c r="S66" i="25"/>
  <c r="T66" i="25" s="1"/>
  <c r="Q66" i="25"/>
  <c r="U66" i="25" s="1"/>
  <c r="AD65" i="25"/>
  <c r="S65" i="25"/>
  <c r="T65" i="25" s="1"/>
  <c r="Q65" i="25"/>
  <c r="U65" i="25" s="1"/>
  <c r="AD64" i="25"/>
  <c r="S64" i="25"/>
  <c r="T64" i="25" s="1"/>
  <c r="AD63" i="25"/>
  <c r="S63" i="25"/>
  <c r="T63" i="25" s="1"/>
  <c r="Q63" i="25"/>
  <c r="U63" i="25" s="1"/>
  <c r="AD62" i="25"/>
  <c r="S62" i="25"/>
  <c r="T62" i="25" s="1"/>
  <c r="Q62" i="25"/>
  <c r="U62" i="25" s="1"/>
  <c r="AD61" i="25"/>
  <c r="S61" i="25"/>
  <c r="T61" i="25" s="1"/>
  <c r="Q61" i="25"/>
  <c r="U61" i="25" s="1"/>
  <c r="AD60" i="25"/>
  <c r="S60" i="25"/>
  <c r="T60" i="25" s="1"/>
  <c r="AD59" i="25"/>
  <c r="S59" i="25"/>
  <c r="T59" i="25" s="1"/>
  <c r="AD58" i="25"/>
  <c r="S58" i="25"/>
  <c r="T58" i="25" s="1"/>
  <c r="Q58" i="25"/>
  <c r="U58" i="25" s="1"/>
  <c r="AD57" i="25"/>
  <c r="S57" i="25"/>
  <c r="T57" i="25" s="1"/>
  <c r="Q57" i="25"/>
  <c r="U57" i="25" s="1"/>
  <c r="AD56" i="25"/>
  <c r="S56" i="25"/>
  <c r="T56" i="25" s="1"/>
  <c r="Q56" i="25"/>
  <c r="U56" i="25" s="1"/>
  <c r="AD55" i="25"/>
  <c r="S55" i="25"/>
  <c r="T55" i="25" s="1"/>
  <c r="Q55" i="25"/>
  <c r="U55" i="25" s="1"/>
  <c r="AD54" i="25"/>
  <c r="S54" i="25"/>
  <c r="T54" i="25" s="1"/>
  <c r="Q54" i="25"/>
  <c r="U54" i="25" s="1"/>
  <c r="AD53" i="25"/>
  <c r="S53" i="25"/>
  <c r="T53" i="25" s="1"/>
  <c r="Q53" i="25"/>
  <c r="U53" i="25" s="1"/>
  <c r="AD52" i="25"/>
  <c r="S52" i="25"/>
  <c r="T52" i="25" s="1"/>
  <c r="AD51" i="25"/>
  <c r="S51" i="25"/>
  <c r="T51" i="25" s="1"/>
  <c r="AD50" i="25"/>
  <c r="S50" i="25"/>
  <c r="T50" i="25" s="1"/>
  <c r="Q50" i="25"/>
  <c r="U50" i="25" s="1"/>
  <c r="AD49" i="25"/>
  <c r="S49" i="25"/>
  <c r="T49" i="25" s="1"/>
  <c r="Q49" i="25"/>
  <c r="U49" i="25" s="1"/>
  <c r="AD48" i="25"/>
  <c r="S48" i="25"/>
  <c r="T48" i="25" s="1"/>
  <c r="Q48" i="25"/>
  <c r="U48" i="25" s="1"/>
  <c r="AD47" i="25"/>
  <c r="S47" i="25"/>
  <c r="T47" i="25" s="1"/>
  <c r="Q47" i="25"/>
  <c r="U47" i="25" s="1"/>
  <c r="AD46" i="25"/>
  <c r="S46" i="25"/>
  <c r="T46" i="25" s="1"/>
  <c r="Q46" i="25"/>
  <c r="U46" i="25" s="1"/>
  <c r="AD45" i="25"/>
  <c r="S45" i="25"/>
  <c r="T45" i="25" s="1"/>
  <c r="Q45" i="25"/>
  <c r="U45" i="25" s="1"/>
  <c r="AD44" i="25"/>
  <c r="S44" i="25"/>
  <c r="T44" i="25" s="1"/>
  <c r="AD43" i="25"/>
  <c r="S43" i="25"/>
  <c r="T43" i="25" s="1"/>
  <c r="AD42" i="25"/>
  <c r="S42" i="25"/>
  <c r="T42" i="25" s="1"/>
  <c r="Q42" i="25"/>
  <c r="U42" i="25" s="1"/>
  <c r="AD41" i="25"/>
  <c r="S41" i="25"/>
  <c r="T41" i="25" s="1"/>
  <c r="Q41" i="25"/>
  <c r="U41" i="25" s="1"/>
  <c r="AD40" i="25"/>
  <c r="S40" i="25"/>
  <c r="T40" i="25" s="1"/>
  <c r="Q40" i="25"/>
  <c r="U40" i="25" s="1"/>
  <c r="AD39" i="25"/>
  <c r="S39" i="25"/>
  <c r="T39" i="25" s="1"/>
  <c r="Q39" i="25"/>
  <c r="U39" i="25" s="1"/>
  <c r="AD38" i="25"/>
  <c r="S38" i="25"/>
  <c r="T38" i="25" s="1"/>
  <c r="Q38" i="25"/>
  <c r="AD37" i="25"/>
  <c r="S37" i="25"/>
  <c r="T37" i="25" s="1"/>
  <c r="Q37" i="25"/>
  <c r="U37" i="25" s="1"/>
  <c r="AD36" i="25"/>
  <c r="S36" i="25"/>
  <c r="T36" i="25" s="1"/>
  <c r="AD35" i="25"/>
  <c r="S35" i="25"/>
  <c r="T35" i="25" s="1"/>
  <c r="AD34" i="25"/>
  <c r="S34" i="25"/>
  <c r="T34" i="25" s="1"/>
  <c r="Q34" i="25"/>
  <c r="U34" i="25" s="1"/>
  <c r="AD33" i="25"/>
  <c r="S33" i="25"/>
  <c r="T33" i="25" s="1"/>
  <c r="Q33" i="25"/>
  <c r="U33" i="25" s="1"/>
  <c r="AD32" i="25"/>
  <c r="S32" i="25"/>
  <c r="T32" i="25" s="1"/>
  <c r="Q32" i="25"/>
  <c r="U32" i="25" s="1"/>
  <c r="AD31" i="25"/>
  <c r="S31" i="25"/>
  <c r="T31" i="25" s="1"/>
  <c r="Q31" i="25"/>
  <c r="U31" i="25" s="1"/>
  <c r="AD30" i="25"/>
  <c r="S30" i="25"/>
  <c r="T30" i="25" s="1"/>
  <c r="Q30" i="25"/>
  <c r="U30" i="25" s="1"/>
  <c r="AD29" i="25"/>
  <c r="S29" i="25"/>
  <c r="T29" i="25" s="1"/>
  <c r="Q29" i="25"/>
  <c r="U29" i="25" s="1"/>
  <c r="AD28" i="25"/>
  <c r="S28" i="25"/>
  <c r="T28" i="25" s="1"/>
  <c r="AD27" i="25"/>
  <c r="S27" i="25"/>
  <c r="T27" i="25" s="1"/>
  <c r="AD26" i="25"/>
  <c r="S26" i="25"/>
  <c r="T26" i="25" s="1"/>
  <c r="AD25" i="25"/>
  <c r="S25" i="25"/>
  <c r="T25" i="25" s="1"/>
  <c r="Q25" i="25"/>
  <c r="U25" i="25" s="1"/>
  <c r="AD24" i="25"/>
  <c r="S24" i="25"/>
  <c r="T24" i="25" s="1"/>
  <c r="Q24" i="25"/>
  <c r="U24" i="25" s="1"/>
  <c r="AD23" i="25"/>
  <c r="S23" i="25"/>
  <c r="T23" i="25" s="1"/>
  <c r="Q23" i="25"/>
  <c r="AD22" i="25"/>
  <c r="S22" i="25"/>
  <c r="T22" i="25" s="1"/>
  <c r="Q22" i="25"/>
  <c r="AD21" i="25"/>
  <c r="S21" i="25"/>
  <c r="T21" i="25" s="1"/>
  <c r="Q21" i="25"/>
  <c r="AD20" i="25"/>
  <c r="S20" i="25"/>
  <c r="T20" i="25" s="1"/>
  <c r="Q1020" i="25"/>
  <c r="U1020" i="25" s="1"/>
  <c r="Q1019" i="25"/>
  <c r="U1019" i="25" s="1"/>
  <c r="Q1015" i="25"/>
  <c r="U1015" i="25" s="1"/>
  <c r="Q1012" i="25"/>
  <c r="U1012" i="25" s="1"/>
  <c r="Q1011" i="25"/>
  <c r="U1011" i="25" s="1"/>
  <c r="Q1007" i="25"/>
  <c r="U1007" i="25" s="1"/>
  <c r="Q1003" i="25"/>
  <c r="U1003" i="25" s="1"/>
  <c r="Q996" i="25"/>
  <c r="U996" i="25" s="1"/>
  <c r="Q995" i="25"/>
  <c r="U995" i="25" s="1"/>
  <c r="Q992" i="25"/>
  <c r="U992" i="25" s="1"/>
  <c r="Q991" i="25"/>
  <c r="U991" i="25" s="1"/>
  <c r="Q983" i="25"/>
  <c r="U983" i="25" s="1"/>
  <c r="Q978" i="25"/>
  <c r="U978" i="25" s="1"/>
  <c r="Q975" i="25"/>
  <c r="U975" i="25" s="1"/>
  <c r="Q971" i="25"/>
  <c r="U971" i="25" s="1"/>
  <c r="Q967" i="25"/>
  <c r="U967" i="25" s="1"/>
  <c r="Q959" i="25"/>
  <c r="U959" i="25" s="1"/>
  <c r="Q953" i="25"/>
  <c r="U953" i="25" s="1"/>
  <c r="Q951" i="25"/>
  <c r="U951" i="25" s="1"/>
  <c r="Q947" i="25"/>
  <c r="U947" i="25" s="1"/>
  <c r="Q943" i="25"/>
  <c r="U943" i="25" s="1"/>
  <c r="Q938" i="25"/>
  <c r="U938" i="25" s="1"/>
  <c r="Q935" i="25"/>
  <c r="U935" i="25" s="1"/>
  <c r="Q931" i="25"/>
  <c r="U931" i="25" s="1"/>
  <c r="Q927" i="25"/>
  <c r="U927" i="25" s="1"/>
  <c r="Q923" i="25"/>
  <c r="U923" i="25" s="1"/>
  <c r="Q919" i="25"/>
  <c r="U919" i="25" s="1"/>
  <c r="Q915" i="25"/>
  <c r="U915" i="25" s="1"/>
  <c r="Q911" i="25"/>
  <c r="U911" i="25" s="1"/>
  <c r="Q909" i="25"/>
  <c r="U909" i="25" s="1"/>
  <c r="Q907" i="25"/>
  <c r="U907" i="25" s="1"/>
  <c r="Q903" i="25"/>
  <c r="U903" i="25" s="1"/>
  <c r="Q899" i="25"/>
  <c r="U899" i="25" s="1"/>
  <c r="Q895" i="25"/>
  <c r="U895" i="25" s="1"/>
  <c r="Q891" i="25"/>
  <c r="U891" i="25" s="1"/>
  <c r="Q887" i="25"/>
  <c r="U887" i="25" s="1"/>
  <c r="Q883" i="25"/>
  <c r="U883" i="25" s="1"/>
  <c r="Q879" i="25"/>
  <c r="U879" i="25" s="1"/>
  <c r="Q875" i="25"/>
  <c r="U875" i="25" s="1"/>
  <c r="Q871" i="25"/>
  <c r="U871" i="25" s="1"/>
  <c r="Q867" i="25"/>
  <c r="U867" i="25" s="1"/>
  <c r="Q863" i="25"/>
  <c r="U863" i="25" s="1"/>
  <c r="Q861" i="25"/>
  <c r="U861" i="25" s="1"/>
  <c r="Q859" i="25"/>
  <c r="U859" i="25" s="1"/>
  <c r="Q856" i="25"/>
  <c r="U856" i="25" s="1"/>
  <c r="Q855" i="25"/>
  <c r="U855" i="25" s="1"/>
  <c r="Q851" i="25"/>
  <c r="U851" i="25" s="1"/>
  <c r="Q847" i="25"/>
  <c r="U847" i="25" s="1"/>
  <c r="Q843" i="25"/>
  <c r="U843" i="25" s="1"/>
  <c r="Q839" i="25"/>
  <c r="U839" i="25" s="1"/>
  <c r="Q838" i="25"/>
  <c r="U838" i="25" s="1"/>
  <c r="Q837" i="25"/>
  <c r="U837" i="25" s="1"/>
  <c r="Q835" i="25"/>
  <c r="U835" i="25" s="1"/>
  <c r="Q831" i="25"/>
  <c r="U831" i="25" s="1"/>
  <c r="Q827" i="25"/>
  <c r="U827" i="25" s="1"/>
  <c r="Q823" i="25"/>
  <c r="U823" i="25" s="1"/>
  <c r="Q821" i="25"/>
  <c r="U821" i="25" s="1"/>
  <c r="Q819" i="25"/>
  <c r="U819" i="25" s="1"/>
  <c r="Q815" i="25"/>
  <c r="U815" i="25" s="1"/>
  <c r="Q811" i="25"/>
  <c r="U811" i="25" s="1"/>
  <c r="Q807" i="25"/>
  <c r="U807" i="25" s="1"/>
  <c r="Q805" i="25"/>
  <c r="U805" i="25" s="1"/>
  <c r="Q803" i="25"/>
  <c r="U803" i="25" s="1"/>
  <c r="Q799" i="25"/>
  <c r="U799" i="25" s="1"/>
  <c r="Q795" i="25"/>
  <c r="U795" i="25" s="1"/>
  <c r="Q791" i="25"/>
  <c r="U791" i="25" s="1"/>
  <c r="Q789" i="25"/>
  <c r="U789" i="25" s="1"/>
  <c r="Q787" i="25"/>
  <c r="U787" i="25" s="1"/>
  <c r="Q783" i="25"/>
  <c r="U783" i="25" s="1"/>
  <c r="Q779" i="25"/>
  <c r="U779" i="25" s="1"/>
  <c r="Q775" i="25"/>
  <c r="U775" i="25" s="1"/>
  <c r="Q773" i="25"/>
  <c r="U773" i="25" s="1"/>
  <c r="Q771" i="25"/>
  <c r="U771" i="25" s="1"/>
  <c r="Q767" i="25"/>
  <c r="U767" i="25" s="1"/>
  <c r="Q763" i="25"/>
  <c r="U763" i="25" s="1"/>
  <c r="Q759" i="25"/>
  <c r="U759" i="25" s="1"/>
  <c r="Q757" i="25"/>
  <c r="U757" i="25" s="1"/>
  <c r="Q755" i="25"/>
  <c r="U755" i="25" s="1"/>
  <c r="Q751" i="25"/>
  <c r="U751" i="25" s="1"/>
  <c r="Q747" i="25"/>
  <c r="U747" i="25" s="1"/>
  <c r="Q743" i="25"/>
  <c r="U743" i="25" s="1"/>
  <c r="Q741" i="25"/>
  <c r="U741" i="25" s="1"/>
  <c r="Q739" i="25"/>
  <c r="U739" i="25" s="1"/>
  <c r="Q735" i="25"/>
  <c r="U735" i="25" s="1"/>
  <c r="Q731" i="25"/>
  <c r="U731" i="25" s="1"/>
  <c r="Q727" i="25"/>
  <c r="U727" i="25" s="1"/>
  <c r="Q725" i="25"/>
  <c r="U725" i="25" s="1"/>
  <c r="Q723" i="25"/>
  <c r="U723" i="25" s="1"/>
  <c r="Q720" i="25"/>
  <c r="U720" i="25" s="1"/>
  <c r="Q719" i="25"/>
  <c r="U719" i="25" s="1"/>
  <c r="Q715" i="25"/>
  <c r="U715" i="25" s="1"/>
  <c r="Q711" i="25"/>
  <c r="U711" i="25" s="1"/>
  <c r="Q709" i="25"/>
  <c r="U709" i="25" s="1"/>
  <c r="Q707" i="25"/>
  <c r="U707" i="25" s="1"/>
  <c r="Q704" i="25"/>
  <c r="U704" i="25" s="1"/>
  <c r="Q703" i="25"/>
  <c r="U703" i="25" s="1"/>
  <c r="Q699" i="25"/>
  <c r="U699" i="25" s="1"/>
  <c r="Q695" i="25"/>
  <c r="U695" i="25" s="1"/>
  <c r="Q693" i="25"/>
  <c r="U693" i="25" s="1"/>
  <c r="Q691" i="25"/>
  <c r="U691" i="25" s="1"/>
  <c r="Q688" i="25"/>
  <c r="U688" i="25" s="1"/>
  <c r="Q687" i="25"/>
  <c r="U687" i="25" s="1"/>
  <c r="Q683" i="25"/>
  <c r="U683" i="25" s="1"/>
  <c r="Q679" i="25"/>
  <c r="U679" i="25" s="1"/>
  <c r="Q677" i="25"/>
  <c r="U677" i="25" s="1"/>
  <c r="Q675" i="25"/>
  <c r="U675" i="25" s="1"/>
  <c r="Q672" i="25"/>
  <c r="U672" i="25" s="1"/>
  <c r="Q671" i="25"/>
  <c r="U671" i="25" s="1"/>
  <c r="Q667" i="25"/>
  <c r="U667" i="25" s="1"/>
  <c r="Q663" i="25"/>
  <c r="U663" i="25" s="1"/>
  <c r="Q661" i="25"/>
  <c r="U661" i="25" s="1"/>
  <c r="Q659" i="25"/>
  <c r="U659" i="25" s="1"/>
  <c r="Q656" i="25"/>
  <c r="U656" i="25" s="1"/>
  <c r="Q655" i="25"/>
  <c r="U655" i="25" s="1"/>
  <c r="Q651" i="25"/>
  <c r="U651" i="25" s="1"/>
  <c r="Q647" i="25"/>
  <c r="U647" i="25" s="1"/>
  <c r="Q643" i="25"/>
  <c r="U643" i="25" s="1"/>
  <c r="Q639" i="25"/>
  <c r="U639" i="25" s="1"/>
  <c r="Q635" i="25"/>
  <c r="U635" i="25" s="1"/>
  <c r="Q631" i="25"/>
  <c r="U631" i="25" s="1"/>
  <c r="Q627" i="25"/>
  <c r="U627" i="25" s="1"/>
  <c r="Q623" i="25"/>
  <c r="U623" i="25" s="1"/>
  <c r="Q619" i="25"/>
  <c r="U619" i="25" s="1"/>
  <c r="Q615" i="25"/>
  <c r="U615" i="25" s="1"/>
  <c r="Q611" i="25"/>
  <c r="U611" i="25" s="1"/>
  <c r="Q607" i="25"/>
  <c r="U607" i="25" s="1"/>
  <c r="Q603" i="25"/>
  <c r="U603" i="25" s="1"/>
  <c r="Q599" i="25"/>
  <c r="U599" i="25" s="1"/>
  <c r="Q596" i="25"/>
  <c r="U596" i="25" s="1"/>
  <c r="Q595" i="25"/>
  <c r="U595" i="25" s="1"/>
  <c r="Q591" i="25"/>
  <c r="U591" i="25" s="1"/>
  <c r="Q587" i="25"/>
  <c r="U587" i="25" s="1"/>
  <c r="Q585" i="25"/>
  <c r="U585" i="25" s="1"/>
  <c r="Q583" i="25"/>
  <c r="U583" i="25" s="1"/>
  <c r="Q579" i="25"/>
  <c r="U579" i="25" s="1"/>
  <c r="Q575" i="25"/>
  <c r="U575" i="25" s="1"/>
  <c r="Q573" i="25"/>
  <c r="U573" i="25" s="1"/>
  <c r="Q572" i="25"/>
  <c r="U572" i="25" s="1"/>
  <c r="Q571" i="25"/>
  <c r="U571" i="25" s="1"/>
  <c r="Q568" i="25"/>
  <c r="U568" i="25" s="1"/>
  <c r="Q567" i="25"/>
  <c r="U567" i="25" s="1"/>
  <c r="Q563" i="25"/>
  <c r="U563" i="25" s="1"/>
  <c r="Q559" i="25"/>
  <c r="U559" i="25" s="1"/>
  <c r="Q557" i="25"/>
  <c r="U557" i="25" s="1"/>
  <c r="Q555" i="25"/>
  <c r="U555" i="25" s="1"/>
  <c r="Q552" i="25"/>
  <c r="U552" i="25" s="1"/>
  <c r="Q551" i="25"/>
  <c r="U551" i="25" s="1"/>
  <c r="Q547" i="25"/>
  <c r="U547" i="25" s="1"/>
  <c r="Q543" i="25"/>
  <c r="U543" i="25" s="1"/>
  <c r="Q539" i="25"/>
  <c r="U539" i="25" s="1"/>
  <c r="Q535" i="25"/>
  <c r="U535" i="25" s="1"/>
  <c r="Q531" i="25"/>
  <c r="U531" i="25" s="1"/>
  <c r="Q527" i="25"/>
  <c r="U527" i="25" s="1"/>
  <c r="Q523" i="25"/>
  <c r="U523" i="25" s="1"/>
  <c r="Q519" i="25"/>
  <c r="U519" i="25" s="1"/>
  <c r="Q515" i="25"/>
  <c r="U515" i="25" s="1"/>
  <c r="Q511" i="25"/>
  <c r="U511" i="25" s="1"/>
  <c r="Q507" i="25"/>
  <c r="U507" i="25" s="1"/>
  <c r="Q503" i="25"/>
  <c r="U503" i="25" s="1"/>
  <c r="Q501" i="25"/>
  <c r="U501" i="25" s="1"/>
  <c r="Q499" i="25"/>
  <c r="U499" i="25" s="1"/>
  <c r="Q496" i="25"/>
  <c r="U496" i="25" s="1"/>
  <c r="Q495" i="25"/>
  <c r="U495" i="25" s="1"/>
  <c r="Q491" i="25"/>
  <c r="U491" i="25" s="1"/>
  <c r="Q487" i="25"/>
  <c r="U487" i="25" s="1"/>
  <c r="Q483" i="25"/>
  <c r="U483" i="25" s="1"/>
  <c r="Q479" i="25"/>
  <c r="U479" i="25" s="1"/>
  <c r="Q475" i="25"/>
  <c r="U475" i="25" s="1"/>
  <c r="Q471" i="25"/>
  <c r="U471" i="25" s="1"/>
  <c r="Q467" i="25"/>
  <c r="U467" i="25" s="1"/>
  <c r="Q463" i="25"/>
  <c r="U463" i="25" s="1"/>
  <c r="Q459" i="25"/>
  <c r="U459" i="25" s="1"/>
  <c r="Q455" i="25"/>
  <c r="U455" i="25" s="1"/>
  <c r="Q451" i="25"/>
  <c r="U451" i="25" s="1"/>
  <c r="Q447" i="25"/>
  <c r="U447" i="25" s="1"/>
  <c r="Q443" i="25"/>
  <c r="U443" i="25" s="1"/>
  <c r="Q439" i="25"/>
  <c r="U439" i="25" s="1"/>
  <c r="Q437" i="25"/>
  <c r="U437" i="25" s="1"/>
  <c r="Q435" i="25"/>
  <c r="U435" i="25" s="1"/>
  <c r="Q431" i="25"/>
  <c r="U431" i="25" s="1"/>
  <c r="Q427" i="25"/>
  <c r="U427" i="25" s="1"/>
  <c r="Q423" i="25"/>
  <c r="U423" i="25" s="1"/>
  <c r="Q415" i="25"/>
  <c r="U415" i="25" s="1"/>
  <c r="Q413" i="25"/>
  <c r="U413" i="25" s="1"/>
  <c r="Q411" i="25"/>
  <c r="U411" i="25" s="1"/>
  <c r="Q408" i="25"/>
  <c r="U408" i="25" s="1"/>
  <c r="Q407" i="25"/>
  <c r="U407" i="25" s="1"/>
  <c r="Q403" i="25"/>
  <c r="U403" i="25" s="1"/>
  <c r="Q399" i="25"/>
  <c r="U399" i="25" s="1"/>
  <c r="Q397" i="25"/>
  <c r="U397" i="25" s="1"/>
  <c r="Q395" i="25"/>
  <c r="U395" i="25" s="1"/>
  <c r="Q391" i="25"/>
  <c r="U391" i="25" s="1"/>
  <c r="Q387" i="25"/>
  <c r="U387" i="25" s="1"/>
  <c r="Q383" i="25"/>
  <c r="U383" i="25" s="1"/>
  <c r="Q379" i="25"/>
  <c r="U379" i="25" s="1"/>
  <c r="Q375" i="25"/>
  <c r="U375" i="25" s="1"/>
  <c r="Q373" i="25"/>
  <c r="U373" i="25" s="1"/>
  <c r="Q371" i="25"/>
  <c r="U371" i="25" s="1"/>
  <c r="Q368" i="25"/>
  <c r="U368" i="25" s="1"/>
  <c r="Q367" i="25"/>
  <c r="U367" i="25" s="1"/>
  <c r="Q363" i="25"/>
  <c r="U363" i="25" s="1"/>
  <c r="Q359" i="25"/>
  <c r="U359" i="25" s="1"/>
  <c r="Q355" i="25"/>
  <c r="U355" i="25" s="1"/>
  <c r="Q351" i="25"/>
  <c r="U351" i="25" s="1"/>
  <c r="Q347" i="25"/>
  <c r="U347" i="25" s="1"/>
  <c r="Q346" i="25"/>
  <c r="U346" i="25" s="1"/>
  <c r="Q344" i="25"/>
  <c r="U344" i="25" s="1"/>
  <c r="Q343" i="25"/>
  <c r="U343" i="25" s="1"/>
  <c r="Q338" i="25"/>
  <c r="U338" i="25" s="1"/>
  <c r="Q335" i="25"/>
  <c r="U335" i="25" s="1"/>
  <c r="Q333" i="25"/>
  <c r="U333" i="25" s="1"/>
  <c r="Q329" i="25"/>
  <c r="U329" i="25" s="1"/>
  <c r="Q327" i="25"/>
  <c r="U327" i="25" s="1"/>
  <c r="Q324" i="25"/>
  <c r="U324" i="25" s="1"/>
  <c r="Q319" i="25"/>
  <c r="U319" i="25" s="1"/>
  <c r="Q311" i="25"/>
  <c r="U311" i="25" s="1"/>
  <c r="Q307" i="25"/>
  <c r="U307" i="25" s="1"/>
  <c r="Q300" i="25"/>
  <c r="U300" i="25" s="1"/>
  <c r="Q299" i="25"/>
  <c r="U299" i="25" s="1"/>
  <c r="Q298" i="25"/>
  <c r="U298" i="25" s="1"/>
  <c r="Q292" i="25"/>
  <c r="U292" i="25" s="1"/>
  <c r="Q291" i="25"/>
  <c r="U291" i="25" s="1"/>
  <c r="Q288" i="25"/>
  <c r="U288" i="25" s="1"/>
  <c r="Q284" i="25"/>
  <c r="U284" i="25" s="1"/>
  <c r="Q283" i="25"/>
  <c r="U283" i="25" s="1"/>
  <c r="Q276" i="25"/>
  <c r="U276" i="25" s="1"/>
  <c r="Q275" i="25"/>
  <c r="U275" i="25" s="1"/>
  <c r="Q274" i="25"/>
  <c r="U274" i="25" s="1"/>
  <c r="Q268" i="25"/>
  <c r="U268" i="25" s="1"/>
  <c r="Q267" i="25"/>
  <c r="U267" i="25" s="1"/>
  <c r="Q260" i="25"/>
  <c r="U260" i="25" s="1"/>
  <c r="Q259" i="25"/>
  <c r="U259" i="25" s="1"/>
  <c r="Q252" i="25"/>
  <c r="U252" i="25" s="1"/>
  <c r="Q251" i="25"/>
  <c r="U251" i="25" s="1"/>
  <c r="Q250" i="25"/>
  <c r="U250" i="25" s="1"/>
  <c r="Q244" i="25"/>
  <c r="U244" i="25" s="1"/>
  <c r="Q243" i="25"/>
  <c r="U243" i="25" s="1"/>
  <c r="Q236" i="25"/>
  <c r="U236" i="25" s="1"/>
  <c r="Q235" i="25"/>
  <c r="U235" i="25" s="1"/>
  <c r="Q228" i="25"/>
  <c r="U228" i="25" s="1"/>
  <c r="Q227" i="25"/>
  <c r="U227" i="25" s="1"/>
  <c r="Q226" i="25"/>
  <c r="U226" i="25" s="1"/>
  <c r="Q220" i="25"/>
  <c r="U220" i="25" s="1"/>
  <c r="Q219" i="25"/>
  <c r="U219" i="25" s="1"/>
  <c r="Q217" i="25"/>
  <c r="U217" i="25" s="1"/>
  <c r="Q212" i="25"/>
  <c r="U212" i="25" s="1"/>
  <c r="Q211" i="25"/>
  <c r="U211" i="25" s="1"/>
  <c r="Q204" i="25"/>
  <c r="U204" i="25" s="1"/>
  <c r="Q203" i="25"/>
  <c r="U203" i="25" s="1"/>
  <c r="Q202" i="25"/>
  <c r="U202" i="25" s="1"/>
  <c r="Q196" i="25"/>
  <c r="U196" i="25" s="1"/>
  <c r="Q195" i="25"/>
  <c r="U195" i="25" s="1"/>
  <c r="Q194" i="25"/>
  <c r="U194" i="25" s="1"/>
  <c r="Q192" i="25"/>
  <c r="U192" i="25" s="1"/>
  <c r="Q188" i="25"/>
  <c r="U188" i="25" s="1"/>
  <c r="Q187" i="25"/>
  <c r="U187" i="25" s="1"/>
  <c r="Q180" i="25"/>
  <c r="U180" i="25" s="1"/>
  <c r="Q179" i="25"/>
  <c r="U179" i="25" s="1"/>
  <c r="Q172" i="25"/>
  <c r="U172" i="25" s="1"/>
  <c r="Q171" i="25"/>
  <c r="U171" i="25" s="1"/>
  <c r="Q164" i="25"/>
  <c r="U164" i="25" s="1"/>
  <c r="Q163" i="25"/>
  <c r="U163" i="25" s="1"/>
  <c r="Q156" i="25"/>
  <c r="U156" i="25" s="1"/>
  <c r="Q155" i="25"/>
  <c r="U155" i="25" s="1"/>
  <c r="Q148" i="25"/>
  <c r="U148" i="25" s="1"/>
  <c r="Q147" i="25"/>
  <c r="U147" i="25" s="1"/>
  <c r="Q140" i="25"/>
  <c r="U140" i="25" s="1"/>
  <c r="Q139" i="25"/>
  <c r="U139" i="25" s="1"/>
  <c r="Q132" i="25"/>
  <c r="U132" i="25" s="1"/>
  <c r="Q131" i="25"/>
  <c r="U131" i="25" s="1"/>
  <c r="Q130" i="25"/>
  <c r="U130" i="25" s="1"/>
  <c r="Q124" i="25"/>
  <c r="U124" i="25" s="1"/>
  <c r="Q123" i="25"/>
  <c r="U123" i="25" s="1"/>
  <c r="Q120" i="25"/>
  <c r="U120" i="25" s="1"/>
  <c r="Q116" i="25"/>
  <c r="U116" i="25" s="1"/>
  <c r="Q115" i="25"/>
  <c r="U115" i="25" s="1"/>
  <c r="Q108" i="25"/>
  <c r="U108" i="25" s="1"/>
  <c r="Q107" i="25"/>
  <c r="U107" i="25" s="1"/>
  <c r="Q100" i="25"/>
  <c r="U100" i="25" s="1"/>
  <c r="Q99" i="25"/>
  <c r="U99" i="25" s="1"/>
  <c r="Q92" i="25"/>
  <c r="U92" i="25" s="1"/>
  <c r="Q91" i="25"/>
  <c r="U91" i="25" s="1"/>
  <c r="Q84" i="25"/>
  <c r="U84" i="25" s="1"/>
  <c r="Q83" i="25"/>
  <c r="U83" i="25" s="1"/>
  <c r="Q82" i="25"/>
  <c r="U82" i="25" s="1"/>
  <c r="Q76" i="25"/>
  <c r="U76" i="25" s="1"/>
  <c r="Q75" i="25"/>
  <c r="U75" i="25" s="1"/>
  <c r="Q68" i="25"/>
  <c r="U68" i="25" s="1"/>
  <c r="Q67" i="25"/>
  <c r="U67" i="25" s="1"/>
  <c r="Q64" i="25"/>
  <c r="U64" i="25" s="1"/>
  <c r="Q60" i="25"/>
  <c r="U60" i="25" s="1"/>
  <c r="Q59" i="25"/>
  <c r="U59" i="25" s="1"/>
  <c r="Q52" i="25"/>
  <c r="U52" i="25" s="1"/>
  <c r="Q51" i="25"/>
  <c r="U51" i="25" s="1"/>
  <c r="Q44" i="25"/>
  <c r="U44" i="25" s="1"/>
  <c r="Q43" i="25"/>
  <c r="U43" i="25" s="1"/>
  <c r="Q36" i="25"/>
  <c r="U36" i="25" s="1"/>
  <c r="Q35" i="25"/>
  <c r="U35" i="25" s="1"/>
  <c r="Q28" i="25"/>
  <c r="U28" i="25" s="1"/>
  <c r="Q27" i="25"/>
  <c r="U27" i="25" s="1"/>
  <c r="Q26" i="25"/>
  <c r="U26" i="25" s="1"/>
  <c r="Q20" i="25"/>
  <c r="U20" i="25" s="1"/>
  <c r="E19" i="12"/>
  <c r="B3" i="25"/>
  <c r="AD1020" i="24"/>
  <c r="S1020" i="24"/>
  <c r="T1020" i="24" s="1"/>
  <c r="Q1020" i="24"/>
  <c r="U1020" i="24" s="1"/>
  <c r="AD1019" i="24"/>
  <c r="S1019" i="24"/>
  <c r="T1019" i="24" s="1"/>
  <c r="Q1019" i="24"/>
  <c r="U1019" i="24" s="1"/>
  <c r="AD1018" i="24"/>
  <c r="S1018" i="24"/>
  <c r="T1018" i="24" s="1"/>
  <c r="Q1018" i="24"/>
  <c r="U1018" i="24" s="1"/>
  <c r="AD1017" i="24"/>
  <c r="S1017" i="24"/>
  <c r="T1017" i="24" s="1"/>
  <c r="AD1016" i="24"/>
  <c r="S1016" i="24"/>
  <c r="T1016" i="24" s="1"/>
  <c r="Q1016" i="24"/>
  <c r="U1016" i="24" s="1"/>
  <c r="AD1015" i="24"/>
  <c r="S1015" i="24"/>
  <c r="T1015" i="24" s="1"/>
  <c r="Q1015" i="24"/>
  <c r="U1015" i="24" s="1"/>
  <c r="AD1014" i="24"/>
  <c r="S1014" i="24"/>
  <c r="T1014" i="24" s="1"/>
  <c r="AD1013" i="24"/>
  <c r="S1013" i="24"/>
  <c r="T1013" i="24" s="1"/>
  <c r="Q1013" i="24"/>
  <c r="U1013" i="24" s="1"/>
  <c r="AD1012" i="24"/>
  <c r="S1012" i="24"/>
  <c r="T1012" i="24" s="1"/>
  <c r="Q1012" i="24"/>
  <c r="U1012" i="24" s="1"/>
  <c r="AD1011" i="24"/>
  <c r="S1011" i="24"/>
  <c r="T1011" i="24" s="1"/>
  <c r="Q1011" i="24"/>
  <c r="U1011" i="24" s="1"/>
  <c r="AD1010" i="24"/>
  <c r="S1010" i="24"/>
  <c r="T1010" i="24" s="1"/>
  <c r="Q1010" i="24"/>
  <c r="U1010" i="24" s="1"/>
  <c r="AD1009" i="24"/>
  <c r="S1009" i="24"/>
  <c r="T1009" i="24" s="1"/>
  <c r="Q1009" i="24"/>
  <c r="U1009" i="24" s="1"/>
  <c r="AD1008" i="24"/>
  <c r="S1008" i="24"/>
  <c r="T1008" i="24" s="1"/>
  <c r="Q1008" i="24"/>
  <c r="U1008" i="24" s="1"/>
  <c r="AD1007" i="24"/>
  <c r="S1007" i="24"/>
  <c r="T1007" i="24" s="1"/>
  <c r="Q1007" i="24"/>
  <c r="U1007" i="24" s="1"/>
  <c r="AD1006" i="24"/>
  <c r="S1006" i="24"/>
  <c r="T1006" i="24" s="1"/>
  <c r="AD1005" i="24"/>
  <c r="S1005" i="24"/>
  <c r="T1005" i="24" s="1"/>
  <c r="Q1005" i="24"/>
  <c r="U1005" i="24" s="1"/>
  <c r="AD1004" i="24"/>
  <c r="S1004" i="24"/>
  <c r="T1004" i="24" s="1"/>
  <c r="Q1004" i="24"/>
  <c r="U1004" i="24" s="1"/>
  <c r="AD1003" i="24"/>
  <c r="S1003" i="24"/>
  <c r="T1003" i="24" s="1"/>
  <c r="Q1003" i="24"/>
  <c r="U1003" i="24" s="1"/>
  <c r="AD1002" i="24"/>
  <c r="S1002" i="24"/>
  <c r="T1002" i="24" s="1"/>
  <c r="Q1002" i="24"/>
  <c r="U1002" i="24" s="1"/>
  <c r="AD1001" i="24"/>
  <c r="S1001" i="24"/>
  <c r="T1001" i="24" s="1"/>
  <c r="Q1001" i="24"/>
  <c r="U1001" i="24" s="1"/>
  <c r="AD1000" i="24"/>
  <c r="S1000" i="24"/>
  <c r="T1000" i="24" s="1"/>
  <c r="Q1000" i="24"/>
  <c r="U1000" i="24" s="1"/>
  <c r="AD999" i="24"/>
  <c r="S999" i="24"/>
  <c r="T999" i="24" s="1"/>
  <c r="Q999" i="24"/>
  <c r="U999" i="24" s="1"/>
  <c r="AD998" i="24"/>
  <c r="S998" i="24"/>
  <c r="T998" i="24" s="1"/>
  <c r="AD997" i="24"/>
  <c r="S997" i="24"/>
  <c r="T997" i="24" s="1"/>
  <c r="Q997" i="24"/>
  <c r="U997" i="24" s="1"/>
  <c r="AD996" i="24"/>
  <c r="S996" i="24"/>
  <c r="T996" i="24" s="1"/>
  <c r="Q996" i="24"/>
  <c r="U996" i="24" s="1"/>
  <c r="AD995" i="24"/>
  <c r="S995" i="24"/>
  <c r="T995" i="24" s="1"/>
  <c r="Q995" i="24"/>
  <c r="U995" i="24" s="1"/>
  <c r="AD994" i="24"/>
  <c r="S994" i="24"/>
  <c r="T994" i="24" s="1"/>
  <c r="Q994" i="24"/>
  <c r="U994" i="24" s="1"/>
  <c r="AD993" i="24"/>
  <c r="S993" i="24"/>
  <c r="T993" i="24" s="1"/>
  <c r="Q993" i="24"/>
  <c r="U993" i="24" s="1"/>
  <c r="AD992" i="24"/>
  <c r="S992" i="24"/>
  <c r="T992" i="24" s="1"/>
  <c r="Q992" i="24"/>
  <c r="U992" i="24" s="1"/>
  <c r="AD991" i="24"/>
  <c r="S991" i="24"/>
  <c r="T991" i="24" s="1"/>
  <c r="Q991" i="24"/>
  <c r="U991" i="24" s="1"/>
  <c r="AD990" i="24"/>
  <c r="S990" i="24"/>
  <c r="T990" i="24" s="1"/>
  <c r="AD989" i="24"/>
  <c r="S989" i="24"/>
  <c r="T989" i="24" s="1"/>
  <c r="Q989" i="24"/>
  <c r="U989" i="24" s="1"/>
  <c r="AD988" i="24"/>
  <c r="S988" i="24"/>
  <c r="T988" i="24" s="1"/>
  <c r="Q988" i="24"/>
  <c r="U988" i="24" s="1"/>
  <c r="AD987" i="24"/>
  <c r="S987" i="24"/>
  <c r="T987" i="24" s="1"/>
  <c r="Q987" i="24"/>
  <c r="U987" i="24" s="1"/>
  <c r="AD986" i="24"/>
  <c r="S986" i="24"/>
  <c r="T986" i="24" s="1"/>
  <c r="Q986" i="24"/>
  <c r="U986" i="24" s="1"/>
  <c r="AD985" i="24"/>
  <c r="S985" i="24"/>
  <c r="T985" i="24" s="1"/>
  <c r="Q985" i="24"/>
  <c r="U985" i="24" s="1"/>
  <c r="AD984" i="24"/>
  <c r="S984" i="24"/>
  <c r="T984" i="24" s="1"/>
  <c r="Q984" i="24"/>
  <c r="U984" i="24" s="1"/>
  <c r="AD983" i="24"/>
  <c r="S983" i="24"/>
  <c r="T983" i="24" s="1"/>
  <c r="Q983" i="24"/>
  <c r="AD982" i="24"/>
  <c r="S982" i="24"/>
  <c r="T982" i="24" s="1"/>
  <c r="AD981" i="24"/>
  <c r="S981" i="24"/>
  <c r="T981" i="24" s="1"/>
  <c r="Q981" i="24"/>
  <c r="U981" i="24" s="1"/>
  <c r="AD980" i="24"/>
  <c r="S980" i="24"/>
  <c r="T980" i="24" s="1"/>
  <c r="Q980" i="24"/>
  <c r="U980" i="24" s="1"/>
  <c r="AD979" i="24"/>
  <c r="S979" i="24"/>
  <c r="T979" i="24" s="1"/>
  <c r="Q979" i="24"/>
  <c r="U979" i="24" s="1"/>
  <c r="AD978" i="24"/>
  <c r="S978" i="24"/>
  <c r="T978" i="24" s="1"/>
  <c r="Q978" i="24"/>
  <c r="U978" i="24" s="1"/>
  <c r="AD977" i="24"/>
  <c r="S977" i="24"/>
  <c r="T977" i="24" s="1"/>
  <c r="AD976" i="24"/>
  <c r="S976" i="24"/>
  <c r="T976" i="24" s="1"/>
  <c r="Q976" i="24"/>
  <c r="U976" i="24" s="1"/>
  <c r="AD975" i="24"/>
  <c r="S975" i="24"/>
  <c r="T975" i="24" s="1"/>
  <c r="Q975" i="24"/>
  <c r="U975" i="24" s="1"/>
  <c r="AD974" i="24"/>
  <c r="S974" i="24"/>
  <c r="T974" i="24" s="1"/>
  <c r="AD973" i="24"/>
  <c r="S973" i="24"/>
  <c r="T973" i="24" s="1"/>
  <c r="Q973" i="24"/>
  <c r="U973" i="24" s="1"/>
  <c r="AD972" i="24"/>
  <c r="S972" i="24"/>
  <c r="T972" i="24" s="1"/>
  <c r="Q972" i="24"/>
  <c r="U972" i="24" s="1"/>
  <c r="AD971" i="24"/>
  <c r="S971" i="24"/>
  <c r="T971" i="24" s="1"/>
  <c r="Q971" i="24"/>
  <c r="U971" i="24" s="1"/>
  <c r="AD970" i="24"/>
  <c r="S970" i="24"/>
  <c r="T970" i="24" s="1"/>
  <c r="Q970" i="24"/>
  <c r="U970" i="24" s="1"/>
  <c r="AD969" i="24"/>
  <c r="S969" i="24"/>
  <c r="T969" i="24" s="1"/>
  <c r="Q969" i="24"/>
  <c r="U969" i="24" s="1"/>
  <c r="AD968" i="24"/>
  <c r="S968" i="24"/>
  <c r="T968" i="24" s="1"/>
  <c r="Q968" i="24"/>
  <c r="U968" i="24" s="1"/>
  <c r="AD967" i="24"/>
  <c r="S967" i="24"/>
  <c r="T967" i="24" s="1"/>
  <c r="Q967" i="24"/>
  <c r="U967" i="24" s="1"/>
  <c r="AD966" i="24"/>
  <c r="S966" i="24"/>
  <c r="T966" i="24" s="1"/>
  <c r="AD965" i="24"/>
  <c r="S965" i="24"/>
  <c r="T965" i="24" s="1"/>
  <c r="Q965" i="24"/>
  <c r="U965" i="24" s="1"/>
  <c r="AD964" i="24"/>
  <c r="S964" i="24"/>
  <c r="T964" i="24" s="1"/>
  <c r="Q964" i="24"/>
  <c r="U964" i="24" s="1"/>
  <c r="AD963" i="24"/>
  <c r="S963" i="24"/>
  <c r="T963" i="24" s="1"/>
  <c r="Q963" i="24"/>
  <c r="U963" i="24" s="1"/>
  <c r="AD962" i="24"/>
  <c r="S962" i="24"/>
  <c r="T962" i="24" s="1"/>
  <c r="Q962" i="24"/>
  <c r="U962" i="24" s="1"/>
  <c r="AD961" i="24"/>
  <c r="S961" i="24"/>
  <c r="T961" i="24" s="1"/>
  <c r="Q961" i="24"/>
  <c r="U961" i="24" s="1"/>
  <c r="AD960" i="24"/>
  <c r="S960" i="24"/>
  <c r="T960" i="24" s="1"/>
  <c r="Q960" i="24"/>
  <c r="U960" i="24" s="1"/>
  <c r="AD959" i="24"/>
  <c r="S959" i="24"/>
  <c r="T959" i="24" s="1"/>
  <c r="Q959" i="24"/>
  <c r="U959" i="24" s="1"/>
  <c r="AD958" i="24"/>
  <c r="S958" i="24"/>
  <c r="T958" i="24" s="1"/>
  <c r="AD957" i="24"/>
  <c r="S957" i="24"/>
  <c r="T957" i="24" s="1"/>
  <c r="Q957" i="24"/>
  <c r="U957" i="24" s="1"/>
  <c r="AD956" i="24"/>
  <c r="S956" i="24"/>
  <c r="T956" i="24" s="1"/>
  <c r="Q956" i="24"/>
  <c r="U956" i="24" s="1"/>
  <c r="AD955" i="24"/>
  <c r="S955" i="24"/>
  <c r="T955" i="24" s="1"/>
  <c r="Q955" i="24"/>
  <c r="U955" i="24" s="1"/>
  <c r="AD954" i="24"/>
  <c r="S954" i="24"/>
  <c r="T954" i="24" s="1"/>
  <c r="Q954" i="24"/>
  <c r="U954" i="24" s="1"/>
  <c r="AD953" i="24"/>
  <c r="S953" i="24"/>
  <c r="T953" i="24" s="1"/>
  <c r="AD952" i="24"/>
  <c r="S952" i="24"/>
  <c r="T952" i="24" s="1"/>
  <c r="Q952" i="24"/>
  <c r="U952" i="24" s="1"/>
  <c r="AD951" i="24"/>
  <c r="S951" i="24"/>
  <c r="T951" i="24" s="1"/>
  <c r="Q951" i="24"/>
  <c r="U951" i="24" s="1"/>
  <c r="AD950" i="24"/>
  <c r="S950" i="24"/>
  <c r="T950" i="24" s="1"/>
  <c r="AD949" i="24"/>
  <c r="S949" i="24"/>
  <c r="T949" i="24" s="1"/>
  <c r="Q949" i="24"/>
  <c r="U949" i="24" s="1"/>
  <c r="AD948" i="24"/>
  <c r="S948" i="24"/>
  <c r="T948" i="24" s="1"/>
  <c r="Q948" i="24"/>
  <c r="U948" i="24" s="1"/>
  <c r="AD947" i="24"/>
  <c r="S947" i="24"/>
  <c r="T947" i="24" s="1"/>
  <c r="Q947" i="24"/>
  <c r="U947" i="24" s="1"/>
  <c r="AD946" i="24"/>
  <c r="S946" i="24"/>
  <c r="T946" i="24" s="1"/>
  <c r="Q946" i="24"/>
  <c r="U946" i="24" s="1"/>
  <c r="AD945" i="24"/>
  <c r="S945" i="24"/>
  <c r="T945" i="24" s="1"/>
  <c r="Q945" i="24"/>
  <c r="U945" i="24" s="1"/>
  <c r="AD944" i="24"/>
  <c r="S944" i="24"/>
  <c r="T944" i="24" s="1"/>
  <c r="Q944" i="24"/>
  <c r="U944" i="24" s="1"/>
  <c r="AD943" i="24"/>
  <c r="S943" i="24"/>
  <c r="T943" i="24" s="1"/>
  <c r="Q943" i="24"/>
  <c r="U943" i="24" s="1"/>
  <c r="AD942" i="24"/>
  <c r="S942" i="24"/>
  <c r="T942" i="24" s="1"/>
  <c r="Q942" i="24"/>
  <c r="U942" i="24" s="1"/>
  <c r="AD941" i="24"/>
  <c r="S941" i="24"/>
  <c r="T941" i="24" s="1"/>
  <c r="Q941" i="24"/>
  <c r="U941" i="24" s="1"/>
  <c r="AD940" i="24"/>
  <c r="S940" i="24"/>
  <c r="T940" i="24" s="1"/>
  <c r="Q940" i="24"/>
  <c r="U940" i="24" s="1"/>
  <c r="AD939" i="24"/>
  <c r="S939" i="24"/>
  <c r="T939" i="24" s="1"/>
  <c r="Q939" i="24"/>
  <c r="U939" i="24" s="1"/>
  <c r="AD938" i="24"/>
  <c r="S938" i="24"/>
  <c r="T938" i="24" s="1"/>
  <c r="Q938" i="24"/>
  <c r="U938" i="24" s="1"/>
  <c r="AD937" i="24"/>
  <c r="S937" i="24"/>
  <c r="T937" i="24" s="1"/>
  <c r="Q937" i="24"/>
  <c r="U937" i="24" s="1"/>
  <c r="AD936" i="24"/>
  <c r="S936" i="24"/>
  <c r="T936" i="24" s="1"/>
  <c r="Q936" i="24"/>
  <c r="U936" i="24" s="1"/>
  <c r="AD935" i="24"/>
  <c r="S935" i="24"/>
  <c r="T935" i="24" s="1"/>
  <c r="Q935" i="24"/>
  <c r="U935" i="24" s="1"/>
  <c r="AD934" i="24"/>
  <c r="S934" i="24"/>
  <c r="T934" i="24" s="1"/>
  <c r="AD933" i="24"/>
  <c r="S933" i="24"/>
  <c r="T933" i="24" s="1"/>
  <c r="Q933" i="24"/>
  <c r="U933" i="24" s="1"/>
  <c r="AD932" i="24"/>
  <c r="S932" i="24"/>
  <c r="T932" i="24" s="1"/>
  <c r="Q932" i="24"/>
  <c r="U932" i="24" s="1"/>
  <c r="AD931" i="24"/>
  <c r="S931" i="24"/>
  <c r="T931" i="24" s="1"/>
  <c r="Q931" i="24"/>
  <c r="U931" i="24" s="1"/>
  <c r="AD930" i="24"/>
  <c r="S930" i="24"/>
  <c r="T930" i="24" s="1"/>
  <c r="Q930" i="24"/>
  <c r="U930" i="24" s="1"/>
  <c r="AD929" i="24"/>
  <c r="S929" i="24"/>
  <c r="T929" i="24" s="1"/>
  <c r="Q929" i="24"/>
  <c r="U929" i="24" s="1"/>
  <c r="AD928" i="24"/>
  <c r="S928" i="24"/>
  <c r="T928" i="24" s="1"/>
  <c r="Q928" i="24"/>
  <c r="AD927" i="24"/>
  <c r="S927" i="24"/>
  <c r="T927" i="24" s="1"/>
  <c r="Q927" i="24"/>
  <c r="U927" i="24" s="1"/>
  <c r="AD926" i="24"/>
  <c r="S926" i="24"/>
  <c r="T926" i="24" s="1"/>
  <c r="Q926" i="24"/>
  <c r="U926" i="24" s="1"/>
  <c r="AD925" i="24"/>
  <c r="S925" i="24"/>
  <c r="T925" i="24" s="1"/>
  <c r="Q925" i="24"/>
  <c r="U925" i="24" s="1"/>
  <c r="AD924" i="24"/>
  <c r="S924" i="24"/>
  <c r="T924" i="24" s="1"/>
  <c r="Q924" i="24"/>
  <c r="U924" i="24" s="1"/>
  <c r="AD923" i="24"/>
  <c r="S923" i="24"/>
  <c r="T923" i="24" s="1"/>
  <c r="Q923" i="24"/>
  <c r="U923" i="24" s="1"/>
  <c r="AD922" i="24"/>
  <c r="S922" i="24"/>
  <c r="T922" i="24" s="1"/>
  <c r="Q922" i="24"/>
  <c r="U922" i="24" s="1"/>
  <c r="AD921" i="24"/>
  <c r="S921" i="24"/>
  <c r="T921" i="24" s="1"/>
  <c r="Q921" i="24"/>
  <c r="U921" i="24" s="1"/>
  <c r="AD920" i="24"/>
  <c r="S920" i="24"/>
  <c r="T920" i="24" s="1"/>
  <c r="Q920" i="24"/>
  <c r="U920" i="24" s="1"/>
  <c r="AD919" i="24"/>
  <c r="S919" i="24"/>
  <c r="T919" i="24" s="1"/>
  <c r="Q919" i="24"/>
  <c r="U919" i="24" s="1"/>
  <c r="AD918" i="24"/>
  <c r="S918" i="24"/>
  <c r="T918" i="24" s="1"/>
  <c r="AD917" i="24"/>
  <c r="S917" i="24"/>
  <c r="T917" i="24" s="1"/>
  <c r="Q917" i="24"/>
  <c r="U917" i="24" s="1"/>
  <c r="AD916" i="24"/>
  <c r="S916" i="24"/>
  <c r="T916" i="24" s="1"/>
  <c r="Q916" i="24"/>
  <c r="U916" i="24" s="1"/>
  <c r="AD915" i="24"/>
  <c r="S915" i="24"/>
  <c r="T915" i="24" s="1"/>
  <c r="Q915" i="24"/>
  <c r="U915" i="24" s="1"/>
  <c r="AD914" i="24"/>
  <c r="S914" i="24"/>
  <c r="T914" i="24" s="1"/>
  <c r="Q914" i="24"/>
  <c r="U914" i="24" s="1"/>
  <c r="AD913" i="24"/>
  <c r="S913" i="24"/>
  <c r="T913" i="24" s="1"/>
  <c r="Q913" i="24"/>
  <c r="U913" i="24" s="1"/>
  <c r="AD912" i="24"/>
  <c r="S912" i="24"/>
  <c r="T912" i="24" s="1"/>
  <c r="Q912" i="24"/>
  <c r="U912" i="24" s="1"/>
  <c r="AD911" i="24"/>
  <c r="S911" i="24"/>
  <c r="T911" i="24" s="1"/>
  <c r="Q911" i="24"/>
  <c r="U911" i="24" s="1"/>
  <c r="AD910" i="24"/>
  <c r="S910" i="24"/>
  <c r="T910" i="24" s="1"/>
  <c r="Q910" i="24"/>
  <c r="U910" i="24" s="1"/>
  <c r="AD909" i="24"/>
  <c r="S909" i="24"/>
  <c r="T909" i="24" s="1"/>
  <c r="AD908" i="24"/>
  <c r="S908" i="24"/>
  <c r="T908" i="24" s="1"/>
  <c r="Q908" i="24"/>
  <c r="U908" i="24" s="1"/>
  <c r="AD907" i="24"/>
  <c r="S907" i="24"/>
  <c r="T907" i="24" s="1"/>
  <c r="Q907" i="24"/>
  <c r="U907" i="24" s="1"/>
  <c r="AD906" i="24"/>
  <c r="S906" i="24"/>
  <c r="T906" i="24" s="1"/>
  <c r="Q906" i="24"/>
  <c r="U906" i="24" s="1"/>
  <c r="AD905" i="24"/>
  <c r="S905" i="24"/>
  <c r="T905" i="24" s="1"/>
  <c r="Q905" i="24"/>
  <c r="U905" i="24" s="1"/>
  <c r="AD904" i="24"/>
  <c r="S904" i="24"/>
  <c r="T904" i="24" s="1"/>
  <c r="Q904" i="24"/>
  <c r="U904" i="24" s="1"/>
  <c r="AD903" i="24"/>
  <c r="S903" i="24"/>
  <c r="T903" i="24" s="1"/>
  <c r="Q903" i="24"/>
  <c r="U903" i="24" s="1"/>
  <c r="AD902" i="24"/>
  <c r="S902" i="24"/>
  <c r="T902" i="24" s="1"/>
  <c r="AD901" i="24"/>
  <c r="S901" i="24"/>
  <c r="T901" i="24" s="1"/>
  <c r="Q901" i="24"/>
  <c r="U901" i="24" s="1"/>
  <c r="AD900" i="24"/>
  <c r="S900" i="24"/>
  <c r="T900" i="24" s="1"/>
  <c r="Q900" i="24"/>
  <c r="U900" i="24" s="1"/>
  <c r="AD899" i="24"/>
  <c r="S899" i="24"/>
  <c r="T899" i="24" s="1"/>
  <c r="Q899" i="24"/>
  <c r="U899" i="24" s="1"/>
  <c r="AD898" i="24"/>
  <c r="S898" i="24"/>
  <c r="T898" i="24" s="1"/>
  <c r="Q898" i="24"/>
  <c r="U898" i="24" s="1"/>
  <c r="AD897" i="24"/>
  <c r="S897" i="24"/>
  <c r="T897" i="24" s="1"/>
  <c r="Q897" i="24"/>
  <c r="U897" i="24" s="1"/>
  <c r="AD896" i="24"/>
  <c r="S896" i="24"/>
  <c r="T896" i="24" s="1"/>
  <c r="Q896" i="24"/>
  <c r="U896" i="24" s="1"/>
  <c r="AD895" i="24"/>
  <c r="S895" i="24"/>
  <c r="T895" i="24" s="1"/>
  <c r="Q895" i="24"/>
  <c r="U895" i="24" s="1"/>
  <c r="AD894" i="24"/>
  <c r="S894" i="24"/>
  <c r="T894" i="24" s="1"/>
  <c r="AD893" i="24"/>
  <c r="S893" i="24"/>
  <c r="T893" i="24" s="1"/>
  <c r="Q893" i="24"/>
  <c r="U893" i="24" s="1"/>
  <c r="AD892" i="24"/>
  <c r="S892" i="24"/>
  <c r="T892" i="24" s="1"/>
  <c r="Q892" i="24"/>
  <c r="U892" i="24" s="1"/>
  <c r="AD891" i="24"/>
  <c r="S891" i="24"/>
  <c r="T891" i="24" s="1"/>
  <c r="Q891" i="24"/>
  <c r="U891" i="24" s="1"/>
  <c r="AD890" i="24"/>
  <c r="S890" i="24"/>
  <c r="T890" i="24" s="1"/>
  <c r="Q890" i="24"/>
  <c r="U890" i="24" s="1"/>
  <c r="AD889" i="24"/>
  <c r="S889" i="24"/>
  <c r="T889" i="24" s="1"/>
  <c r="AD888" i="24"/>
  <c r="S888" i="24"/>
  <c r="T888" i="24" s="1"/>
  <c r="Q888" i="24"/>
  <c r="U888" i="24" s="1"/>
  <c r="AD887" i="24"/>
  <c r="S887" i="24"/>
  <c r="T887" i="24" s="1"/>
  <c r="Q887" i="24"/>
  <c r="U887" i="24" s="1"/>
  <c r="AD886" i="24"/>
  <c r="S886" i="24"/>
  <c r="T886" i="24" s="1"/>
  <c r="AD885" i="24"/>
  <c r="S885" i="24"/>
  <c r="T885" i="24" s="1"/>
  <c r="Q885" i="24"/>
  <c r="U885" i="24" s="1"/>
  <c r="AD884" i="24"/>
  <c r="S884" i="24"/>
  <c r="T884" i="24" s="1"/>
  <c r="Q884" i="24"/>
  <c r="U884" i="24" s="1"/>
  <c r="AD883" i="24"/>
  <c r="S883" i="24"/>
  <c r="T883" i="24" s="1"/>
  <c r="Q883" i="24"/>
  <c r="U883" i="24" s="1"/>
  <c r="AD882" i="24"/>
  <c r="S882" i="24"/>
  <c r="T882" i="24" s="1"/>
  <c r="Q882" i="24"/>
  <c r="U882" i="24" s="1"/>
  <c r="AD881" i="24"/>
  <c r="S881" i="24"/>
  <c r="T881" i="24" s="1"/>
  <c r="AD880" i="24"/>
  <c r="S880" i="24"/>
  <c r="T880" i="24" s="1"/>
  <c r="Q880" i="24"/>
  <c r="U880" i="24" s="1"/>
  <c r="AD879" i="24"/>
  <c r="S879" i="24"/>
  <c r="T879" i="24" s="1"/>
  <c r="Q879" i="24"/>
  <c r="U879" i="24" s="1"/>
  <c r="AD878" i="24"/>
  <c r="S878" i="24"/>
  <c r="T878" i="24" s="1"/>
  <c r="AD877" i="24"/>
  <c r="S877" i="24"/>
  <c r="T877" i="24" s="1"/>
  <c r="Q877" i="24"/>
  <c r="U877" i="24" s="1"/>
  <c r="AD876" i="24"/>
  <c r="S876" i="24"/>
  <c r="T876" i="24" s="1"/>
  <c r="Q876" i="24"/>
  <c r="U876" i="24" s="1"/>
  <c r="AD875" i="24"/>
  <c r="S875" i="24"/>
  <c r="T875" i="24" s="1"/>
  <c r="Q875" i="24"/>
  <c r="U875" i="24" s="1"/>
  <c r="AD874" i="24"/>
  <c r="S874" i="24"/>
  <c r="T874" i="24" s="1"/>
  <c r="Q874" i="24"/>
  <c r="U874" i="24" s="1"/>
  <c r="AD873" i="24"/>
  <c r="S873" i="24"/>
  <c r="T873" i="24" s="1"/>
  <c r="AD872" i="24"/>
  <c r="S872" i="24"/>
  <c r="T872" i="24" s="1"/>
  <c r="Q872" i="24"/>
  <c r="U872" i="24" s="1"/>
  <c r="AD871" i="24"/>
  <c r="S871" i="24"/>
  <c r="T871" i="24" s="1"/>
  <c r="Q871" i="24"/>
  <c r="U871" i="24" s="1"/>
  <c r="AD870" i="24"/>
  <c r="S870" i="24"/>
  <c r="T870" i="24" s="1"/>
  <c r="AD869" i="24"/>
  <c r="S869" i="24"/>
  <c r="T869" i="24" s="1"/>
  <c r="Q869" i="24"/>
  <c r="U869" i="24" s="1"/>
  <c r="AD868" i="24"/>
  <c r="S868" i="24"/>
  <c r="T868" i="24" s="1"/>
  <c r="Q868" i="24"/>
  <c r="U868" i="24" s="1"/>
  <c r="AD867" i="24"/>
  <c r="S867" i="24"/>
  <c r="T867" i="24" s="1"/>
  <c r="Q867" i="24"/>
  <c r="U867" i="24" s="1"/>
  <c r="AD866" i="24"/>
  <c r="S866" i="24"/>
  <c r="T866" i="24" s="1"/>
  <c r="Q866" i="24"/>
  <c r="U866" i="24" s="1"/>
  <c r="AD865" i="24"/>
  <c r="S865" i="24"/>
  <c r="T865" i="24" s="1"/>
  <c r="AD864" i="24"/>
  <c r="S864" i="24"/>
  <c r="T864" i="24" s="1"/>
  <c r="Q864" i="24"/>
  <c r="U864" i="24" s="1"/>
  <c r="AD863" i="24"/>
  <c r="S863" i="24"/>
  <c r="T863" i="24" s="1"/>
  <c r="Q863" i="24"/>
  <c r="U863" i="24" s="1"/>
  <c r="AD862" i="24"/>
  <c r="S862" i="24"/>
  <c r="T862" i="24" s="1"/>
  <c r="AD861" i="24"/>
  <c r="S861" i="24"/>
  <c r="T861" i="24" s="1"/>
  <c r="Q861" i="24"/>
  <c r="U861" i="24" s="1"/>
  <c r="AD860" i="24"/>
  <c r="S860" i="24"/>
  <c r="T860" i="24" s="1"/>
  <c r="Q860" i="24"/>
  <c r="U860" i="24" s="1"/>
  <c r="AD859" i="24"/>
  <c r="S859" i="24"/>
  <c r="T859" i="24" s="1"/>
  <c r="Q859" i="24"/>
  <c r="U859" i="24" s="1"/>
  <c r="AD858" i="24"/>
  <c r="S858" i="24"/>
  <c r="T858" i="24" s="1"/>
  <c r="Q858" i="24"/>
  <c r="U858" i="24" s="1"/>
  <c r="AD857" i="24"/>
  <c r="S857" i="24"/>
  <c r="T857" i="24" s="1"/>
  <c r="Q857" i="24"/>
  <c r="U857" i="24" s="1"/>
  <c r="AD856" i="24"/>
  <c r="S856" i="24"/>
  <c r="T856" i="24" s="1"/>
  <c r="Q856" i="24"/>
  <c r="U856" i="24" s="1"/>
  <c r="AD855" i="24"/>
  <c r="S855" i="24"/>
  <c r="T855" i="24" s="1"/>
  <c r="Q855" i="24"/>
  <c r="U855" i="24" s="1"/>
  <c r="AD854" i="24"/>
  <c r="S854" i="24"/>
  <c r="T854" i="24" s="1"/>
  <c r="Q854" i="24"/>
  <c r="U854" i="24" s="1"/>
  <c r="AD853" i="24"/>
  <c r="S853" i="24"/>
  <c r="T853" i="24" s="1"/>
  <c r="Q853" i="24"/>
  <c r="U853" i="24" s="1"/>
  <c r="AD852" i="24"/>
  <c r="S852" i="24"/>
  <c r="T852" i="24" s="1"/>
  <c r="Q852" i="24"/>
  <c r="U852" i="24" s="1"/>
  <c r="AD851" i="24"/>
  <c r="S851" i="24"/>
  <c r="T851" i="24" s="1"/>
  <c r="Q851" i="24"/>
  <c r="U851" i="24" s="1"/>
  <c r="AD850" i="24"/>
  <c r="S850" i="24"/>
  <c r="T850" i="24" s="1"/>
  <c r="Q850" i="24"/>
  <c r="U850" i="24" s="1"/>
  <c r="AD849" i="24"/>
  <c r="S849" i="24"/>
  <c r="T849" i="24" s="1"/>
  <c r="AD848" i="24"/>
  <c r="S848" i="24"/>
  <c r="T848" i="24" s="1"/>
  <c r="Q848" i="24"/>
  <c r="U848" i="24" s="1"/>
  <c r="AD847" i="24"/>
  <c r="S847" i="24"/>
  <c r="T847" i="24" s="1"/>
  <c r="Q847" i="24"/>
  <c r="U847" i="24" s="1"/>
  <c r="AD846" i="24"/>
  <c r="S846" i="24"/>
  <c r="T846" i="24" s="1"/>
  <c r="AD845" i="24"/>
  <c r="S845" i="24"/>
  <c r="T845" i="24" s="1"/>
  <c r="Q845" i="24"/>
  <c r="U845" i="24" s="1"/>
  <c r="AD844" i="24"/>
  <c r="S844" i="24"/>
  <c r="T844" i="24" s="1"/>
  <c r="Q844" i="24"/>
  <c r="U844" i="24" s="1"/>
  <c r="AD843" i="24"/>
  <c r="S843" i="24"/>
  <c r="T843" i="24" s="1"/>
  <c r="Q843" i="24"/>
  <c r="U843" i="24" s="1"/>
  <c r="AD842" i="24"/>
  <c r="S842" i="24"/>
  <c r="T842" i="24" s="1"/>
  <c r="Q842" i="24"/>
  <c r="U842" i="24" s="1"/>
  <c r="AD841" i="24"/>
  <c r="S841" i="24"/>
  <c r="T841" i="24" s="1"/>
  <c r="Q841" i="24"/>
  <c r="U841" i="24" s="1"/>
  <c r="AD840" i="24"/>
  <c r="S840" i="24"/>
  <c r="T840" i="24" s="1"/>
  <c r="Q840" i="24"/>
  <c r="U840" i="24" s="1"/>
  <c r="AD839" i="24"/>
  <c r="S839" i="24"/>
  <c r="T839" i="24" s="1"/>
  <c r="Q839" i="24"/>
  <c r="U839" i="24" s="1"/>
  <c r="AD838" i="24"/>
  <c r="S838" i="24"/>
  <c r="T838" i="24" s="1"/>
  <c r="Q838" i="24"/>
  <c r="U838" i="24" s="1"/>
  <c r="AD837" i="24"/>
  <c r="S837" i="24"/>
  <c r="T837" i="24" s="1"/>
  <c r="Q837" i="24"/>
  <c r="U837" i="24" s="1"/>
  <c r="AD836" i="24"/>
  <c r="S836" i="24"/>
  <c r="T836" i="24" s="1"/>
  <c r="Q836" i="24"/>
  <c r="U836" i="24" s="1"/>
  <c r="AD835" i="24"/>
  <c r="S835" i="24"/>
  <c r="T835" i="24" s="1"/>
  <c r="Q835" i="24"/>
  <c r="U835" i="24" s="1"/>
  <c r="AD834" i="24"/>
  <c r="S834" i="24"/>
  <c r="T834" i="24" s="1"/>
  <c r="Q834" i="24"/>
  <c r="U834" i="24" s="1"/>
  <c r="AD833" i="24"/>
  <c r="S833" i="24"/>
  <c r="T833" i="24" s="1"/>
  <c r="Q833" i="24"/>
  <c r="U833" i="24" s="1"/>
  <c r="AD832" i="24"/>
  <c r="S832" i="24"/>
  <c r="T832" i="24" s="1"/>
  <c r="Q832" i="24"/>
  <c r="U832" i="24" s="1"/>
  <c r="AD831" i="24"/>
  <c r="S831" i="24"/>
  <c r="T831" i="24" s="1"/>
  <c r="Q831" i="24"/>
  <c r="U831" i="24" s="1"/>
  <c r="AD830" i="24"/>
  <c r="S830" i="24"/>
  <c r="T830" i="24" s="1"/>
  <c r="AD829" i="24"/>
  <c r="S829" i="24"/>
  <c r="T829" i="24" s="1"/>
  <c r="Q829" i="24"/>
  <c r="U829" i="24" s="1"/>
  <c r="AD828" i="24"/>
  <c r="S828" i="24"/>
  <c r="T828" i="24" s="1"/>
  <c r="Q828" i="24"/>
  <c r="U828" i="24" s="1"/>
  <c r="AD827" i="24"/>
  <c r="S827" i="24"/>
  <c r="T827" i="24" s="1"/>
  <c r="Q827" i="24"/>
  <c r="U827" i="24" s="1"/>
  <c r="AD826" i="24"/>
  <c r="S826" i="24"/>
  <c r="T826" i="24" s="1"/>
  <c r="Q826" i="24"/>
  <c r="U826" i="24" s="1"/>
  <c r="AD825" i="24"/>
  <c r="S825" i="24"/>
  <c r="T825" i="24" s="1"/>
  <c r="Q825" i="24"/>
  <c r="U825" i="24" s="1"/>
  <c r="AD824" i="24"/>
  <c r="S824" i="24"/>
  <c r="T824" i="24" s="1"/>
  <c r="Q824" i="24"/>
  <c r="U824" i="24" s="1"/>
  <c r="AD823" i="24"/>
  <c r="S823" i="24"/>
  <c r="T823" i="24" s="1"/>
  <c r="Q823" i="24"/>
  <c r="U823" i="24" s="1"/>
  <c r="AD822" i="24"/>
  <c r="S822" i="24"/>
  <c r="T822" i="24" s="1"/>
  <c r="Q822" i="24"/>
  <c r="U822" i="24" s="1"/>
  <c r="AD821" i="24"/>
  <c r="S821" i="24"/>
  <c r="T821" i="24" s="1"/>
  <c r="Q821" i="24"/>
  <c r="U821" i="24" s="1"/>
  <c r="AD820" i="24"/>
  <c r="S820" i="24"/>
  <c r="T820" i="24" s="1"/>
  <c r="Q820" i="24"/>
  <c r="U820" i="24" s="1"/>
  <c r="AD819" i="24"/>
  <c r="S819" i="24"/>
  <c r="T819" i="24" s="1"/>
  <c r="Q819" i="24"/>
  <c r="U819" i="24" s="1"/>
  <c r="AD818" i="24"/>
  <c r="S818" i="24"/>
  <c r="T818" i="24" s="1"/>
  <c r="Q818" i="24"/>
  <c r="U818" i="24" s="1"/>
  <c r="AD817" i="24"/>
  <c r="S817" i="24"/>
  <c r="T817" i="24" s="1"/>
  <c r="Q817" i="24"/>
  <c r="U817" i="24" s="1"/>
  <c r="AD816" i="24"/>
  <c r="S816" i="24"/>
  <c r="T816" i="24" s="1"/>
  <c r="Q816" i="24"/>
  <c r="U816" i="24" s="1"/>
  <c r="AD815" i="24"/>
  <c r="S815" i="24"/>
  <c r="T815" i="24" s="1"/>
  <c r="Q815" i="24"/>
  <c r="U815" i="24" s="1"/>
  <c r="AD814" i="24"/>
  <c r="S814" i="24"/>
  <c r="T814" i="24" s="1"/>
  <c r="Q814" i="24"/>
  <c r="U814" i="24" s="1"/>
  <c r="AD813" i="24"/>
  <c r="S813" i="24"/>
  <c r="T813" i="24" s="1"/>
  <c r="Q813" i="24"/>
  <c r="AD812" i="24"/>
  <c r="S812" i="24"/>
  <c r="T812" i="24" s="1"/>
  <c r="Q812" i="24"/>
  <c r="U812" i="24" s="1"/>
  <c r="AD811" i="24"/>
  <c r="S811" i="24"/>
  <c r="T811" i="24" s="1"/>
  <c r="Q811" i="24"/>
  <c r="U811" i="24" s="1"/>
  <c r="AD810" i="24"/>
  <c r="S810" i="24"/>
  <c r="T810" i="24" s="1"/>
  <c r="Q810" i="24"/>
  <c r="U810" i="24" s="1"/>
  <c r="AD809" i="24"/>
  <c r="S809" i="24"/>
  <c r="T809" i="24" s="1"/>
  <c r="Q809" i="24"/>
  <c r="U809" i="24" s="1"/>
  <c r="AD808" i="24"/>
  <c r="S808" i="24"/>
  <c r="T808" i="24" s="1"/>
  <c r="Q808" i="24"/>
  <c r="U808" i="24" s="1"/>
  <c r="AD807" i="24"/>
  <c r="S807" i="24"/>
  <c r="T807" i="24" s="1"/>
  <c r="Q807" i="24"/>
  <c r="U807" i="24" s="1"/>
  <c r="AD806" i="24"/>
  <c r="S806" i="24"/>
  <c r="T806" i="24" s="1"/>
  <c r="Q806" i="24"/>
  <c r="U806" i="24" s="1"/>
  <c r="AD805" i="24"/>
  <c r="S805" i="24"/>
  <c r="T805" i="24" s="1"/>
  <c r="Q805" i="24"/>
  <c r="U805" i="24" s="1"/>
  <c r="AD804" i="24"/>
  <c r="S804" i="24"/>
  <c r="T804" i="24" s="1"/>
  <c r="Q804" i="24"/>
  <c r="U804" i="24" s="1"/>
  <c r="AD803" i="24"/>
  <c r="S803" i="24"/>
  <c r="T803" i="24" s="1"/>
  <c r="Q803" i="24"/>
  <c r="U803" i="24" s="1"/>
  <c r="AD802" i="24"/>
  <c r="S802" i="24"/>
  <c r="T802" i="24" s="1"/>
  <c r="Q802" i="24"/>
  <c r="U802" i="24" s="1"/>
  <c r="AD801" i="24"/>
  <c r="S801" i="24"/>
  <c r="T801" i="24" s="1"/>
  <c r="AD800" i="24"/>
  <c r="S800" i="24"/>
  <c r="T800" i="24" s="1"/>
  <c r="Q800" i="24"/>
  <c r="U800" i="24" s="1"/>
  <c r="AD799" i="24"/>
  <c r="S799" i="24"/>
  <c r="T799" i="24" s="1"/>
  <c r="Q799" i="24"/>
  <c r="U799" i="24" s="1"/>
  <c r="AD798" i="24"/>
  <c r="S798" i="24"/>
  <c r="T798" i="24" s="1"/>
  <c r="Q798" i="24"/>
  <c r="U798" i="24" s="1"/>
  <c r="AD797" i="24"/>
  <c r="S797" i="24"/>
  <c r="T797" i="24" s="1"/>
  <c r="Q797" i="24"/>
  <c r="U797" i="24" s="1"/>
  <c r="AD796" i="24"/>
  <c r="S796" i="24"/>
  <c r="T796" i="24" s="1"/>
  <c r="Q796" i="24"/>
  <c r="U796" i="24" s="1"/>
  <c r="AD795" i="24"/>
  <c r="S795" i="24"/>
  <c r="T795" i="24" s="1"/>
  <c r="Q795" i="24"/>
  <c r="U795" i="24" s="1"/>
  <c r="AD794" i="24"/>
  <c r="S794" i="24"/>
  <c r="T794" i="24" s="1"/>
  <c r="Q794" i="24"/>
  <c r="U794" i="24" s="1"/>
  <c r="AD793" i="24"/>
  <c r="S793" i="24"/>
  <c r="T793" i="24" s="1"/>
  <c r="AD792" i="24"/>
  <c r="S792" i="24"/>
  <c r="T792" i="24" s="1"/>
  <c r="Q792" i="24"/>
  <c r="U792" i="24" s="1"/>
  <c r="AD791" i="24"/>
  <c r="S791" i="24"/>
  <c r="T791" i="24" s="1"/>
  <c r="Q791" i="24"/>
  <c r="AD790" i="24"/>
  <c r="S790" i="24"/>
  <c r="T790" i="24" s="1"/>
  <c r="Q790" i="24"/>
  <c r="U790" i="24" s="1"/>
  <c r="AD789" i="24"/>
  <c r="S789" i="24"/>
  <c r="T789" i="24" s="1"/>
  <c r="Q789" i="24"/>
  <c r="U789" i="24" s="1"/>
  <c r="AD788" i="24"/>
  <c r="S788" i="24"/>
  <c r="T788" i="24" s="1"/>
  <c r="Q788" i="24"/>
  <c r="U788" i="24" s="1"/>
  <c r="AD787" i="24"/>
  <c r="S787" i="24"/>
  <c r="T787" i="24" s="1"/>
  <c r="Q787" i="24"/>
  <c r="U787" i="24" s="1"/>
  <c r="AD786" i="24"/>
  <c r="S786" i="24"/>
  <c r="T786" i="24" s="1"/>
  <c r="Q786" i="24"/>
  <c r="U786" i="24" s="1"/>
  <c r="AD785" i="24"/>
  <c r="S785" i="24"/>
  <c r="T785" i="24" s="1"/>
  <c r="Q785" i="24"/>
  <c r="U785" i="24" s="1"/>
  <c r="AD784" i="24"/>
  <c r="S784" i="24"/>
  <c r="T784" i="24" s="1"/>
  <c r="Q784" i="24"/>
  <c r="U784" i="24" s="1"/>
  <c r="AD783" i="24"/>
  <c r="S783" i="24"/>
  <c r="T783" i="24" s="1"/>
  <c r="Q783" i="24"/>
  <c r="U783" i="24" s="1"/>
  <c r="AD782" i="24"/>
  <c r="S782" i="24"/>
  <c r="T782" i="24" s="1"/>
  <c r="Q782" i="24"/>
  <c r="U782" i="24" s="1"/>
  <c r="AD781" i="24"/>
  <c r="S781" i="24"/>
  <c r="T781" i="24" s="1"/>
  <c r="Q781" i="24"/>
  <c r="U781" i="24" s="1"/>
  <c r="AD780" i="24"/>
  <c r="S780" i="24"/>
  <c r="T780" i="24" s="1"/>
  <c r="Q780" i="24"/>
  <c r="U780" i="24" s="1"/>
  <c r="AD779" i="24"/>
  <c r="S779" i="24"/>
  <c r="T779" i="24" s="1"/>
  <c r="Q779" i="24"/>
  <c r="U779" i="24" s="1"/>
  <c r="AD778" i="24"/>
  <c r="S778" i="24"/>
  <c r="T778" i="24" s="1"/>
  <c r="Q778" i="24"/>
  <c r="U778" i="24" s="1"/>
  <c r="AD777" i="24"/>
  <c r="S777" i="24"/>
  <c r="T777" i="24" s="1"/>
  <c r="AD776" i="24"/>
  <c r="S776" i="24"/>
  <c r="T776" i="24" s="1"/>
  <c r="Q776" i="24"/>
  <c r="U776" i="24" s="1"/>
  <c r="AD775" i="24"/>
  <c r="S775" i="24"/>
  <c r="T775" i="24" s="1"/>
  <c r="Q775" i="24"/>
  <c r="U775" i="24" s="1"/>
  <c r="AD774" i="24"/>
  <c r="S774" i="24"/>
  <c r="T774" i="24" s="1"/>
  <c r="Q774" i="24"/>
  <c r="U774" i="24" s="1"/>
  <c r="AD773" i="24"/>
  <c r="S773" i="24"/>
  <c r="T773" i="24" s="1"/>
  <c r="Q773" i="24"/>
  <c r="U773" i="24" s="1"/>
  <c r="AD772" i="24"/>
  <c r="S772" i="24"/>
  <c r="T772" i="24" s="1"/>
  <c r="Q772" i="24"/>
  <c r="U772" i="24" s="1"/>
  <c r="AD771" i="24"/>
  <c r="S771" i="24"/>
  <c r="T771" i="24" s="1"/>
  <c r="Q771" i="24"/>
  <c r="U771" i="24" s="1"/>
  <c r="AD770" i="24"/>
  <c r="S770" i="24"/>
  <c r="T770" i="24" s="1"/>
  <c r="Q770" i="24"/>
  <c r="U770" i="24" s="1"/>
  <c r="AD769" i="24"/>
  <c r="S769" i="24"/>
  <c r="T769" i="24" s="1"/>
  <c r="Q769" i="24"/>
  <c r="U769" i="24" s="1"/>
  <c r="AD768" i="24"/>
  <c r="S768" i="24"/>
  <c r="T768" i="24" s="1"/>
  <c r="Q768" i="24"/>
  <c r="U768" i="24" s="1"/>
  <c r="AD767" i="24"/>
  <c r="S767" i="24"/>
  <c r="T767" i="24" s="1"/>
  <c r="Q767" i="24"/>
  <c r="U767" i="24" s="1"/>
  <c r="AD766" i="24"/>
  <c r="S766" i="24"/>
  <c r="T766" i="24" s="1"/>
  <c r="Q766" i="24"/>
  <c r="U766" i="24" s="1"/>
  <c r="AD765" i="24"/>
  <c r="S765" i="24"/>
  <c r="T765" i="24" s="1"/>
  <c r="Q765" i="24"/>
  <c r="U765" i="24" s="1"/>
  <c r="AD764" i="24"/>
  <c r="S764" i="24"/>
  <c r="T764" i="24" s="1"/>
  <c r="Q764" i="24"/>
  <c r="U764" i="24" s="1"/>
  <c r="AD763" i="24"/>
  <c r="S763" i="24"/>
  <c r="T763" i="24" s="1"/>
  <c r="Q763" i="24"/>
  <c r="U763" i="24" s="1"/>
  <c r="AD762" i="24"/>
  <c r="S762" i="24"/>
  <c r="T762" i="24" s="1"/>
  <c r="Q762" i="24"/>
  <c r="U762" i="24" s="1"/>
  <c r="AD761" i="24"/>
  <c r="S761" i="24"/>
  <c r="T761" i="24" s="1"/>
  <c r="Q761" i="24"/>
  <c r="U761" i="24" s="1"/>
  <c r="AD760" i="24"/>
  <c r="S760" i="24"/>
  <c r="T760" i="24" s="1"/>
  <c r="Q760" i="24"/>
  <c r="U760" i="24" s="1"/>
  <c r="AD759" i="24"/>
  <c r="S759" i="24"/>
  <c r="T759" i="24" s="1"/>
  <c r="Q759" i="24"/>
  <c r="U759" i="24" s="1"/>
  <c r="AD758" i="24"/>
  <c r="S758" i="24"/>
  <c r="T758" i="24" s="1"/>
  <c r="Q758" i="24"/>
  <c r="U758" i="24" s="1"/>
  <c r="AD757" i="24"/>
  <c r="S757" i="24"/>
  <c r="T757" i="24" s="1"/>
  <c r="Q757" i="24"/>
  <c r="U757" i="24" s="1"/>
  <c r="AD756" i="24"/>
  <c r="S756" i="24"/>
  <c r="T756" i="24" s="1"/>
  <c r="Q756" i="24"/>
  <c r="U756" i="24" s="1"/>
  <c r="AD755" i="24"/>
  <c r="S755" i="24"/>
  <c r="T755" i="24" s="1"/>
  <c r="Q755" i="24"/>
  <c r="U755" i="24" s="1"/>
  <c r="AD754" i="24"/>
  <c r="S754" i="24"/>
  <c r="T754" i="24" s="1"/>
  <c r="AD753" i="24"/>
  <c r="S753" i="24"/>
  <c r="T753" i="24" s="1"/>
  <c r="Q753" i="24"/>
  <c r="U753" i="24" s="1"/>
  <c r="AD752" i="24"/>
  <c r="S752" i="24"/>
  <c r="T752" i="24" s="1"/>
  <c r="Q752" i="24"/>
  <c r="U752" i="24" s="1"/>
  <c r="AD751" i="24"/>
  <c r="S751" i="24"/>
  <c r="T751" i="24" s="1"/>
  <c r="Q751" i="24"/>
  <c r="U751" i="24" s="1"/>
  <c r="AD750" i="24"/>
  <c r="S750" i="24"/>
  <c r="T750" i="24" s="1"/>
  <c r="Q750" i="24"/>
  <c r="U750" i="24" s="1"/>
  <c r="AD749" i="24"/>
  <c r="S749" i="24"/>
  <c r="T749" i="24" s="1"/>
  <c r="Q749" i="24"/>
  <c r="U749" i="24" s="1"/>
  <c r="AD748" i="24"/>
  <c r="S748" i="24"/>
  <c r="T748" i="24" s="1"/>
  <c r="Q748" i="24"/>
  <c r="U748" i="24" s="1"/>
  <c r="AD747" i="24"/>
  <c r="S747" i="24"/>
  <c r="T747" i="24" s="1"/>
  <c r="Q747" i="24"/>
  <c r="U747" i="24" s="1"/>
  <c r="AD746" i="24"/>
  <c r="S746" i="24"/>
  <c r="T746" i="24" s="1"/>
  <c r="Q746" i="24"/>
  <c r="U746" i="24" s="1"/>
  <c r="AD745" i="24"/>
  <c r="S745" i="24"/>
  <c r="T745" i="24" s="1"/>
  <c r="Q745" i="24"/>
  <c r="U745" i="24" s="1"/>
  <c r="AD744" i="24"/>
  <c r="S744" i="24"/>
  <c r="T744" i="24" s="1"/>
  <c r="Q744" i="24"/>
  <c r="U744" i="24" s="1"/>
  <c r="AD743" i="24"/>
  <c r="S743" i="24"/>
  <c r="T743" i="24" s="1"/>
  <c r="Q743" i="24"/>
  <c r="U743" i="24" s="1"/>
  <c r="AD742" i="24"/>
  <c r="S742" i="24"/>
  <c r="T742" i="24" s="1"/>
  <c r="Q742" i="24"/>
  <c r="U742" i="24" s="1"/>
  <c r="AD741" i="24"/>
  <c r="S741" i="24"/>
  <c r="T741" i="24" s="1"/>
  <c r="Q741" i="24"/>
  <c r="AD740" i="24"/>
  <c r="S740" i="24"/>
  <c r="T740" i="24" s="1"/>
  <c r="Q740" i="24"/>
  <c r="U740" i="24" s="1"/>
  <c r="AD739" i="24"/>
  <c r="S739" i="24"/>
  <c r="T739" i="24" s="1"/>
  <c r="Q739" i="24"/>
  <c r="U739" i="24" s="1"/>
  <c r="AD738" i="24"/>
  <c r="S738" i="24"/>
  <c r="T738" i="24" s="1"/>
  <c r="Q738" i="24"/>
  <c r="U738" i="24" s="1"/>
  <c r="AD737" i="24"/>
  <c r="S737" i="24"/>
  <c r="T737" i="24" s="1"/>
  <c r="Q737" i="24"/>
  <c r="U737" i="24" s="1"/>
  <c r="AD736" i="24"/>
  <c r="S736" i="24"/>
  <c r="T736" i="24" s="1"/>
  <c r="Q736" i="24"/>
  <c r="U736" i="24" s="1"/>
  <c r="AD735" i="24"/>
  <c r="S735" i="24"/>
  <c r="T735" i="24" s="1"/>
  <c r="Q735" i="24"/>
  <c r="U735" i="24" s="1"/>
  <c r="AD734" i="24"/>
  <c r="S734" i="24"/>
  <c r="T734" i="24" s="1"/>
  <c r="Q734" i="24"/>
  <c r="U734" i="24" s="1"/>
  <c r="AD733" i="24"/>
  <c r="S733" i="24"/>
  <c r="T733" i="24" s="1"/>
  <c r="Q733" i="24"/>
  <c r="U733" i="24" s="1"/>
  <c r="AD732" i="24"/>
  <c r="S732" i="24"/>
  <c r="T732" i="24" s="1"/>
  <c r="Q732" i="24"/>
  <c r="U732" i="24" s="1"/>
  <c r="AD731" i="24"/>
  <c r="S731" i="24"/>
  <c r="T731" i="24" s="1"/>
  <c r="Q731" i="24"/>
  <c r="U731" i="24" s="1"/>
  <c r="AD730" i="24"/>
  <c r="S730" i="24"/>
  <c r="T730" i="24" s="1"/>
  <c r="Q730" i="24"/>
  <c r="U730" i="24" s="1"/>
  <c r="AD729" i="24"/>
  <c r="S729" i="24"/>
  <c r="T729" i="24" s="1"/>
  <c r="Q729" i="24"/>
  <c r="U729" i="24" s="1"/>
  <c r="AD728" i="24"/>
  <c r="S728" i="24"/>
  <c r="T728" i="24" s="1"/>
  <c r="Q728" i="24"/>
  <c r="U728" i="24" s="1"/>
  <c r="AD727" i="24"/>
  <c r="S727" i="24"/>
  <c r="T727" i="24" s="1"/>
  <c r="Q727" i="24"/>
  <c r="U727" i="24" s="1"/>
  <c r="AD726" i="24"/>
  <c r="S726" i="24"/>
  <c r="T726" i="24" s="1"/>
  <c r="Q726" i="24"/>
  <c r="U726" i="24" s="1"/>
  <c r="AD725" i="24"/>
  <c r="S725" i="24"/>
  <c r="T725" i="24" s="1"/>
  <c r="AD724" i="24"/>
  <c r="S724" i="24"/>
  <c r="T724" i="24" s="1"/>
  <c r="Q724" i="24"/>
  <c r="U724" i="24" s="1"/>
  <c r="AD723" i="24"/>
  <c r="S723" i="24"/>
  <c r="T723" i="24" s="1"/>
  <c r="Q723" i="24"/>
  <c r="U723" i="24" s="1"/>
  <c r="AD722" i="24"/>
  <c r="S722" i="24"/>
  <c r="T722" i="24" s="1"/>
  <c r="Q722" i="24"/>
  <c r="U722" i="24" s="1"/>
  <c r="AD721" i="24"/>
  <c r="S721" i="24"/>
  <c r="T721" i="24" s="1"/>
  <c r="Q721" i="24"/>
  <c r="U721" i="24" s="1"/>
  <c r="AD720" i="24"/>
  <c r="S720" i="24"/>
  <c r="T720" i="24" s="1"/>
  <c r="Q720" i="24"/>
  <c r="U720" i="24" s="1"/>
  <c r="AD719" i="24"/>
  <c r="S719" i="24"/>
  <c r="T719" i="24" s="1"/>
  <c r="Q719" i="24"/>
  <c r="U719" i="24" s="1"/>
  <c r="AD718" i="24"/>
  <c r="S718" i="24"/>
  <c r="T718" i="24" s="1"/>
  <c r="Q718" i="24"/>
  <c r="U718" i="24" s="1"/>
  <c r="AD717" i="24"/>
  <c r="S717" i="24"/>
  <c r="T717" i="24" s="1"/>
  <c r="Q717" i="24"/>
  <c r="U717" i="24" s="1"/>
  <c r="AD716" i="24"/>
  <c r="S716" i="24"/>
  <c r="T716" i="24" s="1"/>
  <c r="Q716" i="24"/>
  <c r="U716" i="24" s="1"/>
  <c r="AD715" i="24"/>
  <c r="S715" i="24"/>
  <c r="T715" i="24" s="1"/>
  <c r="Q715" i="24"/>
  <c r="U715" i="24" s="1"/>
  <c r="AD714" i="24"/>
  <c r="S714" i="24"/>
  <c r="T714" i="24" s="1"/>
  <c r="Q714" i="24"/>
  <c r="U714" i="24" s="1"/>
  <c r="AD713" i="24"/>
  <c r="S713" i="24"/>
  <c r="T713" i="24" s="1"/>
  <c r="Q713" i="24"/>
  <c r="U713" i="24" s="1"/>
  <c r="AD712" i="24"/>
  <c r="S712" i="24"/>
  <c r="T712" i="24" s="1"/>
  <c r="Q712" i="24"/>
  <c r="U712" i="24" s="1"/>
  <c r="AD711" i="24"/>
  <c r="S711" i="24"/>
  <c r="T711" i="24" s="1"/>
  <c r="Q711" i="24"/>
  <c r="U711" i="24" s="1"/>
  <c r="AD710" i="24"/>
  <c r="S710" i="24"/>
  <c r="T710" i="24" s="1"/>
  <c r="Q710" i="24"/>
  <c r="U710" i="24" s="1"/>
  <c r="AD709" i="24"/>
  <c r="S709" i="24"/>
  <c r="T709" i="24" s="1"/>
  <c r="Q709" i="24"/>
  <c r="U709" i="24" s="1"/>
  <c r="AD708" i="24"/>
  <c r="S708" i="24"/>
  <c r="T708" i="24" s="1"/>
  <c r="Q708" i="24"/>
  <c r="U708" i="24" s="1"/>
  <c r="AD707" i="24"/>
  <c r="S707" i="24"/>
  <c r="T707" i="24" s="1"/>
  <c r="Q707" i="24"/>
  <c r="U707" i="24" s="1"/>
  <c r="AD706" i="24"/>
  <c r="S706" i="24"/>
  <c r="T706" i="24" s="1"/>
  <c r="Q706" i="24"/>
  <c r="U706" i="24" s="1"/>
  <c r="AD705" i="24"/>
  <c r="S705" i="24"/>
  <c r="T705" i="24" s="1"/>
  <c r="Q705" i="24"/>
  <c r="U705" i="24" s="1"/>
  <c r="AD704" i="24"/>
  <c r="S704" i="24"/>
  <c r="T704" i="24" s="1"/>
  <c r="Q704" i="24"/>
  <c r="U704" i="24" s="1"/>
  <c r="AD703" i="24"/>
  <c r="S703" i="24"/>
  <c r="T703" i="24" s="1"/>
  <c r="Q703" i="24"/>
  <c r="U703" i="24" s="1"/>
  <c r="AD702" i="24"/>
  <c r="S702" i="24"/>
  <c r="T702" i="24" s="1"/>
  <c r="Q702" i="24"/>
  <c r="U702" i="24" s="1"/>
  <c r="AD701" i="24"/>
  <c r="S701" i="24"/>
  <c r="T701" i="24" s="1"/>
  <c r="Q701" i="24"/>
  <c r="U701" i="24" s="1"/>
  <c r="AD700" i="24"/>
  <c r="S700" i="24"/>
  <c r="T700" i="24" s="1"/>
  <c r="Q700" i="24"/>
  <c r="U700" i="24" s="1"/>
  <c r="AD699" i="24"/>
  <c r="S699" i="24"/>
  <c r="T699" i="24" s="1"/>
  <c r="Q699" i="24"/>
  <c r="U699" i="24" s="1"/>
  <c r="AD698" i="24"/>
  <c r="S698" i="24"/>
  <c r="T698" i="24" s="1"/>
  <c r="Q698" i="24"/>
  <c r="U698" i="24" s="1"/>
  <c r="AD697" i="24"/>
  <c r="S697" i="24"/>
  <c r="T697" i="24" s="1"/>
  <c r="AD696" i="24"/>
  <c r="S696" i="24"/>
  <c r="T696" i="24" s="1"/>
  <c r="Q696" i="24"/>
  <c r="U696" i="24" s="1"/>
  <c r="AD695" i="24"/>
  <c r="S695" i="24"/>
  <c r="T695" i="24" s="1"/>
  <c r="Q695" i="24"/>
  <c r="U695" i="24" s="1"/>
  <c r="AD694" i="24"/>
  <c r="S694" i="24"/>
  <c r="T694" i="24" s="1"/>
  <c r="Q694" i="24"/>
  <c r="U694" i="24" s="1"/>
  <c r="AD693" i="24"/>
  <c r="S693" i="24"/>
  <c r="T693" i="24" s="1"/>
  <c r="Q693" i="24"/>
  <c r="U693" i="24" s="1"/>
  <c r="AD692" i="24"/>
  <c r="S692" i="24"/>
  <c r="T692" i="24" s="1"/>
  <c r="Q692" i="24"/>
  <c r="U692" i="24" s="1"/>
  <c r="AD691" i="24"/>
  <c r="S691" i="24"/>
  <c r="T691" i="24" s="1"/>
  <c r="Q691" i="24"/>
  <c r="U691" i="24" s="1"/>
  <c r="AD690" i="24"/>
  <c r="S690" i="24"/>
  <c r="T690" i="24" s="1"/>
  <c r="Q690" i="24"/>
  <c r="U690" i="24" s="1"/>
  <c r="AD689" i="24"/>
  <c r="S689" i="24"/>
  <c r="T689" i="24" s="1"/>
  <c r="AD688" i="24"/>
  <c r="S688" i="24"/>
  <c r="T688" i="24" s="1"/>
  <c r="Q688" i="24"/>
  <c r="U688" i="24" s="1"/>
  <c r="AD687" i="24"/>
  <c r="S687" i="24"/>
  <c r="T687" i="24" s="1"/>
  <c r="Q687" i="24"/>
  <c r="U687" i="24" s="1"/>
  <c r="AD686" i="24"/>
  <c r="S686" i="24"/>
  <c r="T686" i="24" s="1"/>
  <c r="Q686" i="24"/>
  <c r="U686" i="24" s="1"/>
  <c r="AD685" i="24"/>
  <c r="S685" i="24"/>
  <c r="T685" i="24" s="1"/>
  <c r="Q685" i="24"/>
  <c r="U685" i="24" s="1"/>
  <c r="AD684" i="24"/>
  <c r="S684" i="24"/>
  <c r="T684" i="24" s="1"/>
  <c r="Q684" i="24"/>
  <c r="U684" i="24" s="1"/>
  <c r="AD683" i="24"/>
  <c r="S683" i="24"/>
  <c r="T683" i="24" s="1"/>
  <c r="Q683" i="24"/>
  <c r="U683" i="24" s="1"/>
  <c r="AD682" i="24"/>
  <c r="S682" i="24"/>
  <c r="T682" i="24" s="1"/>
  <c r="Q682" i="24"/>
  <c r="U682" i="24" s="1"/>
  <c r="AD681" i="24"/>
  <c r="S681" i="24"/>
  <c r="T681" i="24" s="1"/>
  <c r="Q681" i="24"/>
  <c r="U681" i="24" s="1"/>
  <c r="AD680" i="24"/>
  <c r="S680" i="24"/>
  <c r="T680" i="24" s="1"/>
  <c r="Q680" i="24"/>
  <c r="U680" i="24" s="1"/>
  <c r="AD679" i="24"/>
  <c r="S679" i="24"/>
  <c r="T679" i="24" s="1"/>
  <c r="Q679" i="24"/>
  <c r="U679" i="24" s="1"/>
  <c r="AD678" i="24"/>
  <c r="S678" i="24"/>
  <c r="T678" i="24" s="1"/>
  <c r="AD677" i="24"/>
  <c r="S677" i="24"/>
  <c r="T677" i="24" s="1"/>
  <c r="Q677" i="24"/>
  <c r="U677" i="24" s="1"/>
  <c r="AD676" i="24"/>
  <c r="S676" i="24"/>
  <c r="T676" i="24" s="1"/>
  <c r="Q676" i="24"/>
  <c r="U676" i="24" s="1"/>
  <c r="AD675" i="24"/>
  <c r="S675" i="24"/>
  <c r="T675" i="24" s="1"/>
  <c r="Q675" i="24"/>
  <c r="U675" i="24" s="1"/>
  <c r="AD674" i="24"/>
  <c r="S674" i="24"/>
  <c r="T674" i="24" s="1"/>
  <c r="Q674" i="24"/>
  <c r="U674" i="24" s="1"/>
  <c r="AD673" i="24"/>
  <c r="S673" i="24"/>
  <c r="T673" i="24" s="1"/>
  <c r="Q673" i="24"/>
  <c r="U673" i="24" s="1"/>
  <c r="AD672" i="24"/>
  <c r="S672" i="24"/>
  <c r="T672" i="24" s="1"/>
  <c r="Q672" i="24"/>
  <c r="U672" i="24" s="1"/>
  <c r="AD671" i="24"/>
  <c r="S671" i="24"/>
  <c r="T671" i="24" s="1"/>
  <c r="Q671" i="24"/>
  <c r="U671" i="24" s="1"/>
  <c r="AD670" i="24"/>
  <c r="S670" i="24"/>
  <c r="T670" i="24" s="1"/>
  <c r="Q670" i="24"/>
  <c r="U670" i="24" s="1"/>
  <c r="AD669" i="24"/>
  <c r="S669" i="24"/>
  <c r="T669" i="24" s="1"/>
  <c r="Q669" i="24"/>
  <c r="U669" i="24" s="1"/>
  <c r="AD668" i="24"/>
  <c r="S668" i="24"/>
  <c r="T668" i="24" s="1"/>
  <c r="Q668" i="24"/>
  <c r="U668" i="24" s="1"/>
  <c r="AD667" i="24"/>
  <c r="S667" i="24"/>
  <c r="T667" i="24" s="1"/>
  <c r="Q667" i="24"/>
  <c r="U667" i="24" s="1"/>
  <c r="AD666" i="24"/>
  <c r="S666" i="24"/>
  <c r="T666" i="24" s="1"/>
  <c r="Q666" i="24"/>
  <c r="U666" i="24" s="1"/>
  <c r="AD665" i="24"/>
  <c r="S665" i="24"/>
  <c r="T665" i="24" s="1"/>
  <c r="Q665" i="24"/>
  <c r="U665" i="24" s="1"/>
  <c r="AD664" i="24"/>
  <c r="S664" i="24"/>
  <c r="T664" i="24" s="1"/>
  <c r="Q664" i="24"/>
  <c r="U664" i="24" s="1"/>
  <c r="AD663" i="24"/>
  <c r="S663" i="24"/>
  <c r="T663" i="24" s="1"/>
  <c r="Q663" i="24"/>
  <c r="U663" i="24" s="1"/>
  <c r="AD662" i="24"/>
  <c r="S662" i="24"/>
  <c r="T662" i="24" s="1"/>
  <c r="Q662" i="24"/>
  <c r="U662" i="24" s="1"/>
  <c r="AD661" i="24"/>
  <c r="S661" i="24"/>
  <c r="T661" i="24" s="1"/>
  <c r="Q661" i="24"/>
  <c r="U661" i="24" s="1"/>
  <c r="AD660" i="24"/>
  <c r="S660" i="24"/>
  <c r="T660" i="24" s="1"/>
  <c r="Q660" i="24"/>
  <c r="U660" i="24" s="1"/>
  <c r="AD659" i="24"/>
  <c r="S659" i="24"/>
  <c r="T659" i="24" s="1"/>
  <c r="Q659" i="24"/>
  <c r="U659" i="24" s="1"/>
  <c r="AD658" i="24"/>
  <c r="S658" i="24"/>
  <c r="T658" i="24" s="1"/>
  <c r="Q658" i="24"/>
  <c r="U658" i="24" s="1"/>
  <c r="AD657" i="24"/>
  <c r="S657" i="24"/>
  <c r="T657" i="24" s="1"/>
  <c r="Q657" i="24"/>
  <c r="U657" i="24" s="1"/>
  <c r="AD656" i="24"/>
  <c r="S656" i="24"/>
  <c r="T656" i="24" s="1"/>
  <c r="Q656" i="24"/>
  <c r="U656" i="24" s="1"/>
  <c r="AD655" i="24"/>
  <c r="S655" i="24"/>
  <c r="T655" i="24" s="1"/>
  <c r="Q655" i="24"/>
  <c r="U655" i="24" s="1"/>
  <c r="AD654" i="24"/>
  <c r="S654" i="24"/>
  <c r="T654" i="24" s="1"/>
  <c r="Q654" i="24"/>
  <c r="U654" i="24" s="1"/>
  <c r="AD653" i="24"/>
  <c r="S653" i="24"/>
  <c r="T653" i="24" s="1"/>
  <c r="Q653" i="24"/>
  <c r="U653" i="24" s="1"/>
  <c r="AD652" i="24"/>
  <c r="S652" i="24"/>
  <c r="T652" i="24" s="1"/>
  <c r="Q652" i="24"/>
  <c r="U652" i="24" s="1"/>
  <c r="AD651" i="24"/>
  <c r="S651" i="24"/>
  <c r="T651" i="24" s="1"/>
  <c r="Q651" i="24"/>
  <c r="U651" i="24" s="1"/>
  <c r="AD650" i="24"/>
  <c r="S650" i="24"/>
  <c r="T650" i="24" s="1"/>
  <c r="Q650" i="24"/>
  <c r="U650" i="24" s="1"/>
  <c r="AD649" i="24"/>
  <c r="S649" i="24"/>
  <c r="T649" i="24" s="1"/>
  <c r="Q649" i="24"/>
  <c r="U649" i="24" s="1"/>
  <c r="AD648" i="24"/>
  <c r="S648" i="24"/>
  <c r="T648" i="24" s="1"/>
  <c r="Q648" i="24"/>
  <c r="U648" i="24" s="1"/>
  <c r="AD647" i="24"/>
  <c r="S647" i="24"/>
  <c r="T647" i="24" s="1"/>
  <c r="Q647" i="24"/>
  <c r="U647" i="24" s="1"/>
  <c r="AD646" i="24"/>
  <c r="S646" i="24"/>
  <c r="T646" i="24" s="1"/>
  <c r="Q646" i="24"/>
  <c r="U646" i="24" s="1"/>
  <c r="AD645" i="24"/>
  <c r="S645" i="24"/>
  <c r="T645" i="24" s="1"/>
  <c r="Q645" i="24"/>
  <c r="U645" i="24" s="1"/>
  <c r="AD644" i="24"/>
  <c r="S644" i="24"/>
  <c r="T644" i="24" s="1"/>
  <c r="Q644" i="24"/>
  <c r="U644" i="24" s="1"/>
  <c r="AD643" i="24"/>
  <c r="S643" i="24"/>
  <c r="T643" i="24" s="1"/>
  <c r="Q643" i="24"/>
  <c r="U643" i="24" s="1"/>
  <c r="AD642" i="24"/>
  <c r="S642" i="24"/>
  <c r="T642" i="24" s="1"/>
  <c r="Q642" i="24"/>
  <c r="U642" i="24" s="1"/>
  <c r="AD641" i="24"/>
  <c r="S641" i="24"/>
  <c r="T641" i="24" s="1"/>
  <c r="Q641" i="24"/>
  <c r="U641" i="24" s="1"/>
  <c r="AD640" i="24"/>
  <c r="S640" i="24"/>
  <c r="T640" i="24" s="1"/>
  <c r="Q640" i="24"/>
  <c r="U640" i="24" s="1"/>
  <c r="AD639" i="24"/>
  <c r="S639" i="24"/>
  <c r="T639" i="24" s="1"/>
  <c r="Q639" i="24"/>
  <c r="U639" i="24" s="1"/>
  <c r="AD638" i="24"/>
  <c r="S638" i="24"/>
  <c r="T638" i="24" s="1"/>
  <c r="Q638" i="24"/>
  <c r="U638" i="24" s="1"/>
  <c r="AD637" i="24"/>
  <c r="S637" i="24"/>
  <c r="T637" i="24" s="1"/>
  <c r="Q637" i="24"/>
  <c r="U637" i="24" s="1"/>
  <c r="AD636" i="24"/>
  <c r="S636" i="24"/>
  <c r="T636" i="24" s="1"/>
  <c r="Q636" i="24"/>
  <c r="U636" i="24" s="1"/>
  <c r="AD635" i="24"/>
  <c r="S635" i="24"/>
  <c r="T635" i="24" s="1"/>
  <c r="Q635" i="24"/>
  <c r="U635" i="24" s="1"/>
  <c r="AD634" i="24"/>
  <c r="S634" i="24"/>
  <c r="T634" i="24" s="1"/>
  <c r="Q634" i="24"/>
  <c r="U634" i="24" s="1"/>
  <c r="AD633" i="24"/>
  <c r="S633" i="24"/>
  <c r="T633" i="24" s="1"/>
  <c r="AD632" i="24"/>
  <c r="S632" i="24"/>
  <c r="T632" i="24" s="1"/>
  <c r="Q632" i="24"/>
  <c r="U632" i="24" s="1"/>
  <c r="AD631" i="24"/>
  <c r="S631" i="24"/>
  <c r="T631" i="24" s="1"/>
  <c r="Q631" i="24"/>
  <c r="U631" i="24" s="1"/>
  <c r="AD630" i="24"/>
  <c r="S630" i="24"/>
  <c r="T630" i="24" s="1"/>
  <c r="Q630" i="24"/>
  <c r="U630" i="24" s="1"/>
  <c r="AD629" i="24"/>
  <c r="S629" i="24"/>
  <c r="T629" i="24" s="1"/>
  <c r="Q629" i="24"/>
  <c r="U629" i="24" s="1"/>
  <c r="AD628" i="24"/>
  <c r="S628" i="24"/>
  <c r="T628" i="24" s="1"/>
  <c r="Q628" i="24"/>
  <c r="U628" i="24" s="1"/>
  <c r="AD627" i="24"/>
  <c r="S627" i="24"/>
  <c r="T627" i="24" s="1"/>
  <c r="Q627" i="24"/>
  <c r="U627" i="24" s="1"/>
  <c r="AD626" i="24"/>
  <c r="S626" i="24"/>
  <c r="T626" i="24" s="1"/>
  <c r="Q626" i="24"/>
  <c r="U626" i="24" s="1"/>
  <c r="AD625" i="24"/>
  <c r="S625" i="24"/>
  <c r="T625" i="24" s="1"/>
  <c r="Q625" i="24"/>
  <c r="U625" i="24" s="1"/>
  <c r="AD624" i="24"/>
  <c r="S624" i="24"/>
  <c r="T624" i="24" s="1"/>
  <c r="Q624" i="24"/>
  <c r="U624" i="24" s="1"/>
  <c r="AD623" i="24"/>
  <c r="S623" i="24"/>
  <c r="T623" i="24" s="1"/>
  <c r="Q623" i="24"/>
  <c r="U623" i="24" s="1"/>
  <c r="AD622" i="24"/>
  <c r="S622" i="24"/>
  <c r="T622" i="24" s="1"/>
  <c r="Q622" i="24"/>
  <c r="U622" i="24" s="1"/>
  <c r="AD621" i="24"/>
  <c r="S621" i="24"/>
  <c r="T621" i="24" s="1"/>
  <c r="Q621" i="24"/>
  <c r="U621" i="24" s="1"/>
  <c r="AD620" i="24"/>
  <c r="S620" i="24"/>
  <c r="T620" i="24" s="1"/>
  <c r="Q620" i="24"/>
  <c r="U620" i="24" s="1"/>
  <c r="AD619" i="24"/>
  <c r="S619" i="24"/>
  <c r="T619" i="24" s="1"/>
  <c r="Q619" i="24"/>
  <c r="U619" i="24" s="1"/>
  <c r="AD618" i="24"/>
  <c r="S618" i="24"/>
  <c r="T618" i="24" s="1"/>
  <c r="Q618" i="24"/>
  <c r="U618" i="24" s="1"/>
  <c r="AD617" i="24"/>
  <c r="S617" i="24"/>
  <c r="T617" i="24" s="1"/>
  <c r="Q617" i="24"/>
  <c r="U617" i="24" s="1"/>
  <c r="AD616" i="24"/>
  <c r="S616" i="24"/>
  <c r="T616" i="24" s="1"/>
  <c r="Q616" i="24"/>
  <c r="U616" i="24" s="1"/>
  <c r="AD615" i="24"/>
  <c r="S615" i="24"/>
  <c r="T615" i="24" s="1"/>
  <c r="Q615" i="24"/>
  <c r="U615" i="24" s="1"/>
  <c r="AD614" i="24"/>
  <c r="S614" i="24"/>
  <c r="T614" i="24" s="1"/>
  <c r="AD613" i="24"/>
  <c r="S613" i="24"/>
  <c r="T613" i="24" s="1"/>
  <c r="Q613" i="24"/>
  <c r="U613" i="24" s="1"/>
  <c r="AD612" i="24"/>
  <c r="S612" i="24"/>
  <c r="T612" i="24" s="1"/>
  <c r="Q612" i="24"/>
  <c r="U612" i="24" s="1"/>
  <c r="AD611" i="24"/>
  <c r="S611" i="24"/>
  <c r="T611" i="24" s="1"/>
  <c r="Q611" i="24"/>
  <c r="U611" i="24" s="1"/>
  <c r="AD610" i="24"/>
  <c r="S610" i="24"/>
  <c r="T610" i="24" s="1"/>
  <c r="Q610" i="24"/>
  <c r="U610" i="24" s="1"/>
  <c r="AD609" i="24"/>
  <c r="S609" i="24"/>
  <c r="T609" i="24" s="1"/>
  <c r="Q609" i="24"/>
  <c r="U609" i="24" s="1"/>
  <c r="AD608" i="24"/>
  <c r="S608" i="24"/>
  <c r="T608" i="24" s="1"/>
  <c r="Q608" i="24"/>
  <c r="U608" i="24" s="1"/>
  <c r="AD607" i="24"/>
  <c r="S607" i="24"/>
  <c r="T607" i="24" s="1"/>
  <c r="Q607" i="24"/>
  <c r="U607" i="24" s="1"/>
  <c r="AD606" i="24"/>
  <c r="S606" i="24"/>
  <c r="T606" i="24" s="1"/>
  <c r="Q606" i="24"/>
  <c r="U606" i="24" s="1"/>
  <c r="AD605" i="24"/>
  <c r="S605" i="24"/>
  <c r="T605" i="24" s="1"/>
  <c r="Q605" i="24"/>
  <c r="U605" i="24" s="1"/>
  <c r="AD604" i="24"/>
  <c r="S604" i="24"/>
  <c r="T604" i="24" s="1"/>
  <c r="Q604" i="24"/>
  <c r="U604" i="24" s="1"/>
  <c r="AD603" i="24"/>
  <c r="S603" i="24"/>
  <c r="T603" i="24" s="1"/>
  <c r="Q603" i="24"/>
  <c r="U603" i="24" s="1"/>
  <c r="AD602" i="24"/>
  <c r="S602" i="24"/>
  <c r="T602" i="24" s="1"/>
  <c r="Q602" i="24"/>
  <c r="U602" i="24" s="1"/>
  <c r="AD601" i="24"/>
  <c r="S601" i="24"/>
  <c r="T601" i="24" s="1"/>
  <c r="Q601" i="24"/>
  <c r="U601" i="24" s="1"/>
  <c r="AD600" i="24"/>
  <c r="S600" i="24"/>
  <c r="T600" i="24" s="1"/>
  <c r="Q600" i="24"/>
  <c r="U600" i="24" s="1"/>
  <c r="AD599" i="24"/>
  <c r="S599" i="24"/>
  <c r="T599" i="24" s="1"/>
  <c r="Q599" i="24"/>
  <c r="U599" i="24" s="1"/>
  <c r="AD598" i="24"/>
  <c r="S598" i="24"/>
  <c r="T598" i="24" s="1"/>
  <c r="Q598" i="24"/>
  <c r="U598" i="24" s="1"/>
  <c r="AD597" i="24"/>
  <c r="S597" i="24"/>
  <c r="T597" i="24" s="1"/>
  <c r="Q597" i="24"/>
  <c r="U597" i="24" s="1"/>
  <c r="AD596" i="24"/>
  <c r="S596" i="24"/>
  <c r="T596" i="24" s="1"/>
  <c r="Q596" i="24"/>
  <c r="U596" i="24" s="1"/>
  <c r="AD595" i="24"/>
  <c r="S595" i="24"/>
  <c r="T595" i="24" s="1"/>
  <c r="Q595" i="24"/>
  <c r="U595" i="24" s="1"/>
  <c r="AD594" i="24"/>
  <c r="S594" i="24"/>
  <c r="T594" i="24" s="1"/>
  <c r="Q594" i="24"/>
  <c r="U594" i="24" s="1"/>
  <c r="AD593" i="24"/>
  <c r="S593" i="24"/>
  <c r="T593" i="24" s="1"/>
  <c r="Q593" i="24"/>
  <c r="U593" i="24" s="1"/>
  <c r="AD592" i="24"/>
  <c r="S592" i="24"/>
  <c r="T592" i="24" s="1"/>
  <c r="Q592" i="24"/>
  <c r="U592" i="24" s="1"/>
  <c r="AD591" i="24"/>
  <c r="S591" i="24"/>
  <c r="T591" i="24" s="1"/>
  <c r="Q591" i="24"/>
  <c r="U591" i="24" s="1"/>
  <c r="AD590" i="24"/>
  <c r="S590" i="24"/>
  <c r="T590" i="24" s="1"/>
  <c r="Q590" i="24"/>
  <c r="U590" i="24" s="1"/>
  <c r="AD589" i="24"/>
  <c r="S589" i="24"/>
  <c r="T589" i="24" s="1"/>
  <c r="Q589" i="24"/>
  <c r="U589" i="24" s="1"/>
  <c r="AD588" i="24"/>
  <c r="S588" i="24"/>
  <c r="T588" i="24" s="1"/>
  <c r="Q588" i="24"/>
  <c r="U588" i="24" s="1"/>
  <c r="AD587" i="24"/>
  <c r="S587" i="24"/>
  <c r="T587" i="24" s="1"/>
  <c r="Q587" i="24"/>
  <c r="U587" i="24" s="1"/>
  <c r="AD586" i="24"/>
  <c r="S586" i="24"/>
  <c r="T586" i="24" s="1"/>
  <c r="Q586" i="24"/>
  <c r="U586" i="24" s="1"/>
  <c r="AD585" i="24"/>
  <c r="S585" i="24"/>
  <c r="T585" i="24" s="1"/>
  <c r="Q585" i="24"/>
  <c r="U585" i="24" s="1"/>
  <c r="AD584" i="24"/>
  <c r="S584" i="24"/>
  <c r="T584" i="24" s="1"/>
  <c r="Q584" i="24"/>
  <c r="U584" i="24" s="1"/>
  <c r="AD583" i="24"/>
  <c r="S583" i="24"/>
  <c r="T583" i="24" s="1"/>
  <c r="Q583" i="24"/>
  <c r="U583" i="24" s="1"/>
  <c r="AD582" i="24"/>
  <c r="S582" i="24"/>
  <c r="T582" i="24" s="1"/>
  <c r="Q582" i="24"/>
  <c r="U582" i="24" s="1"/>
  <c r="AD581" i="24"/>
  <c r="S581" i="24"/>
  <c r="T581" i="24" s="1"/>
  <c r="Q581" i="24"/>
  <c r="U581" i="24" s="1"/>
  <c r="AD580" i="24"/>
  <c r="S580" i="24"/>
  <c r="T580" i="24" s="1"/>
  <c r="Q580" i="24"/>
  <c r="U580" i="24" s="1"/>
  <c r="AD579" i="24"/>
  <c r="S579" i="24"/>
  <c r="T579" i="24" s="1"/>
  <c r="Q579" i="24"/>
  <c r="U579" i="24" s="1"/>
  <c r="AD578" i="24"/>
  <c r="S578" i="24"/>
  <c r="T578" i="24" s="1"/>
  <c r="Q578" i="24"/>
  <c r="U578" i="24" s="1"/>
  <c r="AD577" i="24"/>
  <c r="S577" i="24"/>
  <c r="T577" i="24" s="1"/>
  <c r="Q577" i="24"/>
  <c r="U577" i="24" s="1"/>
  <c r="AD576" i="24"/>
  <c r="S576" i="24"/>
  <c r="T576" i="24" s="1"/>
  <c r="Q576" i="24"/>
  <c r="U576" i="24" s="1"/>
  <c r="AD575" i="24"/>
  <c r="S575" i="24"/>
  <c r="T575" i="24" s="1"/>
  <c r="Q575" i="24"/>
  <c r="U575" i="24" s="1"/>
  <c r="AD574" i="24"/>
  <c r="S574" i="24"/>
  <c r="T574" i="24" s="1"/>
  <c r="Q574" i="24"/>
  <c r="U574" i="24" s="1"/>
  <c r="AD573" i="24"/>
  <c r="S573" i="24"/>
  <c r="T573" i="24" s="1"/>
  <c r="Q573" i="24"/>
  <c r="U573" i="24" s="1"/>
  <c r="AD572" i="24"/>
  <c r="S572" i="24"/>
  <c r="T572" i="24" s="1"/>
  <c r="Q572" i="24"/>
  <c r="U572" i="24" s="1"/>
  <c r="AD571" i="24"/>
  <c r="S571" i="24"/>
  <c r="T571" i="24" s="1"/>
  <c r="Q571" i="24"/>
  <c r="U571" i="24" s="1"/>
  <c r="AD570" i="24"/>
  <c r="S570" i="24"/>
  <c r="T570" i="24" s="1"/>
  <c r="Q570" i="24"/>
  <c r="U570" i="24" s="1"/>
  <c r="AD569" i="24"/>
  <c r="S569" i="24"/>
  <c r="T569" i="24" s="1"/>
  <c r="Q569" i="24"/>
  <c r="U569" i="24" s="1"/>
  <c r="AD568" i="24"/>
  <c r="S568" i="24"/>
  <c r="T568" i="24" s="1"/>
  <c r="Q568" i="24"/>
  <c r="U568" i="24" s="1"/>
  <c r="AD567" i="24"/>
  <c r="S567" i="24"/>
  <c r="T567" i="24" s="1"/>
  <c r="Q567" i="24"/>
  <c r="U567" i="24" s="1"/>
  <c r="AD566" i="24"/>
  <c r="S566" i="24"/>
  <c r="T566" i="24" s="1"/>
  <c r="Q566" i="24"/>
  <c r="U566" i="24" s="1"/>
  <c r="AD565" i="24"/>
  <c r="S565" i="24"/>
  <c r="T565" i="24" s="1"/>
  <c r="Q565" i="24"/>
  <c r="AD564" i="24"/>
  <c r="S564" i="24"/>
  <c r="T564" i="24" s="1"/>
  <c r="Q564" i="24"/>
  <c r="U564" i="24" s="1"/>
  <c r="AD563" i="24"/>
  <c r="S563" i="24"/>
  <c r="T563" i="24" s="1"/>
  <c r="Q563" i="24"/>
  <c r="U563" i="24" s="1"/>
  <c r="AD562" i="24"/>
  <c r="S562" i="24"/>
  <c r="T562" i="24" s="1"/>
  <c r="Q562" i="24"/>
  <c r="U562" i="24" s="1"/>
  <c r="AD561" i="24"/>
  <c r="S561" i="24"/>
  <c r="T561" i="24" s="1"/>
  <c r="Q561" i="24"/>
  <c r="U561" i="24" s="1"/>
  <c r="AD560" i="24"/>
  <c r="S560" i="24"/>
  <c r="T560" i="24" s="1"/>
  <c r="Q560" i="24"/>
  <c r="U560" i="24" s="1"/>
  <c r="AD559" i="24"/>
  <c r="S559" i="24"/>
  <c r="T559" i="24" s="1"/>
  <c r="Q559" i="24"/>
  <c r="U559" i="24" s="1"/>
  <c r="AD558" i="24"/>
  <c r="S558" i="24"/>
  <c r="T558" i="24" s="1"/>
  <c r="Q558" i="24"/>
  <c r="U558" i="24" s="1"/>
  <c r="AD557" i="24"/>
  <c r="S557" i="24"/>
  <c r="T557" i="24" s="1"/>
  <c r="Q557" i="24"/>
  <c r="U557" i="24" s="1"/>
  <c r="AD556" i="24"/>
  <c r="S556" i="24"/>
  <c r="T556" i="24" s="1"/>
  <c r="Q556" i="24"/>
  <c r="U556" i="24" s="1"/>
  <c r="AD555" i="24"/>
  <c r="S555" i="24"/>
  <c r="T555" i="24" s="1"/>
  <c r="Q555" i="24"/>
  <c r="U555" i="24" s="1"/>
  <c r="AD554" i="24"/>
  <c r="S554" i="24"/>
  <c r="T554" i="24" s="1"/>
  <c r="Q554" i="24"/>
  <c r="U554" i="24" s="1"/>
  <c r="AD553" i="24"/>
  <c r="S553" i="24"/>
  <c r="T553" i="24" s="1"/>
  <c r="Q553" i="24"/>
  <c r="U553" i="24" s="1"/>
  <c r="AD552" i="24"/>
  <c r="S552" i="24"/>
  <c r="T552" i="24" s="1"/>
  <c r="Q552" i="24"/>
  <c r="U552" i="24" s="1"/>
  <c r="AD551" i="24"/>
  <c r="S551" i="24"/>
  <c r="T551" i="24" s="1"/>
  <c r="Q551" i="24"/>
  <c r="U551" i="24" s="1"/>
  <c r="AD550" i="24"/>
  <c r="S550" i="24"/>
  <c r="T550" i="24" s="1"/>
  <c r="Q550" i="24"/>
  <c r="U550" i="24" s="1"/>
  <c r="AD549" i="24"/>
  <c r="S549" i="24"/>
  <c r="T549" i="24" s="1"/>
  <c r="Q549" i="24"/>
  <c r="U549" i="24" s="1"/>
  <c r="AD548" i="24"/>
  <c r="S548" i="24"/>
  <c r="T548" i="24" s="1"/>
  <c r="Q548" i="24"/>
  <c r="U548" i="24" s="1"/>
  <c r="AD547" i="24"/>
  <c r="S547" i="24"/>
  <c r="T547" i="24" s="1"/>
  <c r="Q547" i="24"/>
  <c r="U547" i="24" s="1"/>
  <c r="AD546" i="24"/>
  <c r="S546" i="24"/>
  <c r="T546" i="24" s="1"/>
  <c r="Q546" i="24"/>
  <c r="U546" i="24" s="1"/>
  <c r="AD545" i="24"/>
  <c r="S545" i="24"/>
  <c r="T545" i="24" s="1"/>
  <c r="Q545" i="24"/>
  <c r="U545" i="24" s="1"/>
  <c r="AD544" i="24"/>
  <c r="S544" i="24"/>
  <c r="T544" i="24" s="1"/>
  <c r="Q544" i="24"/>
  <c r="U544" i="24" s="1"/>
  <c r="AD543" i="24"/>
  <c r="S543" i="24"/>
  <c r="T543" i="24" s="1"/>
  <c r="Q543" i="24"/>
  <c r="U543" i="24" s="1"/>
  <c r="AD542" i="24"/>
  <c r="S542" i="24"/>
  <c r="T542" i="24" s="1"/>
  <c r="Q542" i="24"/>
  <c r="U542" i="24" s="1"/>
  <c r="AD541" i="24"/>
  <c r="S541" i="24"/>
  <c r="T541" i="24" s="1"/>
  <c r="Q541" i="24"/>
  <c r="U541" i="24" s="1"/>
  <c r="AD540" i="24"/>
  <c r="S540" i="24"/>
  <c r="T540" i="24" s="1"/>
  <c r="Q540" i="24"/>
  <c r="U540" i="24" s="1"/>
  <c r="AD539" i="24"/>
  <c r="S539" i="24"/>
  <c r="T539" i="24" s="1"/>
  <c r="Q539" i="24"/>
  <c r="U539" i="24" s="1"/>
  <c r="AD538" i="24"/>
  <c r="S538" i="24"/>
  <c r="T538" i="24" s="1"/>
  <c r="Q538" i="24"/>
  <c r="U538" i="24" s="1"/>
  <c r="AD537" i="24"/>
  <c r="S537" i="24"/>
  <c r="T537" i="24" s="1"/>
  <c r="Q537" i="24"/>
  <c r="U537" i="24" s="1"/>
  <c r="AD536" i="24"/>
  <c r="S536" i="24"/>
  <c r="T536" i="24" s="1"/>
  <c r="Q536" i="24"/>
  <c r="U536" i="24" s="1"/>
  <c r="AD535" i="24"/>
  <c r="S535" i="24"/>
  <c r="T535" i="24" s="1"/>
  <c r="Q535" i="24"/>
  <c r="U535" i="24" s="1"/>
  <c r="AD534" i="24"/>
  <c r="S534" i="24"/>
  <c r="T534" i="24" s="1"/>
  <c r="Q534" i="24"/>
  <c r="U534" i="24" s="1"/>
  <c r="AD533" i="24"/>
  <c r="S533" i="24"/>
  <c r="T533" i="24" s="1"/>
  <c r="Q533" i="24"/>
  <c r="U533" i="24" s="1"/>
  <c r="AD532" i="24"/>
  <c r="S532" i="24"/>
  <c r="T532" i="24" s="1"/>
  <c r="Q532" i="24"/>
  <c r="U532" i="24" s="1"/>
  <c r="AD531" i="24"/>
  <c r="S531" i="24"/>
  <c r="T531" i="24" s="1"/>
  <c r="Q531" i="24"/>
  <c r="U531" i="24" s="1"/>
  <c r="AD530" i="24"/>
  <c r="S530" i="24"/>
  <c r="T530" i="24" s="1"/>
  <c r="Q530" i="24"/>
  <c r="U530" i="24" s="1"/>
  <c r="AD529" i="24"/>
  <c r="S529" i="24"/>
  <c r="T529" i="24" s="1"/>
  <c r="Q529" i="24"/>
  <c r="U529" i="24" s="1"/>
  <c r="AD528" i="24"/>
  <c r="S528" i="24"/>
  <c r="T528" i="24" s="1"/>
  <c r="Q528" i="24"/>
  <c r="U528" i="24" s="1"/>
  <c r="AD527" i="24"/>
  <c r="S527" i="24"/>
  <c r="T527" i="24" s="1"/>
  <c r="Q527" i="24"/>
  <c r="U527" i="24" s="1"/>
  <c r="AD526" i="24"/>
  <c r="S526" i="24"/>
  <c r="T526" i="24" s="1"/>
  <c r="Q526" i="24"/>
  <c r="U526" i="24" s="1"/>
  <c r="AD525" i="24"/>
  <c r="S525" i="24"/>
  <c r="T525" i="24" s="1"/>
  <c r="Q525" i="24"/>
  <c r="AD524" i="24"/>
  <c r="S524" i="24"/>
  <c r="T524" i="24" s="1"/>
  <c r="Q524" i="24"/>
  <c r="U524" i="24" s="1"/>
  <c r="AD523" i="24"/>
  <c r="S523" i="24"/>
  <c r="T523" i="24" s="1"/>
  <c r="Q523" i="24"/>
  <c r="U523" i="24" s="1"/>
  <c r="AD522" i="24"/>
  <c r="S522" i="24"/>
  <c r="T522" i="24" s="1"/>
  <c r="AD521" i="24"/>
  <c r="S521" i="24"/>
  <c r="T521" i="24" s="1"/>
  <c r="AD520" i="24"/>
  <c r="S520" i="24"/>
  <c r="T520" i="24" s="1"/>
  <c r="Q520" i="24"/>
  <c r="U520" i="24" s="1"/>
  <c r="AD519" i="24"/>
  <c r="S519" i="24"/>
  <c r="T519" i="24" s="1"/>
  <c r="Q519" i="24"/>
  <c r="U519" i="24" s="1"/>
  <c r="AD518" i="24"/>
  <c r="S518" i="24"/>
  <c r="T518" i="24" s="1"/>
  <c r="Q518" i="24"/>
  <c r="U518" i="24" s="1"/>
  <c r="AD517" i="24"/>
  <c r="S517" i="24"/>
  <c r="T517" i="24" s="1"/>
  <c r="Q517" i="24"/>
  <c r="U517" i="24" s="1"/>
  <c r="AD516" i="24"/>
  <c r="S516" i="24"/>
  <c r="T516" i="24" s="1"/>
  <c r="Q516" i="24"/>
  <c r="U516" i="24" s="1"/>
  <c r="AD515" i="24"/>
  <c r="S515" i="24"/>
  <c r="T515" i="24" s="1"/>
  <c r="Q515" i="24"/>
  <c r="U515" i="24" s="1"/>
  <c r="AD514" i="24"/>
  <c r="S514" i="24"/>
  <c r="T514" i="24" s="1"/>
  <c r="Q514" i="24"/>
  <c r="U514" i="24" s="1"/>
  <c r="AD513" i="24"/>
  <c r="S513" i="24"/>
  <c r="T513" i="24" s="1"/>
  <c r="Q513" i="24"/>
  <c r="U513" i="24" s="1"/>
  <c r="AD512" i="24"/>
  <c r="S512" i="24"/>
  <c r="T512" i="24" s="1"/>
  <c r="Q512" i="24"/>
  <c r="U512" i="24" s="1"/>
  <c r="AD511" i="24"/>
  <c r="S511" i="24"/>
  <c r="T511" i="24" s="1"/>
  <c r="Q511" i="24"/>
  <c r="U511" i="24" s="1"/>
  <c r="AD510" i="24"/>
  <c r="S510" i="24"/>
  <c r="T510" i="24" s="1"/>
  <c r="AD509" i="24"/>
  <c r="S509" i="24"/>
  <c r="T509" i="24" s="1"/>
  <c r="Q509" i="24"/>
  <c r="U509" i="24" s="1"/>
  <c r="AD508" i="24"/>
  <c r="S508" i="24"/>
  <c r="T508" i="24" s="1"/>
  <c r="Q508" i="24"/>
  <c r="U508" i="24" s="1"/>
  <c r="AD507" i="24"/>
  <c r="S507" i="24"/>
  <c r="T507" i="24" s="1"/>
  <c r="Q507" i="24"/>
  <c r="U507" i="24" s="1"/>
  <c r="AD506" i="24"/>
  <c r="S506" i="24"/>
  <c r="T506" i="24" s="1"/>
  <c r="Q506" i="24"/>
  <c r="U506" i="24" s="1"/>
  <c r="AD505" i="24"/>
  <c r="S505" i="24"/>
  <c r="T505" i="24" s="1"/>
  <c r="Q505" i="24"/>
  <c r="U505" i="24" s="1"/>
  <c r="AD504" i="24"/>
  <c r="S504" i="24"/>
  <c r="T504" i="24" s="1"/>
  <c r="Q504" i="24"/>
  <c r="U504" i="24" s="1"/>
  <c r="AD503" i="24"/>
  <c r="S503" i="24"/>
  <c r="T503" i="24" s="1"/>
  <c r="Q503" i="24"/>
  <c r="U503" i="24" s="1"/>
  <c r="AD502" i="24"/>
  <c r="S502" i="24"/>
  <c r="T502" i="24" s="1"/>
  <c r="Q502" i="24"/>
  <c r="U502" i="24" s="1"/>
  <c r="AD501" i="24"/>
  <c r="S501" i="24"/>
  <c r="T501" i="24" s="1"/>
  <c r="Q501" i="24"/>
  <c r="U501" i="24" s="1"/>
  <c r="AD500" i="24"/>
  <c r="S500" i="24"/>
  <c r="T500" i="24" s="1"/>
  <c r="Q500" i="24"/>
  <c r="U500" i="24" s="1"/>
  <c r="AD499" i="24"/>
  <c r="S499" i="24"/>
  <c r="T499" i="24" s="1"/>
  <c r="Q499" i="24"/>
  <c r="U499" i="24" s="1"/>
  <c r="AD498" i="24"/>
  <c r="S498" i="24"/>
  <c r="T498" i="24" s="1"/>
  <c r="Q498" i="24"/>
  <c r="U498" i="24" s="1"/>
  <c r="AD497" i="24"/>
  <c r="S497" i="24"/>
  <c r="T497" i="24" s="1"/>
  <c r="Q497" i="24"/>
  <c r="U497" i="24" s="1"/>
  <c r="AD496" i="24"/>
  <c r="S496" i="24"/>
  <c r="T496" i="24" s="1"/>
  <c r="Q496" i="24"/>
  <c r="U496" i="24" s="1"/>
  <c r="AD495" i="24"/>
  <c r="S495" i="24"/>
  <c r="T495" i="24" s="1"/>
  <c r="Q495" i="24"/>
  <c r="U495" i="24" s="1"/>
  <c r="AD494" i="24"/>
  <c r="S494" i="24"/>
  <c r="T494" i="24" s="1"/>
  <c r="Q494" i="24"/>
  <c r="U494" i="24" s="1"/>
  <c r="AD493" i="24"/>
  <c r="S493" i="24"/>
  <c r="T493" i="24" s="1"/>
  <c r="Q493" i="24"/>
  <c r="U493" i="24" s="1"/>
  <c r="AD492" i="24"/>
  <c r="S492" i="24"/>
  <c r="T492" i="24" s="1"/>
  <c r="Q492" i="24"/>
  <c r="U492" i="24" s="1"/>
  <c r="AD491" i="24"/>
  <c r="S491" i="24"/>
  <c r="T491" i="24" s="1"/>
  <c r="Q491" i="24"/>
  <c r="U491" i="24" s="1"/>
  <c r="AD490" i="24"/>
  <c r="S490" i="24"/>
  <c r="T490" i="24" s="1"/>
  <c r="Q490" i="24"/>
  <c r="U490" i="24" s="1"/>
  <c r="AD489" i="24"/>
  <c r="S489" i="24"/>
  <c r="T489" i="24" s="1"/>
  <c r="Q489" i="24"/>
  <c r="U489" i="24" s="1"/>
  <c r="AD488" i="24"/>
  <c r="S488" i="24"/>
  <c r="T488" i="24" s="1"/>
  <c r="Q488" i="24"/>
  <c r="U488" i="24" s="1"/>
  <c r="AD487" i="24"/>
  <c r="S487" i="24"/>
  <c r="T487" i="24" s="1"/>
  <c r="Q487" i="24"/>
  <c r="U487" i="24" s="1"/>
  <c r="AD486" i="24"/>
  <c r="S486" i="24"/>
  <c r="T486" i="24" s="1"/>
  <c r="Q486" i="24"/>
  <c r="U486" i="24" s="1"/>
  <c r="AD485" i="24"/>
  <c r="S485" i="24"/>
  <c r="T485" i="24" s="1"/>
  <c r="Q485" i="24"/>
  <c r="U485" i="24" s="1"/>
  <c r="AD484" i="24"/>
  <c r="S484" i="24"/>
  <c r="T484" i="24" s="1"/>
  <c r="Q484" i="24"/>
  <c r="U484" i="24" s="1"/>
  <c r="AD483" i="24"/>
  <c r="S483" i="24"/>
  <c r="T483" i="24" s="1"/>
  <c r="Q483" i="24"/>
  <c r="U483" i="24" s="1"/>
  <c r="AD482" i="24"/>
  <c r="S482" i="24"/>
  <c r="T482" i="24" s="1"/>
  <c r="Q482" i="24"/>
  <c r="U482" i="24" s="1"/>
  <c r="AD481" i="24"/>
  <c r="S481" i="24"/>
  <c r="T481" i="24" s="1"/>
  <c r="Q481" i="24"/>
  <c r="U481" i="24" s="1"/>
  <c r="AD480" i="24"/>
  <c r="S480" i="24"/>
  <c r="T480" i="24" s="1"/>
  <c r="Q480" i="24"/>
  <c r="U480" i="24" s="1"/>
  <c r="AD479" i="24"/>
  <c r="S479" i="24"/>
  <c r="T479" i="24" s="1"/>
  <c r="Q479" i="24"/>
  <c r="U479" i="24" s="1"/>
  <c r="AD478" i="24"/>
  <c r="S478" i="24"/>
  <c r="T478" i="24" s="1"/>
  <c r="Q478" i="24"/>
  <c r="U478" i="24" s="1"/>
  <c r="AD477" i="24"/>
  <c r="S477" i="24"/>
  <c r="T477" i="24" s="1"/>
  <c r="Q477" i="24"/>
  <c r="U477" i="24" s="1"/>
  <c r="AD476" i="24"/>
  <c r="S476" i="24"/>
  <c r="T476" i="24" s="1"/>
  <c r="Q476" i="24"/>
  <c r="U476" i="24" s="1"/>
  <c r="AD475" i="24"/>
  <c r="S475" i="24"/>
  <c r="T475" i="24" s="1"/>
  <c r="Q475" i="24"/>
  <c r="U475" i="24" s="1"/>
  <c r="AD474" i="24"/>
  <c r="S474" i="24"/>
  <c r="T474" i="24" s="1"/>
  <c r="Q474" i="24"/>
  <c r="U474" i="24" s="1"/>
  <c r="AD473" i="24"/>
  <c r="S473" i="24"/>
  <c r="T473" i="24" s="1"/>
  <c r="Q473" i="24"/>
  <c r="U473" i="24" s="1"/>
  <c r="AD472" i="24"/>
  <c r="S472" i="24"/>
  <c r="T472" i="24" s="1"/>
  <c r="Q472" i="24"/>
  <c r="U472" i="24" s="1"/>
  <c r="AD471" i="24"/>
  <c r="S471" i="24"/>
  <c r="T471" i="24" s="1"/>
  <c r="Q471" i="24"/>
  <c r="U471" i="24" s="1"/>
  <c r="AD470" i="24"/>
  <c r="S470" i="24"/>
  <c r="T470" i="24" s="1"/>
  <c r="Q470" i="24"/>
  <c r="U470" i="24" s="1"/>
  <c r="AD469" i="24"/>
  <c r="S469" i="24"/>
  <c r="T469" i="24" s="1"/>
  <c r="Q469" i="24"/>
  <c r="U469" i="24" s="1"/>
  <c r="AD468" i="24"/>
  <c r="S468" i="24"/>
  <c r="T468" i="24" s="1"/>
  <c r="Q468" i="24"/>
  <c r="U468" i="24" s="1"/>
  <c r="AD467" i="24"/>
  <c r="S467" i="24"/>
  <c r="T467" i="24" s="1"/>
  <c r="Q467" i="24"/>
  <c r="U467" i="24" s="1"/>
  <c r="AD466" i="24"/>
  <c r="S466" i="24"/>
  <c r="T466" i="24" s="1"/>
  <c r="Q466" i="24"/>
  <c r="U466" i="24" s="1"/>
  <c r="AD465" i="24"/>
  <c r="S465" i="24"/>
  <c r="T465" i="24" s="1"/>
  <c r="Q465" i="24"/>
  <c r="U465" i="24" s="1"/>
  <c r="AD464" i="24"/>
  <c r="S464" i="24"/>
  <c r="T464" i="24" s="1"/>
  <c r="Q464" i="24"/>
  <c r="U464" i="24" s="1"/>
  <c r="AD463" i="24"/>
  <c r="S463" i="24"/>
  <c r="T463" i="24" s="1"/>
  <c r="Q463" i="24"/>
  <c r="U463" i="24" s="1"/>
  <c r="AD462" i="24"/>
  <c r="S462" i="24"/>
  <c r="T462" i="24" s="1"/>
  <c r="Q462" i="24"/>
  <c r="U462" i="24" s="1"/>
  <c r="AD461" i="24"/>
  <c r="S461" i="24"/>
  <c r="T461" i="24" s="1"/>
  <c r="Q461" i="24"/>
  <c r="U461" i="24" s="1"/>
  <c r="AD460" i="24"/>
  <c r="S460" i="24"/>
  <c r="T460" i="24" s="1"/>
  <c r="Q460" i="24"/>
  <c r="U460" i="24" s="1"/>
  <c r="AD459" i="24"/>
  <c r="S459" i="24"/>
  <c r="T459" i="24" s="1"/>
  <c r="Q459" i="24"/>
  <c r="U459" i="24" s="1"/>
  <c r="AD458" i="24"/>
  <c r="S458" i="24"/>
  <c r="T458" i="24" s="1"/>
  <c r="Q458" i="24"/>
  <c r="U458" i="24" s="1"/>
  <c r="AD457" i="24"/>
  <c r="S457" i="24"/>
  <c r="T457" i="24" s="1"/>
  <c r="Q457" i="24"/>
  <c r="U457" i="24" s="1"/>
  <c r="AD456" i="24"/>
  <c r="S456" i="24"/>
  <c r="T456" i="24" s="1"/>
  <c r="Q456" i="24"/>
  <c r="U456" i="24" s="1"/>
  <c r="AD455" i="24"/>
  <c r="S455" i="24"/>
  <c r="T455" i="24" s="1"/>
  <c r="Q455" i="24"/>
  <c r="U455" i="24" s="1"/>
  <c r="AD454" i="24"/>
  <c r="S454" i="24"/>
  <c r="T454" i="24" s="1"/>
  <c r="AD453" i="24"/>
  <c r="S453" i="24"/>
  <c r="T453" i="24" s="1"/>
  <c r="Q453" i="24"/>
  <c r="U453" i="24" s="1"/>
  <c r="AD452" i="24"/>
  <c r="S452" i="24"/>
  <c r="T452" i="24" s="1"/>
  <c r="Q452" i="24"/>
  <c r="U452" i="24" s="1"/>
  <c r="AD451" i="24"/>
  <c r="S451" i="24"/>
  <c r="T451" i="24" s="1"/>
  <c r="Q451" i="24"/>
  <c r="U451" i="24" s="1"/>
  <c r="AD450" i="24"/>
  <c r="S450" i="24"/>
  <c r="T450" i="24" s="1"/>
  <c r="Q450" i="24"/>
  <c r="U450" i="24" s="1"/>
  <c r="AD449" i="24"/>
  <c r="S449" i="24"/>
  <c r="T449" i="24" s="1"/>
  <c r="Q449" i="24"/>
  <c r="U449" i="24" s="1"/>
  <c r="AD448" i="24"/>
  <c r="S448" i="24"/>
  <c r="T448" i="24" s="1"/>
  <c r="Q448" i="24"/>
  <c r="U448" i="24" s="1"/>
  <c r="AD447" i="24"/>
  <c r="S447" i="24"/>
  <c r="T447" i="24" s="1"/>
  <c r="Q447" i="24"/>
  <c r="U447" i="24" s="1"/>
  <c r="AD446" i="24"/>
  <c r="S446" i="24"/>
  <c r="T446" i="24" s="1"/>
  <c r="Q446" i="24"/>
  <c r="U446" i="24" s="1"/>
  <c r="AD445" i="24"/>
  <c r="S445" i="24"/>
  <c r="T445" i="24" s="1"/>
  <c r="Q445" i="24"/>
  <c r="U445" i="24" s="1"/>
  <c r="AD444" i="24"/>
  <c r="S444" i="24"/>
  <c r="T444" i="24" s="1"/>
  <c r="Q444" i="24"/>
  <c r="U444" i="24" s="1"/>
  <c r="AD443" i="24"/>
  <c r="S443" i="24"/>
  <c r="T443" i="24" s="1"/>
  <c r="Q443" i="24"/>
  <c r="U443" i="24" s="1"/>
  <c r="AD442" i="24"/>
  <c r="S442" i="24"/>
  <c r="T442" i="24" s="1"/>
  <c r="Q442" i="24"/>
  <c r="U442" i="24" s="1"/>
  <c r="AD441" i="24"/>
  <c r="S441" i="24"/>
  <c r="T441" i="24" s="1"/>
  <c r="AD440" i="24"/>
  <c r="S440" i="24"/>
  <c r="T440" i="24" s="1"/>
  <c r="Q440" i="24"/>
  <c r="U440" i="24" s="1"/>
  <c r="AD439" i="24"/>
  <c r="S439" i="24"/>
  <c r="T439" i="24" s="1"/>
  <c r="Q439" i="24"/>
  <c r="U439" i="24" s="1"/>
  <c r="AD438" i="24"/>
  <c r="S438" i="24"/>
  <c r="T438" i="24" s="1"/>
  <c r="Q438" i="24"/>
  <c r="U438" i="24" s="1"/>
  <c r="AD437" i="24"/>
  <c r="S437" i="24"/>
  <c r="T437" i="24" s="1"/>
  <c r="Q437" i="24"/>
  <c r="U437" i="24" s="1"/>
  <c r="AD436" i="24"/>
  <c r="S436" i="24"/>
  <c r="T436" i="24" s="1"/>
  <c r="Q436" i="24"/>
  <c r="U436" i="24" s="1"/>
  <c r="AD435" i="24"/>
  <c r="S435" i="24"/>
  <c r="T435" i="24" s="1"/>
  <c r="Q435" i="24"/>
  <c r="U435" i="24" s="1"/>
  <c r="AD434" i="24"/>
  <c r="S434" i="24"/>
  <c r="T434" i="24" s="1"/>
  <c r="Q434" i="24"/>
  <c r="U434" i="24" s="1"/>
  <c r="AD433" i="24"/>
  <c r="S433" i="24"/>
  <c r="T433" i="24" s="1"/>
  <c r="AD432" i="24"/>
  <c r="S432" i="24"/>
  <c r="T432" i="24" s="1"/>
  <c r="Q432" i="24"/>
  <c r="U432" i="24" s="1"/>
  <c r="AD431" i="24"/>
  <c r="S431" i="24"/>
  <c r="T431" i="24" s="1"/>
  <c r="Q431" i="24"/>
  <c r="U431" i="24" s="1"/>
  <c r="AD430" i="24"/>
  <c r="S430" i="24"/>
  <c r="T430" i="24" s="1"/>
  <c r="Q430" i="24"/>
  <c r="U430" i="24" s="1"/>
  <c r="AD429" i="24"/>
  <c r="S429" i="24"/>
  <c r="T429" i="24" s="1"/>
  <c r="Q429" i="24"/>
  <c r="U429" i="24" s="1"/>
  <c r="AD428" i="24"/>
  <c r="S428" i="24"/>
  <c r="T428" i="24" s="1"/>
  <c r="Q428" i="24"/>
  <c r="U428" i="24" s="1"/>
  <c r="AD427" i="24"/>
  <c r="S427" i="24"/>
  <c r="T427" i="24" s="1"/>
  <c r="Q427" i="24"/>
  <c r="U427" i="24" s="1"/>
  <c r="AD426" i="24"/>
  <c r="S426" i="24"/>
  <c r="T426" i="24" s="1"/>
  <c r="Q426" i="24"/>
  <c r="U426" i="24" s="1"/>
  <c r="AD425" i="24"/>
  <c r="S425" i="24"/>
  <c r="T425" i="24" s="1"/>
  <c r="Q425" i="24"/>
  <c r="U425" i="24" s="1"/>
  <c r="AD424" i="24"/>
  <c r="S424" i="24"/>
  <c r="T424" i="24" s="1"/>
  <c r="Q424" i="24"/>
  <c r="U424" i="24" s="1"/>
  <c r="AD423" i="24"/>
  <c r="S423" i="24"/>
  <c r="T423" i="24" s="1"/>
  <c r="Q423" i="24"/>
  <c r="U423" i="24" s="1"/>
  <c r="AD422" i="24"/>
  <c r="S422" i="24"/>
  <c r="T422" i="24" s="1"/>
  <c r="Q422" i="24"/>
  <c r="U422" i="24" s="1"/>
  <c r="AD421" i="24"/>
  <c r="S421" i="24"/>
  <c r="T421" i="24" s="1"/>
  <c r="Q421" i="24"/>
  <c r="U421" i="24" s="1"/>
  <c r="AD420" i="24"/>
  <c r="S420" i="24"/>
  <c r="T420" i="24" s="1"/>
  <c r="Q420" i="24"/>
  <c r="U420" i="24" s="1"/>
  <c r="AD419" i="24"/>
  <c r="S419" i="24"/>
  <c r="T419" i="24" s="1"/>
  <c r="Q419" i="24"/>
  <c r="U419" i="24" s="1"/>
  <c r="AD418" i="24"/>
  <c r="S418" i="24"/>
  <c r="T418" i="24" s="1"/>
  <c r="Q418" i="24"/>
  <c r="U418" i="24" s="1"/>
  <c r="AD417" i="24"/>
  <c r="S417" i="24"/>
  <c r="T417" i="24" s="1"/>
  <c r="Q417" i="24"/>
  <c r="U417" i="24" s="1"/>
  <c r="AD416" i="24"/>
  <c r="S416" i="24"/>
  <c r="T416" i="24" s="1"/>
  <c r="Q416" i="24"/>
  <c r="U416" i="24" s="1"/>
  <c r="AD415" i="24"/>
  <c r="S415" i="24"/>
  <c r="T415" i="24" s="1"/>
  <c r="Q415" i="24"/>
  <c r="U415" i="24" s="1"/>
  <c r="AD414" i="24"/>
  <c r="S414" i="24"/>
  <c r="T414" i="24" s="1"/>
  <c r="Q414" i="24"/>
  <c r="U414" i="24" s="1"/>
  <c r="AD413" i="24"/>
  <c r="S413" i="24"/>
  <c r="T413" i="24" s="1"/>
  <c r="Q413" i="24"/>
  <c r="U413" i="24" s="1"/>
  <c r="AD412" i="24"/>
  <c r="S412" i="24"/>
  <c r="T412" i="24" s="1"/>
  <c r="Q412" i="24"/>
  <c r="U412" i="24" s="1"/>
  <c r="AD411" i="24"/>
  <c r="S411" i="24"/>
  <c r="T411" i="24" s="1"/>
  <c r="Q411" i="24"/>
  <c r="U411" i="24" s="1"/>
  <c r="AD410" i="24"/>
  <c r="S410" i="24"/>
  <c r="T410" i="24" s="1"/>
  <c r="Q410" i="24"/>
  <c r="U410" i="24" s="1"/>
  <c r="AD409" i="24"/>
  <c r="S409" i="24"/>
  <c r="T409" i="24" s="1"/>
  <c r="Q409" i="24"/>
  <c r="U409" i="24" s="1"/>
  <c r="AD408" i="24"/>
  <c r="S408" i="24"/>
  <c r="T408" i="24" s="1"/>
  <c r="Q408" i="24"/>
  <c r="U408" i="24" s="1"/>
  <c r="AD407" i="24"/>
  <c r="S407" i="24"/>
  <c r="T407" i="24" s="1"/>
  <c r="Q407" i="24"/>
  <c r="U407" i="24" s="1"/>
  <c r="AD406" i="24"/>
  <c r="S406" i="24"/>
  <c r="T406" i="24" s="1"/>
  <c r="Q406" i="24"/>
  <c r="U406" i="24" s="1"/>
  <c r="AD405" i="24"/>
  <c r="S405" i="24"/>
  <c r="T405" i="24" s="1"/>
  <c r="Q405" i="24"/>
  <c r="U405" i="24" s="1"/>
  <c r="AD404" i="24"/>
  <c r="S404" i="24"/>
  <c r="T404" i="24" s="1"/>
  <c r="Q404" i="24"/>
  <c r="U404" i="24" s="1"/>
  <c r="AD403" i="24"/>
  <c r="S403" i="24"/>
  <c r="T403" i="24" s="1"/>
  <c r="Q403" i="24"/>
  <c r="U403" i="24" s="1"/>
  <c r="AD402" i="24"/>
  <c r="S402" i="24"/>
  <c r="T402" i="24" s="1"/>
  <c r="Q402" i="24"/>
  <c r="U402" i="24" s="1"/>
  <c r="AD401" i="24"/>
  <c r="S401" i="24"/>
  <c r="T401" i="24" s="1"/>
  <c r="Q401" i="24"/>
  <c r="U401" i="24" s="1"/>
  <c r="AD400" i="24"/>
  <c r="S400" i="24"/>
  <c r="T400" i="24" s="1"/>
  <c r="Q400" i="24"/>
  <c r="U400" i="24" s="1"/>
  <c r="AD399" i="24"/>
  <c r="S399" i="24"/>
  <c r="T399" i="24" s="1"/>
  <c r="Q399" i="24"/>
  <c r="U399" i="24" s="1"/>
  <c r="AD398" i="24"/>
  <c r="S398" i="24"/>
  <c r="T398" i="24" s="1"/>
  <c r="Q398" i="24"/>
  <c r="U398" i="24" s="1"/>
  <c r="AD397" i="24"/>
  <c r="S397" i="24"/>
  <c r="T397" i="24" s="1"/>
  <c r="Q397" i="24"/>
  <c r="U397" i="24" s="1"/>
  <c r="AD396" i="24"/>
  <c r="S396" i="24"/>
  <c r="T396" i="24" s="1"/>
  <c r="Q396" i="24"/>
  <c r="U396" i="24" s="1"/>
  <c r="AD395" i="24"/>
  <c r="S395" i="24"/>
  <c r="T395" i="24" s="1"/>
  <c r="Q395" i="24"/>
  <c r="U395" i="24" s="1"/>
  <c r="AD394" i="24"/>
  <c r="S394" i="24"/>
  <c r="T394" i="24" s="1"/>
  <c r="Q394" i="24"/>
  <c r="U394" i="24" s="1"/>
  <c r="AD393" i="24"/>
  <c r="S393" i="24"/>
  <c r="T393" i="24" s="1"/>
  <c r="Q393" i="24"/>
  <c r="U393" i="24" s="1"/>
  <c r="AD392" i="24"/>
  <c r="S392" i="24"/>
  <c r="T392" i="24" s="1"/>
  <c r="Q392" i="24"/>
  <c r="U392" i="24" s="1"/>
  <c r="AD391" i="24"/>
  <c r="S391" i="24"/>
  <c r="T391" i="24" s="1"/>
  <c r="Q391" i="24"/>
  <c r="U391" i="24" s="1"/>
  <c r="AD390" i="24"/>
  <c r="S390" i="24"/>
  <c r="T390" i="24" s="1"/>
  <c r="Q390" i="24"/>
  <c r="U390" i="24" s="1"/>
  <c r="AD389" i="24"/>
  <c r="S389" i="24"/>
  <c r="T389" i="24" s="1"/>
  <c r="Q389" i="24"/>
  <c r="U389" i="24" s="1"/>
  <c r="AD388" i="24"/>
  <c r="S388" i="24"/>
  <c r="T388" i="24" s="1"/>
  <c r="Q388" i="24"/>
  <c r="U388" i="24" s="1"/>
  <c r="AD387" i="24"/>
  <c r="S387" i="24"/>
  <c r="T387" i="24" s="1"/>
  <c r="Q387" i="24"/>
  <c r="U387" i="24" s="1"/>
  <c r="AD386" i="24"/>
  <c r="S386" i="24"/>
  <c r="T386" i="24" s="1"/>
  <c r="Q386" i="24"/>
  <c r="U386" i="24" s="1"/>
  <c r="AD385" i="24"/>
  <c r="S385" i="24"/>
  <c r="T385" i="24" s="1"/>
  <c r="Q385" i="24"/>
  <c r="U385" i="24" s="1"/>
  <c r="AD384" i="24"/>
  <c r="S384" i="24"/>
  <c r="T384" i="24" s="1"/>
  <c r="Q384" i="24"/>
  <c r="U384" i="24" s="1"/>
  <c r="AD383" i="24"/>
  <c r="S383" i="24"/>
  <c r="T383" i="24" s="1"/>
  <c r="Q383" i="24"/>
  <c r="U383" i="24" s="1"/>
  <c r="AD382" i="24"/>
  <c r="S382" i="24"/>
  <c r="T382" i="24" s="1"/>
  <c r="Q382" i="24"/>
  <c r="U382" i="24" s="1"/>
  <c r="AD381" i="24"/>
  <c r="S381" i="24"/>
  <c r="T381" i="24" s="1"/>
  <c r="Q381" i="24"/>
  <c r="U381" i="24" s="1"/>
  <c r="AD380" i="24"/>
  <c r="S380" i="24"/>
  <c r="T380" i="24" s="1"/>
  <c r="Q380" i="24"/>
  <c r="U380" i="24" s="1"/>
  <c r="AD379" i="24"/>
  <c r="S379" i="24"/>
  <c r="T379" i="24" s="1"/>
  <c r="Q379" i="24"/>
  <c r="U379" i="24" s="1"/>
  <c r="AD378" i="24"/>
  <c r="S378" i="24"/>
  <c r="T378" i="24" s="1"/>
  <c r="Q378" i="24"/>
  <c r="U378" i="24" s="1"/>
  <c r="AD377" i="24"/>
  <c r="S377" i="24"/>
  <c r="T377" i="24" s="1"/>
  <c r="Q377" i="24"/>
  <c r="U377" i="24" s="1"/>
  <c r="AD376" i="24"/>
  <c r="S376" i="24"/>
  <c r="T376" i="24" s="1"/>
  <c r="Q376" i="24"/>
  <c r="U376" i="24" s="1"/>
  <c r="AD375" i="24"/>
  <c r="S375" i="24"/>
  <c r="T375" i="24" s="1"/>
  <c r="Q375" i="24"/>
  <c r="U375" i="24" s="1"/>
  <c r="AD374" i="24"/>
  <c r="S374" i="24"/>
  <c r="T374" i="24" s="1"/>
  <c r="Q374" i="24"/>
  <c r="U374" i="24" s="1"/>
  <c r="AD373" i="24"/>
  <c r="S373" i="24"/>
  <c r="T373" i="24" s="1"/>
  <c r="Q373" i="24"/>
  <c r="U373" i="24" s="1"/>
  <c r="AD372" i="24"/>
  <c r="S372" i="24"/>
  <c r="T372" i="24" s="1"/>
  <c r="Q372" i="24"/>
  <c r="U372" i="24" s="1"/>
  <c r="AD371" i="24"/>
  <c r="S371" i="24"/>
  <c r="T371" i="24" s="1"/>
  <c r="Q371" i="24"/>
  <c r="U371" i="24" s="1"/>
  <c r="AD370" i="24"/>
  <c r="S370" i="24"/>
  <c r="T370" i="24" s="1"/>
  <c r="Q370" i="24"/>
  <c r="U370" i="24" s="1"/>
  <c r="AD369" i="24"/>
  <c r="S369" i="24"/>
  <c r="T369" i="24" s="1"/>
  <c r="Q369" i="24"/>
  <c r="U369" i="24" s="1"/>
  <c r="AD368" i="24"/>
  <c r="S368" i="24"/>
  <c r="T368" i="24" s="1"/>
  <c r="Q368" i="24"/>
  <c r="U368" i="24" s="1"/>
  <c r="AD367" i="24"/>
  <c r="S367" i="24"/>
  <c r="T367" i="24" s="1"/>
  <c r="Q367" i="24"/>
  <c r="U367" i="24" s="1"/>
  <c r="AD366" i="24"/>
  <c r="S366" i="24"/>
  <c r="T366" i="24" s="1"/>
  <c r="Q366" i="24"/>
  <c r="U366" i="24" s="1"/>
  <c r="AD365" i="24"/>
  <c r="S365" i="24"/>
  <c r="T365" i="24" s="1"/>
  <c r="Q365" i="24"/>
  <c r="U365" i="24" s="1"/>
  <c r="AD364" i="24"/>
  <c r="S364" i="24"/>
  <c r="T364" i="24" s="1"/>
  <c r="Q364" i="24"/>
  <c r="U364" i="24" s="1"/>
  <c r="AD363" i="24"/>
  <c r="S363" i="24"/>
  <c r="T363" i="24" s="1"/>
  <c r="Q363" i="24"/>
  <c r="U363" i="24" s="1"/>
  <c r="AD362" i="24"/>
  <c r="S362" i="24"/>
  <c r="T362" i="24" s="1"/>
  <c r="Q362" i="24"/>
  <c r="U362" i="24" s="1"/>
  <c r="AD361" i="24"/>
  <c r="S361" i="24"/>
  <c r="T361" i="24" s="1"/>
  <c r="Q361" i="24"/>
  <c r="U361" i="24" s="1"/>
  <c r="AD360" i="24"/>
  <c r="S360" i="24"/>
  <c r="T360" i="24" s="1"/>
  <c r="Q360" i="24"/>
  <c r="U360" i="24" s="1"/>
  <c r="AD359" i="24"/>
  <c r="S359" i="24"/>
  <c r="T359" i="24" s="1"/>
  <c r="Q359" i="24"/>
  <c r="U359" i="24" s="1"/>
  <c r="AD358" i="24"/>
  <c r="S358" i="24"/>
  <c r="T358" i="24" s="1"/>
  <c r="Q358" i="24"/>
  <c r="U358" i="24" s="1"/>
  <c r="AD357" i="24"/>
  <c r="S357" i="24"/>
  <c r="T357" i="24" s="1"/>
  <c r="Q357" i="24"/>
  <c r="U357" i="24" s="1"/>
  <c r="AD356" i="24"/>
  <c r="S356" i="24"/>
  <c r="T356" i="24" s="1"/>
  <c r="Q356" i="24"/>
  <c r="U356" i="24" s="1"/>
  <c r="AD355" i="24"/>
  <c r="S355" i="24"/>
  <c r="T355" i="24" s="1"/>
  <c r="Q355" i="24"/>
  <c r="U355" i="24" s="1"/>
  <c r="AD354" i="24"/>
  <c r="S354" i="24"/>
  <c r="T354" i="24" s="1"/>
  <c r="Q354" i="24"/>
  <c r="U354" i="24" s="1"/>
  <c r="AD353" i="24"/>
  <c r="S353" i="24"/>
  <c r="T353" i="24" s="1"/>
  <c r="Q353" i="24"/>
  <c r="U353" i="24" s="1"/>
  <c r="AD352" i="24"/>
  <c r="S352" i="24"/>
  <c r="T352" i="24" s="1"/>
  <c r="Q352" i="24"/>
  <c r="U352" i="24" s="1"/>
  <c r="AD351" i="24"/>
  <c r="S351" i="24"/>
  <c r="T351" i="24" s="1"/>
  <c r="Q351" i="24"/>
  <c r="U351" i="24" s="1"/>
  <c r="AD350" i="24"/>
  <c r="S350" i="24"/>
  <c r="T350" i="24" s="1"/>
  <c r="Q350" i="24"/>
  <c r="U350" i="24" s="1"/>
  <c r="AD349" i="24"/>
  <c r="S349" i="24"/>
  <c r="T349" i="24" s="1"/>
  <c r="Q349" i="24"/>
  <c r="U349" i="24" s="1"/>
  <c r="AD348" i="24"/>
  <c r="S348" i="24"/>
  <c r="T348" i="24" s="1"/>
  <c r="Q348" i="24"/>
  <c r="U348" i="24" s="1"/>
  <c r="AD347" i="24"/>
  <c r="S347" i="24"/>
  <c r="T347" i="24" s="1"/>
  <c r="Q347" i="24"/>
  <c r="U347" i="24" s="1"/>
  <c r="AD346" i="24"/>
  <c r="S346" i="24"/>
  <c r="T346" i="24" s="1"/>
  <c r="Q346" i="24"/>
  <c r="U346" i="24" s="1"/>
  <c r="AD345" i="24"/>
  <c r="S345" i="24"/>
  <c r="T345" i="24" s="1"/>
  <c r="Q345" i="24"/>
  <c r="U345" i="24" s="1"/>
  <c r="AD344" i="24"/>
  <c r="S344" i="24"/>
  <c r="T344" i="24" s="1"/>
  <c r="Q344" i="24"/>
  <c r="U344" i="24" s="1"/>
  <c r="AD343" i="24"/>
  <c r="S343" i="24"/>
  <c r="T343" i="24" s="1"/>
  <c r="Q343" i="24"/>
  <c r="U343" i="24" s="1"/>
  <c r="AD342" i="24"/>
  <c r="S342" i="24"/>
  <c r="T342" i="24" s="1"/>
  <c r="Q342" i="24"/>
  <c r="U342" i="24" s="1"/>
  <c r="AD341" i="24"/>
  <c r="S341" i="24"/>
  <c r="T341" i="24" s="1"/>
  <c r="Q341" i="24"/>
  <c r="U341" i="24" s="1"/>
  <c r="AD340" i="24"/>
  <c r="S340" i="24"/>
  <c r="T340" i="24" s="1"/>
  <c r="Q340" i="24"/>
  <c r="U340" i="24" s="1"/>
  <c r="AD339" i="24"/>
  <c r="S339" i="24"/>
  <c r="T339" i="24" s="1"/>
  <c r="Q339" i="24"/>
  <c r="U339" i="24" s="1"/>
  <c r="AD338" i="24"/>
  <c r="S338" i="24"/>
  <c r="T338" i="24" s="1"/>
  <c r="Q338" i="24"/>
  <c r="U338" i="24" s="1"/>
  <c r="AD337" i="24"/>
  <c r="S337" i="24"/>
  <c r="T337" i="24" s="1"/>
  <c r="Q337" i="24"/>
  <c r="U337" i="24" s="1"/>
  <c r="AD336" i="24"/>
  <c r="S336" i="24"/>
  <c r="T336" i="24" s="1"/>
  <c r="Q336" i="24"/>
  <c r="U336" i="24" s="1"/>
  <c r="AD335" i="24"/>
  <c r="S335" i="24"/>
  <c r="T335" i="24" s="1"/>
  <c r="Q335" i="24"/>
  <c r="U335" i="24" s="1"/>
  <c r="AD334" i="24"/>
  <c r="S334" i="24"/>
  <c r="T334" i="24" s="1"/>
  <c r="Q334" i="24"/>
  <c r="U334" i="24" s="1"/>
  <c r="AD333" i="24"/>
  <c r="S333" i="24"/>
  <c r="T333" i="24" s="1"/>
  <c r="Q333" i="24"/>
  <c r="U333" i="24" s="1"/>
  <c r="AD332" i="24"/>
  <c r="S332" i="24"/>
  <c r="T332" i="24" s="1"/>
  <c r="Q332" i="24"/>
  <c r="U332" i="24" s="1"/>
  <c r="AD331" i="24"/>
  <c r="S331" i="24"/>
  <c r="T331" i="24" s="1"/>
  <c r="Q331" i="24"/>
  <c r="U331" i="24" s="1"/>
  <c r="AD330" i="24"/>
  <c r="S330" i="24"/>
  <c r="T330" i="24" s="1"/>
  <c r="Q330" i="24"/>
  <c r="U330" i="24" s="1"/>
  <c r="AD329" i="24"/>
  <c r="S329" i="24"/>
  <c r="T329" i="24" s="1"/>
  <c r="Q329" i="24"/>
  <c r="U329" i="24" s="1"/>
  <c r="AD328" i="24"/>
  <c r="S328" i="24"/>
  <c r="T328" i="24" s="1"/>
  <c r="Q328" i="24"/>
  <c r="U328" i="24" s="1"/>
  <c r="AD327" i="24"/>
  <c r="S327" i="24"/>
  <c r="T327" i="24" s="1"/>
  <c r="Q327" i="24"/>
  <c r="U327" i="24" s="1"/>
  <c r="AD326" i="24"/>
  <c r="S326" i="24"/>
  <c r="T326" i="24" s="1"/>
  <c r="Q326" i="24"/>
  <c r="U326" i="24" s="1"/>
  <c r="AD325" i="24"/>
  <c r="S325" i="24"/>
  <c r="T325" i="24" s="1"/>
  <c r="Q325" i="24"/>
  <c r="U325" i="24" s="1"/>
  <c r="AD324" i="24"/>
  <c r="S324" i="24"/>
  <c r="T324" i="24" s="1"/>
  <c r="Q324" i="24"/>
  <c r="U324" i="24" s="1"/>
  <c r="AD323" i="24"/>
  <c r="S323" i="24"/>
  <c r="T323" i="24" s="1"/>
  <c r="Q323" i="24"/>
  <c r="U323" i="24" s="1"/>
  <c r="AD322" i="24"/>
  <c r="S322" i="24"/>
  <c r="T322" i="24" s="1"/>
  <c r="Q322" i="24"/>
  <c r="U322" i="24" s="1"/>
  <c r="AD321" i="24"/>
  <c r="S321" i="24"/>
  <c r="T321" i="24" s="1"/>
  <c r="Q321" i="24"/>
  <c r="U321" i="24" s="1"/>
  <c r="AD320" i="24"/>
  <c r="S320" i="24"/>
  <c r="T320" i="24" s="1"/>
  <c r="Q320" i="24"/>
  <c r="U320" i="24" s="1"/>
  <c r="AD319" i="24"/>
  <c r="S319" i="24"/>
  <c r="T319" i="24" s="1"/>
  <c r="Q319" i="24"/>
  <c r="U319" i="24" s="1"/>
  <c r="AD318" i="24"/>
  <c r="S318" i="24"/>
  <c r="T318" i="24" s="1"/>
  <c r="Q318" i="24"/>
  <c r="U318" i="24" s="1"/>
  <c r="AD317" i="24"/>
  <c r="S317" i="24"/>
  <c r="T317" i="24" s="1"/>
  <c r="Q317" i="24"/>
  <c r="U317" i="24" s="1"/>
  <c r="AD316" i="24"/>
  <c r="S316" i="24"/>
  <c r="T316" i="24" s="1"/>
  <c r="Q316" i="24"/>
  <c r="U316" i="24" s="1"/>
  <c r="AD315" i="24"/>
  <c r="S315" i="24"/>
  <c r="T315" i="24" s="1"/>
  <c r="Q315" i="24"/>
  <c r="U315" i="24" s="1"/>
  <c r="AD314" i="24"/>
  <c r="S314" i="24"/>
  <c r="T314" i="24" s="1"/>
  <c r="Q314" i="24"/>
  <c r="U314" i="24" s="1"/>
  <c r="AD313" i="24"/>
  <c r="S313" i="24"/>
  <c r="T313" i="24" s="1"/>
  <c r="Q313" i="24"/>
  <c r="U313" i="24" s="1"/>
  <c r="AD312" i="24"/>
  <c r="S312" i="24"/>
  <c r="T312" i="24" s="1"/>
  <c r="Q312" i="24"/>
  <c r="U312" i="24" s="1"/>
  <c r="AD311" i="24"/>
  <c r="S311" i="24"/>
  <c r="T311" i="24" s="1"/>
  <c r="Q311" i="24"/>
  <c r="U311" i="24" s="1"/>
  <c r="AD310" i="24"/>
  <c r="S310" i="24"/>
  <c r="T310" i="24" s="1"/>
  <c r="Q310" i="24"/>
  <c r="U310" i="24" s="1"/>
  <c r="AD309" i="24"/>
  <c r="S309" i="24"/>
  <c r="T309" i="24" s="1"/>
  <c r="Q309" i="24"/>
  <c r="U309" i="24" s="1"/>
  <c r="AD308" i="24"/>
  <c r="S308" i="24"/>
  <c r="T308" i="24" s="1"/>
  <c r="Q308" i="24"/>
  <c r="U308" i="24" s="1"/>
  <c r="AD307" i="24"/>
  <c r="S307" i="24"/>
  <c r="T307" i="24" s="1"/>
  <c r="Q307" i="24"/>
  <c r="U307" i="24" s="1"/>
  <c r="AD306" i="24"/>
  <c r="S306" i="24"/>
  <c r="T306" i="24" s="1"/>
  <c r="Q306" i="24"/>
  <c r="U306" i="24" s="1"/>
  <c r="AD305" i="24"/>
  <c r="S305" i="24"/>
  <c r="T305" i="24" s="1"/>
  <c r="Q305" i="24"/>
  <c r="U305" i="24" s="1"/>
  <c r="AD304" i="24"/>
  <c r="S304" i="24"/>
  <c r="T304" i="24" s="1"/>
  <c r="Q304" i="24"/>
  <c r="U304" i="24" s="1"/>
  <c r="AD303" i="24"/>
  <c r="S303" i="24"/>
  <c r="T303" i="24" s="1"/>
  <c r="Q303" i="24"/>
  <c r="U303" i="24" s="1"/>
  <c r="AD302" i="24"/>
  <c r="S302" i="24"/>
  <c r="T302" i="24" s="1"/>
  <c r="Q302" i="24"/>
  <c r="U302" i="24" s="1"/>
  <c r="AD301" i="24"/>
  <c r="S301" i="24"/>
  <c r="T301" i="24" s="1"/>
  <c r="Q301" i="24"/>
  <c r="U301" i="24" s="1"/>
  <c r="AD300" i="24"/>
  <c r="S300" i="24"/>
  <c r="T300" i="24" s="1"/>
  <c r="Q300" i="24"/>
  <c r="U300" i="24" s="1"/>
  <c r="AD299" i="24"/>
  <c r="S299" i="24"/>
  <c r="T299" i="24" s="1"/>
  <c r="Q299" i="24"/>
  <c r="U299" i="24" s="1"/>
  <c r="AD298" i="24"/>
  <c r="S298" i="24"/>
  <c r="T298" i="24" s="1"/>
  <c r="Q298" i="24"/>
  <c r="U298" i="24" s="1"/>
  <c r="AD297" i="24"/>
  <c r="S297" i="24"/>
  <c r="T297" i="24" s="1"/>
  <c r="Q297" i="24"/>
  <c r="U297" i="24" s="1"/>
  <c r="AD296" i="24"/>
  <c r="S296" i="24"/>
  <c r="T296" i="24" s="1"/>
  <c r="Q296" i="24"/>
  <c r="U296" i="24" s="1"/>
  <c r="AD295" i="24"/>
  <c r="S295" i="24"/>
  <c r="T295" i="24" s="1"/>
  <c r="Q295" i="24"/>
  <c r="U295" i="24" s="1"/>
  <c r="AD294" i="24"/>
  <c r="S294" i="24"/>
  <c r="T294" i="24" s="1"/>
  <c r="Q294" i="24"/>
  <c r="U294" i="24" s="1"/>
  <c r="AD293" i="24"/>
  <c r="S293" i="24"/>
  <c r="T293" i="24" s="1"/>
  <c r="Q293" i="24"/>
  <c r="U293" i="24" s="1"/>
  <c r="AD292" i="24"/>
  <c r="S292" i="24"/>
  <c r="T292" i="24" s="1"/>
  <c r="Q292" i="24"/>
  <c r="U292" i="24" s="1"/>
  <c r="AD291" i="24"/>
  <c r="S291" i="24"/>
  <c r="T291" i="24" s="1"/>
  <c r="Q291" i="24"/>
  <c r="U291" i="24" s="1"/>
  <c r="AD290" i="24"/>
  <c r="S290" i="24"/>
  <c r="T290" i="24" s="1"/>
  <c r="Q290" i="24"/>
  <c r="U290" i="24" s="1"/>
  <c r="AD289" i="24"/>
  <c r="S289" i="24"/>
  <c r="T289" i="24" s="1"/>
  <c r="Q289" i="24"/>
  <c r="U289" i="24" s="1"/>
  <c r="AD288" i="24"/>
  <c r="S288" i="24"/>
  <c r="T288" i="24" s="1"/>
  <c r="Q288" i="24"/>
  <c r="U288" i="24" s="1"/>
  <c r="AD287" i="24"/>
  <c r="S287" i="24"/>
  <c r="T287" i="24" s="1"/>
  <c r="Q287" i="24"/>
  <c r="U287" i="24" s="1"/>
  <c r="AD286" i="24"/>
  <c r="S286" i="24"/>
  <c r="T286" i="24" s="1"/>
  <c r="Q286" i="24"/>
  <c r="U286" i="24" s="1"/>
  <c r="AD285" i="24"/>
  <c r="S285" i="24"/>
  <c r="T285" i="24" s="1"/>
  <c r="Q285" i="24"/>
  <c r="U285" i="24" s="1"/>
  <c r="AD284" i="24"/>
  <c r="S284" i="24"/>
  <c r="T284" i="24" s="1"/>
  <c r="Q284" i="24"/>
  <c r="U284" i="24" s="1"/>
  <c r="AD283" i="24"/>
  <c r="S283" i="24"/>
  <c r="T283" i="24" s="1"/>
  <c r="Q283" i="24"/>
  <c r="U283" i="24" s="1"/>
  <c r="AD282" i="24"/>
  <c r="S282" i="24"/>
  <c r="T282" i="24" s="1"/>
  <c r="Q282" i="24"/>
  <c r="U282" i="24" s="1"/>
  <c r="AD281" i="24"/>
  <c r="S281" i="24"/>
  <c r="T281" i="24" s="1"/>
  <c r="Q281" i="24"/>
  <c r="U281" i="24" s="1"/>
  <c r="AD280" i="24"/>
  <c r="S280" i="24"/>
  <c r="T280" i="24" s="1"/>
  <c r="Q280" i="24"/>
  <c r="U280" i="24" s="1"/>
  <c r="AD279" i="24"/>
  <c r="S279" i="24"/>
  <c r="T279" i="24" s="1"/>
  <c r="Q279" i="24"/>
  <c r="U279" i="24" s="1"/>
  <c r="AD278" i="24"/>
  <c r="S278" i="24"/>
  <c r="T278" i="24" s="1"/>
  <c r="Q278" i="24"/>
  <c r="U278" i="24" s="1"/>
  <c r="AD277" i="24"/>
  <c r="S277" i="24"/>
  <c r="T277" i="24" s="1"/>
  <c r="Q277" i="24"/>
  <c r="U277" i="24" s="1"/>
  <c r="AD276" i="24"/>
  <c r="S276" i="24"/>
  <c r="T276" i="24" s="1"/>
  <c r="Q276" i="24"/>
  <c r="U276" i="24" s="1"/>
  <c r="AD275" i="24"/>
  <c r="S275" i="24"/>
  <c r="T275" i="24" s="1"/>
  <c r="Q275" i="24"/>
  <c r="U275" i="24" s="1"/>
  <c r="AD274" i="24"/>
  <c r="S274" i="24"/>
  <c r="T274" i="24" s="1"/>
  <c r="Q274" i="24"/>
  <c r="U274" i="24" s="1"/>
  <c r="AD273" i="24"/>
  <c r="S273" i="24"/>
  <c r="T273" i="24" s="1"/>
  <c r="Q273" i="24"/>
  <c r="U273" i="24" s="1"/>
  <c r="AD272" i="24"/>
  <c r="S272" i="24"/>
  <c r="T272" i="24" s="1"/>
  <c r="Q272" i="24"/>
  <c r="U272" i="24" s="1"/>
  <c r="AD271" i="24"/>
  <c r="S271" i="24"/>
  <c r="T271" i="24" s="1"/>
  <c r="Q271" i="24"/>
  <c r="U271" i="24" s="1"/>
  <c r="AD270" i="24"/>
  <c r="S270" i="24"/>
  <c r="T270" i="24" s="1"/>
  <c r="Q270" i="24"/>
  <c r="U270" i="24" s="1"/>
  <c r="AD269" i="24"/>
  <c r="S269" i="24"/>
  <c r="T269" i="24" s="1"/>
  <c r="Q269" i="24"/>
  <c r="U269" i="24" s="1"/>
  <c r="AD268" i="24"/>
  <c r="S268" i="24"/>
  <c r="T268" i="24" s="1"/>
  <c r="Q268" i="24"/>
  <c r="U268" i="24" s="1"/>
  <c r="AD267" i="24"/>
  <c r="S267" i="24"/>
  <c r="T267" i="24" s="1"/>
  <c r="Q267" i="24"/>
  <c r="U267" i="24" s="1"/>
  <c r="AD266" i="24"/>
  <c r="S266" i="24"/>
  <c r="T266" i="24" s="1"/>
  <c r="Q266" i="24"/>
  <c r="U266" i="24" s="1"/>
  <c r="AD265" i="24"/>
  <c r="S265" i="24"/>
  <c r="T265" i="24" s="1"/>
  <c r="Q265" i="24"/>
  <c r="U265" i="24" s="1"/>
  <c r="AD264" i="24"/>
  <c r="S264" i="24"/>
  <c r="T264" i="24" s="1"/>
  <c r="Q264" i="24"/>
  <c r="U264" i="24" s="1"/>
  <c r="AD263" i="24"/>
  <c r="S263" i="24"/>
  <c r="T263" i="24" s="1"/>
  <c r="Q263" i="24"/>
  <c r="U263" i="24" s="1"/>
  <c r="AD262" i="24"/>
  <c r="S262" i="24"/>
  <c r="T262" i="24" s="1"/>
  <c r="Q262" i="24"/>
  <c r="U262" i="24" s="1"/>
  <c r="AD261" i="24"/>
  <c r="S261" i="24"/>
  <c r="T261" i="24" s="1"/>
  <c r="Q261" i="24"/>
  <c r="U261" i="24" s="1"/>
  <c r="AD260" i="24"/>
  <c r="S260" i="24"/>
  <c r="T260" i="24" s="1"/>
  <c r="Q260" i="24"/>
  <c r="U260" i="24" s="1"/>
  <c r="AD259" i="24"/>
  <c r="S259" i="24"/>
  <c r="T259" i="24" s="1"/>
  <c r="Q259" i="24"/>
  <c r="U259" i="24" s="1"/>
  <c r="AD258" i="24"/>
  <c r="S258" i="24"/>
  <c r="T258" i="24" s="1"/>
  <c r="Q258" i="24"/>
  <c r="U258" i="24" s="1"/>
  <c r="AD257" i="24"/>
  <c r="S257" i="24"/>
  <c r="T257" i="24" s="1"/>
  <c r="Q257" i="24"/>
  <c r="U257" i="24" s="1"/>
  <c r="AD256" i="24"/>
  <c r="S256" i="24"/>
  <c r="T256" i="24" s="1"/>
  <c r="Q256" i="24"/>
  <c r="U256" i="24" s="1"/>
  <c r="AD255" i="24"/>
  <c r="S255" i="24"/>
  <c r="T255" i="24" s="1"/>
  <c r="Q255" i="24"/>
  <c r="U255" i="24" s="1"/>
  <c r="AD254" i="24"/>
  <c r="S254" i="24"/>
  <c r="T254" i="24" s="1"/>
  <c r="Q254" i="24"/>
  <c r="U254" i="24" s="1"/>
  <c r="AD253" i="24"/>
  <c r="S253" i="24"/>
  <c r="T253" i="24" s="1"/>
  <c r="Q253" i="24"/>
  <c r="U253" i="24" s="1"/>
  <c r="AD252" i="24"/>
  <c r="S252" i="24"/>
  <c r="T252" i="24" s="1"/>
  <c r="Q252" i="24"/>
  <c r="U252" i="24" s="1"/>
  <c r="AD251" i="24"/>
  <c r="S251" i="24"/>
  <c r="T251" i="24" s="1"/>
  <c r="Q251" i="24"/>
  <c r="U251" i="24" s="1"/>
  <c r="AD250" i="24"/>
  <c r="S250" i="24"/>
  <c r="T250" i="24" s="1"/>
  <c r="Q250" i="24"/>
  <c r="U250" i="24" s="1"/>
  <c r="AD249" i="24"/>
  <c r="S249" i="24"/>
  <c r="T249" i="24" s="1"/>
  <c r="Q249" i="24"/>
  <c r="U249" i="24" s="1"/>
  <c r="AD248" i="24"/>
  <c r="S248" i="24"/>
  <c r="T248" i="24" s="1"/>
  <c r="Q248" i="24"/>
  <c r="U248" i="24" s="1"/>
  <c r="AD247" i="24"/>
  <c r="S247" i="24"/>
  <c r="T247" i="24" s="1"/>
  <c r="Q247" i="24"/>
  <c r="U247" i="24" s="1"/>
  <c r="AD246" i="24"/>
  <c r="S246" i="24"/>
  <c r="T246" i="24" s="1"/>
  <c r="Q246" i="24"/>
  <c r="U246" i="24" s="1"/>
  <c r="AD245" i="24"/>
  <c r="S245" i="24"/>
  <c r="T245" i="24" s="1"/>
  <c r="Q245" i="24"/>
  <c r="U245" i="24" s="1"/>
  <c r="AD244" i="24"/>
  <c r="S244" i="24"/>
  <c r="T244" i="24" s="1"/>
  <c r="Q244" i="24"/>
  <c r="U244" i="24" s="1"/>
  <c r="AD243" i="24"/>
  <c r="S243" i="24"/>
  <c r="T243" i="24" s="1"/>
  <c r="Q243" i="24"/>
  <c r="U243" i="24" s="1"/>
  <c r="AD242" i="24"/>
  <c r="S242" i="24"/>
  <c r="T242" i="24" s="1"/>
  <c r="Q242" i="24"/>
  <c r="U242" i="24" s="1"/>
  <c r="AD241" i="24"/>
  <c r="S241" i="24"/>
  <c r="T241" i="24" s="1"/>
  <c r="Q241" i="24"/>
  <c r="U241" i="24" s="1"/>
  <c r="AD240" i="24"/>
  <c r="S240" i="24"/>
  <c r="T240" i="24" s="1"/>
  <c r="Q240" i="24"/>
  <c r="U240" i="24" s="1"/>
  <c r="AD239" i="24"/>
  <c r="S239" i="24"/>
  <c r="T239" i="24" s="1"/>
  <c r="Q239" i="24"/>
  <c r="U239" i="24" s="1"/>
  <c r="AD238" i="24"/>
  <c r="S238" i="24"/>
  <c r="T238" i="24" s="1"/>
  <c r="Q238" i="24"/>
  <c r="U238" i="24" s="1"/>
  <c r="AD237" i="24"/>
  <c r="S237" i="24"/>
  <c r="T237" i="24" s="1"/>
  <c r="Q237" i="24"/>
  <c r="U237" i="24" s="1"/>
  <c r="AD236" i="24"/>
  <c r="S236" i="24"/>
  <c r="T236" i="24" s="1"/>
  <c r="Q236" i="24"/>
  <c r="U236" i="24" s="1"/>
  <c r="AD235" i="24"/>
  <c r="S235" i="24"/>
  <c r="T235" i="24" s="1"/>
  <c r="Q235" i="24"/>
  <c r="U235" i="24" s="1"/>
  <c r="AD234" i="24"/>
  <c r="S234" i="24"/>
  <c r="T234" i="24" s="1"/>
  <c r="Q234" i="24"/>
  <c r="U234" i="24" s="1"/>
  <c r="AD233" i="24"/>
  <c r="S233" i="24"/>
  <c r="T233" i="24" s="1"/>
  <c r="Q233" i="24"/>
  <c r="U233" i="24" s="1"/>
  <c r="AD232" i="24"/>
  <c r="S232" i="24"/>
  <c r="T232" i="24" s="1"/>
  <c r="Q232" i="24"/>
  <c r="U232" i="24" s="1"/>
  <c r="AD231" i="24"/>
  <c r="S231" i="24"/>
  <c r="T231" i="24" s="1"/>
  <c r="Q231" i="24"/>
  <c r="U231" i="24" s="1"/>
  <c r="AD230" i="24"/>
  <c r="S230" i="24"/>
  <c r="T230" i="24" s="1"/>
  <c r="Q230" i="24"/>
  <c r="U230" i="24" s="1"/>
  <c r="AD229" i="24"/>
  <c r="S229" i="24"/>
  <c r="T229" i="24" s="1"/>
  <c r="Q229" i="24"/>
  <c r="U229" i="24" s="1"/>
  <c r="AD228" i="24"/>
  <c r="S228" i="24"/>
  <c r="T228" i="24" s="1"/>
  <c r="Q228" i="24"/>
  <c r="U228" i="24" s="1"/>
  <c r="AD227" i="24"/>
  <c r="S227" i="24"/>
  <c r="T227" i="24" s="1"/>
  <c r="Q227" i="24"/>
  <c r="U227" i="24" s="1"/>
  <c r="AD226" i="24"/>
  <c r="S226" i="24"/>
  <c r="T226" i="24" s="1"/>
  <c r="Q226" i="24"/>
  <c r="U226" i="24" s="1"/>
  <c r="AD225" i="24"/>
  <c r="S225" i="24"/>
  <c r="T225" i="24" s="1"/>
  <c r="Q225" i="24"/>
  <c r="U225" i="24" s="1"/>
  <c r="AD224" i="24"/>
  <c r="S224" i="24"/>
  <c r="T224" i="24" s="1"/>
  <c r="Q224" i="24"/>
  <c r="U224" i="24" s="1"/>
  <c r="AD223" i="24"/>
  <c r="S223" i="24"/>
  <c r="T223" i="24" s="1"/>
  <c r="Q223" i="24"/>
  <c r="U223" i="24" s="1"/>
  <c r="AD222" i="24"/>
  <c r="S222" i="24"/>
  <c r="T222" i="24" s="1"/>
  <c r="Q222" i="24"/>
  <c r="U222" i="24" s="1"/>
  <c r="AD221" i="24"/>
  <c r="S221" i="24"/>
  <c r="T221" i="24" s="1"/>
  <c r="Q221" i="24"/>
  <c r="U221" i="24" s="1"/>
  <c r="AD220" i="24"/>
  <c r="S220" i="24"/>
  <c r="T220" i="24" s="1"/>
  <c r="Q220" i="24"/>
  <c r="U220" i="24" s="1"/>
  <c r="AD219" i="24"/>
  <c r="S219" i="24"/>
  <c r="T219" i="24" s="1"/>
  <c r="Q219" i="24"/>
  <c r="U219" i="24" s="1"/>
  <c r="AD218" i="24"/>
  <c r="S218" i="24"/>
  <c r="T218" i="24" s="1"/>
  <c r="Q218" i="24"/>
  <c r="U218" i="24" s="1"/>
  <c r="AD217" i="24"/>
  <c r="S217" i="24"/>
  <c r="T217" i="24" s="1"/>
  <c r="Q217" i="24"/>
  <c r="U217" i="24" s="1"/>
  <c r="AD216" i="24"/>
  <c r="S216" i="24"/>
  <c r="T216" i="24" s="1"/>
  <c r="Q216" i="24"/>
  <c r="U216" i="24" s="1"/>
  <c r="AD215" i="24"/>
  <c r="S215" i="24"/>
  <c r="T215" i="24" s="1"/>
  <c r="Q215" i="24"/>
  <c r="U215" i="24" s="1"/>
  <c r="AD214" i="24"/>
  <c r="S214" i="24"/>
  <c r="T214" i="24" s="1"/>
  <c r="Q214" i="24"/>
  <c r="U214" i="24" s="1"/>
  <c r="AD213" i="24"/>
  <c r="S213" i="24"/>
  <c r="T213" i="24" s="1"/>
  <c r="Q213" i="24"/>
  <c r="U213" i="24" s="1"/>
  <c r="AD212" i="24"/>
  <c r="S212" i="24"/>
  <c r="T212" i="24" s="1"/>
  <c r="Q212" i="24"/>
  <c r="U212" i="24" s="1"/>
  <c r="AD211" i="24"/>
  <c r="S211" i="24"/>
  <c r="T211" i="24" s="1"/>
  <c r="Q211" i="24"/>
  <c r="U211" i="24" s="1"/>
  <c r="AD210" i="24"/>
  <c r="S210" i="24"/>
  <c r="T210" i="24" s="1"/>
  <c r="Q210" i="24"/>
  <c r="U210" i="24" s="1"/>
  <c r="AD209" i="24"/>
  <c r="S209" i="24"/>
  <c r="T209" i="24" s="1"/>
  <c r="Q209" i="24"/>
  <c r="U209" i="24" s="1"/>
  <c r="AD208" i="24"/>
  <c r="S208" i="24"/>
  <c r="T208" i="24" s="1"/>
  <c r="Q208" i="24"/>
  <c r="U208" i="24" s="1"/>
  <c r="AD207" i="24"/>
  <c r="S207" i="24"/>
  <c r="T207" i="24" s="1"/>
  <c r="Q207" i="24"/>
  <c r="U207" i="24" s="1"/>
  <c r="AD206" i="24"/>
  <c r="S206" i="24"/>
  <c r="T206" i="24" s="1"/>
  <c r="Q206" i="24"/>
  <c r="U206" i="24" s="1"/>
  <c r="AD205" i="24"/>
  <c r="S205" i="24"/>
  <c r="T205" i="24" s="1"/>
  <c r="Q205" i="24"/>
  <c r="U205" i="24" s="1"/>
  <c r="AD204" i="24"/>
  <c r="S204" i="24"/>
  <c r="T204" i="24" s="1"/>
  <c r="Q204" i="24"/>
  <c r="U204" i="24" s="1"/>
  <c r="AD203" i="24"/>
  <c r="S203" i="24"/>
  <c r="T203" i="24" s="1"/>
  <c r="Q203" i="24"/>
  <c r="U203" i="24" s="1"/>
  <c r="AD202" i="24"/>
  <c r="S202" i="24"/>
  <c r="T202" i="24" s="1"/>
  <c r="Q202" i="24"/>
  <c r="U202" i="24" s="1"/>
  <c r="AD201" i="24"/>
  <c r="S201" i="24"/>
  <c r="T201" i="24" s="1"/>
  <c r="Q201" i="24"/>
  <c r="U201" i="24" s="1"/>
  <c r="AD200" i="24"/>
  <c r="S200" i="24"/>
  <c r="T200" i="24" s="1"/>
  <c r="Q200" i="24"/>
  <c r="U200" i="24" s="1"/>
  <c r="AD199" i="24"/>
  <c r="S199" i="24"/>
  <c r="T199" i="24" s="1"/>
  <c r="Q199" i="24"/>
  <c r="U199" i="24" s="1"/>
  <c r="AD198" i="24"/>
  <c r="S198" i="24"/>
  <c r="T198" i="24" s="1"/>
  <c r="Q198" i="24"/>
  <c r="U198" i="24" s="1"/>
  <c r="AD197" i="24"/>
  <c r="S197" i="24"/>
  <c r="T197" i="24" s="1"/>
  <c r="Q197" i="24"/>
  <c r="U197" i="24" s="1"/>
  <c r="AD196" i="24"/>
  <c r="S196" i="24"/>
  <c r="T196" i="24" s="1"/>
  <c r="Q196" i="24"/>
  <c r="U196" i="24" s="1"/>
  <c r="AD195" i="24"/>
  <c r="S195" i="24"/>
  <c r="T195" i="24" s="1"/>
  <c r="Q195" i="24"/>
  <c r="U195" i="24" s="1"/>
  <c r="AD194" i="24"/>
  <c r="S194" i="24"/>
  <c r="T194" i="24" s="1"/>
  <c r="Q194" i="24"/>
  <c r="U194" i="24" s="1"/>
  <c r="AD193" i="24"/>
  <c r="S193" i="24"/>
  <c r="T193" i="24" s="1"/>
  <c r="Q193" i="24"/>
  <c r="U193" i="24" s="1"/>
  <c r="AD192" i="24"/>
  <c r="S192" i="24"/>
  <c r="T192" i="24" s="1"/>
  <c r="Q192" i="24"/>
  <c r="U192" i="24" s="1"/>
  <c r="AD191" i="24"/>
  <c r="S191" i="24"/>
  <c r="T191" i="24" s="1"/>
  <c r="Q191" i="24"/>
  <c r="U191" i="24" s="1"/>
  <c r="AD190" i="24"/>
  <c r="S190" i="24"/>
  <c r="T190" i="24" s="1"/>
  <c r="Q190" i="24"/>
  <c r="U190" i="24" s="1"/>
  <c r="AD189" i="24"/>
  <c r="S189" i="24"/>
  <c r="T189" i="24" s="1"/>
  <c r="Q189" i="24"/>
  <c r="U189" i="24" s="1"/>
  <c r="AD188" i="24"/>
  <c r="S188" i="24"/>
  <c r="T188" i="24" s="1"/>
  <c r="Q188" i="24"/>
  <c r="U188" i="24" s="1"/>
  <c r="AD187" i="24"/>
  <c r="S187" i="24"/>
  <c r="T187" i="24" s="1"/>
  <c r="Q187" i="24"/>
  <c r="U187" i="24" s="1"/>
  <c r="AD186" i="24"/>
  <c r="S186" i="24"/>
  <c r="T186" i="24" s="1"/>
  <c r="Q186" i="24"/>
  <c r="U186" i="24" s="1"/>
  <c r="AD185" i="24"/>
  <c r="S185" i="24"/>
  <c r="T185" i="24" s="1"/>
  <c r="Q185" i="24"/>
  <c r="U185" i="24" s="1"/>
  <c r="AD184" i="24"/>
  <c r="S184" i="24"/>
  <c r="T184" i="24" s="1"/>
  <c r="Q184" i="24"/>
  <c r="U184" i="24" s="1"/>
  <c r="AD183" i="24"/>
  <c r="S183" i="24"/>
  <c r="T183" i="24" s="1"/>
  <c r="Q183" i="24"/>
  <c r="U183" i="24" s="1"/>
  <c r="AD182" i="24"/>
  <c r="S182" i="24"/>
  <c r="T182" i="24" s="1"/>
  <c r="Q182" i="24"/>
  <c r="U182" i="24" s="1"/>
  <c r="AD181" i="24"/>
  <c r="S181" i="24"/>
  <c r="T181" i="24" s="1"/>
  <c r="Q181" i="24"/>
  <c r="U181" i="24" s="1"/>
  <c r="AD180" i="24"/>
  <c r="S180" i="24"/>
  <c r="T180" i="24" s="1"/>
  <c r="Q180" i="24"/>
  <c r="U180" i="24" s="1"/>
  <c r="AD179" i="24"/>
  <c r="S179" i="24"/>
  <c r="T179" i="24" s="1"/>
  <c r="Q179" i="24"/>
  <c r="U179" i="24" s="1"/>
  <c r="AD178" i="24"/>
  <c r="S178" i="24"/>
  <c r="T178" i="24" s="1"/>
  <c r="Q178" i="24"/>
  <c r="U178" i="24" s="1"/>
  <c r="AD177" i="24"/>
  <c r="S177" i="24"/>
  <c r="T177" i="24" s="1"/>
  <c r="Q177" i="24"/>
  <c r="U177" i="24" s="1"/>
  <c r="AD176" i="24"/>
  <c r="S176" i="24"/>
  <c r="T176" i="24" s="1"/>
  <c r="Q176" i="24"/>
  <c r="U176" i="24" s="1"/>
  <c r="AD175" i="24"/>
  <c r="S175" i="24"/>
  <c r="T175" i="24" s="1"/>
  <c r="Q175" i="24"/>
  <c r="U175" i="24" s="1"/>
  <c r="AD174" i="24"/>
  <c r="S174" i="24"/>
  <c r="T174" i="24" s="1"/>
  <c r="Q174" i="24"/>
  <c r="U174" i="24" s="1"/>
  <c r="AD173" i="24"/>
  <c r="S173" i="24"/>
  <c r="T173" i="24" s="1"/>
  <c r="Q173" i="24"/>
  <c r="U173" i="24" s="1"/>
  <c r="AD172" i="24"/>
  <c r="S172" i="24"/>
  <c r="T172" i="24" s="1"/>
  <c r="Q172" i="24"/>
  <c r="U172" i="24" s="1"/>
  <c r="AD171" i="24"/>
  <c r="S171" i="24"/>
  <c r="T171" i="24" s="1"/>
  <c r="Q171" i="24"/>
  <c r="U171" i="24" s="1"/>
  <c r="AD170" i="24"/>
  <c r="S170" i="24"/>
  <c r="T170" i="24" s="1"/>
  <c r="Q170" i="24"/>
  <c r="U170" i="24" s="1"/>
  <c r="AD169" i="24"/>
  <c r="S169" i="24"/>
  <c r="T169" i="24" s="1"/>
  <c r="Q169" i="24"/>
  <c r="U169" i="24" s="1"/>
  <c r="AD168" i="24"/>
  <c r="S168" i="24"/>
  <c r="T168" i="24" s="1"/>
  <c r="Q168" i="24"/>
  <c r="U168" i="24" s="1"/>
  <c r="AD167" i="24"/>
  <c r="S167" i="24"/>
  <c r="T167" i="24" s="1"/>
  <c r="Q167" i="24"/>
  <c r="U167" i="24" s="1"/>
  <c r="AD166" i="24"/>
  <c r="S166" i="24"/>
  <c r="T166" i="24" s="1"/>
  <c r="Q166" i="24"/>
  <c r="U166" i="24" s="1"/>
  <c r="AD165" i="24"/>
  <c r="S165" i="24"/>
  <c r="T165" i="24" s="1"/>
  <c r="Q165" i="24"/>
  <c r="U165" i="24" s="1"/>
  <c r="AD164" i="24"/>
  <c r="S164" i="24"/>
  <c r="T164" i="24" s="1"/>
  <c r="Q164" i="24"/>
  <c r="U164" i="24" s="1"/>
  <c r="AD163" i="24"/>
  <c r="S163" i="24"/>
  <c r="T163" i="24" s="1"/>
  <c r="Q163" i="24"/>
  <c r="U163" i="24" s="1"/>
  <c r="AD162" i="24"/>
  <c r="S162" i="24"/>
  <c r="T162" i="24" s="1"/>
  <c r="Q162" i="24"/>
  <c r="U162" i="24" s="1"/>
  <c r="AD161" i="24"/>
  <c r="S161" i="24"/>
  <c r="T161" i="24" s="1"/>
  <c r="Q161" i="24"/>
  <c r="U161" i="24" s="1"/>
  <c r="AD160" i="24"/>
  <c r="S160" i="24"/>
  <c r="T160" i="24" s="1"/>
  <c r="Q160" i="24"/>
  <c r="U160" i="24" s="1"/>
  <c r="AD159" i="24"/>
  <c r="S159" i="24"/>
  <c r="T159" i="24" s="1"/>
  <c r="Q159" i="24"/>
  <c r="U159" i="24" s="1"/>
  <c r="AD158" i="24"/>
  <c r="S158" i="24"/>
  <c r="T158" i="24" s="1"/>
  <c r="Q158" i="24"/>
  <c r="U158" i="24" s="1"/>
  <c r="AD157" i="24"/>
  <c r="S157" i="24"/>
  <c r="T157" i="24" s="1"/>
  <c r="Q157" i="24"/>
  <c r="U157" i="24" s="1"/>
  <c r="AD156" i="24"/>
  <c r="S156" i="24"/>
  <c r="T156" i="24" s="1"/>
  <c r="Q156" i="24"/>
  <c r="U156" i="24" s="1"/>
  <c r="AD155" i="24"/>
  <c r="S155" i="24"/>
  <c r="T155" i="24" s="1"/>
  <c r="Q155" i="24"/>
  <c r="U155" i="24" s="1"/>
  <c r="AD154" i="24"/>
  <c r="S154" i="24"/>
  <c r="T154" i="24" s="1"/>
  <c r="Q154" i="24"/>
  <c r="U154" i="24" s="1"/>
  <c r="AD153" i="24"/>
  <c r="S153" i="24"/>
  <c r="T153" i="24" s="1"/>
  <c r="AD152" i="24"/>
  <c r="S152" i="24"/>
  <c r="T152" i="24" s="1"/>
  <c r="Q152" i="24"/>
  <c r="U152" i="24" s="1"/>
  <c r="AD151" i="24"/>
  <c r="S151" i="24"/>
  <c r="T151" i="24" s="1"/>
  <c r="Q151" i="24"/>
  <c r="U151" i="24" s="1"/>
  <c r="AD150" i="24"/>
  <c r="S150" i="24"/>
  <c r="T150" i="24" s="1"/>
  <c r="Q150" i="24"/>
  <c r="U150" i="24" s="1"/>
  <c r="AD149" i="24"/>
  <c r="S149" i="24"/>
  <c r="T149" i="24" s="1"/>
  <c r="Q149" i="24"/>
  <c r="U149" i="24" s="1"/>
  <c r="AD148" i="24"/>
  <c r="S148" i="24"/>
  <c r="T148" i="24" s="1"/>
  <c r="Q148" i="24"/>
  <c r="U148" i="24" s="1"/>
  <c r="AD147" i="24"/>
  <c r="S147" i="24"/>
  <c r="T147" i="24" s="1"/>
  <c r="Q147" i="24"/>
  <c r="U147" i="24" s="1"/>
  <c r="AD146" i="24"/>
  <c r="S146" i="24"/>
  <c r="T146" i="24" s="1"/>
  <c r="Q146" i="24"/>
  <c r="U146" i="24" s="1"/>
  <c r="AD145" i="24"/>
  <c r="S145" i="24"/>
  <c r="T145" i="24" s="1"/>
  <c r="Q145" i="24"/>
  <c r="U145" i="24" s="1"/>
  <c r="AD144" i="24"/>
  <c r="S144" i="24"/>
  <c r="T144" i="24" s="1"/>
  <c r="Q144" i="24"/>
  <c r="U144" i="24" s="1"/>
  <c r="AD143" i="24"/>
  <c r="S143" i="24"/>
  <c r="T143" i="24" s="1"/>
  <c r="Q143" i="24"/>
  <c r="U143" i="24" s="1"/>
  <c r="AD142" i="24"/>
  <c r="S142" i="24"/>
  <c r="T142" i="24" s="1"/>
  <c r="Q142" i="24"/>
  <c r="U142" i="24" s="1"/>
  <c r="AD141" i="24"/>
  <c r="S141" i="24"/>
  <c r="T141" i="24" s="1"/>
  <c r="Q141" i="24"/>
  <c r="U141" i="24" s="1"/>
  <c r="AD140" i="24"/>
  <c r="S140" i="24"/>
  <c r="T140" i="24" s="1"/>
  <c r="Q140" i="24"/>
  <c r="U140" i="24" s="1"/>
  <c r="AD139" i="24"/>
  <c r="S139" i="24"/>
  <c r="T139" i="24" s="1"/>
  <c r="Q139" i="24"/>
  <c r="U139" i="24" s="1"/>
  <c r="AD138" i="24"/>
  <c r="S138" i="24"/>
  <c r="T138" i="24" s="1"/>
  <c r="Q138" i="24"/>
  <c r="U138" i="24" s="1"/>
  <c r="AD137" i="24"/>
  <c r="S137" i="24"/>
  <c r="T137" i="24" s="1"/>
  <c r="Q137" i="24"/>
  <c r="U137" i="24" s="1"/>
  <c r="AD136" i="24"/>
  <c r="S136" i="24"/>
  <c r="T136" i="24" s="1"/>
  <c r="Q136" i="24"/>
  <c r="U136" i="24" s="1"/>
  <c r="AD135" i="24"/>
  <c r="S135" i="24"/>
  <c r="T135" i="24" s="1"/>
  <c r="Q135" i="24"/>
  <c r="U135" i="24" s="1"/>
  <c r="AD134" i="24"/>
  <c r="S134" i="24"/>
  <c r="T134" i="24" s="1"/>
  <c r="Q134" i="24"/>
  <c r="U134" i="24" s="1"/>
  <c r="AD133" i="24"/>
  <c r="S133" i="24"/>
  <c r="T133" i="24" s="1"/>
  <c r="Q133" i="24"/>
  <c r="U133" i="24" s="1"/>
  <c r="AD132" i="24"/>
  <c r="S132" i="24"/>
  <c r="T132" i="24" s="1"/>
  <c r="Q132" i="24"/>
  <c r="U132" i="24" s="1"/>
  <c r="AD131" i="24"/>
  <c r="S131" i="24"/>
  <c r="T131" i="24" s="1"/>
  <c r="Q131" i="24"/>
  <c r="U131" i="24" s="1"/>
  <c r="AD130" i="24"/>
  <c r="S130" i="24"/>
  <c r="T130" i="24" s="1"/>
  <c r="Q130" i="24"/>
  <c r="U130" i="24" s="1"/>
  <c r="AD129" i="24"/>
  <c r="S129" i="24"/>
  <c r="T129" i="24" s="1"/>
  <c r="Q129" i="24"/>
  <c r="U129" i="24" s="1"/>
  <c r="AD128" i="24"/>
  <c r="S128" i="24"/>
  <c r="T128" i="24" s="1"/>
  <c r="Q128" i="24"/>
  <c r="U128" i="24" s="1"/>
  <c r="AD127" i="24"/>
  <c r="S127" i="24"/>
  <c r="T127" i="24" s="1"/>
  <c r="Q127" i="24"/>
  <c r="U127" i="24" s="1"/>
  <c r="AD126" i="24"/>
  <c r="S126" i="24"/>
  <c r="T126" i="24" s="1"/>
  <c r="Q126" i="24"/>
  <c r="U126" i="24" s="1"/>
  <c r="AD125" i="24"/>
  <c r="S125" i="24"/>
  <c r="T125" i="24" s="1"/>
  <c r="Q125" i="24"/>
  <c r="U125" i="24" s="1"/>
  <c r="AD124" i="24"/>
  <c r="S124" i="24"/>
  <c r="T124" i="24" s="1"/>
  <c r="Q124" i="24"/>
  <c r="U124" i="24" s="1"/>
  <c r="AD123" i="24"/>
  <c r="S123" i="24"/>
  <c r="T123" i="24" s="1"/>
  <c r="Q123" i="24"/>
  <c r="U123" i="24" s="1"/>
  <c r="AD122" i="24"/>
  <c r="S122" i="24"/>
  <c r="T122" i="24" s="1"/>
  <c r="Q122" i="24"/>
  <c r="U122" i="24" s="1"/>
  <c r="AD121" i="24"/>
  <c r="S121" i="24"/>
  <c r="T121" i="24" s="1"/>
  <c r="Q121" i="24"/>
  <c r="U121" i="24" s="1"/>
  <c r="AD120" i="24"/>
  <c r="S120" i="24"/>
  <c r="T120" i="24" s="1"/>
  <c r="Q120" i="24"/>
  <c r="U120" i="24" s="1"/>
  <c r="AD119" i="24"/>
  <c r="S119" i="24"/>
  <c r="T119" i="24" s="1"/>
  <c r="Q119" i="24"/>
  <c r="U119" i="24" s="1"/>
  <c r="AD118" i="24"/>
  <c r="S118" i="24"/>
  <c r="T118" i="24" s="1"/>
  <c r="Q118" i="24"/>
  <c r="U118" i="24" s="1"/>
  <c r="AD117" i="24"/>
  <c r="S117" i="24"/>
  <c r="T117" i="24" s="1"/>
  <c r="Q117" i="24"/>
  <c r="U117" i="24" s="1"/>
  <c r="AD116" i="24"/>
  <c r="S116" i="24"/>
  <c r="T116" i="24" s="1"/>
  <c r="Q116" i="24"/>
  <c r="U116" i="24" s="1"/>
  <c r="AD115" i="24"/>
  <c r="S115" i="24"/>
  <c r="T115" i="24" s="1"/>
  <c r="Q115" i="24"/>
  <c r="U115" i="24" s="1"/>
  <c r="AD114" i="24"/>
  <c r="S114" i="24"/>
  <c r="T114" i="24" s="1"/>
  <c r="Q114" i="24"/>
  <c r="U114" i="24" s="1"/>
  <c r="AD113" i="24"/>
  <c r="S113" i="24"/>
  <c r="T113" i="24" s="1"/>
  <c r="Q113" i="24"/>
  <c r="U113" i="24" s="1"/>
  <c r="AD112" i="24"/>
  <c r="S112" i="24"/>
  <c r="T112" i="24" s="1"/>
  <c r="Q112" i="24"/>
  <c r="U112" i="24" s="1"/>
  <c r="AD111" i="24"/>
  <c r="S111" i="24"/>
  <c r="T111" i="24" s="1"/>
  <c r="Q111" i="24"/>
  <c r="U111" i="24" s="1"/>
  <c r="AD110" i="24"/>
  <c r="S110" i="24"/>
  <c r="T110" i="24" s="1"/>
  <c r="Q110" i="24"/>
  <c r="U110" i="24" s="1"/>
  <c r="AD109" i="24"/>
  <c r="S109" i="24"/>
  <c r="T109" i="24" s="1"/>
  <c r="Q109" i="24"/>
  <c r="U109" i="24" s="1"/>
  <c r="AD108" i="24"/>
  <c r="S108" i="24"/>
  <c r="T108" i="24" s="1"/>
  <c r="Q108" i="24"/>
  <c r="U108" i="24" s="1"/>
  <c r="AD107" i="24"/>
  <c r="S107" i="24"/>
  <c r="T107" i="24" s="1"/>
  <c r="Q107" i="24"/>
  <c r="U107" i="24" s="1"/>
  <c r="AD106" i="24"/>
  <c r="S106" i="24"/>
  <c r="T106" i="24" s="1"/>
  <c r="Q106" i="24"/>
  <c r="U106" i="24" s="1"/>
  <c r="AD105" i="24"/>
  <c r="S105" i="24"/>
  <c r="T105" i="24" s="1"/>
  <c r="Q105" i="24"/>
  <c r="U105" i="24" s="1"/>
  <c r="AD104" i="24"/>
  <c r="S104" i="24"/>
  <c r="T104" i="24" s="1"/>
  <c r="Q104" i="24"/>
  <c r="U104" i="24" s="1"/>
  <c r="AD103" i="24"/>
  <c r="S103" i="24"/>
  <c r="T103" i="24" s="1"/>
  <c r="Q103" i="24"/>
  <c r="U103" i="24" s="1"/>
  <c r="AD102" i="24"/>
  <c r="S102" i="24"/>
  <c r="T102" i="24" s="1"/>
  <c r="Q102" i="24"/>
  <c r="U102" i="24" s="1"/>
  <c r="AD101" i="24"/>
  <c r="S101" i="24"/>
  <c r="T101" i="24" s="1"/>
  <c r="Q101" i="24"/>
  <c r="U101" i="24" s="1"/>
  <c r="AD100" i="24"/>
  <c r="S100" i="24"/>
  <c r="T100" i="24" s="1"/>
  <c r="Q100" i="24"/>
  <c r="U100" i="24" s="1"/>
  <c r="AD99" i="24"/>
  <c r="S99" i="24"/>
  <c r="T99" i="24" s="1"/>
  <c r="Q99" i="24"/>
  <c r="U99" i="24" s="1"/>
  <c r="AD98" i="24"/>
  <c r="S98" i="24"/>
  <c r="T98" i="24" s="1"/>
  <c r="Q98" i="24"/>
  <c r="U98" i="24" s="1"/>
  <c r="AD97" i="24"/>
  <c r="S97" i="24"/>
  <c r="T97" i="24" s="1"/>
  <c r="Q97" i="24"/>
  <c r="U97" i="24" s="1"/>
  <c r="AD96" i="24"/>
  <c r="S96" i="24"/>
  <c r="T96" i="24" s="1"/>
  <c r="Q96" i="24"/>
  <c r="U96" i="24" s="1"/>
  <c r="AD95" i="24"/>
  <c r="S95" i="24"/>
  <c r="T95" i="24" s="1"/>
  <c r="Q95" i="24"/>
  <c r="U95" i="24" s="1"/>
  <c r="AD94" i="24"/>
  <c r="S94" i="24"/>
  <c r="T94" i="24" s="1"/>
  <c r="Q94" i="24"/>
  <c r="U94" i="24" s="1"/>
  <c r="AD93" i="24"/>
  <c r="S93" i="24"/>
  <c r="T93" i="24" s="1"/>
  <c r="Q93" i="24"/>
  <c r="U93" i="24" s="1"/>
  <c r="AD92" i="24"/>
  <c r="S92" i="24"/>
  <c r="T92" i="24" s="1"/>
  <c r="Q92" i="24"/>
  <c r="U92" i="24" s="1"/>
  <c r="AD91" i="24"/>
  <c r="S91" i="24"/>
  <c r="T91" i="24" s="1"/>
  <c r="Q91" i="24"/>
  <c r="U91" i="24" s="1"/>
  <c r="AD90" i="24"/>
  <c r="S90" i="24"/>
  <c r="T90" i="24" s="1"/>
  <c r="Q90" i="24"/>
  <c r="U90" i="24" s="1"/>
  <c r="AD89" i="24"/>
  <c r="S89" i="24"/>
  <c r="T89" i="24" s="1"/>
  <c r="Q89" i="24"/>
  <c r="U89" i="24" s="1"/>
  <c r="AD88" i="24"/>
  <c r="S88" i="24"/>
  <c r="T88" i="24" s="1"/>
  <c r="Q88" i="24"/>
  <c r="U88" i="24" s="1"/>
  <c r="AD87" i="24"/>
  <c r="S87" i="24"/>
  <c r="T87" i="24" s="1"/>
  <c r="Q87" i="24"/>
  <c r="U87" i="24" s="1"/>
  <c r="AD86" i="24"/>
  <c r="S86" i="24"/>
  <c r="T86" i="24" s="1"/>
  <c r="Q86" i="24"/>
  <c r="U86" i="24" s="1"/>
  <c r="AD85" i="24"/>
  <c r="S85" i="24"/>
  <c r="T85" i="24" s="1"/>
  <c r="Q85" i="24"/>
  <c r="U85" i="24" s="1"/>
  <c r="AD84" i="24"/>
  <c r="S84" i="24"/>
  <c r="T84" i="24" s="1"/>
  <c r="Q84" i="24"/>
  <c r="U84" i="24" s="1"/>
  <c r="AD83" i="24"/>
  <c r="S83" i="24"/>
  <c r="T83" i="24" s="1"/>
  <c r="Q83" i="24"/>
  <c r="U83" i="24" s="1"/>
  <c r="AD82" i="24"/>
  <c r="S82" i="24"/>
  <c r="T82" i="24" s="1"/>
  <c r="Q82" i="24"/>
  <c r="U82" i="24" s="1"/>
  <c r="AD81" i="24"/>
  <c r="S81" i="24"/>
  <c r="T81" i="24" s="1"/>
  <c r="Q81" i="24"/>
  <c r="U81" i="24" s="1"/>
  <c r="AD80" i="24"/>
  <c r="S80" i="24"/>
  <c r="T80" i="24" s="1"/>
  <c r="Q80" i="24"/>
  <c r="U80" i="24" s="1"/>
  <c r="AD79" i="24"/>
  <c r="S79" i="24"/>
  <c r="T79" i="24" s="1"/>
  <c r="Q79" i="24"/>
  <c r="U79" i="24" s="1"/>
  <c r="AD78" i="24"/>
  <c r="S78" i="24"/>
  <c r="T78" i="24" s="1"/>
  <c r="Q78" i="24"/>
  <c r="U78" i="24" s="1"/>
  <c r="AD77" i="24"/>
  <c r="S77" i="24"/>
  <c r="T77" i="24" s="1"/>
  <c r="Q77" i="24"/>
  <c r="U77" i="24" s="1"/>
  <c r="AD76" i="24"/>
  <c r="S76" i="24"/>
  <c r="T76" i="24" s="1"/>
  <c r="Q76" i="24"/>
  <c r="U76" i="24" s="1"/>
  <c r="AD75" i="24"/>
  <c r="S75" i="24"/>
  <c r="T75" i="24" s="1"/>
  <c r="Q75" i="24"/>
  <c r="U75" i="24" s="1"/>
  <c r="AD74" i="24"/>
  <c r="S74" i="24"/>
  <c r="T74" i="24" s="1"/>
  <c r="Q74" i="24"/>
  <c r="U74" i="24" s="1"/>
  <c r="AD73" i="24"/>
  <c r="S73" i="24"/>
  <c r="T73" i="24" s="1"/>
  <c r="Q73" i="24"/>
  <c r="U73" i="24" s="1"/>
  <c r="AD72" i="24"/>
  <c r="S72" i="24"/>
  <c r="T72" i="24" s="1"/>
  <c r="Q72" i="24"/>
  <c r="U72" i="24" s="1"/>
  <c r="AD71" i="24"/>
  <c r="S71" i="24"/>
  <c r="T71" i="24" s="1"/>
  <c r="Q71" i="24"/>
  <c r="U71" i="24" s="1"/>
  <c r="AD70" i="24"/>
  <c r="S70" i="24"/>
  <c r="T70" i="24" s="1"/>
  <c r="Q70" i="24"/>
  <c r="U70" i="24" s="1"/>
  <c r="AD69" i="24"/>
  <c r="S69" i="24"/>
  <c r="T69" i="24" s="1"/>
  <c r="Q69" i="24"/>
  <c r="U69" i="24" s="1"/>
  <c r="AD68" i="24"/>
  <c r="S68" i="24"/>
  <c r="T68" i="24" s="1"/>
  <c r="Q68" i="24"/>
  <c r="U68" i="24" s="1"/>
  <c r="AD67" i="24"/>
  <c r="S67" i="24"/>
  <c r="T67" i="24" s="1"/>
  <c r="Q67" i="24"/>
  <c r="U67" i="24" s="1"/>
  <c r="AD66" i="24"/>
  <c r="S66" i="24"/>
  <c r="T66" i="24" s="1"/>
  <c r="Q66" i="24"/>
  <c r="U66" i="24" s="1"/>
  <c r="AD65" i="24"/>
  <c r="S65" i="24"/>
  <c r="T65" i="24" s="1"/>
  <c r="AD64" i="24"/>
  <c r="S64" i="24"/>
  <c r="T64" i="24" s="1"/>
  <c r="Q64" i="24"/>
  <c r="U64" i="24" s="1"/>
  <c r="AD63" i="24"/>
  <c r="S63" i="24"/>
  <c r="T63" i="24" s="1"/>
  <c r="Q63" i="24"/>
  <c r="U63" i="24" s="1"/>
  <c r="AD62" i="24"/>
  <c r="S62" i="24"/>
  <c r="T62" i="24" s="1"/>
  <c r="Q62" i="24"/>
  <c r="U62" i="24" s="1"/>
  <c r="AD61" i="24"/>
  <c r="S61" i="24"/>
  <c r="T61" i="24" s="1"/>
  <c r="Q61" i="24"/>
  <c r="U61" i="24" s="1"/>
  <c r="AD60" i="24"/>
  <c r="S60" i="24"/>
  <c r="T60" i="24" s="1"/>
  <c r="Q60" i="24"/>
  <c r="U60" i="24" s="1"/>
  <c r="AD59" i="24"/>
  <c r="S59" i="24"/>
  <c r="T59" i="24" s="1"/>
  <c r="Q59" i="24"/>
  <c r="U59" i="24" s="1"/>
  <c r="AD58" i="24"/>
  <c r="S58" i="24"/>
  <c r="T58" i="24" s="1"/>
  <c r="Q58" i="24"/>
  <c r="U58" i="24" s="1"/>
  <c r="AD57" i="24"/>
  <c r="S57" i="24"/>
  <c r="T57" i="24" s="1"/>
  <c r="Q57" i="24"/>
  <c r="U57" i="24" s="1"/>
  <c r="AD56" i="24"/>
  <c r="S56" i="24"/>
  <c r="T56" i="24" s="1"/>
  <c r="Q56" i="24"/>
  <c r="U56" i="24" s="1"/>
  <c r="AD55" i="24"/>
  <c r="S55" i="24"/>
  <c r="T55" i="24" s="1"/>
  <c r="Q55" i="24"/>
  <c r="U55" i="24" s="1"/>
  <c r="AD54" i="24"/>
  <c r="S54" i="24"/>
  <c r="T54" i="24" s="1"/>
  <c r="Q54" i="24"/>
  <c r="U54" i="24" s="1"/>
  <c r="AD53" i="24"/>
  <c r="S53" i="24"/>
  <c r="T53" i="24" s="1"/>
  <c r="Q53" i="24"/>
  <c r="U53" i="24" s="1"/>
  <c r="AD52" i="24"/>
  <c r="S52" i="24"/>
  <c r="T52" i="24" s="1"/>
  <c r="Q52" i="24"/>
  <c r="U52" i="24" s="1"/>
  <c r="AD51" i="24"/>
  <c r="S51" i="24"/>
  <c r="T51" i="24" s="1"/>
  <c r="Q51" i="24"/>
  <c r="U51" i="24" s="1"/>
  <c r="AD50" i="24"/>
  <c r="S50" i="24"/>
  <c r="T50" i="24" s="1"/>
  <c r="Q50" i="24"/>
  <c r="U50" i="24" s="1"/>
  <c r="AD49" i="24"/>
  <c r="S49" i="24"/>
  <c r="T49" i="24" s="1"/>
  <c r="Q49" i="24"/>
  <c r="U49" i="24" s="1"/>
  <c r="AD48" i="24"/>
  <c r="S48" i="24"/>
  <c r="T48" i="24" s="1"/>
  <c r="Q48" i="24"/>
  <c r="U48" i="24" s="1"/>
  <c r="AD47" i="24"/>
  <c r="S47" i="24"/>
  <c r="T47" i="24" s="1"/>
  <c r="Q47" i="24"/>
  <c r="U47" i="24" s="1"/>
  <c r="AD46" i="24"/>
  <c r="S46" i="24"/>
  <c r="T46" i="24" s="1"/>
  <c r="Q46" i="24"/>
  <c r="U46" i="24" s="1"/>
  <c r="AD45" i="24"/>
  <c r="S45" i="24"/>
  <c r="T45" i="24" s="1"/>
  <c r="Q45" i="24"/>
  <c r="U45" i="24" s="1"/>
  <c r="AD44" i="24"/>
  <c r="S44" i="24"/>
  <c r="T44" i="24" s="1"/>
  <c r="Q44" i="24"/>
  <c r="U44" i="24" s="1"/>
  <c r="AD43" i="24"/>
  <c r="S43" i="24"/>
  <c r="T43" i="24" s="1"/>
  <c r="Q43" i="24"/>
  <c r="U43" i="24" s="1"/>
  <c r="AD42" i="24"/>
  <c r="S42" i="24"/>
  <c r="T42" i="24" s="1"/>
  <c r="Q42" i="24"/>
  <c r="U42" i="24" s="1"/>
  <c r="AD41" i="24"/>
  <c r="S41" i="24"/>
  <c r="T41" i="24" s="1"/>
  <c r="Q41" i="24"/>
  <c r="U41" i="24" s="1"/>
  <c r="AD40" i="24"/>
  <c r="S40" i="24"/>
  <c r="T40" i="24" s="1"/>
  <c r="Q40" i="24"/>
  <c r="U40" i="24" s="1"/>
  <c r="AD39" i="24"/>
  <c r="S39" i="24"/>
  <c r="T39" i="24" s="1"/>
  <c r="Q39" i="24"/>
  <c r="U39" i="24" s="1"/>
  <c r="AD38" i="24"/>
  <c r="S38" i="24"/>
  <c r="T38" i="24" s="1"/>
  <c r="Q38" i="24"/>
  <c r="AD37" i="24"/>
  <c r="S37" i="24"/>
  <c r="T37" i="24" s="1"/>
  <c r="Q37" i="24"/>
  <c r="U37" i="24" s="1"/>
  <c r="AD36" i="24"/>
  <c r="S36" i="24"/>
  <c r="T36" i="24" s="1"/>
  <c r="Q36" i="24"/>
  <c r="U36" i="24" s="1"/>
  <c r="AD35" i="24"/>
  <c r="S35" i="24"/>
  <c r="T35" i="24" s="1"/>
  <c r="Q35" i="24"/>
  <c r="U35" i="24" s="1"/>
  <c r="AD34" i="24"/>
  <c r="S34" i="24"/>
  <c r="T34" i="24" s="1"/>
  <c r="Q34" i="24"/>
  <c r="U34" i="24" s="1"/>
  <c r="AD33" i="24"/>
  <c r="S33" i="24"/>
  <c r="T33" i="24" s="1"/>
  <c r="Q33" i="24"/>
  <c r="U33" i="24" s="1"/>
  <c r="AD32" i="24"/>
  <c r="S32" i="24"/>
  <c r="T32" i="24" s="1"/>
  <c r="Q32" i="24"/>
  <c r="U32" i="24" s="1"/>
  <c r="AD31" i="24"/>
  <c r="S31" i="24"/>
  <c r="T31" i="24" s="1"/>
  <c r="Q31" i="24"/>
  <c r="U31" i="24" s="1"/>
  <c r="AD30" i="24"/>
  <c r="S30" i="24"/>
  <c r="T30" i="24" s="1"/>
  <c r="Q30" i="24"/>
  <c r="U30" i="24" s="1"/>
  <c r="AD29" i="24"/>
  <c r="S29" i="24"/>
  <c r="T29" i="24" s="1"/>
  <c r="Q29" i="24"/>
  <c r="U29" i="24" s="1"/>
  <c r="AD28" i="24"/>
  <c r="S28" i="24"/>
  <c r="T28" i="24" s="1"/>
  <c r="Q28" i="24"/>
  <c r="U28" i="24" s="1"/>
  <c r="AD27" i="24"/>
  <c r="S27" i="24"/>
  <c r="T27" i="24" s="1"/>
  <c r="Q27" i="24"/>
  <c r="U27" i="24" s="1"/>
  <c r="AD26" i="24"/>
  <c r="S26" i="24"/>
  <c r="T26" i="24" s="1"/>
  <c r="Q26" i="24"/>
  <c r="U26" i="24" s="1"/>
  <c r="AD25" i="24"/>
  <c r="S25" i="24"/>
  <c r="T25" i="24" s="1"/>
  <c r="Q25" i="24"/>
  <c r="U25" i="24" s="1"/>
  <c r="AD24" i="24"/>
  <c r="S24" i="24"/>
  <c r="T24" i="24" s="1"/>
  <c r="Q24" i="24"/>
  <c r="U24" i="24" s="1"/>
  <c r="AD23" i="24"/>
  <c r="S23" i="24"/>
  <c r="T23" i="24" s="1"/>
  <c r="Q23" i="24"/>
  <c r="U23" i="24" s="1"/>
  <c r="AD22" i="24"/>
  <c r="S22" i="24"/>
  <c r="T22" i="24" s="1"/>
  <c r="Q22" i="24"/>
  <c r="U22" i="24" s="1"/>
  <c r="AD21" i="24"/>
  <c r="S21" i="24"/>
  <c r="T21" i="24" s="1"/>
  <c r="Q21" i="24"/>
  <c r="AD20" i="24"/>
  <c r="S20" i="24"/>
  <c r="Q20" i="24"/>
  <c r="Q1017" i="24"/>
  <c r="U1017" i="24" s="1"/>
  <c r="Q1014" i="24"/>
  <c r="U1014" i="24" s="1"/>
  <c r="Q1006" i="24"/>
  <c r="U1006" i="24" s="1"/>
  <c r="Q998" i="24"/>
  <c r="U998" i="24" s="1"/>
  <c r="Q990" i="24"/>
  <c r="U990" i="24" s="1"/>
  <c r="Q982" i="24"/>
  <c r="U982" i="24" s="1"/>
  <c r="Q977" i="24"/>
  <c r="U977" i="24" s="1"/>
  <c r="Q974" i="24"/>
  <c r="U974" i="24" s="1"/>
  <c r="Q966" i="24"/>
  <c r="U966" i="24" s="1"/>
  <c r="Q958" i="24"/>
  <c r="U958" i="24" s="1"/>
  <c r="Q953" i="24"/>
  <c r="U953" i="24" s="1"/>
  <c r="Q950" i="24"/>
  <c r="U950" i="24" s="1"/>
  <c r="Q934" i="24"/>
  <c r="U934" i="24" s="1"/>
  <c r="Q918" i="24"/>
  <c r="U918" i="24" s="1"/>
  <c r="Q909" i="24"/>
  <c r="U909" i="24" s="1"/>
  <c r="Q902" i="24"/>
  <c r="U902" i="24" s="1"/>
  <c r="Q894" i="24"/>
  <c r="U894" i="24" s="1"/>
  <c r="Q889" i="24"/>
  <c r="U889" i="24" s="1"/>
  <c r="Q886" i="24"/>
  <c r="U886" i="24" s="1"/>
  <c r="Q881" i="24"/>
  <c r="U881" i="24" s="1"/>
  <c r="Q878" i="24"/>
  <c r="U878" i="24" s="1"/>
  <c r="Q873" i="24"/>
  <c r="U873" i="24" s="1"/>
  <c r="Q870" i="24"/>
  <c r="U870" i="24" s="1"/>
  <c r="Q865" i="24"/>
  <c r="U865" i="24" s="1"/>
  <c r="Q862" i="24"/>
  <c r="U862" i="24" s="1"/>
  <c r="Q849" i="24"/>
  <c r="U849" i="24" s="1"/>
  <c r="Q846" i="24"/>
  <c r="U846" i="24" s="1"/>
  <c r="Q830" i="24"/>
  <c r="U830" i="24" s="1"/>
  <c r="Q801" i="24"/>
  <c r="U801" i="24" s="1"/>
  <c r="Q793" i="24"/>
  <c r="U793" i="24" s="1"/>
  <c r="Q777" i="24"/>
  <c r="U777" i="24" s="1"/>
  <c r="Q754" i="24"/>
  <c r="U754" i="24" s="1"/>
  <c r="Q725" i="24"/>
  <c r="U725" i="24" s="1"/>
  <c r="Q697" i="24"/>
  <c r="U697" i="24" s="1"/>
  <c r="Q689" i="24"/>
  <c r="U689" i="24" s="1"/>
  <c r="Q678" i="24"/>
  <c r="U678" i="24" s="1"/>
  <c r="Q633" i="24"/>
  <c r="U633" i="24" s="1"/>
  <c r="Q614" i="24"/>
  <c r="U614" i="24" s="1"/>
  <c r="Q522" i="24"/>
  <c r="U522" i="24" s="1"/>
  <c r="Q521" i="24"/>
  <c r="U521" i="24" s="1"/>
  <c r="Q510" i="24"/>
  <c r="U510" i="24" s="1"/>
  <c r="Q454" i="24"/>
  <c r="U454" i="24" s="1"/>
  <c r="Q441" i="24"/>
  <c r="U441" i="24" s="1"/>
  <c r="Q433" i="24"/>
  <c r="U433" i="24" s="1"/>
  <c r="Q153" i="24"/>
  <c r="U153" i="24" s="1"/>
  <c r="Q65" i="24"/>
  <c r="U65" i="24" s="1"/>
  <c r="D19" i="12"/>
  <c r="B3" i="24"/>
  <c r="AD1020" i="14"/>
  <c r="AD1019" i="14"/>
  <c r="AD1018" i="14"/>
  <c r="AD1017" i="14"/>
  <c r="AD1016" i="14"/>
  <c r="AD1015" i="14"/>
  <c r="AD1014" i="14"/>
  <c r="AD1013" i="14"/>
  <c r="AD1012" i="14"/>
  <c r="AD1011" i="14"/>
  <c r="AD1010" i="14"/>
  <c r="AD1009" i="14"/>
  <c r="AD1008" i="14"/>
  <c r="AD1007" i="14"/>
  <c r="AD1006" i="14"/>
  <c r="AD1005" i="14"/>
  <c r="AD1004" i="14"/>
  <c r="AD1003" i="14"/>
  <c r="AD1002" i="14"/>
  <c r="AD1001" i="14"/>
  <c r="AD1000" i="14"/>
  <c r="AD999" i="14"/>
  <c r="AD998" i="14"/>
  <c r="AD997" i="14"/>
  <c r="AD996" i="14"/>
  <c r="AD995" i="14"/>
  <c r="AD994" i="14"/>
  <c r="AD993" i="14"/>
  <c r="AD992" i="14"/>
  <c r="AD991" i="14"/>
  <c r="AD990" i="14"/>
  <c r="AD989" i="14"/>
  <c r="AD988" i="14"/>
  <c r="AD987" i="14"/>
  <c r="AD986" i="14"/>
  <c r="AD985" i="14"/>
  <c r="AD984" i="14"/>
  <c r="AD983" i="14"/>
  <c r="AD982" i="14"/>
  <c r="AD981" i="14"/>
  <c r="AD980" i="14"/>
  <c r="AD979" i="14"/>
  <c r="AD978" i="14"/>
  <c r="AD977" i="14"/>
  <c r="AD976" i="14"/>
  <c r="AD975" i="14"/>
  <c r="AD974" i="14"/>
  <c r="AD973" i="14"/>
  <c r="AD972" i="14"/>
  <c r="AD971" i="14"/>
  <c r="AD970" i="14"/>
  <c r="AD969" i="14"/>
  <c r="AD968" i="14"/>
  <c r="AD967" i="14"/>
  <c r="AD966" i="14"/>
  <c r="AD965" i="14"/>
  <c r="AD964" i="14"/>
  <c r="AD963" i="14"/>
  <c r="AD962" i="14"/>
  <c r="AD961" i="14"/>
  <c r="AD960" i="14"/>
  <c r="AD959" i="14"/>
  <c r="AD958" i="14"/>
  <c r="AD957" i="14"/>
  <c r="AD956" i="14"/>
  <c r="AD955" i="14"/>
  <c r="AD954" i="14"/>
  <c r="AD953" i="14"/>
  <c r="AD952" i="14"/>
  <c r="AD951" i="14"/>
  <c r="AD950" i="14"/>
  <c r="AD949" i="14"/>
  <c r="AD948" i="14"/>
  <c r="AD947" i="14"/>
  <c r="AD946" i="14"/>
  <c r="AD945" i="14"/>
  <c r="AD944" i="14"/>
  <c r="AD943" i="14"/>
  <c r="AD942" i="14"/>
  <c r="AD941" i="14"/>
  <c r="AD940" i="14"/>
  <c r="AD939" i="14"/>
  <c r="AD938" i="14"/>
  <c r="AD937" i="14"/>
  <c r="AD936" i="14"/>
  <c r="AD935" i="14"/>
  <c r="AD934" i="14"/>
  <c r="AD933" i="14"/>
  <c r="AD932" i="14"/>
  <c r="AD931" i="14"/>
  <c r="AD930" i="14"/>
  <c r="AD929" i="14"/>
  <c r="AD928" i="14"/>
  <c r="AD927" i="14"/>
  <c r="AD926" i="14"/>
  <c r="AD925" i="14"/>
  <c r="AD924" i="14"/>
  <c r="AD923" i="14"/>
  <c r="AD922" i="14"/>
  <c r="AD921" i="14"/>
  <c r="AD920" i="14"/>
  <c r="AD919" i="14"/>
  <c r="AD918" i="14"/>
  <c r="AD917" i="14"/>
  <c r="AD916" i="14"/>
  <c r="AD915" i="14"/>
  <c r="AD914" i="14"/>
  <c r="AD913" i="14"/>
  <c r="AD912" i="14"/>
  <c r="AD911" i="14"/>
  <c r="AD910" i="14"/>
  <c r="AD909" i="14"/>
  <c r="AD908" i="14"/>
  <c r="AD907" i="14"/>
  <c r="AD906" i="14"/>
  <c r="AD905" i="14"/>
  <c r="AD904" i="14"/>
  <c r="AD903" i="14"/>
  <c r="AD902" i="14"/>
  <c r="AD901" i="14"/>
  <c r="AD900" i="14"/>
  <c r="AD899" i="14"/>
  <c r="AD898" i="14"/>
  <c r="AD897" i="14"/>
  <c r="AD896" i="14"/>
  <c r="AD895" i="14"/>
  <c r="AD894" i="14"/>
  <c r="AD893" i="14"/>
  <c r="AD892" i="14"/>
  <c r="AD891" i="14"/>
  <c r="AD890" i="14"/>
  <c r="AD889" i="14"/>
  <c r="AD888" i="14"/>
  <c r="AD887" i="14"/>
  <c r="AD886" i="14"/>
  <c r="AD885" i="14"/>
  <c r="AD884" i="14"/>
  <c r="AD883" i="14"/>
  <c r="AD882" i="14"/>
  <c r="AD881" i="14"/>
  <c r="AD880" i="14"/>
  <c r="AD879" i="14"/>
  <c r="AD878" i="14"/>
  <c r="AD877" i="14"/>
  <c r="AD876" i="14"/>
  <c r="AD875" i="14"/>
  <c r="AD874" i="14"/>
  <c r="AD873" i="14"/>
  <c r="AD872" i="14"/>
  <c r="AD871" i="14"/>
  <c r="AD870" i="14"/>
  <c r="AD869" i="14"/>
  <c r="AD868" i="14"/>
  <c r="AD867" i="14"/>
  <c r="AD866" i="14"/>
  <c r="AD865" i="14"/>
  <c r="AD864" i="14"/>
  <c r="AD863" i="14"/>
  <c r="AD862" i="14"/>
  <c r="AD861" i="14"/>
  <c r="AD860" i="14"/>
  <c r="AD859" i="14"/>
  <c r="AD858" i="14"/>
  <c r="AD857" i="14"/>
  <c r="AD856" i="14"/>
  <c r="AD855" i="14"/>
  <c r="AD854" i="14"/>
  <c r="AD853" i="14"/>
  <c r="AD852" i="14"/>
  <c r="AD851" i="14"/>
  <c r="AD850" i="14"/>
  <c r="AD849" i="14"/>
  <c r="AD848" i="14"/>
  <c r="AD847" i="14"/>
  <c r="AD846" i="14"/>
  <c r="AD845" i="14"/>
  <c r="AD844" i="14"/>
  <c r="AD843" i="14"/>
  <c r="AD842" i="14"/>
  <c r="AD841" i="14"/>
  <c r="AD840" i="14"/>
  <c r="AD839" i="14"/>
  <c r="AD838" i="14"/>
  <c r="AD837" i="14"/>
  <c r="AD836" i="14"/>
  <c r="AD835" i="14"/>
  <c r="AD834" i="14"/>
  <c r="AD833" i="14"/>
  <c r="AD832" i="14"/>
  <c r="AD831" i="14"/>
  <c r="AD830" i="14"/>
  <c r="AD829" i="14"/>
  <c r="AD828" i="14"/>
  <c r="AD827" i="14"/>
  <c r="AD826" i="14"/>
  <c r="AD825" i="14"/>
  <c r="AD824" i="14"/>
  <c r="AD823" i="14"/>
  <c r="AD822" i="14"/>
  <c r="AD821" i="14"/>
  <c r="AD820" i="14"/>
  <c r="AD819" i="14"/>
  <c r="AD818" i="14"/>
  <c r="AD817" i="14"/>
  <c r="AD816" i="14"/>
  <c r="AD815" i="14"/>
  <c r="AD814" i="14"/>
  <c r="AD813" i="14"/>
  <c r="AD812" i="14"/>
  <c r="AD811" i="14"/>
  <c r="AD810" i="14"/>
  <c r="AD809" i="14"/>
  <c r="AD808" i="14"/>
  <c r="AD807" i="14"/>
  <c r="AD806" i="14"/>
  <c r="AD805" i="14"/>
  <c r="AD804" i="14"/>
  <c r="AD803" i="14"/>
  <c r="AD802" i="14"/>
  <c r="AD801" i="14"/>
  <c r="AD800" i="14"/>
  <c r="AD799" i="14"/>
  <c r="AD798" i="14"/>
  <c r="AD797" i="14"/>
  <c r="AD796" i="14"/>
  <c r="AD795" i="14"/>
  <c r="AD794" i="14"/>
  <c r="AD793" i="14"/>
  <c r="AD792" i="14"/>
  <c r="AD791" i="14"/>
  <c r="AD790" i="14"/>
  <c r="AD789" i="14"/>
  <c r="AD788" i="14"/>
  <c r="AD787" i="14"/>
  <c r="AD786" i="14"/>
  <c r="AD785" i="14"/>
  <c r="AD784" i="14"/>
  <c r="AD783" i="14"/>
  <c r="AD782" i="14"/>
  <c r="AD781" i="14"/>
  <c r="AD780" i="14"/>
  <c r="AD779" i="14"/>
  <c r="AD778" i="14"/>
  <c r="AD777" i="14"/>
  <c r="AD776" i="14"/>
  <c r="AD775" i="14"/>
  <c r="AD774" i="14"/>
  <c r="AD773" i="14"/>
  <c r="AD772" i="14"/>
  <c r="AD771" i="14"/>
  <c r="AD770" i="14"/>
  <c r="AD769" i="14"/>
  <c r="AD768" i="14"/>
  <c r="AD767" i="14"/>
  <c r="AD766" i="14"/>
  <c r="AD765" i="14"/>
  <c r="AD764" i="14"/>
  <c r="AD763" i="14"/>
  <c r="AD762" i="14"/>
  <c r="AD761" i="14"/>
  <c r="AD760" i="14"/>
  <c r="AD759" i="14"/>
  <c r="AD758" i="14"/>
  <c r="AD757" i="14"/>
  <c r="AD756" i="14"/>
  <c r="AD755" i="14"/>
  <c r="AD754" i="14"/>
  <c r="AD753" i="14"/>
  <c r="AD752" i="14"/>
  <c r="AD751" i="14"/>
  <c r="AD750" i="14"/>
  <c r="AD749" i="14"/>
  <c r="AD748" i="14"/>
  <c r="AD747" i="14"/>
  <c r="AD746" i="14"/>
  <c r="AD745" i="14"/>
  <c r="AD744" i="14"/>
  <c r="AD743" i="14"/>
  <c r="AD742" i="14"/>
  <c r="AD741" i="14"/>
  <c r="AD740" i="14"/>
  <c r="AD739" i="14"/>
  <c r="AD738" i="14"/>
  <c r="AD737" i="14"/>
  <c r="AD736" i="14"/>
  <c r="AD735" i="14"/>
  <c r="AD734" i="14"/>
  <c r="AD733" i="14"/>
  <c r="AD732" i="14"/>
  <c r="AD731" i="14"/>
  <c r="AD730" i="14"/>
  <c r="AD729" i="14"/>
  <c r="AD728" i="14"/>
  <c r="AD727" i="14"/>
  <c r="AD726" i="14"/>
  <c r="AD725" i="14"/>
  <c r="AD724" i="14"/>
  <c r="AD723" i="14"/>
  <c r="AD722" i="14"/>
  <c r="AD721" i="14"/>
  <c r="AD720" i="14"/>
  <c r="AD719" i="14"/>
  <c r="AD718" i="14"/>
  <c r="AD717" i="14"/>
  <c r="AD716" i="14"/>
  <c r="AD715" i="14"/>
  <c r="AD714" i="14"/>
  <c r="AD713" i="14"/>
  <c r="AD712" i="14"/>
  <c r="AD711" i="14"/>
  <c r="AD710" i="14"/>
  <c r="AD709" i="14"/>
  <c r="AD708" i="14"/>
  <c r="AD707" i="14"/>
  <c r="AD706" i="14"/>
  <c r="AD705" i="14"/>
  <c r="AD704" i="14"/>
  <c r="AD703" i="14"/>
  <c r="AD702" i="14"/>
  <c r="AD701" i="14"/>
  <c r="AD700" i="14"/>
  <c r="AD699" i="14"/>
  <c r="AD698" i="14"/>
  <c r="AD697" i="14"/>
  <c r="AD696" i="14"/>
  <c r="AD695" i="14"/>
  <c r="AD694" i="14"/>
  <c r="AD693" i="14"/>
  <c r="AD692" i="14"/>
  <c r="AD691" i="14"/>
  <c r="AD690" i="14"/>
  <c r="AD689" i="14"/>
  <c r="AD688" i="14"/>
  <c r="AD687" i="14"/>
  <c r="AD686" i="14"/>
  <c r="AD685" i="14"/>
  <c r="AD684" i="14"/>
  <c r="AD683" i="14"/>
  <c r="AD682" i="14"/>
  <c r="AD681" i="14"/>
  <c r="AD680" i="14"/>
  <c r="AD679" i="14"/>
  <c r="AD678" i="14"/>
  <c r="AD677" i="14"/>
  <c r="AD676" i="14"/>
  <c r="AD675" i="14"/>
  <c r="AD674" i="14"/>
  <c r="AD673" i="14"/>
  <c r="AD672" i="14"/>
  <c r="AD671" i="14"/>
  <c r="AD670" i="14"/>
  <c r="AD669" i="14"/>
  <c r="AD668" i="14"/>
  <c r="AD667" i="14"/>
  <c r="AD666" i="14"/>
  <c r="AD665" i="14"/>
  <c r="AD664" i="14"/>
  <c r="AD663" i="14"/>
  <c r="AD662" i="14"/>
  <c r="AD661" i="14"/>
  <c r="AD660" i="14"/>
  <c r="AD659" i="14"/>
  <c r="AD658" i="14"/>
  <c r="AD657" i="14"/>
  <c r="AD656" i="14"/>
  <c r="AD655" i="14"/>
  <c r="AD654" i="14"/>
  <c r="AD653" i="14"/>
  <c r="AD652" i="14"/>
  <c r="AD651" i="14"/>
  <c r="AD650" i="14"/>
  <c r="AD649" i="14"/>
  <c r="AD648" i="14"/>
  <c r="AD647" i="14"/>
  <c r="AD646" i="14"/>
  <c r="AD645" i="14"/>
  <c r="AD644" i="14"/>
  <c r="AD643" i="14"/>
  <c r="AD642" i="14"/>
  <c r="AD641" i="14"/>
  <c r="AD640" i="14"/>
  <c r="AD639" i="14"/>
  <c r="AD638" i="14"/>
  <c r="AD637" i="14"/>
  <c r="AD636" i="14"/>
  <c r="AD635" i="14"/>
  <c r="AD634" i="14"/>
  <c r="AD633" i="14"/>
  <c r="AD632" i="14"/>
  <c r="AD631" i="14"/>
  <c r="AD630" i="14"/>
  <c r="AD629" i="14"/>
  <c r="AD628" i="14"/>
  <c r="AD627" i="14"/>
  <c r="AD626" i="14"/>
  <c r="AD625" i="14"/>
  <c r="AD624" i="14"/>
  <c r="AD623" i="14"/>
  <c r="AD622" i="14"/>
  <c r="AD621" i="14"/>
  <c r="AD620" i="14"/>
  <c r="AD619" i="14"/>
  <c r="AD618" i="14"/>
  <c r="AD617" i="14"/>
  <c r="AD616" i="14"/>
  <c r="AD615" i="14"/>
  <c r="AD614" i="14"/>
  <c r="AD613" i="14"/>
  <c r="AD612" i="14"/>
  <c r="AD611" i="14"/>
  <c r="AD610" i="14"/>
  <c r="AD609" i="14"/>
  <c r="AD608" i="14"/>
  <c r="AD607" i="14"/>
  <c r="AD606" i="14"/>
  <c r="AD605" i="14"/>
  <c r="AD604" i="14"/>
  <c r="AD603" i="14"/>
  <c r="AD602" i="14"/>
  <c r="AD601" i="14"/>
  <c r="AD600" i="14"/>
  <c r="AD599" i="14"/>
  <c r="AD598" i="14"/>
  <c r="AD597" i="14"/>
  <c r="AD596" i="14"/>
  <c r="AD595" i="14"/>
  <c r="AD594" i="14"/>
  <c r="AD593" i="14"/>
  <c r="AD592" i="14"/>
  <c r="AD591" i="14"/>
  <c r="AD590" i="14"/>
  <c r="AD589" i="14"/>
  <c r="AD588" i="14"/>
  <c r="AD587" i="14"/>
  <c r="AD586" i="14"/>
  <c r="AD585" i="14"/>
  <c r="AD584" i="14"/>
  <c r="AD583" i="14"/>
  <c r="AD582" i="14"/>
  <c r="AD581" i="14"/>
  <c r="AD580" i="14"/>
  <c r="AD579" i="14"/>
  <c r="AD578" i="14"/>
  <c r="AD577" i="14"/>
  <c r="AD576" i="14"/>
  <c r="AD575" i="14"/>
  <c r="AD574" i="14"/>
  <c r="AD573" i="14"/>
  <c r="AD572" i="14"/>
  <c r="AD571" i="14"/>
  <c r="AD570" i="14"/>
  <c r="AD569" i="14"/>
  <c r="AD568" i="14"/>
  <c r="AD567" i="14"/>
  <c r="AD566" i="14"/>
  <c r="AD565" i="14"/>
  <c r="AD564" i="14"/>
  <c r="AD563" i="14"/>
  <c r="AD562" i="14"/>
  <c r="AD561" i="14"/>
  <c r="AD560" i="14"/>
  <c r="AD559" i="14"/>
  <c r="AD558" i="14"/>
  <c r="AD557" i="14"/>
  <c r="AD556" i="14"/>
  <c r="AD555" i="14"/>
  <c r="AD554" i="14"/>
  <c r="AD553" i="14"/>
  <c r="AD552" i="14"/>
  <c r="AD551" i="14"/>
  <c r="AD550" i="14"/>
  <c r="AD549" i="14"/>
  <c r="AD548" i="14"/>
  <c r="AD547" i="14"/>
  <c r="AD546" i="14"/>
  <c r="AD545" i="14"/>
  <c r="AD544" i="14"/>
  <c r="AD543" i="14"/>
  <c r="AD542" i="14"/>
  <c r="AD541" i="14"/>
  <c r="AD540" i="14"/>
  <c r="AD539" i="14"/>
  <c r="AD538" i="14"/>
  <c r="AD537" i="14"/>
  <c r="AD536" i="14"/>
  <c r="AD535" i="14"/>
  <c r="AD534" i="14"/>
  <c r="AD533" i="14"/>
  <c r="AD532" i="14"/>
  <c r="AD531" i="14"/>
  <c r="AD530" i="14"/>
  <c r="AD529" i="14"/>
  <c r="AD528" i="14"/>
  <c r="AD527" i="14"/>
  <c r="AD526" i="14"/>
  <c r="AD525" i="14"/>
  <c r="AD524" i="14"/>
  <c r="AD523" i="14"/>
  <c r="AD522" i="14"/>
  <c r="AD521" i="14"/>
  <c r="AD520" i="14"/>
  <c r="AD519" i="14"/>
  <c r="AD518" i="14"/>
  <c r="AD517" i="14"/>
  <c r="AD516" i="14"/>
  <c r="AD515" i="14"/>
  <c r="AD514" i="14"/>
  <c r="AD513" i="14"/>
  <c r="AD512" i="14"/>
  <c r="AD511" i="14"/>
  <c r="AD510" i="14"/>
  <c r="AD509" i="14"/>
  <c r="AD508" i="14"/>
  <c r="AD507" i="14"/>
  <c r="AD506" i="14"/>
  <c r="AD505" i="14"/>
  <c r="AD504" i="14"/>
  <c r="AD503" i="14"/>
  <c r="AD502" i="14"/>
  <c r="AD501" i="14"/>
  <c r="AD500" i="14"/>
  <c r="AD499" i="14"/>
  <c r="AD498" i="14"/>
  <c r="AD497" i="14"/>
  <c r="AD496" i="14"/>
  <c r="AD495" i="14"/>
  <c r="AD494" i="14"/>
  <c r="AD493" i="14"/>
  <c r="AD492" i="14"/>
  <c r="AD491" i="14"/>
  <c r="AD490" i="14"/>
  <c r="AD489" i="14"/>
  <c r="AD488" i="14"/>
  <c r="AD487" i="14"/>
  <c r="AD486" i="14"/>
  <c r="AD485" i="14"/>
  <c r="AD484" i="14"/>
  <c r="AD483" i="14"/>
  <c r="AD482" i="14"/>
  <c r="AD481" i="14"/>
  <c r="AD480" i="14"/>
  <c r="AD479" i="14"/>
  <c r="AD478" i="14"/>
  <c r="AD477" i="14"/>
  <c r="AD476" i="14"/>
  <c r="AD475" i="14"/>
  <c r="AD474" i="14"/>
  <c r="AD473" i="14"/>
  <c r="AD472" i="14"/>
  <c r="AD471" i="14"/>
  <c r="AD470" i="14"/>
  <c r="AD469" i="14"/>
  <c r="AD468" i="14"/>
  <c r="AD467" i="14"/>
  <c r="AD466" i="14"/>
  <c r="AD465" i="14"/>
  <c r="AD464" i="14"/>
  <c r="AD463" i="14"/>
  <c r="AD462" i="14"/>
  <c r="AD461" i="14"/>
  <c r="AD460" i="14"/>
  <c r="AD459" i="14"/>
  <c r="AD458" i="14"/>
  <c r="AD457" i="14"/>
  <c r="AD456" i="14"/>
  <c r="AD455" i="14"/>
  <c r="AD454" i="14"/>
  <c r="AD453" i="14"/>
  <c r="AD452" i="14"/>
  <c r="AD451" i="14"/>
  <c r="AD450" i="14"/>
  <c r="AD449" i="14"/>
  <c r="AD448" i="14"/>
  <c r="AD447" i="14"/>
  <c r="AD446" i="14"/>
  <c r="AD445" i="14"/>
  <c r="AD444" i="14"/>
  <c r="AD443" i="14"/>
  <c r="AD442" i="14"/>
  <c r="AD441" i="14"/>
  <c r="AD440" i="14"/>
  <c r="AD439" i="14"/>
  <c r="AD438" i="14"/>
  <c r="AD437" i="14"/>
  <c r="AD436" i="14"/>
  <c r="AD435" i="14"/>
  <c r="AD434" i="14"/>
  <c r="AD433" i="14"/>
  <c r="AD432" i="14"/>
  <c r="AD431" i="14"/>
  <c r="AD430" i="14"/>
  <c r="AD429" i="14"/>
  <c r="AD428" i="14"/>
  <c r="AD427" i="14"/>
  <c r="AD426" i="14"/>
  <c r="AD425" i="14"/>
  <c r="AD424" i="14"/>
  <c r="AD423" i="14"/>
  <c r="AD422" i="14"/>
  <c r="AD421" i="14"/>
  <c r="AD420" i="14"/>
  <c r="AD419" i="14"/>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AD96"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9" i="14"/>
  <c r="AD58" i="14"/>
  <c r="AD57" i="14"/>
  <c r="AD56" i="14"/>
  <c r="AD55" i="14"/>
  <c r="AD54" i="14"/>
  <c r="AD53" i="14"/>
  <c r="AD52" i="14"/>
  <c r="AD51" i="14"/>
  <c r="AD50" i="14"/>
  <c r="AD49" i="14"/>
  <c r="AD48" i="14"/>
  <c r="AD47" i="14"/>
  <c r="AD46" i="14"/>
  <c r="AD45" i="14"/>
  <c r="AD44" i="14"/>
  <c r="AD43" i="14"/>
  <c r="AD42" i="14"/>
  <c r="AD41" i="14"/>
  <c r="AD39" i="14"/>
  <c r="AD38" i="14"/>
  <c r="AD37" i="14"/>
  <c r="AD36" i="14"/>
  <c r="AD35" i="14"/>
  <c r="AD34" i="14"/>
  <c r="AD33" i="14"/>
  <c r="AD32" i="14"/>
  <c r="AD31" i="14"/>
  <c r="AD28" i="14"/>
  <c r="AD20" i="14"/>
  <c r="AD30" i="14"/>
  <c r="AD29" i="14"/>
  <c r="AD24" i="14"/>
  <c r="AD27" i="14"/>
  <c r="AD22" i="14"/>
  <c r="AD21" i="14"/>
  <c r="AD25" i="14"/>
  <c r="AD26" i="14"/>
  <c r="AD23" i="14"/>
  <c r="J34" i="1"/>
  <c r="J33" i="1"/>
  <c r="J32" i="1"/>
  <c r="J29" i="1"/>
  <c r="J28" i="1"/>
  <c r="J27" i="1"/>
  <c r="J26" i="1"/>
  <c r="J24" i="1"/>
  <c r="J23" i="1"/>
  <c r="D34" i="1"/>
  <c r="D33" i="1"/>
  <c r="D32" i="1"/>
  <c r="D29" i="1"/>
  <c r="D28" i="1"/>
  <c r="D27" i="1"/>
  <c r="D26" i="1"/>
  <c r="D24" i="1"/>
  <c r="D23" i="1"/>
  <c r="P16" i="1"/>
  <c r="P15" i="1"/>
  <c r="P14" i="1"/>
  <c r="P11" i="1"/>
  <c r="P10" i="1"/>
  <c r="P9" i="1"/>
  <c r="P8" i="1"/>
  <c r="P6" i="1"/>
  <c r="P5" i="1"/>
  <c r="J16" i="1"/>
  <c r="J15" i="1"/>
  <c r="J14" i="1"/>
  <c r="J11" i="1"/>
  <c r="J10" i="1"/>
  <c r="J9" i="1"/>
  <c r="J8" i="1"/>
  <c r="J6" i="1"/>
  <c r="J5" i="1"/>
  <c r="J22" i="1"/>
  <c r="D22" i="1"/>
  <c r="P4" i="1"/>
  <c r="J4" i="1"/>
  <c r="J20" i="1"/>
  <c r="D20" i="1"/>
  <c r="P2" i="1"/>
  <c r="J2" i="1"/>
  <c r="D2" i="1"/>
  <c r="B3" i="14"/>
  <c r="B4" i="20"/>
  <c r="B2" i="20"/>
  <c r="B4" i="19"/>
  <c r="B2" i="19"/>
  <c r="B4" i="17"/>
  <c r="B2" i="17"/>
  <c r="B3" i="20"/>
  <c r="B4" i="27"/>
  <c r="U22" i="25" l="1"/>
  <c r="U23" i="25"/>
  <c r="U21" i="25"/>
  <c r="U20" i="27"/>
  <c r="U22" i="27"/>
  <c r="U22" i="26"/>
  <c r="U26" i="26"/>
  <c r="U23" i="26"/>
  <c r="U20" i="26"/>
  <c r="U24" i="26"/>
  <c r="V24" i="26" s="1"/>
  <c r="W24" i="26" s="1"/>
  <c r="U21" i="26"/>
  <c r="V21" i="26" s="1"/>
  <c r="W21" i="26" s="1"/>
  <c r="U25" i="26"/>
  <c r="V25" i="26" s="1"/>
  <c r="W25" i="26" s="1"/>
  <c r="U27" i="26"/>
  <c r="V27" i="26" s="1"/>
  <c r="W27" i="26" s="1"/>
  <c r="U28" i="26"/>
  <c r="AE35" i="24"/>
  <c r="AE691" i="24"/>
  <c r="AE764" i="24"/>
  <c r="AE821" i="24"/>
  <c r="AE172" i="24"/>
  <c r="AE200" i="24"/>
  <c r="AE232" i="24"/>
  <c r="AE256" i="24"/>
  <c r="AE276" i="24"/>
  <c r="AE300" i="24"/>
  <c r="AE324" i="24"/>
  <c r="AE344" i="24"/>
  <c r="AE368" i="24"/>
  <c r="AE372" i="24"/>
  <c r="AE392" i="24"/>
  <c r="AE412" i="24"/>
  <c r="AE432" i="24"/>
  <c r="AE457" i="24"/>
  <c r="AE477" i="24"/>
  <c r="AE505" i="24"/>
  <c r="AE526" i="24"/>
  <c r="AE542" i="24"/>
  <c r="AE558" i="24"/>
  <c r="AE578" i="24"/>
  <c r="AE590" i="24"/>
  <c r="AE602" i="24"/>
  <c r="AE679" i="24"/>
  <c r="AE687" i="24"/>
  <c r="AE740" i="24"/>
  <c r="AE744" i="24"/>
  <c r="AE748" i="24"/>
  <c r="AE793" i="24"/>
  <c r="AE797" i="24"/>
  <c r="AE867" i="24"/>
  <c r="AE880" i="24"/>
  <c r="AE889" i="24"/>
  <c r="AE893" i="24"/>
  <c r="AE910" i="24"/>
  <c r="AE914" i="24"/>
  <c r="AE985" i="24"/>
  <c r="AE989" i="24"/>
  <c r="AE1006" i="24"/>
  <c r="AE1010" i="24"/>
  <c r="AE43" i="24"/>
  <c r="AE760" i="24"/>
  <c r="AE156" i="24"/>
  <c r="AE416" i="24"/>
  <c r="AE846" i="24"/>
  <c r="AE68" i="24"/>
  <c r="AE72" i="24"/>
  <c r="AE76" i="24"/>
  <c r="AE80" i="24"/>
  <c r="AE84" i="24"/>
  <c r="AE88" i="24"/>
  <c r="AE92" i="24"/>
  <c r="AE96" i="24"/>
  <c r="AE100" i="24"/>
  <c r="AE104" i="24"/>
  <c r="AE108" i="24"/>
  <c r="AE112" i="24"/>
  <c r="AE116" i="24"/>
  <c r="AE120" i="24"/>
  <c r="AE124" i="24"/>
  <c r="AE128" i="24"/>
  <c r="AE132" i="24"/>
  <c r="AE136" i="24"/>
  <c r="AE140" i="24"/>
  <c r="AE144" i="24"/>
  <c r="AE148" i="24"/>
  <c r="AE152" i="24"/>
  <c r="AE441" i="24"/>
  <c r="AE445" i="24"/>
  <c r="AE449" i="24"/>
  <c r="AE453" i="24"/>
  <c r="AE635" i="24"/>
  <c r="AE639" i="24"/>
  <c r="AE643" i="24"/>
  <c r="AE647" i="24"/>
  <c r="AE651" i="24"/>
  <c r="AE655" i="24"/>
  <c r="AE659" i="24"/>
  <c r="AE663" i="24"/>
  <c r="AE667" i="24"/>
  <c r="AE671" i="24"/>
  <c r="AE675" i="24"/>
  <c r="AE700" i="24"/>
  <c r="AE704" i="24"/>
  <c r="AE708" i="24"/>
  <c r="AE712" i="24"/>
  <c r="AE716" i="24"/>
  <c r="AE720" i="24"/>
  <c r="AE724" i="24"/>
  <c r="AE777" i="24"/>
  <c r="AE781" i="24"/>
  <c r="AE785" i="24"/>
  <c r="AE789" i="24"/>
  <c r="AE830" i="24"/>
  <c r="AE834" i="24"/>
  <c r="AE838" i="24"/>
  <c r="AE842" i="24"/>
  <c r="AE863" i="24"/>
  <c r="AE876" i="24"/>
  <c r="AE902" i="24"/>
  <c r="AE906" i="24"/>
  <c r="AE935" i="24"/>
  <c r="AE939" i="24"/>
  <c r="AE943" i="24"/>
  <c r="AE947" i="24"/>
  <c r="AE960" i="24"/>
  <c r="AE964" i="24"/>
  <c r="AE977" i="24"/>
  <c r="AE981" i="24"/>
  <c r="AE998" i="24"/>
  <c r="AE1002" i="24"/>
  <c r="AE1019" i="24"/>
  <c r="AE51" i="24"/>
  <c r="AE513" i="24"/>
  <c r="AE817" i="24"/>
  <c r="AE854" i="24"/>
  <c r="AE997" i="24"/>
  <c r="AE424" i="24"/>
  <c r="AE24" i="24"/>
  <c r="AE28" i="24"/>
  <c r="AE32" i="24"/>
  <c r="AE36" i="24"/>
  <c r="AE40" i="24"/>
  <c r="AE44" i="24"/>
  <c r="AE48" i="24"/>
  <c r="AE52" i="24"/>
  <c r="AE56" i="24"/>
  <c r="AE60" i="24"/>
  <c r="AE64" i="24"/>
  <c r="AE433" i="24"/>
  <c r="AE437" i="24"/>
  <c r="AE510" i="24"/>
  <c r="AE514" i="24"/>
  <c r="AE518" i="24"/>
  <c r="AE615" i="24"/>
  <c r="AE619" i="24"/>
  <c r="AE623" i="24"/>
  <c r="AE627" i="24"/>
  <c r="AE631" i="24"/>
  <c r="AE692" i="24"/>
  <c r="AE696" i="24"/>
  <c r="AE757" i="24"/>
  <c r="AE761" i="24"/>
  <c r="AE765" i="24"/>
  <c r="AE769" i="24"/>
  <c r="AE773" i="24"/>
  <c r="AE802" i="24"/>
  <c r="AE806" i="24"/>
  <c r="AE810" i="24"/>
  <c r="AE814" i="24"/>
  <c r="AE818" i="24"/>
  <c r="AE822" i="24"/>
  <c r="AE826" i="24"/>
  <c r="AE851" i="24"/>
  <c r="AE855" i="24"/>
  <c r="AE859" i="24"/>
  <c r="AE872" i="24"/>
  <c r="AE881" i="24"/>
  <c r="AE885" i="24"/>
  <c r="AE894" i="24"/>
  <c r="AE898" i="24"/>
  <c r="AE919" i="24"/>
  <c r="AE923" i="24"/>
  <c r="AE927" i="24"/>
  <c r="AE931" i="24"/>
  <c r="AE956" i="24"/>
  <c r="AE990" i="24"/>
  <c r="AE994" i="24"/>
  <c r="AE1015" i="24"/>
  <c r="AE39" i="24"/>
  <c r="AE630" i="24"/>
  <c r="AE805" i="24"/>
  <c r="AE224" i="24"/>
  <c r="AE153" i="24"/>
  <c r="AE157" i="24"/>
  <c r="AE161" i="24"/>
  <c r="AE165" i="24"/>
  <c r="AE169" i="24"/>
  <c r="AE173" i="24"/>
  <c r="AE177" i="24"/>
  <c r="AE181" i="24"/>
  <c r="AE185" i="24"/>
  <c r="AE189" i="24"/>
  <c r="AE193" i="24"/>
  <c r="AE197" i="24"/>
  <c r="AE201" i="24"/>
  <c r="AE205" i="24"/>
  <c r="AE209" i="24"/>
  <c r="AE213" i="24"/>
  <c r="AE217" i="24"/>
  <c r="AE221" i="24"/>
  <c r="AE225" i="24"/>
  <c r="AE229" i="24"/>
  <c r="AE233" i="24"/>
  <c r="AE237" i="24"/>
  <c r="AE241" i="24"/>
  <c r="AE245" i="24"/>
  <c r="AE249" i="24"/>
  <c r="AE253" i="24"/>
  <c r="AE257" i="24"/>
  <c r="AE261" i="24"/>
  <c r="AE265" i="24"/>
  <c r="AE269" i="24"/>
  <c r="AE273" i="24"/>
  <c r="AE277" i="24"/>
  <c r="AE281" i="24"/>
  <c r="AE285" i="24"/>
  <c r="AE289" i="24"/>
  <c r="AE293" i="24"/>
  <c r="AE297" i="24"/>
  <c r="AE301" i="24"/>
  <c r="AE305" i="24"/>
  <c r="AE309" i="24"/>
  <c r="AE313" i="24"/>
  <c r="AE317" i="24"/>
  <c r="AE321" i="24"/>
  <c r="AE325" i="24"/>
  <c r="AE329" i="24"/>
  <c r="AE333" i="24"/>
  <c r="AE337" i="24"/>
  <c r="AE341" i="24"/>
  <c r="AE345" i="24"/>
  <c r="AE349" i="24"/>
  <c r="AE353" i="24"/>
  <c r="AE357" i="24"/>
  <c r="AE361" i="24"/>
  <c r="AE365" i="24"/>
  <c r="AE369" i="24"/>
  <c r="AE373" i="24"/>
  <c r="AE377" i="24"/>
  <c r="AE381" i="24"/>
  <c r="AE385" i="24"/>
  <c r="AE389" i="24"/>
  <c r="AE393" i="24"/>
  <c r="AE397" i="24"/>
  <c r="AE401" i="24"/>
  <c r="AE405" i="24"/>
  <c r="AE409" i="24"/>
  <c r="AE413" i="24"/>
  <c r="AE417" i="24"/>
  <c r="AE421" i="24"/>
  <c r="AE425" i="24"/>
  <c r="AE429" i="24"/>
  <c r="AE454" i="24"/>
  <c r="AE458" i="24"/>
  <c r="AE462" i="24"/>
  <c r="AE466" i="24"/>
  <c r="AE470" i="24"/>
  <c r="AE474" i="24"/>
  <c r="AE478" i="24"/>
  <c r="AE482" i="24"/>
  <c r="AE486" i="24"/>
  <c r="AE490" i="24"/>
  <c r="AE494" i="24"/>
  <c r="AE498" i="24"/>
  <c r="AE502" i="24"/>
  <c r="AE506" i="24"/>
  <c r="AE523" i="24"/>
  <c r="AE527" i="24"/>
  <c r="AE531" i="24"/>
  <c r="AE535" i="24"/>
  <c r="AE539" i="24"/>
  <c r="AE543" i="24"/>
  <c r="AE547" i="24"/>
  <c r="AE551" i="24"/>
  <c r="AE555" i="24"/>
  <c r="AE559" i="24"/>
  <c r="AE563" i="24"/>
  <c r="AE567" i="24"/>
  <c r="AE571" i="24"/>
  <c r="AE575" i="24"/>
  <c r="AE579" i="24"/>
  <c r="AE583" i="24"/>
  <c r="AE587" i="24"/>
  <c r="AE591" i="24"/>
  <c r="AE595" i="24"/>
  <c r="AE599" i="24"/>
  <c r="AE603" i="24"/>
  <c r="AE607" i="24"/>
  <c r="AE611" i="24"/>
  <c r="AE680" i="24"/>
  <c r="AE684" i="24"/>
  <c r="AE688" i="24"/>
  <c r="AE725" i="24"/>
  <c r="AE729" i="24"/>
  <c r="AE733" i="24"/>
  <c r="AE737" i="24"/>
  <c r="AE741" i="24"/>
  <c r="AE745" i="24"/>
  <c r="AE749" i="24"/>
  <c r="AE753" i="24"/>
  <c r="AE794" i="24"/>
  <c r="AE798" i="24"/>
  <c r="AE847" i="24"/>
  <c r="AE868" i="24"/>
  <c r="AE890" i="24"/>
  <c r="AE911" i="24"/>
  <c r="AE915" i="24"/>
  <c r="AE952" i="24"/>
  <c r="AE969" i="24"/>
  <c r="AE973" i="24"/>
  <c r="AE982" i="24"/>
  <c r="AE986" i="24"/>
  <c r="AE1007" i="24"/>
  <c r="AE1011" i="24"/>
  <c r="AE59" i="24"/>
  <c r="AE436" i="24"/>
  <c r="AE517" i="24"/>
  <c r="AE918" i="24"/>
  <c r="AE164" i="24"/>
  <c r="AE192" i="24"/>
  <c r="AE212" i="24"/>
  <c r="AE240" i="24"/>
  <c r="AE264" i="24"/>
  <c r="AE288" i="24"/>
  <c r="AE312" i="24"/>
  <c r="AE340" i="24"/>
  <c r="AE360" i="24"/>
  <c r="AE380" i="24"/>
  <c r="AE408" i="24"/>
  <c r="AE465" i="24"/>
  <c r="AE485" i="24"/>
  <c r="AE509" i="24"/>
  <c r="AE530" i="24"/>
  <c r="AE562" i="24"/>
  <c r="AE594" i="24"/>
  <c r="AE968" i="24"/>
  <c r="AE65" i="24"/>
  <c r="AE69" i="24"/>
  <c r="AE73" i="24"/>
  <c r="AE77" i="24"/>
  <c r="AE81" i="24"/>
  <c r="AE85" i="24"/>
  <c r="AE89" i="24"/>
  <c r="AE93" i="24"/>
  <c r="AE97" i="24"/>
  <c r="AE101" i="24"/>
  <c r="AE105" i="24"/>
  <c r="AE109" i="24"/>
  <c r="AE113" i="24"/>
  <c r="AE117" i="24"/>
  <c r="AE121" i="24"/>
  <c r="AE125" i="24"/>
  <c r="AE129" i="24"/>
  <c r="AE133" i="24"/>
  <c r="AE137" i="24"/>
  <c r="AE141" i="24"/>
  <c r="AE145" i="24"/>
  <c r="AE149" i="24"/>
  <c r="AE442" i="24"/>
  <c r="AE446" i="24"/>
  <c r="AE450" i="24"/>
  <c r="AE636" i="24"/>
  <c r="AE640" i="24"/>
  <c r="AE644" i="24"/>
  <c r="AE648" i="24"/>
  <c r="AE652" i="24"/>
  <c r="AE656" i="24"/>
  <c r="AE660" i="24"/>
  <c r="AE664" i="24"/>
  <c r="AE668" i="24"/>
  <c r="AE672" i="24"/>
  <c r="AE676" i="24"/>
  <c r="AE697" i="24"/>
  <c r="AE701" i="24"/>
  <c r="AE705" i="24"/>
  <c r="AE709" i="24"/>
  <c r="AE713" i="24"/>
  <c r="AE717" i="24"/>
  <c r="AE721" i="24"/>
  <c r="AE778" i="24"/>
  <c r="AE782" i="24"/>
  <c r="AE786" i="24"/>
  <c r="AE790" i="24"/>
  <c r="AE831" i="24"/>
  <c r="AE835" i="24"/>
  <c r="AE839" i="24"/>
  <c r="AE843" i="24"/>
  <c r="AE864" i="24"/>
  <c r="AE873" i="24"/>
  <c r="AE877" i="24"/>
  <c r="AE886" i="24"/>
  <c r="AE903" i="24"/>
  <c r="AE907" i="24"/>
  <c r="AE936" i="24"/>
  <c r="AE940" i="24"/>
  <c r="AE944" i="24"/>
  <c r="AE948" i="24"/>
  <c r="AE961" i="24"/>
  <c r="AE965" i="24"/>
  <c r="AE978" i="24"/>
  <c r="AE999" i="24"/>
  <c r="AE1003" i="24"/>
  <c r="AE1020" i="24"/>
  <c r="AE27" i="24"/>
  <c r="AE622" i="24"/>
  <c r="AE756" i="24"/>
  <c r="AE829" i="24"/>
  <c r="AE858" i="24"/>
  <c r="AE993" i="24"/>
  <c r="AE180" i="24"/>
  <c r="AE292" i="24"/>
  <c r="AE951" i="24"/>
  <c r="AE21" i="24"/>
  <c r="AE25" i="24"/>
  <c r="AE29" i="24"/>
  <c r="AE33" i="24"/>
  <c r="AE37" i="24"/>
  <c r="AE41" i="24"/>
  <c r="AE45" i="24"/>
  <c r="AE49" i="24"/>
  <c r="AE53" i="24"/>
  <c r="AE57" i="24"/>
  <c r="AE61" i="24"/>
  <c r="AE434" i="24"/>
  <c r="AE438" i="24"/>
  <c r="AE511" i="24"/>
  <c r="AE515" i="24"/>
  <c r="AE519" i="24"/>
  <c r="AE616" i="24"/>
  <c r="AE620" i="24"/>
  <c r="AE624" i="24"/>
  <c r="AE628" i="24"/>
  <c r="AE632" i="24"/>
  <c r="AE689" i="24"/>
  <c r="AE693" i="24"/>
  <c r="AE754" i="24"/>
  <c r="AE758" i="24"/>
  <c r="AE762" i="24"/>
  <c r="AE766" i="24"/>
  <c r="AE770" i="24"/>
  <c r="AE774" i="24"/>
  <c r="AE803" i="24"/>
  <c r="AE807" i="24"/>
  <c r="AE811" i="24"/>
  <c r="AE815" i="24"/>
  <c r="AE819" i="24"/>
  <c r="AE823" i="24"/>
  <c r="AE827" i="24"/>
  <c r="AE852" i="24"/>
  <c r="AE856" i="24"/>
  <c r="AE860" i="24"/>
  <c r="AE882" i="24"/>
  <c r="AE895" i="24"/>
  <c r="AE899" i="24"/>
  <c r="AE920" i="24"/>
  <c r="AE924" i="24"/>
  <c r="AE928" i="24"/>
  <c r="AE932" i="24"/>
  <c r="AE953" i="24"/>
  <c r="AE957" i="24"/>
  <c r="AE974" i="24"/>
  <c r="AE991" i="24"/>
  <c r="AE995" i="24"/>
  <c r="AE1016" i="24"/>
  <c r="AE55" i="24"/>
  <c r="AE440" i="24"/>
  <c r="AE772" i="24"/>
  <c r="AE809" i="24"/>
  <c r="AE922" i="24"/>
  <c r="AE168" i="24"/>
  <c r="AE196" i="24"/>
  <c r="AE220" i="24"/>
  <c r="AE244" i="24"/>
  <c r="AE268" i="24"/>
  <c r="AE304" i="24"/>
  <c r="AE336" i="24"/>
  <c r="AE364" i="24"/>
  <c r="AE388" i="24"/>
  <c r="AE428" i="24"/>
  <c r="AE461" i="24"/>
  <c r="AE489" i="24"/>
  <c r="AE546" i="24"/>
  <c r="AE574" i="24"/>
  <c r="AE606" i="24"/>
  <c r="AE154" i="24"/>
  <c r="AE158" i="24"/>
  <c r="AE162" i="24"/>
  <c r="AE166" i="24"/>
  <c r="AE170" i="24"/>
  <c r="AE174" i="24"/>
  <c r="AE178" i="24"/>
  <c r="AE182" i="24"/>
  <c r="AE186" i="24"/>
  <c r="AE190" i="24"/>
  <c r="AE194" i="24"/>
  <c r="AE198" i="24"/>
  <c r="AE202" i="24"/>
  <c r="AE206" i="24"/>
  <c r="AE210" i="24"/>
  <c r="AE214" i="24"/>
  <c r="AE218" i="24"/>
  <c r="AE222" i="24"/>
  <c r="AE226" i="24"/>
  <c r="AE230" i="24"/>
  <c r="AE234" i="24"/>
  <c r="AE238" i="24"/>
  <c r="AE242" i="24"/>
  <c r="AE246" i="24"/>
  <c r="AE250" i="24"/>
  <c r="AE254" i="24"/>
  <c r="AE258" i="24"/>
  <c r="AE262" i="24"/>
  <c r="AE266" i="24"/>
  <c r="AE270" i="24"/>
  <c r="AE274" i="24"/>
  <c r="AE278" i="24"/>
  <c r="AE282" i="24"/>
  <c r="AE286" i="24"/>
  <c r="AE290" i="24"/>
  <c r="AE294" i="24"/>
  <c r="AE298" i="24"/>
  <c r="AE302" i="24"/>
  <c r="AE306" i="24"/>
  <c r="AE310" i="24"/>
  <c r="AE314" i="24"/>
  <c r="AE318" i="24"/>
  <c r="AE322" i="24"/>
  <c r="AE326" i="24"/>
  <c r="AE330" i="24"/>
  <c r="AE334" i="24"/>
  <c r="AE338" i="24"/>
  <c r="AE342" i="24"/>
  <c r="AE346" i="24"/>
  <c r="AE350" i="24"/>
  <c r="AE354" i="24"/>
  <c r="AE358" i="24"/>
  <c r="AE362" i="24"/>
  <c r="AE366" i="24"/>
  <c r="AE370" i="24"/>
  <c r="AE374" i="24"/>
  <c r="AE378" i="24"/>
  <c r="AE382" i="24"/>
  <c r="AE386" i="24"/>
  <c r="AE390" i="24"/>
  <c r="AE394" i="24"/>
  <c r="AE398" i="24"/>
  <c r="AE402" i="24"/>
  <c r="AE406" i="24"/>
  <c r="AE410" i="24"/>
  <c r="AE414" i="24"/>
  <c r="AE418" i="24"/>
  <c r="AE422" i="24"/>
  <c r="AE426" i="24"/>
  <c r="AE430" i="24"/>
  <c r="AE455" i="24"/>
  <c r="AE459" i="24"/>
  <c r="AE463" i="24"/>
  <c r="AE467" i="24"/>
  <c r="AE471" i="24"/>
  <c r="AE475" i="24"/>
  <c r="AE479" i="24"/>
  <c r="AE483" i="24"/>
  <c r="AE487" i="24"/>
  <c r="AE491" i="24"/>
  <c r="AE495" i="24"/>
  <c r="AE499" i="24"/>
  <c r="AE503" i="24"/>
  <c r="AE507" i="24"/>
  <c r="AE524" i="24"/>
  <c r="AE528" i="24"/>
  <c r="AE532" i="24"/>
  <c r="AE536" i="24"/>
  <c r="AE540" i="24"/>
  <c r="AE544" i="24"/>
  <c r="AE548" i="24"/>
  <c r="AE552" i="24"/>
  <c r="AE556" i="24"/>
  <c r="AE560" i="24"/>
  <c r="AE564" i="24"/>
  <c r="AE568" i="24"/>
  <c r="AE572" i="24"/>
  <c r="AE576" i="24"/>
  <c r="AE580" i="24"/>
  <c r="AE584" i="24"/>
  <c r="AE588" i="24"/>
  <c r="AE592" i="24"/>
  <c r="AE596" i="24"/>
  <c r="AE600" i="24"/>
  <c r="AE604" i="24"/>
  <c r="AE608" i="24"/>
  <c r="AE612" i="24"/>
  <c r="AE681" i="24"/>
  <c r="AE685" i="24"/>
  <c r="AE726" i="24"/>
  <c r="AE730" i="24"/>
  <c r="AE734" i="24"/>
  <c r="AE738" i="24"/>
  <c r="AE742" i="24"/>
  <c r="AE746" i="24"/>
  <c r="AE750" i="24"/>
  <c r="AE795" i="24"/>
  <c r="AE799" i="24"/>
  <c r="AE848" i="24"/>
  <c r="AE865" i="24"/>
  <c r="AE869" i="24"/>
  <c r="AE878" i="24"/>
  <c r="AE891" i="24"/>
  <c r="AE912" i="24"/>
  <c r="AE916" i="24"/>
  <c r="AE966" i="24"/>
  <c r="AE970" i="24"/>
  <c r="AE983" i="24"/>
  <c r="AE987" i="24"/>
  <c r="AE1008" i="24"/>
  <c r="AE1012" i="24"/>
  <c r="AE47" i="24"/>
  <c r="AE618" i="24"/>
  <c r="AE776" i="24"/>
  <c r="AE813" i="24"/>
  <c r="AE871" i="24"/>
  <c r="AE897" i="24"/>
  <c r="AE955" i="24"/>
  <c r="AE976" i="24"/>
  <c r="AE184" i="24"/>
  <c r="AE216" i="24"/>
  <c r="AE248" i="24"/>
  <c r="AE280" i="24"/>
  <c r="AE316" i="24"/>
  <c r="AE352" i="24"/>
  <c r="AE400" i="24"/>
  <c r="AE497" i="24"/>
  <c r="AE550" i="24"/>
  <c r="AE732" i="24"/>
  <c r="AE66" i="24"/>
  <c r="AE70" i="24"/>
  <c r="AE74" i="24"/>
  <c r="AE78" i="24"/>
  <c r="AE82" i="24"/>
  <c r="AE86" i="24"/>
  <c r="AE90" i="24"/>
  <c r="AE94" i="24"/>
  <c r="AE98" i="24"/>
  <c r="AE102" i="24"/>
  <c r="AE106" i="24"/>
  <c r="AE110" i="24"/>
  <c r="AE114" i="24"/>
  <c r="AE118" i="24"/>
  <c r="AE122" i="24"/>
  <c r="AE126" i="24"/>
  <c r="AE130" i="24"/>
  <c r="AE134" i="24"/>
  <c r="AE138" i="24"/>
  <c r="AE142" i="24"/>
  <c r="AE146" i="24"/>
  <c r="AE150" i="24"/>
  <c r="AE443" i="24"/>
  <c r="AE447" i="24"/>
  <c r="AE451" i="24"/>
  <c r="AE633" i="24"/>
  <c r="AE637" i="24"/>
  <c r="AE641" i="24"/>
  <c r="AE645" i="24"/>
  <c r="AE649" i="24"/>
  <c r="AE653" i="24"/>
  <c r="AE657" i="24"/>
  <c r="AE661" i="24"/>
  <c r="AE665" i="24"/>
  <c r="AE669" i="24"/>
  <c r="AE673" i="24"/>
  <c r="AE677" i="24"/>
  <c r="AE698" i="24"/>
  <c r="AE702" i="24"/>
  <c r="AE706" i="24"/>
  <c r="AE710" i="24"/>
  <c r="AE714" i="24"/>
  <c r="AE718" i="24"/>
  <c r="AE722" i="24"/>
  <c r="AE779" i="24"/>
  <c r="AE783" i="24"/>
  <c r="AE787" i="24"/>
  <c r="AE791" i="24"/>
  <c r="AE832" i="24"/>
  <c r="AE836" i="24"/>
  <c r="AE840" i="24"/>
  <c r="AE844" i="24"/>
  <c r="AE874" i="24"/>
  <c r="AE887" i="24"/>
  <c r="AE904" i="24"/>
  <c r="AE908" i="24"/>
  <c r="AE937" i="24"/>
  <c r="AE941" i="24"/>
  <c r="AE945" i="24"/>
  <c r="AE949" i="24"/>
  <c r="AE958" i="24"/>
  <c r="AE962" i="24"/>
  <c r="AE979" i="24"/>
  <c r="AE1000" i="24"/>
  <c r="AE1004" i="24"/>
  <c r="AE1017" i="24"/>
  <c r="AE23" i="24"/>
  <c r="AE63" i="24"/>
  <c r="AE626" i="24"/>
  <c r="AE825" i="24"/>
  <c r="AE850" i="24"/>
  <c r="AE884" i="24"/>
  <c r="AE926" i="24"/>
  <c r="AE1014" i="24"/>
  <c r="AE176" i="24"/>
  <c r="AE204" i="24"/>
  <c r="AE228" i="24"/>
  <c r="AE252" i="24"/>
  <c r="AE272" i="24"/>
  <c r="AE296" i="24"/>
  <c r="AE320" i="24"/>
  <c r="AE332" i="24"/>
  <c r="AE348" i="24"/>
  <c r="AE376" i="24"/>
  <c r="AE396" i="24"/>
  <c r="AE420" i="24"/>
  <c r="AE469" i="24"/>
  <c r="AE481" i="24"/>
  <c r="AE501" i="24"/>
  <c r="AE522" i="24"/>
  <c r="AE534" i="24"/>
  <c r="AE554" i="24"/>
  <c r="AE570" i="24"/>
  <c r="AE582" i="24"/>
  <c r="AE598" i="24"/>
  <c r="AE610" i="24"/>
  <c r="AE683" i="24"/>
  <c r="AE736" i="24"/>
  <c r="AE752" i="24"/>
  <c r="AE22" i="24"/>
  <c r="AE26" i="24"/>
  <c r="AE30" i="24"/>
  <c r="AE34" i="24"/>
  <c r="AE38" i="24"/>
  <c r="AE42" i="24"/>
  <c r="AE46" i="24"/>
  <c r="AE50" i="24"/>
  <c r="AE54" i="24"/>
  <c r="AE58" i="24"/>
  <c r="AE62" i="24"/>
  <c r="AE435" i="24"/>
  <c r="AE439" i="24"/>
  <c r="AE512" i="24"/>
  <c r="AE516" i="24"/>
  <c r="AE520" i="24"/>
  <c r="AE617" i="24"/>
  <c r="AE621" i="24"/>
  <c r="AE625" i="24"/>
  <c r="AE629" i="24"/>
  <c r="AE690" i="24"/>
  <c r="AE694" i="24"/>
  <c r="AE755" i="24"/>
  <c r="AE759" i="24"/>
  <c r="AE763" i="24"/>
  <c r="AE767" i="24"/>
  <c r="AE771" i="24"/>
  <c r="AE775" i="24"/>
  <c r="AE804" i="24"/>
  <c r="AE808" i="24"/>
  <c r="AE812" i="24"/>
  <c r="AE816" i="24"/>
  <c r="AE820" i="24"/>
  <c r="AE824" i="24"/>
  <c r="AE828" i="24"/>
  <c r="AE849" i="24"/>
  <c r="AE853" i="24"/>
  <c r="AE857" i="24"/>
  <c r="AE861" i="24"/>
  <c r="AE870" i="24"/>
  <c r="AE883" i="24"/>
  <c r="AE896" i="24"/>
  <c r="AE900" i="24"/>
  <c r="AE921" i="24"/>
  <c r="AE925" i="24"/>
  <c r="AE929" i="24"/>
  <c r="AE933" i="24"/>
  <c r="AE954" i="24"/>
  <c r="AE975" i="24"/>
  <c r="AE992" i="24"/>
  <c r="AE996" i="24"/>
  <c r="AE930" i="24"/>
  <c r="AE155" i="24"/>
  <c r="AE159" i="24"/>
  <c r="AE163" i="24"/>
  <c r="AE167" i="24"/>
  <c r="AE171" i="24"/>
  <c r="AE175" i="24"/>
  <c r="AE179" i="24"/>
  <c r="AE183" i="24"/>
  <c r="AE187" i="24"/>
  <c r="AE191" i="24"/>
  <c r="AE195" i="24"/>
  <c r="AE199" i="24"/>
  <c r="AE203" i="24"/>
  <c r="AE207" i="24"/>
  <c r="AE211" i="24"/>
  <c r="AE215" i="24"/>
  <c r="AE219" i="24"/>
  <c r="AE223" i="24"/>
  <c r="AE227" i="24"/>
  <c r="AE231" i="24"/>
  <c r="AE235" i="24"/>
  <c r="AE239" i="24"/>
  <c r="AE243" i="24"/>
  <c r="AE247" i="24"/>
  <c r="AE251" i="24"/>
  <c r="AE255" i="24"/>
  <c r="AE259" i="24"/>
  <c r="AE263" i="24"/>
  <c r="AE267" i="24"/>
  <c r="AE271" i="24"/>
  <c r="AE275" i="24"/>
  <c r="AE279" i="24"/>
  <c r="AE283" i="24"/>
  <c r="AE287" i="24"/>
  <c r="AE291" i="24"/>
  <c r="AE295" i="24"/>
  <c r="AE299" i="24"/>
  <c r="AE303" i="24"/>
  <c r="AE307" i="24"/>
  <c r="AE311" i="24"/>
  <c r="AE315" i="24"/>
  <c r="AE319" i="24"/>
  <c r="AE323" i="24"/>
  <c r="AE327" i="24"/>
  <c r="AE331" i="24"/>
  <c r="AE335" i="24"/>
  <c r="AE339" i="24"/>
  <c r="AE343" i="24"/>
  <c r="AE347" i="24"/>
  <c r="AE351" i="24"/>
  <c r="AE355" i="24"/>
  <c r="AE359" i="24"/>
  <c r="AE363" i="24"/>
  <c r="AE367" i="24"/>
  <c r="AE371" i="24"/>
  <c r="AE375" i="24"/>
  <c r="AE379" i="24"/>
  <c r="AE383" i="24"/>
  <c r="AE387" i="24"/>
  <c r="AE391" i="24"/>
  <c r="AE395" i="24"/>
  <c r="AE399" i="24"/>
  <c r="AE403" i="24"/>
  <c r="AE407" i="24"/>
  <c r="AE411" i="24"/>
  <c r="AE415" i="24"/>
  <c r="AE419" i="24"/>
  <c r="AE423" i="24"/>
  <c r="AE427" i="24"/>
  <c r="AE431" i="24"/>
  <c r="AE456" i="24"/>
  <c r="AE460" i="24"/>
  <c r="AE464" i="24"/>
  <c r="AE468" i="24"/>
  <c r="AE472" i="24"/>
  <c r="AE476" i="24"/>
  <c r="AE480" i="24"/>
  <c r="AE484" i="24"/>
  <c r="AE488" i="24"/>
  <c r="AE492" i="24"/>
  <c r="AE496" i="24"/>
  <c r="AE500" i="24"/>
  <c r="AE504" i="24"/>
  <c r="AE508" i="24"/>
  <c r="AE525" i="24"/>
  <c r="AE529" i="24"/>
  <c r="AE533" i="24"/>
  <c r="AE537" i="24"/>
  <c r="AE541" i="24"/>
  <c r="AE545" i="24"/>
  <c r="AE549" i="24"/>
  <c r="AE553" i="24"/>
  <c r="AE557" i="24"/>
  <c r="AE561" i="24"/>
  <c r="AE565" i="24"/>
  <c r="AE569" i="24"/>
  <c r="AE573" i="24"/>
  <c r="AE577" i="24"/>
  <c r="AE581" i="24"/>
  <c r="AE585" i="24"/>
  <c r="AE589" i="24"/>
  <c r="AE593" i="24"/>
  <c r="AE597" i="24"/>
  <c r="AE601" i="24"/>
  <c r="AE605" i="24"/>
  <c r="AE609" i="24"/>
  <c r="AE613" i="24"/>
  <c r="AE678" i="24"/>
  <c r="AE682" i="24"/>
  <c r="AE686" i="24"/>
  <c r="AE727" i="24"/>
  <c r="AE731" i="24"/>
  <c r="AE735" i="24"/>
  <c r="AE739" i="24"/>
  <c r="AE743" i="24"/>
  <c r="AE747" i="24"/>
  <c r="AE751" i="24"/>
  <c r="AE796" i="24"/>
  <c r="AE800" i="24"/>
  <c r="AE866" i="24"/>
  <c r="AE879" i="24"/>
  <c r="AE892" i="24"/>
  <c r="AE909" i="24"/>
  <c r="AE913" i="24"/>
  <c r="AE917" i="24"/>
  <c r="AE950" i="24"/>
  <c r="AE967" i="24"/>
  <c r="AE971" i="24"/>
  <c r="AE984" i="24"/>
  <c r="AE988" i="24"/>
  <c r="AE1009" i="24"/>
  <c r="AE1013" i="24"/>
  <c r="AE31" i="24"/>
  <c r="AE614" i="24"/>
  <c r="AE695" i="24"/>
  <c r="AE768" i="24"/>
  <c r="AE801" i="24"/>
  <c r="AE901" i="24"/>
  <c r="AE160" i="24"/>
  <c r="AE188" i="24"/>
  <c r="AE208" i="24"/>
  <c r="AE236" i="24"/>
  <c r="AE260" i="24"/>
  <c r="AE284" i="24"/>
  <c r="AE308" i="24"/>
  <c r="AE328" i="24"/>
  <c r="AE356" i="24"/>
  <c r="AE384" i="24"/>
  <c r="AE404" i="24"/>
  <c r="AE473" i="24"/>
  <c r="AE493" i="24"/>
  <c r="AE538" i="24"/>
  <c r="AE566" i="24"/>
  <c r="AE586" i="24"/>
  <c r="AE728" i="24"/>
  <c r="AE972" i="24"/>
  <c r="AE67" i="24"/>
  <c r="AE71" i="24"/>
  <c r="AE75" i="24"/>
  <c r="AE79" i="24"/>
  <c r="AE83" i="24"/>
  <c r="AE87" i="24"/>
  <c r="AE91" i="24"/>
  <c r="AE95" i="24"/>
  <c r="AE99" i="24"/>
  <c r="AE103" i="24"/>
  <c r="AE107" i="24"/>
  <c r="AE111" i="24"/>
  <c r="AE115" i="24"/>
  <c r="AE119" i="24"/>
  <c r="AE123" i="24"/>
  <c r="AE127" i="24"/>
  <c r="AE131" i="24"/>
  <c r="AE135" i="24"/>
  <c r="AE139" i="24"/>
  <c r="AE143" i="24"/>
  <c r="AE147" i="24"/>
  <c r="AE151" i="24"/>
  <c r="AE444" i="24"/>
  <c r="AE448" i="24"/>
  <c r="AE452" i="24"/>
  <c r="AE521" i="24"/>
  <c r="AE634" i="24"/>
  <c r="AE638" i="24"/>
  <c r="AE642" i="24"/>
  <c r="AE646" i="24"/>
  <c r="AE650" i="24"/>
  <c r="AE654" i="24"/>
  <c r="AE658" i="24"/>
  <c r="AE662" i="24"/>
  <c r="AE666" i="24"/>
  <c r="AE670" i="24"/>
  <c r="AE674" i="24"/>
  <c r="AE699" i="24"/>
  <c r="AE703" i="24"/>
  <c r="AE707" i="24"/>
  <c r="AE711" i="24"/>
  <c r="AE715" i="24"/>
  <c r="AE719" i="24"/>
  <c r="AE723" i="24"/>
  <c r="AE780" i="24"/>
  <c r="AE784" i="24"/>
  <c r="AE788" i="24"/>
  <c r="AE792" i="24"/>
  <c r="AE833" i="24"/>
  <c r="AE837" i="24"/>
  <c r="AE841" i="24"/>
  <c r="AE845" i="24"/>
  <c r="AE862" i="24"/>
  <c r="AE875" i="24"/>
  <c r="AE888" i="24"/>
  <c r="AE905" i="24"/>
  <c r="AE934" i="24"/>
  <c r="AE938" i="24"/>
  <c r="AE942" i="24"/>
  <c r="AE946" i="24"/>
  <c r="AE959" i="24"/>
  <c r="AE963" i="24"/>
  <c r="AE980" i="24"/>
  <c r="AE1001" i="24"/>
  <c r="AE1005" i="24"/>
  <c r="AE1018" i="24"/>
  <c r="AE38" i="25"/>
  <c r="AE144" i="25"/>
  <c r="AE179" i="25"/>
  <c r="AE188" i="25"/>
  <c r="AE220" i="25"/>
  <c r="AE251" i="25"/>
  <c r="AE317" i="25"/>
  <c r="AE366" i="25"/>
  <c r="AE380" i="25"/>
  <c r="AE393" i="25"/>
  <c r="AE402" i="25"/>
  <c r="AE420" i="25"/>
  <c r="AE442" i="25"/>
  <c r="AE477" i="25"/>
  <c r="AE490" i="25"/>
  <c r="AE517" i="25"/>
  <c r="AE530" i="25"/>
  <c r="AE607" i="25"/>
  <c r="AE655" i="25"/>
  <c r="AE719" i="25"/>
  <c r="AE737" i="25"/>
  <c r="AE786" i="25"/>
  <c r="AE858" i="25"/>
  <c r="AE902" i="25"/>
  <c r="AE920" i="25"/>
  <c r="AE933" i="25"/>
  <c r="AE955" i="25"/>
  <c r="AE47" i="25"/>
  <c r="AE78" i="25"/>
  <c r="AE87" i="25"/>
  <c r="AE109" i="25"/>
  <c r="AE113" i="25"/>
  <c r="AE122" i="25"/>
  <c r="AE149" i="25"/>
  <c r="AE153" i="25"/>
  <c r="AE175" i="25"/>
  <c r="AE202" i="25"/>
  <c r="AE211" i="25"/>
  <c r="AE238" i="25"/>
  <c r="AE242" i="25"/>
  <c r="AE269" i="25"/>
  <c r="AE273" i="25"/>
  <c r="AE278" i="25"/>
  <c r="AE282" i="25"/>
  <c r="AE309" i="25"/>
  <c r="AE326" i="25"/>
  <c r="AE349" i="25"/>
  <c r="AE362" i="25"/>
  <c r="AE376" i="25"/>
  <c r="AE389" i="25"/>
  <c r="AE398" i="25"/>
  <c r="AE407" i="25"/>
  <c r="AE429" i="25"/>
  <c r="AE438" i="25"/>
  <c r="AE447" i="25"/>
  <c r="AE460" i="25"/>
  <c r="AE473" i="25"/>
  <c r="AE486" i="25"/>
  <c r="AE495" i="25"/>
  <c r="AE513" i="25"/>
  <c r="AE526" i="25"/>
  <c r="AE535" i="25"/>
  <c r="AE548" i="25"/>
  <c r="AE566" i="25"/>
  <c r="AE571" i="25"/>
  <c r="AE576" i="25"/>
  <c r="AE585" i="25"/>
  <c r="AE603" i="25"/>
  <c r="AE616" i="25"/>
  <c r="AE629" i="25"/>
  <c r="AE642" i="25"/>
  <c r="AE651" i="25"/>
  <c r="AE660" i="25"/>
  <c r="AE669" i="25"/>
  <c r="AE683" i="25"/>
  <c r="AE692" i="25"/>
  <c r="AE701" i="25"/>
  <c r="AE715" i="25"/>
  <c r="AE724" i="25"/>
  <c r="AE733" i="25"/>
  <c r="AE742" i="25"/>
  <c r="AE751" i="25"/>
  <c r="AE760" i="25"/>
  <c r="AE782" i="25"/>
  <c r="AE800" i="25"/>
  <c r="AE809" i="25"/>
  <c r="AE827" i="25"/>
  <c r="AE845" i="25"/>
  <c r="AE872" i="25"/>
  <c r="AE885" i="25"/>
  <c r="AE898" i="25"/>
  <c r="AE907" i="25"/>
  <c r="AE916" i="25"/>
  <c r="AE929" i="25"/>
  <c r="AE938" i="25"/>
  <c r="AE942" i="25"/>
  <c r="AE951" i="25"/>
  <c r="AE968" i="25"/>
  <c r="AE981" i="25"/>
  <c r="AE994" i="25"/>
  <c r="AE1003" i="25"/>
  <c r="AE1012" i="25"/>
  <c r="AE131" i="25"/>
  <c r="AE166" i="25"/>
  <c r="AE224" i="25"/>
  <c r="AE264" i="25"/>
  <c r="AE313" i="25"/>
  <c r="AE464" i="25"/>
  <c r="AE504" i="25"/>
  <c r="AE557" i="25"/>
  <c r="AE589" i="25"/>
  <c r="AE633" i="25"/>
  <c r="AE678" i="25"/>
  <c r="AE746" i="25"/>
  <c r="AE755" i="25"/>
  <c r="AE773" i="25"/>
  <c r="AE791" i="25"/>
  <c r="AE813" i="25"/>
  <c r="AE831" i="25"/>
  <c r="AE946" i="25"/>
  <c r="AE972" i="25"/>
  <c r="AE985" i="25"/>
  <c r="AE1007" i="25"/>
  <c r="AE21" i="25"/>
  <c r="AE25" i="25"/>
  <c r="AE30" i="25"/>
  <c r="AE34" i="25"/>
  <c r="AE43" i="25"/>
  <c r="AE52" i="25"/>
  <c r="AE56" i="25"/>
  <c r="AE65" i="25"/>
  <c r="AE83" i="25"/>
  <c r="AE92" i="25"/>
  <c r="AE96" i="25"/>
  <c r="AE118" i="25"/>
  <c r="AE127" i="25"/>
  <c r="AE132" i="25"/>
  <c r="AE136" i="25"/>
  <c r="AE158" i="25"/>
  <c r="AE162" i="25"/>
  <c r="AE171" i="25"/>
  <c r="AE180" i="25"/>
  <c r="AE184" i="25"/>
  <c r="AE193" i="25"/>
  <c r="AE198" i="25"/>
  <c r="AE207" i="25"/>
  <c r="AE247" i="25"/>
  <c r="AE252" i="25"/>
  <c r="AE256" i="25"/>
  <c r="AE287" i="25"/>
  <c r="AE292" i="25"/>
  <c r="AE296" i="25"/>
  <c r="AE301" i="25"/>
  <c r="AE305" i="25"/>
  <c r="AE322" i="25"/>
  <c r="AE331" i="25"/>
  <c r="AE340" i="25"/>
  <c r="AE358" i="25"/>
  <c r="AE367" i="25"/>
  <c r="AE385" i="25"/>
  <c r="AE403" i="25"/>
  <c r="AE412" i="25"/>
  <c r="AE425" i="25"/>
  <c r="AE443" i="25"/>
  <c r="AE456" i="25"/>
  <c r="AE469" i="25"/>
  <c r="AE482" i="25"/>
  <c r="AE491" i="25"/>
  <c r="AE500" i="25"/>
  <c r="AE509" i="25"/>
  <c r="AE522" i="25"/>
  <c r="AE531" i="25"/>
  <c r="AE544" i="25"/>
  <c r="AE553" i="25"/>
  <c r="AE562" i="25"/>
  <c r="AE594" i="25"/>
  <c r="AE599" i="25"/>
  <c r="AE612" i="25"/>
  <c r="AE625" i="25"/>
  <c r="AE638" i="25"/>
  <c r="AE647" i="25"/>
  <c r="AE656" i="25"/>
  <c r="AE665" i="25"/>
  <c r="AE674" i="25"/>
  <c r="AE679" i="25"/>
  <c r="AE688" i="25"/>
  <c r="AE697" i="25"/>
  <c r="AE706" i="25"/>
  <c r="AE711" i="25"/>
  <c r="AE720" i="25"/>
  <c r="AE729" i="25"/>
  <c r="AE747" i="25"/>
  <c r="AE769" i="25"/>
  <c r="AE778" i="25"/>
  <c r="AE787" i="25"/>
  <c r="AE796" i="25"/>
  <c r="AE805" i="25"/>
  <c r="AE818" i="25"/>
  <c r="AE823" i="25"/>
  <c r="AE836" i="25"/>
  <c r="AE841" i="25"/>
  <c r="AE854" i="25"/>
  <c r="AE859" i="25"/>
  <c r="AE868" i="25"/>
  <c r="AE881" i="25"/>
  <c r="AE894" i="25"/>
  <c r="AE903" i="25"/>
  <c r="AE912" i="25"/>
  <c r="AE925" i="25"/>
  <c r="AE947" i="25"/>
  <c r="AE960" i="25"/>
  <c r="AE964" i="25"/>
  <c r="AE977" i="25"/>
  <c r="AE999" i="25"/>
  <c r="AE91" i="25"/>
  <c r="AE104" i="25"/>
  <c r="AE229" i="25"/>
  <c r="AE260" i="25"/>
  <c r="AE291" i="25"/>
  <c r="AE344" i="25"/>
  <c r="AE353" i="25"/>
  <c r="AE371" i="25"/>
  <c r="AE433" i="25"/>
  <c r="AE451" i="25"/>
  <c r="AE539" i="25"/>
  <c r="AE580" i="25"/>
  <c r="AE598" i="25"/>
  <c r="AE764" i="25"/>
  <c r="AE804" i="25"/>
  <c r="AE822" i="25"/>
  <c r="AE863" i="25"/>
  <c r="AE889" i="25"/>
  <c r="AE39" i="25"/>
  <c r="AE61" i="25"/>
  <c r="AE70" i="25"/>
  <c r="AE74" i="25"/>
  <c r="AE101" i="25"/>
  <c r="AE105" i="25"/>
  <c r="AE123" i="25"/>
  <c r="AE141" i="25"/>
  <c r="AE145" i="25"/>
  <c r="AE167" i="25"/>
  <c r="AE189" i="25"/>
  <c r="AE203" i="25"/>
  <c r="AE212" i="25"/>
  <c r="AE216" i="25"/>
  <c r="AE221" i="25"/>
  <c r="AE225" i="25"/>
  <c r="AE230" i="25"/>
  <c r="AE234" i="25"/>
  <c r="AE243" i="25"/>
  <c r="AE261" i="25"/>
  <c r="AE265" i="25"/>
  <c r="AE274" i="25"/>
  <c r="AE283" i="25"/>
  <c r="AE314" i="25"/>
  <c r="AE318" i="25"/>
  <c r="AE327" i="25"/>
  <c r="AE336" i="25"/>
  <c r="AE345" i="25"/>
  <c r="AE354" i="25"/>
  <c r="AE363" i="25"/>
  <c r="AE372" i="25"/>
  <c r="AE381" i="25"/>
  <c r="AE394" i="25"/>
  <c r="AE399" i="25"/>
  <c r="AE408" i="25"/>
  <c r="AE417" i="25"/>
  <c r="AE421" i="25"/>
  <c r="AE434" i="25"/>
  <c r="AE439" i="25"/>
  <c r="AE452" i="25"/>
  <c r="AE465" i="25"/>
  <c r="AE478" i="25"/>
  <c r="AE487" i="25"/>
  <c r="AE496" i="25"/>
  <c r="AE505" i="25"/>
  <c r="AE518" i="25"/>
  <c r="AE527" i="25"/>
  <c r="AE540" i="25"/>
  <c r="AE558" i="25"/>
  <c r="AE567" i="25"/>
  <c r="AE572" i="25"/>
  <c r="AE581" i="25"/>
  <c r="AE590" i="25"/>
  <c r="AE608" i="25"/>
  <c r="AE621" i="25"/>
  <c r="AE634" i="25"/>
  <c r="AE643" i="25"/>
  <c r="AE661" i="25"/>
  <c r="AE693" i="25"/>
  <c r="AE725" i="25"/>
  <c r="AE738" i="25"/>
  <c r="AE743" i="25"/>
  <c r="AE756" i="25"/>
  <c r="AE765" i="25"/>
  <c r="AE774" i="25"/>
  <c r="AE783" i="25"/>
  <c r="AE792" i="25"/>
  <c r="AE814" i="25"/>
  <c r="AE832" i="25"/>
  <c r="AE850" i="25"/>
  <c r="AE864" i="25"/>
  <c r="AE877" i="25"/>
  <c r="AE890" i="25"/>
  <c r="AE899" i="25"/>
  <c r="AE921" i="25"/>
  <c r="AE934" i="25"/>
  <c r="AE943" i="25"/>
  <c r="AE956" i="25"/>
  <c r="AE973" i="25"/>
  <c r="AE986" i="25"/>
  <c r="AE990" i="25"/>
  <c r="AE995" i="25"/>
  <c r="AE1008" i="25"/>
  <c r="AE1017" i="25"/>
  <c r="AE42" i="25"/>
  <c r="AE51" i="25"/>
  <c r="AE60" i="25"/>
  <c r="AE69" i="25"/>
  <c r="AE73" i="25"/>
  <c r="AE82" i="25"/>
  <c r="AE100" i="25"/>
  <c r="AE140" i="25"/>
  <c r="AE170" i="25"/>
  <c r="AE215" i="25"/>
  <c r="AE233" i="25"/>
  <c r="AE335" i="25"/>
  <c r="AE416" i="25"/>
  <c r="AE620" i="25"/>
  <c r="AE646" i="25"/>
  <c r="AE687" i="25"/>
  <c r="AE710" i="25"/>
  <c r="AE849" i="25"/>
  <c r="AE876" i="25"/>
  <c r="AE989" i="25"/>
  <c r="AE1016" i="25"/>
  <c r="AE26" i="25"/>
  <c r="AE35" i="25"/>
  <c r="AE44" i="25"/>
  <c r="AE48" i="25"/>
  <c r="AE79" i="25"/>
  <c r="AE84" i="25"/>
  <c r="AE88" i="25"/>
  <c r="AE110" i="25"/>
  <c r="AE114" i="25"/>
  <c r="AE150" i="25"/>
  <c r="AE154" i="25"/>
  <c r="AE163" i="25"/>
  <c r="AE172" i="25"/>
  <c r="AE176" i="25"/>
  <c r="AE194" i="25"/>
  <c r="AE239" i="25"/>
  <c r="AE270" i="25"/>
  <c r="AE279" i="25"/>
  <c r="AE288" i="25"/>
  <c r="AE310" i="25"/>
  <c r="AE350" i="25"/>
  <c r="AE359" i="25"/>
  <c r="AE368" i="25"/>
  <c r="AE377" i="25"/>
  <c r="AE390" i="25"/>
  <c r="AE413" i="25"/>
  <c r="AE430" i="25"/>
  <c r="AE448" i="25"/>
  <c r="AE461" i="25"/>
  <c r="AE474" i="25"/>
  <c r="AE483" i="25"/>
  <c r="AE501" i="25"/>
  <c r="AE514" i="25"/>
  <c r="AE523" i="25"/>
  <c r="AE536" i="25"/>
  <c r="AE549" i="25"/>
  <c r="AE563" i="25"/>
  <c r="AE577" i="25"/>
  <c r="AE586" i="25"/>
  <c r="AE595" i="25"/>
  <c r="AE604" i="25"/>
  <c r="AE617" i="25"/>
  <c r="AE630" i="25"/>
  <c r="AE639" i="25"/>
  <c r="AE652" i="25"/>
  <c r="AE670" i="25"/>
  <c r="AE675" i="25"/>
  <c r="AE684" i="25"/>
  <c r="AE702" i="25"/>
  <c r="AE707" i="25"/>
  <c r="AE716" i="25"/>
  <c r="AE734" i="25"/>
  <c r="AE752" i="25"/>
  <c r="AE761" i="25"/>
  <c r="AE779" i="25"/>
  <c r="AE801" i="25"/>
  <c r="AE810" i="25"/>
  <c r="AE819" i="25"/>
  <c r="AE828" i="25"/>
  <c r="AE837" i="25"/>
  <c r="AE846" i="25"/>
  <c r="AE855" i="25"/>
  <c r="AE873" i="25"/>
  <c r="AE886" i="25"/>
  <c r="AE895" i="25"/>
  <c r="AE908" i="25"/>
  <c r="AE917" i="25"/>
  <c r="AE930" i="25"/>
  <c r="AE939" i="25"/>
  <c r="AE952" i="25"/>
  <c r="AE969" i="25"/>
  <c r="AE978" i="25"/>
  <c r="AE982" i="25"/>
  <c r="AE1004" i="25"/>
  <c r="AE1013" i="25"/>
  <c r="AE66" i="25"/>
  <c r="AE137" i="25"/>
  <c r="AE217" i="25"/>
  <c r="AE244" i="25"/>
  <c r="AE275" i="25"/>
  <c r="AE386" i="25"/>
  <c r="AE435" i="25"/>
  <c r="AE510" i="25"/>
  <c r="AE568" i="25"/>
  <c r="AE591" i="25"/>
  <c r="AE648" i="25"/>
  <c r="AE730" i="25"/>
  <c r="AE797" i="25"/>
  <c r="AE869" i="25"/>
  <c r="AE27" i="25"/>
  <c r="AE36" i="25"/>
  <c r="AE40" i="25"/>
  <c r="AE62" i="25"/>
  <c r="AE71" i="25"/>
  <c r="AE102" i="25"/>
  <c r="AE106" i="25"/>
  <c r="AE115" i="25"/>
  <c r="AE142" i="25"/>
  <c r="AE146" i="25"/>
  <c r="AE155" i="25"/>
  <c r="AE164" i="25"/>
  <c r="AE168" i="25"/>
  <c r="AE190" i="25"/>
  <c r="AE195" i="25"/>
  <c r="AE213" i="25"/>
  <c r="AE222" i="25"/>
  <c r="AE231" i="25"/>
  <c r="AE262" i="25"/>
  <c r="AE266" i="25"/>
  <c r="AE311" i="25"/>
  <c r="AE315" i="25"/>
  <c r="AE328" i="25"/>
  <c r="AE337" i="25"/>
  <c r="AE351" i="25"/>
  <c r="AE364" i="25"/>
  <c r="AE382" i="25"/>
  <c r="AE391" i="25"/>
  <c r="AE400" i="25"/>
  <c r="AE409" i="25"/>
  <c r="AE418" i="25"/>
  <c r="AE422" i="25"/>
  <c r="AE431" i="25"/>
  <c r="AE440" i="25"/>
  <c r="AE453" i="25"/>
  <c r="AE466" i="25"/>
  <c r="AE475" i="25"/>
  <c r="AE488" i="25"/>
  <c r="AE497" i="25"/>
  <c r="AE506" i="25"/>
  <c r="AE515" i="25"/>
  <c r="AE528" i="25"/>
  <c r="AE541" i="25"/>
  <c r="AE582" i="25"/>
  <c r="AE587" i="25"/>
  <c r="AE596" i="25"/>
  <c r="AE609" i="25"/>
  <c r="AE622" i="25"/>
  <c r="AE631" i="25"/>
  <c r="AE644" i="25"/>
  <c r="AE662" i="25"/>
  <c r="AE671" i="25"/>
  <c r="AE694" i="25"/>
  <c r="AE703" i="25"/>
  <c r="AE726" i="25"/>
  <c r="AE735" i="25"/>
  <c r="AE744" i="25"/>
  <c r="AE766" i="25"/>
  <c r="AE784" i="25"/>
  <c r="AE793" i="25"/>
  <c r="AE811" i="25"/>
  <c r="AE833" i="25"/>
  <c r="AE838" i="25"/>
  <c r="AE847" i="25"/>
  <c r="AE856" i="25"/>
  <c r="AE865" i="25"/>
  <c r="AE878" i="25"/>
  <c r="AE887" i="25"/>
  <c r="AE900" i="25"/>
  <c r="AE909" i="25"/>
  <c r="AE922" i="25"/>
  <c r="AE931" i="25"/>
  <c r="AE944" i="25"/>
  <c r="AE953" i="25"/>
  <c r="AE957" i="25"/>
  <c r="AE974" i="25"/>
  <c r="AE983" i="25"/>
  <c r="AE987" i="25"/>
  <c r="AE1009" i="25"/>
  <c r="AE1018" i="25"/>
  <c r="AE22" i="25"/>
  <c r="AE57" i="25"/>
  <c r="AE128" i="25"/>
  <c r="AE181" i="25"/>
  <c r="AE208" i="25"/>
  <c r="AE235" i="25"/>
  <c r="AE257" i="25"/>
  <c r="AE302" i="25"/>
  <c r="AE355" i="25"/>
  <c r="AE404" i="25"/>
  <c r="AE426" i="25"/>
  <c r="AE479" i="25"/>
  <c r="AE757" i="25"/>
  <c r="AE891" i="25"/>
  <c r="AE1000" i="25"/>
  <c r="AE45" i="25"/>
  <c r="AE49" i="25"/>
  <c r="AE67" i="25"/>
  <c r="AE76" i="25"/>
  <c r="AE80" i="25"/>
  <c r="AE85" i="25"/>
  <c r="AE89" i="25"/>
  <c r="AE111" i="25"/>
  <c r="AE120" i="25"/>
  <c r="AE151" i="25"/>
  <c r="AE173" i="25"/>
  <c r="AE177" i="25"/>
  <c r="AE227" i="25"/>
  <c r="AE236" i="25"/>
  <c r="AE240" i="25"/>
  <c r="AE271" i="25"/>
  <c r="AE276" i="25"/>
  <c r="AE280" i="25"/>
  <c r="AE289" i="25"/>
  <c r="AE298" i="25"/>
  <c r="AE307" i="25"/>
  <c r="AE324" i="25"/>
  <c r="AE333" i="25"/>
  <c r="AE347" i="25"/>
  <c r="AE360" i="25"/>
  <c r="AE369" i="25"/>
  <c r="AE378" i="25"/>
  <c r="AE387" i="25"/>
  <c r="AE414" i="25"/>
  <c r="AE427" i="25"/>
  <c r="AE449" i="25"/>
  <c r="AE462" i="25"/>
  <c r="AE471" i="25"/>
  <c r="AE484" i="25"/>
  <c r="AE502" i="25"/>
  <c r="AE511" i="25"/>
  <c r="AE524" i="25"/>
  <c r="AE537" i="25"/>
  <c r="AE550" i="25"/>
  <c r="AE555" i="25"/>
  <c r="AE564" i="25"/>
  <c r="AE578" i="25"/>
  <c r="AE605" i="25"/>
  <c r="AE618" i="25"/>
  <c r="AE627" i="25"/>
  <c r="AE640" i="25"/>
  <c r="AE653" i="25"/>
  <c r="AE667" i="25"/>
  <c r="AE676" i="25"/>
  <c r="AE685" i="25"/>
  <c r="AE699" i="25"/>
  <c r="AE708" i="25"/>
  <c r="AE717" i="25"/>
  <c r="AE731" i="25"/>
  <c r="AE753" i="25"/>
  <c r="AE762" i="25"/>
  <c r="AE771" i="25"/>
  <c r="AE780" i="25"/>
  <c r="AE789" i="25"/>
  <c r="AE802" i="25"/>
  <c r="AE807" i="25"/>
  <c r="AE820" i="25"/>
  <c r="AE829" i="25"/>
  <c r="AE843" i="25"/>
  <c r="AE861" i="25"/>
  <c r="AE874" i="25"/>
  <c r="AE883" i="25"/>
  <c r="AE896" i="25"/>
  <c r="AE918" i="25"/>
  <c r="AE927" i="25"/>
  <c r="AE940" i="25"/>
  <c r="AE970" i="25"/>
  <c r="AE979" i="25"/>
  <c r="AE992" i="25"/>
  <c r="AE1005" i="25"/>
  <c r="AE1014" i="25"/>
  <c r="AE93" i="25"/>
  <c r="AE119" i="25"/>
  <c r="AE199" i="25"/>
  <c r="AE346" i="25"/>
  <c r="AE373" i="25"/>
  <c r="AE457" i="25"/>
  <c r="AE666" i="25"/>
  <c r="AE721" i="25"/>
  <c r="AE748" i="25"/>
  <c r="AE775" i="25"/>
  <c r="AE806" i="25"/>
  <c r="AE926" i="25"/>
  <c r="AE948" i="25"/>
  <c r="AE23" i="25"/>
  <c r="AE28" i="25"/>
  <c r="AE32" i="25"/>
  <c r="AE54" i="25"/>
  <c r="AE58" i="25"/>
  <c r="AE94" i="25"/>
  <c r="AE98" i="25"/>
  <c r="AE107" i="25"/>
  <c r="AE116" i="25"/>
  <c r="AE125" i="25"/>
  <c r="AE129" i="25"/>
  <c r="AE134" i="25"/>
  <c r="AE138" i="25"/>
  <c r="AE147" i="25"/>
  <c r="AE156" i="25"/>
  <c r="AE160" i="25"/>
  <c r="AE182" i="25"/>
  <c r="AE186" i="25"/>
  <c r="AE196" i="25"/>
  <c r="AE200" i="25"/>
  <c r="AE205" i="25"/>
  <c r="AE209" i="25"/>
  <c r="AE218" i="25"/>
  <c r="AE245" i="25"/>
  <c r="AE249" i="25"/>
  <c r="AE254" i="25"/>
  <c r="AE258" i="25"/>
  <c r="AE267" i="25"/>
  <c r="AE285" i="25"/>
  <c r="AE294" i="25"/>
  <c r="AE303" i="25"/>
  <c r="AE320" i="25"/>
  <c r="AE329" i="25"/>
  <c r="AE338" i="25"/>
  <c r="AE342" i="25"/>
  <c r="AE356" i="25"/>
  <c r="AE374" i="25"/>
  <c r="AE383" i="25"/>
  <c r="AE396" i="25"/>
  <c r="AE405" i="25"/>
  <c r="AE423" i="25"/>
  <c r="AE436" i="25"/>
  <c r="AE445" i="25"/>
  <c r="AE458" i="25"/>
  <c r="AE467" i="25"/>
  <c r="AE480" i="25"/>
  <c r="AE493" i="25"/>
  <c r="AE507" i="25"/>
  <c r="AE520" i="25"/>
  <c r="AE533" i="25"/>
  <c r="AE546" i="25"/>
  <c r="AE560" i="25"/>
  <c r="AE569" i="25"/>
  <c r="AE574" i="25"/>
  <c r="AE583" i="25"/>
  <c r="AE592" i="25"/>
  <c r="AE601" i="25"/>
  <c r="AE614" i="25"/>
  <c r="AE623" i="25"/>
  <c r="AE636" i="25"/>
  <c r="AE649" i="25"/>
  <c r="AE658" i="25"/>
  <c r="AE663" i="25"/>
  <c r="AE672" i="25"/>
  <c r="AE681" i="25"/>
  <c r="AE690" i="25"/>
  <c r="AE695" i="25"/>
  <c r="AE704" i="25"/>
  <c r="AE713" i="25"/>
  <c r="AE722" i="25"/>
  <c r="AE727" i="25"/>
  <c r="AE740" i="25"/>
  <c r="AE749" i="25"/>
  <c r="AE758" i="25"/>
  <c r="AE767" i="25"/>
  <c r="AE776" i="25"/>
  <c r="AE798" i="25"/>
  <c r="AE816" i="25"/>
  <c r="AE825" i="25"/>
  <c r="AE839" i="25"/>
  <c r="AE852" i="25"/>
  <c r="AE870" i="25"/>
  <c r="AE879" i="25"/>
  <c r="AE892" i="25"/>
  <c r="AE905" i="25"/>
  <c r="AE914" i="25"/>
  <c r="AE923" i="25"/>
  <c r="AE936" i="25"/>
  <c r="AE949" i="25"/>
  <c r="AE962" i="25"/>
  <c r="AE966" i="25"/>
  <c r="AE975" i="25"/>
  <c r="AE997" i="25"/>
  <c r="AE1001" i="25"/>
  <c r="AE1019" i="25"/>
  <c r="AE31" i="25"/>
  <c r="AE97" i="25"/>
  <c r="AE124" i="25"/>
  <c r="AE204" i="25"/>
  <c r="AE226" i="25"/>
  <c r="AE248" i="25"/>
  <c r="AE297" i="25"/>
  <c r="AE319" i="25"/>
  <c r="AE341" i="25"/>
  <c r="AE395" i="25"/>
  <c r="AE444" i="25"/>
  <c r="AE470" i="25"/>
  <c r="AE519" i="25"/>
  <c r="AE545" i="25"/>
  <c r="AE573" i="25"/>
  <c r="AE600" i="25"/>
  <c r="AE626" i="25"/>
  <c r="AE680" i="25"/>
  <c r="AE712" i="25"/>
  <c r="AE739" i="25"/>
  <c r="AE882" i="25"/>
  <c r="AE965" i="25"/>
  <c r="AE991" i="25"/>
  <c r="AE37" i="25"/>
  <c r="AE41" i="25"/>
  <c r="AE63" i="25"/>
  <c r="AE68" i="25"/>
  <c r="AE72" i="25"/>
  <c r="AE103" i="25"/>
  <c r="AE143" i="25"/>
  <c r="AE165" i="25"/>
  <c r="AE169" i="25"/>
  <c r="AE191" i="25"/>
  <c r="AE214" i="25"/>
  <c r="AE223" i="25"/>
  <c r="AE228" i="25"/>
  <c r="AE232" i="25"/>
  <c r="AE263" i="25"/>
  <c r="AE299" i="25"/>
  <c r="AE312" i="25"/>
  <c r="AE316" i="25"/>
  <c r="AE352" i="25"/>
  <c r="AE365" i="25"/>
  <c r="AE379" i="25"/>
  <c r="AE392" i="25"/>
  <c r="AE401" i="25"/>
  <c r="AE410" i="25"/>
  <c r="AE415" i="25"/>
  <c r="AE419" i="25"/>
  <c r="AE432" i="25"/>
  <c r="AE441" i="25"/>
  <c r="AE454" i="25"/>
  <c r="AE463" i="25"/>
  <c r="AE476" i="25"/>
  <c r="AE489" i="25"/>
  <c r="AE498" i="25"/>
  <c r="AE503" i="25"/>
  <c r="AE516" i="25"/>
  <c r="AE529" i="25"/>
  <c r="AE542" i="25"/>
  <c r="AE551" i="25"/>
  <c r="AE579" i="25"/>
  <c r="AE588" i="25"/>
  <c r="AE597" i="25"/>
  <c r="AE610" i="25"/>
  <c r="AE619" i="25"/>
  <c r="AE632" i="25"/>
  <c r="AE645" i="25"/>
  <c r="AE677" i="25"/>
  <c r="AE709" i="25"/>
  <c r="AE736" i="25"/>
  <c r="AE745" i="25"/>
  <c r="AE763" i="25"/>
  <c r="AE785" i="25"/>
  <c r="AE794" i="25"/>
  <c r="AE803" i="25"/>
  <c r="AE812" i="25"/>
  <c r="AE821" i="25"/>
  <c r="AE834" i="25"/>
  <c r="AE848" i="25"/>
  <c r="AE857" i="25"/>
  <c r="AE866" i="25"/>
  <c r="AE875" i="25"/>
  <c r="AE888" i="25"/>
  <c r="AE901" i="25"/>
  <c r="AE910" i="25"/>
  <c r="AE919" i="25"/>
  <c r="AE932" i="25"/>
  <c r="AE945" i="25"/>
  <c r="AE954" i="25"/>
  <c r="AE958" i="25"/>
  <c r="AE971" i="25"/>
  <c r="AE984" i="25"/>
  <c r="AE988" i="25"/>
  <c r="AE1010" i="25"/>
  <c r="AE1015" i="25"/>
  <c r="AE53" i="25"/>
  <c r="AE133" i="25"/>
  <c r="AE159" i="25"/>
  <c r="AE185" i="25"/>
  <c r="AE293" i="25"/>
  <c r="AE323" i="25"/>
  <c r="AE532" i="25"/>
  <c r="AE559" i="25"/>
  <c r="AE613" i="25"/>
  <c r="AE698" i="25"/>
  <c r="AE824" i="25"/>
  <c r="AE851" i="25"/>
  <c r="AE904" i="25"/>
  <c r="AE935" i="25"/>
  <c r="AE961" i="25"/>
  <c r="AE46" i="25"/>
  <c r="AE50" i="25"/>
  <c r="AE59" i="25"/>
  <c r="AE77" i="25"/>
  <c r="AE81" i="25"/>
  <c r="AE86" i="25"/>
  <c r="AE90" i="25"/>
  <c r="AE99" i="25"/>
  <c r="AE108" i="25"/>
  <c r="AE112" i="25"/>
  <c r="AE121" i="25"/>
  <c r="AE130" i="25"/>
  <c r="AE139" i="25"/>
  <c r="AE148" i="25"/>
  <c r="AE152" i="25"/>
  <c r="AE174" i="25"/>
  <c r="AE178" i="25"/>
  <c r="AE187" i="25"/>
  <c r="AE219" i="25"/>
  <c r="AE237" i="25"/>
  <c r="AE241" i="25"/>
  <c r="AE250" i="25"/>
  <c r="AE259" i="25"/>
  <c r="AE268" i="25"/>
  <c r="AE272" i="25"/>
  <c r="AE277" i="25"/>
  <c r="AE281" i="25"/>
  <c r="AE290" i="25"/>
  <c r="AE308" i="25"/>
  <c r="AE325" i="25"/>
  <c r="AE334" i="25"/>
  <c r="AE343" i="25"/>
  <c r="AE348" i="25"/>
  <c r="AE361" i="25"/>
  <c r="AE370" i="25"/>
  <c r="AE375" i="25"/>
  <c r="AE388" i="25"/>
  <c r="AE397" i="25"/>
  <c r="AE428" i="25"/>
  <c r="AE437" i="25"/>
  <c r="AE450" i="25"/>
  <c r="AE459" i="25"/>
  <c r="AE472" i="25"/>
  <c r="AE485" i="25"/>
  <c r="AE512" i="25"/>
  <c r="AE525" i="25"/>
  <c r="AE538" i="25"/>
  <c r="AE547" i="25"/>
  <c r="AE556" i="25"/>
  <c r="AE565" i="25"/>
  <c r="AE575" i="25"/>
  <c r="AE606" i="25"/>
  <c r="AE615" i="25"/>
  <c r="AE628" i="25"/>
  <c r="AE641" i="25"/>
  <c r="AE654" i="25"/>
  <c r="AE659" i="25"/>
  <c r="AE668" i="25"/>
  <c r="AE686" i="25"/>
  <c r="AE691" i="25"/>
  <c r="AE700" i="25"/>
  <c r="AE718" i="25"/>
  <c r="AE723" i="25"/>
  <c r="AE732" i="25"/>
  <c r="AE741" i="25"/>
  <c r="AE754" i="25"/>
  <c r="AE759" i="25"/>
  <c r="AE772" i="25"/>
  <c r="AE781" i="25"/>
  <c r="AE790" i="25"/>
  <c r="AE799" i="25"/>
  <c r="AE808" i="25"/>
  <c r="AE830" i="25"/>
  <c r="AE844" i="25"/>
  <c r="AE862" i="25"/>
  <c r="AE871" i="25"/>
  <c r="AE884" i="25"/>
  <c r="AE897" i="25"/>
  <c r="AE915" i="25"/>
  <c r="AE928" i="25"/>
  <c r="AE941" i="25"/>
  <c r="AE967" i="25"/>
  <c r="AE980" i="25"/>
  <c r="AE993" i="25"/>
  <c r="AE1006" i="25"/>
  <c r="AE1020" i="25"/>
  <c r="AE75" i="25"/>
  <c r="AE253" i="25"/>
  <c r="AE284" i="25"/>
  <c r="AE306" i="25"/>
  <c r="AE332" i="25"/>
  <c r="AE492" i="25"/>
  <c r="AE554" i="25"/>
  <c r="AE635" i="25"/>
  <c r="AE657" i="25"/>
  <c r="AE689" i="25"/>
  <c r="AE770" i="25"/>
  <c r="AE788" i="25"/>
  <c r="AE815" i="25"/>
  <c r="AE842" i="25"/>
  <c r="AE860" i="25"/>
  <c r="AE913" i="25"/>
  <c r="AE996" i="25"/>
  <c r="AE24" i="25"/>
  <c r="AE29" i="25"/>
  <c r="AE33" i="25"/>
  <c r="AE55" i="25"/>
  <c r="AE64" i="25"/>
  <c r="AE95" i="25"/>
  <c r="AE117" i="25"/>
  <c r="AE126" i="25"/>
  <c r="AE135" i="25"/>
  <c r="AE157" i="25"/>
  <c r="AE161" i="25"/>
  <c r="AE183" i="25"/>
  <c r="AE192" i="25"/>
  <c r="AE197" i="25"/>
  <c r="AE201" i="25"/>
  <c r="AE206" i="25"/>
  <c r="AE210" i="25"/>
  <c r="AE246" i="25"/>
  <c r="AE255" i="25"/>
  <c r="AE286" i="25"/>
  <c r="AE295" i="25"/>
  <c r="AE300" i="25"/>
  <c r="AE304" i="25"/>
  <c r="AE321" i="25"/>
  <c r="AE330" i="25"/>
  <c r="AE339" i="25"/>
  <c r="AE357" i="25"/>
  <c r="AE384" i="25"/>
  <c r="AE406" i="25"/>
  <c r="AE411" i="25"/>
  <c r="AE424" i="25"/>
  <c r="AE446" i="25"/>
  <c r="AE455" i="25"/>
  <c r="AE468" i="25"/>
  <c r="AE481" i="25"/>
  <c r="AE494" i="25"/>
  <c r="AE499" i="25"/>
  <c r="AE508" i="25"/>
  <c r="AE521" i="25"/>
  <c r="AE534" i="25"/>
  <c r="AE543" i="25"/>
  <c r="AE552" i="25"/>
  <c r="AE561" i="25"/>
  <c r="AE570" i="25"/>
  <c r="AE584" i="25"/>
  <c r="AE593" i="25"/>
  <c r="AE602" i="25"/>
  <c r="AE611" i="25"/>
  <c r="AE624" i="25"/>
  <c r="AE637" i="25"/>
  <c r="AE650" i="25"/>
  <c r="AE664" i="25"/>
  <c r="AE673" i="25"/>
  <c r="AE682" i="25"/>
  <c r="AE696" i="25"/>
  <c r="AE705" i="25"/>
  <c r="AE714" i="25"/>
  <c r="AE728" i="25"/>
  <c r="AE750" i="25"/>
  <c r="AE768" i="25"/>
  <c r="AE777" i="25"/>
  <c r="AE795" i="25"/>
  <c r="AE817" i="25"/>
  <c r="AE826" i="25"/>
  <c r="AE835" i="25"/>
  <c r="AE840" i="25"/>
  <c r="AE853" i="25"/>
  <c r="AE867" i="25"/>
  <c r="AE880" i="25"/>
  <c r="AE893" i="25"/>
  <c r="AE906" i="25"/>
  <c r="AE911" i="25"/>
  <c r="AE924" i="25"/>
  <c r="AE937" i="25"/>
  <c r="AE950" i="25"/>
  <c r="AE959" i="25"/>
  <c r="AE963" i="25"/>
  <c r="AE976" i="25"/>
  <c r="AE998" i="25"/>
  <c r="AE1002" i="25"/>
  <c r="AE1011" i="25"/>
  <c r="AE24" i="26"/>
  <c r="AE28" i="26"/>
  <c r="AE32" i="26"/>
  <c r="AE36" i="26"/>
  <c r="AE40" i="26"/>
  <c r="AE44" i="26"/>
  <c r="AE48" i="26"/>
  <c r="AE52" i="26"/>
  <c r="AE56" i="26"/>
  <c r="AE60" i="26"/>
  <c r="AE64" i="26"/>
  <c r="AE68" i="26"/>
  <c r="AE72" i="26"/>
  <c r="AE76" i="26"/>
  <c r="AE80" i="26"/>
  <c r="AE125" i="26"/>
  <c r="AE186" i="26"/>
  <c r="AE190" i="26"/>
  <c r="AE194" i="26"/>
  <c r="AE198" i="26"/>
  <c r="AE202" i="26"/>
  <c r="AE206" i="26"/>
  <c r="AE210" i="26"/>
  <c r="AE214" i="26"/>
  <c r="AE227" i="26"/>
  <c r="AE236" i="26"/>
  <c r="AE245" i="26"/>
  <c r="AE254" i="26"/>
  <c r="AE263" i="26"/>
  <c r="AE272" i="26"/>
  <c r="AE276" i="26"/>
  <c r="AE285" i="26"/>
  <c r="AE308" i="26"/>
  <c r="AE313" i="26"/>
  <c r="AE326" i="26"/>
  <c r="AE331" i="26"/>
  <c r="AE336" i="26"/>
  <c r="AE345" i="26"/>
  <c r="AE358" i="26"/>
  <c r="AE367" i="26"/>
  <c r="AE376" i="26"/>
  <c r="AE385" i="26"/>
  <c r="AE398" i="26"/>
  <c r="AE407" i="26"/>
  <c r="AE430" i="26"/>
  <c r="AE443" i="26"/>
  <c r="AE448" i="26"/>
  <c r="AE457" i="26"/>
  <c r="AE466" i="26"/>
  <c r="AE489" i="26"/>
  <c r="AE503" i="26"/>
  <c r="AE534" i="26"/>
  <c r="AE547" i="26"/>
  <c r="AE552" i="26"/>
  <c r="AE566" i="26"/>
  <c r="AE575" i="26"/>
  <c r="AE593" i="26"/>
  <c r="AE603" i="26"/>
  <c r="AE612" i="26"/>
  <c r="AE626" i="26"/>
  <c r="AE640" i="26"/>
  <c r="AE645" i="26"/>
  <c r="AE665" i="26"/>
  <c r="AE679" i="26"/>
  <c r="AE684" i="26"/>
  <c r="AE694" i="26"/>
  <c r="AE699" i="26"/>
  <c r="AE704" i="26"/>
  <c r="AE729" i="26"/>
  <c r="AE748" i="26"/>
  <c r="AE763" i="26"/>
  <c r="AE768" i="26"/>
  <c r="AE772" i="26"/>
  <c r="AE777" i="26"/>
  <c r="AE791" i="26"/>
  <c r="AE796" i="26"/>
  <c r="AE801" i="26"/>
  <c r="AE811" i="26"/>
  <c r="AE816" i="26"/>
  <c r="AE821" i="26"/>
  <c r="AE826" i="26"/>
  <c r="AE831" i="26"/>
  <c r="AE836" i="26"/>
  <c r="AE846" i="26"/>
  <c r="AE851" i="26"/>
  <c r="AE871" i="26"/>
  <c r="AE876" i="26"/>
  <c r="AE881" i="26"/>
  <c r="AE891" i="26"/>
  <c r="AE896" i="26"/>
  <c r="AE901" i="26"/>
  <c r="AE936" i="26"/>
  <c r="AE959" i="26"/>
  <c r="AE982" i="26"/>
  <c r="AE987" i="26"/>
  <c r="AE992" i="26"/>
  <c r="AE996" i="26"/>
  <c r="AE1010" i="26"/>
  <c r="AE1019" i="26"/>
  <c r="AE121" i="26"/>
  <c r="AE154" i="26"/>
  <c r="AE158" i="26"/>
  <c r="AE162" i="26"/>
  <c r="AE166" i="26"/>
  <c r="AE170" i="26"/>
  <c r="AE174" i="26"/>
  <c r="AE178" i="26"/>
  <c r="AE182" i="26"/>
  <c r="AE232" i="26"/>
  <c r="AE241" i="26"/>
  <c r="AE250" i="26"/>
  <c r="AE259" i="26"/>
  <c r="AE281" i="26"/>
  <c r="AE294" i="26"/>
  <c r="AE299" i="26"/>
  <c r="AE304" i="26"/>
  <c r="AE322" i="26"/>
  <c r="AE341" i="26"/>
  <c r="AE354" i="26"/>
  <c r="AE381" i="26"/>
  <c r="AE394" i="26"/>
  <c r="AE403" i="26"/>
  <c r="AE412" i="26"/>
  <c r="AE417" i="26"/>
  <c r="AE426" i="26"/>
  <c r="AE439" i="26"/>
  <c r="AE453" i="26"/>
  <c r="AE475" i="26"/>
  <c r="AE480" i="26"/>
  <c r="AE484" i="26"/>
  <c r="AE494" i="26"/>
  <c r="AE499" i="26"/>
  <c r="AE508" i="26"/>
  <c r="AE517" i="26"/>
  <c r="AE526" i="26"/>
  <c r="AE530" i="26"/>
  <c r="AE543" i="26"/>
  <c r="AE571" i="26"/>
  <c r="AE589" i="26"/>
  <c r="AE598" i="26"/>
  <c r="AE608" i="26"/>
  <c r="AE617" i="26"/>
  <c r="AE631" i="26"/>
  <c r="AE650" i="26"/>
  <c r="AE655" i="26"/>
  <c r="AE660" i="26"/>
  <c r="AE670" i="26"/>
  <c r="AE675" i="26"/>
  <c r="AE714" i="26"/>
  <c r="AE719" i="26"/>
  <c r="AE724" i="26"/>
  <c r="AE734" i="26"/>
  <c r="AE739" i="26"/>
  <c r="AE744" i="26"/>
  <c r="AE753" i="26"/>
  <c r="AE787" i="26"/>
  <c r="AE806" i="26"/>
  <c r="AE857" i="26"/>
  <c r="AE867" i="26"/>
  <c r="AE886" i="26"/>
  <c r="AE906" i="26"/>
  <c r="AE911" i="26"/>
  <c r="AE921" i="26"/>
  <c r="AE931" i="26"/>
  <c r="AE941" i="26"/>
  <c r="AE950" i="26"/>
  <c r="AE973" i="26"/>
  <c r="AE1006" i="26"/>
  <c r="AE1015" i="26"/>
  <c r="AE85" i="26"/>
  <c r="AE89" i="26"/>
  <c r="AE93" i="26"/>
  <c r="AE97" i="26"/>
  <c r="AE101" i="26"/>
  <c r="AE105" i="26"/>
  <c r="AE109" i="26"/>
  <c r="AE113" i="26"/>
  <c r="AE117" i="26"/>
  <c r="AE130" i="26"/>
  <c r="AE134" i="26"/>
  <c r="AE138" i="26"/>
  <c r="AE142" i="26"/>
  <c r="AE146" i="26"/>
  <c r="AE150" i="26"/>
  <c r="AE219" i="26"/>
  <c r="AE223" i="26"/>
  <c r="AE237" i="26"/>
  <c r="AE264" i="26"/>
  <c r="AE268" i="26"/>
  <c r="AE277" i="26"/>
  <c r="AE290" i="26"/>
  <c r="AE309" i="26"/>
  <c r="AE318" i="26"/>
  <c r="AE337" i="26"/>
  <c r="AE350" i="26"/>
  <c r="AE363" i="26"/>
  <c r="AE368" i="26"/>
  <c r="AE372" i="26"/>
  <c r="AE377" i="26"/>
  <c r="AE390" i="26"/>
  <c r="AE408" i="26"/>
  <c r="AE422" i="26"/>
  <c r="AE435" i="26"/>
  <c r="AE449" i="26"/>
  <c r="AE462" i="26"/>
  <c r="AE471" i="26"/>
  <c r="AE490" i="26"/>
  <c r="AE504" i="26"/>
  <c r="AE513" i="26"/>
  <c r="AE522" i="26"/>
  <c r="AE539" i="26"/>
  <c r="AE548" i="26"/>
  <c r="AE553" i="26"/>
  <c r="AE557" i="26"/>
  <c r="AE562" i="26"/>
  <c r="AE576" i="26"/>
  <c r="AE580" i="26"/>
  <c r="AE585" i="26"/>
  <c r="AE613" i="26"/>
  <c r="AE622" i="26"/>
  <c r="AE627" i="26"/>
  <c r="AE636" i="26"/>
  <c r="AE641" i="26"/>
  <c r="AE680" i="26"/>
  <c r="AE685" i="26"/>
  <c r="AE690" i="26"/>
  <c r="AE695" i="26"/>
  <c r="AE705" i="26"/>
  <c r="AE710" i="26"/>
  <c r="AE749" i="26"/>
  <c r="AE758" i="26"/>
  <c r="AE773" i="26"/>
  <c r="AE782" i="26"/>
  <c r="AE792" i="26"/>
  <c r="AE797" i="26"/>
  <c r="AE827" i="26"/>
  <c r="AE832" i="26"/>
  <c r="AE837" i="26"/>
  <c r="AE842" i="26"/>
  <c r="AE847" i="26"/>
  <c r="AE852" i="26"/>
  <c r="AE862" i="26"/>
  <c r="AE872" i="26"/>
  <c r="AE877" i="26"/>
  <c r="AE897" i="26"/>
  <c r="AE916" i="26"/>
  <c r="AE926" i="26"/>
  <c r="AE937" i="26"/>
  <c r="AE946" i="26"/>
  <c r="AE955" i="26"/>
  <c r="AE960" i="26"/>
  <c r="AE964" i="26"/>
  <c r="AE969" i="26"/>
  <c r="AE978" i="26"/>
  <c r="AE983" i="26"/>
  <c r="AE997" i="26"/>
  <c r="AE1002" i="26"/>
  <c r="AE21" i="26"/>
  <c r="AE25" i="26"/>
  <c r="AE29" i="26"/>
  <c r="AE33" i="26"/>
  <c r="AE37" i="26"/>
  <c r="AE41" i="26"/>
  <c r="AE45" i="26"/>
  <c r="AE49" i="26"/>
  <c r="AE53" i="26"/>
  <c r="AE57" i="26"/>
  <c r="AE61" i="26"/>
  <c r="AE65" i="26"/>
  <c r="AE69" i="26"/>
  <c r="AE73" i="26"/>
  <c r="AE77" i="26"/>
  <c r="AE81" i="26"/>
  <c r="AE122" i="26"/>
  <c r="AE126" i="26"/>
  <c r="AE183" i="26"/>
  <c r="AE187" i="26"/>
  <c r="AE191" i="26"/>
  <c r="AE195" i="26"/>
  <c r="AE199" i="26"/>
  <c r="AE203" i="26"/>
  <c r="AE207" i="26"/>
  <c r="AE211" i="26"/>
  <c r="AE215" i="26"/>
  <c r="AE228" i="26"/>
  <c r="AE246" i="26"/>
  <c r="AE255" i="26"/>
  <c r="AE273" i="26"/>
  <c r="AE286" i="26"/>
  <c r="AE295" i="26"/>
  <c r="AE314" i="26"/>
  <c r="AE327" i="26"/>
  <c r="AE332" i="26"/>
  <c r="AE346" i="26"/>
  <c r="AE359" i="26"/>
  <c r="AE386" i="26"/>
  <c r="AE399" i="26"/>
  <c r="AE413" i="26"/>
  <c r="AE418" i="26"/>
  <c r="AE431" i="26"/>
  <c r="AE440" i="26"/>
  <c r="AE444" i="26"/>
  <c r="AE458" i="26"/>
  <c r="AE467" i="26"/>
  <c r="AE485" i="26"/>
  <c r="AE495" i="26"/>
  <c r="AE509" i="26"/>
  <c r="AE535" i="26"/>
  <c r="AE544" i="26"/>
  <c r="AE567" i="26"/>
  <c r="AE594" i="26"/>
  <c r="AE604" i="26"/>
  <c r="AE632" i="26"/>
  <c r="AE646" i="26"/>
  <c r="AE651" i="26"/>
  <c r="AE656" i="26"/>
  <c r="AE661" i="26"/>
  <c r="AE666" i="26"/>
  <c r="AE671" i="26"/>
  <c r="AE700" i="26"/>
  <c r="AE715" i="26"/>
  <c r="AE720" i="26"/>
  <c r="AE725" i="26"/>
  <c r="AE730" i="26"/>
  <c r="AE764" i="26"/>
  <c r="AE769" i="26"/>
  <c r="AE778" i="26"/>
  <c r="AE802" i="26"/>
  <c r="AE807" i="26"/>
  <c r="AE812" i="26"/>
  <c r="AE817" i="26"/>
  <c r="AE822" i="26"/>
  <c r="AE882" i="26"/>
  <c r="AE887" i="26"/>
  <c r="AE892" i="26"/>
  <c r="AE902" i="26"/>
  <c r="AE907" i="26"/>
  <c r="AE912" i="26"/>
  <c r="AE932" i="26"/>
  <c r="AE988" i="26"/>
  <c r="AE993" i="26"/>
  <c r="AE1007" i="26"/>
  <c r="AE1011" i="26"/>
  <c r="AE1020" i="26"/>
  <c r="AE118" i="26"/>
  <c r="AE155" i="26"/>
  <c r="AE159" i="26"/>
  <c r="AE163" i="26"/>
  <c r="AE167" i="26"/>
  <c r="AE171" i="26"/>
  <c r="AE175" i="26"/>
  <c r="AE179" i="26"/>
  <c r="AE224" i="26"/>
  <c r="AE233" i="26"/>
  <c r="AE242" i="26"/>
  <c r="AE251" i="26"/>
  <c r="AE260" i="26"/>
  <c r="AE269" i="26"/>
  <c r="AE282" i="26"/>
  <c r="AE300" i="26"/>
  <c r="AE305" i="26"/>
  <c r="AE323" i="26"/>
  <c r="AE342" i="26"/>
  <c r="AE355" i="26"/>
  <c r="AE373" i="26"/>
  <c r="AE382" i="26"/>
  <c r="AE391" i="26"/>
  <c r="AE395" i="26"/>
  <c r="AE404" i="26"/>
  <c r="AE409" i="26"/>
  <c r="AE427" i="26"/>
  <c r="AE454" i="26"/>
  <c r="AE463" i="26"/>
  <c r="AE472" i="26"/>
  <c r="AE476" i="26"/>
  <c r="AE481" i="26"/>
  <c r="AE500" i="26"/>
  <c r="AE505" i="26"/>
  <c r="AE518" i="26"/>
  <c r="AE527" i="26"/>
  <c r="AE531" i="26"/>
  <c r="AE549" i="26"/>
  <c r="AE563" i="26"/>
  <c r="AE572" i="26"/>
  <c r="AE581" i="26"/>
  <c r="AE590" i="26"/>
  <c r="AE599" i="26"/>
  <c r="AE609" i="26"/>
  <c r="AE618" i="26"/>
  <c r="AE623" i="26"/>
  <c r="AE637" i="26"/>
  <c r="AE676" i="26"/>
  <c r="AE681" i="26"/>
  <c r="AE691" i="26"/>
  <c r="AE696" i="26"/>
  <c r="AE706" i="26"/>
  <c r="AE735" i="26"/>
  <c r="AE740" i="26"/>
  <c r="AE745" i="26"/>
  <c r="AE754" i="26"/>
  <c r="AE759" i="26"/>
  <c r="AE783" i="26"/>
  <c r="AE788" i="26"/>
  <c r="AE793" i="26"/>
  <c r="AE843" i="26"/>
  <c r="AE848" i="26"/>
  <c r="AE853" i="26"/>
  <c r="AE858" i="26"/>
  <c r="AE863" i="26"/>
  <c r="AE868" i="26"/>
  <c r="AE873" i="26"/>
  <c r="AE917" i="26"/>
  <c r="AE922" i="26"/>
  <c r="AE927" i="26"/>
  <c r="AE942" i="26"/>
  <c r="AE951" i="26"/>
  <c r="AE965" i="26"/>
  <c r="AE974" i="26"/>
  <c r="AE984" i="26"/>
  <c r="AE1016" i="26"/>
  <c r="AE86" i="26"/>
  <c r="AE90" i="26"/>
  <c r="AE94" i="26"/>
  <c r="AE98" i="26"/>
  <c r="AE102" i="26"/>
  <c r="AE106" i="26"/>
  <c r="AE110" i="26"/>
  <c r="AE114" i="26"/>
  <c r="AE131" i="26"/>
  <c r="AE135" i="26"/>
  <c r="AE139" i="26"/>
  <c r="AE143" i="26"/>
  <c r="AE147" i="26"/>
  <c r="AE151" i="26"/>
  <c r="AE216" i="26"/>
  <c r="AE220" i="26"/>
  <c r="AE229" i="26"/>
  <c r="AE238" i="26"/>
  <c r="AE256" i="26"/>
  <c r="AE265" i="26"/>
  <c r="AE278" i="26"/>
  <c r="AE291" i="26"/>
  <c r="AE296" i="26"/>
  <c r="AE310" i="26"/>
  <c r="AE319" i="26"/>
  <c r="AE328" i="26"/>
  <c r="AE333" i="26"/>
  <c r="AE338" i="26"/>
  <c r="AE351" i="26"/>
  <c r="AE360" i="26"/>
  <c r="AE364" i="26"/>
  <c r="AE369" i="26"/>
  <c r="AE378" i="26"/>
  <c r="AE400" i="26"/>
  <c r="AE423" i="26"/>
  <c r="AE432" i="26"/>
  <c r="AE436" i="26"/>
  <c r="AE445" i="26"/>
  <c r="AE450" i="26"/>
  <c r="AE491" i="26"/>
  <c r="AE496" i="26"/>
  <c r="AE514" i="26"/>
  <c r="AE523" i="26"/>
  <c r="AE536" i="26"/>
  <c r="AE540" i="26"/>
  <c r="AE554" i="26"/>
  <c r="AE558" i="26"/>
  <c r="AE568" i="26"/>
  <c r="AE577" i="26"/>
  <c r="AE586" i="26"/>
  <c r="AE595" i="26"/>
  <c r="AE605" i="26"/>
  <c r="AE614" i="26"/>
  <c r="AE628" i="26"/>
  <c r="AE642" i="26"/>
  <c r="AE657" i="26"/>
  <c r="AE667" i="26"/>
  <c r="AE672" i="26"/>
  <c r="AE686" i="26"/>
  <c r="AE701" i="26"/>
  <c r="AE711" i="26"/>
  <c r="AE731" i="26"/>
  <c r="AE750" i="26"/>
  <c r="AE765" i="26"/>
  <c r="AE774" i="26"/>
  <c r="AE779" i="26"/>
  <c r="AE798" i="26"/>
  <c r="AE803" i="26"/>
  <c r="AE808" i="26"/>
  <c r="AE813" i="26"/>
  <c r="AE823" i="26"/>
  <c r="AE828" i="26"/>
  <c r="AE833" i="26"/>
  <c r="AE838" i="26"/>
  <c r="AE878" i="26"/>
  <c r="AE883" i="26"/>
  <c r="AE888" i="26"/>
  <c r="AE893" i="26"/>
  <c r="AE898" i="26"/>
  <c r="AE903" i="26"/>
  <c r="AE933" i="26"/>
  <c r="AE938" i="26"/>
  <c r="AE947" i="26"/>
  <c r="AE956" i="26"/>
  <c r="AE961" i="26"/>
  <c r="AE970" i="26"/>
  <c r="AE979" i="26"/>
  <c r="AE989" i="26"/>
  <c r="AE998" i="26"/>
  <c r="AE1003" i="26"/>
  <c r="AE22" i="26"/>
  <c r="AE26" i="26"/>
  <c r="AE30" i="26"/>
  <c r="AE34" i="26"/>
  <c r="AE38" i="26"/>
  <c r="AE42" i="26"/>
  <c r="AE46" i="26"/>
  <c r="AE50" i="26"/>
  <c r="AE54" i="26"/>
  <c r="AE58" i="26"/>
  <c r="AE62" i="26"/>
  <c r="AE66" i="26"/>
  <c r="AE70" i="26"/>
  <c r="AE74" i="26"/>
  <c r="AE78" i="26"/>
  <c r="AE82" i="26"/>
  <c r="AE123" i="26"/>
  <c r="AE127" i="26"/>
  <c r="AE184" i="26"/>
  <c r="AE188" i="26"/>
  <c r="AE192" i="26"/>
  <c r="AE196" i="26"/>
  <c r="AE200" i="26"/>
  <c r="AE204" i="26"/>
  <c r="AE208" i="26"/>
  <c r="AE212" i="26"/>
  <c r="AE225" i="26"/>
  <c r="AE234" i="26"/>
  <c r="AE247" i="26"/>
  <c r="AE261" i="26"/>
  <c r="AE274" i="26"/>
  <c r="AE287" i="26"/>
  <c r="AE301" i="26"/>
  <c r="AE306" i="26"/>
  <c r="AE315" i="26"/>
  <c r="AE347" i="26"/>
  <c r="AE387" i="26"/>
  <c r="AE405" i="26"/>
  <c r="AE414" i="26"/>
  <c r="AE419" i="26"/>
  <c r="AE441" i="26"/>
  <c r="AE459" i="26"/>
  <c r="AE464" i="26"/>
  <c r="AE468" i="26"/>
  <c r="AE477" i="26"/>
  <c r="AE486" i="26"/>
  <c r="AE501" i="26"/>
  <c r="AE510" i="26"/>
  <c r="AE545" i="26"/>
  <c r="AE573" i="26"/>
  <c r="AE591" i="26"/>
  <c r="AE600" i="26"/>
  <c r="AE619" i="26"/>
  <c r="AE624" i="26"/>
  <c r="AE633" i="26"/>
  <c r="AE647" i="26"/>
  <c r="AE652" i="26"/>
  <c r="AE662" i="26"/>
  <c r="AE677" i="26"/>
  <c r="AE707" i="26"/>
  <c r="AE716" i="26"/>
  <c r="AE721" i="26"/>
  <c r="AE726" i="26"/>
  <c r="AE736" i="26"/>
  <c r="AE741" i="26"/>
  <c r="AE755" i="26"/>
  <c r="AE760" i="26"/>
  <c r="AE770" i="26"/>
  <c r="AE784" i="26"/>
  <c r="AE789" i="26"/>
  <c r="AE818" i="26"/>
  <c r="AE859" i="26"/>
  <c r="AE864" i="26"/>
  <c r="AE869" i="26"/>
  <c r="AE908" i="26"/>
  <c r="AE913" i="26"/>
  <c r="AE923" i="26"/>
  <c r="AE928" i="26"/>
  <c r="AE943" i="26"/>
  <c r="AE952" i="26"/>
  <c r="AE975" i="26"/>
  <c r="AE994" i="26"/>
  <c r="AE1008" i="26"/>
  <c r="AE1012" i="26"/>
  <c r="AE119" i="26"/>
  <c r="AE152" i="26"/>
  <c r="AE156" i="26"/>
  <c r="AE160" i="26"/>
  <c r="AE164" i="26"/>
  <c r="AE168" i="26"/>
  <c r="AE172" i="26"/>
  <c r="AE176" i="26"/>
  <c r="AE180" i="26"/>
  <c r="AE243" i="26"/>
  <c r="AE252" i="26"/>
  <c r="AE257" i="26"/>
  <c r="AE270" i="26"/>
  <c r="AE283" i="26"/>
  <c r="AE297" i="26"/>
  <c r="AE311" i="26"/>
  <c r="AE320" i="26"/>
  <c r="AE324" i="26"/>
  <c r="AE329" i="26"/>
  <c r="AE343" i="26"/>
  <c r="AE352" i="26"/>
  <c r="AE356" i="26"/>
  <c r="AE365" i="26"/>
  <c r="AE374" i="26"/>
  <c r="AE383" i="26"/>
  <c r="AE392" i="26"/>
  <c r="AE396" i="26"/>
  <c r="AE401" i="26"/>
  <c r="AE410" i="26"/>
  <c r="AE424" i="26"/>
  <c r="AE428" i="26"/>
  <c r="AE437" i="26"/>
  <c r="AE455" i="26"/>
  <c r="AE473" i="26"/>
  <c r="AE482" i="26"/>
  <c r="AE497" i="26"/>
  <c r="AE506" i="26"/>
  <c r="AE519" i="26"/>
  <c r="AE528" i="26"/>
  <c r="AE532" i="26"/>
  <c r="AE541" i="26"/>
  <c r="AE550" i="26"/>
  <c r="AE559" i="26"/>
  <c r="AE564" i="26"/>
  <c r="AE582" i="26"/>
  <c r="AE610" i="26"/>
  <c r="AE629" i="26"/>
  <c r="AE638" i="26"/>
  <c r="AE643" i="26"/>
  <c r="AE682" i="26"/>
  <c r="AE687" i="26"/>
  <c r="AE692" i="26"/>
  <c r="AE697" i="26"/>
  <c r="AE712" i="26"/>
  <c r="AE746" i="26"/>
  <c r="AE751" i="26"/>
  <c r="AE775" i="26"/>
  <c r="AE794" i="26"/>
  <c r="AE799" i="26"/>
  <c r="AE809" i="26"/>
  <c r="AE824" i="26"/>
  <c r="AE829" i="26"/>
  <c r="AE834" i="26"/>
  <c r="AE839" i="26"/>
  <c r="AE844" i="26"/>
  <c r="AE849" i="26"/>
  <c r="AE854" i="26"/>
  <c r="AE874" i="26"/>
  <c r="AE879" i="26"/>
  <c r="AE889" i="26"/>
  <c r="AE899" i="26"/>
  <c r="AE904" i="26"/>
  <c r="AE918" i="26"/>
  <c r="AE957" i="26"/>
  <c r="AE966" i="26"/>
  <c r="AE980" i="26"/>
  <c r="AE985" i="26"/>
  <c r="AE999" i="26"/>
  <c r="AE1017" i="26"/>
  <c r="AE87" i="26"/>
  <c r="AE91" i="26"/>
  <c r="AE95" i="26"/>
  <c r="AE99" i="26"/>
  <c r="AE103" i="26"/>
  <c r="AE107" i="26"/>
  <c r="AE111" i="26"/>
  <c r="AE115" i="26"/>
  <c r="AE128" i="26"/>
  <c r="AE132" i="26"/>
  <c r="AE136" i="26"/>
  <c r="AE140" i="26"/>
  <c r="AE144" i="26"/>
  <c r="AE148" i="26"/>
  <c r="AE217" i="26"/>
  <c r="AE221" i="26"/>
  <c r="AE230" i="26"/>
  <c r="AE239" i="26"/>
  <c r="AE248" i="26"/>
  <c r="AE266" i="26"/>
  <c r="AE279" i="26"/>
  <c r="AE288" i="26"/>
  <c r="AE292" i="26"/>
  <c r="AE334" i="26"/>
  <c r="AE339" i="26"/>
  <c r="AE361" i="26"/>
  <c r="AE370" i="26"/>
  <c r="AE379" i="26"/>
  <c r="AE415" i="26"/>
  <c r="AE433" i="26"/>
  <c r="AE446" i="26"/>
  <c r="AE451" i="26"/>
  <c r="AE469" i="26"/>
  <c r="AE487" i="26"/>
  <c r="AE492" i="26"/>
  <c r="AE515" i="26"/>
  <c r="AE524" i="26"/>
  <c r="AE537" i="26"/>
  <c r="AE555" i="26"/>
  <c r="AE569" i="26"/>
  <c r="AE578" i="26"/>
  <c r="AE587" i="26"/>
  <c r="AE596" i="26"/>
  <c r="AE601" i="26"/>
  <c r="AE606" i="26"/>
  <c r="AE615" i="26"/>
  <c r="AE648" i="26"/>
  <c r="AE653" i="26"/>
  <c r="AE658" i="26"/>
  <c r="AE663" i="26"/>
  <c r="AE668" i="26"/>
  <c r="AE673" i="26"/>
  <c r="AE702" i="26"/>
  <c r="AE717" i="26"/>
  <c r="AE727" i="26"/>
  <c r="AE732" i="26"/>
  <c r="AE761" i="26"/>
  <c r="AE766" i="26"/>
  <c r="AE780" i="26"/>
  <c r="AE785" i="26"/>
  <c r="AE804" i="26"/>
  <c r="AE814" i="26"/>
  <c r="AE819" i="26"/>
  <c r="AE865" i="26"/>
  <c r="AE884" i="26"/>
  <c r="AE894" i="26"/>
  <c r="AE909" i="26"/>
  <c r="AE929" i="26"/>
  <c r="AE934" i="26"/>
  <c r="AE939" i="26"/>
  <c r="AE944" i="26"/>
  <c r="AE948" i="26"/>
  <c r="AE953" i="26"/>
  <c r="AE962" i="26"/>
  <c r="AE971" i="26"/>
  <c r="AE976" i="26"/>
  <c r="AE990" i="26"/>
  <c r="AE1004" i="26"/>
  <c r="AE1013" i="26"/>
  <c r="AE23" i="26"/>
  <c r="AE27" i="26"/>
  <c r="AE31" i="26"/>
  <c r="AE35" i="26"/>
  <c r="AE39" i="26"/>
  <c r="AE43" i="26"/>
  <c r="AE47" i="26"/>
  <c r="AE51" i="26"/>
  <c r="AE55" i="26"/>
  <c r="AE59" i="26"/>
  <c r="AE63" i="26"/>
  <c r="AE67" i="26"/>
  <c r="AE71" i="26"/>
  <c r="AE75" i="26"/>
  <c r="AE79" i="26"/>
  <c r="AE83" i="26"/>
  <c r="AE124" i="26"/>
  <c r="AE185" i="26"/>
  <c r="AE189" i="26"/>
  <c r="AE193" i="26"/>
  <c r="AE197" i="26"/>
  <c r="AE201" i="26"/>
  <c r="AE205" i="26"/>
  <c r="AE209" i="26"/>
  <c r="AE213" i="26"/>
  <c r="AE226" i="26"/>
  <c r="AE235" i="26"/>
  <c r="AE253" i="26"/>
  <c r="AE262" i="26"/>
  <c r="AE275" i="26"/>
  <c r="AE302" i="26"/>
  <c r="AE307" i="26"/>
  <c r="AE312" i="26"/>
  <c r="AE316" i="26"/>
  <c r="AE325" i="26"/>
  <c r="AE330" i="26"/>
  <c r="AE344" i="26"/>
  <c r="AE348" i="26"/>
  <c r="AE357" i="26"/>
  <c r="AE384" i="26"/>
  <c r="AE388" i="26"/>
  <c r="AE397" i="26"/>
  <c r="AE406" i="26"/>
  <c r="AE420" i="26"/>
  <c r="AE429" i="26"/>
  <c r="AE442" i="26"/>
  <c r="AE456" i="26"/>
  <c r="AE460" i="26"/>
  <c r="AE465" i="26"/>
  <c r="AE478" i="26"/>
  <c r="AE502" i="26"/>
  <c r="AE511" i="26"/>
  <c r="AE520" i="26"/>
  <c r="AE533" i="26"/>
  <c r="AE546" i="26"/>
  <c r="AE551" i="26"/>
  <c r="AE560" i="26"/>
  <c r="AE565" i="26"/>
  <c r="AE574" i="26"/>
  <c r="AE583" i="26"/>
  <c r="AE592" i="26"/>
  <c r="AE611" i="26"/>
  <c r="AE620" i="26"/>
  <c r="AE625" i="26"/>
  <c r="AE634" i="26"/>
  <c r="AE678" i="26"/>
  <c r="AE683" i="26"/>
  <c r="AE688" i="26"/>
  <c r="AE693" i="26"/>
  <c r="AE708" i="26"/>
  <c r="AE722" i="26"/>
  <c r="AE737" i="26"/>
  <c r="AE742" i="26"/>
  <c r="AE747" i="26"/>
  <c r="AE756" i="26"/>
  <c r="AE771" i="26"/>
  <c r="AE776" i="26"/>
  <c r="AE790" i="26"/>
  <c r="AE795" i="26"/>
  <c r="AE800" i="26"/>
  <c r="AE825" i="26"/>
  <c r="AE835" i="26"/>
  <c r="AE840" i="26"/>
  <c r="AE845" i="26"/>
  <c r="AE855" i="26"/>
  <c r="AE860" i="26"/>
  <c r="AE870" i="26"/>
  <c r="AE875" i="26"/>
  <c r="AE880" i="26"/>
  <c r="AE914" i="26"/>
  <c r="AE919" i="26"/>
  <c r="AE924" i="26"/>
  <c r="AE967" i="26"/>
  <c r="AE981" i="26"/>
  <c r="AE995" i="26"/>
  <c r="AE1000" i="26"/>
  <c r="AE1009" i="26"/>
  <c r="AE120" i="26"/>
  <c r="AE153" i="26"/>
  <c r="AE157" i="26"/>
  <c r="AE161" i="26"/>
  <c r="AE165" i="26"/>
  <c r="AE169" i="26"/>
  <c r="AE173" i="26"/>
  <c r="AE177" i="26"/>
  <c r="AE181" i="26"/>
  <c r="AE244" i="26"/>
  <c r="AE258" i="26"/>
  <c r="AE271" i="26"/>
  <c r="AE280" i="26"/>
  <c r="AE284" i="26"/>
  <c r="AE293" i="26"/>
  <c r="AE298" i="26"/>
  <c r="AE321" i="26"/>
  <c r="AE335" i="26"/>
  <c r="AE353" i="26"/>
  <c r="AE366" i="26"/>
  <c r="AE375" i="26"/>
  <c r="AE393" i="26"/>
  <c r="AE402" i="26"/>
  <c r="AE411" i="26"/>
  <c r="AE416" i="26"/>
  <c r="AE425" i="26"/>
  <c r="AE438" i="26"/>
  <c r="AE447" i="26"/>
  <c r="AE474" i="26"/>
  <c r="AE483" i="26"/>
  <c r="AE488" i="26"/>
  <c r="AE493" i="26"/>
  <c r="AE498" i="26"/>
  <c r="AE507" i="26"/>
  <c r="AE525" i="26"/>
  <c r="AE529" i="26"/>
  <c r="AE542" i="26"/>
  <c r="AE597" i="26"/>
  <c r="AE602" i="26"/>
  <c r="AE616" i="26"/>
  <c r="AE630" i="26"/>
  <c r="AE639" i="26"/>
  <c r="AE644" i="26"/>
  <c r="AE659" i="26"/>
  <c r="AE664" i="26"/>
  <c r="AE669" i="26"/>
  <c r="AE698" i="26"/>
  <c r="AE703" i="26"/>
  <c r="AE713" i="26"/>
  <c r="AE728" i="26"/>
  <c r="AE733" i="26"/>
  <c r="AE752" i="26"/>
  <c r="AE762" i="26"/>
  <c r="AE767" i="26"/>
  <c r="AE805" i="26"/>
  <c r="AE810" i="26"/>
  <c r="AE815" i="26"/>
  <c r="AE820" i="26"/>
  <c r="AE830" i="26"/>
  <c r="AE850" i="26"/>
  <c r="AE885" i="26"/>
  <c r="AE890" i="26"/>
  <c r="AE895" i="26"/>
  <c r="AE900" i="26"/>
  <c r="AE905" i="26"/>
  <c r="AE935" i="26"/>
  <c r="AE949" i="26"/>
  <c r="AE958" i="26"/>
  <c r="AE986" i="26"/>
  <c r="AE991" i="26"/>
  <c r="AE1005" i="26"/>
  <c r="AE1018" i="26"/>
  <c r="AE84" i="26"/>
  <c r="AE88" i="26"/>
  <c r="AE92" i="26"/>
  <c r="AE96" i="26"/>
  <c r="AE100" i="26"/>
  <c r="AE104" i="26"/>
  <c r="AE108" i="26"/>
  <c r="AE112" i="26"/>
  <c r="AE116" i="26"/>
  <c r="AE129" i="26"/>
  <c r="AE133" i="26"/>
  <c r="AE137" i="26"/>
  <c r="AE141" i="26"/>
  <c r="AE145" i="26"/>
  <c r="AE149" i="26"/>
  <c r="AE218" i="26"/>
  <c r="AE222" i="26"/>
  <c r="AE231" i="26"/>
  <c r="AE240" i="26"/>
  <c r="AE249" i="26"/>
  <c r="AE267" i="26"/>
  <c r="AE289" i="26"/>
  <c r="AE303" i="26"/>
  <c r="AE317" i="26"/>
  <c r="AE340" i="26"/>
  <c r="AE349" i="26"/>
  <c r="AE362" i="26"/>
  <c r="AE371" i="26"/>
  <c r="AE380" i="26"/>
  <c r="AE389" i="26"/>
  <c r="AE421" i="26"/>
  <c r="AE434" i="26"/>
  <c r="AE452" i="26"/>
  <c r="AE461" i="26"/>
  <c r="AE470" i="26"/>
  <c r="AE479" i="26"/>
  <c r="AE512" i="26"/>
  <c r="AE516" i="26"/>
  <c r="AE521" i="26"/>
  <c r="AE538" i="26"/>
  <c r="AE556" i="26"/>
  <c r="AE561" i="26"/>
  <c r="AE570" i="26"/>
  <c r="AE579" i="26"/>
  <c r="AE584" i="26"/>
  <c r="AE588" i="26"/>
  <c r="AE607" i="26"/>
  <c r="AE621" i="26"/>
  <c r="AE635" i="26"/>
  <c r="AE649" i="26"/>
  <c r="AE654" i="26"/>
  <c r="AE674" i="26"/>
  <c r="AE689" i="26"/>
  <c r="AE709" i="26"/>
  <c r="AE718" i="26"/>
  <c r="AE723" i="26"/>
  <c r="AE738" i="26"/>
  <c r="AE743" i="26"/>
  <c r="AE757" i="26"/>
  <c r="AE781" i="26"/>
  <c r="AE786" i="26"/>
  <c r="AE841" i="26"/>
  <c r="AE856" i="26"/>
  <c r="AE861" i="26"/>
  <c r="AE866" i="26"/>
  <c r="AE910" i="26"/>
  <c r="AE915" i="26"/>
  <c r="AE920" i="26"/>
  <c r="AE925" i="26"/>
  <c r="AE930" i="26"/>
  <c r="AE940" i="26"/>
  <c r="AE945" i="26"/>
  <c r="AE954" i="26"/>
  <c r="AE963" i="26"/>
  <c r="AE968" i="26"/>
  <c r="AE972" i="26"/>
  <c r="AE977" i="26"/>
  <c r="AE1001" i="26"/>
  <c r="AE1014" i="26"/>
  <c r="AE25" i="27"/>
  <c r="AE35" i="27"/>
  <c r="AE40" i="27"/>
  <c r="AE45" i="27"/>
  <c r="AE66" i="27"/>
  <c r="AE92" i="27"/>
  <c r="AE102" i="27"/>
  <c r="AE123" i="27"/>
  <c r="AE128" i="27"/>
  <c r="AE133" i="27"/>
  <c r="AE149" i="27"/>
  <c r="AE180" i="27"/>
  <c r="AE190" i="27"/>
  <c r="AE195" i="27"/>
  <c r="AE221" i="27"/>
  <c r="AE226" i="27"/>
  <c r="AE257" i="27"/>
  <c r="AE272" i="27"/>
  <c r="AE277" i="27"/>
  <c r="AE282" i="27"/>
  <c r="AE287" i="27"/>
  <c r="AE298" i="27"/>
  <c r="AE303" i="27"/>
  <c r="AE309" i="27"/>
  <c r="AE320" i="27"/>
  <c r="AE336" i="27"/>
  <c r="AE368" i="27"/>
  <c r="AE384" i="27"/>
  <c r="AE389" i="27"/>
  <c r="AE399" i="27"/>
  <c r="AE409" i="27"/>
  <c r="AE423" i="27"/>
  <c r="AE452" i="27"/>
  <c r="AE457" i="27"/>
  <c r="AE462" i="27"/>
  <c r="AE467" i="27"/>
  <c r="AE472" i="27"/>
  <c r="AE477" i="27"/>
  <c r="AE482" i="27"/>
  <c r="AE496" i="27"/>
  <c r="AE501" i="27"/>
  <c r="AE506" i="27"/>
  <c r="AE520" i="27"/>
  <c r="AE525" i="27"/>
  <c r="AE530" i="27"/>
  <c r="AE544" i="27"/>
  <c r="AE549" i="27"/>
  <c r="AE554" i="27"/>
  <c r="AE568" i="27"/>
  <c r="AE573" i="27"/>
  <c r="AE583" i="27"/>
  <c r="AE607" i="27"/>
  <c r="AE631" i="27"/>
  <c r="AE655" i="27"/>
  <c r="AE694" i="27"/>
  <c r="AE699" i="27"/>
  <c r="AE704" i="27"/>
  <c r="AE709" i="27"/>
  <c r="AE714" i="27"/>
  <c r="AE728" i="27"/>
  <c r="AE738" i="27"/>
  <c r="AE767" i="27"/>
  <c r="AE791" i="27"/>
  <c r="AE796" i="27"/>
  <c r="AE801" i="27"/>
  <c r="AE830" i="27"/>
  <c r="AE854" i="27"/>
  <c r="AE863" i="27"/>
  <c r="AE872" i="27"/>
  <c r="AE877" i="27"/>
  <c r="AE882" i="27"/>
  <c r="AE896" i="27"/>
  <c r="AE901" i="27"/>
  <c r="AE906" i="27"/>
  <c r="AE920" i="27"/>
  <c r="AE925" i="27"/>
  <c r="AE930" i="27"/>
  <c r="AE944" i="27"/>
  <c r="AE949" i="27"/>
  <c r="AE954" i="27"/>
  <c r="AE968" i="27"/>
  <c r="AE973" i="27"/>
  <c r="AE982" i="27"/>
  <c r="AE995" i="27"/>
  <c r="AE1008" i="27"/>
  <c r="AE1017" i="27"/>
  <c r="AE30" i="27"/>
  <c r="AE51" i="27"/>
  <c r="AE56" i="27"/>
  <c r="AE61" i="27"/>
  <c r="AE71" i="27"/>
  <c r="AE82" i="27"/>
  <c r="AE87" i="27"/>
  <c r="AE98" i="27"/>
  <c r="AE108" i="27"/>
  <c r="AE113" i="27"/>
  <c r="AE118" i="27"/>
  <c r="AE139" i="27"/>
  <c r="AE144" i="27"/>
  <c r="AE160" i="27"/>
  <c r="AE165" i="27"/>
  <c r="AE170" i="27"/>
  <c r="AE175" i="27"/>
  <c r="AE201" i="27"/>
  <c r="AE216" i="27"/>
  <c r="AE232" i="27"/>
  <c r="AE237" i="27"/>
  <c r="AE242" i="27"/>
  <c r="AE247" i="27"/>
  <c r="AE252" i="27"/>
  <c r="AE262" i="27"/>
  <c r="AE267" i="27"/>
  <c r="AE293" i="27"/>
  <c r="AE315" i="27"/>
  <c r="AE331" i="27"/>
  <c r="AE347" i="27"/>
  <c r="AE352" i="27"/>
  <c r="AE363" i="27"/>
  <c r="AE379" i="27"/>
  <c r="AE394" i="27"/>
  <c r="AE404" i="27"/>
  <c r="AE414" i="27"/>
  <c r="AE428" i="27"/>
  <c r="AE433" i="27"/>
  <c r="AE438" i="27"/>
  <c r="AE443" i="27"/>
  <c r="AE487" i="27"/>
  <c r="AE511" i="27"/>
  <c r="AE535" i="27"/>
  <c r="AE559" i="27"/>
  <c r="AE588" i="27"/>
  <c r="AE593" i="27"/>
  <c r="AE612" i="27"/>
  <c r="AE617" i="27"/>
  <c r="AE636" i="27"/>
  <c r="AE641" i="27"/>
  <c r="AE660" i="27"/>
  <c r="AE665" i="27"/>
  <c r="AE675" i="27"/>
  <c r="AE685" i="27"/>
  <c r="AE690" i="27"/>
  <c r="AE719" i="27"/>
  <c r="AE743" i="27"/>
  <c r="AE748" i="27"/>
  <c r="AE753" i="27"/>
  <c r="AE772" i="27"/>
  <c r="AE777" i="27"/>
  <c r="AE806" i="27"/>
  <c r="AE811" i="27"/>
  <c r="AE821" i="27"/>
  <c r="AE826" i="27"/>
  <c r="AE840" i="27"/>
  <c r="AE845" i="27"/>
  <c r="AE850" i="27"/>
  <c r="AE859" i="27"/>
  <c r="AE868" i="27"/>
  <c r="AE887" i="27"/>
  <c r="AE911" i="27"/>
  <c r="AE935" i="27"/>
  <c r="AE959" i="27"/>
  <c r="AE978" i="27"/>
  <c r="AE991" i="27"/>
  <c r="AE1004" i="27"/>
  <c r="AE1013" i="27"/>
  <c r="AE26" i="27"/>
  <c r="AE36" i="27"/>
  <c r="AE41" i="27"/>
  <c r="AE77" i="27"/>
  <c r="AE103" i="27"/>
  <c r="AE124" i="27"/>
  <c r="AE129" i="27"/>
  <c r="AE150" i="27"/>
  <c r="AE155" i="27"/>
  <c r="AE181" i="27"/>
  <c r="AE186" i="27"/>
  <c r="AE191" i="27"/>
  <c r="AE196" i="27"/>
  <c r="AE206" i="27"/>
  <c r="AE211" i="27"/>
  <c r="AE273" i="27"/>
  <c r="AE288" i="27"/>
  <c r="AE304" i="27"/>
  <c r="AE326" i="27"/>
  <c r="AE337" i="27"/>
  <c r="AE342" i="27"/>
  <c r="AE358" i="27"/>
  <c r="AE369" i="27"/>
  <c r="AE374" i="27"/>
  <c r="AE385" i="27"/>
  <c r="AE400" i="27"/>
  <c r="AE410" i="27"/>
  <c r="AE419" i="27"/>
  <c r="AE448" i="27"/>
  <c r="AE453" i="27"/>
  <c r="AE458" i="27"/>
  <c r="AE463" i="27"/>
  <c r="AE468" i="27"/>
  <c r="AE473" i="27"/>
  <c r="AE492" i="27"/>
  <c r="AE497" i="27"/>
  <c r="AE516" i="27"/>
  <c r="AE521" i="27"/>
  <c r="AE540" i="27"/>
  <c r="AE545" i="27"/>
  <c r="AE564" i="27"/>
  <c r="AE569" i="27"/>
  <c r="AE579" i="27"/>
  <c r="AE598" i="27"/>
  <c r="AE603" i="27"/>
  <c r="AE622" i="27"/>
  <c r="AE627" i="27"/>
  <c r="AE646" i="27"/>
  <c r="AE651" i="27"/>
  <c r="AE670" i="27"/>
  <c r="AE680" i="27"/>
  <c r="AE695" i="27"/>
  <c r="AE705" i="27"/>
  <c r="AE724" i="27"/>
  <c r="AE729" i="27"/>
  <c r="AE734" i="27"/>
  <c r="AE758" i="27"/>
  <c r="AE763" i="27"/>
  <c r="AE782" i="27"/>
  <c r="AE787" i="27"/>
  <c r="AE792" i="27"/>
  <c r="AE797" i="27"/>
  <c r="AE802" i="27"/>
  <c r="AE816" i="27"/>
  <c r="AE831" i="27"/>
  <c r="AE836" i="27"/>
  <c r="AE873" i="27"/>
  <c r="AE892" i="27"/>
  <c r="AE897" i="27"/>
  <c r="AE916" i="27"/>
  <c r="AE921" i="27"/>
  <c r="AE940" i="27"/>
  <c r="AE945" i="27"/>
  <c r="AE964" i="27"/>
  <c r="AE969" i="27"/>
  <c r="AE987" i="27"/>
  <c r="AE1000" i="27"/>
  <c r="AE1009" i="27"/>
  <c r="AE21" i="27"/>
  <c r="AE31" i="27"/>
  <c r="AE46" i="27"/>
  <c r="AE52" i="27"/>
  <c r="AE57" i="27"/>
  <c r="AE67" i="27"/>
  <c r="AE72" i="27"/>
  <c r="AE83" i="27"/>
  <c r="AE88" i="27"/>
  <c r="AE93" i="27"/>
  <c r="AE114" i="27"/>
  <c r="AE119" i="27"/>
  <c r="AE134" i="27"/>
  <c r="AE140" i="27"/>
  <c r="AE145" i="27"/>
  <c r="AE161" i="27"/>
  <c r="AE176" i="27"/>
  <c r="AE217" i="27"/>
  <c r="AE222" i="27"/>
  <c r="AE227" i="27"/>
  <c r="AE233" i="27"/>
  <c r="AE248" i="27"/>
  <c r="AE253" i="27"/>
  <c r="AE258" i="27"/>
  <c r="AE263" i="27"/>
  <c r="AE268" i="27"/>
  <c r="AE278" i="27"/>
  <c r="AE283" i="27"/>
  <c r="AE299" i="27"/>
  <c r="AE310" i="27"/>
  <c r="AE316" i="27"/>
  <c r="AE321" i="27"/>
  <c r="AE332" i="27"/>
  <c r="AE348" i="27"/>
  <c r="AE353" i="27"/>
  <c r="AE364" i="27"/>
  <c r="AE380" i="27"/>
  <c r="AE390" i="27"/>
  <c r="AE405" i="27"/>
  <c r="AE424" i="27"/>
  <c r="AE429" i="27"/>
  <c r="AE434" i="27"/>
  <c r="AE439" i="27"/>
  <c r="AE478" i="27"/>
  <c r="AE483" i="27"/>
  <c r="AE502" i="27"/>
  <c r="AE507" i="27"/>
  <c r="AE526" i="27"/>
  <c r="AE531" i="27"/>
  <c r="AE550" i="27"/>
  <c r="AE555" i="27"/>
  <c r="AE574" i="27"/>
  <c r="AE584" i="27"/>
  <c r="AE589" i="27"/>
  <c r="AE594" i="27"/>
  <c r="AE608" i="27"/>
  <c r="AE613" i="27"/>
  <c r="AE618" i="27"/>
  <c r="AE632" i="27"/>
  <c r="AE637" i="27"/>
  <c r="AE642" i="27"/>
  <c r="AE656" i="27"/>
  <c r="AE661" i="27"/>
  <c r="AE666" i="27"/>
  <c r="AE700" i="27"/>
  <c r="AE710" i="27"/>
  <c r="AE715" i="27"/>
  <c r="AE739" i="27"/>
  <c r="AE749" i="27"/>
  <c r="AE754" i="27"/>
  <c r="AE768" i="27"/>
  <c r="AE773" i="27"/>
  <c r="AE778" i="27"/>
  <c r="AE807" i="27"/>
  <c r="AE841" i="27"/>
  <c r="AE855" i="27"/>
  <c r="AE864" i="27"/>
  <c r="AE869" i="27"/>
  <c r="AE878" i="27"/>
  <c r="AE883" i="27"/>
  <c r="AE902" i="27"/>
  <c r="AE907" i="27"/>
  <c r="AE926" i="27"/>
  <c r="AE931" i="27"/>
  <c r="AE950" i="27"/>
  <c r="AE955" i="27"/>
  <c r="AE974" i="27"/>
  <c r="AE983" i="27"/>
  <c r="AE996" i="27"/>
  <c r="AE1005" i="27"/>
  <c r="AE1018" i="27"/>
  <c r="AE42" i="27"/>
  <c r="AE62" i="27"/>
  <c r="AE99" i="27"/>
  <c r="AE104" i="27"/>
  <c r="AE109" i="27"/>
  <c r="AE130" i="27"/>
  <c r="AE151" i="27"/>
  <c r="AE156" i="27"/>
  <c r="AE166" i="27"/>
  <c r="AE171" i="27"/>
  <c r="AE192" i="27"/>
  <c r="AE197" i="27"/>
  <c r="AE202" i="27"/>
  <c r="AE207" i="27"/>
  <c r="AE212" i="27"/>
  <c r="AE238" i="27"/>
  <c r="AE243" i="27"/>
  <c r="AE289" i="27"/>
  <c r="AE294" i="27"/>
  <c r="AE305" i="27"/>
  <c r="AE327" i="27"/>
  <c r="AE338" i="27"/>
  <c r="AE343" i="27"/>
  <c r="AE359" i="27"/>
  <c r="AE370" i="27"/>
  <c r="AE375" i="27"/>
  <c r="AE386" i="27"/>
  <c r="AE395" i="27"/>
  <c r="AE415" i="27"/>
  <c r="AE444" i="27"/>
  <c r="AE449" i="27"/>
  <c r="AE469" i="27"/>
  <c r="AE474" i="27"/>
  <c r="AE488" i="27"/>
  <c r="AE493" i="27"/>
  <c r="AE498" i="27"/>
  <c r="AE512" i="27"/>
  <c r="AE517" i="27"/>
  <c r="AE522" i="27"/>
  <c r="AE536" i="27"/>
  <c r="AE541" i="27"/>
  <c r="AE546" i="27"/>
  <c r="AE560" i="27"/>
  <c r="AE565" i="27"/>
  <c r="AE570" i="27"/>
  <c r="AE599" i="27"/>
  <c r="AE623" i="27"/>
  <c r="AE647" i="27"/>
  <c r="AE671" i="27"/>
  <c r="AE676" i="27"/>
  <c r="AE681" i="27"/>
  <c r="AE686" i="27"/>
  <c r="AE691" i="27"/>
  <c r="AE706" i="27"/>
  <c r="AE720" i="27"/>
  <c r="AE725" i="27"/>
  <c r="AE730" i="27"/>
  <c r="AE744" i="27"/>
  <c r="AE759" i="27"/>
  <c r="AE783" i="27"/>
  <c r="AE793" i="27"/>
  <c r="AE812" i="27"/>
  <c r="AE817" i="27"/>
  <c r="AE822" i="27"/>
  <c r="AE827" i="27"/>
  <c r="AE832" i="27"/>
  <c r="AE837" i="27"/>
  <c r="AE846" i="27"/>
  <c r="AE851" i="27"/>
  <c r="AE860" i="27"/>
  <c r="AE874" i="27"/>
  <c r="AE888" i="27"/>
  <c r="AE893" i="27"/>
  <c r="AE898" i="27"/>
  <c r="AE912" i="27"/>
  <c r="AE917" i="27"/>
  <c r="AE922" i="27"/>
  <c r="AE936" i="27"/>
  <c r="AE941" i="27"/>
  <c r="AE946" i="27"/>
  <c r="AE960" i="27"/>
  <c r="AE965" i="27"/>
  <c r="AE970" i="27"/>
  <c r="AE979" i="27"/>
  <c r="AE992" i="27"/>
  <c r="AE1001" i="27"/>
  <c r="AE1014" i="27"/>
  <c r="AE27" i="27"/>
  <c r="AE32" i="27"/>
  <c r="AE37" i="27"/>
  <c r="AE47" i="27"/>
  <c r="AE58" i="27"/>
  <c r="AE68" i="27"/>
  <c r="AE73" i="27"/>
  <c r="AE78" i="27"/>
  <c r="AE84" i="27"/>
  <c r="AE89" i="27"/>
  <c r="AE94" i="27"/>
  <c r="AE115" i="27"/>
  <c r="AE120" i="27"/>
  <c r="AE125" i="27"/>
  <c r="AE135" i="27"/>
  <c r="AE177" i="27"/>
  <c r="AE182" i="27"/>
  <c r="AE187" i="27"/>
  <c r="AE223" i="27"/>
  <c r="AE228" i="27"/>
  <c r="AE249" i="27"/>
  <c r="AE264" i="27"/>
  <c r="AE269" i="27"/>
  <c r="AE274" i="27"/>
  <c r="AE279" i="27"/>
  <c r="AE284" i="27"/>
  <c r="AE300" i="27"/>
  <c r="AE311" i="27"/>
  <c r="AE317" i="27"/>
  <c r="AE322" i="27"/>
  <c r="AE333" i="27"/>
  <c r="AE349" i="27"/>
  <c r="AE354" i="27"/>
  <c r="AE365" i="27"/>
  <c r="AE381" i="27"/>
  <c r="AE391" i="27"/>
  <c r="AE401" i="27"/>
  <c r="AE406" i="27"/>
  <c r="AE411" i="27"/>
  <c r="AE420" i="27"/>
  <c r="AE425" i="27"/>
  <c r="AE454" i="27"/>
  <c r="AE459" i="27"/>
  <c r="AE464" i="27"/>
  <c r="AE479" i="27"/>
  <c r="AE503" i="27"/>
  <c r="AE527" i="27"/>
  <c r="AE551" i="27"/>
  <c r="AE575" i="27"/>
  <c r="AE580" i="27"/>
  <c r="AE585" i="27"/>
  <c r="AE604" i="27"/>
  <c r="AE609" i="27"/>
  <c r="AE628" i="27"/>
  <c r="AE633" i="27"/>
  <c r="AE652" i="27"/>
  <c r="AE657" i="27"/>
  <c r="AE696" i="27"/>
  <c r="AE701" i="27"/>
  <c r="AE711" i="27"/>
  <c r="AE735" i="27"/>
  <c r="AE764" i="27"/>
  <c r="AE769" i="27"/>
  <c r="AE788" i="27"/>
  <c r="AE798" i="27"/>
  <c r="AE803" i="27"/>
  <c r="AE842" i="27"/>
  <c r="AE865" i="27"/>
  <c r="AE879" i="27"/>
  <c r="AE903" i="27"/>
  <c r="AE927" i="27"/>
  <c r="AE951" i="27"/>
  <c r="AE975" i="27"/>
  <c r="AE988" i="27"/>
  <c r="AE997" i="27"/>
  <c r="AE1010" i="27"/>
  <c r="AE22" i="27"/>
  <c r="AE53" i="27"/>
  <c r="AE63" i="27"/>
  <c r="AE100" i="27"/>
  <c r="AE105" i="27"/>
  <c r="AE141" i="27"/>
  <c r="AE146" i="27"/>
  <c r="AE152" i="27"/>
  <c r="AE157" i="27"/>
  <c r="AE162" i="27"/>
  <c r="AE167" i="27"/>
  <c r="AE172" i="27"/>
  <c r="AE193" i="27"/>
  <c r="AE208" i="27"/>
  <c r="AE213" i="27"/>
  <c r="AE218" i="27"/>
  <c r="AE234" i="27"/>
  <c r="AE239" i="27"/>
  <c r="AE244" i="27"/>
  <c r="AE254" i="27"/>
  <c r="AE259" i="27"/>
  <c r="AE290" i="27"/>
  <c r="AE295" i="27"/>
  <c r="AE306" i="27"/>
  <c r="AE328" i="27"/>
  <c r="AE344" i="27"/>
  <c r="AE376" i="27"/>
  <c r="AE396" i="27"/>
  <c r="AE430" i="27"/>
  <c r="AE435" i="27"/>
  <c r="AE440" i="27"/>
  <c r="AE445" i="27"/>
  <c r="AE450" i="27"/>
  <c r="AE484" i="27"/>
  <c r="AE489" i="27"/>
  <c r="AE508" i="27"/>
  <c r="AE513" i="27"/>
  <c r="AE532" i="27"/>
  <c r="AE537" i="27"/>
  <c r="AE556" i="27"/>
  <c r="AE561" i="27"/>
  <c r="AE590" i="27"/>
  <c r="AE595" i="27"/>
  <c r="AE614" i="27"/>
  <c r="AE619" i="27"/>
  <c r="AE638" i="27"/>
  <c r="AE643" i="27"/>
  <c r="AE662" i="27"/>
  <c r="AE667" i="27"/>
  <c r="AE677" i="27"/>
  <c r="AE682" i="27"/>
  <c r="AE687" i="27"/>
  <c r="AE716" i="27"/>
  <c r="AE721" i="27"/>
  <c r="AE740" i="27"/>
  <c r="AE745" i="27"/>
  <c r="AE750" i="27"/>
  <c r="AE755" i="27"/>
  <c r="AE774" i="27"/>
  <c r="AE779" i="27"/>
  <c r="AE794" i="27"/>
  <c r="AE808" i="27"/>
  <c r="AE813" i="27"/>
  <c r="AE818" i="27"/>
  <c r="AE823" i="27"/>
  <c r="AE833" i="27"/>
  <c r="AE847" i="27"/>
  <c r="AE856" i="27"/>
  <c r="AE861" i="27"/>
  <c r="AE870" i="27"/>
  <c r="AE884" i="27"/>
  <c r="AE889" i="27"/>
  <c r="AE908" i="27"/>
  <c r="AE913" i="27"/>
  <c r="AE932" i="27"/>
  <c r="AE937" i="27"/>
  <c r="AE956" i="27"/>
  <c r="AE961" i="27"/>
  <c r="AE984" i="27"/>
  <c r="AE993" i="27"/>
  <c r="AE1006" i="27"/>
  <c r="AE1019" i="27"/>
  <c r="AE28" i="27"/>
  <c r="AE33" i="27"/>
  <c r="AE43" i="27"/>
  <c r="AE48" i="27"/>
  <c r="AE74" i="27"/>
  <c r="AE79" i="27"/>
  <c r="AE90" i="27"/>
  <c r="AE95" i="27"/>
  <c r="AE110" i="27"/>
  <c r="AE116" i="27"/>
  <c r="AE121" i="27"/>
  <c r="AE131" i="27"/>
  <c r="AE136" i="27"/>
  <c r="AE183" i="27"/>
  <c r="AE188" i="27"/>
  <c r="AE198" i="27"/>
  <c r="AE203" i="27"/>
  <c r="AE224" i="27"/>
  <c r="AE229" i="27"/>
  <c r="AE265" i="27"/>
  <c r="AE280" i="27"/>
  <c r="AE285" i="27"/>
  <c r="AE301" i="27"/>
  <c r="AE312" i="27"/>
  <c r="AE323" i="27"/>
  <c r="AE339" i="27"/>
  <c r="AE355" i="27"/>
  <c r="AE360" i="27"/>
  <c r="AE371" i="27"/>
  <c r="AE387" i="27"/>
  <c r="AE392" i="27"/>
  <c r="AE402" i="27"/>
  <c r="AE407" i="27"/>
  <c r="AE416" i="27"/>
  <c r="AE421" i="27"/>
  <c r="AE426" i="27"/>
  <c r="AE455" i="27"/>
  <c r="AE460" i="27"/>
  <c r="AE465" i="27"/>
  <c r="AE470" i="27"/>
  <c r="AE475" i="27"/>
  <c r="AE494" i="27"/>
  <c r="AE499" i="27"/>
  <c r="AE518" i="27"/>
  <c r="AE523" i="27"/>
  <c r="AE542" i="27"/>
  <c r="AE547" i="27"/>
  <c r="AE566" i="27"/>
  <c r="AE571" i="27"/>
  <c r="AE576" i="27"/>
  <c r="AE581" i="27"/>
  <c r="AE586" i="27"/>
  <c r="AE600" i="27"/>
  <c r="AE605" i="27"/>
  <c r="AE610" i="27"/>
  <c r="AE624" i="27"/>
  <c r="AE629" i="27"/>
  <c r="AE634" i="27"/>
  <c r="AE648" i="27"/>
  <c r="AE653" i="27"/>
  <c r="AE658" i="27"/>
  <c r="AE672" i="27"/>
  <c r="AE692" i="27"/>
  <c r="AE697" i="27"/>
  <c r="AE707" i="27"/>
  <c r="AE726" i="27"/>
  <c r="AE731" i="27"/>
  <c r="AE760" i="27"/>
  <c r="AE765" i="27"/>
  <c r="AE770" i="27"/>
  <c r="AE784" i="27"/>
  <c r="AE789" i="27"/>
  <c r="AE799" i="27"/>
  <c r="AE828" i="27"/>
  <c r="AE838" i="27"/>
  <c r="AE852" i="27"/>
  <c r="AE866" i="27"/>
  <c r="AE875" i="27"/>
  <c r="AE894" i="27"/>
  <c r="AE899" i="27"/>
  <c r="AE918" i="27"/>
  <c r="AE923" i="27"/>
  <c r="AE942" i="27"/>
  <c r="AE947" i="27"/>
  <c r="AE966" i="27"/>
  <c r="AE971" i="27"/>
  <c r="AE980" i="27"/>
  <c r="AE989" i="27"/>
  <c r="AE1002" i="27"/>
  <c r="AE1015" i="27"/>
  <c r="AE23" i="27"/>
  <c r="AE38" i="27"/>
  <c r="AE59" i="27"/>
  <c r="AE64" i="27"/>
  <c r="AE69" i="27"/>
  <c r="AE85" i="27"/>
  <c r="AE106" i="27"/>
  <c r="AE126" i="27"/>
  <c r="AE147" i="27"/>
  <c r="AE153" i="27"/>
  <c r="AE168" i="27"/>
  <c r="AE173" i="27"/>
  <c r="AE178" i="27"/>
  <c r="AE209" i="27"/>
  <c r="AE219" i="27"/>
  <c r="AE240" i="27"/>
  <c r="AE245" i="27"/>
  <c r="AE250" i="27"/>
  <c r="AE255" i="27"/>
  <c r="AE260" i="27"/>
  <c r="AE270" i="27"/>
  <c r="AE275" i="27"/>
  <c r="AE296" i="27"/>
  <c r="AE307" i="27"/>
  <c r="AE318" i="27"/>
  <c r="AE334" i="27"/>
  <c r="AE345" i="27"/>
  <c r="AE350" i="27"/>
  <c r="AE366" i="27"/>
  <c r="AE377" i="27"/>
  <c r="AE382" i="27"/>
  <c r="AE397" i="27"/>
  <c r="AE412" i="27"/>
  <c r="AE431" i="27"/>
  <c r="AE436" i="27"/>
  <c r="AE441" i="27"/>
  <c r="AE480" i="27"/>
  <c r="AE485" i="27"/>
  <c r="AE490" i="27"/>
  <c r="AE504" i="27"/>
  <c r="AE509" i="27"/>
  <c r="AE514" i="27"/>
  <c r="AE528" i="27"/>
  <c r="AE533" i="27"/>
  <c r="AE538" i="27"/>
  <c r="AE552" i="27"/>
  <c r="AE557" i="27"/>
  <c r="AE562" i="27"/>
  <c r="AE591" i="27"/>
  <c r="AE615" i="27"/>
  <c r="AE639" i="27"/>
  <c r="AE663" i="27"/>
  <c r="AE702" i="27"/>
  <c r="AE712" i="27"/>
  <c r="AE717" i="27"/>
  <c r="AE722" i="27"/>
  <c r="AE736" i="27"/>
  <c r="AE741" i="27"/>
  <c r="AE746" i="27"/>
  <c r="AE751" i="27"/>
  <c r="AE775" i="27"/>
  <c r="AE804" i="27"/>
  <c r="AE809" i="27"/>
  <c r="AE834" i="27"/>
  <c r="AE843" i="27"/>
  <c r="AE857" i="27"/>
  <c r="AE880" i="27"/>
  <c r="AE885" i="27"/>
  <c r="AE890" i="27"/>
  <c r="AE904" i="27"/>
  <c r="AE909" i="27"/>
  <c r="AE914" i="27"/>
  <c r="AE928" i="27"/>
  <c r="AE933" i="27"/>
  <c r="AE938" i="27"/>
  <c r="AE952" i="27"/>
  <c r="AE957" i="27"/>
  <c r="AE962" i="27"/>
  <c r="AE976" i="27"/>
  <c r="AE985" i="27"/>
  <c r="AE998" i="27"/>
  <c r="AE1011" i="27"/>
  <c r="AE34" i="27"/>
  <c r="AE44" i="27"/>
  <c r="AE49" i="27"/>
  <c r="AE54" i="27"/>
  <c r="AE75" i="27"/>
  <c r="AE80" i="27"/>
  <c r="AE96" i="27"/>
  <c r="AE101" i="27"/>
  <c r="AE111" i="27"/>
  <c r="AE122" i="27"/>
  <c r="AE132" i="27"/>
  <c r="AE137" i="27"/>
  <c r="AE142" i="27"/>
  <c r="AE158" i="27"/>
  <c r="AE163" i="27"/>
  <c r="AE184" i="27"/>
  <c r="AE189" i="27"/>
  <c r="AE194" i="27"/>
  <c r="AE199" i="27"/>
  <c r="AE204" i="27"/>
  <c r="AE214" i="27"/>
  <c r="AE225" i="27"/>
  <c r="AE230" i="27"/>
  <c r="AE235" i="27"/>
  <c r="AE281" i="27"/>
  <c r="AE291" i="27"/>
  <c r="AE313" i="27"/>
  <c r="AE324" i="27"/>
  <c r="AE329" i="27"/>
  <c r="AE340" i="27"/>
  <c r="AE356" i="27"/>
  <c r="AE361" i="27"/>
  <c r="AE372" i="27"/>
  <c r="AE408" i="27"/>
  <c r="AE417" i="27"/>
  <c r="AE446" i="27"/>
  <c r="AE451" i="27"/>
  <c r="AE461" i="27"/>
  <c r="AE466" i="27"/>
  <c r="AE471" i="27"/>
  <c r="AE495" i="27"/>
  <c r="AE519" i="27"/>
  <c r="AE543" i="27"/>
  <c r="AE567" i="27"/>
  <c r="AE577" i="27"/>
  <c r="AE596" i="27"/>
  <c r="AE601" i="27"/>
  <c r="AE620" i="27"/>
  <c r="AE625" i="27"/>
  <c r="AE644" i="27"/>
  <c r="AE649" i="27"/>
  <c r="AE668" i="27"/>
  <c r="AE673" i="27"/>
  <c r="AE678" i="27"/>
  <c r="AE683" i="27"/>
  <c r="AE688" i="27"/>
  <c r="AE693" i="27"/>
  <c r="AE698" i="27"/>
  <c r="AE727" i="27"/>
  <c r="AE732" i="27"/>
  <c r="AE756" i="27"/>
  <c r="AE761" i="27"/>
  <c r="AE780" i="27"/>
  <c r="AE785" i="27"/>
  <c r="AE795" i="27"/>
  <c r="AE814" i="27"/>
  <c r="AE819" i="27"/>
  <c r="AE824" i="27"/>
  <c r="AE829" i="27"/>
  <c r="AE848" i="27"/>
  <c r="AE853" i="27"/>
  <c r="AE862" i="27"/>
  <c r="AE871" i="27"/>
  <c r="AE895" i="27"/>
  <c r="AE919" i="27"/>
  <c r="AE943" i="27"/>
  <c r="AE967" i="27"/>
  <c r="AE981" i="27"/>
  <c r="AE994" i="27"/>
  <c r="AE1007" i="27"/>
  <c r="AE1020" i="27"/>
  <c r="AE24" i="27"/>
  <c r="AE29" i="27"/>
  <c r="AE39" i="27"/>
  <c r="AE60" i="27"/>
  <c r="AE65" i="27"/>
  <c r="AE91" i="27"/>
  <c r="AE117" i="27"/>
  <c r="AE127" i="27"/>
  <c r="AE148" i="27"/>
  <c r="AE169" i="27"/>
  <c r="AE179" i="27"/>
  <c r="AE220" i="27"/>
  <c r="AE241" i="27"/>
  <c r="AE256" i="27"/>
  <c r="AE261" i="27"/>
  <c r="AE266" i="27"/>
  <c r="AE271" i="27"/>
  <c r="AE276" i="27"/>
  <c r="AE286" i="27"/>
  <c r="AE297" i="27"/>
  <c r="AE302" i="27"/>
  <c r="AE308" i="27"/>
  <c r="AE319" i="27"/>
  <c r="AE335" i="27"/>
  <c r="AE346" i="27"/>
  <c r="AE351" i="27"/>
  <c r="AE367" i="27"/>
  <c r="AE378" i="27"/>
  <c r="AE383" i="27"/>
  <c r="AE388" i="27"/>
  <c r="AE393" i="27"/>
  <c r="AE398" i="27"/>
  <c r="AE403" i="27"/>
  <c r="AE413" i="27"/>
  <c r="AE422" i="27"/>
  <c r="AE427" i="27"/>
  <c r="AE437" i="27"/>
  <c r="AE442" i="27"/>
  <c r="AE456" i="27"/>
  <c r="AE476" i="27"/>
  <c r="AE481" i="27"/>
  <c r="AE500" i="27"/>
  <c r="AE505" i="27"/>
  <c r="AE524" i="27"/>
  <c r="AE529" i="27"/>
  <c r="AE548" i="27"/>
  <c r="AE553" i="27"/>
  <c r="AE572" i="27"/>
  <c r="AE582" i="27"/>
  <c r="AE587" i="27"/>
  <c r="AE606" i="27"/>
  <c r="AE611" i="27"/>
  <c r="AE630" i="27"/>
  <c r="AE635" i="27"/>
  <c r="AE654" i="27"/>
  <c r="AE659" i="27"/>
  <c r="AE703" i="27"/>
  <c r="AE708" i="27"/>
  <c r="AE713" i="27"/>
  <c r="AE737" i="27"/>
  <c r="AE766" i="27"/>
  <c r="AE771" i="27"/>
  <c r="AE790" i="27"/>
  <c r="AE800" i="27"/>
  <c r="AE805" i="27"/>
  <c r="AE810" i="27"/>
  <c r="AE839" i="27"/>
  <c r="AE858" i="27"/>
  <c r="AE867" i="27"/>
  <c r="AE876" i="27"/>
  <c r="AE881" i="27"/>
  <c r="AE900" i="27"/>
  <c r="AE905" i="27"/>
  <c r="AE924" i="27"/>
  <c r="AE929" i="27"/>
  <c r="AE948" i="27"/>
  <c r="AE953" i="27"/>
  <c r="AE972" i="27"/>
  <c r="AE977" i="27"/>
  <c r="AE990" i="27"/>
  <c r="AE1003" i="27"/>
  <c r="AE1016" i="27"/>
  <c r="AE50" i="27"/>
  <c r="AE55" i="27"/>
  <c r="AE70" i="27"/>
  <c r="AE76" i="27"/>
  <c r="AE81" i="27"/>
  <c r="AE86" i="27"/>
  <c r="AE97" i="27"/>
  <c r="AE107" i="27"/>
  <c r="AE112" i="27"/>
  <c r="AE138" i="27"/>
  <c r="AE143" i="27"/>
  <c r="AE154" i="27"/>
  <c r="AE159" i="27"/>
  <c r="AE164" i="27"/>
  <c r="AE174" i="27"/>
  <c r="AE185" i="27"/>
  <c r="AE200" i="27"/>
  <c r="AE205" i="27"/>
  <c r="AE210" i="27"/>
  <c r="AE215" i="27"/>
  <c r="AE231" i="27"/>
  <c r="AE236" i="27"/>
  <c r="AE246" i="27"/>
  <c r="AE251" i="27"/>
  <c r="AE292" i="27"/>
  <c r="AE314" i="27"/>
  <c r="AE325" i="27"/>
  <c r="AE330" i="27"/>
  <c r="AE341" i="27"/>
  <c r="AE357" i="27"/>
  <c r="AE362" i="27"/>
  <c r="AE373" i="27"/>
  <c r="AE418" i="27"/>
  <c r="AE432" i="27"/>
  <c r="AE447" i="27"/>
  <c r="AE486" i="27"/>
  <c r="AE491" i="27"/>
  <c r="AE510" i="27"/>
  <c r="AE515" i="27"/>
  <c r="AE534" i="27"/>
  <c r="AE539" i="27"/>
  <c r="AE558" i="27"/>
  <c r="AE563" i="27"/>
  <c r="AE578" i="27"/>
  <c r="AE592" i="27"/>
  <c r="AE597" i="27"/>
  <c r="AE602" i="27"/>
  <c r="AE616" i="27"/>
  <c r="AE621" i="27"/>
  <c r="AE626" i="27"/>
  <c r="AE640" i="27"/>
  <c r="AE645" i="27"/>
  <c r="AE650" i="27"/>
  <c r="AE664" i="27"/>
  <c r="AE669" i="27"/>
  <c r="AE674" i="27"/>
  <c r="AE679" i="27"/>
  <c r="AE684" i="27"/>
  <c r="AE689" i="27"/>
  <c r="AE718" i="27"/>
  <c r="AE723" i="27"/>
  <c r="AE733" i="27"/>
  <c r="AE742" i="27"/>
  <c r="AE747" i="27"/>
  <c r="AE752" i="27"/>
  <c r="AE757" i="27"/>
  <c r="AE762" i="27"/>
  <c r="AE776" i="27"/>
  <c r="AE781" i="27"/>
  <c r="AE786" i="27"/>
  <c r="AE815" i="27"/>
  <c r="AE820" i="27"/>
  <c r="AE825" i="27"/>
  <c r="AE835" i="27"/>
  <c r="AE844" i="27"/>
  <c r="AE849" i="27"/>
  <c r="AE886" i="27"/>
  <c r="AE891" i="27"/>
  <c r="AE910" i="27"/>
  <c r="AE915" i="27"/>
  <c r="AE934" i="27"/>
  <c r="AE939" i="27"/>
  <c r="AE958" i="27"/>
  <c r="AE963" i="27"/>
  <c r="AE986" i="27"/>
  <c r="AE999" i="27"/>
  <c r="AE1012" i="27"/>
  <c r="F12" i="27"/>
  <c r="G12" i="27" s="1"/>
  <c r="F9" i="27"/>
  <c r="G9" i="27" s="1"/>
  <c r="AE20" i="27"/>
  <c r="F12" i="26"/>
  <c r="G12" i="26" s="1"/>
  <c r="F9" i="26"/>
  <c r="G9" i="26" s="1"/>
  <c r="AE20" i="26"/>
  <c r="F12" i="25"/>
  <c r="G12" i="25" s="1"/>
  <c r="F9" i="25"/>
  <c r="G9" i="25" s="1"/>
  <c r="AE20" i="25"/>
  <c r="F9" i="24"/>
  <c r="G9" i="24" s="1"/>
  <c r="AE20" i="24"/>
  <c r="F9" i="14"/>
  <c r="AE72" i="14"/>
  <c r="AE168" i="14"/>
  <c r="AE216" i="14"/>
  <c r="AE65" i="14"/>
  <c r="AE89" i="14"/>
  <c r="AE97" i="14"/>
  <c r="AE113" i="14"/>
  <c r="AE249" i="14"/>
  <c r="AE33" i="14"/>
  <c r="AE82" i="14"/>
  <c r="AE98" i="14"/>
  <c r="AE106" i="14"/>
  <c r="AE162" i="14"/>
  <c r="AE170" i="14"/>
  <c r="AE210" i="14"/>
  <c r="AE75" i="14"/>
  <c r="AE147" i="14"/>
  <c r="AE195" i="14"/>
  <c r="AE203" i="14"/>
  <c r="AE259" i="14"/>
  <c r="AE31" i="14"/>
  <c r="AE80" i="14"/>
  <c r="AE128" i="14"/>
  <c r="AE68" i="14"/>
  <c r="AE148" i="14"/>
  <c r="AE180" i="14"/>
  <c r="AE64" i="14"/>
  <c r="AE112" i="14"/>
  <c r="AE85" i="14"/>
  <c r="AE133" i="14"/>
  <c r="AE173" i="14"/>
  <c r="AE205" i="14"/>
  <c r="AE229" i="14"/>
  <c r="AE62" i="14"/>
  <c r="AE94" i="14"/>
  <c r="AE102" i="14"/>
  <c r="AE198" i="14"/>
  <c r="AE254" i="14"/>
  <c r="AE200" i="14"/>
  <c r="AE248" i="14"/>
  <c r="AE63" i="14"/>
  <c r="AE95" i="14"/>
  <c r="AE111" i="14"/>
  <c r="AE135" i="14"/>
  <c r="AE175" i="14"/>
  <c r="AE244" i="14"/>
  <c r="AE376" i="14"/>
  <c r="AE508" i="14"/>
  <c r="AE640" i="14"/>
  <c r="AE772" i="14"/>
  <c r="AE904" i="14"/>
  <c r="AE30" i="14"/>
  <c r="AE41" i="14"/>
  <c r="AE53" i="14"/>
  <c r="AE77" i="14"/>
  <c r="AE101" i="14"/>
  <c r="AE125" i="14"/>
  <c r="AE137" i="14"/>
  <c r="AE149" i="14"/>
  <c r="AE161" i="14"/>
  <c r="AE185" i="14"/>
  <c r="AE197" i="14"/>
  <c r="AE209" i="14"/>
  <c r="AE221" i="14"/>
  <c r="AE233" i="14"/>
  <c r="AE245" i="14"/>
  <c r="AE257" i="14"/>
  <c r="AE269" i="14"/>
  <c r="AE281" i="14"/>
  <c r="AE293" i="14"/>
  <c r="AE305" i="14"/>
  <c r="AE317" i="14"/>
  <c r="AE329" i="14"/>
  <c r="AE341" i="14"/>
  <c r="AE353" i="14"/>
  <c r="AE365" i="14"/>
  <c r="AE377" i="14"/>
  <c r="AE389" i="14"/>
  <c r="AE401" i="14"/>
  <c r="AE413" i="14"/>
  <c r="AE425" i="14"/>
  <c r="AE437" i="14"/>
  <c r="AE449" i="14"/>
  <c r="AE461" i="14"/>
  <c r="AE473" i="14"/>
  <c r="AE485" i="14"/>
  <c r="AE497" i="14"/>
  <c r="AE509" i="14"/>
  <c r="AE521" i="14"/>
  <c r="AE533" i="14"/>
  <c r="AE545" i="14"/>
  <c r="AE557" i="14"/>
  <c r="AE569" i="14"/>
  <c r="AE581" i="14"/>
  <c r="AE593" i="14"/>
  <c r="AE605" i="14"/>
  <c r="AE617" i="14"/>
  <c r="AE629" i="14"/>
  <c r="AE641" i="14"/>
  <c r="AE653" i="14"/>
  <c r="AE665" i="14"/>
  <c r="AE677" i="14"/>
  <c r="AE689" i="14"/>
  <c r="AE701" i="14"/>
  <c r="AE713" i="14"/>
  <c r="AE725" i="14"/>
  <c r="AE737" i="14"/>
  <c r="AE749" i="14"/>
  <c r="AE761" i="14"/>
  <c r="AE773" i="14"/>
  <c r="AE785" i="14"/>
  <c r="AE797" i="14"/>
  <c r="AE809" i="14"/>
  <c r="AE821" i="14"/>
  <c r="AE833" i="14"/>
  <c r="AE845" i="14"/>
  <c r="AE857" i="14"/>
  <c r="AE869" i="14"/>
  <c r="AE881" i="14"/>
  <c r="AE893" i="14"/>
  <c r="AE905" i="14"/>
  <c r="AE917" i="14"/>
  <c r="AE929" i="14"/>
  <c r="AE941" i="14"/>
  <c r="AE953" i="14"/>
  <c r="AE965" i="14"/>
  <c r="AE977" i="14"/>
  <c r="AE989" i="14"/>
  <c r="AE1001" i="14"/>
  <c r="AE1013" i="14"/>
  <c r="AE100" i="14"/>
  <c r="AE232" i="14"/>
  <c r="AE364" i="14"/>
  <c r="AE484" i="14"/>
  <c r="AE616" i="14"/>
  <c r="AE748" i="14"/>
  <c r="AE880" i="14"/>
  <c r="AE1012" i="14"/>
  <c r="AE20" i="14"/>
  <c r="AE42" i="14"/>
  <c r="AE54" i="14"/>
  <c r="AE66" i="14"/>
  <c r="AE78" i="14"/>
  <c r="AE90" i="14"/>
  <c r="AE114" i="14"/>
  <c r="AE126" i="14"/>
  <c r="AE138" i="14"/>
  <c r="AE150" i="14"/>
  <c r="AE174" i="14"/>
  <c r="AE186" i="14"/>
  <c r="AE222" i="14"/>
  <c r="AE234" i="14"/>
  <c r="AE246" i="14"/>
  <c r="AE258" i="14"/>
  <c r="AE270" i="14"/>
  <c r="AE282" i="14"/>
  <c r="AE294" i="14"/>
  <c r="AE306" i="14"/>
  <c r="AE318" i="14"/>
  <c r="AE330" i="14"/>
  <c r="AE342" i="14"/>
  <c r="AE354" i="14"/>
  <c r="AE366" i="14"/>
  <c r="AE378" i="14"/>
  <c r="AE390" i="14"/>
  <c r="AE402" i="14"/>
  <c r="AE414" i="14"/>
  <c r="AE426" i="14"/>
  <c r="AE438" i="14"/>
  <c r="AE450" i="14"/>
  <c r="AE462" i="14"/>
  <c r="AE474" i="14"/>
  <c r="AE486" i="14"/>
  <c r="AE498" i="14"/>
  <c r="AE510" i="14"/>
  <c r="AE522" i="14"/>
  <c r="AE534" i="14"/>
  <c r="AE546" i="14"/>
  <c r="AE558" i="14"/>
  <c r="AE570" i="14"/>
  <c r="AE582" i="14"/>
  <c r="AE594" i="14"/>
  <c r="AE606" i="14"/>
  <c r="AE618" i="14"/>
  <c r="AE630" i="14"/>
  <c r="AE642" i="14"/>
  <c r="AE654" i="14"/>
  <c r="AE666" i="14"/>
  <c r="AE678" i="14"/>
  <c r="AE690" i="14"/>
  <c r="AE702" i="14"/>
  <c r="AE714" i="14"/>
  <c r="AE726" i="14"/>
  <c r="AE738" i="14"/>
  <c r="AE750" i="14"/>
  <c r="AE762" i="14"/>
  <c r="AE774" i="14"/>
  <c r="AE786" i="14"/>
  <c r="AE798" i="14"/>
  <c r="AE810" i="14"/>
  <c r="AE822" i="14"/>
  <c r="AE834" i="14"/>
  <c r="AE846" i="14"/>
  <c r="AE858" i="14"/>
  <c r="AE870" i="14"/>
  <c r="AE882" i="14"/>
  <c r="AE894" i="14"/>
  <c r="AE906" i="14"/>
  <c r="AE918" i="14"/>
  <c r="AE930" i="14"/>
  <c r="AE942" i="14"/>
  <c r="AE954" i="14"/>
  <c r="AE966" i="14"/>
  <c r="AE978" i="14"/>
  <c r="AE990" i="14"/>
  <c r="AE1002" i="14"/>
  <c r="AE1014" i="14"/>
  <c r="AE280" i="14"/>
  <c r="AE412" i="14"/>
  <c r="AE544" i="14"/>
  <c r="AE676" i="14"/>
  <c r="AE808" i="14"/>
  <c r="AE940" i="14"/>
  <c r="AE28" i="14"/>
  <c r="AE43" i="14"/>
  <c r="AE55" i="14"/>
  <c r="AE67" i="14"/>
  <c r="AE79" i="14"/>
  <c r="AE91" i="14"/>
  <c r="AE103" i="14"/>
  <c r="AE115" i="14"/>
  <c r="AE127" i="14"/>
  <c r="AE139" i="14"/>
  <c r="AE151" i="14"/>
  <c r="AE163" i="14"/>
  <c r="AE187" i="14"/>
  <c r="AE199" i="14"/>
  <c r="AE211" i="14"/>
  <c r="AE223" i="14"/>
  <c r="AE235" i="14"/>
  <c r="AE247" i="14"/>
  <c r="AE271" i="14"/>
  <c r="AE283" i="14"/>
  <c r="AE295" i="14"/>
  <c r="AE307" i="14"/>
  <c r="AE319" i="14"/>
  <c r="AE331" i="14"/>
  <c r="AE343" i="14"/>
  <c r="AE355" i="14"/>
  <c r="AE367" i="14"/>
  <c r="AE379" i="14"/>
  <c r="AE391" i="14"/>
  <c r="AE403" i="14"/>
  <c r="AE415" i="14"/>
  <c r="AE427" i="14"/>
  <c r="AE439" i="14"/>
  <c r="AE451" i="14"/>
  <c r="AE463" i="14"/>
  <c r="AE475" i="14"/>
  <c r="AE487" i="14"/>
  <c r="AE499" i="14"/>
  <c r="AE511" i="14"/>
  <c r="AE523" i="14"/>
  <c r="AE535" i="14"/>
  <c r="AE547" i="14"/>
  <c r="AE559" i="14"/>
  <c r="AE571" i="14"/>
  <c r="AE583" i="14"/>
  <c r="AE595" i="14"/>
  <c r="AE607" i="14"/>
  <c r="AE619" i="14"/>
  <c r="AE631" i="14"/>
  <c r="AE643" i="14"/>
  <c r="AE655" i="14"/>
  <c r="AE667" i="14"/>
  <c r="AE679" i="14"/>
  <c r="AE691" i="14"/>
  <c r="AE703" i="14"/>
  <c r="AE715" i="14"/>
  <c r="AE727" i="14"/>
  <c r="AE739" i="14"/>
  <c r="AE751" i="14"/>
  <c r="AE763" i="14"/>
  <c r="AE775" i="14"/>
  <c r="AE787" i="14"/>
  <c r="AE799" i="14"/>
  <c r="AE811" i="14"/>
  <c r="AE823" i="14"/>
  <c r="AE835" i="14"/>
  <c r="AE847" i="14"/>
  <c r="AE859" i="14"/>
  <c r="AE871" i="14"/>
  <c r="AE883" i="14"/>
  <c r="AE895" i="14"/>
  <c r="AE907" i="14"/>
  <c r="AE919" i="14"/>
  <c r="AE931" i="14"/>
  <c r="AE943" i="14"/>
  <c r="AE955" i="14"/>
  <c r="AE967" i="14"/>
  <c r="AE979" i="14"/>
  <c r="AE991" i="14"/>
  <c r="AE1003" i="14"/>
  <c r="AE1015" i="14"/>
  <c r="AE29" i="14"/>
  <c r="AE160" i="14"/>
  <c r="AE292" i="14"/>
  <c r="AE424" i="14"/>
  <c r="AE556" i="14"/>
  <c r="AE688" i="14"/>
  <c r="AE820" i="14"/>
  <c r="AE952" i="14"/>
  <c r="AE44" i="14"/>
  <c r="AE56" i="14"/>
  <c r="AE92" i="14"/>
  <c r="AE104" i="14"/>
  <c r="AE116" i="14"/>
  <c r="AE140" i="14"/>
  <c r="AE152" i="14"/>
  <c r="AE164" i="14"/>
  <c r="AE176" i="14"/>
  <c r="AE188" i="14"/>
  <c r="AE212" i="14"/>
  <c r="AE224" i="14"/>
  <c r="AE236" i="14"/>
  <c r="AE260" i="14"/>
  <c r="AE272" i="14"/>
  <c r="AE284" i="14"/>
  <c r="AE296" i="14"/>
  <c r="AE308" i="14"/>
  <c r="AE320" i="14"/>
  <c r="AE332" i="14"/>
  <c r="AE344" i="14"/>
  <c r="AE356" i="14"/>
  <c r="AE368" i="14"/>
  <c r="AE380" i="14"/>
  <c r="AE392" i="14"/>
  <c r="AE404" i="14"/>
  <c r="AE416" i="14"/>
  <c r="AE428" i="14"/>
  <c r="AE440" i="14"/>
  <c r="AE452" i="14"/>
  <c r="AE464" i="14"/>
  <c r="AE476" i="14"/>
  <c r="AE488" i="14"/>
  <c r="AE500" i="14"/>
  <c r="AE512" i="14"/>
  <c r="AE524" i="14"/>
  <c r="AE536" i="14"/>
  <c r="AE548" i="14"/>
  <c r="AE560" i="14"/>
  <c r="AE572" i="14"/>
  <c r="AE584" i="14"/>
  <c r="AE596" i="14"/>
  <c r="AE608" i="14"/>
  <c r="AE620" i="14"/>
  <c r="AE632" i="14"/>
  <c r="AE644" i="14"/>
  <c r="AE656" i="14"/>
  <c r="AE668" i="14"/>
  <c r="AE680" i="14"/>
  <c r="AE692" i="14"/>
  <c r="AE704" i="14"/>
  <c r="AE716" i="14"/>
  <c r="AE728" i="14"/>
  <c r="AE740" i="14"/>
  <c r="AE752" i="14"/>
  <c r="AE764" i="14"/>
  <c r="AE776" i="14"/>
  <c r="AE788" i="14"/>
  <c r="AE800" i="14"/>
  <c r="AE812" i="14"/>
  <c r="AE824" i="14"/>
  <c r="AE836" i="14"/>
  <c r="AE848" i="14"/>
  <c r="AE860" i="14"/>
  <c r="AE872" i="14"/>
  <c r="AE884" i="14"/>
  <c r="AE896" i="14"/>
  <c r="AE908" i="14"/>
  <c r="AE920" i="14"/>
  <c r="AE932" i="14"/>
  <c r="AE944" i="14"/>
  <c r="AE956" i="14"/>
  <c r="AE968" i="14"/>
  <c r="AE980" i="14"/>
  <c r="AE992" i="14"/>
  <c r="AE1004" i="14"/>
  <c r="AE1016" i="14"/>
  <c r="AE39" i="14"/>
  <c r="AE172" i="14"/>
  <c r="AE304" i="14"/>
  <c r="AE436" i="14"/>
  <c r="AE568" i="14"/>
  <c r="AE700" i="14"/>
  <c r="AE832" i="14"/>
  <c r="AE964" i="14"/>
  <c r="AE23" i="14"/>
  <c r="AE32" i="14"/>
  <c r="AE45" i="14"/>
  <c r="AE57" i="14"/>
  <c r="AE69" i="14"/>
  <c r="AE81" i="14"/>
  <c r="AE93" i="14"/>
  <c r="AE105" i="14"/>
  <c r="AE117" i="14"/>
  <c r="AE129" i="14"/>
  <c r="AE141" i="14"/>
  <c r="AE153" i="14"/>
  <c r="AE165" i="14"/>
  <c r="AE177" i="14"/>
  <c r="AE189" i="14"/>
  <c r="AE201" i="14"/>
  <c r="AE213" i="14"/>
  <c r="AE225" i="14"/>
  <c r="AE237" i="14"/>
  <c r="AE261" i="14"/>
  <c r="AE273" i="14"/>
  <c r="AE285" i="14"/>
  <c r="AE297" i="14"/>
  <c r="AE309" i="14"/>
  <c r="AE321" i="14"/>
  <c r="AE333" i="14"/>
  <c r="AE345" i="14"/>
  <c r="AE357" i="14"/>
  <c r="AE369" i="14"/>
  <c r="AE381" i="14"/>
  <c r="AE393" i="14"/>
  <c r="AE405" i="14"/>
  <c r="AE417" i="14"/>
  <c r="AE429" i="14"/>
  <c r="AE441" i="14"/>
  <c r="AE453" i="14"/>
  <c r="AE465" i="14"/>
  <c r="AE477" i="14"/>
  <c r="AE489" i="14"/>
  <c r="AE501" i="14"/>
  <c r="AE513" i="14"/>
  <c r="AE525" i="14"/>
  <c r="AE537" i="14"/>
  <c r="AE549" i="14"/>
  <c r="AE561" i="14"/>
  <c r="AE573" i="14"/>
  <c r="AE585" i="14"/>
  <c r="AE597" i="14"/>
  <c r="AE609" i="14"/>
  <c r="AE621" i="14"/>
  <c r="AE633" i="14"/>
  <c r="AE645" i="14"/>
  <c r="AE657" i="14"/>
  <c r="AE669" i="14"/>
  <c r="AE681" i="14"/>
  <c r="AE693" i="14"/>
  <c r="AE705" i="14"/>
  <c r="AE717" i="14"/>
  <c r="AE729" i="14"/>
  <c r="AE741" i="14"/>
  <c r="AE753" i="14"/>
  <c r="AE765" i="14"/>
  <c r="AE777" i="14"/>
  <c r="AE789" i="14"/>
  <c r="AE801" i="14"/>
  <c r="AE813" i="14"/>
  <c r="AE825" i="14"/>
  <c r="AE837" i="14"/>
  <c r="AE849" i="14"/>
  <c r="AE861" i="14"/>
  <c r="AE873" i="14"/>
  <c r="AE885" i="14"/>
  <c r="AE897" i="14"/>
  <c r="AE909" i="14"/>
  <c r="AE921" i="14"/>
  <c r="AE933" i="14"/>
  <c r="AE945" i="14"/>
  <c r="AE957" i="14"/>
  <c r="AE969" i="14"/>
  <c r="AE981" i="14"/>
  <c r="AE993" i="14"/>
  <c r="AE1005" i="14"/>
  <c r="AE1017" i="14"/>
  <c r="AE88" i="14"/>
  <c r="AE220" i="14"/>
  <c r="AE352" i="14"/>
  <c r="AE496" i="14"/>
  <c r="AE628" i="14"/>
  <c r="AE760" i="14"/>
  <c r="AE892" i="14"/>
  <c r="AE26" i="14"/>
  <c r="AE46" i="14"/>
  <c r="AE58" i="14"/>
  <c r="AE70" i="14"/>
  <c r="AE118" i="14"/>
  <c r="AE130" i="14"/>
  <c r="AE142" i="14"/>
  <c r="AE154" i="14"/>
  <c r="AE166" i="14"/>
  <c r="AE178" i="14"/>
  <c r="AE190" i="14"/>
  <c r="AE202" i="14"/>
  <c r="AE214" i="14"/>
  <c r="AE226" i="14"/>
  <c r="AE238" i="14"/>
  <c r="AE250" i="14"/>
  <c r="AE262" i="14"/>
  <c r="AE274" i="14"/>
  <c r="AE286" i="14"/>
  <c r="AE298" i="14"/>
  <c r="AE310" i="14"/>
  <c r="AE322" i="14"/>
  <c r="AE334" i="14"/>
  <c r="AE346" i="14"/>
  <c r="AE358" i="14"/>
  <c r="AE370" i="14"/>
  <c r="AE382" i="14"/>
  <c r="AE394" i="14"/>
  <c r="AE406" i="14"/>
  <c r="AE418" i="14"/>
  <c r="AE430" i="14"/>
  <c r="AE442" i="14"/>
  <c r="AE454" i="14"/>
  <c r="AE466" i="14"/>
  <c r="AE478" i="14"/>
  <c r="AE490" i="14"/>
  <c r="AE502" i="14"/>
  <c r="AE514" i="14"/>
  <c r="AE526" i="14"/>
  <c r="AE538" i="14"/>
  <c r="AE550" i="14"/>
  <c r="AE562" i="14"/>
  <c r="AE574" i="14"/>
  <c r="AE586" i="14"/>
  <c r="AE598" i="14"/>
  <c r="AE610" i="14"/>
  <c r="AE622" i="14"/>
  <c r="AE634" i="14"/>
  <c r="AE646" i="14"/>
  <c r="AE658" i="14"/>
  <c r="AE670" i="14"/>
  <c r="AE682" i="14"/>
  <c r="AE694" i="14"/>
  <c r="AE706" i="14"/>
  <c r="AE718" i="14"/>
  <c r="AE730" i="14"/>
  <c r="AE742" i="14"/>
  <c r="AE754" i="14"/>
  <c r="AE766" i="14"/>
  <c r="AE778" i="14"/>
  <c r="AE790" i="14"/>
  <c r="AE802" i="14"/>
  <c r="AE814" i="14"/>
  <c r="AE826" i="14"/>
  <c r="AE838" i="14"/>
  <c r="AE850" i="14"/>
  <c r="AE862" i="14"/>
  <c r="AE874" i="14"/>
  <c r="AE886" i="14"/>
  <c r="AE898" i="14"/>
  <c r="AE910" i="14"/>
  <c r="AE922" i="14"/>
  <c r="AE934" i="14"/>
  <c r="AE946" i="14"/>
  <c r="AE958" i="14"/>
  <c r="AE970" i="14"/>
  <c r="AE982" i="14"/>
  <c r="AE994" i="14"/>
  <c r="AE1006" i="14"/>
  <c r="AE1018" i="14"/>
  <c r="AE52" i="14"/>
  <c r="AE184" i="14"/>
  <c r="AE316" i="14"/>
  <c r="AE448" i="14"/>
  <c r="AE580" i="14"/>
  <c r="AE712" i="14"/>
  <c r="AE844" i="14"/>
  <c r="AE976" i="14"/>
  <c r="AE25" i="14"/>
  <c r="AE34" i="14"/>
  <c r="AE47" i="14"/>
  <c r="AE59" i="14"/>
  <c r="AE71" i="14"/>
  <c r="AE83" i="14"/>
  <c r="AE107" i="14"/>
  <c r="AE119" i="14"/>
  <c r="AE131" i="14"/>
  <c r="AE143" i="14"/>
  <c r="AE155" i="14"/>
  <c r="AE167" i="14"/>
  <c r="AE179" i="14"/>
  <c r="AE191" i="14"/>
  <c r="AE215" i="14"/>
  <c r="AE227" i="14"/>
  <c r="AE239" i="14"/>
  <c r="AE251" i="14"/>
  <c r="AE263" i="14"/>
  <c r="AE275" i="14"/>
  <c r="AE287" i="14"/>
  <c r="AE299" i="14"/>
  <c r="AE311" i="14"/>
  <c r="AE323" i="14"/>
  <c r="AE335" i="14"/>
  <c r="AE347" i="14"/>
  <c r="AE359" i="14"/>
  <c r="AE371" i="14"/>
  <c r="AE383" i="14"/>
  <c r="AE395" i="14"/>
  <c r="AE407" i="14"/>
  <c r="AE419" i="14"/>
  <c r="AE431" i="14"/>
  <c r="AE443" i="14"/>
  <c r="AE455" i="14"/>
  <c r="AE467" i="14"/>
  <c r="AE479" i="14"/>
  <c r="AE491" i="14"/>
  <c r="AE503" i="14"/>
  <c r="AE515" i="14"/>
  <c r="AE527" i="14"/>
  <c r="AE539" i="14"/>
  <c r="AE551" i="14"/>
  <c r="AE563" i="14"/>
  <c r="AE575" i="14"/>
  <c r="AE587" i="14"/>
  <c r="AE599" i="14"/>
  <c r="AE611" i="14"/>
  <c r="AE623" i="14"/>
  <c r="AE635" i="14"/>
  <c r="AE647" i="14"/>
  <c r="AE659" i="14"/>
  <c r="AE671" i="14"/>
  <c r="AE683" i="14"/>
  <c r="AE695" i="14"/>
  <c r="AE707" i="14"/>
  <c r="AE719" i="14"/>
  <c r="AE731" i="14"/>
  <c r="AE743" i="14"/>
  <c r="AE755" i="14"/>
  <c r="AE767" i="14"/>
  <c r="AE779" i="14"/>
  <c r="AE791" i="14"/>
  <c r="AE803" i="14"/>
  <c r="AE815" i="14"/>
  <c r="AE827" i="14"/>
  <c r="AE839" i="14"/>
  <c r="AE851" i="14"/>
  <c r="AE863" i="14"/>
  <c r="AE875" i="14"/>
  <c r="AE887" i="14"/>
  <c r="AE899" i="14"/>
  <c r="AE911" i="14"/>
  <c r="AE923" i="14"/>
  <c r="AE935" i="14"/>
  <c r="AE947" i="14"/>
  <c r="AE959" i="14"/>
  <c r="AE971" i="14"/>
  <c r="AE983" i="14"/>
  <c r="AE995" i="14"/>
  <c r="AE1007" i="14"/>
  <c r="AE1019" i="14"/>
  <c r="AE196" i="14"/>
  <c r="AE328" i="14"/>
  <c r="AE460" i="14"/>
  <c r="AE592" i="14"/>
  <c r="AE724" i="14"/>
  <c r="AE856" i="14"/>
  <c r="AE988" i="14"/>
  <c r="AE21" i="14"/>
  <c r="AE35" i="14"/>
  <c r="AE48" i="14"/>
  <c r="AE60" i="14"/>
  <c r="AE84" i="14"/>
  <c r="AE96" i="14"/>
  <c r="AE108" i="14"/>
  <c r="AE120" i="14"/>
  <c r="AE132" i="14"/>
  <c r="AE144" i="14"/>
  <c r="AE156" i="14"/>
  <c r="AE192" i="14"/>
  <c r="AE204" i="14"/>
  <c r="AE228" i="14"/>
  <c r="AE240" i="14"/>
  <c r="AE252" i="14"/>
  <c r="AE264" i="14"/>
  <c r="AE276" i="14"/>
  <c r="AE288" i="14"/>
  <c r="AE300" i="14"/>
  <c r="AE312" i="14"/>
  <c r="AE324" i="14"/>
  <c r="AE336" i="14"/>
  <c r="AE348" i="14"/>
  <c r="AE360" i="14"/>
  <c r="AE372" i="14"/>
  <c r="AE384" i="14"/>
  <c r="AE396" i="14"/>
  <c r="AE408" i="14"/>
  <c r="AE420" i="14"/>
  <c r="AE432" i="14"/>
  <c r="AE444" i="14"/>
  <c r="AE456" i="14"/>
  <c r="AE468" i="14"/>
  <c r="AE480" i="14"/>
  <c r="AE492" i="14"/>
  <c r="AE504" i="14"/>
  <c r="AE516" i="14"/>
  <c r="AE528" i="14"/>
  <c r="AE540" i="14"/>
  <c r="AE552" i="14"/>
  <c r="AE564" i="14"/>
  <c r="AE576" i="14"/>
  <c r="AE588" i="14"/>
  <c r="AE600" i="14"/>
  <c r="AE612" i="14"/>
  <c r="AE624" i="14"/>
  <c r="AE636" i="14"/>
  <c r="AE648" i="14"/>
  <c r="AE660" i="14"/>
  <c r="AE672" i="14"/>
  <c r="AE684" i="14"/>
  <c r="AE696" i="14"/>
  <c r="AE708" i="14"/>
  <c r="AE720" i="14"/>
  <c r="AE732" i="14"/>
  <c r="AE744" i="14"/>
  <c r="AE756" i="14"/>
  <c r="AE768" i="14"/>
  <c r="AE780" i="14"/>
  <c r="AE792" i="14"/>
  <c r="AE804" i="14"/>
  <c r="AE816" i="14"/>
  <c r="AE828" i="14"/>
  <c r="AE840" i="14"/>
  <c r="AE852" i="14"/>
  <c r="AE864" i="14"/>
  <c r="AE876" i="14"/>
  <c r="AE888" i="14"/>
  <c r="AE900" i="14"/>
  <c r="AE912" i="14"/>
  <c r="AE924" i="14"/>
  <c r="AE936" i="14"/>
  <c r="AE948" i="14"/>
  <c r="AE960" i="14"/>
  <c r="AE972" i="14"/>
  <c r="AE984" i="14"/>
  <c r="AE996" i="14"/>
  <c r="AE1008" i="14"/>
  <c r="AE1020" i="14"/>
  <c r="AE76" i="14"/>
  <c r="AE208" i="14"/>
  <c r="AE340" i="14"/>
  <c r="AE472" i="14"/>
  <c r="AE604" i="14"/>
  <c r="AE736" i="14"/>
  <c r="AE868" i="14"/>
  <c r="AE1000" i="14"/>
  <c r="AE22" i="14"/>
  <c r="AE36" i="14"/>
  <c r="AE49" i="14"/>
  <c r="AE61" i="14"/>
  <c r="AE73" i="14"/>
  <c r="AE109" i="14"/>
  <c r="AE121" i="14"/>
  <c r="AE145" i="14"/>
  <c r="AE157" i="14"/>
  <c r="AE169" i="14"/>
  <c r="AE181" i="14"/>
  <c r="AE193" i="14"/>
  <c r="AE217" i="14"/>
  <c r="AE241" i="14"/>
  <c r="AE253" i="14"/>
  <c r="AE265" i="14"/>
  <c r="AE277" i="14"/>
  <c r="AE289" i="14"/>
  <c r="AE301" i="14"/>
  <c r="AE313" i="14"/>
  <c r="AE325" i="14"/>
  <c r="AE337" i="14"/>
  <c r="AE349" i="14"/>
  <c r="AE361" i="14"/>
  <c r="AE373" i="14"/>
  <c r="AE385" i="14"/>
  <c r="AE397" i="14"/>
  <c r="AE409" i="14"/>
  <c r="AE421" i="14"/>
  <c r="AE433" i="14"/>
  <c r="AE445" i="14"/>
  <c r="AE457" i="14"/>
  <c r="AE469" i="14"/>
  <c r="AE481" i="14"/>
  <c r="AE493" i="14"/>
  <c r="AE505" i="14"/>
  <c r="AE517" i="14"/>
  <c r="AE529" i="14"/>
  <c r="AE541" i="14"/>
  <c r="AE553" i="14"/>
  <c r="AE565" i="14"/>
  <c r="AE577" i="14"/>
  <c r="AE589" i="14"/>
  <c r="AE601" i="14"/>
  <c r="AE613" i="14"/>
  <c r="AE625" i="14"/>
  <c r="AE637" i="14"/>
  <c r="AE649" i="14"/>
  <c r="AE661" i="14"/>
  <c r="AE673" i="14"/>
  <c r="AE685" i="14"/>
  <c r="AE697" i="14"/>
  <c r="AE709" i="14"/>
  <c r="AE721" i="14"/>
  <c r="AE733" i="14"/>
  <c r="AE745" i="14"/>
  <c r="AE757" i="14"/>
  <c r="AE769" i="14"/>
  <c r="AE781" i="14"/>
  <c r="AE793" i="14"/>
  <c r="AE805" i="14"/>
  <c r="AE817" i="14"/>
  <c r="AE829" i="14"/>
  <c r="AE841" i="14"/>
  <c r="AE853" i="14"/>
  <c r="AE865" i="14"/>
  <c r="AE877" i="14"/>
  <c r="AE889" i="14"/>
  <c r="AE901" i="14"/>
  <c r="AE913" i="14"/>
  <c r="AE925" i="14"/>
  <c r="AE937" i="14"/>
  <c r="AE949" i="14"/>
  <c r="AE961" i="14"/>
  <c r="AE973" i="14"/>
  <c r="AE985" i="14"/>
  <c r="AE997" i="14"/>
  <c r="AE1009" i="14"/>
  <c r="AE136" i="14"/>
  <c r="AE268" i="14"/>
  <c r="AE400" i="14"/>
  <c r="AE532" i="14"/>
  <c r="AE664" i="14"/>
  <c r="AE784" i="14"/>
  <c r="AE916" i="14"/>
  <c r="AE27" i="14"/>
  <c r="AE37" i="14"/>
  <c r="AE50" i="14"/>
  <c r="AE74" i="14"/>
  <c r="AE86" i="14"/>
  <c r="AE110" i="14"/>
  <c r="AE122" i="14"/>
  <c r="AE134" i="14"/>
  <c r="AE146" i="14"/>
  <c r="AE158" i="14"/>
  <c r="AE182" i="14"/>
  <c r="AE194" i="14"/>
  <c r="AE206" i="14"/>
  <c r="AE218" i="14"/>
  <c r="AE230" i="14"/>
  <c r="AE242" i="14"/>
  <c r="AE266" i="14"/>
  <c r="AE278" i="14"/>
  <c r="AE290" i="14"/>
  <c r="AE302" i="14"/>
  <c r="AE314" i="14"/>
  <c r="AE326" i="14"/>
  <c r="AE338" i="14"/>
  <c r="AE350" i="14"/>
  <c r="AE362" i="14"/>
  <c r="AE374" i="14"/>
  <c r="AE386" i="14"/>
  <c r="AE398" i="14"/>
  <c r="AE410" i="14"/>
  <c r="AE422" i="14"/>
  <c r="AE434" i="14"/>
  <c r="AE446" i="14"/>
  <c r="AE458" i="14"/>
  <c r="AE470" i="14"/>
  <c r="AE482" i="14"/>
  <c r="AE494" i="14"/>
  <c r="AE506" i="14"/>
  <c r="AE518" i="14"/>
  <c r="AE530" i="14"/>
  <c r="AE542" i="14"/>
  <c r="AE554" i="14"/>
  <c r="AE566" i="14"/>
  <c r="AE578" i="14"/>
  <c r="AE590" i="14"/>
  <c r="AE602" i="14"/>
  <c r="AE614" i="14"/>
  <c r="AE626" i="14"/>
  <c r="AE638" i="14"/>
  <c r="AE650" i="14"/>
  <c r="AE662" i="14"/>
  <c r="AE674" i="14"/>
  <c r="AE686" i="14"/>
  <c r="AE698" i="14"/>
  <c r="AE710" i="14"/>
  <c r="AE722" i="14"/>
  <c r="AE734" i="14"/>
  <c r="AE746" i="14"/>
  <c r="AE758" i="14"/>
  <c r="AE770" i="14"/>
  <c r="AE782" i="14"/>
  <c r="AE794" i="14"/>
  <c r="AE806" i="14"/>
  <c r="AE818" i="14"/>
  <c r="AE830" i="14"/>
  <c r="AE842" i="14"/>
  <c r="AE854" i="14"/>
  <c r="AE866" i="14"/>
  <c r="AE878" i="14"/>
  <c r="AE890" i="14"/>
  <c r="AE902" i="14"/>
  <c r="AE914" i="14"/>
  <c r="AE926" i="14"/>
  <c r="AE938" i="14"/>
  <c r="AE950" i="14"/>
  <c r="AE962" i="14"/>
  <c r="AE974" i="14"/>
  <c r="AE986" i="14"/>
  <c r="AE998" i="14"/>
  <c r="AE1010" i="14"/>
  <c r="AE124" i="14"/>
  <c r="AE256" i="14"/>
  <c r="AE388" i="14"/>
  <c r="AE520" i="14"/>
  <c r="AE652" i="14"/>
  <c r="AE796" i="14"/>
  <c r="AE928" i="14"/>
  <c r="AE24" i="14"/>
  <c r="AE38" i="14"/>
  <c r="AE51" i="14"/>
  <c r="AE87" i="14"/>
  <c r="AE99" i="14"/>
  <c r="AE123" i="14"/>
  <c r="AE159" i="14"/>
  <c r="AE171" i="14"/>
  <c r="AE183" i="14"/>
  <c r="AE207" i="14"/>
  <c r="AE219" i="14"/>
  <c r="AE231" i="14"/>
  <c r="AE243" i="14"/>
  <c r="AE255" i="14"/>
  <c r="AE267" i="14"/>
  <c r="AE279" i="14"/>
  <c r="AE291" i="14"/>
  <c r="AE303" i="14"/>
  <c r="AE315" i="14"/>
  <c r="AE327" i="14"/>
  <c r="AE339" i="14"/>
  <c r="AE351" i="14"/>
  <c r="AE363" i="14"/>
  <c r="AE375" i="14"/>
  <c r="AE387" i="14"/>
  <c r="AE399" i="14"/>
  <c r="AE411" i="14"/>
  <c r="AE423" i="14"/>
  <c r="AE435" i="14"/>
  <c r="AE447" i="14"/>
  <c r="AE459" i="14"/>
  <c r="AE471" i="14"/>
  <c r="AE483" i="14"/>
  <c r="AE495" i="14"/>
  <c r="AE507" i="14"/>
  <c r="AE519" i="14"/>
  <c r="AE531" i="14"/>
  <c r="AE543" i="14"/>
  <c r="AE555" i="14"/>
  <c r="AE567" i="14"/>
  <c r="AE579" i="14"/>
  <c r="AE591" i="14"/>
  <c r="AE603" i="14"/>
  <c r="AE615" i="14"/>
  <c r="AE627" i="14"/>
  <c r="AE639" i="14"/>
  <c r="AE651" i="14"/>
  <c r="AE663" i="14"/>
  <c r="AE675" i="14"/>
  <c r="AE687" i="14"/>
  <c r="AE699" i="14"/>
  <c r="AE711" i="14"/>
  <c r="AE723" i="14"/>
  <c r="AE735" i="14"/>
  <c r="AE747" i="14"/>
  <c r="AE759" i="14"/>
  <c r="AE771" i="14"/>
  <c r="AE783" i="14"/>
  <c r="AE795" i="14"/>
  <c r="AE807" i="14"/>
  <c r="AE819" i="14"/>
  <c r="AE831" i="14"/>
  <c r="AE843" i="14"/>
  <c r="AE855" i="14"/>
  <c r="AE867" i="14"/>
  <c r="AE879" i="14"/>
  <c r="AE891" i="14"/>
  <c r="AE903" i="14"/>
  <c r="AE915" i="14"/>
  <c r="AE927" i="14"/>
  <c r="AE939" i="14"/>
  <c r="AE951" i="14"/>
  <c r="AE963" i="14"/>
  <c r="AE975" i="14"/>
  <c r="AE987" i="14"/>
  <c r="AE999" i="14"/>
  <c r="AE1011" i="14"/>
  <c r="U38" i="26"/>
  <c r="V38" i="26"/>
  <c r="U38" i="25"/>
  <c r="F13" i="25" s="1"/>
  <c r="G13" i="25" s="1"/>
  <c r="V38" i="25"/>
  <c r="W38" i="25" s="1"/>
  <c r="U38" i="24"/>
  <c r="V38" i="24"/>
  <c r="V614" i="26"/>
  <c r="W614" i="26" s="1"/>
  <c r="X614" i="26" s="1"/>
  <c r="U614" i="26"/>
  <c r="V85" i="27"/>
  <c r="W85" i="27" s="1"/>
  <c r="X85" i="27" s="1"/>
  <c r="U85" i="27"/>
  <c r="V133" i="27"/>
  <c r="W133" i="27" s="1"/>
  <c r="X133" i="27" s="1"/>
  <c r="U133" i="27"/>
  <c r="V452" i="27"/>
  <c r="U452" i="27"/>
  <c r="V405" i="26"/>
  <c r="W405" i="26" s="1"/>
  <c r="X405" i="26" s="1"/>
  <c r="U405" i="26"/>
  <c r="U565" i="26"/>
  <c r="V61" i="27"/>
  <c r="W61" i="27" s="1"/>
  <c r="X61" i="27" s="1"/>
  <c r="U61" i="27"/>
  <c r="V291" i="27"/>
  <c r="W291" i="27" s="1"/>
  <c r="X291" i="27" s="1"/>
  <c r="U291" i="27"/>
  <c r="V165" i="27"/>
  <c r="W165" i="27" s="1"/>
  <c r="X165" i="27" s="1"/>
  <c r="U165" i="27"/>
  <c r="V117" i="27"/>
  <c r="W117" i="27" s="1"/>
  <c r="X117" i="27" s="1"/>
  <c r="U117" i="27"/>
  <c r="V611" i="27"/>
  <c r="W611" i="27" s="1"/>
  <c r="X611" i="27" s="1"/>
  <c r="U611" i="27"/>
  <c r="V659" i="27"/>
  <c r="W659" i="27" s="1"/>
  <c r="X659" i="27" s="1"/>
  <c r="U659" i="27"/>
  <c r="V317" i="26"/>
  <c r="W317" i="26" s="1"/>
  <c r="X317" i="26" s="1"/>
  <c r="U317" i="26"/>
  <c r="V503" i="26"/>
  <c r="W503" i="26" s="1"/>
  <c r="X503" i="26" s="1"/>
  <c r="U503" i="26"/>
  <c r="V1016" i="26"/>
  <c r="W1016" i="26" s="1"/>
  <c r="X1016" i="26" s="1"/>
  <c r="U1016" i="26"/>
  <c r="U21" i="27"/>
  <c r="V21" i="27" s="1"/>
  <c r="W21" i="27" s="1"/>
  <c r="X21" i="27" s="1"/>
  <c r="V93" i="27"/>
  <c r="W93" i="27" s="1"/>
  <c r="X93" i="27" s="1"/>
  <c r="U93" i="27"/>
  <c r="V251" i="27"/>
  <c r="W251" i="27" s="1"/>
  <c r="X251" i="27" s="1"/>
  <c r="U251" i="27"/>
  <c r="V299" i="27"/>
  <c r="W299" i="27" s="1"/>
  <c r="X299" i="27" s="1"/>
  <c r="U299" i="27"/>
  <c r="V38" i="27"/>
  <c r="W38" i="27" s="1"/>
  <c r="U38" i="27"/>
  <c r="V69" i="27"/>
  <c r="W69" i="27" s="1"/>
  <c r="X69" i="27" s="1"/>
  <c r="U69" i="27"/>
  <c r="V973" i="26"/>
  <c r="U973" i="26"/>
  <c r="V157" i="27"/>
  <c r="W157" i="27" s="1"/>
  <c r="X157" i="27" s="1"/>
  <c r="U157" i="27"/>
  <c r="V615" i="27"/>
  <c r="U615" i="27"/>
  <c r="V125" i="27"/>
  <c r="U125" i="27"/>
  <c r="V29" i="27"/>
  <c r="U29" i="27"/>
  <c r="V53" i="27"/>
  <c r="W53" i="27" s="1"/>
  <c r="X53" i="27" s="1"/>
  <c r="U53" i="27"/>
  <c r="U709" i="26"/>
  <c r="V976" i="26"/>
  <c r="W976" i="26" s="1"/>
  <c r="X976" i="26" s="1"/>
  <c r="U976" i="26"/>
  <c r="U709" i="27"/>
  <c r="V555" i="27"/>
  <c r="W555" i="27" s="1"/>
  <c r="X555" i="27" s="1"/>
  <c r="U555" i="27"/>
  <c r="V983" i="24"/>
  <c r="U983" i="24"/>
  <c r="V791" i="24"/>
  <c r="U791" i="24"/>
  <c r="V813" i="24"/>
  <c r="U813" i="24"/>
  <c r="V525" i="24"/>
  <c r="U525" i="24"/>
  <c r="V565" i="24"/>
  <c r="U565" i="24"/>
  <c r="V928" i="24"/>
  <c r="U928" i="24"/>
  <c r="V741" i="24"/>
  <c r="U741" i="24"/>
  <c r="T20" i="24"/>
  <c r="U21" i="24"/>
  <c r="V21" i="24" s="1"/>
  <c r="W21" i="24" s="1"/>
  <c r="F23" i="12"/>
  <c r="E23" i="12"/>
  <c r="D23" i="12"/>
  <c r="C23" i="12"/>
  <c r="F27" i="12"/>
  <c r="V20" i="27"/>
  <c r="W20" i="27" s="1"/>
  <c r="V25" i="24"/>
  <c r="W25" i="24" s="1"/>
  <c r="E27" i="12"/>
  <c r="D27" i="12"/>
  <c r="C27" i="12"/>
  <c r="H19" i="12"/>
  <c r="D39" i="12" s="1"/>
  <c r="B3" i="17"/>
  <c r="B3" i="19"/>
  <c r="B4" i="26"/>
  <c r="B4" i="25"/>
  <c r="B4" i="14"/>
  <c r="B4" i="24"/>
  <c r="V22" i="26"/>
  <c r="W22" i="26" s="1"/>
  <c r="V54" i="26"/>
  <c r="W54" i="26" s="1"/>
  <c r="V30" i="26"/>
  <c r="W30" i="26" s="1"/>
  <c r="V31" i="26"/>
  <c r="W31" i="26" s="1"/>
  <c r="V28" i="26"/>
  <c r="W28" i="26" s="1"/>
  <c r="V36" i="26"/>
  <c r="W36" i="26" s="1"/>
  <c r="V598" i="26"/>
  <c r="W598" i="26" s="1"/>
  <c r="X598" i="26" s="1"/>
  <c r="V643" i="27"/>
  <c r="V315" i="27"/>
  <c r="V606" i="26"/>
  <c r="V566" i="26"/>
  <c r="V515" i="27"/>
  <c r="V531" i="27"/>
  <c r="V419" i="27"/>
  <c r="V347" i="27"/>
  <c r="V499" i="27"/>
  <c r="V411" i="27"/>
  <c r="V198" i="27"/>
  <c r="V323" i="27"/>
  <c r="V355" i="27"/>
  <c r="V243" i="27"/>
  <c r="V652" i="27"/>
  <c r="V45" i="27"/>
  <c r="V259" i="27"/>
  <c r="V149" i="27"/>
  <c r="V596" i="27"/>
  <c r="V379" i="27"/>
  <c r="V428" i="27"/>
  <c r="V37" i="27"/>
  <c r="V77" i="27"/>
  <c r="V101" i="27"/>
  <c r="V395" i="27"/>
  <c r="V420" i="27"/>
  <c r="V435" i="27"/>
  <c r="V141" i="27"/>
  <c r="V548" i="27"/>
  <c r="V603" i="27"/>
  <c r="V109" i="27"/>
  <c r="V173" i="27"/>
  <c r="V444" i="27"/>
  <c r="V483" i="27"/>
  <c r="V547" i="27"/>
  <c r="V587" i="27"/>
  <c r="V829" i="27"/>
  <c r="V240" i="27"/>
  <c r="W240" i="27" s="1"/>
  <c r="V279" i="27"/>
  <c r="W279" i="27" s="1"/>
  <c r="V887" i="27"/>
  <c r="W887" i="27" s="1"/>
  <c r="V586" i="27"/>
  <c r="W586" i="27" s="1"/>
  <c r="V247" i="27"/>
  <c r="W247" i="27" s="1"/>
  <c r="V903" i="27"/>
  <c r="W903" i="27" s="1"/>
  <c r="V267" i="27"/>
  <c r="W267" i="27" s="1"/>
  <c r="V287" i="27"/>
  <c r="W287" i="27" s="1"/>
  <c r="V307" i="27"/>
  <c r="W307" i="27" s="1"/>
  <c r="V919" i="27"/>
  <c r="W919" i="27" s="1"/>
  <c r="V62" i="27"/>
  <c r="W62" i="27" s="1"/>
  <c r="V339" i="27"/>
  <c r="W339" i="27" s="1"/>
  <c r="V399" i="27"/>
  <c r="W399" i="27" s="1"/>
  <c r="V574" i="27"/>
  <c r="W574" i="27" s="1"/>
  <c r="V861" i="27"/>
  <c r="W861" i="27" s="1"/>
  <c r="V382" i="27"/>
  <c r="W382" i="27" s="1"/>
  <c r="V604" i="27"/>
  <c r="W604" i="27" s="1"/>
  <c r="V709" i="27"/>
  <c r="W709" i="27" s="1"/>
  <c r="V728" i="27"/>
  <c r="W728" i="27" s="1"/>
  <c r="V897" i="27"/>
  <c r="W897" i="27" s="1"/>
  <c r="V371" i="27"/>
  <c r="W371" i="27" s="1"/>
  <c r="V459" i="27"/>
  <c r="W459" i="27" s="1"/>
  <c r="V563" i="27"/>
  <c r="W563" i="27" s="1"/>
  <c r="V813" i="27"/>
  <c r="W813" i="27" s="1"/>
  <c r="V383" i="27"/>
  <c r="W383" i="27" s="1"/>
  <c r="V720" i="27"/>
  <c r="W720" i="27" s="1"/>
  <c r="V797" i="27"/>
  <c r="W797" i="27" s="1"/>
  <c r="V871" i="27"/>
  <c r="W871" i="27" s="1"/>
  <c r="V380" i="27"/>
  <c r="W380" i="27" s="1"/>
  <c r="V524" i="27"/>
  <c r="W524" i="27" s="1"/>
  <c r="V669" i="27"/>
  <c r="W669" i="27" s="1"/>
  <c r="V967" i="27"/>
  <c r="W967" i="27" s="1"/>
  <c r="V999" i="27"/>
  <c r="W999" i="27" s="1"/>
  <c r="V447" i="27"/>
  <c r="W447" i="27" s="1"/>
  <c r="V559" i="27"/>
  <c r="W559" i="27" s="1"/>
  <c r="V660" i="27"/>
  <c r="W660" i="27" s="1"/>
  <c r="V895" i="27"/>
  <c r="W895" i="27" s="1"/>
  <c r="V911" i="27"/>
  <c r="W911" i="27" s="1"/>
  <c r="V927" i="27"/>
  <c r="W927" i="27" s="1"/>
  <c r="V27" i="27"/>
  <c r="W27" i="27" s="1"/>
  <c r="V32" i="27"/>
  <c r="W32" i="27" s="1"/>
  <c r="V63" i="27"/>
  <c r="W63" i="27" s="1"/>
  <c r="V72" i="27"/>
  <c r="W72" i="27" s="1"/>
  <c r="V81" i="27"/>
  <c r="W81" i="27" s="1"/>
  <c r="V92" i="27"/>
  <c r="W92" i="27" s="1"/>
  <c r="V111" i="27"/>
  <c r="W111" i="27" s="1"/>
  <c r="V123" i="27"/>
  <c r="W123" i="27" s="1"/>
  <c r="V128" i="27"/>
  <c r="W128" i="27" s="1"/>
  <c r="V137" i="27"/>
  <c r="W137" i="27" s="1"/>
  <c r="V146" i="27"/>
  <c r="W146" i="27" s="1"/>
  <c r="V148" i="27"/>
  <c r="W148" i="27" s="1"/>
  <c r="V171" i="27"/>
  <c r="W171" i="27" s="1"/>
  <c r="V176" i="27"/>
  <c r="W176" i="27" s="1"/>
  <c r="V184" i="27"/>
  <c r="W184" i="27" s="1"/>
  <c r="V192" i="27"/>
  <c r="W192" i="27" s="1"/>
  <c r="V201" i="27"/>
  <c r="W201" i="27" s="1"/>
  <c r="V209" i="27"/>
  <c r="W209" i="27" s="1"/>
  <c r="V220" i="27"/>
  <c r="W220" i="27" s="1"/>
  <c r="V278" i="27"/>
  <c r="W278" i="27" s="1"/>
  <c r="V295" i="27"/>
  <c r="W295" i="27" s="1"/>
  <c r="V310" i="27"/>
  <c r="W310" i="27" s="1"/>
  <c r="V333" i="27"/>
  <c r="W333" i="27" s="1"/>
  <c r="V342" i="27"/>
  <c r="W342" i="27" s="1"/>
  <c r="V351" i="27"/>
  <c r="W351" i="27" s="1"/>
  <c r="V366" i="27"/>
  <c r="W366" i="27" s="1"/>
  <c r="V403" i="27"/>
  <c r="W403" i="27" s="1"/>
  <c r="V431" i="27"/>
  <c r="W431" i="27" s="1"/>
  <c r="V470" i="27"/>
  <c r="W470" i="27" s="1"/>
  <c r="V534" i="27"/>
  <c r="W534" i="27" s="1"/>
  <c r="V662" i="27"/>
  <c r="W662" i="27" s="1"/>
  <c r="V23" i="27"/>
  <c r="W23" i="27" s="1"/>
  <c r="V35" i="27"/>
  <c r="W35" i="27" s="1"/>
  <c r="V42" i="27"/>
  <c r="W42" i="27" s="1"/>
  <c r="V44" i="27"/>
  <c r="W44" i="27" s="1"/>
  <c r="V54" i="27"/>
  <c r="W54" i="27" s="1"/>
  <c r="V75" i="27"/>
  <c r="W75" i="27" s="1"/>
  <c r="V80" i="27"/>
  <c r="W80" i="27" s="1"/>
  <c r="V89" i="27"/>
  <c r="W89" i="27" s="1"/>
  <c r="V98" i="27"/>
  <c r="W98" i="27" s="1"/>
  <c r="V102" i="27"/>
  <c r="W102" i="27" s="1"/>
  <c r="V119" i="27"/>
  <c r="W119" i="27" s="1"/>
  <c r="V131" i="27"/>
  <c r="W131" i="27" s="1"/>
  <c r="V136" i="27"/>
  <c r="W136" i="27" s="1"/>
  <c r="V145" i="27"/>
  <c r="W145" i="27" s="1"/>
  <c r="V154" i="27"/>
  <c r="W154" i="27" s="1"/>
  <c r="V156" i="27"/>
  <c r="W156" i="27" s="1"/>
  <c r="V162" i="27"/>
  <c r="W162" i="27" s="1"/>
  <c r="V167" i="27"/>
  <c r="W167" i="27" s="1"/>
  <c r="V179" i="27"/>
  <c r="W179" i="27" s="1"/>
  <c r="V187" i="27"/>
  <c r="W187" i="27" s="1"/>
  <c r="V195" i="27"/>
  <c r="W195" i="27" s="1"/>
  <c r="V200" i="27"/>
  <c r="W200" i="27" s="1"/>
  <c r="V208" i="27"/>
  <c r="W208" i="27" s="1"/>
  <c r="V214" i="27"/>
  <c r="W214" i="27" s="1"/>
  <c r="V217" i="27"/>
  <c r="W217" i="27" s="1"/>
  <c r="V221" i="27"/>
  <c r="W221" i="27" s="1"/>
  <c r="V226" i="27"/>
  <c r="W226" i="27" s="1"/>
  <c r="V228" i="27"/>
  <c r="W228" i="27" s="1"/>
  <c r="V234" i="27"/>
  <c r="W234" i="27" s="1"/>
  <c r="V258" i="27"/>
  <c r="W258" i="27" s="1"/>
  <c r="V318" i="27"/>
  <c r="W318" i="27" s="1"/>
  <c r="V365" i="27"/>
  <c r="W365" i="27" s="1"/>
  <c r="V374" i="27"/>
  <c r="W374" i="27" s="1"/>
  <c r="V417" i="27"/>
  <c r="W417" i="27" s="1"/>
  <c r="V494" i="27"/>
  <c r="W494" i="27" s="1"/>
  <c r="V550" i="27"/>
  <c r="W550" i="27" s="1"/>
  <c r="V630" i="27"/>
  <c r="W630" i="27" s="1"/>
  <c r="V31" i="27"/>
  <c r="W31" i="27" s="1"/>
  <c r="V41" i="27"/>
  <c r="W41" i="27" s="1"/>
  <c r="V50" i="27"/>
  <c r="W50" i="27" s="1"/>
  <c r="V52" i="27"/>
  <c r="W52" i="27" s="1"/>
  <c r="V71" i="27"/>
  <c r="W71" i="27" s="1"/>
  <c r="V83" i="27"/>
  <c r="W83" i="27" s="1"/>
  <c r="V88" i="27"/>
  <c r="W88" i="27" s="1"/>
  <c r="V100" i="27"/>
  <c r="W100" i="27" s="1"/>
  <c r="V127" i="27"/>
  <c r="W127" i="27" s="1"/>
  <c r="V139" i="27"/>
  <c r="W139" i="27" s="1"/>
  <c r="V144" i="27"/>
  <c r="W144" i="27" s="1"/>
  <c r="V153" i="27"/>
  <c r="W153" i="27" s="1"/>
  <c r="V175" i="27"/>
  <c r="W175" i="27" s="1"/>
  <c r="V183" i="27"/>
  <c r="W183" i="27" s="1"/>
  <c r="V191" i="27"/>
  <c r="W191" i="27" s="1"/>
  <c r="V203" i="27"/>
  <c r="W203" i="27" s="1"/>
  <c r="V205" i="27"/>
  <c r="W205" i="27" s="1"/>
  <c r="V211" i="27"/>
  <c r="W211" i="27" s="1"/>
  <c r="V213" i="27"/>
  <c r="W213" i="27" s="1"/>
  <c r="V216" i="27"/>
  <c r="W216" i="27" s="1"/>
  <c r="V222" i="27"/>
  <c r="W222" i="27" s="1"/>
  <c r="V225" i="27"/>
  <c r="W225" i="27" s="1"/>
  <c r="V233" i="27"/>
  <c r="W233" i="27" s="1"/>
  <c r="V313" i="27"/>
  <c r="W313" i="27" s="1"/>
  <c r="V345" i="27"/>
  <c r="W345" i="27" s="1"/>
  <c r="V350" i="27"/>
  <c r="W350" i="27" s="1"/>
  <c r="V430" i="27"/>
  <c r="W430" i="27" s="1"/>
  <c r="V518" i="27"/>
  <c r="W518" i="27" s="1"/>
  <c r="V582" i="27"/>
  <c r="W582" i="27" s="1"/>
  <c r="V40" i="27"/>
  <c r="W40" i="27" s="1"/>
  <c r="V46" i="27"/>
  <c r="W46" i="27" s="1"/>
  <c r="V49" i="27"/>
  <c r="W49" i="27" s="1"/>
  <c r="V58" i="27"/>
  <c r="W58" i="27" s="1"/>
  <c r="V60" i="27"/>
  <c r="W60" i="27" s="1"/>
  <c r="V79" i="27"/>
  <c r="W79" i="27" s="1"/>
  <c r="V91" i="27"/>
  <c r="W91" i="27" s="1"/>
  <c r="V94" i="27"/>
  <c r="W94" i="27" s="1"/>
  <c r="V97" i="27"/>
  <c r="W97" i="27" s="1"/>
  <c r="V106" i="27"/>
  <c r="W106" i="27" s="1"/>
  <c r="V108" i="27"/>
  <c r="W108" i="27" s="1"/>
  <c r="V114" i="27"/>
  <c r="W114" i="27" s="1"/>
  <c r="V118" i="27"/>
  <c r="W118" i="27" s="1"/>
  <c r="V135" i="27"/>
  <c r="W135" i="27" s="1"/>
  <c r="V147" i="27"/>
  <c r="W147" i="27" s="1"/>
  <c r="V152" i="27"/>
  <c r="W152" i="27" s="1"/>
  <c r="V158" i="27"/>
  <c r="W158" i="27" s="1"/>
  <c r="V161" i="27"/>
  <c r="W161" i="27" s="1"/>
  <c r="V164" i="27"/>
  <c r="W164" i="27" s="1"/>
  <c r="V199" i="27"/>
  <c r="W199" i="27" s="1"/>
  <c r="V207" i="27"/>
  <c r="W207" i="27" s="1"/>
  <c r="V219" i="27"/>
  <c r="W219" i="27" s="1"/>
  <c r="V224" i="27"/>
  <c r="W224" i="27" s="1"/>
  <c r="V232" i="27"/>
  <c r="W232" i="27" s="1"/>
  <c r="V246" i="27"/>
  <c r="W246" i="27" s="1"/>
  <c r="V254" i="27"/>
  <c r="W254" i="27" s="1"/>
  <c r="V277" i="27"/>
  <c r="W277" i="27" s="1"/>
  <c r="V332" i="27"/>
  <c r="W332" i="27" s="1"/>
  <c r="V478" i="27"/>
  <c r="W478" i="27" s="1"/>
  <c r="V542" i="27"/>
  <c r="W542" i="27" s="1"/>
  <c r="V638" i="27"/>
  <c r="W638" i="27" s="1"/>
  <c r="V43" i="27"/>
  <c r="W43" i="27" s="1"/>
  <c r="V48" i="27"/>
  <c r="W48" i="27" s="1"/>
  <c r="V57" i="27"/>
  <c r="W57" i="27" s="1"/>
  <c r="V66" i="27"/>
  <c r="W66" i="27" s="1"/>
  <c r="V68" i="27"/>
  <c r="W68" i="27" s="1"/>
  <c r="V87" i="27"/>
  <c r="W87" i="27" s="1"/>
  <c r="V96" i="27"/>
  <c r="W96" i="27" s="1"/>
  <c r="V105" i="27"/>
  <c r="W105" i="27" s="1"/>
  <c r="V116" i="27"/>
  <c r="W116" i="27" s="1"/>
  <c r="V143" i="27"/>
  <c r="W143" i="27" s="1"/>
  <c r="V155" i="27"/>
  <c r="W155" i="27" s="1"/>
  <c r="V160" i="27"/>
  <c r="W160" i="27" s="1"/>
  <c r="V215" i="27"/>
  <c r="W215" i="27" s="1"/>
  <c r="V227" i="27"/>
  <c r="W227" i="27" s="1"/>
  <c r="V229" i="27"/>
  <c r="W229" i="27" s="1"/>
  <c r="V235" i="27"/>
  <c r="W235" i="27" s="1"/>
  <c r="V239" i="27"/>
  <c r="W239" i="27" s="1"/>
  <c r="V271" i="27"/>
  <c r="W271" i="27" s="1"/>
  <c r="V286" i="27"/>
  <c r="W286" i="27" s="1"/>
  <c r="V364" i="27"/>
  <c r="W364" i="27" s="1"/>
  <c r="V502" i="27"/>
  <c r="W502" i="27" s="1"/>
  <c r="V566" i="27"/>
  <c r="W566" i="27" s="1"/>
  <c r="V598" i="27"/>
  <c r="W598" i="27" s="1"/>
  <c r="V26" i="27"/>
  <c r="W26" i="27" s="1"/>
  <c r="V28" i="27"/>
  <c r="W28" i="27" s="1"/>
  <c r="V39" i="27"/>
  <c r="W39" i="27" s="1"/>
  <c r="V51" i="27"/>
  <c r="W51" i="27" s="1"/>
  <c r="V56" i="27"/>
  <c r="W56" i="27" s="1"/>
  <c r="V65" i="27"/>
  <c r="W65" i="27" s="1"/>
  <c r="V78" i="27"/>
  <c r="W78" i="27" s="1"/>
  <c r="V99" i="27"/>
  <c r="W99" i="27" s="1"/>
  <c r="V104" i="27"/>
  <c r="W104" i="27" s="1"/>
  <c r="V110" i="27"/>
  <c r="W110" i="27" s="1"/>
  <c r="V113" i="27"/>
  <c r="W113" i="27" s="1"/>
  <c r="V122" i="27"/>
  <c r="W122" i="27" s="1"/>
  <c r="V124" i="27"/>
  <c r="W124" i="27" s="1"/>
  <c r="V130" i="27"/>
  <c r="W130" i="27" s="1"/>
  <c r="V134" i="27"/>
  <c r="W134" i="27" s="1"/>
  <c r="V151" i="27"/>
  <c r="W151" i="27" s="1"/>
  <c r="V170" i="27"/>
  <c r="W170" i="27" s="1"/>
  <c r="V172" i="27"/>
  <c r="W172" i="27" s="1"/>
  <c r="V206" i="27"/>
  <c r="W206" i="27" s="1"/>
  <c r="V223" i="27"/>
  <c r="W223" i="27" s="1"/>
  <c r="V231" i="27"/>
  <c r="W231" i="27" s="1"/>
  <c r="V412" i="27"/>
  <c r="W412" i="27" s="1"/>
  <c r="V526" i="27"/>
  <c r="W526" i="27" s="1"/>
  <c r="V654" i="27"/>
  <c r="W654" i="27" s="1"/>
  <c r="V22" i="27"/>
  <c r="W22" i="27" s="1"/>
  <c r="V25" i="27"/>
  <c r="W25" i="27" s="1"/>
  <c r="V34" i="27"/>
  <c r="W34" i="27" s="1"/>
  <c r="V36" i="27"/>
  <c r="W36" i="27" s="1"/>
  <c r="V47" i="27"/>
  <c r="W47" i="27" s="1"/>
  <c r="V59" i="27"/>
  <c r="W59" i="27" s="1"/>
  <c r="V64" i="27"/>
  <c r="W64" i="27" s="1"/>
  <c r="V74" i="27"/>
  <c r="W74" i="27" s="1"/>
  <c r="V76" i="27"/>
  <c r="W76" i="27" s="1"/>
  <c r="V86" i="27"/>
  <c r="W86" i="27" s="1"/>
  <c r="V95" i="27"/>
  <c r="W95" i="27" s="1"/>
  <c r="V107" i="27"/>
  <c r="W107" i="27" s="1"/>
  <c r="V112" i="27"/>
  <c r="W112" i="27" s="1"/>
  <c r="V121" i="27"/>
  <c r="W121" i="27" s="1"/>
  <c r="V132" i="27"/>
  <c r="W132" i="27" s="1"/>
  <c r="V138" i="27"/>
  <c r="W138" i="27" s="1"/>
  <c r="V142" i="27"/>
  <c r="W142" i="27" s="1"/>
  <c r="V159" i="27"/>
  <c r="W159" i="27" s="1"/>
  <c r="V166" i="27"/>
  <c r="W166" i="27" s="1"/>
  <c r="V169" i="27"/>
  <c r="W169" i="27" s="1"/>
  <c r="V178" i="27"/>
  <c r="W178" i="27" s="1"/>
  <c r="V180" i="27"/>
  <c r="W180" i="27" s="1"/>
  <c r="V186" i="27"/>
  <c r="W186" i="27" s="1"/>
  <c r="V188" i="27"/>
  <c r="W188" i="27" s="1"/>
  <c r="V194" i="27"/>
  <c r="W194" i="27" s="1"/>
  <c r="V196" i="27"/>
  <c r="W196" i="27" s="1"/>
  <c r="V238" i="27"/>
  <c r="W238" i="27" s="1"/>
  <c r="V282" i="27"/>
  <c r="W282" i="27" s="1"/>
  <c r="V308" i="27"/>
  <c r="W308" i="27" s="1"/>
  <c r="V406" i="27"/>
  <c r="W406" i="27" s="1"/>
  <c r="V446" i="27"/>
  <c r="W446" i="27" s="1"/>
  <c r="V454" i="27"/>
  <c r="W454" i="27" s="1"/>
  <c r="V486" i="27"/>
  <c r="W486" i="27" s="1"/>
  <c r="V24" i="27"/>
  <c r="W24" i="27" s="1"/>
  <c r="V30" i="27"/>
  <c r="W30" i="27" s="1"/>
  <c r="V33" i="27"/>
  <c r="W33" i="27" s="1"/>
  <c r="V55" i="27"/>
  <c r="W55" i="27" s="1"/>
  <c r="V67" i="27"/>
  <c r="W67" i="27" s="1"/>
  <c r="V70" i="27"/>
  <c r="W70" i="27" s="1"/>
  <c r="V73" i="27"/>
  <c r="W73" i="27" s="1"/>
  <c r="V82" i="27"/>
  <c r="W82" i="27" s="1"/>
  <c r="V84" i="27"/>
  <c r="W84" i="27" s="1"/>
  <c r="V90" i="27"/>
  <c r="W90" i="27" s="1"/>
  <c r="V103" i="27"/>
  <c r="W103" i="27" s="1"/>
  <c r="V115" i="27"/>
  <c r="W115" i="27" s="1"/>
  <c r="V120" i="27"/>
  <c r="W120" i="27" s="1"/>
  <c r="V126" i="27"/>
  <c r="W126" i="27" s="1"/>
  <c r="V129" i="27"/>
  <c r="W129" i="27" s="1"/>
  <c r="V140" i="27"/>
  <c r="W140" i="27" s="1"/>
  <c r="V150" i="27"/>
  <c r="W150" i="27" s="1"/>
  <c r="V168" i="27"/>
  <c r="W168" i="27" s="1"/>
  <c r="V174" i="27"/>
  <c r="W174" i="27" s="1"/>
  <c r="V177" i="27"/>
  <c r="W177" i="27" s="1"/>
  <c r="V181" i="27"/>
  <c r="W181" i="27" s="1"/>
  <c r="V182" i="27"/>
  <c r="W182" i="27" s="1"/>
  <c r="V185" i="27"/>
  <c r="W185" i="27" s="1"/>
  <c r="V189" i="27"/>
  <c r="W189" i="27" s="1"/>
  <c r="V190" i="27"/>
  <c r="W190" i="27" s="1"/>
  <c r="V193" i="27"/>
  <c r="W193" i="27" s="1"/>
  <c r="V197" i="27"/>
  <c r="W197" i="27" s="1"/>
  <c r="V202" i="27"/>
  <c r="W202" i="27" s="1"/>
  <c r="V204" i="27"/>
  <c r="W204" i="27" s="1"/>
  <c r="V210" i="27"/>
  <c r="W210" i="27" s="1"/>
  <c r="V212" i="27"/>
  <c r="W212" i="27" s="1"/>
  <c r="V218" i="27"/>
  <c r="W218" i="27" s="1"/>
  <c r="V230" i="27"/>
  <c r="W230" i="27" s="1"/>
  <c r="V276" i="27"/>
  <c r="W276" i="27" s="1"/>
  <c r="V302" i="27"/>
  <c r="W302" i="27" s="1"/>
  <c r="V319" i="27"/>
  <c r="W319" i="27" s="1"/>
  <c r="V334" i="27"/>
  <c r="W334" i="27" s="1"/>
  <c r="V372" i="27"/>
  <c r="W372" i="27" s="1"/>
  <c r="V386" i="27"/>
  <c r="W386" i="27" s="1"/>
  <c r="V390" i="27"/>
  <c r="W390" i="27" s="1"/>
  <c r="V398" i="27"/>
  <c r="W398" i="27" s="1"/>
  <c r="V414" i="27"/>
  <c r="W414" i="27" s="1"/>
  <c r="V426" i="27"/>
  <c r="W426" i="27" s="1"/>
  <c r="V510" i="27"/>
  <c r="W510" i="27" s="1"/>
  <c r="V606" i="27"/>
  <c r="W606" i="27" s="1"/>
  <c r="V622" i="27"/>
  <c r="W622" i="27" s="1"/>
  <c r="V453" i="27"/>
  <c r="W453" i="27" s="1"/>
  <c r="V465" i="27"/>
  <c r="W465" i="27" s="1"/>
  <c r="V569" i="27"/>
  <c r="W569" i="27" s="1"/>
  <c r="V637" i="27"/>
  <c r="W637" i="27" s="1"/>
  <c r="V683" i="27"/>
  <c r="W683" i="27" s="1"/>
  <c r="V702" i="27"/>
  <c r="W702" i="27" s="1"/>
  <c r="V821" i="27"/>
  <c r="W821" i="27" s="1"/>
  <c r="V245" i="27"/>
  <c r="W245" i="27" s="1"/>
  <c r="V397" i="27"/>
  <c r="W397" i="27" s="1"/>
  <c r="V481" i="27"/>
  <c r="W481" i="27" s="1"/>
  <c r="V513" i="27"/>
  <c r="W513" i="27" s="1"/>
  <c r="V545" i="27"/>
  <c r="W545" i="27" s="1"/>
  <c r="V597" i="27"/>
  <c r="W597" i="27" s="1"/>
  <c r="V641" i="27"/>
  <c r="W641" i="27" s="1"/>
  <c r="V780" i="27"/>
  <c r="W780" i="27" s="1"/>
  <c r="V847" i="27"/>
  <c r="W847" i="27" s="1"/>
  <c r="V163" i="27"/>
  <c r="W163" i="27" s="1"/>
  <c r="V249" i="27"/>
  <c r="W249" i="27" s="1"/>
  <c r="V255" i="27"/>
  <c r="W255" i="27" s="1"/>
  <c r="V261" i="27"/>
  <c r="W261" i="27" s="1"/>
  <c r="V275" i="27"/>
  <c r="W275" i="27" s="1"/>
  <c r="V285" i="27"/>
  <c r="W285" i="27" s="1"/>
  <c r="V305" i="27"/>
  <c r="W305" i="27" s="1"/>
  <c r="V311" i="27"/>
  <c r="W311" i="27" s="1"/>
  <c r="V325" i="27"/>
  <c r="W325" i="27" s="1"/>
  <c r="V337" i="27"/>
  <c r="W337" i="27" s="1"/>
  <c r="V343" i="27"/>
  <c r="W343" i="27" s="1"/>
  <c r="V357" i="27"/>
  <c r="W357" i="27" s="1"/>
  <c r="V369" i="27"/>
  <c r="W369" i="27" s="1"/>
  <c r="V378" i="27"/>
  <c r="W378" i="27" s="1"/>
  <c r="V410" i="27"/>
  <c r="W410" i="27" s="1"/>
  <c r="V415" i="27"/>
  <c r="W415" i="27" s="1"/>
  <c r="V436" i="27"/>
  <c r="W436" i="27" s="1"/>
  <c r="V437" i="27"/>
  <c r="W437" i="27" s="1"/>
  <c r="V451" i="27"/>
  <c r="W451" i="27" s="1"/>
  <c r="V457" i="27"/>
  <c r="W457" i="27" s="1"/>
  <c r="V463" i="27"/>
  <c r="W463" i="27" s="1"/>
  <c r="V475" i="27"/>
  <c r="W475" i="27" s="1"/>
  <c r="V482" i="27"/>
  <c r="W482" i="27" s="1"/>
  <c r="V498" i="27"/>
  <c r="W498" i="27" s="1"/>
  <c r="V514" i="27"/>
  <c r="W514" i="27" s="1"/>
  <c r="V530" i="27"/>
  <c r="W530" i="27" s="1"/>
  <c r="V546" i="27"/>
  <c r="W546" i="27" s="1"/>
  <c r="V557" i="27"/>
  <c r="W557" i="27" s="1"/>
  <c r="V564" i="27"/>
  <c r="W564" i="27" s="1"/>
  <c r="V601" i="27"/>
  <c r="W601" i="27" s="1"/>
  <c r="V613" i="27"/>
  <c r="W613" i="27" s="1"/>
  <c r="V619" i="27"/>
  <c r="W619" i="27" s="1"/>
  <c r="V635" i="27"/>
  <c r="W635" i="27" s="1"/>
  <c r="V642" i="27"/>
  <c r="W642" i="27" s="1"/>
  <c r="V657" i="27"/>
  <c r="W657" i="27" s="1"/>
  <c r="V678" i="27"/>
  <c r="W678" i="27" s="1"/>
  <c r="V695" i="27"/>
  <c r="W695" i="27" s="1"/>
  <c r="V732" i="27"/>
  <c r="W732" i="27" s="1"/>
  <c r="V751" i="27"/>
  <c r="W751" i="27" s="1"/>
  <c r="V762" i="27"/>
  <c r="W762" i="27" s="1"/>
  <c r="V765" i="27"/>
  <c r="W765" i="27" s="1"/>
  <c r="V770" i="27"/>
  <c r="W770" i="27" s="1"/>
  <c r="V789" i="27"/>
  <c r="W789" i="27" s="1"/>
  <c r="V843" i="27"/>
  <c r="W843" i="27" s="1"/>
  <c r="V977" i="27"/>
  <c r="W977" i="27" s="1"/>
  <c r="V493" i="27"/>
  <c r="W493" i="27" s="1"/>
  <c r="V581" i="27"/>
  <c r="W581" i="27" s="1"/>
  <c r="V679" i="27"/>
  <c r="W679" i="27" s="1"/>
  <c r="V786" i="27"/>
  <c r="W786" i="27" s="1"/>
  <c r="V585" i="27"/>
  <c r="W585" i="27" s="1"/>
  <c r="V250" i="27"/>
  <c r="W250" i="27" s="1"/>
  <c r="V265" i="27"/>
  <c r="W265" i="27" s="1"/>
  <c r="V289" i="27"/>
  <c r="W289" i="27" s="1"/>
  <c r="V306" i="27"/>
  <c r="W306" i="27" s="1"/>
  <c r="V331" i="27"/>
  <c r="W331" i="27" s="1"/>
  <c r="V338" i="27"/>
  <c r="W338" i="27" s="1"/>
  <c r="V363" i="27"/>
  <c r="W363" i="27" s="1"/>
  <c r="V370" i="27"/>
  <c r="W370" i="27" s="1"/>
  <c r="V375" i="27"/>
  <c r="W375" i="27" s="1"/>
  <c r="V388" i="27"/>
  <c r="W388" i="27" s="1"/>
  <c r="V389" i="27"/>
  <c r="W389" i="27" s="1"/>
  <c r="V401" i="27"/>
  <c r="W401" i="27" s="1"/>
  <c r="V407" i="27"/>
  <c r="W407" i="27" s="1"/>
  <c r="V416" i="27"/>
  <c r="W416" i="27" s="1"/>
  <c r="V443" i="27"/>
  <c r="W443" i="27" s="1"/>
  <c r="V449" i="27"/>
  <c r="W449" i="27" s="1"/>
  <c r="V458" i="27"/>
  <c r="W458" i="27" s="1"/>
  <c r="V468" i="27"/>
  <c r="W468" i="27" s="1"/>
  <c r="V469" i="27"/>
  <c r="W469" i="27" s="1"/>
  <c r="V476" i="27"/>
  <c r="W476" i="27" s="1"/>
  <c r="V480" i="27"/>
  <c r="W480" i="27" s="1"/>
  <c r="V487" i="27"/>
  <c r="W487" i="27" s="1"/>
  <c r="V491" i="27"/>
  <c r="W491" i="27" s="1"/>
  <c r="V492" i="27"/>
  <c r="W492" i="27" s="1"/>
  <c r="V496" i="27"/>
  <c r="W496" i="27" s="1"/>
  <c r="V503" i="27"/>
  <c r="W503" i="27" s="1"/>
  <c r="V507" i="27"/>
  <c r="W507" i="27" s="1"/>
  <c r="V508" i="27"/>
  <c r="W508" i="27" s="1"/>
  <c r="V512" i="27"/>
  <c r="W512" i="27" s="1"/>
  <c r="V519" i="27"/>
  <c r="W519" i="27" s="1"/>
  <c r="V523" i="27"/>
  <c r="W523" i="27" s="1"/>
  <c r="V528" i="27"/>
  <c r="W528" i="27" s="1"/>
  <c r="V535" i="27"/>
  <c r="W535" i="27" s="1"/>
  <c r="V539" i="27"/>
  <c r="W539" i="27" s="1"/>
  <c r="V540" i="27"/>
  <c r="W540" i="27" s="1"/>
  <c r="V544" i="27"/>
  <c r="W544" i="27" s="1"/>
  <c r="V561" i="27"/>
  <c r="W561" i="27" s="1"/>
  <c r="V567" i="27"/>
  <c r="W567" i="27" s="1"/>
  <c r="V575" i="27"/>
  <c r="W575" i="27" s="1"/>
  <c r="V579" i="27"/>
  <c r="W579" i="27" s="1"/>
  <c r="V580" i="27"/>
  <c r="W580" i="27" s="1"/>
  <c r="V584" i="27"/>
  <c r="W584" i="27" s="1"/>
  <c r="V591" i="27"/>
  <c r="W591" i="27" s="1"/>
  <c r="V595" i="27"/>
  <c r="W595" i="27" s="1"/>
  <c r="V602" i="27"/>
  <c r="W602" i="27" s="1"/>
  <c r="V623" i="27"/>
  <c r="W623" i="27" s="1"/>
  <c r="V628" i="27"/>
  <c r="W628" i="27" s="1"/>
  <c r="V629" i="27"/>
  <c r="W629" i="27" s="1"/>
  <c r="V636" i="27"/>
  <c r="W636" i="27" s="1"/>
  <c r="V640" i="27"/>
  <c r="W640" i="27" s="1"/>
  <c r="V647" i="27"/>
  <c r="W647" i="27" s="1"/>
  <c r="V651" i="27"/>
  <c r="W651" i="27" s="1"/>
  <c r="V658" i="27"/>
  <c r="W658" i="27" s="1"/>
  <c r="V672" i="27"/>
  <c r="W672" i="27" s="1"/>
  <c r="V724" i="27"/>
  <c r="W724" i="27" s="1"/>
  <c r="V740" i="27"/>
  <c r="W740" i="27" s="1"/>
  <c r="V756" i="27"/>
  <c r="W756" i="27" s="1"/>
  <c r="V759" i="27"/>
  <c r="W759" i="27" s="1"/>
  <c r="V795" i="27"/>
  <c r="W795" i="27" s="1"/>
  <c r="V833" i="27"/>
  <c r="W833" i="27" s="1"/>
  <c r="V840" i="27"/>
  <c r="W840" i="27" s="1"/>
  <c r="V1015" i="27"/>
  <c r="W1015" i="27" s="1"/>
  <c r="V377" i="27"/>
  <c r="W377" i="27" s="1"/>
  <c r="V497" i="27"/>
  <c r="W497" i="27" s="1"/>
  <c r="V237" i="27"/>
  <c r="W237" i="27" s="1"/>
  <c r="V244" i="27"/>
  <c r="W244" i="27" s="1"/>
  <c r="V248" i="27"/>
  <c r="W248" i="27" s="1"/>
  <c r="V262" i="27"/>
  <c r="W262" i="27" s="1"/>
  <c r="V266" i="27"/>
  <c r="W266" i="27" s="1"/>
  <c r="V283" i="27"/>
  <c r="W283" i="27" s="1"/>
  <c r="V290" i="27"/>
  <c r="W290" i="27" s="1"/>
  <c r="V317" i="27"/>
  <c r="W317" i="27" s="1"/>
  <c r="V326" i="27"/>
  <c r="W326" i="27" s="1"/>
  <c r="V329" i="27"/>
  <c r="W329" i="27" s="1"/>
  <c r="V349" i="27"/>
  <c r="W349" i="27" s="1"/>
  <c r="V358" i="27"/>
  <c r="W358" i="27" s="1"/>
  <c r="V361" i="27"/>
  <c r="W361" i="27" s="1"/>
  <c r="V396" i="27"/>
  <c r="W396" i="27" s="1"/>
  <c r="V402" i="27"/>
  <c r="W402" i="27" s="1"/>
  <c r="V423" i="27"/>
  <c r="W423" i="27" s="1"/>
  <c r="V429" i="27"/>
  <c r="W429" i="27" s="1"/>
  <c r="V438" i="27"/>
  <c r="W438" i="27" s="1"/>
  <c r="V441" i="27"/>
  <c r="W441" i="27" s="1"/>
  <c r="V450" i="27"/>
  <c r="W450" i="27" s="1"/>
  <c r="V462" i="27"/>
  <c r="W462" i="27" s="1"/>
  <c r="V473" i="27"/>
  <c r="W473" i="27" s="1"/>
  <c r="V485" i="27"/>
  <c r="W485" i="27" s="1"/>
  <c r="V501" i="27"/>
  <c r="W501" i="27" s="1"/>
  <c r="V517" i="27"/>
  <c r="W517" i="27" s="1"/>
  <c r="V533" i="27"/>
  <c r="W533" i="27" s="1"/>
  <c r="V551" i="27"/>
  <c r="W551" i="27" s="1"/>
  <c r="V558" i="27"/>
  <c r="W558" i="27" s="1"/>
  <c r="V562" i="27"/>
  <c r="W562" i="27" s="1"/>
  <c r="V573" i="27"/>
  <c r="W573" i="27" s="1"/>
  <c r="V589" i="27"/>
  <c r="W589" i="27" s="1"/>
  <c r="V607" i="27"/>
  <c r="W607" i="27" s="1"/>
  <c r="V614" i="27"/>
  <c r="W614" i="27" s="1"/>
  <c r="V617" i="27"/>
  <c r="W617" i="27" s="1"/>
  <c r="V633" i="27"/>
  <c r="W633" i="27" s="1"/>
  <c r="V644" i="27"/>
  <c r="W644" i="27" s="1"/>
  <c r="V645" i="27"/>
  <c r="W645" i="27" s="1"/>
  <c r="V663" i="27"/>
  <c r="W663" i="27" s="1"/>
  <c r="V699" i="27"/>
  <c r="W699" i="27" s="1"/>
  <c r="V712" i="27"/>
  <c r="W712" i="27" s="1"/>
  <c r="V785" i="27"/>
  <c r="W785" i="27" s="1"/>
  <c r="V849" i="27"/>
  <c r="W849" i="27" s="1"/>
  <c r="V853" i="27"/>
  <c r="W853" i="27" s="1"/>
  <c r="V477" i="27"/>
  <c r="W477" i="27" s="1"/>
  <c r="V509" i="27"/>
  <c r="W509" i="27" s="1"/>
  <c r="V525" i="27"/>
  <c r="W525" i="27" s="1"/>
  <c r="V541" i="27"/>
  <c r="W541" i="27" s="1"/>
  <c r="V664" i="27"/>
  <c r="W664" i="27" s="1"/>
  <c r="V754" i="27"/>
  <c r="W754" i="27" s="1"/>
  <c r="V983" i="27"/>
  <c r="W983" i="27" s="1"/>
  <c r="V280" i="27"/>
  <c r="W280" i="27" s="1"/>
  <c r="V409" i="27"/>
  <c r="W409" i="27" s="1"/>
  <c r="V445" i="27"/>
  <c r="W445" i="27" s="1"/>
  <c r="V529" i="27"/>
  <c r="W529" i="27" s="1"/>
  <c r="V653" i="27"/>
  <c r="W653" i="27" s="1"/>
  <c r="V783" i="27"/>
  <c r="W783" i="27" s="1"/>
  <c r="V824" i="27"/>
  <c r="W824" i="27" s="1"/>
  <c r="V827" i="27"/>
  <c r="W827" i="27" s="1"/>
  <c r="V837" i="27"/>
  <c r="W837" i="27" s="1"/>
  <c r="V273" i="27"/>
  <c r="W273" i="27" s="1"/>
  <c r="V330" i="27"/>
  <c r="W330" i="27" s="1"/>
  <c r="V346" i="27"/>
  <c r="W346" i="27" s="1"/>
  <c r="V362" i="27"/>
  <c r="W362" i="27" s="1"/>
  <c r="V381" i="27"/>
  <c r="W381" i="27" s="1"/>
  <c r="V393" i="27"/>
  <c r="W393" i="27" s="1"/>
  <c r="V421" i="27"/>
  <c r="W421" i="27" s="1"/>
  <c r="V442" i="27"/>
  <c r="W442" i="27" s="1"/>
  <c r="V466" i="27"/>
  <c r="W466" i="27" s="1"/>
  <c r="V474" i="27"/>
  <c r="W474" i="27" s="1"/>
  <c r="V489" i="27"/>
  <c r="W489" i="27" s="1"/>
  <c r="V505" i="27"/>
  <c r="W505" i="27" s="1"/>
  <c r="V521" i="27"/>
  <c r="W521" i="27" s="1"/>
  <c r="V537" i="27"/>
  <c r="W537" i="27" s="1"/>
  <c r="V549" i="27"/>
  <c r="W549" i="27" s="1"/>
  <c r="V556" i="27"/>
  <c r="W556" i="27" s="1"/>
  <c r="V560" i="27"/>
  <c r="W560" i="27" s="1"/>
  <c r="V570" i="27"/>
  <c r="W570" i="27" s="1"/>
  <c r="V577" i="27"/>
  <c r="W577" i="27" s="1"/>
  <c r="V593" i="27"/>
  <c r="W593" i="27" s="1"/>
  <c r="V599" i="27"/>
  <c r="W599" i="27" s="1"/>
  <c r="V600" i="27"/>
  <c r="W600" i="27" s="1"/>
  <c r="V605" i="27"/>
  <c r="W605" i="27" s="1"/>
  <c r="V612" i="27"/>
  <c r="W612" i="27" s="1"/>
  <c r="V618" i="27"/>
  <c r="W618" i="27" s="1"/>
  <c r="V626" i="27"/>
  <c r="W626" i="27" s="1"/>
  <c r="V634" i="27"/>
  <c r="W634" i="27" s="1"/>
  <c r="V649" i="27"/>
  <c r="W649" i="27" s="1"/>
  <c r="V655" i="27"/>
  <c r="W655" i="27" s="1"/>
  <c r="V661" i="27"/>
  <c r="W661" i="27" s="1"/>
  <c r="V703" i="27"/>
  <c r="W703" i="27" s="1"/>
  <c r="V715" i="27"/>
  <c r="W715" i="27" s="1"/>
  <c r="V738" i="27"/>
  <c r="W738" i="27" s="1"/>
  <c r="V778" i="27"/>
  <c r="W778" i="27" s="1"/>
  <c r="V799" i="27"/>
  <c r="W799" i="27" s="1"/>
  <c r="V805" i="27"/>
  <c r="W805" i="27" s="1"/>
  <c r="V815" i="27"/>
  <c r="W815" i="27" s="1"/>
  <c r="V856" i="27"/>
  <c r="W856" i="27" s="1"/>
  <c r="V859" i="27"/>
  <c r="W859" i="27" s="1"/>
  <c r="V863" i="27"/>
  <c r="W863" i="27" s="1"/>
  <c r="V608" i="27"/>
  <c r="W608" i="27" s="1"/>
  <c r="V625" i="27"/>
  <c r="W625" i="27" s="1"/>
  <c r="V817" i="27"/>
  <c r="W817" i="27" s="1"/>
  <c r="V418" i="27"/>
  <c r="W418" i="27" s="1"/>
  <c r="V743" i="27"/>
  <c r="W743" i="27" s="1"/>
  <c r="V241" i="27"/>
  <c r="W241" i="27" s="1"/>
  <c r="V253" i="27"/>
  <c r="W253" i="27" s="1"/>
  <c r="V263" i="27"/>
  <c r="W263" i="27" s="1"/>
  <c r="V269" i="27"/>
  <c r="W269" i="27" s="1"/>
  <c r="V274" i="27"/>
  <c r="W274" i="27" s="1"/>
  <c r="V293" i="27"/>
  <c r="W293" i="27" s="1"/>
  <c r="V297" i="27"/>
  <c r="W297" i="27" s="1"/>
  <c r="V321" i="27"/>
  <c r="W321" i="27" s="1"/>
  <c r="V327" i="27"/>
  <c r="W327" i="27" s="1"/>
  <c r="V341" i="27"/>
  <c r="W341" i="27" s="1"/>
  <c r="V353" i="27"/>
  <c r="W353" i="27" s="1"/>
  <c r="V359" i="27"/>
  <c r="W359" i="27" s="1"/>
  <c r="V387" i="27"/>
  <c r="W387" i="27" s="1"/>
  <c r="V394" i="27"/>
  <c r="W394" i="27" s="1"/>
  <c r="V413" i="27"/>
  <c r="W413" i="27" s="1"/>
  <c r="V427" i="27"/>
  <c r="W427" i="27" s="1"/>
  <c r="V433" i="27"/>
  <c r="W433" i="27" s="1"/>
  <c r="V439" i="27"/>
  <c r="W439" i="27" s="1"/>
  <c r="V460" i="27"/>
  <c r="W460" i="27" s="1"/>
  <c r="V461" i="27"/>
  <c r="W461" i="27" s="1"/>
  <c r="V467" i="27"/>
  <c r="W467" i="27" s="1"/>
  <c r="V490" i="27"/>
  <c r="W490" i="27" s="1"/>
  <c r="V506" i="27"/>
  <c r="W506" i="27" s="1"/>
  <c r="V522" i="27"/>
  <c r="W522" i="27" s="1"/>
  <c r="V538" i="27"/>
  <c r="W538" i="27" s="1"/>
  <c r="V553" i="27"/>
  <c r="W553" i="27" s="1"/>
  <c r="V571" i="27"/>
  <c r="W571" i="27" s="1"/>
  <c r="V578" i="27"/>
  <c r="W578" i="27" s="1"/>
  <c r="V590" i="27"/>
  <c r="W590" i="27" s="1"/>
  <c r="V594" i="27"/>
  <c r="W594" i="27" s="1"/>
  <c r="V609" i="27"/>
  <c r="W609" i="27" s="1"/>
  <c r="V627" i="27"/>
  <c r="W627" i="27" s="1"/>
  <c r="V646" i="27"/>
  <c r="W646" i="27" s="1"/>
  <c r="V650" i="27"/>
  <c r="W650" i="27" s="1"/>
  <c r="V675" i="27"/>
  <c r="W675" i="27" s="1"/>
  <c r="V685" i="27"/>
  <c r="W685" i="27" s="1"/>
  <c r="V711" i="27"/>
  <c r="W711" i="27" s="1"/>
  <c r="V769" i="27"/>
  <c r="W769" i="27" s="1"/>
  <c r="V772" i="27"/>
  <c r="W772" i="27" s="1"/>
  <c r="V775" i="27"/>
  <c r="W775" i="27" s="1"/>
  <c r="V811" i="27"/>
  <c r="W811" i="27" s="1"/>
  <c r="V939" i="27"/>
  <c r="W939" i="27" s="1"/>
  <c r="V987" i="27"/>
  <c r="W987" i="27" s="1"/>
  <c r="V552" i="27"/>
  <c r="W552" i="27" s="1"/>
  <c r="V301" i="27"/>
  <c r="W301" i="27" s="1"/>
  <c r="V314" i="27"/>
  <c r="W314" i="27" s="1"/>
  <c r="V696" i="27"/>
  <c r="W696" i="27" s="1"/>
  <c r="V777" i="27"/>
  <c r="W777" i="27" s="1"/>
  <c r="V831" i="27"/>
  <c r="W831" i="27" s="1"/>
  <c r="V236" i="27"/>
  <c r="W236" i="27" s="1"/>
  <c r="V242" i="27"/>
  <c r="W242" i="27" s="1"/>
  <c r="V257" i="27"/>
  <c r="W257" i="27" s="1"/>
  <c r="V270" i="27"/>
  <c r="W270" i="27" s="1"/>
  <c r="V272" i="27"/>
  <c r="W272" i="27" s="1"/>
  <c r="V281" i="27"/>
  <c r="W281" i="27" s="1"/>
  <c r="V294" i="27"/>
  <c r="W294" i="27" s="1"/>
  <c r="V298" i="27"/>
  <c r="W298" i="27" s="1"/>
  <c r="V303" i="27"/>
  <c r="W303" i="27" s="1"/>
  <c r="V309" i="27"/>
  <c r="W309" i="27" s="1"/>
  <c r="V316" i="27"/>
  <c r="W316" i="27" s="1"/>
  <c r="V322" i="27"/>
  <c r="W322" i="27" s="1"/>
  <c r="V335" i="27"/>
  <c r="W335" i="27" s="1"/>
  <c r="V348" i="27"/>
  <c r="W348" i="27" s="1"/>
  <c r="V354" i="27"/>
  <c r="W354" i="27" s="1"/>
  <c r="V360" i="27"/>
  <c r="W360" i="27" s="1"/>
  <c r="V367" i="27"/>
  <c r="W367" i="27" s="1"/>
  <c r="V373" i="27"/>
  <c r="W373" i="27" s="1"/>
  <c r="V385" i="27"/>
  <c r="W385" i="27" s="1"/>
  <c r="V391" i="27"/>
  <c r="W391" i="27" s="1"/>
  <c r="V404" i="27"/>
  <c r="W404" i="27" s="1"/>
  <c r="V405" i="27"/>
  <c r="W405" i="27" s="1"/>
  <c r="V422" i="27"/>
  <c r="W422" i="27" s="1"/>
  <c r="V425" i="27"/>
  <c r="W425" i="27" s="1"/>
  <c r="V434" i="27"/>
  <c r="W434" i="27" s="1"/>
  <c r="V455" i="27"/>
  <c r="W455" i="27" s="1"/>
  <c r="V471" i="27"/>
  <c r="W471" i="27" s="1"/>
  <c r="V479" i="27"/>
  <c r="W479" i="27" s="1"/>
  <c r="V484" i="27"/>
  <c r="W484" i="27" s="1"/>
  <c r="V488" i="27"/>
  <c r="W488" i="27" s="1"/>
  <c r="V495" i="27"/>
  <c r="W495" i="27" s="1"/>
  <c r="V500" i="27"/>
  <c r="W500" i="27" s="1"/>
  <c r="V504" i="27"/>
  <c r="W504" i="27" s="1"/>
  <c r="V511" i="27"/>
  <c r="W511" i="27" s="1"/>
  <c r="V516" i="27"/>
  <c r="W516" i="27" s="1"/>
  <c r="V520" i="27"/>
  <c r="W520" i="27" s="1"/>
  <c r="V527" i="27"/>
  <c r="W527" i="27" s="1"/>
  <c r="V532" i="27"/>
  <c r="W532" i="27" s="1"/>
  <c r="V536" i="27"/>
  <c r="W536" i="27" s="1"/>
  <c r="V543" i="27"/>
  <c r="W543" i="27" s="1"/>
  <c r="V554" i="27"/>
  <c r="W554" i="27" s="1"/>
  <c r="V565" i="27"/>
  <c r="W565" i="27" s="1"/>
  <c r="V572" i="27"/>
  <c r="W572" i="27" s="1"/>
  <c r="V576" i="27"/>
  <c r="W576" i="27" s="1"/>
  <c r="V583" i="27"/>
  <c r="W583" i="27" s="1"/>
  <c r="V588" i="27"/>
  <c r="W588" i="27" s="1"/>
  <c r="V592" i="27"/>
  <c r="W592" i="27" s="1"/>
  <c r="V610" i="27"/>
  <c r="W610" i="27" s="1"/>
  <c r="V620" i="27"/>
  <c r="W620" i="27" s="1"/>
  <c r="V621" i="27"/>
  <c r="W621" i="27" s="1"/>
  <c r="V631" i="27"/>
  <c r="W631" i="27" s="1"/>
  <c r="V639" i="27"/>
  <c r="W639" i="27" s="1"/>
  <c r="V648" i="27"/>
  <c r="W648" i="27" s="1"/>
  <c r="V680" i="27"/>
  <c r="W680" i="27" s="1"/>
  <c r="V684" i="27"/>
  <c r="W684" i="27" s="1"/>
  <c r="V716" i="27"/>
  <c r="W716" i="27" s="1"/>
  <c r="V746" i="27"/>
  <c r="W746" i="27" s="1"/>
  <c r="V766" i="27"/>
  <c r="W766" i="27" s="1"/>
  <c r="V801" i="27"/>
  <c r="W801" i="27" s="1"/>
  <c r="V808" i="27"/>
  <c r="W808" i="27" s="1"/>
  <c r="V865" i="27"/>
  <c r="W865" i="27" s="1"/>
  <c r="V665" i="27"/>
  <c r="W665" i="27" s="1"/>
  <c r="V687" i="27"/>
  <c r="W687" i="27" s="1"/>
  <c r="V688" i="27"/>
  <c r="W688" i="27" s="1"/>
  <c r="V710" i="27"/>
  <c r="W710" i="27" s="1"/>
  <c r="V719" i="27"/>
  <c r="W719" i="27" s="1"/>
  <c r="V727" i="27"/>
  <c r="W727" i="27" s="1"/>
  <c r="V758" i="27"/>
  <c r="W758" i="27" s="1"/>
  <c r="V793" i="27"/>
  <c r="W793" i="27" s="1"/>
  <c r="V877" i="27"/>
  <c r="W877" i="27" s="1"/>
  <c r="V304" i="27"/>
  <c r="W304" i="27" s="1"/>
  <c r="V312" i="27"/>
  <c r="W312" i="27" s="1"/>
  <c r="V344" i="27"/>
  <c r="W344" i="27" s="1"/>
  <c r="V376" i="27"/>
  <c r="W376" i="27" s="1"/>
  <c r="V400" i="27"/>
  <c r="W400" i="27" s="1"/>
  <c r="V424" i="27"/>
  <c r="W424" i="27" s="1"/>
  <c r="V456" i="27"/>
  <c r="W456" i="27" s="1"/>
  <c r="V674" i="27"/>
  <c r="W674" i="27" s="1"/>
  <c r="V686" i="27"/>
  <c r="W686" i="27" s="1"/>
  <c r="V707" i="27"/>
  <c r="W707" i="27" s="1"/>
  <c r="V708" i="27"/>
  <c r="W708" i="27" s="1"/>
  <c r="V718" i="27"/>
  <c r="W718" i="27" s="1"/>
  <c r="V726" i="27"/>
  <c r="W726" i="27" s="1"/>
  <c r="V735" i="27"/>
  <c r="W735" i="27" s="1"/>
  <c r="V736" i="27"/>
  <c r="W736" i="27" s="1"/>
  <c r="V741" i="27"/>
  <c r="W741" i="27" s="1"/>
  <c r="V750" i="27"/>
  <c r="W750" i="27" s="1"/>
  <c r="V757" i="27"/>
  <c r="W757" i="27" s="1"/>
  <c r="V761" i="27"/>
  <c r="W761" i="27" s="1"/>
  <c r="V764" i="27"/>
  <c r="W764" i="27" s="1"/>
  <c r="V776" i="27"/>
  <c r="W776" i="27" s="1"/>
  <c r="V784" i="27"/>
  <c r="W784" i="27" s="1"/>
  <c r="V796" i="27"/>
  <c r="W796" i="27" s="1"/>
  <c r="V807" i="27"/>
  <c r="W807" i="27" s="1"/>
  <c r="V816" i="27"/>
  <c r="W816" i="27" s="1"/>
  <c r="V819" i="27"/>
  <c r="W819" i="27" s="1"/>
  <c r="V825" i="27"/>
  <c r="W825" i="27" s="1"/>
  <c r="V839" i="27"/>
  <c r="W839" i="27" s="1"/>
  <c r="V845" i="27"/>
  <c r="W845" i="27" s="1"/>
  <c r="V848" i="27"/>
  <c r="W848" i="27" s="1"/>
  <c r="V851" i="27"/>
  <c r="W851" i="27" s="1"/>
  <c r="V857" i="27"/>
  <c r="W857" i="27" s="1"/>
  <c r="V296" i="27"/>
  <c r="W296" i="27" s="1"/>
  <c r="V320" i="27"/>
  <c r="W320" i="27" s="1"/>
  <c r="V336" i="27"/>
  <c r="W336" i="27" s="1"/>
  <c r="V352" i="27"/>
  <c r="W352" i="27" s="1"/>
  <c r="V368" i="27"/>
  <c r="W368" i="27" s="1"/>
  <c r="V392" i="27"/>
  <c r="W392" i="27" s="1"/>
  <c r="V408" i="27"/>
  <c r="W408" i="27" s="1"/>
  <c r="V432" i="27"/>
  <c r="W432" i="27" s="1"/>
  <c r="V448" i="27"/>
  <c r="W448" i="27" s="1"/>
  <c r="V464" i="27"/>
  <c r="W464" i="27" s="1"/>
  <c r="V670" i="27"/>
  <c r="W670" i="27" s="1"/>
  <c r="V671" i="27"/>
  <c r="W671" i="27" s="1"/>
  <c r="V706" i="27"/>
  <c r="W706" i="27" s="1"/>
  <c r="V717" i="27"/>
  <c r="W717" i="27" s="1"/>
  <c r="V725" i="27"/>
  <c r="W725" i="27" s="1"/>
  <c r="V733" i="27"/>
  <c r="W733" i="27" s="1"/>
  <c r="V768" i="27"/>
  <c r="W768" i="27" s="1"/>
  <c r="V792" i="27"/>
  <c r="W792" i="27" s="1"/>
  <c r="V947" i="27"/>
  <c r="W947" i="27" s="1"/>
  <c r="V667" i="27"/>
  <c r="W667" i="27" s="1"/>
  <c r="V691" i="27"/>
  <c r="W691" i="27" s="1"/>
  <c r="V694" i="27"/>
  <c r="W694" i="27" s="1"/>
  <c r="V723" i="27"/>
  <c r="W723" i="27" s="1"/>
  <c r="V731" i="27"/>
  <c r="W731" i="27" s="1"/>
  <c r="V760" i="27"/>
  <c r="W760" i="27" s="1"/>
  <c r="V767" i="27"/>
  <c r="W767" i="27" s="1"/>
  <c r="V791" i="27"/>
  <c r="W791" i="27" s="1"/>
  <c r="V978" i="27"/>
  <c r="W978" i="27" s="1"/>
  <c r="V690" i="27"/>
  <c r="W690" i="27" s="1"/>
  <c r="V704" i="27"/>
  <c r="W704" i="27" s="1"/>
  <c r="V722" i="27"/>
  <c r="W722" i="27" s="1"/>
  <c r="V730" i="27"/>
  <c r="W730" i="27" s="1"/>
  <c r="V739" i="27"/>
  <c r="W739" i="27" s="1"/>
  <c r="V744" i="27"/>
  <c r="W744" i="27" s="1"/>
  <c r="V749" i="27"/>
  <c r="W749" i="27" s="1"/>
  <c r="V752" i="27"/>
  <c r="W752" i="27" s="1"/>
  <c r="V773" i="27"/>
  <c r="W773" i="27" s="1"/>
  <c r="V781" i="27"/>
  <c r="W781" i="27" s="1"/>
  <c r="V800" i="27"/>
  <c r="W800" i="27" s="1"/>
  <c r="V803" i="27"/>
  <c r="W803" i="27" s="1"/>
  <c r="V809" i="27"/>
  <c r="W809" i="27" s="1"/>
  <c r="V823" i="27"/>
  <c r="W823" i="27" s="1"/>
  <c r="V832" i="27"/>
  <c r="W832" i="27" s="1"/>
  <c r="V835" i="27"/>
  <c r="W835" i="27" s="1"/>
  <c r="V841" i="27"/>
  <c r="W841" i="27" s="1"/>
  <c r="V855" i="27"/>
  <c r="W855" i="27" s="1"/>
  <c r="V864" i="27"/>
  <c r="W864" i="27" s="1"/>
  <c r="V955" i="27"/>
  <c r="W955" i="27" s="1"/>
  <c r="V668" i="27"/>
  <c r="W668" i="27" s="1"/>
  <c r="V676" i="27"/>
  <c r="W676" i="27" s="1"/>
  <c r="V692" i="27"/>
  <c r="W692" i="27" s="1"/>
  <c r="V700" i="27"/>
  <c r="W700" i="27" s="1"/>
  <c r="V747" i="27"/>
  <c r="W747" i="27" s="1"/>
  <c r="V748" i="27"/>
  <c r="W748" i="27" s="1"/>
  <c r="V755" i="27"/>
  <c r="W755" i="27" s="1"/>
  <c r="V779" i="27"/>
  <c r="W779" i="27" s="1"/>
  <c r="V788" i="27"/>
  <c r="W788" i="27" s="1"/>
  <c r="V804" i="27"/>
  <c r="W804" i="27" s="1"/>
  <c r="V812" i="27"/>
  <c r="W812" i="27" s="1"/>
  <c r="V820" i="27"/>
  <c r="W820" i="27" s="1"/>
  <c r="V828" i="27"/>
  <c r="W828" i="27" s="1"/>
  <c r="V836" i="27"/>
  <c r="W836" i="27" s="1"/>
  <c r="V844" i="27"/>
  <c r="W844" i="27" s="1"/>
  <c r="V852" i="27"/>
  <c r="W852" i="27" s="1"/>
  <c r="V860" i="27"/>
  <c r="W860" i="27" s="1"/>
  <c r="V868" i="27"/>
  <c r="W868" i="27" s="1"/>
  <c r="V873" i="27"/>
  <c r="W873" i="27" s="1"/>
  <c r="V884" i="27"/>
  <c r="W884" i="27" s="1"/>
  <c r="V908" i="27"/>
  <c r="W908" i="27" s="1"/>
  <c r="V931" i="27"/>
  <c r="W931" i="27" s="1"/>
  <c r="V969" i="27"/>
  <c r="W969" i="27" s="1"/>
  <c r="V1001" i="27"/>
  <c r="W1001" i="27" s="1"/>
  <c r="V1019" i="27"/>
  <c r="W1019" i="27" s="1"/>
  <c r="V763" i="27"/>
  <c r="W763" i="27" s="1"/>
  <c r="V771" i="27"/>
  <c r="W771" i="27" s="1"/>
  <c r="V787" i="27"/>
  <c r="W787" i="27" s="1"/>
  <c r="V794" i="27"/>
  <c r="W794" i="27" s="1"/>
  <c r="V802" i="27"/>
  <c r="W802" i="27" s="1"/>
  <c r="V891" i="27"/>
  <c r="W891" i="27" s="1"/>
  <c r="V899" i="27"/>
  <c r="W899" i="27" s="1"/>
  <c r="V907" i="27"/>
  <c r="W907" i="27" s="1"/>
  <c r="V915" i="27"/>
  <c r="W915" i="27" s="1"/>
  <c r="V923" i="27"/>
  <c r="W923" i="27" s="1"/>
  <c r="V938" i="27"/>
  <c r="W938" i="27" s="1"/>
  <c r="V946" i="27"/>
  <c r="W946" i="27" s="1"/>
  <c r="V954" i="27"/>
  <c r="W954" i="27" s="1"/>
  <c r="V963" i="27"/>
  <c r="W963" i="27" s="1"/>
  <c r="V975" i="27"/>
  <c r="W975" i="27" s="1"/>
  <c r="V986" i="27"/>
  <c r="W986" i="27" s="1"/>
  <c r="V995" i="27"/>
  <c r="W995" i="27" s="1"/>
  <c r="V1007" i="27"/>
  <c r="W1007" i="27" s="1"/>
  <c r="V673" i="27"/>
  <c r="W673" i="27" s="1"/>
  <c r="V681" i="27"/>
  <c r="W681" i="27" s="1"/>
  <c r="V689" i="27"/>
  <c r="W689" i="27" s="1"/>
  <c r="V697" i="27"/>
  <c r="W697" i="27" s="1"/>
  <c r="V729" i="27"/>
  <c r="W729" i="27" s="1"/>
  <c r="V737" i="27"/>
  <c r="W737" i="27" s="1"/>
  <c r="V745" i="27"/>
  <c r="W745" i="27" s="1"/>
  <c r="V753" i="27"/>
  <c r="W753" i="27" s="1"/>
  <c r="V810" i="27"/>
  <c r="W810" i="27" s="1"/>
  <c r="V818" i="27"/>
  <c r="W818" i="27" s="1"/>
  <c r="V826" i="27"/>
  <c r="W826" i="27" s="1"/>
  <c r="V834" i="27"/>
  <c r="W834" i="27" s="1"/>
  <c r="V842" i="27"/>
  <c r="W842" i="27" s="1"/>
  <c r="V850" i="27"/>
  <c r="W850" i="27" s="1"/>
  <c r="V858" i="27"/>
  <c r="W858" i="27" s="1"/>
  <c r="V867" i="27"/>
  <c r="W867" i="27" s="1"/>
  <c r="V883" i="27"/>
  <c r="W883" i="27" s="1"/>
  <c r="V929" i="27"/>
  <c r="W929" i="27" s="1"/>
  <c r="V930" i="27"/>
  <c r="W930" i="27" s="1"/>
  <c r="V934" i="27"/>
  <c r="W934" i="27" s="1"/>
  <c r="V942" i="27"/>
  <c r="W942" i="27" s="1"/>
  <c r="V1004" i="27"/>
  <c r="W1004" i="27" s="1"/>
  <c r="V1012" i="27"/>
  <c r="W1012" i="27" s="1"/>
  <c r="V1017" i="27"/>
  <c r="W1017" i="27" s="1"/>
  <c r="V1018" i="27"/>
  <c r="W1018" i="27" s="1"/>
  <c r="V705" i="27"/>
  <c r="W705" i="27" s="1"/>
  <c r="V713" i="27"/>
  <c r="W713" i="27" s="1"/>
  <c r="V721" i="27"/>
  <c r="W721" i="27" s="1"/>
  <c r="V875" i="27"/>
  <c r="W875" i="27" s="1"/>
  <c r="V890" i="27"/>
  <c r="W890" i="27" s="1"/>
  <c r="V898" i="27"/>
  <c r="W898" i="27" s="1"/>
  <c r="V906" i="27"/>
  <c r="W906" i="27" s="1"/>
  <c r="V914" i="27"/>
  <c r="W914" i="27" s="1"/>
  <c r="V922" i="27"/>
  <c r="W922" i="27" s="1"/>
  <c r="V949" i="27"/>
  <c r="W949" i="27" s="1"/>
  <c r="V960" i="27"/>
  <c r="W960" i="27" s="1"/>
  <c r="V962" i="27"/>
  <c r="W962" i="27" s="1"/>
  <c r="V971" i="27"/>
  <c r="W971" i="27" s="1"/>
  <c r="V982" i="27"/>
  <c r="W982" i="27" s="1"/>
  <c r="V994" i="27"/>
  <c r="W994" i="27" s="1"/>
  <c r="V1003" i="27"/>
  <c r="W1003" i="27" s="1"/>
  <c r="V866" i="27"/>
  <c r="W866" i="27" s="1"/>
  <c r="V879" i="27"/>
  <c r="W879" i="27" s="1"/>
  <c r="V881" i="27"/>
  <c r="W881" i="27" s="1"/>
  <c r="V882" i="27"/>
  <c r="W882" i="27" s="1"/>
  <c r="V886" i="27"/>
  <c r="W886" i="27" s="1"/>
  <c r="V894" i="27"/>
  <c r="W894" i="27" s="1"/>
  <c r="V910" i="27"/>
  <c r="W910" i="27" s="1"/>
  <c r="V926" i="27"/>
  <c r="W926" i="27" s="1"/>
  <c r="V933" i="27"/>
  <c r="W933" i="27" s="1"/>
  <c r="V937" i="27"/>
  <c r="W937" i="27" s="1"/>
  <c r="V945" i="27"/>
  <c r="W945" i="27" s="1"/>
  <c r="V951" i="27"/>
  <c r="W951" i="27" s="1"/>
  <c r="V953" i="27"/>
  <c r="W953" i="27" s="1"/>
  <c r="V966" i="27"/>
  <c r="W966" i="27" s="1"/>
  <c r="V985" i="27"/>
  <c r="W985" i="27" s="1"/>
  <c r="V998" i="27"/>
  <c r="W998" i="27" s="1"/>
  <c r="V1011" i="27"/>
  <c r="W1011" i="27" s="1"/>
  <c r="V734" i="27"/>
  <c r="W734" i="27" s="1"/>
  <c r="V806" i="27"/>
  <c r="W806" i="27" s="1"/>
  <c r="V814" i="27"/>
  <c r="W814" i="27" s="1"/>
  <c r="V822" i="27"/>
  <c r="W822" i="27" s="1"/>
  <c r="V830" i="27"/>
  <c r="W830" i="27" s="1"/>
  <c r="V838" i="27"/>
  <c r="W838" i="27" s="1"/>
  <c r="V874" i="27"/>
  <c r="W874" i="27" s="1"/>
  <c r="V901" i="27"/>
  <c r="W901" i="27" s="1"/>
  <c r="V917" i="27"/>
  <c r="W917" i="27" s="1"/>
  <c r="V935" i="27"/>
  <c r="W935" i="27" s="1"/>
  <c r="V943" i="27"/>
  <c r="W943" i="27" s="1"/>
  <c r="V970" i="27"/>
  <c r="W970" i="27" s="1"/>
  <c r="V979" i="27"/>
  <c r="W979" i="27" s="1"/>
  <c r="V991" i="27"/>
  <c r="W991" i="27" s="1"/>
  <c r="V1002" i="27"/>
  <c r="W1002" i="27" s="1"/>
  <c r="V742" i="27"/>
  <c r="W742" i="27" s="1"/>
  <c r="V774" i="27"/>
  <c r="W774" i="27" s="1"/>
  <c r="V782" i="27"/>
  <c r="W782" i="27" s="1"/>
  <c r="V790" i="27"/>
  <c r="W790" i="27" s="1"/>
  <c r="V798" i="27"/>
  <c r="W798" i="27" s="1"/>
  <c r="V846" i="27"/>
  <c r="W846" i="27" s="1"/>
  <c r="V854" i="27"/>
  <c r="W854" i="27" s="1"/>
  <c r="V862" i="27"/>
  <c r="W862" i="27" s="1"/>
  <c r="V885" i="27"/>
  <c r="W885" i="27" s="1"/>
  <c r="V889" i="27"/>
  <c r="W889" i="27" s="1"/>
  <c r="V905" i="27"/>
  <c r="W905" i="27" s="1"/>
  <c r="V913" i="27"/>
  <c r="W913" i="27" s="1"/>
  <c r="V921" i="27"/>
  <c r="W921" i="27" s="1"/>
  <c r="V928" i="27"/>
  <c r="W928" i="27" s="1"/>
  <c r="V932" i="27"/>
  <c r="W932" i="27" s="1"/>
  <c r="V959" i="27"/>
  <c r="W959" i="27" s="1"/>
  <c r="V961" i="27"/>
  <c r="W961" i="27" s="1"/>
  <c r="V974" i="27"/>
  <c r="W974" i="27" s="1"/>
  <c r="V993" i="27"/>
  <c r="W993" i="27" s="1"/>
  <c r="V1006" i="27"/>
  <c r="W1006" i="27" s="1"/>
  <c r="V1008" i="27"/>
  <c r="W1008" i="27" s="1"/>
  <c r="V1009" i="27"/>
  <c r="W1009" i="27" s="1"/>
  <c r="V1010" i="27"/>
  <c r="W1010" i="27" s="1"/>
  <c r="V1020" i="27"/>
  <c r="W1020" i="27" s="1"/>
  <c r="V869" i="27"/>
  <c r="W869" i="27" s="1"/>
  <c r="V893" i="27"/>
  <c r="W893" i="27" s="1"/>
  <c r="V909" i="27"/>
  <c r="W909" i="27" s="1"/>
  <c r="V925" i="27"/>
  <c r="W925" i="27" s="1"/>
  <c r="V941" i="27"/>
  <c r="W941" i="27" s="1"/>
  <c r="V957" i="27"/>
  <c r="W957" i="27" s="1"/>
  <c r="V958" i="27"/>
  <c r="W958" i="27" s="1"/>
  <c r="V965" i="27"/>
  <c r="W965" i="27" s="1"/>
  <c r="V973" i="27"/>
  <c r="W973" i="27" s="1"/>
  <c r="V981" i="27"/>
  <c r="W981" i="27" s="1"/>
  <c r="V997" i="27"/>
  <c r="W997" i="27" s="1"/>
  <c r="V1005" i="27"/>
  <c r="W1005" i="27" s="1"/>
  <c r="V1013" i="27"/>
  <c r="W1013" i="27" s="1"/>
  <c r="V1014" i="27"/>
  <c r="W1014" i="27" s="1"/>
  <c r="V989" i="27"/>
  <c r="W989" i="27" s="1"/>
  <c r="V872" i="27"/>
  <c r="W872" i="27" s="1"/>
  <c r="V880" i="27"/>
  <c r="W880" i="27" s="1"/>
  <c r="V888" i="27"/>
  <c r="W888" i="27" s="1"/>
  <c r="V896" i="27"/>
  <c r="W896" i="27" s="1"/>
  <c r="V904" i="27"/>
  <c r="W904" i="27" s="1"/>
  <c r="V912" i="27"/>
  <c r="W912" i="27" s="1"/>
  <c r="V920" i="27"/>
  <c r="W920" i="27" s="1"/>
  <c r="V936" i="27"/>
  <c r="W936" i="27" s="1"/>
  <c r="V944" i="27"/>
  <c r="W944" i="27" s="1"/>
  <c r="V952" i="27"/>
  <c r="W952" i="27" s="1"/>
  <c r="V968" i="27"/>
  <c r="W968" i="27" s="1"/>
  <c r="V976" i="27"/>
  <c r="W976" i="27" s="1"/>
  <c r="V984" i="27"/>
  <c r="W984" i="27" s="1"/>
  <c r="V992" i="27"/>
  <c r="W992" i="27" s="1"/>
  <c r="V1000" i="27"/>
  <c r="W1000" i="27" s="1"/>
  <c r="V1016" i="27"/>
  <c r="W1016" i="27" s="1"/>
  <c r="V582" i="26"/>
  <c r="V859" i="26"/>
  <c r="V57" i="26"/>
  <c r="V429" i="26"/>
  <c r="V550" i="26"/>
  <c r="V726" i="26"/>
  <c r="V811" i="26"/>
  <c r="V558" i="26"/>
  <c r="V685" i="26"/>
  <c r="V534" i="26"/>
  <c r="V133" i="26"/>
  <c r="V166" i="26"/>
  <c r="V622" i="26"/>
  <c r="V654" i="26"/>
  <c r="V542" i="26"/>
  <c r="V69" i="26"/>
  <c r="V238" i="26"/>
  <c r="V850" i="26"/>
  <c r="V477" i="26"/>
  <c r="V514" i="26"/>
  <c r="V975" i="24"/>
  <c r="V158" i="24"/>
  <c r="V1007" i="24"/>
  <c r="V853" i="24"/>
  <c r="V960" i="24"/>
  <c r="V751" i="24"/>
  <c r="V888" i="24"/>
  <c r="V505" i="24"/>
  <c r="V718" i="26"/>
  <c r="V770" i="26"/>
  <c r="W770" i="26" s="1"/>
  <c r="V70" i="26"/>
  <c r="V77" i="26"/>
  <c r="W77" i="26" s="1"/>
  <c r="V117" i="26"/>
  <c r="W117" i="26" s="1"/>
  <c r="V149" i="26"/>
  <c r="W149" i="26" s="1"/>
  <c r="V461" i="26"/>
  <c r="W461" i="26" s="1"/>
  <c r="V574" i="26"/>
  <c r="W574" i="26" s="1"/>
  <c r="V638" i="26"/>
  <c r="W638" i="26" s="1"/>
  <c r="V678" i="26"/>
  <c r="W678" i="26" s="1"/>
  <c r="V389" i="26"/>
  <c r="W389" i="26" s="1"/>
  <c r="V738" i="26"/>
  <c r="W738" i="26" s="1"/>
  <c r="V53" i="26"/>
  <c r="W53" i="26" s="1"/>
  <c r="V61" i="26"/>
  <c r="W61" i="26" s="1"/>
  <c r="V101" i="26"/>
  <c r="W101" i="26" s="1"/>
  <c r="V261" i="26"/>
  <c r="W261" i="26" s="1"/>
  <c r="V421" i="26"/>
  <c r="W421" i="26" s="1"/>
  <c r="V677" i="26"/>
  <c r="W677" i="26" s="1"/>
  <c r="V843" i="26"/>
  <c r="W843" i="26" s="1"/>
  <c r="V174" i="26"/>
  <c r="W174" i="26" s="1"/>
  <c r="V445" i="26"/>
  <c r="W445" i="26" s="1"/>
  <c r="V590" i="26"/>
  <c r="W590" i="26" s="1"/>
  <c r="V686" i="26"/>
  <c r="W686" i="26" s="1"/>
  <c r="V694" i="26"/>
  <c r="W694" i="26" s="1"/>
  <c r="V709" i="26"/>
  <c r="W709" i="26" s="1"/>
  <c r="V754" i="26"/>
  <c r="W754" i="26" s="1"/>
  <c r="V794" i="26"/>
  <c r="W794" i="26" s="1"/>
  <c r="V802" i="26"/>
  <c r="W802" i="26" s="1"/>
  <c r="V818" i="26"/>
  <c r="W818" i="26" s="1"/>
  <c r="V874" i="26"/>
  <c r="W874" i="26" s="1"/>
  <c r="V190" i="26"/>
  <c r="W190" i="26" s="1"/>
  <c r="V198" i="26"/>
  <c r="W198" i="26" s="1"/>
  <c r="V293" i="26"/>
  <c r="W293" i="26" s="1"/>
  <c r="V490" i="26"/>
  <c r="W490" i="26" s="1"/>
  <c r="V510" i="26"/>
  <c r="V834" i="26"/>
  <c r="W834" i="26" s="1"/>
  <c r="V842" i="26"/>
  <c r="W842" i="26" s="1"/>
  <c r="V118" i="26"/>
  <c r="W118" i="26" s="1"/>
  <c r="V301" i="26"/>
  <c r="W301" i="26" s="1"/>
  <c r="V341" i="26"/>
  <c r="W341" i="26" s="1"/>
  <c r="V488" i="26"/>
  <c r="W488" i="26" s="1"/>
  <c r="V491" i="26"/>
  <c r="W491" i="26" s="1"/>
  <c r="V616" i="26"/>
  <c r="W616" i="26" s="1"/>
  <c r="V703" i="26"/>
  <c r="W703" i="26" s="1"/>
  <c r="V705" i="26"/>
  <c r="W705" i="26" s="1"/>
  <c r="V787" i="26"/>
  <c r="W787" i="26" s="1"/>
  <c r="V826" i="26"/>
  <c r="W826" i="26" s="1"/>
  <c r="V851" i="26"/>
  <c r="W851" i="26" s="1"/>
  <c r="V968" i="26"/>
  <c r="W968" i="26" s="1"/>
  <c r="V86" i="26"/>
  <c r="W86" i="26" s="1"/>
  <c r="V163" i="26"/>
  <c r="W163" i="26" s="1"/>
  <c r="V230" i="26"/>
  <c r="W230" i="26" s="1"/>
  <c r="V326" i="26"/>
  <c r="W326" i="26" s="1"/>
  <c r="V670" i="26"/>
  <c r="W670" i="26" s="1"/>
  <c r="V711" i="26"/>
  <c r="W711" i="26" s="1"/>
  <c r="V715" i="26"/>
  <c r="W715" i="26" s="1"/>
  <c r="V771" i="26"/>
  <c r="W771" i="26" s="1"/>
  <c r="V819" i="26"/>
  <c r="W819" i="26" s="1"/>
  <c r="V887" i="26"/>
  <c r="W887" i="26" s="1"/>
  <c r="V960" i="26"/>
  <c r="W960" i="26" s="1"/>
  <c r="V981" i="26"/>
  <c r="W981" i="26" s="1"/>
  <c r="V1000" i="26"/>
  <c r="W1000" i="26" s="1"/>
  <c r="V909" i="26"/>
  <c r="W909" i="26" s="1"/>
  <c r="V919" i="26"/>
  <c r="W919" i="26" s="1"/>
  <c r="V933" i="26"/>
  <c r="W933" i="26" s="1"/>
  <c r="V944" i="26"/>
  <c r="W944" i="26" s="1"/>
  <c r="V984" i="26"/>
  <c r="W984" i="26" s="1"/>
  <c r="V889" i="26"/>
  <c r="W889" i="26" s="1"/>
  <c r="V992" i="26"/>
  <c r="W992" i="26" s="1"/>
  <c r="V881" i="26"/>
  <c r="W881" i="26" s="1"/>
  <c r="V898" i="26"/>
  <c r="W898" i="26" s="1"/>
  <c r="V901" i="26"/>
  <c r="W901" i="26" s="1"/>
  <c r="V925" i="26"/>
  <c r="W925" i="26" s="1"/>
  <c r="V896" i="26"/>
  <c r="W896" i="26" s="1"/>
  <c r="V941" i="26"/>
  <c r="W941" i="26" s="1"/>
  <c r="V928" i="26"/>
  <c r="W928" i="26" s="1"/>
  <c r="V1008" i="26"/>
  <c r="W1008" i="26" s="1"/>
  <c r="V888" i="26"/>
  <c r="W888" i="26" s="1"/>
  <c r="V912" i="26"/>
  <c r="V936" i="26"/>
  <c r="W936" i="26" s="1"/>
  <c r="V952" i="26"/>
  <c r="W952" i="26" s="1"/>
  <c r="V44" i="26"/>
  <c r="W44" i="26" s="1"/>
  <c r="V52" i="26"/>
  <c r="W52" i="26" s="1"/>
  <c r="V47" i="26"/>
  <c r="W47" i="26" s="1"/>
  <c r="V33" i="26"/>
  <c r="W33" i="26" s="1"/>
  <c r="V41" i="26"/>
  <c r="W41" i="26" s="1"/>
  <c r="V49" i="26"/>
  <c r="W49" i="26" s="1"/>
  <c r="V46" i="26"/>
  <c r="W46" i="26" s="1"/>
  <c r="V72" i="26"/>
  <c r="W72" i="26" s="1"/>
  <c r="V23" i="26"/>
  <c r="W23" i="26" s="1"/>
  <c r="V26" i="26"/>
  <c r="W26" i="26" s="1"/>
  <c r="V34" i="26"/>
  <c r="W34" i="26" s="1"/>
  <c r="V42" i="26"/>
  <c r="W42" i="26" s="1"/>
  <c r="V50" i="26"/>
  <c r="W50" i="26" s="1"/>
  <c r="V39" i="26"/>
  <c r="W39" i="26" s="1"/>
  <c r="V56" i="26"/>
  <c r="W56" i="26" s="1"/>
  <c r="V168" i="26"/>
  <c r="W168" i="26" s="1"/>
  <c r="V448" i="26"/>
  <c r="W448" i="26" s="1"/>
  <c r="V32" i="26"/>
  <c r="W32" i="26" s="1"/>
  <c r="V40" i="26"/>
  <c r="W40" i="26" s="1"/>
  <c r="V48" i="26"/>
  <c r="W48" i="26" s="1"/>
  <c r="V64" i="26"/>
  <c r="W64" i="26" s="1"/>
  <c r="V68" i="26"/>
  <c r="W68" i="26" s="1"/>
  <c r="V87" i="26"/>
  <c r="W87" i="26" s="1"/>
  <c r="V96" i="26"/>
  <c r="W96" i="26" s="1"/>
  <c r="V99" i="26"/>
  <c r="W99" i="26" s="1"/>
  <c r="V102" i="26"/>
  <c r="W102" i="26" s="1"/>
  <c r="V114" i="26"/>
  <c r="W114" i="26" s="1"/>
  <c r="V119" i="26"/>
  <c r="W119" i="26" s="1"/>
  <c r="V128" i="26"/>
  <c r="W128" i="26" s="1"/>
  <c r="V131" i="26"/>
  <c r="W131" i="26" s="1"/>
  <c r="V134" i="26"/>
  <c r="W134" i="26" s="1"/>
  <c r="V142" i="26"/>
  <c r="W142" i="26" s="1"/>
  <c r="V154" i="26"/>
  <c r="W154" i="26" s="1"/>
  <c r="V162" i="26"/>
  <c r="W162" i="26" s="1"/>
  <c r="V183" i="26"/>
  <c r="W183" i="26" s="1"/>
  <c r="V192" i="26"/>
  <c r="W192" i="26" s="1"/>
  <c r="V195" i="26"/>
  <c r="W195" i="26" s="1"/>
  <c r="V197" i="26"/>
  <c r="W197" i="26" s="1"/>
  <c r="V201" i="26"/>
  <c r="W201" i="26" s="1"/>
  <c r="V226" i="26"/>
  <c r="W226" i="26" s="1"/>
  <c r="V247" i="26"/>
  <c r="W247" i="26" s="1"/>
  <c r="V256" i="26"/>
  <c r="W256" i="26" s="1"/>
  <c r="V265" i="26"/>
  <c r="W265" i="26" s="1"/>
  <c r="V273" i="26"/>
  <c r="W273" i="26" s="1"/>
  <c r="V281" i="26"/>
  <c r="W281" i="26" s="1"/>
  <c r="V289" i="26"/>
  <c r="W289" i="26" s="1"/>
  <c r="V320" i="26"/>
  <c r="W320" i="26" s="1"/>
  <c r="V328" i="26"/>
  <c r="W328" i="26" s="1"/>
  <c r="V336" i="26"/>
  <c r="W336" i="26" s="1"/>
  <c r="V345" i="26"/>
  <c r="W345" i="26" s="1"/>
  <c r="V353" i="26"/>
  <c r="W353" i="26" s="1"/>
  <c r="V361" i="26"/>
  <c r="W361" i="26" s="1"/>
  <c r="V369" i="26"/>
  <c r="W369" i="26" s="1"/>
  <c r="V377" i="26"/>
  <c r="W377" i="26" s="1"/>
  <c r="V385" i="26"/>
  <c r="W385" i="26" s="1"/>
  <c r="V424" i="26"/>
  <c r="W424" i="26" s="1"/>
  <c r="V455" i="26"/>
  <c r="W455" i="26" s="1"/>
  <c r="V506" i="26"/>
  <c r="W506" i="26" s="1"/>
  <c r="V509" i="26"/>
  <c r="W509" i="26" s="1"/>
  <c r="V615" i="26"/>
  <c r="W615" i="26" s="1"/>
  <c r="V634" i="26"/>
  <c r="W634" i="26" s="1"/>
  <c r="V121" i="26"/>
  <c r="W121" i="26" s="1"/>
  <c r="V138" i="26"/>
  <c r="W138" i="26" s="1"/>
  <c r="V151" i="26"/>
  <c r="W151" i="26" s="1"/>
  <c r="V185" i="26"/>
  <c r="W185" i="26" s="1"/>
  <c r="V240" i="26"/>
  <c r="W240" i="26" s="1"/>
  <c r="V249" i="26"/>
  <c r="W249" i="26" s="1"/>
  <c r="V257" i="26"/>
  <c r="W257" i="26" s="1"/>
  <c r="V457" i="26"/>
  <c r="W457" i="26" s="1"/>
  <c r="V568" i="26"/>
  <c r="W568" i="26" s="1"/>
  <c r="V73" i="26"/>
  <c r="W73" i="26" s="1"/>
  <c r="V82" i="26"/>
  <c r="W82" i="26" s="1"/>
  <c r="V95" i="26"/>
  <c r="W95" i="26" s="1"/>
  <c r="V109" i="26"/>
  <c r="W109" i="26" s="1"/>
  <c r="V110" i="26"/>
  <c r="W110" i="26" s="1"/>
  <c r="V127" i="26"/>
  <c r="W127" i="26" s="1"/>
  <c r="V137" i="26"/>
  <c r="W137" i="26" s="1"/>
  <c r="V145" i="26"/>
  <c r="W145" i="26" s="1"/>
  <c r="V170" i="26"/>
  <c r="W170" i="26" s="1"/>
  <c r="V191" i="26"/>
  <c r="W191" i="26" s="1"/>
  <c r="V200" i="26"/>
  <c r="W200" i="26" s="1"/>
  <c r="V203" i="26"/>
  <c r="W203" i="26" s="1"/>
  <c r="V209" i="26"/>
  <c r="W209" i="26" s="1"/>
  <c r="V221" i="26"/>
  <c r="W221" i="26" s="1"/>
  <c r="V222" i="26"/>
  <c r="W222" i="26" s="1"/>
  <c r="V234" i="26"/>
  <c r="W234" i="26" s="1"/>
  <c r="V255" i="26"/>
  <c r="W255" i="26" s="1"/>
  <c r="V267" i="26"/>
  <c r="W267" i="26" s="1"/>
  <c r="V275" i="26"/>
  <c r="W275" i="26" s="1"/>
  <c r="V283" i="26"/>
  <c r="W283" i="26" s="1"/>
  <c r="V291" i="26"/>
  <c r="W291" i="26" s="1"/>
  <c r="V294" i="26"/>
  <c r="W294" i="26" s="1"/>
  <c r="V306" i="26"/>
  <c r="W306" i="26" s="1"/>
  <c r="V314" i="26"/>
  <c r="W314" i="26" s="1"/>
  <c r="V319" i="26"/>
  <c r="W319" i="26" s="1"/>
  <c r="V327" i="26"/>
  <c r="W327" i="26" s="1"/>
  <c r="V335" i="26"/>
  <c r="W335" i="26" s="1"/>
  <c r="V347" i="26"/>
  <c r="W347" i="26" s="1"/>
  <c r="V355" i="26"/>
  <c r="W355" i="26" s="1"/>
  <c r="V363" i="26"/>
  <c r="W363" i="26" s="1"/>
  <c r="V371" i="26"/>
  <c r="W371" i="26" s="1"/>
  <c r="V379" i="26"/>
  <c r="W379" i="26" s="1"/>
  <c r="V387" i="26"/>
  <c r="W387" i="26" s="1"/>
  <c r="V390" i="26"/>
  <c r="W390" i="26" s="1"/>
  <c r="V398" i="26"/>
  <c r="W398" i="26" s="1"/>
  <c r="V410" i="26"/>
  <c r="W410" i="26" s="1"/>
  <c r="V418" i="26"/>
  <c r="W418" i="26" s="1"/>
  <c r="V423" i="26"/>
  <c r="W423" i="26" s="1"/>
  <c r="V433" i="26"/>
  <c r="W433" i="26" s="1"/>
  <c r="V465" i="26"/>
  <c r="W465" i="26" s="1"/>
  <c r="V498" i="26"/>
  <c r="W498" i="26" s="1"/>
  <c r="V529" i="26"/>
  <c r="W529" i="26" s="1"/>
  <c r="V666" i="26"/>
  <c r="W666" i="26" s="1"/>
  <c r="V63" i="26"/>
  <c r="W63" i="26" s="1"/>
  <c r="V312" i="26"/>
  <c r="W312" i="26" s="1"/>
  <c r="V321" i="26"/>
  <c r="W321" i="26" s="1"/>
  <c r="V434" i="26"/>
  <c r="W434" i="26" s="1"/>
  <c r="V451" i="26"/>
  <c r="W451" i="26" s="1"/>
  <c r="V496" i="26"/>
  <c r="W496" i="26" s="1"/>
  <c r="V29" i="26"/>
  <c r="W29" i="26" s="1"/>
  <c r="V37" i="26"/>
  <c r="W37" i="26" s="1"/>
  <c r="V58" i="26"/>
  <c r="W58" i="26" s="1"/>
  <c r="V59" i="26"/>
  <c r="W59" i="26" s="1"/>
  <c r="V65" i="26"/>
  <c r="W65" i="26" s="1"/>
  <c r="V71" i="26"/>
  <c r="W71" i="26" s="1"/>
  <c r="V75" i="26"/>
  <c r="W75" i="26" s="1"/>
  <c r="V94" i="26"/>
  <c r="W94" i="26" s="1"/>
  <c r="V105" i="26"/>
  <c r="W105" i="26" s="1"/>
  <c r="V126" i="26"/>
  <c r="W126" i="26" s="1"/>
  <c r="V139" i="26"/>
  <c r="W139" i="26" s="1"/>
  <c r="V141" i="26"/>
  <c r="W141" i="26" s="1"/>
  <c r="V147" i="26"/>
  <c r="W147" i="26" s="1"/>
  <c r="V157" i="26"/>
  <c r="W157" i="26" s="1"/>
  <c r="V158" i="26"/>
  <c r="W158" i="26" s="1"/>
  <c r="V178" i="26"/>
  <c r="W178" i="26" s="1"/>
  <c r="V199" i="26"/>
  <c r="W199" i="26" s="1"/>
  <c r="V208" i="26"/>
  <c r="W208" i="26" s="1"/>
  <c r="V211" i="26"/>
  <c r="W211" i="26" s="1"/>
  <c r="V213" i="26"/>
  <c r="W213" i="26" s="1"/>
  <c r="V217" i="26"/>
  <c r="W217" i="26" s="1"/>
  <c r="V229" i="26"/>
  <c r="W229" i="26" s="1"/>
  <c r="V242" i="26"/>
  <c r="W242" i="26" s="1"/>
  <c r="V254" i="26"/>
  <c r="W254" i="26" s="1"/>
  <c r="V264" i="26"/>
  <c r="W264" i="26" s="1"/>
  <c r="V272" i="26"/>
  <c r="W272" i="26" s="1"/>
  <c r="V280" i="26"/>
  <c r="W280" i="26" s="1"/>
  <c r="V288" i="26"/>
  <c r="W288" i="26" s="1"/>
  <c r="V297" i="26"/>
  <c r="W297" i="26" s="1"/>
  <c r="V318" i="26"/>
  <c r="W318" i="26" s="1"/>
  <c r="V334" i="26"/>
  <c r="W334" i="26" s="1"/>
  <c r="V344" i="26"/>
  <c r="W344" i="26" s="1"/>
  <c r="V352" i="26"/>
  <c r="W352" i="26" s="1"/>
  <c r="V360" i="26"/>
  <c r="W360" i="26" s="1"/>
  <c r="V368" i="26"/>
  <c r="W368" i="26" s="1"/>
  <c r="V376" i="26"/>
  <c r="W376" i="26" s="1"/>
  <c r="V384" i="26"/>
  <c r="W384" i="26" s="1"/>
  <c r="V393" i="26"/>
  <c r="W393" i="26" s="1"/>
  <c r="V401" i="26"/>
  <c r="W401" i="26" s="1"/>
  <c r="V422" i="26"/>
  <c r="W422" i="26" s="1"/>
  <c r="V432" i="26"/>
  <c r="W432" i="26" s="1"/>
  <c r="V435" i="26"/>
  <c r="W435" i="26" s="1"/>
  <c r="V437" i="26"/>
  <c r="W437" i="26" s="1"/>
  <c r="V441" i="26"/>
  <c r="W441" i="26" s="1"/>
  <c r="V450" i="26"/>
  <c r="W450" i="26" s="1"/>
  <c r="V464" i="26"/>
  <c r="W464" i="26" s="1"/>
  <c r="V467" i="26"/>
  <c r="W467" i="26" s="1"/>
  <c r="V469" i="26"/>
  <c r="W469" i="26" s="1"/>
  <c r="V473" i="26"/>
  <c r="W473" i="26" s="1"/>
  <c r="V476" i="26"/>
  <c r="W476" i="26" s="1"/>
  <c r="V485" i="26"/>
  <c r="W485" i="26" s="1"/>
  <c r="V486" i="26"/>
  <c r="W486" i="26" s="1"/>
  <c r="V489" i="26"/>
  <c r="W489" i="26" s="1"/>
  <c r="V501" i="26"/>
  <c r="W501" i="26" s="1"/>
  <c r="V502" i="26"/>
  <c r="W502" i="26" s="1"/>
  <c r="V601" i="26"/>
  <c r="W601" i="26" s="1"/>
  <c r="V610" i="26"/>
  <c r="W610" i="26" s="1"/>
  <c r="V159" i="26"/>
  <c r="W159" i="26" s="1"/>
  <c r="V179" i="26"/>
  <c r="W179" i="26" s="1"/>
  <c r="V231" i="26"/>
  <c r="W231" i="26" s="1"/>
  <c r="V408" i="26"/>
  <c r="W408" i="26" s="1"/>
  <c r="V416" i="26"/>
  <c r="W416" i="26" s="1"/>
  <c r="V425" i="26"/>
  <c r="W425" i="26" s="1"/>
  <c r="V45" i="26"/>
  <c r="W45" i="26" s="1"/>
  <c r="V55" i="26"/>
  <c r="W55" i="26" s="1"/>
  <c r="V90" i="26"/>
  <c r="W90" i="26" s="1"/>
  <c r="V104" i="26"/>
  <c r="W104" i="26" s="1"/>
  <c r="V107" i="26"/>
  <c r="W107" i="26" s="1"/>
  <c r="V113" i="26"/>
  <c r="W113" i="26" s="1"/>
  <c r="V122" i="26"/>
  <c r="W122" i="26" s="1"/>
  <c r="V136" i="26"/>
  <c r="W136" i="26" s="1"/>
  <c r="V144" i="26"/>
  <c r="W144" i="26" s="1"/>
  <c r="V153" i="26"/>
  <c r="W153" i="26" s="1"/>
  <c r="V161" i="26"/>
  <c r="W161" i="26" s="1"/>
  <c r="V186" i="26"/>
  <c r="W186" i="26" s="1"/>
  <c r="V207" i="26"/>
  <c r="W207" i="26" s="1"/>
  <c r="V216" i="26"/>
  <c r="W216" i="26" s="1"/>
  <c r="V219" i="26"/>
  <c r="W219" i="26" s="1"/>
  <c r="V225" i="26"/>
  <c r="W225" i="26" s="1"/>
  <c r="V250" i="26"/>
  <c r="W250" i="26" s="1"/>
  <c r="V258" i="26"/>
  <c r="W258" i="26" s="1"/>
  <c r="V263" i="26"/>
  <c r="W263" i="26" s="1"/>
  <c r="V271" i="26"/>
  <c r="W271" i="26" s="1"/>
  <c r="V279" i="26"/>
  <c r="W279" i="26" s="1"/>
  <c r="V287" i="26"/>
  <c r="W287" i="26" s="1"/>
  <c r="V299" i="26"/>
  <c r="W299" i="26" s="1"/>
  <c r="V302" i="26"/>
  <c r="W302" i="26" s="1"/>
  <c r="V310" i="26"/>
  <c r="W310" i="26" s="1"/>
  <c r="V322" i="26"/>
  <c r="W322" i="26" s="1"/>
  <c r="V330" i="26"/>
  <c r="W330" i="26" s="1"/>
  <c r="V338" i="26"/>
  <c r="W338" i="26" s="1"/>
  <c r="V343" i="26"/>
  <c r="W343" i="26" s="1"/>
  <c r="V351" i="26"/>
  <c r="W351" i="26" s="1"/>
  <c r="V359" i="26"/>
  <c r="W359" i="26" s="1"/>
  <c r="V367" i="26"/>
  <c r="W367" i="26" s="1"/>
  <c r="V375" i="26"/>
  <c r="W375" i="26" s="1"/>
  <c r="V383" i="26"/>
  <c r="W383" i="26" s="1"/>
  <c r="V395" i="26"/>
  <c r="W395" i="26" s="1"/>
  <c r="V397" i="26"/>
  <c r="W397" i="26" s="1"/>
  <c r="V403" i="26"/>
  <c r="W403" i="26" s="1"/>
  <c r="V406" i="26"/>
  <c r="W406" i="26" s="1"/>
  <c r="V413" i="26"/>
  <c r="W413" i="26" s="1"/>
  <c r="V414" i="26"/>
  <c r="W414" i="26" s="1"/>
  <c r="V426" i="26"/>
  <c r="W426" i="26" s="1"/>
  <c r="V431" i="26"/>
  <c r="W431" i="26" s="1"/>
  <c r="V440" i="26"/>
  <c r="W440" i="26" s="1"/>
  <c r="V443" i="26"/>
  <c r="W443" i="26" s="1"/>
  <c r="V446" i="26"/>
  <c r="W446" i="26" s="1"/>
  <c r="V458" i="26"/>
  <c r="W458" i="26" s="1"/>
  <c r="V463" i="26"/>
  <c r="W463" i="26" s="1"/>
  <c r="V472" i="26"/>
  <c r="W472" i="26" s="1"/>
  <c r="V600" i="26"/>
  <c r="W600" i="26" s="1"/>
  <c r="V813" i="26"/>
  <c r="W813" i="26" s="1"/>
  <c r="V79" i="26"/>
  <c r="W79" i="26" s="1"/>
  <c r="V89" i="26"/>
  <c r="W89" i="26" s="1"/>
  <c r="V146" i="26"/>
  <c r="W146" i="26" s="1"/>
  <c r="V585" i="26"/>
  <c r="W585" i="26" s="1"/>
  <c r="V687" i="26"/>
  <c r="W687" i="26" s="1"/>
  <c r="V43" i="26"/>
  <c r="W43" i="26" s="1"/>
  <c r="V51" i="26"/>
  <c r="W51" i="26" s="1"/>
  <c r="V60" i="26"/>
  <c r="W60" i="26" s="1"/>
  <c r="V81" i="26"/>
  <c r="W81" i="26" s="1"/>
  <c r="V98" i="26"/>
  <c r="W98" i="26" s="1"/>
  <c r="V103" i="26"/>
  <c r="W103" i="26" s="1"/>
  <c r="V112" i="26"/>
  <c r="W112" i="26" s="1"/>
  <c r="V115" i="26"/>
  <c r="W115" i="26" s="1"/>
  <c r="V130" i="26"/>
  <c r="W130" i="26" s="1"/>
  <c r="V135" i="26"/>
  <c r="W135" i="26" s="1"/>
  <c r="V143" i="26"/>
  <c r="W143" i="26" s="1"/>
  <c r="V155" i="26"/>
  <c r="W155" i="26" s="1"/>
  <c r="V169" i="26"/>
  <c r="W169" i="26" s="1"/>
  <c r="V181" i="26"/>
  <c r="W181" i="26" s="1"/>
  <c r="V182" i="26"/>
  <c r="W182" i="26" s="1"/>
  <c r="V194" i="26"/>
  <c r="W194" i="26" s="1"/>
  <c r="V215" i="26"/>
  <c r="W215" i="26" s="1"/>
  <c r="V224" i="26"/>
  <c r="W224" i="26" s="1"/>
  <c r="V227" i="26"/>
  <c r="W227" i="26" s="1"/>
  <c r="V233" i="26"/>
  <c r="W233" i="26" s="1"/>
  <c r="V245" i="26"/>
  <c r="W245" i="26" s="1"/>
  <c r="V246" i="26"/>
  <c r="W246" i="26" s="1"/>
  <c r="V296" i="26"/>
  <c r="W296" i="26" s="1"/>
  <c r="V305" i="26"/>
  <c r="W305" i="26" s="1"/>
  <c r="V313" i="26"/>
  <c r="W313" i="26" s="1"/>
  <c r="V392" i="26"/>
  <c r="W392" i="26" s="1"/>
  <c r="V400" i="26"/>
  <c r="W400" i="26" s="1"/>
  <c r="V409" i="26"/>
  <c r="W409" i="26" s="1"/>
  <c r="V417" i="26"/>
  <c r="W417" i="26" s="1"/>
  <c r="V439" i="26"/>
  <c r="W439" i="26" s="1"/>
  <c r="V453" i="26"/>
  <c r="W453" i="26" s="1"/>
  <c r="V454" i="26"/>
  <c r="W454" i="26" s="1"/>
  <c r="V462" i="26"/>
  <c r="W462" i="26" s="1"/>
  <c r="V471" i="26"/>
  <c r="W471" i="26" s="1"/>
  <c r="V481" i="26"/>
  <c r="W481" i="26" s="1"/>
  <c r="V497" i="26"/>
  <c r="W497" i="26" s="1"/>
  <c r="V512" i="26"/>
  <c r="W512" i="26" s="1"/>
  <c r="V630" i="26"/>
  <c r="W630" i="26" s="1"/>
  <c r="V176" i="26"/>
  <c r="W176" i="26" s="1"/>
  <c r="V243" i="26"/>
  <c r="W243" i="26" s="1"/>
  <c r="V35" i="26"/>
  <c r="W35" i="26" s="1"/>
  <c r="V74" i="26"/>
  <c r="W74" i="26" s="1"/>
  <c r="V80" i="26"/>
  <c r="W80" i="26" s="1"/>
  <c r="V83" i="26"/>
  <c r="W83" i="26" s="1"/>
  <c r="V85" i="26"/>
  <c r="W85" i="26" s="1"/>
  <c r="V111" i="26"/>
  <c r="W111" i="26" s="1"/>
  <c r="V152" i="26"/>
  <c r="W152" i="26" s="1"/>
  <c r="V160" i="26"/>
  <c r="W160" i="26" s="1"/>
  <c r="V165" i="26"/>
  <c r="W165" i="26" s="1"/>
  <c r="V171" i="26"/>
  <c r="W171" i="26" s="1"/>
  <c r="V173" i="26"/>
  <c r="W173" i="26" s="1"/>
  <c r="V177" i="26"/>
  <c r="W177" i="26" s="1"/>
  <c r="V202" i="26"/>
  <c r="W202" i="26" s="1"/>
  <c r="V214" i="26"/>
  <c r="W214" i="26" s="1"/>
  <c r="V223" i="26"/>
  <c r="W223" i="26" s="1"/>
  <c r="V232" i="26"/>
  <c r="W232" i="26" s="1"/>
  <c r="V235" i="26"/>
  <c r="W235" i="26" s="1"/>
  <c r="V237" i="26"/>
  <c r="W237" i="26" s="1"/>
  <c r="V241" i="26"/>
  <c r="W241" i="26" s="1"/>
  <c r="V266" i="26"/>
  <c r="W266" i="26" s="1"/>
  <c r="V274" i="26"/>
  <c r="W274" i="26" s="1"/>
  <c r="V282" i="26"/>
  <c r="W282" i="26" s="1"/>
  <c r="V290" i="26"/>
  <c r="W290" i="26" s="1"/>
  <c r="V295" i="26"/>
  <c r="W295" i="26" s="1"/>
  <c r="V307" i="26"/>
  <c r="W307" i="26" s="1"/>
  <c r="V309" i="26"/>
  <c r="W309" i="26" s="1"/>
  <c r="V315" i="26"/>
  <c r="W315" i="26" s="1"/>
  <c r="V346" i="26"/>
  <c r="W346" i="26" s="1"/>
  <c r="V354" i="26"/>
  <c r="W354" i="26" s="1"/>
  <c r="V362" i="26"/>
  <c r="W362" i="26" s="1"/>
  <c r="V370" i="26"/>
  <c r="W370" i="26" s="1"/>
  <c r="V378" i="26"/>
  <c r="W378" i="26" s="1"/>
  <c r="V386" i="26"/>
  <c r="W386" i="26" s="1"/>
  <c r="V391" i="26"/>
  <c r="W391" i="26" s="1"/>
  <c r="V399" i="26"/>
  <c r="W399" i="26" s="1"/>
  <c r="V411" i="26"/>
  <c r="W411" i="26" s="1"/>
  <c r="V419" i="26"/>
  <c r="W419" i="26" s="1"/>
  <c r="V438" i="26"/>
  <c r="W438" i="26" s="1"/>
  <c r="V449" i="26"/>
  <c r="W449" i="26" s="1"/>
  <c r="V470" i="26"/>
  <c r="W470" i="26" s="1"/>
  <c r="V480" i="26"/>
  <c r="W480" i="26" s="1"/>
  <c r="V493" i="26"/>
  <c r="W493" i="26" s="1"/>
  <c r="V504" i="26"/>
  <c r="W504" i="26" s="1"/>
  <c r="V569" i="26"/>
  <c r="W569" i="26" s="1"/>
  <c r="V588" i="26"/>
  <c r="W588" i="26" s="1"/>
  <c r="V662" i="26"/>
  <c r="W662" i="26" s="1"/>
  <c r="V700" i="26"/>
  <c r="W700" i="26" s="1"/>
  <c r="V210" i="26"/>
  <c r="W210" i="26" s="1"/>
  <c r="V304" i="26"/>
  <c r="W304" i="26" s="1"/>
  <c r="V329" i="26"/>
  <c r="W329" i="26" s="1"/>
  <c r="V337" i="26"/>
  <c r="W337" i="26" s="1"/>
  <c r="V466" i="26"/>
  <c r="W466" i="26" s="1"/>
  <c r="V487" i="26"/>
  <c r="W487" i="26" s="1"/>
  <c r="V67" i="26"/>
  <c r="W67" i="26" s="1"/>
  <c r="V78" i="26"/>
  <c r="W78" i="26" s="1"/>
  <c r="V88" i="26"/>
  <c r="W88" i="26" s="1"/>
  <c r="V91" i="26"/>
  <c r="W91" i="26" s="1"/>
  <c r="V93" i="26"/>
  <c r="W93" i="26" s="1"/>
  <c r="V97" i="26"/>
  <c r="W97" i="26" s="1"/>
  <c r="V106" i="26"/>
  <c r="W106" i="26" s="1"/>
  <c r="V120" i="26"/>
  <c r="W120" i="26" s="1"/>
  <c r="V123" i="26"/>
  <c r="W123" i="26" s="1"/>
  <c r="V125" i="26"/>
  <c r="W125" i="26" s="1"/>
  <c r="V129" i="26"/>
  <c r="W129" i="26" s="1"/>
  <c r="V150" i="26"/>
  <c r="W150" i="26" s="1"/>
  <c r="V167" i="26"/>
  <c r="W167" i="26" s="1"/>
  <c r="V175" i="26"/>
  <c r="W175" i="26" s="1"/>
  <c r="V184" i="26"/>
  <c r="W184" i="26" s="1"/>
  <c r="V187" i="26"/>
  <c r="W187" i="26" s="1"/>
  <c r="V189" i="26"/>
  <c r="W189" i="26" s="1"/>
  <c r="V193" i="26"/>
  <c r="W193" i="26" s="1"/>
  <c r="V205" i="26"/>
  <c r="W205" i="26" s="1"/>
  <c r="V206" i="26"/>
  <c r="W206" i="26" s="1"/>
  <c r="V218" i="26"/>
  <c r="W218" i="26" s="1"/>
  <c r="V239" i="26"/>
  <c r="W239" i="26" s="1"/>
  <c r="V248" i="26"/>
  <c r="W248" i="26" s="1"/>
  <c r="V251" i="26"/>
  <c r="W251" i="26" s="1"/>
  <c r="V253" i="26"/>
  <c r="W253" i="26" s="1"/>
  <c r="V259" i="26"/>
  <c r="W259" i="26" s="1"/>
  <c r="V262" i="26"/>
  <c r="W262" i="26" s="1"/>
  <c r="V269" i="26"/>
  <c r="W269" i="26" s="1"/>
  <c r="V270" i="26"/>
  <c r="W270" i="26" s="1"/>
  <c r="V277" i="26"/>
  <c r="W277" i="26" s="1"/>
  <c r="V278" i="26"/>
  <c r="W278" i="26" s="1"/>
  <c r="V285" i="26"/>
  <c r="W285" i="26" s="1"/>
  <c r="V286" i="26"/>
  <c r="W286" i="26" s="1"/>
  <c r="V298" i="26"/>
  <c r="W298" i="26" s="1"/>
  <c r="V303" i="26"/>
  <c r="W303" i="26" s="1"/>
  <c r="V311" i="26"/>
  <c r="W311" i="26" s="1"/>
  <c r="V323" i="26"/>
  <c r="W323" i="26" s="1"/>
  <c r="V325" i="26"/>
  <c r="W325" i="26" s="1"/>
  <c r="V331" i="26"/>
  <c r="W331" i="26" s="1"/>
  <c r="V333" i="26"/>
  <c r="W333" i="26" s="1"/>
  <c r="V339" i="26"/>
  <c r="W339" i="26" s="1"/>
  <c r="V342" i="26"/>
  <c r="W342" i="26" s="1"/>
  <c r="V349" i="26"/>
  <c r="W349" i="26" s="1"/>
  <c r="V350" i="26"/>
  <c r="W350" i="26" s="1"/>
  <c r="V357" i="26"/>
  <c r="W357" i="26" s="1"/>
  <c r="V358" i="26"/>
  <c r="W358" i="26" s="1"/>
  <c r="V365" i="26"/>
  <c r="W365" i="26" s="1"/>
  <c r="V366" i="26"/>
  <c r="W366" i="26" s="1"/>
  <c r="V373" i="26"/>
  <c r="W373" i="26" s="1"/>
  <c r="V374" i="26"/>
  <c r="W374" i="26" s="1"/>
  <c r="V381" i="26"/>
  <c r="W381" i="26" s="1"/>
  <c r="V382" i="26"/>
  <c r="W382" i="26" s="1"/>
  <c r="V394" i="26"/>
  <c r="W394" i="26" s="1"/>
  <c r="V402" i="26"/>
  <c r="W402" i="26" s="1"/>
  <c r="V407" i="26"/>
  <c r="W407" i="26" s="1"/>
  <c r="V415" i="26"/>
  <c r="W415" i="26" s="1"/>
  <c r="V427" i="26"/>
  <c r="W427" i="26" s="1"/>
  <c r="V430" i="26"/>
  <c r="W430" i="26" s="1"/>
  <c r="V442" i="26"/>
  <c r="W442" i="26" s="1"/>
  <c r="V447" i="26"/>
  <c r="W447" i="26" s="1"/>
  <c r="V456" i="26"/>
  <c r="W456" i="26" s="1"/>
  <c r="V459" i="26"/>
  <c r="W459" i="26" s="1"/>
  <c r="V474" i="26"/>
  <c r="W474" i="26" s="1"/>
  <c r="V584" i="26"/>
  <c r="W584" i="26" s="1"/>
  <c r="V628" i="26"/>
  <c r="W628" i="26" s="1"/>
  <c r="V660" i="26"/>
  <c r="W660" i="26" s="1"/>
  <c r="V684" i="26"/>
  <c r="W684" i="26" s="1"/>
  <c r="V727" i="26"/>
  <c r="W727" i="26" s="1"/>
  <c r="V494" i="26"/>
  <c r="W494" i="26" s="1"/>
  <c r="V522" i="26"/>
  <c r="W522" i="26" s="1"/>
  <c r="V540" i="26"/>
  <c r="W540" i="26" s="1"/>
  <c r="V580" i="26"/>
  <c r="W580" i="26" s="1"/>
  <c r="V608" i="26"/>
  <c r="W608" i="26" s="1"/>
  <c r="V609" i="26"/>
  <c r="W609" i="26" s="1"/>
  <c r="V623" i="26"/>
  <c r="W623" i="26" s="1"/>
  <c r="V632" i="26"/>
  <c r="W632" i="26" s="1"/>
  <c r="V633" i="26"/>
  <c r="W633" i="26" s="1"/>
  <c r="V655" i="26"/>
  <c r="W655" i="26" s="1"/>
  <c r="V664" i="26"/>
  <c r="W664" i="26" s="1"/>
  <c r="V665" i="26"/>
  <c r="W665" i="26" s="1"/>
  <c r="V679" i="26"/>
  <c r="W679" i="26" s="1"/>
  <c r="V690" i="26"/>
  <c r="W690" i="26" s="1"/>
  <c r="V695" i="26"/>
  <c r="W695" i="26" s="1"/>
  <c r="V786" i="26"/>
  <c r="W786" i="26" s="1"/>
  <c r="V867" i="26"/>
  <c r="W867" i="26" s="1"/>
  <c r="V895" i="26"/>
  <c r="W895" i="26" s="1"/>
  <c r="V492" i="26"/>
  <c r="W492" i="26" s="1"/>
  <c r="V536" i="26"/>
  <c r="W536" i="26" s="1"/>
  <c r="V537" i="26"/>
  <c r="W537" i="26" s="1"/>
  <c r="V546" i="26"/>
  <c r="W546" i="26" s="1"/>
  <c r="V551" i="26"/>
  <c r="W551" i="26" s="1"/>
  <c r="V564" i="26"/>
  <c r="W564" i="26" s="1"/>
  <c r="V576" i="26"/>
  <c r="W576" i="26" s="1"/>
  <c r="V577" i="26"/>
  <c r="W577" i="26" s="1"/>
  <c r="V596" i="26"/>
  <c r="W596" i="26" s="1"/>
  <c r="V618" i="26"/>
  <c r="W618" i="26" s="1"/>
  <c r="V644" i="26"/>
  <c r="W644" i="26" s="1"/>
  <c r="V650" i="26"/>
  <c r="W650" i="26" s="1"/>
  <c r="V676" i="26"/>
  <c r="W676" i="26" s="1"/>
  <c r="V713" i="26"/>
  <c r="W713" i="26" s="1"/>
  <c r="V720" i="26"/>
  <c r="W720" i="26" s="1"/>
  <c r="V729" i="26"/>
  <c r="W729" i="26" s="1"/>
  <c r="V742" i="26"/>
  <c r="W742" i="26" s="1"/>
  <c r="V760" i="26"/>
  <c r="W760" i="26" s="1"/>
  <c r="V507" i="26"/>
  <c r="W507" i="26" s="1"/>
  <c r="V521" i="26"/>
  <c r="W521" i="26" s="1"/>
  <c r="V530" i="26"/>
  <c r="W530" i="26" s="1"/>
  <c r="V560" i="26"/>
  <c r="W560" i="26" s="1"/>
  <c r="V561" i="26"/>
  <c r="W561" i="26" s="1"/>
  <c r="V570" i="26"/>
  <c r="W570" i="26" s="1"/>
  <c r="V592" i="26"/>
  <c r="W592" i="26" s="1"/>
  <c r="V593" i="26"/>
  <c r="W593" i="26" s="1"/>
  <c r="V602" i="26"/>
  <c r="W602" i="26" s="1"/>
  <c r="V607" i="26"/>
  <c r="W607" i="26" s="1"/>
  <c r="V631" i="26"/>
  <c r="W631" i="26" s="1"/>
  <c r="V640" i="26"/>
  <c r="W640" i="26" s="1"/>
  <c r="V641" i="26"/>
  <c r="W641" i="26" s="1"/>
  <c r="V663" i="26"/>
  <c r="W663" i="26" s="1"/>
  <c r="V672" i="26"/>
  <c r="W672" i="26" s="1"/>
  <c r="V673" i="26"/>
  <c r="W673" i="26" s="1"/>
  <c r="V692" i="26"/>
  <c r="W692" i="26" s="1"/>
  <c r="V708" i="26"/>
  <c r="W708" i="26" s="1"/>
  <c r="V733" i="26"/>
  <c r="W733" i="26" s="1"/>
  <c r="V737" i="26"/>
  <c r="W737" i="26" s="1"/>
  <c r="V747" i="26"/>
  <c r="W747" i="26" s="1"/>
  <c r="V804" i="26"/>
  <c r="W804" i="26" s="1"/>
  <c r="V478" i="26"/>
  <c r="W478" i="26" s="1"/>
  <c r="V518" i="26"/>
  <c r="W518" i="26" s="1"/>
  <c r="V520" i="26"/>
  <c r="W520" i="26" s="1"/>
  <c r="V527" i="26"/>
  <c r="W527" i="26" s="1"/>
  <c r="V535" i="26"/>
  <c r="W535" i="26" s="1"/>
  <c r="V548" i="26"/>
  <c r="W548" i="26" s="1"/>
  <c r="V575" i="26"/>
  <c r="W575" i="26" s="1"/>
  <c r="V620" i="26"/>
  <c r="W620" i="26" s="1"/>
  <c r="V626" i="26"/>
  <c r="W626" i="26" s="1"/>
  <c r="V646" i="26"/>
  <c r="W646" i="26" s="1"/>
  <c r="V652" i="26"/>
  <c r="W652" i="26" s="1"/>
  <c r="V658" i="26"/>
  <c r="W658" i="26" s="1"/>
  <c r="V682" i="26"/>
  <c r="W682" i="26" s="1"/>
  <c r="V688" i="26"/>
  <c r="W688" i="26" s="1"/>
  <c r="V689" i="26"/>
  <c r="W689" i="26" s="1"/>
  <c r="V698" i="26"/>
  <c r="W698" i="26" s="1"/>
  <c r="V712" i="26"/>
  <c r="W712" i="26" s="1"/>
  <c r="V725" i="26"/>
  <c r="W725" i="26" s="1"/>
  <c r="V732" i="26"/>
  <c r="W732" i="26" s="1"/>
  <c r="V768" i="26"/>
  <c r="W768" i="26" s="1"/>
  <c r="V836" i="26"/>
  <c r="W836" i="26" s="1"/>
  <c r="V483" i="26"/>
  <c r="W483" i="26" s="1"/>
  <c r="V499" i="26"/>
  <c r="W499" i="26" s="1"/>
  <c r="V511" i="26"/>
  <c r="W511" i="26" s="1"/>
  <c r="V524" i="26"/>
  <c r="W524" i="26" s="1"/>
  <c r="V532" i="26"/>
  <c r="W532" i="26" s="1"/>
  <c r="V544" i="26"/>
  <c r="W544" i="26" s="1"/>
  <c r="V545" i="26"/>
  <c r="W545" i="26" s="1"/>
  <c r="V554" i="26"/>
  <c r="W554" i="26" s="1"/>
  <c r="V559" i="26"/>
  <c r="W559" i="26" s="1"/>
  <c r="V572" i="26"/>
  <c r="W572" i="26" s="1"/>
  <c r="V591" i="26"/>
  <c r="W591" i="26" s="1"/>
  <c r="V604" i="26"/>
  <c r="W604" i="26" s="1"/>
  <c r="V617" i="26"/>
  <c r="W617" i="26" s="1"/>
  <c r="V639" i="26"/>
  <c r="W639" i="26" s="1"/>
  <c r="V648" i="26"/>
  <c r="W648" i="26" s="1"/>
  <c r="V649" i="26"/>
  <c r="W649" i="26" s="1"/>
  <c r="V671" i="26"/>
  <c r="W671" i="26" s="1"/>
  <c r="V693" i="26"/>
  <c r="W693" i="26" s="1"/>
  <c r="V701" i="26"/>
  <c r="W701" i="26" s="1"/>
  <c r="V716" i="26"/>
  <c r="W716" i="26" s="1"/>
  <c r="V752" i="26"/>
  <c r="W752" i="26" s="1"/>
  <c r="V915" i="26"/>
  <c r="W915" i="26" s="1"/>
  <c r="V974" i="26"/>
  <c r="W974" i="26" s="1"/>
  <c r="V76" i="26"/>
  <c r="W76" i="26" s="1"/>
  <c r="V84" i="26"/>
  <c r="W84" i="26" s="1"/>
  <c r="V92" i="26"/>
  <c r="W92" i="26" s="1"/>
  <c r="V100" i="26"/>
  <c r="W100" i="26" s="1"/>
  <c r="V124" i="26"/>
  <c r="W124" i="26" s="1"/>
  <c r="V132" i="26"/>
  <c r="W132" i="26" s="1"/>
  <c r="V140" i="26"/>
  <c r="W140" i="26" s="1"/>
  <c r="V148" i="26"/>
  <c r="W148" i="26" s="1"/>
  <c r="V156" i="26"/>
  <c r="W156" i="26" s="1"/>
  <c r="V180" i="26"/>
  <c r="W180" i="26" s="1"/>
  <c r="V188" i="26"/>
  <c r="W188" i="26" s="1"/>
  <c r="V196" i="26"/>
  <c r="W196" i="26" s="1"/>
  <c r="V204" i="26"/>
  <c r="W204" i="26" s="1"/>
  <c r="V212" i="26"/>
  <c r="W212" i="26" s="1"/>
  <c r="V228" i="26"/>
  <c r="W228" i="26" s="1"/>
  <c r="V252" i="26"/>
  <c r="W252" i="26" s="1"/>
  <c r="V260" i="26"/>
  <c r="W260" i="26" s="1"/>
  <c r="V268" i="26"/>
  <c r="W268" i="26" s="1"/>
  <c r="V284" i="26"/>
  <c r="W284" i="26" s="1"/>
  <c r="V308" i="26"/>
  <c r="W308" i="26" s="1"/>
  <c r="V316" i="26"/>
  <c r="W316" i="26" s="1"/>
  <c r="V324" i="26"/>
  <c r="W324" i="26" s="1"/>
  <c r="V332" i="26"/>
  <c r="W332" i="26" s="1"/>
  <c r="V340" i="26"/>
  <c r="W340" i="26" s="1"/>
  <c r="V348" i="26"/>
  <c r="W348" i="26" s="1"/>
  <c r="V388" i="26"/>
  <c r="W388" i="26" s="1"/>
  <c r="V396" i="26"/>
  <c r="W396" i="26" s="1"/>
  <c r="V404" i="26"/>
  <c r="W404" i="26" s="1"/>
  <c r="V412" i="26"/>
  <c r="W412" i="26" s="1"/>
  <c r="V420" i="26"/>
  <c r="W420" i="26" s="1"/>
  <c r="V444" i="26"/>
  <c r="W444" i="26" s="1"/>
  <c r="V452" i="26"/>
  <c r="W452" i="26" s="1"/>
  <c r="V460" i="26"/>
  <c r="W460" i="26" s="1"/>
  <c r="V475" i="26"/>
  <c r="W475" i="26" s="1"/>
  <c r="V505" i="26"/>
  <c r="W505" i="26" s="1"/>
  <c r="V516" i="26"/>
  <c r="W516" i="26" s="1"/>
  <c r="V517" i="26"/>
  <c r="W517" i="26" s="1"/>
  <c r="V523" i="26"/>
  <c r="W523" i="26" s="1"/>
  <c r="V538" i="26"/>
  <c r="W538" i="26" s="1"/>
  <c r="V543" i="26"/>
  <c r="W543" i="26" s="1"/>
  <c r="V556" i="26"/>
  <c r="W556" i="26" s="1"/>
  <c r="V578" i="26"/>
  <c r="W578" i="26" s="1"/>
  <c r="V624" i="26"/>
  <c r="W624" i="26" s="1"/>
  <c r="V625" i="26"/>
  <c r="W625" i="26" s="1"/>
  <c r="V647" i="26"/>
  <c r="W647" i="26" s="1"/>
  <c r="V656" i="26"/>
  <c r="W656" i="26" s="1"/>
  <c r="V657" i="26"/>
  <c r="W657" i="26" s="1"/>
  <c r="V680" i="26"/>
  <c r="W680" i="26" s="1"/>
  <c r="V681" i="26"/>
  <c r="W681" i="26" s="1"/>
  <c r="V696" i="26"/>
  <c r="W696" i="26" s="1"/>
  <c r="V697" i="26"/>
  <c r="W697" i="26" s="1"/>
  <c r="V749" i="26"/>
  <c r="W749" i="26" s="1"/>
  <c r="V778" i="26"/>
  <c r="W778" i="26" s="1"/>
  <c r="V799" i="26"/>
  <c r="W799" i="26" s="1"/>
  <c r="V822" i="26"/>
  <c r="W822" i="26" s="1"/>
  <c r="V868" i="26"/>
  <c r="W868" i="26" s="1"/>
  <c r="V108" i="26"/>
  <c r="W108" i="26" s="1"/>
  <c r="V116" i="26"/>
  <c r="W116" i="26" s="1"/>
  <c r="V164" i="26"/>
  <c r="W164" i="26" s="1"/>
  <c r="V172" i="26"/>
  <c r="W172" i="26" s="1"/>
  <c r="V220" i="26"/>
  <c r="W220" i="26" s="1"/>
  <c r="V236" i="26"/>
  <c r="W236" i="26" s="1"/>
  <c r="V244" i="26"/>
  <c r="W244" i="26" s="1"/>
  <c r="V276" i="26"/>
  <c r="W276" i="26" s="1"/>
  <c r="V292" i="26"/>
  <c r="W292" i="26" s="1"/>
  <c r="V300" i="26"/>
  <c r="W300" i="26" s="1"/>
  <c r="V356" i="26"/>
  <c r="W356" i="26" s="1"/>
  <c r="V364" i="26"/>
  <c r="W364" i="26" s="1"/>
  <c r="V372" i="26"/>
  <c r="W372" i="26" s="1"/>
  <c r="V380" i="26"/>
  <c r="W380" i="26" s="1"/>
  <c r="V428" i="26"/>
  <c r="W428" i="26" s="1"/>
  <c r="V436" i="26"/>
  <c r="W436" i="26" s="1"/>
  <c r="V468" i="26"/>
  <c r="W468" i="26" s="1"/>
  <c r="V484" i="26"/>
  <c r="W484" i="26" s="1"/>
  <c r="V500" i="26"/>
  <c r="W500" i="26" s="1"/>
  <c r="V508" i="26"/>
  <c r="W508" i="26" s="1"/>
  <c r="V513" i="26"/>
  <c r="W513" i="26" s="1"/>
  <c r="V515" i="26"/>
  <c r="W515" i="26" s="1"/>
  <c r="V519" i="26"/>
  <c r="W519" i="26" s="1"/>
  <c r="V526" i="26"/>
  <c r="W526" i="26" s="1"/>
  <c r="V528" i="26"/>
  <c r="W528" i="26" s="1"/>
  <c r="V552" i="26"/>
  <c r="W552" i="26" s="1"/>
  <c r="V553" i="26"/>
  <c r="W553" i="26" s="1"/>
  <c r="V562" i="26"/>
  <c r="W562" i="26" s="1"/>
  <c r="V567" i="26"/>
  <c r="W567" i="26" s="1"/>
  <c r="V583" i="26"/>
  <c r="W583" i="26" s="1"/>
  <c r="V594" i="26"/>
  <c r="W594" i="26" s="1"/>
  <c r="V599" i="26"/>
  <c r="W599" i="26" s="1"/>
  <c r="V612" i="26"/>
  <c r="W612" i="26" s="1"/>
  <c r="V636" i="26"/>
  <c r="W636" i="26" s="1"/>
  <c r="V642" i="26"/>
  <c r="W642" i="26" s="1"/>
  <c r="V668" i="26"/>
  <c r="W668" i="26" s="1"/>
  <c r="V674" i="26"/>
  <c r="W674" i="26" s="1"/>
  <c r="V706" i="26"/>
  <c r="W706" i="26" s="1"/>
  <c r="V748" i="26"/>
  <c r="W748" i="26" s="1"/>
  <c r="V831" i="26"/>
  <c r="W831" i="26" s="1"/>
  <c r="V547" i="26"/>
  <c r="W547" i="26" s="1"/>
  <c r="V555" i="26"/>
  <c r="W555" i="26" s="1"/>
  <c r="V563" i="26"/>
  <c r="W563" i="26" s="1"/>
  <c r="V571" i="26"/>
  <c r="W571" i="26" s="1"/>
  <c r="V579" i="26"/>
  <c r="W579" i="26" s="1"/>
  <c r="V603" i="26"/>
  <c r="W603" i="26" s="1"/>
  <c r="V611" i="26"/>
  <c r="W611" i="26" s="1"/>
  <c r="V619" i="26"/>
  <c r="W619" i="26" s="1"/>
  <c r="V627" i="26"/>
  <c r="W627" i="26" s="1"/>
  <c r="V635" i="26"/>
  <c r="W635" i="26" s="1"/>
  <c r="V691" i="26"/>
  <c r="W691" i="26" s="1"/>
  <c r="V699" i="26"/>
  <c r="W699" i="26" s="1"/>
  <c r="V702" i="26"/>
  <c r="W702" i="26" s="1"/>
  <c r="V717" i="26"/>
  <c r="W717" i="26" s="1"/>
  <c r="V719" i="26"/>
  <c r="W719" i="26" s="1"/>
  <c r="V734" i="26"/>
  <c r="W734" i="26" s="1"/>
  <c r="V735" i="26"/>
  <c r="W735" i="26" s="1"/>
  <c r="V756" i="26"/>
  <c r="W756" i="26" s="1"/>
  <c r="V764" i="26"/>
  <c r="W764" i="26" s="1"/>
  <c r="V776" i="26"/>
  <c r="W776" i="26" s="1"/>
  <c r="V784" i="26"/>
  <c r="W784" i="26" s="1"/>
  <c r="V792" i="26"/>
  <c r="W792" i="26" s="1"/>
  <c r="V795" i="26"/>
  <c r="W795" i="26" s="1"/>
  <c r="V807" i="26"/>
  <c r="W807" i="26" s="1"/>
  <c r="V821" i="26"/>
  <c r="W821" i="26" s="1"/>
  <c r="V827" i="26"/>
  <c r="W827" i="26" s="1"/>
  <c r="V839" i="26"/>
  <c r="W839" i="26" s="1"/>
  <c r="V852" i="26"/>
  <c r="W852" i="26" s="1"/>
  <c r="V862" i="26"/>
  <c r="W862" i="26" s="1"/>
  <c r="V866" i="26"/>
  <c r="W866" i="26" s="1"/>
  <c r="V871" i="26"/>
  <c r="W871" i="26" s="1"/>
  <c r="V899" i="26"/>
  <c r="W899" i="26" s="1"/>
  <c r="V531" i="26"/>
  <c r="W531" i="26" s="1"/>
  <c r="V539" i="26"/>
  <c r="W539" i="26" s="1"/>
  <c r="V587" i="26"/>
  <c r="W587" i="26" s="1"/>
  <c r="V595" i="26"/>
  <c r="W595" i="26" s="1"/>
  <c r="V643" i="26"/>
  <c r="W643" i="26" s="1"/>
  <c r="V651" i="26"/>
  <c r="W651" i="26" s="1"/>
  <c r="V659" i="26"/>
  <c r="W659" i="26" s="1"/>
  <c r="V667" i="26"/>
  <c r="W667" i="26" s="1"/>
  <c r="V675" i="26"/>
  <c r="W675" i="26" s="1"/>
  <c r="V683" i="26"/>
  <c r="W683" i="26" s="1"/>
  <c r="V707" i="26"/>
  <c r="W707" i="26" s="1"/>
  <c r="V721" i="26"/>
  <c r="W721" i="26" s="1"/>
  <c r="V723" i="26"/>
  <c r="W723" i="26" s="1"/>
  <c r="V724" i="26"/>
  <c r="W724" i="26" s="1"/>
  <c r="V746" i="26"/>
  <c r="W746" i="26" s="1"/>
  <c r="V751" i="26"/>
  <c r="W751" i="26" s="1"/>
  <c r="V773" i="26"/>
  <c r="W773" i="26" s="1"/>
  <c r="V781" i="26"/>
  <c r="W781" i="26" s="1"/>
  <c r="V789" i="26"/>
  <c r="W789" i="26" s="1"/>
  <c r="V798" i="26"/>
  <c r="W798" i="26" s="1"/>
  <c r="V815" i="26"/>
  <c r="W815" i="26" s="1"/>
  <c r="V820" i="26"/>
  <c r="W820" i="26" s="1"/>
  <c r="V830" i="26"/>
  <c r="W830" i="26" s="1"/>
  <c r="V845" i="26"/>
  <c r="W845" i="26" s="1"/>
  <c r="V930" i="26"/>
  <c r="W930" i="26" s="1"/>
  <c r="V728" i="26"/>
  <c r="W728" i="26" s="1"/>
  <c r="V759" i="26"/>
  <c r="W759" i="26" s="1"/>
  <c r="V767" i="26"/>
  <c r="W767" i="26" s="1"/>
  <c r="V772" i="26"/>
  <c r="W772" i="26" s="1"/>
  <c r="V780" i="26"/>
  <c r="W780" i="26" s="1"/>
  <c r="V788" i="26"/>
  <c r="W788" i="26" s="1"/>
  <c r="V800" i="26"/>
  <c r="W800" i="26" s="1"/>
  <c r="V803" i="26"/>
  <c r="W803" i="26" s="1"/>
  <c r="V832" i="26"/>
  <c r="W832" i="26" s="1"/>
  <c r="V835" i="26"/>
  <c r="W835" i="26" s="1"/>
  <c r="V844" i="26"/>
  <c r="W844" i="26" s="1"/>
  <c r="V855" i="26"/>
  <c r="W855" i="26" s="1"/>
  <c r="V861" i="26"/>
  <c r="W861" i="26" s="1"/>
  <c r="V864" i="26"/>
  <c r="W864" i="26" s="1"/>
  <c r="V876" i="26"/>
  <c r="W876" i="26" s="1"/>
  <c r="V916" i="26"/>
  <c r="W916" i="26" s="1"/>
  <c r="V943" i="26"/>
  <c r="W943" i="26" s="1"/>
  <c r="V953" i="26"/>
  <c r="W953" i="26" s="1"/>
  <c r="V731" i="26"/>
  <c r="W731" i="26" s="1"/>
  <c r="V740" i="26"/>
  <c r="W740" i="26" s="1"/>
  <c r="V744" i="26"/>
  <c r="W744" i="26" s="1"/>
  <c r="V779" i="26"/>
  <c r="W779" i="26" s="1"/>
  <c r="V797" i="26"/>
  <c r="W797" i="26" s="1"/>
  <c r="V806" i="26"/>
  <c r="W806" i="26" s="1"/>
  <c r="V810" i="26"/>
  <c r="W810" i="26" s="1"/>
  <c r="V823" i="26"/>
  <c r="W823" i="26" s="1"/>
  <c r="V829" i="26"/>
  <c r="W829" i="26" s="1"/>
  <c r="V838" i="26"/>
  <c r="W838" i="26" s="1"/>
  <c r="V860" i="26"/>
  <c r="W860" i="26" s="1"/>
  <c r="V870" i="26"/>
  <c r="W870" i="26" s="1"/>
  <c r="V875" i="26"/>
  <c r="W875" i="26" s="1"/>
  <c r="V879" i="26"/>
  <c r="W879" i="26" s="1"/>
  <c r="V893" i="26"/>
  <c r="W893" i="26" s="1"/>
  <c r="V907" i="26"/>
  <c r="W907" i="26" s="1"/>
  <c r="V911" i="26"/>
  <c r="W911" i="26" s="1"/>
  <c r="V1010" i="26"/>
  <c r="W1010" i="26" s="1"/>
  <c r="V1019" i="26"/>
  <c r="W1019" i="26" s="1"/>
  <c r="V704" i="26"/>
  <c r="W704" i="26" s="1"/>
  <c r="V736" i="26"/>
  <c r="W736" i="26" s="1"/>
  <c r="V745" i="26"/>
  <c r="W745" i="26" s="1"/>
  <c r="V750" i="26"/>
  <c r="W750" i="26" s="1"/>
  <c r="V755" i="26"/>
  <c r="W755" i="26" s="1"/>
  <c r="V762" i="26"/>
  <c r="W762" i="26" s="1"/>
  <c r="V763" i="26"/>
  <c r="W763" i="26" s="1"/>
  <c r="V775" i="26"/>
  <c r="W775" i="26" s="1"/>
  <c r="V783" i="26"/>
  <c r="W783" i="26" s="1"/>
  <c r="V791" i="26"/>
  <c r="W791" i="26" s="1"/>
  <c r="V796" i="26"/>
  <c r="W796" i="26" s="1"/>
  <c r="V808" i="26"/>
  <c r="W808" i="26" s="1"/>
  <c r="V814" i="26"/>
  <c r="W814" i="26" s="1"/>
  <c r="V828" i="26"/>
  <c r="W828" i="26" s="1"/>
  <c r="V847" i="26"/>
  <c r="W847" i="26" s="1"/>
  <c r="V903" i="26"/>
  <c r="W903" i="26" s="1"/>
  <c r="V939" i="26"/>
  <c r="W939" i="26" s="1"/>
  <c r="V985" i="26"/>
  <c r="W985" i="26" s="1"/>
  <c r="V741" i="26"/>
  <c r="W741" i="26" s="1"/>
  <c r="V743" i="26"/>
  <c r="W743" i="26" s="1"/>
  <c r="V758" i="26"/>
  <c r="W758" i="26" s="1"/>
  <c r="V766" i="26"/>
  <c r="W766" i="26" s="1"/>
  <c r="V805" i="26"/>
  <c r="W805" i="26" s="1"/>
  <c r="V816" i="26"/>
  <c r="W816" i="26" s="1"/>
  <c r="V837" i="26"/>
  <c r="W837" i="26" s="1"/>
  <c r="V840" i="26"/>
  <c r="W840" i="26" s="1"/>
  <c r="V854" i="26"/>
  <c r="W854" i="26" s="1"/>
  <c r="V858" i="26"/>
  <c r="W858" i="26" s="1"/>
  <c r="V863" i="26"/>
  <c r="W863" i="26" s="1"/>
  <c r="V869" i="26"/>
  <c r="W869" i="26" s="1"/>
  <c r="V872" i="26"/>
  <c r="W872" i="26" s="1"/>
  <c r="V904" i="26"/>
  <c r="W904" i="26" s="1"/>
  <c r="V922" i="26"/>
  <c r="W922" i="26" s="1"/>
  <c r="V525" i="26"/>
  <c r="W525" i="26" s="1"/>
  <c r="V533" i="26"/>
  <c r="W533" i="26" s="1"/>
  <c r="V541" i="26"/>
  <c r="W541" i="26" s="1"/>
  <c r="V549" i="26"/>
  <c r="W549" i="26" s="1"/>
  <c r="V557" i="26"/>
  <c r="W557" i="26" s="1"/>
  <c r="V565" i="26"/>
  <c r="W565" i="26" s="1"/>
  <c r="V573" i="26"/>
  <c r="W573" i="26" s="1"/>
  <c r="V581" i="26"/>
  <c r="W581" i="26" s="1"/>
  <c r="V589" i="26"/>
  <c r="W589" i="26" s="1"/>
  <c r="V597" i="26"/>
  <c r="W597" i="26" s="1"/>
  <c r="V605" i="26"/>
  <c r="W605" i="26" s="1"/>
  <c r="V613" i="26"/>
  <c r="W613" i="26" s="1"/>
  <c r="V621" i="26"/>
  <c r="W621" i="26" s="1"/>
  <c r="V629" i="26"/>
  <c r="W629" i="26" s="1"/>
  <c r="V637" i="26"/>
  <c r="W637" i="26" s="1"/>
  <c r="V645" i="26"/>
  <c r="W645" i="26" s="1"/>
  <c r="V653" i="26"/>
  <c r="W653" i="26" s="1"/>
  <c r="V661" i="26"/>
  <c r="W661" i="26" s="1"/>
  <c r="V669" i="26"/>
  <c r="W669" i="26" s="1"/>
  <c r="V753" i="26"/>
  <c r="W753" i="26" s="1"/>
  <c r="V757" i="26"/>
  <c r="W757" i="26" s="1"/>
  <c r="V765" i="26"/>
  <c r="W765" i="26" s="1"/>
  <c r="V774" i="26"/>
  <c r="W774" i="26" s="1"/>
  <c r="V782" i="26"/>
  <c r="W782" i="26" s="1"/>
  <c r="V790" i="26"/>
  <c r="W790" i="26" s="1"/>
  <c r="V812" i="26"/>
  <c r="W812" i="26" s="1"/>
  <c r="V824" i="26"/>
  <c r="W824" i="26" s="1"/>
  <c r="V846" i="26"/>
  <c r="W846" i="26" s="1"/>
  <c r="V853" i="26"/>
  <c r="W853" i="26" s="1"/>
  <c r="V882" i="26"/>
  <c r="W882" i="26" s="1"/>
  <c r="V890" i="26"/>
  <c r="W890" i="26" s="1"/>
  <c r="V891" i="26"/>
  <c r="W891" i="26" s="1"/>
  <c r="V908" i="26"/>
  <c r="W908" i="26" s="1"/>
  <c r="V848" i="26"/>
  <c r="W848" i="26" s="1"/>
  <c r="V856" i="26"/>
  <c r="W856" i="26" s="1"/>
  <c r="V894" i="26"/>
  <c r="W894" i="26" s="1"/>
  <c r="V918" i="26"/>
  <c r="W918" i="26" s="1"/>
  <c r="V920" i="26"/>
  <c r="W920" i="26" s="1"/>
  <c r="V926" i="26"/>
  <c r="W926" i="26" s="1"/>
  <c r="V929" i="26"/>
  <c r="W929" i="26" s="1"/>
  <c r="V935" i="26"/>
  <c r="W935" i="26" s="1"/>
  <c r="V947" i="26"/>
  <c r="W947" i="26" s="1"/>
  <c r="V950" i="26"/>
  <c r="W950" i="26" s="1"/>
  <c r="V964" i="26"/>
  <c r="W964" i="26" s="1"/>
  <c r="V967" i="26"/>
  <c r="W967" i="26" s="1"/>
  <c r="V982" i="26"/>
  <c r="W982" i="26" s="1"/>
  <c r="V996" i="26"/>
  <c r="W996" i="26" s="1"/>
  <c r="V999" i="26"/>
  <c r="W999" i="26" s="1"/>
  <c r="V1005" i="26"/>
  <c r="W1005" i="26" s="1"/>
  <c r="V1009" i="26"/>
  <c r="W1009" i="26" s="1"/>
  <c r="V877" i="26"/>
  <c r="W877" i="26" s="1"/>
  <c r="V897" i="26"/>
  <c r="W897" i="26" s="1"/>
  <c r="V905" i="26"/>
  <c r="W905" i="26" s="1"/>
  <c r="V923" i="26"/>
  <c r="W923" i="26" s="1"/>
  <c r="V934" i="26"/>
  <c r="W934" i="26" s="1"/>
  <c r="V937" i="26"/>
  <c r="W937" i="26" s="1"/>
  <c r="V946" i="26"/>
  <c r="W946" i="26" s="1"/>
  <c r="V955" i="26"/>
  <c r="W955" i="26" s="1"/>
  <c r="V958" i="26"/>
  <c r="W958" i="26" s="1"/>
  <c r="V972" i="26"/>
  <c r="W972" i="26" s="1"/>
  <c r="V987" i="26"/>
  <c r="W987" i="26" s="1"/>
  <c r="V990" i="26"/>
  <c r="W990" i="26" s="1"/>
  <c r="V1004" i="26"/>
  <c r="W1004" i="26" s="1"/>
  <c r="V1017" i="26"/>
  <c r="W1017" i="26" s="1"/>
  <c r="V880" i="26"/>
  <c r="W880" i="26" s="1"/>
  <c r="V902" i="26"/>
  <c r="W902" i="26" s="1"/>
  <c r="V910" i="26"/>
  <c r="W910" i="26" s="1"/>
  <c r="V913" i="26"/>
  <c r="W913" i="26" s="1"/>
  <c r="V917" i="26"/>
  <c r="W917" i="26" s="1"/>
  <c r="V954" i="26"/>
  <c r="W954" i="26" s="1"/>
  <c r="V963" i="26"/>
  <c r="W963" i="26" s="1"/>
  <c r="V966" i="26"/>
  <c r="W966" i="26" s="1"/>
  <c r="V977" i="26"/>
  <c r="W977" i="26" s="1"/>
  <c r="V986" i="26"/>
  <c r="W986" i="26" s="1"/>
  <c r="V995" i="26"/>
  <c r="W995" i="26" s="1"/>
  <c r="V998" i="26"/>
  <c r="W998" i="26" s="1"/>
  <c r="V1012" i="26"/>
  <c r="W1012" i="26" s="1"/>
  <c r="V1015" i="26"/>
  <c r="W1015" i="26" s="1"/>
  <c r="V914" i="26"/>
  <c r="W914" i="26" s="1"/>
  <c r="V940" i="26"/>
  <c r="W940" i="26" s="1"/>
  <c r="V949" i="26"/>
  <c r="W949" i="26" s="1"/>
  <c r="V962" i="26"/>
  <c r="W962" i="26" s="1"/>
  <c r="V971" i="26"/>
  <c r="W971" i="26" s="1"/>
  <c r="V994" i="26"/>
  <c r="W994" i="26" s="1"/>
  <c r="V1003" i="26"/>
  <c r="W1003" i="26" s="1"/>
  <c r="V1006" i="26"/>
  <c r="W1006" i="26" s="1"/>
  <c r="V1020" i="26"/>
  <c r="W1020" i="26" s="1"/>
  <c r="V878" i="26"/>
  <c r="W878" i="26" s="1"/>
  <c r="V906" i="26"/>
  <c r="W906" i="26" s="1"/>
  <c r="V924" i="26"/>
  <c r="W924" i="26" s="1"/>
  <c r="V931" i="26"/>
  <c r="W931" i="26" s="1"/>
  <c r="V945" i="26"/>
  <c r="W945" i="26" s="1"/>
  <c r="V957" i="26"/>
  <c r="W957" i="26" s="1"/>
  <c r="V970" i="26"/>
  <c r="W970" i="26" s="1"/>
  <c r="V980" i="26"/>
  <c r="W980" i="26" s="1"/>
  <c r="V989" i="26"/>
  <c r="W989" i="26" s="1"/>
  <c r="V1002" i="26"/>
  <c r="W1002" i="26" s="1"/>
  <c r="V1007" i="26"/>
  <c r="W1007" i="26" s="1"/>
  <c r="V1011" i="26"/>
  <c r="W1011" i="26" s="1"/>
  <c r="V1014" i="26"/>
  <c r="W1014" i="26" s="1"/>
  <c r="V761" i="26"/>
  <c r="W761" i="26" s="1"/>
  <c r="V769" i="26"/>
  <c r="W769" i="26" s="1"/>
  <c r="V785" i="26"/>
  <c r="W785" i="26" s="1"/>
  <c r="V793" i="26"/>
  <c r="W793" i="26" s="1"/>
  <c r="V886" i="26"/>
  <c r="W886" i="26" s="1"/>
  <c r="V921" i="26"/>
  <c r="W921" i="26" s="1"/>
  <c r="V932" i="26"/>
  <c r="W932" i="26" s="1"/>
  <c r="V938" i="26"/>
  <c r="W938" i="26" s="1"/>
  <c r="V948" i="26"/>
  <c r="W948" i="26" s="1"/>
  <c r="V951" i="26"/>
  <c r="W951" i="26" s="1"/>
  <c r="V961" i="26"/>
  <c r="W961" i="26" s="1"/>
  <c r="V975" i="26"/>
  <c r="W975" i="26" s="1"/>
  <c r="V979" i="26"/>
  <c r="W979" i="26" s="1"/>
  <c r="V983" i="26"/>
  <c r="W983" i="26" s="1"/>
  <c r="V993" i="26"/>
  <c r="W993" i="26" s="1"/>
  <c r="V1018" i="26"/>
  <c r="W1018" i="26" s="1"/>
  <c r="V777" i="26"/>
  <c r="W777" i="26" s="1"/>
  <c r="V801" i="26"/>
  <c r="W801" i="26" s="1"/>
  <c r="V809" i="26"/>
  <c r="W809" i="26" s="1"/>
  <c r="V817" i="26"/>
  <c r="W817" i="26" s="1"/>
  <c r="V825" i="26"/>
  <c r="W825" i="26" s="1"/>
  <c r="V833" i="26"/>
  <c r="W833" i="26" s="1"/>
  <c r="V841" i="26"/>
  <c r="W841" i="26" s="1"/>
  <c r="V849" i="26"/>
  <c r="W849" i="26" s="1"/>
  <c r="V857" i="26"/>
  <c r="W857" i="26" s="1"/>
  <c r="V865" i="26"/>
  <c r="W865" i="26" s="1"/>
  <c r="V873" i="26"/>
  <c r="W873" i="26" s="1"/>
  <c r="V883" i="26"/>
  <c r="W883" i="26" s="1"/>
  <c r="V885" i="26"/>
  <c r="W885" i="26" s="1"/>
  <c r="V927" i="26"/>
  <c r="W927" i="26" s="1"/>
  <c r="V942" i="26"/>
  <c r="W942" i="26" s="1"/>
  <c r="V956" i="26"/>
  <c r="W956" i="26" s="1"/>
  <c r="V959" i="26"/>
  <c r="W959" i="26" s="1"/>
  <c r="V965" i="26"/>
  <c r="W965" i="26" s="1"/>
  <c r="V969" i="26"/>
  <c r="W969" i="26" s="1"/>
  <c r="V978" i="26"/>
  <c r="W978" i="26" s="1"/>
  <c r="V988" i="26"/>
  <c r="W988" i="26" s="1"/>
  <c r="V991" i="26"/>
  <c r="W991" i="26" s="1"/>
  <c r="V997" i="26"/>
  <c r="W997" i="26" s="1"/>
  <c r="V1001" i="26"/>
  <c r="W1001" i="26" s="1"/>
  <c r="V1013" i="26"/>
  <c r="W1013" i="26" s="1"/>
  <c r="V565" i="25"/>
  <c r="W565" i="25" s="1"/>
  <c r="V593" i="25"/>
  <c r="W593" i="25" s="1"/>
  <c r="V709" i="25"/>
  <c r="W709" i="25" s="1"/>
  <c r="V489" i="24"/>
  <c r="V814" i="24"/>
  <c r="V880" i="24"/>
  <c r="V936" i="24"/>
  <c r="V847" i="24"/>
  <c r="V859" i="24"/>
  <c r="V952" i="24"/>
  <c r="W952" i="24" s="1"/>
  <c r="V149" i="24"/>
  <c r="V573" i="24"/>
  <c r="V581" i="24"/>
  <c r="W581" i="24" s="1"/>
  <c r="V725" i="24"/>
  <c r="V757" i="24"/>
  <c r="V837" i="24"/>
  <c r="V912" i="24"/>
  <c r="W912" i="24" s="1"/>
  <c r="V113" i="24"/>
  <c r="W113" i="24" s="1"/>
  <c r="V185" i="24"/>
  <c r="W185" i="24" s="1"/>
  <c r="V279" i="24"/>
  <c r="W279" i="24" s="1"/>
  <c r="V295" i="24"/>
  <c r="W295" i="24" s="1"/>
  <c r="V327" i="24"/>
  <c r="W327" i="24" s="1"/>
  <c r="V497" i="24"/>
  <c r="W497" i="24" s="1"/>
  <c r="V513" i="24"/>
  <c r="W513" i="24" s="1"/>
  <c r="V520" i="24"/>
  <c r="W520" i="24" s="1"/>
  <c r="V534" i="24"/>
  <c r="V541" i="24"/>
  <c r="V669" i="24"/>
  <c r="W669" i="24" s="1"/>
  <c r="V743" i="24"/>
  <c r="V823" i="24"/>
  <c r="V896" i="24"/>
  <c r="V1008" i="24"/>
  <c r="V239" i="24"/>
  <c r="W239" i="24" s="1"/>
  <c r="V393" i="24"/>
  <c r="W393" i="24" s="1"/>
  <c r="V425" i="24"/>
  <c r="W425" i="24" s="1"/>
  <c r="V685" i="24"/>
  <c r="W685" i="24" s="1"/>
  <c r="V718" i="24"/>
  <c r="W718" i="24" s="1"/>
  <c r="V142" i="24"/>
  <c r="V215" i="24"/>
  <c r="W215" i="24" s="1"/>
  <c r="V944" i="24"/>
  <c r="W944" i="24" s="1"/>
  <c r="V45" i="24"/>
  <c r="W45" i="24" s="1"/>
  <c r="V148" i="24"/>
  <c r="W148" i="24" s="1"/>
  <c r="V183" i="24"/>
  <c r="W183" i="24" s="1"/>
  <c r="V287" i="24"/>
  <c r="W287" i="24" s="1"/>
  <c r="V417" i="24"/>
  <c r="W417" i="24" s="1"/>
  <c r="V441" i="24"/>
  <c r="W441" i="24" s="1"/>
  <c r="V521" i="24"/>
  <c r="W521" i="24" s="1"/>
  <c r="V557" i="24"/>
  <c r="W557" i="24" s="1"/>
  <c r="V621" i="24"/>
  <c r="W621" i="24" s="1"/>
  <c r="V643" i="24"/>
  <c r="V678" i="24"/>
  <c r="W678" i="24" s="1"/>
  <c r="V686" i="24"/>
  <c r="W686" i="24" s="1"/>
  <c r="V759" i="24"/>
  <c r="W759" i="24" s="1"/>
  <c r="V767" i="24"/>
  <c r="W767" i="24" s="1"/>
  <c r="V783" i="24"/>
  <c r="W783" i="24" s="1"/>
  <c r="V845" i="24"/>
  <c r="V860" i="24"/>
  <c r="W860" i="24" s="1"/>
  <c r="V999" i="24"/>
  <c r="W999" i="24" s="1"/>
  <c r="V172" i="24"/>
  <c r="W172" i="24" s="1"/>
  <c r="V595" i="24"/>
  <c r="V77" i="24"/>
  <c r="W77" i="24" s="1"/>
  <c r="V134" i="24"/>
  <c r="V180" i="24"/>
  <c r="W180" i="24" s="1"/>
  <c r="V222" i="24"/>
  <c r="W222" i="24" s="1"/>
  <c r="V231" i="24"/>
  <c r="W231" i="24" s="1"/>
  <c r="V303" i="24"/>
  <c r="W303" i="24" s="1"/>
  <c r="V313" i="24"/>
  <c r="W313" i="24" s="1"/>
  <c r="V433" i="24"/>
  <c r="W433" i="24" s="1"/>
  <c r="V449" i="24"/>
  <c r="W449" i="24" s="1"/>
  <c r="V465" i="24"/>
  <c r="W465" i="24" s="1"/>
  <c r="V473" i="24"/>
  <c r="W473" i="24" s="1"/>
  <c r="V533" i="24"/>
  <c r="W533" i="24" s="1"/>
  <c r="V561" i="24"/>
  <c r="W561" i="24" s="1"/>
  <c r="V577" i="24"/>
  <c r="W577" i="24" s="1"/>
  <c r="V635" i="24"/>
  <c r="W635" i="24" s="1"/>
  <c r="V681" i="24"/>
  <c r="W681" i="24" s="1"/>
  <c r="V742" i="24"/>
  <c r="W742" i="24" s="1"/>
  <c r="V765" i="24"/>
  <c r="V773" i="24"/>
  <c r="V775" i="24"/>
  <c r="V815" i="24"/>
  <c r="W815" i="24" s="1"/>
  <c r="V861" i="24"/>
  <c r="W861" i="24" s="1"/>
  <c r="V903" i="24"/>
  <c r="W903" i="24" s="1"/>
  <c r="V920" i="24"/>
  <c r="W920" i="24" s="1"/>
  <c r="V959" i="24"/>
  <c r="W959" i="24" s="1"/>
  <c r="V1014" i="24"/>
  <c r="W1014" i="24" s="1"/>
  <c r="V255" i="24"/>
  <c r="W255" i="24" s="1"/>
  <c r="V766" i="24"/>
  <c r="W766" i="24" s="1"/>
  <c r="V49" i="24"/>
  <c r="W49" i="24" s="1"/>
  <c r="V156" i="24"/>
  <c r="W156" i="24" s="1"/>
  <c r="V191" i="24"/>
  <c r="W191" i="24" s="1"/>
  <c r="V207" i="24"/>
  <c r="W207" i="24" s="1"/>
  <c r="V223" i="24"/>
  <c r="W223" i="24" s="1"/>
  <c r="V241" i="24"/>
  <c r="W241" i="24" s="1"/>
  <c r="V263" i="24"/>
  <c r="W263" i="24" s="1"/>
  <c r="V311" i="24"/>
  <c r="W311" i="24" s="1"/>
  <c r="V319" i="24"/>
  <c r="W319" i="24" s="1"/>
  <c r="V480" i="24"/>
  <c r="W480" i="24" s="1"/>
  <c r="V539" i="24"/>
  <c r="W539" i="24" s="1"/>
  <c r="V549" i="24"/>
  <c r="W549" i="24" s="1"/>
  <c r="V609" i="24"/>
  <c r="W609" i="24" s="1"/>
  <c r="V614" i="24"/>
  <c r="W614" i="24" s="1"/>
  <c r="V617" i="24"/>
  <c r="W617" i="24" s="1"/>
  <c r="V620" i="24"/>
  <c r="W620" i="24" s="1"/>
  <c r="V677" i="24"/>
  <c r="W677" i="24" s="1"/>
  <c r="V799" i="24"/>
  <c r="W799" i="24" s="1"/>
  <c r="V839" i="24"/>
  <c r="W839" i="24" s="1"/>
  <c r="V879" i="24"/>
  <c r="W879" i="24" s="1"/>
  <c r="V1015" i="24"/>
  <c r="W1015" i="24" s="1"/>
  <c r="V869" i="24"/>
  <c r="W869" i="24" s="1"/>
  <c r="V910" i="24"/>
  <c r="W910" i="24" s="1"/>
  <c r="V895" i="24"/>
  <c r="W895" i="24" s="1"/>
  <c r="V991" i="24"/>
  <c r="W991" i="24" s="1"/>
  <c r="V807" i="24"/>
  <c r="W807" i="24" s="1"/>
  <c r="V822" i="24"/>
  <c r="W822" i="24" s="1"/>
  <c r="V855" i="24"/>
  <c r="W855" i="24" s="1"/>
  <c r="V871" i="24"/>
  <c r="W871" i="24" s="1"/>
  <c r="V935" i="24"/>
  <c r="W935" i="24" s="1"/>
  <c r="V943" i="24"/>
  <c r="W943" i="24" s="1"/>
  <c r="V831" i="24"/>
  <c r="W831" i="24" s="1"/>
  <c r="V900" i="24"/>
  <c r="W900" i="24" s="1"/>
  <c r="V911" i="24"/>
  <c r="W911" i="24" s="1"/>
  <c r="V1001" i="24"/>
  <c r="W1001" i="24" s="1"/>
  <c r="V1017" i="24"/>
  <c r="W1017" i="24" s="1"/>
  <c r="V75" i="24"/>
  <c r="W75" i="24" s="1"/>
  <c r="V78" i="24"/>
  <c r="W78" i="24" s="1"/>
  <c r="V83" i="24"/>
  <c r="W83" i="24" s="1"/>
  <c r="V92" i="24"/>
  <c r="W92" i="24" s="1"/>
  <c r="V97" i="24"/>
  <c r="W97" i="24" s="1"/>
  <c r="V100" i="24"/>
  <c r="W100" i="24" s="1"/>
  <c r="V111" i="24"/>
  <c r="W111" i="24" s="1"/>
  <c r="V133" i="24"/>
  <c r="W133" i="24" s="1"/>
  <c r="V209" i="24"/>
  <c r="W209" i="24" s="1"/>
  <c r="V225" i="24"/>
  <c r="W225" i="24" s="1"/>
  <c r="V37" i="24"/>
  <c r="W37" i="24" s="1"/>
  <c r="V42" i="24"/>
  <c r="W42" i="24" s="1"/>
  <c r="V53" i="24"/>
  <c r="W53" i="24" s="1"/>
  <c r="V55" i="24"/>
  <c r="W55" i="24" s="1"/>
  <c r="V70" i="24"/>
  <c r="W70" i="24" s="1"/>
  <c r="V86" i="24"/>
  <c r="W86" i="24" s="1"/>
  <c r="V94" i="24"/>
  <c r="W94" i="24" s="1"/>
  <c r="V108" i="24"/>
  <c r="W108" i="24" s="1"/>
  <c r="V119" i="24"/>
  <c r="W119" i="24" s="1"/>
  <c r="V125" i="24"/>
  <c r="W125" i="24" s="1"/>
  <c r="V139" i="24"/>
  <c r="W139" i="24" s="1"/>
  <c r="V143" i="24"/>
  <c r="W143" i="24" s="1"/>
  <c r="V217" i="24"/>
  <c r="W217" i="24" s="1"/>
  <c r="V233" i="24"/>
  <c r="W233" i="24" s="1"/>
  <c r="V297" i="24"/>
  <c r="W297" i="24" s="1"/>
  <c r="V67" i="24"/>
  <c r="W67" i="24" s="1"/>
  <c r="V281" i="24"/>
  <c r="W281" i="24" s="1"/>
  <c r="V34" i="24"/>
  <c r="W34" i="24" s="1"/>
  <c r="V116" i="24"/>
  <c r="W116" i="24" s="1"/>
  <c r="V29" i="24"/>
  <c r="W29" i="24" s="1"/>
  <c r="V39" i="24"/>
  <c r="W39" i="24" s="1"/>
  <c r="V57" i="24"/>
  <c r="W57" i="24" s="1"/>
  <c r="V62" i="24"/>
  <c r="W62" i="24" s="1"/>
  <c r="V110" i="24"/>
  <c r="W110" i="24" s="1"/>
  <c r="V132" i="24"/>
  <c r="W132" i="24" s="1"/>
  <c r="V26" i="24"/>
  <c r="W26" i="24" s="1"/>
  <c r="V47" i="24"/>
  <c r="W47" i="24" s="1"/>
  <c r="V60" i="24"/>
  <c r="W60" i="24" s="1"/>
  <c r="V23" i="24"/>
  <c r="W23" i="24" s="1"/>
  <c r="V31" i="24"/>
  <c r="W31" i="24" s="1"/>
  <c r="V69" i="24"/>
  <c r="W69" i="24" s="1"/>
  <c r="V79" i="24"/>
  <c r="W79" i="24" s="1"/>
  <c r="V98" i="24"/>
  <c r="W98" i="24" s="1"/>
  <c r="V118" i="24"/>
  <c r="W118" i="24" s="1"/>
  <c r="V124" i="24"/>
  <c r="W124" i="24" s="1"/>
  <c r="V138" i="24"/>
  <c r="W138" i="24" s="1"/>
  <c r="V141" i="24"/>
  <c r="W141" i="24" s="1"/>
  <c r="V245" i="24"/>
  <c r="W245" i="24" s="1"/>
  <c r="V91" i="24"/>
  <c r="W91" i="24" s="1"/>
  <c r="V52" i="24"/>
  <c r="W52" i="24" s="1"/>
  <c r="V54" i="24"/>
  <c r="W54" i="24" s="1"/>
  <c r="V66" i="24"/>
  <c r="W66" i="24" s="1"/>
  <c r="V71" i="24"/>
  <c r="W71" i="24" s="1"/>
  <c r="V76" i="24"/>
  <c r="W76" i="24" s="1"/>
  <c r="V85" i="24"/>
  <c r="W85" i="24" s="1"/>
  <c r="V87" i="24"/>
  <c r="W87" i="24" s="1"/>
  <c r="V90" i="24"/>
  <c r="W90" i="24" s="1"/>
  <c r="V93" i="24"/>
  <c r="W93" i="24" s="1"/>
  <c r="V101" i="24"/>
  <c r="W101" i="24" s="1"/>
  <c r="V106" i="24"/>
  <c r="W106" i="24" s="1"/>
  <c r="V126" i="24"/>
  <c r="W126" i="24" s="1"/>
  <c r="V305" i="24"/>
  <c r="W305" i="24" s="1"/>
  <c r="V43" i="24"/>
  <c r="W43" i="24" s="1"/>
  <c r="V46" i="24"/>
  <c r="W46" i="24" s="1"/>
  <c r="V61" i="24"/>
  <c r="W61" i="24" s="1"/>
  <c r="V73" i="24"/>
  <c r="W73" i="24" s="1"/>
  <c r="V95" i="24"/>
  <c r="W95" i="24" s="1"/>
  <c r="V114" i="24"/>
  <c r="W114" i="24" s="1"/>
  <c r="V135" i="24"/>
  <c r="W135" i="24" s="1"/>
  <c r="V193" i="24"/>
  <c r="W193" i="24" s="1"/>
  <c r="V249" i="24"/>
  <c r="W249" i="24" s="1"/>
  <c r="V265" i="24"/>
  <c r="W265" i="24" s="1"/>
  <c r="V289" i="24"/>
  <c r="W289" i="24" s="1"/>
  <c r="V102" i="24"/>
  <c r="W102" i="24" s="1"/>
  <c r="V27" i="24"/>
  <c r="W27" i="24" s="1"/>
  <c r="V35" i="24"/>
  <c r="W35" i="24" s="1"/>
  <c r="V58" i="24"/>
  <c r="W58" i="24" s="1"/>
  <c r="V63" i="24"/>
  <c r="W63" i="24" s="1"/>
  <c r="V68" i="24"/>
  <c r="W68" i="24" s="1"/>
  <c r="V103" i="24"/>
  <c r="W103" i="24" s="1"/>
  <c r="V117" i="24"/>
  <c r="W117" i="24" s="1"/>
  <c r="V130" i="24"/>
  <c r="W130" i="24" s="1"/>
  <c r="V140" i="24"/>
  <c r="W140" i="24" s="1"/>
  <c r="V146" i="24"/>
  <c r="W146" i="24" s="1"/>
  <c r="V169" i="24"/>
  <c r="W169" i="24" s="1"/>
  <c r="V321" i="24"/>
  <c r="W321" i="24" s="1"/>
  <c r="V243" i="24"/>
  <c r="W243" i="24" s="1"/>
  <c r="V259" i="24"/>
  <c r="W259" i="24" s="1"/>
  <c r="V24" i="24"/>
  <c r="W24" i="24" s="1"/>
  <c r="V32" i="24"/>
  <c r="W32" i="24" s="1"/>
  <c r="V33" i="24"/>
  <c r="W33" i="24" s="1"/>
  <c r="V40" i="24"/>
  <c r="W40" i="24" s="1"/>
  <c r="V41" i="24"/>
  <c r="W41" i="24" s="1"/>
  <c r="V48" i="24"/>
  <c r="W48" i="24" s="1"/>
  <c r="V56" i="24"/>
  <c r="W56" i="24" s="1"/>
  <c r="V65" i="24"/>
  <c r="W65" i="24" s="1"/>
  <c r="V72" i="24"/>
  <c r="W72" i="24" s="1"/>
  <c r="V80" i="24"/>
  <c r="W80" i="24" s="1"/>
  <c r="V81" i="24"/>
  <c r="W81" i="24" s="1"/>
  <c r="V88" i="24"/>
  <c r="W88" i="24" s="1"/>
  <c r="V89" i="24"/>
  <c r="W89" i="24" s="1"/>
  <c r="V104" i="24"/>
  <c r="W104" i="24" s="1"/>
  <c r="V105" i="24"/>
  <c r="W105" i="24" s="1"/>
  <c r="V120" i="24"/>
  <c r="W120" i="24" s="1"/>
  <c r="V121" i="24"/>
  <c r="W121" i="24" s="1"/>
  <c r="V128" i="24"/>
  <c r="W128" i="24" s="1"/>
  <c r="V129" i="24"/>
  <c r="W129" i="24" s="1"/>
  <c r="V136" i="24"/>
  <c r="W136" i="24" s="1"/>
  <c r="V137" i="24"/>
  <c r="W137" i="24" s="1"/>
  <c r="V144" i="24"/>
  <c r="W144" i="24" s="1"/>
  <c r="V145" i="24"/>
  <c r="W145" i="24" s="1"/>
  <c r="V151" i="24"/>
  <c r="W151" i="24" s="1"/>
  <c r="V152" i="24"/>
  <c r="W152" i="24" s="1"/>
  <c r="V159" i="24"/>
  <c r="W159" i="24" s="1"/>
  <c r="V171" i="24"/>
  <c r="W171" i="24" s="1"/>
  <c r="V176" i="24"/>
  <c r="W176" i="24" s="1"/>
  <c r="V210" i="24"/>
  <c r="W210" i="24" s="1"/>
  <c r="V214" i="24"/>
  <c r="W214" i="24" s="1"/>
  <c r="V220" i="24"/>
  <c r="W220" i="24" s="1"/>
  <c r="V226" i="24"/>
  <c r="W226" i="24" s="1"/>
  <c r="V236" i="24"/>
  <c r="W236" i="24" s="1"/>
  <c r="V237" i="24"/>
  <c r="W237" i="24" s="1"/>
  <c r="V251" i="24"/>
  <c r="W251" i="24" s="1"/>
  <c r="V282" i="24"/>
  <c r="W282" i="24" s="1"/>
  <c r="V298" i="24"/>
  <c r="W298" i="24" s="1"/>
  <c r="V314" i="24"/>
  <c r="W314" i="24" s="1"/>
  <c r="V365" i="24"/>
  <c r="W365" i="24" s="1"/>
  <c r="V368" i="24"/>
  <c r="W368" i="24" s="1"/>
  <c r="V376" i="24"/>
  <c r="W376" i="24" s="1"/>
  <c r="V398" i="24"/>
  <c r="W398" i="24" s="1"/>
  <c r="V403" i="24"/>
  <c r="W403" i="24" s="1"/>
  <c r="V408" i="24"/>
  <c r="W408" i="24" s="1"/>
  <c r="V429" i="24"/>
  <c r="W429" i="24" s="1"/>
  <c r="V432" i="24"/>
  <c r="W432" i="24" s="1"/>
  <c r="V446" i="24"/>
  <c r="W446" i="24" s="1"/>
  <c r="V451" i="24"/>
  <c r="W451" i="24" s="1"/>
  <c r="V456" i="24"/>
  <c r="W456" i="24" s="1"/>
  <c r="V462" i="24"/>
  <c r="W462" i="24" s="1"/>
  <c r="V468" i="24"/>
  <c r="W468" i="24" s="1"/>
  <c r="V500" i="24"/>
  <c r="W500" i="24" s="1"/>
  <c r="V518" i="24"/>
  <c r="W518" i="24" s="1"/>
  <c r="V569" i="24"/>
  <c r="W569" i="24" s="1"/>
  <c r="V693" i="24"/>
  <c r="W693" i="24" s="1"/>
  <c r="V696" i="24"/>
  <c r="W696" i="24" s="1"/>
  <c r="V793" i="24"/>
  <c r="W793" i="24" s="1"/>
  <c r="V907" i="24"/>
  <c r="W907" i="24" s="1"/>
  <c r="V914" i="24"/>
  <c r="W914" i="24" s="1"/>
  <c r="V938" i="24"/>
  <c r="W938" i="24" s="1"/>
  <c r="V979" i="24"/>
  <c r="W979" i="24" s="1"/>
  <c r="V64" i="24"/>
  <c r="W64" i="24" s="1"/>
  <c r="V96" i="24"/>
  <c r="W96" i="24" s="1"/>
  <c r="V112" i="24"/>
  <c r="W112" i="24" s="1"/>
  <c r="V157" i="24"/>
  <c r="W157" i="24" s="1"/>
  <c r="V194" i="24"/>
  <c r="W194" i="24" s="1"/>
  <c r="V199" i="24"/>
  <c r="W199" i="24" s="1"/>
  <c r="V230" i="24"/>
  <c r="W230" i="24" s="1"/>
  <c r="V288" i="24"/>
  <c r="W288" i="24" s="1"/>
  <c r="V292" i="24"/>
  <c r="W292" i="24" s="1"/>
  <c r="V304" i="24"/>
  <c r="W304" i="24" s="1"/>
  <c r="V308" i="24"/>
  <c r="W308" i="24" s="1"/>
  <c r="V318" i="24"/>
  <c r="W318" i="24" s="1"/>
  <c r="V320" i="24"/>
  <c r="W320" i="24" s="1"/>
  <c r="V332" i="24"/>
  <c r="W332" i="24" s="1"/>
  <c r="V333" i="24"/>
  <c r="W333" i="24" s="1"/>
  <c r="V337" i="24"/>
  <c r="W337" i="24" s="1"/>
  <c r="V343" i="24"/>
  <c r="W343" i="24" s="1"/>
  <c r="V357" i="24"/>
  <c r="W357" i="24" s="1"/>
  <c r="V360" i="24"/>
  <c r="W360" i="24" s="1"/>
  <c r="V372" i="24"/>
  <c r="W372" i="24" s="1"/>
  <c r="V377" i="24"/>
  <c r="W377" i="24" s="1"/>
  <c r="V380" i="24"/>
  <c r="W380" i="24" s="1"/>
  <c r="V383" i="24"/>
  <c r="W383" i="24" s="1"/>
  <c r="V388" i="24"/>
  <c r="W388" i="24" s="1"/>
  <c r="V428" i="24"/>
  <c r="W428" i="24" s="1"/>
  <c r="V467" i="24"/>
  <c r="W467" i="24" s="1"/>
  <c r="V472" i="24"/>
  <c r="W472" i="24" s="1"/>
  <c r="V484" i="24"/>
  <c r="W484" i="24" s="1"/>
  <c r="V499" i="24"/>
  <c r="W499" i="24" s="1"/>
  <c r="V509" i="24"/>
  <c r="W509" i="24" s="1"/>
  <c r="V512" i="24"/>
  <c r="W512" i="24" s="1"/>
  <c r="V523" i="24"/>
  <c r="W523" i="24" s="1"/>
  <c r="V532" i="24"/>
  <c r="W532" i="24" s="1"/>
  <c r="V732" i="24"/>
  <c r="W732" i="24" s="1"/>
  <c r="V22" i="24"/>
  <c r="W22" i="24" s="1"/>
  <c r="V30" i="24"/>
  <c r="W30" i="24" s="1"/>
  <c r="W38" i="24"/>
  <c r="V162" i="24"/>
  <c r="W162" i="24" s="1"/>
  <c r="V173" i="24"/>
  <c r="W173" i="24" s="1"/>
  <c r="V198" i="24"/>
  <c r="W198" i="24" s="1"/>
  <c r="V204" i="24"/>
  <c r="W204" i="24" s="1"/>
  <c r="V250" i="24"/>
  <c r="W250" i="24" s="1"/>
  <c r="V266" i="24"/>
  <c r="W266" i="24" s="1"/>
  <c r="V276" i="24"/>
  <c r="W276" i="24" s="1"/>
  <c r="V286" i="24"/>
  <c r="W286" i="24" s="1"/>
  <c r="V302" i="24"/>
  <c r="W302" i="24" s="1"/>
  <c r="V335" i="24"/>
  <c r="W335" i="24" s="1"/>
  <c r="V348" i="24"/>
  <c r="W348" i="24" s="1"/>
  <c r="V352" i="24"/>
  <c r="W352" i="24" s="1"/>
  <c r="V364" i="24"/>
  <c r="W364" i="24" s="1"/>
  <c r="V387" i="24"/>
  <c r="W387" i="24" s="1"/>
  <c r="V413" i="24"/>
  <c r="W413" i="24" s="1"/>
  <c r="V416" i="24"/>
  <c r="W416" i="24" s="1"/>
  <c r="V427" i="24"/>
  <c r="W427" i="24" s="1"/>
  <c r="V437" i="24"/>
  <c r="W437" i="24" s="1"/>
  <c r="V483" i="24"/>
  <c r="W483" i="24" s="1"/>
  <c r="V508" i="24"/>
  <c r="W508" i="24" s="1"/>
  <c r="V553" i="24"/>
  <c r="W553" i="24" s="1"/>
  <c r="V568" i="24"/>
  <c r="W568" i="24" s="1"/>
  <c r="V585" i="24"/>
  <c r="W585" i="24" s="1"/>
  <c r="V676" i="24"/>
  <c r="W676" i="24" s="1"/>
  <c r="V689" i="24"/>
  <c r="W689" i="24" s="1"/>
  <c r="V761" i="24"/>
  <c r="W761" i="24" s="1"/>
  <c r="V178" i="24"/>
  <c r="W178" i="24" s="1"/>
  <c r="V188" i="24"/>
  <c r="W188" i="24" s="1"/>
  <c r="V203" i="24"/>
  <c r="W203" i="24" s="1"/>
  <c r="V216" i="24"/>
  <c r="W216" i="24" s="1"/>
  <c r="V218" i="24"/>
  <c r="W218" i="24" s="1"/>
  <c r="V232" i="24"/>
  <c r="W232" i="24" s="1"/>
  <c r="V234" i="24"/>
  <c r="W234" i="24" s="1"/>
  <c r="V244" i="24"/>
  <c r="W244" i="24" s="1"/>
  <c r="V260" i="24"/>
  <c r="W260" i="24" s="1"/>
  <c r="V275" i="24"/>
  <c r="W275" i="24" s="1"/>
  <c r="V323" i="24"/>
  <c r="W323" i="24" s="1"/>
  <c r="V331" i="24"/>
  <c r="W331" i="24" s="1"/>
  <c r="V340" i="24"/>
  <c r="W340" i="24" s="1"/>
  <c r="V341" i="24"/>
  <c r="W341" i="24" s="1"/>
  <c r="V344" i="24"/>
  <c r="W344" i="24" s="1"/>
  <c r="V351" i="24"/>
  <c r="W351" i="24" s="1"/>
  <c r="V356" i="24"/>
  <c r="W356" i="24" s="1"/>
  <c r="V371" i="24"/>
  <c r="W371" i="24" s="1"/>
  <c r="V379" i="24"/>
  <c r="W379" i="24" s="1"/>
  <c r="V382" i="24"/>
  <c r="W382" i="24" s="1"/>
  <c r="V454" i="24"/>
  <c r="W454" i="24" s="1"/>
  <c r="V460" i="24"/>
  <c r="W460" i="24" s="1"/>
  <c r="V488" i="24"/>
  <c r="W488" i="24" s="1"/>
  <c r="V502" i="24"/>
  <c r="W502" i="24" s="1"/>
  <c r="V507" i="24"/>
  <c r="W507" i="24" s="1"/>
  <c r="V564" i="24"/>
  <c r="W564" i="24" s="1"/>
  <c r="V589" i="24"/>
  <c r="W589" i="24" s="1"/>
  <c r="V672" i="24"/>
  <c r="W672" i="24" s="1"/>
  <c r="V695" i="24"/>
  <c r="W695" i="24" s="1"/>
  <c r="V801" i="24"/>
  <c r="W801" i="24" s="1"/>
  <c r="V290" i="24"/>
  <c r="W290" i="24" s="1"/>
  <c r="V306" i="24"/>
  <c r="W306" i="24" s="1"/>
  <c r="V322" i="24"/>
  <c r="W322" i="24" s="1"/>
  <c r="V347" i="24"/>
  <c r="W347" i="24" s="1"/>
  <c r="V363" i="24"/>
  <c r="W363" i="24" s="1"/>
  <c r="V397" i="24"/>
  <c r="W397" i="24" s="1"/>
  <c r="V411" i="24"/>
  <c r="W411" i="24" s="1"/>
  <c r="V435" i="24"/>
  <c r="W435" i="24" s="1"/>
  <c r="V445" i="24"/>
  <c r="W445" i="24" s="1"/>
  <c r="V459" i="24"/>
  <c r="W459" i="24" s="1"/>
  <c r="V476" i="24"/>
  <c r="W476" i="24" s="1"/>
  <c r="V516" i="24"/>
  <c r="W516" i="24" s="1"/>
  <c r="V688" i="24"/>
  <c r="W688" i="24" s="1"/>
  <c r="V705" i="24"/>
  <c r="W705" i="24" s="1"/>
  <c r="V719" i="24"/>
  <c r="W719" i="24" s="1"/>
  <c r="V154" i="24"/>
  <c r="W154" i="24" s="1"/>
  <c r="V187" i="24"/>
  <c r="W187" i="24" s="1"/>
  <c r="V28" i="24"/>
  <c r="W28" i="24" s="1"/>
  <c r="V36" i="24"/>
  <c r="W36" i="24" s="1"/>
  <c r="V44" i="24"/>
  <c r="W44" i="24" s="1"/>
  <c r="V51" i="24"/>
  <c r="W51" i="24" s="1"/>
  <c r="V84" i="24"/>
  <c r="W84" i="24" s="1"/>
  <c r="V99" i="24"/>
  <c r="W99" i="24" s="1"/>
  <c r="V107" i="24"/>
  <c r="W107" i="24" s="1"/>
  <c r="V115" i="24"/>
  <c r="W115" i="24" s="1"/>
  <c r="V123" i="24"/>
  <c r="W123" i="24" s="1"/>
  <c r="V147" i="24"/>
  <c r="W147" i="24" s="1"/>
  <c r="V155" i="24"/>
  <c r="W155" i="24" s="1"/>
  <c r="V200" i="24"/>
  <c r="W200" i="24" s="1"/>
  <c r="V202" i="24"/>
  <c r="W202" i="24" s="1"/>
  <c r="V208" i="24"/>
  <c r="W208" i="24" s="1"/>
  <c r="V213" i="24"/>
  <c r="W213" i="24" s="1"/>
  <c r="V224" i="24"/>
  <c r="W224" i="24" s="1"/>
  <c r="V228" i="24"/>
  <c r="W228" i="24" s="1"/>
  <c r="V229" i="24"/>
  <c r="W229" i="24" s="1"/>
  <c r="V272" i="24"/>
  <c r="W272" i="24" s="1"/>
  <c r="V274" i="24"/>
  <c r="W274" i="24" s="1"/>
  <c r="V280" i="24"/>
  <c r="W280" i="24" s="1"/>
  <c r="V284" i="24"/>
  <c r="W284" i="24" s="1"/>
  <c r="V296" i="24"/>
  <c r="W296" i="24" s="1"/>
  <c r="V300" i="24"/>
  <c r="W300" i="24" s="1"/>
  <c r="V312" i="24"/>
  <c r="W312" i="24" s="1"/>
  <c r="V316" i="24"/>
  <c r="W316" i="24" s="1"/>
  <c r="V350" i="24"/>
  <c r="W350" i="24" s="1"/>
  <c r="V355" i="24"/>
  <c r="W355" i="24" s="1"/>
  <c r="V358" i="24"/>
  <c r="W358" i="24" s="1"/>
  <c r="V366" i="24"/>
  <c r="W366" i="24" s="1"/>
  <c r="V375" i="24"/>
  <c r="W375" i="24" s="1"/>
  <c r="V385" i="24"/>
  <c r="W385" i="24" s="1"/>
  <c r="V392" i="24"/>
  <c r="W392" i="24" s="1"/>
  <c r="V396" i="24"/>
  <c r="W396" i="24" s="1"/>
  <c r="V430" i="24"/>
  <c r="W430" i="24" s="1"/>
  <c r="V440" i="24"/>
  <c r="W440" i="24" s="1"/>
  <c r="V444" i="24"/>
  <c r="W444" i="24" s="1"/>
  <c r="V464" i="24"/>
  <c r="W464" i="24" s="1"/>
  <c r="V475" i="24"/>
  <c r="W475" i="24" s="1"/>
  <c r="V481" i="24"/>
  <c r="W481" i="24" s="1"/>
  <c r="V493" i="24"/>
  <c r="W493" i="24" s="1"/>
  <c r="V496" i="24"/>
  <c r="W496" i="24" s="1"/>
  <c r="V510" i="24"/>
  <c r="W510" i="24" s="1"/>
  <c r="V515" i="24"/>
  <c r="W515" i="24" s="1"/>
  <c r="V605" i="24"/>
  <c r="W605" i="24" s="1"/>
  <c r="V637" i="24"/>
  <c r="W637" i="24" s="1"/>
  <c r="V872" i="24"/>
  <c r="W872" i="24" s="1"/>
  <c r="V874" i="24"/>
  <c r="W874" i="24" s="1"/>
  <c r="V164" i="24"/>
  <c r="W164" i="24" s="1"/>
  <c r="V59" i="24"/>
  <c r="W59" i="24" s="1"/>
  <c r="V74" i="24"/>
  <c r="W74" i="24" s="1"/>
  <c r="V82" i="24"/>
  <c r="W82" i="24" s="1"/>
  <c r="V131" i="24"/>
  <c r="W131" i="24" s="1"/>
  <c r="V165" i="24"/>
  <c r="W165" i="24" s="1"/>
  <c r="V167" i="24"/>
  <c r="W167" i="24" s="1"/>
  <c r="V174" i="24"/>
  <c r="W174" i="24" s="1"/>
  <c r="V175" i="24"/>
  <c r="W175" i="24" s="1"/>
  <c r="V179" i="24"/>
  <c r="W179" i="24" s="1"/>
  <c r="V184" i="24"/>
  <c r="W184" i="24" s="1"/>
  <c r="V186" i="24"/>
  <c r="W186" i="24" s="1"/>
  <c r="V190" i="24"/>
  <c r="W190" i="24" s="1"/>
  <c r="V192" i="24"/>
  <c r="W192" i="24" s="1"/>
  <c r="V196" i="24"/>
  <c r="W196" i="24" s="1"/>
  <c r="V201" i="24"/>
  <c r="W201" i="24" s="1"/>
  <c r="V205" i="24"/>
  <c r="W205" i="24" s="1"/>
  <c r="V211" i="24"/>
  <c r="W211" i="24" s="1"/>
  <c r="V227" i="24"/>
  <c r="W227" i="24" s="1"/>
  <c r="V240" i="24"/>
  <c r="W240" i="24" s="1"/>
  <c r="V242" i="24"/>
  <c r="W242" i="24" s="1"/>
  <c r="V256" i="24"/>
  <c r="W256" i="24" s="1"/>
  <c r="V258" i="24"/>
  <c r="W258" i="24" s="1"/>
  <c r="V273" i="24"/>
  <c r="W273" i="24" s="1"/>
  <c r="V277" i="24"/>
  <c r="W277" i="24" s="1"/>
  <c r="V283" i="24"/>
  <c r="W283" i="24" s="1"/>
  <c r="V299" i="24"/>
  <c r="W299" i="24" s="1"/>
  <c r="V315" i="24"/>
  <c r="W315" i="24" s="1"/>
  <c r="V336" i="24"/>
  <c r="W336" i="24" s="1"/>
  <c r="V359" i="24"/>
  <c r="W359" i="24" s="1"/>
  <c r="V390" i="24"/>
  <c r="W390" i="24" s="1"/>
  <c r="V395" i="24"/>
  <c r="W395" i="24" s="1"/>
  <c r="V414" i="24"/>
  <c r="W414" i="24" s="1"/>
  <c r="V419" i="24"/>
  <c r="W419" i="24" s="1"/>
  <c r="V424" i="24"/>
  <c r="W424" i="24" s="1"/>
  <c r="V438" i="24"/>
  <c r="W438" i="24" s="1"/>
  <c r="V443" i="24"/>
  <c r="W443" i="24" s="1"/>
  <c r="V492" i="24"/>
  <c r="W492" i="24" s="1"/>
  <c r="V548" i="24"/>
  <c r="W548" i="24" s="1"/>
  <c r="V580" i="24"/>
  <c r="W580" i="24" s="1"/>
  <c r="V699" i="24"/>
  <c r="W699" i="24" s="1"/>
  <c r="V794" i="24"/>
  <c r="W794" i="24" s="1"/>
  <c r="V867" i="24"/>
  <c r="W867" i="24" s="1"/>
  <c r="V50" i="24"/>
  <c r="W50" i="24" s="1"/>
  <c r="V122" i="24"/>
  <c r="W122" i="24" s="1"/>
  <c r="V160" i="24"/>
  <c r="W160" i="24" s="1"/>
  <c r="V168" i="24"/>
  <c r="W168" i="24" s="1"/>
  <c r="V170" i="24"/>
  <c r="W170" i="24" s="1"/>
  <c r="V189" i="24"/>
  <c r="W189" i="24" s="1"/>
  <c r="V195" i="24"/>
  <c r="W195" i="24" s="1"/>
  <c r="V248" i="24"/>
  <c r="W248" i="24" s="1"/>
  <c r="V252" i="24"/>
  <c r="W252" i="24" s="1"/>
  <c r="V257" i="24"/>
  <c r="W257" i="24" s="1"/>
  <c r="V268" i="24"/>
  <c r="W268" i="24" s="1"/>
  <c r="V269" i="24"/>
  <c r="W269" i="24" s="1"/>
  <c r="V328" i="24"/>
  <c r="W328" i="24" s="1"/>
  <c r="V329" i="24"/>
  <c r="W329" i="24" s="1"/>
  <c r="V334" i="24"/>
  <c r="W334" i="24" s="1"/>
  <c r="V361" i="24"/>
  <c r="W361" i="24" s="1"/>
  <c r="V381" i="24"/>
  <c r="W381" i="24" s="1"/>
  <c r="V384" i="24"/>
  <c r="W384" i="24" s="1"/>
  <c r="V400" i="24"/>
  <c r="W400" i="24" s="1"/>
  <c r="V404" i="24"/>
  <c r="W404" i="24" s="1"/>
  <c r="V409" i="24"/>
  <c r="W409" i="24" s="1"/>
  <c r="V448" i="24"/>
  <c r="W448" i="24" s="1"/>
  <c r="V452" i="24"/>
  <c r="W452" i="24" s="1"/>
  <c r="V491" i="24"/>
  <c r="W491" i="24" s="1"/>
  <c r="V501" i="24"/>
  <c r="W501" i="24" s="1"/>
  <c r="V504" i="24"/>
  <c r="W504" i="24" s="1"/>
  <c r="V537" i="24"/>
  <c r="W537" i="24" s="1"/>
  <c r="V600" i="24"/>
  <c r="W600" i="24" s="1"/>
  <c r="V653" i="24"/>
  <c r="W653" i="24" s="1"/>
  <c r="V391" i="24"/>
  <c r="W391" i="24" s="1"/>
  <c r="V447" i="24"/>
  <c r="W447" i="24" s="1"/>
  <c r="V455" i="24"/>
  <c r="W455" i="24" s="1"/>
  <c r="V495" i="24"/>
  <c r="W495" i="24" s="1"/>
  <c r="V511" i="24"/>
  <c r="W511" i="24" s="1"/>
  <c r="V519" i="24"/>
  <c r="W519" i="24" s="1"/>
  <c r="V527" i="24"/>
  <c r="W527" i="24" s="1"/>
  <c r="V531" i="24"/>
  <c r="W531" i="24" s="1"/>
  <c r="V543" i="24"/>
  <c r="W543" i="24" s="1"/>
  <c r="V555" i="24"/>
  <c r="W555" i="24" s="1"/>
  <c r="V559" i="24"/>
  <c r="W559" i="24" s="1"/>
  <c r="V571" i="24"/>
  <c r="W571" i="24" s="1"/>
  <c r="V574" i="24"/>
  <c r="W574" i="24" s="1"/>
  <c r="V575" i="24"/>
  <c r="W575" i="24" s="1"/>
  <c r="V593" i="24"/>
  <c r="W593" i="24" s="1"/>
  <c r="V596" i="24"/>
  <c r="W596" i="24" s="1"/>
  <c r="V601" i="24"/>
  <c r="W601" i="24" s="1"/>
  <c r="V612" i="24"/>
  <c r="W612" i="24" s="1"/>
  <c r="V628" i="24"/>
  <c r="W628" i="24" s="1"/>
  <c r="V633" i="24"/>
  <c r="W633" i="24" s="1"/>
  <c r="V644" i="24"/>
  <c r="W644" i="24" s="1"/>
  <c r="V649" i="24"/>
  <c r="W649" i="24" s="1"/>
  <c r="V655" i="24"/>
  <c r="W655" i="24" s="1"/>
  <c r="V659" i="24"/>
  <c r="W659" i="24" s="1"/>
  <c r="V700" i="24"/>
  <c r="W700" i="24" s="1"/>
  <c r="V717" i="24"/>
  <c r="W717" i="24" s="1"/>
  <c r="V726" i="24"/>
  <c r="W726" i="24" s="1"/>
  <c r="V728" i="24"/>
  <c r="W728" i="24" s="1"/>
  <c r="V734" i="24"/>
  <c r="W734" i="24" s="1"/>
  <c r="V771" i="24"/>
  <c r="W771" i="24" s="1"/>
  <c r="V774" i="24"/>
  <c r="W774" i="24" s="1"/>
  <c r="V781" i="24"/>
  <c r="W781" i="24" s="1"/>
  <c r="V789" i="24"/>
  <c r="W789" i="24" s="1"/>
  <c r="V866" i="24"/>
  <c r="W866" i="24" s="1"/>
  <c r="V399" i="24"/>
  <c r="W399" i="24" s="1"/>
  <c r="V407" i="24"/>
  <c r="W407" i="24" s="1"/>
  <c r="V415" i="24"/>
  <c r="W415" i="24" s="1"/>
  <c r="V423" i="24"/>
  <c r="W423" i="24" s="1"/>
  <c r="V439" i="24"/>
  <c r="W439" i="24" s="1"/>
  <c r="V463" i="24"/>
  <c r="W463" i="24" s="1"/>
  <c r="V479" i="24"/>
  <c r="W479" i="24" s="1"/>
  <c r="V487" i="24"/>
  <c r="W487" i="24" s="1"/>
  <c r="V503" i="24"/>
  <c r="W503" i="24" s="1"/>
  <c r="V528" i="24"/>
  <c r="W528" i="24" s="1"/>
  <c r="V544" i="24"/>
  <c r="W544" i="24" s="1"/>
  <c r="V560" i="24"/>
  <c r="W560" i="24" s="1"/>
  <c r="V576" i="24"/>
  <c r="W576" i="24" s="1"/>
  <c r="V587" i="24"/>
  <c r="W587" i="24" s="1"/>
  <c r="V590" i="24"/>
  <c r="W590" i="24" s="1"/>
  <c r="V591" i="24"/>
  <c r="W591" i="24" s="1"/>
  <c r="V602" i="24"/>
  <c r="W602" i="24" s="1"/>
  <c r="V607" i="24"/>
  <c r="W607" i="24" s="1"/>
  <c r="V618" i="24"/>
  <c r="W618" i="24" s="1"/>
  <c r="V619" i="24"/>
  <c r="W619" i="24" s="1"/>
  <c r="V622" i="24"/>
  <c r="W622" i="24" s="1"/>
  <c r="V623" i="24"/>
  <c r="W623" i="24" s="1"/>
  <c r="V634" i="24"/>
  <c r="W634" i="24" s="1"/>
  <c r="V639" i="24"/>
  <c r="W639" i="24" s="1"/>
  <c r="V679" i="24"/>
  <c r="W679" i="24" s="1"/>
  <c r="V683" i="24"/>
  <c r="W683" i="24" s="1"/>
  <c r="V698" i="24"/>
  <c r="W698" i="24" s="1"/>
  <c r="V704" i="24"/>
  <c r="W704" i="24" s="1"/>
  <c r="V711" i="24"/>
  <c r="W711" i="24" s="1"/>
  <c r="V746" i="24"/>
  <c r="W746" i="24" s="1"/>
  <c r="V760" i="24"/>
  <c r="W760" i="24" s="1"/>
  <c r="V782" i="24"/>
  <c r="W782" i="24" s="1"/>
  <c r="V785" i="24"/>
  <c r="W785" i="24" s="1"/>
  <c r="V800" i="24"/>
  <c r="W800" i="24" s="1"/>
  <c r="V829" i="24"/>
  <c r="W829" i="24" s="1"/>
  <c r="V838" i="24"/>
  <c r="W838" i="24" s="1"/>
  <c r="V840" i="24"/>
  <c r="W840" i="24" s="1"/>
  <c r="V846" i="24"/>
  <c r="W846" i="24" s="1"/>
  <c r="V849" i="24"/>
  <c r="W849" i="24" s="1"/>
  <c r="V856" i="24"/>
  <c r="W856" i="24" s="1"/>
  <c r="V731" i="24"/>
  <c r="W731" i="24" s="1"/>
  <c r="V738" i="24"/>
  <c r="W738" i="24" s="1"/>
  <c r="V808" i="24"/>
  <c r="W808" i="24" s="1"/>
  <c r="V197" i="24"/>
  <c r="W197" i="24" s="1"/>
  <c r="V221" i="24"/>
  <c r="W221" i="24" s="1"/>
  <c r="V261" i="24"/>
  <c r="W261" i="24" s="1"/>
  <c r="V285" i="24"/>
  <c r="W285" i="24" s="1"/>
  <c r="V293" i="24"/>
  <c r="W293" i="24" s="1"/>
  <c r="V301" i="24"/>
  <c r="W301" i="24" s="1"/>
  <c r="V309" i="24"/>
  <c r="W309" i="24" s="1"/>
  <c r="V317" i="24"/>
  <c r="W317" i="24" s="1"/>
  <c r="V325" i="24"/>
  <c r="W325" i="24" s="1"/>
  <c r="V373" i="24"/>
  <c r="W373" i="24" s="1"/>
  <c r="V389" i="24"/>
  <c r="W389" i="24" s="1"/>
  <c r="V405" i="24"/>
  <c r="W405" i="24" s="1"/>
  <c r="V421" i="24"/>
  <c r="W421" i="24" s="1"/>
  <c r="V453" i="24"/>
  <c r="W453" i="24" s="1"/>
  <c r="V461" i="24"/>
  <c r="W461" i="24" s="1"/>
  <c r="V469" i="24"/>
  <c r="W469" i="24" s="1"/>
  <c r="V477" i="24"/>
  <c r="W477" i="24" s="1"/>
  <c r="V485" i="24"/>
  <c r="W485" i="24" s="1"/>
  <c r="V517" i="24"/>
  <c r="W517" i="24" s="1"/>
  <c r="V524" i="24"/>
  <c r="W524" i="24" s="1"/>
  <c r="V529" i="24"/>
  <c r="W529" i="24" s="1"/>
  <c r="V540" i="24"/>
  <c r="W540" i="24" s="1"/>
  <c r="V545" i="24"/>
  <c r="W545" i="24" s="1"/>
  <c r="V550" i="24"/>
  <c r="W550" i="24" s="1"/>
  <c r="V556" i="24"/>
  <c r="W556" i="24" s="1"/>
  <c r="V572" i="24"/>
  <c r="W572" i="24" s="1"/>
  <c r="V624" i="24"/>
  <c r="W624" i="24" s="1"/>
  <c r="V657" i="24"/>
  <c r="W657" i="24" s="1"/>
  <c r="V662" i="24"/>
  <c r="W662" i="24" s="1"/>
  <c r="V663" i="24"/>
  <c r="W663" i="24" s="1"/>
  <c r="V667" i="24"/>
  <c r="W667" i="24" s="1"/>
  <c r="V682" i="24"/>
  <c r="W682" i="24" s="1"/>
  <c r="V709" i="24"/>
  <c r="W709" i="24" s="1"/>
  <c r="V721" i="24"/>
  <c r="W721" i="24" s="1"/>
  <c r="V745" i="24"/>
  <c r="W745" i="24" s="1"/>
  <c r="V830" i="24"/>
  <c r="W830" i="24" s="1"/>
  <c r="V832" i="24"/>
  <c r="W832" i="24" s="1"/>
  <c r="V535" i="24"/>
  <c r="W535" i="24" s="1"/>
  <c r="V547" i="24"/>
  <c r="W547" i="24" s="1"/>
  <c r="V551" i="24"/>
  <c r="W551" i="24" s="1"/>
  <c r="V563" i="24"/>
  <c r="W563" i="24" s="1"/>
  <c r="V567" i="24"/>
  <c r="W567" i="24" s="1"/>
  <c r="V578" i="24"/>
  <c r="W578" i="24" s="1"/>
  <c r="V579" i="24"/>
  <c r="W579" i="24" s="1"/>
  <c r="V583" i="24"/>
  <c r="W583" i="24" s="1"/>
  <c r="V588" i="24"/>
  <c r="W588" i="24" s="1"/>
  <c r="V604" i="24"/>
  <c r="W604" i="24" s="1"/>
  <c r="V625" i="24"/>
  <c r="W625" i="24" s="1"/>
  <c r="V636" i="24"/>
  <c r="W636" i="24" s="1"/>
  <c r="V641" i="24"/>
  <c r="W641" i="24" s="1"/>
  <c r="V656" i="24"/>
  <c r="W656" i="24" s="1"/>
  <c r="V668" i="24"/>
  <c r="W668" i="24" s="1"/>
  <c r="V673" i="24"/>
  <c r="W673" i="24" s="1"/>
  <c r="V687" i="24"/>
  <c r="W687" i="24" s="1"/>
  <c r="V691" i="24"/>
  <c r="W691" i="24" s="1"/>
  <c r="V701" i="24"/>
  <c r="W701" i="24" s="1"/>
  <c r="V737" i="24"/>
  <c r="W737" i="24" s="1"/>
  <c r="V817" i="24"/>
  <c r="W817" i="24" s="1"/>
  <c r="V330" i="24"/>
  <c r="W330" i="24" s="1"/>
  <c r="V338" i="24"/>
  <c r="W338" i="24" s="1"/>
  <c r="V346" i="24"/>
  <c r="W346" i="24" s="1"/>
  <c r="V354" i="24"/>
  <c r="W354" i="24" s="1"/>
  <c r="V378" i="24"/>
  <c r="W378" i="24" s="1"/>
  <c r="V386" i="24"/>
  <c r="W386" i="24" s="1"/>
  <c r="V402" i="24"/>
  <c r="W402" i="24" s="1"/>
  <c r="V410" i="24"/>
  <c r="W410" i="24" s="1"/>
  <c r="V418" i="24"/>
  <c r="W418" i="24" s="1"/>
  <c r="V450" i="24"/>
  <c r="W450" i="24" s="1"/>
  <c r="V458" i="24"/>
  <c r="W458" i="24" s="1"/>
  <c r="V474" i="24"/>
  <c r="W474" i="24" s="1"/>
  <c r="V482" i="24"/>
  <c r="W482" i="24" s="1"/>
  <c r="V490" i="24"/>
  <c r="W490" i="24" s="1"/>
  <c r="V506" i="24"/>
  <c r="W506" i="24" s="1"/>
  <c r="V514" i="24"/>
  <c r="W514" i="24" s="1"/>
  <c r="V530" i="24"/>
  <c r="W530" i="24" s="1"/>
  <c r="V597" i="24"/>
  <c r="V599" i="24"/>
  <c r="W599" i="24" s="1"/>
  <c r="V603" i="24"/>
  <c r="W603" i="24" s="1"/>
  <c r="V611" i="24"/>
  <c r="W611" i="24" s="1"/>
  <c r="V613" i="24"/>
  <c r="V615" i="24"/>
  <c r="W615" i="24" s="1"/>
  <c r="V627" i="24"/>
  <c r="W627" i="24" s="1"/>
  <c r="V629" i="24"/>
  <c r="W629" i="24" s="1"/>
  <c r="V631" i="24"/>
  <c r="W631" i="24" s="1"/>
  <c r="V645" i="24"/>
  <c r="W645" i="24" s="1"/>
  <c r="V647" i="24"/>
  <c r="W647" i="24" s="1"/>
  <c r="V651" i="24"/>
  <c r="W651" i="24" s="1"/>
  <c r="V660" i="24"/>
  <c r="W660" i="24" s="1"/>
  <c r="V661" i="24"/>
  <c r="W661" i="24" s="1"/>
  <c r="V680" i="24"/>
  <c r="W680" i="24" s="1"/>
  <c r="V692" i="24"/>
  <c r="W692" i="24" s="1"/>
  <c r="V697" i="24"/>
  <c r="W697" i="24" s="1"/>
  <c r="V703" i="24"/>
  <c r="W703" i="24" s="1"/>
  <c r="V710" i="24"/>
  <c r="W710" i="24" s="1"/>
  <c r="V713" i="24"/>
  <c r="W713" i="24" s="1"/>
  <c r="V744" i="24"/>
  <c r="W744" i="24" s="1"/>
  <c r="V747" i="24"/>
  <c r="W747" i="24" s="1"/>
  <c r="V753" i="24"/>
  <c r="W753" i="24" s="1"/>
  <c r="V754" i="24"/>
  <c r="W754" i="24" s="1"/>
  <c r="V779" i="24"/>
  <c r="W779" i="24" s="1"/>
  <c r="V790" i="24"/>
  <c r="W790" i="24" s="1"/>
  <c r="V825" i="24"/>
  <c r="W825" i="24" s="1"/>
  <c r="V841" i="24"/>
  <c r="W841" i="24" s="1"/>
  <c r="V848" i="24"/>
  <c r="W848" i="24" s="1"/>
  <c r="V854" i="24"/>
  <c r="W854" i="24" s="1"/>
  <c r="V857" i="24"/>
  <c r="W857" i="24" s="1"/>
  <c r="V362" i="24"/>
  <c r="W362" i="24" s="1"/>
  <c r="V370" i="24"/>
  <c r="W370" i="24" s="1"/>
  <c r="V394" i="24"/>
  <c r="W394" i="24" s="1"/>
  <c r="V426" i="24"/>
  <c r="W426" i="24" s="1"/>
  <c r="V434" i="24"/>
  <c r="W434" i="24" s="1"/>
  <c r="V442" i="24"/>
  <c r="W442" i="24" s="1"/>
  <c r="V466" i="24"/>
  <c r="W466" i="24" s="1"/>
  <c r="V498" i="24"/>
  <c r="W498" i="24" s="1"/>
  <c r="V522" i="24"/>
  <c r="W522" i="24" s="1"/>
  <c r="V566" i="24"/>
  <c r="W566" i="24" s="1"/>
  <c r="V582" i="24"/>
  <c r="W582" i="24" s="1"/>
  <c r="V632" i="24"/>
  <c r="W632" i="24" s="1"/>
  <c r="V648" i="24"/>
  <c r="W648" i="24" s="1"/>
  <c r="V652" i="24"/>
  <c r="W652" i="24" s="1"/>
  <c r="V665" i="24"/>
  <c r="W665" i="24" s="1"/>
  <c r="V670" i="24"/>
  <c r="W670" i="24" s="1"/>
  <c r="V671" i="24"/>
  <c r="W671" i="24" s="1"/>
  <c r="V675" i="24"/>
  <c r="W675" i="24" s="1"/>
  <c r="V684" i="24"/>
  <c r="W684" i="24" s="1"/>
  <c r="V690" i="24"/>
  <c r="W690" i="24" s="1"/>
  <c r="V735" i="24"/>
  <c r="W735" i="24" s="1"/>
  <c r="V736" i="24"/>
  <c r="W736" i="24" s="1"/>
  <c r="V739" i="24"/>
  <c r="W739" i="24" s="1"/>
  <c r="V806" i="24"/>
  <c r="W806" i="24" s="1"/>
  <c r="V714" i="24"/>
  <c r="W714" i="24" s="1"/>
  <c r="V749" i="24"/>
  <c r="W749" i="24" s="1"/>
  <c r="V750" i="24"/>
  <c r="W750" i="24" s="1"/>
  <c r="V752" i="24"/>
  <c r="W752" i="24" s="1"/>
  <c r="V758" i="24"/>
  <c r="W758" i="24" s="1"/>
  <c r="V786" i="24"/>
  <c r="W786" i="24" s="1"/>
  <c r="V805" i="24"/>
  <c r="W805" i="24" s="1"/>
  <c r="V818" i="24"/>
  <c r="W818" i="24" s="1"/>
  <c r="V878" i="24"/>
  <c r="W878" i="24" s="1"/>
  <c r="V881" i="24"/>
  <c r="W881" i="24" s="1"/>
  <c r="V946" i="24"/>
  <c r="W946" i="24" s="1"/>
  <c r="V708" i="24"/>
  <c r="W708" i="24" s="1"/>
  <c r="V716" i="24"/>
  <c r="W716" i="24" s="1"/>
  <c r="V720" i="24"/>
  <c r="W720" i="24" s="1"/>
  <c r="V727" i="24"/>
  <c r="W727" i="24" s="1"/>
  <c r="V784" i="24"/>
  <c r="W784" i="24" s="1"/>
  <c r="V795" i="24"/>
  <c r="W795" i="24" s="1"/>
  <c r="V798" i="24"/>
  <c r="W798" i="24" s="1"/>
  <c r="V809" i="24"/>
  <c r="W809" i="24" s="1"/>
  <c r="V810" i="24"/>
  <c r="W810" i="24" s="1"/>
  <c r="V816" i="24"/>
  <c r="W816" i="24" s="1"/>
  <c r="V827" i="24"/>
  <c r="W827" i="24" s="1"/>
  <c r="V833" i="24"/>
  <c r="W833" i="24" s="1"/>
  <c r="V834" i="24"/>
  <c r="W834" i="24" s="1"/>
  <c r="V842" i="24"/>
  <c r="W842" i="24" s="1"/>
  <c r="V850" i="24"/>
  <c r="W850" i="24" s="1"/>
  <c r="V875" i="24"/>
  <c r="W875" i="24" s="1"/>
  <c r="V906" i="24"/>
  <c r="W906" i="24" s="1"/>
  <c r="V970" i="24"/>
  <c r="W970" i="24" s="1"/>
  <c r="V978" i="24"/>
  <c r="W978" i="24" s="1"/>
  <c r="V877" i="24"/>
  <c r="W877" i="24" s="1"/>
  <c r="V890" i="24"/>
  <c r="W890" i="24" s="1"/>
  <c r="V706" i="24"/>
  <c r="W706" i="24" s="1"/>
  <c r="V707" i="24"/>
  <c r="W707" i="24" s="1"/>
  <c r="V722" i="24"/>
  <c r="W722" i="24" s="1"/>
  <c r="V723" i="24"/>
  <c r="W723" i="24" s="1"/>
  <c r="V755" i="24"/>
  <c r="W755" i="24" s="1"/>
  <c r="V792" i="24"/>
  <c r="W792" i="24" s="1"/>
  <c r="V803" i="24"/>
  <c r="W803" i="24" s="1"/>
  <c r="V826" i="24"/>
  <c r="W826" i="24" s="1"/>
  <c r="V899" i="24"/>
  <c r="W899" i="24" s="1"/>
  <c r="V712" i="24"/>
  <c r="W712" i="24" s="1"/>
  <c r="V724" i="24"/>
  <c r="W724" i="24" s="1"/>
  <c r="V769" i="24"/>
  <c r="W769" i="24" s="1"/>
  <c r="V770" i="24"/>
  <c r="W770" i="24" s="1"/>
  <c r="V777" i="24"/>
  <c r="W777" i="24" s="1"/>
  <c r="V778" i="24"/>
  <c r="W778" i="24" s="1"/>
  <c r="V797" i="24"/>
  <c r="W797" i="24" s="1"/>
  <c r="V819" i="24"/>
  <c r="W819" i="24" s="1"/>
  <c r="V824" i="24"/>
  <c r="W824" i="24" s="1"/>
  <c r="V862" i="24"/>
  <c r="W862" i="24" s="1"/>
  <c r="V762" i="24"/>
  <c r="W762" i="24" s="1"/>
  <c r="V768" i="24"/>
  <c r="W768" i="24" s="1"/>
  <c r="V776" i="24"/>
  <c r="W776" i="24" s="1"/>
  <c r="V787" i="24"/>
  <c r="W787" i="24" s="1"/>
  <c r="V802" i="24"/>
  <c r="W802" i="24" s="1"/>
  <c r="V811" i="24"/>
  <c r="W811" i="24" s="1"/>
  <c r="V821" i="24"/>
  <c r="W821" i="24" s="1"/>
  <c r="V835" i="24"/>
  <c r="W835" i="24" s="1"/>
  <c r="V843" i="24"/>
  <c r="W843" i="24" s="1"/>
  <c r="V851" i="24"/>
  <c r="W851" i="24" s="1"/>
  <c r="V858" i="24"/>
  <c r="W858" i="24" s="1"/>
  <c r="V876" i="24"/>
  <c r="W876" i="24" s="1"/>
  <c r="V882" i="24"/>
  <c r="W882" i="24" s="1"/>
  <c r="V887" i="24"/>
  <c r="W887" i="24" s="1"/>
  <c r="V981" i="24"/>
  <c r="W981" i="24" s="1"/>
  <c r="V989" i="24"/>
  <c r="W989" i="24" s="1"/>
  <c r="V733" i="24"/>
  <c r="W733" i="24" s="1"/>
  <c r="V748" i="24"/>
  <c r="W748" i="24" s="1"/>
  <c r="V756" i="24"/>
  <c r="W756" i="24" s="1"/>
  <c r="V764" i="24"/>
  <c r="W764" i="24" s="1"/>
  <c r="V772" i="24"/>
  <c r="W772" i="24" s="1"/>
  <c r="V780" i="24"/>
  <c r="W780" i="24" s="1"/>
  <c r="V788" i="24"/>
  <c r="W788" i="24" s="1"/>
  <c r="V796" i="24"/>
  <c r="W796" i="24" s="1"/>
  <c r="V820" i="24"/>
  <c r="W820" i="24" s="1"/>
  <c r="V828" i="24"/>
  <c r="W828" i="24" s="1"/>
  <c r="V836" i="24"/>
  <c r="W836" i="24" s="1"/>
  <c r="V844" i="24"/>
  <c r="W844" i="24" s="1"/>
  <c r="V852" i="24"/>
  <c r="W852" i="24" s="1"/>
  <c r="V863" i="24"/>
  <c r="W863" i="24" s="1"/>
  <c r="V873" i="24"/>
  <c r="W873" i="24" s="1"/>
  <c r="V901" i="24"/>
  <c r="W901" i="24" s="1"/>
  <c r="V902" i="24"/>
  <c r="W902" i="24" s="1"/>
  <c r="V933" i="24"/>
  <c r="W933" i="24" s="1"/>
  <c r="V934" i="24"/>
  <c r="W934" i="24" s="1"/>
  <c r="V937" i="24"/>
  <c r="W937" i="24" s="1"/>
  <c r="V967" i="24"/>
  <c r="W967" i="24" s="1"/>
  <c r="V974" i="24"/>
  <c r="W974" i="24" s="1"/>
  <c r="V976" i="24"/>
  <c r="W976" i="24" s="1"/>
  <c r="V1004" i="24"/>
  <c r="W1004" i="24" s="1"/>
  <c r="V1010" i="24"/>
  <c r="W1010" i="24" s="1"/>
  <c r="V1011" i="24"/>
  <c r="W1011" i="24" s="1"/>
  <c r="V740" i="24"/>
  <c r="W740" i="24" s="1"/>
  <c r="V804" i="24"/>
  <c r="W804" i="24" s="1"/>
  <c r="V812" i="24"/>
  <c r="W812" i="24" s="1"/>
  <c r="V891" i="24"/>
  <c r="W891" i="24" s="1"/>
  <c r="V908" i="24"/>
  <c r="W908" i="24" s="1"/>
  <c r="V927" i="24"/>
  <c r="W927" i="24" s="1"/>
  <c r="V973" i="24"/>
  <c r="W973" i="24" s="1"/>
  <c r="V977" i="24"/>
  <c r="W977" i="24" s="1"/>
  <c r="V988" i="24"/>
  <c r="W988" i="24" s="1"/>
  <c r="V992" i="24"/>
  <c r="W992" i="24" s="1"/>
  <c r="V893" i="24"/>
  <c r="W893" i="24" s="1"/>
  <c r="V894" i="24"/>
  <c r="W894" i="24" s="1"/>
  <c r="V904" i="24"/>
  <c r="W904" i="24" s="1"/>
  <c r="V925" i="24"/>
  <c r="W925" i="24" s="1"/>
  <c r="V926" i="24"/>
  <c r="W926" i="24" s="1"/>
  <c r="V931" i="24"/>
  <c r="W931" i="24" s="1"/>
  <c r="V957" i="24"/>
  <c r="W957" i="24" s="1"/>
  <c r="V958" i="24"/>
  <c r="W958" i="24" s="1"/>
  <c r="V961" i="24"/>
  <c r="W961" i="24" s="1"/>
  <c r="V966" i="24"/>
  <c r="W966" i="24" s="1"/>
  <c r="V968" i="24"/>
  <c r="W968" i="24" s="1"/>
  <c r="V980" i="24"/>
  <c r="W980" i="24" s="1"/>
  <c r="V985" i="24"/>
  <c r="W985" i="24" s="1"/>
  <c r="V997" i="24"/>
  <c r="W997" i="24" s="1"/>
  <c r="V1002" i="24"/>
  <c r="W1002" i="24" s="1"/>
  <c r="V1003" i="24"/>
  <c r="W1003" i="24" s="1"/>
  <c r="V1009" i="24"/>
  <c r="W1009" i="24" s="1"/>
  <c r="V883" i="24"/>
  <c r="W883" i="24" s="1"/>
  <c r="V905" i="24"/>
  <c r="W905" i="24" s="1"/>
  <c r="V915" i="24"/>
  <c r="W915" i="24" s="1"/>
  <c r="V919" i="24"/>
  <c r="W919" i="24" s="1"/>
  <c r="V932" i="24"/>
  <c r="W932" i="24" s="1"/>
  <c r="V947" i="24"/>
  <c r="W947" i="24" s="1"/>
  <c r="V951" i="24"/>
  <c r="W951" i="24" s="1"/>
  <c r="V965" i="24"/>
  <c r="W965" i="24" s="1"/>
  <c r="V969" i="24"/>
  <c r="W969" i="24" s="1"/>
  <c r="V972" i="24"/>
  <c r="W972" i="24" s="1"/>
  <c r="V986" i="24"/>
  <c r="W986" i="24" s="1"/>
  <c r="V987" i="24"/>
  <c r="W987" i="24" s="1"/>
  <c r="V998" i="24"/>
  <c r="W998" i="24" s="1"/>
  <c r="V1000" i="24"/>
  <c r="W1000" i="24" s="1"/>
  <c r="V865" i="24"/>
  <c r="W865" i="24" s="1"/>
  <c r="V885" i="24"/>
  <c r="W885" i="24" s="1"/>
  <c r="V886" i="24"/>
  <c r="W886" i="24" s="1"/>
  <c r="V898" i="24"/>
  <c r="W898" i="24" s="1"/>
  <c r="V917" i="24"/>
  <c r="W917" i="24" s="1"/>
  <c r="V918" i="24"/>
  <c r="W918" i="24" s="1"/>
  <c r="V923" i="24"/>
  <c r="W923" i="24" s="1"/>
  <c r="V930" i="24"/>
  <c r="W930" i="24" s="1"/>
  <c r="V949" i="24"/>
  <c r="W949" i="24" s="1"/>
  <c r="V950" i="24"/>
  <c r="W950" i="24" s="1"/>
  <c r="V955" i="24"/>
  <c r="W955" i="24" s="1"/>
  <c r="V962" i="24"/>
  <c r="W962" i="24" s="1"/>
  <c r="V971" i="24"/>
  <c r="W971" i="24" s="1"/>
  <c r="V984" i="24"/>
  <c r="W984" i="24" s="1"/>
  <c r="V1006" i="24"/>
  <c r="W1006" i="24" s="1"/>
  <c r="V1013" i="24"/>
  <c r="W1013" i="24" s="1"/>
  <c r="V1018" i="24"/>
  <c r="W1018" i="24" s="1"/>
  <c r="V1019" i="24"/>
  <c r="W1019" i="24" s="1"/>
  <c r="V870" i="24"/>
  <c r="W870" i="24" s="1"/>
  <c r="V889" i="24"/>
  <c r="W889" i="24" s="1"/>
  <c r="V939" i="24"/>
  <c r="W939" i="24" s="1"/>
  <c r="V964" i="24"/>
  <c r="W964" i="24" s="1"/>
  <c r="V990" i="24"/>
  <c r="W990" i="24" s="1"/>
  <c r="V993" i="24"/>
  <c r="W993" i="24" s="1"/>
  <c r="V1016" i="24"/>
  <c r="W1016" i="24" s="1"/>
  <c r="V909" i="24"/>
  <c r="W909" i="24" s="1"/>
  <c r="V913" i="24"/>
  <c r="W913" i="24" s="1"/>
  <c r="V922" i="24"/>
  <c r="W922" i="24" s="1"/>
  <c r="V940" i="24"/>
  <c r="W940" i="24" s="1"/>
  <c r="V941" i="24"/>
  <c r="W941" i="24" s="1"/>
  <c r="V942" i="24"/>
  <c r="W942" i="24" s="1"/>
  <c r="V945" i="24"/>
  <c r="W945" i="24" s="1"/>
  <c r="V954" i="24"/>
  <c r="W954" i="24" s="1"/>
  <c r="V963" i="24"/>
  <c r="W963" i="24" s="1"/>
  <c r="V982" i="24"/>
  <c r="W982" i="24" s="1"/>
  <c r="V994" i="24"/>
  <c r="W994" i="24" s="1"/>
  <c r="V995" i="24"/>
  <c r="W995" i="24" s="1"/>
  <c r="V1005" i="24"/>
  <c r="W1005" i="24" s="1"/>
  <c r="V1012" i="24"/>
  <c r="W1012" i="24" s="1"/>
  <c r="S23" i="14"/>
  <c r="F13" i="27" l="1"/>
  <c r="G13" i="27" s="1"/>
  <c r="F13" i="26"/>
  <c r="G13" i="26" s="1"/>
  <c r="U20" i="24"/>
  <c r="F13" i="24" s="1"/>
  <c r="G13" i="24" s="1"/>
  <c r="F12" i="24"/>
  <c r="G12" i="24" s="1"/>
  <c r="AC157" i="27"/>
  <c r="AF157" i="27" s="1"/>
  <c r="AC21" i="27"/>
  <c r="AF21" i="27" s="1"/>
  <c r="AC976" i="26"/>
  <c r="AF976" i="26" s="1"/>
  <c r="AC251" i="27"/>
  <c r="AF251" i="27" s="1"/>
  <c r="AC117" i="27"/>
  <c r="AF117" i="27" s="1"/>
  <c r="AC598" i="26"/>
  <c r="AF598" i="26" s="1"/>
  <c r="AC69" i="27"/>
  <c r="AF69" i="27" s="1"/>
  <c r="AC405" i="26"/>
  <c r="AF405" i="26" s="1"/>
  <c r="AC85" i="27"/>
  <c r="AF85" i="27" s="1"/>
  <c r="AC93" i="27"/>
  <c r="AF93" i="27" s="1"/>
  <c r="AC503" i="26"/>
  <c r="AF503" i="26" s="1"/>
  <c r="AC555" i="27"/>
  <c r="AF555" i="27" s="1"/>
  <c r="AC291" i="27"/>
  <c r="AF291" i="27" s="1"/>
  <c r="AC53" i="27"/>
  <c r="AF53" i="27" s="1"/>
  <c r="AC659" i="27"/>
  <c r="AF659" i="27" s="1"/>
  <c r="AC165" i="27"/>
  <c r="AF165" i="27" s="1"/>
  <c r="AC317" i="26"/>
  <c r="AF317" i="26" s="1"/>
  <c r="AC133" i="27"/>
  <c r="AF133" i="27" s="1"/>
  <c r="AC1016" i="26"/>
  <c r="AF1016" i="26" s="1"/>
  <c r="AC614" i="26"/>
  <c r="AF614" i="26" s="1"/>
  <c r="AC61" i="27"/>
  <c r="AF61" i="27" s="1"/>
  <c r="AC299" i="27"/>
  <c r="AF299" i="27" s="1"/>
  <c r="AC611" i="27"/>
  <c r="AF611" i="27" s="1"/>
  <c r="H10" i="12"/>
  <c r="H9" i="12"/>
  <c r="H23" i="12"/>
  <c r="W37" i="27"/>
  <c r="X37" i="27" s="1"/>
  <c r="W259" i="27"/>
  <c r="X259" i="27" s="1"/>
  <c r="W198" i="27"/>
  <c r="X198" i="27" s="1"/>
  <c r="W45" i="27"/>
  <c r="X45" i="27" s="1"/>
  <c r="W452" i="27"/>
  <c r="X452" i="27" s="1"/>
  <c r="W411" i="27"/>
  <c r="X411" i="27" s="1"/>
  <c r="W315" i="27"/>
  <c r="X315" i="27" s="1"/>
  <c r="W603" i="27"/>
  <c r="X603" i="27" s="1"/>
  <c r="W652" i="27"/>
  <c r="X652" i="27" s="1"/>
  <c r="W548" i="27"/>
  <c r="X548" i="27" s="1"/>
  <c r="W243" i="27"/>
  <c r="X243" i="27" s="1"/>
  <c r="W141" i="27"/>
  <c r="X141" i="27" s="1"/>
  <c r="W125" i="27"/>
  <c r="X125" i="27" s="1"/>
  <c r="W428" i="27"/>
  <c r="X428" i="27" s="1"/>
  <c r="W379" i="27"/>
  <c r="X379" i="27" s="1"/>
  <c r="W596" i="27"/>
  <c r="X596" i="27" s="1"/>
  <c r="W29" i="27"/>
  <c r="X29" i="27" s="1"/>
  <c r="W615" i="27"/>
  <c r="X615" i="27" s="1"/>
  <c r="W149" i="27"/>
  <c r="X149" i="27" s="1"/>
  <c r="W587" i="27"/>
  <c r="X587" i="27" s="1"/>
  <c r="W547" i="27"/>
  <c r="X547" i="27" s="1"/>
  <c r="W435" i="27"/>
  <c r="X435" i="27" s="1"/>
  <c r="W499" i="27"/>
  <c r="X499" i="27" s="1"/>
  <c r="W483" i="27"/>
  <c r="X483" i="27" s="1"/>
  <c r="W420" i="27"/>
  <c r="X420" i="27" s="1"/>
  <c r="W347" i="27"/>
  <c r="X347" i="27" s="1"/>
  <c r="W643" i="27"/>
  <c r="X643" i="27" s="1"/>
  <c r="W829" i="27"/>
  <c r="X829" i="27" s="1"/>
  <c r="W444" i="27"/>
  <c r="X444" i="27" s="1"/>
  <c r="W109" i="27"/>
  <c r="X109" i="27" s="1"/>
  <c r="W395" i="27"/>
  <c r="X395" i="27" s="1"/>
  <c r="W419" i="27"/>
  <c r="X419" i="27" s="1"/>
  <c r="W173" i="27"/>
  <c r="X173" i="27" s="1"/>
  <c r="W101" i="27"/>
  <c r="X101" i="27" s="1"/>
  <c r="W355" i="27"/>
  <c r="X355" i="27" s="1"/>
  <c r="W531" i="27"/>
  <c r="X531" i="27" s="1"/>
  <c r="W77" i="27"/>
  <c r="X77" i="27" s="1"/>
  <c r="W323" i="27"/>
  <c r="X323" i="27" s="1"/>
  <c r="W515" i="27"/>
  <c r="X515" i="27" s="1"/>
  <c r="W718" i="26"/>
  <c r="X718" i="26" s="1"/>
  <c r="W477" i="26"/>
  <c r="X477" i="26" s="1"/>
  <c r="W726" i="26"/>
  <c r="X726" i="26" s="1"/>
  <c r="W550" i="26"/>
  <c r="X550" i="26" s="1"/>
  <c r="W429" i="26"/>
  <c r="X429" i="26" s="1"/>
  <c r="W57" i="26"/>
  <c r="X57" i="26" s="1"/>
  <c r="W69" i="26"/>
  <c r="X69" i="26" s="1"/>
  <c r="W685" i="26"/>
  <c r="X685" i="26" s="1"/>
  <c r="W859" i="26"/>
  <c r="X859" i="26" s="1"/>
  <c r="W542" i="26"/>
  <c r="X542" i="26" s="1"/>
  <c r="W558" i="26"/>
  <c r="X558" i="26" s="1"/>
  <c r="W582" i="26"/>
  <c r="X582" i="26" s="1"/>
  <c r="W912" i="26"/>
  <c r="X912" i="26" s="1"/>
  <c r="W973" i="26"/>
  <c r="X973" i="26" s="1"/>
  <c r="W850" i="26"/>
  <c r="X850" i="26" s="1"/>
  <c r="W606" i="26"/>
  <c r="X606" i="26" s="1"/>
  <c r="W510" i="26"/>
  <c r="X510" i="26" s="1"/>
  <c r="W238" i="26"/>
  <c r="X238" i="26" s="1"/>
  <c r="W534" i="26"/>
  <c r="X534" i="26" s="1"/>
  <c r="W811" i="26"/>
  <c r="X811" i="26" s="1"/>
  <c r="W166" i="26"/>
  <c r="X166" i="26" s="1"/>
  <c r="W133" i="26"/>
  <c r="X133" i="26" s="1"/>
  <c r="W654" i="26"/>
  <c r="X654" i="26" s="1"/>
  <c r="W566" i="26"/>
  <c r="X566" i="26" s="1"/>
  <c r="W622" i="26"/>
  <c r="X622" i="26" s="1"/>
  <c r="W70" i="26"/>
  <c r="X70" i="26" s="1"/>
  <c r="W514" i="26"/>
  <c r="X514" i="26" s="1"/>
  <c r="W880" i="24"/>
  <c r="X880" i="24" s="1"/>
  <c r="W765" i="24"/>
  <c r="X765" i="24" s="1"/>
  <c r="W814" i="24"/>
  <c r="X814" i="24" s="1"/>
  <c r="W773" i="24"/>
  <c r="X773" i="24" s="1"/>
  <c r="W975" i="24"/>
  <c r="X975" i="24" s="1"/>
  <c r="W1007" i="24"/>
  <c r="X1007" i="24" s="1"/>
  <c r="W1008" i="24"/>
  <c r="X1008" i="24" s="1"/>
  <c r="W896" i="24"/>
  <c r="X896" i="24" s="1"/>
  <c r="W823" i="24"/>
  <c r="X823" i="24" s="1"/>
  <c r="W847" i="24"/>
  <c r="X847" i="24" s="1"/>
  <c r="W489" i="24"/>
  <c r="X489" i="24" s="1"/>
  <c r="W888" i="24"/>
  <c r="X888" i="24" s="1"/>
  <c r="W743" i="24"/>
  <c r="X743" i="24" s="1"/>
  <c r="W751" i="24"/>
  <c r="X751" i="24" s="1"/>
  <c r="W813" i="24"/>
  <c r="X813" i="24" s="1"/>
  <c r="W142" i="24"/>
  <c r="X142" i="24" s="1"/>
  <c r="W791" i="24"/>
  <c r="X791" i="24" s="1"/>
  <c r="W983" i="24"/>
  <c r="X983" i="24" s="1"/>
  <c r="W757" i="24"/>
  <c r="X757" i="24" s="1"/>
  <c r="W541" i="24"/>
  <c r="X541" i="24" s="1"/>
  <c r="W534" i="24"/>
  <c r="X534" i="24" s="1"/>
  <c r="W613" i="24"/>
  <c r="X613" i="24" s="1"/>
  <c r="W158" i="24"/>
  <c r="X158" i="24" s="1"/>
  <c r="W859" i="24"/>
  <c r="X859" i="24" s="1"/>
  <c r="W845" i="24"/>
  <c r="X845" i="24" s="1"/>
  <c r="W928" i="24"/>
  <c r="X928" i="24" s="1"/>
  <c r="W597" i="24"/>
  <c r="X597" i="24" s="1"/>
  <c r="W837" i="24"/>
  <c r="X837" i="24" s="1"/>
  <c r="W505" i="24"/>
  <c r="X505" i="24" s="1"/>
  <c r="W565" i="24"/>
  <c r="X565" i="24" s="1"/>
  <c r="W936" i="24"/>
  <c r="X936" i="24" s="1"/>
  <c r="W525" i="24"/>
  <c r="X525" i="24" s="1"/>
  <c r="W134" i="24"/>
  <c r="X134" i="24" s="1"/>
  <c r="W725" i="24"/>
  <c r="X725" i="24" s="1"/>
  <c r="W643" i="24"/>
  <c r="X643" i="24" s="1"/>
  <c r="W960" i="24"/>
  <c r="X960" i="24" s="1"/>
  <c r="W853" i="24"/>
  <c r="X853" i="24" s="1"/>
  <c r="W741" i="24"/>
  <c r="X741" i="24" s="1"/>
  <c r="W595" i="24"/>
  <c r="X595" i="24" s="1"/>
  <c r="W573" i="24"/>
  <c r="X573" i="24" s="1"/>
  <c r="W149" i="24"/>
  <c r="X149" i="24" s="1"/>
  <c r="W775" i="24"/>
  <c r="X775" i="24" s="1"/>
  <c r="X38" i="27"/>
  <c r="H27" i="12"/>
  <c r="F26" i="12"/>
  <c r="G9" i="14"/>
  <c r="C26" i="12"/>
  <c r="D26" i="12"/>
  <c r="E26" i="12"/>
  <c r="G26" i="12"/>
  <c r="V916" i="27"/>
  <c r="X901" i="27"/>
  <c r="X720" i="27"/>
  <c r="X740" i="27"/>
  <c r="X557" i="27"/>
  <c r="X116" i="27"/>
  <c r="X989" i="27"/>
  <c r="X932" i="27"/>
  <c r="X937" i="27"/>
  <c r="X882" i="27"/>
  <c r="V980" i="27"/>
  <c r="W980" i="27" s="1"/>
  <c r="X929" i="27"/>
  <c r="X938" i="27"/>
  <c r="X931" i="27"/>
  <c r="X868" i="27"/>
  <c r="X773" i="27"/>
  <c r="X691" i="27"/>
  <c r="X792" i="27"/>
  <c r="X816" i="27"/>
  <c r="X674" i="27"/>
  <c r="X312" i="27"/>
  <c r="X665" i="27"/>
  <c r="V328" i="27"/>
  <c r="W328" i="27" s="1"/>
  <c r="X772" i="27"/>
  <c r="X805" i="27"/>
  <c r="X605" i="27"/>
  <c r="X570" i="27"/>
  <c r="X509" i="27"/>
  <c r="X485" i="27"/>
  <c r="X629" i="27"/>
  <c r="X569" i="27"/>
  <c r="X414" i="27"/>
  <c r="X319" i="27"/>
  <c r="X282" i="27"/>
  <c r="X57" i="27"/>
  <c r="X233" i="27"/>
  <c r="X119" i="27"/>
  <c r="X382" i="27"/>
  <c r="X574" i="27"/>
  <c r="X1006" i="27"/>
  <c r="X748" i="27"/>
  <c r="X819" i="27"/>
  <c r="X409" i="27"/>
  <c r="X334" i="27"/>
  <c r="X981" i="27"/>
  <c r="X973" i="27"/>
  <c r="X869" i="27"/>
  <c r="X928" i="27"/>
  <c r="X774" i="27"/>
  <c r="X838" i="27"/>
  <c r="X933" i="27"/>
  <c r="X898" i="27"/>
  <c r="X986" i="27"/>
  <c r="X835" i="27"/>
  <c r="X752" i="27"/>
  <c r="X667" i="27"/>
  <c r="X368" i="27"/>
  <c r="X851" i="27"/>
  <c r="X373" i="27"/>
  <c r="X609" i="27"/>
  <c r="X522" i="27"/>
  <c r="X293" i="27"/>
  <c r="X608" i="27"/>
  <c r="X799" i="27"/>
  <c r="X560" i="27"/>
  <c r="X783" i="27"/>
  <c r="X477" i="27"/>
  <c r="X573" i="27"/>
  <c r="X642" i="27"/>
  <c r="X437" i="27"/>
  <c r="X245" i="27"/>
  <c r="X24" i="27"/>
  <c r="X113" i="27"/>
  <c r="X51" i="27"/>
  <c r="X364" i="27"/>
  <c r="X332" i="27"/>
  <c r="X83" i="27"/>
  <c r="X258" i="27"/>
  <c r="X167" i="27"/>
  <c r="X102" i="27"/>
  <c r="X431" i="27"/>
  <c r="X295" i="27"/>
  <c r="X967" i="27"/>
  <c r="X604" i="27"/>
  <c r="X279" i="27"/>
  <c r="X885" i="27"/>
  <c r="X766" i="27"/>
  <c r="X577" i="27"/>
  <c r="X311" i="27"/>
  <c r="X308" i="27"/>
  <c r="X447" i="27"/>
  <c r="X999" i="27"/>
  <c r="X968" i="27"/>
  <c r="X888" i="27"/>
  <c r="X965" i="27"/>
  <c r="X742" i="27"/>
  <c r="X1002" i="27"/>
  <c r="X917" i="27"/>
  <c r="X830" i="27"/>
  <c r="X975" i="27"/>
  <c r="X915" i="27"/>
  <c r="X832" i="27"/>
  <c r="X791" i="27"/>
  <c r="X448" i="27"/>
  <c r="X848" i="27"/>
  <c r="X718" i="27"/>
  <c r="X456" i="27"/>
  <c r="X376" i="27"/>
  <c r="X434" i="27"/>
  <c r="X367" i="27"/>
  <c r="X433" i="27"/>
  <c r="X341" i="27"/>
  <c r="X649" i="27"/>
  <c r="X280" i="27"/>
  <c r="X645" i="27"/>
  <c r="X462" i="27"/>
  <c r="X579" i="27"/>
  <c r="X507" i="27"/>
  <c r="X401" i="27"/>
  <c r="X275" i="27"/>
  <c r="X581" i="27"/>
  <c r="X514" i="27"/>
  <c r="X436" i="27"/>
  <c r="X22" i="27"/>
  <c r="X105" i="27"/>
  <c r="X48" i="27"/>
  <c r="X219" i="27"/>
  <c r="X60" i="27"/>
  <c r="X582" i="27"/>
  <c r="X71" i="27"/>
  <c r="X98" i="27"/>
  <c r="X278" i="27"/>
  <c r="X524" i="27"/>
  <c r="X383" i="27"/>
  <c r="X813" i="27"/>
  <c r="X287" i="27"/>
  <c r="X781" i="27"/>
  <c r="X363" i="27"/>
  <c r="X36" i="27"/>
  <c r="X952" i="27"/>
  <c r="X880" i="27"/>
  <c r="X1020" i="27"/>
  <c r="X854" i="27"/>
  <c r="X1003" i="27"/>
  <c r="X867" i="27"/>
  <c r="X753" i="27"/>
  <c r="X689" i="27"/>
  <c r="X1019" i="27"/>
  <c r="X823" i="27"/>
  <c r="X744" i="27"/>
  <c r="X360" i="27"/>
  <c r="X309" i="27"/>
  <c r="X711" i="27"/>
  <c r="X738" i="27"/>
  <c r="X653" i="27"/>
  <c r="X983" i="27"/>
  <c r="X450" i="27"/>
  <c r="X265" i="27"/>
  <c r="X493" i="27"/>
  <c r="X751" i="27"/>
  <c r="X129" i="27"/>
  <c r="X454" i="27"/>
  <c r="X196" i="27"/>
  <c r="X121" i="27"/>
  <c r="X170" i="27"/>
  <c r="X104" i="27"/>
  <c r="X271" i="27"/>
  <c r="X518" i="27"/>
  <c r="X216" i="27"/>
  <c r="X89" i="27"/>
  <c r="X220" i="27"/>
  <c r="X307" i="27"/>
  <c r="X1012" i="27"/>
  <c r="X812" i="27"/>
  <c r="X387" i="27"/>
  <c r="X525" i="27"/>
  <c r="X91" i="27"/>
  <c r="X240" i="27"/>
  <c r="X1010" i="27"/>
  <c r="X959" i="27"/>
  <c r="X846" i="27"/>
  <c r="X979" i="27"/>
  <c r="X866" i="27"/>
  <c r="X994" i="27"/>
  <c r="X899" i="27"/>
  <c r="X809" i="27"/>
  <c r="X739" i="27"/>
  <c r="X760" i="27"/>
  <c r="X725" i="27"/>
  <c r="X750" i="27"/>
  <c r="X680" i="27"/>
  <c r="X620" i="27"/>
  <c r="X257" i="27"/>
  <c r="X777" i="27"/>
  <c r="X939" i="27"/>
  <c r="X467" i="27"/>
  <c r="X715" i="27"/>
  <c r="X537" i="27"/>
  <c r="X529" i="27"/>
  <c r="X785" i="27"/>
  <c r="X388" i="27"/>
  <c r="X977" i="27"/>
  <c r="X613" i="27"/>
  <c r="X545" i="27"/>
  <c r="X70" i="27"/>
  <c r="X194" i="27"/>
  <c r="X112" i="27"/>
  <c r="X160" i="27"/>
  <c r="X87" i="27"/>
  <c r="X277" i="27"/>
  <c r="X430" i="27"/>
  <c r="X200" i="27"/>
  <c r="X209" i="27"/>
  <c r="X148" i="27"/>
  <c r="X81" i="27"/>
  <c r="X559" i="27"/>
  <c r="X399" i="27"/>
  <c r="X103" i="27"/>
  <c r="X31" i="27"/>
  <c r="X534" i="27"/>
  <c r="X728" i="27"/>
  <c r="X586" i="27"/>
  <c r="V902" i="27"/>
  <c r="W902" i="27" s="1"/>
  <c r="X891" i="27"/>
  <c r="X955" i="27"/>
  <c r="X731" i="27"/>
  <c r="X784" i="27"/>
  <c r="X793" i="27"/>
  <c r="X520" i="27"/>
  <c r="X479" i="27"/>
  <c r="X811" i="27"/>
  <c r="X675" i="27"/>
  <c r="X461" i="27"/>
  <c r="X703" i="27"/>
  <c r="X521" i="27"/>
  <c r="X393" i="27"/>
  <c r="X664" i="27"/>
  <c r="X617" i="27"/>
  <c r="X533" i="27"/>
  <c r="X262" i="27"/>
  <c r="X377" i="27"/>
  <c r="X458" i="27"/>
  <c r="X601" i="27"/>
  <c r="X475" i="27"/>
  <c r="X337" i="27"/>
  <c r="X261" i="27"/>
  <c r="X163" i="27"/>
  <c r="X510" i="27"/>
  <c r="X386" i="27"/>
  <c r="X174" i="27"/>
  <c r="X120" i="27"/>
  <c r="X67" i="27"/>
  <c r="X59" i="27"/>
  <c r="X412" i="27"/>
  <c r="X199" i="27"/>
  <c r="X147" i="27"/>
  <c r="X49" i="27"/>
  <c r="X350" i="27"/>
  <c r="X139" i="27"/>
  <c r="X226" i="27"/>
  <c r="X145" i="27"/>
  <c r="X75" i="27"/>
  <c r="X23" i="27"/>
  <c r="X62" i="27"/>
  <c r="X914" i="27"/>
  <c r="X223" i="27"/>
  <c r="X333" i="27"/>
  <c r="X1008" i="27"/>
  <c r="X889" i="27"/>
  <c r="X970" i="27"/>
  <c r="X894" i="27"/>
  <c r="X922" i="27"/>
  <c r="X802" i="27"/>
  <c r="X800" i="27"/>
  <c r="X304" i="27"/>
  <c r="X801" i="27"/>
  <c r="X592" i="27"/>
  <c r="X516" i="27"/>
  <c r="X404" i="27"/>
  <c r="X294" i="27"/>
  <c r="X650" i="27"/>
  <c r="X571" i="27"/>
  <c r="X460" i="27"/>
  <c r="X505" i="27"/>
  <c r="X614" i="27"/>
  <c r="X517" i="27"/>
  <c r="X349" i="27"/>
  <c r="X756" i="27"/>
  <c r="X523" i="27"/>
  <c r="X491" i="27"/>
  <c r="X847" i="27"/>
  <c r="X481" i="27"/>
  <c r="X468" i="27"/>
  <c r="X372" i="27"/>
  <c r="X193" i="27"/>
  <c r="X95" i="27"/>
  <c r="X231" i="27"/>
  <c r="X598" i="27"/>
  <c r="X135" i="27"/>
  <c r="X345" i="27"/>
  <c r="X205" i="27"/>
  <c r="X127" i="27"/>
  <c r="X374" i="27"/>
  <c r="X136" i="27"/>
  <c r="X342" i="27"/>
  <c r="X201" i="27"/>
  <c r="X897" i="27"/>
  <c r="X339" i="27"/>
  <c r="X858" i="27"/>
  <c r="X745" i="27"/>
  <c r="X681" i="27"/>
  <c r="X794" i="27"/>
  <c r="X804" i="27"/>
  <c r="X747" i="27"/>
  <c r="X864" i="27"/>
  <c r="X704" i="27"/>
  <c r="X978" i="27"/>
  <c r="X717" i="27"/>
  <c r="X432" i="27"/>
  <c r="X296" i="27"/>
  <c r="X845" i="27"/>
  <c r="X741" i="27"/>
  <c r="X708" i="27"/>
  <c r="X688" i="27"/>
  <c r="X610" i="27"/>
  <c r="X576" i="27"/>
  <c r="X543" i="27"/>
  <c r="X511" i="27"/>
  <c r="X594" i="27"/>
  <c r="X327" i="27"/>
  <c r="X241" i="27"/>
  <c r="X863" i="27"/>
  <c r="X634" i="27"/>
  <c r="X600" i="27"/>
  <c r="X421" i="27"/>
  <c r="X346" i="27"/>
  <c r="X837" i="27"/>
  <c r="X607" i="27"/>
  <c r="X396" i="27"/>
  <c r="X329" i="27"/>
  <c r="X248" i="27"/>
  <c r="X466" i="27"/>
  <c r="X840" i="27"/>
  <c r="X640" i="27"/>
  <c r="X575" i="27"/>
  <c r="X519" i="27"/>
  <c r="X487" i="27"/>
  <c r="X449" i="27"/>
  <c r="X843" i="27"/>
  <c r="X732" i="27"/>
  <c r="X635" i="27"/>
  <c r="X498" i="27"/>
  <c r="X378" i="27"/>
  <c r="X305" i="27"/>
  <c r="X597" i="27"/>
  <c r="X465" i="27"/>
  <c r="X426" i="27"/>
  <c r="X218" i="27"/>
  <c r="X168" i="27"/>
  <c r="X126" i="27"/>
  <c r="X188" i="27"/>
  <c r="X166" i="27"/>
  <c r="X47" i="27"/>
  <c r="X654" i="27"/>
  <c r="X151" i="27"/>
  <c r="X110" i="27"/>
  <c r="X566" i="27"/>
  <c r="X239" i="27"/>
  <c r="X224" i="27"/>
  <c r="X118" i="27"/>
  <c r="X79" i="27"/>
  <c r="X225" i="27"/>
  <c r="X203" i="27"/>
  <c r="X52" i="27"/>
  <c r="X630" i="27"/>
  <c r="X365" i="27"/>
  <c r="X221" i="27"/>
  <c r="X146" i="27"/>
  <c r="X72" i="27"/>
  <c r="X660" i="27"/>
  <c r="X669" i="27"/>
  <c r="X247" i="27"/>
  <c r="X944" i="27"/>
  <c r="X872" i="27"/>
  <c r="X1014" i="27"/>
  <c r="X958" i="27"/>
  <c r="X993" i="27"/>
  <c r="X921" i="27"/>
  <c r="X822" i="27"/>
  <c r="X734" i="27"/>
  <c r="X966" i="27"/>
  <c r="X886" i="27"/>
  <c r="X971" i="27"/>
  <c r="X1018" i="27"/>
  <c r="X850" i="27"/>
  <c r="X737" i="27"/>
  <c r="X673" i="27"/>
  <c r="X923" i="27"/>
  <c r="X787" i="27"/>
  <c r="X969" i="27"/>
  <c r="X860" i="27"/>
  <c r="X788" i="27"/>
  <c r="X700" i="27"/>
  <c r="X855" i="27"/>
  <c r="X730" i="27"/>
  <c r="V870" i="27"/>
  <c r="W870" i="27" s="1"/>
  <c r="X706" i="27"/>
  <c r="X424" i="27"/>
  <c r="X352" i="27"/>
  <c r="X736" i="27"/>
  <c r="X707" i="27"/>
  <c r="X687" i="27"/>
  <c r="X572" i="27"/>
  <c r="X536" i="27"/>
  <c r="X504" i="27"/>
  <c r="X471" i="27"/>
  <c r="X425" i="27"/>
  <c r="X391" i="27"/>
  <c r="X322" i="27"/>
  <c r="X281" i="27"/>
  <c r="X831" i="27"/>
  <c r="X314" i="27"/>
  <c r="X646" i="27"/>
  <c r="X553" i="27"/>
  <c r="X506" i="27"/>
  <c r="X427" i="27"/>
  <c r="X321" i="27"/>
  <c r="X274" i="27"/>
  <c r="X743" i="27"/>
  <c r="X859" i="27"/>
  <c r="V666" i="27"/>
  <c r="W666" i="27" s="1"/>
  <c r="X599" i="27"/>
  <c r="X489" i="27"/>
  <c r="X330" i="27"/>
  <c r="X827" i="27"/>
  <c r="X541" i="27"/>
  <c r="X589" i="27"/>
  <c r="X441" i="27"/>
  <c r="X326" i="27"/>
  <c r="X244" i="27"/>
  <c r="X833" i="27"/>
  <c r="X724" i="27"/>
  <c r="X636" i="27"/>
  <c r="X544" i="27"/>
  <c r="X512" i="27"/>
  <c r="X480" i="27"/>
  <c r="X443" i="27"/>
  <c r="X389" i="27"/>
  <c r="X585" i="27"/>
  <c r="X695" i="27"/>
  <c r="X564" i="27"/>
  <c r="X482" i="27"/>
  <c r="X369" i="27"/>
  <c r="V300" i="27"/>
  <c r="W300" i="27" s="1"/>
  <c r="X821" i="27"/>
  <c r="X453" i="27"/>
  <c r="X302" i="27"/>
  <c r="X212" i="27"/>
  <c r="X190" i="27"/>
  <c r="X486" i="27"/>
  <c r="X159" i="27"/>
  <c r="X86" i="27"/>
  <c r="X526" i="27"/>
  <c r="X78" i="27"/>
  <c r="X502" i="27"/>
  <c r="X114" i="27"/>
  <c r="X68" i="27"/>
  <c r="X43" i="27"/>
  <c r="X164" i="27"/>
  <c r="X152" i="27"/>
  <c r="X46" i="27"/>
  <c r="X222" i="27"/>
  <c r="X191" i="27"/>
  <c r="X318" i="27"/>
  <c r="X54" i="27"/>
  <c r="X403" i="27"/>
  <c r="X192" i="27"/>
  <c r="X137" i="27"/>
  <c r="X63" i="27"/>
  <c r="X459" i="27"/>
  <c r="X919" i="27"/>
  <c r="X267" i="27"/>
  <c r="X1016" i="27"/>
  <c r="X936" i="27"/>
  <c r="X1013" i="27"/>
  <c r="X957" i="27"/>
  <c r="X991" i="27"/>
  <c r="X943" i="27"/>
  <c r="X874" i="27"/>
  <c r="X906" i="27"/>
  <c r="X721" i="27"/>
  <c r="X1017" i="27"/>
  <c r="X842" i="27"/>
  <c r="X729" i="27"/>
  <c r="X963" i="27"/>
  <c r="X779" i="27"/>
  <c r="X908" i="27"/>
  <c r="X852" i="27"/>
  <c r="X692" i="27"/>
  <c r="X841" i="27"/>
  <c r="X723" i="27"/>
  <c r="X947" i="27"/>
  <c r="X416" i="27"/>
  <c r="X344" i="27"/>
  <c r="X839" i="27"/>
  <c r="X807" i="27"/>
  <c r="X776" i="27"/>
  <c r="X735" i="27"/>
  <c r="X758" i="27"/>
  <c r="X648" i="27"/>
  <c r="X532" i="27"/>
  <c r="X500" i="27"/>
  <c r="X385" i="27"/>
  <c r="X354" i="27"/>
  <c r="X316" i="27"/>
  <c r="G28" i="12"/>
  <c r="X301" i="27"/>
  <c r="X795" i="27"/>
  <c r="X685" i="27"/>
  <c r="X590" i="27"/>
  <c r="X359" i="27"/>
  <c r="X269" i="27"/>
  <c r="X817" i="27"/>
  <c r="X856" i="27"/>
  <c r="X661" i="27"/>
  <c r="X626" i="27"/>
  <c r="X712" i="27"/>
  <c r="X501" i="27"/>
  <c r="X438" i="27"/>
  <c r="X317" i="27"/>
  <c r="X237" i="27"/>
  <c r="X672" i="27"/>
  <c r="X602" i="27"/>
  <c r="X567" i="27"/>
  <c r="X540" i="27"/>
  <c r="X508" i="27"/>
  <c r="X476" i="27"/>
  <c r="X789" i="27"/>
  <c r="X678" i="27"/>
  <c r="X619" i="27"/>
  <c r="X415" i="27"/>
  <c r="X357" i="27"/>
  <c r="X255" i="27"/>
  <c r="X397" i="27"/>
  <c r="X622" i="27"/>
  <c r="X276" i="27"/>
  <c r="X210" i="27"/>
  <c r="X189" i="27"/>
  <c r="X150" i="27"/>
  <c r="X55" i="27"/>
  <c r="X238" i="27"/>
  <c r="X186" i="27"/>
  <c r="X206" i="27"/>
  <c r="X39" i="27"/>
  <c r="X235" i="27"/>
  <c r="X108" i="27"/>
  <c r="X183" i="27"/>
  <c r="X100" i="27"/>
  <c r="X550" i="27"/>
  <c r="X217" i="27"/>
  <c r="X195" i="27"/>
  <c r="X131" i="27"/>
  <c r="X662" i="27"/>
  <c r="X184" i="27"/>
  <c r="X32" i="27"/>
  <c r="X927" i="27"/>
  <c r="X371" i="27"/>
  <c r="X903" i="27"/>
  <c r="X1000" i="27"/>
  <c r="X920" i="27"/>
  <c r="X893" i="27"/>
  <c r="X1005" i="27"/>
  <c r="X941" i="27"/>
  <c r="X913" i="27"/>
  <c r="X814" i="27"/>
  <c r="X935" i="27"/>
  <c r="X806" i="27"/>
  <c r="X1011" i="27"/>
  <c r="X953" i="27"/>
  <c r="X926" i="27"/>
  <c r="X713" i="27"/>
  <c r="V950" i="27"/>
  <c r="W950" i="27" s="1"/>
  <c r="X834" i="27"/>
  <c r="X1007" i="27"/>
  <c r="X954" i="27"/>
  <c r="X771" i="27"/>
  <c r="X844" i="27"/>
  <c r="X676" i="27"/>
  <c r="X803" i="27"/>
  <c r="X768" i="27"/>
  <c r="X671" i="27"/>
  <c r="X408" i="27"/>
  <c r="X336" i="27"/>
  <c r="X764" i="27"/>
  <c r="X877" i="27"/>
  <c r="X865" i="27"/>
  <c r="X639" i="27"/>
  <c r="X565" i="27"/>
  <c r="X527" i="27"/>
  <c r="X495" i="27"/>
  <c r="X455" i="27"/>
  <c r="X422" i="27"/>
  <c r="X348" i="27"/>
  <c r="X272" i="27"/>
  <c r="X242" i="27"/>
  <c r="X552" i="27"/>
  <c r="X775" i="27"/>
  <c r="X627" i="27"/>
  <c r="X490" i="27"/>
  <c r="X413" i="27"/>
  <c r="X353" i="27"/>
  <c r="V656" i="27"/>
  <c r="W656" i="27" s="1"/>
  <c r="X618" i="27"/>
  <c r="X593" i="27"/>
  <c r="X474" i="27"/>
  <c r="X381" i="27"/>
  <c r="X824" i="27"/>
  <c r="X853" i="27"/>
  <c r="X644" i="27"/>
  <c r="X429" i="27"/>
  <c r="X290" i="27"/>
  <c r="X595" i="27"/>
  <c r="X539" i="27"/>
  <c r="X469" i="27"/>
  <c r="X463" i="27"/>
  <c r="X343" i="27"/>
  <c r="X780" i="27"/>
  <c r="X702" i="27"/>
  <c r="X606" i="27"/>
  <c r="X204" i="27"/>
  <c r="X185" i="27"/>
  <c r="X90" i="27"/>
  <c r="X180" i="27"/>
  <c r="X142" i="27"/>
  <c r="X76" i="27"/>
  <c r="X134" i="27"/>
  <c r="X65" i="27"/>
  <c r="X229" i="27"/>
  <c r="X66" i="27"/>
  <c r="X106" i="27"/>
  <c r="X175" i="27"/>
  <c r="X50" i="27"/>
  <c r="X214" i="27"/>
  <c r="X162" i="27"/>
  <c r="X80" i="27"/>
  <c r="X44" i="27"/>
  <c r="X310" i="27"/>
  <c r="X128" i="27"/>
  <c r="X27" i="27"/>
  <c r="X380" i="27"/>
  <c r="X992" i="27"/>
  <c r="X912" i="27"/>
  <c r="X997" i="27"/>
  <c r="X925" i="27"/>
  <c r="X974" i="27"/>
  <c r="X905" i="27"/>
  <c r="X798" i="27"/>
  <c r="X951" i="27"/>
  <c r="V918" i="27"/>
  <c r="W918" i="27" s="1"/>
  <c r="X881" i="27"/>
  <c r="X962" i="27"/>
  <c r="X705" i="27"/>
  <c r="X942" i="27"/>
  <c r="X883" i="27"/>
  <c r="X826" i="27"/>
  <c r="X995" i="27"/>
  <c r="X763" i="27"/>
  <c r="X836" i="27"/>
  <c r="X668" i="27"/>
  <c r="X749" i="27"/>
  <c r="X722" i="27"/>
  <c r="X694" i="27"/>
  <c r="X670" i="27"/>
  <c r="X400" i="27"/>
  <c r="X857" i="27"/>
  <c r="X825" i="27"/>
  <c r="X761" i="27"/>
  <c r="X726" i="27"/>
  <c r="X686" i="27"/>
  <c r="X727" i="27"/>
  <c r="X746" i="27"/>
  <c r="V632" i="27"/>
  <c r="W632" i="27" s="1"/>
  <c r="X270" i="27"/>
  <c r="X987" i="27"/>
  <c r="X578" i="27"/>
  <c r="X538" i="27"/>
  <c r="X297" i="27"/>
  <c r="V264" i="27"/>
  <c r="W264" i="27" s="1"/>
  <c r="X625" i="27"/>
  <c r="X815" i="27"/>
  <c r="X778" i="27"/>
  <c r="X655" i="27"/>
  <c r="X612" i="27"/>
  <c r="X273" i="27"/>
  <c r="X445" i="27"/>
  <c r="X849" i="27"/>
  <c r="X699" i="27"/>
  <c r="X633" i="27"/>
  <c r="X562" i="27"/>
  <c r="X423" i="27"/>
  <c r="X361" i="27"/>
  <c r="X283" i="27"/>
  <c r="X658" i="27"/>
  <c r="X628" i="27"/>
  <c r="X591" i="27"/>
  <c r="X535" i="27"/>
  <c r="X503" i="27"/>
  <c r="X375" i="27"/>
  <c r="X338" i="27"/>
  <c r="X306" i="27"/>
  <c r="X250" i="27"/>
  <c r="X786" i="27"/>
  <c r="X770" i="27"/>
  <c r="X546" i="27"/>
  <c r="X457" i="27"/>
  <c r="X410" i="27"/>
  <c r="X285" i="27"/>
  <c r="X513" i="27"/>
  <c r="X683" i="27"/>
  <c r="X398" i="27"/>
  <c r="X182" i="27"/>
  <c r="X84" i="27"/>
  <c r="X446" i="27"/>
  <c r="X138" i="27"/>
  <c r="X74" i="27"/>
  <c r="X34" i="27"/>
  <c r="X130" i="27"/>
  <c r="X28" i="27"/>
  <c r="X155" i="27"/>
  <c r="X638" i="27"/>
  <c r="X254" i="27"/>
  <c r="X207" i="27"/>
  <c r="X161" i="27"/>
  <c r="X97" i="27"/>
  <c r="X40" i="27"/>
  <c r="X88" i="27"/>
  <c r="X41" i="27"/>
  <c r="X234" i="27"/>
  <c r="X208" i="27"/>
  <c r="X187" i="27"/>
  <c r="X42" i="27"/>
  <c r="X366" i="27"/>
  <c r="X176" i="27"/>
  <c r="X123" i="27"/>
  <c r="X911" i="27"/>
  <c r="X871" i="27"/>
  <c r="X563" i="27"/>
  <c r="X887" i="27"/>
  <c r="X984" i="27"/>
  <c r="X904" i="27"/>
  <c r="X909" i="27"/>
  <c r="X790" i="27"/>
  <c r="X998" i="27"/>
  <c r="X910" i="27"/>
  <c r="X879" i="27"/>
  <c r="X960" i="27"/>
  <c r="X890" i="27"/>
  <c r="X697" i="27"/>
  <c r="X1004" i="27"/>
  <c r="X934" i="27"/>
  <c r="X818" i="27"/>
  <c r="X946" i="27"/>
  <c r="X884" i="27"/>
  <c r="X828" i="27"/>
  <c r="X690" i="27"/>
  <c r="X464" i="27"/>
  <c r="X392" i="27"/>
  <c r="X320" i="27"/>
  <c r="X796" i="27"/>
  <c r="X757" i="27"/>
  <c r="X719" i="27"/>
  <c r="X808" i="27"/>
  <c r="X716" i="27"/>
  <c r="X631" i="27"/>
  <c r="X588" i="27"/>
  <c r="X554" i="27"/>
  <c r="X488" i="27"/>
  <c r="X303" i="27"/>
  <c r="X236" i="27"/>
  <c r="X696" i="27"/>
  <c r="X263" i="27"/>
  <c r="X556" i="27"/>
  <c r="X442" i="27"/>
  <c r="X362" i="27"/>
  <c r="X558" i="27"/>
  <c r="X473" i="27"/>
  <c r="X497" i="27"/>
  <c r="X1015" i="27"/>
  <c r="X759" i="27"/>
  <c r="X651" i="27"/>
  <c r="V624" i="27"/>
  <c r="W624" i="27" s="1"/>
  <c r="X584" i="27"/>
  <c r="X561" i="27"/>
  <c r="X528" i="27"/>
  <c r="X496" i="27"/>
  <c r="X289" i="27"/>
  <c r="X679" i="27"/>
  <c r="X765" i="27"/>
  <c r="X657" i="27"/>
  <c r="X530" i="27"/>
  <c r="X451" i="27"/>
  <c r="X249" i="27"/>
  <c r="X641" i="27"/>
  <c r="X637" i="27"/>
  <c r="X202" i="27"/>
  <c r="X181" i="27"/>
  <c r="X140" i="27"/>
  <c r="X82" i="27"/>
  <c r="X33" i="27"/>
  <c r="X178" i="27"/>
  <c r="X132" i="27"/>
  <c r="X64" i="27"/>
  <c r="X25" i="27"/>
  <c r="X124" i="27"/>
  <c r="X26" i="27"/>
  <c r="X286" i="27"/>
  <c r="X227" i="27"/>
  <c r="X143" i="27"/>
  <c r="X96" i="27"/>
  <c r="X542" i="27"/>
  <c r="X246" i="27"/>
  <c r="X94" i="27"/>
  <c r="X58" i="27"/>
  <c r="X213" i="27"/>
  <c r="X153" i="27"/>
  <c r="X494" i="27"/>
  <c r="X228" i="27"/>
  <c r="X156" i="27"/>
  <c r="X35" i="27"/>
  <c r="X351" i="27"/>
  <c r="X111" i="27"/>
  <c r="X976" i="27"/>
  <c r="X896" i="27"/>
  <c r="X1009" i="27"/>
  <c r="X961" i="27"/>
  <c r="X862" i="27"/>
  <c r="X782" i="27"/>
  <c r="X985" i="27"/>
  <c r="X945" i="27"/>
  <c r="X982" i="27"/>
  <c r="X949" i="27"/>
  <c r="X875" i="27"/>
  <c r="V990" i="27"/>
  <c r="W990" i="27" s="1"/>
  <c r="X930" i="27"/>
  <c r="X810" i="27"/>
  <c r="X907" i="27"/>
  <c r="X1001" i="27"/>
  <c r="X873" i="27"/>
  <c r="X820" i="27"/>
  <c r="X755" i="27"/>
  <c r="X767" i="27"/>
  <c r="X733" i="27"/>
  <c r="X710" i="27"/>
  <c r="X684" i="27"/>
  <c r="X621" i="27"/>
  <c r="X583" i="27"/>
  <c r="X484" i="27"/>
  <c r="X405" i="27"/>
  <c r="X335" i="27"/>
  <c r="X298" i="27"/>
  <c r="X769" i="27"/>
  <c r="V472" i="27"/>
  <c r="W472" i="27" s="1"/>
  <c r="X439" i="27"/>
  <c r="X394" i="27"/>
  <c r="X253" i="27"/>
  <c r="X418" i="27"/>
  <c r="X549" i="27"/>
  <c r="X754" i="27"/>
  <c r="X663" i="27"/>
  <c r="X551" i="27"/>
  <c r="X402" i="27"/>
  <c r="X358" i="27"/>
  <c r="X266" i="27"/>
  <c r="X647" i="27"/>
  <c r="X623" i="27"/>
  <c r="X580" i="27"/>
  <c r="X492" i="27"/>
  <c r="X407" i="27"/>
  <c r="X370" i="27"/>
  <c r="X331" i="27"/>
  <c r="X762" i="27"/>
  <c r="X325" i="27"/>
  <c r="X390" i="27"/>
  <c r="X230" i="27"/>
  <c r="X197" i="27"/>
  <c r="X177" i="27"/>
  <c r="X115" i="27"/>
  <c r="X73" i="27"/>
  <c r="X30" i="27"/>
  <c r="X406" i="27"/>
  <c r="X169" i="27"/>
  <c r="X107" i="27"/>
  <c r="X172" i="27"/>
  <c r="X122" i="27"/>
  <c r="X99" i="27"/>
  <c r="X56" i="27"/>
  <c r="X215" i="27"/>
  <c r="X478" i="27"/>
  <c r="X232" i="27"/>
  <c r="X158" i="27"/>
  <c r="X313" i="27"/>
  <c r="X211" i="27"/>
  <c r="X144" i="27"/>
  <c r="X417" i="27"/>
  <c r="X179" i="27"/>
  <c r="X154" i="27"/>
  <c r="X470" i="27"/>
  <c r="X171" i="27"/>
  <c r="X92" i="27"/>
  <c r="X895" i="27"/>
  <c r="X797" i="27"/>
  <c r="X861" i="27"/>
  <c r="X709" i="27"/>
  <c r="V682" i="27"/>
  <c r="W682" i="27" s="1"/>
  <c r="V964" i="27"/>
  <c r="W964" i="27" s="1"/>
  <c r="V693" i="27"/>
  <c r="W693" i="27" s="1"/>
  <c r="V940" i="27"/>
  <c r="W940" i="27" s="1"/>
  <c r="V384" i="27"/>
  <c r="W384" i="27" s="1"/>
  <c r="V996" i="27"/>
  <c r="W996" i="27" s="1"/>
  <c r="V924" i="27"/>
  <c r="W924" i="27" s="1"/>
  <c r="V956" i="27"/>
  <c r="W956" i="27" s="1"/>
  <c r="V878" i="27"/>
  <c r="W878" i="27" s="1"/>
  <c r="V876" i="27"/>
  <c r="W876" i="27" s="1"/>
  <c r="V440" i="27"/>
  <c r="W440" i="27" s="1"/>
  <c r="V701" i="27"/>
  <c r="W701" i="27" s="1"/>
  <c r="V356" i="27"/>
  <c r="W356" i="27" s="1"/>
  <c r="V256" i="27"/>
  <c r="W256" i="27" s="1"/>
  <c r="V714" i="27"/>
  <c r="W714" i="27" s="1"/>
  <c r="V892" i="27"/>
  <c r="W892" i="27" s="1"/>
  <c r="V988" i="27"/>
  <c r="W988" i="27" s="1"/>
  <c r="V972" i="27"/>
  <c r="W972" i="27" s="1"/>
  <c r="V698" i="27"/>
  <c r="W698" i="27" s="1"/>
  <c r="V268" i="27"/>
  <c r="W268" i="27" s="1"/>
  <c r="V900" i="27"/>
  <c r="W900" i="27" s="1"/>
  <c r="V568" i="27"/>
  <c r="W568" i="27" s="1"/>
  <c r="X20" i="27"/>
  <c r="V948" i="27"/>
  <c r="W948" i="27" s="1"/>
  <c r="V288" i="27"/>
  <c r="W288" i="27" s="1"/>
  <c r="V677" i="27"/>
  <c r="W677" i="27" s="1"/>
  <c r="V340" i="27"/>
  <c r="W340" i="27" s="1"/>
  <c r="V252" i="27"/>
  <c r="W252" i="27" s="1"/>
  <c r="V284" i="27"/>
  <c r="W284" i="27" s="1"/>
  <c r="V260" i="27"/>
  <c r="W260" i="27" s="1"/>
  <c r="V324" i="27"/>
  <c r="W324" i="27" s="1"/>
  <c r="V616" i="27"/>
  <c r="W616" i="27" s="1"/>
  <c r="V292" i="27"/>
  <c r="W292" i="27" s="1"/>
  <c r="V666" i="24"/>
  <c r="V592" i="24"/>
  <c r="W592" i="24" s="1"/>
  <c r="X592" i="24" s="1"/>
  <c r="V307" i="24"/>
  <c r="V278" i="24"/>
  <c r="X988" i="26"/>
  <c r="X949" i="26"/>
  <c r="X955" i="26"/>
  <c r="X863" i="26"/>
  <c r="X758" i="26"/>
  <c r="X797" i="26"/>
  <c r="X788" i="26"/>
  <c r="X789" i="26"/>
  <c r="X556" i="26"/>
  <c r="X420" i="26"/>
  <c r="X228" i="26"/>
  <c r="X100" i="26"/>
  <c r="X572" i="26"/>
  <c r="X978" i="26"/>
  <c r="X1018" i="26"/>
  <c r="X995" i="26"/>
  <c r="X946" i="26"/>
  <c r="X782" i="26"/>
  <c r="X1019" i="26"/>
  <c r="X870" i="26"/>
  <c r="X953" i="26"/>
  <c r="X844" i="26"/>
  <c r="X780" i="26"/>
  <c r="X781" i="26"/>
  <c r="X899" i="26"/>
  <c r="X821" i="26"/>
  <c r="X831" i="26"/>
  <c r="X562" i="26"/>
  <c r="X559" i="26"/>
  <c r="X511" i="26"/>
  <c r="X682" i="26"/>
  <c r="X1017" i="26"/>
  <c r="X877" i="26"/>
  <c r="X854" i="26"/>
  <c r="X814" i="26"/>
  <c r="X860" i="26"/>
  <c r="X744" i="26"/>
  <c r="X845" i="26"/>
  <c r="X773" i="26"/>
  <c r="X579" i="26"/>
  <c r="X748" i="26"/>
  <c r="X553" i="26"/>
  <c r="X404" i="26"/>
  <c r="X84" i="26"/>
  <c r="X970" i="26"/>
  <c r="X982" i="26"/>
  <c r="X929" i="26"/>
  <c r="X765" i="26"/>
  <c r="X808" i="26"/>
  <c r="X756" i="26"/>
  <c r="X612" i="26"/>
  <c r="X868" i="26"/>
  <c r="X681" i="26"/>
  <c r="X592" i="26"/>
  <c r="X990" i="26"/>
  <c r="X908" i="26"/>
  <c r="X837" i="26"/>
  <c r="X911" i="26"/>
  <c r="X916" i="26"/>
  <c r="X767" i="26"/>
  <c r="X706" i="26"/>
  <c r="X523" i="26"/>
  <c r="X452" i="26"/>
  <c r="X324" i="26"/>
  <c r="X196" i="26"/>
  <c r="X132" i="26"/>
  <c r="X701" i="26"/>
  <c r="X617" i="26"/>
  <c r="X712" i="26"/>
  <c r="X535" i="26"/>
  <c r="X979" i="26"/>
  <c r="X987" i="26"/>
  <c r="X824" i="26"/>
  <c r="X985" i="26"/>
  <c r="X907" i="26"/>
  <c r="X876" i="26"/>
  <c r="X759" i="26"/>
  <c r="X611" i="26"/>
  <c r="X555" i="26"/>
  <c r="X674" i="26"/>
  <c r="X444" i="26"/>
  <c r="X124" i="26"/>
  <c r="X693" i="26"/>
  <c r="X956" i="26"/>
  <c r="X975" i="26"/>
  <c r="X1007" i="26"/>
  <c r="X971" i="26"/>
  <c r="X972" i="26"/>
  <c r="X964" i="26"/>
  <c r="X864" i="26"/>
  <c r="X815" i="26"/>
  <c r="X852" i="26"/>
  <c r="X603" i="26"/>
  <c r="X594" i="26"/>
  <c r="X799" i="26"/>
  <c r="X657" i="26"/>
  <c r="X308" i="26"/>
  <c r="X180" i="26"/>
  <c r="X671" i="26"/>
  <c r="X626" i="26"/>
  <c r="X961" i="26"/>
  <c r="X1002" i="26"/>
  <c r="X1020" i="26"/>
  <c r="X962" i="26"/>
  <c r="X1012" i="26"/>
  <c r="X958" i="26"/>
  <c r="X923" i="26"/>
  <c r="X1009" i="26"/>
  <c r="X890" i="26"/>
  <c r="X869" i="26"/>
  <c r="X903" i="26"/>
  <c r="X806" i="26"/>
  <c r="X861" i="26"/>
  <c r="X798" i="26"/>
  <c r="X839" i="26"/>
  <c r="X578" i="26"/>
  <c r="X689" i="26"/>
  <c r="X959" i="26"/>
  <c r="X857" i="26"/>
  <c r="X793" i="26"/>
  <c r="X761" i="26"/>
  <c r="X1011" i="26"/>
  <c r="X878" i="26"/>
  <c r="X910" i="26"/>
  <c r="X856" i="26"/>
  <c r="X790" i="26"/>
  <c r="X645" i="26"/>
  <c r="X581" i="26"/>
  <c r="X775" i="26"/>
  <c r="X810" i="26"/>
  <c r="X803" i="26"/>
  <c r="X746" i="26"/>
  <c r="X683" i="26"/>
  <c r="X827" i="26"/>
  <c r="X734" i="26"/>
  <c r="X619" i="26"/>
  <c r="X563" i="26"/>
  <c r="X642" i="26"/>
  <c r="X526" i="26"/>
  <c r="X484" i="26"/>
  <c r="X647" i="26"/>
  <c r="X725" i="26"/>
  <c r="X646" i="26"/>
  <c r="X737" i="26"/>
  <c r="X521" i="26"/>
  <c r="X729" i="26"/>
  <c r="X564" i="26"/>
  <c r="X867" i="26"/>
  <c r="X632" i="26"/>
  <c r="X522" i="26"/>
  <c r="X357" i="26"/>
  <c r="X323" i="26"/>
  <c r="X235" i="26"/>
  <c r="X305" i="26"/>
  <c r="X224" i="26"/>
  <c r="X81" i="26"/>
  <c r="X338" i="26"/>
  <c r="X344" i="26"/>
  <c r="X321" i="26"/>
  <c r="X465" i="26"/>
  <c r="X267" i="26"/>
  <c r="X200" i="26"/>
  <c r="X131" i="26"/>
  <c r="X87" i="26"/>
  <c r="X448" i="26"/>
  <c r="X42" i="26"/>
  <c r="X190" i="26"/>
  <c r="X53" i="26"/>
  <c r="X1013" i="26"/>
  <c r="X927" i="26"/>
  <c r="X849" i="26"/>
  <c r="X785" i="26"/>
  <c r="X938" i="26"/>
  <c r="X886" i="26"/>
  <c r="X980" i="26"/>
  <c r="X945" i="26"/>
  <c r="X1006" i="26"/>
  <c r="X998" i="26"/>
  <c r="X963" i="26"/>
  <c r="X924" i="26"/>
  <c r="X950" i="26"/>
  <c r="X926" i="26"/>
  <c r="X891" i="26"/>
  <c r="X853" i="26"/>
  <c r="X757" i="26"/>
  <c r="X637" i="26"/>
  <c r="X573" i="26"/>
  <c r="X904" i="26"/>
  <c r="X858" i="26"/>
  <c r="X766" i="26"/>
  <c r="X763" i="26"/>
  <c r="X736" i="26"/>
  <c r="X875" i="26"/>
  <c r="X943" i="26"/>
  <c r="X835" i="26"/>
  <c r="X800" i="26"/>
  <c r="X724" i="26"/>
  <c r="X675" i="26"/>
  <c r="X595" i="26"/>
  <c r="X862" i="26"/>
  <c r="X764" i="26"/>
  <c r="X636" i="26"/>
  <c r="X599" i="26"/>
  <c r="X388" i="26"/>
  <c r="X300" i="26"/>
  <c r="X220" i="26"/>
  <c r="X116" i="26"/>
  <c r="X822" i="26"/>
  <c r="X543" i="26"/>
  <c r="X505" i="26"/>
  <c r="X915" i="26"/>
  <c r="X716" i="26"/>
  <c r="X639" i="26"/>
  <c r="X545" i="26"/>
  <c r="X836" i="26"/>
  <c r="X673" i="26"/>
  <c r="X631" i="26"/>
  <c r="X507" i="26"/>
  <c r="X536" i="26"/>
  <c r="X456" i="26"/>
  <c r="X382" i="26"/>
  <c r="X304" i="26"/>
  <c r="X111" i="26"/>
  <c r="X409" i="26"/>
  <c r="X296" i="26"/>
  <c r="X130" i="26"/>
  <c r="X272" i="26"/>
  <c r="X387" i="26"/>
  <c r="X255" i="26"/>
  <c r="X506" i="26"/>
  <c r="X369" i="26"/>
  <c r="X192" i="26"/>
  <c r="X168" i="26"/>
  <c r="X389" i="26"/>
  <c r="X1001" i="26"/>
  <c r="X841" i="26"/>
  <c r="X777" i="26"/>
  <c r="X931" i="26"/>
  <c r="X954" i="26"/>
  <c r="X905" i="26"/>
  <c r="X1004" i="26"/>
  <c r="X920" i="26"/>
  <c r="X848" i="26"/>
  <c r="X629" i="26"/>
  <c r="X565" i="26"/>
  <c r="X872" i="26"/>
  <c r="X847" i="26"/>
  <c r="X762" i="26"/>
  <c r="X832" i="26"/>
  <c r="X930" i="26"/>
  <c r="X723" i="26"/>
  <c r="X667" i="26"/>
  <c r="X587" i="26"/>
  <c r="X784" i="26"/>
  <c r="X719" i="26"/>
  <c r="X547" i="26"/>
  <c r="X519" i="26"/>
  <c r="X468" i="26"/>
  <c r="X380" i="26"/>
  <c r="X292" i="26"/>
  <c r="X204" i="26"/>
  <c r="X108" i="26"/>
  <c r="X538" i="26"/>
  <c r="X475" i="26"/>
  <c r="X412" i="26"/>
  <c r="X348" i="26"/>
  <c r="X284" i="26"/>
  <c r="X156" i="26"/>
  <c r="X92" i="26"/>
  <c r="X544" i="26"/>
  <c r="X499" i="26"/>
  <c r="X768" i="26"/>
  <c r="X500" i="26"/>
  <c r="X733" i="26"/>
  <c r="X596" i="26"/>
  <c r="X786" i="26"/>
  <c r="X623" i="26"/>
  <c r="X447" i="26"/>
  <c r="X251" i="26"/>
  <c r="X386" i="26"/>
  <c r="X333" i="26"/>
  <c r="X282" i="26"/>
  <c r="X243" i="26"/>
  <c r="X146" i="26"/>
  <c r="X271" i="26"/>
  <c r="X207" i="26"/>
  <c r="X464" i="26"/>
  <c r="X393" i="26"/>
  <c r="X264" i="26"/>
  <c r="X379" i="26"/>
  <c r="X95" i="26"/>
  <c r="X455" i="26"/>
  <c r="X361" i="26"/>
  <c r="X119" i="26"/>
  <c r="X25" i="26"/>
  <c r="X52" i="26"/>
  <c r="X909" i="26"/>
  <c r="X826" i="26"/>
  <c r="X491" i="26"/>
  <c r="X794" i="26"/>
  <c r="X461" i="26"/>
  <c r="X997" i="26"/>
  <c r="X833" i="26"/>
  <c r="X993" i="26"/>
  <c r="X932" i="26"/>
  <c r="X1015" i="26"/>
  <c r="X902" i="26"/>
  <c r="X753" i="26"/>
  <c r="X621" i="26"/>
  <c r="X557" i="26"/>
  <c r="X816" i="26"/>
  <c r="X755" i="26"/>
  <c r="X838" i="26"/>
  <c r="X830" i="26"/>
  <c r="X721" i="26"/>
  <c r="X659" i="26"/>
  <c r="X717" i="26"/>
  <c r="X515" i="26"/>
  <c r="X372" i="26"/>
  <c r="X276" i="26"/>
  <c r="X625" i="26"/>
  <c r="X340" i="26"/>
  <c r="X212" i="26"/>
  <c r="X148" i="26"/>
  <c r="X649" i="26"/>
  <c r="X607" i="26"/>
  <c r="X570" i="26"/>
  <c r="X713" i="26"/>
  <c r="X664" i="26"/>
  <c r="X609" i="26"/>
  <c r="X494" i="26"/>
  <c r="X248" i="26"/>
  <c r="X129" i="26"/>
  <c r="X378" i="26"/>
  <c r="X274" i="26"/>
  <c r="X223" i="26"/>
  <c r="X83" i="26"/>
  <c r="X176" i="26"/>
  <c r="X471" i="26"/>
  <c r="X89" i="26"/>
  <c r="X463" i="26"/>
  <c r="X186" i="26"/>
  <c r="X425" i="26"/>
  <c r="X159" i="26"/>
  <c r="X384" i="26"/>
  <c r="X63" i="26"/>
  <c r="X82" i="26"/>
  <c r="X138" i="26"/>
  <c r="X424" i="26"/>
  <c r="X44" i="26"/>
  <c r="X787" i="26"/>
  <c r="X885" i="26"/>
  <c r="X825" i="26"/>
  <c r="X989" i="26"/>
  <c r="X1005" i="26"/>
  <c r="X947" i="26"/>
  <c r="X918" i="26"/>
  <c r="X774" i="26"/>
  <c r="X613" i="26"/>
  <c r="X549" i="26"/>
  <c r="X805" i="26"/>
  <c r="X828" i="26"/>
  <c r="X796" i="26"/>
  <c r="X750" i="26"/>
  <c r="X704" i="26"/>
  <c r="X829" i="26"/>
  <c r="X728" i="26"/>
  <c r="X651" i="26"/>
  <c r="X807" i="26"/>
  <c r="V710" i="26"/>
  <c r="W710" i="26" s="1"/>
  <c r="X552" i="26"/>
  <c r="X513" i="26"/>
  <c r="X364" i="26"/>
  <c r="X268" i="26"/>
  <c r="X460" i="26"/>
  <c r="X396" i="26"/>
  <c r="X140" i="26"/>
  <c r="X76" i="26"/>
  <c r="X620" i="26"/>
  <c r="X478" i="26"/>
  <c r="X561" i="26"/>
  <c r="X551" i="26"/>
  <c r="X492" i="26"/>
  <c r="X695" i="26"/>
  <c r="X655" i="26"/>
  <c r="X608" i="26"/>
  <c r="X239" i="26"/>
  <c r="X493" i="26"/>
  <c r="X462" i="26"/>
  <c r="X392" i="26"/>
  <c r="X112" i="26"/>
  <c r="X458" i="26"/>
  <c r="X610" i="26"/>
  <c r="X441" i="26"/>
  <c r="X242" i="26"/>
  <c r="X178" i="26"/>
  <c r="X418" i="26"/>
  <c r="X230" i="26"/>
  <c r="X261" i="26"/>
  <c r="X991" i="26"/>
  <c r="X969" i="26"/>
  <c r="X883" i="26"/>
  <c r="X817" i="26"/>
  <c r="X1003" i="26"/>
  <c r="X940" i="26"/>
  <c r="X986" i="26"/>
  <c r="X937" i="26"/>
  <c r="X999" i="26"/>
  <c r="X967" i="26"/>
  <c r="X894" i="26"/>
  <c r="X846" i="26"/>
  <c r="X812" i="26"/>
  <c r="X669" i="26"/>
  <c r="X605" i="26"/>
  <c r="X541" i="26"/>
  <c r="X922" i="26"/>
  <c r="X743" i="26"/>
  <c r="X939" i="26"/>
  <c r="X1010" i="26"/>
  <c r="X740" i="26"/>
  <c r="X855" i="26"/>
  <c r="X772" i="26"/>
  <c r="X820" i="26"/>
  <c r="X643" i="26"/>
  <c r="X539" i="26"/>
  <c r="X871" i="26"/>
  <c r="X795" i="26"/>
  <c r="X776" i="26"/>
  <c r="X702" i="26"/>
  <c r="X735" i="26"/>
  <c r="X668" i="26"/>
  <c r="X583" i="26"/>
  <c r="X436" i="26"/>
  <c r="X356" i="26"/>
  <c r="X260" i="26"/>
  <c r="X172" i="26"/>
  <c r="X778" i="26"/>
  <c r="X680" i="26"/>
  <c r="X656" i="26"/>
  <c r="X624" i="26"/>
  <c r="X974" i="26"/>
  <c r="X752" i="26"/>
  <c r="X648" i="26"/>
  <c r="X604" i="26"/>
  <c r="X532" i="26"/>
  <c r="X732" i="26"/>
  <c r="X698" i="26"/>
  <c r="X658" i="26"/>
  <c r="X527" i="26"/>
  <c r="X708" i="26"/>
  <c r="X663" i="26"/>
  <c r="X577" i="26"/>
  <c r="X580" i="26"/>
  <c r="X303" i="26"/>
  <c r="X269" i="26"/>
  <c r="X91" i="26"/>
  <c r="X466" i="26"/>
  <c r="X480" i="26"/>
  <c r="X307" i="26"/>
  <c r="X266" i="26"/>
  <c r="X202" i="26"/>
  <c r="X80" i="26"/>
  <c r="X169" i="26"/>
  <c r="X103" i="26"/>
  <c r="X258" i="26"/>
  <c r="X153" i="26"/>
  <c r="X104" i="26"/>
  <c r="X601" i="26"/>
  <c r="X476" i="26"/>
  <c r="X137" i="26"/>
  <c r="X30" i="26"/>
  <c r="X201" i="26"/>
  <c r="X154" i="26"/>
  <c r="X26" i="26"/>
  <c r="X41" i="26"/>
  <c r="X711" i="26"/>
  <c r="X163" i="26"/>
  <c r="X705" i="26"/>
  <c r="X694" i="26"/>
  <c r="X942" i="26"/>
  <c r="X873" i="26"/>
  <c r="X809" i="26"/>
  <c r="X983" i="26"/>
  <c r="X951" i="26"/>
  <c r="X1014" i="26"/>
  <c r="X906" i="26"/>
  <c r="X994" i="26"/>
  <c r="X977" i="26"/>
  <c r="X917" i="26"/>
  <c r="X934" i="26"/>
  <c r="X935" i="26"/>
  <c r="X882" i="26"/>
  <c r="X661" i="26"/>
  <c r="X597" i="26"/>
  <c r="X533" i="26"/>
  <c r="X840" i="26"/>
  <c r="X741" i="26"/>
  <c r="X791" i="26"/>
  <c r="X745" i="26"/>
  <c r="X893" i="26"/>
  <c r="X751" i="26"/>
  <c r="X707" i="26"/>
  <c r="X635" i="26"/>
  <c r="X531" i="26"/>
  <c r="X866" i="26"/>
  <c r="X792" i="26"/>
  <c r="X699" i="26"/>
  <c r="X567" i="26"/>
  <c r="X508" i="26"/>
  <c r="X428" i="26"/>
  <c r="X332" i="26"/>
  <c r="X244" i="26"/>
  <c r="X164" i="26"/>
  <c r="X697" i="26"/>
  <c r="X517" i="26"/>
  <c r="X316" i="26"/>
  <c r="X252" i="26"/>
  <c r="X188" i="26"/>
  <c r="X591" i="26"/>
  <c r="X554" i="26"/>
  <c r="X524" i="26"/>
  <c r="X652" i="26"/>
  <c r="X575" i="26"/>
  <c r="X520" i="26"/>
  <c r="X747" i="26"/>
  <c r="X692" i="26"/>
  <c r="X560" i="26"/>
  <c r="X742" i="26"/>
  <c r="X650" i="26"/>
  <c r="X546" i="26"/>
  <c r="X690" i="26"/>
  <c r="X540" i="26"/>
  <c r="X684" i="26"/>
  <c r="X120" i="26"/>
  <c r="X662" i="26"/>
  <c r="X362" i="26"/>
  <c r="X241" i="26"/>
  <c r="X177" i="26"/>
  <c r="X74" i="26"/>
  <c r="X155" i="26"/>
  <c r="X250" i="26"/>
  <c r="X90" i="26"/>
  <c r="X408" i="26"/>
  <c r="X502" i="26"/>
  <c r="X473" i="26"/>
  <c r="X435" i="26"/>
  <c r="X451" i="26"/>
  <c r="X314" i="26"/>
  <c r="X634" i="26"/>
  <c r="X99" i="26"/>
  <c r="X33" i="26"/>
  <c r="X1008" i="26"/>
  <c r="X898" i="26"/>
  <c r="X819" i="26"/>
  <c r="X86" i="26"/>
  <c r="X686" i="26"/>
  <c r="X677" i="26"/>
  <c r="X149" i="26"/>
  <c r="X965" i="26"/>
  <c r="X865" i="26"/>
  <c r="X801" i="26"/>
  <c r="X948" i="26"/>
  <c r="X921" i="26"/>
  <c r="X769" i="26"/>
  <c r="X957" i="26"/>
  <c r="V900" i="26"/>
  <c r="W900" i="26" s="1"/>
  <c r="X914" i="26"/>
  <c r="X966" i="26"/>
  <c r="X913" i="26"/>
  <c r="X880" i="26"/>
  <c r="X897" i="26"/>
  <c r="X996" i="26"/>
  <c r="X653" i="26"/>
  <c r="X589" i="26"/>
  <c r="X525" i="26"/>
  <c r="X783" i="26"/>
  <c r="X879" i="26"/>
  <c r="X823" i="26"/>
  <c r="X779" i="26"/>
  <c r="X731" i="26"/>
  <c r="X691" i="26"/>
  <c r="X627" i="26"/>
  <c r="X571" i="26"/>
  <c r="X528" i="26"/>
  <c r="X236" i="26"/>
  <c r="X749" i="26"/>
  <c r="X696" i="26"/>
  <c r="X516" i="26"/>
  <c r="X548" i="26"/>
  <c r="X518" i="26"/>
  <c r="X530" i="26"/>
  <c r="X537" i="26"/>
  <c r="X895" i="26"/>
  <c r="X660" i="26"/>
  <c r="X459" i="26"/>
  <c r="X325" i="26"/>
  <c r="X88" i="26"/>
  <c r="X295" i="26"/>
  <c r="X432" i="26"/>
  <c r="X352" i="26"/>
  <c r="X434" i="26"/>
  <c r="X355" i="26"/>
  <c r="X336" i="26"/>
  <c r="X72" i="26"/>
  <c r="X933" i="26"/>
  <c r="X616" i="26"/>
  <c r="X842" i="26"/>
  <c r="X874" i="26"/>
  <c r="X61" i="26"/>
  <c r="X483" i="26"/>
  <c r="X688" i="26"/>
  <c r="X430" i="26"/>
  <c r="X381" i="26"/>
  <c r="X350" i="26"/>
  <c r="X262" i="26"/>
  <c r="X206" i="26"/>
  <c r="X175" i="26"/>
  <c r="X125" i="26"/>
  <c r="X78" i="26"/>
  <c r="X453" i="26"/>
  <c r="X182" i="26"/>
  <c r="X60" i="26"/>
  <c r="X440" i="26"/>
  <c r="X397" i="26"/>
  <c r="X322" i="26"/>
  <c r="X486" i="26"/>
  <c r="X450" i="26"/>
  <c r="X254" i="26"/>
  <c r="X158" i="26"/>
  <c r="X59" i="26"/>
  <c r="X498" i="26"/>
  <c r="X423" i="26"/>
  <c r="X145" i="26"/>
  <c r="X509" i="26"/>
  <c r="X247" i="26"/>
  <c r="X46" i="26"/>
  <c r="X952" i="26"/>
  <c r="X771" i="26"/>
  <c r="X670" i="26"/>
  <c r="X488" i="26"/>
  <c r="X679" i="26"/>
  <c r="X474" i="26"/>
  <c r="X427" i="26"/>
  <c r="X407" i="26"/>
  <c r="X374" i="26"/>
  <c r="X349" i="26"/>
  <c r="X298" i="26"/>
  <c r="X259" i="26"/>
  <c r="X205" i="26"/>
  <c r="X167" i="26"/>
  <c r="X123" i="26"/>
  <c r="X97" i="26"/>
  <c r="X588" i="26"/>
  <c r="X438" i="26"/>
  <c r="X399" i="26"/>
  <c r="X315" i="26"/>
  <c r="X232" i="26"/>
  <c r="X497" i="26"/>
  <c r="X439" i="26"/>
  <c r="X400" i="26"/>
  <c r="X313" i="26"/>
  <c r="X181" i="26"/>
  <c r="X143" i="26"/>
  <c r="X98" i="26"/>
  <c r="X51" i="26"/>
  <c r="X585" i="26"/>
  <c r="X813" i="26"/>
  <c r="X431" i="26"/>
  <c r="X395" i="26"/>
  <c r="X351" i="26"/>
  <c r="X310" i="26"/>
  <c r="X279" i="26"/>
  <c r="X113" i="26"/>
  <c r="X485" i="26"/>
  <c r="X469" i="26"/>
  <c r="X376" i="26"/>
  <c r="X297" i="26"/>
  <c r="X208" i="26"/>
  <c r="X157" i="26"/>
  <c r="X58" i="26"/>
  <c r="X496" i="26"/>
  <c r="X363" i="26"/>
  <c r="X335" i="26"/>
  <c r="X306" i="26"/>
  <c r="X275" i="26"/>
  <c r="X568" i="26"/>
  <c r="X249" i="26"/>
  <c r="X121" i="26"/>
  <c r="X281" i="26"/>
  <c r="X226" i="26"/>
  <c r="X142" i="26"/>
  <c r="X114" i="26"/>
  <c r="X40" i="26"/>
  <c r="X56" i="26"/>
  <c r="X34" i="26"/>
  <c r="X928" i="26"/>
  <c r="X941" i="26"/>
  <c r="X925" i="26"/>
  <c r="X326" i="26"/>
  <c r="X198" i="26"/>
  <c r="X802" i="26"/>
  <c r="X574" i="26"/>
  <c r="X678" i="26"/>
  <c r="X117" i="26"/>
  <c r="X641" i="26"/>
  <c r="X602" i="26"/>
  <c r="X760" i="26"/>
  <c r="X720" i="26"/>
  <c r="X644" i="26"/>
  <c r="X727" i="26"/>
  <c r="X628" i="26"/>
  <c r="X373" i="26"/>
  <c r="X342" i="26"/>
  <c r="X286" i="26"/>
  <c r="X193" i="26"/>
  <c r="X93" i="26"/>
  <c r="X67" i="26"/>
  <c r="X470" i="26"/>
  <c r="X354" i="26"/>
  <c r="X165" i="26"/>
  <c r="X135" i="26"/>
  <c r="X426" i="26"/>
  <c r="X302" i="26"/>
  <c r="X144" i="26"/>
  <c r="X467" i="26"/>
  <c r="X422" i="26"/>
  <c r="X147" i="26"/>
  <c r="X94" i="26"/>
  <c r="X327" i="26"/>
  <c r="X234" i="26"/>
  <c r="X240" i="26"/>
  <c r="X328" i="26"/>
  <c r="X134" i="26"/>
  <c r="X68" i="26"/>
  <c r="X936" i="26"/>
  <c r="X919" i="26"/>
  <c r="X889" i="26"/>
  <c r="X1000" i="26"/>
  <c r="X887" i="26"/>
  <c r="X341" i="26"/>
  <c r="X174" i="26"/>
  <c r="X640" i="26"/>
  <c r="X402" i="26"/>
  <c r="X339" i="26"/>
  <c r="X285" i="26"/>
  <c r="X150" i="26"/>
  <c r="X419" i="26"/>
  <c r="X309" i="26"/>
  <c r="X85" i="26"/>
  <c r="X481" i="26"/>
  <c r="X414" i="26"/>
  <c r="X343" i="26"/>
  <c r="X299" i="26"/>
  <c r="X225" i="26"/>
  <c r="X107" i="26"/>
  <c r="X437" i="26"/>
  <c r="X401" i="26"/>
  <c r="X368" i="26"/>
  <c r="X199" i="26"/>
  <c r="X126" i="26"/>
  <c r="X294" i="26"/>
  <c r="X222" i="26"/>
  <c r="X185" i="26"/>
  <c r="X320" i="26"/>
  <c r="X273" i="26"/>
  <c r="X183" i="26"/>
  <c r="X102" i="26"/>
  <c r="X64" i="26"/>
  <c r="X32" i="26"/>
  <c r="X31" i="26"/>
  <c r="X47" i="26"/>
  <c r="X984" i="26"/>
  <c r="X981" i="26"/>
  <c r="X301" i="26"/>
  <c r="X754" i="26"/>
  <c r="X638" i="26"/>
  <c r="X77" i="26"/>
  <c r="X672" i="26"/>
  <c r="X593" i="26"/>
  <c r="X618" i="26"/>
  <c r="X576" i="26"/>
  <c r="X665" i="26"/>
  <c r="X633" i="26"/>
  <c r="X366" i="26"/>
  <c r="X311" i="26"/>
  <c r="X278" i="26"/>
  <c r="X253" i="26"/>
  <c r="X189" i="26"/>
  <c r="X210" i="26"/>
  <c r="X569" i="26"/>
  <c r="X391" i="26"/>
  <c r="X370" i="26"/>
  <c r="X160" i="26"/>
  <c r="X630" i="26"/>
  <c r="X417" i="26"/>
  <c r="X246" i="26"/>
  <c r="X215" i="26"/>
  <c r="X27" i="26"/>
  <c r="X600" i="26"/>
  <c r="X413" i="26"/>
  <c r="X383" i="26"/>
  <c r="X136" i="26"/>
  <c r="X55" i="26"/>
  <c r="X231" i="26"/>
  <c r="X501" i="26"/>
  <c r="X288" i="26"/>
  <c r="X229" i="26"/>
  <c r="X75" i="26"/>
  <c r="X37" i="26"/>
  <c r="X410" i="26"/>
  <c r="X319" i="26"/>
  <c r="X291" i="26"/>
  <c r="X221" i="26"/>
  <c r="X127" i="26"/>
  <c r="X457" i="26"/>
  <c r="X385" i="26"/>
  <c r="X353" i="26"/>
  <c r="X265" i="26"/>
  <c r="X39" i="26"/>
  <c r="X49" i="26"/>
  <c r="X36" i="26"/>
  <c r="X896" i="26"/>
  <c r="X992" i="26"/>
  <c r="X944" i="26"/>
  <c r="X709" i="26"/>
  <c r="X843" i="26"/>
  <c r="X804" i="26"/>
  <c r="X676" i="26"/>
  <c r="X584" i="26"/>
  <c r="X442" i="26"/>
  <c r="X394" i="26"/>
  <c r="X365" i="26"/>
  <c r="X331" i="26"/>
  <c r="X277" i="26"/>
  <c r="X187" i="26"/>
  <c r="X337" i="26"/>
  <c r="X504" i="26"/>
  <c r="X449" i="26"/>
  <c r="X411" i="26"/>
  <c r="X346" i="26"/>
  <c r="X290" i="26"/>
  <c r="X237" i="26"/>
  <c r="X214" i="26"/>
  <c r="X173" i="26"/>
  <c r="X43" i="26"/>
  <c r="X245" i="26"/>
  <c r="X406" i="26"/>
  <c r="X375" i="26"/>
  <c r="X263" i="26"/>
  <c r="X219" i="26"/>
  <c r="X161" i="26"/>
  <c r="X45" i="26"/>
  <c r="X360" i="26"/>
  <c r="X334" i="26"/>
  <c r="X217" i="26"/>
  <c r="X141" i="26"/>
  <c r="X71" i="26"/>
  <c r="X666" i="26"/>
  <c r="X209" i="26"/>
  <c r="X191" i="26"/>
  <c r="X110" i="26"/>
  <c r="X73" i="26"/>
  <c r="X151" i="26"/>
  <c r="X615" i="26"/>
  <c r="X162" i="26"/>
  <c r="X128" i="26"/>
  <c r="X24" i="26"/>
  <c r="X23" i="26"/>
  <c r="X28" i="26"/>
  <c r="X901" i="26"/>
  <c r="X770" i="26"/>
  <c r="X293" i="26"/>
  <c r="X415" i="26"/>
  <c r="X358" i="26"/>
  <c r="X270" i="26"/>
  <c r="X218" i="26"/>
  <c r="X184" i="26"/>
  <c r="X106" i="26"/>
  <c r="X487" i="26"/>
  <c r="X329" i="26"/>
  <c r="X700" i="26"/>
  <c r="X171" i="26"/>
  <c r="X152" i="26"/>
  <c r="X35" i="26"/>
  <c r="X512" i="26"/>
  <c r="X233" i="26"/>
  <c r="X687" i="26"/>
  <c r="X79" i="26"/>
  <c r="X472" i="26"/>
  <c r="X446" i="26"/>
  <c r="X403" i="26"/>
  <c r="X367" i="26"/>
  <c r="X287" i="26"/>
  <c r="X216" i="26"/>
  <c r="X122" i="26"/>
  <c r="X29" i="26"/>
  <c r="X416" i="26"/>
  <c r="X179" i="26"/>
  <c r="X489" i="26"/>
  <c r="X318" i="26"/>
  <c r="X280" i="26"/>
  <c r="X213" i="26"/>
  <c r="X139" i="26"/>
  <c r="X105" i="26"/>
  <c r="X312" i="26"/>
  <c r="X433" i="26"/>
  <c r="X398" i="26"/>
  <c r="X371" i="26"/>
  <c r="X347" i="26"/>
  <c r="X283" i="26"/>
  <c r="X203" i="26"/>
  <c r="X109" i="26"/>
  <c r="X257" i="26"/>
  <c r="X377" i="26"/>
  <c r="X345" i="26"/>
  <c r="X289" i="26"/>
  <c r="X256" i="26"/>
  <c r="X197" i="26"/>
  <c r="X96" i="26"/>
  <c r="X50" i="26"/>
  <c r="X888" i="26"/>
  <c r="X881" i="26"/>
  <c r="X960" i="26"/>
  <c r="X715" i="26"/>
  <c r="X968" i="26"/>
  <c r="X118" i="26"/>
  <c r="X590" i="26"/>
  <c r="X738" i="26"/>
  <c r="X490" i="26"/>
  <c r="X101" i="26"/>
  <c r="X834" i="26"/>
  <c r="X454" i="26"/>
  <c r="X227" i="26"/>
  <c r="X194" i="26"/>
  <c r="X115" i="26"/>
  <c r="X443" i="26"/>
  <c r="X359" i="26"/>
  <c r="X330" i="26"/>
  <c r="X21" i="26"/>
  <c r="X211" i="26"/>
  <c r="X65" i="26"/>
  <c r="X22" i="26"/>
  <c r="X529" i="26"/>
  <c r="X390" i="26"/>
  <c r="X170" i="26"/>
  <c r="X195" i="26"/>
  <c r="X48" i="26"/>
  <c r="X54" i="26"/>
  <c r="X851" i="26"/>
  <c r="X703" i="26"/>
  <c r="X421" i="26"/>
  <c r="X445" i="26"/>
  <c r="X818" i="26"/>
  <c r="V479" i="26"/>
  <c r="W479" i="26" s="1"/>
  <c r="V495" i="26"/>
  <c r="W495" i="26" s="1"/>
  <c r="V20" i="26"/>
  <c r="W20" i="26" s="1"/>
  <c r="V62" i="26"/>
  <c r="W62" i="26" s="1"/>
  <c r="V730" i="26"/>
  <c r="W730" i="26" s="1"/>
  <c r="V66" i="26"/>
  <c r="W66" i="26" s="1"/>
  <c r="V586" i="26"/>
  <c r="W586" i="26" s="1"/>
  <c r="F28" i="12"/>
  <c r="V722" i="26"/>
  <c r="W722" i="26" s="1"/>
  <c r="V884" i="26"/>
  <c r="W884" i="26" s="1"/>
  <c r="V739" i="26"/>
  <c r="W739" i="26" s="1"/>
  <c r="V892" i="26"/>
  <c r="W892" i="26" s="1"/>
  <c r="V714" i="26"/>
  <c r="W714" i="26" s="1"/>
  <c r="V482" i="26"/>
  <c r="W482" i="26" s="1"/>
  <c r="X565" i="25"/>
  <c r="X593" i="25"/>
  <c r="X709" i="25"/>
  <c r="X38" i="25"/>
  <c r="X474" i="24"/>
  <c r="X691" i="24"/>
  <c r="X909" i="24"/>
  <c r="X811" i="24"/>
  <c r="X826" i="24"/>
  <c r="X750" i="24"/>
  <c r="X710" i="24"/>
  <c r="X856" i="24"/>
  <c r="X659" i="24"/>
  <c r="X283" i="24"/>
  <c r="X186" i="24"/>
  <c r="X445" i="24"/>
  <c r="V291" i="24"/>
  <c r="W291" i="24" s="1"/>
  <c r="X318" i="24"/>
  <c r="X408" i="24"/>
  <c r="X171" i="24"/>
  <c r="X110" i="24"/>
  <c r="X800" i="24"/>
  <c r="X467" i="24"/>
  <c r="X1012" i="24"/>
  <c r="V921" i="24"/>
  <c r="W921" i="24" s="1"/>
  <c r="X885" i="24"/>
  <c r="X919" i="24"/>
  <c r="X777" i="24"/>
  <c r="V715" i="24"/>
  <c r="W715" i="24" s="1"/>
  <c r="X410" i="24"/>
  <c r="X346" i="24"/>
  <c r="X567" i="24"/>
  <c r="X830" i="24"/>
  <c r="X734" i="24"/>
  <c r="X328" i="24"/>
  <c r="X366" i="24"/>
  <c r="X589" i="24"/>
  <c r="X460" i="24"/>
  <c r="X553" i="24"/>
  <c r="X427" i="24"/>
  <c r="X30" i="24"/>
  <c r="X468" i="24"/>
  <c r="X23" i="24"/>
  <c r="X1018" i="24"/>
  <c r="X933" i="24"/>
  <c r="X104" i="24"/>
  <c r="X833" i="24"/>
  <c r="X795" i="24"/>
  <c r="X825" i="24"/>
  <c r="X745" i="24"/>
  <c r="X667" i="24"/>
  <c r="X479" i="24"/>
  <c r="X400" i="24"/>
  <c r="X443" i="24"/>
  <c r="X205" i="24"/>
  <c r="X179" i="24"/>
  <c r="X874" i="24"/>
  <c r="X379" i="24"/>
  <c r="X276" i="24"/>
  <c r="X204" i="24"/>
  <c r="X298" i="24"/>
  <c r="X130" i="24"/>
  <c r="X118" i="24"/>
  <c r="X263" i="24"/>
  <c r="X313" i="24"/>
  <c r="X735" i="24"/>
  <c r="X719" i="24"/>
  <c r="X995" i="24"/>
  <c r="X941" i="24"/>
  <c r="X889" i="24"/>
  <c r="X998" i="24"/>
  <c r="X904" i="24"/>
  <c r="X851" i="24"/>
  <c r="X824" i="24"/>
  <c r="X370" i="24"/>
  <c r="X822" i="24"/>
  <c r="X747" i="24"/>
  <c r="X668" i="24"/>
  <c r="X495" i="24"/>
  <c r="X359" i="24"/>
  <c r="X454" i="24"/>
  <c r="X508" i="24"/>
  <c r="X879" i="24"/>
  <c r="X533" i="24"/>
  <c r="X955" i="24"/>
  <c r="X95" i="24"/>
  <c r="X900" i="24"/>
  <c r="X971" i="24"/>
  <c r="X927" i="24"/>
  <c r="X863" i="24"/>
  <c r="X796" i="24"/>
  <c r="X733" i="24"/>
  <c r="X738" i="24"/>
  <c r="X600" i="24"/>
  <c r="X160" i="24"/>
  <c r="X580" i="24"/>
  <c r="X256" i="24"/>
  <c r="V262" i="24"/>
  <c r="W262" i="24" s="1"/>
  <c r="X397" i="24"/>
  <c r="X574" i="24"/>
  <c r="X194" i="24"/>
  <c r="X40" i="24"/>
  <c r="X141" i="24"/>
  <c r="X139" i="24"/>
  <c r="X869" i="24"/>
  <c r="X614" i="24"/>
  <c r="X882" i="24"/>
  <c r="V640" i="24"/>
  <c r="W640" i="24" s="1"/>
  <c r="X987" i="24"/>
  <c r="X890" i="24"/>
  <c r="X857" i="24"/>
  <c r="X622" i="24"/>
  <c r="X493" i="24"/>
  <c r="X440" i="24"/>
  <c r="X355" i="24"/>
  <c r="X260" i="24"/>
  <c r="X380" i="24"/>
  <c r="X979" i="24"/>
  <c r="X80" i="24"/>
  <c r="X169" i="24"/>
  <c r="X1001" i="24"/>
  <c r="X839" i="24"/>
  <c r="X759" i="24"/>
  <c r="X898" i="24"/>
  <c r="X787" i="24"/>
  <c r="V374" i="24"/>
  <c r="W374" i="24" s="1"/>
  <c r="X1019" i="24"/>
  <c r="X962" i="24"/>
  <c r="X988" i="24"/>
  <c r="X844" i="24"/>
  <c r="X755" i="24"/>
  <c r="X657" i="24"/>
  <c r="X550" i="24"/>
  <c r="X590" i="24"/>
  <c r="X430" i="24"/>
  <c r="X351" i="24"/>
  <c r="X244" i="24"/>
  <c r="X32" i="24"/>
  <c r="X90" i="24"/>
  <c r="X52" i="24"/>
  <c r="X297" i="24"/>
  <c r="X70" i="24"/>
  <c r="V953" i="24"/>
  <c r="W953" i="24" s="1"/>
  <c r="X870" i="24"/>
  <c r="X930" i="24"/>
  <c r="X965" i="24"/>
  <c r="V924" i="24"/>
  <c r="W924" i="24" s="1"/>
  <c r="X883" i="24"/>
  <c r="X1014" i="24"/>
  <c r="X804" i="24"/>
  <c r="X1011" i="24"/>
  <c r="X967" i="24"/>
  <c r="X862" i="24"/>
  <c r="X712" i="24"/>
  <c r="X970" i="24"/>
  <c r="X716" i="24"/>
  <c r="X878" i="24"/>
  <c r="X394" i="24"/>
  <c r="X661" i="24"/>
  <c r="X631" i="24"/>
  <c r="X611" i="24"/>
  <c r="X832" i="24"/>
  <c r="X524" i="24"/>
  <c r="X808" i="24"/>
  <c r="X624" i="24"/>
  <c r="X829" i="24"/>
  <c r="X711" i="24"/>
  <c r="X679" i="24"/>
  <c r="X623" i="24"/>
  <c r="X653" i="24"/>
  <c r="X409" i="24"/>
  <c r="X605" i="24"/>
  <c r="X444" i="24"/>
  <c r="X213" i="24"/>
  <c r="X306" i="24"/>
  <c r="X216" i="24"/>
  <c r="X437" i="24"/>
  <c r="X364" i="24"/>
  <c r="X250" i="24"/>
  <c r="X532" i="24"/>
  <c r="X484" i="24"/>
  <c r="X337" i="24"/>
  <c r="X88" i="24"/>
  <c r="X793" i="24"/>
  <c r="X429" i="24"/>
  <c r="X344" i="24"/>
  <c r="X289" i="24"/>
  <c r="X114" i="24"/>
  <c r="X132" i="24"/>
  <c r="X39" i="24"/>
  <c r="X37" i="24"/>
  <c r="X1017" i="24"/>
  <c r="X991" i="24"/>
  <c r="X910" i="24"/>
  <c r="X539" i="24"/>
  <c r="X766" i="24"/>
  <c r="X183" i="24"/>
  <c r="X295" i="24"/>
  <c r="X1005" i="24"/>
  <c r="X1016" i="24"/>
  <c r="X925" i="24"/>
  <c r="X1010" i="24"/>
  <c r="X852" i="24"/>
  <c r="X788" i="24"/>
  <c r="X887" i="24"/>
  <c r="X835" i="24"/>
  <c r="X776" i="24"/>
  <c r="X899" i="24"/>
  <c r="X784" i="24"/>
  <c r="X818" i="24"/>
  <c r="X752" i="24"/>
  <c r="X736" i="24"/>
  <c r="X671" i="24"/>
  <c r="X753" i="24"/>
  <c r="X703" i="24"/>
  <c r="X651" i="24"/>
  <c r="X482" i="24"/>
  <c r="X418" i="24"/>
  <c r="X354" i="24"/>
  <c r="X701" i="24"/>
  <c r="X604" i="24"/>
  <c r="X785" i="24"/>
  <c r="X656" i="24"/>
  <c r="X633" i="24"/>
  <c r="X575" i="24"/>
  <c r="X211" i="24"/>
  <c r="X481" i="24"/>
  <c r="X801" i="24"/>
  <c r="X382" i="24"/>
  <c r="X203" i="24"/>
  <c r="X761" i="24"/>
  <c r="X416" i="24"/>
  <c r="X38" i="24"/>
  <c r="X332" i="24"/>
  <c r="X288" i="24"/>
  <c r="X403" i="24"/>
  <c r="X236" i="24"/>
  <c r="X105" i="24"/>
  <c r="X72" i="24"/>
  <c r="X93" i="24"/>
  <c r="X21" i="24"/>
  <c r="X311" i="24"/>
  <c r="X903" i="24"/>
  <c r="X303" i="24"/>
  <c r="X49" i="24"/>
  <c r="X520" i="24"/>
  <c r="X617" i="24"/>
  <c r="X148" i="24"/>
  <c r="X718" i="24"/>
  <c r="X113" i="24"/>
  <c r="X207" i="24"/>
  <c r="X994" i="24"/>
  <c r="X1013" i="24"/>
  <c r="X917" i="24"/>
  <c r="X865" i="24"/>
  <c r="X986" i="24"/>
  <c r="X1002" i="24"/>
  <c r="X961" i="24"/>
  <c r="X908" i="24"/>
  <c r="X740" i="24"/>
  <c r="X946" i="24"/>
  <c r="X749" i="24"/>
  <c r="X466" i="24"/>
  <c r="X854" i="24"/>
  <c r="X744" i="24"/>
  <c r="X647" i="24"/>
  <c r="X599" i="24"/>
  <c r="X530" i="24"/>
  <c r="X402" i="24"/>
  <c r="X338" i="24"/>
  <c r="X641" i="24"/>
  <c r="X721" i="24"/>
  <c r="X731" i="24"/>
  <c r="X782" i="24"/>
  <c r="X587" i="24"/>
  <c r="X789" i="24"/>
  <c r="X612" i="24"/>
  <c r="X258" i="24"/>
  <c r="X99" i="24"/>
  <c r="X168" i="24"/>
  <c r="X507" i="24"/>
  <c r="X340" i="24"/>
  <c r="X689" i="24"/>
  <c r="X22" i="24"/>
  <c r="X512" i="24"/>
  <c r="X372" i="24"/>
  <c r="X320" i="24"/>
  <c r="X938" i="24"/>
  <c r="X282" i="24"/>
  <c r="X136" i="24"/>
  <c r="X35" i="24"/>
  <c r="X73" i="24"/>
  <c r="X79" i="24"/>
  <c r="X92" i="24"/>
  <c r="X1015" i="24"/>
  <c r="X799" i="24"/>
  <c r="X609" i="24"/>
  <c r="X480" i="24"/>
  <c r="X241" i="24"/>
  <c r="X861" i="24"/>
  <c r="X982" i="24"/>
  <c r="X940" i="24"/>
  <c r="X993" i="24"/>
  <c r="X972" i="24"/>
  <c r="X905" i="24"/>
  <c r="X958" i="24"/>
  <c r="X893" i="24"/>
  <c r="X980" i="24"/>
  <c r="X891" i="24"/>
  <c r="X762" i="24"/>
  <c r="X770" i="24"/>
  <c r="X877" i="24"/>
  <c r="X850" i="24"/>
  <c r="V610" i="24"/>
  <c r="W610" i="24" s="1"/>
  <c r="X680" i="24"/>
  <c r="X458" i="24"/>
  <c r="X636" i="24"/>
  <c r="X547" i="24"/>
  <c r="X709" i="24"/>
  <c r="X663" i="24"/>
  <c r="X846" i="24"/>
  <c r="X639" i="24"/>
  <c r="X559" i="24"/>
  <c r="X537" i="24"/>
  <c r="X381" i="24"/>
  <c r="X195" i="24"/>
  <c r="X867" i="24"/>
  <c r="X548" i="24"/>
  <c r="X196" i="24"/>
  <c r="X174" i="24"/>
  <c r="X82" i="24"/>
  <c r="V406" i="24"/>
  <c r="W406" i="24" s="1"/>
  <c r="X316" i="24"/>
  <c r="X280" i="24"/>
  <c r="X84" i="24"/>
  <c r="X371" i="24"/>
  <c r="X331" i="24"/>
  <c r="X387" i="24"/>
  <c r="X200" i="24"/>
  <c r="X509" i="24"/>
  <c r="X914" i="24"/>
  <c r="X569" i="24"/>
  <c r="X220" i="24"/>
  <c r="X129" i="24"/>
  <c r="X56" i="24"/>
  <c r="X27" i="24"/>
  <c r="X57" i="24"/>
  <c r="X119" i="24"/>
  <c r="X83" i="24"/>
  <c r="X831" i="24"/>
  <c r="X742" i="24"/>
  <c r="X223" i="24"/>
  <c r="X255" i="24"/>
  <c r="X222" i="24"/>
  <c r="X621" i="24"/>
  <c r="X922" i="24"/>
  <c r="X1006" i="24"/>
  <c r="X932" i="24"/>
  <c r="X957" i="24"/>
  <c r="X902" i="24"/>
  <c r="X820" i="24"/>
  <c r="X756" i="24"/>
  <c r="X981" i="24"/>
  <c r="X978" i="24"/>
  <c r="X842" i="24"/>
  <c r="X714" i="24"/>
  <c r="X848" i="24"/>
  <c r="X645" i="24"/>
  <c r="X817" i="24"/>
  <c r="X579" i="24"/>
  <c r="X529" i="24"/>
  <c r="X453" i="24"/>
  <c r="X309" i="24"/>
  <c r="X840" i="24"/>
  <c r="X746" i="24"/>
  <c r="X683" i="24"/>
  <c r="X415" i="24"/>
  <c r="X519" i="24"/>
  <c r="X455" i="24"/>
  <c r="X391" i="24"/>
  <c r="X452" i="24"/>
  <c r="X268" i="24"/>
  <c r="X189" i="24"/>
  <c r="X794" i="24"/>
  <c r="X242" i="24"/>
  <c r="X167" i="24"/>
  <c r="X74" i="24"/>
  <c r="X312" i="24"/>
  <c r="X228" i="24"/>
  <c r="X155" i="24"/>
  <c r="X476" i="24"/>
  <c r="V326" i="24"/>
  <c r="W326" i="24" s="1"/>
  <c r="X275" i="24"/>
  <c r="X585" i="24"/>
  <c r="X483" i="24"/>
  <c r="X198" i="24"/>
  <c r="X499" i="24"/>
  <c r="X446" i="24"/>
  <c r="X365" i="24"/>
  <c r="X128" i="24"/>
  <c r="X48" i="24"/>
  <c r="X259" i="24"/>
  <c r="X103" i="24"/>
  <c r="X102" i="24"/>
  <c r="X46" i="24"/>
  <c r="X76" i="24"/>
  <c r="X69" i="24"/>
  <c r="X217" i="24"/>
  <c r="X53" i="24"/>
  <c r="X943" i="24"/>
  <c r="X815" i="24"/>
  <c r="X635" i="24"/>
  <c r="X180" i="24"/>
  <c r="X185" i="24"/>
  <c r="X954" i="24"/>
  <c r="X964" i="24"/>
  <c r="X973" i="24"/>
  <c r="X812" i="24"/>
  <c r="X901" i="24"/>
  <c r="X802" i="24"/>
  <c r="X724" i="24"/>
  <c r="X706" i="24"/>
  <c r="X976" i="24"/>
  <c r="X834" i="24"/>
  <c r="X809" i="24"/>
  <c r="X648" i="24"/>
  <c r="V594" i="24"/>
  <c r="W594" i="24" s="1"/>
  <c r="X535" i="24"/>
  <c r="X421" i="24"/>
  <c r="X301" i="24"/>
  <c r="X838" i="24"/>
  <c r="X602" i="24"/>
  <c r="V570" i="24"/>
  <c r="W570" i="24" s="1"/>
  <c r="X407" i="24"/>
  <c r="X771" i="24"/>
  <c r="X649" i="24"/>
  <c r="X511" i="24"/>
  <c r="X447" i="24"/>
  <c r="X448" i="24"/>
  <c r="X414" i="24"/>
  <c r="X637" i="24"/>
  <c r="X464" i="24"/>
  <c r="X224" i="24"/>
  <c r="X51" i="24"/>
  <c r="X322" i="24"/>
  <c r="X672" i="24"/>
  <c r="X502" i="24"/>
  <c r="X356" i="24"/>
  <c r="X218" i="24"/>
  <c r="X178" i="24"/>
  <c r="X568" i="24"/>
  <c r="V478" i="24"/>
  <c r="W478" i="24" s="1"/>
  <c r="X343" i="24"/>
  <c r="X96" i="24"/>
  <c r="X907" i="24"/>
  <c r="X500" i="24"/>
  <c r="X210" i="24"/>
  <c r="X152" i="24"/>
  <c r="X43" i="24"/>
  <c r="X71" i="24"/>
  <c r="X124" i="24"/>
  <c r="X31" i="24"/>
  <c r="X281" i="24"/>
  <c r="X42" i="24"/>
  <c r="X133" i="24"/>
  <c r="X75" i="24"/>
  <c r="X677" i="24"/>
  <c r="X191" i="24"/>
  <c r="X959" i="24"/>
  <c r="X999" i="24"/>
  <c r="X190" i="24"/>
  <c r="X944" i="24"/>
  <c r="X393" i="24"/>
  <c r="X327" i="24"/>
  <c r="V181" i="24"/>
  <c r="W181" i="24" s="1"/>
  <c r="X581" i="24"/>
  <c r="X963" i="24"/>
  <c r="V996" i="24"/>
  <c r="W996" i="24" s="1"/>
  <c r="X939" i="24"/>
  <c r="X923" i="24"/>
  <c r="X997" i="24"/>
  <c r="X894" i="24"/>
  <c r="X977" i="24"/>
  <c r="X1004" i="24"/>
  <c r="X937" i="24"/>
  <c r="X989" i="24"/>
  <c r="X843" i="24"/>
  <c r="X803" i="24"/>
  <c r="X723" i="24"/>
  <c r="X708" i="24"/>
  <c r="X362" i="24"/>
  <c r="X697" i="24"/>
  <c r="X572" i="24"/>
  <c r="X545" i="24"/>
  <c r="X405" i="24"/>
  <c r="X293" i="24"/>
  <c r="V763" i="24"/>
  <c r="W763" i="24" s="1"/>
  <c r="X760" i="24"/>
  <c r="X619" i="24"/>
  <c r="X528" i="24"/>
  <c r="X463" i="24"/>
  <c r="X399" i="24"/>
  <c r="X728" i="24"/>
  <c r="X700" i="24"/>
  <c r="X644" i="24"/>
  <c r="X555" i="24"/>
  <c r="X504" i="24"/>
  <c r="V486" i="24"/>
  <c r="W486" i="24" s="1"/>
  <c r="X257" i="24"/>
  <c r="X122" i="24"/>
  <c r="X438" i="24"/>
  <c r="X395" i="24"/>
  <c r="X201" i="24"/>
  <c r="X165" i="24"/>
  <c r="X350" i="24"/>
  <c r="X411" i="24"/>
  <c r="X323" i="24"/>
  <c r="X676" i="24"/>
  <c r="X413" i="24"/>
  <c r="X352" i="24"/>
  <c r="V536" i="24"/>
  <c r="W536" i="24" s="1"/>
  <c r="X377" i="24"/>
  <c r="X333" i="24"/>
  <c r="X398" i="24"/>
  <c r="X226" i="24"/>
  <c r="X97" i="24"/>
  <c r="X65" i="24"/>
  <c r="X41" i="24"/>
  <c r="X135" i="24"/>
  <c r="X138" i="24"/>
  <c r="X29" i="24"/>
  <c r="X143" i="24"/>
  <c r="X108" i="24"/>
  <c r="X55" i="24"/>
  <c r="X225" i="24"/>
  <c r="X78" i="24"/>
  <c r="V956" i="24"/>
  <c r="W956" i="24" s="1"/>
  <c r="V694" i="24"/>
  <c r="W694" i="24" s="1"/>
  <c r="X473" i="24"/>
  <c r="X557" i="24"/>
  <c r="V868" i="24"/>
  <c r="W868" i="24" s="1"/>
  <c r="X685" i="24"/>
  <c r="X669" i="24"/>
  <c r="X513" i="24"/>
  <c r="X934" i="24"/>
  <c r="X828" i="24"/>
  <c r="X772" i="24"/>
  <c r="X876" i="24"/>
  <c r="X768" i="24"/>
  <c r="X819" i="24"/>
  <c r="X906" i="24"/>
  <c r="X827" i="24"/>
  <c r="X798" i="24"/>
  <c r="X881" i="24"/>
  <c r="X786" i="24"/>
  <c r="X806" i="24"/>
  <c r="X632" i="24"/>
  <c r="X522" i="24"/>
  <c r="X442" i="24"/>
  <c r="X790" i="24"/>
  <c r="X629" i="24"/>
  <c r="X330" i="24"/>
  <c r="X625" i="24"/>
  <c r="X563" i="24"/>
  <c r="X517" i="24"/>
  <c r="X389" i="24"/>
  <c r="X285" i="24"/>
  <c r="X849" i="24"/>
  <c r="X704" i="24"/>
  <c r="X618" i="24"/>
  <c r="X591" i="24"/>
  <c r="X560" i="24"/>
  <c r="X601" i="24"/>
  <c r="X571" i="24"/>
  <c r="X543" i="24"/>
  <c r="X404" i="24"/>
  <c r="X361" i="24"/>
  <c r="X252" i="24"/>
  <c r="X424" i="24"/>
  <c r="X336" i="24"/>
  <c r="X277" i="24"/>
  <c r="X184" i="24"/>
  <c r="X59" i="24"/>
  <c r="X872" i="24"/>
  <c r="X510" i="24"/>
  <c r="X475" i="24"/>
  <c r="X396" i="24"/>
  <c r="X300" i="24"/>
  <c r="X208" i="24"/>
  <c r="X147" i="24"/>
  <c r="X154" i="24"/>
  <c r="X705" i="24"/>
  <c r="X459" i="24"/>
  <c r="X363" i="24"/>
  <c r="X695" i="24"/>
  <c r="X564" i="24"/>
  <c r="X488" i="24"/>
  <c r="X341" i="24"/>
  <c r="X272" i="24"/>
  <c r="X428" i="24"/>
  <c r="X308" i="24"/>
  <c r="X157" i="24"/>
  <c r="X64" i="24"/>
  <c r="X376" i="24"/>
  <c r="X151" i="24"/>
  <c r="X121" i="24"/>
  <c r="X243" i="24"/>
  <c r="X146" i="24"/>
  <c r="X68" i="24"/>
  <c r="X265" i="24"/>
  <c r="X126" i="24"/>
  <c r="X66" i="24"/>
  <c r="X60" i="24"/>
  <c r="X116" i="24"/>
  <c r="X94" i="24"/>
  <c r="X935" i="24"/>
  <c r="X577" i="24"/>
  <c r="X465" i="24"/>
  <c r="X860" i="24"/>
  <c r="V702" i="24"/>
  <c r="W702" i="24" s="1"/>
  <c r="X521" i="24"/>
  <c r="X215" i="24"/>
  <c r="X239" i="24"/>
  <c r="X279" i="24"/>
  <c r="X990" i="24"/>
  <c r="X984" i="24"/>
  <c r="X918" i="24"/>
  <c r="X886" i="24"/>
  <c r="X951" i="24"/>
  <c r="X985" i="24"/>
  <c r="X780" i="24"/>
  <c r="X769" i="24"/>
  <c r="X722" i="24"/>
  <c r="V729" i="24"/>
  <c r="W729" i="24" s="1"/>
  <c r="X758" i="24"/>
  <c r="X739" i="24"/>
  <c r="X670" i="24"/>
  <c r="X582" i="24"/>
  <c r="X514" i="24"/>
  <c r="X434" i="24"/>
  <c r="X713" i="24"/>
  <c r="X692" i="24"/>
  <c r="X660" i="24"/>
  <c r="X627" i="24"/>
  <c r="X450" i="24"/>
  <c r="X386" i="24"/>
  <c r="X737" i="24"/>
  <c r="X588" i="24"/>
  <c r="V608" i="24"/>
  <c r="W608" i="24" s="1"/>
  <c r="X540" i="24"/>
  <c r="X485" i="24"/>
  <c r="X373" i="24"/>
  <c r="X261" i="24"/>
  <c r="X781" i="24"/>
  <c r="X628" i="24"/>
  <c r="X269" i="24"/>
  <c r="X492" i="24"/>
  <c r="X273" i="24"/>
  <c r="X240" i="24"/>
  <c r="X131" i="24"/>
  <c r="X229" i="24"/>
  <c r="V206" i="24"/>
  <c r="W206" i="24" s="1"/>
  <c r="X44" i="24"/>
  <c r="X347" i="24"/>
  <c r="X290" i="24"/>
  <c r="V310" i="24"/>
  <c r="W310" i="24" s="1"/>
  <c r="X188" i="24"/>
  <c r="X348" i="24"/>
  <c r="X302" i="24"/>
  <c r="X304" i="24"/>
  <c r="X144" i="24"/>
  <c r="X462" i="24"/>
  <c r="X432" i="24"/>
  <c r="X368" i="24"/>
  <c r="X251" i="24"/>
  <c r="X176" i="24"/>
  <c r="X120" i="24"/>
  <c r="X33" i="24"/>
  <c r="X249" i="24"/>
  <c r="X25" i="24"/>
  <c r="X47" i="24"/>
  <c r="X62" i="24"/>
  <c r="X209" i="24"/>
  <c r="X111" i="24"/>
  <c r="X871" i="24"/>
  <c r="X549" i="24"/>
  <c r="X319" i="24"/>
  <c r="X561" i="24"/>
  <c r="X449" i="24"/>
  <c r="X686" i="24"/>
  <c r="X287" i="24"/>
  <c r="X497" i="24"/>
  <c r="X945" i="24"/>
  <c r="X913" i="24"/>
  <c r="X950" i="24"/>
  <c r="V1020" i="24"/>
  <c r="W1020" i="24" s="1"/>
  <c r="X947" i="24"/>
  <c r="X1009" i="24"/>
  <c r="X931" i="24"/>
  <c r="X992" i="24"/>
  <c r="X764" i="24"/>
  <c r="X821" i="24"/>
  <c r="X778" i="24"/>
  <c r="X792" i="24"/>
  <c r="X707" i="24"/>
  <c r="X727" i="24"/>
  <c r="X805" i="24"/>
  <c r="X690" i="24"/>
  <c r="X506" i="24"/>
  <c r="X426" i="24"/>
  <c r="X841" i="24"/>
  <c r="X779" i="24"/>
  <c r="X603" i="24"/>
  <c r="X378" i="24"/>
  <c r="X687" i="24"/>
  <c r="X620" i="24"/>
  <c r="X583" i="24"/>
  <c r="X551" i="24"/>
  <c r="X682" i="24"/>
  <c r="X477" i="24"/>
  <c r="X698" i="24"/>
  <c r="X607" i="24"/>
  <c r="X503" i="24"/>
  <c r="X439" i="24"/>
  <c r="X866" i="24"/>
  <c r="X774" i="24"/>
  <c r="X726" i="24"/>
  <c r="X655" i="24"/>
  <c r="X596" i="24"/>
  <c r="X531" i="24"/>
  <c r="X501" i="24"/>
  <c r="X248" i="24"/>
  <c r="X50" i="24"/>
  <c r="X699" i="24"/>
  <c r="X419" i="24"/>
  <c r="X390" i="24"/>
  <c r="X315" i="24"/>
  <c r="X227" i="24"/>
  <c r="X123" i="24"/>
  <c r="X496" i="24"/>
  <c r="X392" i="24"/>
  <c r="X358" i="24"/>
  <c r="X274" i="24"/>
  <c r="X202" i="24"/>
  <c r="X36" i="24"/>
  <c r="X688" i="24"/>
  <c r="X435" i="24"/>
  <c r="X266" i="24"/>
  <c r="X173" i="24"/>
  <c r="X732" i="24"/>
  <c r="X388" i="24"/>
  <c r="X230" i="24"/>
  <c r="X518" i="24"/>
  <c r="X456" i="24"/>
  <c r="X314" i="24"/>
  <c r="X237" i="24"/>
  <c r="X145" i="24"/>
  <c r="X89" i="24"/>
  <c r="X321" i="24"/>
  <c r="X117" i="24"/>
  <c r="X63" i="24"/>
  <c r="X193" i="24"/>
  <c r="X106" i="24"/>
  <c r="X54" i="24"/>
  <c r="X91" i="24"/>
  <c r="X245" i="24"/>
  <c r="X98" i="24"/>
  <c r="X26" i="24"/>
  <c r="X34" i="24"/>
  <c r="X67" i="24"/>
  <c r="X86" i="24"/>
  <c r="X100" i="24"/>
  <c r="X855" i="24"/>
  <c r="X895" i="24"/>
  <c r="X920" i="24"/>
  <c r="X172" i="24"/>
  <c r="X678" i="24"/>
  <c r="V270" i="24"/>
  <c r="W270" i="24" s="1"/>
  <c r="X912" i="24"/>
  <c r="X952" i="24"/>
  <c r="X942" i="24"/>
  <c r="X1000" i="24"/>
  <c r="X915" i="24"/>
  <c r="X1003" i="24"/>
  <c r="X968" i="24"/>
  <c r="X926" i="24"/>
  <c r="X836" i="24"/>
  <c r="X974" i="24"/>
  <c r="X873" i="24"/>
  <c r="X875" i="24"/>
  <c r="X816" i="24"/>
  <c r="X684" i="24"/>
  <c r="X665" i="24"/>
  <c r="X498" i="24"/>
  <c r="X662" i="24"/>
  <c r="X469" i="24"/>
  <c r="X325" i="24"/>
  <c r="X221" i="24"/>
  <c r="X634" i="24"/>
  <c r="X544" i="24"/>
  <c r="X717" i="24"/>
  <c r="V674" i="24"/>
  <c r="W674" i="24" s="1"/>
  <c r="X527" i="24"/>
  <c r="X334" i="24"/>
  <c r="X170" i="24"/>
  <c r="V339" i="24"/>
  <c r="W339" i="24" s="1"/>
  <c r="V650" i="24"/>
  <c r="W650" i="24" s="1"/>
  <c r="X192" i="24"/>
  <c r="X164" i="24"/>
  <c r="X385" i="24"/>
  <c r="X296" i="24"/>
  <c r="X28" i="24"/>
  <c r="X516" i="24"/>
  <c r="X234" i="24"/>
  <c r="X335" i="24"/>
  <c r="X286" i="24"/>
  <c r="X523" i="24"/>
  <c r="X383" i="24"/>
  <c r="X360" i="24"/>
  <c r="V219" i="24"/>
  <c r="W219" i="24" s="1"/>
  <c r="X696" i="24"/>
  <c r="X24" i="24"/>
  <c r="X140" i="24"/>
  <c r="X305" i="24"/>
  <c r="X101" i="24"/>
  <c r="X87" i="24"/>
  <c r="X45" i="24"/>
  <c r="X233" i="24"/>
  <c r="X156" i="24"/>
  <c r="X433" i="24"/>
  <c r="X783" i="24"/>
  <c r="X441" i="24"/>
  <c r="X949" i="24"/>
  <c r="X969" i="24"/>
  <c r="X966" i="24"/>
  <c r="X748" i="24"/>
  <c r="X858" i="24"/>
  <c r="X797" i="24"/>
  <c r="X810" i="24"/>
  <c r="X720" i="24"/>
  <c r="X675" i="24"/>
  <c r="X652" i="24"/>
  <c r="X566" i="24"/>
  <c r="X490" i="24"/>
  <c r="X754" i="24"/>
  <c r="X615" i="24"/>
  <c r="X673" i="24"/>
  <c r="X578" i="24"/>
  <c r="X556" i="24"/>
  <c r="X461" i="24"/>
  <c r="X317" i="24"/>
  <c r="X197" i="24"/>
  <c r="X576" i="24"/>
  <c r="X487" i="24"/>
  <c r="X423" i="24"/>
  <c r="X593" i="24"/>
  <c r="V526" i="24"/>
  <c r="W526" i="24" s="1"/>
  <c r="X491" i="24"/>
  <c r="X384" i="24"/>
  <c r="X329" i="24"/>
  <c r="X299" i="24"/>
  <c r="X175" i="24"/>
  <c r="X115" i="24"/>
  <c r="X515" i="24"/>
  <c r="V470" i="24"/>
  <c r="W470" i="24" s="1"/>
  <c r="X375" i="24"/>
  <c r="X284" i="24"/>
  <c r="X107" i="24"/>
  <c r="X187" i="24"/>
  <c r="X232" i="24"/>
  <c r="X162" i="24"/>
  <c r="X472" i="24"/>
  <c r="X357" i="24"/>
  <c r="X292" i="24"/>
  <c r="X199" i="24"/>
  <c r="X112" i="24"/>
  <c r="X693" i="24"/>
  <c r="X451" i="24"/>
  <c r="X214" i="24"/>
  <c r="X159" i="24"/>
  <c r="X137" i="24"/>
  <c r="X81" i="24"/>
  <c r="X58" i="24"/>
  <c r="V153" i="24"/>
  <c r="W153" i="24" s="1"/>
  <c r="X61" i="24"/>
  <c r="X85" i="24"/>
  <c r="X125" i="24"/>
  <c r="X911" i="24"/>
  <c r="X807" i="24"/>
  <c r="X681" i="24"/>
  <c r="X231" i="24"/>
  <c r="X77" i="24"/>
  <c r="X767" i="24"/>
  <c r="X417" i="24"/>
  <c r="X425" i="24"/>
  <c r="V422" i="24"/>
  <c r="W422" i="24" s="1"/>
  <c r="V642" i="24"/>
  <c r="W642" i="24" s="1"/>
  <c r="V606" i="24"/>
  <c r="W606" i="24" s="1"/>
  <c r="V892" i="24"/>
  <c r="W892" i="24" s="1"/>
  <c r="V546" i="24"/>
  <c r="W546" i="24" s="1"/>
  <c r="V558" i="24"/>
  <c r="W558" i="24" s="1"/>
  <c r="V584" i="24"/>
  <c r="W584" i="24" s="1"/>
  <c r="V542" i="24"/>
  <c r="W542" i="24" s="1"/>
  <c r="V246" i="24"/>
  <c r="W246" i="24" s="1"/>
  <c r="V884" i="24"/>
  <c r="W884" i="24" s="1"/>
  <c r="V562" i="24"/>
  <c r="W562" i="24" s="1"/>
  <c r="V494" i="24"/>
  <c r="W494" i="24" s="1"/>
  <c r="V161" i="24"/>
  <c r="W161" i="24" s="1"/>
  <c r="V626" i="24"/>
  <c r="W626" i="24" s="1"/>
  <c r="V658" i="24"/>
  <c r="W658" i="24" s="1"/>
  <c r="V638" i="24"/>
  <c r="W638" i="24" s="1"/>
  <c r="V538" i="24"/>
  <c r="W538" i="24" s="1"/>
  <c r="V342" i="24"/>
  <c r="W342" i="24" s="1"/>
  <c r="V238" i="24"/>
  <c r="W238" i="24" s="1"/>
  <c r="V267" i="24"/>
  <c r="W267" i="24" s="1"/>
  <c r="V294" i="24"/>
  <c r="W294" i="24" s="1"/>
  <c r="V916" i="24"/>
  <c r="W916" i="24" s="1"/>
  <c r="V554" i="24"/>
  <c r="W554" i="24" s="1"/>
  <c r="V235" i="24"/>
  <c r="W235" i="24" s="1"/>
  <c r="V864" i="24"/>
  <c r="W864" i="24" s="1"/>
  <c r="V598" i="24"/>
  <c r="W598" i="24" s="1"/>
  <c r="V552" i="24"/>
  <c r="W552" i="24" s="1"/>
  <c r="V177" i="24"/>
  <c r="W177" i="24" s="1"/>
  <c r="V948" i="24"/>
  <c r="W948" i="24" s="1"/>
  <c r="V929" i="24"/>
  <c r="W929" i="24" s="1"/>
  <c r="V897" i="24"/>
  <c r="W897" i="24" s="1"/>
  <c r="V646" i="24"/>
  <c r="W646" i="24" s="1"/>
  <c r="V654" i="24"/>
  <c r="W654" i="24" s="1"/>
  <c r="V20" i="24"/>
  <c r="W20" i="24" s="1"/>
  <c r="V182" i="24"/>
  <c r="W182" i="24" s="1"/>
  <c r="D15" i="1"/>
  <c r="D16" i="1"/>
  <c r="D14" i="1"/>
  <c r="D11" i="1"/>
  <c r="D10" i="1"/>
  <c r="D9" i="1"/>
  <c r="D8" i="1"/>
  <c r="D6" i="1"/>
  <c r="D5" i="1"/>
  <c r="D4" i="1"/>
  <c r="J25" i="1"/>
  <c r="D25" i="1"/>
  <c r="P7" i="1"/>
  <c r="J7" i="1"/>
  <c r="D7" i="1"/>
  <c r="H8" i="20"/>
  <c r="K8" i="20" s="1"/>
  <c r="N8" i="20" s="1"/>
  <c r="Q8" i="20" s="1"/>
  <c r="A34" i="19"/>
  <c r="A35" i="19" s="1"/>
  <c r="A36" i="19" s="1"/>
  <c r="A37" i="19" s="1"/>
  <c r="A16" i="19"/>
  <c r="A17" i="19" s="1"/>
  <c r="A18" i="19" s="1"/>
  <c r="A19" i="19" s="1"/>
  <c r="A55" i="17"/>
  <c r="A56" i="17" s="1"/>
  <c r="A57" i="17" s="1"/>
  <c r="A58" i="17" s="1"/>
  <c r="X20" i="24" l="1"/>
  <c r="AG133" i="27"/>
  <c r="AG659" i="27"/>
  <c r="AG53" i="27"/>
  <c r="AG611" i="27"/>
  <c r="AG69" i="27"/>
  <c r="AG117" i="27"/>
  <c r="AG157" i="27"/>
  <c r="AC118" i="26"/>
  <c r="AF118" i="26" s="1"/>
  <c r="AC233" i="26"/>
  <c r="AF233" i="26" s="1"/>
  <c r="AC375" i="26"/>
  <c r="AF375" i="26" s="1"/>
  <c r="AC221" i="26"/>
  <c r="AF221" i="26" s="1"/>
  <c r="AC199" i="26"/>
  <c r="AF199" i="26" s="1"/>
  <c r="AC720" i="26"/>
  <c r="AF720" i="26" s="1"/>
  <c r="AC496" i="26"/>
  <c r="AF496" i="26" s="1"/>
  <c r="AC509" i="26"/>
  <c r="AF509" i="26" s="1"/>
  <c r="AC548" i="26"/>
  <c r="AF548" i="26" s="1"/>
  <c r="AC866" i="26"/>
  <c r="AF866" i="26" s="1"/>
  <c r="AC103" i="26"/>
  <c r="AF103" i="26" s="1"/>
  <c r="AC922" i="26"/>
  <c r="AF922" i="26" s="1"/>
  <c r="AC695" i="26"/>
  <c r="AF695" i="26" s="1"/>
  <c r="AC717" i="26"/>
  <c r="AF717" i="26" s="1"/>
  <c r="AC284" i="26"/>
  <c r="AF284" i="26" s="1"/>
  <c r="AC536" i="26"/>
  <c r="AF536" i="26" s="1"/>
  <c r="AC886" i="26"/>
  <c r="AF886" i="26" s="1"/>
  <c r="AC810" i="26"/>
  <c r="AF810" i="26" s="1"/>
  <c r="AC562" i="26"/>
  <c r="AF562" i="26" s="1"/>
  <c r="AC758" i="26"/>
  <c r="AF758" i="26" s="1"/>
  <c r="AC115" i="27"/>
  <c r="AF115" i="27" s="1"/>
  <c r="AC875" i="27"/>
  <c r="AF875" i="27" s="1"/>
  <c r="AC494" i="27"/>
  <c r="AF494" i="27" s="1"/>
  <c r="AC303" i="27"/>
  <c r="AF303" i="27" s="1"/>
  <c r="AC306" i="27"/>
  <c r="AF306" i="27" s="1"/>
  <c r="AC272" i="27"/>
  <c r="AF272" i="27" s="1"/>
  <c r="AC920" i="27"/>
  <c r="AF920" i="27" s="1"/>
  <c r="AC508" i="27"/>
  <c r="AF508" i="27" s="1"/>
  <c r="AC957" i="27"/>
  <c r="AF957" i="27" s="1"/>
  <c r="AC212" i="27"/>
  <c r="AF212" i="27" s="1"/>
  <c r="AC736" i="27"/>
  <c r="AF736" i="27" s="1"/>
  <c r="AC597" i="27"/>
  <c r="AF597" i="27" s="1"/>
  <c r="AC704" i="27"/>
  <c r="AF704" i="27" s="1"/>
  <c r="AC120" i="27"/>
  <c r="AF120" i="27" s="1"/>
  <c r="AC760" i="27"/>
  <c r="AF760" i="27" s="1"/>
  <c r="AC454" i="27"/>
  <c r="AF454" i="27" s="1"/>
  <c r="AC838" i="27"/>
  <c r="AF838" i="27" s="1"/>
  <c r="AC819" i="27"/>
  <c r="AF819" i="27" s="1"/>
  <c r="AC574" i="27"/>
  <c r="AF574" i="27" s="1"/>
  <c r="AC725" i="24"/>
  <c r="AF725" i="24" s="1"/>
  <c r="AC142" i="24"/>
  <c r="AF142" i="24" s="1"/>
  <c r="AC395" i="27"/>
  <c r="AF395" i="27" s="1"/>
  <c r="AC77" i="24"/>
  <c r="AF77" i="24" s="1"/>
  <c r="AC58" i="24"/>
  <c r="AF58" i="24" s="1"/>
  <c r="AC199" i="24"/>
  <c r="AF199" i="24" s="1"/>
  <c r="AC284" i="24"/>
  <c r="AF284" i="24" s="1"/>
  <c r="AC384" i="24"/>
  <c r="AF384" i="24" s="1"/>
  <c r="AC317" i="24"/>
  <c r="AF317" i="24" s="1"/>
  <c r="AC566" i="24"/>
  <c r="AF566" i="24" s="1"/>
  <c r="AC748" i="24"/>
  <c r="AF748" i="24" s="1"/>
  <c r="AC949" i="24"/>
  <c r="AF949" i="24" s="1"/>
  <c r="AC24" i="24"/>
  <c r="AF24" i="24" s="1"/>
  <c r="AC234" i="24"/>
  <c r="AF234" i="24" s="1"/>
  <c r="AC221" i="24"/>
  <c r="AF221" i="24" s="1"/>
  <c r="AC875" i="24"/>
  <c r="AF875" i="24" s="1"/>
  <c r="AC836" i="24"/>
  <c r="AF836" i="24" s="1"/>
  <c r="AC172" i="24"/>
  <c r="AF172" i="24" s="1"/>
  <c r="AC895" i="24"/>
  <c r="AF895" i="24" s="1"/>
  <c r="AC26" i="24"/>
  <c r="AF26" i="24" s="1"/>
  <c r="AC117" i="24"/>
  <c r="AF117" i="24" s="1"/>
  <c r="AC230" i="24"/>
  <c r="AF230" i="24" s="1"/>
  <c r="AC202" i="24"/>
  <c r="AF202" i="24" s="1"/>
  <c r="AC390" i="24"/>
  <c r="AF390" i="24" s="1"/>
  <c r="AC655" i="24"/>
  <c r="AF655" i="24" s="1"/>
  <c r="AC477" i="24"/>
  <c r="AF477" i="24" s="1"/>
  <c r="AC779" i="24"/>
  <c r="AF779" i="24" s="1"/>
  <c r="AC792" i="24"/>
  <c r="AF792" i="24" s="1"/>
  <c r="AC950" i="24"/>
  <c r="AF950" i="24" s="1"/>
  <c r="AC497" i="24"/>
  <c r="AF497" i="24" s="1"/>
  <c r="AC249" i="24"/>
  <c r="AF249" i="24" s="1"/>
  <c r="AC144" i="24"/>
  <c r="AF144" i="24" s="1"/>
  <c r="AC44" i="24"/>
  <c r="AF44" i="24" s="1"/>
  <c r="AC628" i="24"/>
  <c r="AF628" i="24" s="1"/>
  <c r="AC737" i="24"/>
  <c r="AF737" i="24" s="1"/>
  <c r="AC514" i="24"/>
  <c r="AF514" i="24" s="1"/>
  <c r="AC984" i="24"/>
  <c r="AF984" i="24" s="1"/>
  <c r="AC860" i="24"/>
  <c r="AF860" i="24" s="1"/>
  <c r="AC68" i="24"/>
  <c r="AF68" i="24" s="1"/>
  <c r="AC308" i="24"/>
  <c r="AF308" i="24" s="1"/>
  <c r="AC459" i="24"/>
  <c r="AF459" i="24" s="1"/>
  <c r="AC510" i="24"/>
  <c r="AF510" i="24" s="1"/>
  <c r="AC361" i="24"/>
  <c r="AF361" i="24" s="1"/>
  <c r="AC704" i="24"/>
  <c r="AF704" i="24" s="1"/>
  <c r="AC629" i="24"/>
  <c r="AF629" i="24" s="1"/>
  <c r="AC798" i="24"/>
  <c r="AF798" i="24" s="1"/>
  <c r="AC772" i="24"/>
  <c r="AF772" i="24" s="1"/>
  <c r="AC669" i="24"/>
  <c r="AF669" i="24" s="1"/>
  <c r="AC143" i="24"/>
  <c r="AF143" i="24" s="1"/>
  <c r="AC398" i="24"/>
  <c r="AF398" i="24" s="1"/>
  <c r="AC323" i="24"/>
  <c r="AF323" i="24" s="1"/>
  <c r="AC257" i="24"/>
  <c r="AF257" i="24" s="1"/>
  <c r="AC463" i="24"/>
  <c r="AF463" i="24" s="1"/>
  <c r="AC572" i="24"/>
  <c r="AF572" i="24" s="1"/>
  <c r="AC937" i="24"/>
  <c r="AF937" i="24" s="1"/>
  <c r="AC393" i="24"/>
  <c r="AF393" i="24" s="1"/>
  <c r="AC42" i="24"/>
  <c r="AF42" i="24" s="1"/>
  <c r="AC500" i="24"/>
  <c r="AF500" i="24" s="1"/>
  <c r="AC356" i="24"/>
  <c r="AF356" i="24" s="1"/>
  <c r="AC414" i="24"/>
  <c r="AF414" i="24" s="1"/>
  <c r="AC602" i="24"/>
  <c r="AF602" i="24" s="1"/>
  <c r="AC834" i="24"/>
  <c r="AF834" i="24" s="1"/>
  <c r="AC964" i="24"/>
  <c r="AF964" i="24" s="1"/>
  <c r="AC103" i="24"/>
  <c r="AF103" i="24" s="1"/>
  <c r="AC483" i="24"/>
  <c r="AF483" i="24" s="1"/>
  <c r="AC74" i="24"/>
  <c r="AF74" i="24" s="1"/>
  <c r="AC455" i="24"/>
  <c r="AF455" i="24" s="1"/>
  <c r="AC529" i="24"/>
  <c r="AF529" i="24" s="1"/>
  <c r="AC981" i="24"/>
  <c r="AF981" i="24" s="1"/>
  <c r="AC621" i="24"/>
  <c r="AF621" i="24" s="1"/>
  <c r="AC27" i="24"/>
  <c r="AF27" i="24" s="1"/>
  <c r="AC387" i="24"/>
  <c r="AF387" i="24" s="1"/>
  <c r="AC174" i="24"/>
  <c r="AF174" i="24" s="1"/>
  <c r="AC639" i="24"/>
  <c r="AF639" i="24" s="1"/>
  <c r="AC891" i="24"/>
  <c r="AF891" i="24" s="1"/>
  <c r="AC972" i="24"/>
  <c r="AF972" i="24" s="1"/>
  <c r="AC79" i="24"/>
  <c r="AF79" i="24" s="1"/>
  <c r="AC512" i="24"/>
  <c r="AF512" i="24" s="1"/>
  <c r="AC612" i="24"/>
  <c r="AF612" i="24" s="1"/>
  <c r="AC402" i="24"/>
  <c r="AF402" i="24" s="1"/>
  <c r="AC946" i="24"/>
  <c r="AF946" i="24" s="1"/>
  <c r="AC1002" i="24"/>
  <c r="AF1002" i="24" s="1"/>
  <c r="AC113" i="24"/>
  <c r="AF113" i="24" s="1"/>
  <c r="AC236" i="24"/>
  <c r="AF236" i="24" s="1"/>
  <c r="AC382" i="24"/>
  <c r="AF382" i="24" s="1"/>
  <c r="AC604" i="24"/>
  <c r="AF604" i="24" s="1"/>
  <c r="AC671" i="24"/>
  <c r="AF671" i="24" s="1"/>
  <c r="AC887" i="24"/>
  <c r="AF887" i="24" s="1"/>
  <c r="AC539" i="24"/>
  <c r="AF539" i="24" s="1"/>
  <c r="AC429" i="24"/>
  <c r="AF429" i="24" s="1"/>
  <c r="AC437" i="24"/>
  <c r="AF437" i="24" s="1"/>
  <c r="AC623" i="24"/>
  <c r="AF623" i="24" s="1"/>
  <c r="AC611" i="24"/>
  <c r="AF611" i="24" s="1"/>
  <c r="AC862" i="24"/>
  <c r="AF862" i="24" s="1"/>
  <c r="AC297" i="24"/>
  <c r="AF297" i="24" s="1"/>
  <c r="AC550" i="24"/>
  <c r="AF550" i="24" s="1"/>
  <c r="AC1019" i="24"/>
  <c r="AF1019" i="24" s="1"/>
  <c r="AC898" i="24"/>
  <c r="AF898" i="24" s="1"/>
  <c r="AC440" i="24"/>
  <c r="AF440" i="24" s="1"/>
  <c r="AC194" i="24"/>
  <c r="AF194" i="24" s="1"/>
  <c r="AC738" i="24"/>
  <c r="AF738" i="24" s="1"/>
  <c r="AC454" i="24"/>
  <c r="AF454" i="24" s="1"/>
  <c r="AC851" i="24"/>
  <c r="AF851" i="24" s="1"/>
  <c r="AC995" i="24"/>
  <c r="AF995" i="24" s="1"/>
  <c r="AC298" i="24"/>
  <c r="AF298" i="24" s="1"/>
  <c r="AC400" i="24"/>
  <c r="AF400" i="24" s="1"/>
  <c r="AC589" i="24"/>
  <c r="AF589" i="24" s="1"/>
  <c r="AC408" i="24"/>
  <c r="AF408" i="24" s="1"/>
  <c r="AC710" i="24"/>
  <c r="AF710" i="24" s="1"/>
  <c r="AC565" i="25"/>
  <c r="AF565" i="25" s="1"/>
  <c r="AC54" i="26"/>
  <c r="AF54" i="26" s="1"/>
  <c r="AC65" i="26"/>
  <c r="AF65" i="26" s="1"/>
  <c r="AC227" i="26"/>
  <c r="AF227" i="26" s="1"/>
  <c r="AC968" i="26"/>
  <c r="AF968" i="26" s="1"/>
  <c r="AC256" i="26"/>
  <c r="AF256" i="26" s="1"/>
  <c r="AC347" i="26"/>
  <c r="AF347" i="26" s="1"/>
  <c r="AC280" i="26"/>
  <c r="AF280" i="26" s="1"/>
  <c r="AG280" i="26" s="1"/>
  <c r="AC287" i="26"/>
  <c r="AF287" i="26" s="1"/>
  <c r="AC512" i="26"/>
  <c r="AF512" i="26" s="1"/>
  <c r="AC184" i="26"/>
  <c r="AF184" i="26" s="1"/>
  <c r="AC151" i="26"/>
  <c r="AF151" i="26" s="1"/>
  <c r="AC217" i="26"/>
  <c r="AF217" i="26" s="1"/>
  <c r="AC406" i="26"/>
  <c r="AF406" i="26" s="1"/>
  <c r="AC411" i="26"/>
  <c r="AF411" i="26" s="1"/>
  <c r="AC394" i="26"/>
  <c r="AF394" i="26" s="1"/>
  <c r="AC944" i="26"/>
  <c r="AF944" i="26" s="1"/>
  <c r="AC49" i="26"/>
  <c r="AF49" i="26" s="1"/>
  <c r="AC291" i="26"/>
  <c r="AF291" i="26" s="1"/>
  <c r="AC231" i="26"/>
  <c r="AF231" i="26" s="1"/>
  <c r="AC246" i="26"/>
  <c r="AF246" i="26" s="1"/>
  <c r="AC189" i="26"/>
  <c r="AF189" i="26" s="1"/>
  <c r="AG189" i="26" s="1"/>
  <c r="AC618" i="26"/>
  <c r="AF618" i="26" s="1"/>
  <c r="AC984" i="26"/>
  <c r="AF984" i="26" s="1"/>
  <c r="AC183" i="26"/>
  <c r="AF183" i="26" s="1"/>
  <c r="AC368" i="26"/>
  <c r="AF368" i="26" s="1"/>
  <c r="AC481" i="26"/>
  <c r="AF481" i="26" s="1"/>
  <c r="AC640" i="26"/>
  <c r="AF640" i="26" s="1"/>
  <c r="AC240" i="26"/>
  <c r="AF240" i="26" s="1"/>
  <c r="AC302" i="26"/>
  <c r="AF302" i="26" s="1"/>
  <c r="AC193" i="26"/>
  <c r="AF193" i="26" s="1"/>
  <c r="AC760" i="26"/>
  <c r="AF760" i="26" s="1"/>
  <c r="AC326" i="26"/>
  <c r="AF326" i="26" s="1"/>
  <c r="AC925" i="26"/>
  <c r="AF925" i="26" s="1"/>
  <c r="AC121" i="26"/>
  <c r="AF121" i="26" s="1"/>
  <c r="AG121" i="26" s="1"/>
  <c r="AC58" i="26"/>
  <c r="AF58" i="26" s="1"/>
  <c r="AC279" i="26"/>
  <c r="AF279" i="26" s="1"/>
  <c r="AC98" i="26"/>
  <c r="AF98" i="26" s="1"/>
  <c r="AC315" i="26"/>
  <c r="AF315" i="26" s="1"/>
  <c r="AC259" i="26"/>
  <c r="AF259" i="26" s="1"/>
  <c r="AC488" i="26"/>
  <c r="AF488" i="26" s="1"/>
  <c r="AC145" i="26"/>
  <c r="AF145" i="26" s="1"/>
  <c r="AC322" i="26"/>
  <c r="AF322" i="26" s="1"/>
  <c r="AC175" i="26"/>
  <c r="AF175" i="26" s="1"/>
  <c r="AC483" i="26"/>
  <c r="AF483" i="26" s="1"/>
  <c r="AC72" i="26"/>
  <c r="AF72" i="26" s="1"/>
  <c r="AC325" i="26"/>
  <c r="AF325" i="26" s="1"/>
  <c r="AG325" i="26" s="1"/>
  <c r="AC516" i="26"/>
  <c r="AF516" i="26" s="1"/>
  <c r="AC731" i="26"/>
  <c r="AF731" i="26" s="1"/>
  <c r="AC996" i="26"/>
  <c r="AF996" i="26" s="1"/>
  <c r="AC914" i="26"/>
  <c r="AF914" i="26" s="1"/>
  <c r="AC865" i="26"/>
  <c r="AF865" i="26" s="1"/>
  <c r="AC149" i="26"/>
  <c r="AF149" i="26" s="1"/>
  <c r="AC502" i="26"/>
  <c r="AF502" i="26" s="1"/>
  <c r="AC362" i="26"/>
  <c r="AF362" i="26" s="1"/>
  <c r="AC742" i="26"/>
  <c r="AF742" i="26" s="1"/>
  <c r="AC554" i="26"/>
  <c r="AF554" i="26" s="1"/>
  <c r="AC244" i="26"/>
  <c r="AF244" i="26" s="1"/>
  <c r="AC531" i="26"/>
  <c r="AF531" i="26" s="1"/>
  <c r="AC840" i="26"/>
  <c r="AF840" i="26" s="1"/>
  <c r="AC951" i="26"/>
  <c r="AF951" i="26" s="1"/>
  <c r="AC163" i="26"/>
  <c r="AF163" i="26" s="1"/>
  <c r="AC30" i="26"/>
  <c r="AF30" i="26" s="1"/>
  <c r="AC169" i="26"/>
  <c r="AF169" i="26" s="1"/>
  <c r="AC269" i="26"/>
  <c r="AF269" i="26" s="1"/>
  <c r="AC698" i="26"/>
  <c r="AF698" i="26" s="1"/>
  <c r="AC656" i="26"/>
  <c r="AF656" i="26" s="1"/>
  <c r="AC668" i="26"/>
  <c r="AF668" i="26" s="1"/>
  <c r="AC820" i="26"/>
  <c r="AF820" i="26" s="1"/>
  <c r="AC541" i="26"/>
  <c r="AF541" i="26" s="1"/>
  <c r="AC937" i="26"/>
  <c r="AF937" i="26" s="1"/>
  <c r="AC112" i="26"/>
  <c r="AF112" i="26" s="1"/>
  <c r="AC492" i="26"/>
  <c r="AF492" i="26" s="1"/>
  <c r="AC460" i="26"/>
  <c r="AF460" i="26" s="1"/>
  <c r="AC728" i="26"/>
  <c r="AF728" i="26" s="1"/>
  <c r="AC613" i="26"/>
  <c r="AF613" i="26" s="1"/>
  <c r="AC825" i="26"/>
  <c r="AF825" i="26" s="1"/>
  <c r="AC138" i="26"/>
  <c r="AF138" i="26" s="1"/>
  <c r="AC89" i="26"/>
  <c r="AF89" i="26" s="1"/>
  <c r="AC248" i="26"/>
  <c r="AF248" i="26" s="1"/>
  <c r="AC148" i="26"/>
  <c r="AF148" i="26" s="1"/>
  <c r="AC659" i="26"/>
  <c r="AF659" i="26" s="1"/>
  <c r="AC753" i="26"/>
  <c r="AF753" i="26" s="1"/>
  <c r="AC997" i="26"/>
  <c r="AF997" i="26" s="1"/>
  <c r="AC264" i="26"/>
  <c r="AF264" i="26" s="1"/>
  <c r="AC333" i="26"/>
  <c r="AF333" i="26" s="1"/>
  <c r="AC348" i="26"/>
  <c r="AF348" i="26" s="1"/>
  <c r="AC468" i="26"/>
  <c r="AF468" i="26" s="1"/>
  <c r="AC930" i="26"/>
  <c r="AF930" i="26" s="1"/>
  <c r="AC848" i="26"/>
  <c r="AF848" i="26" s="1"/>
  <c r="AC777" i="26"/>
  <c r="AF777" i="26" s="1"/>
  <c r="AC130" i="26"/>
  <c r="AF130" i="26" s="1"/>
  <c r="AC507" i="26"/>
  <c r="AF507" i="26" s="1"/>
  <c r="AC505" i="26"/>
  <c r="AF505" i="26" s="1"/>
  <c r="AC636" i="26"/>
  <c r="AF636" i="26" s="1"/>
  <c r="AC943" i="26"/>
  <c r="AF943" i="26" s="1"/>
  <c r="AC637" i="26"/>
  <c r="AF637" i="26" s="1"/>
  <c r="AC963" i="26"/>
  <c r="AF963" i="26" s="1"/>
  <c r="AC938" i="26"/>
  <c r="AF938" i="26" s="1"/>
  <c r="AC190" i="26"/>
  <c r="AF190" i="26" s="1"/>
  <c r="AC267" i="26"/>
  <c r="AF267" i="26" s="1"/>
  <c r="AC235" i="26"/>
  <c r="AF235" i="26" s="1"/>
  <c r="AC521" i="26"/>
  <c r="AF521" i="26" s="1"/>
  <c r="AC563" i="26"/>
  <c r="AF563" i="26" s="1"/>
  <c r="AC775" i="26"/>
  <c r="AF775" i="26" s="1"/>
  <c r="AC878" i="26"/>
  <c r="AF878" i="26" s="1"/>
  <c r="AC869" i="26"/>
  <c r="AF869" i="26" s="1"/>
  <c r="AC657" i="26"/>
  <c r="AF657" i="26" s="1"/>
  <c r="AC972" i="26"/>
  <c r="AF972" i="26" s="1"/>
  <c r="AC674" i="26"/>
  <c r="AF674" i="26" s="1"/>
  <c r="AC132" i="26"/>
  <c r="AF132" i="26" s="1"/>
  <c r="AC911" i="26"/>
  <c r="AF911" i="26" s="1"/>
  <c r="AC808" i="26"/>
  <c r="AF808" i="26" s="1"/>
  <c r="AC404" i="26"/>
  <c r="AF404" i="26" s="1"/>
  <c r="AC814" i="26"/>
  <c r="AF814" i="26" s="1"/>
  <c r="AC831" i="26"/>
  <c r="AF831" i="26" s="1"/>
  <c r="AC1019" i="26"/>
  <c r="AF1019" i="26" s="1"/>
  <c r="AC1018" i="26"/>
  <c r="AF1018" i="26" s="1"/>
  <c r="AC420" i="26"/>
  <c r="AF420" i="26" s="1"/>
  <c r="AC863" i="26"/>
  <c r="AF863" i="26" s="1"/>
  <c r="AC592" i="24"/>
  <c r="AF592" i="24" s="1"/>
  <c r="AC20" i="27"/>
  <c r="AF20" i="27" s="1"/>
  <c r="AC797" i="27"/>
  <c r="AF797" i="27" s="1"/>
  <c r="AC211" i="27"/>
  <c r="AF211" i="27" s="1"/>
  <c r="AC122" i="27"/>
  <c r="AF122" i="27" s="1"/>
  <c r="AC177" i="27"/>
  <c r="AF177" i="27" s="1"/>
  <c r="AC407" i="27"/>
  <c r="AF407" i="27" s="1"/>
  <c r="AC551" i="27"/>
  <c r="AF551" i="27" s="1"/>
  <c r="AC684" i="27"/>
  <c r="AF684" i="27" s="1"/>
  <c r="AC949" i="27"/>
  <c r="AF949" i="27" s="1"/>
  <c r="AC862" i="27"/>
  <c r="AF862" i="27" s="1"/>
  <c r="AC153" i="27"/>
  <c r="AF153" i="27" s="1"/>
  <c r="AC227" i="27"/>
  <c r="AF227" i="27" s="1"/>
  <c r="AC33" i="27"/>
  <c r="AF33" i="27" s="1"/>
  <c r="AC451" i="27"/>
  <c r="AF451" i="27" s="1"/>
  <c r="AC561" i="27"/>
  <c r="AF561" i="27" s="1"/>
  <c r="AC558" i="27"/>
  <c r="AF558" i="27" s="1"/>
  <c r="AC488" i="27"/>
  <c r="AF488" i="27" s="1"/>
  <c r="AC796" i="27"/>
  <c r="AF796" i="27" s="1"/>
  <c r="AC697" i="27"/>
  <c r="AF697" i="27" s="1"/>
  <c r="AC904" i="27"/>
  <c r="AF904" i="27" s="1"/>
  <c r="AC42" i="27"/>
  <c r="AF42" i="27" s="1"/>
  <c r="AC161" i="27"/>
  <c r="AF161" i="27" s="1"/>
  <c r="AC74" i="27"/>
  <c r="AF74" i="27" s="1"/>
  <c r="AC285" i="27"/>
  <c r="AF285" i="27" s="1"/>
  <c r="AC338" i="27"/>
  <c r="AF338" i="27" s="1"/>
  <c r="AC361" i="27"/>
  <c r="AF361" i="27" s="1"/>
  <c r="AC612" i="27"/>
  <c r="AF612" i="27" s="1"/>
  <c r="AC578" i="27"/>
  <c r="AF578" i="27" s="1"/>
  <c r="AC761" i="27"/>
  <c r="AF761" i="27" s="1"/>
  <c r="AC668" i="27"/>
  <c r="AF668" i="27" s="1"/>
  <c r="AC992" i="27"/>
  <c r="AF992" i="27" s="1"/>
  <c r="AC380" i="27"/>
  <c r="AF380" i="27" s="1"/>
  <c r="AC214" i="27"/>
  <c r="AF214" i="27" s="1"/>
  <c r="AC76" i="27"/>
  <c r="AF76" i="27" s="1"/>
  <c r="AC780" i="27"/>
  <c r="AF780" i="27" s="1"/>
  <c r="AC644" i="27"/>
  <c r="AF644" i="27" s="1"/>
  <c r="AC353" i="27"/>
  <c r="AF353" i="27" s="1"/>
  <c r="AC348" i="27"/>
  <c r="AF348" i="27" s="1"/>
  <c r="AC877" i="27"/>
  <c r="AF877" i="27" s="1"/>
  <c r="AC844" i="27"/>
  <c r="AF844" i="27" s="1"/>
  <c r="AC814" i="27"/>
  <c r="AF814" i="27" s="1"/>
  <c r="AC1000" i="27"/>
  <c r="AF1000" i="27" s="1"/>
  <c r="AC927" i="27"/>
  <c r="AF927" i="27" s="1"/>
  <c r="AC550" i="27"/>
  <c r="AF550" i="27" s="1"/>
  <c r="AC238" i="27"/>
  <c r="AF238" i="27" s="1"/>
  <c r="AC255" i="27"/>
  <c r="AF255" i="27" s="1"/>
  <c r="AC540" i="27"/>
  <c r="AF540" i="27" s="1"/>
  <c r="AC712" i="27"/>
  <c r="AF712" i="27" s="1"/>
  <c r="AC685" i="27"/>
  <c r="AF685" i="27" s="1"/>
  <c r="AC532" i="27"/>
  <c r="AF532" i="27" s="1"/>
  <c r="AC344" i="27"/>
  <c r="AF344" i="27" s="1"/>
  <c r="AC906" i="27"/>
  <c r="AF906" i="27" s="1"/>
  <c r="AC1013" i="27"/>
  <c r="AF1013" i="27" s="1"/>
  <c r="AC191" i="27"/>
  <c r="AF191" i="27" s="1"/>
  <c r="AC502" i="27"/>
  <c r="AF502" i="27" s="1"/>
  <c r="AC302" i="27"/>
  <c r="AF302" i="27" s="1"/>
  <c r="AC585" i="27"/>
  <c r="AF585" i="27" s="1"/>
  <c r="AC833" i="27"/>
  <c r="AF833" i="27" s="1"/>
  <c r="AC489" i="27"/>
  <c r="AF489" i="27" s="1"/>
  <c r="AC506" i="27"/>
  <c r="AF506" i="27" s="1"/>
  <c r="AC425" i="27"/>
  <c r="AF425" i="27" s="1"/>
  <c r="AC352" i="27"/>
  <c r="AF352" i="27" s="1"/>
  <c r="AC788" i="27"/>
  <c r="AF788" i="27" s="1"/>
  <c r="AC1018" i="27"/>
  <c r="AF1018" i="27" s="1"/>
  <c r="AC872" i="27"/>
  <c r="AF872" i="27" s="1"/>
  <c r="AC669" i="27"/>
  <c r="AF669" i="27" s="1"/>
  <c r="AC146" i="27"/>
  <c r="AF146" i="27" s="1"/>
  <c r="AC118" i="27"/>
  <c r="AF118" i="27" s="1"/>
  <c r="AC166" i="27"/>
  <c r="AF166" i="27" s="1"/>
  <c r="AC305" i="27"/>
  <c r="AF305" i="27" s="1"/>
  <c r="AC519" i="27"/>
  <c r="AF519" i="27" s="1"/>
  <c r="AC607" i="27"/>
  <c r="AF607" i="27" s="1"/>
  <c r="AC327" i="27"/>
  <c r="AF327" i="27" s="1"/>
  <c r="AC741" i="27"/>
  <c r="AF741" i="27" s="1"/>
  <c r="AC864" i="27"/>
  <c r="AF864" i="27" s="1"/>
  <c r="AC201" i="27"/>
  <c r="AF201" i="27" s="1"/>
  <c r="AC598" i="27"/>
  <c r="AF598" i="27" s="1"/>
  <c r="AC460" i="27"/>
  <c r="AF460" i="27" s="1"/>
  <c r="AC304" i="27"/>
  <c r="AF304" i="27" s="1"/>
  <c r="AC922" i="27"/>
  <c r="AF922" i="27" s="1"/>
  <c r="AC333" i="27"/>
  <c r="AF333" i="27" s="1"/>
  <c r="AC62" i="27"/>
  <c r="AF62" i="27" s="1"/>
  <c r="AC350" i="27"/>
  <c r="AF350" i="27" s="1"/>
  <c r="AC174" i="27"/>
  <c r="AF174" i="27" s="1"/>
  <c r="AC458" i="27"/>
  <c r="AF458" i="27" s="1"/>
  <c r="AC703" i="27"/>
  <c r="AF703" i="27" s="1"/>
  <c r="AC731" i="27"/>
  <c r="AF731" i="27" s="1"/>
  <c r="AC728" i="27"/>
  <c r="AF728" i="27" s="1"/>
  <c r="AC399" i="27"/>
  <c r="AF399" i="27" s="1"/>
  <c r="AC430" i="27"/>
  <c r="AF430" i="27" s="1"/>
  <c r="AC613" i="27"/>
  <c r="AF613" i="27" s="1"/>
  <c r="AC939" i="27"/>
  <c r="AF939" i="27" s="1"/>
  <c r="AC739" i="27"/>
  <c r="AF739" i="27" s="1"/>
  <c r="AC959" i="27"/>
  <c r="AF959" i="27" s="1"/>
  <c r="AC812" i="27"/>
  <c r="AF812" i="27" s="1"/>
  <c r="AC216" i="27"/>
  <c r="AF216" i="27" s="1"/>
  <c r="AC129" i="27"/>
  <c r="AF129" i="27" s="1"/>
  <c r="AC711" i="27"/>
  <c r="AF711" i="27" s="1"/>
  <c r="AC867" i="27"/>
  <c r="AF867" i="27" s="1"/>
  <c r="AC1020" i="27"/>
  <c r="AF1020" i="27" s="1"/>
  <c r="AC363" i="27"/>
  <c r="AF363" i="27" s="1"/>
  <c r="AC278" i="27"/>
  <c r="AF278" i="27" s="1"/>
  <c r="AC22" i="27"/>
  <c r="AF22" i="27" s="1"/>
  <c r="AC462" i="27"/>
  <c r="AF462" i="27" s="1"/>
  <c r="AC434" i="27"/>
  <c r="AF434" i="27" s="1"/>
  <c r="AC830" i="27"/>
  <c r="AF830" i="27" s="1"/>
  <c r="AC888" i="27"/>
  <c r="AF888" i="27" s="1"/>
  <c r="AC999" i="27"/>
  <c r="AF999" i="27" s="1"/>
  <c r="AC604" i="27"/>
  <c r="AF604" i="27" s="1"/>
  <c r="AC258" i="27"/>
  <c r="AF258" i="27" s="1"/>
  <c r="AC437" i="27"/>
  <c r="AF437" i="27" s="1"/>
  <c r="AC293" i="27"/>
  <c r="AF293" i="27" s="1"/>
  <c r="AC752" i="27"/>
  <c r="AF752" i="27" s="1"/>
  <c r="AC774" i="27"/>
  <c r="AF774" i="27" s="1"/>
  <c r="AC981" i="27"/>
  <c r="AF981" i="27" s="1"/>
  <c r="AC748" i="27"/>
  <c r="AF748" i="27" s="1"/>
  <c r="AC282" i="27"/>
  <c r="AF282" i="27" s="1"/>
  <c r="AC605" i="27"/>
  <c r="AF605" i="27" s="1"/>
  <c r="AC792" i="27"/>
  <c r="AF792" i="27" s="1"/>
  <c r="AC929" i="27"/>
  <c r="AF929" i="27" s="1"/>
  <c r="AC932" i="27"/>
  <c r="AF932" i="27" s="1"/>
  <c r="AC740" i="27"/>
  <c r="AF740" i="27" s="1"/>
  <c r="AC38" i="27"/>
  <c r="AF38" i="27" s="1"/>
  <c r="AC741" i="24"/>
  <c r="AF741" i="24" s="1"/>
  <c r="AC936" i="24"/>
  <c r="AF936" i="24" s="1"/>
  <c r="AC845" i="24"/>
  <c r="AF845" i="24" s="1"/>
  <c r="AC983" i="24"/>
  <c r="AF983" i="24" s="1"/>
  <c r="AC743" i="24"/>
  <c r="AF743" i="24" s="1"/>
  <c r="AC489" i="24"/>
  <c r="AF489" i="24" s="1"/>
  <c r="AC1007" i="24"/>
  <c r="AF1007" i="24" s="1"/>
  <c r="AC514" i="26"/>
  <c r="AF514" i="26" s="1"/>
  <c r="AC685" i="26"/>
  <c r="AF685" i="26" s="1"/>
  <c r="AC429" i="26"/>
  <c r="AF429" i="26" s="1"/>
  <c r="AC109" i="27"/>
  <c r="AF109" i="27" s="1"/>
  <c r="AC643" i="27"/>
  <c r="AF643" i="27" s="1"/>
  <c r="AC149" i="27"/>
  <c r="AF149" i="27" s="1"/>
  <c r="AC29" i="27"/>
  <c r="AF29" i="27" s="1"/>
  <c r="AC125" i="27"/>
  <c r="AF125" i="27" s="1"/>
  <c r="AC315" i="27"/>
  <c r="AF315" i="27" s="1"/>
  <c r="AC411" i="27"/>
  <c r="AF411" i="27" s="1"/>
  <c r="AC198" i="27"/>
  <c r="AF198" i="27" s="1"/>
  <c r="AC197" i="24"/>
  <c r="AF197" i="24" s="1"/>
  <c r="AC140" i="24"/>
  <c r="AF140" i="24" s="1"/>
  <c r="AC518" i="24"/>
  <c r="AF518" i="24" s="1"/>
  <c r="AC596" i="24"/>
  <c r="AF596" i="24" s="1"/>
  <c r="AC992" i="24"/>
  <c r="AF992" i="24" s="1"/>
  <c r="AC347" i="24"/>
  <c r="AF347" i="24" s="1"/>
  <c r="AC588" i="24"/>
  <c r="AF588" i="24" s="1"/>
  <c r="AC918" i="24"/>
  <c r="AF918" i="24" s="1"/>
  <c r="AC363" i="24"/>
  <c r="AF363" i="24" s="1"/>
  <c r="AC330" i="24"/>
  <c r="AF330" i="24" s="1"/>
  <c r="AC108" i="24"/>
  <c r="AF108" i="24" s="1"/>
  <c r="AC399" i="24"/>
  <c r="AF399" i="24" s="1"/>
  <c r="AC133" i="24"/>
  <c r="AF133" i="24" s="1"/>
  <c r="AC637" i="24"/>
  <c r="AF637" i="24" s="1"/>
  <c r="AC901" i="24"/>
  <c r="AF901" i="24" s="1"/>
  <c r="AC102" i="24"/>
  <c r="AF102" i="24" s="1"/>
  <c r="AC453" i="24"/>
  <c r="AF453" i="24" s="1"/>
  <c r="AC82" i="24"/>
  <c r="AF82" i="24" s="1"/>
  <c r="AC905" i="24"/>
  <c r="AF905" i="24" s="1"/>
  <c r="AC258" i="24"/>
  <c r="AF258" i="24" s="1"/>
  <c r="AC961" i="24"/>
  <c r="AF961" i="24" s="1"/>
  <c r="AC207" i="24"/>
  <c r="AF207" i="24" s="1"/>
  <c r="AC105" i="24"/>
  <c r="AF105" i="24" s="1"/>
  <c r="AC753" i="24"/>
  <c r="AF753" i="24" s="1"/>
  <c r="AC653" i="24"/>
  <c r="AF653" i="24" s="1"/>
  <c r="AC590" i="24"/>
  <c r="AF590" i="24" s="1"/>
  <c r="AC355" i="24"/>
  <c r="AF355" i="24" s="1"/>
  <c r="AC40" i="24"/>
  <c r="AF40" i="24" s="1"/>
  <c r="AC443" i="24"/>
  <c r="AF443" i="24" s="1"/>
  <c r="AC410" i="24"/>
  <c r="AF410" i="24" s="1"/>
  <c r="AC856" i="24"/>
  <c r="AF856" i="24" s="1"/>
  <c r="AC283" i="26"/>
  <c r="AF283" i="26" s="1"/>
  <c r="AC981" i="26"/>
  <c r="AF981" i="26" s="1"/>
  <c r="AC402" i="26"/>
  <c r="AF402" i="26" s="1"/>
  <c r="AC93" i="26"/>
  <c r="AF93" i="26" s="1"/>
  <c r="AC679" i="26"/>
  <c r="AF679" i="26" s="1"/>
  <c r="AC241" i="26"/>
  <c r="AF241" i="26" s="1"/>
  <c r="AC91" i="26"/>
  <c r="AF91" i="26" s="1"/>
  <c r="AC999" i="26"/>
  <c r="AF999" i="26" s="1"/>
  <c r="AC396" i="26"/>
  <c r="AF396" i="26" s="1"/>
  <c r="AC787" i="26"/>
  <c r="AF787" i="26" s="1"/>
  <c r="AG787" i="26" s="1"/>
  <c r="AC621" i="26"/>
  <c r="AF621" i="26" s="1"/>
  <c r="AC282" i="26"/>
  <c r="AF282" i="26" s="1"/>
  <c r="AC835" i="26"/>
  <c r="AF835" i="26" s="1"/>
  <c r="AC53" i="26"/>
  <c r="AF53" i="26" s="1"/>
  <c r="AC444" i="26"/>
  <c r="AF444" i="26" s="1"/>
  <c r="AC970" i="26"/>
  <c r="AF970" i="26" s="1"/>
  <c r="AC402" i="27"/>
  <c r="AF402" i="27" s="1"/>
  <c r="AC249" i="27"/>
  <c r="AF249" i="27" s="1"/>
  <c r="AC998" i="27"/>
  <c r="AF998" i="27" s="1"/>
  <c r="AC97" i="27"/>
  <c r="AF97" i="27" s="1"/>
  <c r="AC726" i="27"/>
  <c r="AF726" i="27" s="1"/>
  <c r="AC951" i="27"/>
  <c r="AF951" i="27" s="1"/>
  <c r="AC134" i="27"/>
  <c r="AF134" i="27" s="1"/>
  <c r="AC590" i="27"/>
  <c r="AF590" i="27" s="1"/>
  <c r="AC695" i="27"/>
  <c r="AF695" i="27" s="1"/>
  <c r="AC850" i="27"/>
  <c r="AF850" i="27" s="1"/>
  <c r="AC396" i="27"/>
  <c r="AF396" i="27" s="1"/>
  <c r="AC135" i="27"/>
  <c r="AF135" i="27" s="1"/>
  <c r="AC784" i="27"/>
  <c r="AF784" i="27" s="1"/>
  <c r="AC200" i="27"/>
  <c r="AF200" i="27" s="1"/>
  <c r="AC854" i="27"/>
  <c r="AF854" i="27" s="1"/>
  <c r="AC832" i="27"/>
  <c r="AF832" i="27" s="1"/>
  <c r="AC885" i="27"/>
  <c r="AF885" i="27" s="1"/>
  <c r="AC608" i="27"/>
  <c r="AF608" i="27" s="1"/>
  <c r="AC816" i="27"/>
  <c r="AF816" i="27" s="1"/>
  <c r="AC149" i="24"/>
  <c r="AF149" i="24" s="1"/>
  <c r="AC757" i="24"/>
  <c r="AF757" i="24" s="1"/>
  <c r="AC231" i="24"/>
  <c r="AF231" i="24" s="1"/>
  <c r="AC81" i="24"/>
  <c r="AF81" i="24" s="1"/>
  <c r="AC292" i="24"/>
  <c r="AF292" i="24" s="1"/>
  <c r="AC375" i="24"/>
  <c r="AF375" i="24" s="1"/>
  <c r="AC491" i="24"/>
  <c r="AF491" i="24" s="1"/>
  <c r="AC461" i="24"/>
  <c r="AF461" i="24" s="1"/>
  <c r="AC652" i="24"/>
  <c r="AF652" i="24" s="1"/>
  <c r="AC441" i="24"/>
  <c r="AF441" i="24" s="1"/>
  <c r="AC696" i="24"/>
  <c r="AF696" i="24" s="1"/>
  <c r="AC516" i="24"/>
  <c r="AF516" i="24" s="1"/>
  <c r="AC170" i="24"/>
  <c r="AF170" i="24" s="1"/>
  <c r="AC325" i="24"/>
  <c r="AF325" i="24" s="1"/>
  <c r="AC920" i="24"/>
  <c r="AF920" i="24" s="1"/>
  <c r="AC98" i="24"/>
  <c r="AF98" i="24" s="1"/>
  <c r="AC321" i="24"/>
  <c r="AF321" i="24" s="1"/>
  <c r="AC388" i="24"/>
  <c r="AF388" i="24" s="1"/>
  <c r="AC274" i="24"/>
  <c r="AF274" i="24" s="1"/>
  <c r="AC419" i="24"/>
  <c r="AF419" i="24" s="1"/>
  <c r="AC726" i="24"/>
  <c r="AF726" i="24" s="1"/>
  <c r="AC682" i="24"/>
  <c r="AF682" i="24" s="1"/>
  <c r="AC841" i="24"/>
  <c r="AF841" i="24" s="1"/>
  <c r="AC778" i="24"/>
  <c r="AF778" i="24" s="1"/>
  <c r="AC931" i="24"/>
  <c r="AF931" i="24" s="1"/>
  <c r="AC287" i="24"/>
  <c r="AF287" i="24" s="1"/>
  <c r="AC33" i="24"/>
  <c r="AF33" i="24" s="1"/>
  <c r="AC304" i="24"/>
  <c r="AF304" i="24" s="1"/>
  <c r="AC781" i="24"/>
  <c r="AF781" i="24" s="1"/>
  <c r="AC386" i="24"/>
  <c r="AF386" i="24" s="1"/>
  <c r="AC582" i="24"/>
  <c r="AF582" i="24" s="1"/>
  <c r="AC780" i="24"/>
  <c r="AF780" i="24" s="1"/>
  <c r="AC990" i="24"/>
  <c r="AF990" i="24" s="1"/>
  <c r="AC935" i="24"/>
  <c r="AF935" i="24" s="1"/>
  <c r="AC146" i="24"/>
  <c r="AF146" i="24" s="1"/>
  <c r="AC428" i="24"/>
  <c r="AF428" i="24" s="1"/>
  <c r="AC705" i="24"/>
  <c r="AF705" i="24" s="1"/>
  <c r="AC872" i="24"/>
  <c r="AF872" i="24" s="1"/>
  <c r="AC404" i="24"/>
  <c r="AF404" i="24" s="1"/>
  <c r="AC849" i="24"/>
  <c r="AF849" i="24" s="1"/>
  <c r="AC790" i="24"/>
  <c r="AF790" i="24" s="1"/>
  <c r="AC827" i="24"/>
  <c r="AF827" i="24" s="1"/>
  <c r="AC828" i="24"/>
  <c r="AF828" i="24" s="1"/>
  <c r="AC685" i="24"/>
  <c r="AF685" i="24" s="1"/>
  <c r="AC29" i="24"/>
  <c r="AF29" i="24" s="1"/>
  <c r="AC333" i="24"/>
  <c r="AF333" i="24" s="1"/>
  <c r="AC411" i="24"/>
  <c r="AF411" i="24" s="1"/>
  <c r="AC528" i="24"/>
  <c r="AF528" i="24" s="1"/>
  <c r="AC697" i="24"/>
  <c r="AF697" i="24" s="1"/>
  <c r="AC1004" i="24"/>
  <c r="AF1004" i="24" s="1"/>
  <c r="AC923" i="24"/>
  <c r="AF923" i="24" s="1"/>
  <c r="AC281" i="24"/>
  <c r="AF281" i="24" s="1"/>
  <c r="AC907" i="24"/>
  <c r="AF907" i="24" s="1"/>
  <c r="AC502" i="24"/>
  <c r="AF502" i="24" s="1"/>
  <c r="AC448" i="24"/>
  <c r="AF448" i="24" s="1"/>
  <c r="AC838" i="24"/>
  <c r="AF838" i="24" s="1"/>
  <c r="AC976" i="24"/>
  <c r="AF976" i="24" s="1"/>
  <c r="AC812" i="24"/>
  <c r="AF812" i="24" s="1"/>
  <c r="AC943" i="24"/>
  <c r="AF943" i="24" s="1"/>
  <c r="AC259" i="24"/>
  <c r="AF259" i="24" s="1"/>
  <c r="AC585" i="24"/>
  <c r="AF585" i="24" s="1"/>
  <c r="AC167" i="24"/>
  <c r="AF167" i="24" s="1"/>
  <c r="AC519" i="24"/>
  <c r="AF519" i="24" s="1"/>
  <c r="AC579" i="24"/>
  <c r="AF579" i="24" s="1"/>
  <c r="AC922" i="24"/>
  <c r="AF922" i="24" s="1"/>
  <c r="AC222" i="24"/>
  <c r="AF222" i="24" s="1"/>
  <c r="AC831" i="24"/>
  <c r="AF831" i="24" s="1"/>
  <c r="AC56" i="24"/>
  <c r="AF56" i="24" s="1"/>
  <c r="AC331" i="24"/>
  <c r="AF331" i="24" s="1"/>
  <c r="AC196" i="24"/>
  <c r="AF196" i="24" s="1"/>
  <c r="AC846" i="24"/>
  <c r="AF846" i="24" s="1"/>
  <c r="AC850" i="24"/>
  <c r="AF850" i="24" s="1"/>
  <c r="AC980" i="24"/>
  <c r="AF980" i="24" s="1"/>
  <c r="AC73" i="24"/>
  <c r="AF73" i="24" s="1"/>
  <c r="AC22" i="24"/>
  <c r="AF22" i="24" s="1"/>
  <c r="AC789" i="24"/>
  <c r="AF789" i="24" s="1"/>
  <c r="AC530" i="24"/>
  <c r="AF530" i="24" s="1"/>
  <c r="AC994" i="24"/>
  <c r="AF994" i="24" s="1"/>
  <c r="AC718" i="24"/>
  <c r="AF718" i="24" s="1"/>
  <c r="AC49" i="24"/>
  <c r="AF49" i="24" s="1"/>
  <c r="AC403" i="24"/>
  <c r="AF403" i="24" s="1"/>
  <c r="AC801" i="24"/>
  <c r="AF801" i="24" s="1"/>
  <c r="AC701" i="24"/>
  <c r="AF701" i="24" s="1"/>
  <c r="AC736" i="24"/>
  <c r="AF736" i="24" s="1"/>
  <c r="AC910" i="24"/>
  <c r="AF910" i="24" s="1"/>
  <c r="AC793" i="24"/>
  <c r="AF793" i="24" s="1"/>
  <c r="AC216" i="24"/>
  <c r="AF216" i="24" s="1"/>
  <c r="AC679" i="24"/>
  <c r="AF679" i="24" s="1"/>
  <c r="AC631" i="24"/>
  <c r="AF631" i="24" s="1"/>
  <c r="AC930" i="24"/>
  <c r="AF930" i="24" s="1"/>
  <c r="AC52" i="24"/>
  <c r="AF52" i="24" s="1"/>
  <c r="AC657" i="24"/>
  <c r="AF657" i="24" s="1"/>
  <c r="AC1001" i="24"/>
  <c r="AF1001" i="24" s="1"/>
  <c r="AC493" i="24"/>
  <c r="AF493" i="24" s="1"/>
  <c r="AC574" i="24"/>
  <c r="AF574" i="24" s="1"/>
  <c r="AC733" i="24"/>
  <c r="AF733" i="24" s="1"/>
  <c r="AC359" i="24"/>
  <c r="AF359" i="24" s="1"/>
  <c r="AC719" i="24"/>
  <c r="AF719" i="24" s="1"/>
  <c r="AC204" i="24"/>
  <c r="AF204" i="24" s="1"/>
  <c r="AC479" i="24"/>
  <c r="AF479" i="24" s="1"/>
  <c r="AC366" i="24"/>
  <c r="AF366" i="24" s="1"/>
  <c r="AC777" i="24"/>
  <c r="AF777" i="24" s="1"/>
  <c r="AC318" i="24"/>
  <c r="AF318" i="24" s="1"/>
  <c r="AC750" i="24"/>
  <c r="AF750" i="24" s="1"/>
  <c r="AC211" i="26"/>
  <c r="AF211" i="26" s="1"/>
  <c r="AC454" i="26"/>
  <c r="AF454" i="26" s="1"/>
  <c r="AC715" i="26"/>
  <c r="AF715" i="26" s="1"/>
  <c r="AC289" i="26"/>
  <c r="AF289" i="26" s="1"/>
  <c r="AC371" i="26"/>
  <c r="AF371" i="26" s="1"/>
  <c r="AC318" i="26"/>
  <c r="AF318" i="26" s="1"/>
  <c r="AC367" i="26"/>
  <c r="AF367" i="26" s="1"/>
  <c r="AC35" i="26"/>
  <c r="AF35" i="26" s="1"/>
  <c r="AC218" i="26"/>
  <c r="AF218" i="26" s="1"/>
  <c r="AC73" i="26"/>
  <c r="AF73" i="26" s="1"/>
  <c r="AG73" i="26" s="1"/>
  <c r="AC334" i="26"/>
  <c r="AF334" i="26" s="1"/>
  <c r="AC245" i="26"/>
  <c r="AF245" i="26" s="1"/>
  <c r="AC449" i="26"/>
  <c r="AF449" i="26" s="1"/>
  <c r="AC442" i="26"/>
  <c r="AF442" i="26" s="1"/>
  <c r="AC39" i="26"/>
  <c r="AF39" i="26" s="1"/>
  <c r="AC319" i="26"/>
  <c r="AF319" i="26" s="1"/>
  <c r="AC55" i="26"/>
  <c r="AF55" i="26" s="1"/>
  <c r="AC417" i="26"/>
  <c r="AF417" i="26" s="1"/>
  <c r="AC253" i="26"/>
  <c r="AF253" i="26" s="1"/>
  <c r="AC593" i="26"/>
  <c r="AF593" i="26" s="1"/>
  <c r="AC273" i="26"/>
  <c r="AF273" i="26" s="1"/>
  <c r="AC401" i="26"/>
  <c r="AF401" i="26" s="1"/>
  <c r="AC85" i="26"/>
  <c r="AF85" i="26" s="1"/>
  <c r="AC174" i="26"/>
  <c r="AF174" i="26" s="1"/>
  <c r="AC234" i="26"/>
  <c r="AF234" i="26" s="1"/>
  <c r="AC426" i="26"/>
  <c r="AF426" i="26" s="1"/>
  <c r="AC286" i="26"/>
  <c r="AF286" i="26" s="1"/>
  <c r="AC602" i="26"/>
  <c r="AF602" i="26" s="1"/>
  <c r="AC941" i="26"/>
  <c r="AF941" i="26" s="1"/>
  <c r="AC34" i="26"/>
  <c r="AF34" i="26" s="1"/>
  <c r="AC249" i="26"/>
  <c r="AF249" i="26" s="1"/>
  <c r="AC157" i="26"/>
  <c r="AF157" i="26" s="1"/>
  <c r="AC310" i="26"/>
  <c r="AF310" i="26" s="1"/>
  <c r="AC143" i="26"/>
  <c r="AF143" i="26" s="1"/>
  <c r="AC399" i="26"/>
  <c r="AF399" i="26" s="1"/>
  <c r="AC298" i="26"/>
  <c r="AF298" i="26" s="1"/>
  <c r="AC670" i="26"/>
  <c r="AF670" i="26" s="1"/>
  <c r="AC423" i="26"/>
  <c r="AF423" i="26" s="1"/>
  <c r="AC397" i="26"/>
  <c r="AF397" i="26" s="1"/>
  <c r="AC206" i="26"/>
  <c r="AF206" i="26" s="1"/>
  <c r="AC61" i="26"/>
  <c r="AF61" i="26" s="1"/>
  <c r="AC336" i="26"/>
  <c r="AF336" i="26" s="1"/>
  <c r="AC459" i="26"/>
  <c r="AF459" i="26" s="1"/>
  <c r="AC696" i="26"/>
  <c r="AF696" i="26" s="1"/>
  <c r="AC779" i="26"/>
  <c r="AF779" i="26" s="1"/>
  <c r="AC965" i="26"/>
  <c r="AF965" i="26" s="1"/>
  <c r="AC677" i="26"/>
  <c r="AF677" i="26" s="1"/>
  <c r="AC33" i="26"/>
  <c r="AF33" i="26" s="1"/>
  <c r="AC408" i="26"/>
  <c r="AF408" i="26" s="1"/>
  <c r="AC662" i="26"/>
  <c r="AF662" i="26" s="1"/>
  <c r="AC560" i="26"/>
  <c r="AF560" i="26" s="1"/>
  <c r="AC591" i="26"/>
  <c r="AF591" i="26" s="1"/>
  <c r="AC332" i="26"/>
  <c r="AF332" i="26" s="1"/>
  <c r="AC635" i="26"/>
  <c r="AF635" i="26" s="1"/>
  <c r="AC533" i="26"/>
  <c r="AF533" i="26" s="1"/>
  <c r="AC917" i="26"/>
  <c r="AF917" i="26" s="1"/>
  <c r="AC983" i="26"/>
  <c r="AF983" i="26" s="1"/>
  <c r="AC711" i="26"/>
  <c r="AF711" i="26" s="1"/>
  <c r="AC137" i="26"/>
  <c r="AF137" i="26" s="1"/>
  <c r="AC80" i="26"/>
  <c r="AF80" i="26" s="1"/>
  <c r="AC303" i="26"/>
  <c r="AF303" i="26" s="1"/>
  <c r="AC732" i="26"/>
  <c r="AF732" i="26" s="1"/>
  <c r="AC680" i="26"/>
  <c r="AF680" i="26" s="1"/>
  <c r="AC735" i="26"/>
  <c r="AF735" i="26" s="1"/>
  <c r="AC772" i="26"/>
  <c r="AF772" i="26" s="1"/>
  <c r="AC605" i="26"/>
  <c r="AF605" i="26" s="1"/>
  <c r="AC392" i="26"/>
  <c r="AF392" i="26" s="1"/>
  <c r="AC551" i="26"/>
  <c r="AF551" i="26" s="1"/>
  <c r="AC268" i="26"/>
  <c r="AF268" i="26" s="1"/>
  <c r="AC829" i="26"/>
  <c r="AF829" i="26" s="1"/>
  <c r="AC774" i="26"/>
  <c r="AF774" i="26" s="1"/>
  <c r="AC885" i="26"/>
  <c r="AF885" i="26" s="1"/>
  <c r="AC82" i="26"/>
  <c r="AF82" i="26" s="1"/>
  <c r="AC471" i="26"/>
  <c r="AF471" i="26" s="1"/>
  <c r="AC494" i="26"/>
  <c r="AF494" i="26" s="1"/>
  <c r="AC212" i="26"/>
  <c r="AF212" i="26" s="1"/>
  <c r="AC721" i="26"/>
  <c r="AF721" i="26" s="1"/>
  <c r="AC902" i="26"/>
  <c r="AF902" i="26" s="1"/>
  <c r="AC461" i="26"/>
  <c r="AF461" i="26" s="1"/>
  <c r="AC52" i="26"/>
  <c r="AF52" i="26" s="1"/>
  <c r="AG52" i="26" s="1"/>
  <c r="AC393" i="26"/>
  <c r="AF393" i="26" s="1"/>
  <c r="AC386" i="26"/>
  <c r="AF386" i="26" s="1"/>
  <c r="AC500" i="26"/>
  <c r="AF500" i="26" s="1"/>
  <c r="AC412" i="26"/>
  <c r="AF412" i="26" s="1"/>
  <c r="AC519" i="26"/>
  <c r="AF519" i="26" s="1"/>
  <c r="AC832" i="26"/>
  <c r="AF832" i="26" s="1"/>
  <c r="AC920" i="26"/>
  <c r="AF920" i="26" s="1"/>
  <c r="AC841" i="26"/>
  <c r="AF841" i="26" s="1"/>
  <c r="AC168" i="26"/>
  <c r="AF168" i="26" s="1"/>
  <c r="AC296" i="26"/>
  <c r="AF296" i="26" s="1"/>
  <c r="AC631" i="26"/>
  <c r="AF631" i="26" s="1"/>
  <c r="AC543" i="26"/>
  <c r="AF543" i="26" s="1"/>
  <c r="AC764" i="26"/>
  <c r="AF764" i="26" s="1"/>
  <c r="AC875" i="26"/>
  <c r="AF875" i="26" s="1"/>
  <c r="AC757" i="26"/>
  <c r="AF757" i="26" s="1"/>
  <c r="AC998" i="26"/>
  <c r="AF998" i="26" s="1"/>
  <c r="AC465" i="26"/>
  <c r="AF465" i="26" s="1"/>
  <c r="AC323" i="26"/>
  <c r="AF323" i="26" s="1"/>
  <c r="AC737" i="26"/>
  <c r="AF737" i="26" s="1"/>
  <c r="AC619" i="26"/>
  <c r="AF619" i="26" s="1"/>
  <c r="AC581" i="26"/>
  <c r="AF581" i="26" s="1"/>
  <c r="AC1011" i="26"/>
  <c r="AF1011" i="26" s="1"/>
  <c r="AC689" i="26"/>
  <c r="AF689" i="26" s="1"/>
  <c r="AC890" i="26"/>
  <c r="AF890" i="26" s="1"/>
  <c r="AC962" i="26"/>
  <c r="AF962" i="26" s="1"/>
  <c r="AC799" i="26"/>
  <c r="AF799" i="26" s="1"/>
  <c r="AC971" i="26"/>
  <c r="AF971" i="26" s="1"/>
  <c r="AG971" i="26" s="1"/>
  <c r="AC555" i="26"/>
  <c r="AF555" i="26" s="1"/>
  <c r="AC987" i="26"/>
  <c r="AF987" i="26" s="1"/>
  <c r="AC196" i="26"/>
  <c r="AF196" i="26" s="1"/>
  <c r="AC765" i="26"/>
  <c r="AF765" i="26" s="1"/>
  <c r="AC553" i="26"/>
  <c r="AF553" i="26" s="1"/>
  <c r="AC854" i="26"/>
  <c r="AF854" i="26" s="1"/>
  <c r="AC821" i="26"/>
  <c r="AF821" i="26" s="1"/>
  <c r="AC782" i="26"/>
  <c r="AF782" i="26" s="1"/>
  <c r="AC556" i="26"/>
  <c r="AF556" i="26" s="1"/>
  <c r="AC92" i="27"/>
  <c r="AF92" i="27" s="1"/>
  <c r="AC313" i="27"/>
  <c r="AF313" i="27" s="1"/>
  <c r="AC172" i="27"/>
  <c r="AF172" i="27" s="1"/>
  <c r="AC197" i="27"/>
  <c r="AF197" i="27" s="1"/>
  <c r="AC492" i="27"/>
  <c r="AF492" i="27" s="1"/>
  <c r="AC663" i="27"/>
  <c r="AF663" i="27" s="1"/>
  <c r="AC769" i="27"/>
  <c r="AF769" i="27" s="1"/>
  <c r="AC710" i="27"/>
  <c r="AF710" i="27" s="1"/>
  <c r="AC982" i="27"/>
  <c r="AF982" i="27" s="1"/>
  <c r="AC961" i="27"/>
  <c r="AF961" i="27" s="1"/>
  <c r="AC213" i="27"/>
  <c r="AF213" i="27" s="1"/>
  <c r="AC286" i="27"/>
  <c r="AF286" i="27" s="1"/>
  <c r="AC82" i="27"/>
  <c r="AF82" i="27" s="1"/>
  <c r="AC530" i="27"/>
  <c r="AF530" i="27" s="1"/>
  <c r="AC584" i="27"/>
  <c r="AF584" i="27" s="1"/>
  <c r="AC362" i="27"/>
  <c r="AF362" i="27" s="1"/>
  <c r="AC554" i="27"/>
  <c r="AF554" i="27" s="1"/>
  <c r="AC320" i="27"/>
  <c r="AF320" i="27" s="1"/>
  <c r="AC890" i="27"/>
  <c r="AF890" i="27" s="1"/>
  <c r="AC984" i="27"/>
  <c r="AF984" i="27" s="1"/>
  <c r="AC887" i="27"/>
  <c r="AF887" i="27" s="1"/>
  <c r="AC563" i="27"/>
  <c r="AF563" i="27" s="1"/>
  <c r="AC187" i="27"/>
  <c r="AF187" i="27" s="1"/>
  <c r="AC207" i="27"/>
  <c r="AF207" i="27" s="1"/>
  <c r="AC138" i="27"/>
  <c r="AF138" i="27" s="1"/>
  <c r="AC410" i="27"/>
  <c r="AF410" i="27" s="1"/>
  <c r="AC375" i="27"/>
  <c r="AF375" i="27" s="1"/>
  <c r="AC423" i="27"/>
  <c r="AF423" i="27" s="1"/>
  <c r="AC655" i="27"/>
  <c r="AF655" i="27" s="1"/>
  <c r="AC987" i="27"/>
  <c r="AF987" i="27" s="1"/>
  <c r="AC825" i="27"/>
  <c r="AF825" i="27" s="1"/>
  <c r="AC836" i="27"/>
  <c r="AF836" i="27" s="1"/>
  <c r="AC798" i="27"/>
  <c r="AF798" i="27" s="1"/>
  <c r="AC50" i="27"/>
  <c r="AF50" i="27" s="1"/>
  <c r="AC142" i="27"/>
  <c r="AF142" i="27" s="1"/>
  <c r="AC343" i="27"/>
  <c r="AF343" i="27" s="1"/>
  <c r="AC853" i="27"/>
  <c r="AF853" i="27" s="1"/>
  <c r="AC413" i="27"/>
  <c r="AF413" i="27" s="1"/>
  <c r="AC422" i="27"/>
  <c r="AF422" i="27" s="1"/>
  <c r="AC764" i="27"/>
  <c r="AF764" i="27" s="1"/>
  <c r="AC771" i="27"/>
  <c r="AF771" i="27" s="1"/>
  <c r="AC713" i="27"/>
  <c r="AF713" i="27" s="1"/>
  <c r="AC913" i="27"/>
  <c r="AF913" i="27" s="1"/>
  <c r="AC100" i="27"/>
  <c r="AF100" i="27" s="1"/>
  <c r="AC55" i="27"/>
  <c r="AF55" i="27" s="1"/>
  <c r="AC357" i="27"/>
  <c r="AF357" i="27" s="1"/>
  <c r="AC567" i="27"/>
  <c r="AF567" i="27" s="1"/>
  <c r="AC626" i="27"/>
  <c r="AF626" i="27" s="1"/>
  <c r="AC795" i="27"/>
  <c r="AF795" i="27" s="1"/>
  <c r="AC648" i="27"/>
  <c r="AF648" i="27" s="1"/>
  <c r="AC416" i="27"/>
  <c r="AF416" i="27" s="1"/>
  <c r="AC222" i="27"/>
  <c r="AF222" i="27" s="1"/>
  <c r="AC78" i="27"/>
  <c r="AF78" i="27" s="1"/>
  <c r="AC453" i="27"/>
  <c r="AF453" i="27" s="1"/>
  <c r="AC389" i="27"/>
  <c r="AF389" i="27" s="1"/>
  <c r="AC244" i="27"/>
  <c r="AF244" i="27" s="1"/>
  <c r="AC599" i="27"/>
  <c r="AF599" i="27" s="1"/>
  <c r="AC553" i="27"/>
  <c r="AF553" i="27" s="1"/>
  <c r="AC471" i="27"/>
  <c r="AF471" i="27" s="1"/>
  <c r="AC424" i="27"/>
  <c r="AF424" i="27" s="1"/>
  <c r="AC860" i="27"/>
  <c r="AF860" i="27" s="1"/>
  <c r="AC921" i="27"/>
  <c r="AF921" i="27" s="1"/>
  <c r="AC944" i="27"/>
  <c r="AF944" i="27" s="1"/>
  <c r="AC221" i="27"/>
  <c r="AF221" i="27" s="1"/>
  <c r="AC224" i="27"/>
  <c r="AF224" i="27" s="1"/>
  <c r="AC188" i="27"/>
  <c r="AF188" i="27" s="1"/>
  <c r="AC378" i="27"/>
  <c r="AF378" i="27" s="1"/>
  <c r="AC575" i="27"/>
  <c r="AF575" i="27" s="1"/>
  <c r="AC837" i="27"/>
  <c r="AF837" i="27" s="1"/>
  <c r="AC594" i="27"/>
  <c r="AF594" i="27" s="1"/>
  <c r="AC845" i="27"/>
  <c r="AF845" i="27" s="1"/>
  <c r="AC747" i="27"/>
  <c r="AF747" i="27" s="1"/>
  <c r="AC342" i="27"/>
  <c r="AF342" i="27" s="1"/>
  <c r="AC231" i="27"/>
  <c r="AF231" i="27" s="1"/>
  <c r="AC491" i="27"/>
  <c r="AF491" i="27" s="1"/>
  <c r="AC571" i="27"/>
  <c r="AF571" i="27" s="1"/>
  <c r="AC894" i="27"/>
  <c r="AF894" i="27" s="1"/>
  <c r="AC223" i="27"/>
  <c r="AF223" i="27" s="1"/>
  <c r="AC49" i="27"/>
  <c r="AF49" i="27" s="1"/>
  <c r="AC386" i="27"/>
  <c r="AF386" i="27" s="1"/>
  <c r="AC377" i="27"/>
  <c r="AF377" i="27" s="1"/>
  <c r="AC461" i="27"/>
  <c r="AF461" i="27" s="1"/>
  <c r="AC955" i="27"/>
  <c r="AF955" i="27" s="1"/>
  <c r="AC534" i="27"/>
  <c r="AF534" i="27" s="1"/>
  <c r="AC277" i="27"/>
  <c r="AF277" i="27" s="1"/>
  <c r="AC977" i="27"/>
  <c r="AF977" i="27" s="1"/>
  <c r="AC777" i="27"/>
  <c r="AF777" i="27" s="1"/>
  <c r="AC809" i="27"/>
  <c r="AF809" i="27" s="1"/>
  <c r="AC1010" i="27"/>
  <c r="AF1010" i="27" s="1"/>
  <c r="AC1012" i="27"/>
  <c r="AF1012" i="27" s="1"/>
  <c r="AC518" i="27"/>
  <c r="AF518" i="27" s="1"/>
  <c r="AC751" i="27"/>
  <c r="AF751" i="27" s="1"/>
  <c r="AC309" i="27"/>
  <c r="AF309" i="27" s="1"/>
  <c r="AC781" i="27"/>
  <c r="AF781" i="27" s="1"/>
  <c r="AC287" i="27"/>
  <c r="AF287" i="27" s="1"/>
  <c r="AC98" i="27"/>
  <c r="AF98" i="27" s="1"/>
  <c r="AC436" i="27"/>
  <c r="AF436" i="27" s="1"/>
  <c r="AC645" i="27"/>
  <c r="AF645" i="27" s="1"/>
  <c r="AC376" i="27"/>
  <c r="AF376" i="27" s="1"/>
  <c r="AC917" i="27"/>
  <c r="AF917" i="27" s="1"/>
  <c r="AC968" i="27"/>
  <c r="AF968" i="27" s="1"/>
  <c r="AC447" i="27"/>
  <c r="AF447" i="27" s="1"/>
  <c r="AC83" i="27"/>
  <c r="AF83" i="27" s="1"/>
  <c r="AC642" i="27"/>
  <c r="AF642" i="27" s="1"/>
  <c r="AC522" i="27"/>
  <c r="AF522" i="27" s="1"/>
  <c r="AC835" i="27"/>
  <c r="AF835" i="27" s="1"/>
  <c r="AC928" i="27"/>
  <c r="AF928" i="27" s="1"/>
  <c r="AC319" i="27"/>
  <c r="AF319" i="27" s="1"/>
  <c r="AC805" i="27"/>
  <c r="AF805" i="27" s="1"/>
  <c r="AC691" i="27"/>
  <c r="AF691" i="27" s="1"/>
  <c r="AC853" i="24"/>
  <c r="AF853" i="24" s="1"/>
  <c r="AC134" i="24"/>
  <c r="AF134" i="24" s="1"/>
  <c r="AC597" i="24"/>
  <c r="AF597" i="24" s="1"/>
  <c r="AC133" i="26"/>
  <c r="AF133" i="26" s="1"/>
  <c r="AC173" i="27"/>
  <c r="AF173" i="27" s="1"/>
  <c r="AC444" i="27"/>
  <c r="AF444" i="27" s="1"/>
  <c r="AC347" i="27"/>
  <c r="AF347" i="27" s="1"/>
  <c r="AC259" i="27"/>
  <c r="AF259" i="27" s="1"/>
  <c r="AC545" i="24"/>
  <c r="AF545" i="24" s="1"/>
  <c r="AC218" i="24"/>
  <c r="AF218" i="24" s="1"/>
  <c r="AC198" i="24"/>
  <c r="AF198" i="24" s="1"/>
  <c r="AC57" i="24"/>
  <c r="AF57" i="24" s="1"/>
  <c r="AC559" i="24"/>
  <c r="AF559" i="24" s="1"/>
  <c r="AC338" i="24"/>
  <c r="AF338" i="24" s="1"/>
  <c r="AC835" i="24"/>
  <c r="AF835" i="24" s="1"/>
  <c r="AC364" i="24"/>
  <c r="AF364" i="24" s="1"/>
  <c r="AC962" i="24"/>
  <c r="AF962" i="24" s="1"/>
  <c r="AC171" i="24"/>
  <c r="AF171" i="24" s="1"/>
  <c r="AC197" i="26"/>
  <c r="AF197" i="26" s="1"/>
  <c r="AC365" i="26"/>
  <c r="AF365" i="26" s="1"/>
  <c r="AC501" i="26"/>
  <c r="AF501" i="26" s="1"/>
  <c r="AC102" i="26"/>
  <c r="AF102" i="26" s="1"/>
  <c r="AC328" i="26"/>
  <c r="AF328" i="26" s="1"/>
  <c r="AC113" i="26"/>
  <c r="AF113" i="26" s="1"/>
  <c r="AC486" i="26"/>
  <c r="AF486" i="26" s="1"/>
  <c r="AC691" i="26"/>
  <c r="AF691" i="26" s="1"/>
  <c r="AC1008" i="26"/>
  <c r="AF1008" i="26" s="1"/>
  <c r="AC524" i="26"/>
  <c r="AF524" i="26" s="1"/>
  <c r="AC658" i="26"/>
  <c r="AF658" i="26" s="1"/>
  <c r="AC651" i="26"/>
  <c r="AF651" i="26" s="1"/>
  <c r="AC424" i="26"/>
  <c r="AF424" i="26" s="1"/>
  <c r="AC833" i="26"/>
  <c r="AF833" i="26" s="1"/>
  <c r="AC733" i="26"/>
  <c r="AF733" i="26" s="1"/>
  <c r="AC573" i="26"/>
  <c r="AF573" i="26" s="1"/>
  <c r="AC305" i="26"/>
  <c r="AF305" i="26" s="1"/>
  <c r="AC1012" i="26"/>
  <c r="AF1012" i="26" s="1"/>
  <c r="AC756" i="26"/>
  <c r="AF756" i="26" s="1"/>
  <c r="AC860" i="26"/>
  <c r="AF860" i="26" s="1"/>
  <c r="AC370" i="27"/>
  <c r="AF370" i="27" s="1"/>
  <c r="AC528" i="27"/>
  <c r="AF528" i="27" s="1"/>
  <c r="AC34" i="27"/>
  <c r="AF34" i="27" s="1"/>
  <c r="AC538" i="27"/>
  <c r="AF538" i="27" s="1"/>
  <c r="AC912" i="27"/>
  <c r="AF912" i="27" s="1"/>
  <c r="AC702" i="27"/>
  <c r="AF702" i="27" s="1"/>
  <c r="AC676" i="27"/>
  <c r="AF676" i="27" s="1"/>
  <c r="AC217" i="27"/>
  <c r="AF217" i="27" s="1"/>
  <c r="AC908" i="27"/>
  <c r="AF908" i="27" s="1"/>
  <c r="AC318" i="27"/>
  <c r="AF318" i="27" s="1"/>
  <c r="AC391" i="27"/>
  <c r="AF391" i="27" s="1"/>
  <c r="AC47" i="27"/>
  <c r="AF47" i="27" s="1"/>
  <c r="AC708" i="27"/>
  <c r="AF708" i="27" s="1"/>
  <c r="AC847" i="27"/>
  <c r="AF847" i="27" s="1"/>
  <c r="AC521" i="27"/>
  <c r="AF521" i="27" s="1"/>
  <c r="AC105" i="27"/>
  <c r="AF105" i="27" s="1"/>
  <c r="AC667" i="27"/>
  <c r="AF667" i="27" s="1"/>
  <c r="AC57" i="27"/>
  <c r="AF57" i="27" s="1"/>
  <c r="AC896" i="24"/>
  <c r="AF896" i="24" s="1"/>
  <c r="AC718" i="26"/>
  <c r="AF718" i="26" s="1"/>
  <c r="AC681" i="24"/>
  <c r="AF681" i="24" s="1"/>
  <c r="AC137" i="24"/>
  <c r="AF137" i="24" s="1"/>
  <c r="AC357" i="24"/>
  <c r="AF357" i="24" s="1"/>
  <c r="AC556" i="24"/>
  <c r="AF556" i="24" s="1"/>
  <c r="AC675" i="24"/>
  <c r="AF675" i="24" s="1"/>
  <c r="AC783" i="24"/>
  <c r="AF783" i="24" s="1"/>
  <c r="AC233" i="24"/>
  <c r="AF233" i="24" s="1"/>
  <c r="AC28" i="24"/>
  <c r="AF28" i="24" s="1"/>
  <c r="AC334" i="24"/>
  <c r="AF334" i="24" s="1"/>
  <c r="AC469" i="24"/>
  <c r="AF469" i="24" s="1"/>
  <c r="AC926" i="24"/>
  <c r="AF926" i="24" s="1"/>
  <c r="AC952" i="24"/>
  <c r="AF952" i="24" s="1"/>
  <c r="AC855" i="24"/>
  <c r="AF855" i="24" s="1"/>
  <c r="AC245" i="24"/>
  <c r="AF245" i="24" s="1"/>
  <c r="AC89" i="24"/>
  <c r="AF89" i="24" s="1"/>
  <c r="AC732" i="24"/>
  <c r="AF732" i="24" s="1"/>
  <c r="AC358" i="24"/>
  <c r="AF358" i="24" s="1"/>
  <c r="AC699" i="24"/>
  <c r="AF699" i="24" s="1"/>
  <c r="AC774" i="24"/>
  <c r="AF774" i="24" s="1"/>
  <c r="AC551" i="24"/>
  <c r="AF551" i="24" s="1"/>
  <c r="AC426" i="24"/>
  <c r="AF426" i="24" s="1"/>
  <c r="AC821" i="24"/>
  <c r="AF821" i="24" s="1"/>
  <c r="AC1009" i="24"/>
  <c r="AF1009" i="24" s="1"/>
  <c r="AC686" i="24"/>
  <c r="AF686" i="24" s="1"/>
  <c r="AC120" i="24"/>
  <c r="AF120" i="24" s="1"/>
  <c r="AC302" i="24"/>
  <c r="AF302" i="24" s="1"/>
  <c r="AC229" i="24"/>
  <c r="AF229" i="24" s="1"/>
  <c r="AC261" i="24"/>
  <c r="AF261" i="24" s="1"/>
  <c r="AC450" i="24"/>
  <c r="AF450" i="24" s="1"/>
  <c r="AC670" i="24"/>
  <c r="AF670" i="24" s="1"/>
  <c r="AC985" i="24"/>
  <c r="AF985" i="24" s="1"/>
  <c r="AC279" i="24"/>
  <c r="AF279" i="24" s="1"/>
  <c r="AC94" i="24"/>
  <c r="AF94" i="24" s="1"/>
  <c r="AC243" i="24"/>
  <c r="AF243" i="24" s="1"/>
  <c r="AC272" i="24"/>
  <c r="AF272" i="24" s="1"/>
  <c r="AC154" i="24"/>
  <c r="AF154" i="24" s="1"/>
  <c r="AC59" i="24"/>
  <c r="AF59" i="24" s="1"/>
  <c r="AC543" i="24"/>
  <c r="AF543" i="24" s="1"/>
  <c r="AC285" i="24"/>
  <c r="AF285" i="24" s="1"/>
  <c r="AC442" i="24"/>
  <c r="AF442" i="24" s="1"/>
  <c r="AC906" i="24"/>
  <c r="AF906" i="24" s="1"/>
  <c r="AC934" i="24"/>
  <c r="AF934" i="24" s="1"/>
  <c r="AC138" i="24"/>
  <c r="AF138" i="24" s="1"/>
  <c r="AC377" i="24"/>
  <c r="AF377" i="24" s="1"/>
  <c r="AC350" i="24"/>
  <c r="AF350" i="24" s="1"/>
  <c r="AC504" i="24"/>
  <c r="AF504" i="24" s="1"/>
  <c r="AC619" i="24"/>
  <c r="AF619" i="24" s="1"/>
  <c r="AC362" i="24"/>
  <c r="AF362" i="24" s="1"/>
  <c r="AC977" i="24"/>
  <c r="AF977" i="24" s="1"/>
  <c r="AC944" i="24"/>
  <c r="AF944" i="24" s="1"/>
  <c r="AG944" i="24" s="1"/>
  <c r="AC31" i="24"/>
  <c r="AF31" i="24" s="1"/>
  <c r="AC96" i="24"/>
  <c r="AF96" i="24" s="1"/>
  <c r="AC672" i="24"/>
  <c r="AF672" i="24" s="1"/>
  <c r="AC447" i="24"/>
  <c r="AF447" i="24" s="1"/>
  <c r="AC301" i="24"/>
  <c r="AF301" i="24" s="1"/>
  <c r="AC706" i="24"/>
  <c r="AF706" i="24" s="1"/>
  <c r="AC973" i="24"/>
  <c r="AF973" i="24" s="1"/>
  <c r="AC954" i="24"/>
  <c r="AF954" i="24" s="1"/>
  <c r="AC180" i="24"/>
  <c r="AF180" i="24" s="1"/>
  <c r="AC53" i="24"/>
  <c r="AF53" i="24" s="1"/>
  <c r="AC48" i="24"/>
  <c r="AF48" i="24" s="1"/>
  <c r="AC275" i="24"/>
  <c r="AF275" i="24" s="1"/>
  <c r="AC242" i="24"/>
  <c r="AF242" i="24" s="1"/>
  <c r="AC415" i="24"/>
  <c r="AF415" i="24" s="1"/>
  <c r="AC817" i="24"/>
  <c r="AF817" i="24" s="1"/>
  <c r="AC957" i="24"/>
  <c r="AF957" i="24" s="1"/>
  <c r="AC255" i="24"/>
  <c r="AF255" i="24" s="1"/>
  <c r="AG255" i="24" s="1"/>
  <c r="AC129" i="24"/>
  <c r="AF129" i="24" s="1"/>
  <c r="AC371" i="24"/>
  <c r="AF371" i="24" s="1"/>
  <c r="AC548" i="24"/>
  <c r="AF548" i="24" s="1"/>
  <c r="AC663" i="24"/>
  <c r="AF663" i="24" s="1"/>
  <c r="AC877" i="24"/>
  <c r="AF877" i="24" s="1"/>
  <c r="AC861" i="24"/>
  <c r="AF861" i="24" s="1"/>
  <c r="AC35" i="24"/>
  <c r="AF35" i="24" s="1"/>
  <c r="AC689" i="24"/>
  <c r="AF689" i="24" s="1"/>
  <c r="AC587" i="24"/>
  <c r="AF587" i="24" s="1"/>
  <c r="AC599" i="24"/>
  <c r="AF599" i="24" s="1"/>
  <c r="AC148" i="24"/>
  <c r="AF148" i="24" s="1"/>
  <c r="AC303" i="24"/>
  <c r="AF303" i="24" s="1"/>
  <c r="AC288" i="24"/>
  <c r="AF288" i="24" s="1"/>
  <c r="AC481" i="24"/>
  <c r="AF481" i="24" s="1"/>
  <c r="AC354" i="24"/>
  <c r="AF354" i="24" s="1"/>
  <c r="AC752" i="24"/>
  <c r="AF752" i="24" s="1"/>
  <c r="AC788" i="24"/>
  <c r="AF788" i="24" s="1"/>
  <c r="AC295" i="24"/>
  <c r="AF295" i="24" s="1"/>
  <c r="AC991" i="24"/>
  <c r="AF991" i="24" s="1"/>
  <c r="AC37" i="24"/>
  <c r="AF37" i="24" s="1"/>
  <c r="AC88" i="24"/>
  <c r="AF88" i="24" s="1"/>
  <c r="AC306" i="24"/>
  <c r="AF306" i="24" s="1"/>
  <c r="AC711" i="24"/>
  <c r="AF711" i="24" s="1"/>
  <c r="AC661" i="24"/>
  <c r="AF661" i="24" s="1"/>
  <c r="AC967" i="24"/>
  <c r="AF967" i="24" s="1"/>
  <c r="AC1014" i="24"/>
  <c r="AF1014" i="24" s="1"/>
  <c r="AC90" i="24"/>
  <c r="AF90" i="24" s="1"/>
  <c r="AC755" i="24"/>
  <c r="AF755" i="24" s="1"/>
  <c r="AC169" i="24"/>
  <c r="AF169" i="24" s="1"/>
  <c r="AC622" i="24"/>
  <c r="AF622" i="24" s="1"/>
  <c r="AC397" i="24"/>
  <c r="AF397" i="24" s="1"/>
  <c r="AC796" i="24"/>
  <c r="AF796" i="24" s="1"/>
  <c r="AC900" i="24"/>
  <c r="AF900" i="24" s="1"/>
  <c r="AC495" i="24"/>
  <c r="AF495" i="24" s="1"/>
  <c r="AC735" i="24"/>
  <c r="AF735" i="24" s="1"/>
  <c r="AC276" i="24"/>
  <c r="AF276" i="24" s="1"/>
  <c r="AC667" i="24"/>
  <c r="AF667" i="24" s="1"/>
  <c r="AC23" i="24"/>
  <c r="AF23" i="24" s="1"/>
  <c r="AC328" i="24"/>
  <c r="AF328" i="24" s="1"/>
  <c r="AC1012" i="24"/>
  <c r="AF1012" i="24" s="1"/>
  <c r="AC826" i="24"/>
  <c r="AF826" i="24" s="1"/>
  <c r="AC48" i="26"/>
  <c r="AF48" i="26" s="1"/>
  <c r="AC21" i="26"/>
  <c r="AF21" i="26" s="1"/>
  <c r="AC834" i="26"/>
  <c r="AF834" i="26" s="1"/>
  <c r="AG834" i="26" s="1"/>
  <c r="AC960" i="26"/>
  <c r="AF960" i="26" s="1"/>
  <c r="AC888" i="26"/>
  <c r="AF888" i="26" s="1"/>
  <c r="AC345" i="26"/>
  <c r="AF345" i="26" s="1"/>
  <c r="AC398" i="26"/>
  <c r="AF398" i="26" s="1"/>
  <c r="AC489" i="26"/>
  <c r="AF489" i="26" s="1"/>
  <c r="AC403" i="26"/>
  <c r="AF403" i="26" s="1"/>
  <c r="AC152" i="26"/>
  <c r="AF152" i="26" s="1"/>
  <c r="AC270" i="26"/>
  <c r="AF270" i="26" s="1"/>
  <c r="AC28" i="26"/>
  <c r="AF28" i="26" s="1"/>
  <c r="AC110" i="26"/>
  <c r="AF110" i="26" s="1"/>
  <c r="AC360" i="26"/>
  <c r="AF360" i="26" s="1"/>
  <c r="AC43" i="26"/>
  <c r="AF43" i="26" s="1"/>
  <c r="AC504" i="26"/>
  <c r="AF504" i="26" s="1"/>
  <c r="AC584" i="26"/>
  <c r="AF584" i="26" s="1"/>
  <c r="AC992" i="26"/>
  <c r="AF992" i="26" s="1"/>
  <c r="AC265" i="26"/>
  <c r="AF265" i="26" s="1"/>
  <c r="AC410" i="26"/>
  <c r="AF410" i="26" s="1"/>
  <c r="AC136" i="26"/>
  <c r="AF136" i="26" s="1"/>
  <c r="AC630" i="26"/>
  <c r="AF630" i="26" s="1"/>
  <c r="AC278" i="26"/>
  <c r="AF278" i="26" s="1"/>
  <c r="AC672" i="26"/>
  <c r="AF672" i="26" s="1"/>
  <c r="AC320" i="26"/>
  <c r="AF320" i="26" s="1"/>
  <c r="AC437" i="26"/>
  <c r="AF437" i="26" s="1"/>
  <c r="AG437" i="26" s="1"/>
  <c r="AC309" i="26"/>
  <c r="AF309" i="26" s="1"/>
  <c r="AG309" i="26" s="1"/>
  <c r="AC341" i="26"/>
  <c r="AF341" i="26" s="1"/>
  <c r="AC327" i="26"/>
  <c r="AF327" i="26" s="1"/>
  <c r="AC135" i="26"/>
  <c r="AF135" i="26" s="1"/>
  <c r="AC342" i="26"/>
  <c r="AF342" i="26" s="1"/>
  <c r="AC641" i="26"/>
  <c r="AF641" i="26" s="1"/>
  <c r="AC56" i="26"/>
  <c r="AF56" i="26" s="1"/>
  <c r="AC568" i="26"/>
  <c r="AF568" i="26" s="1"/>
  <c r="AC208" i="26"/>
  <c r="AF208" i="26" s="1"/>
  <c r="AC351" i="26"/>
  <c r="AF351" i="26" s="1"/>
  <c r="AC181" i="26"/>
  <c r="AF181" i="26" s="1"/>
  <c r="AC438" i="26"/>
  <c r="AF438" i="26" s="1"/>
  <c r="AC349" i="26"/>
  <c r="AF349" i="26" s="1"/>
  <c r="AC771" i="26"/>
  <c r="AF771" i="26" s="1"/>
  <c r="AC952" i="26"/>
  <c r="AF952" i="26" s="1"/>
  <c r="AC498" i="26"/>
  <c r="AF498" i="26" s="1"/>
  <c r="AC440" i="26"/>
  <c r="AF440" i="26" s="1"/>
  <c r="AC262" i="26"/>
  <c r="AF262" i="26" s="1"/>
  <c r="AC874" i="26"/>
  <c r="AF874" i="26" s="1"/>
  <c r="AC355" i="26"/>
  <c r="AF355" i="26" s="1"/>
  <c r="AC660" i="26"/>
  <c r="AF660" i="26" s="1"/>
  <c r="AC749" i="26"/>
  <c r="AF749" i="26" s="1"/>
  <c r="AC823" i="26"/>
  <c r="AF823" i="26" s="1"/>
  <c r="AC686" i="26"/>
  <c r="AF686" i="26" s="1"/>
  <c r="AG686" i="26" s="1"/>
  <c r="AC99" i="26"/>
  <c r="AF99" i="26" s="1"/>
  <c r="AC90" i="26"/>
  <c r="AF90" i="26" s="1"/>
  <c r="AC120" i="26"/>
  <c r="AF120" i="26" s="1"/>
  <c r="AC692" i="26"/>
  <c r="AF692" i="26" s="1"/>
  <c r="AC188" i="26"/>
  <c r="AF188" i="26" s="1"/>
  <c r="AC428" i="26"/>
  <c r="AF428" i="26" s="1"/>
  <c r="AC707" i="26"/>
  <c r="AF707" i="26" s="1"/>
  <c r="AC597" i="26"/>
  <c r="AF597" i="26" s="1"/>
  <c r="AC977" i="26"/>
  <c r="AF977" i="26" s="1"/>
  <c r="AC476" i="26"/>
  <c r="AF476" i="26" s="1"/>
  <c r="AC202" i="26"/>
  <c r="AF202" i="26" s="1"/>
  <c r="AC580" i="26"/>
  <c r="AF580" i="26" s="1"/>
  <c r="AC532" i="26"/>
  <c r="AF532" i="26" s="1"/>
  <c r="AC778" i="26"/>
  <c r="AF778" i="26" s="1"/>
  <c r="AC702" i="26"/>
  <c r="AF702" i="26" s="1"/>
  <c r="AC855" i="26"/>
  <c r="AF855" i="26" s="1"/>
  <c r="AC669" i="26"/>
  <c r="AF669" i="26" s="1"/>
  <c r="AC986" i="26"/>
  <c r="AF986" i="26" s="1"/>
  <c r="AC418" i="26"/>
  <c r="AF418" i="26" s="1"/>
  <c r="AC462" i="26"/>
  <c r="AF462" i="26" s="1"/>
  <c r="AC561" i="26"/>
  <c r="AF561" i="26" s="1"/>
  <c r="AC364" i="26"/>
  <c r="AF364" i="26" s="1"/>
  <c r="AC704" i="26"/>
  <c r="AF704" i="26" s="1"/>
  <c r="AC918" i="26"/>
  <c r="AF918" i="26" s="1"/>
  <c r="AC63" i="26"/>
  <c r="AF63" i="26" s="1"/>
  <c r="AC176" i="26"/>
  <c r="AF176" i="26" s="1"/>
  <c r="AC609" i="26"/>
  <c r="AF609" i="26" s="1"/>
  <c r="AC340" i="26"/>
  <c r="AF340" i="26" s="1"/>
  <c r="AC830" i="26"/>
  <c r="AF830" i="26" s="1"/>
  <c r="AC1015" i="26"/>
  <c r="AF1015" i="26" s="1"/>
  <c r="AC794" i="26"/>
  <c r="AF794" i="26" s="1"/>
  <c r="AC25" i="26"/>
  <c r="AF25" i="26" s="1"/>
  <c r="AC464" i="26"/>
  <c r="AF464" i="26" s="1"/>
  <c r="AC251" i="26"/>
  <c r="AF251" i="26" s="1"/>
  <c r="AC768" i="26"/>
  <c r="AF768" i="26" s="1"/>
  <c r="AC475" i="26"/>
  <c r="AF475" i="26" s="1"/>
  <c r="AC547" i="26"/>
  <c r="AF547" i="26" s="1"/>
  <c r="AC1001" i="26"/>
  <c r="AF1001" i="26" s="1"/>
  <c r="AC192" i="26"/>
  <c r="AF192" i="26" s="1"/>
  <c r="AC409" i="26"/>
  <c r="AF409" i="26" s="1"/>
  <c r="AC673" i="26"/>
  <c r="AF673" i="26" s="1"/>
  <c r="AC822" i="26"/>
  <c r="AF822" i="26" s="1"/>
  <c r="AC862" i="26"/>
  <c r="AF862" i="26" s="1"/>
  <c r="AC736" i="26"/>
  <c r="AF736" i="26" s="1"/>
  <c r="AC853" i="26"/>
  <c r="AF853" i="26" s="1"/>
  <c r="AC1006" i="26"/>
  <c r="AF1006" i="26" s="1"/>
  <c r="AG1006" i="26" s="1"/>
  <c r="AC321" i="26"/>
  <c r="AF321" i="26" s="1"/>
  <c r="AC357" i="26"/>
  <c r="AF357" i="26" s="1"/>
  <c r="AC646" i="26"/>
  <c r="AF646" i="26" s="1"/>
  <c r="AC734" i="26"/>
  <c r="AF734" i="26" s="1"/>
  <c r="AC645" i="26"/>
  <c r="AF645" i="26" s="1"/>
  <c r="AC578" i="26"/>
  <c r="AF578" i="26" s="1"/>
  <c r="AC1009" i="26"/>
  <c r="AF1009" i="26" s="1"/>
  <c r="AC1020" i="26"/>
  <c r="AF1020" i="26" s="1"/>
  <c r="AC594" i="26"/>
  <c r="AF594" i="26" s="1"/>
  <c r="AC1007" i="26"/>
  <c r="AF1007" i="26" s="1"/>
  <c r="AC611" i="26"/>
  <c r="AF611" i="26" s="1"/>
  <c r="AC324" i="26"/>
  <c r="AF324" i="26" s="1"/>
  <c r="AC837" i="26"/>
  <c r="AF837" i="26" s="1"/>
  <c r="AC748" i="26"/>
  <c r="AF748" i="26" s="1"/>
  <c r="AC899" i="26"/>
  <c r="AF899" i="26" s="1"/>
  <c r="AC978" i="26"/>
  <c r="AF978" i="26" s="1"/>
  <c r="AC789" i="26"/>
  <c r="AF789" i="26" s="1"/>
  <c r="AC955" i="26"/>
  <c r="AF955" i="26" s="1"/>
  <c r="AC988" i="26"/>
  <c r="AF988" i="26" s="1"/>
  <c r="AC709" i="27"/>
  <c r="AF709" i="27" s="1"/>
  <c r="AC171" i="27"/>
  <c r="AF171" i="27" s="1"/>
  <c r="AC158" i="27"/>
  <c r="AF158" i="27" s="1"/>
  <c r="AC107" i="27"/>
  <c r="AF107" i="27" s="1"/>
  <c r="AC230" i="27"/>
  <c r="AF230" i="27" s="1"/>
  <c r="AC580" i="27"/>
  <c r="AF580" i="27" s="1"/>
  <c r="AC754" i="27"/>
  <c r="AF754" i="27" s="1"/>
  <c r="AC298" i="27"/>
  <c r="AF298" i="27" s="1"/>
  <c r="AC733" i="27"/>
  <c r="AF733" i="27" s="1"/>
  <c r="AC907" i="27"/>
  <c r="AF907" i="27" s="1"/>
  <c r="AC1009" i="27"/>
  <c r="AF1009" i="27" s="1"/>
  <c r="AC111" i="27"/>
  <c r="AF111" i="27" s="1"/>
  <c r="AC58" i="27"/>
  <c r="AF58" i="27" s="1"/>
  <c r="AC26" i="27"/>
  <c r="AF26" i="27" s="1"/>
  <c r="AC140" i="27"/>
  <c r="AF140" i="27" s="1"/>
  <c r="AC657" i="27"/>
  <c r="AF657" i="27" s="1"/>
  <c r="AC442" i="27"/>
  <c r="AF442" i="27" s="1"/>
  <c r="AC588" i="27"/>
  <c r="AF588" i="27" s="1"/>
  <c r="AC392" i="27"/>
  <c r="AF392" i="27" s="1"/>
  <c r="AC946" i="27"/>
  <c r="AF946" i="27" s="1"/>
  <c r="AC960" i="27"/>
  <c r="AF960" i="27" s="1"/>
  <c r="AC790" i="27"/>
  <c r="AF790" i="27" s="1"/>
  <c r="AC208" i="27"/>
  <c r="AF208" i="27" s="1"/>
  <c r="AC254" i="27"/>
  <c r="AF254" i="27" s="1"/>
  <c r="AC446" i="27"/>
  <c r="AF446" i="27" s="1"/>
  <c r="AC457" i="27"/>
  <c r="AF457" i="27" s="1"/>
  <c r="AC503" i="27"/>
  <c r="AF503" i="27" s="1"/>
  <c r="AC562" i="27"/>
  <c r="AF562" i="27" s="1"/>
  <c r="AC778" i="27"/>
  <c r="AF778" i="27" s="1"/>
  <c r="AC270" i="27"/>
  <c r="AF270" i="27" s="1"/>
  <c r="AC857" i="27"/>
  <c r="AF857" i="27" s="1"/>
  <c r="AC763" i="27"/>
  <c r="AF763" i="27" s="1"/>
  <c r="AC705" i="27"/>
  <c r="AF705" i="27" s="1"/>
  <c r="AC905" i="27"/>
  <c r="AF905" i="27" s="1"/>
  <c r="AC27" i="27"/>
  <c r="AF27" i="27" s="1"/>
  <c r="AC175" i="27"/>
  <c r="AF175" i="27" s="1"/>
  <c r="AC180" i="27"/>
  <c r="AF180" i="27" s="1"/>
  <c r="AC463" i="27"/>
  <c r="AF463" i="27" s="1"/>
  <c r="AC824" i="27"/>
  <c r="AF824" i="27" s="1"/>
  <c r="AC490" i="27"/>
  <c r="AF490" i="27" s="1"/>
  <c r="AC455" i="27"/>
  <c r="AF455" i="27" s="1"/>
  <c r="AC336" i="27"/>
  <c r="AF336" i="27" s="1"/>
  <c r="AC954" i="27"/>
  <c r="AF954" i="27" s="1"/>
  <c r="AC32" i="27"/>
  <c r="AF32" i="27" s="1"/>
  <c r="AC183" i="27"/>
  <c r="AF183" i="27" s="1"/>
  <c r="AC150" i="27"/>
  <c r="AF150" i="27" s="1"/>
  <c r="AC415" i="27"/>
  <c r="AF415" i="27" s="1"/>
  <c r="AC602" i="27"/>
  <c r="AF602" i="27" s="1"/>
  <c r="AC661" i="27"/>
  <c r="AF661" i="27" s="1"/>
  <c r="AC301" i="27"/>
  <c r="AF301" i="27" s="1"/>
  <c r="AC758" i="27"/>
  <c r="AF758" i="27" s="1"/>
  <c r="AC947" i="27"/>
  <c r="AF947" i="27" s="1"/>
  <c r="AC779" i="27"/>
  <c r="AF779" i="27" s="1"/>
  <c r="AC936" i="27"/>
  <c r="AF936" i="27" s="1"/>
  <c r="AC267" i="27"/>
  <c r="AF267" i="27" s="1"/>
  <c r="AC63" i="27"/>
  <c r="AF63" i="27" s="1"/>
  <c r="AC46" i="27"/>
  <c r="AF46" i="27" s="1"/>
  <c r="AG46" i="27" s="1"/>
  <c r="AC526" i="27"/>
  <c r="AF526" i="27" s="1"/>
  <c r="AC821" i="27"/>
  <c r="AF821" i="27" s="1"/>
  <c r="AC443" i="27"/>
  <c r="AF443" i="27" s="1"/>
  <c r="AC326" i="27"/>
  <c r="AF326" i="27" s="1"/>
  <c r="AC646" i="27"/>
  <c r="AF646" i="27" s="1"/>
  <c r="AC504" i="27"/>
  <c r="AF504" i="27" s="1"/>
  <c r="AC706" i="27"/>
  <c r="AF706" i="27" s="1"/>
  <c r="AC969" i="27"/>
  <c r="AF969" i="27" s="1"/>
  <c r="AC993" i="27"/>
  <c r="AF993" i="27" s="1"/>
  <c r="AC660" i="27"/>
  <c r="AF660" i="27" s="1"/>
  <c r="AC365" i="27"/>
  <c r="AF365" i="27" s="1"/>
  <c r="AC239" i="27"/>
  <c r="AF239" i="27" s="1"/>
  <c r="AC126" i="27"/>
  <c r="AF126" i="27" s="1"/>
  <c r="AC498" i="27"/>
  <c r="AF498" i="27" s="1"/>
  <c r="AC640" i="27"/>
  <c r="AF640" i="27" s="1"/>
  <c r="AC346" i="27"/>
  <c r="AF346" i="27" s="1"/>
  <c r="AC511" i="27"/>
  <c r="AF511" i="27" s="1"/>
  <c r="AC296" i="27"/>
  <c r="AF296" i="27" s="1"/>
  <c r="AC804" i="27"/>
  <c r="AF804" i="27" s="1"/>
  <c r="AC339" i="27"/>
  <c r="AF339" i="27" s="1"/>
  <c r="AC136" i="27"/>
  <c r="AF136" i="27" s="1"/>
  <c r="AC95" i="27"/>
  <c r="AF95" i="27" s="1"/>
  <c r="AC523" i="27"/>
  <c r="AF523" i="27" s="1"/>
  <c r="AC650" i="27"/>
  <c r="AF650" i="27" s="1"/>
  <c r="AC800" i="27"/>
  <c r="AF800" i="27" s="1"/>
  <c r="AC914" i="27"/>
  <c r="AF914" i="27" s="1"/>
  <c r="AC147" i="27"/>
  <c r="AF147" i="27" s="1"/>
  <c r="AC510" i="27"/>
  <c r="AF510" i="27" s="1"/>
  <c r="AC262" i="27"/>
  <c r="AF262" i="27" s="1"/>
  <c r="AC675" i="27"/>
  <c r="AF675" i="27" s="1"/>
  <c r="AC891" i="27"/>
  <c r="AF891" i="27" s="1"/>
  <c r="AC31" i="27"/>
  <c r="AF31" i="27" s="1"/>
  <c r="AC87" i="27"/>
  <c r="AF87" i="27" s="1"/>
  <c r="AC388" i="27"/>
  <c r="AF388" i="27" s="1"/>
  <c r="AC257" i="27"/>
  <c r="AF257" i="27" s="1"/>
  <c r="AC899" i="27"/>
  <c r="AF899" i="27" s="1"/>
  <c r="AC271" i="27"/>
  <c r="AF271" i="27" s="1"/>
  <c r="AC493" i="27"/>
  <c r="AF493" i="27" s="1"/>
  <c r="AC360" i="27"/>
  <c r="AF360" i="27" s="1"/>
  <c r="AC880" i="27"/>
  <c r="AF880" i="27" s="1"/>
  <c r="AC71" i="27"/>
  <c r="AF71" i="27" s="1"/>
  <c r="AC514" i="27"/>
  <c r="AF514" i="27" s="1"/>
  <c r="AC280" i="27"/>
  <c r="AF280" i="27" s="1"/>
  <c r="AC456" i="27"/>
  <c r="AF456" i="27" s="1"/>
  <c r="AC915" i="27"/>
  <c r="AF915" i="27" s="1"/>
  <c r="AC1002" i="27"/>
  <c r="AF1002" i="27" s="1"/>
  <c r="AC308" i="27"/>
  <c r="AF308" i="27" s="1"/>
  <c r="AC967" i="27"/>
  <c r="AF967" i="27" s="1"/>
  <c r="AC332" i="27"/>
  <c r="AF332" i="27" s="1"/>
  <c r="AC573" i="27"/>
  <c r="AF573" i="27" s="1"/>
  <c r="AC609" i="27"/>
  <c r="AF609" i="27" s="1"/>
  <c r="AC1006" i="27"/>
  <c r="AF1006" i="27" s="1"/>
  <c r="AC382" i="27"/>
  <c r="AF382" i="27" s="1"/>
  <c r="AC414" i="27"/>
  <c r="AF414" i="27" s="1"/>
  <c r="AC772" i="27"/>
  <c r="AF772" i="27" s="1"/>
  <c r="AC989" i="27"/>
  <c r="AF989" i="27" s="1"/>
  <c r="AC901" i="27"/>
  <c r="AF901" i="27" s="1"/>
  <c r="AC573" i="24"/>
  <c r="AF573" i="24" s="1"/>
  <c r="AC643" i="24"/>
  <c r="AF643" i="24" s="1"/>
  <c r="AC525" i="24"/>
  <c r="AF525" i="24" s="1"/>
  <c r="AC505" i="24"/>
  <c r="AF505" i="24" s="1"/>
  <c r="AC859" i="24"/>
  <c r="AF859" i="24" s="1"/>
  <c r="AC613" i="24"/>
  <c r="AF613" i="24" s="1"/>
  <c r="AC534" i="24"/>
  <c r="AF534" i="24" s="1"/>
  <c r="AC751" i="24"/>
  <c r="AF751" i="24" s="1"/>
  <c r="AC847" i="24"/>
  <c r="AF847" i="24" s="1"/>
  <c r="AC1008" i="24"/>
  <c r="AF1008" i="24" s="1"/>
  <c r="AC975" i="24"/>
  <c r="AF975" i="24" s="1"/>
  <c r="AC814" i="24"/>
  <c r="AF814" i="24" s="1"/>
  <c r="AC765" i="24"/>
  <c r="AF765" i="24" s="1"/>
  <c r="AC973" i="26"/>
  <c r="AF973" i="26" s="1"/>
  <c r="AC582" i="26"/>
  <c r="AF582" i="26" s="1"/>
  <c r="AC57" i="26"/>
  <c r="AF57" i="26" s="1"/>
  <c r="AC499" i="27"/>
  <c r="AF499" i="27" s="1"/>
  <c r="AC596" i="27"/>
  <c r="AF596" i="27" s="1"/>
  <c r="AC243" i="27"/>
  <c r="AF243" i="27" s="1"/>
  <c r="AC652" i="27"/>
  <c r="AF652" i="27" s="1"/>
  <c r="AC37" i="27"/>
  <c r="AF37" i="27" s="1"/>
  <c r="AC107" i="24"/>
  <c r="AF107" i="24" s="1"/>
  <c r="AC156" i="24"/>
  <c r="AF156" i="24" s="1"/>
  <c r="AC335" i="24"/>
  <c r="AF335" i="24" s="1"/>
  <c r="AC816" i="24"/>
  <c r="AF816" i="24" s="1"/>
  <c r="AC63" i="24"/>
  <c r="AF63" i="24" s="1"/>
  <c r="AC698" i="24"/>
  <c r="AF698" i="24" s="1"/>
  <c r="AC462" i="24"/>
  <c r="AF462" i="24" s="1"/>
  <c r="AC769" i="24"/>
  <c r="AF769" i="24" s="1"/>
  <c r="AC157" i="24"/>
  <c r="AF157" i="24" s="1"/>
  <c r="AC618" i="24"/>
  <c r="AF618" i="24" s="1"/>
  <c r="AC989" i="24"/>
  <c r="AF989" i="24" s="1"/>
  <c r="AC677" i="24"/>
  <c r="AF677" i="24" s="1"/>
  <c r="AC809" i="24"/>
  <c r="AF809" i="24" s="1"/>
  <c r="AC978" i="24"/>
  <c r="AF978" i="24" s="1"/>
  <c r="AC680" i="24"/>
  <c r="AF680" i="24" s="1"/>
  <c r="AC372" i="24"/>
  <c r="AF372" i="24" s="1"/>
  <c r="AC785" i="24"/>
  <c r="AF785" i="24" s="1"/>
  <c r="AC766" i="24"/>
  <c r="AF766" i="24" s="1"/>
  <c r="AC712" i="24"/>
  <c r="AF712" i="24" s="1"/>
  <c r="AC839" i="24"/>
  <c r="AF839" i="24" s="1"/>
  <c r="AC600" i="24"/>
  <c r="AF600" i="24" s="1"/>
  <c r="AC508" i="24"/>
  <c r="AF508" i="24" s="1"/>
  <c r="AC460" i="24"/>
  <c r="AF460" i="24" s="1"/>
  <c r="AC851" i="26"/>
  <c r="AF851" i="26" s="1"/>
  <c r="AC881" i="26"/>
  <c r="AF881" i="26" s="1"/>
  <c r="AC106" i="26"/>
  <c r="AF106" i="26" s="1"/>
  <c r="AC346" i="26"/>
  <c r="AF346" i="26" s="1"/>
  <c r="AC215" i="26"/>
  <c r="AF215" i="26" s="1"/>
  <c r="AC414" i="26"/>
  <c r="AF414" i="26" s="1"/>
  <c r="AC51" i="26"/>
  <c r="AF51" i="26" s="1"/>
  <c r="AC125" i="26"/>
  <c r="AF125" i="26" s="1"/>
  <c r="AC473" i="26"/>
  <c r="AF473" i="26" s="1"/>
  <c r="AC1014" i="26"/>
  <c r="AF1014" i="26" s="1"/>
  <c r="AC624" i="26"/>
  <c r="AF624" i="26" s="1"/>
  <c r="AC549" i="26"/>
  <c r="AF549" i="26" s="1"/>
  <c r="AC129" i="26"/>
  <c r="AF129" i="26" s="1"/>
  <c r="AC723" i="26"/>
  <c r="AF723" i="26" s="1"/>
  <c r="AC915" i="26"/>
  <c r="AF915" i="26" s="1"/>
  <c r="AC642" i="26"/>
  <c r="AF642" i="26" s="1"/>
  <c r="AC228" i="26"/>
  <c r="AF228" i="26" s="1"/>
  <c r="AC895" i="27"/>
  <c r="AF895" i="27" s="1"/>
  <c r="AC621" i="27"/>
  <c r="AF621" i="27" s="1"/>
  <c r="AC473" i="27"/>
  <c r="AF473" i="27" s="1"/>
  <c r="AC513" i="27"/>
  <c r="AF513" i="27" s="1"/>
  <c r="AC942" i="27"/>
  <c r="AF942" i="27" s="1"/>
  <c r="AC865" i="27"/>
  <c r="AF865" i="27" s="1"/>
  <c r="AC501" i="27"/>
  <c r="AF501" i="27" s="1"/>
  <c r="AC721" i="27"/>
  <c r="AF721" i="27" s="1"/>
  <c r="AC114" i="27"/>
  <c r="AF114" i="27" s="1"/>
  <c r="AC700" i="27"/>
  <c r="AF700" i="27" s="1"/>
  <c r="AC72" i="27"/>
  <c r="AF72" i="27" s="1"/>
  <c r="AC241" i="27"/>
  <c r="AF241" i="27" s="1"/>
  <c r="AC801" i="27"/>
  <c r="AF801" i="27" s="1"/>
  <c r="AC545" i="27"/>
  <c r="AF545" i="27" s="1"/>
  <c r="AC738" i="27"/>
  <c r="AF738" i="27" s="1"/>
  <c r="AC367" i="27"/>
  <c r="AF367" i="27" s="1"/>
  <c r="AC245" i="27"/>
  <c r="AF245" i="27" s="1"/>
  <c r="AC938" i="27"/>
  <c r="AF938" i="27" s="1"/>
  <c r="AC550" i="26"/>
  <c r="AF550" i="26" s="1"/>
  <c r="AC807" i="24"/>
  <c r="AF807" i="24" s="1"/>
  <c r="AC159" i="24"/>
  <c r="AF159" i="24" s="1"/>
  <c r="AC472" i="24"/>
  <c r="AF472" i="24" s="1"/>
  <c r="AC515" i="24"/>
  <c r="AF515" i="24" s="1"/>
  <c r="AC593" i="24"/>
  <c r="AF593" i="24" s="1"/>
  <c r="AC578" i="24"/>
  <c r="AF578" i="24" s="1"/>
  <c r="AC720" i="24"/>
  <c r="AF720" i="24" s="1"/>
  <c r="AC966" i="24"/>
  <c r="AF966" i="24" s="1"/>
  <c r="AC45" i="24"/>
  <c r="AF45" i="24" s="1"/>
  <c r="AC360" i="24"/>
  <c r="AF360" i="24" s="1"/>
  <c r="AC296" i="24"/>
  <c r="AF296" i="24" s="1"/>
  <c r="AC527" i="24"/>
  <c r="AF527" i="24" s="1"/>
  <c r="AC662" i="24"/>
  <c r="AF662" i="24" s="1"/>
  <c r="AC873" i="24"/>
  <c r="AF873" i="24" s="1"/>
  <c r="AC968" i="24"/>
  <c r="AF968" i="24" s="1"/>
  <c r="AC942" i="24"/>
  <c r="AF942" i="24" s="1"/>
  <c r="AC912" i="24"/>
  <c r="AF912" i="24" s="1"/>
  <c r="AC91" i="24"/>
  <c r="AF91" i="24" s="1"/>
  <c r="AC145" i="24"/>
  <c r="AF145" i="24" s="1"/>
  <c r="AC173" i="24"/>
  <c r="AF173" i="24" s="1"/>
  <c r="AC392" i="24"/>
  <c r="AF392" i="24" s="1"/>
  <c r="AC50" i="24"/>
  <c r="AF50" i="24" s="1"/>
  <c r="AC866" i="24"/>
  <c r="AF866" i="24" s="1"/>
  <c r="AC583" i="24"/>
  <c r="AF583" i="24" s="1"/>
  <c r="AC506" i="24"/>
  <c r="AF506" i="24" s="1"/>
  <c r="AC449" i="24"/>
  <c r="AF449" i="24" s="1"/>
  <c r="AC111" i="24"/>
  <c r="AF111" i="24" s="1"/>
  <c r="AC176" i="24"/>
  <c r="AF176" i="24" s="1"/>
  <c r="AC348" i="24"/>
  <c r="AF348" i="24" s="1"/>
  <c r="AC131" i="24"/>
  <c r="AF131" i="24" s="1"/>
  <c r="AC373" i="24"/>
  <c r="AF373" i="24" s="1"/>
  <c r="AC627" i="24"/>
  <c r="AF627" i="24" s="1"/>
  <c r="AC739" i="24"/>
  <c r="AF739" i="24" s="1"/>
  <c r="AC239" i="24"/>
  <c r="AF239" i="24" s="1"/>
  <c r="AC465" i="24"/>
  <c r="AF465" i="24" s="1"/>
  <c r="AC116" i="24"/>
  <c r="AF116" i="24" s="1"/>
  <c r="AC121" i="24"/>
  <c r="AF121" i="24" s="1"/>
  <c r="AC341" i="24"/>
  <c r="AF341" i="24" s="1"/>
  <c r="AC147" i="24"/>
  <c r="AF147" i="24" s="1"/>
  <c r="AC184" i="24"/>
  <c r="AF184" i="24" s="1"/>
  <c r="AC571" i="24"/>
  <c r="AF571" i="24" s="1"/>
  <c r="AC389" i="24"/>
  <c r="AF389" i="24" s="1"/>
  <c r="AC522" i="24"/>
  <c r="AF522" i="24" s="1"/>
  <c r="AC819" i="24"/>
  <c r="AF819" i="24" s="1"/>
  <c r="AC135" i="24"/>
  <c r="AF135" i="24" s="1"/>
  <c r="AC165" i="24"/>
  <c r="AF165" i="24" s="1"/>
  <c r="AC555" i="24"/>
  <c r="AF555" i="24" s="1"/>
  <c r="AC760" i="24"/>
  <c r="AF760" i="24" s="1"/>
  <c r="AC708" i="24"/>
  <c r="AF708" i="24" s="1"/>
  <c r="AC939" i="24"/>
  <c r="AF939" i="24" s="1"/>
  <c r="AC190" i="24"/>
  <c r="AF190" i="24" s="1"/>
  <c r="AG190" i="24" s="1"/>
  <c r="AC124" i="24"/>
  <c r="AF124" i="24" s="1"/>
  <c r="AC343" i="24"/>
  <c r="AF343" i="24" s="1"/>
  <c r="AC322" i="24"/>
  <c r="AF322" i="24" s="1"/>
  <c r="AC511" i="24"/>
  <c r="AF511" i="24" s="1"/>
  <c r="AC421" i="24"/>
  <c r="AF421" i="24" s="1"/>
  <c r="AC724" i="24"/>
  <c r="AF724" i="24" s="1"/>
  <c r="AC635" i="24"/>
  <c r="AF635" i="24" s="1"/>
  <c r="AC217" i="24"/>
  <c r="AF217" i="24" s="1"/>
  <c r="AC128" i="24"/>
  <c r="AF128" i="24" s="1"/>
  <c r="AC794" i="24"/>
  <c r="AF794" i="24" s="1"/>
  <c r="AC683" i="24"/>
  <c r="AF683" i="24" s="1"/>
  <c r="AC645" i="24"/>
  <c r="AF645" i="24" s="1"/>
  <c r="AC756" i="24"/>
  <c r="AF756" i="24" s="1"/>
  <c r="AC223" i="24"/>
  <c r="AF223" i="24" s="1"/>
  <c r="AC220" i="24"/>
  <c r="AF220" i="24" s="1"/>
  <c r="AC84" i="24"/>
  <c r="AF84" i="24" s="1"/>
  <c r="AC867" i="24"/>
  <c r="AF867" i="24" s="1"/>
  <c r="AC709" i="24"/>
  <c r="AF709" i="24" s="1"/>
  <c r="AC770" i="24"/>
  <c r="AF770" i="24" s="1"/>
  <c r="AC893" i="24"/>
  <c r="AF893" i="24" s="1"/>
  <c r="AC241" i="24"/>
  <c r="AF241" i="24" s="1"/>
  <c r="AC136" i="24"/>
  <c r="AF136" i="24" s="1"/>
  <c r="AC340" i="24"/>
  <c r="AF340" i="24" s="1"/>
  <c r="AC782" i="24"/>
  <c r="AF782" i="24" s="1"/>
  <c r="AG782" i="24" s="1"/>
  <c r="AC647" i="24"/>
  <c r="AF647" i="24" s="1"/>
  <c r="AC740" i="24"/>
  <c r="AF740" i="24" s="1"/>
  <c r="AC986" i="24"/>
  <c r="AF986" i="24" s="1"/>
  <c r="AC617" i="24"/>
  <c r="AF617" i="24" s="1"/>
  <c r="AC903" i="24"/>
  <c r="AF903" i="24" s="1"/>
  <c r="AC332" i="24"/>
  <c r="AF332" i="24" s="1"/>
  <c r="AC211" i="24"/>
  <c r="AF211" i="24" s="1"/>
  <c r="AC418" i="24"/>
  <c r="AF418" i="24" s="1"/>
  <c r="AC818" i="24"/>
  <c r="AF818" i="24" s="1"/>
  <c r="AC852" i="24"/>
  <c r="AF852" i="24" s="1"/>
  <c r="AC1016" i="24"/>
  <c r="AF1016" i="24" s="1"/>
  <c r="AC39" i="24"/>
  <c r="AF39" i="24" s="1"/>
  <c r="AC337" i="24"/>
  <c r="AF337" i="24" s="1"/>
  <c r="AC213" i="24"/>
  <c r="AF213" i="24" s="1"/>
  <c r="AC829" i="24"/>
  <c r="AF829" i="24" s="1"/>
  <c r="AC394" i="24"/>
  <c r="AF394" i="24" s="1"/>
  <c r="AC1011" i="24"/>
  <c r="AF1011" i="24" s="1"/>
  <c r="AC870" i="24"/>
  <c r="AF870" i="24" s="1"/>
  <c r="AC32" i="24"/>
  <c r="AF32" i="24" s="1"/>
  <c r="AC844" i="24"/>
  <c r="AF844" i="24" s="1"/>
  <c r="AC80" i="24"/>
  <c r="AF80" i="24" s="1"/>
  <c r="AC857" i="24"/>
  <c r="AF857" i="24" s="1"/>
  <c r="AC614" i="24"/>
  <c r="AF614" i="24" s="1"/>
  <c r="AC863" i="24"/>
  <c r="AF863" i="24" s="1"/>
  <c r="AG863" i="24" s="1"/>
  <c r="AC95" i="24"/>
  <c r="AF95" i="24" s="1"/>
  <c r="AC668" i="24"/>
  <c r="AF668" i="24" s="1"/>
  <c r="AC904" i="24"/>
  <c r="AF904" i="24" s="1"/>
  <c r="AC379" i="24"/>
  <c r="AF379" i="24" s="1"/>
  <c r="AC745" i="24"/>
  <c r="AF745" i="24" s="1"/>
  <c r="AC468" i="24"/>
  <c r="AF468" i="24" s="1"/>
  <c r="AC734" i="24"/>
  <c r="AF734" i="24" s="1"/>
  <c r="AC445" i="24"/>
  <c r="AF445" i="24" s="1"/>
  <c r="AC811" i="24"/>
  <c r="AF811" i="24" s="1"/>
  <c r="AC691" i="24"/>
  <c r="AF691" i="24" s="1"/>
  <c r="AC709" i="25"/>
  <c r="AF709" i="25" s="1"/>
  <c r="AC818" i="26"/>
  <c r="AF818" i="26" s="1"/>
  <c r="AC195" i="26"/>
  <c r="AF195" i="26" s="1"/>
  <c r="AC330" i="26"/>
  <c r="AF330" i="26" s="1"/>
  <c r="AC101" i="26"/>
  <c r="AF101" i="26" s="1"/>
  <c r="AC377" i="26"/>
  <c r="AF377" i="26" s="1"/>
  <c r="AC433" i="26"/>
  <c r="AF433" i="26" s="1"/>
  <c r="AC179" i="26"/>
  <c r="AF179" i="26" s="1"/>
  <c r="AC446" i="26"/>
  <c r="AF446" i="26" s="1"/>
  <c r="AC171" i="26"/>
  <c r="AF171" i="26" s="1"/>
  <c r="AC358" i="26"/>
  <c r="AF358" i="26" s="1"/>
  <c r="AC23" i="26"/>
  <c r="AF23" i="26" s="1"/>
  <c r="AC191" i="26"/>
  <c r="AF191" i="26" s="1"/>
  <c r="AC45" i="26"/>
  <c r="AF45" i="26" s="1"/>
  <c r="AC173" i="26"/>
  <c r="AF173" i="26" s="1"/>
  <c r="AC337" i="26"/>
  <c r="AF337" i="26" s="1"/>
  <c r="AC676" i="26"/>
  <c r="AF676" i="26" s="1"/>
  <c r="AC353" i="26"/>
  <c r="AF353" i="26" s="1"/>
  <c r="AC37" i="26"/>
  <c r="AF37" i="26" s="1"/>
  <c r="AC383" i="26"/>
  <c r="AF383" i="26" s="1"/>
  <c r="AC160" i="26"/>
  <c r="AF160" i="26" s="1"/>
  <c r="AC311" i="26"/>
  <c r="AF311" i="26" s="1"/>
  <c r="AC77" i="26"/>
  <c r="AF77" i="26" s="1"/>
  <c r="AC47" i="26"/>
  <c r="AF47" i="26" s="1"/>
  <c r="AC185" i="26"/>
  <c r="AF185" i="26" s="1"/>
  <c r="AC107" i="26"/>
  <c r="AF107" i="26" s="1"/>
  <c r="AC419" i="26"/>
  <c r="AF419" i="26" s="1"/>
  <c r="AC887" i="26"/>
  <c r="AF887" i="26" s="1"/>
  <c r="AC919" i="26"/>
  <c r="AF919" i="26" s="1"/>
  <c r="AG919" i="26" s="1"/>
  <c r="AC94" i="26"/>
  <c r="AF94" i="26" s="1"/>
  <c r="AC165" i="26"/>
  <c r="AF165" i="26" s="1"/>
  <c r="AC373" i="26"/>
  <c r="AF373" i="26" s="1"/>
  <c r="AC117" i="26"/>
  <c r="AF117" i="26" s="1"/>
  <c r="AC40" i="26"/>
  <c r="AF40" i="26" s="1"/>
  <c r="AC275" i="26"/>
  <c r="AF275" i="26" s="1"/>
  <c r="AC297" i="26"/>
  <c r="AF297" i="26" s="1"/>
  <c r="AC395" i="26"/>
  <c r="AF395" i="26" s="1"/>
  <c r="AC313" i="26"/>
  <c r="AF313" i="26" s="1"/>
  <c r="AC588" i="26"/>
  <c r="AF588" i="26" s="1"/>
  <c r="AC374" i="26"/>
  <c r="AF374" i="26" s="1"/>
  <c r="AC59" i="26"/>
  <c r="AF59" i="26" s="1"/>
  <c r="AC60" i="26"/>
  <c r="AF60" i="26" s="1"/>
  <c r="AC350" i="26"/>
  <c r="AF350" i="26" s="1"/>
  <c r="AC842" i="26"/>
  <c r="AF842" i="26" s="1"/>
  <c r="AC434" i="26"/>
  <c r="AF434" i="26" s="1"/>
  <c r="AC895" i="26"/>
  <c r="AF895" i="26" s="1"/>
  <c r="AC236" i="26"/>
  <c r="AF236" i="26" s="1"/>
  <c r="AC879" i="26"/>
  <c r="AF879" i="26" s="1"/>
  <c r="AC897" i="26"/>
  <c r="AF897" i="26" s="1"/>
  <c r="AC957" i="26"/>
  <c r="AF957" i="26" s="1"/>
  <c r="AC86" i="26"/>
  <c r="AF86" i="26" s="1"/>
  <c r="AC634" i="26"/>
  <c r="AF634" i="26" s="1"/>
  <c r="AC250" i="26"/>
  <c r="AF250" i="26" s="1"/>
  <c r="AC684" i="26"/>
  <c r="AF684" i="26" s="1"/>
  <c r="AC747" i="26"/>
  <c r="AF747" i="26" s="1"/>
  <c r="AC252" i="26"/>
  <c r="AF252" i="26" s="1"/>
  <c r="AC508" i="26"/>
  <c r="AF508" i="26" s="1"/>
  <c r="AC751" i="26"/>
  <c r="AF751" i="26" s="1"/>
  <c r="AC661" i="26"/>
  <c r="AF661" i="26" s="1"/>
  <c r="AC601" i="26"/>
  <c r="AF601" i="26" s="1"/>
  <c r="AC266" i="26"/>
  <c r="AF266" i="26" s="1"/>
  <c r="AC577" i="26"/>
  <c r="AF577" i="26" s="1"/>
  <c r="AC604" i="26"/>
  <c r="AF604" i="26" s="1"/>
  <c r="AC172" i="26"/>
  <c r="AF172" i="26" s="1"/>
  <c r="AC776" i="26"/>
  <c r="AF776" i="26" s="1"/>
  <c r="AC740" i="26"/>
  <c r="AF740" i="26" s="1"/>
  <c r="AC812" i="26"/>
  <c r="AF812" i="26" s="1"/>
  <c r="AC178" i="26"/>
  <c r="AF178" i="26" s="1"/>
  <c r="AC493" i="26"/>
  <c r="AF493" i="26" s="1"/>
  <c r="AC478" i="26"/>
  <c r="AF478" i="26" s="1"/>
  <c r="AC513" i="26"/>
  <c r="AF513" i="26" s="1"/>
  <c r="AC750" i="26"/>
  <c r="AF750" i="26" s="1"/>
  <c r="AC947" i="26"/>
  <c r="AF947" i="26" s="1"/>
  <c r="AC384" i="26"/>
  <c r="AF384" i="26" s="1"/>
  <c r="AC83" i="26"/>
  <c r="AF83" i="26" s="1"/>
  <c r="AC664" i="26"/>
  <c r="AF664" i="26" s="1"/>
  <c r="AC625" i="26"/>
  <c r="AF625" i="26" s="1"/>
  <c r="AC838" i="26"/>
  <c r="AF838" i="26" s="1"/>
  <c r="AC491" i="26"/>
  <c r="AF491" i="26" s="1"/>
  <c r="AC119" i="26"/>
  <c r="AF119" i="26" s="1"/>
  <c r="AC207" i="26"/>
  <c r="AF207" i="26" s="1"/>
  <c r="AC447" i="26"/>
  <c r="AF447" i="26" s="1"/>
  <c r="AC499" i="26"/>
  <c r="AF499" i="26" s="1"/>
  <c r="AC538" i="26"/>
  <c r="AF538" i="26" s="1"/>
  <c r="AC719" i="26"/>
  <c r="AF719" i="26" s="1"/>
  <c r="AC762" i="26"/>
  <c r="AF762" i="26" s="1"/>
  <c r="AC1004" i="26"/>
  <c r="AF1004" i="26" s="1"/>
  <c r="AC389" i="26"/>
  <c r="AF389" i="26" s="1"/>
  <c r="AC369" i="26"/>
  <c r="AF369" i="26" s="1"/>
  <c r="AC111" i="26"/>
  <c r="AF111" i="26" s="1"/>
  <c r="AC836" i="26"/>
  <c r="AF836" i="26" s="1"/>
  <c r="AC116" i="26"/>
  <c r="AF116" i="26" s="1"/>
  <c r="AC595" i="26"/>
  <c r="AF595" i="26" s="1"/>
  <c r="AC763" i="26"/>
  <c r="AF763" i="26" s="1"/>
  <c r="AC891" i="26"/>
  <c r="AF891" i="26" s="1"/>
  <c r="AC785" i="26"/>
  <c r="AF785" i="26" s="1"/>
  <c r="AC42" i="26"/>
  <c r="AF42" i="26" s="1"/>
  <c r="AC344" i="26"/>
  <c r="AF344" i="26" s="1"/>
  <c r="AC522" i="26"/>
  <c r="AF522" i="26" s="1"/>
  <c r="AC725" i="26"/>
  <c r="AF725" i="26" s="1"/>
  <c r="AG725" i="26" s="1"/>
  <c r="AC827" i="26"/>
  <c r="AF827" i="26" s="1"/>
  <c r="AC790" i="26"/>
  <c r="AF790" i="26" s="1"/>
  <c r="AC761" i="26"/>
  <c r="AF761" i="26" s="1"/>
  <c r="AC839" i="26"/>
  <c r="AF839" i="26" s="1"/>
  <c r="AC1002" i="26"/>
  <c r="AF1002" i="26" s="1"/>
  <c r="AC603" i="26"/>
  <c r="AF603" i="26" s="1"/>
  <c r="AC759" i="26"/>
  <c r="AF759" i="26" s="1"/>
  <c r="AC452" i="26"/>
  <c r="AF452" i="26" s="1"/>
  <c r="AC908" i="26"/>
  <c r="AF908" i="26" s="1"/>
  <c r="AC592" i="26"/>
  <c r="AF592" i="26" s="1"/>
  <c r="AC929" i="26"/>
  <c r="AF929" i="26" s="1"/>
  <c r="AC579" i="26"/>
  <c r="AF579" i="26" s="1"/>
  <c r="AC877" i="26"/>
  <c r="AF877" i="26" s="1"/>
  <c r="AC781" i="26"/>
  <c r="AF781" i="26" s="1"/>
  <c r="AC946" i="26"/>
  <c r="AF946" i="26" s="1"/>
  <c r="AC470" i="27"/>
  <c r="AF470" i="27" s="1"/>
  <c r="AC232" i="27"/>
  <c r="AF232" i="27" s="1"/>
  <c r="AC169" i="27"/>
  <c r="AF169" i="27" s="1"/>
  <c r="AC390" i="27"/>
  <c r="AF390" i="27" s="1"/>
  <c r="AG390" i="27" s="1"/>
  <c r="AC623" i="27"/>
  <c r="AF623" i="27" s="1"/>
  <c r="AC549" i="27"/>
  <c r="AF549" i="27" s="1"/>
  <c r="AC335" i="27"/>
  <c r="AF335" i="27" s="1"/>
  <c r="AC767" i="27"/>
  <c r="AF767" i="27" s="1"/>
  <c r="AC945" i="27"/>
  <c r="AF945" i="27" s="1"/>
  <c r="AC896" i="27"/>
  <c r="AF896" i="27" s="1"/>
  <c r="AC351" i="27"/>
  <c r="AF351" i="27" s="1"/>
  <c r="AC94" i="27"/>
  <c r="AF94" i="27" s="1"/>
  <c r="AC124" i="27"/>
  <c r="AF124" i="27" s="1"/>
  <c r="AC181" i="27"/>
  <c r="AF181" i="27" s="1"/>
  <c r="AC765" i="27"/>
  <c r="AF765" i="27" s="1"/>
  <c r="AC651" i="27"/>
  <c r="AF651" i="27" s="1"/>
  <c r="AC556" i="27"/>
  <c r="AF556" i="27" s="1"/>
  <c r="AC631" i="27"/>
  <c r="AF631" i="27" s="1"/>
  <c r="AC464" i="27"/>
  <c r="AF464" i="27" s="1"/>
  <c r="AC234" i="27"/>
  <c r="AF234" i="27" s="1"/>
  <c r="AC638" i="27"/>
  <c r="AF638" i="27" s="1"/>
  <c r="AC84" i="27"/>
  <c r="AF84" i="27" s="1"/>
  <c r="AC546" i="27"/>
  <c r="AF546" i="27" s="1"/>
  <c r="AC535" i="27"/>
  <c r="AF535" i="27" s="1"/>
  <c r="AC633" i="27"/>
  <c r="AF633" i="27" s="1"/>
  <c r="AC815" i="27"/>
  <c r="AF815" i="27" s="1"/>
  <c r="AC400" i="27"/>
  <c r="AF400" i="27" s="1"/>
  <c r="AC995" i="27"/>
  <c r="AF995" i="27" s="1"/>
  <c r="AC962" i="27"/>
  <c r="AF962" i="27" s="1"/>
  <c r="AC974" i="27"/>
  <c r="AF974" i="27" s="1"/>
  <c r="AC128" i="27"/>
  <c r="AF128" i="27" s="1"/>
  <c r="AC106" i="27"/>
  <c r="AF106" i="27" s="1"/>
  <c r="AC90" i="27"/>
  <c r="AF90" i="27" s="1"/>
  <c r="AC469" i="27"/>
  <c r="AF469" i="27" s="1"/>
  <c r="AC381" i="27"/>
  <c r="AF381" i="27" s="1"/>
  <c r="AC627" i="27"/>
  <c r="AF627" i="27" s="1"/>
  <c r="AC495" i="27"/>
  <c r="AF495" i="27" s="1"/>
  <c r="AC408" i="27"/>
  <c r="AF408" i="27" s="1"/>
  <c r="AC1007" i="27"/>
  <c r="AF1007" i="27" s="1"/>
  <c r="AC926" i="27"/>
  <c r="AF926" i="27" s="1"/>
  <c r="AC941" i="27"/>
  <c r="AF941" i="27" s="1"/>
  <c r="AC903" i="27"/>
  <c r="AF903" i="27" s="1"/>
  <c r="AC184" i="27"/>
  <c r="AF184" i="27" s="1"/>
  <c r="AC108" i="27"/>
  <c r="AF108" i="27" s="1"/>
  <c r="AC189" i="27"/>
  <c r="AF189" i="27" s="1"/>
  <c r="AC619" i="27"/>
  <c r="AF619" i="27" s="1"/>
  <c r="AC672" i="27"/>
  <c r="AF672" i="27" s="1"/>
  <c r="AC856" i="27"/>
  <c r="AF856" i="27" s="1"/>
  <c r="AC723" i="27"/>
  <c r="AF723" i="27" s="1"/>
  <c r="AC963" i="27"/>
  <c r="AF963" i="27" s="1"/>
  <c r="AC1016" i="27"/>
  <c r="AF1016" i="27" s="1"/>
  <c r="AC919" i="27"/>
  <c r="AF919" i="27" s="1"/>
  <c r="AC137" i="27"/>
  <c r="AF137" i="27" s="1"/>
  <c r="AC152" i="27"/>
  <c r="AF152" i="27" s="1"/>
  <c r="AC86" i="27"/>
  <c r="AF86" i="27" s="1"/>
  <c r="AC480" i="27"/>
  <c r="AF480" i="27" s="1"/>
  <c r="AC441" i="27"/>
  <c r="AF441" i="27" s="1"/>
  <c r="AC859" i="27"/>
  <c r="AF859" i="27" s="1"/>
  <c r="AC314" i="27"/>
  <c r="AF314" i="27" s="1"/>
  <c r="AC536" i="27"/>
  <c r="AF536" i="27" s="1"/>
  <c r="AC787" i="27"/>
  <c r="AF787" i="27" s="1"/>
  <c r="AC971" i="27"/>
  <c r="AF971" i="27" s="1"/>
  <c r="AC630" i="27"/>
  <c r="AF630" i="27" s="1"/>
  <c r="AC566" i="27"/>
  <c r="AF566" i="27" s="1"/>
  <c r="AC168" i="27"/>
  <c r="AF168" i="27" s="1"/>
  <c r="AC635" i="27"/>
  <c r="AF635" i="27" s="1"/>
  <c r="AC840" i="27"/>
  <c r="AF840" i="27" s="1"/>
  <c r="AC421" i="27"/>
  <c r="AF421" i="27" s="1"/>
  <c r="AC543" i="27"/>
  <c r="AF543" i="27" s="1"/>
  <c r="AC432" i="27"/>
  <c r="AF432" i="27" s="1"/>
  <c r="AC374" i="27"/>
  <c r="AF374" i="27" s="1"/>
  <c r="AC193" i="27"/>
  <c r="AF193" i="27" s="1"/>
  <c r="AC756" i="27"/>
  <c r="AF756" i="27" s="1"/>
  <c r="AC294" i="27"/>
  <c r="AF294" i="27" s="1"/>
  <c r="AC970" i="27"/>
  <c r="AF970" i="27" s="1"/>
  <c r="AC23" i="27"/>
  <c r="AF23" i="27" s="1"/>
  <c r="AC199" i="27"/>
  <c r="AF199" i="27" s="1"/>
  <c r="AC163" i="27"/>
  <c r="AF163" i="27" s="1"/>
  <c r="AC533" i="27"/>
  <c r="AF533" i="27" s="1"/>
  <c r="AC811" i="27"/>
  <c r="AF811" i="27" s="1"/>
  <c r="AC103" i="27"/>
  <c r="AF103" i="27" s="1"/>
  <c r="AC559" i="27"/>
  <c r="AF559" i="27" s="1"/>
  <c r="AC160" i="27"/>
  <c r="AF160" i="27" s="1"/>
  <c r="AC785" i="27"/>
  <c r="AF785" i="27" s="1"/>
  <c r="AC620" i="27"/>
  <c r="AF620" i="27" s="1"/>
  <c r="AC994" i="27"/>
  <c r="AF994" i="27" s="1"/>
  <c r="AC104" i="27"/>
  <c r="AF104" i="27" s="1"/>
  <c r="AC265" i="27"/>
  <c r="AF265" i="27" s="1"/>
  <c r="AC744" i="27"/>
  <c r="AF744" i="27" s="1"/>
  <c r="AC1003" i="27"/>
  <c r="AF1003" i="27" s="1"/>
  <c r="AC952" i="27"/>
  <c r="AF952" i="27" s="1"/>
  <c r="AC582" i="27"/>
  <c r="AF582" i="27" s="1"/>
  <c r="AC581" i="27"/>
  <c r="AF581" i="27" s="1"/>
  <c r="AC649" i="27"/>
  <c r="AF649" i="27" s="1"/>
  <c r="AC718" i="27"/>
  <c r="AF718" i="27" s="1"/>
  <c r="AC975" i="27"/>
  <c r="AF975" i="27" s="1"/>
  <c r="AC742" i="27"/>
  <c r="AF742" i="27" s="1"/>
  <c r="AC311" i="27"/>
  <c r="AF311" i="27" s="1"/>
  <c r="AC364" i="27"/>
  <c r="AF364" i="27" s="1"/>
  <c r="AC477" i="27"/>
  <c r="AF477" i="27" s="1"/>
  <c r="AC986" i="27"/>
  <c r="AF986" i="27" s="1"/>
  <c r="AC569" i="27"/>
  <c r="AF569" i="27" s="1"/>
  <c r="AC773" i="27"/>
  <c r="AF773" i="27" s="1"/>
  <c r="AC882" i="27"/>
  <c r="AF882" i="27" s="1"/>
  <c r="AC775" i="24"/>
  <c r="AF775" i="24" s="1"/>
  <c r="AC791" i="24"/>
  <c r="AF791" i="24" s="1"/>
  <c r="AC823" i="24"/>
  <c r="AF823" i="24" s="1"/>
  <c r="AC654" i="26"/>
  <c r="AF654" i="26" s="1"/>
  <c r="AC811" i="26"/>
  <c r="AF811" i="26" s="1"/>
  <c r="AC238" i="26"/>
  <c r="AF238" i="26" s="1"/>
  <c r="AC606" i="26"/>
  <c r="AF606" i="26" s="1"/>
  <c r="AC558" i="26"/>
  <c r="AF558" i="26" s="1"/>
  <c r="AC69" i="26"/>
  <c r="AF69" i="26" s="1"/>
  <c r="AC726" i="26"/>
  <c r="AF726" i="26" s="1"/>
  <c r="AC829" i="27"/>
  <c r="AF829" i="27" s="1"/>
  <c r="AC420" i="27"/>
  <c r="AF420" i="27" s="1"/>
  <c r="AC603" i="27"/>
  <c r="AF603" i="27" s="1"/>
  <c r="AC22" i="26"/>
  <c r="AF22" i="26" s="1"/>
  <c r="AC901" i="26"/>
  <c r="AF901" i="26" s="1"/>
  <c r="AC210" i="26"/>
  <c r="AF210" i="26" s="1"/>
  <c r="AC198" i="26"/>
  <c r="AF198" i="26" s="1"/>
  <c r="AC232" i="26"/>
  <c r="AF232" i="26" s="1"/>
  <c r="AC688" i="26"/>
  <c r="AF688" i="26" s="1"/>
  <c r="AC801" i="26"/>
  <c r="AF801" i="26" s="1"/>
  <c r="AC650" i="26"/>
  <c r="AF650" i="26" s="1"/>
  <c r="AC705" i="26"/>
  <c r="AF705" i="26" s="1"/>
  <c r="AC583" i="26"/>
  <c r="AF583" i="26" s="1"/>
  <c r="AC649" i="26"/>
  <c r="AF649" i="26" s="1"/>
  <c r="AC379" i="26"/>
  <c r="AF379" i="26" s="1"/>
  <c r="AC629" i="26"/>
  <c r="AF629" i="26" s="1"/>
  <c r="AC599" i="26"/>
  <c r="AF599" i="26" s="1"/>
  <c r="AC903" i="26"/>
  <c r="AF903" i="26" s="1"/>
  <c r="AC308" i="26"/>
  <c r="AF308" i="26" s="1"/>
  <c r="AC979" i="26"/>
  <c r="AF979" i="26" s="1"/>
  <c r="AC916" i="26"/>
  <c r="AF916" i="26" s="1"/>
  <c r="AC870" i="26"/>
  <c r="AF870" i="26" s="1"/>
  <c r="AC144" i="27"/>
  <c r="AF144" i="27" s="1"/>
  <c r="AC1001" i="27"/>
  <c r="AF1001" i="27" s="1"/>
  <c r="AC143" i="27"/>
  <c r="AF143" i="27" s="1"/>
  <c r="AC884" i="27"/>
  <c r="AF884" i="27" s="1"/>
  <c r="AC283" i="27"/>
  <c r="AF283" i="27" s="1"/>
  <c r="AC429" i="27"/>
  <c r="AF429" i="27" s="1"/>
  <c r="AC935" i="27"/>
  <c r="AF935" i="27" s="1"/>
  <c r="AC186" i="27"/>
  <c r="AF186" i="27" s="1"/>
  <c r="AC500" i="27"/>
  <c r="AF500" i="27" s="1"/>
  <c r="AC330" i="27"/>
  <c r="AF330" i="27" s="1"/>
  <c r="AC487" i="27"/>
  <c r="AF487" i="27" s="1"/>
  <c r="AC505" i="27"/>
  <c r="AF505" i="27" s="1"/>
  <c r="AC387" i="27"/>
  <c r="AF387" i="27" s="1"/>
  <c r="AC753" i="27"/>
  <c r="AF753" i="27" s="1"/>
  <c r="AC36" i="27"/>
  <c r="AF36" i="27" s="1"/>
  <c r="AC579" i="27"/>
  <c r="AF579" i="27" s="1"/>
  <c r="AC167" i="27"/>
  <c r="AF167" i="27" s="1"/>
  <c r="AG167" i="27" s="1"/>
  <c r="AC557" i="27"/>
  <c r="AF557" i="27" s="1"/>
  <c r="AC850" i="26"/>
  <c r="AF850" i="26" s="1"/>
  <c r="AC859" i="26"/>
  <c r="AF859" i="26" s="1"/>
  <c r="AC101" i="27"/>
  <c r="AF101" i="27" s="1"/>
  <c r="AC425" i="24"/>
  <c r="AF425" i="24" s="1"/>
  <c r="AC125" i="24"/>
  <c r="AF125" i="24" s="1"/>
  <c r="AC214" i="24"/>
  <c r="AF214" i="24" s="1"/>
  <c r="AC162" i="24"/>
  <c r="AF162" i="24" s="1"/>
  <c r="AC115" i="24"/>
  <c r="AF115" i="24" s="1"/>
  <c r="AC423" i="24"/>
  <c r="AF423" i="24" s="1"/>
  <c r="AC673" i="24"/>
  <c r="AF673" i="24" s="1"/>
  <c r="AC810" i="24"/>
  <c r="AF810" i="24" s="1"/>
  <c r="AC433" i="24"/>
  <c r="AF433" i="24" s="1"/>
  <c r="AC87" i="24"/>
  <c r="AF87" i="24" s="1"/>
  <c r="AC383" i="24"/>
  <c r="AF383" i="24" s="1"/>
  <c r="AC385" i="24"/>
  <c r="AF385" i="24" s="1"/>
  <c r="AC498" i="24"/>
  <c r="AF498" i="24" s="1"/>
  <c r="AC974" i="24"/>
  <c r="AF974" i="24" s="1"/>
  <c r="AC1003" i="24"/>
  <c r="AF1003" i="24" s="1"/>
  <c r="AC100" i="24"/>
  <c r="AF100" i="24" s="1"/>
  <c r="AC54" i="24"/>
  <c r="AF54" i="24" s="1"/>
  <c r="AC237" i="24"/>
  <c r="AF237" i="24" s="1"/>
  <c r="AC266" i="24"/>
  <c r="AF266" i="24" s="1"/>
  <c r="AC496" i="24"/>
  <c r="AF496" i="24" s="1"/>
  <c r="AC248" i="24"/>
  <c r="AF248" i="24" s="1"/>
  <c r="AC439" i="24"/>
  <c r="AF439" i="24" s="1"/>
  <c r="AC620" i="24"/>
  <c r="AF620" i="24" s="1"/>
  <c r="AC690" i="24"/>
  <c r="AF690" i="24" s="1"/>
  <c r="AC913" i="24"/>
  <c r="AF913" i="24" s="1"/>
  <c r="AC561" i="24"/>
  <c r="AF561" i="24" s="1"/>
  <c r="AC871" i="24"/>
  <c r="AF871" i="24" s="1"/>
  <c r="AC209" i="24"/>
  <c r="AF209" i="24" s="1"/>
  <c r="AC251" i="24"/>
  <c r="AF251" i="24" s="1"/>
  <c r="AC188" i="24"/>
  <c r="AF188" i="24" s="1"/>
  <c r="AC240" i="24"/>
  <c r="AF240" i="24" s="1"/>
  <c r="AC485" i="24"/>
  <c r="AF485" i="24" s="1"/>
  <c r="AC660" i="24"/>
  <c r="AF660" i="24" s="1"/>
  <c r="AC758" i="24"/>
  <c r="AF758" i="24" s="1"/>
  <c r="AC577" i="24"/>
  <c r="AF577" i="24" s="1"/>
  <c r="AC60" i="24"/>
  <c r="AF60" i="24" s="1"/>
  <c r="AC151" i="24"/>
  <c r="AF151" i="24" s="1"/>
  <c r="AC488" i="24"/>
  <c r="AF488" i="24" s="1"/>
  <c r="AC208" i="24"/>
  <c r="AF208" i="24" s="1"/>
  <c r="AC277" i="24"/>
  <c r="AF277" i="24" s="1"/>
  <c r="AC601" i="24"/>
  <c r="AF601" i="24" s="1"/>
  <c r="AC517" i="24"/>
  <c r="AF517" i="24" s="1"/>
  <c r="AC632" i="24"/>
  <c r="AF632" i="24" s="1"/>
  <c r="AC768" i="24"/>
  <c r="AF768" i="24" s="1"/>
  <c r="AC557" i="24"/>
  <c r="AF557" i="24" s="1"/>
  <c r="AC78" i="24"/>
  <c r="AF78" i="24" s="1"/>
  <c r="AC41" i="24"/>
  <c r="AF41" i="24" s="1"/>
  <c r="AC352" i="24"/>
  <c r="AF352" i="24" s="1"/>
  <c r="AC201" i="24"/>
  <c r="AF201" i="24" s="1"/>
  <c r="AC644" i="24"/>
  <c r="AF644" i="24" s="1"/>
  <c r="AC723" i="24"/>
  <c r="AF723" i="24" s="1"/>
  <c r="AC894" i="24"/>
  <c r="AF894" i="24" s="1"/>
  <c r="AC581" i="24"/>
  <c r="AF581" i="24" s="1"/>
  <c r="AC999" i="24"/>
  <c r="AF999" i="24" s="1"/>
  <c r="AC71" i="24"/>
  <c r="AF71" i="24" s="1"/>
  <c r="AC51" i="24"/>
  <c r="AF51" i="24" s="1"/>
  <c r="AC649" i="24"/>
  <c r="AF649" i="24" s="1"/>
  <c r="AC535" i="24"/>
  <c r="AF535" i="24" s="1"/>
  <c r="AC802" i="24"/>
  <c r="AF802" i="24" s="1"/>
  <c r="AC815" i="24"/>
  <c r="AF815" i="24" s="1"/>
  <c r="AC69" i="24"/>
  <c r="AF69" i="24" s="1"/>
  <c r="AC365" i="24"/>
  <c r="AF365" i="24" s="1"/>
  <c r="AC476" i="24"/>
  <c r="AF476" i="24" s="1"/>
  <c r="AC189" i="24"/>
  <c r="AF189" i="24" s="1"/>
  <c r="AC746" i="24"/>
  <c r="AF746" i="24" s="1"/>
  <c r="AC848" i="24"/>
  <c r="AF848" i="24" s="1"/>
  <c r="AC820" i="24"/>
  <c r="AF820" i="24" s="1"/>
  <c r="AC932" i="24"/>
  <c r="AF932" i="24" s="1"/>
  <c r="AC742" i="24"/>
  <c r="AF742" i="24" s="1"/>
  <c r="AC569" i="24"/>
  <c r="AF569" i="24" s="1"/>
  <c r="AC280" i="24"/>
  <c r="AF280" i="24" s="1"/>
  <c r="AC195" i="24"/>
  <c r="AF195" i="24" s="1"/>
  <c r="AC547" i="24"/>
  <c r="AF547" i="24" s="1"/>
  <c r="AC762" i="24"/>
  <c r="AF762" i="24" s="1"/>
  <c r="AC958" i="24"/>
  <c r="AF958" i="24" s="1"/>
  <c r="AC993" i="24"/>
  <c r="AF993" i="24" s="1"/>
  <c r="AC480" i="24"/>
  <c r="AF480" i="24" s="1"/>
  <c r="AC282" i="24"/>
  <c r="AF282" i="24" s="1"/>
  <c r="AC507" i="24"/>
  <c r="AF507" i="24" s="1"/>
  <c r="AC731" i="24"/>
  <c r="AF731" i="24" s="1"/>
  <c r="AC744" i="24"/>
  <c r="AF744" i="24" s="1"/>
  <c r="AC908" i="24"/>
  <c r="AF908" i="24" s="1"/>
  <c r="AC21" i="24"/>
  <c r="AF21" i="24" s="1"/>
  <c r="AC38" i="24"/>
  <c r="AF38" i="24" s="1"/>
  <c r="AC575" i="24"/>
  <c r="AF575" i="24" s="1"/>
  <c r="AC482" i="24"/>
  <c r="AF482" i="24" s="1"/>
  <c r="AC784" i="24"/>
  <c r="AF784" i="24" s="1"/>
  <c r="AC1010" i="24"/>
  <c r="AF1010" i="24" s="1"/>
  <c r="AC1017" i="24"/>
  <c r="AF1017" i="24" s="1"/>
  <c r="AC132" i="24"/>
  <c r="AF132" i="24" s="1"/>
  <c r="AC484" i="24"/>
  <c r="AF484" i="24" s="1"/>
  <c r="AC444" i="24"/>
  <c r="AF444" i="24" s="1"/>
  <c r="AC624" i="24"/>
  <c r="AF624" i="24" s="1"/>
  <c r="AC878" i="24"/>
  <c r="AF878" i="24" s="1"/>
  <c r="AC883" i="24"/>
  <c r="AF883" i="24" s="1"/>
  <c r="AC244" i="24"/>
  <c r="AF244" i="24" s="1"/>
  <c r="AC988" i="24"/>
  <c r="AF988" i="24" s="1"/>
  <c r="AC759" i="24"/>
  <c r="AF759" i="24" s="1"/>
  <c r="AC979" i="24"/>
  <c r="AF979" i="24" s="1"/>
  <c r="AC890" i="24"/>
  <c r="AF890" i="24" s="1"/>
  <c r="AC882" i="24"/>
  <c r="AF882" i="24" s="1"/>
  <c r="AC869" i="24"/>
  <c r="AF869" i="24" s="1"/>
  <c r="AG869" i="24" s="1"/>
  <c r="AC256" i="24"/>
  <c r="AF256" i="24" s="1"/>
  <c r="AC927" i="24"/>
  <c r="AF927" i="24" s="1"/>
  <c r="AC955" i="24"/>
  <c r="AF955" i="24" s="1"/>
  <c r="AC747" i="24"/>
  <c r="AF747" i="24" s="1"/>
  <c r="AC998" i="24"/>
  <c r="AF998" i="24" s="1"/>
  <c r="AC313" i="24"/>
  <c r="AF313" i="24" s="1"/>
  <c r="AC874" i="24"/>
  <c r="AF874" i="24" s="1"/>
  <c r="AC825" i="24"/>
  <c r="AF825" i="24" s="1"/>
  <c r="AC104" i="24"/>
  <c r="AF104" i="24" s="1"/>
  <c r="AC30" i="24"/>
  <c r="AF30" i="24" s="1"/>
  <c r="AC830" i="24"/>
  <c r="AF830" i="24" s="1"/>
  <c r="AC467" i="24"/>
  <c r="AF467" i="24" s="1"/>
  <c r="AC186" i="24"/>
  <c r="AF186" i="24" s="1"/>
  <c r="AC909" i="24"/>
  <c r="AF909" i="24" s="1"/>
  <c r="AC445" i="26"/>
  <c r="AF445" i="26" s="1"/>
  <c r="AC170" i="26"/>
  <c r="AF170" i="26" s="1"/>
  <c r="AC359" i="26"/>
  <c r="AF359" i="26" s="1"/>
  <c r="AC490" i="26"/>
  <c r="AF490" i="26" s="1"/>
  <c r="AC257" i="26"/>
  <c r="AF257" i="26" s="1"/>
  <c r="AC312" i="26"/>
  <c r="AF312" i="26" s="1"/>
  <c r="AC416" i="26"/>
  <c r="AF416" i="26" s="1"/>
  <c r="AC472" i="26"/>
  <c r="AF472" i="26" s="1"/>
  <c r="AC700" i="26"/>
  <c r="AF700" i="26" s="1"/>
  <c r="AC415" i="26"/>
  <c r="AF415" i="26" s="1"/>
  <c r="AC24" i="26"/>
  <c r="AF24" i="26" s="1"/>
  <c r="AC209" i="26"/>
  <c r="AF209" i="26" s="1"/>
  <c r="AC161" i="26"/>
  <c r="AF161" i="26" s="1"/>
  <c r="AC214" i="26"/>
  <c r="AF214" i="26" s="1"/>
  <c r="AC187" i="26"/>
  <c r="AF187" i="26" s="1"/>
  <c r="AC804" i="26"/>
  <c r="AF804" i="26" s="1"/>
  <c r="AC896" i="26"/>
  <c r="AF896" i="26" s="1"/>
  <c r="AC385" i="26"/>
  <c r="AF385" i="26" s="1"/>
  <c r="AC75" i="26"/>
  <c r="AF75" i="26" s="1"/>
  <c r="AC413" i="26"/>
  <c r="AF413" i="26" s="1"/>
  <c r="AC370" i="26"/>
  <c r="AF370" i="26" s="1"/>
  <c r="AC366" i="26"/>
  <c r="AF366" i="26" s="1"/>
  <c r="AC638" i="26"/>
  <c r="AF638" i="26" s="1"/>
  <c r="AC31" i="26"/>
  <c r="AF31" i="26" s="1"/>
  <c r="AC222" i="26"/>
  <c r="AF222" i="26" s="1"/>
  <c r="AC225" i="26"/>
  <c r="AF225" i="26" s="1"/>
  <c r="AC150" i="26"/>
  <c r="AF150" i="26" s="1"/>
  <c r="AC1000" i="26"/>
  <c r="AF1000" i="26" s="1"/>
  <c r="AC147" i="26"/>
  <c r="AF147" i="26" s="1"/>
  <c r="AC354" i="26"/>
  <c r="AF354" i="26" s="1"/>
  <c r="AC628" i="26"/>
  <c r="AF628" i="26" s="1"/>
  <c r="AC678" i="26"/>
  <c r="AF678" i="26" s="1"/>
  <c r="AC928" i="26"/>
  <c r="AF928" i="26" s="1"/>
  <c r="AC114" i="26"/>
  <c r="AF114" i="26" s="1"/>
  <c r="AC306" i="26"/>
  <c r="AF306" i="26" s="1"/>
  <c r="AG306" i="26" s="1"/>
  <c r="AC376" i="26"/>
  <c r="AF376" i="26" s="1"/>
  <c r="AC431" i="26"/>
  <c r="AF431" i="26" s="1"/>
  <c r="AC400" i="26"/>
  <c r="AF400" i="26" s="1"/>
  <c r="AC97" i="26"/>
  <c r="AF97" i="26" s="1"/>
  <c r="AC407" i="26"/>
  <c r="AF407" i="26" s="1"/>
  <c r="AC158" i="26"/>
  <c r="AF158" i="26" s="1"/>
  <c r="AC182" i="26"/>
  <c r="AF182" i="26" s="1"/>
  <c r="AC381" i="26"/>
  <c r="AF381" i="26" s="1"/>
  <c r="AC616" i="26"/>
  <c r="AF616" i="26" s="1"/>
  <c r="AC352" i="26"/>
  <c r="AF352" i="26" s="1"/>
  <c r="AC537" i="26"/>
  <c r="AF537" i="26" s="1"/>
  <c r="AC528" i="26"/>
  <c r="AF528" i="26" s="1"/>
  <c r="AC783" i="26"/>
  <c r="AF783" i="26" s="1"/>
  <c r="AC880" i="26"/>
  <c r="AF880" i="26" s="1"/>
  <c r="AC769" i="26"/>
  <c r="AF769" i="26" s="1"/>
  <c r="AC819" i="26"/>
  <c r="AF819" i="26" s="1"/>
  <c r="AC314" i="26"/>
  <c r="AF314" i="26" s="1"/>
  <c r="AC155" i="26"/>
  <c r="AF155" i="26" s="1"/>
  <c r="AC540" i="26"/>
  <c r="AF540" i="26" s="1"/>
  <c r="AC520" i="26"/>
  <c r="AF520" i="26" s="1"/>
  <c r="AC316" i="26"/>
  <c r="AF316" i="26" s="1"/>
  <c r="AC567" i="26"/>
  <c r="AF567" i="26" s="1"/>
  <c r="AC893" i="26"/>
  <c r="AF893" i="26" s="1"/>
  <c r="AC882" i="26"/>
  <c r="AF882" i="26" s="1"/>
  <c r="AC994" i="26"/>
  <c r="AF994" i="26" s="1"/>
  <c r="AC809" i="26"/>
  <c r="AF809" i="26" s="1"/>
  <c r="AC41" i="26"/>
  <c r="AF41" i="26" s="1"/>
  <c r="AC104" i="26"/>
  <c r="AF104" i="26" s="1"/>
  <c r="AC307" i="26"/>
  <c r="AF307" i="26" s="1"/>
  <c r="AC663" i="26"/>
  <c r="AF663" i="26" s="1"/>
  <c r="AC648" i="26"/>
  <c r="AF648" i="26" s="1"/>
  <c r="AC260" i="26"/>
  <c r="AF260" i="26" s="1"/>
  <c r="AC795" i="26"/>
  <c r="AF795" i="26" s="1"/>
  <c r="AC1010" i="26"/>
  <c r="AF1010" i="26" s="1"/>
  <c r="AC846" i="26"/>
  <c r="AF846" i="26" s="1"/>
  <c r="AC940" i="26"/>
  <c r="AF940" i="26" s="1"/>
  <c r="AC817" i="26"/>
  <c r="AF817" i="26" s="1"/>
  <c r="AC242" i="26"/>
  <c r="AF242" i="26" s="1"/>
  <c r="AC239" i="26"/>
  <c r="AF239" i="26" s="1"/>
  <c r="AC620" i="26"/>
  <c r="AF620" i="26" s="1"/>
  <c r="AC552" i="26"/>
  <c r="AF552" i="26" s="1"/>
  <c r="AC796" i="26"/>
  <c r="AF796" i="26" s="1"/>
  <c r="AC1005" i="26"/>
  <c r="AF1005" i="26" s="1"/>
  <c r="AC159" i="26"/>
  <c r="AF159" i="26" s="1"/>
  <c r="AC223" i="26"/>
  <c r="AF223" i="26" s="1"/>
  <c r="AC713" i="26"/>
  <c r="AF713" i="26" s="1"/>
  <c r="AC276" i="26"/>
  <c r="AF276" i="26" s="1"/>
  <c r="AC755" i="26"/>
  <c r="AF755" i="26" s="1"/>
  <c r="AC932" i="26"/>
  <c r="AF932" i="26" s="1"/>
  <c r="AC826" i="26"/>
  <c r="AF826" i="26" s="1"/>
  <c r="AC361" i="26"/>
  <c r="AF361" i="26" s="1"/>
  <c r="AC271" i="26"/>
  <c r="AF271" i="26" s="1"/>
  <c r="AC623" i="26"/>
  <c r="AF623" i="26" s="1"/>
  <c r="AC544" i="26"/>
  <c r="AF544" i="26" s="1"/>
  <c r="AC108" i="26"/>
  <c r="AF108" i="26" s="1"/>
  <c r="AC784" i="26"/>
  <c r="AF784" i="26" s="1"/>
  <c r="AC847" i="26"/>
  <c r="AF847" i="26" s="1"/>
  <c r="AC905" i="26"/>
  <c r="AF905" i="26" s="1"/>
  <c r="AC506" i="26"/>
  <c r="AF506" i="26" s="1"/>
  <c r="AC304" i="26"/>
  <c r="AF304" i="26" s="1"/>
  <c r="AC545" i="26"/>
  <c r="AF545" i="26" s="1"/>
  <c r="AC220" i="26"/>
  <c r="AF220" i="26" s="1"/>
  <c r="AC675" i="26"/>
  <c r="AF675" i="26" s="1"/>
  <c r="AC766" i="26"/>
  <c r="AF766" i="26" s="1"/>
  <c r="AC926" i="26"/>
  <c r="AF926" i="26" s="1"/>
  <c r="AC945" i="26"/>
  <c r="AF945" i="26" s="1"/>
  <c r="AC849" i="26"/>
  <c r="AF849" i="26" s="1"/>
  <c r="AC448" i="26"/>
  <c r="AF448" i="26" s="1"/>
  <c r="AC338" i="26"/>
  <c r="AF338" i="26" s="1"/>
  <c r="AC632" i="26"/>
  <c r="AF632" i="26" s="1"/>
  <c r="AC647" i="26"/>
  <c r="AF647" i="26" s="1"/>
  <c r="AC683" i="26"/>
  <c r="AF683" i="26" s="1"/>
  <c r="AG683" i="26" s="1"/>
  <c r="AC856" i="26"/>
  <c r="AF856" i="26" s="1"/>
  <c r="AC793" i="26"/>
  <c r="AF793" i="26" s="1"/>
  <c r="AC798" i="26"/>
  <c r="AF798" i="26" s="1"/>
  <c r="AC923" i="26"/>
  <c r="AF923" i="26" s="1"/>
  <c r="AC626" i="26"/>
  <c r="AF626" i="26" s="1"/>
  <c r="AC852" i="26"/>
  <c r="AF852" i="26" s="1"/>
  <c r="AC975" i="26"/>
  <c r="AF975" i="26" s="1"/>
  <c r="AC876" i="26"/>
  <c r="AF876" i="26" s="1"/>
  <c r="AC535" i="26"/>
  <c r="AF535" i="26" s="1"/>
  <c r="AC523" i="26"/>
  <c r="AF523" i="26" s="1"/>
  <c r="AC681" i="26"/>
  <c r="AF681" i="26" s="1"/>
  <c r="AC982" i="26"/>
  <c r="AF982" i="26" s="1"/>
  <c r="AC773" i="26"/>
  <c r="AF773" i="26" s="1"/>
  <c r="AC1017" i="26"/>
  <c r="AF1017" i="26" s="1"/>
  <c r="AC682" i="26"/>
  <c r="AF682" i="26" s="1"/>
  <c r="AC780" i="26"/>
  <c r="AF780" i="26" s="1"/>
  <c r="AC788" i="26"/>
  <c r="AF788" i="26" s="1"/>
  <c r="AC154" i="27"/>
  <c r="AF154" i="27" s="1"/>
  <c r="AC478" i="27"/>
  <c r="AF478" i="27" s="1"/>
  <c r="AC406" i="27"/>
  <c r="AF406" i="27" s="1"/>
  <c r="AC325" i="27"/>
  <c r="AF325" i="27" s="1"/>
  <c r="AC647" i="27"/>
  <c r="AF647" i="27" s="1"/>
  <c r="AC418" i="27"/>
  <c r="AF418" i="27" s="1"/>
  <c r="AC405" i="27"/>
  <c r="AF405" i="27" s="1"/>
  <c r="AC755" i="27"/>
  <c r="AF755" i="27" s="1"/>
  <c r="AC810" i="27"/>
  <c r="AF810" i="27" s="1"/>
  <c r="AC985" i="27"/>
  <c r="AF985" i="27" s="1"/>
  <c r="AC976" i="27"/>
  <c r="AF976" i="27" s="1"/>
  <c r="AC35" i="27"/>
  <c r="AF35" i="27" s="1"/>
  <c r="AC246" i="27"/>
  <c r="AF246" i="27" s="1"/>
  <c r="AC25" i="27"/>
  <c r="AF25" i="27" s="1"/>
  <c r="AC202" i="27"/>
  <c r="AF202" i="27" s="1"/>
  <c r="AC679" i="27"/>
  <c r="AF679" i="27" s="1"/>
  <c r="AC759" i="27"/>
  <c r="AF759" i="27" s="1"/>
  <c r="AC263" i="27"/>
  <c r="AF263" i="27" s="1"/>
  <c r="AC716" i="27"/>
  <c r="AF716" i="27" s="1"/>
  <c r="AC818" i="27"/>
  <c r="AF818" i="27" s="1"/>
  <c r="AC871" i="27"/>
  <c r="AF871" i="27" s="1"/>
  <c r="AC41" i="27"/>
  <c r="AF41" i="27" s="1"/>
  <c r="AC155" i="27"/>
  <c r="AF155" i="27" s="1"/>
  <c r="AC182" i="27"/>
  <c r="AF182" i="27" s="1"/>
  <c r="AC770" i="27"/>
  <c r="AF770" i="27" s="1"/>
  <c r="AC591" i="27"/>
  <c r="AF591" i="27" s="1"/>
  <c r="AC699" i="27"/>
  <c r="AF699" i="27" s="1"/>
  <c r="AC625" i="27"/>
  <c r="AF625" i="27" s="1"/>
  <c r="AC746" i="27"/>
  <c r="AF746" i="27" s="1"/>
  <c r="AC670" i="27"/>
  <c r="AF670" i="27" s="1"/>
  <c r="AC310" i="27"/>
  <c r="AF310" i="27" s="1"/>
  <c r="AC66" i="27"/>
  <c r="AF66" i="27" s="1"/>
  <c r="AC185" i="27"/>
  <c r="AF185" i="27" s="1"/>
  <c r="AC539" i="27"/>
  <c r="AF539" i="27" s="1"/>
  <c r="AC474" i="27"/>
  <c r="AF474" i="27" s="1"/>
  <c r="AC775" i="27"/>
  <c r="AF775" i="27" s="1"/>
  <c r="AC527" i="27"/>
  <c r="AF527" i="27" s="1"/>
  <c r="AG527" i="27" s="1"/>
  <c r="AC671" i="27"/>
  <c r="AF671" i="27" s="1"/>
  <c r="AC953" i="27"/>
  <c r="AF953" i="27" s="1"/>
  <c r="AC1005" i="27"/>
  <c r="AF1005" i="27" s="1"/>
  <c r="AC371" i="27"/>
  <c r="AF371" i="27" s="1"/>
  <c r="AC662" i="27"/>
  <c r="AF662" i="27" s="1"/>
  <c r="AC235" i="27"/>
  <c r="AF235" i="27" s="1"/>
  <c r="AC210" i="27"/>
  <c r="AF210" i="27" s="1"/>
  <c r="AC678" i="27"/>
  <c r="AF678" i="27" s="1"/>
  <c r="AC237" i="27"/>
  <c r="AF237" i="27" s="1"/>
  <c r="AC817" i="27"/>
  <c r="AF817" i="27" s="1"/>
  <c r="AC316" i="27"/>
  <c r="AF316" i="27" s="1"/>
  <c r="AC735" i="27"/>
  <c r="AF735" i="27" s="1"/>
  <c r="AC841" i="27"/>
  <c r="AF841" i="27" s="1"/>
  <c r="AC729" i="27"/>
  <c r="AF729" i="27" s="1"/>
  <c r="AC874" i="27"/>
  <c r="AF874" i="27" s="1"/>
  <c r="AC192" i="27"/>
  <c r="AF192" i="27" s="1"/>
  <c r="AC164" i="27"/>
  <c r="AF164" i="27" s="1"/>
  <c r="AC159" i="27"/>
  <c r="AF159" i="27" s="1"/>
  <c r="AC369" i="27"/>
  <c r="AF369" i="27" s="1"/>
  <c r="AC512" i="27"/>
  <c r="AF512" i="27" s="1"/>
  <c r="AC589" i="27"/>
  <c r="AF589" i="27" s="1"/>
  <c r="AC743" i="27"/>
  <c r="AF743" i="27" s="1"/>
  <c r="AC831" i="27"/>
  <c r="AF831" i="27" s="1"/>
  <c r="AC572" i="27"/>
  <c r="AF572" i="27" s="1"/>
  <c r="AC923" i="27"/>
  <c r="AF923" i="27" s="1"/>
  <c r="AC886" i="27"/>
  <c r="AF886" i="27" s="1"/>
  <c r="AC958" i="27"/>
  <c r="AF958" i="27" s="1"/>
  <c r="AC52" i="27"/>
  <c r="AF52" i="27" s="1"/>
  <c r="AC110" i="27"/>
  <c r="AF110" i="27" s="1"/>
  <c r="AC218" i="27"/>
  <c r="AF218" i="27" s="1"/>
  <c r="AC732" i="27"/>
  <c r="AF732" i="27" s="1"/>
  <c r="AC466" i="27"/>
  <c r="AF466" i="27" s="1"/>
  <c r="AC600" i="27"/>
  <c r="AF600" i="27" s="1"/>
  <c r="AC576" i="27"/>
  <c r="AF576" i="27" s="1"/>
  <c r="AC717" i="27"/>
  <c r="AF717" i="27" s="1"/>
  <c r="AC794" i="27"/>
  <c r="AF794" i="27" s="1"/>
  <c r="AC897" i="27"/>
  <c r="AF897" i="27" s="1"/>
  <c r="AC127" i="27"/>
  <c r="AF127" i="27" s="1"/>
  <c r="AC372" i="27"/>
  <c r="AF372" i="27" s="1"/>
  <c r="AC349" i="27"/>
  <c r="AF349" i="27" s="1"/>
  <c r="AC404" i="27"/>
  <c r="AF404" i="27" s="1"/>
  <c r="AC889" i="27"/>
  <c r="AF889" i="27" s="1"/>
  <c r="AC75" i="27"/>
  <c r="AF75" i="27" s="1"/>
  <c r="AC412" i="27"/>
  <c r="AF412" i="27" s="1"/>
  <c r="AC261" i="27"/>
  <c r="AF261" i="27" s="1"/>
  <c r="AC617" i="27"/>
  <c r="AF617" i="27" s="1"/>
  <c r="AC479" i="27"/>
  <c r="AF479" i="27" s="1"/>
  <c r="AC81" i="27"/>
  <c r="AF81" i="27" s="1"/>
  <c r="AC112" i="27"/>
  <c r="AF112" i="27" s="1"/>
  <c r="AC529" i="27"/>
  <c r="AF529" i="27" s="1"/>
  <c r="AC680" i="27"/>
  <c r="AF680" i="27" s="1"/>
  <c r="AC240" i="27"/>
  <c r="AF240" i="27" s="1"/>
  <c r="AC307" i="27"/>
  <c r="AF307" i="27" s="1"/>
  <c r="AC170" i="27"/>
  <c r="AF170" i="27" s="1"/>
  <c r="AC450" i="27"/>
  <c r="AF450" i="27" s="1"/>
  <c r="AC823" i="27"/>
  <c r="AF823" i="27" s="1"/>
  <c r="AC813" i="27"/>
  <c r="AF813" i="27" s="1"/>
  <c r="AC60" i="27"/>
  <c r="AF60" i="27" s="1"/>
  <c r="AC275" i="27"/>
  <c r="AF275" i="27" s="1"/>
  <c r="AC848" i="27"/>
  <c r="AF848" i="27" s="1"/>
  <c r="AC577" i="27"/>
  <c r="AF577" i="27" s="1"/>
  <c r="AC295" i="27"/>
  <c r="AF295" i="27" s="1"/>
  <c r="AC51" i="27"/>
  <c r="AF51" i="27" s="1"/>
  <c r="AC783" i="27"/>
  <c r="AF783" i="27" s="1"/>
  <c r="AC373" i="27"/>
  <c r="AF373" i="27" s="1"/>
  <c r="AC898" i="27"/>
  <c r="AF898" i="27" s="1"/>
  <c r="AC869" i="27"/>
  <c r="AF869" i="27" s="1"/>
  <c r="AC629" i="27"/>
  <c r="AF629" i="27" s="1"/>
  <c r="AC665" i="27"/>
  <c r="AF665" i="27" s="1"/>
  <c r="AC868" i="27"/>
  <c r="AF868" i="27" s="1"/>
  <c r="AC937" i="27"/>
  <c r="AF937" i="27" s="1"/>
  <c r="AC720" i="27"/>
  <c r="AF720" i="27" s="1"/>
  <c r="AC595" i="24"/>
  <c r="AF595" i="24" s="1"/>
  <c r="AC541" i="24"/>
  <c r="AF541" i="24" s="1"/>
  <c r="AC880" i="24"/>
  <c r="AF880" i="24" s="1"/>
  <c r="AC70" i="26"/>
  <c r="AF70" i="26" s="1"/>
  <c r="AC166" i="26"/>
  <c r="AF166" i="26" s="1"/>
  <c r="AC534" i="26"/>
  <c r="AF534" i="26" s="1"/>
  <c r="AC515" i="27"/>
  <c r="AF515" i="27" s="1"/>
  <c r="AC531" i="27"/>
  <c r="AF531" i="27" s="1"/>
  <c r="AC435" i="27"/>
  <c r="AF435" i="27" s="1"/>
  <c r="AC587" i="27"/>
  <c r="AF587" i="27" s="1"/>
  <c r="AC428" i="27"/>
  <c r="AF428" i="27" s="1"/>
  <c r="AC548" i="27"/>
  <c r="AF548" i="27" s="1"/>
  <c r="AC329" i="24"/>
  <c r="AF329" i="24" s="1"/>
  <c r="AC634" i="24"/>
  <c r="AF634" i="24" s="1"/>
  <c r="AC678" i="24"/>
  <c r="AF678" i="24" s="1"/>
  <c r="AC34" i="24"/>
  <c r="AF34" i="24" s="1"/>
  <c r="AC36" i="24"/>
  <c r="AF36" i="24" s="1"/>
  <c r="AC603" i="24"/>
  <c r="AF603" i="24" s="1"/>
  <c r="AC25" i="24"/>
  <c r="AF25" i="24" s="1"/>
  <c r="AC269" i="24"/>
  <c r="AF269" i="24" s="1"/>
  <c r="AC475" i="24"/>
  <c r="AF475" i="24" s="1"/>
  <c r="AC881" i="24"/>
  <c r="AF881" i="24" s="1"/>
  <c r="AC122" i="24"/>
  <c r="AF122" i="24" s="1"/>
  <c r="AC327" i="24"/>
  <c r="AF327" i="24" s="1"/>
  <c r="AC312" i="24"/>
  <c r="AF312" i="24" s="1"/>
  <c r="AC1006" i="24"/>
  <c r="AF1006" i="24" s="1"/>
  <c r="AC200" i="24"/>
  <c r="AF200" i="24" s="1"/>
  <c r="AC982" i="24"/>
  <c r="AF982" i="24" s="1"/>
  <c r="AC1015" i="24"/>
  <c r="AF1015" i="24" s="1"/>
  <c r="AC749" i="24"/>
  <c r="AF749" i="24" s="1"/>
  <c r="AC925" i="24"/>
  <c r="AF925" i="24" s="1"/>
  <c r="AC344" i="24"/>
  <c r="AF344" i="24" s="1"/>
  <c r="AC787" i="24"/>
  <c r="AF787" i="24" s="1"/>
  <c r="AC941" i="24"/>
  <c r="AF941" i="24" s="1"/>
  <c r="AC130" i="24"/>
  <c r="AF130" i="24" s="1"/>
  <c r="AC194" i="26"/>
  <c r="AF194" i="26" s="1"/>
  <c r="AC216" i="26"/>
  <c r="AF216" i="26" s="1"/>
  <c r="AC615" i="26"/>
  <c r="AF615" i="26" s="1"/>
  <c r="AC36" i="26"/>
  <c r="AF36" i="26" s="1"/>
  <c r="AC281" i="26"/>
  <c r="AF281" i="26" s="1"/>
  <c r="AC88" i="26"/>
  <c r="AF88" i="26" s="1"/>
  <c r="AC164" i="26"/>
  <c r="AF164" i="26" s="1"/>
  <c r="AC201" i="26"/>
  <c r="AF201" i="26" s="1"/>
  <c r="AC643" i="26"/>
  <c r="AF643" i="26" s="1"/>
  <c r="AC458" i="26"/>
  <c r="AF458" i="26" s="1"/>
  <c r="AC989" i="26"/>
  <c r="AF989" i="26" s="1"/>
  <c r="AC463" i="26"/>
  <c r="AF463" i="26" s="1"/>
  <c r="AC380" i="26"/>
  <c r="AF380" i="26" s="1"/>
  <c r="AC272" i="26"/>
  <c r="AF272" i="26" s="1"/>
  <c r="AC924" i="26"/>
  <c r="AF924" i="26" s="1"/>
  <c r="AC729" i="26"/>
  <c r="AF729" i="26" s="1"/>
  <c r="AC701" i="26"/>
  <c r="AF701" i="26" s="1"/>
  <c r="AC99" i="27"/>
  <c r="AF99" i="27" s="1"/>
  <c r="AC782" i="27"/>
  <c r="AF782" i="27" s="1"/>
  <c r="AC178" i="27"/>
  <c r="AF178" i="27" s="1"/>
  <c r="AC911" i="27"/>
  <c r="AF911" i="27" s="1"/>
  <c r="AC273" i="27"/>
  <c r="AF273" i="27" s="1"/>
  <c r="AC397" i="27"/>
  <c r="AF397" i="27" s="1"/>
  <c r="AC839" i="27"/>
  <c r="AF839" i="27" s="1"/>
  <c r="AC459" i="27"/>
  <c r="AF459" i="27" s="1"/>
  <c r="AC724" i="27"/>
  <c r="AF724" i="27" s="1"/>
  <c r="AC822" i="27"/>
  <c r="AF822" i="27" s="1"/>
  <c r="AC79" i="27"/>
  <c r="AF79" i="27" s="1"/>
  <c r="AC139" i="27"/>
  <c r="AF139" i="27" s="1"/>
  <c r="AC586" i="27"/>
  <c r="AF586" i="27" s="1"/>
  <c r="AC846" i="27"/>
  <c r="AF846" i="27" s="1"/>
  <c r="AC89" i="27"/>
  <c r="AF89" i="27" s="1"/>
  <c r="AC965" i="27"/>
  <c r="AF965" i="27" s="1"/>
  <c r="AC570" i="27"/>
  <c r="AF570" i="27" s="1"/>
  <c r="AC622" i="26"/>
  <c r="AF622" i="26" s="1"/>
  <c r="AC417" i="24"/>
  <c r="AF417" i="24" s="1"/>
  <c r="AC911" i="24"/>
  <c r="AF911" i="24" s="1"/>
  <c r="AC85" i="24"/>
  <c r="AF85" i="24" s="1"/>
  <c r="AC451" i="24"/>
  <c r="AF451" i="24" s="1"/>
  <c r="AC232" i="24"/>
  <c r="AF232" i="24" s="1"/>
  <c r="AC175" i="24"/>
  <c r="AF175" i="24" s="1"/>
  <c r="AC487" i="24"/>
  <c r="AF487" i="24" s="1"/>
  <c r="AC615" i="24"/>
  <c r="AF615" i="24" s="1"/>
  <c r="AC797" i="24"/>
  <c r="AF797" i="24" s="1"/>
  <c r="AC101" i="24"/>
  <c r="AF101" i="24" s="1"/>
  <c r="AC523" i="24"/>
  <c r="AF523" i="24" s="1"/>
  <c r="AC164" i="24"/>
  <c r="AF164" i="24" s="1"/>
  <c r="AC717" i="24"/>
  <c r="AF717" i="24" s="1"/>
  <c r="AC665" i="24"/>
  <c r="AF665" i="24" s="1"/>
  <c r="AC86" i="24"/>
  <c r="AF86" i="24" s="1"/>
  <c r="AC106" i="24"/>
  <c r="AF106" i="24" s="1"/>
  <c r="AC314" i="24"/>
  <c r="AF314" i="24" s="1"/>
  <c r="AC435" i="24"/>
  <c r="AF435" i="24" s="1"/>
  <c r="AC123" i="24"/>
  <c r="AF123" i="24" s="1"/>
  <c r="AC501" i="24"/>
  <c r="AF501" i="24" s="1"/>
  <c r="AC503" i="24"/>
  <c r="AF503" i="24" s="1"/>
  <c r="AC687" i="24"/>
  <c r="AF687" i="24" s="1"/>
  <c r="AC805" i="24"/>
  <c r="AF805" i="24" s="1"/>
  <c r="AC947" i="24"/>
  <c r="AF947" i="24" s="1"/>
  <c r="AC945" i="24"/>
  <c r="AF945" i="24" s="1"/>
  <c r="AC319" i="24"/>
  <c r="AF319" i="24" s="1"/>
  <c r="AC62" i="24"/>
  <c r="AF62" i="24" s="1"/>
  <c r="AC368" i="24"/>
  <c r="AF368" i="24" s="1"/>
  <c r="AC273" i="24"/>
  <c r="AF273" i="24" s="1"/>
  <c r="AC540" i="24"/>
  <c r="AF540" i="24" s="1"/>
  <c r="AC692" i="24"/>
  <c r="AF692" i="24" s="1"/>
  <c r="AC951" i="24"/>
  <c r="AF951" i="24" s="1"/>
  <c r="AC215" i="24"/>
  <c r="AF215" i="24" s="1"/>
  <c r="AC66" i="24"/>
  <c r="AF66" i="24" s="1"/>
  <c r="AC376" i="24"/>
  <c r="AF376" i="24" s="1"/>
  <c r="AC564" i="24"/>
  <c r="AF564" i="24" s="1"/>
  <c r="AC300" i="24"/>
  <c r="AF300" i="24" s="1"/>
  <c r="AC336" i="24"/>
  <c r="AF336" i="24" s="1"/>
  <c r="AC560" i="24"/>
  <c r="AF560" i="24" s="1"/>
  <c r="AC563" i="24"/>
  <c r="AF563" i="24" s="1"/>
  <c r="AC806" i="24"/>
  <c r="AF806" i="24" s="1"/>
  <c r="AC876" i="24"/>
  <c r="AF876" i="24" s="1"/>
  <c r="AC473" i="24"/>
  <c r="AF473" i="24" s="1"/>
  <c r="AC225" i="24"/>
  <c r="AF225" i="24" s="1"/>
  <c r="AC65" i="24"/>
  <c r="AF65" i="24" s="1"/>
  <c r="AC413" i="24"/>
  <c r="AF413" i="24" s="1"/>
  <c r="AC395" i="24"/>
  <c r="AF395" i="24" s="1"/>
  <c r="AC700" i="24"/>
  <c r="AF700" i="24" s="1"/>
  <c r="AC293" i="24"/>
  <c r="AF293" i="24" s="1"/>
  <c r="AC803" i="24"/>
  <c r="AF803" i="24" s="1"/>
  <c r="AC997" i="24"/>
  <c r="AF997" i="24" s="1"/>
  <c r="AC959" i="24"/>
  <c r="AF959" i="24" s="1"/>
  <c r="AC43" i="24"/>
  <c r="AF43" i="24" s="1"/>
  <c r="AC568" i="24"/>
  <c r="AF568" i="24" s="1"/>
  <c r="AC224" i="24"/>
  <c r="AF224" i="24" s="1"/>
  <c r="AC771" i="24"/>
  <c r="AF771" i="24" s="1"/>
  <c r="AC185" i="24"/>
  <c r="AF185" i="24" s="1"/>
  <c r="AC76" i="24"/>
  <c r="AF76" i="24" s="1"/>
  <c r="AC446" i="24"/>
  <c r="AF446" i="24" s="1"/>
  <c r="AC155" i="24"/>
  <c r="AF155" i="24" s="1"/>
  <c r="AC268" i="24"/>
  <c r="AF268" i="24" s="1"/>
  <c r="AC840" i="24"/>
  <c r="AF840" i="24" s="1"/>
  <c r="AC714" i="24"/>
  <c r="AF714" i="24" s="1"/>
  <c r="AC902" i="24"/>
  <c r="AF902" i="24" s="1"/>
  <c r="AC83" i="24"/>
  <c r="AF83" i="24" s="1"/>
  <c r="AC914" i="24"/>
  <c r="AF914" i="24" s="1"/>
  <c r="AC316" i="24"/>
  <c r="AF316" i="24" s="1"/>
  <c r="AC381" i="24"/>
  <c r="AF381" i="24" s="1"/>
  <c r="AC636" i="24"/>
  <c r="AF636" i="24" s="1"/>
  <c r="AC609" i="24"/>
  <c r="AF609" i="24" s="1"/>
  <c r="AC938" i="24"/>
  <c r="AF938" i="24" s="1"/>
  <c r="AC168" i="24"/>
  <c r="AF168" i="24" s="1"/>
  <c r="AC721" i="24"/>
  <c r="AF721" i="24" s="1"/>
  <c r="AG721" i="24" s="1"/>
  <c r="AC854" i="24"/>
  <c r="AF854" i="24" s="1"/>
  <c r="AC865" i="24"/>
  <c r="AF865" i="24" s="1"/>
  <c r="AC520" i="24"/>
  <c r="AF520" i="24" s="1"/>
  <c r="AC311" i="24"/>
  <c r="AF311" i="24" s="1"/>
  <c r="AC93" i="24"/>
  <c r="AF93" i="24" s="1"/>
  <c r="AC416" i="24"/>
  <c r="AF416" i="24" s="1"/>
  <c r="AC633" i="24"/>
  <c r="AF633" i="24" s="1"/>
  <c r="AC651" i="24"/>
  <c r="AF651" i="24" s="1"/>
  <c r="AC899" i="24"/>
  <c r="AF899" i="24" s="1"/>
  <c r="AC1005" i="24"/>
  <c r="AF1005" i="24" s="1"/>
  <c r="AC114" i="24"/>
  <c r="AF114" i="24" s="1"/>
  <c r="AC532" i="24"/>
  <c r="AF532" i="24" s="1"/>
  <c r="AC605" i="24"/>
  <c r="AF605" i="24" s="1"/>
  <c r="AC808" i="24"/>
  <c r="AF808" i="24" s="1"/>
  <c r="AC716" i="24"/>
  <c r="AF716" i="24" s="1"/>
  <c r="AC351" i="24"/>
  <c r="AF351" i="24" s="1"/>
  <c r="AC380" i="24"/>
  <c r="AF380" i="24" s="1"/>
  <c r="AC987" i="24"/>
  <c r="AF987" i="24" s="1"/>
  <c r="AC139" i="24"/>
  <c r="AF139" i="24" s="1"/>
  <c r="AC580" i="24"/>
  <c r="AF580" i="24" s="1"/>
  <c r="AC971" i="24"/>
  <c r="AF971" i="24" s="1"/>
  <c r="AC533" i="24"/>
  <c r="AF533" i="24" s="1"/>
  <c r="AC822" i="24"/>
  <c r="AF822" i="24" s="1"/>
  <c r="AC263" i="24"/>
  <c r="AF263" i="24" s="1"/>
  <c r="AC179" i="24"/>
  <c r="AF179" i="24" s="1"/>
  <c r="AC795" i="24"/>
  <c r="AF795" i="24" s="1"/>
  <c r="AC933" i="24"/>
  <c r="AF933" i="24" s="1"/>
  <c r="AC427" i="24"/>
  <c r="AF427" i="24" s="1"/>
  <c r="AC567" i="24"/>
  <c r="AF567" i="24" s="1"/>
  <c r="AC919" i="24"/>
  <c r="AF919" i="24" s="1"/>
  <c r="AC800" i="24"/>
  <c r="AF800" i="24" s="1"/>
  <c r="AC283" i="24"/>
  <c r="AF283" i="24" s="1"/>
  <c r="AC474" i="24"/>
  <c r="AF474" i="24" s="1"/>
  <c r="AC593" i="25"/>
  <c r="AF593" i="25" s="1"/>
  <c r="AC421" i="26"/>
  <c r="AF421" i="26" s="1"/>
  <c r="AC390" i="26"/>
  <c r="AF390" i="26" s="1"/>
  <c r="AC443" i="26"/>
  <c r="AF443" i="26" s="1"/>
  <c r="AC738" i="26"/>
  <c r="AF738" i="26" s="1"/>
  <c r="AC50" i="26"/>
  <c r="AF50" i="26" s="1"/>
  <c r="AC109" i="26"/>
  <c r="AF109" i="26" s="1"/>
  <c r="AC105" i="26"/>
  <c r="AF105" i="26" s="1"/>
  <c r="AC29" i="26"/>
  <c r="AF29" i="26" s="1"/>
  <c r="AC79" i="26"/>
  <c r="AF79" i="26" s="1"/>
  <c r="AC329" i="26"/>
  <c r="AF329" i="26" s="1"/>
  <c r="AC293" i="26"/>
  <c r="AF293" i="26" s="1"/>
  <c r="AC128" i="26"/>
  <c r="AF128" i="26" s="1"/>
  <c r="AC666" i="26"/>
  <c r="AF666" i="26" s="1"/>
  <c r="AC219" i="26"/>
  <c r="AF219" i="26" s="1"/>
  <c r="AC237" i="26"/>
  <c r="AF237" i="26" s="1"/>
  <c r="AC277" i="26"/>
  <c r="AF277" i="26" s="1"/>
  <c r="AC843" i="26"/>
  <c r="AF843" i="26" s="1"/>
  <c r="AC457" i="26"/>
  <c r="AF457" i="26" s="1"/>
  <c r="AC229" i="26"/>
  <c r="AF229" i="26" s="1"/>
  <c r="AC600" i="26"/>
  <c r="AF600" i="26" s="1"/>
  <c r="AC391" i="26"/>
  <c r="AF391" i="26" s="1"/>
  <c r="AC633" i="26"/>
  <c r="AF633" i="26" s="1"/>
  <c r="AC754" i="26"/>
  <c r="AF754" i="26" s="1"/>
  <c r="AC32" i="26"/>
  <c r="AF32" i="26" s="1"/>
  <c r="AC294" i="26"/>
  <c r="AF294" i="26" s="1"/>
  <c r="AC299" i="26"/>
  <c r="AF299" i="26" s="1"/>
  <c r="AC285" i="26"/>
  <c r="AF285" i="26" s="1"/>
  <c r="AC68" i="26"/>
  <c r="AF68" i="26" s="1"/>
  <c r="AC422" i="26"/>
  <c r="AF422" i="26" s="1"/>
  <c r="AC470" i="26"/>
  <c r="AF470" i="26" s="1"/>
  <c r="AC727" i="26"/>
  <c r="AF727" i="26" s="1"/>
  <c r="AC574" i="26"/>
  <c r="AF574" i="26" s="1"/>
  <c r="AC142" i="26"/>
  <c r="AF142" i="26" s="1"/>
  <c r="AC335" i="26"/>
  <c r="AF335" i="26" s="1"/>
  <c r="AC469" i="26"/>
  <c r="AF469" i="26" s="1"/>
  <c r="AC813" i="26"/>
  <c r="AF813" i="26" s="1"/>
  <c r="AC439" i="26"/>
  <c r="AF439" i="26" s="1"/>
  <c r="AC123" i="26"/>
  <c r="AF123" i="26" s="1"/>
  <c r="AC427" i="26"/>
  <c r="AF427" i="26" s="1"/>
  <c r="AC46" i="26"/>
  <c r="AF46" i="26" s="1"/>
  <c r="AC254" i="26"/>
  <c r="AF254" i="26" s="1"/>
  <c r="AC453" i="26"/>
  <c r="AF453" i="26" s="1"/>
  <c r="AC430" i="26"/>
  <c r="AF430" i="26" s="1"/>
  <c r="AC933" i="26"/>
  <c r="AF933" i="26" s="1"/>
  <c r="AC432" i="26"/>
  <c r="AF432" i="26" s="1"/>
  <c r="AC530" i="26"/>
  <c r="AF530" i="26" s="1"/>
  <c r="AC571" i="26"/>
  <c r="AF571" i="26" s="1"/>
  <c r="AC525" i="26"/>
  <c r="AF525" i="26" s="1"/>
  <c r="AC913" i="26"/>
  <c r="AF913" i="26" s="1"/>
  <c r="AC921" i="26"/>
  <c r="AF921" i="26" s="1"/>
  <c r="AC898" i="26"/>
  <c r="AF898" i="26" s="1"/>
  <c r="AC451" i="26"/>
  <c r="AF451" i="26" s="1"/>
  <c r="AC74" i="26"/>
  <c r="AF74" i="26" s="1"/>
  <c r="AC690" i="26"/>
  <c r="AF690" i="26" s="1"/>
  <c r="AC575" i="26"/>
  <c r="AF575" i="26" s="1"/>
  <c r="AC517" i="26"/>
  <c r="AF517" i="26" s="1"/>
  <c r="AC699" i="26"/>
  <c r="AF699" i="26" s="1"/>
  <c r="AC745" i="26"/>
  <c r="AF745" i="26" s="1"/>
  <c r="AC935" i="26"/>
  <c r="AF935" i="26" s="1"/>
  <c r="AC873" i="26"/>
  <c r="AF873" i="26" s="1"/>
  <c r="AC26" i="26"/>
  <c r="AF26" i="26" s="1"/>
  <c r="AC153" i="26"/>
  <c r="AF153" i="26" s="1"/>
  <c r="AC480" i="26"/>
  <c r="AF480" i="26" s="1"/>
  <c r="AC708" i="26"/>
  <c r="AF708" i="26" s="1"/>
  <c r="AC752" i="26"/>
  <c r="AF752" i="26" s="1"/>
  <c r="AC356" i="26"/>
  <c r="AF356" i="26" s="1"/>
  <c r="AC871" i="26"/>
  <c r="AF871" i="26" s="1"/>
  <c r="AC939" i="26"/>
  <c r="AF939" i="26" s="1"/>
  <c r="AC894" i="26"/>
  <c r="AF894" i="26" s="1"/>
  <c r="AC1003" i="26"/>
  <c r="AF1003" i="26" s="1"/>
  <c r="AC883" i="26"/>
  <c r="AF883" i="26" s="1"/>
  <c r="AC261" i="26"/>
  <c r="AF261" i="26" s="1"/>
  <c r="AC441" i="26"/>
  <c r="AF441" i="26" s="1"/>
  <c r="AC608" i="26"/>
  <c r="AF608" i="26" s="1"/>
  <c r="AC76" i="26"/>
  <c r="AF76" i="26" s="1"/>
  <c r="AC828" i="26"/>
  <c r="AF828" i="26" s="1"/>
  <c r="AC425" i="26"/>
  <c r="AF425" i="26" s="1"/>
  <c r="AC274" i="26"/>
  <c r="AF274" i="26" s="1"/>
  <c r="AC570" i="26"/>
  <c r="AF570" i="26" s="1"/>
  <c r="AC372" i="26"/>
  <c r="AF372" i="26" s="1"/>
  <c r="AC816" i="26"/>
  <c r="AF816" i="26" s="1"/>
  <c r="AC993" i="26"/>
  <c r="AF993" i="26" s="1"/>
  <c r="AC455" i="26"/>
  <c r="AF455" i="26" s="1"/>
  <c r="AC146" i="26"/>
  <c r="AF146" i="26" s="1"/>
  <c r="AC786" i="26"/>
  <c r="AF786" i="26" s="1"/>
  <c r="AC92" i="26"/>
  <c r="AF92" i="26" s="1"/>
  <c r="AC204" i="26"/>
  <c r="AF204" i="26" s="1"/>
  <c r="AC587" i="26"/>
  <c r="AF587" i="26" s="1"/>
  <c r="AC872" i="26"/>
  <c r="AF872" i="26" s="1"/>
  <c r="AC954" i="26"/>
  <c r="AF954" i="26" s="1"/>
  <c r="AC255" i="26"/>
  <c r="AF255" i="26" s="1"/>
  <c r="AC382" i="26"/>
  <c r="AF382" i="26" s="1"/>
  <c r="AC639" i="26"/>
  <c r="AF639" i="26" s="1"/>
  <c r="AC300" i="26"/>
  <c r="AF300" i="26" s="1"/>
  <c r="AC724" i="26"/>
  <c r="AF724" i="26" s="1"/>
  <c r="AC858" i="26"/>
  <c r="AF858" i="26" s="1"/>
  <c r="AC950" i="26"/>
  <c r="AF950" i="26" s="1"/>
  <c r="AC980" i="26"/>
  <c r="AF980" i="26" s="1"/>
  <c r="AC927" i="26"/>
  <c r="AF927" i="26" s="1"/>
  <c r="AC87" i="26"/>
  <c r="AF87" i="26" s="1"/>
  <c r="AC81" i="26"/>
  <c r="AF81" i="26" s="1"/>
  <c r="AC867" i="26"/>
  <c r="AF867" i="26" s="1"/>
  <c r="AC484" i="26"/>
  <c r="AF484" i="26" s="1"/>
  <c r="AC746" i="26"/>
  <c r="AF746" i="26" s="1"/>
  <c r="AC910" i="26"/>
  <c r="AF910" i="26" s="1"/>
  <c r="AC857" i="26"/>
  <c r="AF857" i="26" s="1"/>
  <c r="AC861" i="26"/>
  <c r="AF861" i="26" s="1"/>
  <c r="AC958" i="26"/>
  <c r="AF958" i="26" s="1"/>
  <c r="AC961" i="26"/>
  <c r="AF961" i="26" s="1"/>
  <c r="AC671" i="26"/>
  <c r="AF671" i="26" s="1"/>
  <c r="AC815" i="26"/>
  <c r="AF815" i="26" s="1"/>
  <c r="AC693" i="26"/>
  <c r="AF693" i="26" s="1"/>
  <c r="AC907" i="26"/>
  <c r="AF907" i="26" s="1"/>
  <c r="AC712" i="26"/>
  <c r="AF712" i="26" s="1"/>
  <c r="AC706" i="26"/>
  <c r="AF706" i="26" s="1"/>
  <c r="AC990" i="26"/>
  <c r="AF990" i="26" s="1"/>
  <c r="AC868" i="26"/>
  <c r="AF868" i="26" s="1"/>
  <c r="AC845" i="26"/>
  <c r="AF845" i="26" s="1"/>
  <c r="AC511" i="26"/>
  <c r="AF511" i="26" s="1"/>
  <c r="AC844" i="26"/>
  <c r="AF844" i="26" s="1"/>
  <c r="AC572" i="26"/>
  <c r="AF572" i="26" s="1"/>
  <c r="AC797" i="26"/>
  <c r="AF797" i="26" s="1"/>
  <c r="AC861" i="27"/>
  <c r="AF861" i="27" s="1"/>
  <c r="AC179" i="27"/>
  <c r="AF179" i="27" s="1"/>
  <c r="AC215" i="27"/>
  <c r="AF215" i="27" s="1"/>
  <c r="AC30" i="27"/>
  <c r="AF30" i="27" s="1"/>
  <c r="AC762" i="27"/>
  <c r="AF762" i="27" s="1"/>
  <c r="AC266" i="27"/>
  <c r="AF266" i="27" s="1"/>
  <c r="AC253" i="27"/>
  <c r="AF253" i="27" s="1"/>
  <c r="AC484" i="27"/>
  <c r="AF484" i="27" s="1"/>
  <c r="AC820" i="27"/>
  <c r="AF820" i="27" s="1"/>
  <c r="AC930" i="27"/>
  <c r="AF930" i="27" s="1"/>
  <c r="AC156" i="27"/>
  <c r="AF156" i="27" s="1"/>
  <c r="AC542" i="27"/>
  <c r="AF542" i="27" s="1"/>
  <c r="AC64" i="27"/>
  <c r="AF64" i="27" s="1"/>
  <c r="AC637" i="27"/>
  <c r="AF637" i="27" s="1"/>
  <c r="AC289" i="27"/>
  <c r="AF289" i="27" s="1"/>
  <c r="AC1015" i="27"/>
  <c r="AF1015" i="27" s="1"/>
  <c r="AC696" i="27"/>
  <c r="AF696" i="27" s="1"/>
  <c r="AC808" i="27"/>
  <c r="AF808" i="27" s="1"/>
  <c r="AC690" i="27"/>
  <c r="AF690" i="27" s="1"/>
  <c r="AC934" i="27"/>
  <c r="AF934" i="27" s="1"/>
  <c r="AC879" i="27"/>
  <c r="AF879" i="27" s="1"/>
  <c r="AC909" i="27"/>
  <c r="AF909" i="27" s="1"/>
  <c r="AC123" i="27"/>
  <c r="AF123" i="27" s="1"/>
  <c r="AC88" i="27"/>
  <c r="AF88" i="27" s="1"/>
  <c r="AC28" i="27"/>
  <c r="AF28" i="27" s="1"/>
  <c r="AC398" i="27"/>
  <c r="AF398" i="27" s="1"/>
  <c r="AC786" i="27"/>
  <c r="AF786" i="27" s="1"/>
  <c r="AC628" i="27"/>
  <c r="AF628" i="27" s="1"/>
  <c r="AC849" i="27"/>
  <c r="AF849" i="27" s="1"/>
  <c r="AC727" i="27"/>
  <c r="AF727" i="27" s="1"/>
  <c r="AC694" i="27"/>
  <c r="AF694" i="27" s="1"/>
  <c r="AC826" i="27"/>
  <c r="AF826" i="27" s="1"/>
  <c r="AC881" i="27"/>
  <c r="AF881" i="27" s="1"/>
  <c r="AC925" i="27"/>
  <c r="AF925" i="27" s="1"/>
  <c r="AC44" i="27"/>
  <c r="AF44" i="27" s="1"/>
  <c r="AC229" i="27"/>
  <c r="AF229" i="27" s="1"/>
  <c r="AC204" i="27"/>
  <c r="AF204" i="27" s="1"/>
  <c r="AC595" i="27"/>
  <c r="AF595" i="27" s="1"/>
  <c r="AC593" i="27"/>
  <c r="AF593" i="27" s="1"/>
  <c r="AC552" i="27"/>
  <c r="AF552" i="27" s="1"/>
  <c r="AC565" i="27"/>
  <c r="AF565" i="27" s="1"/>
  <c r="AC768" i="27"/>
  <c r="AF768" i="27" s="1"/>
  <c r="AC834" i="27"/>
  <c r="AF834" i="27" s="1"/>
  <c r="AC1011" i="27"/>
  <c r="AF1011" i="27" s="1"/>
  <c r="AC131" i="27"/>
  <c r="AF131" i="27" s="1"/>
  <c r="AC39" i="27"/>
  <c r="AF39" i="27" s="1"/>
  <c r="AC276" i="27"/>
  <c r="AF276" i="27" s="1"/>
  <c r="AC789" i="27"/>
  <c r="AF789" i="27" s="1"/>
  <c r="AC317" i="27"/>
  <c r="AF317" i="27" s="1"/>
  <c r="AC269" i="27"/>
  <c r="AF269" i="27" s="1"/>
  <c r="AC354" i="27"/>
  <c r="AF354" i="27" s="1"/>
  <c r="AC776" i="27"/>
  <c r="AF776" i="27" s="1"/>
  <c r="AC692" i="27"/>
  <c r="AF692" i="27" s="1"/>
  <c r="AC842" i="27"/>
  <c r="AF842" i="27" s="1"/>
  <c r="AC943" i="27"/>
  <c r="AF943" i="27" s="1"/>
  <c r="AC403" i="27"/>
  <c r="AF403" i="27" s="1"/>
  <c r="AC43" i="27"/>
  <c r="AF43" i="27" s="1"/>
  <c r="AC486" i="27"/>
  <c r="AF486" i="27" s="1"/>
  <c r="AC482" i="27"/>
  <c r="AF482" i="27" s="1"/>
  <c r="AC544" i="27"/>
  <c r="AF544" i="27" s="1"/>
  <c r="AC541" i="27"/>
  <c r="AF541" i="27" s="1"/>
  <c r="AC274" i="27"/>
  <c r="AF274" i="27" s="1"/>
  <c r="AC281" i="27"/>
  <c r="AF281" i="27" s="1"/>
  <c r="AC687" i="27"/>
  <c r="AF687" i="27" s="1"/>
  <c r="AC730" i="27"/>
  <c r="AF730" i="27" s="1"/>
  <c r="AC673" i="27"/>
  <c r="AF673" i="27" s="1"/>
  <c r="AC966" i="27"/>
  <c r="AF966" i="27" s="1"/>
  <c r="AC1014" i="27"/>
  <c r="AF1014" i="27" s="1"/>
  <c r="AC203" i="27"/>
  <c r="AF203" i="27" s="1"/>
  <c r="AC151" i="27"/>
  <c r="AF151" i="27" s="1"/>
  <c r="AC426" i="27"/>
  <c r="AF426" i="27" s="1"/>
  <c r="AC843" i="27"/>
  <c r="AF843" i="27" s="1"/>
  <c r="AC248" i="27"/>
  <c r="AF248" i="27" s="1"/>
  <c r="AC634" i="27"/>
  <c r="AF634" i="27" s="1"/>
  <c r="AC610" i="27"/>
  <c r="AF610" i="27" s="1"/>
  <c r="AC681" i="27"/>
  <c r="AF681" i="27" s="1"/>
  <c r="AC205" i="27"/>
  <c r="AF205" i="27" s="1"/>
  <c r="AC468" i="27"/>
  <c r="AF468" i="27" s="1"/>
  <c r="AC517" i="27"/>
  <c r="AF517" i="27" s="1"/>
  <c r="AC516" i="27"/>
  <c r="AF516" i="27" s="1"/>
  <c r="AC802" i="27"/>
  <c r="AF802" i="27" s="1"/>
  <c r="AC1008" i="27"/>
  <c r="AF1008" i="27" s="1"/>
  <c r="AC145" i="27"/>
  <c r="AF145" i="27" s="1"/>
  <c r="AC59" i="27"/>
  <c r="AF59" i="27" s="1"/>
  <c r="AC337" i="27"/>
  <c r="AF337" i="27" s="1"/>
  <c r="AC664" i="27"/>
  <c r="AF664" i="27" s="1"/>
  <c r="AC520" i="27"/>
  <c r="AF520" i="27" s="1"/>
  <c r="AC148" i="27"/>
  <c r="AF148" i="27" s="1"/>
  <c r="AC194" i="27"/>
  <c r="AF194" i="27" s="1"/>
  <c r="AC537" i="27"/>
  <c r="AF537" i="27" s="1"/>
  <c r="AC750" i="27"/>
  <c r="AF750" i="27" s="1"/>
  <c r="AC866" i="27"/>
  <c r="AF866" i="27" s="1"/>
  <c r="AC91" i="27"/>
  <c r="AF91" i="27" s="1"/>
  <c r="AC121" i="27"/>
  <c r="AF121" i="27" s="1"/>
  <c r="AC983" i="27"/>
  <c r="AF983" i="27" s="1"/>
  <c r="AC1019" i="27"/>
  <c r="AF1019" i="27" s="1"/>
  <c r="AC383" i="27"/>
  <c r="AF383" i="27" s="1"/>
  <c r="AC219" i="27"/>
  <c r="AF219" i="27" s="1"/>
  <c r="AC401" i="27"/>
  <c r="AF401" i="27" s="1"/>
  <c r="AC341" i="27"/>
  <c r="AF341" i="27" s="1"/>
  <c r="AC448" i="27"/>
  <c r="AF448" i="27" s="1"/>
  <c r="AC766" i="27"/>
  <c r="AF766" i="27" s="1"/>
  <c r="AC431" i="27"/>
  <c r="AF431" i="27" s="1"/>
  <c r="AC113" i="27"/>
  <c r="AF113" i="27" s="1"/>
  <c r="AC560" i="27"/>
  <c r="AF560" i="27" s="1"/>
  <c r="AC851" i="27"/>
  <c r="AF851" i="27" s="1"/>
  <c r="AC973" i="27"/>
  <c r="AF973" i="27" s="1"/>
  <c r="AC334" i="27"/>
  <c r="AF334" i="27" s="1"/>
  <c r="AC119" i="27"/>
  <c r="AF119" i="27" s="1"/>
  <c r="AC485" i="27"/>
  <c r="AF485" i="27" s="1"/>
  <c r="AC312" i="27"/>
  <c r="AF312" i="27" s="1"/>
  <c r="AC931" i="27"/>
  <c r="AF931" i="27" s="1"/>
  <c r="AC565" i="24"/>
  <c r="AF565" i="24" s="1"/>
  <c r="AC813" i="24"/>
  <c r="AF813" i="24" s="1"/>
  <c r="AC773" i="24"/>
  <c r="AF773" i="24" s="1"/>
  <c r="AC542" i="26"/>
  <c r="AF542" i="26" s="1"/>
  <c r="AC323" i="27"/>
  <c r="AF323" i="27" s="1"/>
  <c r="AC355" i="27"/>
  <c r="AF355" i="27" s="1"/>
  <c r="AC419" i="27"/>
  <c r="AF419" i="27" s="1"/>
  <c r="AC483" i="27"/>
  <c r="AF483" i="27" s="1"/>
  <c r="AC615" i="27"/>
  <c r="AF615" i="27" s="1"/>
  <c r="AC452" i="27"/>
  <c r="AF452" i="27" s="1"/>
  <c r="AC45" i="27"/>
  <c r="AF45" i="27" s="1"/>
  <c r="AC112" i="24"/>
  <c r="AF112" i="24" s="1"/>
  <c r="AC490" i="24"/>
  <c r="AF490" i="24" s="1"/>
  <c r="AC1000" i="24"/>
  <c r="AF1000" i="24" s="1"/>
  <c r="AC315" i="24"/>
  <c r="AF315" i="24" s="1"/>
  <c r="AC707" i="24"/>
  <c r="AF707" i="24" s="1"/>
  <c r="AC434" i="24"/>
  <c r="AF434" i="24" s="1"/>
  <c r="AC265" i="24"/>
  <c r="AF265" i="24" s="1"/>
  <c r="AC252" i="24"/>
  <c r="AF252" i="24" s="1"/>
  <c r="AC513" i="24"/>
  <c r="AF513" i="24" s="1"/>
  <c r="AC226" i="24"/>
  <c r="AF226" i="24" s="1"/>
  <c r="AC210" i="24"/>
  <c r="AF210" i="24" s="1"/>
  <c r="AC391" i="24"/>
  <c r="AF391" i="24" s="1"/>
  <c r="AC92" i="24"/>
  <c r="AF92" i="24" s="1"/>
  <c r="AC1013" i="24"/>
  <c r="AF1013" i="24" s="1"/>
  <c r="AC203" i="24"/>
  <c r="AF203" i="24" s="1"/>
  <c r="AC832" i="24"/>
  <c r="AF832" i="24" s="1"/>
  <c r="AC70" i="24"/>
  <c r="AF70" i="24" s="1"/>
  <c r="AC824" i="24"/>
  <c r="AF824" i="24" s="1"/>
  <c r="AC38" i="25"/>
  <c r="AF38" i="25" s="1"/>
  <c r="AC213" i="26"/>
  <c r="AF213" i="26" s="1"/>
  <c r="AC141" i="26"/>
  <c r="AF141" i="26" s="1"/>
  <c r="AC576" i="26"/>
  <c r="AF576" i="26" s="1"/>
  <c r="AC144" i="26"/>
  <c r="AF144" i="26" s="1"/>
  <c r="AC205" i="26"/>
  <c r="AF205" i="26" s="1"/>
  <c r="AC653" i="26"/>
  <c r="AF653" i="26" s="1"/>
  <c r="AC741" i="26"/>
  <c r="AF741" i="26" s="1"/>
  <c r="AC991" i="26"/>
  <c r="AF991" i="26" s="1"/>
  <c r="AC200" i="26"/>
  <c r="AF200" i="26" s="1"/>
  <c r="AC964" i="26"/>
  <c r="AF964" i="26" s="1"/>
  <c r="AC824" i="26"/>
  <c r="AF824" i="26" s="1"/>
  <c r="AC84" i="26"/>
  <c r="AF84" i="26" s="1"/>
  <c r="AC439" i="27"/>
  <c r="AF439" i="27" s="1"/>
  <c r="AC757" i="27"/>
  <c r="AF757" i="27" s="1"/>
  <c r="AC366" i="27"/>
  <c r="AF366" i="27" s="1"/>
  <c r="AC749" i="27"/>
  <c r="AF749" i="27" s="1"/>
  <c r="AC162" i="27"/>
  <c r="AF162" i="27" s="1"/>
  <c r="AC427" i="27"/>
  <c r="AF427" i="27" s="1"/>
  <c r="AC247" i="27"/>
  <c r="AF247" i="27" s="1"/>
  <c r="AC858" i="27"/>
  <c r="AF858" i="27" s="1"/>
  <c r="AC601" i="27"/>
  <c r="AF601" i="27" s="1"/>
  <c r="AC467" i="27"/>
  <c r="AF467" i="27" s="1"/>
  <c r="AC77" i="27"/>
  <c r="AF77" i="27" s="1"/>
  <c r="AC767" i="24"/>
  <c r="AF767" i="24" s="1"/>
  <c r="AC61" i="24"/>
  <c r="AF61" i="24" s="1"/>
  <c r="AC693" i="24"/>
  <c r="AF693" i="24" s="1"/>
  <c r="AC187" i="24"/>
  <c r="AF187" i="24" s="1"/>
  <c r="AC299" i="24"/>
  <c r="AF299" i="24" s="1"/>
  <c r="AC576" i="24"/>
  <c r="AF576" i="24" s="1"/>
  <c r="AC754" i="24"/>
  <c r="AF754" i="24" s="1"/>
  <c r="AC858" i="24"/>
  <c r="AF858" i="24" s="1"/>
  <c r="AC969" i="24"/>
  <c r="AF969" i="24" s="1"/>
  <c r="AC305" i="24"/>
  <c r="AF305" i="24" s="1"/>
  <c r="AC286" i="24"/>
  <c r="AF286" i="24" s="1"/>
  <c r="AC192" i="24"/>
  <c r="AF192" i="24" s="1"/>
  <c r="AC544" i="24"/>
  <c r="AF544" i="24" s="1"/>
  <c r="AC684" i="24"/>
  <c r="AF684" i="24" s="1"/>
  <c r="AC915" i="24"/>
  <c r="AF915" i="24" s="1"/>
  <c r="AC67" i="24"/>
  <c r="AF67" i="24" s="1"/>
  <c r="AC193" i="24"/>
  <c r="AF193" i="24" s="1"/>
  <c r="AC456" i="24"/>
  <c r="AF456" i="24" s="1"/>
  <c r="AC688" i="24"/>
  <c r="AF688" i="24" s="1"/>
  <c r="AC227" i="24"/>
  <c r="AF227" i="24" s="1"/>
  <c r="AC531" i="24"/>
  <c r="AF531" i="24" s="1"/>
  <c r="AC607" i="24"/>
  <c r="AF607" i="24" s="1"/>
  <c r="AC378" i="24"/>
  <c r="AF378" i="24" s="1"/>
  <c r="AC727" i="24"/>
  <c r="AF727" i="24" s="1"/>
  <c r="AC764" i="24"/>
  <c r="AF764" i="24" s="1"/>
  <c r="AC549" i="24"/>
  <c r="AF549" i="24" s="1"/>
  <c r="AC47" i="24"/>
  <c r="AF47" i="24" s="1"/>
  <c r="AC432" i="24"/>
  <c r="AF432" i="24" s="1"/>
  <c r="AC290" i="24"/>
  <c r="AF290" i="24" s="1"/>
  <c r="AC492" i="24"/>
  <c r="AF492" i="24" s="1"/>
  <c r="AC713" i="24"/>
  <c r="AF713" i="24" s="1"/>
  <c r="AC722" i="24"/>
  <c r="AF722" i="24" s="1"/>
  <c r="AC886" i="24"/>
  <c r="AF886" i="24" s="1"/>
  <c r="AC521" i="24"/>
  <c r="AF521" i="24" s="1"/>
  <c r="AC126" i="24"/>
  <c r="AF126" i="24" s="1"/>
  <c r="AC64" i="24"/>
  <c r="AF64" i="24" s="1"/>
  <c r="AC695" i="24"/>
  <c r="AF695" i="24" s="1"/>
  <c r="AC396" i="24"/>
  <c r="AF396" i="24" s="1"/>
  <c r="AC424" i="24"/>
  <c r="AF424" i="24" s="1"/>
  <c r="AC591" i="24"/>
  <c r="AF591" i="24" s="1"/>
  <c r="AC625" i="24"/>
  <c r="AF625" i="24" s="1"/>
  <c r="AC786" i="24"/>
  <c r="AF786" i="24" s="1"/>
  <c r="AC55" i="24"/>
  <c r="AF55" i="24" s="1"/>
  <c r="AC97" i="24"/>
  <c r="AF97" i="24" s="1"/>
  <c r="AC676" i="24"/>
  <c r="AF676" i="24" s="1"/>
  <c r="AC438" i="24"/>
  <c r="AF438" i="24" s="1"/>
  <c r="AC728" i="24"/>
  <c r="AF728" i="24" s="1"/>
  <c r="AC405" i="24"/>
  <c r="AF405" i="24" s="1"/>
  <c r="AC843" i="24"/>
  <c r="AF843" i="24" s="1"/>
  <c r="AC963" i="24"/>
  <c r="AF963" i="24" s="1"/>
  <c r="AC191" i="24"/>
  <c r="AF191" i="24" s="1"/>
  <c r="AC75" i="24"/>
  <c r="AF75" i="24" s="1"/>
  <c r="AC152" i="24"/>
  <c r="AF152" i="24" s="1"/>
  <c r="AC178" i="24"/>
  <c r="AF178" i="24" s="1"/>
  <c r="AC464" i="24"/>
  <c r="AF464" i="24" s="1"/>
  <c r="AC407" i="24"/>
  <c r="AF407" i="24" s="1"/>
  <c r="AC648" i="24"/>
  <c r="AF648" i="24" s="1"/>
  <c r="AC46" i="24"/>
  <c r="AF46" i="24" s="1"/>
  <c r="AC499" i="24"/>
  <c r="AF499" i="24" s="1"/>
  <c r="AC228" i="24"/>
  <c r="AF228" i="24" s="1"/>
  <c r="AC452" i="24"/>
  <c r="AF452" i="24" s="1"/>
  <c r="AC309" i="24"/>
  <c r="AF309" i="24" s="1"/>
  <c r="AC842" i="24"/>
  <c r="AF842" i="24" s="1"/>
  <c r="AC119" i="24"/>
  <c r="AF119" i="24" s="1"/>
  <c r="AC509" i="24"/>
  <c r="AF509" i="24" s="1"/>
  <c r="AC537" i="24"/>
  <c r="AF537" i="24" s="1"/>
  <c r="AC458" i="24"/>
  <c r="AF458" i="24" s="1"/>
  <c r="AC940" i="24"/>
  <c r="AF940" i="24" s="1"/>
  <c r="AC799" i="24"/>
  <c r="AF799" i="24" s="1"/>
  <c r="AC320" i="24"/>
  <c r="AF320" i="24" s="1"/>
  <c r="AC99" i="24"/>
  <c r="AF99" i="24" s="1"/>
  <c r="AC641" i="24"/>
  <c r="AF641" i="24" s="1"/>
  <c r="AC466" i="24"/>
  <c r="AF466" i="24" s="1"/>
  <c r="AC917" i="24"/>
  <c r="AF917" i="24" s="1"/>
  <c r="AC72" i="24"/>
  <c r="AF72" i="24" s="1"/>
  <c r="AC761" i="24"/>
  <c r="AF761" i="24" s="1"/>
  <c r="AC656" i="24"/>
  <c r="AF656" i="24" s="1"/>
  <c r="AC703" i="24"/>
  <c r="AF703" i="24" s="1"/>
  <c r="AC776" i="24"/>
  <c r="AF776" i="24" s="1"/>
  <c r="AC183" i="24"/>
  <c r="AF183" i="24" s="1"/>
  <c r="AC289" i="24"/>
  <c r="AF289" i="24" s="1"/>
  <c r="AC250" i="24"/>
  <c r="AF250" i="24" s="1"/>
  <c r="AC409" i="24"/>
  <c r="AF409" i="24" s="1"/>
  <c r="AC524" i="24"/>
  <c r="AF524" i="24" s="1"/>
  <c r="AC970" i="24"/>
  <c r="AF970" i="24" s="1"/>
  <c r="AC804" i="24"/>
  <c r="AF804" i="24" s="1"/>
  <c r="AC965" i="24"/>
  <c r="AF965" i="24" s="1"/>
  <c r="AC430" i="24"/>
  <c r="AF430" i="24" s="1"/>
  <c r="AC260" i="24"/>
  <c r="AF260" i="24" s="1"/>
  <c r="AC141" i="24"/>
  <c r="AF141" i="24" s="1"/>
  <c r="AC160" i="24"/>
  <c r="AF160" i="24" s="1"/>
  <c r="AC879" i="24"/>
  <c r="AF879" i="24" s="1"/>
  <c r="AC370" i="24"/>
  <c r="AF370" i="24" s="1"/>
  <c r="AC889" i="24"/>
  <c r="AF889" i="24" s="1"/>
  <c r="AC118" i="24"/>
  <c r="AF118" i="24" s="1"/>
  <c r="AC205" i="24"/>
  <c r="AF205" i="24" s="1"/>
  <c r="AC833" i="24"/>
  <c r="AF833" i="24" s="1"/>
  <c r="AC1018" i="24"/>
  <c r="AF1018" i="24" s="1"/>
  <c r="AC553" i="24"/>
  <c r="AF553" i="24" s="1"/>
  <c r="AC346" i="24"/>
  <c r="AF346" i="24" s="1"/>
  <c r="AC885" i="24"/>
  <c r="AF885" i="24" s="1"/>
  <c r="AC110" i="24"/>
  <c r="AF110" i="24" s="1"/>
  <c r="AC659" i="24"/>
  <c r="AF659" i="24" s="1"/>
  <c r="AC703" i="26"/>
  <c r="AF703" i="26" s="1"/>
  <c r="AC529" i="26"/>
  <c r="AF529" i="26" s="1"/>
  <c r="AC115" i="26"/>
  <c r="AF115" i="26" s="1"/>
  <c r="AC590" i="26"/>
  <c r="AF590" i="26" s="1"/>
  <c r="AC96" i="26"/>
  <c r="AF96" i="26" s="1"/>
  <c r="AC203" i="26"/>
  <c r="AF203" i="26" s="1"/>
  <c r="AC139" i="26"/>
  <c r="AF139" i="26" s="1"/>
  <c r="AC122" i="26"/>
  <c r="AF122" i="26" s="1"/>
  <c r="AC687" i="26"/>
  <c r="AF687" i="26" s="1"/>
  <c r="AC487" i="26"/>
  <c r="AF487" i="26" s="1"/>
  <c r="AC770" i="26"/>
  <c r="AF770" i="26" s="1"/>
  <c r="AC162" i="26"/>
  <c r="AF162" i="26" s="1"/>
  <c r="AC71" i="26"/>
  <c r="AF71" i="26" s="1"/>
  <c r="AC263" i="26"/>
  <c r="AF263" i="26" s="1"/>
  <c r="AC290" i="26"/>
  <c r="AF290" i="26" s="1"/>
  <c r="AC331" i="26"/>
  <c r="AF331" i="26" s="1"/>
  <c r="AC709" i="26"/>
  <c r="AF709" i="26" s="1"/>
  <c r="AC127" i="26"/>
  <c r="AF127" i="26" s="1"/>
  <c r="AC288" i="26"/>
  <c r="AF288" i="26" s="1"/>
  <c r="AC27" i="26"/>
  <c r="AF27" i="26" s="1"/>
  <c r="AC569" i="26"/>
  <c r="AF569" i="26" s="1"/>
  <c r="AC665" i="26"/>
  <c r="AF665" i="26" s="1"/>
  <c r="AC301" i="26"/>
  <c r="AF301" i="26" s="1"/>
  <c r="AC64" i="26"/>
  <c r="AF64" i="26" s="1"/>
  <c r="AC126" i="26"/>
  <c r="AF126" i="26" s="1"/>
  <c r="AC343" i="26"/>
  <c r="AF343" i="26" s="1"/>
  <c r="AC339" i="26"/>
  <c r="AF339" i="26" s="1"/>
  <c r="AC889" i="26"/>
  <c r="AF889" i="26" s="1"/>
  <c r="AC936" i="26"/>
  <c r="AF936" i="26" s="1"/>
  <c r="AC134" i="26"/>
  <c r="AF134" i="26" s="1"/>
  <c r="AC467" i="26"/>
  <c r="AF467" i="26" s="1"/>
  <c r="AC67" i="26"/>
  <c r="AF67" i="26" s="1"/>
  <c r="AC644" i="26"/>
  <c r="AF644" i="26" s="1"/>
  <c r="AC802" i="26"/>
  <c r="AF802" i="26" s="1"/>
  <c r="AC226" i="26"/>
  <c r="AF226" i="26" s="1"/>
  <c r="AC363" i="26"/>
  <c r="AF363" i="26" s="1"/>
  <c r="AC485" i="26"/>
  <c r="AF485" i="26" s="1"/>
  <c r="AC585" i="26"/>
  <c r="AF585" i="26" s="1"/>
  <c r="AC497" i="26"/>
  <c r="AF497" i="26" s="1"/>
  <c r="AC167" i="26"/>
  <c r="AF167" i="26" s="1"/>
  <c r="AC474" i="26"/>
  <c r="AF474" i="26" s="1"/>
  <c r="AC247" i="26"/>
  <c r="AF247" i="26" s="1"/>
  <c r="AC450" i="26"/>
  <c r="AF450" i="26" s="1"/>
  <c r="AC78" i="26"/>
  <c r="AF78" i="26" s="1"/>
  <c r="AC295" i="26"/>
  <c r="AF295" i="26" s="1"/>
  <c r="AC518" i="26"/>
  <c r="AF518" i="26" s="1"/>
  <c r="AC627" i="26"/>
  <c r="AF627" i="26" s="1"/>
  <c r="AC589" i="26"/>
  <c r="AF589" i="26" s="1"/>
  <c r="AC966" i="26"/>
  <c r="AF966" i="26" s="1"/>
  <c r="AC948" i="26"/>
  <c r="AF948" i="26" s="1"/>
  <c r="AC435" i="26"/>
  <c r="AF435" i="26" s="1"/>
  <c r="AC177" i="26"/>
  <c r="AF177" i="26" s="1"/>
  <c r="AC546" i="26"/>
  <c r="AF546" i="26" s="1"/>
  <c r="AC652" i="26"/>
  <c r="AF652" i="26" s="1"/>
  <c r="AC697" i="26"/>
  <c r="AF697" i="26" s="1"/>
  <c r="AC792" i="26"/>
  <c r="AF792" i="26" s="1"/>
  <c r="AC791" i="26"/>
  <c r="AF791" i="26" s="1"/>
  <c r="AC934" i="26"/>
  <c r="AF934" i="26" s="1"/>
  <c r="AC906" i="26"/>
  <c r="AF906" i="26" s="1"/>
  <c r="AC942" i="26"/>
  <c r="AF942" i="26" s="1"/>
  <c r="AC694" i="26"/>
  <c r="AF694" i="26" s="1"/>
  <c r="AC154" i="26"/>
  <c r="AF154" i="26" s="1"/>
  <c r="AC258" i="26"/>
  <c r="AF258" i="26" s="1"/>
  <c r="AC466" i="26"/>
  <c r="AF466" i="26" s="1"/>
  <c r="AC527" i="26"/>
  <c r="AF527" i="26" s="1"/>
  <c r="AC974" i="26"/>
  <c r="AF974" i="26" s="1"/>
  <c r="AC436" i="26"/>
  <c r="AF436" i="26" s="1"/>
  <c r="AC539" i="26"/>
  <c r="AF539" i="26" s="1"/>
  <c r="AC743" i="26"/>
  <c r="AF743" i="26" s="1"/>
  <c r="AC967" i="26"/>
  <c r="AF967" i="26" s="1"/>
  <c r="AC969" i="26"/>
  <c r="AF969" i="26" s="1"/>
  <c r="AC230" i="26"/>
  <c r="AF230" i="26" s="1"/>
  <c r="AC610" i="26"/>
  <c r="AF610" i="26" s="1"/>
  <c r="AC655" i="26"/>
  <c r="AF655" i="26" s="1"/>
  <c r="AC140" i="26"/>
  <c r="AF140" i="26" s="1"/>
  <c r="AC807" i="26"/>
  <c r="AF807" i="26" s="1"/>
  <c r="AC805" i="26"/>
  <c r="AF805" i="26" s="1"/>
  <c r="AC44" i="26"/>
  <c r="AF44" i="26" s="1"/>
  <c r="AC186" i="26"/>
  <c r="AF186" i="26" s="1"/>
  <c r="AC378" i="26"/>
  <c r="AF378" i="26" s="1"/>
  <c r="AC607" i="26"/>
  <c r="AF607" i="26" s="1"/>
  <c r="AC515" i="26"/>
  <c r="AF515" i="26" s="1"/>
  <c r="AC557" i="26"/>
  <c r="AF557" i="26" s="1"/>
  <c r="AC909" i="26"/>
  <c r="AF909" i="26" s="1"/>
  <c r="AC95" i="26"/>
  <c r="AF95" i="26" s="1"/>
  <c r="AC243" i="26"/>
  <c r="AF243" i="26" s="1"/>
  <c r="AC596" i="26"/>
  <c r="AF596" i="26" s="1"/>
  <c r="AC156" i="26"/>
  <c r="AF156" i="26" s="1"/>
  <c r="AC292" i="26"/>
  <c r="AF292" i="26" s="1"/>
  <c r="AC667" i="26"/>
  <c r="AF667" i="26" s="1"/>
  <c r="AC565" i="26"/>
  <c r="AF565" i="26" s="1"/>
  <c r="AC931" i="26"/>
  <c r="AF931" i="26" s="1"/>
  <c r="AC387" i="26"/>
  <c r="AF387" i="26" s="1"/>
  <c r="AC456" i="26"/>
  <c r="AF456" i="26" s="1"/>
  <c r="AC716" i="26"/>
  <c r="AF716" i="26" s="1"/>
  <c r="AC388" i="26"/>
  <c r="AF388" i="26" s="1"/>
  <c r="AC800" i="26"/>
  <c r="AF800" i="26" s="1"/>
  <c r="AC904" i="26"/>
  <c r="AF904" i="26" s="1"/>
  <c r="AC1013" i="26"/>
  <c r="AF1013" i="26" s="1"/>
  <c r="AC131" i="26"/>
  <c r="AF131" i="26" s="1"/>
  <c r="AC224" i="26"/>
  <c r="AF224" i="26" s="1"/>
  <c r="AC564" i="26"/>
  <c r="AF564" i="26" s="1"/>
  <c r="AC526" i="26"/>
  <c r="AF526" i="26" s="1"/>
  <c r="AC803" i="26"/>
  <c r="AF803" i="26" s="1"/>
  <c r="AC959" i="26"/>
  <c r="AF959" i="26" s="1"/>
  <c r="AC806" i="26"/>
  <c r="AF806" i="26" s="1"/>
  <c r="AC180" i="26"/>
  <c r="AF180" i="26" s="1"/>
  <c r="AC864" i="26"/>
  <c r="AF864" i="26" s="1"/>
  <c r="AC956" i="26"/>
  <c r="AF956" i="26" s="1"/>
  <c r="AC124" i="26"/>
  <c r="AF124" i="26" s="1"/>
  <c r="AC985" i="26"/>
  <c r="AF985" i="26" s="1"/>
  <c r="AC617" i="26"/>
  <c r="AF617" i="26" s="1"/>
  <c r="AC767" i="26"/>
  <c r="AF767" i="26" s="1"/>
  <c r="AC612" i="26"/>
  <c r="AF612" i="26" s="1"/>
  <c r="AC744" i="26"/>
  <c r="AF744" i="26" s="1"/>
  <c r="AC559" i="26"/>
  <c r="AF559" i="26" s="1"/>
  <c r="AC953" i="26"/>
  <c r="AF953" i="26" s="1"/>
  <c r="AC995" i="26"/>
  <c r="AF995" i="26" s="1"/>
  <c r="AC100" i="26"/>
  <c r="AF100" i="26" s="1"/>
  <c r="AC949" i="26"/>
  <c r="AF949" i="26" s="1"/>
  <c r="AC417" i="27"/>
  <c r="AF417" i="27" s="1"/>
  <c r="AC56" i="27"/>
  <c r="AF56" i="27" s="1"/>
  <c r="AC73" i="27"/>
  <c r="AF73" i="27" s="1"/>
  <c r="AC331" i="27"/>
  <c r="AF331" i="27" s="1"/>
  <c r="AC358" i="27"/>
  <c r="AF358" i="27" s="1"/>
  <c r="AC394" i="27"/>
  <c r="AF394" i="27" s="1"/>
  <c r="AC583" i="27"/>
  <c r="AF583" i="27" s="1"/>
  <c r="AC873" i="27"/>
  <c r="AF873" i="27" s="1"/>
  <c r="AC228" i="27"/>
  <c r="AF228" i="27" s="1"/>
  <c r="AC96" i="27"/>
  <c r="AF96" i="27" s="1"/>
  <c r="AC132" i="27"/>
  <c r="AF132" i="27" s="1"/>
  <c r="AC641" i="27"/>
  <c r="AF641" i="27" s="1"/>
  <c r="AC496" i="27"/>
  <c r="AF496" i="27" s="1"/>
  <c r="AC497" i="27"/>
  <c r="AF497" i="27" s="1"/>
  <c r="AC236" i="27"/>
  <c r="AF236" i="27" s="1"/>
  <c r="AC719" i="27"/>
  <c r="AF719" i="27" s="1"/>
  <c r="AC828" i="27"/>
  <c r="AF828" i="27" s="1"/>
  <c r="AC1004" i="27"/>
  <c r="AF1004" i="27" s="1"/>
  <c r="AC910" i="27"/>
  <c r="AF910" i="27" s="1"/>
  <c r="AC176" i="27"/>
  <c r="AF176" i="27" s="1"/>
  <c r="AC40" i="27"/>
  <c r="AF40" i="27" s="1"/>
  <c r="AC130" i="27"/>
  <c r="AF130" i="27" s="1"/>
  <c r="AC683" i="27"/>
  <c r="AF683" i="27" s="1"/>
  <c r="AC250" i="27"/>
  <c r="AF250" i="27" s="1"/>
  <c r="AC658" i="27"/>
  <c r="AF658" i="27" s="1"/>
  <c r="AC445" i="27"/>
  <c r="AF445" i="27" s="1"/>
  <c r="AC297" i="27"/>
  <c r="AF297" i="27" s="1"/>
  <c r="AC686" i="27"/>
  <c r="AF686" i="27" s="1"/>
  <c r="AC722" i="27"/>
  <c r="AF722" i="27" s="1"/>
  <c r="AC883" i="27"/>
  <c r="AF883" i="27" s="1"/>
  <c r="AC997" i="27"/>
  <c r="AF997" i="27" s="1"/>
  <c r="AC80" i="27"/>
  <c r="AF80" i="27" s="1"/>
  <c r="AC65" i="27"/>
  <c r="AF65" i="27" s="1"/>
  <c r="AC606" i="27"/>
  <c r="AF606" i="27" s="1"/>
  <c r="AC290" i="27"/>
  <c r="AF290" i="27" s="1"/>
  <c r="AC618" i="27"/>
  <c r="AF618" i="27" s="1"/>
  <c r="AC242" i="27"/>
  <c r="AF242" i="27" s="1"/>
  <c r="AC639" i="27"/>
  <c r="AF639" i="27" s="1"/>
  <c r="AC803" i="27"/>
  <c r="AF803" i="27" s="1"/>
  <c r="AC806" i="27"/>
  <c r="AF806" i="27" s="1"/>
  <c r="AC893" i="27"/>
  <c r="AF893" i="27" s="1"/>
  <c r="AC195" i="27"/>
  <c r="AF195" i="27" s="1"/>
  <c r="AC206" i="27"/>
  <c r="AF206" i="27" s="1"/>
  <c r="AC622" i="27"/>
  <c r="AF622" i="27" s="1"/>
  <c r="AC476" i="27"/>
  <c r="AF476" i="27" s="1"/>
  <c r="AC438" i="27"/>
  <c r="AF438" i="27" s="1"/>
  <c r="AC359" i="27"/>
  <c r="AF359" i="27" s="1"/>
  <c r="AC385" i="27"/>
  <c r="AF385" i="27" s="1"/>
  <c r="AC807" i="27"/>
  <c r="AF807" i="27" s="1"/>
  <c r="AC852" i="27"/>
  <c r="AF852" i="27" s="1"/>
  <c r="AC1017" i="27"/>
  <c r="AF1017" i="27" s="1"/>
  <c r="AC991" i="27"/>
  <c r="AF991" i="27" s="1"/>
  <c r="AC54" i="27"/>
  <c r="AF54" i="27" s="1"/>
  <c r="AC68" i="27"/>
  <c r="AF68" i="27" s="1"/>
  <c r="AC190" i="27"/>
  <c r="AF190" i="27" s="1"/>
  <c r="AC564" i="27"/>
  <c r="AF564" i="27" s="1"/>
  <c r="AC636" i="27"/>
  <c r="AF636" i="27" s="1"/>
  <c r="AC827" i="27"/>
  <c r="AF827" i="27" s="1"/>
  <c r="AC321" i="27"/>
  <c r="AF321" i="27" s="1"/>
  <c r="AC322" i="27"/>
  <c r="AF322" i="27" s="1"/>
  <c r="AC707" i="27"/>
  <c r="AF707" i="27" s="1"/>
  <c r="AC855" i="27"/>
  <c r="AF855" i="27" s="1"/>
  <c r="AC737" i="27"/>
  <c r="AF737" i="27" s="1"/>
  <c r="AC734" i="27"/>
  <c r="AF734" i="27" s="1"/>
  <c r="AC225" i="27"/>
  <c r="AF225" i="27" s="1"/>
  <c r="AC654" i="27"/>
  <c r="AF654" i="27" s="1"/>
  <c r="AC465" i="27"/>
  <c r="AF465" i="27" s="1"/>
  <c r="AC449" i="27"/>
  <c r="AF449" i="27" s="1"/>
  <c r="AC329" i="27"/>
  <c r="AF329" i="27" s="1"/>
  <c r="AC863" i="27"/>
  <c r="AF863" i="27" s="1"/>
  <c r="AC688" i="27"/>
  <c r="AF688" i="27" s="1"/>
  <c r="AC978" i="27"/>
  <c r="AF978" i="27" s="1"/>
  <c r="AC745" i="27"/>
  <c r="AF745" i="27" s="1"/>
  <c r="AC345" i="27"/>
  <c r="AF345" i="27" s="1"/>
  <c r="AC481" i="27"/>
  <c r="AF481" i="27" s="1"/>
  <c r="AC614" i="27"/>
  <c r="AF614" i="27" s="1"/>
  <c r="AC592" i="27"/>
  <c r="AF592" i="27" s="1"/>
  <c r="AC226" i="27"/>
  <c r="AF226" i="27" s="1"/>
  <c r="AC67" i="27"/>
  <c r="AF67" i="27" s="1"/>
  <c r="AC475" i="27"/>
  <c r="AF475" i="27" s="1"/>
  <c r="AC393" i="27"/>
  <c r="AF393" i="27" s="1"/>
  <c r="AC793" i="27"/>
  <c r="AF793" i="27" s="1"/>
  <c r="AC209" i="27"/>
  <c r="AF209" i="27" s="1"/>
  <c r="AC70" i="27"/>
  <c r="AF70" i="27" s="1"/>
  <c r="AC715" i="27"/>
  <c r="AF715" i="27" s="1"/>
  <c r="AC725" i="27"/>
  <c r="AF725" i="27" s="1"/>
  <c r="AC979" i="27"/>
  <c r="AF979" i="27" s="1"/>
  <c r="AC525" i="27"/>
  <c r="AF525" i="27" s="1"/>
  <c r="AC220" i="27"/>
  <c r="AF220" i="27" s="1"/>
  <c r="AC196" i="27"/>
  <c r="AF196" i="27" s="1"/>
  <c r="AC653" i="27"/>
  <c r="AF653" i="27" s="1"/>
  <c r="AC689" i="27"/>
  <c r="AF689" i="27" s="1"/>
  <c r="AC524" i="27"/>
  <c r="AF524" i="27" s="1"/>
  <c r="AC48" i="27"/>
  <c r="AF48" i="27" s="1"/>
  <c r="AC507" i="27"/>
  <c r="AF507" i="27" s="1"/>
  <c r="AC433" i="27"/>
  <c r="AF433" i="27" s="1"/>
  <c r="AC791" i="27"/>
  <c r="AF791" i="27" s="1"/>
  <c r="AC279" i="27"/>
  <c r="AF279" i="27" s="1"/>
  <c r="AC102" i="27"/>
  <c r="AF102" i="27" s="1"/>
  <c r="AC24" i="27"/>
  <c r="AF24" i="27" s="1"/>
  <c r="AC799" i="27"/>
  <c r="AF799" i="27" s="1"/>
  <c r="AC368" i="27"/>
  <c r="AF368" i="27" s="1"/>
  <c r="AC933" i="27"/>
  <c r="AF933" i="27" s="1"/>
  <c r="AC409" i="27"/>
  <c r="AF409" i="27" s="1"/>
  <c r="AC233" i="27"/>
  <c r="AF233" i="27" s="1"/>
  <c r="AC509" i="27"/>
  <c r="AF509" i="27" s="1"/>
  <c r="AC674" i="27"/>
  <c r="AF674" i="27" s="1"/>
  <c r="AC116" i="27"/>
  <c r="AF116" i="27" s="1"/>
  <c r="AC960" i="24"/>
  <c r="AF960" i="24" s="1"/>
  <c r="AC837" i="24"/>
  <c r="AF837" i="24" s="1"/>
  <c r="AC928" i="24"/>
  <c r="AF928" i="24" s="1"/>
  <c r="AC158" i="24"/>
  <c r="AF158" i="24" s="1"/>
  <c r="AC888" i="24"/>
  <c r="AF888" i="24" s="1"/>
  <c r="AC566" i="26"/>
  <c r="AF566" i="26" s="1"/>
  <c r="AC510" i="26"/>
  <c r="AF510" i="26" s="1"/>
  <c r="AC912" i="26"/>
  <c r="AF912" i="26" s="1"/>
  <c r="AC477" i="26"/>
  <c r="AF477" i="26" s="1"/>
  <c r="AC547" i="27"/>
  <c r="AF547" i="27" s="1"/>
  <c r="AC379" i="27"/>
  <c r="AF379" i="27" s="1"/>
  <c r="AC141" i="27"/>
  <c r="AF141" i="27" s="1"/>
  <c r="AG85" i="27"/>
  <c r="AG555" i="27"/>
  <c r="AG299" i="27"/>
  <c r="AG93" i="27"/>
  <c r="AG165" i="27"/>
  <c r="AG251" i="27"/>
  <c r="AG61" i="27"/>
  <c r="AG291" i="27"/>
  <c r="AG21" i="27"/>
  <c r="AG580" i="27"/>
  <c r="AG647" i="27"/>
  <c r="AG25" i="27"/>
  <c r="AG399" i="27"/>
  <c r="AG575" i="27"/>
  <c r="AG510" i="27"/>
  <c r="AG735" i="26"/>
  <c r="AG944" i="26"/>
  <c r="AG835" i="26"/>
  <c r="AG1016" i="26"/>
  <c r="AG976" i="26"/>
  <c r="AG503" i="26"/>
  <c r="AG677" i="24"/>
  <c r="AG905" i="24"/>
  <c r="AG29" i="27"/>
  <c r="AG125" i="27"/>
  <c r="W916" i="27"/>
  <c r="X916" i="27" s="1"/>
  <c r="W38" i="26"/>
  <c r="X38" i="26" s="1"/>
  <c r="W666" i="24"/>
  <c r="X666" i="24" s="1"/>
  <c r="W278" i="24"/>
  <c r="X278" i="24" s="1"/>
  <c r="W307" i="24"/>
  <c r="X307" i="24" s="1"/>
  <c r="H26" i="12"/>
  <c r="E28" i="12"/>
  <c r="D28" i="12"/>
  <c r="AG984" i="27"/>
  <c r="X677" i="27"/>
  <c r="X876" i="27"/>
  <c r="X701" i="27"/>
  <c r="X948" i="27"/>
  <c r="X714" i="27"/>
  <c r="X996" i="27"/>
  <c r="X324" i="27"/>
  <c r="X260" i="27"/>
  <c r="X256" i="27"/>
  <c r="X384" i="27"/>
  <c r="X964" i="27"/>
  <c r="X292" i="27"/>
  <c r="X284" i="27"/>
  <c r="X288" i="27"/>
  <c r="X356" i="27"/>
  <c r="X693" i="27"/>
  <c r="X682" i="27"/>
  <c r="X924" i="27"/>
  <c r="X616" i="27"/>
  <c r="X340" i="27"/>
  <c r="X698" i="27"/>
  <c r="X972" i="27"/>
  <c r="X892" i="27"/>
  <c r="X568" i="27"/>
  <c r="X900" i="27"/>
  <c r="X268" i="27"/>
  <c r="X940" i="27"/>
  <c r="X956" i="27"/>
  <c r="X988" i="27"/>
  <c r="X440" i="27"/>
  <c r="X878" i="27"/>
  <c r="X472" i="27"/>
  <c r="X264" i="27"/>
  <c r="X918" i="27"/>
  <c r="X950" i="27"/>
  <c r="X624" i="27"/>
  <c r="AG114" i="27"/>
  <c r="X870" i="27"/>
  <c r="X990" i="27"/>
  <c r="X980" i="27"/>
  <c r="X632" i="27"/>
  <c r="X656" i="27"/>
  <c r="AG487" i="27"/>
  <c r="X666" i="27"/>
  <c r="X902" i="27"/>
  <c r="X300" i="27"/>
  <c r="X328" i="27"/>
  <c r="X252" i="27"/>
  <c r="AG407" i="27"/>
  <c r="X892" i="26"/>
  <c r="X62" i="26"/>
  <c r="X884" i="26"/>
  <c r="X739" i="26"/>
  <c r="X714" i="26"/>
  <c r="AG61" i="26"/>
  <c r="X730" i="26"/>
  <c r="X495" i="26"/>
  <c r="X722" i="26"/>
  <c r="X66" i="26"/>
  <c r="AG317" i="26"/>
  <c r="AG598" i="26"/>
  <c r="AG831" i="26"/>
  <c r="AG915" i="26"/>
  <c r="X482" i="26"/>
  <c r="X586" i="26"/>
  <c r="AG614" i="26"/>
  <c r="X479" i="26"/>
  <c r="X900" i="26"/>
  <c r="AG424" i="26"/>
  <c r="AG801" i="26"/>
  <c r="AG1015" i="26"/>
  <c r="AG488" i="26"/>
  <c r="AG489" i="26"/>
  <c r="AG742" i="26"/>
  <c r="AG297" i="26"/>
  <c r="AG461" i="26"/>
  <c r="AG53" i="26"/>
  <c r="AG962" i="26"/>
  <c r="X710" i="26"/>
  <c r="AG256" i="26"/>
  <c r="AG698" i="26"/>
  <c r="AG551" i="26"/>
  <c r="AG763" i="26"/>
  <c r="AG1010" i="26"/>
  <c r="AG89" i="26"/>
  <c r="AG405" i="26"/>
  <c r="AG93" i="26"/>
  <c r="AG750" i="26"/>
  <c r="X20" i="26"/>
  <c r="X868" i="24"/>
  <c r="X897" i="24"/>
  <c r="X342" i="24"/>
  <c r="X177" i="24"/>
  <c r="X267" i="24"/>
  <c r="X182" i="24"/>
  <c r="AG920" i="24"/>
  <c r="X646" i="24"/>
  <c r="X658" i="24"/>
  <c r="X161" i="24"/>
  <c r="X546" i="24"/>
  <c r="X422" i="24"/>
  <c r="X270" i="24"/>
  <c r="X536" i="24"/>
  <c r="X1020" i="24"/>
  <c r="X694" i="24"/>
  <c r="AG746" i="24"/>
  <c r="X310" i="24"/>
  <c r="AG581" i="24"/>
  <c r="X916" i="24"/>
  <c r="X626" i="24"/>
  <c r="X562" i="24"/>
  <c r="X606" i="24"/>
  <c r="X570" i="24"/>
  <c r="X610" i="24"/>
  <c r="X538" i="24"/>
  <c r="X494" i="24"/>
  <c r="X246" i="24"/>
  <c r="X584" i="24"/>
  <c r="X558" i="24"/>
  <c r="X406" i="24"/>
  <c r="X291" i="24"/>
  <c r="X948" i="24"/>
  <c r="X598" i="24"/>
  <c r="V166" i="24"/>
  <c r="W166" i="24" s="1"/>
  <c r="X554" i="24"/>
  <c r="X238" i="24"/>
  <c r="X892" i="24"/>
  <c r="X642" i="24"/>
  <c r="X674" i="24"/>
  <c r="X206" i="24"/>
  <c r="AG999" i="24"/>
  <c r="AG645" i="24"/>
  <c r="X552" i="24"/>
  <c r="X235" i="24"/>
  <c r="X153" i="24"/>
  <c r="X526" i="24"/>
  <c r="X650" i="24"/>
  <c r="AG341" i="24"/>
  <c r="X478" i="24"/>
  <c r="X929" i="24"/>
  <c r="X294" i="24"/>
  <c r="X884" i="24"/>
  <c r="X654" i="24"/>
  <c r="X864" i="24"/>
  <c r="X638" i="24"/>
  <c r="X542" i="24"/>
  <c r="X339" i="24"/>
  <c r="X729" i="24"/>
  <c r="AG465" i="24"/>
  <c r="X763" i="24"/>
  <c r="AG393" i="24"/>
  <c r="AG691" i="24"/>
  <c r="X219" i="24"/>
  <c r="X956" i="24"/>
  <c r="AG661" i="24"/>
  <c r="X715" i="24"/>
  <c r="X608" i="24"/>
  <c r="X486" i="24"/>
  <c r="AG1017" i="24"/>
  <c r="X924" i="24"/>
  <c r="X594" i="24"/>
  <c r="AG512" i="24"/>
  <c r="X921" i="24"/>
  <c r="X470" i="24"/>
  <c r="X702" i="24"/>
  <c r="X996" i="24"/>
  <c r="AG102" i="24"/>
  <c r="X326" i="24"/>
  <c r="AG846" i="24"/>
  <c r="X374" i="24"/>
  <c r="AG313" i="24"/>
  <c r="X181" i="24"/>
  <c r="AG1014" i="24"/>
  <c r="X640" i="24"/>
  <c r="X953" i="24"/>
  <c r="X262" i="24"/>
  <c r="AG600" i="24"/>
  <c r="AG744" i="24" l="1"/>
  <c r="AG697" i="27"/>
  <c r="AG952" i="27"/>
  <c r="AG42" i="27"/>
  <c r="AG66" i="27"/>
  <c r="AG146" i="27"/>
  <c r="AG200" i="27"/>
  <c r="AG25" i="24"/>
  <c r="AG245" i="24"/>
  <c r="AG387" i="24"/>
  <c r="AG669" i="24"/>
  <c r="AG673" i="24"/>
  <c r="AG827" i="24"/>
  <c r="AG502" i="24"/>
  <c r="AG912" i="24"/>
  <c r="AG759" i="27"/>
  <c r="AG826" i="26"/>
  <c r="AG240" i="27"/>
  <c r="AG663" i="26"/>
  <c r="AG734" i="26"/>
  <c r="AG458" i="26"/>
  <c r="AG960" i="26"/>
  <c r="AG90" i="26"/>
  <c r="AG999" i="26"/>
  <c r="AG1008" i="26"/>
  <c r="AG118" i="26"/>
  <c r="AG943" i="26"/>
  <c r="AG160" i="27"/>
  <c r="AG771" i="26"/>
  <c r="AG648" i="24"/>
  <c r="AG249" i="27"/>
  <c r="AG880" i="26"/>
  <c r="AG375" i="27"/>
  <c r="AG242" i="26"/>
  <c r="AG85" i="26"/>
  <c r="AG280" i="24"/>
  <c r="AG702" i="26"/>
  <c r="AG698" i="24"/>
  <c r="AG101" i="26"/>
  <c r="AG457" i="26"/>
  <c r="AG907" i="24"/>
  <c r="AG222" i="26"/>
  <c r="AG469" i="26"/>
  <c r="AG535" i="27"/>
  <c r="AG445" i="26"/>
  <c r="AG859" i="24"/>
  <c r="AG352" i="24"/>
  <c r="AG490" i="26"/>
  <c r="AG49" i="27"/>
  <c r="AG454" i="26"/>
  <c r="AG522" i="26"/>
  <c r="AG106" i="27"/>
  <c r="AG1019" i="26"/>
  <c r="AG138" i="27"/>
  <c r="AG86" i="26"/>
  <c r="AG632" i="24"/>
  <c r="AG494" i="26"/>
  <c r="AG638" i="26"/>
  <c r="AG266" i="24"/>
  <c r="AG34" i="27"/>
  <c r="AG701" i="24"/>
  <c r="AG837" i="26"/>
  <c r="AG198" i="24"/>
  <c r="AG673" i="26"/>
  <c r="AG195" i="26"/>
  <c r="AG729" i="26"/>
  <c r="AG237" i="24"/>
  <c r="AG818" i="26"/>
  <c r="AG98" i="27"/>
  <c r="AG429" i="24"/>
  <c r="AG591" i="27"/>
  <c r="AG738" i="26"/>
  <c r="AG295" i="27"/>
  <c r="AG362" i="24"/>
  <c r="AG448" i="26"/>
  <c r="AG132" i="24"/>
  <c r="AG149" i="26"/>
  <c r="AG414" i="27"/>
  <c r="AG634" i="24"/>
  <c r="AG361" i="26"/>
  <c r="AG74" i="24"/>
  <c r="AG973" i="24"/>
  <c r="AG860" i="24"/>
  <c r="AG747" i="26"/>
  <c r="AG371" i="26"/>
  <c r="AG172" i="24"/>
  <c r="AG491" i="26"/>
  <c r="AG798" i="27"/>
  <c r="AG825" i="26"/>
  <c r="AG934" i="24"/>
  <c r="AG178" i="26"/>
  <c r="AG971" i="24"/>
  <c r="AG549" i="24"/>
  <c r="AG345" i="26"/>
  <c r="AG592" i="24"/>
  <c r="AG585" i="24"/>
  <c r="AG968" i="26"/>
  <c r="AG842" i="24"/>
  <c r="AG759" i="26"/>
  <c r="AG165" i="26"/>
  <c r="AG661" i="26"/>
  <c r="AG21" i="24"/>
  <c r="AG859" i="26"/>
  <c r="AG705" i="24"/>
  <c r="AG261" i="26"/>
  <c r="AG257" i="26"/>
  <c r="AG114" i="24"/>
  <c r="AG110" i="27"/>
  <c r="AG736" i="24"/>
  <c r="AG539" i="24"/>
  <c r="AG975" i="26"/>
  <c r="AG938" i="27"/>
  <c r="AG607" i="24"/>
  <c r="AG410" i="26"/>
  <c r="AG259" i="24"/>
  <c r="AG190" i="26"/>
  <c r="AG889" i="24"/>
  <c r="AG289" i="26"/>
  <c r="AG423" i="27"/>
  <c r="AG327" i="27"/>
  <c r="AG492" i="27"/>
  <c r="B12" i="27"/>
  <c r="G24" i="12" s="1"/>
  <c r="B12" i="26"/>
  <c r="F24" i="12" s="1"/>
  <c r="AG38" i="25"/>
  <c r="AG915" i="24"/>
  <c r="AG364" i="24"/>
  <c r="AC20" i="24"/>
  <c r="AF20" i="24" s="1"/>
  <c r="AG344" i="24"/>
  <c r="AG253" i="26"/>
  <c r="AG869" i="26"/>
  <c r="AG842" i="26"/>
  <c r="AG186" i="27"/>
  <c r="AG854" i="24"/>
  <c r="AG425" i="24"/>
  <c r="AG827" i="26"/>
  <c r="AG203" i="26"/>
  <c r="AG667" i="26"/>
  <c r="AG770" i="24"/>
  <c r="AG297" i="24"/>
  <c r="AG103" i="27"/>
  <c r="AG178" i="27"/>
  <c r="AG350" i="27"/>
  <c r="AG771" i="24"/>
  <c r="AG134" i="26"/>
  <c r="AG210" i="27"/>
  <c r="AG861" i="26"/>
  <c r="AG110" i="24"/>
  <c r="AG301" i="26"/>
  <c r="AG995" i="26"/>
  <c r="AG198" i="26"/>
  <c r="AG799" i="24"/>
  <c r="AG990" i="24"/>
  <c r="AG783" i="24"/>
  <c r="AG671" i="24"/>
  <c r="AG449" i="24"/>
  <c r="AG682" i="26"/>
  <c r="AG406" i="26"/>
  <c r="AG678" i="24"/>
  <c r="AG446" i="26"/>
  <c r="AG173" i="26"/>
  <c r="AG815" i="24"/>
  <c r="AG518" i="27"/>
  <c r="AG846" i="26"/>
  <c r="AG41" i="26"/>
  <c r="AG689" i="24"/>
  <c r="AG686" i="24"/>
  <c r="AG689" i="26"/>
  <c r="AG925" i="26"/>
  <c r="AG187" i="27"/>
  <c r="AG201" i="26"/>
  <c r="AG158" i="26"/>
  <c r="AG807" i="24"/>
  <c r="AG125" i="26"/>
  <c r="AG992" i="26"/>
  <c r="AG130" i="26"/>
  <c r="AG237" i="26"/>
  <c r="AG798" i="26"/>
  <c r="AG114" i="26"/>
  <c r="AG248" i="24"/>
  <c r="AG117" i="26"/>
  <c r="AG338" i="26"/>
  <c r="AG488" i="24"/>
  <c r="AG917" i="26"/>
  <c r="AG205" i="26"/>
  <c r="AG585" i="26"/>
  <c r="AG650" i="26"/>
  <c r="AG607" i="26"/>
  <c r="AG293" i="26"/>
  <c r="AG275" i="26"/>
  <c r="AG122" i="24"/>
  <c r="AG513" i="24"/>
  <c r="AG218" i="27"/>
  <c r="AG813" i="26"/>
  <c r="AG446" i="24"/>
  <c r="AG969" i="26"/>
  <c r="AG425" i="26"/>
  <c r="AG432" i="26"/>
  <c r="AG858" i="27"/>
  <c r="AG861" i="27"/>
  <c r="AG379" i="26"/>
  <c r="AG70" i="24"/>
  <c r="AG523" i="24"/>
  <c r="AG439" i="27"/>
  <c r="AG77" i="26"/>
  <c r="AG903" i="24"/>
  <c r="AG465" i="26"/>
  <c r="AG281" i="24"/>
  <c r="AG120" i="27"/>
  <c r="AG156" i="24"/>
  <c r="AG397" i="26"/>
  <c r="AG551" i="27"/>
  <c r="AG98" i="26"/>
  <c r="AG768" i="26"/>
  <c r="AG197" i="26"/>
  <c r="AG263" i="24"/>
  <c r="AG775" i="24"/>
  <c r="AG349" i="26"/>
  <c r="AG849" i="24"/>
  <c r="AG250" i="26"/>
  <c r="AG341" i="26"/>
  <c r="AG991" i="24"/>
  <c r="AG174" i="26"/>
  <c r="AG685" i="24"/>
  <c r="AG612" i="24"/>
  <c r="AG630" i="26"/>
  <c r="AG168" i="26"/>
  <c r="AG801" i="24"/>
  <c r="AG943" i="24"/>
  <c r="AG502" i="26"/>
  <c r="AG792" i="26"/>
  <c r="AG80" i="24"/>
  <c r="AG941" i="26"/>
  <c r="AG621" i="24"/>
  <c r="AG734" i="24"/>
  <c r="AG809" i="24"/>
  <c r="AG778" i="26"/>
  <c r="AG82" i="26"/>
  <c r="AG304" i="24"/>
  <c r="AG174" i="24"/>
  <c r="AG895" i="24"/>
  <c r="AC246" i="24"/>
  <c r="AF246" i="24" s="1"/>
  <c r="AC270" i="24"/>
  <c r="AF270" i="24" s="1"/>
  <c r="AC562" i="24"/>
  <c r="AF562" i="24" s="1"/>
  <c r="AC342" i="24"/>
  <c r="AF342" i="24" s="1"/>
  <c r="AC356" i="27"/>
  <c r="AF356" i="27" s="1"/>
  <c r="AC640" i="24"/>
  <c r="AF640" i="24" s="1"/>
  <c r="AG917" i="24"/>
  <c r="AG250" i="24"/>
  <c r="AC219" i="24"/>
  <c r="AF219" i="24" s="1"/>
  <c r="AC542" i="24"/>
  <c r="AF542" i="24" s="1"/>
  <c r="AC206" i="24"/>
  <c r="AF206" i="24" s="1"/>
  <c r="AC642" i="24"/>
  <c r="AF642" i="24" s="1"/>
  <c r="AC598" i="24"/>
  <c r="AF598" i="24" s="1"/>
  <c r="AC161" i="24"/>
  <c r="AF161" i="24" s="1"/>
  <c r="AC897" i="24"/>
  <c r="AF897" i="24" s="1"/>
  <c r="AG559" i="26"/>
  <c r="AG797" i="26"/>
  <c r="AG959" i="26"/>
  <c r="AG786" i="26"/>
  <c r="AG141" i="26"/>
  <c r="AG770" i="26"/>
  <c r="AG666" i="26"/>
  <c r="AC884" i="26"/>
  <c r="AF884" i="26" s="1"/>
  <c r="AC892" i="26"/>
  <c r="AF892" i="26" s="1"/>
  <c r="AG162" i="27"/>
  <c r="AC328" i="27"/>
  <c r="AF328" i="27" s="1"/>
  <c r="AC656" i="27"/>
  <c r="AF656" i="27" s="1"/>
  <c r="AG383" i="27"/>
  <c r="AC918" i="27"/>
  <c r="AF918" i="27" s="1"/>
  <c r="AC268" i="27"/>
  <c r="AF268" i="27" s="1"/>
  <c r="AC924" i="27"/>
  <c r="AF924" i="27" s="1"/>
  <c r="AG242" i="27"/>
  <c r="AC406" i="24"/>
  <c r="AF406" i="24" s="1"/>
  <c r="AC666" i="27"/>
  <c r="AF666" i="27" s="1"/>
  <c r="AC714" i="27"/>
  <c r="AF714" i="27" s="1"/>
  <c r="AC953" i="24"/>
  <c r="AF953" i="24" s="1"/>
  <c r="AC638" i="24"/>
  <c r="AF638" i="24" s="1"/>
  <c r="AC868" i="24"/>
  <c r="AF868" i="24" s="1"/>
  <c r="AC66" i="26"/>
  <c r="AF66" i="26" s="1"/>
  <c r="AC988" i="27"/>
  <c r="AF988" i="27" s="1"/>
  <c r="AC701" i="27"/>
  <c r="AF701" i="27" s="1"/>
  <c r="AC921" i="24"/>
  <c r="AF921" i="24" s="1"/>
  <c r="AC763" i="24"/>
  <c r="AF763" i="24" s="1"/>
  <c r="AC546" i="24"/>
  <c r="AF546" i="24" s="1"/>
  <c r="AC870" i="27"/>
  <c r="AF870" i="27" s="1"/>
  <c r="AC616" i="27"/>
  <c r="AF616" i="27" s="1"/>
  <c r="AC278" i="24"/>
  <c r="AF278" i="24" s="1"/>
  <c r="AC594" i="24"/>
  <c r="AF594" i="24" s="1"/>
  <c r="AC494" i="24"/>
  <c r="AF494" i="24" s="1"/>
  <c r="AG687" i="26"/>
  <c r="AC586" i="26"/>
  <c r="AF586" i="26" s="1"/>
  <c r="AG64" i="26"/>
  <c r="AC495" i="26"/>
  <c r="AF495" i="26" s="1"/>
  <c r="AC714" i="26"/>
  <c r="AF714" i="26" s="1"/>
  <c r="AC632" i="27"/>
  <c r="AF632" i="27" s="1"/>
  <c r="AC264" i="27"/>
  <c r="AF264" i="27" s="1"/>
  <c r="AC900" i="27"/>
  <c r="AF900" i="27" s="1"/>
  <c r="AC964" i="27"/>
  <c r="AF964" i="27" s="1"/>
  <c r="AC38" i="26"/>
  <c r="AF38" i="26" s="1"/>
  <c r="AG728" i="24"/>
  <c r="AG533" i="24"/>
  <c r="AC486" i="24"/>
  <c r="AF486" i="24" s="1"/>
  <c r="AC864" i="24"/>
  <c r="AF864" i="24" s="1"/>
  <c r="AC650" i="24"/>
  <c r="AF650" i="24" s="1"/>
  <c r="AC552" i="24"/>
  <c r="AF552" i="24" s="1"/>
  <c r="AC892" i="24"/>
  <c r="AF892" i="24" s="1"/>
  <c r="AG152" i="24"/>
  <c r="AC916" i="24"/>
  <c r="AF916" i="24" s="1"/>
  <c r="AC694" i="24"/>
  <c r="AF694" i="24" s="1"/>
  <c r="AC536" i="24"/>
  <c r="AF536" i="24" s="1"/>
  <c r="AG499" i="24"/>
  <c r="AC646" i="24"/>
  <c r="AF646" i="24" s="1"/>
  <c r="AG845" i="26"/>
  <c r="AG453" i="26"/>
  <c r="AG953" i="26"/>
  <c r="AG281" i="26"/>
  <c r="AG387" i="26"/>
  <c r="AC900" i="26"/>
  <c r="AF900" i="26" s="1"/>
  <c r="AC479" i="26"/>
  <c r="AF479" i="26" s="1"/>
  <c r="AG363" i="26"/>
  <c r="AC300" i="27"/>
  <c r="AF300" i="27" s="1"/>
  <c r="AC980" i="27"/>
  <c r="AF980" i="27" s="1"/>
  <c r="AC568" i="27"/>
  <c r="AF568" i="27" s="1"/>
  <c r="AC892" i="27"/>
  <c r="AF892" i="27" s="1"/>
  <c r="AC876" i="27"/>
  <c r="AF876" i="27" s="1"/>
  <c r="AG427" i="27"/>
  <c r="AG873" i="27"/>
  <c r="AC570" i="24"/>
  <c r="AF570" i="24" s="1"/>
  <c r="AC538" i="24"/>
  <c r="AF538" i="24" s="1"/>
  <c r="AC666" i="24"/>
  <c r="AF666" i="24" s="1"/>
  <c r="AC950" i="27"/>
  <c r="AF950" i="27" s="1"/>
  <c r="AC324" i="27"/>
  <c r="AF324" i="27" s="1"/>
  <c r="AC996" i="24"/>
  <c r="AF996" i="24" s="1"/>
  <c r="AC526" i="24"/>
  <c r="AF526" i="24" s="1"/>
  <c r="AC948" i="24"/>
  <c r="AF948" i="24" s="1"/>
  <c r="AC1020" i="24"/>
  <c r="AF1020" i="24" s="1"/>
  <c r="AC482" i="26"/>
  <c r="AF482" i="26" s="1"/>
  <c r="AC730" i="26"/>
  <c r="AF730" i="26" s="1"/>
  <c r="AC739" i="26"/>
  <c r="AF739" i="26" s="1"/>
  <c r="AC472" i="27"/>
  <c r="AF472" i="27" s="1"/>
  <c r="AC956" i="27"/>
  <c r="AF956" i="27" s="1"/>
  <c r="AC682" i="27"/>
  <c r="AF682" i="27" s="1"/>
  <c r="AC288" i="27"/>
  <c r="AF288" i="27" s="1"/>
  <c r="AC948" i="27"/>
  <c r="AF948" i="27" s="1"/>
  <c r="AC677" i="27"/>
  <c r="AF677" i="27" s="1"/>
  <c r="AG807" i="27"/>
  <c r="AC470" i="24"/>
  <c r="AF470" i="24" s="1"/>
  <c r="AC654" i="24"/>
  <c r="AF654" i="24" s="1"/>
  <c r="AC153" i="24"/>
  <c r="AF153" i="24" s="1"/>
  <c r="AC238" i="24"/>
  <c r="AF238" i="24" s="1"/>
  <c r="AG969" i="24"/>
  <c r="AC606" i="24"/>
  <c r="AF606" i="24" s="1"/>
  <c r="AC310" i="24"/>
  <c r="AF310" i="24" s="1"/>
  <c r="AG456" i="24"/>
  <c r="AG473" i="24"/>
  <c r="AC422" i="24"/>
  <c r="AF422" i="24" s="1"/>
  <c r="AC20" i="26"/>
  <c r="AF20" i="26" s="1"/>
  <c r="AG574" i="26"/>
  <c r="AG213" i="26"/>
  <c r="AG451" i="26"/>
  <c r="AG802" i="26"/>
  <c r="AG506" i="26"/>
  <c r="AG824" i="26"/>
  <c r="AC722" i="26"/>
  <c r="AF722" i="26" s="1"/>
  <c r="AC62" i="26"/>
  <c r="AF62" i="26" s="1"/>
  <c r="AC624" i="27"/>
  <c r="AF624" i="27" s="1"/>
  <c r="AC940" i="27"/>
  <c r="AF940" i="27" s="1"/>
  <c r="AC698" i="27"/>
  <c r="AF698" i="27" s="1"/>
  <c r="AC693" i="27"/>
  <c r="AF693" i="27" s="1"/>
  <c r="AC284" i="27"/>
  <c r="AF284" i="27" s="1"/>
  <c r="AC384" i="27"/>
  <c r="AF384" i="27" s="1"/>
  <c r="AC307" i="24"/>
  <c r="AF307" i="24" s="1"/>
  <c r="AG876" i="24"/>
  <c r="AC956" i="24"/>
  <c r="AF956" i="24" s="1"/>
  <c r="AC339" i="24"/>
  <c r="AF339" i="24" s="1"/>
  <c r="AC235" i="24"/>
  <c r="AF235" i="24" s="1"/>
  <c r="AC326" i="24"/>
  <c r="AF326" i="24" s="1"/>
  <c r="AC608" i="24"/>
  <c r="AF608" i="24" s="1"/>
  <c r="AC729" i="24"/>
  <c r="AF729" i="24" s="1"/>
  <c r="AC924" i="24"/>
  <c r="AF924" i="24" s="1"/>
  <c r="AC478" i="24"/>
  <c r="AF478" i="24" s="1"/>
  <c r="AC674" i="24"/>
  <c r="AF674" i="24" s="1"/>
  <c r="AC291" i="24"/>
  <c r="AF291" i="24" s="1"/>
  <c r="AC610" i="24"/>
  <c r="AF610" i="24" s="1"/>
  <c r="AC182" i="24"/>
  <c r="AF182" i="24" s="1"/>
  <c r="AC267" i="24"/>
  <c r="AF267" i="24" s="1"/>
  <c r="AG889" i="26"/>
  <c r="AG703" i="26"/>
  <c r="AC902" i="27"/>
  <c r="AF902" i="27" s="1"/>
  <c r="AC990" i="27"/>
  <c r="AF990" i="27" s="1"/>
  <c r="AC972" i="27"/>
  <c r="AF972" i="27" s="1"/>
  <c r="AC340" i="27"/>
  <c r="AF340" i="27" s="1"/>
  <c r="AC256" i="27"/>
  <c r="AF256" i="27" s="1"/>
  <c r="AC996" i="27"/>
  <c r="AF996" i="27" s="1"/>
  <c r="AC929" i="24"/>
  <c r="AF929" i="24" s="1"/>
  <c r="AC440" i="27"/>
  <c r="AF440" i="27" s="1"/>
  <c r="AC626" i="24"/>
  <c r="AF626" i="24" s="1"/>
  <c r="AC658" i="24"/>
  <c r="AF658" i="24" s="1"/>
  <c r="AC702" i="24"/>
  <c r="AF702" i="24" s="1"/>
  <c r="AC884" i="24"/>
  <c r="AF884" i="24" s="1"/>
  <c r="AC558" i="24"/>
  <c r="AF558" i="24" s="1"/>
  <c r="AC262" i="24"/>
  <c r="AF262" i="24" s="1"/>
  <c r="AC181" i="24"/>
  <c r="AF181" i="24" s="1"/>
  <c r="AC374" i="24"/>
  <c r="AF374" i="24" s="1"/>
  <c r="AC715" i="24"/>
  <c r="AF715" i="24" s="1"/>
  <c r="AC294" i="24"/>
  <c r="AF294" i="24" s="1"/>
  <c r="AC554" i="24"/>
  <c r="AF554" i="24" s="1"/>
  <c r="AC584" i="24"/>
  <c r="AF584" i="24" s="1"/>
  <c r="AC177" i="24"/>
  <c r="AF177" i="24" s="1"/>
  <c r="AG539" i="26"/>
  <c r="AG706" i="26"/>
  <c r="AG909" i="26"/>
  <c r="AC710" i="26"/>
  <c r="AF710" i="26" s="1"/>
  <c r="AG936" i="26"/>
  <c r="AG153" i="26"/>
  <c r="AG44" i="26"/>
  <c r="AG142" i="26"/>
  <c r="AC252" i="27"/>
  <c r="AF252" i="27" s="1"/>
  <c r="AC878" i="27"/>
  <c r="AF878" i="27" s="1"/>
  <c r="AG176" i="27"/>
  <c r="AC292" i="27"/>
  <c r="AF292" i="27" s="1"/>
  <c r="AC260" i="27"/>
  <c r="AF260" i="27" s="1"/>
  <c r="AC916" i="27"/>
  <c r="AF916" i="27" s="1"/>
  <c r="AG819" i="26"/>
  <c r="G6" i="12"/>
  <c r="AG574" i="24"/>
  <c r="AG117" i="24"/>
  <c r="AG433" i="26"/>
  <c r="AG887" i="26"/>
  <c r="AG398" i="26"/>
  <c r="AG421" i="26"/>
  <c r="AG874" i="26"/>
  <c r="AG102" i="26"/>
  <c r="AG162" i="26"/>
  <c r="AG163" i="26"/>
  <c r="AG277" i="26"/>
  <c r="AG473" i="26"/>
  <c r="AG387" i="27"/>
  <c r="AG534" i="27"/>
  <c r="AG74" i="27"/>
  <c r="AG122" i="27"/>
  <c r="AG742" i="24"/>
  <c r="AG784" i="24"/>
  <c r="AG39" i="24"/>
  <c r="AG979" i="24"/>
  <c r="AG793" i="24"/>
  <c r="AG785" i="24"/>
  <c r="AG433" i="24"/>
  <c r="AG863" i="26"/>
  <c r="AG864" i="26"/>
  <c r="AG181" i="26"/>
  <c r="AG182" i="26"/>
  <c r="AG634" i="26"/>
  <c r="AG635" i="26"/>
  <c r="AG990" i="26"/>
  <c r="AG478" i="26"/>
  <c r="AG326" i="26"/>
  <c r="AG23" i="27"/>
  <c r="AG247" i="27"/>
  <c r="AG910" i="27"/>
  <c r="AG202" i="27"/>
  <c r="AG161" i="27"/>
  <c r="AG26" i="27"/>
  <c r="AG845" i="24"/>
  <c r="AG818" i="24"/>
  <c r="AG752" i="24"/>
  <c r="AG745" i="24"/>
  <c r="AG105" i="24"/>
  <c r="AG628" i="24"/>
  <c r="AG803" i="26"/>
  <c r="AG972" i="26"/>
  <c r="AG973" i="26"/>
  <c r="AG895" i="26"/>
  <c r="AG389" i="26"/>
  <c r="AG390" i="26"/>
  <c r="AG49" i="26"/>
  <c r="AG50" i="26"/>
  <c r="AG94" i="27"/>
  <c r="AG854" i="27"/>
  <c r="AG1001" i="24"/>
  <c r="AG416" i="24"/>
  <c r="AG718" i="24"/>
  <c r="AG789" i="24"/>
  <c r="AG379" i="24"/>
  <c r="AG695" i="24"/>
  <c r="AG794" i="26"/>
  <c r="AG795" i="26"/>
  <c r="AG933" i="26"/>
  <c r="AG677" i="26"/>
  <c r="AG678" i="26"/>
  <c r="AG902" i="26"/>
  <c r="AG230" i="26"/>
  <c r="AG283" i="26"/>
  <c r="AG898" i="26"/>
  <c r="AG899" i="26"/>
  <c r="AG170" i="27"/>
  <c r="AG596" i="24"/>
  <c r="AG352" i="26"/>
  <c r="AG110" i="26"/>
  <c r="AG754" i="26"/>
  <c r="AG968" i="27"/>
  <c r="AG872" i="27"/>
  <c r="AG758" i="27"/>
  <c r="AG540" i="27"/>
  <c r="AG50" i="27"/>
  <c r="AG810" i="27"/>
  <c r="AG847" i="24"/>
  <c r="AG609" i="24"/>
  <c r="AG454" i="24"/>
  <c r="AG380" i="24"/>
  <c r="AG77" i="24"/>
  <c r="AG590" i="26"/>
  <c r="AG694" i="26"/>
  <c r="AG695" i="26"/>
  <c r="AG527" i="26"/>
  <c r="AG302" i="26"/>
  <c r="AG355" i="26"/>
  <c r="AG356" i="26"/>
  <c r="AG154" i="26"/>
  <c r="AG336" i="26"/>
  <c r="AG805" i="27"/>
  <c r="AG915" i="27"/>
  <c r="AG279" i="27"/>
  <c r="AG524" i="27"/>
  <c r="AG692" i="27"/>
  <c r="AG82" i="27"/>
  <c r="AG765" i="24"/>
  <c r="AG975" i="24"/>
  <c r="AG614" i="24"/>
  <c r="AG53" i="24"/>
  <c r="AG368" i="24"/>
  <c r="AG987" i="26"/>
  <c r="AG881" i="26"/>
  <c r="AG54" i="26"/>
  <c r="AG931" i="27"/>
  <c r="AG703" i="27"/>
  <c r="AG90" i="27"/>
  <c r="AG782" i="27"/>
  <c r="AG234" i="27"/>
  <c r="AG154" i="27"/>
  <c r="AG751" i="24"/>
  <c r="F6" i="12"/>
  <c r="AG743" i="24"/>
  <c r="AG955" i="26"/>
  <c r="AG799" i="26"/>
  <c r="AG610" i="26"/>
  <c r="AG333" i="26"/>
  <c r="AG708" i="26"/>
  <c r="AG839" i="26"/>
  <c r="AG122" i="26"/>
  <c r="AG981" i="26"/>
  <c r="AG607" i="27"/>
  <c r="AG130" i="27"/>
  <c r="AG725" i="24"/>
  <c r="AG372" i="24"/>
  <c r="AG984" i="26"/>
  <c r="AG428" i="27"/>
  <c r="AG663" i="27"/>
  <c r="AG45" i="27"/>
  <c r="AG593" i="27"/>
  <c r="AG652" i="27"/>
  <c r="AG596" i="27"/>
  <c r="AG565" i="27"/>
  <c r="AG435" i="27"/>
  <c r="AG531" i="27"/>
  <c r="AG109" i="27"/>
  <c r="AG711" i="27"/>
  <c r="AG355" i="27"/>
  <c r="AG515" i="27"/>
  <c r="AG548" i="27"/>
  <c r="AG603" i="27"/>
  <c r="AG420" i="27"/>
  <c r="AG149" i="27"/>
  <c r="AG587" i="27"/>
  <c r="AG829" i="27"/>
  <c r="AG720" i="27"/>
  <c r="AG319" i="27"/>
  <c r="AG75" i="27"/>
  <c r="AG447" i="27"/>
  <c r="AG430" i="27"/>
  <c r="AG891" i="27"/>
  <c r="AG205" i="27"/>
  <c r="AG669" i="27"/>
  <c r="AG243" i="27"/>
  <c r="AG347" i="27"/>
  <c r="AG368" i="27"/>
  <c r="AG198" i="27"/>
  <c r="AG411" i="27"/>
  <c r="AG395" i="27"/>
  <c r="AG483" i="27"/>
  <c r="AG323" i="27"/>
  <c r="AG163" i="27"/>
  <c r="AG1008" i="27"/>
  <c r="AG882" i="27"/>
  <c r="AG141" i="27"/>
  <c r="AG479" i="27"/>
  <c r="AG543" i="27"/>
  <c r="AG977" i="27"/>
  <c r="AG37" i="27"/>
  <c r="AG444" i="27"/>
  <c r="AG799" i="27"/>
  <c r="AG315" i="27"/>
  <c r="AG101" i="27"/>
  <c r="AG615" i="27"/>
  <c r="AG376" i="27"/>
  <c r="AG424" i="27"/>
  <c r="AG219" i="27"/>
  <c r="AG937" i="27"/>
  <c r="AG547" i="27"/>
  <c r="AG944" i="27"/>
  <c r="AG503" i="27"/>
  <c r="AG499" i="27"/>
  <c r="AG259" i="27"/>
  <c r="AG173" i="27"/>
  <c r="AG643" i="27"/>
  <c r="AG38" i="27"/>
  <c r="AG604" i="27"/>
  <c r="AG77" i="27"/>
  <c r="AG1006" i="27"/>
  <c r="AG452" i="27"/>
  <c r="AG419" i="27"/>
  <c r="AG845" i="27"/>
  <c r="AG372" i="27"/>
  <c r="AG379" i="27"/>
  <c r="AG364" i="27"/>
  <c r="AG412" i="27"/>
  <c r="AG813" i="27"/>
  <c r="AG147" i="27"/>
  <c r="AG468" i="27"/>
  <c r="AG307" i="27"/>
  <c r="AG78" i="27"/>
  <c r="AG756" i="27"/>
  <c r="AG326" i="27"/>
  <c r="AG222" i="27"/>
  <c r="AG953" i="27"/>
  <c r="AG209" i="27"/>
  <c r="AG396" i="27"/>
  <c r="AG660" i="27"/>
  <c r="AG655" i="27"/>
  <c r="AG335" i="27"/>
  <c r="AG790" i="27"/>
  <c r="AG194" i="27"/>
  <c r="AG339" i="27"/>
  <c r="AG297" i="27"/>
  <c r="AG757" i="27"/>
  <c r="AG828" i="27"/>
  <c r="AG590" i="27"/>
  <c r="AG276" i="27"/>
  <c r="AG519" i="27"/>
  <c r="AG102" i="27"/>
  <c r="AG719" i="27"/>
  <c r="AG206" i="27"/>
  <c r="AG578" i="27"/>
  <c r="AG728" i="27"/>
  <c r="AG287" i="27"/>
  <c r="AG687" i="27"/>
  <c r="AG993" i="27"/>
  <c r="AG267" i="27"/>
  <c r="AG255" i="27"/>
  <c r="AG214" i="27"/>
  <c r="AG985" i="27"/>
  <c r="AG563" i="27"/>
  <c r="AG709" i="27"/>
  <c r="AG963" i="27"/>
  <c r="AG688" i="27"/>
  <c r="AG226" i="27"/>
  <c r="AG614" i="27"/>
  <c r="AG824" i="27"/>
  <c r="AG815" i="27"/>
  <c r="AG508" i="27"/>
  <c r="AG896" i="27"/>
  <c r="AG58" i="27"/>
  <c r="AG785" i="27"/>
  <c r="AG201" i="27"/>
  <c r="AG727" i="27"/>
  <c r="AG672" i="27"/>
  <c r="AG564" i="27"/>
  <c r="AG966" i="27"/>
  <c r="AG303" i="27"/>
  <c r="AG853" i="27"/>
  <c r="AG612" i="27"/>
  <c r="AG951" i="27"/>
  <c r="AG732" i="27"/>
  <c r="AG886" i="27"/>
  <c r="AG494" i="27"/>
  <c r="AG416" i="27"/>
  <c r="AG463" i="27"/>
  <c r="AG913" i="27"/>
  <c r="AG380" i="27"/>
  <c r="AG438" i="27"/>
  <c r="AG628" i="27"/>
  <c r="AG358" i="27"/>
  <c r="AG343" i="27"/>
  <c r="AG270" i="27"/>
  <c r="AG836" i="27"/>
  <c r="AG945" i="27"/>
  <c r="AG783" i="27"/>
  <c r="AG227" i="27"/>
  <c r="AG881" i="27"/>
  <c r="AG271" i="27"/>
  <c r="AG459" i="27"/>
  <c r="AG818" i="27"/>
  <c r="AG476" i="27"/>
  <c r="AG556" i="27"/>
  <c r="AG275" i="27"/>
  <c r="AG559" i="27"/>
  <c r="AG371" i="27"/>
  <c r="AG961" i="27"/>
  <c r="AG826" i="27"/>
  <c r="AG245" i="26"/>
  <c r="AG133" i="26"/>
  <c r="AG542" i="26"/>
  <c r="AG565" i="26"/>
  <c r="AG546" i="26"/>
  <c r="AG726" i="26"/>
  <c r="AG69" i="26"/>
  <c r="AG606" i="26"/>
  <c r="AG582" i="26"/>
  <c r="AG514" i="26"/>
  <c r="AG70" i="26"/>
  <c r="AG377" i="26"/>
  <c r="AG718" i="26"/>
  <c r="AG850" i="26"/>
  <c r="AG622" i="26"/>
  <c r="AG916" i="26"/>
  <c r="AG238" i="26"/>
  <c r="AG811" i="26"/>
  <c r="AG57" i="26"/>
  <c r="AG685" i="26"/>
  <c r="AG166" i="26"/>
  <c r="AG952" i="26"/>
  <c r="AG131" i="26"/>
  <c r="AG558" i="26"/>
  <c r="AG654" i="26"/>
  <c r="AG781" i="26"/>
  <c r="AG534" i="26"/>
  <c r="AG929" i="26"/>
  <c r="AG593" i="26"/>
  <c r="AG821" i="26"/>
  <c r="AG949" i="26"/>
  <c r="AG550" i="26"/>
  <c r="AG901" i="26"/>
  <c r="AG429" i="26"/>
  <c r="AG1005" i="26"/>
  <c r="AG767" i="26"/>
  <c r="AG269" i="26"/>
  <c r="AG611" i="26"/>
  <c r="AG911" i="26"/>
  <c r="AG521" i="26"/>
  <c r="AG510" i="26"/>
  <c r="AG357" i="26"/>
  <c r="AG670" i="26"/>
  <c r="AG347" i="26"/>
  <c r="AG922" i="26"/>
  <c r="AG626" i="26"/>
  <c r="AG137" i="26"/>
  <c r="AG601" i="26"/>
  <c r="AG267" i="26"/>
  <c r="AG858" i="26"/>
  <c r="AG464" i="26"/>
  <c r="AG652" i="26"/>
  <c r="AG229" i="26"/>
  <c r="AG477" i="26"/>
  <c r="AG200" i="26"/>
  <c r="AG928" i="26"/>
  <c r="AG369" i="26"/>
  <c r="AG441" i="26"/>
  <c r="AG422" i="26"/>
  <c r="AG413" i="26"/>
  <c r="AG310" i="26"/>
  <c r="AG72" i="26"/>
  <c r="AG414" i="26"/>
  <c r="AG381" i="26"/>
  <c r="AG373" i="26"/>
  <c r="AG1000" i="26"/>
  <c r="AG291" i="26"/>
  <c r="AG109" i="26"/>
  <c r="AG629" i="26"/>
  <c r="AG312" i="26"/>
  <c r="AG605" i="26"/>
  <c r="AG99" i="26"/>
  <c r="AG991" i="26"/>
  <c r="AG157" i="26"/>
  <c r="AG566" i="26"/>
  <c r="AG285" i="26"/>
  <c r="AG700" i="26"/>
  <c r="AG314" i="26"/>
  <c r="AG385" i="26"/>
  <c r="AG192" i="26"/>
  <c r="AG951" i="26"/>
  <c r="AG353" i="26"/>
  <c r="AG365" i="26"/>
  <c r="AG912" i="26"/>
  <c r="AG221" i="26"/>
  <c r="AG727" i="26"/>
  <c r="AG418" i="26"/>
  <c r="AG646" i="26"/>
  <c r="AG136" i="26"/>
  <c r="AG709" i="26"/>
  <c r="AG762" i="26"/>
  <c r="AG33" i="26"/>
  <c r="AG294" i="26"/>
  <c r="AG565" i="25"/>
  <c r="AG593" i="25"/>
  <c r="AG709" i="25"/>
  <c r="AG709" i="24"/>
  <c r="AG643" i="24"/>
  <c r="AG158" i="24"/>
  <c r="AG853" i="24"/>
  <c r="AG766" i="24"/>
  <c r="AG149" i="24"/>
  <c r="AG288" i="24"/>
  <c r="AG505" i="24"/>
  <c r="AG298" i="24"/>
  <c r="AG1016" i="24"/>
  <c r="AG983" i="24"/>
  <c r="AG148" i="24"/>
  <c r="AG796" i="24"/>
  <c r="AG896" i="24"/>
  <c r="AG534" i="24"/>
  <c r="AG573" i="24"/>
  <c r="AG489" i="24"/>
  <c r="AG741" i="24"/>
  <c r="AG113" i="24"/>
  <c r="AG653" i="24"/>
  <c r="AG136" i="24"/>
  <c r="AG134" i="24"/>
  <c r="AG211" i="24"/>
  <c r="AG142" i="24"/>
  <c r="AG757" i="24"/>
  <c r="AG960" i="24"/>
  <c r="AG814" i="24"/>
  <c r="AG1008" i="24"/>
  <c r="AG613" i="24"/>
  <c r="AG525" i="24"/>
  <c r="AG1007" i="24"/>
  <c r="AG936" i="24"/>
  <c r="AG593" i="24"/>
  <c r="AG597" i="24"/>
  <c r="AG837" i="24"/>
  <c r="AG773" i="24"/>
  <c r="AG813" i="24"/>
  <c r="AG42" i="24"/>
  <c r="AG939" i="24"/>
  <c r="AG376" i="24"/>
  <c r="AG222" i="24"/>
  <c r="AG888" i="24"/>
  <c r="AG216" i="24"/>
  <c r="AG791" i="24"/>
  <c r="AG112" i="24"/>
  <c r="AG857" i="24"/>
  <c r="AG437" i="24"/>
  <c r="AG928" i="24"/>
  <c r="AG880" i="24"/>
  <c r="AG541" i="24"/>
  <c r="AG823" i="24"/>
  <c r="AG333" i="24"/>
  <c r="AG565" i="24"/>
  <c r="AG327" i="24"/>
  <c r="AG822" i="24"/>
  <c r="AG320" i="24"/>
  <c r="AG595" i="24"/>
  <c r="AG998" i="24"/>
  <c r="AG337" i="24"/>
  <c r="AG151" i="24"/>
  <c r="AG637" i="24"/>
  <c r="AG961" i="24"/>
  <c r="AG509" i="24"/>
  <c r="AG312" i="24"/>
  <c r="AG377" i="24"/>
  <c r="AG360" i="24"/>
  <c r="AG45" i="24"/>
  <c r="AG417" i="24"/>
  <c r="AG871" i="24"/>
  <c r="AG441" i="24"/>
  <c r="AG681" i="24"/>
  <c r="AG872" i="24"/>
  <c r="AG817" i="24"/>
  <c r="AG286" i="24"/>
  <c r="AG952" i="24"/>
  <c r="AG233" i="24"/>
  <c r="AG557" i="24"/>
  <c r="AG75" i="24"/>
  <c r="AG866" i="24"/>
  <c r="AG426" i="24"/>
  <c r="AG497" i="24"/>
  <c r="AG67" i="24"/>
  <c r="AG521" i="24"/>
  <c r="AG472" i="24"/>
  <c r="AG309" i="24"/>
  <c r="AG432" i="24"/>
  <c r="AG838" i="24"/>
  <c r="AG71" i="24"/>
  <c r="AG225" i="24"/>
  <c r="AG296" i="24"/>
  <c r="AG774" i="24"/>
  <c r="AG176" i="24"/>
  <c r="AG34" i="24"/>
  <c r="AG231" i="24"/>
  <c r="AG38" i="24"/>
  <c r="G29" i="12"/>
  <c r="F29" i="12"/>
  <c r="AG772" i="27"/>
  <c r="AG561" i="27"/>
  <c r="AG505" i="27"/>
  <c r="AG939" i="27"/>
  <c r="AG369" i="27"/>
  <c r="AG76" i="27"/>
  <c r="AG338" i="27"/>
  <c r="AG648" i="27"/>
  <c r="AG887" i="27"/>
  <c r="AG223" i="27"/>
  <c r="AG921" i="27"/>
  <c r="AG644" i="27"/>
  <c r="AG232" i="27"/>
  <c r="AG334" i="27"/>
  <c r="AG608" i="27"/>
  <c r="AG322" i="27"/>
  <c r="AG36" i="27"/>
  <c r="AG172" i="27"/>
  <c r="AG378" i="27"/>
  <c r="AG832" i="27"/>
  <c r="AG475" i="27"/>
  <c r="AG365" i="27"/>
  <c r="AG549" i="27"/>
  <c r="AG485" i="27"/>
  <c r="AG639" i="27"/>
  <c r="AG635" i="27"/>
  <c r="AG927" i="27"/>
  <c r="AG792" i="27"/>
  <c r="AG238" i="27"/>
  <c r="AG786" i="27"/>
  <c r="AG454" i="27"/>
  <c r="AG592" i="27"/>
  <c r="AG246" i="27"/>
  <c r="AG24" i="27"/>
  <c r="AG426" i="27"/>
  <c r="AG115" i="27"/>
  <c r="AG434" i="27"/>
  <c r="AG520" i="27"/>
  <c r="AG348" i="27"/>
  <c r="AG816" i="27"/>
  <c r="AG63" i="27"/>
  <c r="AG51" i="27"/>
  <c r="AG880" i="27"/>
  <c r="AG112" i="27"/>
  <c r="AG695" i="27"/>
  <c r="AG941" i="27"/>
  <c r="AG788" i="27"/>
  <c r="AG506" i="27"/>
  <c r="AG473" i="27"/>
  <c r="AG64" i="27"/>
  <c r="AG128" i="27"/>
  <c r="AG942" i="27"/>
  <c r="AG689" i="27"/>
  <c r="AG1012" i="27"/>
  <c r="AG846" i="27"/>
  <c r="AG717" i="27"/>
  <c r="AG827" i="27"/>
  <c r="AG919" i="27"/>
  <c r="AG841" i="27"/>
  <c r="AG317" i="27"/>
  <c r="AG775" i="27"/>
  <c r="AG670" i="27"/>
  <c r="AG283" i="27"/>
  <c r="AG84" i="27"/>
  <c r="AG716" i="27"/>
  <c r="AG629" i="27"/>
  <c r="AG311" i="27"/>
  <c r="AG791" i="27"/>
  <c r="AG1019" i="27"/>
  <c r="AG432" i="27"/>
  <c r="AG541" i="27"/>
  <c r="AG397" i="27"/>
  <c r="AG868" i="27"/>
  <c r="AG981" i="27"/>
  <c r="AG308" i="27"/>
  <c r="AG965" i="27"/>
  <c r="AG294" i="27"/>
  <c r="AG296" i="27"/>
  <c r="AG661" i="27"/>
  <c r="AG848" i="27"/>
  <c r="AG81" i="27"/>
  <c r="AG504" i="27"/>
  <c r="AG935" i="27"/>
  <c r="AG312" i="27"/>
  <c r="AG377" i="27"/>
  <c r="AG843" i="27"/>
  <c r="AG174" i="27"/>
  <c r="AG837" i="27"/>
  <c r="AG770" i="27"/>
  <c r="AG871" i="27"/>
  <c r="AG250" i="27"/>
  <c r="AG143" i="27"/>
  <c r="AG405" i="27"/>
  <c r="AG855" i="27"/>
  <c r="AG39" i="27"/>
  <c r="AG542" i="27"/>
  <c r="AG640" i="27"/>
  <c r="AG769" i="27"/>
  <c r="AG455" i="27"/>
  <c r="AG182" i="27"/>
  <c r="AG228" i="27"/>
  <c r="AG179" i="27"/>
  <c r="AG673" i="27"/>
  <c r="AG478" i="27"/>
  <c r="AG486" i="27"/>
  <c r="AG613" i="27"/>
  <c r="AG235" i="27"/>
  <c r="AG310" i="27"/>
  <c r="AG137" i="27"/>
  <c r="AG513" i="27"/>
  <c r="AG796" i="27"/>
  <c r="AG70" i="27"/>
  <c r="AG804" i="27"/>
  <c r="AG168" i="27"/>
  <c r="AG781" i="27"/>
  <c r="AG706" i="27"/>
  <c r="AG458" i="27"/>
  <c r="AG930" i="27"/>
  <c r="AG456" i="27"/>
  <c r="AG808" i="27"/>
  <c r="AG733" i="27"/>
  <c r="AG171" i="27"/>
  <c r="AG316" i="27"/>
  <c r="AG331" i="27"/>
  <c r="AG394" i="27"/>
  <c r="AG92" i="27"/>
  <c r="AG681" i="27"/>
  <c r="AG954" i="27"/>
  <c r="AG995" i="27"/>
  <c r="AG457" i="27"/>
  <c r="AG998" i="27"/>
  <c r="AG124" i="27"/>
  <c r="AG684" i="27"/>
  <c r="AG641" i="27"/>
  <c r="AG802" i="27"/>
  <c r="AG901" i="27"/>
  <c r="AG869" i="27"/>
  <c r="AG766" i="27"/>
  <c r="AG742" i="27"/>
  <c r="AG753" i="27"/>
  <c r="AG959" i="27"/>
  <c r="AG793" i="27"/>
  <c r="AG62" i="27"/>
  <c r="AG345" i="27"/>
  <c r="AG863" i="27"/>
  <c r="AG47" i="27"/>
  <c r="AG923" i="27"/>
  <c r="AG330" i="27"/>
  <c r="AG164" i="27"/>
  <c r="AG817" i="27"/>
  <c r="AG550" i="27"/>
  <c r="AG713" i="27"/>
  <c r="AG780" i="27"/>
  <c r="AG925" i="27"/>
  <c r="AG451" i="27"/>
  <c r="AG35" i="27"/>
  <c r="AG862" i="27"/>
  <c r="AG623" i="27"/>
  <c r="AG169" i="27"/>
  <c r="AG470" i="27"/>
  <c r="AG577" i="27"/>
  <c r="AG280" i="27"/>
  <c r="AG653" i="27"/>
  <c r="AG664" i="27"/>
  <c r="AG576" i="27"/>
  <c r="AG833" i="27"/>
  <c r="AG844" i="27"/>
  <c r="AG638" i="27"/>
  <c r="AG488" i="27"/>
  <c r="AG367" i="27"/>
  <c r="AG983" i="27"/>
  <c r="AG600" i="27"/>
  <c r="AG724" i="27"/>
  <c r="AG189" i="27"/>
  <c r="AG119" i="27"/>
  <c r="AG917" i="27"/>
  <c r="AG193" i="27"/>
  <c r="AG721" i="27"/>
  <c r="AG382" i="27"/>
  <c r="AG433" i="27"/>
  <c r="AG126" i="27"/>
  <c r="AG958" i="27"/>
  <c r="AG920" i="27"/>
  <c r="AG605" i="27"/>
  <c r="AG188" i="27"/>
  <c r="AG598" i="27"/>
  <c r="AG840" i="27"/>
  <c r="AG142" i="27"/>
  <c r="AG962" i="27"/>
  <c r="AG446" i="27"/>
  <c r="AG139" i="27"/>
  <c r="AG857" i="27"/>
  <c r="AG1004" i="27"/>
  <c r="AG777" i="27"/>
  <c r="AG391" i="27"/>
  <c r="AG803" i="27"/>
  <c r="AG683" i="27"/>
  <c r="AG1015" i="27"/>
  <c r="AG690" i="27"/>
  <c r="AG135" i="27"/>
  <c r="AG480" i="27"/>
  <c r="AG392" i="27"/>
  <c r="AG630" i="27"/>
  <c r="AG269" i="27"/>
  <c r="AG469" i="27"/>
  <c r="AG694" i="27"/>
  <c r="AG254" i="27"/>
  <c r="AG890" i="27"/>
  <c r="AG253" i="27"/>
  <c r="AG784" i="27"/>
  <c r="AG627" i="27"/>
  <c r="AG417" i="27"/>
  <c r="AG401" i="27"/>
  <c r="AG48" i="27"/>
  <c r="AG481" i="27"/>
  <c r="AG159" i="27"/>
  <c r="AG1011" i="27"/>
  <c r="AG57" i="27"/>
  <c r="AG221" i="27"/>
  <c r="AG747" i="27"/>
  <c r="AG718" i="27"/>
  <c r="AG461" i="27"/>
  <c r="AG774" i="27"/>
  <c r="AG105" i="27"/>
  <c r="AG239" i="27"/>
  <c r="AG429" i="27"/>
  <c r="AG971" i="27"/>
  <c r="AG277" i="27"/>
  <c r="AG196" i="27"/>
  <c r="AG760" i="27"/>
  <c r="AG889" i="27"/>
  <c r="AG787" i="27"/>
  <c r="AG389" i="27"/>
  <c r="AG776" i="27"/>
  <c r="AG671" i="27"/>
  <c r="AG353" i="27"/>
  <c r="AG761" i="27"/>
  <c r="AG1001" i="27"/>
  <c r="AG431" i="27"/>
  <c r="AG645" i="27"/>
  <c r="AG404" i="27"/>
  <c r="AG969" i="27"/>
  <c r="AG821" i="27"/>
  <c r="AG500" i="27"/>
  <c r="AG108" i="27"/>
  <c r="AG750" i="27"/>
  <c r="AG947" i="27"/>
  <c r="AG421" i="27"/>
  <c r="AG203" i="27"/>
  <c r="AG150" i="27"/>
  <c r="AG571" i="27"/>
  <c r="AG704" i="27"/>
  <c r="AG712" i="27"/>
  <c r="AG834" i="27"/>
  <c r="AG400" i="27"/>
  <c r="AG175" i="27"/>
  <c r="AG538" i="27"/>
  <c r="AG696" i="27"/>
  <c r="AG244" i="27"/>
  <c r="AG40" i="27"/>
  <c r="AG909" i="27"/>
  <c r="AG530" i="27"/>
  <c r="AG298" i="27"/>
  <c r="AG521" i="27"/>
  <c r="AG241" i="27"/>
  <c r="AG88" i="27"/>
  <c r="AG442" i="27"/>
  <c r="AG726" i="27"/>
  <c r="AG286" i="27"/>
  <c r="AG65" i="27"/>
  <c r="AG625" i="27"/>
  <c r="AG41" i="27"/>
  <c r="AG884" i="27"/>
  <c r="AG230" i="27"/>
  <c r="AG914" i="27"/>
  <c r="AG771" i="27"/>
  <c r="AG289" i="27"/>
  <c r="AG978" i="27"/>
  <c r="AG674" i="27"/>
  <c r="AG933" i="27"/>
  <c r="AG967" i="27"/>
  <c r="AG738" i="27"/>
  <c r="AG739" i="27"/>
  <c r="AG393" i="27"/>
  <c r="AG794" i="27"/>
  <c r="AG118" i="27"/>
  <c r="AG707" i="27"/>
  <c r="AG443" i="27"/>
  <c r="AG192" i="27"/>
  <c r="AG1013" i="27"/>
  <c r="AG678" i="27"/>
  <c r="AG662" i="27"/>
  <c r="AG474" i="27"/>
  <c r="AG185" i="27"/>
  <c r="AG33" i="27"/>
  <c r="AG976" i="27"/>
  <c r="AG949" i="27"/>
  <c r="AG370" i="27"/>
  <c r="AG99" i="27"/>
  <c r="AG895" i="27"/>
  <c r="AG819" i="27"/>
  <c r="AG581" i="27"/>
  <c r="AG337" i="27"/>
  <c r="AG333" i="27"/>
  <c r="AG516" i="27"/>
  <c r="AG634" i="27"/>
  <c r="AG730" i="27"/>
  <c r="AG532" i="27"/>
  <c r="AG746" i="27"/>
  <c r="AG306" i="27"/>
  <c r="AG97" i="27"/>
  <c r="AG904" i="27"/>
  <c r="AG263" i="27"/>
  <c r="AG409" i="27"/>
  <c r="AG349" i="27"/>
  <c r="AG572" i="27"/>
  <c r="AG795" i="27"/>
  <c r="AG814" i="27"/>
  <c r="AG537" i="27"/>
  <c r="AG859" i="27"/>
  <c r="AG936" i="27"/>
  <c r="AG897" i="27"/>
  <c r="AG466" i="27"/>
  <c r="AG385" i="27"/>
  <c r="AG183" i="27"/>
  <c r="AG609" i="27"/>
  <c r="AG491" i="27"/>
  <c r="AG874" i="27"/>
  <c r="AG602" i="27"/>
  <c r="AG929" i="27"/>
  <c r="AG309" i="27"/>
  <c r="AG304" i="27"/>
  <c r="AG344" i="27"/>
  <c r="AG336" i="27"/>
  <c r="AG754" i="27"/>
  <c r="AG272" i="27"/>
  <c r="AG618" i="27"/>
  <c r="AG651" i="27"/>
  <c r="AG293" i="27"/>
  <c r="AG867" i="27"/>
  <c r="AG601" i="27"/>
  <c r="AG181" i="27"/>
  <c r="AG797" i="27"/>
  <c r="AG27" i="27"/>
  <c r="AG445" i="27"/>
  <c r="AG649" i="27"/>
  <c r="AG883" i="27"/>
  <c r="AG562" i="27"/>
  <c r="AG320" i="27"/>
  <c r="AG215" i="27"/>
  <c r="AG43" i="27"/>
  <c r="AG28" i="27"/>
  <c r="AG865" i="27"/>
  <c r="AG207" i="27"/>
  <c r="AG820" i="27"/>
  <c r="AG987" i="27"/>
  <c r="AG849" i="27"/>
  <c r="AG245" i="27"/>
  <c r="AG220" i="27"/>
  <c r="AG467" i="27"/>
  <c r="AG586" i="27"/>
  <c r="AG59" i="27"/>
  <c r="AG281" i="27"/>
  <c r="AG86" i="27"/>
  <c r="AG301" i="27"/>
  <c r="AG877" i="27"/>
  <c r="AG273" i="27"/>
  <c r="AG767" i="27"/>
  <c r="AG898" i="27"/>
  <c r="AG831" i="27"/>
  <c r="AG991" i="27"/>
  <c r="AG237" i="27"/>
  <c r="AG199" i="27"/>
  <c r="AG1018" i="27"/>
  <c r="AG636" i="27"/>
  <c r="AG744" i="27"/>
  <c r="AG525" i="27"/>
  <c r="AG650" i="27"/>
  <c r="AG626" i="27"/>
  <c r="AG573" i="27"/>
  <c r="AG620" i="27"/>
  <c r="AG318" i="27"/>
  <c r="AG842" i="27"/>
  <c r="AG31" i="27"/>
  <c r="AG762" i="27"/>
  <c r="AG838" i="27"/>
  <c r="AG413" i="27"/>
  <c r="AG361" i="27"/>
  <c r="AG282" i="27"/>
  <c r="AG216" i="27"/>
  <c r="AG180" i="27"/>
  <c r="AG357" i="27"/>
  <c r="AG381" i="27"/>
  <c r="AG749" i="27"/>
  <c r="AG96" i="27"/>
  <c r="AG495" i="27"/>
  <c r="AG973" i="27"/>
  <c r="AG736" i="27"/>
  <c r="AG567" i="27"/>
  <c r="AG362" i="27"/>
  <c r="AG982" i="27"/>
  <c r="AG974" i="27"/>
  <c r="AG67" i="27"/>
  <c r="AG610" i="27"/>
  <c r="AG539" i="27"/>
  <c r="AG153" i="27"/>
  <c r="AG144" i="27"/>
  <c r="AG177" i="27"/>
  <c r="AG1002" i="27"/>
  <c r="AG545" i="27"/>
  <c r="AG145" i="27"/>
  <c r="AG517" i="27"/>
  <c r="AG498" i="27"/>
  <c r="AG957" i="27"/>
  <c r="AG546" i="27"/>
  <c r="AG366" i="27"/>
  <c r="AG558" i="27"/>
  <c r="AG621" i="27"/>
  <c r="AG851" i="27"/>
  <c r="AG812" i="27"/>
  <c r="AG725" i="27"/>
  <c r="AG617" i="27"/>
  <c r="AG151" i="27"/>
  <c r="AG906" i="27"/>
  <c r="AG1000" i="27"/>
  <c r="AG448" i="27"/>
  <c r="AG477" i="27"/>
  <c r="AG265" i="27"/>
  <c r="AG523" i="27"/>
  <c r="AG191" i="27"/>
  <c r="AG1017" i="27"/>
  <c r="AG71" i="27"/>
  <c r="AG363" i="27"/>
  <c r="AG599" i="27"/>
  <c r="AG642" i="27"/>
  <c r="AG885" i="27"/>
  <c r="AG388" i="27"/>
  <c r="AG190" i="27"/>
  <c r="AG132" i="27"/>
  <c r="AG258" i="27"/>
  <c r="AG946" i="27"/>
  <c r="AG806" i="27"/>
  <c r="AG73" i="27"/>
  <c r="AG501" i="27"/>
  <c r="AG224" i="27"/>
  <c r="AG825" i="27"/>
  <c r="AG934" i="27"/>
  <c r="AG30" i="27"/>
  <c r="AG80" i="27"/>
  <c r="AG691" i="27"/>
  <c r="AG552" i="27"/>
  <c r="AG437" i="27"/>
  <c r="AG129" i="27"/>
  <c r="AG1010" i="27"/>
  <c r="AG403" i="27"/>
  <c r="AG801" i="27"/>
  <c r="AG156" i="27"/>
  <c r="AG748" i="27"/>
  <c r="AG588" i="27"/>
  <c r="AG667" i="27"/>
  <c r="AG509" i="27"/>
  <c r="AG888" i="27"/>
  <c r="AG89" i="27"/>
  <c r="AG321" i="27"/>
  <c r="AG679" i="27"/>
  <c r="AG402" i="27"/>
  <c r="AG654" i="27"/>
  <c r="AG274" i="27"/>
  <c r="AG152" i="27"/>
  <c r="AG779" i="27"/>
  <c r="AG856" i="27"/>
  <c r="AG668" i="27"/>
  <c r="AG633" i="27"/>
  <c r="AG911" i="27"/>
  <c r="AG560" i="27"/>
  <c r="AG715" i="27"/>
  <c r="AG79" i="27"/>
  <c r="AG822" i="27"/>
  <c r="AG184" i="27"/>
  <c r="AG462" i="27"/>
  <c r="AG557" i="27"/>
  <c r="AG544" i="27"/>
  <c r="AG116" i="27"/>
  <c r="AG737" i="27"/>
  <c r="AG441" i="27"/>
  <c r="AG83" i="27"/>
  <c r="AG87" i="27"/>
  <c r="AG425" i="27"/>
  <c r="AG68" i="27"/>
  <c r="AG554" i="27"/>
  <c r="AG213" i="27"/>
  <c r="AG408" i="27"/>
  <c r="AG637" i="27"/>
  <c r="AG1009" i="27"/>
  <c r="AG313" i="27"/>
  <c r="AG875" i="27"/>
  <c r="AG606" i="27"/>
  <c r="AG658" i="27"/>
  <c r="AG464" i="27"/>
  <c r="AG211" i="27"/>
  <c r="AG912" i="27"/>
  <c r="AG574" i="27"/>
  <c r="AG686" i="27"/>
  <c r="AG893" i="27"/>
  <c r="AG847" i="27"/>
  <c r="AG496" i="27"/>
  <c r="AG839" i="27"/>
  <c r="AG229" i="27"/>
  <c r="AG763" i="27"/>
  <c r="AG197" i="27"/>
  <c r="AG986" i="27"/>
  <c r="AG514" i="27"/>
  <c r="AG823" i="27"/>
  <c r="AG148" i="27"/>
  <c r="AG811" i="27"/>
  <c r="AG374" i="27"/>
  <c r="AG511" i="27"/>
  <c r="AG225" i="27"/>
  <c r="AG1014" i="27"/>
  <c r="AG536" i="27"/>
  <c r="AG585" i="27"/>
  <c r="AG735" i="27"/>
  <c r="AG569" i="27"/>
  <c r="AG928" i="27"/>
  <c r="AG579" i="27"/>
  <c r="AG104" i="27"/>
  <c r="AG680" i="27"/>
  <c r="AG675" i="27"/>
  <c r="AG894" i="27"/>
  <c r="AG95" i="27"/>
  <c r="AG864" i="27"/>
  <c r="AG449" i="27"/>
  <c r="AG72" i="27"/>
  <c r="AG850" i="27"/>
  <c r="AG646" i="27"/>
  <c r="AG302" i="27"/>
  <c r="AG415" i="27"/>
  <c r="AG195" i="27"/>
  <c r="AG903" i="27"/>
  <c r="AG926" i="27"/>
  <c r="AG332" i="27"/>
  <c r="AG999" i="27"/>
  <c r="AG341" i="27"/>
  <c r="AG360" i="27"/>
  <c r="AG91" i="27"/>
  <c r="AG386" i="27"/>
  <c r="AG922" i="27"/>
  <c r="AG231" i="27"/>
  <c r="AG741" i="27"/>
  <c r="AG566" i="27"/>
  <c r="AG471" i="27"/>
  <c r="AG212" i="27"/>
  <c r="AG908" i="27"/>
  <c r="AG752" i="27"/>
  <c r="AG751" i="27"/>
  <c r="AG899" i="27"/>
  <c r="AG731" i="27"/>
  <c r="AG460" i="27"/>
  <c r="AG745" i="27"/>
  <c r="AG597" i="27"/>
  <c r="AG700" i="27"/>
  <c r="AG512" i="27"/>
  <c r="AG54" i="27"/>
  <c r="AG359" i="27"/>
  <c r="AG55" i="27"/>
  <c r="AG490" i="27"/>
  <c r="AG778" i="27"/>
  <c r="AG155" i="27"/>
  <c r="AG584" i="27"/>
  <c r="AG351" i="27"/>
  <c r="AG583" i="27"/>
  <c r="AG631" i="27"/>
  <c r="AG676" i="27"/>
  <c r="AG595" i="27"/>
  <c r="AG997" i="27"/>
  <c r="AG497" i="27"/>
  <c r="AG111" i="27"/>
  <c r="AG484" i="27"/>
  <c r="AG100" i="27"/>
  <c r="AG266" i="27"/>
  <c r="AG465" i="27"/>
  <c r="AG44" i="27"/>
  <c r="AG1007" i="27"/>
  <c r="AG204" i="27"/>
  <c r="AG722" i="27"/>
  <c r="AG528" i="27"/>
  <c r="AG406" i="27"/>
  <c r="AG285" i="27"/>
  <c r="AG489" i="27"/>
  <c r="AG131" i="27"/>
  <c r="AG422" i="27"/>
  <c r="AG992" i="27"/>
  <c r="AG410" i="27"/>
  <c r="AG236" i="27"/>
  <c r="AG418" i="27"/>
  <c r="AG907" i="27"/>
  <c r="AG989" i="27"/>
  <c r="AG233" i="27"/>
  <c r="AG113" i="27"/>
  <c r="AG975" i="27"/>
  <c r="AG60" i="27"/>
  <c r="AG121" i="27"/>
  <c r="AG979" i="27"/>
  <c r="AG261" i="27"/>
  <c r="AG970" i="27"/>
  <c r="AG127" i="27"/>
  <c r="AG329" i="27"/>
  <c r="AG743" i="27"/>
  <c r="AG526" i="27"/>
  <c r="AG1016" i="27"/>
  <c r="AG723" i="27"/>
  <c r="AG619" i="27"/>
  <c r="AG217" i="27"/>
  <c r="AG1005" i="27"/>
  <c r="AG740" i="27"/>
  <c r="AG373" i="27"/>
  <c r="AG582" i="27"/>
  <c r="AG450" i="27"/>
  <c r="AG866" i="27"/>
  <c r="AG533" i="27"/>
  <c r="AG248" i="27"/>
  <c r="AG734" i="27"/>
  <c r="AG314" i="27"/>
  <c r="AG453" i="27"/>
  <c r="AG943" i="27"/>
  <c r="AG685" i="27"/>
  <c r="AG932" i="27"/>
  <c r="AG830" i="27"/>
  <c r="AG436" i="27"/>
  <c r="AG1003" i="27"/>
  <c r="AG529" i="27"/>
  <c r="AG262" i="27"/>
  <c r="AG800" i="27"/>
  <c r="AG136" i="27"/>
  <c r="AG594" i="27"/>
  <c r="AG305" i="27"/>
  <c r="AG860" i="27"/>
  <c r="AG589" i="27"/>
  <c r="AG502" i="27"/>
  <c r="AG622" i="27"/>
  <c r="AG32" i="27"/>
  <c r="AG773" i="27"/>
  <c r="AG835" i="27"/>
  <c r="AG22" i="27"/>
  <c r="AG493" i="27"/>
  <c r="AG994" i="27"/>
  <c r="AG955" i="27"/>
  <c r="AG342" i="27"/>
  <c r="AG346" i="27"/>
  <c r="AG52" i="27"/>
  <c r="AG553" i="27"/>
  <c r="AG354" i="27"/>
  <c r="AG665" i="27"/>
  <c r="AG522" i="27"/>
  <c r="AG507" i="27"/>
  <c r="AG1020" i="27"/>
  <c r="AG257" i="27"/>
  <c r="AG708" i="27"/>
  <c r="AG166" i="27"/>
  <c r="AG352" i="27"/>
  <c r="AG482" i="27"/>
  <c r="AG852" i="27"/>
  <c r="AG290" i="27"/>
  <c r="AG699" i="27"/>
  <c r="AG208" i="27"/>
  <c r="AG765" i="27"/>
  <c r="AG158" i="27"/>
  <c r="AG107" i="27"/>
  <c r="AG570" i="27"/>
  <c r="AG278" i="27"/>
  <c r="AG123" i="27"/>
  <c r="AG764" i="27"/>
  <c r="AG702" i="27"/>
  <c r="AG705" i="27"/>
  <c r="AG657" i="27"/>
  <c r="AG325" i="27"/>
  <c r="AG879" i="27"/>
  <c r="AG809" i="27"/>
  <c r="AG729" i="27"/>
  <c r="AG789" i="27"/>
  <c r="AG768" i="27"/>
  <c r="AG134" i="27"/>
  <c r="AG398" i="27"/>
  <c r="AG960" i="27"/>
  <c r="AG140" i="27"/>
  <c r="AG710" i="27"/>
  <c r="AG56" i="27"/>
  <c r="AG905" i="27"/>
  <c r="AG755" i="27"/>
  <c r="AG20" i="27"/>
  <c r="AG844" i="26"/>
  <c r="AG773" i="26"/>
  <c r="AG748" i="26"/>
  <c r="AG100" i="26"/>
  <c r="AG856" i="26"/>
  <c r="AG562" i="26"/>
  <c r="AG452" i="26"/>
  <c r="AG468" i="26"/>
  <c r="AG877" i="26"/>
  <c r="AG124" i="26"/>
  <c r="AG918" i="26"/>
  <c r="AG420" i="26"/>
  <c r="AG946" i="26"/>
  <c r="AG753" i="26"/>
  <c r="AG978" i="26"/>
  <c r="AG780" i="26"/>
  <c r="AG300" i="26"/>
  <c r="AG538" i="26"/>
  <c r="AG713" i="26"/>
  <c r="AG612" i="26"/>
  <c r="AG852" i="26"/>
  <c r="AG637" i="26"/>
  <c r="AG111" i="26"/>
  <c r="AG817" i="26"/>
  <c r="AG255" i="26"/>
  <c r="AG849" i="26"/>
  <c r="AG812" i="26"/>
  <c r="AG305" i="26"/>
  <c r="AG231" i="26"/>
  <c r="AG266" i="26"/>
  <c r="AG588" i="26"/>
  <c r="AG251" i="26"/>
  <c r="AG752" i="26"/>
  <c r="AG120" i="26"/>
  <c r="AG1004" i="26"/>
  <c r="AG568" i="26"/>
  <c r="AG135" i="26"/>
  <c r="AG515" i="26"/>
  <c r="AG508" i="26"/>
  <c r="AG439" i="26"/>
  <c r="AG853" i="26"/>
  <c r="AG580" i="26"/>
  <c r="AG249" i="26"/>
  <c r="AG716" i="26"/>
  <c r="AG26" i="26"/>
  <c r="AG210" i="26"/>
  <c r="AG829" i="26"/>
  <c r="AG67" i="26"/>
  <c r="AG665" i="26"/>
  <c r="AG376" i="26"/>
  <c r="AG167" i="26"/>
  <c r="AG375" i="26"/>
  <c r="AG127" i="26"/>
  <c r="AG224" i="26"/>
  <c r="AG382" i="26"/>
  <c r="AG248" i="26"/>
  <c r="AG982" i="26"/>
  <c r="AG304" i="26"/>
  <c r="AG806" i="26"/>
  <c r="AG271" i="26"/>
  <c r="AG940" i="26"/>
  <c r="AG705" i="26"/>
  <c r="AG132" i="26"/>
  <c r="AG564" i="26"/>
  <c r="AG970" i="26"/>
  <c r="AG961" i="26"/>
  <c r="AG886" i="26"/>
  <c r="AG733" i="26"/>
  <c r="AG119" i="26"/>
  <c r="AG572" i="26"/>
  <c r="AG808" i="26"/>
  <c r="AG891" i="26"/>
  <c r="AG783" i="26"/>
  <c r="AG265" i="26"/>
  <c r="AG170" i="26"/>
  <c r="AG91" i="26"/>
  <c r="AG155" i="26"/>
  <c r="AG34" i="26"/>
  <c r="AG378" i="26"/>
  <c r="AG697" i="26"/>
  <c r="AG113" i="26"/>
  <c r="AG587" i="26"/>
  <c r="AG766" i="26"/>
  <c r="AG145" i="26"/>
  <c r="AG426" i="26"/>
  <c r="AG409" i="26"/>
  <c r="AG769" i="26"/>
  <c r="AG396" i="26"/>
  <c r="AG965" i="26"/>
  <c r="AG322" i="26"/>
  <c r="AG179" i="26"/>
  <c r="AG731" i="26"/>
  <c r="AG366" i="26"/>
  <c r="AG511" i="26"/>
  <c r="AG870" i="26"/>
  <c r="AG404" i="26"/>
  <c r="AG988" i="26"/>
  <c r="AG810" i="26"/>
  <c r="AG42" i="26"/>
  <c r="AG156" i="26"/>
  <c r="AG755" i="26"/>
  <c r="AG223" i="26"/>
  <c r="AG805" i="26"/>
  <c r="AG556" i="26"/>
  <c r="AG756" i="26"/>
  <c r="AG1007" i="26"/>
  <c r="AG757" i="26"/>
  <c r="AG475" i="26"/>
  <c r="AG578" i="26"/>
  <c r="AG264" i="26"/>
  <c r="AG228" i="26"/>
  <c r="AG927" i="26"/>
  <c r="AG681" i="26"/>
  <c r="AG867" i="26"/>
  <c r="AG447" i="26"/>
  <c r="AG239" i="26"/>
  <c r="AG543" i="26"/>
  <c r="AG570" i="26"/>
  <c r="AG592" i="26"/>
  <c r="AG595" i="26"/>
  <c r="AG888" i="26"/>
  <c r="AG518" i="26"/>
  <c r="AG65" i="26"/>
  <c r="AG462" i="26"/>
  <c r="AG164" i="26"/>
  <c r="AG591" i="26"/>
  <c r="AG438" i="26"/>
  <c r="AG584" i="26"/>
  <c r="AG104" i="26"/>
  <c r="AG537" i="26"/>
  <c r="AG1003" i="26"/>
  <c r="AG692" i="26"/>
  <c r="AG644" i="26"/>
  <c r="AG401" i="26"/>
  <c r="AG180" i="26"/>
  <c r="AG649" i="26"/>
  <c r="AG139" i="26"/>
  <c r="AG343" i="26"/>
  <c r="AG194" i="26"/>
  <c r="AG740" i="26"/>
  <c r="AG354" i="26"/>
  <c r="AG659" i="26"/>
  <c r="AG704" i="26"/>
  <c r="AG860" i="26"/>
  <c r="AG324" i="26"/>
  <c r="AG924" i="26"/>
  <c r="AG272" i="26"/>
  <c r="AG815" i="26"/>
  <c r="AG764" i="26"/>
  <c r="AG647" i="26"/>
  <c r="AG784" i="26"/>
  <c r="AG608" i="26"/>
  <c r="AG202" i="26"/>
  <c r="AG985" i="26"/>
  <c r="AG235" i="26"/>
  <c r="AG930" i="26"/>
  <c r="AG112" i="26"/>
  <c r="AG604" i="26"/>
  <c r="AG765" i="26"/>
  <c r="AG456" i="26"/>
  <c r="AG274" i="26"/>
  <c r="AG910" i="26"/>
  <c r="AG220" i="26"/>
  <c r="AG557" i="26"/>
  <c r="AG751" i="26"/>
  <c r="AG576" i="26"/>
  <c r="AG625" i="26"/>
  <c r="AG828" i="26"/>
  <c r="AG175" i="26"/>
  <c r="AG28" i="26"/>
  <c r="AG883" i="26"/>
  <c r="AG188" i="26"/>
  <c r="AG672" i="26"/>
  <c r="AG774" i="26"/>
  <c r="AG143" i="26"/>
  <c r="AG633" i="26"/>
  <c r="AG616" i="26"/>
  <c r="AG71" i="26"/>
  <c r="AG589" i="26"/>
  <c r="AG939" i="26"/>
  <c r="AG540" i="26"/>
  <c r="AG470" i="26"/>
  <c r="AG463" i="26"/>
  <c r="AG560" i="26"/>
  <c r="AG394" i="26"/>
  <c r="AG330" i="26"/>
  <c r="AG676" i="26"/>
  <c r="AG60" i="26"/>
  <c r="AG56" i="26"/>
  <c r="AG94" i="26"/>
  <c r="AG276" i="26"/>
  <c r="AG651" i="26"/>
  <c r="AG712" i="26"/>
  <c r="AG841" i="26"/>
  <c r="AG790" i="26"/>
  <c r="AG631" i="26"/>
  <c r="AG1020" i="26"/>
  <c r="AG323" i="26"/>
  <c r="AG412" i="26"/>
  <c r="AG392" i="26"/>
  <c r="AG258" i="26"/>
  <c r="AG204" i="26"/>
  <c r="AG552" i="26"/>
  <c r="AG658" i="26"/>
  <c r="AG701" i="26"/>
  <c r="AG671" i="26"/>
  <c r="AG998" i="26"/>
  <c r="AG816" i="26"/>
  <c r="AG632" i="26"/>
  <c r="AG684" i="26"/>
  <c r="AG193" i="26"/>
  <c r="AG146" i="26"/>
  <c r="AG83" i="26"/>
  <c r="AG882" i="26"/>
  <c r="AG150" i="26"/>
  <c r="AG359" i="26"/>
  <c r="AG129" i="26"/>
  <c r="AG986" i="26"/>
  <c r="AG440" i="26"/>
  <c r="AG370" i="26"/>
  <c r="AG319" i="26"/>
  <c r="AG106" i="26"/>
  <c r="AG483" i="26"/>
  <c r="AG838" i="26"/>
  <c r="AG516" i="26"/>
  <c r="AG487" i="26"/>
  <c r="AG866" i="26"/>
  <c r="AG485" i="26"/>
  <c r="AG270" i="26"/>
  <c r="AG408" i="26"/>
  <c r="AG43" i="26"/>
  <c r="AG191" i="26"/>
  <c r="AG97" i="26"/>
  <c r="AG893" i="26"/>
  <c r="AG1017" i="26"/>
  <c r="AG526" i="26"/>
  <c r="AG997" i="26"/>
  <c r="AG1011" i="26"/>
  <c r="AG848" i="26"/>
  <c r="AG535" i="26"/>
  <c r="AG857" i="26"/>
  <c r="AG668" i="26"/>
  <c r="AG292" i="26"/>
  <c r="AG460" i="26"/>
  <c r="AG776" i="26"/>
  <c r="AG904" i="26"/>
  <c r="AG721" i="26"/>
  <c r="AG942" i="26"/>
  <c r="AG58" i="26"/>
  <c r="AG218" i="26"/>
  <c r="AG935" i="26"/>
  <c r="AG391" i="26"/>
  <c r="AG741" i="26"/>
  <c r="AG279" i="26"/>
  <c r="AG423" i="26"/>
  <c r="AG640" i="26"/>
  <c r="AG505" i="26"/>
  <c r="AG772" i="26"/>
  <c r="AG948" i="26"/>
  <c r="AG664" i="26"/>
  <c r="AG745" i="26"/>
  <c r="AG360" i="26"/>
  <c r="AG428" i="26"/>
  <c r="AG335" i="26"/>
  <c r="AG263" i="26"/>
  <c r="AG35" i="26"/>
  <c r="AG103" i="26"/>
  <c r="AG299" i="26"/>
  <c r="AG723" i="26"/>
  <c r="AG496" i="26"/>
  <c r="AG23" i="26"/>
  <c r="AG88" i="26"/>
  <c r="AG782" i="26"/>
  <c r="AG744" i="26"/>
  <c r="AG788" i="26"/>
  <c r="AG814" i="26"/>
  <c r="AG789" i="26"/>
  <c r="AG758" i="26"/>
  <c r="AG932" i="26"/>
  <c r="AG148" i="26"/>
  <c r="AG159" i="26"/>
  <c r="AG553" i="26"/>
  <c r="AG196" i="26"/>
  <c r="AG645" i="26"/>
  <c r="AG268" i="26"/>
  <c r="AG541" i="26"/>
  <c r="AG260" i="26"/>
  <c r="AG711" i="26"/>
  <c r="AG890" i="26"/>
  <c r="AG675" i="26"/>
  <c r="AG583" i="26"/>
  <c r="AG284" i="26"/>
  <c r="AG979" i="26"/>
  <c r="AG964" i="26"/>
  <c r="AG307" i="26"/>
  <c r="AG430" i="26"/>
  <c r="AG427" i="26"/>
  <c r="AG290" i="26"/>
  <c r="AG1001" i="26"/>
  <c r="AG699" i="26"/>
  <c r="AG37" i="26"/>
  <c r="AG913" i="26"/>
  <c r="AG450" i="26"/>
  <c r="AG403" i="26"/>
  <c r="AG627" i="26"/>
  <c r="AG126" i="26"/>
  <c r="AG171" i="26"/>
  <c r="AG362" i="26"/>
  <c r="AG273" i="26"/>
  <c r="AG517" i="26"/>
  <c r="AG183" i="26"/>
  <c r="AG994" i="26"/>
  <c r="AG474" i="26"/>
  <c r="AG737" i="26"/>
  <c r="AG719" i="26"/>
  <c r="AG669" i="26"/>
  <c r="AG983" i="26"/>
  <c r="AG40" i="26"/>
  <c r="AG368" i="26"/>
  <c r="AG571" i="26"/>
  <c r="AG339" i="26"/>
  <c r="AG980" i="26"/>
  <c r="AG138" i="26"/>
  <c r="AG693" i="26"/>
  <c r="AG507" i="26"/>
  <c r="AG639" i="26"/>
  <c r="AG674" i="26"/>
  <c r="AG603" i="26"/>
  <c r="AG599" i="26"/>
  <c r="AG642" i="26"/>
  <c r="AG989" i="26"/>
  <c r="AG108" i="26"/>
  <c r="AG140" i="26"/>
  <c r="AG219" i="26"/>
  <c r="AG954" i="26"/>
  <c r="AG974" i="26"/>
  <c r="AG481" i="26"/>
  <c r="AG340" i="26"/>
  <c r="AG809" i="26"/>
  <c r="AG879" i="26"/>
  <c r="AG161" i="26"/>
  <c r="AG318" i="26"/>
  <c r="AG777" i="26"/>
  <c r="AG696" i="26"/>
  <c r="AG45" i="26"/>
  <c r="AG227" i="26"/>
  <c r="AG613" i="26"/>
  <c r="AG435" i="26"/>
  <c r="AG31" i="26"/>
  <c r="AG455" i="26"/>
  <c r="AG436" i="26"/>
  <c r="AG830" i="26"/>
  <c r="AG123" i="26"/>
  <c r="AG618" i="26"/>
  <c r="AG81" i="26"/>
  <c r="AG199" i="26"/>
  <c r="AG147" i="26"/>
  <c r="AG254" i="26"/>
  <c r="AG641" i="26"/>
  <c r="AG1009" i="26"/>
  <c r="AG619" i="26"/>
  <c r="AG116" i="26"/>
  <c r="AG832" i="26"/>
  <c r="AG623" i="26"/>
  <c r="AG648" i="26"/>
  <c r="AG868" i="26"/>
  <c r="AG908" i="26"/>
  <c r="AG724" i="26"/>
  <c r="AG958" i="26"/>
  <c r="AG563" i="26"/>
  <c r="AG573" i="26"/>
  <c r="AG536" i="26"/>
  <c r="AG872" i="26"/>
  <c r="AG499" i="26"/>
  <c r="AG207" i="26"/>
  <c r="AG492" i="26"/>
  <c r="AG643" i="26"/>
  <c r="AG624" i="26"/>
  <c r="AG80" i="26"/>
  <c r="AG1018" i="26"/>
  <c r="AG854" i="26"/>
  <c r="AG523" i="26"/>
  <c r="AG907" i="26"/>
  <c r="AG594" i="26"/>
  <c r="AG775" i="26"/>
  <c r="AG388" i="26"/>
  <c r="AG547" i="26"/>
  <c r="AG212" i="26"/>
  <c r="AG549" i="26"/>
  <c r="AG617" i="26"/>
  <c r="AG444" i="26"/>
  <c r="AG785" i="26"/>
  <c r="AG847" i="26"/>
  <c r="AG862" i="26"/>
  <c r="AG186" i="26"/>
  <c r="AG728" i="26"/>
  <c r="AG732" i="26"/>
  <c r="AG840" i="26"/>
  <c r="AG252" i="26"/>
  <c r="AG957" i="26"/>
  <c r="AG660" i="26"/>
  <c r="AG247" i="26"/>
  <c r="AG232" i="26"/>
  <c r="AG328" i="26"/>
  <c r="AG185" i="26"/>
  <c r="AG417" i="26"/>
  <c r="AG804" i="26"/>
  <c r="AG615" i="26"/>
  <c r="AG216" i="26"/>
  <c r="AG211" i="26"/>
  <c r="AG344" i="26"/>
  <c r="AG92" i="26"/>
  <c r="AG493" i="26"/>
  <c r="AG873" i="26"/>
  <c r="AG74" i="26"/>
  <c r="AG996" i="26"/>
  <c r="AG217" i="26"/>
  <c r="AG443" i="26"/>
  <c r="AG956" i="26"/>
  <c r="AG903" i="26"/>
  <c r="AG822" i="26"/>
  <c r="AG364" i="26"/>
  <c r="AG871" i="26"/>
  <c r="AG30" i="26"/>
  <c r="AG977" i="26"/>
  <c r="AG567" i="26"/>
  <c r="AG530" i="26"/>
  <c r="AG497" i="26"/>
  <c r="AG226" i="26"/>
  <c r="AG467" i="26"/>
  <c r="AG320" i="26"/>
  <c r="AG501" i="26"/>
  <c r="AG331" i="26"/>
  <c r="AG233" i="26"/>
  <c r="AG484" i="26"/>
  <c r="AG386" i="26"/>
  <c r="AG717" i="26"/>
  <c r="AG466" i="26"/>
  <c r="AG653" i="26"/>
  <c r="AG350" i="26"/>
  <c r="AG374" i="26"/>
  <c r="AG68" i="26"/>
  <c r="AG288" i="26"/>
  <c r="AG415" i="26"/>
  <c r="AG96" i="26"/>
  <c r="AG95" i="26"/>
  <c r="AG577" i="26"/>
  <c r="AG906" i="26"/>
  <c r="AG531" i="26"/>
  <c r="AG823" i="26"/>
  <c r="AG679" i="26"/>
  <c r="AG720" i="26"/>
  <c r="AG215" i="26"/>
  <c r="AG214" i="26"/>
  <c r="AG459" i="26"/>
  <c r="AG400" i="26"/>
  <c r="AG628" i="26"/>
  <c r="AG851" i="26"/>
  <c r="AG548" i="26"/>
  <c r="AG128" i="26"/>
  <c r="AG657" i="26"/>
  <c r="AG1002" i="26"/>
  <c r="AG384" i="26"/>
  <c r="AG807" i="26"/>
  <c r="AG690" i="26"/>
  <c r="AG921" i="26"/>
  <c r="AG399" i="26"/>
  <c r="AG160" i="26"/>
  <c r="AG609" i="26"/>
  <c r="AG561" i="26"/>
  <c r="AG597" i="26"/>
  <c r="AG316" i="26"/>
  <c r="AG241" i="26"/>
  <c r="AG525" i="26"/>
  <c r="AG509" i="26"/>
  <c r="AG315" i="26"/>
  <c r="AG55" i="26"/>
  <c r="AG187" i="26"/>
  <c r="AG24" i="26"/>
  <c r="AG287" i="26"/>
  <c r="AG878" i="26"/>
  <c r="AG500" i="26"/>
  <c r="AG532" i="26"/>
  <c r="AG533" i="26"/>
  <c r="AG298" i="26"/>
  <c r="AG286" i="26"/>
  <c r="AG311" i="26"/>
  <c r="AG151" i="26"/>
  <c r="AG688" i="26"/>
  <c r="AG234" i="26"/>
  <c r="AG529" i="26"/>
  <c r="AG206" i="26"/>
  <c r="AG27" i="26"/>
  <c r="AG897" i="26"/>
  <c r="AG442" i="26"/>
  <c r="AG115" i="26"/>
  <c r="AG885" i="26"/>
  <c r="AG569" i="26"/>
  <c r="AG63" i="26"/>
  <c r="AG208" i="26"/>
  <c r="AG329" i="26"/>
  <c r="AG367" i="26"/>
  <c r="AG472" i="26"/>
  <c r="AG715" i="26"/>
  <c r="AG1013" i="26"/>
  <c r="AG920" i="26"/>
  <c r="AG743" i="26"/>
  <c r="AG914" i="26"/>
  <c r="AG262" i="26"/>
  <c r="AG395" i="26"/>
  <c r="AG411" i="26"/>
  <c r="AG358" i="26"/>
  <c r="AG963" i="26"/>
  <c r="AG169" i="26"/>
  <c r="AG524" i="26"/>
  <c r="AG528" i="26"/>
  <c r="AG51" i="26"/>
  <c r="AG240" i="26"/>
  <c r="AG47" i="26"/>
  <c r="AG36" i="26"/>
  <c r="AG346" i="26"/>
  <c r="AG736" i="26"/>
  <c r="AG393" i="26"/>
  <c r="AG621" i="26"/>
  <c r="AG332" i="26"/>
  <c r="AG295" i="26"/>
  <c r="AG313" i="26"/>
  <c r="AG600" i="26"/>
  <c r="AG419" i="26"/>
  <c r="AG334" i="26"/>
  <c r="AG351" i="26"/>
  <c r="AG79" i="26"/>
  <c r="AG75" i="26"/>
  <c r="AG105" i="26"/>
  <c r="AG434" i="26"/>
  <c r="AG337" i="26"/>
  <c r="AG691" i="26"/>
  <c r="AG59" i="26"/>
  <c r="AG342" i="26"/>
  <c r="AG48" i="26"/>
  <c r="AG416" i="26"/>
  <c r="AG308" i="26"/>
  <c r="AG746" i="26"/>
  <c r="AG938" i="26"/>
  <c r="AG636" i="26"/>
  <c r="AG905" i="26"/>
  <c r="AG544" i="26"/>
  <c r="AG76" i="26"/>
  <c r="AG937" i="26"/>
  <c r="AG820" i="26"/>
  <c r="AG656" i="26"/>
  <c r="AG303" i="26"/>
  <c r="AG476" i="26"/>
  <c r="AG555" i="26"/>
  <c r="AG950" i="26"/>
  <c r="AG84" i="26"/>
  <c r="AG581" i="26"/>
  <c r="AG87" i="26"/>
  <c r="AG926" i="26"/>
  <c r="AG545" i="26"/>
  <c r="AG931" i="26"/>
  <c r="AG348" i="26"/>
  <c r="AG282" i="26"/>
  <c r="AG620" i="26"/>
  <c r="AG172" i="26"/>
  <c r="AG761" i="26"/>
  <c r="AG321" i="26"/>
  <c r="AG875" i="26"/>
  <c r="AG296" i="26"/>
  <c r="AG993" i="26"/>
  <c r="AG372" i="26"/>
  <c r="AG471" i="26"/>
  <c r="AG947" i="26"/>
  <c r="AG579" i="26"/>
  <c r="AG876" i="26"/>
  <c r="AG923" i="26"/>
  <c r="AG836" i="26"/>
  <c r="AG243" i="26"/>
  <c r="AG934" i="26"/>
  <c r="AG244" i="26"/>
  <c r="AG177" i="26"/>
  <c r="AG865" i="26"/>
  <c r="AG236" i="26"/>
  <c r="AG486" i="26"/>
  <c r="AG259" i="26"/>
  <c r="AG144" i="26"/>
  <c r="AG225" i="26"/>
  <c r="AG278" i="26"/>
  <c r="AG896" i="26"/>
  <c r="AG209" i="26"/>
  <c r="AG512" i="26"/>
  <c r="AG519" i="26"/>
  <c r="AG513" i="26"/>
  <c r="AG967" i="26"/>
  <c r="AG575" i="26"/>
  <c r="AG966" i="26"/>
  <c r="AG498" i="26"/>
  <c r="AG602" i="26"/>
  <c r="AG504" i="26"/>
  <c r="AG945" i="26"/>
  <c r="AG25" i="26"/>
  <c r="AG176" i="26"/>
  <c r="AG796" i="26"/>
  <c r="AG894" i="26"/>
  <c r="AG1014" i="26"/>
  <c r="AG707" i="26"/>
  <c r="AG520" i="26"/>
  <c r="AG749" i="26"/>
  <c r="AG46" i="26"/>
  <c r="AG760" i="26"/>
  <c r="AG107" i="26"/>
  <c r="AG246" i="26"/>
  <c r="AG184" i="26"/>
  <c r="AG793" i="26"/>
  <c r="AG800" i="26"/>
  <c r="AG380" i="26"/>
  <c r="AG833" i="26"/>
  <c r="AG855" i="26"/>
  <c r="AG662" i="26"/>
  <c r="AG431" i="26"/>
  <c r="AG327" i="26"/>
  <c r="AG32" i="26"/>
  <c r="AG383" i="26"/>
  <c r="AG449" i="26"/>
  <c r="AG29" i="26"/>
  <c r="AG22" i="26"/>
  <c r="AG480" i="26"/>
  <c r="AG1012" i="26"/>
  <c r="AG596" i="26"/>
  <c r="AG655" i="26"/>
  <c r="AG680" i="26"/>
  <c r="AG791" i="26"/>
  <c r="AG554" i="26"/>
  <c r="AG78" i="26"/>
  <c r="AG843" i="26"/>
  <c r="AG152" i="26"/>
  <c r="AG779" i="26"/>
  <c r="AG407" i="26"/>
  <c r="AG402" i="26"/>
  <c r="AG830" i="24"/>
  <c r="AG587" i="24"/>
  <c r="AG824" i="24"/>
  <c r="AG40" i="24"/>
  <c r="AG882" i="24"/>
  <c r="AG750" i="24"/>
  <c r="AG338" i="24"/>
  <c r="AG474" i="24"/>
  <c r="AG550" i="24"/>
  <c r="AG482" i="24"/>
  <c r="AG210" i="24"/>
  <c r="AG777" i="24"/>
  <c r="AG205" i="24"/>
  <c r="AG890" i="24"/>
  <c r="AG220" i="24"/>
  <c r="AG697" i="24"/>
  <c r="AG82" i="24"/>
  <c r="AG495" i="24"/>
  <c r="AG759" i="24"/>
  <c r="AG656" i="24"/>
  <c r="AG1015" i="24"/>
  <c r="AG970" i="24"/>
  <c r="AG986" i="24"/>
  <c r="AG861" i="24"/>
  <c r="AG37" i="24"/>
  <c r="AG236" i="24"/>
  <c r="AG460" i="24"/>
  <c r="AG768" i="24"/>
  <c r="AG173" i="24"/>
  <c r="AG786" i="24"/>
  <c r="AG64" i="24"/>
  <c r="AG780" i="24"/>
  <c r="AG305" i="24"/>
  <c r="AG31" i="24"/>
  <c r="AG700" i="24"/>
  <c r="AG560" i="24"/>
  <c r="AG33" i="24"/>
  <c r="AG561" i="24"/>
  <c r="AG197" i="24"/>
  <c r="AG968" i="24"/>
  <c r="AG978" i="24"/>
  <c r="AG343" i="24"/>
  <c r="AG44" i="24"/>
  <c r="AG193" i="24"/>
  <c r="AG527" i="24"/>
  <c r="AG384" i="24"/>
  <c r="AG316" i="24"/>
  <c r="AG840" i="24"/>
  <c r="AG273" i="24"/>
  <c r="AG578" i="24"/>
  <c r="AG293" i="24"/>
  <c r="AG690" i="24"/>
  <c r="AG696" i="24"/>
  <c r="AG308" i="24"/>
  <c r="AG301" i="24"/>
  <c r="AG992" i="24"/>
  <c r="AG693" i="24"/>
  <c r="AG563" i="24"/>
  <c r="AG566" i="24"/>
  <c r="AG413" i="24"/>
  <c r="AG918" i="24"/>
  <c r="AG378" i="24"/>
  <c r="AG244" i="24"/>
  <c r="AG223" i="24"/>
  <c r="AG95" i="24"/>
  <c r="AG839" i="24"/>
  <c r="AG883" i="24"/>
  <c r="AG283" i="24"/>
  <c r="AG651" i="24"/>
  <c r="AG258" i="24"/>
  <c r="AG124" i="24"/>
  <c r="AG169" i="24"/>
  <c r="AG988" i="24"/>
  <c r="AG832" i="24"/>
  <c r="AG203" i="24"/>
  <c r="AG119" i="24"/>
  <c r="AG405" i="24"/>
  <c r="AG599" i="24"/>
  <c r="AG468" i="24"/>
  <c r="AG719" i="24"/>
  <c r="AG194" i="24"/>
  <c r="AG679" i="24"/>
  <c r="AG466" i="24"/>
  <c r="AG808" i="24"/>
  <c r="AG520" i="24"/>
  <c r="AG402" i="24"/>
  <c r="AG256" i="24"/>
  <c r="AG731" i="24"/>
  <c r="AG922" i="24"/>
  <c r="AG517" i="24"/>
  <c r="AG319" i="24"/>
  <c r="AG91" i="24"/>
  <c r="AG826" i="24"/>
  <c r="AG802" i="24"/>
  <c r="AG389" i="24"/>
  <c r="AG758" i="24"/>
  <c r="AG519" i="24"/>
  <c r="AG361" i="24"/>
  <c r="AG209" i="24"/>
  <c r="AG672" i="24"/>
  <c r="AG875" i="24"/>
  <c r="AG252" i="24"/>
  <c r="AG302" i="24"/>
  <c r="AG98" i="24"/>
  <c r="AG164" i="24"/>
  <c r="AG515" i="24"/>
  <c r="AG528" i="24"/>
  <c r="AG232" i="24"/>
  <c r="AG881" i="24"/>
  <c r="AG927" i="24"/>
  <c r="AG97" i="24"/>
  <c r="AG121" i="24"/>
  <c r="AG894" i="24"/>
  <c r="AG180" i="24"/>
  <c r="AG577" i="24"/>
  <c r="AG500" i="24"/>
  <c r="AG627" i="24"/>
  <c r="AG26" i="24"/>
  <c r="AG692" i="24"/>
  <c r="AG485" i="24"/>
  <c r="AG463" i="24"/>
  <c r="AG35" i="24"/>
  <c r="AG833" i="24"/>
  <c r="AG224" i="24"/>
  <c r="AG408" i="24"/>
  <c r="AG547" i="24"/>
  <c r="AG484" i="24"/>
  <c r="AG835" i="24"/>
  <c r="AG445" i="24"/>
  <c r="AG289" i="24"/>
  <c r="AG762" i="24"/>
  <c r="AG649" i="24"/>
  <c r="AG277" i="24"/>
  <c r="AG720" i="24"/>
  <c r="AG511" i="24"/>
  <c r="AG591" i="24"/>
  <c r="AG434" i="24"/>
  <c r="AG287" i="24"/>
  <c r="AG123" i="24"/>
  <c r="AG469" i="24"/>
  <c r="AG615" i="24"/>
  <c r="AG189" i="24"/>
  <c r="AG300" i="24"/>
  <c r="AG950" i="24"/>
  <c r="AG496" i="24"/>
  <c r="AG192" i="24"/>
  <c r="AG191" i="24"/>
  <c r="AG22" i="24"/>
  <c r="AG59" i="24"/>
  <c r="AG234" i="24"/>
  <c r="AG187" i="24"/>
  <c r="AG980" i="24"/>
  <c r="AG954" i="24"/>
  <c r="AG221" i="24"/>
  <c r="AG543" i="24"/>
  <c r="AG756" i="24"/>
  <c r="AG29" i="24"/>
  <c r="AG625" i="24"/>
  <c r="AG126" i="24"/>
  <c r="AG501" i="24"/>
  <c r="AG201" i="24"/>
  <c r="AG299" i="24"/>
  <c r="AG73" i="24"/>
  <c r="AG414" i="24"/>
  <c r="AG947" i="24"/>
  <c r="AG1003" i="24"/>
  <c r="AG131" i="24"/>
  <c r="AG62" i="24"/>
  <c r="AG949" i="24"/>
  <c r="AG146" i="24"/>
  <c r="AG711" i="24"/>
  <c r="AG395" i="24"/>
  <c r="AG354" i="24"/>
  <c r="AG530" i="24"/>
  <c r="AG898" i="24"/>
  <c r="AG879" i="24"/>
  <c r="AG160" i="24"/>
  <c r="AG605" i="24"/>
  <c r="AG400" i="24"/>
  <c r="AG851" i="24"/>
  <c r="AG657" i="24"/>
  <c r="AG382" i="24"/>
  <c r="AG663" i="24"/>
  <c r="AG427" i="24"/>
  <c r="AG332" i="24"/>
  <c r="AG997" i="24"/>
  <c r="AG507" i="24"/>
  <c r="AG993" i="24"/>
  <c r="AG129" i="24"/>
  <c r="AG403" i="24"/>
  <c r="AG867" i="24"/>
  <c r="AG410" i="24"/>
  <c r="AG667" i="24"/>
  <c r="AG49" i="24"/>
  <c r="AG440" i="24"/>
  <c r="AG568" i="24"/>
  <c r="AG323" i="24"/>
  <c r="AG28" i="24"/>
  <c r="AG911" i="24"/>
  <c r="AG464" i="24"/>
  <c r="AG760" i="24"/>
  <c r="AG215" i="24"/>
  <c r="AG732" i="24"/>
  <c r="AG717" i="24"/>
  <c r="AG724" i="24"/>
  <c r="AG350" i="24"/>
  <c r="AG459" i="24"/>
  <c r="AG713" i="24"/>
  <c r="AG1009" i="24"/>
  <c r="AG36" i="24"/>
  <c r="AG292" i="24"/>
  <c r="AG603" i="24"/>
  <c r="AG363" i="24"/>
  <c r="AG739" i="24"/>
  <c r="AG531" i="24"/>
  <c r="AG155" i="24"/>
  <c r="AG51" i="24"/>
  <c r="AG208" i="24"/>
  <c r="AG249" i="24"/>
  <c r="AG274" i="24"/>
  <c r="AG218" i="24"/>
  <c r="AG937" i="24"/>
  <c r="AG571" i="24"/>
  <c r="AG588" i="24"/>
  <c r="AG358" i="24"/>
  <c r="AG143" i="24"/>
  <c r="AG805" i="24"/>
  <c r="AG498" i="24"/>
  <c r="AG47" i="24"/>
  <c r="AG764" i="24"/>
  <c r="AG767" i="24"/>
  <c r="AG821" i="24"/>
  <c r="AG133" i="24"/>
  <c r="AG72" i="24"/>
  <c r="AG987" i="24"/>
  <c r="AG141" i="24"/>
  <c r="AG430" i="24"/>
  <c r="AG532" i="24"/>
  <c r="AG710" i="24"/>
  <c r="AG553" i="24"/>
  <c r="AG381" i="24"/>
  <c r="AG870" i="24"/>
  <c r="AG183" i="24"/>
  <c r="AG480" i="24"/>
  <c r="AG958" i="24"/>
  <c r="AG128" i="24"/>
  <c r="AG1004" i="24"/>
  <c r="AG104" i="24"/>
  <c r="AG899" i="24"/>
  <c r="AG636" i="24"/>
  <c r="AG981" i="24"/>
  <c r="AG976" i="24"/>
  <c r="AG910" i="24"/>
  <c r="AG93" i="24"/>
  <c r="AG831" i="24"/>
  <c r="AG179" i="24"/>
  <c r="AG23" i="24"/>
  <c r="AG874" i="24"/>
  <c r="AG370" i="24"/>
  <c r="AG938" i="24"/>
  <c r="AG955" i="24"/>
  <c r="AG351" i="24"/>
  <c r="AG804" i="24"/>
  <c r="AG852" i="24"/>
  <c r="AG311" i="24"/>
  <c r="AG41" i="24"/>
  <c r="AG778" i="24"/>
  <c r="AG140" i="24"/>
  <c r="AG257" i="24"/>
  <c r="AG314" i="24"/>
  <c r="AG115" i="24"/>
  <c r="AG676" i="24"/>
  <c r="AG68" i="24"/>
  <c r="AG373" i="24"/>
  <c r="AG214" i="24"/>
  <c r="AG452" i="24"/>
  <c r="AG399" i="24"/>
  <c r="AG726" i="24"/>
  <c r="AG46" i="24"/>
  <c r="AG737" i="24"/>
  <c r="AG419" i="24"/>
  <c r="AG873" i="24"/>
  <c r="AG858" i="24"/>
  <c r="AG226" i="24"/>
  <c r="AG683" i="24"/>
  <c r="AG555" i="24"/>
  <c r="AG424" i="24"/>
  <c r="AG781" i="24"/>
  <c r="AG435" i="24"/>
  <c r="AG714" i="24"/>
  <c r="AG240" i="24"/>
  <c r="AG490" i="24"/>
  <c r="AG618" i="24"/>
  <c r="AG544" i="24"/>
  <c r="AG334" i="24"/>
  <c r="AG66" i="24"/>
  <c r="AG564" i="24"/>
  <c r="AG167" i="24"/>
  <c r="AG87" i="24"/>
  <c r="AG336" i="24"/>
  <c r="AG623" i="24"/>
  <c r="AG604" i="24"/>
  <c r="AG941" i="24"/>
  <c r="AG900" i="24"/>
  <c r="AG862" i="24"/>
  <c r="AG213" i="24"/>
  <c r="AG443" i="24"/>
  <c r="AG965" i="24"/>
  <c r="AG295" i="24"/>
  <c r="AG788" i="24"/>
  <c r="AG908" i="24"/>
  <c r="AG535" i="24"/>
  <c r="AG178" i="24"/>
  <c r="AG617" i="24"/>
  <c r="AG1002" i="24"/>
  <c r="AG195" i="24"/>
  <c r="AG848" i="24"/>
  <c r="AG130" i="24"/>
  <c r="AG394" i="24"/>
  <c r="AG994" i="24"/>
  <c r="AG885" i="24"/>
  <c r="AG118" i="24"/>
  <c r="AG622" i="24"/>
  <c r="AG303" i="24"/>
  <c r="AG171" i="24"/>
  <c r="AG340" i="24"/>
  <c r="AG967" i="24"/>
  <c r="AG1013" i="24"/>
  <c r="AG32" i="24"/>
  <c r="AG716" i="24"/>
  <c r="AG537" i="24"/>
  <c r="AG453" i="24"/>
  <c r="AG108" i="24"/>
  <c r="AG450" i="24"/>
  <c r="AG175" i="24"/>
  <c r="AG55" i="24"/>
  <c r="AG396" i="24"/>
  <c r="AG269" i="24"/>
  <c r="AG506" i="24"/>
  <c r="AG1000" i="24"/>
  <c r="AG957" i="24"/>
  <c r="AG365" i="24"/>
  <c r="AG398" i="24"/>
  <c r="AG772" i="24"/>
  <c r="AG60" i="24"/>
  <c r="AG61" i="24"/>
  <c r="AG65" i="24"/>
  <c r="AG227" i="24"/>
  <c r="AG331" i="24"/>
  <c r="AG723" i="24"/>
  <c r="AG906" i="24"/>
  <c r="AG261" i="24"/>
  <c r="AG945" i="24"/>
  <c r="AG665" i="24"/>
  <c r="AG652" i="24"/>
  <c r="AG901" i="24"/>
  <c r="AG390" i="24"/>
  <c r="AG935" i="24"/>
  <c r="AG487" i="24"/>
  <c r="AG154" i="24"/>
  <c r="AG659" i="24"/>
  <c r="AG476" i="24"/>
  <c r="AG798" i="24"/>
  <c r="AG290" i="24"/>
  <c r="AG375" i="24"/>
  <c r="AG475" i="24"/>
  <c r="AG989" i="24"/>
  <c r="AG188" i="24"/>
  <c r="AG157" i="24"/>
  <c r="AG230" i="24"/>
  <c r="AG356" i="24"/>
  <c r="AG856" i="24"/>
  <c r="AG668" i="24"/>
  <c r="AG90" i="24"/>
  <c r="AG878" i="24"/>
  <c r="AG925" i="24"/>
  <c r="AG57" i="24"/>
  <c r="AG391" i="24"/>
  <c r="AG397" i="24"/>
  <c r="AG749" i="24"/>
  <c r="AG260" i="24"/>
  <c r="AG524" i="24"/>
  <c r="AG877" i="24"/>
  <c r="AG712" i="24"/>
  <c r="AG887" i="24"/>
  <c r="AG493" i="24"/>
  <c r="AG186" i="24"/>
  <c r="AG346" i="24"/>
  <c r="AG479" i="24"/>
  <c r="AG787" i="24"/>
  <c r="AG196" i="24"/>
  <c r="AG284" i="24"/>
  <c r="AG275" i="24"/>
  <c r="AG229" i="24"/>
  <c r="AG477" i="24"/>
  <c r="AG926" i="24"/>
  <c r="AG902" i="24"/>
  <c r="AG602" i="24"/>
  <c r="AG977" i="24"/>
  <c r="AG135" i="24"/>
  <c r="AG806" i="24"/>
  <c r="AG348" i="24"/>
  <c r="AG687" i="24"/>
  <c r="AG63" i="24"/>
  <c r="AG442" i="24"/>
  <c r="AG321" i="24"/>
  <c r="AG56" i="24"/>
  <c r="AG138" i="24"/>
  <c r="AG330" i="24"/>
  <c r="AG265" i="24"/>
  <c r="AG76" i="24"/>
  <c r="AG708" i="24"/>
  <c r="AG116" i="24"/>
  <c r="AG931" i="24"/>
  <c r="AG392" i="24"/>
  <c r="AG754" i="24"/>
  <c r="AG279" i="24"/>
  <c r="AG769" i="24"/>
  <c r="AG329" i="24"/>
  <c r="AG834" i="24"/>
  <c r="AG722" i="24"/>
  <c r="AG69" i="24"/>
  <c r="AG704" i="24"/>
  <c r="AG251" i="24"/>
  <c r="AG315" i="24"/>
  <c r="AG170" i="24"/>
  <c r="AG162" i="24"/>
  <c r="AG942" i="24"/>
  <c r="AG322" i="24"/>
  <c r="AG790" i="24"/>
  <c r="AG54" i="24"/>
  <c r="AG504" i="24"/>
  <c r="AG92" i="24"/>
  <c r="AG359" i="24"/>
  <c r="AG611" i="24"/>
  <c r="AG168" i="24"/>
  <c r="AG909" i="24"/>
  <c r="AG1018" i="24"/>
  <c r="AG946" i="24"/>
  <c r="AG940" i="24"/>
  <c r="AG458" i="24"/>
  <c r="AG794" i="24"/>
  <c r="AG619" i="24"/>
  <c r="AG795" i="24"/>
  <c r="AG139" i="24"/>
  <c r="AG932" i="24"/>
  <c r="AG30" i="24"/>
  <c r="AG639" i="24"/>
  <c r="AG753" i="24"/>
  <c r="AG52" i="24"/>
  <c r="AG1010" i="24"/>
  <c r="AG589" i="24"/>
  <c r="AG567" i="24"/>
  <c r="AG276" i="24"/>
  <c r="AG843" i="24"/>
  <c r="AG50" i="24"/>
  <c r="AG816" i="24"/>
  <c r="AG451" i="24"/>
  <c r="AG120" i="24"/>
  <c r="AG503" i="24"/>
  <c r="AG855" i="24"/>
  <c r="AG974" i="24"/>
  <c r="AG383" i="24"/>
  <c r="AG357" i="24"/>
  <c r="AG572" i="24"/>
  <c r="AG629" i="24"/>
  <c r="AG462" i="24"/>
  <c r="AG439" i="24"/>
  <c r="AG100" i="24"/>
  <c r="AG1006" i="24"/>
  <c r="AG707" i="24"/>
  <c r="AG388" i="24"/>
  <c r="AG982" i="24"/>
  <c r="AG48" i="24"/>
  <c r="AG779" i="24"/>
  <c r="AG106" i="24"/>
  <c r="AG540" i="24"/>
  <c r="AG510" i="24"/>
  <c r="AG518" i="24"/>
  <c r="AG81" i="24"/>
  <c r="AG964" i="24"/>
  <c r="AG24" i="24"/>
  <c r="AG421" i="24"/>
  <c r="AG748" i="24"/>
  <c r="AG755" i="24"/>
  <c r="AG738" i="24"/>
  <c r="AG776" i="24"/>
  <c r="AG569" i="24"/>
  <c r="AG933" i="24"/>
  <c r="AG415" i="24"/>
  <c r="AG811" i="24"/>
  <c r="AG590" i="24"/>
  <c r="AG418" i="24"/>
  <c r="AG893" i="24"/>
  <c r="AG366" i="24"/>
  <c r="AG1011" i="24"/>
  <c r="AG411" i="24"/>
  <c r="AG582" i="24"/>
  <c r="AG355" i="24"/>
  <c r="AG891" i="24"/>
  <c r="AG575" i="24"/>
  <c r="AG972" i="24"/>
  <c r="AG812" i="24"/>
  <c r="AG740" i="24"/>
  <c r="AG850" i="24"/>
  <c r="AG631" i="24"/>
  <c r="AG633" i="24"/>
  <c r="AG680" i="24"/>
  <c r="AG103" i="24"/>
  <c r="AG144" i="24"/>
  <c r="AG147" i="24"/>
  <c r="AG800" i="24"/>
  <c r="AG204" i="24"/>
  <c r="AG207" i="24"/>
  <c r="AG448" i="24"/>
  <c r="AG241" i="24"/>
  <c r="AG919" i="24"/>
  <c r="AG165" i="24"/>
  <c r="AG682" i="24"/>
  <c r="AG58" i="24"/>
  <c r="AG407" i="24"/>
  <c r="AG94" i="24"/>
  <c r="AG660" i="24"/>
  <c r="AG318" i="24"/>
  <c r="AG409" i="24"/>
  <c r="AG647" i="24"/>
  <c r="AG217" i="24"/>
  <c r="AG1012" i="24"/>
  <c r="AG444" i="24"/>
  <c r="AG514" i="24"/>
  <c r="AG242" i="24"/>
  <c r="AG347" i="24"/>
  <c r="AG556" i="24"/>
  <c r="AG559" i="24"/>
  <c r="AG914" i="24"/>
  <c r="AG455" i="24"/>
  <c r="AG635" i="24"/>
  <c r="AG545" i="24"/>
  <c r="AG78" i="24"/>
  <c r="AG428" i="24"/>
  <c r="AG727" i="24"/>
  <c r="AG88" i="24"/>
  <c r="AG282" i="24"/>
  <c r="AG803" i="24"/>
  <c r="AG865" i="24"/>
  <c r="AG825" i="24"/>
  <c r="AG200" i="24"/>
  <c r="AG27" i="24"/>
  <c r="AG662" i="24"/>
  <c r="AG522" i="24"/>
  <c r="AG583" i="24"/>
  <c r="AG125" i="24"/>
  <c r="AG735" i="24"/>
  <c r="AG904" i="24"/>
  <c r="AG467" i="24"/>
  <c r="AG328" i="24"/>
  <c r="AG844" i="24"/>
  <c r="AG580" i="24"/>
  <c r="AG984" i="24"/>
  <c r="AG747" i="24"/>
  <c r="AG733" i="24"/>
  <c r="AG959" i="24"/>
  <c r="AG306" i="24"/>
  <c r="AG99" i="24"/>
  <c r="AG820" i="24"/>
  <c r="AG930" i="24"/>
  <c r="AG83" i="24"/>
  <c r="AG962" i="24"/>
  <c r="AG481" i="24"/>
  <c r="AG335" i="24"/>
  <c r="AG841" i="24"/>
  <c r="AG145" i="24"/>
  <c r="AG836" i="24"/>
  <c r="AG199" i="24"/>
  <c r="AG624" i="24"/>
  <c r="AG96" i="24"/>
  <c r="AG84" i="24"/>
  <c r="AG761" i="24"/>
  <c r="AG79" i="24"/>
  <c r="AG886" i="24"/>
  <c r="AG89" i="24"/>
  <c r="AG1005" i="24"/>
  <c r="AG829" i="24"/>
  <c r="AG995" i="24"/>
  <c r="AG641" i="24"/>
  <c r="AG579" i="24"/>
  <c r="AG185" i="24"/>
  <c r="AG1019" i="24"/>
  <c r="AG371" i="24"/>
  <c r="AG385" i="24"/>
  <c r="AG797" i="24"/>
  <c r="AG137" i="24"/>
  <c r="AG508" i="24"/>
  <c r="AG703" i="24"/>
  <c r="AG828" i="24"/>
  <c r="AG819" i="24"/>
  <c r="AG184" i="24"/>
  <c r="AG386" i="24"/>
  <c r="AG792" i="24"/>
  <c r="AG699" i="24"/>
  <c r="AG86" i="24"/>
  <c r="AG684" i="24"/>
  <c r="AG516" i="24"/>
  <c r="AG675" i="24"/>
  <c r="AG107" i="24"/>
  <c r="AG243" i="24"/>
  <c r="AG491" i="24"/>
  <c r="AG228" i="24"/>
  <c r="AG447" i="24"/>
  <c r="AG923" i="24"/>
  <c r="AG285" i="24"/>
  <c r="AG272" i="24"/>
  <c r="AG239" i="24"/>
  <c r="AG951" i="24"/>
  <c r="AG492" i="24"/>
  <c r="AG620" i="24"/>
  <c r="AG688" i="24"/>
  <c r="AG325" i="24"/>
  <c r="AG101" i="24"/>
  <c r="AG576" i="24"/>
  <c r="AG159" i="24"/>
  <c r="AG548" i="24"/>
  <c r="AG483" i="24"/>
  <c r="AG706" i="24"/>
  <c r="AG963" i="24"/>
  <c r="AG438" i="24"/>
  <c r="AG601" i="24"/>
  <c r="AG670" i="24"/>
  <c r="AG111" i="24"/>
  <c r="AG913" i="24"/>
  <c r="AG966" i="24"/>
  <c r="AG85" i="24"/>
  <c r="AG529" i="24"/>
  <c r="AG985" i="24"/>
  <c r="AG461" i="24"/>
  <c r="AG43" i="24"/>
  <c r="AG423" i="24"/>
  <c r="AG317" i="24"/>
  <c r="AG268" i="24"/>
  <c r="AG404" i="24"/>
  <c r="AG202" i="24"/>
  <c r="AG644" i="24"/>
  <c r="AG551" i="24"/>
  <c r="AG810" i="24"/>
  <c r="AG655" i="24"/>
  <c r="B13" i="27" l="1"/>
  <c r="F14" i="27"/>
  <c r="B13" i="26"/>
  <c r="F14" i="26"/>
  <c r="AG694" i="24"/>
  <c r="AG38" i="26"/>
  <c r="AG868" i="24"/>
  <c r="AG307" i="24"/>
  <c r="AG900" i="26"/>
  <c r="AG328" i="27"/>
  <c r="AG729" i="24"/>
  <c r="G11" i="12"/>
  <c r="AG570" i="24"/>
  <c r="AG262" i="24"/>
  <c r="AG666" i="24"/>
  <c r="AG326" i="24"/>
  <c r="AG39" i="26"/>
  <c r="AG916" i="27"/>
  <c r="AG956" i="24"/>
  <c r="AG270" i="24"/>
  <c r="AG206" i="24"/>
  <c r="AG921" i="24"/>
  <c r="AG650" i="24"/>
  <c r="F11" i="12"/>
  <c r="AG924" i="24"/>
  <c r="AG702" i="24"/>
  <c r="AG478" i="24"/>
  <c r="AG21" i="26"/>
  <c r="AG953" i="24"/>
  <c r="AG252" i="27"/>
  <c r="AG278" i="24"/>
  <c r="AG950" i="27"/>
  <c r="AG356" i="27"/>
  <c r="AG632" i="27"/>
  <c r="AG256" i="27"/>
  <c r="AG892" i="27"/>
  <c r="AG870" i="27"/>
  <c r="AG268" i="27"/>
  <c r="AG264" i="27"/>
  <c r="AG324" i="27"/>
  <c r="AG988" i="27"/>
  <c r="AG876" i="27"/>
  <c r="AG693" i="27"/>
  <c r="AG698" i="27"/>
  <c r="AG714" i="27"/>
  <c r="AG284" i="27"/>
  <c r="AG972" i="27"/>
  <c r="AG384" i="27"/>
  <c r="AG260" i="27"/>
  <c r="AG900" i="27"/>
  <c r="AG940" i="27"/>
  <c r="AG666" i="27"/>
  <c r="AG472" i="27"/>
  <c r="AG924" i="27"/>
  <c r="AG902" i="27"/>
  <c r="AG616" i="27"/>
  <c r="AG292" i="27"/>
  <c r="AG624" i="27"/>
  <c r="AG878" i="27"/>
  <c r="AG918" i="27"/>
  <c r="AG980" i="27"/>
  <c r="AG568" i="27"/>
  <c r="AG288" i="27"/>
  <c r="AG677" i="27"/>
  <c r="AG956" i="27"/>
  <c r="AG656" i="27"/>
  <c r="AG701" i="27"/>
  <c r="AG964" i="27"/>
  <c r="AG300" i="27"/>
  <c r="AG996" i="27"/>
  <c r="AG682" i="27"/>
  <c r="AG340" i="27"/>
  <c r="AG440" i="27"/>
  <c r="AG948" i="27"/>
  <c r="AG884" i="26"/>
  <c r="AG586" i="26"/>
  <c r="AG710" i="26"/>
  <c r="AG495" i="26"/>
  <c r="AG66" i="26"/>
  <c r="AG722" i="26"/>
  <c r="AG892" i="26"/>
  <c r="AG714" i="26"/>
  <c r="AG479" i="26"/>
  <c r="AG62" i="26"/>
  <c r="AG482" i="26"/>
  <c r="AG730" i="26"/>
  <c r="AG739" i="26"/>
  <c r="AG20" i="26"/>
  <c r="X166" i="24"/>
  <c r="AG554" i="24"/>
  <c r="AG640" i="24"/>
  <c r="AG422" i="24"/>
  <c r="AG536" i="24"/>
  <c r="AG610" i="24"/>
  <c r="AG598" i="24"/>
  <c r="AG294" i="24"/>
  <c r="AG594" i="24"/>
  <c r="AG1020" i="24"/>
  <c r="AG584" i="24"/>
  <c r="AG291" i="24"/>
  <c r="AG494" i="24"/>
  <c r="AG929" i="24"/>
  <c r="AG546" i="24"/>
  <c r="AG470" i="24"/>
  <c r="AG642" i="24"/>
  <c r="AG763" i="24"/>
  <c r="AG916" i="24"/>
  <c r="AG267" i="24"/>
  <c r="AG161" i="24"/>
  <c r="AG235" i="24"/>
  <c r="AG181" i="24"/>
  <c r="AG638" i="24"/>
  <c r="AG646" i="24"/>
  <c r="AG406" i="24"/>
  <c r="AG374" i="24"/>
  <c r="AG177" i="24"/>
  <c r="AG674" i="24"/>
  <c r="AG246" i="24"/>
  <c r="AG542" i="24"/>
  <c r="AG552" i="24"/>
  <c r="AG864" i="24"/>
  <c r="AG658" i="24"/>
  <c r="AG608" i="24"/>
  <c r="AG715" i="24"/>
  <c r="AG626" i="24"/>
  <c r="AG310" i="24"/>
  <c r="AG948" i="24"/>
  <c r="AG526" i="24"/>
  <c r="AG342" i="24"/>
  <c r="AG219" i="24"/>
  <c r="AG153" i="24"/>
  <c r="AG486" i="24"/>
  <c r="AG996" i="24"/>
  <c r="AG558" i="24"/>
  <c r="AG892" i="24"/>
  <c r="AG897" i="24"/>
  <c r="AG182" i="24"/>
  <c r="AG538" i="24"/>
  <c r="AG884" i="24"/>
  <c r="AG606" i="24"/>
  <c r="AG562" i="24"/>
  <c r="AG654" i="24"/>
  <c r="AG339" i="24"/>
  <c r="AG238" i="24"/>
  <c r="AG20" i="24"/>
  <c r="G14" i="26" l="1"/>
  <c r="G14" i="27"/>
  <c r="B14" i="27"/>
  <c r="G10" i="27"/>
  <c r="B14" i="26"/>
  <c r="G10" i="26"/>
  <c r="AC166" i="24"/>
  <c r="AF166" i="24" s="1"/>
  <c r="AG990" i="27"/>
  <c r="G30" i="12"/>
  <c r="F30" i="12"/>
  <c r="W31" i="14"/>
  <c r="W33" i="14"/>
  <c r="Q21" i="14"/>
  <c r="T21" i="14" s="1"/>
  <c r="W27" i="14"/>
  <c r="W22" i="14"/>
  <c r="W32" i="14"/>
  <c r="W40" i="14"/>
  <c r="W24" i="14"/>
  <c r="X24" i="14" s="1"/>
  <c r="AC24" i="14" s="1"/>
  <c r="W34" i="14"/>
  <c r="W42" i="14"/>
  <c r="W35" i="14"/>
  <c r="W43" i="14"/>
  <c r="Q23" i="14"/>
  <c r="W30" i="14"/>
  <c r="Q26" i="14"/>
  <c r="W20" i="14"/>
  <c r="W37" i="14"/>
  <c r="Q25" i="14"/>
  <c r="F13" i="12" l="1"/>
  <c r="F21" i="12" s="1"/>
  <c r="F22" i="12" s="1"/>
  <c r="G13" i="12"/>
  <c r="G21" i="12" s="1"/>
  <c r="G22" i="12" s="1"/>
  <c r="AG166" i="24"/>
  <c r="U21" i="14"/>
  <c r="V21" i="14" s="1"/>
  <c r="U25" i="14"/>
  <c r="V25" i="14" s="1"/>
  <c r="U26" i="14"/>
  <c r="T23" i="14"/>
  <c r="F12" i="14" s="1"/>
  <c r="G12" i="14" s="1"/>
  <c r="W44" i="14"/>
  <c r="W28" i="14"/>
  <c r="W36" i="14"/>
  <c r="W29" i="14"/>
  <c r="V146" i="25"/>
  <c r="V706" i="25"/>
  <c r="V674" i="25"/>
  <c r="V534" i="25"/>
  <c r="V578" i="25"/>
  <c r="V352" i="25"/>
  <c r="V288" i="25"/>
  <c r="V90" i="25"/>
  <c r="V797" i="25"/>
  <c r="V508" i="25"/>
  <c r="V496" i="25"/>
  <c r="V993" i="25"/>
  <c r="V276" i="25"/>
  <c r="V920" i="25"/>
  <c r="V340" i="25"/>
  <c r="V139" i="25"/>
  <c r="V557" i="25"/>
  <c r="V210" i="25"/>
  <c r="V466" i="25"/>
  <c r="V866" i="25"/>
  <c r="V661" i="25"/>
  <c r="V847" i="25"/>
  <c r="V315" i="25"/>
  <c r="V517" i="25"/>
  <c r="V976" i="25"/>
  <c r="V464" i="25"/>
  <c r="V434" i="25"/>
  <c r="V43" i="25"/>
  <c r="V241" i="25"/>
  <c r="V452" i="25"/>
  <c r="V991" i="25"/>
  <c r="V285" i="25"/>
  <c r="V975" i="25"/>
  <c r="V251" i="25"/>
  <c r="V695" i="25"/>
  <c r="V365" i="25"/>
  <c r="V61" i="25"/>
  <c r="V194" i="25"/>
  <c r="V631" i="25"/>
  <c r="V418" i="25"/>
  <c r="V140" i="25"/>
  <c r="V376" i="25"/>
  <c r="V477" i="25"/>
  <c r="V859" i="25"/>
  <c r="V887" i="25"/>
  <c r="V170" i="25"/>
  <c r="V919" i="25"/>
  <c r="V638" i="25"/>
  <c r="V546" i="25"/>
  <c r="V1016" i="25"/>
  <c r="V426" i="25"/>
  <c r="V155" i="25"/>
  <c r="V802" i="25"/>
  <c r="V163" i="25"/>
  <c r="V567" i="25"/>
  <c r="V395" i="25"/>
  <c r="V482" i="25"/>
  <c r="V952" i="25"/>
  <c r="V685" i="25"/>
  <c r="V686" i="25"/>
  <c r="V623" i="25"/>
  <c r="V51" i="25"/>
  <c r="V548" i="25"/>
  <c r="V558" i="25"/>
  <c r="V59" i="25"/>
  <c r="V465" i="25"/>
  <c r="V666" i="25"/>
  <c r="V355" i="25"/>
  <c r="V267" i="25"/>
  <c r="V858" i="25"/>
  <c r="V445" i="25"/>
  <c r="V101" i="25"/>
  <c r="V228" i="25"/>
  <c r="V349" i="25"/>
  <c r="V642" i="25"/>
  <c r="V433" i="25"/>
  <c r="V410" i="25"/>
  <c r="V490" i="25"/>
  <c r="V655" i="25"/>
  <c r="V902" i="25"/>
  <c r="V1002" i="25"/>
  <c r="V275" i="25"/>
  <c r="V74" i="25"/>
  <c r="V953" i="25"/>
  <c r="V566" i="25"/>
  <c r="V442" i="25"/>
  <c r="V186" i="25"/>
  <c r="V818" i="25"/>
  <c r="V200" i="25"/>
  <c r="V573" i="25"/>
  <c r="V456" i="25"/>
  <c r="V489" i="25"/>
  <c r="V813" i="25"/>
  <c r="V934" i="25"/>
  <c r="V475" i="25"/>
  <c r="V29" i="25"/>
  <c r="V551" i="25"/>
  <c r="V523" i="25"/>
  <c r="V602" i="25"/>
  <c r="V91" i="25"/>
  <c r="V484" i="25"/>
  <c r="V37" i="25"/>
  <c r="V710" i="25"/>
  <c r="V387" i="25"/>
  <c r="V301" i="25"/>
  <c r="V473" i="25"/>
  <c r="V107" i="25"/>
  <c r="V369" i="25"/>
  <c r="V461" i="25"/>
  <c r="V203" i="25"/>
  <c r="V69" i="25"/>
  <c r="V419" i="25"/>
  <c r="V599" i="25"/>
  <c r="V277" i="25"/>
  <c r="V615" i="25"/>
  <c r="V935" i="25"/>
  <c r="V1018" i="25"/>
  <c r="V539" i="25"/>
  <c r="V181" i="25"/>
  <c r="V999" i="25"/>
  <c r="V117" i="25"/>
  <c r="V581" i="25"/>
  <c r="V458" i="25"/>
  <c r="V193" i="25"/>
  <c r="V838" i="25"/>
  <c r="V296" i="25"/>
  <c r="V582" i="25"/>
  <c r="V488" i="25"/>
  <c r="V492" i="25"/>
  <c r="V944" i="25"/>
  <c r="V45" i="25"/>
  <c r="V595" i="25"/>
  <c r="V605" i="25"/>
  <c r="V84" i="25"/>
  <c r="V703" i="25"/>
  <c r="V116" i="25"/>
  <c r="V757" i="25"/>
  <c r="V53" i="25"/>
  <c r="V738" i="25"/>
  <c r="V435" i="25"/>
  <c r="V400" i="25"/>
  <c r="V985" i="25"/>
  <c r="V265" i="25"/>
  <c r="V421" i="25"/>
  <c r="V501" i="25"/>
  <c r="V485" i="25"/>
  <c r="V360" i="25"/>
  <c r="V114" i="25"/>
  <c r="V449" i="25"/>
  <c r="V293" i="25"/>
  <c r="V711" i="25"/>
  <c r="V962" i="25"/>
  <c r="V663" i="25"/>
  <c r="V683" i="25"/>
  <c r="V339" i="25"/>
  <c r="V132" i="25"/>
  <c r="V597" i="25"/>
  <c r="V474" i="25"/>
  <c r="V216" i="25"/>
  <c r="V861" i="25"/>
  <c r="V341" i="25"/>
  <c r="V598" i="25"/>
  <c r="V507" i="25"/>
  <c r="V204" i="25"/>
  <c r="V498" i="25"/>
  <c r="V626" i="25"/>
  <c r="V93" i="25"/>
  <c r="V658" i="25"/>
  <c r="V156" i="25"/>
  <c r="V725" i="25"/>
  <c r="V237" i="25"/>
  <c r="V722" i="25"/>
  <c r="V160" i="25"/>
  <c r="V773" i="25"/>
  <c r="V754" i="25"/>
  <c r="V559" i="25"/>
  <c r="V432" i="25"/>
  <c r="V67" i="25"/>
  <c r="V122" i="25"/>
  <c r="V491" i="25"/>
  <c r="V21" i="25"/>
  <c r="V505" i="25"/>
  <c r="V554" i="25"/>
  <c r="V179" i="25"/>
  <c r="V459" i="25"/>
  <c r="V77" i="25"/>
  <c r="V332" i="25"/>
  <c r="V718" i="25"/>
  <c r="V730" i="25"/>
  <c r="V394" i="25"/>
  <c r="V448" i="25"/>
  <c r="V607" i="25"/>
  <c r="V506" i="25"/>
  <c r="V261" i="25"/>
  <c r="V878" i="25"/>
  <c r="V372" i="25"/>
  <c r="V614" i="25"/>
  <c r="V621" i="25"/>
  <c r="V227" i="25"/>
  <c r="V514" i="25"/>
  <c r="V693" i="25"/>
  <c r="V230" i="25"/>
  <c r="V794" i="25"/>
  <c r="V328" i="25"/>
  <c r="V759" i="25"/>
  <c r="V284" i="25"/>
  <c r="V750" i="25"/>
  <c r="V164" i="25"/>
  <c r="V912" i="25"/>
  <c r="V409" i="25"/>
  <c r="V770" i="25"/>
  <c r="V751" i="25"/>
  <c r="V651" i="25"/>
  <c r="V248" i="25"/>
  <c r="V291" i="25"/>
  <c r="V268" i="25"/>
  <c r="V109" i="25"/>
  <c r="V389" i="25"/>
  <c r="V814" i="25"/>
  <c r="V733" i="25"/>
  <c r="V396" i="25"/>
  <c r="V451" i="25"/>
  <c r="V639" i="25"/>
  <c r="V150" i="24"/>
  <c r="V690" i="25"/>
  <c r="V264" i="25"/>
  <c r="V938" i="25"/>
  <c r="V82" i="25"/>
  <c r="V420" i="25"/>
  <c r="V882" i="25"/>
  <c r="V35" i="25"/>
  <c r="V669" i="25"/>
  <c r="V402" i="25"/>
  <c r="V555" i="25"/>
  <c r="V715" i="25"/>
  <c r="V331" i="25"/>
  <c r="V879" i="25"/>
  <c r="V379" i="25"/>
  <c r="V853" i="25"/>
  <c r="V177" i="25"/>
  <c r="V428" i="25"/>
  <c r="V821" i="25"/>
  <c r="V232" i="25"/>
  <c r="V783" i="25"/>
  <c r="V76" i="25"/>
  <c r="V654" i="25"/>
  <c r="V289" i="25"/>
  <c r="V312" i="25"/>
  <c r="V583" i="25"/>
  <c r="V321" i="25"/>
  <c r="V305" i="25"/>
  <c r="V476" i="25"/>
  <c r="V405" i="25"/>
  <c r="V831" i="25"/>
  <c r="V749" i="25"/>
  <c r="V412" i="25"/>
  <c r="V467" i="25"/>
  <c r="V960" i="25"/>
  <c r="V222" i="25"/>
  <c r="V834" i="25"/>
  <c r="V98" i="25"/>
  <c r="V308" i="25"/>
  <c r="V99" i="25"/>
  <c r="V468" i="25"/>
  <c r="V187" i="25"/>
  <c r="V450" i="25"/>
  <c r="V863" i="25"/>
  <c r="V645" i="25"/>
  <c r="V837" i="25"/>
  <c r="V197" i="25"/>
  <c r="V356" i="25"/>
  <c r="V885" i="25"/>
  <c r="V411" i="25"/>
  <c r="V392" i="25"/>
  <c r="V970" i="25"/>
  <c r="V27" i="25"/>
  <c r="V184" i="25"/>
  <c r="V984" i="25"/>
  <c r="V444" i="25"/>
  <c r="V903" i="25"/>
  <c r="V257" i="25"/>
  <c r="V815" i="25"/>
  <c r="V244" i="25"/>
  <c r="V679" i="25"/>
  <c r="V292" i="25"/>
  <c r="V180" i="25"/>
  <c r="V323" i="25"/>
  <c r="V329" i="25"/>
  <c r="V393" i="25"/>
  <c r="V348" i="25"/>
  <c r="V536" i="25"/>
  <c r="V259" i="25"/>
  <c r="V429" i="25"/>
  <c r="V325" i="25"/>
  <c r="V839" i="25"/>
  <c r="V798" i="25"/>
  <c r="V734" i="25"/>
  <c r="V968" i="25"/>
  <c r="V983" i="25"/>
  <c r="V811" i="25"/>
  <c r="V71" i="25"/>
  <c r="V427" i="25"/>
  <c r="V62" i="25"/>
  <c r="V110" i="25"/>
  <c r="V174" i="25"/>
  <c r="V272" i="25"/>
  <c r="V359" i="25"/>
  <c r="V213" i="25"/>
  <c r="V512" i="25"/>
  <c r="V157" i="25"/>
  <c r="V423" i="25"/>
  <c r="V75" i="25"/>
  <c r="V115" i="25"/>
  <c r="V263" i="25"/>
  <c r="V911" i="25"/>
  <c r="V60" i="25"/>
  <c r="V141" i="25"/>
  <c r="V220" i="25"/>
  <c r="V611" i="25"/>
  <c r="V154" i="25"/>
  <c r="V515" i="25"/>
  <c r="V26" i="25"/>
  <c r="V48" i="25"/>
  <c r="V66" i="25"/>
  <c r="V95" i="25"/>
  <c r="V137" i="25"/>
  <c r="V215" i="25"/>
  <c r="V439" i="25"/>
  <c r="V212" i="25"/>
  <c r="V188" i="25"/>
  <c r="V300" i="25"/>
  <c r="V629" i="25"/>
  <c r="V649" i="25"/>
  <c r="V406" i="25"/>
  <c r="V635" i="25"/>
  <c r="V769" i="25"/>
  <c r="V904" i="25"/>
  <c r="V486" i="25"/>
  <c r="V774" i="25"/>
  <c r="V646" i="25"/>
  <c r="V1008" i="25"/>
  <c r="V961" i="25"/>
  <c r="V80" i="25"/>
  <c r="V134" i="25"/>
  <c r="V799" i="25"/>
  <c r="V1015" i="25"/>
  <c r="V969" i="25"/>
  <c r="V89" i="25"/>
  <c r="V22" i="25"/>
  <c r="V199" i="25"/>
  <c r="V317" i="25"/>
  <c r="V671" i="25"/>
  <c r="V795" i="25"/>
  <c r="V823" i="25"/>
  <c r="V667" i="25"/>
  <c r="V694" i="25"/>
  <c r="V1017" i="25"/>
  <c r="V30" i="25"/>
  <c r="V79" i="25"/>
  <c r="V125" i="25"/>
  <c r="V206" i="25"/>
  <c r="V333" i="25"/>
  <c r="V431" i="25"/>
  <c r="V897" i="25"/>
  <c r="V472" i="25"/>
  <c r="V229" i="25"/>
  <c r="V511" i="25"/>
  <c r="V41" i="25"/>
  <c r="V87" i="25"/>
  <c r="V129" i="25"/>
  <c r="V182" i="25"/>
  <c r="V281" i="25"/>
  <c r="V404" i="25"/>
  <c r="V94" i="25"/>
  <c r="V36" i="25"/>
  <c r="V364" i="25"/>
  <c r="V425" i="25"/>
  <c r="V239" i="25"/>
  <c r="V891" i="25"/>
  <c r="V34" i="25"/>
  <c r="V56" i="25"/>
  <c r="V81" i="25"/>
  <c r="V106" i="25"/>
  <c r="V185" i="25"/>
  <c r="V351" i="25"/>
  <c r="V111" i="25"/>
  <c r="V128" i="25"/>
  <c r="V208" i="25"/>
  <c r="V881" i="25"/>
  <c r="V226" i="25"/>
  <c r="V526" i="25"/>
  <c r="V825" i="25"/>
  <c r="V326" i="25"/>
  <c r="V520" i="25"/>
  <c r="V630" i="25"/>
  <c r="V980" i="25"/>
  <c r="V286" i="25"/>
  <c r="V430" i="25"/>
  <c r="V1004" i="25"/>
  <c r="V388" i="25"/>
  <c r="V480" i="25"/>
  <c r="V613" i="25"/>
  <c r="V742" i="25"/>
  <c r="V941" i="25"/>
  <c r="V211" i="25"/>
  <c r="V877" i="25"/>
  <c r="V905" i="25"/>
  <c r="V168" i="25"/>
  <c r="V88" i="25"/>
  <c r="V133" i="25"/>
  <c r="V225" i="25"/>
  <c r="V463" i="25"/>
  <c r="V103" i="25"/>
  <c r="V865" i="25"/>
  <c r="V124" i="25"/>
  <c r="V252" i="25"/>
  <c r="V737" i="25"/>
  <c r="V49" i="25"/>
  <c r="V138" i="25"/>
  <c r="V295" i="25"/>
  <c r="V437" i="25"/>
  <c r="V120" i="25"/>
  <c r="V44" i="25"/>
  <c r="V100" i="25"/>
  <c r="V403" i="25"/>
  <c r="V440" i="25"/>
  <c r="V55" i="25"/>
  <c r="V303" i="25"/>
  <c r="V147" i="25"/>
  <c r="V58" i="25"/>
  <c r="V83" i="25"/>
  <c r="V189" i="25"/>
  <c r="V363" i="25"/>
  <c r="V287" i="25"/>
  <c r="V145" i="25"/>
  <c r="V223" i="25"/>
  <c r="V447" i="25"/>
  <c r="V541" i="25"/>
  <c r="V889" i="25"/>
  <c r="V238" i="25"/>
  <c r="V697" i="25"/>
  <c r="V221" i="25"/>
  <c r="V521" i="25"/>
  <c r="V659" i="25"/>
  <c r="V849" i="25"/>
  <c r="V446" i="25"/>
  <c r="V782" i="25"/>
  <c r="V900" i="25"/>
  <c r="V928" i="25"/>
  <c r="V687" i="25"/>
  <c r="V886" i="25"/>
  <c r="V235" i="25"/>
  <c r="V97" i="25"/>
  <c r="V144" i="25"/>
  <c r="V336" i="25"/>
  <c r="V471" i="25"/>
  <c r="V131" i="25"/>
  <c r="V255" i="25"/>
  <c r="V896" i="25"/>
  <c r="V57" i="25"/>
  <c r="V96" i="25"/>
  <c r="V151" i="25"/>
  <c r="V913" i="25"/>
  <c r="V735" i="25"/>
  <c r="V1001" i="25"/>
  <c r="V162" i="25"/>
  <c r="V380" i="25"/>
  <c r="V46" i="25"/>
  <c r="V256" i="25"/>
  <c r="V342" i="25"/>
  <c r="V719" i="25"/>
  <c r="V936" i="25"/>
  <c r="V767" i="25"/>
  <c r="V846" i="25"/>
  <c r="V31" i="25"/>
  <c r="V391" i="25"/>
  <c r="V54" i="25"/>
  <c r="V102" i="25"/>
  <c r="V161" i="25"/>
  <c r="V269" i="25"/>
  <c r="V345" i="25"/>
  <c r="V481" i="25"/>
  <c r="V192" i="25"/>
  <c r="V173" i="25"/>
  <c r="V1011" i="25"/>
  <c r="V73" i="25"/>
  <c r="V113" i="25"/>
  <c r="V205" i="25"/>
  <c r="V319" i="25"/>
  <c r="V909" i="25"/>
  <c r="V136" i="25"/>
  <c r="V176" i="25"/>
  <c r="V413" i="25"/>
  <c r="V499" i="25"/>
  <c r="V135" i="25"/>
  <c r="V479" i="25"/>
  <c r="V24" i="25"/>
  <c r="V64" i="25"/>
  <c r="V86" i="25"/>
  <c r="V436" i="25"/>
  <c r="V283" i="25"/>
  <c r="V585" i="25"/>
  <c r="V609" i="25"/>
  <c r="V947" i="25"/>
  <c r="V366" i="25"/>
  <c r="V608" i="25"/>
  <c r="V760" i="25"/>
  <c r="V262" i="25"/>
  <c r="V462" i="25"/>
  <c r="V569" i="25"/>
  <c r="V705" i="25"/>
  <c r="V202" i="25"/>
  <c r="V353" i="25"/>
  <c r="V633" i="25"/>
  <c r="V817" i="25"/>
  <c r="V260" i="25"/>
  <c r="V344" i="25"/>
  <c r="V682" i="25"/>
  <c r="V1000" i="25"/>
  <c r="V478" i="25"/>
  <c r="V92" i="25"/>
  <c r="V996" i="25"/>
  <c r="V118" i="25"/>
  <c r="V311" i="25"/>
  <c r="V127" i="25"/>
  <c r="V152" i="25"/>
  <c r="V112" i="25"/>
  <c r="V367" i="25"/>
  <c r="V148" i="25"/>
  <c r="V487" i="25"/>
  <c r="V908" i="25"/>
  <c r="V590" i="25"/>
  <c r="V888" i="25"/>
  <c r="V618" i="25"/>
  <c r="V971" i="25"/>
  <c r="V632" i="25"/>
  <c r="V130" i="25"/>
  <c r="V245" i="25"/>
  <c r="V307" i="25"/>
  <c r="V408" i="25"/>
  <c r="V570" i="25"/>
  <c r="V850" i="25"/>
  <c r="V318" i="25"/>
  <c r="V397" i="25"/>
  <c r="V535" i="25"/>
  <c r="V637" i="25"/>
  <c r="V729" i="25"/>
  <c r="V242" i="25"/>
  <c r="V306" i="25"/>
  <c r="V370" i="25"/>
  <c r="V987" i="25"/>
  <c r="V688" i="25"/>
  <c r="V880" i="25"/>
  <c r="V955" i="25"/>
  <c r="V575" i="25"/>
  <c r="V533" i="25"/>
  <c r="V617" i="25"/>
  <c r="V830" i="25"/>
  <c r="V931" i="25"/>
  <c r="V989" i="25"/>
  <c r="V588" i="25"/>
  <c r="V652" i="25"/>
  <c r="V716" i="25"/>
  <c r="V780" i="25"/>
  <c r="V844" i="25"/>
  <c r="V119" i="25"/>
  <c r="V299" i="25"/>
  <c r="V172" i="25"/>
  <c r="V196" i="25"/>
  <c r="V673" i="25"/>
  <c r="V169" i="25"/>
  <c r="V443" i="25"/>
  <c r="V383" i="25"/>
  <c r="V40" i="25"/>
  <c r="V190" i="25"/>
  <c r="V343" i="25"/>
  <c r="V231" i="25"/>
  <c r="V550" i="25"/>
  <c r="V302" i="25"/>
  <c r="V723" i="25"/>
  <c r="V518" i="25"/>
  <c r="V833" i="25"/>
  <c r="V500" i="25"/>
  <c r="V800" i="25"/>
  <c r="V424" i="25"/>
  <c r="V549" i="25"/>
  <c r="V736" i="25"/>
  <c r="V270" i="25"/>
  <c r="V513" i="25"/>
  <c r="V641" i="25"/>
  <c r="V777" i="25"/>
  <c r="V438" i="25"/>
  <c r="V678" i="25"/>
  <c r="V274" i="25"/>
  <c r="V338" i="25"/>
  <c r="V895" i="25"/>
  <c r="V647" i="25"/>
  <c r="V752" i="25"/>
  <c r="V843" i="25"/>
  <c r="V926" i="25"/>
  <c r="V1006" i="25"/>
  <c r="V662" i="25"/>
  <c r="V726" i="25"/>
  <c r="V768" i="25"/>
  <c r="V832" i="25"/>
  <c r="V906" i="25"/>
  <c r="V589" i="25"/>
  <c r="V681" i="25"/>
  <c r="V766" i="25"/>
  <c r="V873" i="25"/>
  <c r="V656" i="25"/>
  <c r="V743" i="25"/>
  <c r="V948" i="25"/>
  <c r="V1012" i="25"/>
  <c r="V620" i="25"/>
  <c r="V684" i="25"/>
  <c r="V748" i="25"/>
  <c r="V812" i="25"/>
  <c r="V876" i="25"/>
  <c r="V279" i="25"/>
  <c r="V65" i="25"/>
  <c r="V271" i="25"/>
  <c r="V159" i="25"/>
  <c r="V801" i="25"/>
  <c r="V810" i="25"/>
  <c r="V72" i="25"/>
  <c r="V219" i="25"/>
  <c r="V167" i="25"/>
  <c r="V763" i="25"/>
  <c r="V957" i="25"/>
  <c r="V786" i="25"/>
  <c r="V765" i="25"/>
  <c r="V470" i="25"/>
  <c r="V577" i="25"/>
  <c r="V571" i="25"/>
  <c r="V282" i="25"/>
  <c r="V362" i="25"/>
  <c r="V600" i="25"/>
  <c r="V775" i="25"/>
  <c r="V974" i="25"/>
  <c r="V854" i="25"/>
  <c r="V702" i="25"/>
  <c r="V809" i="25"/>
  <c r="V951" i="25"/>
  <c r="V619" i="25"/>
  <c r="V781" i="25"/>
  <c r="V848" i="25"/>
  <c r="V612" i="25"/>
  <c r="V700" i="25"/>
  <c r="V788" i="25"/>
  <c r="V868" i="25"/>
  <c r="V954" i="25"/>
  <c r="V939" i="25"/>
  <c r="V965" i="25"/>
  <c r="V375" i="25"/>
  <c r="V153" i="25"/>
  <c r="V78" i="25"/>
  <c r="V278" i="25"/>
  <c r="V28" i="25"/>
  <c r="V171" i="25"/>
  <c r="V988" i="25"/>
  <c r="V85" i="25"/>
  <c r="V224" i="25"/>
  <c r="V561" i="25"/>
  <c r="V502" i="25"/>
  <c r="V870" i="25"/>
  <c r="V793" i="25"/>
  <c r="V207" i="25"/>
  <c r="V545" i="25"/>
  <c r="V778" i="25"/>
  <c r="V787" i="25"/>
  <c r="V963" i="25"/>
  <c r="V357" i="25"/>
  <c r="V441" i="25"/>
  <c r="V290" i="25"/>
  <c r="V378" i="25"/>
  <c r="V1020" i="25"/>
  <c r="V624" i="25"/>
  <c r="V907" i="25"/>
  <c r="V978" i="25"/>
  <c r="V698" i="25"/>
  <c r="V762" i="25"/>
  <c r="V855" i="25"/>
  <c r="V525" i="25"/>
  <c r="V717" i="25"/>
  <c r="V871" i="25"/>
  <c r="V977" i="25"/>
  <c r="V628" i="25"/>
  <c r="V708" i="25"/>
  <c r="V796" i="25"/>
  <c r="V884" i="25"/>
  <c r="V992" i="25"/>
  <c r="V972" i="25"/>
  <c r="V922" i="25"/>
  <c r="V509" i="25"/>
  <c r="V165" i="25"/>
  <c r="V105" i="25"/>
  <c r="V316" i="25"/>
  <c r="V247" i="25"/>
  <c r="V63" i="25"/>
  <c r="V32" i="25"/>
  <c r="V381" i="25"/>
  <c r="V201" i="25"/>
  <c r="V761" i="25"/>
  <c r="V601" i="25"/>
  <c r="V537" i="25"/>
  <c r="V930" i="25"/>
  <c r="V806" i="25"/>
  <c r="V789" i="25"/>
  <c r="V334" i="25"/>
  <c r="V504" i="25"/>
  <c r="V622" i="25"/>
  <c r="V453" i="25"/>
  <c r="V524" i="25"/>
  <c r="V650" i="25"/>
  <c r="V827" i="25"/>
  <c r="V298" i="25"/>
  <c r="V386" i="25"/>
  <c r="V779" i="25"/>
  <c r="V1010" i="25"/>
  <c r="V574" i="25"/>
  <c r="V634" i="25"/>
  <c r="V704" i="25"/>
  <c r="V790" i="25"/>
  <c r="V532" i="25"/>
  <c r="V784" i="25"/>
  <c r="V636" i="25"/>
  <c r="V724" i="25"/>
  <c r="V804" i="25"/>
  <c r="V892" i="25"/>
  <c r="V994" i="25"/>
  <c r="V990" i="25"/>
  <c r="V986" i="25"/>
  <c r="V606" i="25"/>
  <c r="V320" i="25"/>
  <c r="V327" i="25"/>
  <c r="V52" i="25"/>
  <c r="V347" i="25"/>
  <c r="V175" i="25"/>
  <c r="V42" i="25"/>
  <c r="V104" i="25"/>
  <c r="V519" i="25"/>
  <c r="V236" i="25"/>
  <c r="V785" i="25"/>
  <c r="V665" i="25"/>
  <c r="V538" i="25"/>
  <c r="V195" i="25"/>
  <c r="V864" i="25"/>
  <c r="V594" i="25"/>
  <c r="V218" i="25"/>
  <c r="V273" i="25"/>
  <c r="V337" i="25"/>
  <c r="V657" i="25"/>
  <c r="V829" i="25"/>
  <c r="V542" i="25"/>
  <c r="V672" i="25"/>
  <c r="V841" i="25"/>
  <c r="V314" i="25"/>
  <c r="V527" i="25"/>
  <c r="V563" i="25"/>
  <c r="V918" i="25"/>
  <c r="V1019" i="25"/>
  <c r="V640" i="25"/>
  <c r="V791" i="25"/>
  <c r="V869" i="25"/>
  <c r="V653" i="25"/>
  <c r="V720" i="25"/>
  <c r="V807" i="25"/>
  <c r="V875" i="25"/>
  <c r="V998" i="25"/>
  <c r="V564" i="25"/>
  <c r="V644" i="25"/>
  <c r="V732" i="25"/>
  <c r="V820" i="25"/>
  <c r="V982" i="25"/>
  <c r="V158" i="25"/>
  <c r="V455" i="25"/>
  <c r="V335" i="25"/>
  <c r="V407" i="25"/>
  <c r="V50" i="25"/>
  <c r="V121" i="25"/>
  <c r="V39" i="25"/>
  <c r="V384" i="25"/>
  <c r="V915" i="25"/>
  <c r="V689" i="25"/>
  <c r="V584" i="25"/>
  <c r="V967" i="25"/>
  <c r="V625" i="25"/>
  <c r="V893" i="25"/>
  <c r="V414" i="25"/>
  <c r="V510" i="25"/>
  <c r="V857" i="25"/>
  <c r="V254" i="25"/>
  <c r="V382" i="25"/>
  <c r="V543" i="25"/>
  <c r="V699" i="25"/>
  <c r="V851" i="25"/>
  <c r="V322" i="25"/>
  <c r="V927" i="25"/>
  <c r="V816" i="25"/>
  <c r="V929" i="25"/>
  <c r="V579" i="25"/>
  <c r="V727" i="25"/>
  <c r="V741" i="25"/>
  <c r="V894" i="25"/>
  <c r="V568" i="25"/>
  <c r="V924" i="25"/>
  <c r="V1009" i="25"/>
  <c r="V572" i="25"/>
  <c r="V660" i="25"/>
  <c r="V740" i="25"/>
  <c r="V828" i="25"/>
  <c r="V899" i="25"/>
  <c r="V995" i="25"/>
  <c r="V966" i="25"/>
  <c r="V469" i="25"/>
  <c r="V503" i="25"/>
  <c r="V178" i="25"/>
  <c r="V758" i="25"/>
  <c r="V68" i="25"/>
  <c r="V416" i="25"/>
  <c r="V399" i="25"/>
  <c r="V150" i="25"/>
  <c r="V183" i="25"/>
  <c r="V415" i="25"/>
  <c r="V753" i="25"/>
  <c r="V670" i="25"/>
  <c r="V552" i="25"/>
  <c r="V280" i="25"/>
  <c r="V964" i="25"/>
  <c r="V234" i="25"/>
  <c r="V304" i="25"/>
  <c r="V368" i="25"/>
  <c r="V417" i="25"/>
  <c r="V862" i="25"/>
  <c r="V385" i="25"/>
  <c r="V553" i="25"/>
  <c r="V713" i="25"/>
  <c r="V250" i="25"/>
  <c r="V330" i="25"/>
  <c r="V940" i="25"/>
  <c r="V890" i="25"/>
  <c r="V529" i="25"/>
  <c r="V745" i="25"/>
  <c r="V591" i="25"/>
  <c r="V942" i="25"/>
  <c r="V580" i="25"/>
  <c r="V668" i="25"/>
  <c r="V756" i="25"/>
  <c r="V836" i="25"/>
  <c r="V910" i="25"/>
  <c r="V916" i="25"/>
  <c r="V997" i="25"/>
  <c r="V981" i="25"/>
  <c r="V921" i="25"/>
  <c r="V1007" i="25"/>
  <c r="V70" i="25"/>
  <c r="V25" i="25"/>
  <c r="V23" i="25"/>
  <c r="V108" i="25"/>
  <c r="V422" i="25"/>
  <c r="V253" i="25"/>
  <c r="V522" i="25"/>
  <c r="V822" i="25"/>
  <c r="V696" i="25"/>
  <c r="V460" i="25"/>
  <c r="V721" i="25"/>
  <c r="V979" i="25"/>
  <c r="V240" i="25"/>
  <c r="V309" i="25"/>
  <c r="V371" i="25"/>
  <c r="V701" i="25"/>
  <c r="V493" i="25"/>
  <c r="V556" i="25"/>
  <c r="V258" i="25"/>
  <c r="V346" i="25"/>
  <c r="V956" i="25"/>
  <c r="V946" i="25"/>
  <c r="V731" i="25"/>
  <c r="V925" i="25"/>
  <c r="V530" i="25"/>
  <c r="V945" i="25"/>
  <c r="V596" i="25"/>
  <c r="V676" i="25"/>
  <c r="V764" i="25"/>
  <c r="V852" i="25"/>
  <c r="V932" i="25"/>
  <c r="V923" i="25"/>
  <c r="V1014" i="25"/>
  <c r="V191" i="25"/>
  <c r="V143" i="25"/>
  <c r="V33" i="25"/>
  <c r="V47" i="25"/>
  <c r="V149" i="25"/>
  <c r="V483" i="25"/>
  <c r="V842" i="25"/>
  <c r="V209" i="25"/>
  <c r="V495" i="25"/>
  <c r="V714" i="25"/>
  <c r="V390" i="25"/>
  <c r="V824" i="25"/>
  <c r="V350" i="25"/>
  <c r="V324" i="25"/>
  <c r="V123" i="25"/>
  <c r="V243" i="25"/>
  <c r="V373" i="25"/>
  <c r="V874" i="25"/>
  <c r="V562" i="25"/>
  <c r="V746" i="25"/>
  <c r="V266" i="25"/>
  <c r="V354" i="25"/>
  <c r="V1003" i="25"/>
  <c r="V959" i="25"/>
  <c r="V610" i="25"/>
  <c r="V826" i="25"/>
  <c r="V540" i="25"/>
  <c r="V677" i="25"/>
  <c r="V805" i="25"/>
  <c r="V943" i="25"/>
  <c r="V845" i="25"/>
  <c r="V604" i="25"/>
  <c r="V692" i="25"/>
  <c r="V772" i="25"/>
  <c r="V860" i="25"/>
  <c r="V958" i="25"/>
  <c r="V937" i="25"/>
  <c r="V950" i="25"/>
  <c r="V264" i="24"/>
  <c r="V353" i="24"/>
  <c r="V401" i="24"/>
  <c r="V730" i="24"/>
  <c r="V253" i="24"/>
  <c r="V412" i="24"/>
  <c r="V212" i="24"/>
  <c r="V471" i="24"/>
  <c r="V247" i="24"/>
  <c r="V436" i="24"/>
  <c r="V345" i="24"/>
  <c r="V420" i="24"/>
  <c r="V367" i="24"/>
  <c r="V431" i="24"/>
  <c r="V664" i="24"/>
  <c r="V457" i="24"/>
  <c r="V349" i="24"/>
  <c r="V127" i="24"/>
  <c r="V271" i="24"/>
  <c r="V324" i="24"/>
  <c r="V917" i="25"/>
  <c r="V616" i="25"/>
  <c r="V973" i="25"/>
  <c r="V233" i="25"/>
  <c r="V867" i="25"/>
  <c r="V680" i="25"/>
  <c r="V531" i="25"/>
  <c r="V1013" i="25"/>
  <c r="V630" i="24"/>
  <c r="V739" i="25"/>
  <c r="V664" i="25"/>
  <c r="V776" i="25"/>
  <c r="V901" i="25"/>
  <c r="V587" i="25"/>
  <c r="V840" i="25"/>
  <c r="V547" i="25"/>
  <c r="V707" i="25"/>
  <c r="V310" i="25"/>
  <c r="V712" i="25"/>
  <c r="V898" i="25"/>
  <c r="V691" i="25"/>
  <c r="V835" i="25"/>
  <c r="V803" i="25"/>
  <c r="V544" i="25"/>
  <c r="V627" i="25"/>
  <c r="V603" i="25"/>
  <c r="V744" i="25"/>
  <c r="V454" i="25"/>
  <c r="V246" i="25"/>
  <c r="V586" i="25"/>
  <c r="V616" i="24"/>
  <c r="V675" i="25"/>
  <c r="V933" i="25"/>
  <c r="V592" i="25"/>
  <c r="V771" i="25"/>
  <c r="V358" i="25"/>
  <c r="V819" i="25"/>
  <c r="V497" i="25"/>
  <c r="V648" i="25"/>
  <c r="V792" i="25"/>
  <c r="V643" i="25"/>
  <c r="V401" i="25"/>
  <c r="V728" i="25"/>
  <c r="V755" i="25"/>
  <c r="V872" i="25"/>
  <c r="V808" i="25"/>
  <c r="V747" i="25"/>
  <c r="V398" i="25"/>
  <c r="V142" i="25"/>
  <c r="W142" i="25" s="1"/>
  <c r="V313" i="25"/>
  <c r="V361" i="25"/>
  <c r="V576" i="25"/>
  <c r="V528" i="25"/>
  <c r="V377" i="25"/>
  <c r="V249" i="25"/>
  <c r="V560" i="25"/>
  <c r="V126" i="25"/>
  <c r="V217" i="25"/>
  <c r="V586" i="24"/>
  <c r="V457" i="25"/>
  <c r="V949" i="25"/>
  <c r="V494" i="25"/>
  <c r="V1005" i="25"/>
  <c r="V166" i="25"/>
  <c r="V883" i="25"/>
  <c r="V297" i="25"/>
  <c r="V214" i="25"/>
  <c r="V856" i="25"/>
  <c r="V516" i="25"/>
  <c r="V294" i="25"/>
  <c r="V369" i="24"/>
  <c r="V254" i="24"/>
  <c r="V198" i="25"/>
  <c r="V163" i="24"/>
  <c r="V374" i="25"/>
  <c r="V914" i="25"/>
  <c r="W39" i="14"/>
  <c r="W21" i="14" l="1"/>
  <c r="X21" i="14" s="1"/>
  <c r="AC21" i="14" s="1"/>
  <c r="V26" i="14"/>
  <c r="W26" i="14" s="1"/>
  <c r="W25" i="14"/>
  <c r="W214" i="25"/>
  <c r="X214" i="25" s="1"/>
  <c r="W576" i="25"/>
  <c r="X576" i="25" s="1"/>
  <c r="W358" i="25"/>
  <c r="X358" i="25" s="1"/>
  <c r="W739" i="25"/>
  <c r="X739" i="25" s="1"/>
  <c r="W677" i="25"/>
  <c r="X677" i="25" s="1"/>
  <c r="W483" i="25"/>
  <c r="X483" i="25" s="1"/>
  <c r="W460" i="25"/>
  <c r="X460" i="25" s="1"/>
  <c r="W916" i="25"/>
  <c r="X916" i="25" s="1"/>
  <c r="W234" i="25"/>
  <c r="X234" i="25" s="1"/>
  <c r="W579" i="25"/>
  <c r="X579" i="25" s="1"/>
  <c r="W50" i="25"/>
  <c r="X50" i="25" s="1"/>
  <c r="W1019" i="25"/>
  <c r="X1019" i="25" s="1"/>
  <c r="W175" i="25"/>
  <c r="X175" i="25" s="1"/>
  <c r="W892" i="25"/>
  <c r="X892" i="25" s="1"/>
  <c r="W789" i="25"/>
  <c r="X789" i="25" s="1"/>
  <c r="W978" i="25"/>
  <c r="X978" i="25" s="1"/>
  <c r="W153" i="25"/>
  <c r="X153" i="25" s="1"/>
  <c r="W781" i="25"/>
  <c r="X781" i="25" s="1"/>
  <c r="W159" i="25"/>
  <c r="X159" i="25" s="1"/>
  <c r="W726" i="25"/>
  <c r="X726" i="25" s="1"/>
  <c r="W833" i="25"/>
  <c r="X833" i="25" s="1"/>
  <c r="W989" i="25"/>
  <c r="X989" i="25" s="1"/>
  <c r="W307" i="25"/>
  <c r="X307" i="25" s="1"/>
  <c r="W413" i="25"/>
  <c r="X413" i="25" s="1"/>
  <c r="W96" i="25"/>
  <c r="X96" i="25" s="1"/>
  <c r="W849" i="25"/>
  <c r="X849" i="25" s="1"/>
  <c r="W437" i="25"/>
  <c r="X437" i="25" s="1"/>
  <c r="W351" i="25"/>
  <c r="X351" i="25" s="1"/>
  <c r="W333" i="25"/>
  <c r="X333" i="25" s="1"/>
  <c r="W904" i="25"/>
  <c r="X904" i="25" s="1"/>
  <c r="W263" i="25"/>
  <c r="X263" i="25" s="1"/>
  <c r="W968" i="25"/>
  <c r="X968" i="25" s="1"/>
  <c r="W645" i="25"/>
  <c r="X645" i="25" s="1"/>
  <c r="W749" i="25"/>
  <c r="X749" i="25" s="1"/>
  <c r="W428" i="25"/>
  <c r="X428" i="25" s="1"/>
  <c r="W420" i="25"/>
  <c r="X420" i="25" s="1"/>
  <c r="W291" i="25"/>
  <c r="X291" i="25" s="1"/>
  <c r="W204" i="25"/>
  <c r="X204" i="25" s="1"/>
  <c r="W53" i="25"/>
  <c r="X53" i="25" s="1"/>
  <c r="W488" i="25"/>
  <c r="X488" i="25" s="1"/>
  <c r="W935" i="25"/>
  <c r="X935" i="25" s="1"/>
  <c r="W442" i="25"/>
  <c r="X442" i="25" s="1"/>
  <c r="W445" i="25"/>
  <c r="X445" i="25" s="1"/>
  <c r="W51" i="25"/>
  <c r="X51" i="25" s="1"/>
  <c r="W975" i="25"/>
  <c r="X975" i="25" s="1"/>
  <c r="W866" i="25"/>
  <c r="X866" i="25" s="1"/>
  <c r="W361" i="25"/>
  <c r="X361" i="25" s="1"/>
  <c r="W540" i="25"/>
  <c r="X540" i="25" s="1"/>
  <c r="W149" i="25"/>
  <c r="X149" i="25" s="1"/>
  <c r="W852" i="25"/>
  <c r="X852" i="25" s="1"/>
  <c r="W964" i="25"/>
  <c r="X964" i="25" s="1"/>
  <c r="W407" i="25"/>
  <c r="X407" i="25" s="1"/>
  <c r="W918" i="25"/>
  <c r="X918" i="25" s="1"/>
  <c r="W347" i="25"/>
  <c r="X347" i="25" s="1"/>
  <c r="W804" i="25"/>
  <c r="X804" i="25" s="1"/>
  <c r="W806" i="25"/>
  <c r="X806" i="25" s="1"/>
  <c r="W907" i="25"/>
  <c r="X907" i="25" s="1"/>
  <c r="W375" i="25"/>
  <c r="X375" i="25" s="1"/>
  <c r="W619" i="25"/>
  <c r="X619" i="25" s="1"/>
  <c r="W271" i="25"/>
  <c r="X271" i="25" s="1"/>
  <c r="W662" i="25"/>
  <c r="X662" i="25" s="1"/>
  <c r="W518" i="25"/>
  <c r="X518" i="25" s="1"/>
  <c r="W245" i="25"/>
  <c r="X245" i="25" s="1"/>
  <c r="W817" i="25"/>
  <c r="X817" i="25" s="1"/>
  <c r="W176" i="25"/>
  <c r="X176" i="25" s="1"/>
  <c r="W767" i="25"/>
  <c r="X767" i="25" s="1"/>
  <c r="W57" i="25"/>
  <c r="X57" i="25" s="1"/>
  <c r="W659" i="25"/>
  <c r="X659" i="25" s="1"/>
  <c r="W295" i="25"/>
  <c r="X295" i="25" s="1"/>
  <c r="W877" i="25"/>
  <c r="X877" i="25" s="1"/>
  <c r="W185" i="25"/>
  <c r="X185" i="25" s="1"/>
  <c r="W206" i="25"/>
  <c r="X206" i="25" s="1"/>
  <c r="W969" i="25"/>
  <c r="X969" i="25" s="1"/>
  <c r="W769" i="25"/>
  <c r="X769" i="25" s="1"/>
  <c r="W115" i="25"/>
  <c r="X115" i="25" s="1"/>
  <c r="W815" i="25"/>
  <c r="X815" i="25" s="1"/>
  <c r="W82" i="25"/>
  <c r="X82" i="25" s="1"/>
  <c r="W248" i="25"/>
  <c r="X248" i="25" s="1"/>
  <c r="W663" i="25"/>
  <c r="X663" i="25" s="1"/>
  <c r="W615" i="25"/>
  <c r="X615" i="25" s="1"/>
  <c r="W623" i="25"/>
  <c r="X623" i="25" s="1"/>
  <c r="W638" i="25"/>
  <c r="X638" i="25" s="1"/>
  <c r="W285" i="25"/>
  <c r="X285" i="25" s="1"/>
  <c r="W466" i="25"/>
  <c r="X466" i="25" s="1"/>
  <c r="W352" i="25"/>
  <c r="X352" i="25" s="1"/>
  <c r="W313" i="25"/>
  <c r="X313" i="25" s="1"/>
  <c r="W592" i="25"/>
  <c r="X592" i="25" s="1"/>
  <c r="W826" i="25"/>
  <c r="X826" i="25" s="1"/>
  <c r="W47" i="25"/>
  <c r="X47" i="25" s="1"/>
  <c r="W764" i="25"/>
  <c r="X764" i="25" s="1"/>
  <c r="W696" i="25"/>
  <c r="X696" i="25" s="1"/>
  <c r="W910" i="25"/>
  <c r="X910" i="25" s="1"/>
  <c r="W280" i="25"/>
  <c r="X280" i="25" s="1"/>
  <c r="W929" i="25"/>
  <c r="X929" i="25" s="1"/>
  <c r="W335" i="25"/>
  <c r="X335" i="25" s="1"/>
  <c r="W563" i="25"/>
  <c r="X563" i="25" s="1"/>
  <c r="W52" i="25"/>
  <c r="X52" i="25" s="1"/>
  <c r="W724" i="25"/>
  <c r="X724" i="25" s="1"/>
  <c r="W930" i="25"/>
  <c r="X930" i="25" s="1"/>
  <c r="W624" i="25"/>
  <c r="X624" i="25" s="1"/>
  <c r="W951" i="25"/>
  <c r="X951" i="25" s="1"/>
  <c r="W65" i="25"/>
  <c r="X65" i="25" s="1"/>
  <c r="W723" i="25"/>
  <c r="X723" i="25" s="1"/>
  <c r="W931" i="25"/>
  <c r="X931" i="25" s="1"/>
  <c r="W130" i="25"/>
  <c r="X130" i="25" s="1"/>
  <c r="W633" i="25"/>
  <c r="X633" i="25" s="1"/>
  <c r="W136" i="25"/>
  <c r="X136" i="25" s="1"/>
  <c r="W896" i="25"/>
  <c r="X896" i="25" s="1"/>
  <c r="W521" i="25"/>
  <c r="X521" i="25" s="1"/>
  <c r="W138" i="25"/>
  <c r="X138" i="25" s="1"/>
  <c r="W211" i="25"/>
  <c r="X211" i="25" s="1"/>
  <c r="W106" i="25"/>
  <c r="X106" i="25" s="1"/>
  <c r="W125" i="25"/>
  <c r="X125" i="25" s="1"/>
  <c r="W635" i="25"/>
  <c r="X635" i="25" s="1"/>
  <c r="W75" i="25"/>
  <c r="X75" i="25" s="1"/>
  <c r="W734" i="25"/>
  <c r="X734" i="25" s="1"/>
  <c r="W257" i="25"/>
  <c r="X257" i="25" s="1"/>
  <c r="W863" i="25"/>
  <c r="X863" i="25" s="1"/>
  <c r="W394" i="25"/>
  <c r="X394" i="25" s="1"/>
  <c r="W559" i="25"/>
  <c r="X559" i="25" s="1"/>
  <c r="W507" i="25"/>
  <c r="X507" i="25" s="1"/>
  <c r="W582" i="25"/>
  <c r="X582" i="25" s="1"/>
  <c r="W277" i="25"/>
  <c r="X277" i="25" s="1"/>
  <c r="W523" i="25"/>
  <c r="X523" i="25" s="1"/>
  <c r="W578" i="25"/>
  <c r="X578" i="25" s="1"/>
  <c r="W933" i="25"/>
  <c r="X933" i="25" s="1"/>
  <c r="W691" i="25"/>
  <c r="X691" i="25" s="1"/>
  <c r="W610" i="25"/>
  <c r="X610" i="25" s="1"/>
  <c r="W33" i="25"/>
  <c r="X33" i="25" s="1"/>
  <c r="W676" i="25"/>
  <c r="X676" i="25" s="1"/>
  <c r="W822" i="25"/>
  <c r="X822" i="25" s="1"/>
  <c r="W836" i="25"/>
  <c r="X836" i="25" s="1"/>
  <c r="W816" i="25"/>
  <c r="X816" i="25" s="1"/>
  <c r="W455" i="25"/>
  <c r="X455" i="25" s="1"/>
  <c r="W327" i="25"/>
  <c r="X327" i="25" s="1"/>
  <c r="W636" i="25"/>
  <c r="X636" i="25" s="1"/>
  <c r="W537" i="25"/>
  <c r="X537" i="25" s="1"/>
  <c r="W1020" i="25"/>
  <c r="X1020" i="25" s="1"/>
  <c r="W809" i="25"/>
  <c r="X809" i="25" s="1"/>
  <c r="W279" i="25"/>
  <c r="X279" i="25" s="1"/>
  <c r="W1006" i="25"/>
  <c r="X1006" i="25" s="1"/>
  <c r="W302" i="25"/>
  <c r="X302" i="25" s="1"/>
  <c r="W830" i="25"/>
  <c r="X830" i="25" s="1"/>
  <c r="W632" i="25"/>
  <c r="X632" i="25" s="1"/>
  <c r="W353" i="25"/>
  <c r="X353" i="25" s="1"/>
  <c r="W909" i="25"/>
  <c r="X909" i="25" s="1"/>
  <c r="W255" i="25"/>
  <c r="X255" i="25" s="1"/>
  <c r="W221" i="25"/>
  <c r="X221" i="25" s="1"/>
  <c r="W49" i="25"/>
  <c r="X49" i="25" s="1"/>
  <c r="W941" i="25"/>
  <c r="X941" i="25" s="1"/>
  <c r="W81" i="25"/>
  <c r="X81" i="25" s="1"/>
  <c r="W79" i="25"/>
  <c r="X79" i="25" s="1"/>
  <c r="W406" i="25"/>
  <c r="X406" i="25" s="1"/>
  <c r="W423" i="25"/>
  <c r="X423" i="25" s="1"/>
  <c r="W450" i="25"/>
  <c r="X450" i="25" s="1"/>
  <c r="W177" i="25"/>
  <c r="X177" i="25" s="1"/>
  <c r="W938" i="25"/>
  <c r="X938" i="25" s="1"/>
  <c r="W757" i="25"/>
  <c r="X757" i="25" s="1"/>
  <c r="W296" i="25"/>
  <c r="X296" i="25" s="1"/>
  <c r="W599" i="25"/>
  <c r="X599" i="25" s="1"/>
  <c r="W551" i="25"/>
  <c r="X551" i="25" s="1"/>
  <c r="W566" i="25"/>
  <c r="X566" i="25" s="1"/>
  <c r="W858" i="25"/>
  <c r="X858" i="25" s="1"/>
  <c r="W686" i="25"/>
  <c r="X686" i="25" s="1"/>
  <c r="W919" i="25"/>
  <c r="X919" i="25" s="1"/>
  <c r="W991" i="25"/>
  <c r="X991" i="25" s="1"/>
  <c r="W143" i="25"/>
  <c r="X143" i="25" s="1"/>
  <c r="W596" i="25"/>
  <c r="X596" i="25" s="1"/>
  <c r="W522" i="25"/>
  <c r="X522" i="25" s="1"/>
  <c r="W756" i="25"/>
  <c r="X756" i="25" s="1"/>
  <c r="W158" i="25"/>
  <c r="X158" i="25" s="1"/>
  <c r="W527" i="25"/>
  <c r="X527" i="25" s="1"/>
  <c r="W320" i="25"/>
  <c r="X320" i="25" s="1"/>
  <c r="W601" i="25"/>
  <c r="X601" i="25" s="1"/>
  <c r="W922" i="25"/>
  <c r="X922" i="25" s="1"/>
  <c r="W378" i="25"/>
  <c r="X378" i="25" s="1"/>
  <c r="W702" i="25"/>
  <c r="X702" i="25" s="1"/>
  <c r="W926" i="25"/>
  <c r="X926" i="25" s="1"/>
  <c r="W550" i="25"/>
  <c r="X550" i="25" s="1"/>
  <c r="W617" i="25"/>
  <c r="X617" i="25" s="1"/>
  <c r="W971" i="25"/>
  <c r="X971" i="25" s="1"/>
  <c r="W202" i="25"/>
  <c r="X202" i="25" s="1"/>
  <c r="W319" i="25"/>
  <c r="X319" i="25" s="1"/>
  <c r="W936" i="25"/>
  <c r="X936" i="25" s="1"/>
  <c r="W131" i="25"/>
  <c r="X131" i="25" s="1"/>
  <c r="W697" i="25"/>
  <c r="X697" i="25" s="1"/>
  <c r="W737" i="25"/>
  <c r="X737" i="25" s="1"/>
  <c r="W742" i="25"/>
  <c r="X742" i="25" s="1"/>
  <c r="W56" i="25"/>
  <c r="X56" i="25" s="1"/>
  <c r="W30" i="25"/>
  <c r="X30" i="25" s="1"/>
  <c r="W157" i="25"/>
  <c r="X157" i="25" s="1"/>
  <c r="W903" i="25"/>
  <c r="X903" i="25" s="1"/>
  <c r="W264" i="25"/>
  <c r="X264" i="25" s="1"/>
  <c r="W651" i="25"/>
  <c r="X651" i="25" s="1"/>
  <c r="W693" i="25"/>
  <c r="X693" i="25" s="1"/>
  <c r="W730" i="25"/>
  <c r="X730" i="25" s="1"/>
  <c r="W754" i="25"/>
  <c r="X754" i="25" s="1"/>
  <c r="W598" i="25"/>
  <c r="X598" i="25" s="1"/>
  <c r="W962" i="25"/>
  <c r="X962" i="25" s="1"/>
  <c r="W116" i="25"/>
  <c r="X116" i="25" s="1"/>
  <c r="W419" i="25"/>
  <c r="X419" i="25" s="1"/>
  <c r="W29" i="25"/>
  <c r="X29" i="25" s="1"/>
  <c r="W267" i="25"/>
  <c r="X267" i="25" s="1"/>
  <c r="W685" i="25"/>
  <c r="X685" i="25" s="1"/>
  <c r="W170" i="25"/>
  <c r="X170" i="25" s="1"/>
  <c r="W452" i="25"/>
  <c r="X452" i="25" s="1"/>
  <c r="W210" i="25"/>
  <c r="X210" i="25" s="1"/>
  <c r="W534" i="25"/>
  <c r="X534" i="25" s="1"/>
  <c r="W937" i="25"/>
  <c r="X937" i="25" s="1"/>
  <c r="W246" i="25"/>
  <c r="X246" i="25" s="1"/>
  <c r="W552" i="25"/>
  <c r="X552" i="25" s="1"/>
  <c r="W898" i="25"/>
  <c r="X898" i="25" s="1"/>
  <c r="W1013" i="25"/>
  <c r="X1013" i="25" s="1"/>
  <c r="W959" i="25"/>
  <c r="X959" i="25" s="1"/>
  <c r="W191" i="25"/>
  <c r="X191" i="25" s="1"/>
  <c r="W253" i="25"/>
  <c r="X253" i="25" s="1"/>
  <c r="W668" i="25"/>
  <c r="X668" i="25" s="1"/>
  <c r="W670" i="25"/>
  <c r="X670" i="25" s="1"/>
  <c r="W927" i="25"/>
  <c r="X927" i="25" s="1"/>
  <c r="W314" i="25"/>
  <c r="X314" i="25" s="1"/>
  <c r="W606" i="25"/>
  <c r="X606" i="25" s="1"/>
  <c r="W784" i="25"/>
  <c r="X784" i="25" s="1"/>
  <c r="W761" i="25"/>
  <c r="X761" i="25" s="1"/>
  <c r="W290" i="25"/>
  <c r="X290" i="25" s="1"/>
  <c r="W843" i="25"/>
  <c r="X843" i="25" s="1"/>
  <c r="W231" i="25"/>
  <c r="X231" i="25" s="1"/>
  <c r="W533" i="25"/>
  <c r="X533" i="25" s="1"/>
  <c r="W618" i="25"/>
  <c r="X618" i="25" s="1"/>
  <c r="W705" i="25"/>
  <c r="X705" i="25" s="1"/>
  <c r="W205" i="25"/>
  <c r="X205" i="25" s="1"/>
  <c r="W471" i="25"/>
  <c r="X471" i="25" s="1"/>
  <c r="W238" i="25"/>
  <c r="X238" i="25" s="1"/>
  <c r="W252" i="25"/>
  <c r="X252" i="25" s="1"/>
  <c r="W613" i="25"/>
  <c r="X613" i="25" s="1"/>
  <c r="W34" i="25"/>
  <c r="X34" i="25" s="1"/>
  <c r="W649" i="25"/>
  <c r="X649" i="25" s="1"/>
  <c r="W512" i="25"/>
  <c r="X512" i="25" s="1"/>
  <c r="W798" i="25"/>
  <c r="X798" i="25" s="1"/>
  <c r="W444" i="25"/>
  <c r="X444" i="25" s="1"/>
  <c r="W853" i="25"/>
  <c r="X853" i="25" s="1"/>
  <c r="W341" i="25"/>
  <c r="X341" i="25" s="1"/>
  <c r="W711" i="25"/>
  <c r="X711" i="25" s="1"/>
  <c r="W69" i="25"/>
  <c r="X69" i="25" s="1"/>
  <c r="W952" i="25"/>
  <c r="X952" i="25" s="1"/>
  <c r="W674" i="25"/>
  <c r="X674" i="25" s="1"/>
  <c r="W1003" i="25"/>
  <c r="X1003" i="25" s="1"/>
  <c r="W945" i="25"/>
  <c r="X945" i="25" s="1"/>
  <c r="W422" i="25"/>
  <c r="X422" i="25" s="1"/>
  <c r="W580" i="25"/>
  <c r="X580" i="25" s="1"/>
  <c r="W753" i="25"/>
  <c r="X753" i="25" s="1"/>
  <c r="W966" i="25"/>
  <c r="X966" i="25" s="1"/>
  <c r="W322" i="25"/>
  <c r="X322" i="25" s="1"/>
  <c r="W841" i="25"/>
  <c r="X841" i="25" s="1"/>
  <c r="W532" i="25"/>
  <c r="X532" i="25" s="1"/>
  <c r="W201" i="25"/>
  <c r="X201" i="25" s="1"/>
  <c r="W441" i="25"/>
  <c r="X441" i="25" s="1"/>
  <c r="W854" i="25"/>
  <c r="X854" i="25" s="1"/>
  <c r="W876" i="25"/>
  <c r="X876" i="25" s="1"/>
  <c r="W752" i="25"/>
  <c r="X752" i="25" s="1"/>
  <c r="W343" i="25"/>
  <c r="X343" i="25" s="1"/>
  <c r="W888" i="25"/>
  <c r="X888" i="25" s="1"/>
  <c r="W569" i="25"/>
  <c r="X569" i="25" s="1"/>
  <c r="W113" i="25"/>
  <c r="X113" i="25" s="1"/>
  <c r="W719" i="25"/>
  <c r="X719" i="25" s="1"/>
  <c r="W336" i="25"/>
  <c r="X336" i="25" s="1"/>
  <c r="W889" i="25"/>
  <c r="X889" i="25" s="1"/>
  <c r="W124" i="25"/>
  <c r="X124" i="25" s="1"/>
  <c r="W480" i="25"/>
  <c r="X480" i="25" s="1"/>
  <c r="W891" i="25"/>
  <c r="X891" i="25" s="1"/>
  <c r="W1015" i="25"/>
  <c r="X1015" i="25" s="1"/>
  <c r="W629" i="25"/>
  <c r="X629" i="25" s="1"/>
  <c r="W213" i="25"/>
  <c r="X213" i="25" s="1"/>
  <c r="W187" i="25"/>
  <c r="X187" i="25" s="1"/>
  <c r="W514" i="25"/>
  <c r="X514" i="25" s="1"/>
  <c r="W293" i="25"/>
  <c r="X293" i="25" s="1"/>
  <c r="W703" i="25"/>
  <c r="X703" i="25" s="1"/>
  <c r="W838" i="25"/>
  <c r="X838" i="25" s="1"/>
  <c r="W203" i="25"/>
  <c r="X203" i="25" s="1"/>
  <c r="W475" i="25"/>
  <c r="X475" i="25" s="1"/>
  <c r="W953" i="25"/>
  <c r="X953" i="25" s="1"/>
  <c r="W482" i="25"/>
  <c r="X482" i="25" s="1"/>
  <c r="W557" i="25"/>
  <c r="X557" i="25" s="1"/>
  <c r="W706" i="25"/>
  <c r="X706" i="25" s="1"/>
  <c r="W950" i="25"/>
  <c r="X950" i="25" s="1"/>
  <c r="W354" i="25"/>
  <c r="X354" i="25" s="1"/>
  <c r="W530" i="25"/>
  <c r="X530" i="25" s="1"/>
  <c r="W108" i="25"/>
  <c r="X108" i="25" s="1"/>
  <c r="W942" i="25"/>
  <c r="X942" i="25" s="1"/>
  <c r="W851" i="25"/>
  <c r="X851" i="25" s="1"/>
  <c r="W672" i="25"/>
  <c r="X672" i="25" s="1"/>
  <c r="W381" i="25"/>
  <c r="X381" i="25" s="1"/>
  <c r="W972" i="25"/>
  <c r="X972" i="25" s="1"/>
  <c r="W357" i="25"/>
  <c r="X357" i="25" s="1"/>
  <c r="W974" i="25"/>
  <c r="X974" i="25" s="1"/>
  <c r="W812" i="25"/>
  <c r="X812" i="25" s="1"/>
  <c r="W647" i="25"/>
  <c r="X647" i="25" s="1"/>
  <c r="W190" i="25"/>
  <c r="X190" i="25" s="1"/>
  <c r="W575" i="25"/>
  <c r="X575" i="25" s="1"/>
  <c r="W590" i="25"/>
  <c r="X590" i="25" s="1"/>
  <c r="W462" i="25"/>
  <c r="X462" i="25" s="1"/>
  <c r="W73" i="25"/>
  <c r="X73" i="25" s="1"/>
  <c r="W342" i="25"/>
  <c r="X342" i="25" s="1"/>
  <c r="W144" i="25"/>
  <c r="X144" i="25" s="1"/>
  <c r="W541" i="25"/>
  <c r="X541" i="25" s="1"/>
  <c r="W865" i="25"/>
  <c r="X865" i="25" s="1"/>
  <c r="W388" i="25"/>
  <c r="X388" i="25" s="1"/>
  <c r="W239" i="25"/>
  <c r="X239" i="25" s="1"/>
  <c r="W1017" i="25"/>
  <c r="X1017" i="25" s="1"/>
  <c r="W799" i="25"/>
  <c r="X799" i="25" s="1"/>
  <c r="W300" i="25"/>
  <c r="X300" i="25" s="1"/>
  <c r="W359" i="25"/>
  <c r="X359" i="25" s="1"/>
  <c r="W831" i="25"/>
  <c r="X831" i="25" s="1"/>
  <c r="W690" i="25"/>
  <c r="X690" i="25" s="1"/>
  <c r="W751" i="25"/>
  <c r="X751" i="25" s="1"/>
  <c r="W227" i="25"/>
  <c r="X227" i="25" s="1"/>
  <c r="W773" i="25"/>
  <c r="X773" i="25" s="1"/>
  <c r="W449" i="25"/>
  <c r="X449" i="25" s="1"/>
  <c r="W84" i="25"/>
  <c r="X84" i="25" s="1"/>
  <c r="W193" i="25"/>
  <c r="X193" i="25" s="1"/>
  <c r="W461" i="25"/>
  <c r="X461" i="25" s="1"/>
  <c r="W934" i="25"/>
  <c r="X934" i="25" s="1"/>
  <c r="W74" i="25"/>
  <c r="X74" i="25" s="1"/>
  <c r="W355" i="25"/>
  <c r="X355" i="25" s="1"/>
  <c r="W887" i="25"/>
  <c r="X887" i="25" s="1"/>
  <c r="W139" i="25"/>
  <c r="X139" i="25" s="1"/>
  <c r="W146" i="25"/>
  <c r="X146" i="25" s="1"/>
  <c r="W771" i="25"/>
  <c r="X771" i="25" s="1"/>
  <c r="W675" i="25"/>
  <c r="X675" i="25" s="1"/>
  <c r="W297" i="25"/>
  <c r="X297" i="25" s="1"/>
  <c r="W398" i="25"/>
  <c r="X398" i="25" s="1"/>
  <c r="W712" i="25"/>
  <c r="X712" i="25" s="1"/>
  <c r="W531" i="25"/>
  <c r="X531" i="25" s="1"/>
  <c r="W883" i="25"/>
  <c r="X883" i="25" s="1"/>
  <c r="W747" i="25"/>
  <c r="X747" i="25" s="1"/>
  <c r="W310" i="25"/>
  <c r="X310" i="25" s="1"/>
  <c r="W680" i="25"/>
  <c r="X680" i="25" s="1"/>
  <c r="W266" i="25"/>
  <c r="X266" i="25" s="1"/>
  <c r="W925" i="25"/>
  <c r="X925" i="25" s="1"/>
  <c r="W23" i="25"/>
  <c r="X23" i="25" s="1"/>
  <c r="W591" i="25"/>
  <c r="X591" i="25" s="1"/>
  <c r="W415" i="25"/>
  <c r="X415" i="25" s="1"/>
  <c r="W699" i="25"/>
  <c r="X699" i="25" s="1"/>
  <c r="W982" i="25"/>
  <c r="X982" i="25" s="1"/>
  <c r="W542" i="25"/>
  <c r="X542" i="25" s="1"/>
  <c r="W790" i="25"/>
  <c r="X790" i="25" s="1"/>
  <c r="W32" i="25"/>
  <c r="X32" i="25" s="1"/>
  <c r="W963" i="25"/>
  <c r="X963" i="25" s="1"/>
  <c r="W775" i="25"/>
  <c r="X775" i="25" s="1"/>
  <c r="W748" i="25"/>
  <c r="X748" i="25" s="1"/>
  <c r="W40" i="25"/>
  <c r="X40" i="25" s="1"/>
  <c r="W955" i="25"/>
  <c r="X955" i="25" s="1"/>
  <c r="W908" i="25"/>
  <c r="X908" i="25" s="1"/>
  <c r="W262" i="25"/>
  <c r="X262" i="25" s="1"/>
  <c r="W1011" i="25"/>
  <c r="X1011" i="25" s="1"/>
  <c r="W256" i="25"/>
  <c r="X256" i="25" s="1"/>
  <c r="W97" i="25"/>
  <c r="X97" i="25" s="1"/>
  <c r="W447" i="25"/>
  <c r="X447" i="25" s="1"/>
  <c r="W103" i="25"/>
  <c r="X103" i="25" s="1"/>
  <c r="W1004" i="25"/>
  <c r="X1004" i="25" s="1"/>
  <c r="W694" i="25"/>
  <c r="X694" i="25" s="1"/>
  <c r="W188" i="25"/>
  <c r="X188" i="25" s="1"/>
  <c r="W272" i="25"/>
  <c r="X272" i="25" s="1"/>
  <c r="W984" i="25"/>
  <c r="X984" i="25" s="1"/>
  <c r="W468" i="25"/>
  <c r="X468" i="25" s="1"/>
  <c r="W405" i="25"/>
  <c r="X405" i="25" s="1"/>
  <c r="W379" i="25"/>
  <c r="X379" i="25" s="1"/>
  <c r="W160" i="25"/>
  <c r="X160" i="25" s="1"/>
  <c r="W861" i="25"/>
  <c r="X861" i="25" s="1"/>
  <c r="W114" i="25"/>
  <c r="X114" i="25" s="1"/>
  <c r="W369" i="25"/>
  <c r="X369" i="25" s="1"/>
  <c r="W241" i="25"/>
  <c r="X241" i="25" s="1"/>
  <c r="W867" i="25"/>
  <c r="X867" i="25" s="1"/>
  <c r="W746" i="25"/>
  <c r="X746" i="25" s="1"/>
  <c r="W731" i="25"/>
  <c r="X731" i="25" s="1"/>
  <c r="W25" i="25"/>
  <c r="X25" i="25" s="1"/>
  <c r="W745" i="25"/>
  <c r="X745" i="25" s="1"/>
  <c r="W183" i="25"/>
  <c r="X183" i="25" s="1"/>
  <c r="W995" i="25"/>
  <c r="X995" i="25" s="1"/>
  <c r="W543" i="25"/>
  <c r="X543" i="25" s="1"/>
  <c r="W829" i="25"/>
  <c r="X829" i="25" s="1"/>
  <c r="W704" i="25"/>
  <c r="X704" i="25" s="1"/>
  <c r="W63" i="25"/>
  <c r="X63" i="25" s="1"/>
  <c r="W992" i="25"/>
  <c r="X992" i="25" s="1"/>
  <c r="W787" i="25"/>
  <c r="X787" i="25" s="1"/>
  <c r="W965" i="25"/>
  <c r="X965" i="25" s="1"/>
  <c r="W600" i="25"/>
  <c r="X600" i="25" s="1"/>
  <c r="W684" i="25"/>
  <c r="X684" i="25" s="1"/>
  <c r="W895" i="25"/>
  <c r="X895" i="25" s="1"/>
  <c r="W383" i="25"/>
  <c r="X383" i="25" s="1"/>
  <c r="W880" i="25"/>
  <c r="X880" i="25" s="1"/>
  <c r="W487" i="25"/>
  <c r="X487" i="25" s="1"/>
  <c r="W173" i="25"/>
  <c r="X173" i="25" s="1"/>
  <c r="W46" i="25"/>
  <c r="X46" i="25" s="1"/>
  <c r="W235" i="25"/>
  <c r="X235" i="25" s="1"/>
  <c r="W223" i="25"/>
  <c r="X223" i="25" s="1"/>
  <c r="W463" i="25"/>
  <c r="X463" i="25" s="1"/>
  <c r="W430" i="25"/>
  <c r="X430" i="25" s="1"/>
  <c r="W425" i="25"/>
  <c r="X425" i="25" s="1"/>
  <c r="W134" i="25"/>
  <c r="X134" i="25" s="1"/>
  <c r="W212" i="25"/>
  <c r="X212" i="25" s="1"/>
  <c r="W174" i="25"/>
  <c r="X174" i="25" s="1"/>
  <c r="W839" i="25"/>
  <c r="X839" i="25" s="1"/>
  <c r="W184" i="25"/>
  <c r="X184" i="25" s="1"/>
  <c r="W99" i="25"/>
  <c r="X99" i="25" s="1"/>
  <c r="W476" i="25"/>
  <c r="X476" i="25" s="1"/>
  <c r="W879" i="25"/>
  <c r="X879" i="25" s="1"/>
  <c r="W639" i="25"/>
  <c r="X639" i="25" s="1"/>
  <c r="W770" i="25"/>
  <c r="X770" i="25" s="1"/>
  <c r="W621" i="25"/>
  <c r="X621" i="25" s="1"/>
  <c r="W216" i="25"/>
  <c r="X216" i="25" s="1"/>
  <c r="W360" i="25"/>
  <c r="X360" i="25" s="1"/>
  <c r="W107" i="25"/>
  <c r="X107" i="25" s="1"/>
  <c r="W813" i="25"/>
  <c r="X813" i="25" s="1"/>
  <c r="W275" i="25"/>
  <c r="X275" i="25" s="1"/>
  <c r="W395" i="25"/>
  <c r="X395" i="25" s="1"/>
  <c r="W43" i="25"/>
  <c r="X43" i="25" s="1"/>
  <c r="W166" i="25"/>
  <c r="X166" i="25" s="1"/>
  <c r="W562" i="25"/>
  <c r="X562" i="25" s="1"/>
  <c r="W70" i="25"/>
  <c r="X70" i="25" s="1"/>
  <c r="W529" i="25"/>
  <c r="X529" i="25" s="1"/>
  <c r="W150" i="25"/>
  <c r="X150" i="25" s="1"/>
  <c r="W899" i="25"/>
  <c r="X899" i="25" s="1"/>
  <c r="W382" i="25"/>
  <c r="X382" i="25" s="1"/>
  <c r="W820" i="25"/>
  <c r="X820" i="25" s="1"/>
  <c r="W657" i="25"/>
  <c r="X657" i="25" s="1"/>
  <c r="W634" i="25"/>
  <c r="X634" i="25" s="1"/>
  <c r="W247" i="25"/>
  <c r="X247" i="25" s="1"/>
  <c r="W884" i="25"/>
  <c r="X884" i="25" s="1"/>
  <c r="W778" i="25"/>
  <c r="X778" i="25" s="1"/>
  <c r="W362" i="25"/>
  <c r="X362" i="25" s="1"/>
  <c r="W620" i="25"/>
  <c r="X620" i="25" s="1"/>
  <c r="W338" i="25"/>
  <c r="X338" i="25" s="1"/>
  <c r="W443" i="25"/>
  <c r="X443" i="25" s="1"/>
  <c r="W688" i="25"/>
  <c r="X688" i="25" s="1"/>
  <c r="W148" i="25"/>
  <c r="X148" i="25" s="1"/>
  <c r="W760" i="25"/>
  <c r="X760" i="25" s="1"/>
  <c r="W192" i="25"/>
  <c r="X192" i="25" s="1"/>
  <c r="W380" i="25"/>
  <c r="X380" i="25" s="1"/>
  <c r="W886" i="25"/>
  <c r="X886" i="25" s="1"/>
  <c r="W145" i="25"/>
  <c r="X145" i="25" s="1"/>
  <c r="W225" i="25"/>
  <c r="X225" i="25" s="1"/>
  <c r="W286" i="25"/>
  <c r="X286" i="25" s="1"/>
  <c r="W364" i="25"/>
  <c r="X364" i="25" s="1"/>
  <c r="W80" i="25"/>
  <c r="X80" i="25" s="1"/>
  <c r="W439" i="25"/>
  <c r="X439" i="25" s="1"/>
  <c r="W110" i="25"/>
  <c r="X110" i="25" s="1"/>
  <c r="W325" i="25"/>
  <c r="X325" i="25" s="1"/>
  <c r="W27" i="25"/>
  <c r="X27" i="25" s="1"/>
  <c r="W305" i="25"/>
  <c r="X305" i="25" s="1"/>
  <c r="W331" i="25"/>
  <c r="X331" i="25" s="1"/>
  <c r="W451" i="25"/>
  <c r="X451" i="25" s="1"/>
  <c r="W409" i="25"/>
  <c r="X409" i="25" s="1"/>
  <c r="W722" i="25"/>
  <c r="X722" i="25" s="1"/>
  <c r="W485" i="25"/>
  <c r="X485" i="25" s="1"/>
  <c r="W605" i="25"/>
  <c r="X605" i="25" s="1"/>
  <c r="W458" i="25"/>
  <c r="X458" i="25" s="1"/>
  <c r="W473" i="25"/>
  <c r="X473" i="25" s="1"/>
  <c r="W666" i="25"/>
  <c r="X666" i="25" s="1"/>
  <c r="W340" i="25"/>
  <c r="X340" i="25" s="1"/>
  <c r="W946" i="25"/>
  <c r="X946" i="25" s="1"/>
  <c r="W399" i="25"/>
  <c r="X399" i="25" s="1"/>
  <c r="W254" i="25"/>
  <c r="X254" i="25" s="1"/>
  <c r="W732" i="25"/>
  <c r="X732" i="25" s="1"/>
  <c r="W337" i="25"/>
  <c r="X337" i="25" s="1"/>
  <c r="W316" i="25"/>
  <c r="X316" i="25" s="1"/>
  <c r="W796" i="25"/>
  <c r="X796" i="25" s="1"/>
  <c r="W545" i="25"/>
  <c r="X545" i="25" s="1"/>
  <c r="W282" i="25"/>
  <c r="X282" i="25" s="1"/>
  <c r="W274" i="25"/>
  <c r="X274" i="25" s="1"/>
  <c r="W169" i="25"/>
  <c r="X169" i="25" s="1"/>
  <c r="W367" i="25"/>
  <c r="X367" i="25" s="1"/>
  <c r="W608" i="25"/>
  <c r="X608" i="25" s="1"/>
  <c r="W481" i="25"/>
  <c r="X481" i="25" s="1"/>
  <c r="W162" i="25"/>
  <c r="X162" i="25" s="1"/>
  <c r="W287" i="25"/>
  <c r="X287" i="25" s="1"/>
  <c r="W133" i="25"/>
  <c r="X133" i="25" s="1"/>
  <c r="W980" i="25"/>
  <c r="X980" i="25" s="1"/>
  <c r="W36" i="25"/>
  <c r="X36" i="25" s="1"/>
  <c r="W215" i="25"/>
  <c r="X215" i="25" s="1"/>
  <c r="W62" i="25"/>
  <c r="X62" i="25" s="1"/>
  <c r="W429" i="25"/>
  <c r="X429" i="25" s="1"/>
  <c r="W970" i="25"/>
  <c r="X970" i="25" s="1"/>
  <c r="W321" i="25"/>
  <c r="X321" i="25" s="1"/>
  <c r="W614" i="25"/>
  <c r="X614" i="25" s="1"/>
  <c r="W718" i="25"/>
  <c r="X718" i="25" s="1"/>
  <c r="W237" i="25"/>
  <c r="X237" i="25" s="1"/>
  <c r="W501" i="25"/>
  <c r="X501" i="25" s="1"/>
  <c r="W489" i="25"/>
  <c r="X489" i="25" s="1"/>
  <c r="W567" i="25"/>
  <c r="X567" i="25" s="1"/>
  <c r="W859" i="25"/>
  <c r="X859" i="25" s="1"/>
  <c r="W434" i="25"/>
  <c r="X434" i="25" s="1"/>
  <c r="W808" i="25"/>
  <c r="X808" i="25" s="1"/>
  <c r="W872" i="25"/>
  <c r="X872" i="25" s="1"/>
  <c r="W874" i="25"/>
  <c r="X874" i="25" s="1"/>
  <c r="W890" i="25"/>
  <c r="X890" i="25" s="1"/>
  <c r="W574" i="25"/>
  <c r="X574" i="25" s="1"/>
  <c r="W949" i="25"/>
  <c r="X949" i="25" s="1"/>
  <c r="W454" i="25"/>
  <c r="X454" i="25" s="1"/>
  <c r="W707" i="25"/>
  <c r="X707" i="25" s="1"/>
  <c r="W373" i="25"/>
  <c r="X373" i="25" s="1"/>
  <c r="W416" i="25"/>
  <c r="X416" i="25" s="1"/>
  <c r="W857" i="25"/>
  <c r="X857" i="25" s="1"/>
  <c r="W644" i="25"/>
  <c r="X644" i="25" s="1"/>
  <c r="W273" i="25"/>
  <c r="X273" i="25" s="1"/>
  <c r="W1010" i="25"/>
  <c r="X1010" i="25" s="1"/>
  <c r="W105" i="25"/>
  <c r="X105" i="25" s="1"/>
  <c r="W708" i="25"/>
  <c r="X708" i="25" s="1"/>
  <c r="W207" i="25"/>
  <c r="X207" i="25" s="1"/>
  <c r="W939" i="25"/>
  <c r="X939" i="25" s="1"/>
  <c r="W571" i="25"/>
  <c r="X571" i="25" s="1"/>
  <c r="W1012" i="25"/>
  <c r="X1012" i="25" s="1"/>
  <c r="W678" i="25"/>
  <c r="X678" i="25" s="1"/>
  <c r="W673" i="25"/>
  <c r="X673" i="25" s="1"/>
  <c r="W987" i="25"/>
  <c r="X987" i="25" s="1"/>
  <c r="W112" i="25"/>
  <c r="X112" i="25" s="1"/>
  <c r="W366" i="25"/>
  <c r="X366" i="25" s="1"/>
  <c r="W345" i="25"/>
  <c r="X345" i="25" s="1"/>
  <c r="W1001" i="25"/>
  <c r="X1001" i="25" s="1"/>
  <c r="W363" i="25"/>
  <c r="X363" i="25" s="1"/>
  <c r="W88" i="25"/>
  <c r="X88" i="25" s="1"/>
  <c r="W630" i="25"/>
  <c r="X630" i="25" s="1"/>
  <c r="W94" i="25"/>
  <c r="X94" i="25" s="1"/>
  <c r="W667" i="25"/>
  <c r="X667" i="25" s="1"/>
  <c r="W137" i="25"/>
  <c r="X137" i="25" s="1"/>
  <c r="W427" i="25"/>
  <c r="X427" i="25" s="1"/>
  <c r="W259" i="25"/>
  <c r="X259" i="25" s="1"/>
  <c r="W392" i="25"/>
  <c r="X392" i="25" s="1"/>
  <c r="W308" i="25"/>
  <c r="X308" i="25" s="1"/>
  <c r="W583" i="25"/>
  <c r="X583" i="25" s="1"/>
  <c r="W372" i="25"/>
  <c r="X372" i="25" s="1"/>
  <c r="W332" i="25"/>
  <c r="X332" i="25" s="1"/>
  <c r="W474" i="25"/>
  <c r="X474" i="25" s="1"/>
  <c r="W421" i="25"/>
  <c r="X421" i="25" s="1"/>
  <c r="W595" i="25"/>
  <c r="X595" i="25" s="1"/>
  <c r="W301" i="25"/>
  <c r="X301" i="25" s="1"/>
  <c r="W1002" i="25"/>
  <c r="X1002" i="25" s="1"/>
  <c r="W163" i="25"/>
  <c r="X163" i="25" s="1"/>
  <c r="W477" i="25"/>
  <c r="X477" i="25" s="1"/>
  <c r="W920" i="25"/>
  <c r="X920" i="25" s="1"/>
  <c r="W547" i="25"/>
  <c r="X547" i="25" s="1"/>
  <c r="W243" i="25"/>
  <c r="X243" i="25" s="1"/>
  <c r="W956" i="25"/>
  <c r="X956" i="25" s="1"/>
  <c r="W940" i="25"/>
  <c r="X940" i="25" s="1"/>
  <c r="W68" i="25"/>
  <c r="X68" i="25" s="1"/>
  <c r="W828" i="25"/>
  <c r="X828" i="25" s="1"/>
  <c r="W510" i="25"/>
  <c r="X510" i="25" s="1"/>
  <c r="W564" i="25"/>
  <c r="X564" i="25" s="1"/>
  <c r="W218" i="25"/>
  <c r="X218" i="25" s="1"/>
  <c r="W779" i="25"/>
  <c r="X779" i="25" s="1"/>
  <c r="W165" i="25"/>
  <c r="X165" i="25" s="1"/>
  <c r="W628" i="25"/>
  <c r="X628" i="25" s="1"/>
  <c r="W793" i="25"/>
  <c r="X793" i="25" s="1"/>
  <c r="W577" i="25"/>
  <c r="X577" i="25" s="1"/>
  <c r="W948" i="25"/>
  <c r="X948" i="25" s="1"/>
  <c r="W438" i="25"/>
  <c r="X438" i="25" s="1"/>
  <c r="W196" i="25"/>
  <c r="X196" i="25" s="1"/>
  <c r="W370" i="25"/>
  <c r="X370" i="25" s="1"/>
  <c r="W152" i="25"/>
  <c r="X152" i="25" s="1"/>
  <c r="W947" i="25"/>
  <c r="X947" i="25" s="1"/>
  <c r="W269" i="25"/>
  <c r="X269" i="25" s="1"/>
  <c r="W189" i="25"/>
  <c r="X189" i="25" s="1"/>
  <c r="W168" i="25"/>
  <c r="X168" i="25" s="1"/>
  <c r="W520" i="25"/>
  <c r="X520" i="25" s="1"/>
  <c r="W404" i="25"/>
  <c r="X404" i="25" s="1"/>
  <c r="W961" i="25"/>
  <c r="X961" i="25" s="1"/>
  <c r="W95" i="25"/>
  <c r="X95" i="25" s="1"/>
  <c r="W71" i="25"/>
  <c r="X71" i="25" s="1"/>
  <c r="W536" i="25"/>
  <c r="X536" i="25" s="1"/>
  <c r="W98" i="25"/>
  <c r="X98" i="25" s="1"/>
  <c r="W312" i="25"/>
  <c r="X312" i="25" s="1"/>
  <c r="W396" i="25"/>
  <c r="X396" i="25" s="1"/>
  <c r="W912" i="25"/>
  <c r="X912" i="25" s="1"/>
  <c r="W77" i="25"/>
  <c r="X77" i="25" s="1"/>
  <c r="W725" i="25"/>
  <c r="X725" i="25" s="1"/>
  <c r="W265" i="25"/>
  <c r="X265" i="25" s="1"/>
  <c r="W45" i="25"/>
  <c r="X45" i="25" s="1"/>
  <c r="W581" i="25"/>
  <c r="X581" i="25" s="1"/>
  <c r="W376" i="25"/>
  <c r="X376" i="25" s="1"/>
  <c r="W276" i="25"/>
  <c r="X276" i="25" s="1"/>
  <c r="W1005" i="25"/>
  <c r="X1005" i="25" s="1"/>
  <c r="W914" i="25"/>
  <c r="X914" i="25" s="1"/>
  <c r="W755" i="25"/>
  <c r="X755" i="25" s="1"/>
  <c r="W744" i="25"/>
  <c r="X744" i="25" s="1"/>
  <c r="W233" i="25"/>
  <c r="X233" i="25" s="1"/>
  <c r="W457" i="25"/>
  <c r="X457" i="25" s="1"/>
  <c r="W603" i="25"/>
  <c r="X603" i="25" s="1"/>
  <c r="W973" i="25"/>
  <c r="X973" i="25" s="1"/>
  <c r="W123" i="25"/>
  <c r="X123" i="25" s="1"/>
  <c r="W346" i="25"/>
  <c r="X346" i="25" s="1"/>
  <c r="W758" i="25"/>
  <c r="X758" i="25" s="1"/>
  <c r="W740" i="25"/>
  <c r="X740" i="25" s="1"/>
  <c r="W414" i="25"/>
  <c r="X414" i="25" s="1"/>
  <c r="W998" i="25"/>
  <c r="X998" i="25" s="1"/>
  <c r="W594" i="25"/>
  <c r="X594" i="25" s="1"/>
  <c r="W509" i="25"/>
  <c r="X509" i="25" s="1"/>
  <c r="W870" i="25"/>
  <c r="X870" i="25" s="1"/>
  <c r="W470" i="25"/>
  <c r="X470" i="25" s="1"/>
  <c r="W743" i="25"/>
  <c r="X743" i="25" s="1"/>
  <c r="W777" i="25"/>
  <c r="X777" i="25" s="1"/>
  <c r="W172" i="25"/>
  <c r="X172" i="25" s="1"/>
  <c r="W306" i="25"/>
  <c r="X306" i="25" s="1"/>
  <c r="W127" i="25"/>
  <c r="X127" i="25" s="1"/>
  <c r="W609" i="25"/>
  <c r="X609" i="25" s="1"/>
  <c r="W161" i="25"/>
  <c r="X161" i="25" s="1"/>
  <c r="W687" i="25"/>
  <c r="X687" i="25" s="1"/>
  <c r="W83" i="25"/>
  <c r="X83" i="25" s="1"/>
  <c r="W326" i="25"/>
  <c r="X326" i="25" s="1"/>
  <c r="W281" i="25"/>
  <c r="X281" i="25" s="1"/>
  <c r="W66" i="25"/>
  <c r="X66" i="25" s="1"/>
  <c r="W348" i="25"/>
  <c r="X348" i="25" s="1"/>
  <c r="W289" i="25"/>
  <c r="X289" i="25" s="1"/>
  <c r="W164" i="25"/>
  <c r="X164" i="25" s="1"/>
  <c r="W459" i="25"/>
  <c r="X459" i="25" s="1"/>
  <c r="W156" i="25"/>
  <c r="X156" i="25" s="1"/>
  <c r="W117" i="25"/>
  <c r="X117" i="25" s="1"/>
  <c r="W456" i="25"/>
  <c r="X456" i="25" s="1"/>
  <c r="W465" i="25"/>
  <c r="X465" i="25" s="1"/>
  <c r="W140" i="25"/>
  <c r="X140" i="25" s="1"/>
  <c r="W374" i="25"/>
  <c r="X374" i="25" s="1"/>
  <c r="W728" i="25"/>
  <c r="X728" i="25" s="1"/>
  <c r="W840" i="25"/>
  <c r="X840" i="25" s="1"/>
  <c r="W958" i="25"/>
  <c r="X958" i="25" s="1"/>
  <c r="W324" i="25"/>
  <c r="X324" i="25" s="1"/>
  <c r="W258" i="25"/>
  <c r="X258" i="25" s="1"/>
  <c r="W330" i="25"/>
  <c r="X330" i="25" s="1"/>
  <c r="W178" i="25"/>
  <c r="X178" i="25" s="1"/>
  <c r="W660" i="25"/>
  <c r="X660" i="25" s="1"/>
  <c r="W893" i="25"/>
  <c r="X893" i="25" s="1"/>
  <c r="W875" i="25"/>
  <c r="X875" i="25" s="1"/>
  <c r="W864" i="25"/>
  <c r="X864" i="25" s="1"/>
  <c r="W386" i="25"/>
  <c r="X386" i="25" s="1"/>
  <c r="W977" i="25"/>
  <c r="X977" i="25" s="1"/>
  <c r="W502" i="25"/>
  <c r="X502" i="25" s="1"/>
  <c r="W765" i="25"/>
  <c r="X765" i="25" s="1"/>
  <c r="W656" i="25"/>
  <c r="X656" i="25" s="1"/>
  <c r="W641" i="25"/>
  <c r="X641" i="25" s="1"/>
  <c r="W299" i="25"/>
  <c r="X299" i="25" s="1"/>
  <c r="W242" i="25"/>
  <c r="X242" i="25" s="1"/>
  <c r="W311" i="25"/>
  <c r="X311" i="25" s="1"/>
  <c r="W585" i="25"/>
  <c r="X585" i="25" s="1"/>
  <c r="W102" i="25"/>
  <c r="X102" i="25" s="1"/>
  <c r="W58" i="25"/>
  <c r="X58" i="25" s="1"/>
  <c r="W182" i="25"/>
  <c r="X182" i="25" s="1"/>
  <c r="W48" i="25"/>
  <c r="X48" i="25" s="1"/>
  <c r="W393" i="25"/>
  <c r="X393" i="25" s="1"/>
  <c r="W834" i="25"/>
  <c r="X834" i="25" s="1"/>
  <c r="W715" i="25"/>
  <c r="X715" i="25" s="1"/>
  <c r="W733" i="25"/>
  <c r="X733" i="25" s="1"/>
  <c r="W878" i="25"/>
  <c r="X878" i="25" s="1"/>
  <c r="W179" i="25"/>
  <c r="X179" i="25" s="1"/>
  <c r="W658" i="25"/>
  <c r="X658" i="25" s="1"/>
  <c r="W597" i="25"/>
  <c r="X597" i="25" s="1"/>
  <c r="W387" i="25"/>
  <c r="X387" i="25" s="1"/>
  <c r="W902" i="25"/>
  <c r="X902" i="25" s="1"/>
  <c r="W59" i="25"/>
  <c r="X59" i="25" s="1"/>
  <c r="W802" i="25"/>
  <c r="X802" i="25" s="1"/>
  <c r="W418" i="25"/>
  <c r="X418" i="25" s="1"/>
  <c r="W464" i="25"/>
  <c r="X464" i="25" s="1"/>
  <c r="W993" i="25"/>
  <c r="X993" i="25" s="1"/>
  <c r="W616" i="25"/>
  <c r="X616" i="25" s="1"/>
  <c r="W860" i="25"/>
  <c r="X860" i="25" s="1"/>
  <c r="W556" i="25"/>
  <c r="X556" i="25" s="1"/>
  <c r="W250" i="25"/>
  <c r="X250" i="25" s="1"/>
  <c r="W503" i="25"/>
  <c r="X503" i="25" s="1"/>
  <c r="W572" i="25"/>
  <c r="X572" i="25" s="1"/>
  <c r="W625" i="25"/>
  <c r="X625" i="25" s="1"/>
  <c r="W807" i="25"/>
  <c r="X807" i="25" s="1"/>
  <c r="W195" i="25"/>
  <c r="X195" i="25" s="1"/>
  <c r="W986" i="25"/>
  <c r="X986" i="25" s="1"/>
  <c r="W298" i="25"/>
  <c r="X298" i="25" s="1"/>
  <c r="W871" i="25"/>
  <c r="X871" i="25" s="1"/>
  <c r="W561" i="25"/>
  <c r="X561" i="25" s="1"/>
  <c r="W954" i="25"/>
  <c r="X954" i="25" s="1"/>
  <c r="W786" i="25"/>
  <c r="X786" i="25" s="1"/>
  <c r="W873" i="25"/>
  <c r="X873" i="25" s="1"/>
  <c r="W513" i="25"/>
  <c r="X513" i="25" s="1"/>
  <c r="W119" i="25"/>
  <c r="X119" i="25" s="1"/>
  <c r="W729" i="25"/>
  <c r="X729" i="25" s="1"/>
  <c r="W118" i="25"/>
  <c r="X118" i="25" s="1"/>
  <c r="W283" i="25"/>
  <c r="X283" i="25" s="1"/>
  <c r="W54" i="25"/>
  <c r="X54" i="25" s="1"/>
  <c r="W147" i="25"/>
  <c r="X147" i="25" s="1"/>
  <c r="W825" i="25"/>
  <c r="X825" i="25" s="1"/>
  <c r="W129" i="25"/>
  <c r="X129" i="25" s="1"/>
  <c r="W823" i="25"/>
  <c r="X823" i="25" s="1"/>
  <c r="W26" i="25"/>
  <c r="X26" i="25" s="1"/>
  <c r="W329" i="25"/>
  <c r="X329" i="25" s="1"/>
  <c r="W411" i="25"/>
  <c r="X411" i="25" s="1"/>
  <c r="W222" i="25"/>
  <c r="X222" i="25" s="1"/>
  <c r="W750" i="25"/>
  <c r="X750" i="25" s="1"/>
  <c r="W261" i="25"/>
  <c r="X261" i="25" s="1"/>
  <c r="W554" i="25"/>
  <c r="X554" i="25" s="1"/>
  <c r="W93" i="25"/>
  <c r="X93" i="25" s="1"/>
  <c r="W132" i="25"/>
  <c r="X132" i="25" s="1"/>
  <c r="W985" i="25"/>
  <c r="X985" i="25" s="1"/>
  <c r="W944" i="25"/>
  <c r="X944" i="25" s="1"/>
  <c r="W999" i="25"/>
  <c r="X999" i="25" s="1"/>
  <c r="W573" i="25"/>
  <c r="X573" i="25" s="1"/>
  <c r="W655" i="25"/>
  <c r="X655" i="25" s="1"/>
  <c r="W155" i="25"/>
  <c r="X155" i="25" s="1"/>
  <c r="W631" i="25"/>
  <c r="X631" i="25" s="1"/>
  <c r="W976" i="25"/>
  <c r="X976" i="25" s="1"/>
  <c r="W496" i="25"/>
  <c r="X496" i="25" s="1"/>
  <c r="W401" i="25"/>
  <c r="X401" i="25" s="1"/>
  <c r="W917" i="25"/>
  <c r="X917" i="25" s="1"/>
  <c r="W772" i="25"/>
  <c r="X772" i="25" s="1"/>
  <c r="W350" i="25"/>
  <c r="X350" i="25" s="1"/>
  <c r="W1014" i="25"/>
  <c r="X1014" i="25" s="1"/>
  <c r="W493" i="25"/>
  <c r="X493" i="25" s="1"/>
  <c r="W1007" i="25"/>
  <c r="X1007" i="25" s="1"/>
  <c r="W713" i="25"/>
  <c r="X713" i="25" s="1"/>
  <c r="W469" i="25"/>
  <c r="X469" i="25" s="1"/>
  <c r="W1009" i="25"/>
  <c r="X1009" i="25" s="1"/>
  <c r="W967" i="25"/>
  <c r="X967" i="25" s="1"/>
  <c r="W720" i="25"/>
  <c r="X720" i="25" s="1"/>
  <c r="W538" i="25"/>
  <c r="X538" i="25" s="1"/>
  <c r="W827" i="25"/>
  <c r="X827" i="25" s="1"/>
  <c r="W717" i="25"/>
  <c r="X717" i="25" s="1"/>
  <c r="W224" i="25"/>
  <c r="X224" i="25" s="1"/>
  <c r="W957" i="25"/>
  <c r="X957" i="25" s="1"/>
  <c r="W766" i="25"/>
  <c r="X766" i="25" s="1"/>
  <c r="W270" i="25"/>
  <c r="X270" i="25" s="1"/>
  <c r="W637" i="25"/>
  <c r="X637" i="25" s="1"/>
  <c r="W996" i="25"/>
  <c r="X996" i="25" s="1"/>
  <c r="W436" i="25"/>
  <c r="X436" i="25" s="1"/>
  <c r="W391" i="25"/>
  <c r="X391" i="25" s="1"/>
  <c r="W735" i="25"/>
  <c r="X735" i="25" s="1"/>
  <c r="W303" i="25"/>
  <c r="X303" i="25" s="1"/>
  <c r="W526" i="25"/>
  <c r="X526" i="25" s="1"/>
  <c r="W87" i="25"/>
  <c r="X87" i="25" s="1"/>
  <c r="W515" i="25"/>
  <c r="X515" i="25" s="1"/>
  <c r="W323" i="25"/>
  <c r="X323" i="25" s="1"/>
  <c r="W885" i="25"/>
  <c r="X885" i="25" s="1"/>
  <c r="W654" i="25"/>
  <c r="X654" i="25" s="1"/>
  <c r="W284" i="25"/>
  <c r="X284" i="25" s="1"/>
  <c r="W505" i="25"/>
  <c r="X505" i="25" s="1"/>
  <c r="W400" i="25"/>
  <c r="X400" i="25" s="1"/>
  <c r="W181" i="25"/>
  <c r="X181" i="25" s="1"/>
  <c r="W710" i="25"/>
  <c r="X710" i="25" s="1"/>
  <c r="W200" i="25"/>
  <c r="X200" i="25" s="1"/>
  <c r="W490" i="25"/>
  <c r="X490" i="25" s="1"/>
  <c r="W558" i="25"/>
  <c r="X558" i="25" s="1"/>
  <c r="W194" i="25"/>
  <c r="X194" i="25" s="1"/>
  <c r="W517" i="25"/>
  <c r="X517" i="25" s="1"/>
  <c r="W692" i="25"/>
  <c r="X692" i="25" s="1"/>
  <c r="W824" i="25"/>
  <c r="X824" i="25" s="1"/>
  <c r="W701" i="25"/>
  <c r="X701" i="25" s="1"/>
  <c r="W553" i="25"/>
  <c r="X553" i="25" s="1"/>
  <c r="W924" i="25"/>
  <c r="X924" i="25" s="1"/>
  <c r="W584" i="25"/>
  <c r="X584" i="25" s="1"/>
  <c r="W653" i="25"/>
  <c r="X653" i="25" s="1"/>
  <c r="W665" i="25"/>
  <c r="X665" i="25" s="1"/>
  <c r="W990" i="25"/>
  <c r="X990" i="25" s="1"/>
  <c r="W650" i="25"/>
  <c r="X650" i="25" s="1"/>
  <c r="W525" i="25"/>
  <c r="X525" i="25" s="1"/>
  <c r="W85" i="25"/>
  <c r="X85" i="25" s="1"/>
  <c r="W868" i="25"/>
  <c r="X868" i="25" s="1"/>
  <c r="W763" i="25"/>
  <c r="X763" i="25" s="1"/>
  <c r="W681" i="25"/>
  <c r="X681" i="25" s="1"/>
  <c r="W736" i="25"/>
  <c r="X736" i="25" s="1"/>
  <c r="W844" i="25"/>
  <c r="X844" i="25" s="1"/>
  <c r="W535" i="25"/>
  <c r="X535" i="25" s="1"/>
  <c r="W92" i="25"/>
  <c r="X92" i="25" s="1"/>
  <c r="W86" i="25"/>
  <c r="X86" i="25" s="1"/>
  <c r="W31" i="25"/>
  <c r="X31" i="25" s="1"/>
  <c r="W928" i="25"/>
  <c r="X928" i="25" s="1"/>
  <c r="W55" i="25"/>
  <c r="X55" i="25" s="1"/>
  <c r="W226" i="25"/>
  <c r="X226" i="25" s="1"/>
  <c r="W41" i="25"/>
  <c r="X41" i="25" s="1"/>
  <c r="W795" i="25"/>
  <c r="X795" i="25" s="1"/>
  <c r="W154" i="25"/>
  <c r="X154" i="25" s="1"/>
  <c r="W180" i="25"/>
  <c r="X180" i="25" s="1"/>
  <c r="W356" i="25"/>
  <c r="X356" i="25" s="1"/>
  <c r="W960" i="25"/>
  <c r="X960" i="25" s="1"/>
  <c r="W76" i="25"/>
  <c r="X76" i="25" s="1"/>
  <c r="W555" i="25"/>
  <c r="X555" i="25" s="1"/>
  <c r="W21" i="25"/>
  <c r="X21" i="25" s="1"/>
  <c r="W37" i="25"/>
  <c r="X37" i="25" s="1"/>
  <c r="W410" i="25"/>
  <c r="X410" i="25" s="1"/>
  <c r="W61" i="25"/>
  <c r="X61" i="25" s="1"/>
  <c r="W604" i="25"/>
  <c r="X604" i="25" s="1"/>
  <c r="W390" i="25"/>
  <c r="X390" i="25" s="1"/>
  <c r="W371" i="25"/>
  <c r="X371" i="25" s="1"/>
  <c r="W921" i="25"/>
  <c r="X921" i="25" s="1"/>
  <c r="W385" i="25"/>
  <c r="X385" i="25" s="1"/>
  <c r="W568" i="25"/>
  <c r="X568" i="25" s="1"/>
  <c r="W689" i="25"/>
  <c r="X689" i="25" s="1"/>
  <c r="W785" i="25"/>
  <c r="X785" i="25" s="1"/>
  <c r="W524" i="25"/>
  <c r="X524" i="25" s="1"/>
  <c r="W988" i="25"/>
  <c r="X988" i="25" s="1"/>
  <c r="W788" i="25"/>
  <c r="X788" i="25" s="1"/>
  <c r="W167" i="25"/>
  <c r="X167" i="25" s="1"/>
  <c r="W589" i="25"/>
  <c r="X589" i="25" s="1"/>
  <c r="W549" i="25"/>
  <c r="X549" i="25" s="1"/>
  <c r="W780" i="25"/>
  <c r="X780" i="25" s="1"/>
  <c r="W397" i="25"/>
  <c r="X397" i="25" s="1"/>
  <c r="W478" i="25"/>
  <c r="X478" i="25" s="1"/>
  <c r="W64" i="25"/>
  <c r="X64" i="25" s="1"/>
  <c r="W900" i="25"/>
  <c r="X900" i="25" s="1"/>
  <c r="W440" i="25"/>
  <c r="X440" i="25" s="1"/>
  <c r="W881" i="25"/>
  <c r="X881" i="25" s="1"/>
  <c r="W511" i="25"/>
  <c r="X511" i="25" s="1"/>
  <c r="W671" i="25"/>
  <c r="X671" i="25" s="1"/>
  <c r="W1008" i="25"/>
  <c r="X1008" i="25" s="1"/>
  <c r="W611" i="25"/>
  <c r="X611" i="25" s="1"/>
  <c r="W292" i="25"/>
  <c r="X292" i="25" s="1"/>
  <c r="W467" i="25"/>
  <c r="X467" i="25" s="1"/>
  <c r="W402" i="25"/>
  <c r="X402" i="25" s="1"/>
  <c r="W506" i="25"/>
  <c r="X506" i="25" s="1"/>
  <c r="W491" i="25"/>
  <c r="X491" i="25" s="1"/>
  <c r="W339" i="25"/>
  <c r="X339" i="25" s="1"/>
  <c r="W539" i="25"/>
  <c r="X539" i="25" s="1"/>
  <c r="W433" i="25"/>
  <c r="X433" i="25" s="1"/>
  <c r="W426" i="25"/>
  <c r="X426" i="25" s="1"/>
  <c r="W365" i="25"/>
  <c r="X365" i="25" s="1"/>
  <c r="W508" i="25"/>
  <c r="X508" i="25" s="1"/>
  <c r="W586" i="25"/>
  <c r="X586" i="25" s="1"/>
  <c r="W494" i="25"/>
  <c r="X494" i="25" s="1"/>
  <c r="W217" i="25"/>
  <c r="X217" i="25" s="1"/>
  <c r="W587" i="25"/>
  <c r="X587" i="25" s="1"/>
  <c r="W198" i="25"/>
  <c r="X198" i="25" s="1"/>
  <c r="W126" i="25"/>
  <c r="X126" i="25" s="1"/>
  <c r="W643" i="25"/>
  <c r="X643" i="25" s="1"/>
  <c r="W627" i="25"/>
  <c r="X627" i="25" s="1"/>
  <c r="W560" i="25"/>
  <c r="X560" i="25" s="1"/>
  <c r="W792" i="25"/>
  <c r="X792" i="25" s="1"/>
  <c r="W544" i="25"/>
  <c r="X544" i="25" s="1"/>
  <c r="W249" i="25"/>
  <c r="X249" i="25" s="1"/>
  <c r="W648" i="25"/>
  <c r="X648" i="25" s="1"/>
  <c r="W803" i="25"/>
  <c r="X803" i="25" s="1"/>
  <c r="W901" i="25"/>
  <c r="X901" i="25" s="1"/>
  <c r="W714" i="25"/>
  <c r="X714" i="25" s="1"/>
  <c r="W923" i="25"/>
  <c r="X923" i="25" s="1"/>
  <c r="W309" i="25"/>
  <c r="X309" i="25" s="1"/>
  <c r="W862" i="25"/>
  <c r="X862" i="25" s="1"/>
  <c r="W915" i="25"/>
  <c r="X915" i="25" s="1"/>
  <c r="W869" i="25"/>
  <c r="X869" i="25" s="1"/>
  <c r="W236" i="25"/>
  <c r="X236" i="25" s="1"/>
  <c r="W453" i="25"/>
  <c r="X453" i="25" s="1"/>
  <c r="W171" i="25"/>
  <c r="X171" i="25" s="1"/>
  <c r="W700" i="25"/>
  <c r="X700" i="25" s="1"/>
  <c r="W219" i="25"/>
  <c r="X219" i="25" s="1"/>
  <c r="W424" i="25"/>
  <c r="X424" i="25" s="1"/>
  <c r="W716" i="25"/>
  <c r="X716" i="25" s="1"/>
  <c r="W318" i="25"/>
  <c r="X318" i="25" s="1"/>
  <c r="W1000" i="25"/>
  <c r="X1000" i="25" s="1"/>
  <c r="W24" i="25"/>
  <c r="X24" i="25" s="1"/>
  <c r="W403" i="25"/>
  <c r="X403" i="25" s="1"/>
  <c r="W229" i="25"/>
  <c r="X229" i="25" s="1"/>
  <c r="W317" i="25"/>
  <c r="X317" i="25" s="1"/>
  <c r="W646" i="25"/>
  <c r="X646" i="25" s="1"/>
  <c r="W220" i="25"/>
  <c r="X220" i="25" s="1"/>
  <c r="W811" i="25"/>
  <c r="X811" i="25" s="1"/>
  <c r="W783" i="25"/>
  <c r="X783" i="25" s="1"/>
  <c r="W814" i="25"/>
  <c r="X814" i="25" s="1"/>
  <c r="W759" i="25"/>
  <c r="X759" i="25" s="1"/>
  <c r="W122" i="25"/>
  <c r="X122" i="25" s="1"/>
  <c r="W626" i="25"/>
  <c r="X626" i="25" s="1"/>
  <c r="W435" i="25"/>
  <c r="X435" i="25" s="1"/>
  <c r="W818" i="25"/>
  <c r="X818" i="25" s="1"/>
  <c r="W642" i="25"/>
  <c r="X642" i="25" s="1"/>
  <c r="W315" i="25"/>
  <c r="X315" i="25" s="1"/>
  <c r="W294" i="25"/>
  <c r="X294" i="25" s="1"/>
  <c r="W377" i="25"/>
  <c r="X377" i="25" s="1"/>
  <c r="W497" i="25"/>
  <c r="X497" i="25" s="1"/>
  <c r="W776" i="25"/>
  <c r="X776" i="25" s="1"/>
  <c r="W845" i="25"/>
  <c r="X845" i="25" s="1"/>
  <c r="W495" i="25"/>
  <c r="X495" i="25" s="1"/>
  <c r="W240" i="25"/>
  <c r="X240" i="25" s="1"/>
  <c r="W981" i="25"/>
  <c r="X981" i="25" s="1"/>
  <c r="W417" i="25"/>
  <c r="X417" i="25" s="1"/>
  <c r="W894" i="25"/>
  <c r="X894" i="25" s="1"/>
  <c r="W384" i="25"/>
  <c r="X384" i="25" s="1"/>
  <c r="W519" i="25"/>
  <c r="X519" i="25" s="1"/>
  <c r="W622" i="25"/>
  <c r="X622" i="25" s="1"/>
  <c r="W855" i="25"/>
  <c r="X855" i="25" s="1"/>
  <c r="W28" i="25"/>
  <c r="X28" i="25" s="1"/>
  <c r="W612" i="25"/>
  <c r="X612" i="25" s="1"/>
  <c r="W72" i="25"/>
  <c r="X72" i="25" s="1"/>
  <c r="W906" i="25"/>
  <c r="X906" i="25" s="1"/>
  <c r="W652" i="25"/>
  <c r="X652" i="25" s="1"/>
  <c r="W850" i="25"/>
  <c r="X850" i="25" s="1"/>
  <c r="W682" i="25"/>
  <c r="X682" i="25" s="1"/>
  <c r="W479" i="25"/>
  <c r="X479" i="25" s="1"/>
  <c r="W846" i="25"/>
  <c r="X846" i="25" s="1"/>
  <c r="W782" i="25"/>
  <c r="X782" i="25" s="1"/>
  <c r="W100" i="25"/>
  <c r="X100" i="25" s="1"/>
  <c r="W208" i="25"/>
  <c r="X208" i="25" s="1"/>
  <c r="W472" i="25"/>
  <c r="X472" i="25" s="1"/>
  <c r="W199" i="25"/>
  <c r="X199" i="25" s="1"/>
  <c r="W141" i="25"/>
  <c r="X141" i="25" s="1"/>
  <c r="W232" i="25"/>
  <c r="X232" i="25" s="1"/>
  <c r="W669" i="25"/>
  <c r="X669" i="25" s="1"/>
  <c r="W389" i="25"/>
  <c r="X389" i="25" s="1"/>
  <c r="W328" i="25"/>
  <c r="X328" i="25" s="1"/>
  <c r="W67" i="25"/>
  <c r="X67" i="25" s="1"/>
  <c r="W683" i="25"/>
  <c r="X683" i="25" s="1"/>
  <c r="W492" i="25"/>
  <c r="X492" i="25" s="1"/>
  <c r="W484" i="25"/>
  <c r="X484" i="25" s="1"/>
  <c r="W186" i="25"/>
  <c r="X186" i="25" s="1"/>
  <c r="W349" i="25"/>
  <c r="X349" i="25" s="1"/>
  <c r="W1016" i="25"/>
  <c r="X1016" i="25" s="1"/>
  <c r="W695" i="25"/>
  <c r="X695" i="25" s="1"/>
  <c r="W847" i="25"/>
  <c r="X847" i="25" s="1"/>
  <c r="W797" i="25"/>
  <c r="X797" i="25" s="1"/>
  <c r="W516" i="25"/>
  <c r="X516" i="25" s="1"/>
  <c r="W528" i="25"/>
  <c r="X528" i="25" s="1"/>
  <c r="W819" i="25"/>
  <c r="X819" i="25" s="1"/>
  <c r="W835" i="25"/>
  <c r="X835" i="25" s="1"/>
  <c r="W943" i="25"/>
  <c r="X943" i="25" s="1"/>
  <c r="W209" i="25"/>
  <c r="X209" i="25" s="1"/>
  <c r="W979" i="25"/>
  <c r="X979" i="25" s="1"/>
  <c r="W368" i="25"/>
  <c r="X368" i="25" s="1"/>
  <c r="W741" i="25"/>
  <c r="X741" i="25" s="1"/>
  <c r="W39" i="25"/>
  <c r="X39" i="25" s="1"/>
  <c r="W791" i="25"/>
  <c r="X791" i="25" s="1"/>
  <c r="W104" i="25"/>
  <c r="X104" i="25" s="1"/>
  <c r="W504" i="25"/>
  <c r="X504" i="25" s="1"/>
  <c r="W762" i="25"/>
  <c r="X762" i="25" s="1"/>
  <c r="W278" i="25"/>
  <c r="X278" i="25" s="1"/>
  <c r="W810" i="25"/>
  <c r="X810" i="25" s="1"/>
  <c r="W832" i="25"/>
  <c r="X832" i="25" s="1"/>
  <c r="W800" i="25"/>
  <c r="X800" i="25" s="1"/>
  <c r="W588" i="25"/>
  <c r="X588" i="25" s="1"/>
  <c r="W570" i="25"/>
  <c r="X570" i="25" s="1"/>
  <c r="W344" i="25"/>
  <c r="X344" i="25" s="1"/>
  <c r="W135" i="25"/>
  <c r="X135" i="25" s="1"/>
  <c r="W913" i="25"/>
  <c r="X913" i="25" s="1"/>
  <c r="W446" i="25"/>
  <c r="X446" i="25" s="1"/>
  <c r="W44" i="25"/>
  <c r="X44" i="25" s="1"/>
  <c r="W128" i="25"/>
  <c r="X128" i="25" s="1"/>
  <c r="W897" i="25"/>
  <c r="X897" i="25" s="1"/>
  <c r="W22" i="25"/>
  <c r="X22" i="25" s="1"/>
  <c r="W774" i="25"/>
  <c r="X774" i="25" s="1"/>
  <c r="W60" i="25"/>
  <c r="X60" i="25" s="1"/>
  <c r="W983" i="25"/>
  <c r="X983" i="25" s="1"/>
  <c r="W679" i="25"/>
  <c r="X679" i="25" s="1"/>
  <c r="W197" i="25"/>
  <c r="X197" i="25" s="1"/>
  <c r="W412" i="25"/>
  <c r="X412" i="25" s="1"/>
  <c r="W35" i="25"/>
  <c r="X35" i="25" s="1"/>
  <c r="W109" i="25"/>
  <c r="X109" i="25" s="1"/>
  <c r="W794" i="25"/>
  <c r="X794" i="25" s="1"/>
  <c r="W607" i="25"/>
  <c r="X607" i="25" s="1"/>
  <c r="W1018" i="25"/>
  <c r="X1018" i="25" s="1"/>
  <c r="W91" i="25"/>
  <c r="X91" i="25" s="1"/>
  <c r="W228" i="25"/>
  <c r="X228" i="25" s="1"/>
  <c r="W548" i="25"/>
  <c r="X548" i="25" s="1"/>
  <c r="W546" i="25"/>
  <c r="X546" i="25" s="1"/>
  <c r="W251" i="25"/>
  <c r="X251" i="25" s="1"/>
  <c r="W661" i="25"/>
  <c r="X661" i="25" s="1"/>
  <c r="W90" i="25"/>
  <c r="X90" i="25" s="1"/>
  <c r="W856" i="25"/>
  <c r="X856" i="25" s="1"/>
  <c r="W664" i="25"/>
  <c r="X664" i="25" s="1"/>
  <c r="W805" i="25"/>
  <c r="X805" i="25" s="1"/>
  <c r="W842" i="25"/>
  <c r="X842" i="25" s="1"/>
  <c r="W932" i="25"/>
  <c r="X932" i="25" s="1"/>
  <c r="W721" i="25"/>
  <c r="X721" i="25" s="1"/>
  <c r="W997" i="25"/>
  <c r="X997" i="25" s="1"/>
  <c r="W304" i="25"/>
  <c r="X304" i="25" s="1"/>
  <c r="W727" i="25"/>
  <c r="X727" i="25" s="1"/>
  <c r="W121" i="25"/>
  <c r="X121" i="25" s="1"/>
  <c r="W640" i="25"/>
  <c r="X640" i="25" s="1"/>
  <c r="W42" i="25"/>
  <c r="X42" i="25" s="1"/>
  <c r="W994" i="25"/>
  <c r="X994" i="25" s="1"/>
  <c r="W334" i="25"/>
  <c r="X334" i="25" s="1"/>
  <c r="W698" i="25"/>
  <c r="X698" i="25" s="1"/>
  <c r="W78" i="25"/>
  <c r="X78" i="25" s="1"/>
  <c r="W848" i="25"/>
  <c r="X848" i="25" s="1"/>
  <c r="W801" i="25"/>
  <c r="X801" i="25" s="1"/>
  <c r="W768" i="25"/>
  <c r="X768" i="25" s="1"/>
  <c r="W500" i="25"/>
  <c r="X500" i="25" s="1"/>
  <c r="W408" i="25"/>
  <c r="X408" i="25" s="1"/>
  <c r="W260" i="25"/>
  <c r="X260" i="25" s="1"/>
  <c r="W499" i="25"/>
  <c r="X499" i="25" s="1"/>
  <c r="W151" i="25"/>
  <c r="X151" i="25" s="1"/>
  <c r="W120" i="25"/>
  <c r="X120" i="25" s="1"/>
  <c r="W905" i="25"/>
  <c r="X905" i="25" s="1"/>
  <c r="W111" i="25"/>
  <c r="X111" i="25" s="1"/>
  <c r="W431" i="25"/>
  <c r="X431" i="25" s="1"/>
  <c r="W89" i="25"/>
  <c r="X89" i="25" s="1"/>
  <c r="W486" i="25"/>
  <c r="X486" i="25" s="1"/>
  <c r="W911" i="25"/>
  <c r="X911" i="25" s="1"/>
  <c r="W244" i="25"/>
  <c r="X244" i="25" s="1"/>
  <c r="W837" i="25"/>
  <c r="X837" i="25" s="1"/>
  <c r="W821" i="25"/>
  <c r="X821" i="25" s="1"/>
  <c r="W882" i="25"/>
  <c r="X882" i="25" s="1"/>
  <c r="W268" i="25"/>
  <c r="X268" i="25" s="1"/>
  <c r="W230" i="25"/>
  <c r="X230" i="25" s="1"/>
  <c r="W448" i="25"/>
  <c r="X448" i="25" s="1"/>
  <c r="W432" i="25"/>
  <c r="X432" i="25" s="1"/>
  <c r="W498" i="25"/>
  <c r="X498" i="25" s="1"/>
  <c r="W738" i="25"/>
  <c r="X738" i="25" s="1"/>
  <c r="W602" i="25"/>
  <c r="X602" i="25" s="1"/>
  <c r="W101" i="25"/>
  <c r="X101" i="25" s="1"/>
  <c r="W288" i="25"/>
  <c r="X288" i="25" s="1"/>
  <c r="W127" i="24"/>
  <c r="X127" i="24" s="1"/>
  <c r="W436" i="24"/>
  <c r="X436" i="24" s="1"/>
  <c r="W412" i="24"/>
  <c r="X412" i="24" s="1"/>
  <c r="W730" i="24"/>
  <c r="X730" i="24" s="1"/>
  <c r="W349" i="24"/>
  <c r="X349" i="24" s="1"/>
  <c r="W420" i="24"/>
  <c r="X420" i="24" s="1"/>
  <c r="W471" i="24"/>
  <c r="X471" i="24" s="1"/>
  <c r="W401" i="24"/>
  <c r="X401" i="24" s="1"/>
  <c r="W630" i="24"/>
  <c r="X630" i="24" s="1"/>
  <c r="W457" i="24"/>
  <c r="X457" i="24" s="1"/>
  <c r="W247" i="24"/>
  <c r="X247" i="24" s="1"/>
  <c r="W212" i="24"/>
  <c r="X212" i="24" s="1"/>
  <c r="W253" i="24"/>
  <c r="X253" i="24" s="1"/>
  <c r="W353" i="24"/>
  <c r="X353" i="24" s="1"/>
  <c r="W264" i="24"/>
  <c r="X264" i="24" s="1"/>
  <c r="W431" i="24"/>
  <c r="X431" i="24" s="1"/>
  <c r="W367" i="24"/>
  <c r="X367" i="24" s="1"/>
  <c r="W616" i="24"/>
  <c r="X616" i="24" s="1"/>
  <c r="W664" i="24"/>
  <c r="X664" i="24" s="1"/>
  <c r="W150" i="24"/>
  <c r="X150" i="24" s="1"/>
  <c r="W271" i="24"/>
  <c r="X271" i="24" s="1"/>
  <c r="W586" i="24"/>
  <c r="X586" i="24" s="1"/>
  <c r="W163" i="24"/>
  <c r="X163" i="24" s="1"/>
  <c r="W345" i="24"/>
  <c r="X345" i="24" s="1"/>
  <c r="W254" i="24"/>
  <c r="X254" i="24" s="1"/>
  <c r="W369" i="24"/>
  <c r="X369" i="24" s="1"/>
  <c r="W324" i="24"/>
  <c r="X324" i="24" s="1"/>
  <c r="U23" i="14"/>
  <c r="X142" i="25"/>
  <c r="V109" i="24"/>
  <c r="W109" i="24" s="1"/>
  <c r="V20" i="25"/>
  <c r="W38" i="14"/>
  <c r="X827" i="14"/>
  <c r="AC827" i="14" s="1"/>
  <c r="X275" i="14"/>
  <c r="AC275" i="14" s="1"/>
  <c r="X732" i="14"/>
  <c r="AC732" i="14" s="1"/>
  <c r="X1019" i="14"/>
  <c r="AC1019" i="14" s="1"/>
  <c r="X471" i="14"/>
  <c r="AC471" i="14" s="1"/>
  <c r="X29" i="14"/>
  <c r="AC29" i="14" s="1"/>
  <c r="X327" i="14"/>
  <c r="AC327" i="14" s="1"/>
  <c r="X22" i="14"/>
  <c r="AC22" i="14" s="1"/>
  <c r="X764" i="14"/>
  <c r="AC764" i="14" s="1"/>
  <c r="X899" i="14"/>
  <c r="AC899" i="14" s="1"/>
  <c r="X834" i="14"/>
  <c r="AC834" i="14" s="1"/>
  <c r="X860" i="14"/>
  <c r="AC860" i="14" s="1"/>
  <c r="X148" i="14"/>
  <c r="AC148" i="14" s="1"/>
  <c r="X833" i="14"/>
  <c r="AC833" i="14" s="1"/>
  <c r="X379" i="14"/>
  <c r="AC379" i="14" s="1"/>
  <c r="X46" i="14"/>
  <c r="AC46" i="14" s="1"/>
  <c r="X37" i="14"/>
  <c r="AC37" i="14" s="1"/>
  <c r="X539" i="14"/>
  <c r="AC539" i="14" s="1"/>
  <c r="X749" i="14"/>
  <c r="AC749" i="14" s="1"/>
  <c r="X214" i="14"/>
  <c r="AC214" i="14" s="1"/>
  <c r="X750" i="14"/>
  <c r="AC750" i="14" s="1"/>
  <c r="X869" i="14"/>
  <c r="AC869" i="14" s="1"/>
  <c r="X923" i="14"/>
  <c r="AC923" i="14" s="1"/>
  <c r="X528" i="14"/>
  <c r="AC528" i="14" s="1"/>
  <c r="X141" i="14"/>
  <c r="AC141" i="14" s="1"/>
  <c r="X512" i="14"/>
  <c r="AC512" i="14" s="1"/>
  <c r="X295" i="14"/>
  <c r="AC295" i="14" s="1"/>
  <c r="X175" i="14"/>
  <c r="AC175" i="14" s="1"/>
  <c r="X347" i="14"/>
  <c r="AC347" i="14" s="1"/>
  <c r="X221" i="14"/>
  <c r="AC221" i="14" s="1"/>
  <c r="X673" i="14"/>
  <c r="AC673" i="14" s="1"/>
  <c r="X92" i="14"/>
  <c r="AC92" i="14" s="1"/>
  <c r="X902" i="14"/>
  <c r="AC902" i="14" s="1"/>
  <c r="X50" i="14"/>
  <c r="AC50" i="14" s="1"/>
  <c r="X188" i="14"/>
  <c r="AC188" i="14" s="1"/>
  <c r="X283" i="14"/>
  <c r="AC283" i="14" s="1"/>
  <c r="X671" i="14"/>
  <c r="AC671" i="14" s="1"/>
  <c r="X361" i="14"/>
  <c r="AC361" i="14" s="1"/>
  <c r="X523" i="14"/>
  <c r="AC523" i="14" s="1"/>
  <c r="X931" i="14"/>
  <c r="AC931" i="14" s="1"/>
  <c r="X630" i="14"/>
  <c r="AC630" i="14" s="1"/>
  <c r="X853" i="14"/>
  <c r="AC853" i="14" s="1"/>
  <c r="X680" i="14"/>
  <c r="AC680" i="14" s="1"/>
  <c r="X814" i="14"/>
  <c r="AC814" i="14" s="1"/>
  <c r="X939" i="14"/>
  <c r="AC939" i="14" s="1"/>
  <c r="X798" i="14"/>
  <c r="AC798" i="14" s="1"/>
  <c r="X173" i="14"/>
  <c r="AC173" i="14" s="1"/>
  <c r="X1020" i="14"/>
  <c r="AC1020" i="14" s="1"/>
  <c r="X240" i="14"/>
  <c r="AC240" i="14" s="1"/>
  <c r="X317" i="14"/>
  <c r="AC317" i="14" s="1"/>
  <c r="X158" i="14"/>
  <c r="AC158" i="14" s="1"/>
  <c r="X922" i="14"/>
  <c r="AC922" i="14" s="1"/>
  <c r="X710" i="14"/>
  <c r="AC710" i="14" s="1"/>
  <c r="X412" i="14"/>
  <c r="AC412" i="14" s="1"/>
  <c r="X180" i="14"/>
  <c r="AC180" i="14" s="1"/>
  <c r="X896" i="14"/>
  <c r="AC896" i="14" s="1"/>
  <c r="X781" i="14"/>
  <c r="AC781" i="14" s="1"/>
  <c r="X296" i="14"/>
  <c r="AC296" i="14" s="1"/>
  <c r="X758" i="14"/>
  <c r="AC758" i="14" s="1"/>
  <c r="X965" i="14"/>
  <c r="AC965" i="14" s="1"/>
  <c r="X796" i="14"/>
  <c r="AC796" i="14" s="1"/>
  <c r="X162" i="14"/>
  <c r="AC162" i="14" s="1"/>
  <c r="X229" i="14"/>
  <c r="AC229" i="14" s="1"/>
  <c r="X850" i="14"/>
  <c r="AC850" i="14" s="1"/>
  <c r="X617" i="14"/>
  <c r="AC617" i="14" s="1"/>
  <c r="X53" i="14"/>
  <c r="AC53" i="14" s="1"/>
  <c r="X59" i="14"/>
  <c r="AC59" i="14" s="1"/>
  <c r="X892" i="14"/>
  <c r="AC892" i="14" s="1"/>
  <c r="X669" i="14"/>
  <c r="AC669" i="14" s="1"/>
  <c r="X787" i="14"/>
  <c r="AC787" i="14" s="1"/>
  <c r="X711" i="14"/>
  <c r="AC711" i="14" s="1"/>
  <c r="X878" i="14"/>
  <c r="AC878" i="14" s="1"/>
  <c r="X433" i="14"/>
  <c r="AC433" i="14" s="1"/>
  <c r="X793" i="14"/>
  <c r="AC793" i="14" s="1"/>
  <c r="X576" i="14"/>
  <c r="AC576" i="14" s="1"/>
  <c r="X483" i="14"/>
  <c r="AC483" i="14" s="1"/>
  <c r="X421" i="14"/>
  <c r="AC421" i="14" s="1"/>
  <c r="X762" i="14"/>
  <c r="AC762" i="14" s="1"/>
  <c r="X442" i="14"/>
  <c r="AC442" i="14" s="1"/>
  <c r="X90" i="14"/>
  <c r="AC90" i="14" s="1"/>
  <c r="X554" i="14"/>
  <c r="AC554" i="14" s="1"/>
  <c r="X234" i="14"/>
  <c r="AC234" i="14" s="1"/>
  <c r="X463" i="14"/>
  <c r="AC463" i="14" s="1"/>
  <c r="X262" i="14"/>
  <c r="AC262" i="14" s="1"/>
  <c r="X743" i="14"/>
  <c r="AC743" i="14" s="1"/>
  <c r="X505" i="14"/>
  <c r="AC505" i="14" s="1"/>
  <c r="X31" i="14"/>
  <c r="AC31" i="14" s="1"/>
  <c r="X716" i="14"/>
  <c r="AC716" i="14" s="1"/>
  <c r="X492" i="14"/>
  <c r="AC492" i="14" s="1"/>
  <c r="X639" i="14"/>
  <c r="AC639" i="14" s="1"/>
  <c r="X670" i="14"/>
  <c r="AC670" i="14" s="1"/>
  <c r="X61" i="14"/>
  <c r="AC61" i="14" s="1"/>
  <c r="X659" i="14"/>
  <c r="AC659" i="14" s="1"/>
  <c r="X541" i="14"/>
  <c r="AC541" i="14" s="1"/>
  <c r="X405" i="14"/>
  <c r="AC405" i="14" s="1"/>
  <c r="X709" i="14"/>
  <c r="AC709" i="14" s="1"/>
  <c r="X698" i="14"/>
  <c r="AC698" i="14" s="1"/>
  <c r="X410" i="14"/>
  <c r="AC410" i="14" s="1"/>
  <c r="X58" i="14"/>
  <c r="AC58" i="14" s="1"/>
  <c r="X786" i="14"/>
  <c r="AC786" i="14" s="1"/>
  <c r="X434" i="14"/>
  <c r="AC434" i="14" s="1"/>
  <c r="X809" i="14"/>
  <c r="AC809" i="14" s="1"/>
  <c r="X778" i="14"/>
  <c r="AC778" i="14" s="1"/>
  <c r="X522" i="14"/>
  <c r="AC522" i="14" s="1"/>
  <c r="X138" i="14"/>
  <c r="AC138" i="14" s="1"/>
  <c r="X32" i="14"/>
  <c r="AC32" i="14" s="1"/>
  <c r="X391" i="14"/>
  <c r="AC391" i="14" s="1"/>
  <c r="X608" i="14"/>
  <c r="AC608" i="14" s="1"/>
  <c r="X768" i="14"/>
  <c r="AC768" i="14" s="1"/>
  <c r="X575" i="14"/>
  <c r="AC575" i="14" s="1"/>
  <c r="X975" i="14"/>
  <c r="AC975" i="14" s="1"/>
  <c r="X928" i="14"/>
  <c r="AC928" i="14" s="1"/>
  <c r="X303" i="14"/>
  <c r="AC303" i="14" s="1"/>
  <c r="X448" i="14"/>
  <c r="AC448" i="14" s="1"/>
  <c r="X114" i="14"/>
  <c r="AC114" i="14" s="1"/>
  <c r="X610" i="14"/>
  <c r="AC610" i="14" s="1"/>
  <c r="X532" i="14"/>
  <c r="AC532" i="14" s="1"/>
  <c r="X875" i="14"/>
  <c r="AC875" i="14" s="1"/>
  <c r="X107" i="14"/>
  <c r="AC107" i="14" s="1"/>
  <c r="X409" i="14"/>
  <c r="AC409" i="14" s="1"/>
  <c r="X679" i="14"/>
  <c r="AC679" i="14" s="1"/>
  <c r="X146" i="14"/>
  <c r="AC146" i="14" s="1"/>
  <c r="X676" i="14"/>
  <c r="AC676" i="14" s="1"/>
  <c r="X355" i="14"/>
  <c r="AC355" i="14" s="1"/>
  <c r="X441" i="14"/>
  <c r="AC441" i="14" s="1"/>
  <c r="X120" i="14"/>
  <c r="AC120" i="14" s="1"/>
  <c r="X771" i="14"/>
  <c r="AC771" i="14" s="1"/>
  <c r="X142" i="14"/>
  <c r="AC142" i="14" s="1"/>
  <c r="X647" i="14"/>
  <c r="AC647" i="14" s="1"/>
  <c r="X132" i="14"/>
  <c r="AC132" i="14" s="1"/>
  <c r="X897" i="14"/>
  <c r="AC897" i="14" s="1"/>
  <c r="X280" i="14"/>
  <c r="AC280" i="14" s="1"/>
  <c r="X459" i="14"/>
  <c r="AC459" i="14" s="1"/>
  <c r="X652" i="14"/>
  <c r="AC652" i="14" s="1"/>
  <c r="X811" i="14"/>
  <c r="AC811" i="14" s="1"/>
  <c r="X235" i="14"/>
  <c r="AC235" i="14" s="1"/>
  <c r="X428" i="14"/>
  <c r="AC428" i="14" s="1"/>
  <c r="X913" i="14"/>
  <c r="AC913" i="14" s="1"/>
  <c r="X328" i="14"/>
  <c r="AC328" i="14" s="1"/>
  <c r="X641" i="14"/>
  <c r="AC641" i="14" s="1"/>
  <c r="X55" i="14"/>
  <c r="AC55" i="14" s="1"/>
  <c r="X147" i="14"/>
  <c r="AC147" i="14" s="1"/>
  <c r="X424" i="14"/>
  <c r="AC424" i="14" s="1"/>
  <c r="X127" i="14"/>
  <c r="AC127" i="14" s="1"/>
  <c r="X678" i="14"/>
  <c r="AC678" i="14" s="1"/>
  <c r="X854" i="14"/>
  <c r="AC854" i="14" s="1"/>
  <c r="X414" i="14"/>
  <c r="AC414" i="14" s="1"/>
  <c r="X726" i="14"/>
  <c r="AC726" i="14" s="1"/>
  <c r="X598" i="14"/>
  <c r="AC598" i="14" s="1"/>
  <c r="X226" i="14"/>
  <c r="AC226" i="14" s="1"/>
  <c r="X48" i="14"/>
  <c r="AC48" i="14" s="1"/>
  <c r="X325" i="14"/>
  <c r="AC325" i="14" s="1"/>
  <c r="X211" i="14"/>
  <c r="AC211" i="14" s="1"/>
  <c r="X326" i="14"/>
  <c r="AC326" i="14" s="1"/>
  <c r="X591" i="14"/>
  <c r="AC591" i="14" s="1"/>
  <c r="X1012" i="14"/>
  <c r="AC1012" i="14" s="1"/>
  <c r="X371" i="14"/>
  <c r="AC371" i="14" s="1"/>
  <c r="X341" i="14"/>
  <c r="AC341" i="14" s="1"/>
  <c r="X99" i="14"/>
  <c r="AC99" i="14" s="1"/>
  <c r="X551" i="14"/>
  <c r="AC551" i="14" s="1"/>
  <c r="X720" i="14"/>
  <c r="AC720" i="14" s="1"/>
  <c r="X403" i="14"/>
  <c r="AC403" i="14" s="1"/>
  <c r="X117" i="14"/>
  <c r="AC117" i="14" s="1"/>
  <c r="X666" i="14"/>
  <c r="AC666" i="14" s="1"/>
  <c r="X378" i="14"/>
  <c r="AC378" i="14" s="1"/>
  <c r="X369" i="14"/>
  <c r="AC369" i="14" s="1"/>
  <c r="X754" i="14"/>
  <c r="AC754" i="14" s="1"/>
  <c r="X402" i="14"/>
  <c r="AC402" i="14" s="1"/>
  <c r="X745" i="14"/>
  <c r="AC745" i="14" s="1"/>
  <c r="X746" i="14"/>
  <c r="AC746" i="14" s="1"/>
  <c r="X490" i="14"/>
  <c r="AC490" i="14" s="1"/>
  <c r="X74" i="14"/>
  <c r="AC74" i="14" s="1"/>
  <c r="X359" i="14"/>
  <c r="AC359" i="14" s="1"/>
  <c r="X352" i="14"/>
  <c r="AC352" i="14" s="1"/>
  <c r="X640" i="14"/>
  <c r="AC640" i="14" s="1"/>
  <c r="X719" i="14"/>
  <c r="AC719" i="14" s="1"/>
  <c r="X800" i="14"/>
  <c r="AC800" i="14" s="1"/>
  <c r="X1007" i="14"/>
  <c r="AC1007" i="14" s="1"/>
  <c r="X111" i="14"/>
  <c r="AC111" i="14" s="1"/>
  <c r="X320" i="14"/>
  <c r="AC320" i="14" s="1"/>
  <c r="X962" i="14"/>
  <c r="AC962" i="14" s="1"/>
  <c r="X418" i="14"/>
  <c r="AC418" i="14" s="1"/>
  <c r="X468" i="14"/>
  <c r="AC468" i="14" s="1"/>
  <c r="X281" i="14"/>
  <c r="AC281" i="14" s="1"/>
  <c r="X367" i="14"/>
  <c r="AC367" i="14" s="1"/>
  <c r="X82" i="14"/>
  <c r="AC82" i="14" s="1"/>
  <c r="X612" i="14"/>
  <c r="AC612" i="14" s="1"/>
  <c r="X291" i="14"/>
  <c r="AC291" i="14" s="1"/>
  <c r="X193" i="14"/>
  <c r="AC193" i="14" s="1"/>
  <c r="X56" i="14"/>
  <c r="AC56" i="14" s="1"/>
  <c r="X34" i="14"/>
  <c r="AC34" i="14" s="1"/>
  <c r="X455" i="14"/>
  <c r="AC455" i="14" s="1"/>
  <c r="X657" i="14"/>
  <c r="AC657" i="14" s="1"/>
  <c r="X216" i="14"/>
  <c r="AC216" i="14" s="1"/>
  <c r="X979" i="14"/>
  <c r="AC979" i="14" s="1"/>
  <c r="X395" i="14"/>
  <c r="AC395" i="14" s="1"/>
  <c r="X588" i="14"/>
  <c r="AC588" i="14" s="1"/>
  <c r="X747" i="14"/>
  <c r="AC747" i="14" s="1"/>
  <c r="X171" i="14"/>
  <c r="AC171" i="14" s="1"/>
  <c r="X364" i="14"/>
  <c r="AC364" i="14" s="1"/>
  <c r="X583" i="14"/>
  <c r="AC583" i="14" s="1"/>
  <c r="X521" i="14"/>
  <c r="AC521" i="14" s="1"/>
  <c r="X264" i="14"/>
  <c r="AC264" i="14" s="1"/>
  <c r="X577" i="14"/>
  <c r="AC577" i="14" s="1"/>
  <c r="X489" i="14"/>
  <c r="AC489" i="14" s="1"/>
  <c r="X360" i="14"/>
  <c r="AC360" i="14" s="1"/>
  <c r="X614" i="14"/>
  <c r="AC614" i="14" s="1"/>
  <c r="X985" i="14"/>
  <c r="AC985" i="14" s="1"/>
  <c r="X350" i="14"/>
  <c r="AC350" i="14" s="1"/>
  <c r="X776" i="14"/>
  <c r="AC776" i="14" s="1"/>
  <c r="X470" i="14"/>
  <c r="AC470" i="14" s="1"/>
  <c r="X927" i="14"/>
  <c r="AC927" i="14" s="1"/>
  <c r="X651" i="14"/>
  <c r="AC651" i="14" s="1"/>
  <c r="X198" i="14"/>
  <c r="AC198" i="14" s="1"/>
  <c r="X525" i="14"/>
  <c r="AC525" i="14" s="1"/>
  <c r="X251" i="14"/>
  <c r="AC251" i="14" s="1"/>
  <c r="X124" i="14"/>
  <c r="AC124" i="14" s="1"/>
  <c r="X981" i="14"/>
  <c r="AC981" i="14" s="1"/>
  <c r="X701" i="14"/>
  <c r="AC701" i="14" s="1"/>
  <c r="X1018" i="14"/>
  <c r="AC1018" i="14" s="1"/>
  <c r="X634" i="14"/>
  <c r="AC634" i="14" s="1"/>
  <c r="X314" i="14"/>
  <c r="AC314" i="14" s="1"/>
  <c r="X305" i="14"/>
  <c r="AC305" i="14" s="1"/>
  <c r="X722" i="14"/>
  <c r="AC722" i="14" s="1"/>
  <c r="X338" i="14"/>
  <c r="AC338" i="14" s="1"/>
  <c r="X1001" i="14"/>
  <c r="AC1001" i="14" s="1"/>
  <c r="X713" i="14"/>
  <c r="AC713" i="14" s="1"/>
  <c r="X1002" i="14"/>
  <c r="AC1002" i="14" s="1"/>
  <c r="X714" i="14"/>
  <c r="AC714" i="14" s="1"/>
  <c r="X458" i="14"/>
  <c r="AC458" i="14" s="1"/>
  <c r="X42" i="14"/>
  <c r="AC42" i="14" s="1"/>
  <c r="X103" i="14"/>
  <c r="AC103" i="14" s="1"/>
  <c r="X96" i="14"/>
  <c r="AC96" i="14" s="1"/>
  <c r="X256" i="14"/>
  <c r="AC256" i="14" s="1"/>
  <c r="X375" i="14"/>
  <c r="AC375" i="14" s="1"/>
  <c r="X672" i="14"/>
  <c r="AC672" i="14" s="1"/>
  <c r="X751" i="14"/>
  <c r="AC751" i="14" s="1"/>
  <c r="X192" i="14"/>
  <c r="AC192" i="14" s="1"/>
  <c r="X514" i="14"/>
  <c r="AC514" i="14" s="1"/>
  <c r="X354" i="14"/>
  <c r="AC354" i="14" s="1"/>
  <c r="X980" i="14"/>
  <c r="AC980" i="14" s="1"/>
  <c r="X404" i="14"/>
  <c r="AC404" i="14" s="1"/>
  <c r="X503" i="14"/>
  <c r="AC503" i="14" s="1"/>
  <c r="X239" i="14"/>
  <c r="AC239" i="14" s="1"/>
  <c r="X615" i="14"/>
  <c r="AC615" i="14" s="1"/>
  <c r="X548" i="14"/>
  <c r="AC548" i="14" s="1"/>
  <c r="X163" i="14"/>
  <c r="AC163" i="14" s="1"/>
  <c r="X865" i="14"/>
  <c r="AC865" i="14" s="1"/>
  <c r="X947" i="14"/>
  <c r="AC947" i="14" s="1"/>
  <c r="X199" i="14"/>
  <c r="AC199" i="14" s="1"/>
  <c r="X323" i="14"/>
  <c r="AC323" i="14" s="1"/>
  <c r="X353" i="14"/>
  <c r="AC353" i="14" s="1"/>
  <c r="X88" i="14"/>
  <c r="AC88" i="14" s="1"/>
  <c r="X803" i="14"/>
  <c r="AC803" i="14" s="1"/>
  <c r="X331" i="14"/>
  <c r="AC331" i="14" s="1"/>
  <c r="X524" i="14"/>
  <c r="AC524" i="14" s="1"/>
  <c r="X683" i="14"/>
  <c r="AC683" i="14" s="1"/>
  <c r="X1004" i="14"/>
  <c r="AC1004" i="14" s="1"/>
  <c r="X399" i="14"/>
  <c r="AC399" i="14" s="1"/>
  <c r="X519" i="14"/>
  <c r="AC519" i="14" s="1"/>
  <c r="X457" i="14"/>
  <c r="AC457" i="14" s="1"/>
  <c r="X200" i="14"/>
  <c r="AC200" i="14" s="1"/>
  <c r="X1009" i="14"/>
  <c r="AC1009" i="14" s="1"/>
  <c r="X881" i="14"/>
  <c r="AC881" i="14" s="1"/>
  <c r="X425" i="14"/>
  <c r="AC425" i="14" s="1"/>
  <c r="X232" i="14"/>
  <c r="AC232" i="14" s="1"/>
  <c r="X550" i="14"/>
  <c r="AC550" i="14" s="1"/>
  <c r="X469" i="14"/>
  <c r="AC469" i="14" s="1"/>
  <c r="X729" i="14"/>
  <c r="AC729" i="14" s="1"/>
  <c r="X222" i="14"/>
  <c r="AC222" i="14" s="1"/>
  <c r="X712" i="14"/>
  <c r="AC712" i="14" s="1"/>
  <c r="X342" i="14"/>
  <c r="AC342" i="14" s="1"/>
  <c r="X799" i="14"/>
  <c r="AC799" i="14" s="1"/>
  <c r="X87" i="14"/>
  <c r="AC87" i="14" s="1"/>
  <c r="X70" i="14"/>
  <c r="AC70" i="14" s="1"/>
  <c r="X889" i="14"/>
  <c r="AC889" i="14" s="1"/>
  <c r="X950" i="14"/>
  <c r="AC950" i="14" s="1"/>
  <c r="X333" i="14"/>
  <c r="AC333" i="14" s="1"/>
  <c r="X715" i="14"/>
  <c r="AC715" i="14" s="1"/>
  <c r="X67" i="14"/>
  <c r="AC67" i="14" s="1"/>
  <c r="X744" i="14"/>
  <c r="AC744" i="14" s="1"/>
  <c r="X877" i="14"/>
  <c r="AC877" i="14" s="1"/>
  <c r="X562" i="14"/>
  <c r="AC562" i="14" s="1"/>
  <c r="X841" i="14"/>
  <c r="AC841" i="14" s="1"/>
  <c r="X856" i="14"/>
  <c r="AC856" i="14" s="1"/>
  <c r="X832" i="14"/>
  <c r="AC832" i="14" s="1"/>
  <c r="X178" i="14"/>
  <c r="AC178" i="14" s="1"/>
  <c r="X596" i="14"/>
  <c r="AC596" i="14" s="1"/>
  <c r="X769" i="14"/>
  <c r="AC769" i="14" s="1"/>
  <c r="X547" i="14"/>
  <c r="AC547" i="14" s="1"/>
  <c r="X248" i="14"/>
  <c r="AC248" i="14" s="1"/>
  <c r="X452" i="14"/>
  <c r="AC452" i="14" s="1"/>
  <c r="X299" i="14"/>
  <c r="AC299" i="14" s="1"/>
  <c r="X392" i="14"/>
  <c r="AC392" i="14" s="1"/>
  <c r="X1017" i="14"/>
  <c r="AC1017" i="14" s="1"/>
  <c r="X137" i="14"/>
  <c r="AC137" i="14" s="1"/>
  <c r="X531" i="14"/>
  <c r="AC531" i="14" s="1"/>
  <c r="X986" i="14"/>
  <c r="AC986" i="14" s="1"/>
  <c r="X690" i="14"/>
  <c r="AC690" i="14" s="1"/>
  <c r="X970" i="14"/>
  <c r="AC970" i="14" s="1"/>
  <c r="X128" i="14"/>
  <c r="AC128" i="14" s="1"/>
  <c r="X544" i="14"/>
  <c r="AC544" i="14" s="1"/>
  <c r="X64" i="14"/>
  <c r="AC64" i="14" s="1"/>
  <c r="X450" i="14"/>
  <c r="AC450" i="14" s="1"/>
  <c r="X290" i="14"/>
  <c r="AC290" i="14" s="1"/>
  <c r="X916" i="14"/>
  <c r="AC916" i="14" s="1"/>
  <c r="X276" i="14"/>
  <c r="AC276" i="14" s="1"/>
  <c r="X697" i="14"/>
  <c r="AC697" i="14" s="1"/>
  <c r="X119" i="14"/>
  <c r="AC119" i="14" s="1"/>
  <c r="X487" i="14"/>
  <c r="AC487" i="14" s="1"/>
  <c r="X420" i="14"/>
  <c r="AC420" i="14" s="1"/>
  <c r="X504" i="14"/>
  <c r="AC504" i="14" s="1"/>
  <c r="X159" i="14"/>
  <c r="AC159" i="14" s="1"/>
  <c r="X801" i="14"/>
  <c r="AC801" i="14" s="1"/>
  <c r="X643" i="14"/>
  <c r="AC643" i="14" s="1"/>
  <c r="X79" i="14"/>
  <c r="AC79" i="14" s="1"/>
  <c r="X195" i="14"/>
  <c r="AC195" i="14" s="1"/>
  <c r="X161" i="14"/>
  <c r="AC161" i="14" s="1"/>
  <c r="X739" i="14"/>
  <c r="AC739" i="14" s="1"/>
  <c r="X267" i="14"/>
  <c r="AC267" i="14" s="1"/>
  <c r="X460" i="14"/>
  <c r="AC460" i="14" s="1"/>
  <c r="X555" i="14"/>
  <c r="AC555" i="14" s="1"/>
  <c r="X940" i="14"/>
  <c r="AC940" i="14" s="1"/>
  <c r="X271" i="14"/>
  <c r="AC271" i="14" s="1"/>
  <c r="X135" i="14"/>
  <c r="AC135" i="14" s="1"/>
  <c r="X329" i="14"/>
  <c r="AC329" i="14" s="1"/>
  <c r="X136" i="14"/>
  <c r="AC136" i="14" s="1"/>
  <c r="X945" i="14"/>
  <c r="AC945" i="14" s="1"/>
  <c r="X817" i="14"/>
  <c r="AC817" i="14" s="1"/>
  <c r="X233" i="14"/>
  <c r="AC233" i="14" s="1"/>
  <c r="X104" i="14"/>
  <c r="AC104" i="14" s="1"/>
  <c r="X294" i="14"/>
  <c r="AC294" i="14" s="1"/>
  <c r="X401" i="14"/>
  <c r="AC401" i="14" s="1"/>
  <c r="X974" i="14"/>
  <c r="AC974" i="14" s="1"/>
  <c r="X621" i="14"/>
  <c r="AC621" i="14" s="1"/>
  <c r="X278" i="14"/>
  <c r="AC278" i="14" s="1"/>
  <c r="X560" i="14"/>
  <c r="AC560" i="14" s="1"/>
  <c r="X245" i="14"/>
  <c r="AC245" i="14" s="1"/>
  <c r="X249" i="14"/>
  <c r="AC249" i="14" s="1"/>
  <c r="X822" i="14"/>
  <c r="AC822" i="14" s="1"/>
  <c r="X901" i="14"/>
  <c r="AC901" i="14" s="1"/>
  <c r="X189" i="14"/>
  <c r="AC189" i="14" s="1"/>
  <c r="X75" i="14"/>
  <c r="AC75" i="14" s="1"/>
  <c r="X435" i="14"/>
  <c r="AC435" i="14" s="1"/>
  <c r="X413" i="14"/>
  <c r="AC413" i="14" s="1"/>
  <c r="X207" i="14"/>
  <c r="AC207" i="14" s="1"/>
  <c r="X824" i="14"/>
  <c r="AC824" i="14" s="1"/>
  <c r="X373" i="14"/>
  <c r="AC373" i="14" s="1"/>
  <c r="X65" i="14"/>
  <c r="AC65" i="14" s="1"/>
  <c r="X976" i="14"/>
  <c r="AC976" i="14" s="1"/>
  <c r="X674" i="14"/>
  <c r="AC674" i="14" s="1"/>
  <c r="X488" i="14"/>
  <c r="AC488" i="14" s="1"/>
  <c r="X209" i="14"/>
  <c r="AC209" i="14" s="1"/>
  <c r="X274" i="14"/>
  <c r="AC274" i="14" s="1"/>
  <c r="X513" i="14"/>
  <c r="AC513" i="14" s="1"/>
  <c r="X655" i="14"/>
  <c r="AC655" i="14" s="1"/>
  <c r="X890" i="14"/>
  <c r="AC890" i="14" s="1"/>
  <c r="X570" i="14"/>
  <c r="AC570" i="14" s="1"/>
  <c r="X218" i="14"/>
  <c r="AC218" i="14" s="1"/>
  <c r="X81" i="14"/>
  <c r="AC81" i="14" s="1"/>
  <c r="X978" i="14"/>
  <c r="AC978" i="14" s="1"/>
  <c r="X658" i="14"/>
  <c r="AC658" i="14" s="1"/>
  <c r="X937" i="14"/>
  <c r="AC937" i="14" s="1"/>
  <c r="X938" i="14"/>
  <c r="AC938" i="14" s="1"/>
  <c r="X650" i="14"/>
  <c r="AC650" i="14" s="1"/>
  <c r="X330" i="14"/>
  <c r="AC330" i="14" s="1"/>
  <c r="X385" i="14"/>
  <c r="AC385" i="14" s="1"/>
  <c r="X992" i="14"/>
  <c r="AC992" i="14" s="1"/>
  <c r="X89" i="14"/>
  <c r="AC89" i="14" s="1"/>
  <c r="X543" i="14"/>
  <c r="AC543" i="14" s="1"/>
  <c r="X416" i="14"/>
  <c r="AC416" i="14" s="1"/>
  <c r="X783" i="14"/>
  <c r="AC783" i="14" s="1"/>
  <c r="X1000" i="14"/>
  <c r="AC1000" i="14" s="1"/>
  <c r="X386" i="14"/>
  <c r="AC386" i="14" s="1"/>
  <c r="X930" i="14"/>
  <c r="AC930" i="14" s="1"/>
  <c r="X601" i="14"/>
  <c r="AC601" i="14" s="1"/>
  <c r="X852" i="14"/>
  <c r="AC852" i="14" s="1"/>
  <c r="X356" i="14"/>
  <c r="AC356" i="14" s="1"/>
  <c r="X440" i="14"/>
  <c r="AC440" i="14" s="1"/>
  <c r="X737" i="14"/>
  <c r="AC737" i="14" s="1"/>
  <c r="X579" i="14"/>
  <c r="AC579" i="14" s="1"/>
  <c r="X708" i="14"/>
  <c r="AC708" i="14" s="1"/>
  <c r="X675" i="14"/>
  <c r="AC675" i="14" s="1"/>
  <c r="X49" i="14"/>
  <c r="AC49" i="14" s="1"/>
  <c r="X646" i="14"/>
  <c r="AC646" i="14" s="1"/>
  <c r="X972" i="14"/>
  <c r="AC972" i="14" s="1"/>
  <c r="X332" i="14"/>
  <c r="AC332" i="14" s="1"/>
  <c r="X491" i="14"/>
  <c r="AC491" i="14" s="1"/>
  <c r="X876" i="14"/>
  <c r="AC876" i="14" s="1"/>
  <c r="X143" i="14"/>
  <c r="AC143" i="14" s="1"/>
  <c r="X584" i="14"/>
  <c r="AC584" i="14" s="1"/>
  <c r="X72" i="14"/>
  <c r="AC72" i="14" s="1"/>
  <c r="X951" i="14"/>
  <c r="AC951" i="14" s="1"/>
  <c r="X377" i="14"/>
  <c r="AC377" i="14" s="1"/>
  <c r="X177" i="14"/>
  <c r="AC177" i="14" s="1"/>
  <c r="X105" i="14"/>
  <c r="AC105" i="14" s="1"/>
  <c r="X607" i="14"/>
  <c r="AC607" i="14" s="1"/>
  <c r="X792" i="14"/>
  <c r="AC792" i="14" s="1"/>
  <c r="X989" i="14"/>
  <c r="AC989" i="14" s="1"/>
  <c r="X337" i="14"/>
  <c r="AC337" i="14" s="1"/>
  <c r="X230" i="14"/>
  <c r="AC230" i="14" s="1"/>
  <c r="X718" i="14"/>
  <c r="AC718" i="14" s="1"/>
  <c r="X150" i="14"/>
  <c r="AC150" i="14" s="1"/>
  <c r="X496" i="14"/>
  <c r="AC496" i="14" s="1"/>
  <c r="X44" i="14"/>
  <c r="AC44" i="14" s="1"/>
  <c r="X773" i="14"/>
  <c r="AC773" i="14" s="1"/>
  <c r="X971" i="14"/>
  <c r="AC971" i="14" s="1"/>
  <c r="X604" i="14"/>
  <c r="AC604" i="14" s="1"/>
  <c r="X582" i="14"/>
  <c r="AC582" i="14" s="1"/>
  <c r="X247" i="14"/>
  <c r="AC247" i="14" s="1"/>
  <c r="X181" i="14"/>
  <c r="AC181" i="14" s="1"/>
  <c r="X818" i="14"/>
  <c r="AC818" i="14" s="1"/>
  <c r="X810" i="14"/>
  <c r="AC810" i="14" s="1"/>
  <c r="X419" i="14"/>
  <c r="AC419" i="14" s="1"/>
  <c r="X279" i="14"/>
  <c r="AC279" i="14" s="1"/>
  <c r="X344" i="14"/>
  <c r="AC344" i="14" s="1"/>
  <c r="X183" i="14"/>
  <c r="AC183" i="14" s="1"/>
  <c r="X93" i="14"/>
  <c r="AC93" i="14" s="1"/>
  <c r="X592" i="14"/>
  <c r="AC592" i="14" s="1"/>
  <c r="X250" i="14"/>
  <c r="AC250" i="14" s="1"/>
  <c r="X1010" i="14"/>
  <c r="AC1010" i="14" s="1"/>
  <c r="X201" i="14"/>
  <c r="AC201" i="14" s="1"/>
  <c r="X362" i="14"/>
  <c r="AC362" i="14" s="1"/>
  <c r="X858" i="14"/>
  <c r="AC858" i="14" s="1"/>
  <c r="X506" i="14"/>
  <c r="AC506" i="14" s="1"/>
  <c r="X154" i="14"/>
  <c r="AC154" i="14" s="1"/>
  <c r="X946" i="14"/>
  <c r="AC946" i="14" s="1"/>
  <c r="X626" i="14"/>
  <c r="AC626" i="14" s="1"/>
  <c r="X905" i="14"/>
  <c r="AC905" i="14" s="1"/>
  <c r="X906" i="14"/>
  <c r="AC906" i="14" s="1"/>
  <c r="X618" i="14"/>
  <c r="AC618" i="14" s="1"/>
  <c r="X298" i="14"/>
  <c r="AC298" i="14" s="1"/>
  <c r="X321" i="14"/>
  <c r="AC321" i="14" s="1"/>
  <c r="X952" i="14"/>
  <c r="AC952" i="14" s="1"/>
  <c r="X511" i="14"/>
  <c r="AC511" i="14" s="1"/>
  <c r="X984" i="14"/>
  <c r="AC984" i="14" s="1"/>
  <c r="X288" i="14"/>
  <c r="AC288" i="14" s="1"/>
  <c r="X599" i="14"/>
  <c r="AC599" i="14" s="1"/>
  <c r="X322" i="14"/>
  <c r="AC322" i="14" s="1"/>
  <c r="X802" i="14"/>
  <c r="AC802" i="14" s="1"/>
  <c r="X724" i="14"/>
  <c r="AC724" i="14" s="1"/>
  <c r="X907" i="14"/>
  <c r="AC907" i="14" s="1"/>
  <c r="X915" i="14"/>
  <c r="AC915" i="14" s="1"/>
  <c r="X871" i="14"/>
  <c r="AC871" i="14" s="1"/>
  <c r="X996" i="14"/>
  <c r="AC996" i="14" s="1"/>
  <c r="X228" i="14"/>
  <c r="AC228" i="14" s="1"/>
  <c r="X993" i="14"/>
  <c r="AC993" i="14" s="1"/>
  <c r="X376" i="14"/>
  <c r="AC376" i="14" s="1"/>
  <c r="X561" i="14"/>
  <c r="AC561" i="14" s="1"/>
  <c r="X644" i="14"/>
  <c r="AC644" i="14" s="1"/>
  <c r="X600" i="14"/>
  <c r="AC600" i="14" s="1"/>
  <c r="X908" i="14"/>
  <c r="AC908" i="14" s="1"/>
  <c r="X204" i="14"/>
  <c r="AC204" i="14" s="1"/>
  <c r="X812" i="14"/>
  <c r="AC812" i="14" s="1"/>
  <c r="X849" i="14"/>
  <c r="AC849" i="14" s="1"/>
  <c r="X520" i="14"/>
  <c r="AC520" i="14" s="1"/>
  <c r="X383" i="14"/>
  <c r="AC383" i="14" s="1"/>
  <c r="X695" i="14"/>
  <c r="AC695" i="14" s="1"/>
  <c r="X121" i="14"/>
  <c r="AC121" i="14" s="1"/>
  <c r="X113" i="14"/>
  <c r="AC113" i="14" s="1"/>
  <c r="X287" i="14"/>
  <c r="AC287" i="14" s="1"/>
  <c r="X728" i="14"/>
  <c r="AC728" i="14" s="1"/>
  <c r="X733" i="14"/>
  <c r="AC733" i="14" s="1"/>
  <c r="X663" i="14"/>
  <c r="AC663" i="14" s="1"/>
  <c r="X166" i="14"/>
  <c r="AC166" i="14" s="1"/>
  <c r="X632" i="14"/>
  <c r="AC632" i="14" s="1"/>
  <c r="X565" i="14"/>
  <c r="AC565" i="14" s="1"/>
  <c r="X585" i="14"/>
  <c r="AC585" i="14" s="1"/>
  <c r="X368" i="14"/>
  <c r="AC368" i="14" s="1"/>
  <c r="X593" i="14"/>
  <c r="AC593" i="14" s="1"/>
  <c r="X924" i="14"/>
  <c r="AC924" i="14" s="1"/>
  <c r="X77" i="14"/>
  <c r="AC77" i="14" s="1"/>
  <c r="X736" i="14"/>
  <c r="AC736" i="14" s="1"/>
  <c r="X665" i="14"/>
  <c r="AC665" i="14" s="1"/>
  <c r="X687" i="14"/>
  <c r="AC687" i="14" s="1"/>
  <c r="X1016" i="14"/>
  <c r="AC1016" i="14" s="1"/>
  <c r="X774" i="14"/>
  <c r="AC774" i="14" s="1"/>
  <c r="X804" i="14"/>
  <c r="AC804" i="14" s="1"/>
  <c r="X835" i="14"/>
  <c r="AC835" i="14" s="1"/>
  <c r="X961" i="14"/>
  <c r="AC961" i="14" s="1"/>
  <c r="X76" i="14"/>
  <c r="AC76" i="14" s="1"/>
  <c r="X112" i="14"/>
  <c r="AC112" i="14" s="1"/>
  <c r="X602" i="14"/>
  <c r="AC602" i="14" s="1"/>
  <c r="X969" i="14"/>
  <c r="AC969" i="14" s="1"/>
  <c r="X682" i="14"/>
  <c r="AC682" i="14" s="1"/>
  <c r="X794" i="14"/>
  <c r="AC794" i="14" s="1"/>
  <c r="X474" i="14"/>
  <c r="AC474" i="14" s="1"/>
  <c r="X122" i="14"/>
  <c r="AC122" i="14" s="1"/>
  <c r="X914" i="14"/>
  <c r="AC914" i="14" s="1"/>
  <c r="X594" i="14"/>
  <c r="AC594" i="14" s="1"/>
  <c r="X873" i="14"/>
  <c r="AC873" i="14" s="1"/>
  <c r="X874" i="14"/>
  <c r="AC874" i="14" s="1"/>
  <c r="X586" i="14"/>
  <c r="AC586" i="14" s="1"/>
  <c r="X266" i="14"/>
  <c r="AC266" i="14" s="1"/>
  <c r="X97" i="14"/>
  <c r="AC97" i="14" s="1"/>
  <c r="X864" i="14"/>
  <c r="AC864" i="14" s="1"/>
  <c r="X191" i="14"/>
  <c r="AC191" i="14" s="1"/>
  <c r="X936" i="14"/>
  <c r="AC936" i="14" s="1"/>
  <c r="X943" i="14"/>
  <c r="AC943" i="14" s="1"/>
  <c r="X160" i="14"/>
  <c r="AC160" i="14" s="1"/>
  <c r="X880" i="14"/>
  <c r="AC880" i="14" s="1"/>
  <c r="X495" i="14"/>
  <c r="AC495" i="14" s="1"/>
  <c r="X960" i="14"/>
  <c r="AC960" i="14" s="1"/>
  <c r="X66" i="14"/>
  <c r="AC66" i="14" s="1"/>
  <c r="X738" i="14"/>
  <c r="AC738" i="14" s="1"/>
  <c r="X518" i="14"/>
  <c r="AC518" i="14" s="1"/>
  <c r="X660" i="14"/>
  <c r="AC660" i="14" s="1"/>
  <c r="X27" i="14"/>
  <c r="AC27" i="14" s="1"/>
  <c r="X807" i="14"/>
  <c r="AC807" i="14" s="1"/>
  <c r="X932" i="14"/>
  <c r="AC932" i="14" s="1"/>
  <c r="X625" i="14"/>
  <c r="AC625" i="14" s="1"/>
  <c r="X312" i="14"/>
  <c r="AC312" i="14" s="1"/>
  <c r="X185" i="14"/>
  <c r="AC185" i="14" s="1"/>
  <c r="X545" i="14"/>
  <c r="AC545" i="14" s="1"/>
  <c r="X580" i="14"/>
  <c r="AC580" i="14" s="1"/>
  <c r="X536" i="14"/>
  <c r="AC536" i="14" s="1"/>
  <c r="X844" i="14"/>
  <c r="AC844" i="14" s="1"/>
  <c r="X140" i="14"/>
  <c r="AC140" i="14" s="1"/>
  <c r="X684" i="14"/>
  <c r="AC684" i="14" s="1"/>
  <c r="X721" i="14"/>
  <c r="AC721" i="14" s="1"/>
  <c r="X51" i="14"/>
  <c r="AC51" i="14" s="1"/>
  <c r="X456" i="14"/>
  <c r="AC456" i="14" s="1"/>
  <c r="X319" i="14"/>
  <c r="AC319" i="14" s="1"/>
  <c r="X631" i="14"/>
  <c r="AC631" i="14" s="1"/>
  <c r="X223" i="14"/>
  <c r="AC223" i="14" s="1"/>
  <c r="X605" i="14"/>
  <c r="AC605" i="14" s="1"/>
  <c r="X784" i="14"/>
  <c r="AC784" i="14" s="1"/>
  <c r="X381" i="14"/>
  <c r="AC381" i="14" s="1"/>
  <c r="X501" i="14"/>
  <c r="AC501" i="14" s="1"/>
  <c r="X243" i="14"/>
  <c r="AC243" i="14" s="1"/>
  <c r="X265" i="14"/>
  <c r="AC265" i="14" s="1"/>
  <c r="X304" i="14"/>
  <c r="AC304" i="14" s="1"/>
  <c r="X125" i="14"/>
  <c r="AC125" i="14" s="1"/>
  <c r="X349" i="14"/>
  <c r="AC349" i="14" s="1"/>
  <c r="B12" i="24" l="1"/>
  <c r="D24" i="12" s="1"/>
  <c r="V23" i="14"/>
  <c r="W23" i="14" s="1"/>
  <c r="X23" i="14" s="1"/>
  <c r="F13" i="14"/>
  <c r="G13" i="14" s="1"/>
  <c r="AC630" i="24"/>
  <c r="AF630" i="24" s="1"/>
  <c r="AC121" i="25"/>
  <c r="AF121" i="25" s="1"/>
  <c r="AC695" i="25"/>
  <c r="AF695" i="25" s="1"/>
  <c r="AC845" i="25"/>
  <c r="AF845" i="25" s="1"/>
  <c r="AC1000" i="25"/>
  <c r="AF1000" i="25" s="1"/>
  <c r="AC584" i="25"/>
  <c r="AF584" i="25" s="1"/>
  <c r="AC54" i="25"/>
  <c r="AF54" i="25" s="1"/>
  <c r="AC597" i="25"/>
  <c r="AF597" i="25" s="1"/>
  <c r="AC161" i="25"/>
  <c r="AF161" i="25" s="1"/>
  <c r="AC628" i="25"/>
  <c r="AF628" i="25" s="1"/>
  <c r="AC987" i="25"/>
  <c r="AF987" i="25" s="1"/>
  <c r="AC150" i="25"/>
  <c r="AF150" i="25" s="1"/>
  <c r="AC731" i="25"/>
  <c r="AF731" i="25" s="1"/>
  <c r="AC542" i="25"/>
  <c r="AF542" i="25" s="1"/>
  <c r="AC799" i="25"/>
  <c r="AF799" i="25" s="1"/>
  <c r="AC761" i="25"/>
  <c r="AF761" i="25" s="1"/>
  <c r="AC730" i="25"/>
  <c r="AF730" i="25" s="1"/>
  <c r="AC522" i="25"/>
  <c r="AF522" i="25" s="1"/>
  <c r="AC938" i="25"/>
  <c r="AF938" i="25" s="1"/>
  <c r="AC578" i="25"/>
  <c r="AF578" i="25" s="1"/>
  <c r="AC623" i="25"/>
  <c r="AF623" i="25" s="1"/>
  <c r="AC204" i="25"/>
  <c r="AF204" i="25" s="1"/>
  <c r="AC645" i="25"/>
  <c r="AF645" i="25" s="1"/>
  <c r="AC989" i="25"/>
  <c r="AF989" i="25" s="1"/>
  <c r="AC367" i="24"/>
  <c r="AF367" i="24" s="1"/>
  <c r="AC253" i="24"/>
  <c r="AF253" i="24" s="1"/>
  <c r="AC401" i="24"/>
  <c r="AF401" i="24" s="1"/>
  <c r="AC412" i="24"/>
  <c r="AF412" i="24" s="1"/>
  <c r="AC111" i="25"/>
  <c r="AF111" i="25" s="1"/>
  <c r="AC408" i="25"/>
  <c r="AF408" i="25" s="1"/>
  <c r="AC727" i="25"/>
  <c r="AF727" i="25" s="1"/>
  <c r="AC546" i="25"/>
  <c r="AF546" i="25" s="1"/>
  <c r="AC412" i="25"/>
  <c r="AF412" i="25" s="1"/>
  <c r="AC128" i="25"/>
  <c r="AF128" i="25" s="1"/>
  <c r="AC570" i="25"/>
  <c r="AF570" i="25" s="1"/>
  <c r="AC741" i="25"/>
  <c r="AF741" i="25" s="1"/>
  <c r="AC819" i="25"/>
  <c r="AF819" i="25" s="1"/>
  <c r="AC1016" i="25"/>
  <c r="AF1016" i="25" s="1"/>
  <c r="AC683" i="25"/>
  <c r="AF683" i="25" s="1"/>
  <c r="AC208" i="25"/>
  <c r="AF208" i="25" s="1"/>
  <c r="AC850" i="25"/>
  <c r="AF850" i="25" s="1"/>
  <c r="AC894" i="25"/>
  <c r="AF894" i="25" s="1"/>
  <c r="AC497" i="25"/>
  <c r="AF497" i="25" s="1"/>
  <c r="AC318" i="25"/>
  <c r="AF318" i="25" s="1"/>
  <c r="AC901" i="25"/>
  <c r="AF901" i="25" s="1"/>
  <c r="AC560" i="25"/>
  <c r="AF560" i="25" s="1"/>
  <c r="AC643" i="25"/>
  <c r="AF643" i="25" s="1"/>
  <c r="AC217" i="25"/>
  <c r="AF217" i="25" s="1"/>
  <c r="AC402" i="25"/>
  <c r="AF402" i="25" s="1"/>
  <c r="AC511" i="25"/>
  <c r="AF511" i="25" s="1"/>
  <c r="AC478" i="25"/>
  <c r="AF478" i="25" s="1"/>
  <c r="AC689" i="25"/>
  <c r="AF689" i="25" s="1"/>
  <c r="AC604" i="25"/>
  <c r="AF604" i="25" s="1"/>
  <c r="AC960" i="25"/>
  <c r="AF960" i="25" s="1"/>
  <c r="AC226" i="25"/>
  <c r="AF226" i="25" s="1"/>
  <c r="AC535" i="25"/>
  <c r="AF535" i="25" s="1"/>
  <c r="AC924" i="25"/>
  <c r="AF924" i="25" s="1"/>
  <c r="AC194" i="25"/>
  <c r="AF194" i="25" s="1"/>
  <c r="AC400" i="25"/>
  <c r="AF400" i="25" s="1"/>
  <c r="AC654" i="25"/>
  <c r="AF654" i="25" s="1"/>
  <c r="AC87" i="25"/>
  <c r="AF87" i="25" s="1"/>
  <c r="AC996" i="25"/>
  <c r="AF996" i="25" s="1"/>
  <c r="AC717" i="25"/>
  <c r="AF717" i="25" s="1"/>
  <c r="AC967" i="25"/>
  <c r="AF967" i="25" s="1"/>
  <c r="AC772" i="25"/>
  <c r="AF772" i="25" s="1"/>
  <c r="AC976" i="25"/>
  <c r="AF976" i="25" s="1"/>
  <c r="AC944" i="25"/>
  <c r="AF944" i="25" s="1"/>
  <c r="AC823" i="25"/>
  <c r="AF823" i="25" s="1"/>
  <c r="AC283" i="25"/>
  <c r="AF283" i="25" s="1"/>
  <c r="AC561" i="25"/>
  <c r="AF561" i="25" s="1"/>
  <c r="AC59" i="25"/>
  <c r="AF59" i="25" s="1"/>
  <c r="AC658" i="25"/>
  <c r="AF658" i="25" s="1"/>
  <c r="AC299" i="25"/>
  <c r="AF299" i="25" s="1"/>
  <c r="AC386" i="25"/>
  <c r="AF386" i="25" s="1"/>
  <c r="AC178" i="25"/>
  <c r="AF178" i="25" s="1"/>
  <c r="AC609" i="25"/>
  <c r="AF609" i="25" s="1"/>
  <c r="AC870" i="25"/>
  <c r="AF870" i="25" s="1"/>
  <c r="AC123" i="25"/>
  <c r="AF123" i="25" s="1"/>
  <c r="AC457" i="25"/>
  <c r="AF457" i="25" s="1"/>
  <c r="AC98" i="25"/>
  <c r="AF98" i="25" s="1"/>
  <c r="AC520" i="25"/>
  <c r="AF520" i="25" s="1"/>
  <c r="AC370" i="25"/>
  <c r="AF370" i="25" s="1"/>
  <c r="AC165" i="25"/>
  <c r="AF165" i="25" s="1"/>
  <c r="AC828" i="25"/>
  <c r="AF828" i="25" s="1"/>
  <c r="AC392" i="25"/>
  <c r="AF392" i="25" s="1"/>
  <c r="AC88" i="25"/>
  <c r="AF88" i="25" s="1"/>
  <c r="AC673" i="25"/>
  <c r="AF673" i="25" s="1"/>
  <c r="AC1010" i="25"/>
  <c r="AF1010" i="25" s="1"/>
  <c r="AC416" i="25"/>
  <c r="AF416" i="25" s="1"/>
  <c r="AC890" i="25"/>
  <c r="AF890" i="25" s="1"/>
  <c r="AC434" i="25"/>
  <c r="AF434" i="25" s="1"/>
  <c r="AC608" i="25"/>
  <c r="AF608" i="25" s="1"/>
  <c r="AC545" i="25"/>
  <c r="AF545" i="25" s="1"/>
  <c r="AC254" i="25"/>
  <c r="AF254" i="25" s="1"/>
  <c r="AC666" i="25"/>
  <c r="AF666" i="25" s="1"/>
  <c r="AC722" i="25"/>
  <c r="AF722" i="25" s="1"/>
  <c r="AC325" i="25"/>
  <c r="AF325" i="25" s="1"/>
  <c r="AC145" i="25"/>
  <c r="AF145" i="25" s="1"/>
  <c r="AC338" i="25"/>
  <c r="AF338" i="25" s="1"/>
  <c r="AC529" i="25"/>
  <c r="AF529" i="25" s="1"/>
  <c r="AC639" i="25"/>
  <c r="AF639" i="25" s="1"/>
  <c r="AC134" i="25"/>
  <c r="AF134" i="25" s="1"/>
  <c r="AC173" i="25"/>
  <c r="AF173" i="25" s="1"/>
  <c r="AC965" i="25"/>
  <c r="AF965" i="25" s="1"/>
  <c r="AC867" i="25"/>
  <c r="AF867" i="25" s="1"/>
  <c r="AC188" i="25"/>
  <c r="AF188" i="25" s="1"/>
  <c r="AC256" i="25"/>
  <c r="AF256" i="25" s="1"/>
  <c r="AC775" i="25"/>
  <c r="AF775" i="25" s="1"/>
  <c r="AC982" i="25"/>
  <c r="AF982" i="25" s="1"/>
  <c r="AC925" i="25"/>
  <c r="AF925" i="25" s="1"/>
  <c r="AC531" i="25"/>
  <c r="AF531" i="25" s="1"/>
  <c r="AC84" i="25"/>
  <c r="AF84" i="25" s="1"/>
  <c r="AC1017" i="25"/>
  <c r="AF1017" i="25" s="1"/>
  <c r="AC462" i="25"/>
  <c r="AF462" i="25" s="1"/>
  <c r="AC357" i="25"/>
  <c r="AF357" i="25" s="1"/>
  <c r="AC354" i="25"/>
  <c r="AF354" i="25" s="1"/>
  <c r="AC482" i="25"/>
  <c r="AF482" i="25" s="1"/>
  <c r="AC187" i="25"/>
  <c r="AF187" i="25" s="1"/>
  <c r="AC480" i="25"/>
  <c r="AF480" i="25" s="1"/>
  <c r="AC201" i="25"/>
  <c r="AF201" i="25" s="1"/>
  <c r="AC966" i="25"/>
  <c r="AF966" i="25" s="1"/>
  <c r="AC952" i="25"/>
  <c r="AF952" i="25" s="1"/>
  <c r="AC341" i="25"/>
  <c r="AF341" i="25" s="1"/>
  <c r="AC444" i="25"/>
  <c r="AF444" i="25" s="1"/>
  <c r="AC252" i="25"/>
  <c r="AF252" i="25" s="1"/>
  <c r="AC231" i="25"/>
  <c r="AF231" i="25" s="1"/>
  <c r="AC784" i="25"/>
  <c r="AF784" i="25" s="1"/>
  <c r="AC670" i="25"/>
  <c r="AF670" i="25" s="1"/>
  <c r="AC29" i="25"/>
  <c r="AF29" i="25" s="1"/>
  <c r="AC693" i="25"/>
  <c r="AF693" i="25" s="1"/>
  <c r="AC157" i="25"/>
  <c r="AF157" i="25" s="1"/>
  <c r="AC131" i="25"/>
  <c r="AF131" i="25" s="1"/>
  <c r="AC527" i="25"/>
  <c r="AF527" i="25" s="1"/>
  <c r="AC596" i="25"/>
  <c r="AF596" i="25" s="1"/>
  <c r="AC991" i="25"/>
  <c r="AF991" i="25" s="1"/>
  <c r="AC757" i="25"/>
  <c r="AF757" i="25" s="1"/>
  <c r="AC177" i="25"/>
  <c r="AF177" i="25" s="1"/>
  <c r="AC79" i="25"/>
  <c r="AF79" i="25" s="1"/>
  <c r="AC353" i="25"/>
  <c r="AF353" i="25" s="1"/>
  <c r="AC1020" i="25"/>
  <c r="AF1020" i="25" s="1"/>
  <c r="AC455" i="25"/>
  <c r="AF455" i="25" s="1"/>
  <c r="AC610" i="25"/>
  <c r="AF610" i="25" s="1"/>
  <c r="AC582" i="25"/>
  <c r="AF582" i="25" s="1"/>
  <c r="AC136" i="25"/>
  <c r="AF136" i="25" s="1"/>
  <c r="AC47" i="25"/>
  <c r="AF47" i="25" s="1"/>
  <c r="AC592" i="25"/>
  <c r="AF592" i="25" s="1"/>
  <c r="AC815" i="25"/>
  <c r="AF815" i="25" s="1"/>
  <c r="AC295" i="25"/>
  <c r="AF295" i="25" s="1"/>
  <c r="AC518" i="25"/>
  <c r="AF518" i="25" s="1"/>
  <c r="AC804" i="25"/>
  <c r="AF804" i="25" s="1"/>
  <c r="AC964" i="25"/>
  <c r="AF964" i="25" s="1"/>
  <c r="AC445" i="25"/>
  <c r="AF445" i="25" s="1"/>
  <c r="AC437" i="25"/>
  <c r="AF437" i="25" s="1"/>
  <c r="AC833" i="25"/>
  <c r="AF833" i="25" s="1"/>
  <c r="AC892" i="25"/>
  <c r="AF892" i="25" s="1"/>
  <c r="AC234" i="25"/>
  <c r="AF234" i="25" s="1"/>
  <c r="AC353" i="24"/>
  <c r="AF353" i="24" s="1"/>
  <c r="AC431" i="25"/>
  <c r="AF431" i="25" s="1"/>
  <c r="AC344" i="25"/>
  <c r="AF344" i="25" s="1"/>
  <c r="AC835" i="25"/>
  <c r="AF835" i="25" s="1"/>
  <c r="AC855" i="25"/>
  <c r="AF855" i="25" s="1"/>
  <c r="AC435" i="25"/>
  <c r="AF435" i="25" s="1"/>
  <c r="AC61" i="25"/>
  <c r="AF61" i="25" s="1"/>
  <c r="AC41" i="25"/>
  <c r="AF41" i="25" s="1"/>
  <c r="AC517" i="25"/>
  <c r="AF517" i="25" s="1"/>
  <c r="AC224" i="25"/>
  <c r="AF224" i="25" s="1"/>
  <c r="AC999" i="25"/>
  <c r="AF999" i="25" s="1"/>
  <c r="AC312" i="25"/>
  <c r="AF312" i="25" s="1"/>
  <c r="AC27" i="25"/>
  <c r="AF27" i="25" s="1"/>
  <c r="AC107" i="25"/>
  <c r="AF107" i="25" s="1"/>
  <c r="AC46" i="25"/>
  <c r="AF46" i="25" s="1"/>
  <c r="AC139" i="25"/>
  <c r="AF139" i="25" s="1"/>
  <c r="AC212" i="24"/>
  <c r="AF212" i="24" s="1"/>
  <c r="AC498" i="25"/>
  <c r="AF498" i="25" s="1"/>
  <c r="AC837" i="25"/>
  <c r="AF837" i="25" s="1"/>
  <c r="AC905" i="25"/>
  <c r="AF905" i="25" s="1"/>
  <c r="AC334" i="25"/>
  <c r="AF334" i="25" s="1"/>
  <c r="AC856" i="25"/>
  <c r="AF856" i="25" s="1"/>
  <c r="AC548" i="25"/>
  <c r="AF548" i="25" s="1"/>
  <c r="AC197" i="25"/>
  <c r="AF197" i="25" s="1"/>
  <c r="AC588" i="25"/>
  <c r="AF588" i="25" s="1"/>
  <c r="AC504" i="25"/>
  <c r="AF504" i="25" s="1"/>
  <c r="AC528" i="25"/>
  <c r="AF528" i="25" s="1"/>
  <c r="AC652" i="25"/>
  <c r="AF652" i="25" s="1"/>
  <c r="AC622" i="25"/>
  <c r="AF622" i="25" s="1"/>
  <c r="AC377" i="25"/>
  <c r="AF377" i="25" s="1"/>
  <c r="AC626" i="25"/>
  <c r="AF626" i="25" s="1"/>
  <c r="AC716" i="25"/>
  <c r="AF716" i="25" s="1"/>
  <c r="AC453" i="25"/>
  <c r="AF453" i="25" s="1"/>
  <c r="AC803" i="25"/>
  <c r="AF803" i="25" s="1"/>
  <c r="AC126" i="25"/>
  <c r="AF126" i="25" s="1"/>
  <c r="AC365" i="25"/>
  <c r="AF365" i="25" s="1"/>
  <c r="AC881" i="25"/>
  <c r="AF881" i="25" s="1"/>
  <c r="AC397" i="25"/>
  <c r="AF397" i="25" s="1"/>
  <c r="AC568" i="25"/>
  <c r="AF568" i="25" s="1"/>
  <c r="AC356" i="25"/>
  <c r="AF356" i="25" s="1"/>
  <c r="AC844" i="25"/>
  <c r="AF844" i="25" s="1"/>
  <c r="AC650" i="25"/>
  <c r="AF650" i="25" s="1"/>
  <c r="AC526" i="25"/>
  <c r="AF526" i="25" s="1"/>
  <c r="AC637" i="25"/>
  <c r="AF637" i="25" s="1"/>
  <c r="AC1009" i="25"/>
  <c r="AF1009" i="25" s="1"/>
  <c r="AC631" i="25"/>
  <c r="AF631" i="25" s="1"/>
  <c r="AC985" i="25"/>
  <c r="AF985" i="25" s="1"/>
  <c r="AC129" i="25"/>
  <c r="AF129" i="25" s="1"/>
  <c r="AC118" i="25"/>
  <c r="AF118" i="25" s="1"/>
  <c r="AC871" i="25"/>
  <c r="AF871" i="25" s="1"/>
  <c r="AC625" i="25"/>
  <c r="AF625" i="25" s="1"/>
  <c r="AC860" i="25"/>
  <c r="AF860" i="25" s="1"/>
  <c r="AC902" i="25"/>
  <c r="AF902" i="25" s="1"/>
  <c r="AC179" i="25"/>
  <c r="AF179" i="25" s="1"/>
  <c r="AC393" i="25"/>
  <c r="AF393" i="25" s="1"/>
  <c r="AC58" i="25"/>
  <c r="AF58" i="25" s="1"/>
  <c r="AC641" i="25"/>
  <c r="AF641" i="25" s="1"/>
  <c r="AC330" i="25"/>
  <c r="AF330" i="25" s="1"/>
  <c r="AC140" i="25"/>
  <c r="AF140" i="25" s="1"/>
  <c r="AC289" i="25"/>
  <c r="AF289" i="25" s="1"/>
  <c r="AC281" i="25"/>
  <c r="AF281" i="25" s="1"/>
  <c r="AC127" i="25"/>
  <c r="AF127" i="25" s="1"/>
  <c r="AC414" i="25"/>
  <c r="AF414" i="25" s="1"/>
  <c r="AC233" i="25"/>
  <c r="AF233" i="25" s="1"/>
  <c r="AC1005" i="25"/>
  <c r="AF1005" i="25" s="1"/>
  <c r="AC725" i="25"/>
  <c r="AF725" i="25" s="1"/>
  <c r="AC168" i="25"/>
  <c r="AF168" i="25" s="1"/>
  <c r="AC196" i="25"/>
  <c r="AF196" i="25" s="1"/>
  <c r="AC779" i="25"/>
  <c r="AF779" i="25" s="1"/>
  <c r="AC68" i="25"/>
  <c r="AF68" i="25" s="1"/>
  <c r="AC1002" i="25"/>
  <c r="AF1002" i="25" s="1"/>
  <c r="AC332" i="25"/>
  <c r="AF332" i="25" s="1"/>
  <c r="AC259" i="25"/>
  <c r="AF259" i="25" s="1"/>
  <c r="AC363" i="25"/>
  <c r="AF363" i="25" s="1"/>
  <c r="AC678" i="25"/>
  <c r="AF678" i="25" s="1"/>
  <c r="AC859" i="25"/>
  <c r="AF859" i="25" s="1"/>
  <c r="AC501" i="25"/>
  <c r="AF501" i="25" s="1"/>
  <c r="AC321" i="25"/>
  <c r="AF321" i="25" s="1"/>
  <c r="AC36" i="25"/>
  <c r="AF36" i="25" s="1"/>
  <c r="AC367" i="25"/>
  <c r="AF367" i="25" s="1"/>
  <c r="AC796" i="25"/>
  <c r="AF796" i="25" s="1"/>
  <c r="AC399" i="25"/>
  <c r="AF399" i="25" s="1"/>
  <c r="AC110" i="25"/>
  <c r="AF110" i="25" s="1"/>
  <c r="AC886" i="25"/>
  <c r="AF886" i="25" s="1"/>
  <c r="AC620" i="25"/>
  <c r="AF620" i="25" s="1"/>
  <c r="AC657" i="25"/>
  <c r="AF657" i="25" s="1"/>
  <c r="AC70" i="25"/>
  <c r="AF70" i="25" s="1"/>
  <c r="AC43" i="25"/>
  <c r="AF43" i="25" s="1"/>
  <c r="AC879" i="25"/>
  <c r="AF879" i="25" s="1"/>
  <c r="AC787" i="25"/>
  <c r="AF787" i="25" s="1"/>
  <c r="AC746" i="25"/>
  <c r="AF746" i="25" s="1"/>
  <c r="AC369" i="25"/>
  <c r="AF369" i="25" s="1"/>
  <c r="AC1011" i="25"/>
  <c r="AF1011" i="25" s="1"/>
  <c r="AC310" i="25"/>
  <c r="AF310" i="25" s="1"/>
  <c r="AC712" i="25"/>
  <c r="AF712" i="25" s="1"/>
  <c r="AC887" i="25"/>
  <c r="AF887" i="25" s="1"/>
  <c r="AC449" i="25"/>
  <c r="AF449" i="25" s="1"/>
  <c r="AC831" i="25"/>
  <c r="AF831" i="25" s="1"/>
  <c r="AC239" i="25"/>
  <c r="AF239" i="25" s="1"/>
  <c r="AC590" i="25"/>
  <c r="AF590" i="25" s="1"/>
  <c r="AC972" i="25"/>
  <c r="AF972" i="25" s="1"/>
  <c r="AC851" i="25"/>
  <c r="AF851" i="25" s="1"/>
  <c r="AC950" i="25"/>
  <c r="AF950" i="25" s="1"/>
  <c r="AC124" i="25"/>
  <c r="AF124" i="25" s="1"/>
  <c r="AC343" i="25"/>
  <c r="AF343" i="25" s="1"/>
  <c r="AC532" i="25"/>
  <c r="AF532" i="25" s="1"/>
  <c r="AC753" i="25"/>
  <c r="AF753" i="25" s="1"/>
  <c r="AC798" i="25"/>
  <c r="AF798" i="25" s="1"/>
  <c r="AC238" i="25"/>
  <c r="AF238" i="25" s="1"/>
  <c r="AC843" i="25"/>
  <c r="AF843" i="25" s="1"/>
  <c r="AC606" i="25"/>
  <c r="AF606" i="25" s="1"/>
  <c r="AC668" i="25"/>
  <c r="AF668" i="25" s="1"/>
  <c r="AC419" i="25"/>
  <c r="AF419" i="25" s="1"/>
  <c r="AC651" i="25"/>
  <c r="AF651" i="25" s="1"/>
  <c r="AC936" i="25"/>
  <c r="AF936" i="25" s="1"/>
  <c r="AC702" i="25"/>
  <c r="AF702" i="25" s="1"/>
  <c r="AC143" i="25"/>
  <c r="AF143" i="25" s="1"/>
  <c r="AC919" i="25"/>
  <c r="AF919" i="25" s="1"/>
  <c r="AC81" i="25"/>
  <c r="AF81" i="25" s="1"/>
  <c r="AC632" i="25"/>
  <c r="AF632" i="25" s="1"/>
  <c r="AC816" i="25"/>
  <c r="AF816" i="25" s="1"/>
  <c r="AC125" i="25"/>
  <c r="AF125" i="25" s="1"/>
  <c r="AC633" i="25"/>
  <c r="AF633" i="25" s="1"/>
  <c r="AC624" i="25"/>
  <c r="AF624" i="25" s="1"/>
  <c r="AC335" i="25"/>
  <c r="AF335" i="25" s="1"/>
  <c r="AC826" i="25"/>
  <c r="AF826" i="25" s="1"/>
  <c r="AC313" i="25"/>
  <c r="AF313" i="25" s="1"/>
  <c r="AC659" i="25"/>
  <c r="AF659" i="25" s="1"/>
  <c r="AC662" i="25"/>
  <c r="AF662" i="25" s="1"/>
  <c r="AC347" i="25"/>
  <c r="AF347" i="25" s="1"/>
  <c r="AC442" i="25"/>
  <c r="AF442" i="25" s="1"/>
  <c r="AC968" i="25"/>
  <c r="AF968" i="25" s="1"/>
  <c r="AC849" i="25"/>
  <c r="AF849" i="25" s="1"/>
  <c r="AC726" i="25"/>
  <c r="AF726" i="25" s="1"/>
  <c r="AC175" i="25"/>
  <c r="AF175" i="25" s="1"/>
  <c r="AC916" i="25"/>
  <c r="AF916" i="25" s="1"/>
  <c r="AC163" i="25"/>
  <c r="AF163" i="25" s="1"/>
  <c r="AC369" i="24"/>
  <c r="AF369" i="24" s="1"/>
  <c r="AC271" i="24"/>
  <c r="AF271" i="24" s="1"/>
  <c r="AC264" i="24"/>
  <c r="AF264" i="24" s="1"/>
  <c r="AC247" i="24"/>
  <c r="AF247" i="24" s="1"/>
  <c r="AC471" i="24"/>
  <c r="AF471" i="24" s="1"/>
  <c r="AC436" i="24"/>
  <c r="AF436" i="24" s="1"/>
  <c r="AC101" i="25"/>
  <c r="AF101" i="25" s="1"/>
  <c r="AC432" i="25"/>
  <c r="AF432" i="25" s="1"/>
  <c r="AC244" i="25"/>
  <c r="AF244" i="25" s="1"/>
  <c r="AC120" i="25"/>
  <c r="AF120" i="25" s="1"/>
  <c r="AC500" i="25"/>
  <c r="AF500" i="25" s="1"/>
  <c r="AC994" i="25"/>
  <c r="AF994" i="25" s="1"/>
  <c r="AC304" i="25"/>
  <c r="AF304" i="25" s="1"/>
  <c r="AC228" i="25"/>
  <c r="AF228" i="25" s="1"/>
  <c r="AC679" i="25"/>
  <c r="AF679" i="25" s="1"/>
  <c r="AC44" i="25"/>
  <c r="AF44" i="25" s="1"/>
  <c r="AC800" i="25"/>
  <c r="AF800" i="25" s="1"/>
  <c r="AC368" i="25"/>
  <c r="AF368" i="25" s="1"/>
  <c r="AC516" i="25"/>
  <c r="AF516" i="25" s="1"/>
  <c r="AC349" i="25"/>
  <c r="AF349" i="25" s="1"/>
  <c r="AC67" i="25"/>
  <c r="AF67" i="25" s="1"/>
  <c r="AC100" i="25"/>
  <c r="AF100" i="25" s="1"/>
  <c r="AC417" i="25"/>
  <c r="AF417" i="25" s="1"/>
  <c r="AC294" i="25"/>
  <c r="AF294" i="25" s="1"/>
  <c r="AC642" i="25"/>
  <c r="AF642" i="25" s="1"/>
  <c r="AC122" i="25"/>
  <c r="AF122" i="25" s="1"/>
  <c r="AC403" i="25"/>
  <c r="AF403" i="25" s="1"/>
  <c r="AC424" i="25"/>
  <c r="AF424" i="25" s="1"/>
  <c r="AC862" i="25"/>
  <c r="AF862" i="25" s="1"/>
  <c r="AC648" i="25"/>
  <c r="AF648" i="25" s="1"/>
  <c r="AC494" i="25"/>
  <c r="AF494" i="25" s="1"/>
  <c r="AC426" i="25"/>
  <c r="AF426" i="25" s="1"/>
  <c r="AC339" i="25"/>
  <c r="AF339" i="25" s="1"/>
  <c r="AC467" i="25"/>
  <c r="AF467" i="25" s="1"/>
  <c r="AC780" i="25"/>
  <c r="AF780" i="25" s="1"/>
  <c r="AC524" i="25"/>
  <c r="AF524" i="25" s="1"/>
  <c r="AC410" i="25"/>
  <c r="AF410" i="25" s="1"/>
  <c r="AC21" i="25"/>
  <c r="AF21" i="25" s="1"/>
  <c r="AC180" i="25"/>
  <c r="AF180" i="25" s="1"/>
  <c r="AC55" i="25"/>
  <c r="AF55" i="25" s="1"/>
  <c r="AC736" i="25"/>
  <c r="AF736" i="25" s="1"/>
  <c r="AC990" i="25"/>
  <c r="AF990" i="25" s="1"/>
  <c r="AC553" i="25"/>
  <c r="AF553" i="25" s="1"/>
  <c r="AC558" i="25"/>
  <c r="AF558" i="25" s="1"/>
  <c r="AC885" i="25"/>
  <c r="AF885" i="25" s="1"/>
  <c r="AC827" i="25"/>
  <c r="AF827" i="25" s="1"/>
  <c r="AC469" i="25"/>
  <c r="AF469" i="25" s="1"/>
  <c r="AC155" i="25"/>
  <c r="AF155" i="25" s="1"/>
  <c r="AC132" i="25"/>
  <c r="AF132" i="25" s="1"/>
  <c r="AC222" i="25"/>
  <c r="AF222" i="25" s="1"/>
  <c r="AC825" i="25"/>
  <c r="AF825" i="25" s="1"/>
  <c r="AC729" i="25"/>
  <c r="AF729" i="25" s="1"/>
  <c r="AC572" i="25"/>
  <c r="AF572" i="25" s="1"/>
  <c r="AC878" i="25"/>
  <c r="AF878" i="25" s="1"/>
  <c r="AC656" i="25"/>
  <c r="AF656" i="25" s="1"/>
  <c r="AC864" i="25"/>
  <c r="AF864" i="25" s="1"/>
  <c r="AC840" i="25"/>
  <c r="AF840" i="25" s="1"/>
  <c r="AC326" i="25"/>
  <c r="AF326" i="25" s="1"/>
  <c r="AC306" i="25"/>
  <c r="AF306" i="25" s="1"/>
  <c r="AC509" i="25"/>
  <c r="AF509" i="25" s="1"/>
  <c r="AC740" i="25"/>
  <c r="AF740" i="25" s="1"/>
  <c r="AC744" i="25"/>
  <c r="AF744" i="25" s="1"/>
  <c r="AC77" i="25"/>
  <c r="AF77" i="25" s="1"/>
  <c r="AC536" i="25"/>
  <c r="AF536" i="25" s="1"/>
  <c r="AC189" i="25"/>
  <c r="AF189" i="25" s="1"/>
  <c r="AC438" i="25"/>
  <c r="AF438" i="25" s="1"/>
  <c r="AC940" i="25"/>
  <c r="AF940" i="25" s="1"/>
  <c r="AC547" i="25"/>
  <c r="AF547" i="25" s="1"/>
  <c r="AC372" i="25"/>
  <c r="AF372" i="25" s="1"/>
  <c r="AC427" i="25"/>
  <c r="AF427" i="25" s="1"/>
  <c r="AC1012" i="25"/>
  <c r="AF1012" i="25" s="1"/>
  <c r="AC273" i="25"/>
  <c r="AF273" i="25" s="1"/>
  <c r="AC707" i="25"/>
  <c r="AF707" i="25" s="1"/>
  <c r="AC567" i="25"/>
  <c r="AF567" i="25" s="1"/>
  <c r="AC980" i="25"/>
  <c r="AF980" i="25" s="1"/>
  <c r="AC316" i="25"/>
  <c r="AF316" i="25" s="1"/>
  <c r="AC946" i="25"/>
  <c r="AF946" i="25" s="1"/>
  <c r="AC409" i="25"/>
  <c r="AF409" i="25" s="1"/>
  <c r="AC439" i="25"/>
  <c r="AF439" i="25" s="1"/>
  <c r="AC380" i="25"/>
  <c r="AF380" i="25" s="1"/>
  <c r="AC362" i="25"/>
  <c r="AF362" i="25" s="1"/>
  <c r="AC820" i="25"/>
  <c r="AF820" i="25" s="1"/>
  <c r="AC360" i="25"/>
  <c r="AF360" i="25" s="1"/>
  <c r="AC476" i="25"/>
  <c r="AF476" i="25" s="1"/>
  <c r="AC425" i="25"/>
  <c r="AF425" i="25" s="1"/>
  <c r="AC487" i="25"/>
  <c r="AF487" i="25" s="1"/>
  <c r="AC992" i="25"/>
  <c r="AF992" i="25" s="1"/>
  <c r="AC543" i="25"/>
  <c r="AF543" i="25" s="1"/>
  <c r="AC379" i="25"/>
  <c r="AF379" i="25" s="1"/>
  <c r="AC694" i="25"/>
  <c r="AF694" i="25" s="1"/>
  <c r="AC262" i="25"/>
  <c r="AF262" i="25" s="1"/>
  <c r="AC963" i="25"/>
  <c r="AF963" i="25" s="1"/>
  <c r="AC266" i="25"/>
  <c r="AF266" i="25" s="1"/>
  <c r="AC771" i="25"/>
  <c r="AF771" i="25" s="1"/>
  <c r="AC388" i="25"/>
  <c r="AF388" i="25" s="1"/>
  <c r="AC575" i="25"/>
  <c r="AF575" i="25" s="1"/>
  <c r="AC381" i="25"/>
  <c r="AF381" i="25" s="1"/>
  <c r="AC953" i="25"/>
  <c r="AF953" i="25" s="1"/>
  <c r="AC889" i="25"/>
  <c r="AF889" i="25" s="1"/>
  <c r="AC752" i="25"/>
  <c r="AF752" i="25" s="1"/>
  <c r="AC580" i="25"/>
  <c r="AF580" i="25" s="1"/>
  <c r="AC512" i="25"/>
  <c r="AF512" i="25" s="1"/>
  <c r="AC471" i="25"/>
  <c r="AF471" i="25" s="1"/>
  <c r="AC314" i="25"/>
  <c r="AF314" i="25" s="1"/>
  <c r="AC253" i="25"/>
  <c r="AF253" i="25" s="1"/>
  <c r="AC534" i="25"/>
  <c r="AF534" i="25" s="1"/>
  <c r="AC264" i="25"/>
  <c r="AF264" i="25" s="1"/>
  <c r="AC319" i="25"/>
  <c r="AF319" i="25" s="1"/>
  <c r="AC686" i="25"/>
  <c r="AF686" i="25" s="1"/>
  <c r="AC450" i="25"/>
  <c r="AF450" i="25" s="1"/>
  <c r="AC941" i="25"/>
  <c r="AF941" i="25" s="1"/>
  <c r="AC830" i="25"/>
  <c r="AF830" i="25" s="1"/>
  <c r="AC537" i="25"/>
  <c r="AF537" i="25" s="1"/>
  <c r="AC106" i="25"/>
  <c r="AF106" i="25" s="1"/>
  <c r="AC130" i="25"/>
  <c r="AF130" i="25" s="1"/>
  <c r="AC929" i="25"/>
  <c r="AF929" i="25" s="1"/>
  <c r="AC115" i="25"/>
  <c r="AF115" i="25" s="1"/>
  <c r="AC57" i="25"/>
  <c r="AF57" i="25" s="1"/>
  <c r="AC271" i="25"/>
  <c r="AF271" i="25" s="1"/>
  <c r="AC918" i="25"/>
  <c r="AF918" i="25" s="1"/>
  <c r="AG918" i="25" s="1"/>
  <c r="AC361" i="25"/>
  <c r="AF361" i="25" s="1"/>
  <c r="AC263" i="25"/>
  <c r="AF263" i="25" s="1"/>
  <c r="AC96" i="25"/>
  <c r="AF96" i="25" s="1"/>
  <c r="AC159" i="25"/>
  <c r="AF159" i="25" s="1"/>
  <c r="AC1019" i="25"/>
  <c r="AF1019" i="25" s="1"/>
  <c r="AC460" i="25"/>
  <c r="AF460" i="25" s="1"/>
  <c r="AC739" i="25"/>
  <c r="AF739" i="25" s="1"/>
  <c r="AG739" i="25" s="1"/>
  <c r="AC730" i="24"/>
  <c r="AF730" i="24" s="1"/>
  <c r="AC698" i="25"/>
  <c r="AF698" i="25" s="1"/>
  <c r="AC943" i="25"/>
  <c r="AF943" i="25" s="1"/>
  <c r="AC472" i="25"/>
  <c r="AF472" i="25" s="1"/>
  <c r="AC915" i="25"/>
  <c r="AF915" i="25" s="1"/>
  <c r="AC627" i="25"/>
  <c r="AF627" i="25" s="1"/>
  <c r="AC988" i="25"/>
  <c r="AF988" i="25" s="1"/>
  <c r="AC525" i="25"/>
  <c r="AF525" i="25" s="1"/>
  <c r="AC436" i="25"/>
  <c r="AF436" i="25" s="1"/>
  <c r="AC496" i="25"/>
  <c r="AF496" i="25" s="1"/>
  <c r="AC834" i="25"/>
  <c r="AF834" i="25" s="1"/>
  <c r="AC510" i="25"/>
  <c r="AF510" i="25" s="1"/>
  <c r="AC105" i="25"/>
  <c r="AF105" i="25" s="1"/>
  <c r="AC574" i="25"/>
  <c r="AF574" i="25" s="1"/>
  <c r="AC443" i="25"/>
  <c r="AF443" i="25" s="1"/>
  <c r="AC748" i="25"/>
  <c r="AF748" i="25" s="1"/>
  <c r="AC73" i="25"/>
  <c r="AF73" i="25" s="1"/>
  <c r="AC267" i="25"/>
  <c r="AF267" i="25" s="1"/>
  <c r="AC926" i="25"/>
  <c r="AF926" i="25" s="1"/>
  <c r="AC296" i="25"/>
  <c r="AF296" i="25" s="1"/>
  <c r="AC33" i="25"/>
  <c r="AF33" i="25" s="1"/>
  <c r="AC277" i="25"/>
  <c r="AF277" i="25" s="1"/>
  <c r="AC764" i="25"/>
  <c r="AF764" i="25" s="1"/>
  <c r="AC877" i="25"/>
  <c r="AF877" i="25" s="1"/>
  <c r="AC806" i="25"/>
  <c r="AF806" i="25" s="1"/>
  <c r="AC51" i="25"/>
  <c r="AF51" i="25" s="1"/>
  <c r="AC789" i="25"/>
  <c r="AF789" i="25" s="1"/>
  <c r="AC254" i="24"/>
  <c r="AF254" i="24" s="1"/>
  <c r="AC431" i="24"/>
  <c r="AF431" i="24" s="1"/>
  <c r="AC448" i="25"/>
  <c r="AF448" i="25" s="1"/>
  <c r="AC768" i="25"/>
  <c r="AF768" i="25" s="1"/>
  <c r="AC42" i="25"/>
  <c r="AF42" i="25" s="1"/>
  <c r="AC997" i="25"/>
  <c r="AF997" i="25" s="1"/>
  <c r="AC607" i="25"/>
  <c r="AF607" i="25" s="1"/>
  <c r="AC983" i="25"/>
  <c r="AF983" i="25" s="1"/>
  <c r="AC446" i="25"/>
  <c r="AF446" i="25" s="1"/>
  <c r="AC832" i="25"/>
  <c r="AF832" i="25" s="1"/>
  <c r="AC104" i="25"/>
  <c r="AF104" i="25" s="1"/>
  <c r="AC186" i="25"/>
  <c r="AF186" i="25" s="1"/>
  <c r="AC782" i="25"/>
  <c r="AF782" i="25" s="1"/>
  <c r="AC906" i="25"/>
  <c r="AF906" i="25" s="1"/>
  <c r="AC519" i="25"/>
  <c r="AF519" i="25" s="1"/>
  <c r="AC981" i="25"/>
  <c r="AF981" i="25" s="1"/>
  <c r="AC818" i="25"/>
  <c r="AF818" i="25" s="1"/>
  <c r="AC811" i="25"/>
  <c r="AF811" i="25" s="1"/>
  <c r="AC236" i="25"/>
  <c r="AF236" i="25" s="1"/>
  <c r="AC249" i="25"/>
  <c r="AF249" i="25" s="1"/>
  <c r="AC198" i="25"/>
  <c r="AF198" i="25" s="1"/>
  <c r="AC292" i="25"/>
  <c r="AF292" i="25" s="1"/>
  <c r="AC440" i="25"/>
  <c r="AF440" i="25" s="1"/>
  <c r="AC549" i="25"/>
  <c r="AF549" i="25" s="1"/>
  <c r="AC385" i="25"/>
  <c r="AF385" i="25" s="1"/>
  <c r="AC928" i="25"/>
  <c r="AF928" i="25" s="1"/>
  <c r="AC681" i="25"/>
  <c r="AF681" i="25" s="1"/>
  <c r="AC665" i="25"/>
  <c r="AF665" i="25" s="1"/>
  <c r="AC490" i="25"/>
  <c r="AF490" i="25" s="1"/>
  <c r="AC505" i="25"/>
  <c r="AF505" i="25" s="1"/>
  <c r="AC323" i="25"/>
  <c r="AF323" i="25" s="1"/>
  <c r="AC303" i="25"/>
  <c r="AF303" i="25" s="1"/>
  <c r="AC270" i="25"/>
  <c r="AF270" i="25" s="1"/>
  <c r="AC713" i="25"/>
  <c r="AF713" i="25" s="1"/>
  <c r="AC917" i="25"/>
  <c r="AF917" i="25" s="1"/>
  <c r="AC93" i="25"/>
  <c r="AF93" i="25" s="1"/>
  <c r="AC411" i="25"/>
  <c r="AF411" i="25" s="1"/>
  <c r="AC119" i="25"/>
  <c r="AF119" i="25" s="1"/>
  <c r="AC298" i="25"/>
  <c r="AF298" i="25" s="1"/>
  <c r="AC503" i="25"/>
  <c r="AF503" i="25" s="1"/>
  <c r="AC616" i="25"/>
  <c r="AF616" i="25" s="1"/>
  <c r="AC387" i="25"/>
  <c r="AF387" i="25" s="1"/>
  <c r="AC48" i="25"/>
  <c r="AF48" i="25" s="1"/>
  <c r="AC765" i="25"/>
  <c r="AF765" i="25" s="1"/>
  <c r="AC875" i="25"/>
  <c r="AF875" i="25" s="1"/>
  <c r="AC258" i="25"/>
  <c r="AF258" i="25" s="1"/>
  <c r="AC465" i="25"/>
  <c r="AF465" i="25" s="1"/>
  <c r="AC156" i="25"/>
  <c r="AF156" i="25" s="1"/>
  <c r="AC172" i="25"/>
  <c r="AF172" i="25" s="1"/>
  <c r="AC758" i="25"/>
  <c r="AF758" i="25" s="1"/>
  <c r="AC755" i="25"/>
  <c r="AF755" i="25" s="1"/>
  <c r="AC71" i="25"/>
  <c r="AF71" i="25" s="1"/>
  <c r="AC948" i="25"/>
  <c r="AF948" i="25" s="1"/>
  <c r="AC218" i="25"/>
  <c r="AF218" i="25" s="1"/>
  <c r="AC301" i="25"/>
  <c r="AF301" i="25" s="1"/>
  <c r="AC137" i="25"/>
  <c r="AF137" i="25" s="1"/>
  <c r="AC1001" i="25"/>
  <c r="AF1001" i="25" s="1"/>
  <c r="AC571" i="25"/>
  <c r="AF571" i="25" s="1"/>
  <c r="AC644" i="25"/>
  <c r="AF644" i="25" s="1"/>
  <c r="AC454" i="25"/>
  <c r="AF454" i="25" s="1"/>
  <c r="AC874" i="25"/>
  <c r="AF874" i="25" s="1"/>
  <c r="AC237" i="25"/>
  <c r="AF237" i="25" s="1"/>
  <c r="AC970" i="25"/>
  <c r="AF970" i="25" s="1"/>
  <c r="AC133" i="25"/>
  <c r="AF133" i="25" s="1"/>
  <c r="AC169" i="25"/>
  <c r="AF169" i="25" s="1"/>
  <c r="AC473" i="25"/>
  <c r="AF473" i="25" s="1"/>
  <c r="AC451" i="25"/>
  <c r="AF451" i="25" s="1"/>
  <c r="AC80" i="25"/>
  <c r="AF80" i="25" s="1"/>
  <c r="AC192" i="25"/>
  <c r="AF192" i="25" s="1"/>
  <c r="AC395" i="25"/>
  <c r="AF395" i="25" s="1"/>
  <c r="AC216" i="25"/>
  <c r="AF216" i="25" s="1"/>
  <c r="AC99" i="25"/>
  <c r="AF99" i="25" s="1"/>
  <c r="AC430" i="25"/>
  <c r="AF430" i="25" s="1"/>
  <c r="AC880" i="25"/>
  <c r="AF880" i="25" s="1"/>
  <c r="AC63" i="25"/>
  <c r="AF63" i="25" s="1"/>
  <c r="AC995" i="25"/>
  <c r="AF995" i="25" s="1"/>
  <c r="AC241" i="25"/>
  <c r="AF241" i="25" s="1"/>
  <c r="AC405" i="25"/>
  <c r="AF405" i="25" s="1"/>
  <c r="AC908" i="25"/>
  <c r="AF908" i="25" s="1"/>
  <c r="AC699" i="25"/>
  <c r="AF699" i="25" s="1"/>
  <c r="AC747" i="25"/>
  <c r="AF747" i="25" s="1"/>
  <c r="AC398" i="25"/>
  <c r="AF398" i="25" s="1"/>
  <c r="AC355" i="25"/>
  <c r="AF355" i="25" s="1"/>
  <c r="AC773" i="25"/>
  <c r="AF773" i="25" s="1"/>
  <c r="AC865" i="25"/>
  <c r="AF865" i="25" s="1"/>
  <c r="AC190" i="25"/>
  <c r="AF190" i="25" s="1"/>
  <c r="AC475" i="25"/>
  <c r="AF475" i="25" s="1"/>
  <c r="AC514" i="25"/>
  <c r="AF514" i="25" s="1"/>
  <c r="AC213" i="25"/>
  <c r="AF213" i="25" s="1"/>
  <c r="AC336" i="25"/>
  <c r="AF336" i="25" s="1"/>
  <c r="AC876" i="25"/>
  <c r="AF876" i="25" s="1"/>
  <c r="AC841" i="25"/>
  <c r="AF841" i="25" s="1"/>
  <c r="AC422" i="25"/>
  <c r="AF422" i="25" s="1"/>
  <c r="AC649" i="25"/>
  <c r="AF649" i="25" s="1"/>
  <c r="AC552" i="25"/>
  <c r="AF552" i="25" s="1"/>
  <c r="AC210" i="25"/>
  <c r="AF210" i="25" s="1"/>
  <c r="AC116" i="25"/>
  <c r="AF116" i="25" s="1"/>
  <c r="AC30" i="25"/>
  <c r="AF30" i="25" s="1"/>
  <c r="AC202" i="25"/>
  <c r="AF202" i="25" s="1"/>
  <c r="AC378" i="25"/>
  <c r="AF378" i="25" s="1"/>
  <c r="AC158" i="25"/>
  <c r="AF158" i="25" s="1"/>
  <c r="AC858" i="25"/>
  <c r="AF858" i="25" s="1"/>
  <c r="AC49" i="25"/>
  <c r="AF49" i="25" s="1"/>
  <c r="AC302" i="25"/>
  <c r="AF302" i="25" s="1"/>
  <c r="AG302" i="25" s="1"/>
  <c r="AC636" i="25"/>
  <c r="AF636" i="25" s="1"/>
  <c r="AC507" i="25"/>
  <c r="AF507" i="25" s="1"/>
  <c r="AC863" i="25"/>
  <c r="AF863" i="25" s="1"/>
  <c r="AC211" i="25"/>
  <c r="AF211" i="25" s="1"/>
  <c r="AC931" i="25"/>
  <c r="AF931" i="25" s="1"/>
  <c r="AC930" i="25"/>
  <c r="AF930" i="25" s="1"/>
  <c r="AC352" i="25"/>
  <c r="AF352" i="25" s="1"/>
  <c r="AC615" i="25"/>
  <c r="AF615" i="25" s="1"/>
  <c r="AC248" i="25"/>
  <c r="AF248" i="25" s="1"/>
  <c r="AC769" i="25"/>
  <c r="AF769" i="25" s="1"/>
  <c r="AC767" i="25"/>
  <c r="AF767" i="25" s="1"/>
  <c r="AC619" i="25"/>
  <c r="AF619" i="25" s="1"/>
  <c r="AC852" i="25"/>
  <c r="AF852" i="25" s="1"/>
  <c r="AC935" i="25"/>
  <c r="AF935" i="25" s="1"/>
  <c r="AC291" i="25"/>
  <c r="AF291" i="25" s="1"/>
  <c r="AC904" i="25"/>
  <c r="AF904" i="25" s="1"/>
  <c r="AC781" i="25"/>
  <c r="AF781" i="25" s="1"/>
  <c r="AC821" i="25"/>
  <c r="AF821" i="25" s="1"/>
  <c r="AC762" i="25"/>
  <c r="AF762" i="25" s="1"/>
  <c r="AC384" i="25"/>
  <c r="AF384" i="25" s="1"/>
  <c r="AC783" i="25"/>
  <c r="AF783" i="25" s="1"/>
  <c r="AC539" i="25"/>
  <c r="AF539" i="25" s="1"/>
  <c r="AC390" i="25"/>
  <c r="AF390" i="25" s="1"/>
  <c r="AC92" i="25"/>
  <c r="AF92" i="25" s="1"/>
  <c r="AC350" i="25"/>
  <c r="AF350" i="25" s="1"/>
  <c r="AC242" i="25"/>
  <c r="AF242" i="25" s="1"/>
  <c r="AC265" i="25"/>
  <c r="AF265" i="25" s="1"/>
  <c r="AC630" i="25"/>
  <c r="AF630" i="25" s="1"/>
  <c r="AC212" i="25"/>
  <c r="AF212" i="25" s="1"/>
  <c r="AC23" i="25"/>
  <c r="AF23" i="25" s="1"/>
  <c r="AC293" i="25"/>
  <c r="AF293" i="25" s="1"/>
  <c r="AC533" i="25"/>
  <c r="AF533" i="25" s="1"/>
  <c r="AC951" i="25"/>
  <c r="AF951" i="25" s="1"/>
  <c r="AC142" i="25"/>
  <c r="AF142" i="25" s="1"/>
  <c r="AC345" i="24"/>
  <c r="AF345" i="24" s="1"/>
  <c r="AC420" i="24"/>
  <c r="AF420" i="24" s="1"/>
  <c r="AC602" i="25"/>
  <c r="AF602" i="25" s="1"/>
  <c r="AC230" i="25"/>
  <c r="AF230" i="25" s="1"/>
  <c r="AC911" i="25"/>
  <c r="AF911" i="25" s="1"/>
  <c r="AC151" i="25"/>
  <c r="AF151" i="25" s="1"/>
  <c r="AC801" i="25"/>
  <c r="AF801" i="25" s="1"/>
  <c r="AC640" i="25"/>
  <c r="AF640" i="25" s="1"/>
  <c r="AC721" i="25"/>
  <c r="AF721" i="25" s="1"/>
  <c r="AC91" i="25"/>
  <c r="AF91" i="25" s="1"/>
  <c r="AC794" i="25"/>
  <c r="AF794" i="25" s="1"/>
  <c r="AC60" i="25"/>
  <c r="AF60" i="25" s="1"/>
  <c r="AC913" i="25"/>
  <c r="AF913" i="25" s="1"/>
  <c r="AC810" i="25"/>
  <c r="AF810" i="25" s="1"/>
  <c r="AC791" i="25"/>
  <c r="AF791" i="25" s="1"/>
  <c r="AC979" i="25"/>
  <c r="AF979" i="25" s="1"/>
  <c r="AC484" i="25"/>
  <c r="AF484" i="25" s="1"/>
  <c r="AC328" i="25"/>
  <c r="AF328" i="25" s="1"/>
  <c r="AC141" i="25"/>
  <c r="AF141" i="25" s="1"/>
  <c r="AC72" i="25"/>
  <c r="AF72" i="25" s="1"/>
  <c r="AC240" i="25"/>
  <c r="AF240" i="25" s="1"/>
  <c r="AC759" i="25"/>
  <c r="AF759" i="25" s="1"/>
  <c r="AC220" i="25"/>
  <c r="AF220" i="25" s="1"/>
  <c r="AC219" i="25"/>
  <c r="AF219" i="25" s="1"/>
  <c r="AC869" i="25"/>
  <c r="AF869" i="25" s="1"/>
  <c r="AC309" i="25"/>
  <c r="AF309" i="25" s="1"/>
  <c r="AC586" i="25"/>
  <c r="AF586" i="25" s="1"/>
  <c r="AC433" i="25"/>
  <c r="AF433" i="25" s="1"/>
  <c r="AC491" i="25"/>
  <c r="AF491" i="25" s="1"/>
  <c r="AC900" i="25"/>
  <c r="AF900" i="25" s="1"/>
  <c r="AC589" i="25"/>
  <c r="AF589" i="25" s="1"/>
  <c r="AC785" i="25"/>
  <c r="AF785" i="25" s="1"/>
  <c r="AC921" i="25"/>
  <c r="AF921" i="25" s="1"/>
  <c r="AC37" i="25"/>
  <c r="AF37" i="25" s="1"/>
  <c r="AC154" i="25"/>
  <c r="AF154" i="25" s="1"/>
  <c r="AC763" i="25"/>
  <c r="AF763" i="25" s="1"/>
  <c r="AC653" i="25"/>
  <c r="AF653" i="25" s="1"/>
  <c r="AC701" i="25"/>
  <c r="AF701" i="25" s="1"/>
  <c r="AC200" i="25"/>
  <c r="AF200" i="25" s="1"/>
  <c r="AC766" i="25"/>
  <c r="AF766" i="25" s="1"/>
  <c r="AC538" i="25"/>
  <c r="AF538" i="25" s="1"/>
  <c r="AC1007" i="25"/>
  <c r="AF1007" i="25" s="1"/>
  <c r="AC655" i="25"/>
  <c r="AF655" i="25" s="1"/>
  <c r="AC554" i="25"/>
  <c r="AF554" i="25" s="1"/>
  <c r="AC329" i="25"/>
  <c r="AF329" i="25" s="1"/>
  <c r="AC147" i="25"/>
  <c r="AF147" i="25" s="1"/>
  <c r="AC513" i="25"/>
  <c r="AF513" i="25" s="1"/>
  <c r="AC986" i="25"/>
  <c r="AF986" i="25" s="1"/>
  <c r="AC250" i="25"/>
  <c r="AF250" i="25" s="1"/>
  <c r="AC993" i="25"/>
  <c r="AF993" i="25" s="1"/>
  <c r="AC733" i="25"/>
  <c r="AF733" i="25" s="1"/>
  <c r="AC102" i="25"/>
  <c r="AF102" i="25" s="1"/>
  <c r="AC728" i="25"/>
  <c r="AF728" i="25" s="1"/>
  <c r="AC459" i="25"/>
  <c r="AF459" i="25" s="1"/>
  <c r="AC348" i="25"/>
  <c r="AF348" i="25" s="1"/>
  <c r="AC83" i="25"/>
  <c r="AF83" i="25" s="1"/>
  <c r="AC777" i="25"/>
  <c r="AF777" i="25" s="1"/>
  <c r="AC973" i="25"/>
  <c r="AF973" i="25" s="1"/>
  <c r="AC912" i="25"/>
  <c r="AF912" i="25" s="1"/>
  <c r="AC95" i="25"/>
  <c r="AF95" i="25" s="1"/>
  <c r="AC577" i="25"/>
  <c r="AF577" i="25" s="1"/>
  <c r="AC564" i="25"/>
  <c r="AF564" i="25" s="1"/>
  <c r="AC956" i="25"/>
  <c r="AF956" i="25" s="1"/>
  <c r="AC920" i="25"/>
  <c r="AF920" i="25" s="1"/>
  <c r="AC345" i="25"/>
  <c r="AF345" i="25" s="1"/>
  <c r="AC939" i="25"/>
  <c r="AF939" i="25" s="1"/>
  <c r="AC808" i="25"/>
  <c r="AF808" i="25" s="1"/>
  <c r="AC718" i="25"/>
  <c r="AF718" i="25" s="1"/>
  <c r="AC429" i="25"/>
  <c r="AF429" i="25" s="1"/>
  <c r="AC287" i="25"/>
  <c r="AF287" i="25" s="1"/>
  <c r="AC274" i="25"/>
  <c r="AF274" i="25" s="1"/>
  <c r="AC337" i="25"/>
  <c r="AF337" i="25" s="1"/>
  <c r="AC340" i="25"/>
  <c r="AF340" i="25" s="1"/>
  <c r="AC458" i="25"/>
  <c r="AF458" i="25" s="1"/>
  <c r="AC331" i="25"/>
  <c r="AF331" i="25" s="1"/>
  <c r="AC760" i="25"/>
  <c r="AF760" i="25" s="1"/>
  <c r="AC778" i="25"/>
  <c r="AF778" i="25" s="1"/>
  <c r="AC562" i="25"/>
  <c r="AF562" i="25" s="1"/>
  <c r="AC184" i="25"/>
  <c r="AF184" i="25" s="1"/>
  <c r="AC463" i="25"/>
  <c r="AF463" i="25" s="1"/>
  <c r="AC383" i="25"/>
  <c r="AF383" i="25" s="1"/>
  <c r="AC704" i="25"/>
  <c r="AF704" i="25" s="1"/>
  <c r="AC183" i="25"/>
  <c r="AF183" i="25" s="1"/>
  <c r="AC114" i="25"/>
  <c r="AF114" i="25" s="1"/>
  <c r="AC468" i="25"/>
  <c r="AF468" i="25" s="1"/>
  <c r="AC1004" i="25"/>
  <c r="AF1004" i="25" s="1"/>
  <c r="AC955" i="25"/>
  <c r="AF955" i="25" s="1"/>
  <c r="AC32" i="25"/>
  <c r="AF32" i="25" s="1"/>
  <c r="AC883" i="25"/>
  <c r="AF883" i="25" s="1"/>
  <c r="AC297" i="25"/>
  <c r="AF297" i="25" s="1"/>
  <c r="AC74" i="25"/>
  <c r="AF74" i="25" s="1"/>
  <c r="AC541" i="25"/>
  <c r="AF541" i="25" s="1"/>
  <c r="AC647" i="25"/>
  <c r="AF647" i="25" s="1"/>
  <c r="AC942" i="25"/>
  <c r="AF942" i="25" s="1"/>
  <c r="AC706" i="25"/>
  <c r="AF706" i="25" s="1"/>
  <c r="AC203" i="25"/>
  <c r="AF203" i="25" s="1"/>
  <c r="AC629" i="25"/>
  <c r="AF629" i="25" s="1"/>
  <c r="AC719" i="25"/>
  <c r="AF719" i="25" s="1"/>
  <c r="AC854" i="25"/>
  <c r="AF854" i="25" s="1"/>
  <c r="AC945" i="25"/>
  <c r="AF945" i="25" s="1"/>
  <c r="AC674" i="25"/>
  <c r="AF674" i="25" s="1"/>
  <c r="AC69" i="25"/>
  <c r="AF69" i="25" s="1"/>
  <c r="AC205" i="25"/>
  <c r="AF205" i="25" s="1"/>
  <c r="AC191" i="25"/>
  <c r="AF191" i="25" s="1"/>
  <c r="AC246" i="25"/>
  <c r="AF246" i="25" s="1"/>
  <c r="AC452" i="25"/>
  <c r="AF452" i="25" s="1"/>
  <c r="AC962" i="25"/>
  <c r="AF962" i="25" s="1"/>
  <c r="AC56" i="25"/>
  <c r="AF56" i="25" s="1"/>
  <c r="AC971" i="25"/>
  <c r="AF971" i="25" s="1"/>
  <c r="AC922" i="25"/>
  <c r="AF922" i="25" s="1"/>
  <c r="AC566" i="25"/>
  <c r="AF566" i="25" s="1"/>
  <c r="AC221" i="25"/>
  <c r="AF221" i="25" s="1"/>
  <c r="AC1006" i="25"/>
  <c r="AF1006" i="25" s="1"/>
  <c r="AC327" i="25"/>
  <c r="AF327" i="25" s="1"/>
  <c r="AC836" i="25"/>
  <c r="AF836" i="25" s="1"/>
  <c r="AC691" i="25"/>
  <c r="AF691" i="25" s="1"/>
  <c r="AC559" i="25"/>
  <c r="AF559" i="25" s="1"/>
  <c r="AC257" i="25"/>
  <c r="AF257" i="25" s="1"/>
  <c r="AC138" i="25"/>
  <c r="AF138" i="25" s="1"/>
  <c r="AC723" i="25"/>
  <c r="AF723" i="25" s="1"/>
  <c r="AC724" i="25"/>
  <c r="AF724" i="25" s="1"/>
  <c r="AC280" i="25"/>
  <c r="AF280" i="25" s="1"/>
  <c r="AC466" i="25"/>
  <c r="AF466" i="25" s="1"/>
  <c r="AC82" i="25"/>
  <c r="AF82" i="25" s="1"/>
  <c r="AC969" i="25"/>
  <c r="AF969" i="25" s="1"/>
  <c r="AC176" i="25"/>
  <c r="AF176" i="25" s="1"/>
  <c r="AC375" i="25"/>
  <c r="AF375" i="25" s="1"/>
  <c r="AC149" i="25"/>
  <c r="AF149" i="25" s="1"/>
  <c r="AC866" i="25"/>
  <c r="AF866" i="25" s="1"/>
  <c r="AC488" i="25"/>
  <c r="AF488" i="25" s="1"/>
  <c r="AC420" i="25"/>
  <c r="AF420" i="25" s="1"/>
  <c r="AC413" i="25"/>
  <c r="AF413" i="25" s="1"/>
  <c r="AC153" i="25"/>
  <c r="AF153" i="25" s="1"/>
  <c r="AC483" i="25"/>
  <c r="AF483" i="25" s="1"/>
  <c r="AC358" i="25"/>
  <c r="AF358" i="25" s="1"/>
  <c r="AC586" i="24"/>
  <c r="AF586" i="24" s="1"/>
  <c r="AC260" i="25"/>
  <c r="AF260" i="25" s="1"/>
  <c r="AC251" i="25"/>
  <c r="AF251" i="25" s="1"/>
  <c r="AC39" i="25"/>
  <c r="AF39" i="25" s="1"/>
  <c r="AC232" i="25"/>
  <c r="AF232" i="25" s="1"/>
  <c r="AC229" i="25"/>
  <c r="AF229" i="25" s="1"/>
  <c r="AC508" i="25"/>
  <c r="AF508" i="25" s="1"/>
  <c r="AC64" i="25"/>
  <c r="AF64" i="25" s="1"/>
  <c r="AC76" i="25"/>
  <c r="AF76" i="25" s="1"/>
  <c r="AC117" i="25"/>
  <c r="AF117" i="25" s="1"/>
  <c r="AC404" i="25"/>
  <c r="AF404" i="25" s="1"/>
  <c r="AC308" i="25"/>
  <c r="AF308" i="25" s="1"/>
  <c r="AC634" i="25"/>
  <c r="AF634" i="25" s="1"/>
  <c r="AC600" i="25"/>
  <c r="AF600" i="25" s="1"/>
  <c r="AC272" i="25"/>
  <c r="AF272" i="25" s="1"/>
  <c r="AC690" i="25"/>
  <c r="AF690" i="25" s="1"/>
  <c r="AC888" i="25"/>
  <c r="AF888" i="25" s="1"/>
  <c r="AC711" i="25"/>
  <c r="AF711" i="25" s="1"/>
  <c r="AC898" i="25"/>
  <c r="AF898" i="25" s="1"/>
  <c r="AC697" i="25"/>
  <c r="AF697" i="25" s="1"/>
  <c r="AC324" i="24"/>
  <c r="AF324" i="24" s="1"/>
  <c r="AC150" i="24"/>
  <c r="AF150" i="24" s="1"/>
  <c r="AC127" i="24"/>
  <c r="AF127" i="24" s="1"/>
  <c r="AC268" i="25"/>
  <c r="AF268" i="25" s="1"/>
  <c r="AC486" i="25"/>
  <c r="AF486" i="25" s="1"/>
  <c r="AC848" i="25"/>
  <c r="AF848" i="25" s="1"/>
  <c r="AC932" i="25"/>
  <c r="AF932" i="25" s="1"/>
  <c r="AC664" i="25"/>
  <c r="AF664" i="25" s="1"/>
  <c r="AC90" i="25"/>
  <c r="AF90" i="25" s="1"/>
  <c r="AC1018" i="25"/>
  <c r="AF1018" i="25" s="1"/>
  <c r="AC109" i="25"/>
  <c r="AF109" i="25" s="1"/>
  <c r="AC774" i="25"/>
  <c r="AF774" i="25" s="1"/>
  <c r="AC797" i="25"/>
  <c r="AF797" i="25" s="1"/>
  <c r="AC389" i="25"/>
  <c r="AF389" i="25" s="1"/>
  <c r="AC846" i="25"/>
  <c r="AF846" i="25" s="1"/>
  <c r="AC612" i="25"/>
  <c r="AF612" i="25" s="1"/>
  <c r="AC814" i="25"/>
  <c r="AF814" i="25" s="1"/>
  <c r="AC646" i="25"/>
  <c r="AF646" i="25" s="1"/>
  <c r="AC700" i="25"/>
  <c r="AF700" i="25" s="1"/>
  <c r="AC923" i="25"/>
  <c r="AF923" i="25" s="1"/>
  <c r="AC587" i="25"/>
  <c r="AF587" i="25" s="1"/>
  <c r="AC506" i="25"/>
  <c r="AF506" i="25" s="1"/>
  <c r="AC611" i="25"/>
  <c r="AF611" i="25" s="1"/>
  <c r="AC167" i="25"/>
  <c r="AF167" i="25" s="1"/>
  <c r="AC371" i="25"/>
  <c r="AF371" i="25" s="1"/>
  <c r="AC31" i="25"/>
  <c r="AF31" i="25" s="1"/>
  <c r="AC868" i="25"/>
  <c r="AF868" i="25" s="1"/>
  <c r="AC710" i="25"/>
  <c r="AF710" i="25" s="1"/>
  <c r="AC284" i="25"/>
  <c r="AF284" i="25" s="1"/>
  <c r="AC515" i="25"/>
  <c r="AF515" i="25" s="1"/>
  <c r="AC735" i="25"/>
  <c r="AF735" i="25" s="1"/>
  <c r="AC957" i="25"/>
  <c r="AF957" i="25" s="1"/>
  <c r="AC720" i="25"/>
  <c r="AF720" i="25" s="1"/>
  <c r="AC493" i="25"/>
  <c r="AF493" i="25" s="1"/>
  <c r="AC401" i="25"/>
  <c r="AF401" i="25" s="1"/>
  <c r="AC573" i="25"/>
  <c r="AF573" i="25" s="1"/>
  <c r="AC261" i="25"/>
  <c r="AF261" i="25" s="1"/>
  <c r="AC873" i="25"/>
  <c r="AF873" i="25" s="1"/>
  <c r="AC195" i="25"/>
  <c r="AF195" i="25" s="1"/>
  <c r="AC464" i="25"/>
  <c r="AF464" i="25" s="1"/>
  <c r="AC715" i="25"/>
  <c r="AF715" i="25" s="1"/>
  <c r="AC585" i="25"/>
  <c r="AF585" i="25" s="1"/>
  <c r="AC502" i="25"/>
  <c r="AF502" i="25" s="1"/>
  <c r="AC324" i="25"/>
  <c r="AF324" i="25" s="1"/>
  <c r="AC374" i="25"/>
  <c r="AF374" i="25" s="1"/>
  <c r="AC456" i="25"/>
  <c r="AF456" i="25" s="1"/>
  <c r="AC687" i="25"/>
  <c r="AF687" i="25" s="1"/>
  <c r="AC743" i="25"/>
  <c r="AF743" i="25" s="1"/>
  <c r="AC594" i="25"/>
  <c r="AF594" i="25" s="1"/>
  <c r="AC914" i="25"/>
  <c r="AF914" i="25" s="1"/>
  <c r="AC276" i="25"/>
  <c r="AF276" i="25" s="1"/>
  <c r="AC581" i="25"/>
  <c r="AF581" i="25" s="1"/>
  <c r="AC396" i="25"/>
  <c r="AF396" i="25" s="1"/>
  <c r="AC961" i="25"/>
  <c r="AF961" i="25" s="1"/>
  <c r="AC269" i="25"/>
  <c r="AF269" i="25" s="1"/>
  <c r="AC595" i="25"/>
  <c r="AF595" i="25" s="1"/>
  <c r="AC667" i="25"/>
  <c r="AF667" i="25" s="1"/>
  <c r="AC366" i="25"/>
  <c r="AF366" i="25" s="1"/>
  <c r="AC207" i="25"/>
  <c r="AF207" i="25" s="1"/>
  <c r="AC373" i="25"/>
  <c r="AF373" i="25" s="1"/>
  <c r="AC949" i="25"/>
  <c r="AF949" i="25" s="1"/>
  <c r="AC489" i="25"/>
  <c r="AF489" i="25" s="1"/>
  <c r="AC614" i="25"/>
  <c r="AF614" i="25" s="1"/>
  <c r="AC62" i="25"/>
  <c r="AF62" i="25" s="1"/>
  <c r="AC732" i="25"/>
  <c r="AF732" i="25" s="1"/>
  <c r="AC605" i="25"/>
  <c r="AF605" i="25" s="1"/>
  <c r="AC305" i="25"/>
  <c r="AF305" i="25" s="1"/>
  <c r="AC364" i="25"/>
  <c r="AF364" i="25" s="1"/>
  <c r="AC148" i="25"/>
  <c r="AF148" i="25" s="1"/>
  <c r="AC884" i="25"/>
  <c r="AF884" i="25" s="1"/>
  <c r="AC382" i="25"/>
  <c r="AF382" i="25" s="1"/>
  <c r="AC275" i="25"/>
  <c r="AF275" i="25" s="1"/>
  <c r="AC839" i="25"/>
  <c r="AF839" i="25" s="1"/>
  <c r="AC223" i="25"/>
  <c r="AF223" i="25" s="1"/>
  <c r="AC895" i="25"/>
  <c r="AF895" i="25" s="1"/>
  <c r="AC745" i="25"/>
  <c r="AF745" i="25" s="1"/>
  <c r="AC861" i="25"/>
  <c r="AF861" i="25" s="1"/>
  <c r="AC984" i="25"/>
  <c r="AF984" i="25" s="1"/>
  <c r="AC103" i="25"/>
  <c r="AF103" i="25" s="1"/>
  <c r="AC40" i="25"/>
  <c r="AF40" i="25" s="1"/>
  <c r="AC790" i="25"/>
  <c r="AF790" i="25" s="1"/>
  <c r="AC415" i="25"/>
  <c r="AF415" i="25" s="1"/>
  <c r="AC680" i="25"/>
  <c r="AF680" i="25" s="1"/>
  <c r="AC675" i="25"/>
  <c r="AF675" i="25" s="1"/>
  <c r="AC934" i="25"/>
  <c r="AF934" i="25" s="1"/>
  <c r="AC227" i="25"/>
  <c r="AF227" i="25" s="1"/>
  <c r="AC359" i="25"/>
  <c r="AF359" i="25" s="1"/>
  <c r="AC144" i="25"/>
  <c r="AF144" i="25" s="1"/>
  <c r="AC812" i="25"/>
  <c r="AF812" i="25" s="1"/>
  <c r="AC672" i="25"/>
  <c r="AF672" i="25" s="1"/>
  <c r="AC108" i="25"/>
  <c r="AF108" i="25" s="1"/>
  <c r="AC557" i="25"/>
  <c r="AF557" i="25" s="1"/>
  <c r="AC838" i="25"/>
  <c r="AF838" i="25" s="1"/>
  <c r="AC1015" i="25"/>
  <c r="AF1015" i="25" s="1"/>
  <c r="AC113" i="25"/>
  <c r="AF113" i="25" s="1"/>
  <c r="AC853" i="25"/>
  <c r="AF853" i="25" s="1"/>
  <c r="AC705" i="25"/>
  <c r="AF705" i="25" s="1"/>
  <c r="AC290" i="25"/>
  <c r="AF290" i="25" s="1"/>
  <c r="AC959" i="25"/>
  <c r="AF959" i="25" s="1"/>
  <c r="AC937" i="25"/>
  <c r="AF937" i="25" s="1"/>
  <c r="AC170" i="25"/>
  <c r="AF170" i="25" s="1"/>
  <c r="AC598" i="25"/>
  <c r="AF598" i="25" s="1"/>
  <c r="AC742" i="25"/>
  <c r="AF742" i="25" s="1"/>
  <c r="AC617" i="25"/>
  <c r="AF617" i="25" s="1"/>
  <c r="AC601" i="25"/>
  <c r="AF601" i="25" s="1"/>
  <c r="AC551" i="25"/>
  <c r="AF551" i="25" s="1"/>
  <c r="AC423" i="25"/>
  <c r="AF423" i="25" s="1"/>
  <c r="AC255" i="25"/>
  <c r="AF255" i="25" s="1"/>
  <c r="AC279" i="25"/>
  <c r="AF279" i="25" s="1"/>
  <c r="AC822" i="25"/>
  <c r="AF822" i="25" s="1"/>
  <c r="AC933" i="25"/>
  <c r="AF933" i="25" s="1"/>
  <c r="AC394" i="25"/>
  <c r="AF394" i="25" s="1"/>
  <c r="AC734" i="25"/>
  <c r="AF734" i="25" s="1"/>
  <c r="AC521" i="25"/>
  <c r="AF521" i="25" s="1"/>
  <c r="AC52" i="25"/>
  <c r="AF52" i="25" s="1"/>
  <c r="AC910" i="25"/>
  <c r="AF910" i="25" s="1"/>
  <c r="AC285" i="25"/>
  <c r="AF285" i="25" s="1"/>
  <c r="AC206" i="25"/>
  <c r="AF206" i="25" s="1"/>
  <c r="AC817" i="25"/>
  <c r="AF817" i="25" s="1"/>
  <c r="AC907" i="25"/>
  <c r="AF907" i="25" s="1"/>
  <c r="AC407" i="25"/>
  <c r="AF407" i="25" s="1"/>
  <c r="AC540" i="25"/>
  <c r="AF540" i="25" s="1"/>
  <c r="AC975" i="25"/>
  <c r="AF975" i="25" s="1"/>
  <c r="AC53" i="25"/>
  <c r="AF53" i="25" s="1"/>
  <c r="AC428" i="25"/>
  <c r="AF428" i="25" s="1"/>
  <c r="AC333" i="25"/>
  <c r="AF333" i="25" s="1"/>
  <c r="AC978" i="25"/>
  <c r="AF978" i="25" s="1"/>
  <c r="AC50" i="25"/>
  <c r="AF50" i="25" s="1"/>
  <c r="AC677" i="25"/>
  <c r="AF677" i="25" s="1"/>
  <c r="AC576" i="25"/>
  <c r="AF576" i="25" s="1"/>
  <c r="AC616" i="24"/>
  <c r="AF616" i="24" s="1"/>
  <c r="AC738" i="25"/>
  <c r="AF738" i="25" s="1"/>
  <c r="AC805" i="25"/>
  <c r="AF805" i="25" s="1"/>
  <c r="AC897" i="25"/>
  <c r="AF897" i="25" s="1"/>
  <c r="AC682" i="25"/>
  <c r="AF682" i="25" s="1"/>
  <c r="AC792" i="25"/>
  <c r="AF792" i="25" s="1"/>
  <c r="AC671" i="25"/>
  <c r="AF671" i="25" s="1"/>
  <c r="AC692" i="25"/>
  <c r="AF692" i="25" s="1"/>
  <c r="AC954" i="25"/>
  <c r="AF954" i="25" s="1"/>
  <c r="AC802" i="25"/>
  <c r="AF802" i="25" s="1"/>
  <c r="AC660" i="25"/>
  <c r="AF660" i="25" s="1"/>
  <c r="AC376" i="25"/>
  <c r="AF376" i="25" s="1"/>
  <c r="AC152" i="25"/>
  <c r="AF152" i="25" s="1"/>
  <c r="AC474" i="25"/>
  <c r="AF474" i="25" s="1"/>
  <c r="AC872" i="25"/>
  <c r="AF872" i="25" s="1"/>
  <c r="AC481" i="25"/>
  <c r="AF481" i="25" s="1"/>
  <c r="AC225" i="25"/>
  <c r="AF225" i="25" s="1"/>
  <c r="AC770" i="25"/>
  <c r="AF770" i="25" s="1"/>
  <c r="AC97" i="25"/>
  <c r="AF97" i="25" s="1"/>
  <c r="AC193" i="25"/>
  <c r="AF193" i="25" s="1"/>
  <c r="AC891" i="25"/>
  <c r="AF891" i="25" s="1"/>
  <c r="AC322" i="25"/>
  <c r="AF322" i="25" s="1"/>
  <c r="AC613" i="25"/>
  <c r="AF613" i="25" s="1"/>
  <c r="AC320" i="25"/>
  <c r="AF320" i="25" s="1"/>
  <c r="AC909" i="25"/>
  <c r="AF909" i="25" s="1"/>
  <c r="AC635" i="25"/>
  <c r="AF635" i="25" s="1"/>
  <c r="AC163" i="24"/>
  <c r="AF163" i="24" s="1"/>
  <c r="AC664" i="24"/>
  <c r="AF664" i="24" s="1"/>
  <c r="AC457" i="24"/>
  <c r="AF457" i="24" s="1"/>
  <c r="AC349" i="24"/>
  <c r="AF349" i="24" s="1"/>
  <c r="AC288" i="25"/>
  <c r="AF288" i="25" s="1"/>
  <c r="AC882" i="25"/>
  <c r="AF882" i="25" s="1"/>
  <c r="AC89" i="25"/>
  <c r="AF89" i="25" s="1"/>
  <c r="AC499" i="25"/>
  <c r="AF499" i="25" s="1"/>
  <c r="AC78" i="25"/>
  <c r="AF78" i="25" s="1"/>
  <c r="AC842" i="25"/>
  <c r="AF842" i="25" s="1"/>
  <c r="AC661" i="25"/>
  <c r="AF661" i="25" s="1"/>
  <c r="AC35" i="25"/>
  <c r="AF35" i="25" s="1"/>
  <c r="AC22" i="25"/>
  <c r="AF22" i="25" s="1"/>
  <c r="AC135" i="25"/>
  <c r="AF135" i="25" s="1"/>
  <c r="AC278" i="25"/>
  <c r="AF278" i="25" s="1"/>
  <c r="AC209" i="25"/>
  <c r="AF209" i="25" s="1"/>
  <c r="AC847" i="25"/>
  <c r="AF847" i="25" s="1"/>
  <c r="AC492" i="25"/>
  <c r="AF492" i="25" s="1"/>
  <c r="AC669" i="25"/>
  <c r="AF669" i="25" s="1"/>
  <c r="AC199" i="25"/>
  <c r="AF199" i="25" s="1"/>
  <c r="AC479" i="25"/>
  <c r="AF479" i="25" s="1"/>
  <c r="AC28" i="25"/>
  <c r="AF28" i="25" s="1"/>
  <c r="AC495" i="25"/>
  <c r="AF495" i="25" s="1"/>
  <c r="AC776" i="25"/>
  <c r="AF776" i="25" s="1"/>
  <c r="AC315" i="25"/>
  <c r="AF315" i="25" s="1"/>
  <c r="AC317" i="25"/>
  <c r="AF317" i="25" s="1"/>
  <c r="AC24" i="25"/>
  <c r="AF24" i="25" s="1"/>
  <c r="AC171" i="25"/>
  <c r="AF171" i="25" s="1"/>
  <c r="AC714" i="25"/>
  <c r="AF714" i="25" s="1"/>
  <c r="AC544" i="25"/>
  <c r="AF544" i="25" s="1"/>
  <c r="AC1008" i="25"/>
  <c r="AF1008" i="25" s="1"/>
  <c r="AC788" i="25"/>
  <c r="AF788" i="25" s="1"/>
  <c r="AC555" i="25"/>
  <c r="AF555" i="25" s="1"/>
  <c r="AC795" i="25"/>
  <c r="AF795" i="25" s="1"/>
  <c r="AC86" i="25"/>
  <c r="AF86" i="25" s="1"/>
  <c r="AC85" i="25"/>
  <c r="AF85" i="25" s="1"/>
  <c r="AC824" i="25"/>
  <c r="AF824" i="25" s="1"/>
  <c r="AC181" i="25"/>
  <c r="AF181" i="25" s="1"/>
  <c r="AC391" i="25"/>
  <c r="AF391" i="25" s="1"/>
  <c r="AC1014" i="25"/>
  <c r="AF1014" i="25" s="1"/>
  <c r="AC750" i="25"/>
  <c r="AF750" i="25" s="1"/>
  <c r="AC26" i="25"/>
  <c r="AF26" i="25" s="1"/>
  <c r="AC786" i="25"/>
  <c r="AF786" i="25" s="1"/>
  <c r="AC807" i="25"/>
  <c r="AF807" i="25" s="1"/>
  <c r="AC556" i="25"/>
  <c r="AF556" i="25" s="1"/>
  <c r="AC418" i="25"/>
  <c r="AF418" i="25" s="1"/>
  <c r="AC182" i="25"/>
  <c r="AF182" i="25" s="1"/>
  <c r="AC311" i="25"/>
  <c r="AF311" i="25" s="1"/>
  <c r="AC977" i="25"/>
  <c r="AF977" i="25" s="1"/>
  <c r="AC893" i="25"/>
  <c r="AF893" i="25" s="1"/>
  <c r="AC958" i="25"/>
  <c r="AF958" i="25" s="1"/>
  <c r="AC164" i="25"/>
  <c r="AF164" i="25" s="1"/>
  <c r="AC66" i="25"/>
  <c r="AF66" i="25" s="1"/>
  <c r="AC470" i="25"/>
  <c r="AF470" i="25" s="1"/>
  <c r="AC998" i="25"/>
  <c r="AF998" i="25" s="1"/>
  <c r="AC346" i="25"/>
  <c r="AF346" i="25" s="1"/>
  <c r="AC603" i="25"/>
  <c r="AF603" i="25" s="1"/>
  <c r="AC45" i="25"/>
  <c r="AF45" i="25" s="1"/>
  <c r="AC947" i="25"/>
  <c r="AF947" i="25" s="1"/>
  <c r="AC793" i="25"/>
  <c r="AF793" i="25" s="1"/>
  <c r="AC243" i="25"/>
  <c r="AF243" i="25" s="1"/>
  <c r="AC477" i="25"/>
  <c r="AF477" i="25" s="1"/>
  <c r="AC421" i="25"/>
  <c r="AF421" i="25" s="1"/>
  <c r="AC583" i="25"/>
  <c r="AF583" i="25" s="1"/>
  <c r="AC94" i="25"/>
  <c r="AF94" i="25" s="1"/>
  <c r="AC112" i="25"/>
  <c r="AF112" i="25" s="1"/>
  <c r="AC708" i="25"/>
  <c r="AF708" i="25" s="1"/>
  <c r="AC857" i="25"/>
  <c r="AF857" i="25" s="1"/>
  <c r="AC215" i="25"/>
  <c r="AF215" i="25" s="1"/>
  <c r="AC162" i="25"/>
  <c r="AF162" i="25" s="1"/>
  <c r="AC282" i="25"/>
  <c r="AF282" i="25" s="1"/>
  <c r="AC485" i="25"/>
  <c r="AF485" i="25" s="1"/>
  <c r="AC286" i="25"/>
  <c r="AF286" i="25" s="1"/>
  <c r="AC688" i="25"/>
  <c r="AF688" i="25" s="1"/>
  <c r="AC247" i="25"/>
  <c r="AF247" i="25" s="1"/>
  <c r="AC899" i="25"/>
  <c r="AF899" i="25" s="1"/>
  <c r="AC166" i="25"/>
  <c r="AF166" i="25" s="1"/>
  <c r="AC813" i="25"/>
  <c r="AF813" i="25" s="1"/>
  <c r="AC621" i="25"/>
  <c r="AF621" i="25" s="1"/>
  <c r="AC174" i="25"/>
  <c r="AF174" i="25" s="1"/>
  <c r="AC235" i="25"/>
  <c r="AF235" i="25" s="1"/>
  <c r="AC684" i="25"/>
  <c r="AF684" i="25" s="1"/>
  <c r="AC829" i="25"/>
  <c r="AF829" i="25" s="1"/>
  <c r="AC25" i="25"/>
  <c r="AF25" i="25" s="1"/>
  <c r="AC160" i="25"/>
  <c r="AF160" i="25" s="1"/>
  <c r="AC447" i="25"/>
  <c r="AF447" i="25" s="1"/>
  <c r="AC591" i="25"/>
  <c r="AF591" i="25" s="1"/>
  <c r="AC146" i="25"/>
  <c r="AF146" i="25" s="1"/>
  <c r="AC461" i="25"/>
  <c r="AF461" i="25" s="1"/>
  <c r="AC751" i="25"/>
  <c r="AF751" i="25" s="1"/>
  <c r="AC300" i="25"/>
  <c r="AF300" i="25" s="1"/>
  <c r="AC342" i="25"/>
  <c r="AF342" i="25" s="1"/>
  <c r="AC974" i="25"/>
  <c r="AF974" i="25" s="1"/>
  <c r="AC530" i="25"/>
  <c r="AF530" i="25" s="1"/>
  <c r="AC703" i="25"/>
  <c r="AF703" i="25" s="1"/>
  <c r="AC569" i="25"/>
  <c r="AF569" i="25" s="1"/>
  <c r="AC441" i="25"/>
  <c r="AF441" i="25" s="1"/>
  <c r="AC1003" i="25"/>
  <c r="AF1003" i="25" s="1"/>
  <c r="AC34" i="25"/>
  <c r="AF34" i="25" s="1"/>
  <c r="AC618" i="25"/>
  <c r="AF618" i="25" s="1"/>
  <c r="AC927" i="25"/>
  <c r="AF927" i="25" s="1"/>
  <c r="AC1013" i="25"/>
  <c r="AF1013" i="25" s="1"/>
  <c r="AC685" i="25"/>
  <c r="AF685" i="25" s="1"/>
  <c r="AC754" i="25"/>
  <c r="AF754" i="25" s="1"/>
  <c r="AC903" i="25"/>
  <c r="AF903" i="25" s="1"/>
  <c r="AC737" i="25"/>
  <c r="AF737" i="25" s="1"/>
  <c r="AC550" i="25"/>
  <c r="AF550" i="25" s="1"/>
  <c r="AC756" i="25"/>
  <c r="AF756" i="25" s="1"/>
  <c r="AC599" i="25"/>
  <c r="AF599" i="25" s="1"/>
  <c r="AC406" i="25"/>
  <c r="AF406" i="25" s="1"/>
  <c r="AC809" i="25"/>
  <c r="AF809" i="25" s="1"/>
  <c r="AC676" i="25"/>
  <c r="AF676" i="25" s="1"/>
  <c r="AC523" i="25"/>
  <c r="AF523" i="25" s="1"/>
  <c r="AC75" i="25"/>
  <c r="AF75" i="25" s="1"/>
  <c r="AC896" i="25"/>
  <c r="AF896" i="25" s="1"/>
  <c r="AC65" i="25"/>
  <c r="AF65" i="25" s="1"/>
  <c r="AC563" i="25"/>
  <c r="AF563" i="25" s="1"/>
  <c r="AC696" i="25"/>
  <c r="AF696" i="25" s="1"/>
  <c r="AC638" i="25"/>
  <c r="AF638" i="25" s="1"/>
  <c r="AC663" i="25"/>
  <c r="AF663" i="25" s="1"/>
  <c r="AC185" i="25"/>
  <c r="AF185" i="25" s="1"/>
  <c r="AC245" i="25"/>
  <c r="AF245" i="25" s="1"/>
  <c r="AC749" i="25"/>
  <c r="AF749" i="25" s="1"/>
  <c r="AC351" i="25"/>
  <c r="AF351" i="25" s="1"/>
  <c r="AC307" i="25"/>
  <c r="AF307" i="25" s="1"/>
  <c r="AC579" i="25"/>
  <c r="AF579" i="25" s="1"/>
  <c r="AC214" i="25"/>
  <c r="AF214" i="25" s="1"/>
  <c r="AG987" i="25"/>
  <c r="AG789" i="25"/>
  <c r="AG211" i="25"/>
  <c r="W41" i="14"/>
  <c r="X41" i="14" s="1"/>
  <c r="AC41" i="14" s="1"/>
  <c r="W20" i="25"/>
  <c r="C28" i="12"/>
  <c r="E29" i="12"/>
  <c r="D29" i="12"/>
  <c r="X109" i="24"/>
  <c r="X38" i="14"/>
  <c r="AC38" i="14" s="1"/>
  <c r="AF605" i="14"/>
  <c r="AF684" i="14"/>
  <c r="AF932" i="14"/>
  <c r="AF160" i="14"/>
  <c r="AF736" i="14"/>
  <c r="AF923" i="14"/>
  <c r="AF750" i="14"/>
  <c r="AF807" i="14"/>
  <c r="AF873" i="14"/>
  <c r="AF682" i="14"/>
  <c r="AF924" i="14"/>
  <c r="AF50" i="14"/>
  <c r="AF728" i="14"/>
  <c r="AF844" i="14"/>
  <c r="AF960" i="14"/>
  <c r="AF266" i="14"/>
  <c r="AF122" i="14"/>
  <c r="AF939" i="14"/>
  <c r="AF749" i="14"/>
  <c r="AF580" i="14"/>
  <c r="AF349" i="14"/>
  <c r="AF518" i="14"/>
  <c r="AF774" i="14"/>
  <c r="AF871" i="14"/>
  <c r="AF869" i="14"/>
  <c r="AF539" i="14"/>
  <c r="AF833" i="14"/>
  <c r="AF536" i="14"/>
  <c r="AF625" i="14"/>
  <c r="AF880" i="14"/>
  <c r="AF594" i="14"/>
  <c r="AF835" i="14"/>
  <c r="AF687" i="14"/>
  <c r="AF593" i="14"/>
  <c r="AF902" i="14"/>
  <c r="AF456" i="14"/>
  <c r="AF733" i="14"/>
  <c r="AF520" i="14"/>
  <c r="AF812" i="14"/>
  <c r="AF644" i="14"/>
  <c r="AF996" i="14"/>
  <c r="AF288" i="14"/>
  <c r="AF304" i="14"/>
  <c r="AF738" i="14"/>
  <c r="AF495" i="14"/>
  <c r="AF586" i="14"/>
  <c r="AF474" i="14"/>
  <c r="AF969" i="14"/>
  <c r="AF240" i="14"/>
  <c r="AF368" i="14"/>
  <c r="AF663" i="14"/>
  <c r="AF802" i="14"/>
  <c r="AF599" i="14"/>
  <c r="AF618" i="14"/>
  <c r="AF506" i="14"/>
  <c r="AF971" i="14"/>
  <c r="AF337" i="14"/>
  <c r="AF951" i="14"/>
  <c r="AF143" i="14"/>
  <c r="AF646" i="14"/>
  <c r="AF440" i="14"/>
  <c r="AF992" i="14"/>
  <c r="AF938" i="14"/>
  <c r="AF890" i="14"/>
  <c r="AF435" i="14"/>
  <c r="AF822" i="14"/>
  <c r="AF974" i="14"/>
  <c r="AF945" i="14"/>
  <c r="AF460" i="14"/>
  <c r="AF697" i="14"/>
  <c r="AF512" i="14"/>
  <c r="AF769" i="14"/>
  <c r="AF67" i="14"/>
  <c r="AF342" i="14"/>
  <c r="AF881" i="14"/>
  <c r="AF683" i="14"/>
  <c r="AF947" i="14"/>
  <c r="AF375" i="14"/>
  <c r="AF1001" i="14"/>
  <c r="AF305" i="14"/>
  <c r="AF251" i="14"/>
  <c r="AF489" i="14"/>
  <c r="AF521" i="14"/>
  <c r="AF455" i="14"/>
  <c r="AF82" i="14"/>
  <c r="AF468" i="14"/>
  <c r="AF800" i="14"/>
  <c r="AF551" i="14"/>
  <c r="AF127" i="14"/>
  <c r="AF328" i="14"/>
  <c r="AF428" i="14"/>
  <c r="AF676" i="14"/>
  <c r="AF391" i="14"/>
  <c r="AF743" i="14"/>
  <c r="AF878" i="14"/>
  <c r="AF850" i="14"/>
  <c r="AF680" i="14"/>
  <c r="AF931" i="14"/>
  <c r="AF528" i="14"/>
  <c r="AF631" i="14"/>
  <c r="AF721" i="14"/>
  <c r="AF312" i="14"/>
  <c r="AF943" i="14"/>
  <c r="AF864" i="14"/>
  <c r="AF874" i="14"/>
  <c r="AF794" i="14"/>
  <c r="AF961" i="14"/>
  <c r="AF1016" i="14"/>
  <c r="AF361" i="14"/>
  <c r="AF695" i="14"/>
  <c r="AF849" i="14"/>
  <c r="AF376" i="14"/>
  <c r="AF952" i="14"/>
  <c r="AF906" i="14"/>
  <c r="AF858" i="14"/>
  <c r="AF230" i="14"/>
  <c r="AF607" i="14"/>
  <c r="AF386" i="14"/>
  <c r="AF658" i="14"/>
  <c r="AF488" i="14"/>
  <c r="AF922" i="14"/>
  <c r="AF267" i="14"/>
  <c r="AF801" i="14"/>
  <c r="AF290" i="14"/>
  <c r="AF986" i="14"/>
  <c r="AF531" i="14"/>
  <c r="AF392" i="14"/>
  <c r="AF596" i="14"/>
  <c r="AF744" i="14"/>
  <c r="AF715" i="14"/>
  <c r="AF1009" i="14"/>
  <c r="AF524" i="14"/>
  <c r="AF354" i="14"/>
  <c r="AF458" i="14"/>
  <c r="AF314" i="14"/>
  <c r="AF124" i="14"/>
  <c r="AF470" i="14"/>
  <c r="AF747" i="14"/>
  <c r="AF367" i="14"/>
  <c r="AF745" i="14"/>
  <c r="AF347" i="14"/>
  <c r="AF147" i="14"/>
  <c r="AF235" i="14"/>
  <c r="AF647" i="14"/>
  <c r="AF532" i="14"/>
  <c r="AF928" i="14"/>
  <c r="AF711" i="14"/>
  <c r="AF787" i="14"/>
  <c r="AF892" i="14"/>
  <c r="AF710" i="14"/>
  <c r="AF1020" i="14"/>
  <c r="AF295" i="14"/>
  <c r="AF275" i="14"/>
  <c r="AF287" i="14"/>
  <c r="AF600" i="14"/>
  <c r="AF993" i="14"/>
  <c r="AF907" i="14"/>
  <c r="AF322" i="14"/>
  <c r="AF626" i="14"/>
  <c r="AF818" i="14"/>
  <c r="AF675" i="14"/>
  <c r="AF356" i="14"/>
  <c r="AF978" i="14"/>
  <c r="AF560" i="14"/>
  <c r="AF739" i="14"/>
  <c r="AF841" i="14"/>
  <c r="AF950" i="14"/>
  <c r="AF799" i="14"/>
  <c r="AF519" i="14"/>
  <c r="AF331" i="14"/>
  <c r="AF865" i="14"/>
  <c r="AF503" i="14"/>
  <c r="AF714" i="14"/>
  <c r="AF634" i="14"/>
  <c r="AF350" i="14"/>
  <c r="AF588" i="14"/>
  <c r="AF320" i="14"/>
  <c r="AF719" i="14"/>
  <c r="AF369" i="14"/>
  <c r="AF598" i="14"/>
  <c r="AF854" i="14"/>
  <c r="AF811" i="14"/>
  <c r="AF679" i="14"/>
  <c r="AF809" i="14"/>
  <c r="AF405" i="14"/>
  <c r="AF659" i="14"/>
  <c r="AF670" i="14"/>
  <c r="AF379" i="14"/>
  <c r="AF265" i="14"/>
  <c r="AF319" i="14"/>
  <c r="AF936" i="14"/>
  <c r="AF914" i="14"/>
  <c r="AF602" i="14"/>
  <c r="AF804" i="14"/>
  <c r="AF665" i="14"/>
  <c r="AF853" i="14"/>
  <c r="AF483" i="14"/>
  <c r="AF585" i="14"/>
  <c r="AF383" i="14"/>
  <c r="AF984" i="14"/>
  <c r="AF946" i="14"/>
  <c r="AF592" i="14"/>
  <c r="AF344" i="14"/>
  <c r="AF793" i="14"/>
  <c r="AF989" i="14"/>
  <c r="AF105" i="14"/>
  <c r="AF584" i="14"/>
  <c r="AF876" i="14"/>
  <c r="AF708" i="14"/>
  <c r="AF416" i="14"/>
  <c r="AF655" i="14"/>
  <c r="AF674" i="14"/>
  <c r="AF824" i="14"/>
  <c r="AF504" i="14"/>
  <c r="AF299" i="14"/>
  <c r="AF832" i="14"/>
  <c r="AF562" i="14"/>
  <c r="AF803" i="14"/>
  <c r="AF1002" i="14"/>
  <c r="AF338" i="14"/>
  <c r="AF1018" i="14"/>
  <c r="AF927" i="14"/>
  <c r="AF583" i="14"/>
  <c r="AF395" i="14"/>
  <c r="AF418" i="14"/>
  <c r="AF490" i="14"/>
  <c r="AF378" i="14"/>
  <c r="AF403" i="14"/>
  <c r="AF414" i="14"/>
  <c r="AF652" i="14"/>
  <c r="AF142" i="14"/>
  <c r="AF448" i="14"/>
  <c r="AF975" i="14"/>
  <c r="AF138" i="14"/>
  <c r="AF442" i="14"/>
  <c r="AF671" i="14"/>
  <c r="AF860" i="14"/>
  <c r="AF673" i="14"/>
  <c r="AF279" i="14"/>
  <c r="AF582" i="14"/>
  <c r="AF773" i="14"/>
  <c r="AF491" i="14"/>
  <c r="AF579" i="14"/>
  <c r="AF852" i="14"/>
  <c r="AF1000" i="14"/>
  <c r="AF543" i="14"/>
  <c r="AF513" i="14"/>
  <c r="AF976" i="14"/>
  <c r="AF796" i="14"/>
  <c r="AF401" i="14"/>
  <c r="AF294" i="14"/>
  <c r="AF450" i="14"/>
  <c r="AF970" i="14"/>
  <c r="AF877" i="14"/>
  <c r="AF712" i="14"/>
  <c r="AF469" i="14"/>
  <c r="AF399" i="14"/>
  <c r="AF163" i="14"/>
  <c r="AF514" i="14"/>
  <c r="AF751" i="14"/>
  <c r="AF722" i="14"/>
  <c r="AF651" i="14"/>
  <c r="AF979" i="14"/>
  <c r="AF281" i="14"/>
  <c r="AF352" i="14"/>
  <c r="AF746" i="14"/>
  <c r="AF666" i="14"/>
  <c r="AF371" i="14"/>
  <c r="AF326" i="14"/>
  <c r="AF459" i="14"/>
  <c r="AF771" i="14"/>
  <c r="AF610" i="14"/>
  <c r="AF303" i="14"/>
  <c r="AF522" i="14"/>
  <c r="AF410" i="14"/>
  <c r="AF541" i="14"/>
  <c r="AF492" i="14"/>
  <c r="AF463" i="14"/>
  <c r="AF762" i="14"/>
  <c r="AF421" i="14"/>
  <c r="AF296" i="14"/>
  <c r="AF471" i="14"/>
  <c r="AF827" i="14"/>
  <c r="AF501" i="14"/>
  <c r="AF381" i="14"/>
  <c r="AF784" i="14"/>
  <c r="AF545" i="14"/>
  <c r="AF660" i="14"/>
  <c r="AF141" i="14"/>
  <c r="AF523" i="14"/>
  <c r="AF565" i="14"/>
  <c r="AF113" i="14"/>
  <c r="AF724" i="14"/>
  <c r="AF511" i="14"/>
  <c r="AF362" i="14"/>
  <c r="AF419" i="14"/>
  <c r="AF669" i="14"/>
  <c r="AF718" i="14"/>
  <c r="AF792" i="14"/>
  <c r="AF377" i="14"/>
  <c r="AF332" i="14"/>
  <c r="AF385" i="14"/>
  <c r="AF937" i="14"/>
  <c r="AF758" i="14"/>
  <c r="AF621" i="14"/>
  <c r="AF420" i="14"/>
  <c r="AF1017" i="14"/>
  <c r="AF452" i="14"/>
  <c r="AF798" i="14"/>
  <c r="AF729" i="14"/>
  <c r="AF550" i="14"/>
  <c r="AF353" i="14"/>
  <c r="AF548" i="14"/>
  <c r="AF701" i="14"/>
  <c r="AF776" i="14"/>
  <c r="AF577" i="14"/>
  <c r="AF402" i="14"/>
  <c r="AF1012" i="14"/>
  <c r="AF409" i="14"/>
  <c r="AF575" i="14"/>
  <c r="AF608" i="14"/>
  <c r="AF778" i="14"/>
  <c r="AF698" i="14"/>
  <c r="AF639" i="14"/>
  <c r="AF716" i="14"/>
  <c r="AF834" i="14"/>
  <c r="AF1019" i="14"/>
  <c r="AF321" i="14"/>
  <c r="AF905" i="14"/>
  <c r="AF201" i="14"/>
  <c r="AF576" i="14"/>
  <c r="AF604" i="14"/>
  <c r="AF972" i="14"/>
  <c r="AF737" i="14"/>
  <c r="AF601" i="14"/>
  <c r="AF330" i="14"/>
  <c r="AF373" i="14"/>
  <c r="AF781" i="14"/>
  <c r="AF901" i="14"/>
  <c r="AF329" i="14"/>
  <c r="AF940" i="14"/>
  <c r="AF487" i="14"/>
  <c r="AF276" i="14"/>
  <c r="AF544" i="14"/>
  <c r="AF248" i="14"/>
  <c r="AF856" i="14"/>
  <c r="AF333" i="14"/>
  <c r="AF323" i="14"/>
  <c r="AF615" i="14"/>
  <c r="AF404" i="14"/>
  <c r="AF672" i="14"/>
  <c r="AF525" i="14"/>
  <c r="AF985" i="14"/>
  <c r="AF614" i="14"/>
  <c r="AF360" i="14"/>
  <c r="AF657" i="14"/>
  <c r="AF291" i="14"/>
  <c r="AF962" i="14"/>
  <c r="AF1007" i="14"/>
  <c r="AF640" i="14"/>
  <c r="AF754" i="14"/>
  <c r="AF720" i="14"/>
  <c r="AF591" i="14"/>
  <c r="AF726" i="14"/>
  <c r="AF641" i="14"/>
  <c r="AF913" i="14"/>
  <c r="AF280" i="14"/>
  <c r="AF441" i="14"/>
  <c r="AF434" i="14"/>
  <c r="AF709" i="14"/>
  <c r="AF31" i="14"/>
  <c r="AF433" i="14"/>
  <c r="AF59" i="14"/>
  <c r="AF965" i="14"/>
  <c r="AF412" i="14"/>
  <c r="AF814" i="14"/>
  <c r="AF283" i="14"/>
  <c r="AF899" i="14"/>
  <c r="AF327" i="14"/>
  <c r="AF632" i="14"/>
  <c r="AF908" i="14"/>
  <c r="AF561" i="14"/>
  <c r="AF915" i="14"/>
  <c r="AF298" i="14"/>
  <c r="AF1010" i="14"/>
  <c r="AF810" i="14"/>
  <c r="AF617" i="14"/>
  <c r="AF496" i="14"/>
  <c r="AF930" i="14"/>
  <c r="AF783" i="14"/>
  <c r="AF650" i="14"/>
  <c r="AF570" i="14"/>
  <c r="AF413" i="14"/>
  <c r="AF817" i="14"/>
  <c r="AF555" i="14"/>
  <c r="AF643" i="14"/>
  <c r="AF119" i="14"/>
  <c r="AF916" i="14"/>
  <c r="AF690" i="14"/>
  <c r="AF547" i="14"/>
  <c r="AF889" i="14"/>
  <c r="AF425" i="14"/>
  <c r="AF457" i="14"/>
  <c r="AF1004" i="14"/>
  <c r="AF199" i="14"/>
  <c r="AF980" i="14"/>
  <c r="AF713" i="14"/>
  <c r="AF981" i="14"/>
  <c r="AF364" i="14"/>
  <c r="AF612" i="14"/>
  <c r="AF359" i="14"/>
  <c r="AF341" i="14"/>
  <c r="AF325" i="14"/>
  <c r="AF678" i="14"/>
  <c r="AF424" i="14"/>
  <c r="AF897" i="14"/>
  <c r="AF355" i="14"/>
  <c r="AF875" i="14"/>
  <c r="AF768" i="14"/>
  <c r="AF786" i="14"/>
  <c r="AF505" i="14"/>
  <c r="AF554" i="14"/>
  <c r="AF896" i="14"/>
  <c r="AF317" i="14"/>
  <c r="AF630" i="14"/>
  <c r="AF92" i="14"/>
  <c r="AF764" i="14"/>
  <c r="AF732" i="14"/>
  <c r="X775" i="14"/>
  <c r="AC775" i="14" s="1"/>
  <c r="X387" i="14"/>
  <c r="AC387" i="14" s="1"/>
  <c r="X357" i="14"/>
  <c r="AC357" i="14" s="1"/>
  <c r="X263" i="14"/>
  <c r="AC263" i="14" s="1"/>
  <c r="X1015" i="14"/>
  <c r="AC1015" i="14" s="1"/>
  <c r="X423" i="14"/>
  <c r="AC423" i="14" s="1"/>
  <c r="X348" i="14"/>
  <c r="AC348" i="14" s="1"/>
  <c r="X253" i="14"/>
  <c r="AC253" i="14" s="1"/>
  <c r="X45" i="14"/>
  <c r="AC45" i="14" s="1"/>
  <c r="X933" i="14"/>
  <c r="AC933" i="14" s="1"/>
  <c r="X508" i="14"/>
  <c r="AC508" i="14" s="1"/>
  <c r="X829" i="14"/>
  <c r="AC829" i="14" s="1"/>
  <c r="X464" i="14"/>
  <c r="AC464" i="14" s="1"/>
  <c r="X131" i="14"/>
  <c r="AC131" i="14" s="1"/>
  <c r="X224" i="14"/>
  <c r="AC224" i="14" s="1"/>
  <c r="X552" i="14"/>
  <c r="AC552" i="14" s="1"/>
  <c r="X734" i="14"/>
  <c r="AC734" i="14" s="1"/>
  <c r="X742" i="14"/>
  <c r="AC742" i="14" s="1"/>
  <c r="X507" i="14"/>
  <c r="AC507" i="14" s="1"/>
  <c r="X1013" i="14"/>
  <c r="AC1013" i="14" s="1"/>
  <c r="X624" i="14"/>
  <c r="AC624" i="14" s="1"/>
  <c r="X517" i="14"/>
  <c r="AC517" i="14" s="1"/>
  <c r="X1011" i="14"/>
  <c r="AC1011" i="14" s="1"/>
  <c r="X633" i="14"/>
  <c r="AC633" i="14" s="1"/>
  <c r="X339" i="14"/>
  <c r="AC339" i="14" s="1"/>
  <c r="X396" i="14"/>
  <c r="AC396" i="14" s="1"/>
  <c r="X925" i="14"/>
  <c r="AC925" i="14" s="1"/>
  <c r="X863" i="14"/>
  <c r="AC863" i="14" s="1"/>
  <c r="X846" i="14"/>
  <c r="AC846" i="14" s="1"/>
  <c r="X553" i="14"/>
  <c r="AC553" i="14" s="1"/>
  <c r="X982" i="14"/>
  <c r="AC982" i="14" s="1"/>
  <c r="X689" i="14"/>
  <c r="AC689" i="14" s="1"/>
  <c r="X862" i="14"/>
  <c r="AC862" i="14" s="1"/>
  <c r="X620" i="14"/>
  <c r="AC620" i="14" s="1"/>
  <c r="X318" i="14"/>
  <c r="AC318" i="14" s="1"/>
  <c r="X480" i="14"/>
  <c r="AC480" i="14" s="1"/>
  <c r="X628" i="14"/>
  <c r="AC628" i="14" s="1"/>
  <c r="X25" i="14"/>
  <c r="AC25" i="14" s="1"/>
  <c r="X176" i="14"/>
  <c r="X184" i="14"/>
  <c r="X772" i="14"/>
  <c r="AC772" i="14" s="1"/>
  <c r="X499" i="14"/>
  <c r="AC499" i="14" s="1"/>
  <c r="X493" i="14"/>
  <c r="AC493" i="14" s="1"/>
  <c r="X71" i="14"/>
  <c r="AC71" i="14" s="1"/>
  <c r="X636" i="14"/>
  <c r="AC636" i="14" s="1"/>
  <c r="X845" i="14"/>
  <c r="AC845" i="14" s="1"/>
  <c r="X843" i="14"/>
  <c r="AC843" i="14" s="1"/>
  <c r="X645" i="14"/>
  <c r="AC645" i="14" s="1"/>
  <c r="X759" i="14"/>
  <c r="AC759" i="14" s="1"/>
  <c r="X740" i="14"/>
  <c r="AC740" i="14" s="1"/>
  <c r="X257" i="14"/>
  <c r="AC257" i="14" s="1"/>
  <c r="X78" i="14"/>
  <c r="AC78" i="14" s="1"/>
  <c r="X179" i="14"/>
  <c r="AC179" i="14" s="1"/>
  <c r="X494" i="14"/>
  <c r="AC494" i="14" s="1"/>
  <c r="X842" i="14"/>
  <c r="AC842" i="14" s="1"/>
  <c r="X831" i="14"/>
  <c r="AC831" i="14" s="1"/>
  <c r="X515" i="14"/>
  <c r="AC515" i="14" s="1"/>
  <c r="X453" i="14"/>
  <c r="AC453" i="14" s="1"/>
  <c r="X990" i="14"/>
  <c r="AC990" i="14" s="1"/>
  <c r="X300" i="14"/>
  <c r="AC300" i="14" s="1"/>
  <c r="X918" i="14"/>
  <c r="AC918" i="14" s="1"/>
  <c r="X408" i="14"/>
  <c r="AC408" i="14" s="1"/>
  <c r="X57" i="14"/>
  <c r="AC57" i="14" s="1"/>
  <c r="X282" i="14"/>
  <c r="AC282" i="14" s="1"/>
  <c r="X563" i="14"/>
  <c r="AC563" i="14" s="1"/>
  <c r="X879" i="14"/>
  <c r="AC879" i="14" s="1"/>
  <c r="X700" i="14"/>
  <c r="AC700" i="14" s="1"/>
  <c r="X929" i="14"/>
  <c r="AC929" i="14" s="1"/>
  <c r="X139" i="14"/>
  <c r="AC139" i="14" s="1"/>
  <c r="X231" i="14"/>
  <c r="AC231" i="14" s="1"/>
  <c r="X872" i="14"/>
  <c r="AC872" i="14" s="1"/>
  <c r="X190" i="14"/>
  <c r="AC190" i="14" s="1"/>
  <c r="X426" i="14"/>
  <c r="AC426" i="14" s="1"/>
  <c r="X445" i="14"/>
  <c r="AC445" i="14" s="1"/>
  <c r="X202" i="14"/>
  <c r="AC202" i="14" s="1"/>
  <c r="X365" i="14"/>
  <c r="AC365" i="14" s="1"/>
  <c r="X894" i="14"/>
  <c r="AC894" i="14" s="1"/>
  <c r="X629" i="14"/>
  <c r="AC629" i="14" s="1"/>
  <c r="X542" i="14"/>
  <c r="AC542" i="14" s="1"/>
  <c r="X725" i="14"/>
  <c r="AC725" i="14" s="1"/>
  <c r="X808" i="14"/>
  <c r="AC808" i="14" s="1"/>
  <c r="X451" i="14"/>
  <c r="AC451" i="14" s="1"/>
  <c r="X172" i="14"/>
  <c r="AC172" i="14" s="1"/>
  <c r="X400" i="14"/>
  <c r="AC400" i="14" s="1"/>
  <c r="X815" i="14"/>
  <c r="AC815" i="14" s="1"/>
  <c r="X564" i="14"/>
  <c r="AC564" i="14" s="1"/>
  <c r="X941" i="14"/>
  <c r="AC941" i="14" s="1"/>
  <c r="X571" i="14"/>
  <c r="AC571" i="14" s="1"/>
  <c r="X1005" i="14"/>
  <c r="AC1005" i="14" s="1"/>
  <c r="X28" i="14"/>
  <c r="AC28" i="14" s="1"/>
  <c r="X35" i="14"/>
  <c r="AC35" i="14" s="1"/>
  <c r="X152" i="14"/>
  <c r="AC152" i="14" s="1"/>
  <c r="X313" i="14"/>
  <c r="AC313" i="14" s="1"/>
  <c r="X462" i="14"/>
  <c r="AC462" i="14" s="1"/>
  <c r="X919" i="14"/>
  <c r="AC919" i="14" s="1"/>
  <c r="X144" i="14"/>
  <c r="AC144" i="14" s="1"/>
  <c r="X297" i="14"/>
  <c r="AC297" i="14" s="1"/>
  <c r="X170" i="14"/>
  <c r="AC170" i="14" s="1"/>
  <c r="X883" i="14"/>
  <c r="AC883" i="14" s="1"/>
  <c r="X753" i="14"/>
  <c r="AC753" i="14" s="1"/>
  <c r="X622" i="14"/>
  <c r="AC622" i="14" s="1"/>
  <c r="X33" i="14"/>
  <c r="AC33" i="14" s="1"/>
  <c r="X382" i="14"/>
  <c r="AC382" i="14" s="1"/>
  <c r="X557" i="14"/>
  <c r="AC557" i="14" s="1"/>
  <c r="X686" i="14"/>
  <c r="AC686" i="14" s="1"/>
  <c r="X316" i="14"/>
  <c r="AC316" i="14" s="1"/>
  <c r="X30" i="14"/>
  <c r="AC30" i="14" s="1"/>
  <c r="X340" i="14"/>
  <c r="AC340" i="14" s="1"/>
  <c r="X723" i="14"/>
  <c r="AC723" i="14" s="1"/>
  <c r="X182" i="14"/>
  <c r="AC182" i="14" s="1"/>
  <c r="X756" i="14"/>
  <c r="AC756" i="14" s="1"/>
  <c r="X590" i="14"/>
  <c r="AC590" i="14" s="1"/>
  <c r="X101" i="14"/>
  <c r="AC101" i="14" s="1"/>
  <c r="X237" i="14"/>
  <c r="AC237" i="14" s="1"/>
  <c r="X335" i="14"/>
  <c r="AC335" i="14" s="1"/>
  <c r="X530" i="14"/>
  <c r="AC530" i="14" s="1"/>
  <c r="X69" i="14"/>
  <c r="AC69" i="14" s="1"/>
  <c r="X668" i="14"/>
  <c r="AC668" i="14" s="1"/>
  <c r="X477" i="14"/>
  <c r="AC477" i="14" s="1"/>
  <c r="X62" i="14"/>
  <c r="AC62" i="14" s="1"/>
  <c r="X486" i="14"/>
  <c r="AC486" i="14" s="1"/>
  <c r="X567" i="14"/>
  <c r="AC567" i="14" s="1"/>
  <c r="X241" i="14"/>
  <c r="AC241" i="14" s="1"/>
  <c r="X569" i="14"/>
  <c r="AC569" i="14" s="1"/>
  <c r="X830" i="14"/>
  <c r="AC830" i="14" s="1"/>
  <c r="X443" i="14"/>
  <c r="AC443" i="14" s="1"/>
  <c r="X840" i="14"/>
  <c r="AC840" i="14" s="1"/>
  <c r="X730" i="14"/>
  <c r="AC730" i="14" s="1"/>
  <c r="X760" i="14"/>
  <c r="AC760" i="14" s="1"/>
  <c r="X213" i="14"/>
  <c r="X444" i="14"/>
  <c r="AC444" i="14" s="1"/>
  <c r="X109" i="14"/>
  <c r="AC109" i="14" s="1"/>
  <c r="X627" i="14"/>
  <c r="AC627" i="14" s="1"/>
  <c r="X43" i="14"/>
  <c r="AC43" i="14" s="1"/>
  <c r="X911" i="14"/>
  <c r="AC911" i="14" s="1"/>
  <c r="X388" i="14"/>
  <c r="AC388" i="14" s="1"/>
  <c r="X688" i="14"/>
  <c r="AC688" i="14" s="1"/>
  <c r="X83" i="14"/>
  <c r="AC83" i="14" s="1"/>
  <c r="X662" i="14"/>
  <c r="AC662" i="14" s="1"/>
  <c r="X187" i="14"/>
  <c r="AC187" i="14" s="1"/>
  <c r="X36" i="14"/>
  <c r="AC36" i="14" s="1"/>
  <c r="X741" i="14"/>
  <c r="AC741" i="14" s="1"/>
  <c r="X255" i="14"/>
  <c r="AC255" i="14" s="1"/>
  <c r="X609" i="14"/>
  <c r="AC609" i="14" s="1"/>
  <c r="X429" i="14"/>
  <c r="AC429" i="14" s="1"/>
  <c r="X484" i="14"/>
  <c r="AC484" i="14" s="1"/>
  <c r="X699" i="14"/>
  <c r="AC699" i="14" s="1"/>
  <c r="X95" i="14"/>
  <c r="AC95" i="14" s="1"/>
  <c r="X164" i="14"/>
  <c r="AC164" i="14" s="1"/>
  <c r="X20" i="14"/>
  <c r="AC20" i="14" s="1"/>
  <c r="X748" i="14"/>
  <c r="AC748" i="14" s="1"/>
  <c r="X948" i="14"/>
  <c r="AC948" i="14" s="1"/>
  <c r="X100" i="14"/>
  <c r="AC100" i="14" s="1"/>
  <c r="X526" i="14"/>
  <c r="AC526" i="14" s="1"/>
  <c r="X208" i="14"/>
  <c r="AC208" i="14" s="1"/>
  <c r="X465" i="14"/>
  <c r="AC465" i="14" s="1"/>
  <c r="X220" i="14"/>
  <c r="X955" i="14"/>
  <c r="AC955" i="14" s="1"/>
  <c r="X1008" i="14"/>
  <c r="AC1008" i="14" s="1"/>
  <c r="X766" i="14"/>
  <c r="AC766" i="14" s="1"/>
  <c r="X68" i="14"/>
  <c r="AC68" i="14" s="1"/>
  <c r="X900" i="14"/>
  <c r="AC900" i="14" s="1"/>
  <c r="X574" i="14"/>
  <c r="AC574" i="14" s="1"/>
  <c r="X935" i="14"/>
  <c r="AC935" i="14" s="1"/>
  <c r="X212" i="14"/>
  <c r="AC212" i="14" s="1"/>
  <c r="X476" i="14"/>
  <c r="AC476" i="14" s="1"/>
  <c r="X479" i="14"/>
  <c r="AC479" i="14" s="1"/>
  <c r="X472" i="14"/>
  <c r="AC472" i="14" s="1"/>
  <c r="X998" i="14"/>
  <c r="AC998" i="14" s="1"/>
  <c r="X866" i="14"/>
  <c r="AC866" i="14" s="1"/>
  <c r="X898" i="14"/>
  <c r="AC898" i="14" s="1"/>
  <c r="X244" i="14"/>
  <c r="AC244" i="14" s="1"/>
  <c r="X80" i="14"/>
  <c r="AC80" i="14" s="1"/>
  <c r="X398" i="14"/>
  <c r="AC398" i="14" s="1"/>
  <c r="X123" i="14"/>
  <c r="AC123" i="14" s="1"/>
  <c r="X366" i="14"/>
  <c r="AC366" i="14" s="1"/>
  <c r="X286" i="14"/>
  <c r="AC286" i="14" s="1"/>
  <c r="X664" i="14"/>
  <c r="AC664" i="14" s="1"/>
  <c r="X210" i="14"/>
  <c r="AC210" i="14" s="1"/>
  <c r="X648" i="14"/>
  <c r="AC648" i="14" s="1"/>
  <c r="X289" i="14"/>
  <c r="AC289" i="14" s="1"/>
  <c r="X151" i="14"/>
  <c r="AC151" i="14" s="1"/>
  <c r="X761" i="14"/>
  <c r="AC761" i="14" s="1"/>
  <c r="X611" i="14"/>
  <c r="AC611" i="14" s="1"/>
  <c r="X895" i="14"/>
  <c r="AC895" i="14" s="1"/>
  <c r="X820" i="14"/>
  <c r="AC820" i="14" s="1"/>
  <c r="X805" i="14"/>
  <c r="AC805" i="14" s="1"/>
  <c r="X983" i="14"/>
  <c r="AC983" i="14" s="1"/>
  <c r="X921" i="14"/>
  <c r="AC921" i="14" s="1"/>
  <c r="X197" i="14"/>
  <c r="AC197" i="14" s="1"/>
  <c r="X108" i="14"/>
  <c r="AC108" i="14" s="1"/>
  <c r="X777" i="14"/>
  <c r="AC777" i="14" s="1"/>
  <c r="X446" i="14"/>
  <c r="AC446" i="14" s="1"/>
  <c r="X909" i="14"/>
  <c r="AC909" i="14" s="1"/>
  <c r="X635" i="14"/>
  <c r="AC635" i="14" s="1"/>
  <c r="X54" i="14"/>
  <c r="AC54" i="14" s="1"/>
  <c r="X307" i="14"/>
  <c r="AC307" i="14" s="1"/>
  <c r="X91" i="14"/>
  <c r="AC91" i="14" s="1"/>
  <c r="X447" i="14"/>
  <c r="AC447" i="14" s="1"/>
  <c r="X994" i="14"/>
  <c r="AC994" i="14" s="1"/>
  <c r="X967" i="14"/>
  <c r="AC967" i="14" s="1"/>
  <c r="X47" i="14"/>
  <c r="AC47" i="14" s="1"/>
  <c r="X238" i="14"/>
  <c r="AC238" i="14" s="1"/>
  <c r="X826" i="14"/>
  <c r="AC826" i="14" s="1"/>
  <c r="X893" i="14"/>
  <c r="AC893" i="14" s="1"/>
  <c r="X466" i="14"/>
  <c r="AC466" i="14" s="1"/>
  <c r="X623" i="14"/>
  <c r="AC623" i="14" s="1"/>
  <c r="X167" i="14"/>
  <c r="AC167" i="14" s="1"/>
  <c r="X685" i="14"/>
  <c r="AC685" i="14" s="1"/>
  <c r="X174" i="14"/>
  <c r="X540" i="14"/>
  <c r="AC540" i="14" s="1"/>
  <c r="X345" i="14"/>
  <c r="AC345" i="14" s="1"/>
  <c r="X977" i="14"/>
  <c r="AC977" i="14" s="1"/>
  <c r="X581" i="14"/>
  <c r="AC581" i="14" s="1"/>
  <c r="X449" i="14"/>
  <c r="AC449" i="14" s="1"/>
  <c r="X86" i="14"/>
  <c r="AC86" i="14" s="1"/>
  <c r="X417" i="14"/>
  <c r="AC417" i="14" s="1"/>
  <c r="X957" i="14"/>
  <c r="AC957" i="14" s="1"/>
  <c r="X436" i="14"/>
  <c r="AC436" i="14" s="1"/>
  <c r="X336" i="14"/>
  <c r="AC336" i="14" s="1"/>
  <c r="X656" i="14"/>
  <c r="AC656" i="14" s="1"/>
  <c r="X194" i="14"/>
  <c r="AC194" i="14" s="1"/>
  <c r="X516" i="14"/>
  <c r="AC516" i="14" s="1"/>
  <c r="X285" i="14"/>
  <c r="AC285" i="14" s="1"/>
  <c r="X795" i="14"/>
  <c r="AC795" i="14" s="1"/>
  <c r="X389" i="14"/>
  <c r="AC389" i="14" s="1"/>
  <c r="X534" i="14"/>
  <c r="AC534" i="14" s="1"/>
  <c r="X887" i="14"/>
  <c r="AC887" i="14" s="1"/>
  <c r="X573" i="14"/>
  <c r="AC573" i="14" s="1"/>
  <c r="X134" i="14"/>
  <c r="AC134" i="14" s="1"/>
  <c r="X473" i="14"/>
  <c r="AC473" i="14" s="1"/>
  <c r="X254" i="14"/>
  <c r="AC254" i="14" s="1"/>
  <c r="X717" i="14"/>
  <c r="AC717" i="14" s="1"/>
  <c r="X884" i="14"/>
  <c r="AC884" i="14" s="1"/>
  <c r="X559" i="14"/>
  <c r="AC559" i="14" s="1"/>
  <c r="X819" i="14"/>
  <c r="AC819" i="14" s="1"/>
  <c r="X649" i="14"/>
  <c r="AC649" i="14" s="1"/>
  <c r="X497" i="14"/>
  <c r="AC497" i="14" s="1"/>
  <c r="X63" i="14"/>
  <c r="AC63" i="14" s="1"/>
  <c r="X129" i="14"/>
  <c r="AC129" i="14" s="1"/>
  <c r="X838" i="14"/>
  <c r="AC838" i="14" s="1"/>
  <c r="X498" i="14"/>
  <c r="AC498" i="14" s="1"/>
  <c r="X155" i="14"/>
  <c r="AC155" i="14" s="1"/>
  <c r="X115" i="14"/>
  <c r="X587" i="14"/>
  <c r="AC587" i="14" s="1"/>
  <c r="X966" i="14"/>
  <c r="AC966" i="14" s="1"/>
  <c r="X836" i="14"/>
  <c r="AC836" i="14" s="1"/>
  <c r="X920" i="14"/>
  <c r="AC920" i="14" s="1"/>
  <c r="X1006" i="14"/>
  <c r="AC1006" i="14" s="1"/>
  <c r="X821" i="14"/>
  <c r="AC821" i="14" s="1"/>
  <c r="X572" i="14"/>
  <c r="AC572" i="14" s="1"/>
  <c r="X527" i="14"/>
  <c r="AC527" i="14" s="1"/>
  <c r="X306" i="14"/>
  <c r="AC306" i="14" s="1"/>
  <c r="X765" i="14"/>
  <c r="AC765" i="14" s="1"/>
  <c r="X702" i="14"/>
  <c r="AC702" i="14" s="1"/>
  <c r="X816" i="14"/>
  <c r="AC816" i="14" s="1"/>
  <c r="X439" i="14"/>
  <c r="AC439" i="14" s="1"/>
  <c r="X168" i="14"/>
  <c r="AC168" i="14" s="1"/>
  <c r="X788" i="14"/>
  <c r="AC788" i="14" s="1"/>
  <c r="X825" i="14"/>
  <c r="AC825" i="14" s="1"/>
  <c r="X308" i="14"/>
  <c r="AC308" i="14" s="1"/>
  <c r="X310" i="14"/>
  <c r="AC310" i="14" s="1"/>
  <c r="X219" i="14"/>
  <c r="AC219" i="14" s="1"/>
  <c r="X828" i="14"/>
  <c r="AC828" i="14" s="1"/>
  <c r="X944" i="14"/>
  <c r="AC944" i="14" s="1"/>
  <c r="X1014" i="14"/>
  <c r="AC1014" i="14" s="1"/>
  <c r="X260" i="14"/>
  <c r="AC260" i="14" s="1"/>
  <c r="X268" i="14"/>
  <c r="AC268" i="14" s="1"/>
  <c r="X145" i="14"/>
  <c r="AC145" i="14" s="1"/>
  <c r="X789" i="14"/>
  <c r="AC789" i="14" s="1"/>
  <c r="X882" i="14"/>
  <c r="AC882" i="14" s="1"/>
  <c r="X707" i="14"/>
  <c r="AC707" i="14" s="1"/>
  <c r="X500" i="14"/>
  <c r="AC500" i="14" s="1"/>
  <c r="X153" i="14"/>
  <c r="X225" i="14"/>
  <c r="X270" i="14"/>
  <c r="AC270" i="14" s="1"/>
  <c r="X481" i="14"/>
  <c r="AC481" i="14" s="1"/>
  <c r="X186" i="14"/>
  <c r="AC186" i="14" s="1"/>
  <c r="X595" i="14"/>
  <c r="AC595" i="14" s="1"/>
  <c r="X227" i="14"/>
  <c r="AC227" i="14" s="1"/>
  <c r="X653" i="14"/>
  <c r="AC653" i="14" s="1"/>
  <c r="X886" i="14"/>
  <c r="AC886" i="14" s="1"/>
  <c r="X358" i="14"/>
  <c r="AC358" i="14" s="1"/>
  <c r="X502" i="14"/>
  <c r="AC502" i="14" s="1"/>
  <c r="X478" i="14"/>
  <c r="AC478" i="14" s="1"/>
  <c r="X374" i="14"/>
  <c r="AC374" i="14" s="1"/>
  <c r="X705" i="14"/>
  <c r="AC705" i="14" s="1"/>
  <c r="X242" i="14"/>
  <c r="X885" i="14"/>
  <c r="AC885" i="14" s="1"/>
  <c r="X205" i="14"/>
  <c r="AC205" i="14" s="1"/>
  <c r="X891" i="14"/>
  <c r="AC891" i="14" s="1"/>
  <c r="X706" i="14"/>
  <c r="AC706" i="14" s="1"/>
  <c r="X215" i="14"/>
  <c r="AC215" i="14" s="1"/>
  <c r="X949" i="14"/>
  <c r="AC949" i="14" s="1"/>
  <c r="X110" i="14"/>
  <c r="AC110" i="14" s="1"/>
  <c r="X954" i="14"/>
  <c r="AC954" i="14" s="1"/>
  <c r="X351" i="14"/>
  <c r="AC351" i="14" s="1"/>
  <c r="X394" i="14"/>
  <c r="AC394" i="14" s="1"/>
  <c r="X959" i="14"/>
  <c r="AC959" i="14" s="1"/>
  <c r="X133" i="14"/>
  <c r="AC133" i="14" s="1"/>
  <c r="X315" i="14"/>
  <c r="AC315" i="14" s="1"/>
  <c r="X755" i="14"/>
  <c r="AC755" i="14" s="1"/>
  <c r="X73" i="14"/>
  <c r="X735" i="14"/>
  <c r="AC735" i="14" s="1"/>
  <c r="X813" i="14"/>
  <c r="AC813" i="14" s="1"/>
  <c r="X727" i="14"/>
  <c r="AC727" i="14" s="1"/>
  <c r="X839" i="14"/>
  <c r="AC839" i="14" s="1"/>
  <c r="X926" i="14"/>
  <c r="AC926" i="14" s="1"/>
  <c r="X870" i="14"/>
  <c r="AC870" i="14" s="1"/>
  <c r="X397" i="14"/>
  <c r="AC397" i="14" s="1"/>
  <c r="X934" i="14"/>
  <c r="AC934" i="14" s="1"/>
  <c r="X203" i="14"/>
  <c r="AC203" i="14" s="1"/>
  <c r="X857" i="14"/>
  <c r="AC857" i="14" s="1"/>
  <c r="X343" i="14"/>
  <c r="AC343" i="14" s="1"/>
  <c r="X301" i="14"/>
  <c r="AC301" i="14" s="1"/>
  <c r="X311" i="14"/>
  <c r="AC311" i="14" s="1"/>
  <c r="X642" i="14"/>
  <c r="AC642" i="14" s="1"/>
  <c r="X791" i="14"/>
  <c r="AC791" i="14" s="1"/>
  <c r="X868" i="14"/>
  <c r="AC868" i="14" s="1"/>
  <c r="X309" i="14"/>
  <c r="AC309" i="14" s="1"/>
  <c r="X537" i="14"/>
  <c r="AC537" i="14" s="1"/>
  <c r="X269" i="14"/>
  <c r="AC269" i="14" s="1"/>
  <c r="X654" i="14"/>
  <c r="AC654" i="14" s="1"/>
  <c r="X767" i="14"/>
  <c r="AC767" i="14" s="1"/>
  <c r="X407" i="14"/>
  <c r="AC407" i="14" s="1"/>
  <c r="X98" i="14"/>
  <c r="AC98" i="14" s="1"/>
  <c r="X130" i="14"/>
  <c r="X847" i="14"/>
  <c r="AC847" i="14" s="1"/>
  <c r="X102" i="14"/>
  <c r="AC102" i="14" s="1"/>
  <c r="X422" i="14"/>
  <c r="AC422" i="14" s="1"/>
  <c r="X430" i="14"/>
  <c r="AC430" i="14" s="1"/>
  <c r="X363" i="14"/>
  <c r="AC363" i="14" s="1"/>
  <c r="X546" i="14"/>
  <c r="AC546" i="14" s="1"/>
  <c r="X637" i="14"/>
  <c r="AC637" i="14" s="1"/>
  <c r="X958" i="14"/>
  <c r="AC958" i="14" s="1"/>
  <c r="X694" i="14"/>
  <c r="AC694" i="14" s="1"/>
  <c r="X284" i="14"/>
  <c r="AC284" i="14" s="1"/>
  <c r="X411" i="14"/>
  <c r="AC411" i="14" s="1"/>
  <c r="X616" i="14"/>
  <c r="AC616" i="14" s="1"/>
  <c r="X259" i="14"/>
  <c r="AC259" i="14" s="1"/>
  <c r="X991" i="14"/>
  <c r="AC991" i="14" s="1"/>
  <c r="X999" i="14"/>
  <c r="AC999" i="14" s="1"/>
  <c r="X779" i="14"/>
  <c r="AC779" i="14" s="1"/>
  <c r="X785" i="14"/>
  <c r="AC785" i="14" s="1"/>
  <c r="X782" i="14"/>
  <c r="AC782" i="14" s="1"/>
  <c r="X597" i="14"/>
  <c r="AC597" i="14" s="1"/>
  <c r="X837" i="14"/>
  <c r="AC837" i="14" s="1"/>
  <c r="X848" i="14"/>
  <c r="AC848" i="14" s="1"/>
  <c r="X380" i="14"/>
  <c r="AC380" i="14" s="1"/>
  <c r="X691" i="14"/>
  <c r="AC691" i="14" s="1"/>
  <c r="X261" i="14"/>
  <c r="AC261" i="14" s="1"/>
  <c r="X258" i="14"/>
  <c r="AC258" i="14" s="1"/>
  <c r="X661" i="14"/>
  <c r="AC661" i="14" s="1"/>
  <c r="X752" i="14"/>
  <c r="AC752" i="14" s="1"/>
  <c r="X292" i="14"/>
  <c r="AC292" i="14" s="1"/>
  <c r="X246" i="14"/>
  <c r="AC246" i="14" s="1"/>
  <c r="X855" i="14"/>
  <c r="AC855" i="14" s="1"/>
  <c r="X157" i="14"/>
  <c r="X538" i="14"/>
  <c r="AC538" i="14" s="1"/>
  <c r="X293" i="14"/>
  <c r="AC293" i="14" s="1"/>
  <c r="X39" i="14"/>
  <c r="AC39" i="14" s="1"/>
  <c r="X917" i="14"/>
  <c r="AC917" i="14" s="1"/>
  <c r="X384" i="14"/>
  <c r="AC384" i="14" s="1"/>
  <c r="X606" i="14"/>
  <c r="AC606" i="14" s="1"/>
  <c r="X165" i="14"/>
  <c r="AC165" i="14" s="1"/>
  <c r="X1003" i="14"/>
  <c r="AC1003" i="14" s="1"/>
  <c r="X324" i="14"/>
  <c r="AC324" i="14" s="1"/>
  <c r="X603" i="14"/>
  <c r="AC603" i="14" s="1"/>
  <c r="X118" i="14"/>
  <c r="AC118" i="14" s="1"/>
  <c r="X334" i="14"/>
  <c r="AC334" i="14" s="1"/>
  <c r="X797" i="14"/>
  <c r="AC797" i="14" s="1"/>
  <c r="X206" i="14"/>
  <c r="AC206" i="14" s="1"/>
  <c r="X903" i="14"/>
  <c r="AC903" i="14" s="1"/>
  <c r="X806" i="14"/>
  <c r="AC806" i="14" s="1"/>
  <c r="X589" i="14"/>
  <c r="AC589" i="14" s="1"/>
  <c r="X509" i="14"/>
  <c r="AC509" i="14" s="1"/>
  <c r="X94" i="14"/>
  <c r="AC94" i="14" s="1"/>
  <c r="X116" i="14"/>
  <c r="AC116" i="14" s="1"/>
  <c r="X85" i="14"/>
  <c r="AC85" i="14" s="1"/>
  <c r="X731" i="14"/>
  <c r="AC731" i="14" s="1"/>
  <c r="X703" i="14"/>
  <c r="AC703" i="14" s="1"/>
  <c r="X556" i="14"/>
  <c r="AC556" i="14" s="1"/>
  <c r="X372" i="14"/>
  <c r="AC372" i="14" s="1"/>
  <c r="X393" i="14"/>
  <c r="AC393" i="14" s="1"/>
  <c r="X568" i="14"/>
  <c r="AC568" i="14" s="1"/>
  <c r="X106" i="14"/>
  <c r="AC106" i="14" s="1"/>
  <c r="X693" i="14"/>
  <c r="AC693" i="14" s="1"/>
  <c r="X273" i="14"/>
  <c r="AC273" i="14" s="1"/>
  <c r="X406" i="14"/>
  <c r="AC406" i="14" s="1"/>
  <c r="X52" i="14"/>
  <c r="AC52" i="14" s="1"/>
  <c r="X302" i="14"/>
  <c r="AC302" i="14" s="1"/>
  <c r="X667" i="14"/>
  <c r="AC667" i="14" s="1"/>
  <c r="X126" i="14"/>
  <c r="X346" i="14"/>
  <c r="AC346" i="14" s="1"/>
  <c r="X704" i="14"/>
  <c r="AC704" i="14" s="1"/>
  <c r="X904" i="14"/>
  <c r="AC904" i="14" s="1"/>
  <c r="X912" i="14"/>
  <c r="AC912" i="14" s="1"/>
  <c r="X558" i="14"/>
  <c r="AC558" i="14" s="1"/>
  <c r="X681" i="14"/>
  <c r="AC681" i="14" s="1"/>
  <c r="X780" i="14"/>
  <c r="AC780" i="14" s="1"/>
  <c r="X763" i="14"/>
  <c r="AC763" i="14" s="1"/>
  <c r="X987" i="14"/>
  <c r="AC987" i="14" s="1"/>
  <c r="X475" i="14"/>
  <c r="AC475" i="14" s="1"/>
  <c r="X757" i="14"/>
  <c r="AC757" i="14" s="1"/>
  <c r="X252" i="14"/>
  <c r="AC252" i="14" s="1"/>
  <c r="X995" i="14"/>
  <c r="AC995" i="14" s="1"/>
  <c r="X60" i="14"/>
  <c r="AC60" i="14" s="1"/>
  <c r="X964" i="14"/>
  <c r="AC964" i="14" s="1"/>
  <c r="X910" i="14"/>
  <c r="AC910" i="14" s="1"/>
  <c r="X942" i="14"/>
  <c r="AC942" i="14" s="1"/>
  <c r="X431" i="14"/>
  <c r="AC431" i="14" s="1"/>
  <c r="X851" i="14"/>
  <c r="AC851" i="14" s="1"/>
  <c r="X956" i="14"/>
  <c r="AC956" i="14" s="1"/>
  <c r="X823" i="14"/>
  <c r="AC823" i="14" s="1"/>
  <c r="X370" i="14"/>
  <c r="AC370" i="14" s="1"/>
  <c r="X149" i="14"/>
  <c r="AC149" i="14" s="1"/>
  <c r="X953" i="14"/>
  <c r="AC953" i="14" s="1"/>
  <c r="X432" i="14"/>
  <c r="AC432" i="14" s="1"/>
  <c r="X770" i="14"/>
  <c r="AC770" i="14" s="1"/>
  <c r="X549" i="14"/>
  <c r="AC549" i="14" s="1"/>
  <c r="X692" i="14"/>
  <c r="AC692" i="14" s="1"/>
  <c r="X485" i="14"/>
  <c r="AC485" i="14" s="1"/>
  <c r="X438" i="14"/>
  <c r="AC438" i="14" s="1"/>
  <c r="X217" i="14"/>
  <c r="AC217" i="14" s="1"/>
  <c r="X169" i="14"/>
  <c r="AC169" i="14" s="1"/>
  <c r="X677" i="14"/>
  <c r="AC677" i="14" s="1"/>
  <c r="X997" i="14"/>
  <c r="AC997" i="14" s="1"/>
  <c r="X968" i="14"/>
  <c r="AC968" i="14" s="1"/>
  <c r="X566" i="14"/>
  <c r="AC566" i="14" s="1"/>
  <c r="X510" i="14"/>
  <c r="AC510" i="14" s="1"/>
  <c r="X973" i="14"/>
  <c r="AC973" i="14" s="1"/>
  <c r="X156" i="14"/>
  <c r="X272" i="14"/>
  <c r="AC272" i="14" s="1"/>
  <c r="X467" i="14"/>
  <c r="AC467" i="14" s="1"/>
  <c r="X437" i="14"/>
  <c r="AC437" i="14" s="1"/>
  <c r="X196" i="14"/>
  <c r="AC196" i="14" s="1"/>
  <c r="X390" i="14"/>
  <c r="AC390" i="14" s="1"/>
  <c r="X40" i="14"/>
  <c r="AC40" i="14" s="1"/>
  <c r="X533" i="14"/>
  <c r="AC533" i="14" s="1"/>
  <c r="X619" i="14"/>
  <c r="AC619" i="14" s="1"/>
  <c r="X888" i="14"/>
  <c r="AC888" i="14" s="1"/>
  <c r="X963" i="14"/>
  <c r="AC963" i="14" s="1"/>
  <c r="X790" i="14"/>
  <c r="AC790" i="14" s="1"/>
  <c r="X482" i="14"/>
  <c r="AC482" i="14" s="1"/>
  <c r="X236" i="14"/>
  <c r="AC236" i="14" s="1"/>
  <c r="X277" i="14"/>
  <c r="AC277" i="14" s="1"/>
  <c r="X638" i="14"/>
  <c r="AC638" i="14" s="1"/>
  <c r="X454" i="14"/>
  <c r="AC454" i="14" s="1"/>
  <c r="X427" i="14"/>
  <c r="AC427" i="14" s="1"/>
  <c r="X613" i="14"/>
  <c r="AC613" i="14" s="1"/>
  <c r="X859" i="14"/>
  <c r="AC859" i="14" s="1"/>
  <c r="X867" i="14"/>
  <c r="AC867" i="14" s="1"/>
  <c r="X696" i="14"/>
  <c r="AC696" i="14" s="1"/>
  <c r="X529" i="14"/>
  <c r="AC529" i="14" s="1"/>
  <c r="X415" i="14"/>
  <c r="AC415" i="14" s="1"/>
  <c r="X578" i="14"/>
  <c r="AC578" i="14" s="1"/>
  <c r="X535" i="14"/>
  <c r="AC535" i="14" s="1"/>
  <c r="X988" i="14"/>
  <c r="AC988" i="14" s="1"/>
  <c r="X461" i="14"/>
  <c r="AC461" i="14" s="1"/>
  <c r="X861" i="14"/>
  <c r="AC861" i="14" s="1"/>
  <c r="X84" i="14"/>
  <c r="AC84" i="14" s="1"/>
  <c r="AG546" i="25" l="1"/>
  <c r="AG487" i="25"/>
  <c r="AG768" i="25"/>
  <c r="X20" i="25"/>
  <c r="AC20" i="25" s="1"/>
  <c r="E11" i="12" s="1"/>
  <c r="B12" i="25"/>
  <c r="E24" i="12" s="1"/>
  <c r="B12" i="14"/>
  <c r="C24" i="12" s="1"/>
  <c r="AG409" i="25"/>
  <c r="AG292" i="25"/>
  <c r="AG266" i="25"/>
  <c r="AG818" i="25"/>
  <c r="AG380" i="25"/>
  <c r="AG531" i="25"/>
  <c r="AG57" i="25"/>
  <c r="AG128" i="25"/>
  <c r="AG816" i="25"/>
  <c r="AG1020" i="25"/>
  <c r="AG81" i="25"/>
  <c r="AG583" i="25"/>
  <c r="AG833" i="25"/>
  <c r="AG536" i="25"/>
  <c r="AG163" i="25"/>
  <c r="AG299" i="25"/>
  <c r="AG262" i="25"/>
  <c r="AG935" i="25"/>
  <c r="AG238" i="25"/>
  <c r="AG887" i="25"/>
  <c r="AG67" i="25"/>
  <c r="AG578" i="25"/>
  <c r="AG968" i="25"/>
  <c r="AG889" i="25"/>
  <c r="AG116" i="25"/>
  <c r="AG876" i="25"/>
  <c r="AG341" i="25"/>
  <c r="AG656" i="25"/>
  <c r="AG447" i="25"/>
  <c r="AG690" i="25"/>
  <c r="AG899" i="25"/>
  <c r="AG540" i="25"/>
  <c r="AG644" i="25"/>
  <c r="AG239" i="25"/>
  <c r="AG819" i="25"/>
  <c r="AG570" i="25"/>
  <c r="AG904" i="25"/>
  <c r="AG465" i="25"/>
  <c r="AG782" i="25"/>
  <c r="AG157" i="25"/>
  <c r="AG628" i="25"/>
  <c r="AG898" i="25"/>
  <c r="AG462" i="25"/>
  <c r="AG405" i="25"/>
  <c r="AG509" i="25"/>
  <c r="AG861" i="25"/>
  <c r="AG507" i="25"/>
  <c r="AG378" i="25"/>
  <c r="AG386" i="25"/>
  <c r="AG71" i="25"/>
  <c r="AG352" i="25"/>
  <c r="AG30" i="25"/>
  <c r="AG190" i="25"/>
  <c r="AG186" i="25"/>
  <c r="AG314" i="25"/>
  <c r="AG592" i="25"/>
  <c r="AG320" i="25"/>
  <c r="AG767" i="25"/>
  <c r="AG130" i="25"/>
  <c r="AG36" i="25"/>
  <c r="AG781" i="25"/>
  <c r="AG747" i="25"/>
  <c r="AG218" i="25"/>
  <c r="AG524" i="25"/>
  <c r="AG624" i="25"/>
  <c r="AG872" i="25"/>
  <c r="AG809" i="25"/>
  <c r="AG839" i="25"/>
  <c r="AG685" i="25"/>
  <c r="AG858" i="25"/>
  <c r="AG1019" i="25"/>
  <c r="AG311" i="25"/>
  <c r="AG422" i="25"/>
  <c r="AG216" i="25"/>
  <c r="AG830" i="25"/>
  <c r="AG543" i="25"/>
  <c r="AG516" i="25"/>
  <c r="AG806" i="25"/>
  <c r="AG22" i="25"/>
  <c r="AC109" i="24"/>
  <c r="AF109" i="24" s="1"/>
  <c r="AG213" i="25"/>
  <c r="AG133" i="25"/>
  <c r="AG258" i="25"/>
  <c r="AG635" i="25"/>
  <c r="AG817" i="25"/>
  <c r="H28" i="12"/>
  <c r="AF250" i="14"/>
  <c r="AC242" i="14"/>
  <c r="AF242" i="14" s="1"/>
  <c r="AF148" i="14"/>
  <c r="AC115" i="14"/>
  <c r="AF115" i="14" s="1"/>
  <c r="AF200" i="14"/>
  <c r="AC184" i="14"/>
  <c r="AF184" i="14" s="1"/>
  <c r="AF121" i="14"/>
  <c r="AC73" i="14"/>
  <c r="AF73" i="14" s="1"/>
  <c r="AF159" i="14"/>
  <c r="AC126" i="14"/>
  <c r="AF126" i="14" s="1"/>
  <c r="AF75" i="14"/>
  <c r="AC157" i="14"/>
  <c r="AF157" i="14" s="1"/>
  <c r="AF193" i="14"/>
  <c r="AC176" i="14"/>
  <c r="AF176" i="14" s="1"/>
  <c r="AF161" i="14"/>
  <c r="AC130" i="14"/>
  <c r="AF130" i="14" s="1"/>
  <c r="AF223" i="14"/>
  <c r="AC213" i="14"/>
  <c r="AF213" i="14" s="1"/>
  <c r="AF181" i="14"/>
  <c r="AC156" i="14"/>
  <c r="AF234" i="14"/>
  <c r="AC225" i="14"/>
  <c r="AF225" i="14" s="1"/>
  <c r="AF229" i="14"/>
  <c r="AC220" i="14"/>
  <c r="AF220" i="14" s="1"/>
  <c r="AF77" i="14"/>
  <c r="AC23" i="14"/>
  <c r="AF178" i="14"/>
  <c r="AC153" i="14"/>
  <c r="AF153" i="14" s="1"/>
  <c r="AF192" i="14"/>
  <c r="AC174" i="14"/>
  <c r="AF174" i="14" s="1"/>
  <c r="AF90" i="14"/>
  <c r="AF114" i="14"/>
  <c r="AF233" i="14"/>
  <c r="AF189" i="14"/>
  <c r="AF222" i="14"/>
  <c r="AF79" i="14"/>
  <c r="AF107" i="14"/>
  <c r="AF249" i="14"/>
  <c r="AF162" i="14"/>
  <c r="AF137" i="14"/>
  <c r="AF99" i="14"/>
  <c r="AF274" i="14"/>
  <c r="AF128" i="14"/>
  <c r="AF207" i="14"/>
  <c r="AF166" i="14"/>
  <c r="AF158" i="14"/>
  <c r="AF262" i="14"/>
  <c r="AF261" i="14"/>
  <c r="AF216" i="14"/>
  <c r="AF188" i="14"/>
  <c r="AF32" i="14"/>
  <c r="AF177" i="14"/>
  <c r="AF232" i="14"/>
  <c r="AF180" i="14"/>
  <c r="AF179" i="14"/>
  <c r="AF74" i="14"/>
  <c r="AF89" i="14"/>
  <c r="AF183" i="14"/>
  <c r="AF132" i="14"/>
  <c r="AF135" i="14"/>
  <c r="AF271" i="14"/>
  <c r="AF270" i="14"/>
  <c r="AF146" i="14"/>
  <c r="AF214" i="14"/>
  <c r="AF140" i="14"/>
  <c r="AF81" i="14"/>
  <c r="AF104" i="14"/>
  <c r="AG104" i="14" s="1"/>
  <c r="AF198" i="14"/>
  <c r="AF197" i="14"/>
  <c r="AF226" i="14"/>
  <c r="AF195" i="14"/>
  <c r="AF93" i="14"/>
  <c r="AF211" i="14"/>
  <c r="AF171" i="14"/>
  <c r="AF96" i="14"/>
  <c r="AF66" i="14"/>
  <c r="AF221" i="14"/>
  <c r="AF120" i="14"/>
  <c r="AF247" i="14"/>
  <c r="AF103" i="14"/>
  <c r="AF88" i="14"/>
  <c r="AF85" i="14"/>
  <c r="AF136" i="14"/>
  <c r="AF87" i="14"/>
  <c r="AF218" i="14"/>
  <c r="AF243" i="14"/>
  <c r="AF245" i="14"/>
  <c r="AF97" i="14"/>
  <c r="AF95" i="14"/>
  <c r="AF264" i="14"/>
  <c r="AF175" i="14"/>
  <c r="AG175" i="14" s="1"/>
  <c r="AF111" i="14"/>
  <c r="AF150" i="14"/>
  <c r="AF154" i="14"/>
  <c r="AF239" i="14"/>
  <c r="AF238" i="14"/>
  <c r="AF41" i="14"/>
  <c r="AF22" i="14"/>
  <c r="AF117" i="14"/>
  <c r="AF204" i="14"/>
  <c r="AF51" i="14"/>
  <c r="AF209" i="14"/>
  <c r="AF256" i="14"/>
  <c r="AF72" i="14"/>
  <c r="AF173" i="14"/>
  <c r="AF278" i="14"/>
  <c r="AF76" i="14"/>
  <c r="AF228" i="14"/>
  <c r="AF191" i="14"/>
  <c r="AF112" i="14"/>
  <c r="AF125" i="14"/>
  <c r="AF185" i="14"/>
  <c r="AF49" i="14"/>
  <c r="AF42" i="14"/>
  <c r="AG975" i="25"/>
  <c r="AG580" i="25"/>
  <c r="AG916" i="25"/>
  <c r="AG362" i="25"/>
  <c r="AG840" i="25"/>
  <c r="AG228" i="25"/>
  <c r="AG313" i="25"/>
  <c r="AG408" i="25"/>
  <c r="AG836" i="25"/>
  <c r="AG159" i="25"/>
  <c r="AG740" i="25"/>
  <c r="AG175" i="25"/>
  <c r="AG753" i="25"/>
  <c r="AG725" i="25"/>
  <c r="AG177" i="25"/>
  <c r="AG906" i="25"/>
  <c r="AG686" i="25"/>
  <c r="AG234" i="25"/>
  <c r="AG670" i="25"/>
  <c r="AG969" i="25"/>
  <c r="AG327" i="25"/>
  <c r="AG629" i="25"/>
  <c r="AG348" i="25"/>
  <c r="AG552" i="25"/>
  <c r="AG865" i="25"/>
  <c r="AG571" i="25"/>
  <c r="AG755" i="25"/>
  <c r="AG997" i="25"/>
  <c r="AG96" i="25"/>
  <c r="AG471" i="25"/>
  <c r="AG726" i="25"/>
  <c r="AG843" i="25"/>
  <c r="AG532" i="25"/>
  <c r="AG938" i="25"/>
  <c r="AG591" i="25"/>
  <c r="AG99" i="25"/>
  <c r="AG172" i="25"/>
  <c r="AG752" i="25"/>
  <c r="AG425" i="25"/>
  <c r="AG980" i="25"/>
  <c r="AG368" i="25"/>
  <c r="AG347" i="25"/>
  <c r="AG851" i="25"/>
  <c r="AG856" i="25"/>
  <c r="AG892" i="25"/>
  <c r="AG693" i="25"/>
  <c r="AG784" i="25"/>
  <c r="AG293" i="25"/>
  <c r="AG214" i="25"/>
  <c r="AG914" i="25"/>
  <c r="AG138" i="25"/>
  <c r="AG922" i="25"/>
  <c r="AG765" i="25"/>
  <c r="AG446" i="25"/>
  <c r="AG263" i="25"/>
  <c r="AG512" i="25"/>
  <c r="AG379" i="25"/>
  <c r="AG273" i="25"/>
  <c r="AG940" i="25"/>
  <c r="AG343" i="25"/>
  <c r="AG761" i="25"/>
  <c r="AG443" i="25"/>
  <c r="AG903" i="25"/>
  <c r="AG1003" i="25"/>
  <c r="AG80" i="25"/>
  <c r="AG271" i="25"/>
  <c r="AG771" i="25"/>
  <c r="AG662" i="25"/>
  <c r="AG335" i="25"/>
  <c r="AG972" i="25"/>
  <c r="AG29" i="25"/>
  <c r="AG231" i="25"/>
  <c r="AG217" i="25"/>
  <c r="AG265" i="25"/>
  <c r="AG61" i="25"/>
  <c r="AG663" i="25"/>
  <c r="AG75" i="25"/>
  <c r="AG221" i="25"/>
  <c r="AG674" i="25"/>
  <c r="AG677" i="25"/>
  <c r="AG863" i="25"/>
  <c r="AG202" i="25"/>
  <c r="AG475" i="25"/>
  <c r="AG744" i="25"/>
  <c r="AG467" i="25"/>
  <c r="AG642" i="25"/>
  <c r="AG798" i="25"/>
  <c r="AG518" i="25"/>
  <c r="AG989" i="25"/>
  <c r="AG97" i="25"/>
  <c r="AG229" i="25"/>
  <c r="AG599" i="25"/>
  <c r="AG754" i="25"/>
  <c r="AG215" i="25"/>
  <c r="AG477" i="25"/>
  <c r="AG45" i="25"/>
  <c r="E6" i="12"/>
  <c r="AG769" i="25"/>
  <c r="AG49" i="25"/>
  <c r="AG158" i="25"/>
  <c r="AG336" i="25"/>
  <c r="AG381" i="25"/>
  <c r="AG590" i="25"/>
  <c r="AG354" i="25"/>
  <c r="AG84" i="25"/>
  <c r="AG909" i="25"/>
  <c r="AG322" i="25"/>
  <c r="AG376" i="25"/>
  <c r="AG915" i="25"/>
  <c r="AG260" i="25"/>
  <c r="AG638" i="25"/>
  <c r="AG829" i="25"/>
  <c r="AG793" i="25"/>
  <c r="AG333" i="25"/>
  <c r="AG466" i="25"/>
  <c r="AG559" i="25"/>
  <c r="AG56" i="25"/>
  <c r="AG50" i="25"/>
  <c r="AG355" i="25"/>
  <c r="AG713" i="25"/>
  <c r="AG106" i="25"/>
  <c r="AG609" i="25"/>
  <c r="AG511" i="25"/>
  <c r="AG613" i="25"/>
  <c r="AG212" i="25"/>
  <c r="AG27" i="25"/>
  <c r="AG39" i="25"/>
  <c r="AG307" i="25"/>
  <c r="AG618" i="25"/>
  <c r="AG441" i="25"/>
  <c r="AG286" i="25"/>
  <c r="AG998" i="25"/>
  <c r="AG788" i="25"/>
  <c r="AG317" i="25"/>
  <c r="AG28" i="25"/>
  <c r="AG473" i="25"/>
  <c r="AG929" i="25"/>
  <c r="AG534" i="25"/>
  <c r="AG575" i="25"/>
  <c r="AG963" i="25"/>
  <c r="AG780" i="25"/>
  <c r="AG44" i="25"/>
  <c r="AG919" i="25"/>
  <c r="AG310" i="25"/>
  <c r="AG444" i="25"/>
  <c r="AG545" i="25"/>
  <c r="AG277" i="25"/>
  <c r="AG579" i="25"/>
  <c r="AG406" i="25"/>
  <c r="AG550" i="25"/>
  <c r="AG684" i="25"/>
  <c r="AG945" i="25"/>
  <c r="AG978" i="25"/>
  <c r="AG407" i="25"/>
  <c r="AG361" i="25"/>
  <c r="AG941" i="25"/>
  <c r="AG319" i="25"/>
  <c r="AG953" i="25"/>
  <c r="AG316" i="25"/>
  <c r="AG427" i="25"/>
  <c r="AG349" i="25"/>
  <c r="AG125" i="25"/>
  <c r="AG632" i="25"/>
  <c r="AG399" i="25"/>
  <c r="AG187" i="25"/>
  <c r="AG402" i="25"/>
  <c r="AG645" i="25"/>
  <c r="AG951" i="25"/>
  <c r="AG770" i="25"/>
  <c r="AG510" i="25"/>
  <c r="AG435" i="25"/>
  <c r="AG805" i="25"/>
  <c r="AG351" i="25"/>
  <c r="AG245" i="25"/>
  <c r="AG563" i="25"/>
  <c r="AG569" i="25"/>
  <c r="AG174" i="25"/>
  <c r="AG857" i="25"/>
  <c r="D6" i="12"/>
  <c r="AG852" i="25"/>
  <c r="AG615" i="25"/>
  <c r="AG931" i="25"/>
  <c r="AG156" i="25"/>
  <c r="AG104" i="25"/>
  <c r="AG115" i="25"/>
  <c r="AG388" i="25"/>
  <c r="AG180" i="25"/>
  <c r="AG679" i="25"/>
  <c r="AG651" i="25"/>
  <c r="AG606" i="25"/>
  <c r="AG582" i="25"/>
  <c r="AG98" i="25"/>
  <c r="AG634" i="25"/>
  <c r="AG251" i="25"/>
  <c r="AG162" i="25"/>
  <c r="AG315" i="25"/>
  <c r="AG576" i="25"/>
  <c r="AG53" i="25"/>
  <c r="AG691" i="25"/>
  <c r="AG566" i="25"/>
  <c r="AG705" i="25"/>
  <c r="AG280" i="25"/>
  <c r="AG452" i="25"/>
  <c r="AG854" i="25"/>
  <c r="AG841" i="25"/>
  <c r="AG398" i="25"/>
  <c r="AG880" i="25"/>
  <c r="AG460" i="25"/>
  <c r="AG450" i="25"/>
  <c r="AG253" i="25"/>
  <c r="AG707" i="25"/>
  <c r="AG372" i="25"/>
  <c r="AG204" i="25"/>
  <c r="AG749" i="25"/>
  <c r="AG185" i="25"/>
  <c r="AG65" i="25"/>
  <c r="AG756" i="25"/>
  <c r="AG621" i="25"/>
  <c r="AG708" i="25"/>
  <c r="AF48" i="14"/>
  <c r="AF61" i="14"/>
  <c r="AF38" i="14"/>
  <c r="AF46" i="14"/>
  <c r="AF70" i="14"/>
  <c r="AF21" i="14"/>
  <c r="AF53" i="14"/>
  <c r="AF44" i="14"/>
  <c r="AF55" i="14"/>
  <c r="AF58" i="14"/>
  <c r="AF65" i="14"/>
  <c r="AF37" i="14"/>
  <c r="AF64" i="14"/>
  <c r="AF29" i="14"/>
  <c r="AF56" i="14"/>
  <c r="AF34" i="14"/>
  <c r="AF25" i="14"/>
  <c r="AG142" i="25"/>
  <c r="AG930" i="25"/>
  <c r="AG649" i="25"/>
  <c r="AG699" i="25"/>
  <c r="AG995" i="25"/>
  <c r="AG451" i="25"/>
  <c r="AG169" i="25"/>
  <c r="AG454" i="25"/>
  <c r="AG48" i="25"/>
  <c r="AG119" i="25"/>
  <c r="AG323" i="25"/>
  <c r="AG928" i="25"/>
  <c r="AG440" i="25"/>
  <c r="AG249" i="25"/>
  <c r="AG236" i="25"/>
  <c r="AG607" i="25"/>
  <c r="AG537" i="25"/>
  <c r="AG264" i="25"/>
  <c r="AG312" i="25"/>
  <c r="AG54" i="25"/>
  <c r="AG891" i="25"/>
  <c r="AG671" i="25"/>
  <c r="AG762" i="25"/>
  <c r="AG291" i="25"/>
  <c r="AG636" i="25"/>
  <c r="AG63" i="25"/>
  <c r="AG301" i="25"/>
  <c r="AG875" i="25"/>
  <c r="AG917" i="25"/>
  <c r="AG505" i="25"/>
  <c r="AG385" i="25"/>
  <c r="AG198" i="25"/>
  <c r="AG981" i="25"/>
  <c r="AG832" i="25"/>
  <c r="AG946" i="25"/>
  <c r="AG547" i="25"/>
  <c r="AG438" i="25"/>
  <c r="AG572" i="25"/>
  <c r="AG222" i="25"/>
  <c r="AG558" i="25"/>
  <c r="AG990" i="25"/>
  <c r="AG21" i="25"/>
  <c r="AG339" i="25"/>
  <c r="AG403" i="25"/>
  <c r="AG294" i="25"/>
  <c r="AG994" i="25"/>
  <c r="AG432" i="25"/>
  <c r="AG849" i="25"/>
  <c r="AG936" i="25"/>
  <c r="AG449" i="25"/>
  <c r="AG746" i="25"/>
  <c r="AG70" i="25"/>
  <c r="AG110" i="25"/>
  <c r="AG796" i="25"/>
  <c r="AG501" i="25"/>
  <c r="AG259" i="25"/>
  <c r="AG168" i="25"/>
  <c r="AG1005" i="25"/>
  <c r="AG58" i="25"/>
  <c r="AG871" i="25"/>
  <c r="AG985" i="25"/>
  <c r="AG526" i="25"/>
  <c r="AG844" i="25"/>
  <c r="AG397" i="25"/>
  <c r="AG365" i="25"/>
  <c r="AG652" i="25"/>
  <c r="AG474" i="25"/>
  <c r="AG834" i="25"/>
  <c r="AG390" i="25"/>
  <c r="AG835" i="25"/>
  <c r="AG105" i="25"/>
  <c r="AG660" i="25"/>
  <c r="AG41" i="25"/>
  <c r="AG472" i="25"/>
  <c r="AG248" i="25"/>
  <c r="AG514" i="25"/>
  <c r="AG908" i="25"/>
  <c r="AG241" i="25"/>
  <c r="AG395" i="25"/>
  <c r="AG192" i="25"/>
  <c r="AG970" i="25"/>
  <c r="AG1001" i="25"/>
  <c r="AG948" i="25"/>
  <c r="AG758" i="25"/>
  <c r="AG387" i="25"/>
  <c r="AG503" i="25"/>
  <c r="AG411" i="25"/>
  <c r="AG270" i="25"/>
  <c r="AG490" i="25"/>
  <c r="AG665" i="25"/>
  <c r="AG519" i="25"/>
  <c r="AG42" i="25"/>
  <c r="AG448" i="25"/>
  <c r="AG694" i="25"/>
  <c r="AG439" i="25"/>
  <c r="AG189" i="25"/>
  <c r="AG132" i="25"/>
  <c r="AG736" i="25"/>
  <c r="AG410" i="25"/>
  <c r="AG426" i="25"/>
  <c r="AG862" i="25"/>
  <c r="AG500" i="25"/>
  <c r="AG101" i="25"/>
  <c r="AG659" i="25"/>
  <c r="AG143" i="25"/>
  <c r="AG668" i="25"/>
  <c r="AG124" i="25"/>
  <c r="AG879" i="25"/>
  <c r="AG657" i="25"/>
  <c r="AG367" i="25"/>
  <c r="AG859" i="25"/>
  <c r="AG332" i="25"/>
  <c r="AG68" i="25"/>
  <c r="AG127" i="25"/>
  <c r="AG140" i="25"/>
  <c r="AG330" i="25"/>
  <c r="AG393" i="25"/>
  <c r="AG118" i="25"/>
  <c r="AG631" i="25"/>
  <c r="AG1009" i="25"/>
  <c r="AG881" i="25"/>
  <c r="AG803" i="25"/>
  <c r="AG453" i="25"/>
  <c r="AG626" i="25"/>
  <c r="AG528" i="25"/>
  <c r="AG412" i="25"/>
  <c r="AG542" i="25"/>
  <c r="AG692" i="25"/>
  <c r="AG845" i="25"/>
  <c r="AG741" i="25"/>
  <c r="AG877" i="25"/>
  <c r="AG161" i="25"/>
  <c r="AG619" i="25"/>
  <c r="AG210" i="25"/>
  <c r="AG773" i="25"/>
  <c r="AG430" i="25"/>
  <c r="AG237" i="25"/>
  <c r="AG874" i="25"/>
  <c r="AG137" i="25"/>
  <c r="AG616" i="25"/>
  <c r="AG298" i="25"/>
  <c r="AG93" i="25"/>
  <c r="AG303" i="25"/>
  <c r="AG681" i="25"/>
  <c r="AG549" i="25"/>
  <c r="AG811" i="25"/>
  <c r="AG983" i="25"/>
  <c r="AG476" i="25"/>
  <c r="AG820" i="25"/>
  <c r="AG567" i="25"/>
  <c r="AG306" i="25"/>
  <c r="AG729" i="25"/>
  <c r="AG155" i="25"/>
  <c r="AG469" i="25"/>
  <c r="AG885" i="25"/>
  <c r="AG55" i="25"/>
  <c r="AG494" i="25"/>
  <c r="AG648" i="25"/>
  <c r="AG122" i="25"/>
  <c r="AG100" i="25"/>
  <c r="AG120" i="25"/>
  <c r="AG633" i="25"/>
  <c r="AG950" i="25"/>
  <c r="AG369" i="25"/>
  <c r="AG787" i="25"/>
  <c r="AG620" i="25"/>
  <c r="AG678" i="25"/>
  <c r="AG1002" i="25"/>
  <c r="AG779" i="25"/>
  <c r="AG233" i="25"/>
  <c r="AG281" i="25"/>
  <c r="AG179" i="25"/>
  <c r="AG860" i="25"/>
  <c r="AG129" i="25"/>
  <c r="AG356" i="25"/>
  <c r="AG568" i="25"/>
  <c r="AG126" i="25"/>
  <c r="AG716" i="25"/>
  <c r="AG588" i="25"/>
  <c r="AG548" i="25"/>
  <c r="AG837" i="25"/>
  <c r="AG445" i="25"/>
  <c r="AG804" i="25"/>
  <c r="AG47" i="25"/>
  <c r="AG353" i="25"/>
  <c r="AG991" i="25"/>
  <c r="AG1016" i="25"/>
  <c r="AG139" i="25"/>
  <c r="AG481" i="25"/>
  <c r="AG431" i="25"/>
  <c r="AG992" i="25"/>
  <c r="AG360" i="25"/>
  <c r="AG1012" i="25"/>
  <c r="AG77" i="25"/>
  <c r="AG326" i="25"/>
  <c r="AG864" i="25"/>
  <c r="AG878" i="25"/>
  <c r="AG825" i="25"/>
  <c r="AG827" i="25"/>
  <c r="AG553" i="25"/>
  <c r="AG424" i="25"/>
  <c r="AG417" i="25"/>
  <c r="AG800" i="25"/>
  <c r="AG304" i="25"/>
  <c r="AG244" i="25"/>
  <c r="AG442" i="25"/>
  <c r="AG826" i="25"/>
  <c r="AG702" i="25"/>
  <c r="AG419" i="25"/>
  <c r="AG831" i="25"/>
  <c r="AG712" i="25"/>
  <c r="AG1011" i="25"/>
  <c r="AG43" i="25"/>
  <c r="AG886" i="25"/>
  <c r="AG321" i="25"/>
  <c r="AG363" i="25"/>
  <c r="AG196" i="25"/>
  <c r="AG414" i="25"/>
  <c r="AG289" i="25"/>
  <c r="AG641" i="25"/>
  <c r="AG902" i="25"/>
  <c r="AG625" i="25"/>
  <c r="AG637" i="25"/>
  <c r="AG650" i="25"/>
  <c r="AG377" i="25"/>
  <c r="AG622" i="25"/>
  <c r="AG334" i="25"/>
  <c r="AG498" i="25"/>
  <c r="AG437" i="25"/>
  <c r="AG610" i="25"/>
  <c r="AG79" i="25"/>
  <c r="AG131" i="25"/>
  <c r="AG252" i="25"/>
  <c r="AG482" i="25"/>
  <c r="AG357" i="25"/>
  <c r="AG925" i="25"/>
  <c r="AG188" i="25"/>
  <c r="AG134" i="25"/>
  <c r="AG529" i="25"/>
  <c r="AG325" i="25"/>
  <c r="AG890" i="25"/>
  <c r="AG416" i="25"/>
  <c r="AG392" i="25"/>
  <c r="AG520" i="25"/>
  <c r="AG870" i="25"/>
  <c r="AG561" i="25"/>
  <c r="AG944" i="25"/>
  <c r="AG772" i="25"/>
  <c r="AG87" i="25"/>
  <c r="AG535" i="25"/>
  <c r="AG478" i="25"/>
  <c r="AG850" i="25"/>
  <c r="AG522" i="25"/>
  <c r="AG73" i="25"/>
  <c r="AG496" i="25"/>
  <c r="AG504" i="25"/>
  <c r="AG905" i="25"/>
  <c r="AG964" i="25"/>
  <c r="AG815" i="25"/>
  <c r="AG136" i="25"/>
  <c r="AG757" i="25"/>
  <c r="AG527" i="25"/>
  <c r="AG966" i="25"/>
  <c r="AG1017" i="25"/>
  <c r="AG775" i="25"/>
  <c r="AG965" i="25"/>
  <c r="AG338" i="25"/>
  <c r="AG666" i="25"/>
  <c r="AG673" i="25"/>
  <c r="AG165" i="25"/>
  <c r="AG123" i="25"/>
  <c r="AG658" i="25"/>
  <c r="AG823" i="25"/>
  <c r="AG717" i="25"/>
  <c r="AG400" i="25"/>
  <c r="AG924" i="25"/>
  <c r="AG960" i="25"/>
  <c r="AG689" i="25"/>
  <c r="AG643" i="25"/>
  <c r="AG318" i="25"/>
  <c r="AG894" i="25"/>
  <c r="AG727" i="25"/>
  <c r="AG51" i="25"/>
  <c r="AG764" i="25"/>
  <c r="AG926" i="25"/>
  <c r="AG267" i="25"/>
  <c r="AG533" i="25"/>
  <c r="AG46" i="25"/>
  <c r="AG225" i="25"/>
  <c r="AG630" i="25"/>
  <c r="AG152" i="25"/>
  <c r="AG242" i="25"/>
  <c r="AG802" i="25"/>
  <c r="AG436" i="25"/>
  <c r="AG517" i="25"/>
  <c r="AG525" i="25"/>
  <c r="AG988" i="25"/>
  <c r="AG539" i="25"/>
  <c r="AG792" i="25"/>
  <c r="AG855" i="25"/>
  <c r="AG943" i="25"/>
  <c r="AG897" i="25"/>
  <c r="AG698" i="25"/>
  <c r="AG738" i="25"/>
  <c r="AG696" i="25"/>
  <c r="AG112" i="25"/>
  <c r="AG977" i="25"/>
  <c r="AG952" i="25"/>
  <c r="AG201" i="25"/>
  <c r="AG256" i="25"/>
  <c r="AG867" i="25"/>
  <c r="AG173" i="25"/>
  <c r="AG145" i="25"/>
  <c r="AG254" i="25"/>
  <c r="AG88" i="25"/>
  <c r="AG370" i="25"/>
  <c r="AG457" i="25"/>
  <c r="AG59" i="25"/>
  <c r="AG996" i="25"/>
  <c r="AG194" i="25"/>
  <c r="AG560" i="25"/>
  <c r="AG497" i="25"/>
  <c r="AG683" i="25"/>
  <c r="AG623" i="25"/>
  <c r="AG33" i="25"/>
  <c r="AG697" i="25"/>
  <c r="AG888" i="25"/>
  <c r="AG193" i="25"/>
  <c r="AG23" i="25"/>
  <c r="AG272" i="25"/>
  <c r="AG731" i="25"/>
  <c r="AG150" i="25"/>
  <c r="AG574" i="25"/>
  <c r="AG308" i="25"/>
  <c r="AG404" i="25"/>
  <c r="AG117" i="25"/>
  <c r="AG954" i="25"/>
  <c r="AG999" i="25"/>
  <c r="AG350" i="25"/>
  <c r="AG92" i="25"/>
  <c r="AG64" i="25"/>
  <c r="AG508" i="25"/>
  <c r="AG783" i="25"/>
  <c r="AG682" i="25"/>
  <c r="AG695" i="25"/>
  <c r="AG676" i="25"/>
  <c r="AG1013" i="25"/>
  <c r="AG66" i="25"/>
  <c r="AG346" i="25"/>
  <c r="AG523" i="25"/>
  <c r="AG300" i="25"/>
  <c r="AG530" i="25"/>
  <c r="AG688" i="25"/>
  <c r="AG26" i="25"/>
  <c r="AG197" i="25"/>
  <c r="AG295" i="25"/>
  <c r="AG455" i="25"/>
  <c r="AG596" i="25"/>
  <c r="AG480" i="25"/>
  <c r="AG982" i="25"/>
  <c r="AG639" i="25"/>
  <c r="AG722" i="25"/>
  <c r="AG608" i="25"/>
  <c r="AG434" i="25"/>
  <c r="AG1010" i="25"/>
  <c r="AG828" i="25"/>
  <c r="AG178" i="25"/>
  <c r="AG283" i="25"/>
  <c r="AG976" i="25"/>
  <c r="AG967" i="25"/>
  <c r="AG654" i="25"/>
  <c r="AG226" i="25"/>
  <c r="AG604" i="25"/>
  <c r="AG901" i="25"/>
  <c r="AG208" i="25"/>
  <c r="AG111" i="25"/>
  <c r="AG296" i="25"/>
  <c r="AG730" i="25"/>
  <c r="AG711" i="25"/>
  <c r="AG799" i="25"/>
  <c r="AG748" i="25"/>
  <c r="AG600" i="25"/>
  <c r="AG107" i="25"/>
  <c r="AG597" i="25"/>
  <c r="AG224" i="25"/>
  <c r="AG584" i="25"/>
  <c r="AG76" i="25"/>
  <c r="AG627" i="25"/>
  <c r="AG1000" i="25"/>
  <c r="AG384" i="25"/>
  <c r="AG232" i="25"/>
  <c r="AG344" i="25"/>
  <c r="AG121" i="25"/>
  <c r="AG821" i="25"/>
  <c r="AG896" i="25"/>
  <c r="AG813" i="25"/>
  <c r="AG556" i="25"/>
  <c r="AG927" i="25"/>
  <c r="AG342" i="25"/>
  <c r="AG146" i="25"/>
  <c r="AG160" i="25"/>
  <c r="AG247" i="25"/>
  <c r="AG485" i="25"/>
  <c r="AG421" i="25"/>
  <c r="AG893" i="25"/>
  <c r="AG824" i="25"/>
  <c r="AG795" i="25"/>
  <c r="AG1008" i="25"/>
  <c r="AG171" i="25"/>
  <c r="AG495" i="25"/>
  <c r="AG199" i="25"/>
  <c r="AG278" i="25"/>
  <c r="AG842" i="25"/>
  <c r="AG89" i="25"/>
  <c r="AG521" i="25"/>
  <c r="AG933" i="25"/>
  <c r="AG279" i="25"/>
  <c r="AG551" i="25"/>
  <c r="AG601" i="25"/>
  <c r="AG598" i="25"/>
  <c r="AG290" i="25"/>
  <c r="AG108" i="25"/>
  <c r="AG359" i="25"/>
  <c r="AG675" i="25"/>
  <c r="AG40" i="25"/>
  <c r="AG895" i="25"/>
  <c r="AG275" i="25"/>
  <c r="AG148" i="25"/>
  <c r="AG62" i="25"/>
  <c r="AG366" i="25"/>
  <c r="AG581" i="25"/>
  <c r="AG502" i="25"/>
  <c r="AG957" i="25"/>
  <c r="AG710" i="25"/>
  <c r="AG506" i="25"/>
  <c r="AG389" i="25"/>
  <c r="AG90" i="25"/>
  <c r="AG268" i="25"/>
  <c r="AG483" i="25"/>
  <c r="AG176" i="25"/>
  <c r="AG724" i="25"/>
  <c r="AG246" i="25"/>
  <c r="AG191" i="25"/>
  <c r="AG719" i="25"/>
  <c r="AG706" i="25"/>
  <c r="AG647" i="25"/>
  <c r="AG74" i="25"/>
  <c r="AG468" i="25"/>
  <c r="AG183" i="25"/>
  <c r="AG184" i="25"/>
  <c r="AG331" i="25"/>
  <c r="AG274" i="25"/>
  <c r="AG956" i="25"/>
  <c r="AG151" i="25"/>
  <c r="AG810" i="25"/>
  <c r="AG60" i="25"/>
  <c r="AG577" i="25"/>
  <c r="AG250" i="25"/>
  <c r="AG554" i="25"/>
  <c r="AG763" i="25"/>
  <c r="AG37" i="25"/>
  <c r="AG586" i="25"/>
  <c r="AG219" i="25"/>
  <c r="AG240" i="25"/>
  <c r="AG141" i="25"/>
  <c r="AG979" i="25"/>
  <c r="AG181" i="25"/>
  <c r="AG555" i="25"/>
  <c r="AG24" i="25"/>
  <c r="AG669" i="25"/>
  <c r="AG135" i="25"/>
  <c r="AG661" i="25"/>
  <c r="AG882" i="25"/>
  <c r="AG907" i="25"/>
  <c r="AG910" i="25"/>
  <c r="AG734" i="25"/>
  <c r="AG255" i="25"/>
  <c r="AG617" i="25"/>
  <c r="AG170" i="25"/>
  <c r="AG838" i="25"/>
  <c r="AG672" i="25"/>
  <c r="AG227" i="25"/>
  <c r="AG103" i="25"/>
  <c r="AG223" i="25"/>
  <c r="AG364" i="25"/>
  <c r="AG732" i="25"/>
  <c r="AG614" i="25"/>
  <c r="AG373" i="25"/>
  <c r="AG667" i="25"/>
  <c r="AG269" i="25"/>
  <c r="AG276" i="25"/>
  <c r="AG594" i="25"/>
  <c r="AG585" i="25"/>
  <c r="AG464" i="25"/>
  <c r="AG195" i="25"/>
  <c r="AG261" i="25"/>
  <c r="AG735" i="25"/>
  <c r="AG868" i="25"/>
  <c r="AG167" i="25"/>
  <c r="AG923" i="25"/>
  <c r="AG646" i="25"/>
  <c r="AG612" i="25"/>
  <c r="AG774" i="25"/>
  <c r="AG664" i="25"/>
  <c r="AG848" i="25"/>
  <c r="AG420" i="25"/>
  <c r="AG149" i="25"/>
  <c r="AG723" i="25"/>
  <c r="AG541" i="25"/>
  <c r="AG32" i="25"/>
  <c r="AG114" i="25"/>
  <c r="AG704" i="25"/>
  <c r="AG778" i="25"/>
  <c r="AG458" i="25"/>
  <c r="AG287" i="25"/>
  <c r="AG808" i="25"/>
  <c r="AG939" i="25"/>
  <c r="AG785" i="25"/>
  <c r="AG791" i="25"/>
  <c r="AG911" i="25"/>
  <c r="AG973" i="25"/>
  <c r="AG459" i="25"/>
  <c r="AG102" i="25"/>
  <c r="AG993" i="25"/>
  <c r="AG986" i="25"/>
  <c r="AG655" i="25"/>
  <c r="AG1007" i="25"/>
  <c r="AG921" i="25"/>
  <c r="AG484" i="25"/>
  <c r="AG794" i="25"/>
  <c r="AG703" i="25"/>
  <c r="AG751" i="25"/>
  <c r="AG235" i="25"/>
  <c r="AG166" i="25"/>
  <c r="AG94" i="25"/>
  <c r="AG947" i="25"/>
  <c r="AG603" i="25"/>
  <c r="AG164" i="25"/>
  <c r="AG418" i="25"/>
  <c r="AG807" i="25"/>
  <c r="AG750" i="25"/>
  <c r="AG391" i="25"/>
  <c r="AG85" i="25"/>
  <c r="AG544" i="25"/>
  <c r="AG714" i="25"/>
  <c r="AG776" i="25"/>
  <c r="AG492" i="25"/>
  <c r="AG209" i="25"/>
  <c r="AG78" i="25"/>
  <c r="AG285" i="25"/>
  <c r="AG52" i="25"/>
  <c r="AG394" i="25"/>
  <c r="AG822" i="25"/>
  <c r="AG423" i="25"/>
  <c r="AG742" i="25"/>
  <c r="AG937" i="25"/>
  <c r="AG959" i="25"/>
  <c r="AG113" i="25"/>
  <c r="AG557" i="25"/>
  <c r="AG812" i="25"/>
  <c r="AG934" i="25"/>
  <c r="AG415" i="25"/>
  <c r="AG984" i="25"/>
  <c r="AG745" i="25"/>
  <c r="AG382" i="25"/>
  <c r="AG305" i="25"/>
  <c r="AG489" i="25"/>
  <c r="AG949" i="25"/>
  <c r="AG961" i="25"/>
  <c r="AG743" i="25"/>
  <c r="AG456" i="25"/>
  <c r="AG324" i="25"/>
  <c r="AG873" i="25"/>
  <c r="AG573" i="25"/>
  <c r="AG493" i="25"/>
  <c r="AG515" i="25"/>
  <c r="AG31" i="25"/>
  <c r="AG814" i="25"/>
  <c r="AG846" i="25"/>
  <c r="AG797" i="25"/>
  <c r="AG109" i="25"/>
  <c r="AG358" i="25"/>
  <c r="AG153" i="25"/>
  <c r="AG488" i="25"/>
  <c r="AG82" i="25"/>
  <c r="AG1006" i="25"/>
  <c r="AG962" i="25"/>
  <c r="AG69" i="25"/>
  <c r="AG942" i="25"/>
  <c r="AG297" i="25"/>
  <c r="AG955" i="25"/>
  <c r="AG383" i="25"/>
  <c r="AG760" i="25"/>
  <c r="AG340" i="25"/>
  <c r="AG429" i="25"/>
  <c r="AG345" i="25"/>
  <c r="AG920" i="25"/>
  <c r="AG230" i="25"/>
  <c r="AG91" i="25"/>
  <c r="AG433" i="25"/>
  <c r="AG602" i="25"/>
  <c r="AG329" i="25"/>
  <c r="AG801" i="25"/>
  <c r="AG95" i="25"/>
  <c r="AG777" i="25"/>
  <c r="AG513" i="25"/>
  <c r="AG538" i="25"/>
  <c r="AG701" i="25"/>
  <c r="AG154" i="25"/>
  <c r="AG900" i="25"/>
  <c r="AG309" i="25"/>
  <c r="AG220" i="25"/>
  <c r="AG72" i="25"/>
  <c r="AG737" i="25"/>
  <c r="AG34" i="25"/>
  <c r="AG974" i="25"/>
  <c r="AG461" i="25"/>
  <c r="AG25" i="25"/>
  <c r="AG282" i="25"/>
  <c r="AG243" i="25"/>
  <c r="AG470" i="25"/>
  <c r="AG958" i="25"/>
  <c r="AG182" i="25"/>
  <c r="AG786" i="25"/>
  <c r="AG1014" i="25"/>
  <c r="AG86" i="25"/>
  <c r="AG479" i="25"/>
  <c r="AG847" i="25"/>
  <c r="AG35" i="25"/>
  <c r="AG499" i="25"/>
  <c r="AG288" i="25"/>
  <c r="AG428" i="25"/>
  <c r="AG206" i="25"/>
  <c r="AG853" i="25"/>
  <c r="AG1015" i="25"/>
  <c r="AG144" i="25"/>
  <c r="AG680" i="25"/>
  <c r="AG790" i="25"/>
  <c r="AG884" i="25"/>
  <c r="AG605" i="25"/>
  <c r="AG207" i="25"/>
  <c r="AG595" i="25"/>
  <c r="AG396" i="25"/>
  <c r="AG687" i="25"/>
  <c r="AG374" i="25"/>
  <c r="AG715" i="25"/>
  <c r="AG401" i="25"/>
  <c r="AG720" i="25"/>
  <c r="AG284" i="25"/>
  <c r="AG371" i="25"/>
  <c r="AG611" i="25"/>
  <c r="AG587" i="25"/>
  <c r="AG700" i="25"/>
  <c r="AG1018" i="25"/>
  <c r="AG932" i="25"/>
  <c r="AG486" i="25"/>
  <c r="AG413" i="25"/>
  <c r="AG866" i="25"/>
  <c r="AG375" i="25"/>
  <c r="AG257" i="25"/>
  <c r="AG971" i="25"/>
  <c r="AG205" i="25"/>
  <c r="AG203" i="25"/>
  <c r="AG883" i="25"/>
  <c r="AG1004" i="25"/>
  <c r="AG463" i="25"/>
  <c r="AG562" i="25"/>
  <c r="AG337" i="25"/>
  <c r="AG718" i="25"/>
  <c r="AG589" i="25"/>
  <c r="AG640" i="25"/>
  <c r="AG913" i="25"/>
  <c r="AG491" i="25"/>
  <c r="AG328" i="25"/>
  <c r="AG564" i="25"/>
  <c r="AG912" i="25"/>
  <c r="AG83" i="25"/>
  <c r="AG728" i="25"/>
  <c r="AG733" i="25"/>
  <c r="AG147" i="25"/>
  <c r="AG766" i="25"/>
  <c r="AG200" i="25"/>
  <c r="AG653" i="25"/>
  <c r="AG869" i="25"/>
  <c r="AG759" i="25"/>
  <c r="AG721" i="25"/>
  <c r="AG264" i="24"/>
  <c r="AG630" i="24"/>
  <c r="AG586" i="24"/>
  <c r="AG431" i="24"/>
  <c r="AG436" i="24"/>
  <c r="AG412" i="24"/>
  <c r="AG367" i="24"/>
  <c r="AG353" i="24"/>
  <c r="AG163" i="24"/>
  <c r="AG471" i="24"/>
  <c r="AG271" i="24"/>
  <c r="AG401" i="24"/>
  <c r="AG127" i="24"/>
  <c r="AG345" i="24"/>
  <c r="AG457" i="24"/>
  <c r="AG254" i="24"/>
  <c r="AG420" i="24"/>
  <c r="AG247" i="24"/>
  <c r="AG369" i="24"/>
  <c r="AG212" i="24"/>
  <c r="AG253" i="24"/>
  <c r="AG730" i="24"/>
  <c r="AG616" i="24"/>
  <c r="AG349" i="24"/>
  <c r="AG664" i="24"/>
  <c r="AG150" i="24"/>
  <c r="AG324" i="24"/>
  <c r="AG801" i="14"/>
  <c r="AG386" i="14"/>
  <c r="AG864" i="14"/>
  <c r="AG631" i="14"/>
  <c r="AG551" i="14"/>
  <c r="AG468" i="14"/>
  <c r="AG435" i="14"/>
  <c r="AG992" i="14"/>
  <c r="AG599" i="14"/>
  <c r="AG738" i="14"/>
  <c r="AG520" i="14"/>
  <c r="AG871" i="14"/>
  <c r="AG749" i="14"/>
  <c r="AG736" i="14"/>
  <c r="AG518" i="14"/>
  <c r="AG924" i="14"/>
  <c r="AG814" i="14"/>
  <c r="AG937" i="14"/>
  <c r="AG514" i="14"/>
  <c r="AG583" i="14"/>
  <c r="AG783" i="14"/>
  <c r="AG915" i="14"/>
  <c r="AG441" i="14"/>
  <c r="AG852" i="14"/>
  <c r="AG711" i="14"/>
  <c r="AG531" i="14"/>
  <c r="AG943" i="14"/>
  <c r="AG969" i="14"/>
  <c r="AG733" i="14"/>
  <c r="AG554" i="14"/>
  <c r="AG561" i="14"/>
  <c r="AG965" i="14"/>
  <c r="AG434" i="14"/>
  <c r="AG640" i="14"/>
  <c r="AG614" i="14"/>
  <c r="AG544" i="14"/>
  <c r="AG698" i="14"/>
  <c r="AG701" i="14"/>
  <c r="AG729" i="14"/>
  <c r="AG1017" i="14"/>
  <c r="AG792" i="14"/>
  <c r="AG523" i="14"/>
  <c r="AG471" i="14"/>
  <c r="AG450" i="14"/>
  <c r="AG513" i="14"/>
  <c r="AG773" i="14"/>
  <c r="AG673" i="14"/>
  <c r="AG299" i="14"/>
  <c r="AG655" i="14"/>
  <c r="AG585" i="14"/>
  <c r="AG809" i="14"/>
  <c r="AG811" i="14"/>
  <c r="AG950" i="14"/>
  <c r="AG560" i="14"/>
  <c r="AG295" i="14"/>
  <c r="AG745" i="14"/>
  <c r="AG747" i="14"/>
  <c r="AG986" i="14"/>
  <c r="AG858" i="14"/>
  <c r="AG376" i="14"/>
  <c r="AG1016" i="14"/>
  <c r="AG850" i="14"/>
  <c r="AG455" i="14"/>
  <c r="AG945" i="14"/>
  <c r="AG474" i="14"/>
  <c r="AG288" i="14"/>
  <c r="AG902" i="14"/>
  <c r="AG536" i="14"/>
  <c r="AG844" i="14"/>
  <c r="AG750" i="14"/>
  <c r="AG716" i="14"/>
  <c r="AG522" i="14"/>
  <c r="AG712" i="14"/>
  <c r="AG442" i="14"/>
  <c r="AG786" i="14"/>
  <c r="AG360" i="14"/>
  <c r="AG639" i="14"/>
  <c r="AG420" i="14"/>
  <c r="AG352" i="14"/>
  <c r="AG512" i="14"/>
  <c r="AG802" i="14"/>
  <c r="AG625" i="14"/>
  <c r="AG713" i="14"/>
  <c r="AG913" i="14"/>
  <c r="AG1007" i="14"/>
  <c r="AG985" i="14"/>
  <c r="AG672" i="14"/>
  <c r="AG333" i="14"/>
  <c r="AG737" i="14"/>
  <c r="AG604" i="14"/>
  <c r="AG834" i="14"/>
  <c r="AG402" i="14"/>
  <c r="AG758" i="14"/>
  <c r="AG718" i="14"/>
  <c r="AG784" i="14"/>
  <c r="AG463" i="14"/>
  <c r="AG303" i="14"/>
  <c r="AG371" i="14"/>
  <c r="AG722" i="14"/>
  <c r="AG579" i="14"/>
  <c r="AG1018" i="14"/>
  <c r="AG708" i="14"/>
  <c r="AG793" i="14"/>
  <c r="AG914" i="14"/>
  <c r="AG369" i="14"/>
  <c r="AG715" i="14"/>
  <c r="AG658" i="14"/>
  <c r="AG961" i="14"/>
  <c r="AG428" i="14"/>
  <c r="AG506" i="14"/>
  <c r="AG593" i="14"/>
  <c r="AG539" i="14"/>
  <c r="AG341" i="14"/>
  <c r="AG781" i="14"/>
  <c r="AG1019" i="14"/>
  <c r="AG332" i="14"/>
  <c r="AG565" i="14"/>
  <c r="AG421" i="14"/>
  <c r="AG651" i="14"/>
  <c r="AG824" i="14"/>
  <c r="AG679" i="14"/>
  <c r="AG897" i="14"/>
  <c r="AG889" i="14"/>
  <c r="AG409" i="14"/>
  <c r="AG326" i="14"/>
  <c r="AG927" i="14"/>
  <c r="AG424" i="14"/>
  <c r="AG1004" i="14"/>
  <c r="AG732" i="14"/>
  <c r="AG630" i="14"/>
  <c r="AG505" i="14"/>
  <c r="AG768" i="14"/>
  <c r="AG678" i="14"/>
  <c r="AG457" i="14"/>
  <c r="AG570" i="14"/>
  <c r="AG298" i="14"/>
  <c r="AG327" i="14"/>
  <c r="AG433" i="14"/>
  <c r="AG641" i="14"/>
  <c r="AG720" i="14"/>
  <c r="AG962" i="14"/>
  <c r="AG972" i="14"/>
  <c r="AG905" i="14"/>
  <c r="AG778" i="14"/>
  <c r="AG548" i="14"/>
  <c r="AG669" i="14"/>
  <c r="AG492" i="14"/>
  <c r="AG610" i="14"/>
  <c r="AG399" i="14"/>
  <c r="AG491" i="14"/>
  <c r="AG582" i="14"/>
  <c r="AG860" i="14"/>
  <c r="AG418" i="14"/>
  <c r="AG338" i="14"/>
  <c r="AG803" i="14"/>
  <c r="AG876" i="14"/>
  <c r="AG946" i="14"/>
  <c r="AG483" i="14"/>
  <c r="AG854" i="14"/>
  <c r="AG588" i="14"/>
  <c r="AG322" i="14"/>
  <c r="AG532" i="14"/>
  <c r="AG524" i="14"/>
  <c r="AG744" i="14"/>
  <c r="AG906" i="14"/>
  <c r="AG849" i="14"/>
  <c r="AG878" i="14"/>
  <c r="AG391" i="14"/>
  <c r="AG521" i="14"/>
  <c r="AG974" i="14"/>
  <c r="AG971" i="14"/>
  <c r="AG586" i="14"/>
  <c r="AG774" i="14"/>
  <c r="AG580" i="14"/>
  <c r="AG682" i="14"/>
  <c r="AG817" i="14"/>
  <c r="AG412" i="14"/>
  <c r="AG601" i="14"/>
  <c r="AG385" i="14"/>
  <c r="AG294" i="14"/>
  <c r="AG287" i="14"/>
  <c r="AG680" i="14"/>
  <c r="AG460" i="14"/>
  <c r="AG364" i="14"/>
  <c r="AG908" i="14"/>
  <c r="AG425" i="14"/>
  <c r="AG916" i="14"/>
  <c r="AG899" i="14"/>
  <c r="AG525" i="14"/>
  <c r="AG404" i="14"/>
  <c r="AG487" i="14"/>
  <c r="AG330" i="14"/>
  <c r="AG321" i="14"/>
  <c r="AG608" i="14"/>
  <c r="AG577" i="14"/>
  <c r="AG353" i="14"/>
  <c r="AG798" i="14"/>
  <c r="AG511" i="14"/>
  <c r="AG541" i="14"/>
  <c r="AG671" i="14"/>
  <c r="AG652" i="14"/>
  <c r="AG403" i="14"/>
  <c r="AG1002" i="14"/>
  <c r="AG584" i="14"/>
  <c r="AG853" i="14"/>
  <c r="AG319" i="14"/>
  <c r="AG598" i="14"/>
  <c r="AG634" i="14"/>
  <c r="AG841" i="14"/>
  <c r="AG907" i="14"/>
  <c r="AG458" i="14"/>
  <c r="AG1009" i="14"/>
  <c r="AG607" i="14"/>
  <c r="AG952" i="14"/>
  <c r="AG695" i="14"/>
  <c r="AG794" i="14"/>
  <c r="AG312" i="14"/>
  <c r="AG489" i="14"/>
  <c r="AG947" i="14"/>
  <c r="AG890" i="14"/>
  <c r="AG440" i="14"/>
  <c r="AG618" i="14"/>
  <c r="AG663" i="14"/>
  <c r="AG869" i="14"/>
  <c r="AG873" i="14"/>
  <c r="AG684" i="14"/>
  <c r="AG355" i="14"/>
  <c r="AG980" i="14"/>
  <c r="AG555" i="14"/>
  <c r="AG496" i="14"/>
  <c r="AG709" i="14"/>
  <c r="AG329" i="14"/>
  <c r="AG576" i="14"/>
  <c r="AG776" i="14"/>
  <c r="AG827" i="14"/>
  <c r="AG975" i="14"/>
  <c r="AG562" i="14"/>
  <c r="AG320" i="14"/>
  <c r="AG367" i="14"/>
  <c r="AG612" i="14"/>
  <c r="AG617" i="14"/>
  <c r="AG550" i="14"/>
  <c r="AG448" i="14"/>
  <c r="AG832" i="14"/>
  <c r="AG602" i="14"/>
  <c r="AG799" i="14"/>
  <c r="AG488" i="14"/>
  <c r="AG375" i="14"/>
  <c r="AG317" i="14"/>
  <c r="AG325" i="14"/>
  <c r="AG650" i="14"/>
  <c r="AG283" i="14"/>
  <c r="AG615" i="14"/>
  <c r="AG575" i="14"/>
  <c r="AG1012" i="14"/>
  <c r="AG621" i="14"/>
  <c r="AG501" i="14"/>
  <c r="AG410" i="14"/>
  <c r="AG771" i="14"/>
  <c r="AG666" i="14"/>
  <c r="AG543" i="14"/>
  <c r="AG378" i="14"/>
  <c r="AG383" i="14"/>
  <c r="AG936" i="14"/>
  <c r="AG379" i="14"/>
  <c r="AG659" i="14"/>
  <c r="AG350" i="14"/>
  <c r="AG331" i="14"/>
  <c r="AG356" i="14"/>
  <c r="AG993" i="14"/>
  <c r="AG647" i="14"/>
  <c r="AG470" i="14"/>
  <c r="AG290" i="14"/>
  <c r="AG922" i="14"/>
  <c r="AG800" i="14"/>
  <c r="AG683" i="14"/>
  <c r="AG822" i="14"/>
  <c r="AG646" i="14"/>
  <c r="AG304" i="14"/>
  <c r="AG644" i="14"/>
  <c r="AG687" i="14"/>
  <c r="AG880" i="14"/>
  <c r="AG349" i="14"/>
  <c r="AG960" i="14"/>
  <c r="AG728" i="14"/>
  <c r="AG605" i="14"/>
  <c r="AG896" i="14"/>
  <c r="AG981" i="14"/>
  <c r="AG724" i="14"/>
  <c r="AG545" i="14"/>
  <c r="AG746" i="14"/>
  <c r="AG344" i="14"/>
  <c r="AG787" i="14"/>
  <c r="AG690" i="14"/>
  <c r="AG1010" i="14"/>
  <c r="AG591" i="14"/>
  <c r="AG373" i="14"/>
  <c r="AG452" i="14"/>
  <c r="AG362" i="14"/>
  <c r="AG674" i="14"/>
  <c r="AG592" i="14"/>
  <c r="AG354" i="14"/>
  <c r="AG676" i="14"/>
  <c r="AG337" i="14"/>
  <c r="AG764" i="14"/>
  <c r="AG875" i="14"/>
  <c r="AG643" i="14"/>
  <c r="AG413" i="14"/>
  <c r="AG632" i="14"/>
  <c r="AG726" i="14"/>
  <c r="AG754" i="14"/>
  <c r="AG657" i="14"/>
  <c r="AG940" i="14"/>
  <c r="AG901" i="14"/>
  <c r="AG419" i="14"/>
  <c r="AG296" i="14"/>
  <c r="AG459" i="14"/>
  <c r="AG979" i="14"/>
  <c r="AG469" i="14"/>
  <c r="AG970" i="14"/>
  <c r="AG796" i="14"/>
  <c r="AG414" i="14"/>
  <c r="AG395" i="14"/>
  <c r="AG416" i="14"/>
  <c r="AG989" i="14"/>
  <c r="AG804" i="14"/>
  <c r="AG405" i="14"/>
  <c r="AG719" i="14"/>
  <c r="AG714" i="14"/>
  <c r="AG739" i="14"/>
  <c r="AG978" i="14"/>
  <c r="AG675" i="14"/>
  <c r="AG818" i="14"/>
  <c r="AG626" i="14"/>
  <c r="AG892" i="14"/>
  <c r="AG874" i="14"/>
  <c r="AG721" i="14"/>
  <c r="AG743" i="14"/>
  <c r="AG881" i="14"/>
  <c r="AG769" i="14"/>
  <c r="AG938" i="14"/>
  <c r="AG812" i="14"/>
  <c r="AG835" i="14"/>
  <c r="AG833" i="14"/>
  <c r="AG923" i="14"/>
  <c r="AG124" i="14"/>
  <c r="AG267" i="14"/>
  <c r="AG82" i="14"/>
  <c r="AG265" i="14"/>
  <c r="AG147" i="14"/>
  <c r="AG199" i="14"/>
  <c r="AG280" i="14"/>
  <c r="AG201" i="14"/>
  <c r="AG163" i="14"/>
  <c r="AG251" i="14"/>
  <c r="AG122" i="14"/>
  <c r="AG276" i="14"/>
  <c r="AG142" i="14"/>
  <c r="AG275" i="14"/>
  <c r="AG67" i="14"/>
  <c r="AG266" i="14"/>
  <c r="AG128" i="14"/>
  <c r="AG59" i="14"/>
  <c r="AG281" i="14"/>
  <c r="AG127" i="14"/>
  <c r="AG92" i="14"/>
  <c r="AG119" i="14"/>
  <c r="AG138" i="14"/>
  <c r="AG105" i="14"/>
  <c r="AG279" i="14"/>
  <c r="AG31" i="14"/>
  <c r="AG248" i="14"/>
  <c r="AG235" i="14"/>
  <c r="AG230" i="14"/>
  <c r="AG143" i="14"/>
  <c r="C29" i="12"/>
  <c r="H29" i="12" s="1"/>
  <c r="AG381" i="14"/>
  <c r="AG865" i="14"/>
  <c r="AG160" i="14"/>
  <c r="AG547" i="14"/>
  <c r="AG291" i="14"/>
  <c r="AG856" i="14"/>
  <c r="AG141" i="14"/>
  <c r="AG660" i="14"/>
  <c r="AG665" i="14"/>
  <c r="AG305" i="14"/>
  <c r="AG996" i="14"/>
  <c r="AG932" i="14"/>
  <c r="AG670" i="14"/>
  <c r="AG939" i="14"/>
  <c r="AG323" i="14"/>
  <c r="AG751" i="14"/>
  <c r="AG984" i="14"/>
  <c r="AG519" i="14"/>
  <c r="AG600" i="14"/>
  <c r="AG528" i="14"/>
  <c r="AG1001" i="14"/>
  <c r="AG328" i="14"/>
  <c r="AG1000" i="14"/>
  <c r="AG490" i="14"/>
  <c r="AG596" i="14"/>
  <c r="AG697" i="14"/>
  <c r="AG368" i="14"/>
  <c r="AG495" i="14"/>
  <c r="AG377" i="14"/>
  <c r="AG762" i="14"/>
  <c r="AG976" i="14"/>
  <c r="AG347" i="14"/>
  <c r="AG392" i="14"/>
  <c r="AG361" i="14"/>
  <c r="AG931" i="14"/>
  <c r="AG951" i="14"/>
  <c r="AG710" i="14"/>
  <c r="AG930" i="14"/>
  <c r="AG401" i="14"/>
  <c r="AG504" i="14"/>
  <c r="AG50" i="14"/>
  <c r="AG807" i="14"/>
  <c r="AG810" i="14"/>
  <c r="AG877" i="14"/>
  <c r="AG928" i="14"/>
  <c r="AG342" i="14"/>
  <c r="AG359" i="14"/>
  <c r="AG113" i="14"/>
  <c r="AG503" i="14"/>
  <c r="AG1020" i="14"/>
  <c r="AG314" i="14"/>
  <c r="AG240" i="14"/>
  <c r="AG456" i="14"/>
  <c r="AG594" i="14"/>
  <c r="X26" i="14"/>
  <c r="AC26" i="14" s="1"/>
  <c r="AF268" i="14"/>
  <c r="AF334" i="14"/>
  <c r="AF885" i="14"/>
  <c r="AF481" i="14"/>
  <c r="AF24" i="14"/>
  <c r="AF485" i="14"/>
  <c r="AF619" i="14"/>
  <c r="AF903" i="14"/>
  <c r="AF839" i="14"/>
  <c r="AF988" i="14"/>
  <c r="AF816" i="14"/>
  <c r="AF613" i="14"/>
  <c r="AF790" i="14"/>
  <c r="AF973" i="14"/>
  <c r="AF997" i="14"/>
  <c r="AF217" i="14"/>
  <c r="AF149" i="14"/>
  <c r="AF910" i="14"/>
  <c r="AF346" i="14"/>
  <c r="AF106" i="14"/>
  <c r="AF165" i="14"/>
  <c r="AF848" i="14"/>
  <c r="AF411" i="14"/>
  <c r="AF422" i="14"/>
  <c r="AF407" i="14"/>
  <c r="AF791" i="14"/>
  <c r="AF727" i="14"/>
  <c r="AF315" i="14"/>
  <c r="AF954" i="14"/>
  <c r="AF891" i="14"/>
  <c r="AF227" i="14"/>
  <c r="AF882" i="14"/>
  <c r="AF944" i="14"/>
  <c r="AF155" i="14"/>
  <c r="AF194" i="14"/>
  <c r="AF345" i="14"/>
  <c r="AF826" i="14"/>
  <c r="AF994" i="14"/>
  <c r="AF909" i="14"/>
  <c r="AF151" i="14"/>
  <c r="AF866" i="14"/>
  <c r="AF935" i="14"/>
  <c r="AF955" i="14"/>
  <c r="AF100" i="14"/>
  <c r="AF699" i="14"/>
  <c r="AF43" i="14"/>
  <c r="AF760" i="14"/>
  <c r="AF830" i="14"/>
  <c r="AF668" i="14"/>
  <c r="AF340" i="14"/>
  <c r="AF170" i="14"/>
  <c r="AF400" i="14"/>
  <c r="AF808" i="14"/>
  <c r="AF445" i="14"/>
  <c r="AF929" i="14"/>
  <c r="AF845" i="14"/>
  <c r="AF628" i="14"/>
  <c r="AF863" i="14"/>
  <c r="AF517" i="14"/>
  <c r="AF224" i="14"/>
  <c r="AF578" i="14"/>
  <c r="AF427" i="14"/>
  <c r="AF963" i="14"/>
  <c r="AF390" i="14"/>
  <c r="AF510" i="14"/>
  <c r="AF438" i="14"/>
  <c r="AF370" i="14"/>
  <c r="AF987" i="14"/>
  <c r="AF681" i="14"/>
  <c r="AF302" i="14"/>
  <c r="AF568" i="14"/>
  <c r="AF703" i="14"/>
  <c r="AF94" i="14"/>
  <c r="AF118" i="14"/>
  <c r="AF606" i="14"/>
  <c r="AF538" i="14"/>
  <c r="AF855" i="14"/>
  <c r="AF752" i="14"/>
  <c r="AF837" i="14"/>
  <c r="AF779" i="14"/>
  <c r="AF284" i="14"/>
  <c r="AF102" i="14"/>
  <c r="AF767" i="14"/>
  <c r="AF642" i="14"/>
  <c r="AF397" i="14"/>
  <c r="AF133" i="14"/>
  <c r="AF168" i="14"/>
  <c r="AF498" i="14"/>
  <c r="AF573" i="14"/>
  <c r="AF656" i="14"/>
  <c r="AF449" i="14"/>
  <c r="AF540" i="14"/>
  <c r="AF446" i="14"/>
  <c r="AF805" i="14"/>
  <c r="AF998" i="14"/>
  <c r="AF574" i="14"/>
  <c r="AF187" i="14"/>
  <c r="AF627" i="14"/>
  <c r="AF569" i="14"/>
  <c r="AF237" i="14"/>
  <c r="AF30" i="14"/>
  <c r="AF297" i="14"/>
  <c r="AF725" i="14"/>
  <c r="AF426" i="14"/>
  <c r="AF918" i="14"/>
  <c r="AF831" i="14"/>
  <c r="AF257" i="14"/>
  <c r="AF636" i="14"/>
  <c r="AF480" i="14"/>
  <c r="AF689" i="14"/>
  <c r="AF624" i="14"/>
  <c r="AF933" i="14"/>
  <c r="AF1015" i="14"/>
  <c r="AF461" i="14"/>
  <c r="AF415" i="14"/>
  <c r="AF454" i="14"/>
  <c r="AF888" i="14"/>
  <c r="AF196" i="14"/>
  <c r="AF566" i="14"/>
  <c r="AF677" i="14"/>
  <c r="AF549" i="14"/>
  <c r="AF823" i="14"/>
  <c r="AF393" i="14"/>
  <c r="AF509" i="14"/>
  <c r="AF603" i="14"/>
  <c r="AF661" i="14"/>
  <c r="AF847" i="14"/>
  <c r="AF654" i="14"/>
  <c r="AF311" i="14"/>
  <c r="AF870" i="14"/>
  <c r="AF959" i="14"/>
  <c r="AF205" i="14"/>
  <c r="AF595" i="14"/>
  <c r="AF789" i="14"/>
  <c r="AF828" i="14"/>
  <c r="AF439" i="14"/>
  <c r="AF920" i="14"/>
  <c r="AF838" i="14"/>
  <c r="AF389" i="14"/>
  <c r="AF336" i="14"/>
  <c r="AF777" i="14"/>
  <c r="AF820" i="14"/>
  <c r="AF289" i="14"/>
  <c r="AF286" i="14"/>
  <c r="AF900" i="14"/>
  <c r="AF948" i="14"/>
  <c r="AF429" i="14"/>
  <c r="AF662" i="14"/>
  <c r="AF109" i="14"/>
  <c r="AF730" i="14"/>
  <c r="AF241" i="14"/>
  <c r="AF101" i="14"/>
  <c r="AF316" i="14"/>
  <c r="AF622" i="14"/>
  <c r="AF144" i="14"/>
  <c r="AF815" i="14"/>
  <c r="AF542" i="14"/>
  <c r="AF700" i="14"/>
  <c r="AF842" i="14"/>
  <c r="AF740" i="14"/>
  <c r="AF71" i="14"/>
  <c r="AF499" i="14"/>
  <c r="AF318" i="14"/>
  <c r="AF925" i="14"/>
  <c r="AF1013" i="14"/>
  <c r="AF131" i="14"/>
  <c r="AF84" i="14"/>
  <c r="AF638" i="14"/>
  <c r="AF277" i="14"/>
  <c r="AF169" i="14"/>
  <c r="AF770" i="14"/>
  <c r="AF956" i="14"/>
  <c r="AF964" i="14"/>
  <c r="AF757" i="14"/>
  <c r="AF52" i="14"/>
  <c r="AF372" i="14"/>
  <c r="AF731" i="14"/>
  <c r="AF589" i="14"/>
  <c r="AF206" i="14"/>
  <c r="AF384" i="14"/>
  <c r="AF258" i="14"/>
  <c r="AF597" i="14"/>
  <c r="AF269" i="14"/>
  <c r="AF301" i="14"/>
  <c r="AF926" i="14"/>
  <c r="AF813" i="14"/>
  <c r="AF110" i="14"/>
  <c r="AF886" i="14"/>
  <c r="AF186" i="14"/>
  <c r="AF145" i="14"/>
  <c r="AF219" i="14"/>
  <c r="AF306" i="14"/>
  <c r="AF836" i="14"/>
  <c r="AF129" i="14"/>
  <c r="AF819" i="14"/>
  <c r="AF887" i="14"/>
  <c r="AF795" i="14"/>
  <c r="AF436" i="14"/>
  <c r="AF581" i="14"/>
  <c r="AF685" i="14"/>
  <c r="AF447" i="14"/>
  <c r="AF108" i="14"/>
  <c r="AF895" i="14"/>
  <c r="AF648" i="14"/>
  <c r="AF366" i="14"/>
  <c r="AF244" i="14"/>
  <c r="AF472" i="14"/>
  <c r="AF465" i="14"/>
  <c r="AF748" i="14"/>
  <c r="AF609" i="14"/>
  <c r="AF444" i="14"/>
  <c r="AF567" i="14"/>
  <c r="AF590" i="14"/>
  <c r="AF686" i="14"/>
  <c r="AF919" i="14"/>
  <c r="AF1005" i="14"/>
  <c r="AF629" i="14"/>
  <c r="AF190" i="14"/>
  <c r="AF879" i="14"/>
  <c r="AF300" i="14"/>
  <c r="AF494" i="14"/>
  <c r="AF759" i="14"/>
  <c r="AF772" i="14"/>
  <c r="AF396" i="14"/>
  <c r="AF507" i="14"/>
  <c r="AF464" i="14"/>
  <c r="AF263" i="14"/>
  <c r="AF861" i="14"/>
  <c r="AF529" i="14"/>
  <c r="AF437" i="14"/>
  <c r="AF432" i="14"/>
  <c r="AF763" i="14"/>
  <c r="AF558" i="14"/>
  <c r="AF556" i="14"/>
  <c r="AF797" i="14"/>
  <c r="AF917" i="14"/>
  <c r="AF246" i="14"/>
  <c r="AF782" i="14"/>
  <c r="AF999" i="14"/>
  <c r="AF637" i="14"/>
  <c r="AF537" i="14"/>
  <c r="AF343" i="14"/>
  <c r="AF735" i="14"/>
  <c r="AF374" i="14"/>
  <c r="AF500" i="14"/>
  <c r="AF310" i="14"/>
  <c r="AF527" i="14"/>
  <c r="AF966" i="14"/>
  <c r="AF559" i="14"/>
  <c r="AF957" i="14"/>
  <c r="AF167" i="14"/>
  <c r="AF91" i="14"/>
  <c r="AF611" i="14"/>
  <c r="AF210" i="14"/>
  <c r="AF123" i="14"/>
  <c r="AF898" i="14"/>
  <c r="AF479" i="14"/>
  <c r="AF766" i="14"/>
  <c r="AF484" i="14"/>
  <c r="AF486" i="14"/>
  <c r="AF530" i="14"/>
  <c r="AF756" i="14"/>
  <c r="AF557" i="14"/>
  <c r="AF753" i="14"/>
  <c r="AF462" i="14"/>
  <c r="AF571" i="14"/>
  <c r="AF894" i="14"/>
  <c r="AF563" i="14"/>
  <c r="AF990" i="14"/>
  <c r="AF982" i="14"/>
  <c r="AF339" i="14"/>
  <c r="AF829" i="14"/>
  <c r="AF357" i="14"/>
  <c r="AF696" i="14"/>
  <c r="AF236" i="14"/>
  <c r="AF533" i="14"/>
  <c r="AF467" i="14"/>
  <c r="AF692" i="14"/>
  <c r="AF851" i="14"/>
  <c r="AF995" i="14"/>
  <c r="AF912" i="14"/>
  <c r="AF406" i="14"/>
  <c r="AF116" i="14"/>
  <c r="AF806" i="14"/>
  <c r="AF991" i="14"/>
  <c r="AF546" i="14"/>
  <c r="AF857" i="14"/>
  <c r="AF394" i="14"/>
  <c r="AF949" i="14"/>
  <c r="AF478" i="14"/>
  <c r="AF653" i="14"/>
  <c r="AF707" i="14"/>
  <c r="AF308" i="14"/>
  <c r="AF572" i="14"/>
  <c r="AF587" i="14"/>
  <c r="AF497" i="14"/>
  <c r="AF884" i="14"/>
  <c r="AF473" i="14"/>
  <c r="AF285" i="14"/>
  <c r="AF417" i="14"/>
  <c r="AF623" i="14"/>
  <c r="AF307" i="14"/>
  <c r="AF921" i="14"/>
  <c r="AF664" i="14"/>
  <c r="AF398" i="14"/>
  <c r="AF208" i="14"/>
  <c r="AF164" i="14"/>
  <c r="AF255" i="14"/>
  <c r="AF688" i="14"/>
  <c r="AF382" i="14"/>
  <c r="AF313" i="14"/>
  <c r="AF941" i="14"/>
  <c r="AF172" i="14"/>
  <c r="AF365" i="14"/>
  <c r="AF872" i="14"/>
  <c r="AF282" i="14"/>
  <c r="AF453" i="14"/>
  <c r="AF620" i="14"/>
  <c r="AF553" i="14"/>
  <c r="AF633" i="14"/>
  <c r="AF742" i="14"/>
  <c r="AF253" i="14"/>
  <c r="AF387" i="14"/>
  <c r="AF867" i="14"/>
  <c r="AF272" i="14"/>
  <c r="AF968" i="14"/>
  <c r="AF431" i="14"/>
  <c r="AF780" i="14"/>
  <c r="AF904" i="14"/>
  <c r="AF273" i="14"/>
  <c r="AF324" i="14"/>
  <c r="AF691" i="14"/>
  <c r="AF785" i="14"/>
  <c r="AF259" i="14"/>
  <c r="AF694" i="14"/>
  <c r="AF363" i="14"/>
  <c r="AF309" i="14"/>
  <c r="AF203" i="14"/>
  <c r="AF215" i="14"/>
  <c r="AF502" i="14"/>
  <c r="AF260" i="14"/>
  <c r="AF825" i="14"/>
  <c r="AF702" i="14"/>
  <c r="AF821" i="14"/>
  <c r="AF717" i="14"/>
  <c r="AF534" i="14"/>
  <c r="AF516" i="14"/>
  <c r="AF86" i="14"/>
  <c r="AF466" i="14"/>
  <c r="AF967" i="14"/>
  <c r="AF54" i="14"/>
  <c r="AF983" i="14"/>
  <c r="AF761" i="14"/>
  <c r="AF80" i="14"/>
  <c r="AF476" i="14"/>
  <c r="AF526" i="14"/>
  <c r="AF741" i="14"/>
  <c r="AF388" i="14"/>
  <c r="AF840" i="14"/>
  <c r="AF62" i="14"/>
  <c r="AF335" i="14"/>
  <c r="AF182" i="14"/>
  <c r="AF33" i="14"/>
  <c r="AF883" i="14"/>
  <c r="AF152" i="14"/>
  <c r="AF564" i="14"/>
  <c r="AF451" i="14"/>
  <c r="AF202" i="14"/>
  <c r="AF231" i="14"/>
  <c r="AF57" i="14"/>
  <c r="AF515" i="14"/>
  <c r="AF645" i="14"/>
  <c r="AF493" i="14"/>
  <c r="AF862" i="14"/>
  <c r="AF734" i="14"/>
  <c r="AF348" i="14"/>
  <c r="AF775" i="14"/>
  <c r="AF535" i="14"/>
  <c r="AF859" i="14"/>
  <c r="AF482" i="14"/>
  <c r="AF156" i="14"/>
  <c r="AF953" i="14"/>
  <c r="AF942" i="14"/>
  <c r="AF252" i="14"/>
  <c r="AF475" i="14"/>
  <c r="AF704" i="14"/>
  <c r="AF667" i="14"/>
  <c r="AF693" i="14"/>
  <c r="AF1003" i="14"/>
  <c r="AF293" i="14"/>
  <c r="AF292" i="14"/>
  <c r="AF380" i="14"/>
  <c r="AF616" i="14"/>
  <c r="AF958" i="14"/>
  <c r="AF430" i="14"/>
  <c r="AF98" i="14"/>
  <c r="AF868" i="14"/>
  <c r="AF934" i="14"/>
  <c r="AF755" i="14"/>
  <c r="AF351" i="14"/>
  <c r="AF706" i="14"/>
  <c r="AF705" i="14"/>
  <c r="AF358" i="14"/>
  <c r="AF1014" i="14"/>
  <c r="AF788" i="14"/>
  <c r="AF765" i="14"/>
  <c r="AF1006" i="14"/>
  <c r="AF649" i="14"/>
  <c r="AF254" i="14"/>
  <c r="AF134" i="14"/>
  <c r="AF977" i="14"/>
  <c r="AF893" i="14"/>
  <c r="AF635" i="14"/>
  <c r="AF212" i="14"/>
  <c r="AF1008" i="14"/>
  <c r="AF911" i="14"/>
  <c r="AF443" i="14"/>
  <c r="AF477" i="14"/>
  <c r="AF723" i="14"/>
  <c r="AF139" i="14"/>
  <c r="AF408" i="14"/>
  <c r="AF78" i="14"/>
  <c r="AF843" i="14"/>
  <c r="AF846" i="14"/>
  <c r="AF1011" i="14"/>
  <c r="AF552" i="14"/>
  <c r="AF508" i="14"/>
  <c r="AF423" i="14"/>
  <c r="D11" i="12" l="1"/>
  <c r="F10" i="14"/>
  <c r="C25" i="12" s="1"/>
  <c r="H25" i="12" s="1"/>
  <c r="D41" i="12" s="1"/>
  <c r="AG87" i="14"/>
  <c r="AG137" i="14"/>
  <c r="AG22" i="14"/>
  <c r="AG32" i="14"/>
  <c r="AG117" i="14"/>
  <c r="AG96" i="14"/>
  <c r="AG178" i="14"/>
  <c r="F14" i="25"/>
  <c r="E30" i="12" s="1"/>
  <c r="B13" i="24"/>
  <c r="D13" i="12" s="1"/>
  <c r="F14" i="24"/>
  <c r="F14" i="14"/>
  <c r="C30" i="12" s="1"/>
  <c r="H24" i="12"/>
  <c r="AG81" i="14"/>
  <c r="AG148" i="14"/>
  <c r="C11" i="12"/>
  <c r="C6" i="12"/>
  <c r="AG188" i="14"/>
  <c r="AG183" i="14"/>
  <c r="AG274" i="14"/>
  <c r="AG42" i="14"/>
  <c r="AG75" i="14"/>
  <c r="AG181" i="14"/>
  <c r="AG278" i="14"/>
  <c r="AG264" i="14"/>
  <c r="AG171" i="14"/>
  <c r="AF20" i="25"/>
  <c r="AG136" i="14"/>
  <c r="AG222" i="14"/>
  <c r="AG132" i="14"/>
  <c r="AG239" i="14"/>
  <c r="AG76" i="14"/>
  <c r="AG125" i="14"/>
  <c r="AG195" i="14"/>
  <c r="AG146" i="14"/>
  <c r="AG247" i="14"/>
  <c r="AG97" i="14"/>
  <c r="AG89" i="14"/>
  <c r="AG49" i="14"/>
  <c r="AG173" i="14"/>
  <c r="AG99" i="14"/>
  <c r="AG245" i="14"/>
  <c r="AG211" i="14"/>
  <c r="AG262" i="14"/>
  <c r="AG159" i="14"/>
  <c r="AG214" i="14"/>
  <c r="AG223" i="14"/>
  <c r="AG250" i="14"/>
  <c r="AG162" i="14"/>
  <c r="AG88" i="14"/>
  <c r="AG77" i="14"/>
  <c r="AG93" i="14"/>
  <c r="AG140" i="14"/>
  <c r="AG185" i="14"/>
  <c r="AG114" i="14"/>
  <c r="AG46" i="14"/>
  <c r="AG233" i="14"/>
  <c r="AG135" i="14"/>
  <c r="AG200" i="14"/>
  <c r="AG180" i="14"/>
  <c r="AG229" i="14"/>
  <c r="AG112" i="14"/>
  <c r="AG249" i="14"/>
  <c r="AG177" i="14"/>
  <c r="AG204" i="14"/>
  <c r="AG120" i="14"/>
  <c r="AG243" i="14"/>
  <c r="AG51" i="14"/>
  <c r="AG107" i="14"/>
  <c r="AG166" i="14"/>
  <c r="AG154" i="14"/>
  <c r="AG226" i="14"/>
  <c r="AG121" i="14"/>
  <c r="AG90" i="14"/>
  <c r="AG209" i="14"/>
  <c r="AG232" i="14"/>
  <c r="AG161" i="14"/>
  <c r="AG221" i="14"/>
  <c r="AG150" i="14"/>
  <c r="AG158" i="14"/>
  <c r="AG228" i="14"/>
  <c r="AG79" i="14"/>
  <c r="AG234" i="14"/>
  <c r="AG193" i="14"/>
  <c r="AG192" i="14"/>
  <c r="AG66" i="14"/>
  <c r="AG189" i="14"/>
  <c r="AG74" i="14"/>
  <c r="AG207" i="14"/>
  <c r="AG198" i="14"/>
  <c r="AG103" i="14"/>
  <c r="AG111" i="14"/>
  <c r="AG72" i="14"/>
  <c r="AG216" i="14"/>
  <c r="AG218" i="14"/>
  <c r="AG271" i="14"/>
  <c r="AF83" i="14"/>
  <c r="AG21" i="14"/>
  <c r="AG191" i="14"/>
  <c r="AG256" i="14"/>
  <c r="AG41" i="14"/>
  <c r="AG70" i="14"/>
  <c r="AG34" i="14"/>
  <c r="AG38" i="14"/>
  <c r="AG55" i="14"/>
  <c r="AG53" i="14"/>
  <c r="AG56" i="14"/>
  <c r="AG29" i="14"/>
  <c r="AF26" i="14"/>
  <c r="AF27" i="14"/>
  <c r="AG58" i="14"/>
  <c r="AG48" i="14"/>
  <c r="AG44" i="14"/>
  <c r="AG61" i="14"/>
  <c r="AG37" i="14"/>
  <c r="AG65" i="14"/>
  <c r="AG64" i="14"/>
  <c r="AF23" i="14"/>
  <c r="AF39" i="14"/>
  <c r="AF40" i="14"/>
  <c r="AF63" i="14"/>
  <c r="AF47" i="14"/>
  <c r="AF45" i="14"/>
  <c r="AF28" i="14"/>
  <c r="AF35" i="14"/>
  <c r="AF36" i="14"/>
  <c r="AF69" i="14"/>
  <c r="AF20" i="14"/>
  <c r="AF60" i="14"/>
  <c r="AF68" i="14"/>
  <c r="AG25" i="14"/>
  <c r="AG475" i="14"/>
  <c r="AG516" i="14"/>
  <c r="AG692" i="14"/>
  <c r="AG766" i="14"/>
  <c r="AG597" i="14"/>
  <c r="AG422" i="14"/>
  <c r="AG443" i="14"/>
  <c r="AG893" i="14"/>
  <c r="AG358" i="14"/>
  <c r="AG1003" i="14"/>
  <c r="AG482" i="14"/>
  <c r="AG761" i="14"/>
  <c r="AG534" i="14"/>
  <c r="AG309" i="14"/>
  <c r="AG324" i="14"/>
  <c r="AG497" i="14"/>
  <c r="AG949" i="14"/>
  <c r="AG991" i="14"/>
  <c r="AG406" i="14"/>
  <c r="AG357" i="14"/>
  <c r="AG479" i="14"/>
  <c r="AG966" i="14"/>
  <c r="AG343" i="14"/>
  <c r="AG464" i="14"/>
  <c r="AG494" i="14"/>
  <c r="AG926" i="14"/>
  <c r="AG372" i="14"/>
  <c r="AG770" i="14"/>
  <c r="AG815" i="14"/>
  <c r="AG730" i="14"/>
  <c r="AG920" i="14"/>
  <c r="AG847" i="14"/>
  <c r="AG603" i="14"/>
  <c r="AG918" i="14"/>
  <c r="AG642" i="14"/>
  <c r="AG302" i="14"/>
  <c r="AG438" i="14"/>
  <c r="AG760" i="14"/>
  <c r="AG866" i="14"/>
  <c r="AG345" i="14"/>
  <c r="AG346" i="14"/>
  <c r="AG973" i="14"/>
  <c r="AG649" i="14"/>
  <c r="AG515" i="14"/>
  <c r="AG825" i="14"/>
  <c r="AG432" i="14"/>
  <c r="AG581" i="14"/>
  <c r="AG623" i="14"/>
  <c r="AG898" i="14"/>
  <c r="AG740" i="14"/>
  <c r="AG823" i="14"/>
  <c r="AG573" i="14"/>
  <c r="AG767" i="14"/>
  <c r="AG538" i="14"/>
  <c r="AG510" i="14"/>
  <c r="AG954" i="14"/>
  <c r="AG411" i="14"/>
  <c r="AG790" i="14"/>
  <c r="AG988" i="14"/>
  <c r="AG365" i="14"/>
  <c r="AG556" i="14"/>
  <c r="AG731" i="14"/>
  <c r="AG654" i="14"/>
  <c r="AG485" i="14"/>
  <c r="AG705" i="14"/>
  <c r="AG983" i="14"/>
  <c r="AG431" i="14"/>
  <c r="AG587" i="14"/>
  <c r="AG571" i="14"/>
  <c r="AG527" i="14"/>
  <c r="AG507" i="14"/>
  <c r="AG300" i="14"/>
  <c r="AG609" i="14"/>
  <c r="AG795" i="14"/>
  <c r="AG509" i="14"/>
  <c r="AG454" i="14"/>
  <c r="AG805" i="14"/>
  <c r="AG911" i="14"/>
  <c r="AG706" i="14"/>
  <c r="AG958" i="14"/>
  <c r="AG953" i="14"/>
  <c r="AG859" i="14"/>
  <c r="AG335" i="14"/>
  <c r="AG526" i="14"/>
  <c r="AG717" i="14"/>
  <c r="AG363" i="14"/>
  <c r="AG467" i="14"/>
  <c r="AG829" i="14"/>
  <c r="AG462" i="14"/>
  <c r="AG957" i="14"/>
  <c r="AG310" i="14"/>
  <c r="AG917" i="14"/>
  <c r="AG558" i="14"/>
  <c r="AG437" i="14"/>
  <c r="AG396" i="14"/>
  <c r="AG887" i="14"/>
  <c r="AG662" i="14"/>
  <c r="AG286" i="14"/>
  <c r="AG439" i="14"/>
  <c r="AG549" i="14"/>
  <c r="AG415" i="14"/>
  <c r="AG426" i="14"/>
  <c r="AG606" i="14"/>
  <c r="AG681" i="14"/>
  <c r="AG390" i="14"/>
  <c r="AG315" i="14"/>
  <c r="AG848" i="14"/>
  <c r="AG481" i="14"/>
  <c r="AG741" i="14"/>
  <c r="AG780" i="14"/>
  <c r="AG486" i="14"/>
  <c r="AG813" i="14"/>
  <c r="AG656" i="14"/>
  <c r="AG752" i="14"/>
  <c r="AG830" i="14"/>
  <c r="AG997" i="14"/>
  <c r="AG843" i="14"/>
  <c r="AG862" i="14"/>
  <c r="AG451" i="14"/>
  <c r="AG967" i="14"/>
  <c r="AG502" i="14"/>
  <c r="AG694" i="14"/>
  <c r="AG398" i="14"/>
  <c r="AG417" i="14"/>
  <c r="AG857" i="14"/>
  <c r="AG533" i="14"/>
  <c r="AG753" i="14"/>
  <c r="AG637" i="14"/>
  <c r="AG763" i="14"/>
  <c r="AG1013" i="14"/>
  <c r="AG622" i="14"/>
  <c r="AG429" i="14"/>
  <c r="AG389" i="14"/>
  <c r="AG959" i="14"/>
  <c r="AG461" i="14"/>
  <c r="AG480" i="14"/>
  <c r="AG987" i="14"/>
  <c r="AG963" i="14"/>
  <c r="AG882" i="14"/>
  <c r="AG727" i="14"/>
  <c r="AG613" i="14"/>
  <c r="AG839" i="14"/>
  <c r="AG885" i="14"/>
  <c r="AG735" i="14"/>
  <c r="AG956" i="14"/>
  <c r="AG397" i="14"/>
  <c r="AG400" i="14"/>
  <c r="AG616" i="14"/>
  <c r="AG535" i="14"/>
  <c r="AG688" i="14"/>
  <c r="AG990" i="14"/>
  <c r="AG500" i="14"/>
  <c r="AG748" i="14"/>
  <c r="AG828" i="14"/>
  <c r="AG517" i="14"/>
  <c r="AG1011" i="14"/>
  <c r="AG408" i="14"/>
  <c r="AG1014" i="14"/>
  <c r="AG755" i="14"/>
  <c r="AG380" i="14"/>
  <c r="AG493" i="14"/>
  <c r="AG840" i="14"/>
  <c r="AG476" i="14"/>
  <c r="AG466" i="14"/>
  <c r="AG453" i="14"/>
  <c r="AG664" i="14"/>
  <c r="AG285" i="14"/>
  <c r="AG707" i="14"/>
  <c r="AG339" i="14"/>
  <c r="AG563" i="14"/>
  <c r="AG484" i="14"/>
  <c r="AG611" i="14"/>
  <c r="AG797" i="14"/>
  <c r="AG629" i="14"/>
  <c r="AG447" i="14"/>
  <c r="AG886" i="14"/>
  <c r="AG925" i="14"/>
  <c r="AG700" i="14"/>
  <c r="AG316" i="14"/>
  <c r="AG677" i="14"/>
  <c r="AG569" i="14"/>
  <c r="AG498" i="14"/>
  <c r="AG284" i="14"/>
  <c r="AG427" i="14"/>
  <c r="AG863" i="14"/>
  <c r="AG929" i="14"/>
  <c r="AG340" i="14"/>
  <c r="AG699" i="14"/>
  <c r="AG334" i="14"/>
  <c r="AG883" i="14"/>
  <c r="AG1005" i="14"/>
  <c r="AG568" i="14"/>
  <c r="AG935" i="14"/>
  <c r="AG816" i="14"/>
  <c r="AG423" i="14"/>
  <c r="AG977" i="14"/>
  <c r="AG693" i="14"/>
  <c r="AG846" i="14"/>
  <c r="AG292" i="14"/>
  <c r="AG282" i="14"/>
  <c r="AG995" i="14"/>
  <c r="AG982" i="14"/>
  <c r="AG861" i="14"/>
  <c r="AG948" i="14"/>
  <c r="AG661" i="14"/>
  <c r="AG566" i="14"/>
  <c r="AG998" i="14"/>
  <c r="AG540" i="14"/>
  <c r="AG779" i="14"/>
  <c r="AG578" i="14"/>
  <c r="AG791" i="14"/>
  <c r="AG867" i="14"/>
  <c r="AG884" i="14"/>
  <c r="AG838" i="14"/>
  <c r="AG888" i="14"/>
  <c r="AG552" i="14"/>
  <c r="AG788" i="14"/>
  <c r="AG704" i="14"/>
  <c r="AG775" i="14"/>
  <c r="AG821" i="14"/>
  <c r="AG785" i="14"/>
  <c r="AG633" i="14"/>
  <c r="AG382" i="14"/>
  <c r="AG653" i="14"/>
  <c r="AG806" i="14"/>
  <c r="AG696" i="14"/>
  <c r="AG374" i="14"/>
  <c r="AG772" i="14"/>
  <c r="AG567" i="14"/>
  <c r="AG870" i="14"/>
  <c r="AG934" i="14"/>
  <c r="AG348" i="14"/>
  <c r="AG388" i="14"/>
  <c r="AG702" i="14"/>
  <c r="AG691" i="14"/>
  <c r="AG904" i="14"/>
  <c r="AG553" i="14"/>
  <c r="AG872" i="14"/>
  <c r="AG473" i="14"/>
  <c r="AG478" i="14"/>
  <c r="AG546" i="14"/>
  <c r="AG851" i="14"/>
  <c r="AG894" i="14"/>
  <c r="AG530" i="14"/>
  <c r="AG559" i="14"/>
  <c r="AG782" i="14"/>
  <c r="AG472" i="14"/>
  <c r="AG836" i="14"/>
  <c r="AG318" i="14"/>
  <c r="AG542" i="14"/>
  <c r="AG311" i="14"/>
  <c r="AG933" i="14"/>
  <c r="AG627" i="14"/>
  <c r="AG449" i="14"/>
  <c r="AG837" i="14"/>
  <c r="AG370" i="14"/>
  <c r="AG628" i="14"/>
  <c r="AG668" i="14"/>
  <c r="AG955" i="14"/>
  <c r="AG994" i="14"/>
  <c r="AG407" i="14"/>
  <c r="AG619" i="14"/>
  <c r="AG78" i="14"/>
  <c r="AG145" i="14"/>
  <c r="AG73" i="14"/>
  <c r="AG130" i="14"/>
  <c r="AG153" i="14"/>
  <c r="AG144" i="14"/>
  <c r="AG237" i="14"/>
  <c r="AG43" i="14"/>
  <c r="AG62" i="14"/>
  <c r="AG261" i="14"/>
  <c r="AG170" i="14"/>
  <c r="AG194" i="14"/>
  <c r="AG215" i="14"/>
  <c r="AG259" i="14"/>
  <c r="AG273" i="14"/>
  <c r="AG272" i="14"/>
  <c r="AG255" i="14"/>
  <c r="AG210" i="14"/>
  <c r="AG108" i="14"/>
  <c r="AG151" i="14"/>
  <c r="AG253" i="14"/>
  <c r="AG52" i="14"/>
  <c r="AG123" i="14"/>
  <c r="AG269" i="14"/>
  <c r="AG131" i="14"/>
  <c r="AG224" i="14"/>
  <c r="AG134" i="14"/>
  <c r="AG236" i="14"/>
  <c r="AG277" i="14"/>
  <c r="AG165" i="14"/>
  <c r="AG109" i="14"/>
  <c r="AG30" i="14"/>
  <c r="AG254" i="14"/>
  <c r="AG164" i="14"/>
  <c r="AG129" i="14"/>
  <c r="AG206" i="14"/>
  <c r="AG94" i="14"/>
  <c r="AG149" i="14"/>
  <c r="AG203" i="14"/>
  <c r="AG208" i="14"/>
  <c r="AG91" i="14"/>
  <c r="AG85" i="14"/>
  <c r="AG263" i="14"/>
  <c r="AG110" i="14"/>
  <c r="AG196" i="14"/>
  <c r="AG155" i="14"/>
  <c r="AG217" i="14"/>
  <c r="AG54" i="14"/>
  <c r="AG205" i="14"/>
  <c r="AG157" i="14"/>
  <c r="AG197" i="14"/>
  <c r="AG133" i="14"/>
  <c r="AG100" i="14"/>
  <c r="AG212" i="14"/>
  <c r="AG115" i="14"/>
  <c r="AG98" i="14"/>
  <c r="AG252" i="14"/>
  <c r="AG57" i="14"/>
  <c r="AG33" i="14"/>
  <c r="AG260" i="14"/>
  <c r="AG176" i="14"/>
  <c r="AG242" i="14"/>
  <c r="AG184" i="14"/>
  <c r="AG238" i="14"/>
  <c r="AG244" i="14"/>
  <c r="AG84" i="14"/>
  <c r="AG241" i="14"/>
  <c r="AG187" i="14"/>
  <c r="AG168" i="14"/>
  <c r="AG106" i="14"/>
  <c r="AG202" i="14"/>
  <c r="AG169" i="14"/>
  <c r="AG225" i="14"/>
  <c r="AG156" i="14"/>
  <c r="AG227" i="14"/>
  <c r="AG213" i="14"/>
  <c r="AG231" i="14"/>
  <c r="AG182" i="14"/>
  <c r="AG167" i="14"/>
  <c r="AG219" i="14"/>
  <c r="AG258" i="14"/>
  <c r="AG71" i="14"/>
  <c r="AG101" i="14"/>
  <c r="AG636" i="14"/>
  <c r="AG445" i="14"/>
  <c r="AG477" i="14"/>
  <c r="AG1008" i="14"/>
  <c r="AG868" i="14"/>
  <c r="AG293" i="14"/>
  <c r="AG620" i="14"/>
  <c r="AG307" i="14"/>
  <c r="AG685" i="14"/>
  <c r="AG595" i="14"/>
  <c r="AG257" i="14"/>
  <c r="AG703" i="14"/>
  <c r="AG808" i="14"/>
  <c r="AG1015" i="14"/>
  <c r="AG734" i="14"/>
  <c r="AG172" i="14"/>
  <c r="AG759" i="14"/>
  <c r="AG444" i="14"/>
  <c r="AG306" i="14"/>
  <c r="AG499" i="14"/>
  <c r="AG900" i="14"/>
  <c r="AG831" i="14"/>
  <c r="AG297" i="14"/>
  <c r="AG826" i="14"/>
  <c r="AG179" i="14"/>
  <c r="AG921" i="14"/>
  <c r="AG909" i="14"/>
  <c r="AG268" i="14"/>
  <c r="AG1006" i="14"/>
  <c r="AG430" i="14"/>
  <c r="AG387" i="14"/>
  <c r="AG919" i="14"/>
  <c r="AG366" i="14"/>
  <c r="AG174" i="14"/>
  <c r="AG624" i="14"/>
  <c r="AG845" i="14"/>
  <c r="AG891" i="14"/>
  <c r="AG152" i="14"/>
  <c r="AG508" i="14"/>
  <c r="AG765" i="14"/>
  <c r="AG270" i="14"/>
  <c r="AG941" i="14"/>
  <c r="AG572" i="14"/>
  <c r="AG394" i="14"/>
  <c r="AG648" i="14"/>
  <c r="AG301" i="14"/>
  <c r="AG635" i="14"/>
  <c r="AG313" i="14"/>
  <c r="AG879" i="14"/>
  <c r="AG686" i="14"/>
  <c r="AG895" i="14"/>
  <c r="AG842" i="14"/>
  <c r="AG336" i="14"/>
  <c r="AG393" i="14"/>
  <c r="AG689" i="14"/>
  <c r="AG446" i="14"/>
  <c r="AG102" i="14"/>
  <c r="AG944" i="14"/>
  <c r="AG80" i="14"/>
  <c r="AG777" i="14"/>
  <c r="AG912" i="14"/>
  <c r="AG667" i="14"/>
  <c r="AG742" i="14"/>
  <c r="AG190" i="14"/>
  <c r="AG590" i="14"/>
  <c r="AG186" i="14"/>
  <c r="AG289" i="14"/>
  <c r="AG725" i="14"/>
  <c r="AG220" i="14"/>
  <c r="AG118" i="14"/>
  <c r="AG86" i="14"/>
  <c r="AG757" i="14"/>
  <c r="AG139" i="14"/>
  <c r="AG723" i="14"/>
  <c r="AG95" i="14"/>
  <c r="AG645" i="14"/>
  <c r="AG564" i="14"/>
  <c r="AG465" i="14"/>
  <c r="AG819" i="14"/>
  <c r="AG820" i="14"/>
  <c r="AG789" i="14"/>
  <c r="AG574" i="14"/>
  <c r="AG903" i="14"/>
  <c r="AG308" i="14"/>
  <c r="AG384" i="14"/>
  <c r="AG968" i="14"/>
  <c r="AG557" i="14"/>
  <c r="AG529" i="14"/>
  <c r="AG126" i="14"/>
  <c r="AG910" i="14"/>
  <c r="AG756" i="14"/>
  <c r="AG116" i="14"/>
  <c r="AG589" i="14"/>
  <c r="AG964" i="14"/>
  <c r="AG999" i="14"/>
  <c r="AG638" i="14"/>
  <c r="AG942" i="14"/>
  <c r="AG246" i="14"/>
  <c r="AG436" i="14"/>
  <c r="AG855" i="14"/>
  <c r="AG24" i="14"/>
  <c r="AG351" i="14"/>
  <c r="AG537" i="14"/>
  <c r="G14" i="24" l="1"/>
  <c r="D30" i="12"/>
  <c r="H30" i="12" s="1"/>
  <c r="B13" i="25"/>
  <c r="B14" i="24"/>
  <c r="G10" i="24"/>
  <c r="B13" i="14"/>
  <c r="C13" i="12" s="1"/>
  <c r="C21" i="12" s="1"/>
  <c r="C22" i="12" s="1"/>
  <c r="AG20" i="25"/>
  <c r="AG83" i="14"/>
  <c r="AG40" i="14"/>
  <c r="AG36" i="14"/>
  <c r="AG45" i="14"/>
  <c r="AG47" i="14"/>
  <c r="AG39" i="14"/>
  <c r="AG27" i="14"/>
  <c r="H11" i="12"/>
  <c r="AG69" i="14"/>
  <c r="AG20" i="14"/>
  <c r="AG23" i="14"/>
  <c r="AG60" i="14"/>
  <c r="AG35" i="14"/>
  <c r="AG28" i="14"/>
  <c r="AG68" i="14"/>
  <c r="AG63" i="14"/>
  <c r="H7" i="12"/>
  <c r="AG26" i="14"/>
  <c r="AG109" i="24"/>
  <c r="H12" i="12" s="1"/>
  <c r="B14" i="25" l="1"/>
  <c r="G10" i="25"/>
  <c r="G14" i="25"/>
  <c r="E13" i="12"/>
  <c r="E21" i="12" s="1"/>
  <c r="E22" i="12" s="1"/>
  <c r="B14" i="14"/>
  <c r="G14" i="14"/>
  <c r="G10" i="14"/>
  <c r="D21" i="12"/>
  <c r="D22" i="12" s="1"/>
  <c r="H6" i="12" l="1"/>
  <c r="H13" i="12"/>
  <c r="H21" i="12"/>
  <c r="H22" i="12" l="1"/>
  <c r="D38" i="12"/>
</calcChain>
</file>

<file path=xl/sharedStrings.xml><?xml version="1.0" encoding="utf-8"?>
<sst xmlns="http://schemas.openxmlformats.org/spreadsheetml/2006/main" count="1355" uniqueCount="605">
  <si>
    <t>DU per AC</t>
  </si>
  <si>
    <t>DU/AC</t>
  </si>
  <si>
    <t>Summary Table</t>
  </si>
  <si>
    <t>MBTA District Calculations</t>
  </si>
  <si>
    <t>Required Units for Compliance</t>
  </si>
  <si>
    <t>Open Space %</t>
  </si>
  <si>
    <t>Floor Area Ratio</t>
  </si>
  <si>
    <t>Lot Area per Dwelling Unit</t>
  </si>
  <si>
    <t>Parcel Acreage</t>
  </si>
  <si>
    <t>District 1 Unit Compliance Calculator</t>
  </si>
  <si>
    <t>Unit Compliance Metrics</t>
  </si>
  <si>
    <t>Non-Conforming Parcels</t>
  </si>
  <si>
    <t>Total Parking Area</t>
  </si>
  <si>
    <t>Total Built Square Feet</t>
  </si>
  <si>
    <t>Number</t>
  </si>
  <si>
    <t>% of Total</t>
  </si>
  <si>
    <t>Totals</t>
  </si>
  <si>
    <t>Please let us know how to reach you.</t>
  </si>
  <si>
    <t>Name of Person Filling out Form:</t>
  </si>
  <si>
    <t>Name of Contact Person:</t>
  </si>
  <si>
    <t>Email:</t>
  </si>
  <si>
    <t>Address:</t>
  </si>
  <si>
    <t>Y/N</t>
  </si>
  <si>
    <t>Checklist - District ID</t>
  </si>
  <si>
    <t xml:space="preserve">Municipality: </t>
  </si>
  <si>
    <t>Contact:</t>
  </si>
  <si>
    <t>Identify Zoning Districts for Evaluation</t>
  </si>
  <si>
    <t>Existing Zoning Districts</t>
  </si>
  <si>
    <t>Transit Center Type</t>
  </si>
  <si>
    <t>If yes, list name of district(s)</t>
  </si>
  <si>
    <t>Commuter rail station?</t>
  </si>
  <si>
    <t>Subway station?</t>
  </si>
  <si>
    <t>Ferry terminal?</t>
  </si>
  <si>
    <t>Bus station?</t>
  </si>
  <si>
    <t>Existing Overlay Districts</t>
  </si>
  <si>
    <t>Does your municipality have one or more overlay districts applicable to the 0.5-mile radius from a…</t>
  </si>
  <si>
    <t>Transit Center</t>
  </si>
  <si>
    <t>Table 3.</t>
  </si>
  <si>
    <t>District Type</t>
  </si>
  <si>
    <t>If yes, identify restrictions on building footprints, building height, or number of dwelling units allowed.</t>
  </si>
  <si>
    <t>Wetlands Overlay District</t>
  </si>
  <si>
    <t>Floodplain Overlay District</t>
  </si>
  <si>
    <t>Designated Port Area</t>
  </si>
  <si>
    <t>Other</t>
  </si>
  <si>
    <t>Table 4.</t>
  </si>
  <si>
    <t>Acreage Calculations</t>
  </si>
  <si>
    <t>Name of Zoning District</t>
  </si>
  <si>
    <t>Number of Acres</t>
  </si>
  <si>
    <t>(Y/N)</t>
  </si>
  <si>
    <t xml:space="preserve">Step 2. </t>
  </si>
  <si>
    <t>Identifying District Uses</t>
  </si>
  <si>
    <t>Table 5.</t>
  </si>
  <si>
    <t>District Name</t>
  </si>
  <si>
    <t>Table 6.</t>
  </si>
  <si>
    <t>Required mixed use 
(any floor)
(Y/N)</t>
  </si>
  <si>
    <t>Checklist - District Parameters</t>
  </si>
  <si>
    <t xml:space="preserve">Step 3. </t>
  </si>
  <si>
    <t>Categories</t>
  </si>
  <si>
    <t>Notes</t>
  </si>
  <si>
    <t>Building type and density</t>
  </si>
  <si>
    <t>Three-family?</t>
  </si>
  <si>
    <t>Four-family?</t>
  </si>
  <si>
    <t>Five or more dwelling units per lot?</t>
  </si>
  <si>
    <t>Please explain your response.</t>
  </si>
  <si>
    <t>Dimensional Standards</t>
  </si>
  <si>
    <t>Value</t>
  </si>
  <si>
    <r>
      <t>The size of the minimum lot in this district.</t>
    </r>
    <r>
      <rPr>
        <b/>
        <sz val="11"/>
        <rFont val="Calibri"/>
        <family val="2"/>
        <scheme val="minor"/>
      </rPr>
      <t xml:space="preserve"> If there is no minimum, enter 0.</t>
    </r>
  </si>
  <si>
    <t>Minimum Lot Size (in square feet)</t>
  </si>
  <si>
    <t>Base Minimum Lot Size (in square feet)</t>
  </si>
  <si>
    <t>Additional Lot Square Footage by Dwelling Unit  (in square feet)</t>
  </si>
  <si>
    <t>Restricted space is allowed as part of open space requirement.</t>
  </si>
  <si>
    <t>Building Types</t>
  </si>
  <si>
    <t>Building Height (in stories)</t>
  </si>
  <si>
    <t>STOP: Note that additional restrictions on building height may affect your final results.</t>
  </si>
  <si>
    <t>Stepbacks (number of feet)</t>
  </si>
  <si>
    <r>
      <t xml:space="preserve">Does this district restrict height based on the proximity to an abutting </t>
    </r>
    <r>
      <rPr>
        <b/>
        <sz val="11"/>
        <rFont val="Calibri"/>
        <family val="2"/>
        <scheme val="minor"/>
      </rPr>
      <t>residential district</t>
    </r>
    <r>
      <rPr>
        <sz val="11"/>
        <rFont val="Calibri"/>
        <family val="2"/>
        <scheme val="minor"/>
      </rPr>
      <t>?</t>
    </r>
  </si>
  <si>
    <r>
      <t xml:space="preserve">Does this district restrict height based on the proximity to an abutting </t>
    </r>
    <r>
      <rPr>
        <b/>
        <sz val="11"/>
        <rFont val="Calibri"/>
        <family val="2"/>
        <scheme val="minor"/>
      </rPr>
      <t>residential use</t>
    </r>
    <r>
      <rPr>
        <sz val="11"/>
        <rFont val="Calibri"/>
        <family val="2"/>
        <scheme val="minor"/>
      </rPr>
      <t>?</t>
    </r>
  </si>
  <si>
    <t>Does this district restrict height for any other reason?</t>
  </si>
  <si>
    <t>Maximum Building Coverage (%)</t>
  </si>
  <si>
    <t xml:space="preserve">Maximum Building + Parking Coverage (%) </t>
  </si>
  <si>
    <t>Maximum Lot Coverage (%)</t>
  </si>
  <si>
    <t>Minimum Open Space Required (%)</t>
  </si>
  <si>
    <t>Minimum Open Space per Dwelling Unit (square feet)</t>
  </si>
  <si>
    <t>Front Yard Setback (in feet)</t>
  </si>
  <si>
    <t>Side Yard Setback 1  (in feet)</t>
  </si>
  <si>
    <t>Side Yard Setback 2  (in feet)</t>
  </si>
  <si>
    <t>Rear Yard Setback</t>
  </si>
  <si>
    <t>Does this district have special setbacks for corner lots? (Y/N)</t>
  </si>
  <si>
    <t>Does this district have any other restrictions on the building envelope? (Y/N)</t>
  </si>
  <si>
    <t>Studio</t>
  </si>
  <si>
    <t>One-Bedroom</t>
  </si>
  <si>
    <t>Two-Bedroom</t>
  </si>
  <si>
    <t>3+ Bedrooms</t>
  </si>
  <si>
    <r>
      <t>Does this district have additional setbacks for lots abutting</t>
    </r>
    <r>
      <rPr>
        <b/>
        <sz val="11"/>
        <color theme="1"/>
        <rFont val="Calibri"/>
        <family val="2"/>
        <scheme val="minor"/>
      </rPr>
      <t xml:space="preserve"> residential zoning districts</t>
    </r>
    <r>
      <rPr>
        <sz val="11"/>
        <color theme="1"/>
        <rFont val="Calibri"/>
        <family val="2"/>
        <scheme val="minor"/>
      </rPr>
      <t>? (Y/N)</t>
    </r>
  </si>
  <si>
    <r>
      <t xml:space="preserve">Does this district have additional setbacks for lots abutting </t>
    </r>
    <r>
      <rPr>
        <b/>
        <sz val="11"/>
        <color theme="1"/>
        <rFont val="Calibri"/>
        <family val="2"/>
        <scheme val="minor"/>
      </rPr>
      <t>residential lots</t>
    </r>
    <r>
      <rPr>
        <sz val="11"/>
        <color theme="1"/>
        <rFont val="Calibri"/>
        <family val="2"/>
        <scheme val="minor"/>
      </rPr>
      <t>? (Y/N)</t>
    </r>
  </si>
  <si>
    <t>Maximum Dwelling Units per Acre</t>
  </si>
  <si>
    <t>STOP: Note that a cap on the number of units may affect your final results.</t>
  </si>
  <si>
    <t>Cap on Maximum Dwelling Units per District</t>
  </si>
  <si>
    <t>Does your municipality have one or more zoning districts within a 0.5-mile radius of a…</t>
  </si>
  <si>
    <t>Other Overlay Districts that Control Development</t>
  </si>
  <si>
    <t>TOTAL</t>
  </si>
  <si>
    <t>Step 1.</t>
  </si>
  <si>
    <t>Table 1.</t>
  </si>
  <si>
    <t>Table 2.</t>
  </si>
  <si>
    <t>LOC_ID</t>
  </si>
  <si>
    <t>If your zoning does not have a maximum, leave this blank and explain.</t>
  </si>
  <si>
    <t>Address</t>
  </si>
  <si>
    <t>Owner</t>
  </si>
  <si>
    <t>Existing Use Codes</t>
  </si>
  <si>
    <t>Existing Use Descriptions</t>
  </si>
  <si>
    <t>Transit
Station</t>
  </si>
  <si>
    <t>Parcel
Acres</t>
  </si>
  <si>
    <t>Override Note</t>
  </si>
  <si>
    <t>Developable SF for Unit Calc</t>
  </si>
  <si>
    <t>Open Space Removed</t>
  </si>
  <si>
    <t>Open Space Calculations</t>
  </si>
  <si>
    <t>Parking Area Removed</t>
  </si>
  <si>
    <t>Building Footprint</t>
  </si>
  <si>
    <t>Building Envelope</t>
  </si>
  <si>
    <t>Max Unit Capacity Formula</t>
  </si>
  <si>
    <t>Parking Formula</t>
  </si>
  <si>
    <t>If parking ratio in Parameters Checklist cell is 0, then use 0%</t>
  </si>
  <si>
    <t>If parking ratio in Parameters Checklist cell is between .01 and .50, then use 10%</t>
  </si>
  <si>
    <t>If parking ratio in Parameters Checklist cell is between 0.51 and 1.0, then use 15%</t>
  </si>
  <si>
    <t>If parking ratio in Parameters Checklist cell is between 1.01 and 1.25, then use 20%</t>
  </si>
  <si>
    <t>If parking ratio in Parameters Checklist cell is between 1.26 and 1.5, then use 25%</t>
  </si>
  <si>
    <t>If parking ratio in Parameters Checklist cell is between 1.51 and 100 then use 35%</t>
  </si>
  <si>
    <t>Need to round up 2.5-2.99 to 3.0, need to round down any decimal above 3.0 to nearest whole number</t>
  </si>
  <si>
    <t>Code</t>
  </si>
  <si>
    <t>Low</t>
  </si>
  <si>
    <t>High</t>
  </si>
  <si>
    <t>o   If Yes, take the higher constrained land % or 20%</t>
  </si>
  <si>
    <t>o   If No, add constrained land % and open space %</t>
  </si>
  <si>
    <t>Open Space Calculation Formula Options</t>
  </si>
  <si>
    <t>Can you count constrained land?</t>
  </si>
  <si>
    <t>Yes</t>
  </si>
  <si>
    <t>No</t>
  </si>
  <si>
    <t>Is constrained land % higher than open space %?</t>
  </si>
  <si>
    <t>Take constrained land % + open space %, but if OS % is blank than take 20%</t>
  </si>
  <si>
    <t>Model Parking Ratio</t>
  </si>
  <si>
    <t>Parking Ratio</t>
  </si>
  <si>
    <t>District 1</t>
  </si>
  <si>
    <t>District 2</t>
  </si>
  <si>
    <t>District 3</t>
  </si>
  <si>
    <t>District 4</t>
  </si>
  <si>
    <t>District 5</t>
  </si>
  <si>
    <t>Data Metric</t>
  </si>
  <si>
    <t>Excluded Land %</t>
  </si>
  <si>
    <t>District 1 Summary Calculations</t>
  </si>
  <si>
    <t>Total Excluded Land</t>
  </si>
  <si>
    <t>Units Forgone due to Unit Cap in Zoning</t>
  </si>
  <si>
    <t>Non-Conforming lot?</t>
  </si>
  <si>
    <t>Parcel sf</t>
  </si>
  <si>
    <t>Developable Parcel sf</t>
  </si>
  <si>
    <t>Override Developable sf</t>
  </si>
  <si>
    <t>Arlington</t>
  </si>
  <si>
    <r>
      <t xml:space="preserve">2020 Housing Units (Census PL-94):
</t>
    </r>
    <r>
      <rPr>
        <i/>
        <sz val="11"/>
        <color theme="1"/>
        <rFont val="Calibri"/>
        <family val="2"/>
        <scheme val="minor"/>
      </rPr>
      <t>(auto-populates)</t>
    </r>
  </si>
  <si>
    <t>Phone Number:</t>
  </si>
  <si>
    <t>Community Type:</t>
  </si>
  <si>
    <t>In this first step, you are gathering information about the zoning districts and regulations that may restrict land use in your municipality.</t>
  </si>
  <si>
    <t xml:space="preserve">Do any of the following district types apply to the zoning districts listed above?  </t>
  </si>
  <si>
    <t>List district name in the second column, along with any restrictions.</t>
  </si>
  <si>
    <t>Restricted by Age
(Y/N)</t>
  </si>
  <si>
    <t>Limitations on the size of unit
(Y/N)</t>
  </si>
  <si>
    <t>Limitation on the size of bedrooms
(Y/N)</t>
  </si>
  <si>
    <t>Restrictions on the number of occupants
(Y/N)</t>
  </si>
  <si>
    <t>1. Allowable Residential Building Types</t>
  </si>
  <si>
    <t>Question Guidance</t>
  </si>
  <si>
    <t>2. Lot Sizes</t>
  </si>
  <si>
    <t>Three-family (in square feet)</t>
  </si>
  <si>
    <t>Four-family (in square feet)</t>
  </si>
  <si>
    <t>Five or more dwelling units per lot (in square feet)</t>
  </si>
  <si>
    <t xml:space="preserve">If this zoning district restricts height for one or more of the following, please enter the height in stories in the Value column. </t>
  </si>
  <si>
    <t>Three-family (in stories)</t>
  </si>
  <si>
    <t>Four-family (in stories)</t>
  </si>
  <si>
    <t>Five or more dwelling units per lot (in stories)</t>
  </si>
  <si>
    <t>FAR is Floor Area Ratio.</t>
  </si>
  <si>
    <t>Identify the story at which the stepback applies in the Response column.</t>
  </si>
  <si>
    <t xml:space="preserve">If this zoning district has an open space requirement for one or more of the following building types, please enter the requirement in square feet in the Value column. </t>
  </si>
  <si>
    <r>
      <t>Please provide</t>
    </r>
    <r>
      <rPr>
        <b/>
        <sz val="11"/>
        <color theme="1"/>
        <rFont val="Calibri"/>
        <family val="2"/>
        <scheme val="minor"/>
      </rPr>
      <t xml:space="preserve"> a single number for parking spaces per dwelling unit</t>
    </r>
    <r>
      <rPr>
        <sz val="11"/>
        <color theme="1"/>
        <rFont val="Calibri"/>
        <family val="2"/>
        <scheme val="minor"/>
      </rPr>
      <t>. If the district has requirements based on the number of bedrooms or unit type, please provide them below for informational purposes only.</t>
    </r>
  </si>
  <si>
    <t>Please provide more information in the Response column.</t>
  </si>
  <si>
    <t>Community Name</t>
  </si>
  <si>
    <t>Open Space Removed/Set Aside</t>
  </si>
  <si>
    <t>Model Inputs for Calculating Unit Yield</t>
  </si>
  <si>
    <t>Zoning Restrictions that Cap Unit Counts</t>
  </si>
  <si>
    <t>Minimum Lot Size</t>
  </si>
  <si>
    <t>Additional Lot Square Feet per Dwelling Unit</t>
  </si>
  <si>
    <t>Building Height</t>
  </si>
  <si>
    <t>Maximum Lot Coverage %</t>
  </si>
  <si>
    <t>Input</t>
  </si>
  <si>
    <t>Excluded Land Counted Toward Open Space</t>
  </si>
  <si>
    <t>Parking Spaces per Dwelling Unit</t>
  </si>
  <si>
    <t>Abington</t>
  </si>
  <si>
    <t>Acton</t>
  </si>
  <si>
    <t>Amesbury</t>
  </si>
  <si>
    <t>Andover</t>
  </si>
  <si>
    <t>Ashburnham</t>
  </si>
  <si>
    <t>Ashby</t>
  </si>
  <si>
    <t>Ashland</t>
  </si>
  <si>
    <t>Attleboro</t>
  </si>
  <si>
    <t>Auburn</t>
  </si>
  <si>
    <t>Ayer</t>
  </si>
  <si>
    <t>Bedford</t>
  </si>
  <si>
    <t>Bellingham</t>
  </si>
  <si>
    <t>Belmont</t>
  </si>
  <si>
    <t>Berkley</t>
  </si>
  <si>
    <t>Beverly</t>
  </si>
  <si>
    <t>Billerica</t>
  </si>
  <si>
    <t>Bourne</t>
  </si>
  <si>
    <t>Boxborough</t>
  </si>
  <si>
    <t>Boxford</t>
  </si>
  <si>
    <t>Braintree</t>
  </si>
  <si>
    <t>Bridgewater</t>
  </si>
  <si>
    <t>Brockton</t>
  </si>
  <si>
    <t>Brookline</t>
  </si>
  <si>
    <t>Burlington</t>
  </si>
  <si>
    <t>Cambridge</t>
  </si>
  <si>
    <t>Canton</t>
  </si>
  <si>
    <t>Carlisle</t>
  </si>
  <si>
    <t>Carver</t>
  </si>
  <si>
    <t>Chelmsford</t>
  </si>
  <si>
    <t>Chelsea</t>
  </si>
  <si>
    <t>Cohasset</t>
  </si>
  <si>
    <t>Concord</t>
  </si>
  <si>
    <t>Danvers</t>
  </si>
  <si>
    <t>Dedham</t>
  </si>
  <si>
    <t>Dover</t>
  </si>
  <si>
    <t>Dracut</t>
  </si>
  <si>
    <t>Duxbury</t>
  </si>
  <si>
    <t>East Bridgewater</t>
  </si>
  <si>
    <t>Easton</t>
  </si>
  <si>
    <t>Essex</t>
  </si>
  <si>
    <t>Everett</t>
  </si>
  <si>
    <t>Fitchburg</t>
  </si>
  <si>
    <t>Foxborough</t>
  </si>
  <si>
    <t>Framingham</t>
  </si>
  <si>
    <t>Franklin</t>
  </si>
  <si>
    <t>Freetown</t>
  </si>
  <si>
    <t>Georgetown</t>
  </si>
  <si>
    <t>Gloucester</t>
  </si>
  <si>
    <t>Grafton</t>
  </si>
  <si>
    <t>Groton</t>
  </si>
  <si>
    <t>Groveland</t>
  </si>
  <si>
    <t>Halifax</t>
  </si>
  <si>
    <t>Hamilton</t>
  </si>
  <si>
    <t>Hanover</t>
  </si>
  <si>
    <t>Hanson</t>
  </si>
  <si>
    <t>Harvard</t>
  </si>
  <si>
    <t>Haverhill</t>
  </si>
  <si>
    <t>Hingham</t>
  </si>
  <si>
    <t>Holbrook</t>
  </si>
  <si>
    <t>Holden</t>
  </si>
  <si>
    <t>Holliston</t>
  </si>
  <si>
    <t>Hopkinton</t>
  </si>
  <si>
    <t>Hull</t>
  </si>
  <si>
    <t>Ipswich</t>
  </si>
  <si>
    <t>Kingston</t>
  </si>
  <si>
    <t>Lakeville</t>
  </si>
  <si>
    <t>Lancaster</t>
  </si>
  <si>
    <t>Lawrence</t>
  </si>
  <si>
    <t>Leicester</t>
  </si>
  <si>
    <t>Leominster</t>
  </si>
  <si>
    <t>Lexington</t>
  </si>
  <si>
    <t>Lincoln</t>
  </si>
  <si>
    <t>Littleton</t>
  </si>
  <si>
    <t>Lowell</t>
  </si>
  <si>
    <t>Lunenburg</t>
  </si>
  <si>
    <t>Lynn</t>
  </si>
  <si>
    <t>Lynnfield</t>
  </si>
  <si>
    <t>Malden</t>
  </si>
  <si>
    <t>Manchester</t>
  </si>
  <si>
    <t>Mansfield</t>
  </si>
  <si>
    <t>Marblehead</t>
  </si>
  <si>
    <t>Marlborough</t>
  </si>
  <si>
    <t>Marshfield</t>
  </si>
  <si>
    <t>Maynard</t>
  </si>
  <si>
    <t>Medfield</t>
  </si>
  <si>
    <t>Medford</t>
  </si>
  <si>
    <t>Medway</t>
  </si>
  <si>
    <t>Melrose</t>
  </si>
  <si>
    <t>Merrimac</t>
  </si>
  <si>
    <t>Methuen</t>
  </si>
  <si>
    <t>Middleborough</t>
  </si>
  <si>
    <t>Middleton</t>
  </si>
  <si>
    <t>Millbury</t>
  </si>
  <si>
    <t>Millis</t>
  </si>
  <si>
    <t>Milton</t>
  </si>
  <si>
    <t>Nahant</t>
  </si>
  <si>
    <t>Natick</t>
  </si>
  <si>
    <t>Needham</t>
  </si>
  <si>
    <t>Newbury</t>
  </si>
  <si>
    <t>Newburyport</t>
  </si>
  <si>
    <t>Newton</t>
  </si>
  <si>
    <t>Norfolk</t>
  </si>
  <si>
    <t>North Andover</t>
  </si>
  <si>
    <t>North Attleborough</t>
  </si>
  <si>
    <t>North Reading</t>
  </si>
  <si>
    <t>Northborough</t>
  </si>
  <si>
    <t>Northbridge</t>
  </si>
  <si>
    <t>Norton</t>
  </si>
  <si>
    <t>Norwell</t>
  </si>
  <si>
    <t>Norwood</t>
  </si>
  <si>
    <t>Paxton</t>
  </si>
  <si>
    <t>Peabody</t>
  </si>
  <si>
    <t>Pembroke</t>
  </si>
  <si>
    <t>Plymouth</t>
  </si>
  <si>
    <t>Plympton</t>
  </si>
  <si>
    <t>Princeton</t>
  </si>
  <si>
    <t>Quincy</t>
  </si>
  <si>
    <t>Randolph</t>
  </si>
  <si>
    <t>Raynham</t>
  </si>
  <si>
    <t>Reading</t>
  </si>
  <si>
    <t>Rehoboth</t>
  </si>
  <si>
    <t>Revere</t>
  </si>
  <si>
    <t>Rochester</t>
  </si>
  <si>
    <t>Rockland</t>
  </si>
  <si>
    <t>Rockport</t>
  </si>
  <si>
    <t>Rowley</t>
  </si>
  <si>
    <t>Salem</t>
  </si>
  <si>
    <t>Salisbury</t>
  </si>
  <si>
    <t>Saugus</t>
  </si>
  <si>
    <t>Scituate</t>
  </si>
  <si>
    <t>Seekonk</t>
  </si>
  <si>
    <t>Sharon</t>
  </si>
  <si>
    <t>Sherborn</t>
  </si>
  <si>
    <t>Shirley</t>
  </si>
  <si>
    <t>Shrewsbury</t>
  </si>
  <si>
    <t>Somerville</t>
  </si>
  <si>
    <t>Southborough</t>
  </si>
  <si>
    <t>Sterling</t>
  </si>
  <si>
    <t>Stoneham</t>
  </si>
  <si>
    <t>Stoughton</t>
  </si>
  <si>
    <t>Stow</t>
  </si>
  <si>
    <t>Sudbury</t>
  </si>
  <si>
    <t>Sutton</t>
  </si>
  <si>
    <t>Swampscott</t>
  </si>
  <si>
    <t>Taunton</t>
  </si>
  <si>
    <t>Tewksbury</t>
  </si>
  <si>
    <t>Topsfield</t>
  </si>
  <si>
    <t>Townsend</t>
  </si>
  <si>
    <t>Tyngsborough</t>
  </si>
  <si>
    <t>Upton</t>
  </si>
  <si>
    <t>Wakefield</t>
  </si>
  <si>
    <t>Walpole</t>
  </si>
  <si>
    <t>Waltham</t>
  </si>
  <si>
    <t>Wareham</t>
  </si>
  <si>
    <t>Watertown</t>
  </si>
  <si>
    <t>Wayland</t>
  </si>
  <si>
    <t>Wellesley</t>
  </si>
  <si>
    <t>Wenham</t>
  </si>
  <si>
    <t>West Boylston</t>
  </si>
  <si>
    <t>West Bridgewater</t>
  </si>
  <si>
    <t>West Newbury</t>
  </si>
  <si>
    <t>Westborough</t>
  </si>
  <si>
    <t>Westford</t>
  </si>
  <si>
    <t>Westminster</t>
  </si>
  <si>
    <t>Weston</t>
  </si>
  <si>
    <t>Westwood</t>
  </si>
  <si>
    <t>Weymouth</t>
  </si>
  <si>
    <t>Whitman</t>
  </si>
  <si>
    <t>Wilmington</t>
  </si>
  <si>
    <t>Winchester</t>
  </si>
  <si>
    <t>Winthrop</t>
  </si>
  <si>
    <t>Woburn</t>
  </si>
  <si>
    <t>Worcester</t>
  </si>
  <si>
    <t>Wrentham</t>
  </si>
  <si>
    <t>For Table 5</t>
  </si>
  <si>
    <t>Units within Half-Mile of Transit</t>
  </si>
  <si>
    <t>Total Parcels</t>
  </si>
  <si>
    <t>District 2 Summary Calculations</t>
  </si>
  <si>
    <t>District 3 Summary Calculations</t>
  </si>
  <si>
    <t>District 3 Unit Compliance Calculator</t>
  </si>
  <si>
    <t>District 2 Unit Compliance Calculator</t>
  </si>
  <si>
    <t>District 4 Unit Compliance Calculator</t>
  </si>
  <si>
    <t>District 4 Summary Calculations</t>
  </si>
  <si>
    <t>District 5 Unit Compliance Calculator</t>
  </si>
  <si>
    <t>District 5 Summary Calculations</t>
  </si>
  <si>
    <t>Total Excluded Land (sf)</t>
  </si>
  <si>
    <t>Total Open Space (sf)</t>
  </si>
  <si>
    <t>Total Parking Area (sf)</t>
  </si>
  <si>
    <t>FAR (enter as a decimal, not ratio)</t>
  </si>
  <si>
    <t>Building type and height</t>
  </si>
  <si>
    <t>Building type and lot size</t>
  </si>
  <si>
    <t>If the building height is in feet, please convert to stories based on the requirements in the building code or your zoning definitions. Add the number of feet to the Response column.</t>
  </si>
  <si>
    <t xml:space="preserve">Use the drop-down boxes to answer in the Value column. 
If these restrictions are applicable, please provide more information in the Response column. </t>
  </si>
  <si>
    <t>Building + Parking is for buildings and parking.</t>
  </si>
  <si>
    <t>Maximum Lot Coverage can include additional ground-plane impervious surfaces.</t>
  </si>
  <si>
    <t>Enter if applicable.</t>
  </si>
  <si>
    <t>Enter if applicable. Building coverage is only for buildings.</t>
  </si>
  <si>
    <t>Community</t>
  </si>
  <si>
    <t>Community category</t>
  </si>
  <si>
    <t>2020 Housing Units</t>
  </si>
  <si>
    <t>Minimum multi-family unit capacity*</t>
  </si>
  <si>
    <t>Minimum land area**</t>
  </si>
  <si>
    <t>Developable station area***</t>
  </si>
  <si>
    <t>% of district to be located in station area</t>
  </si>
  <si>
    <t>Commuter Rail</t>
  </si>
  <si>
    <t>Adjacent community</t>
  </si>
  <si>
    <t>Adjacent small town</t>
  </si>
  <si>
    <t>Rapid Transit</t>
  </si>
  <si>
    <t>*</t>
  </si>
  <si>
    <t>Minimum multi-family unit capacity for most communities will be based on the 2020 housing stock and the applicable percentage for that municipality's community type. In some cases, the minimum unit capacity is derived from an extrapolation of the required minimum land area multiplied by the statutory minimum gross density of 15 dwelling units per acre. In cases where the required unit capacity from these two methods would exceed 25% of the community's housing stock, the required unit capacity has instead been capped at that 25% level.</t>
  </si>
  <si>
    <t>**</t>
  </si>
  <si>
    <t>Minimum land area is 50 acres for all communities in the rapid transit, commuter rail and adjacent community community types. There is no minimum land area requirement for adjacent small towns. Where 50 acres exceeds 1.5% of the developable land area in a town, a cap has been instituted that sets minimum land area to 1.5% of developable land area in the town.</t>
  </si>
  <si>
    <t>***</t>
  </si>
  <si>
    <t>Developable station area is derived by taking the area of a half-mile circle around an MBTA commuter rail station, rapid transit station, or ferry terminal and removing any areas comprised of excluded land.</t>
  </si>
  <si>
    <r>
      <t>Community:</t>
    </r>
    <r>
      <rPr>
        <i/>
        <sz val="11"/>
        <color theme="1"/>
        <rFont val="Calibri"/>
        <family val="2"/>
        <scheme val="minor"/>
      </rPr>
      <t xml:space="preserve">
</t>
    </r>
    <r>
      <rPr>
        <sz val="11"/>
        <color theme="1"/>
        <rFont val="Calibri"/>
        <family val="2"/>
        <scheme val="minor"/>
      </rPr>
      <t>(Please use the drop-down menu to enter)</t>
    </r>
  </si>
  <si>
    <r>
      <t xml:space="preserve">Community Category:
</t>
    </r>
    <r>
      <rPr>
        <i/>
        <sz val="11"/>
        <color theme="1"/>
        <rFont val="Calibri"/>
        <family val="2"/>
        <scheme val="minor"/>
      </rPr>
      <t>(auto-populates)</t>
    </r>
  </si>
  <si>
    <r>
      <t xml:space="preserve">Minimum Land Area**
</t>
    </r>
    <r>
      <rPr>
        <i/>
        <sz val="11"/>
        <color theme="1"/>
        <rFont val="Calibri"/>
        <family val="2"/>
        <scheme val="minor"/>
      </rPr>
      <t>(auto-populates)</t>
    </r>
  </si>
  <si>
    <t>District #</t>
  </si>
  <si>
    <t>What is the maximum number of units per lot?</t>
  </si>
  <si>
    <t>Does this zoning district allow the residential building types listed to the right? (Use the drop-down boxes to answer in the Y/N column.)</t>
  </si>
  <si>
    <t>If your zoning allows conversion of single-family homes to more than one unit, please answer Y in the Y/N column, and provide the maximum number of units (if applicable) in the Response column.</t>
  </si>
  <si>
    <t xml:space="preserve">Use the drop-down boxes to answer in the Y/N column.
If these restrictions are applicable, please provide more information in the Response column. </t>
  </si>
  <si>
    <t>Community:</t>
  </si>
  <si>
    <t>Community Category:</t>
  </si>
  <si>
    <t>2020 Housing Units (Census PL-94):</t>
  </si>
  <si>
    <t>Minimum Land Area:</t>
  </si>
  <si>
    <t>Developable station area:</t>
  </si>
  <si>
    <t>D1</t>
  </si>
  <si>
    <t>D2</t>
  </si>
  <si>
    <t>D3</t>
  </si>
  <si>
    <t>D4</t>
  </si>
  <si>
    <t>D5</t>
  </si>
  <si>
    <t>Parking Ratios in Model</t>
  </si>
  <si>
    <t>For Introduction Page - last downloaded September 8, 2022</t>
  </si>
  <si>
    <t>If your municipality does not have a minimum open space requirement, please enter N.</t>
  </si>
  <si>
    <t>= or &gt; Required Minimum Land Area?</t>
  </si>
  <si>
    <t>Inclusionary Zoning 
in the District?
(Y/N)</t>
  </si>
  <si>
    <t>Inclusionary Zoning 
Town or City-wide?
(Y/N)</t>
  </si>
  <si>
    <t>Is this a 40R District?
(Y/N)</t>
  </si>
  <si>
    <t xml:space="preserve">Does your zoning have any provision for exemptions or waivers? Are there any additional restrictions not captured in the tables above? </t>
  </si>
  <si>
    <t>Unit Capacity per District Table</t>
  </si>
  <si>
    <t>Dwelling Units per Acre Limit</t>
  </si>
  <si>
    <t>District Unit Cap Limit</t>
  </si>
  <si>
    <t>Max Lot Coverage Limit</t>
  </si>
  <si>
    <t>Max Units per Lot Limit</t>
  </si>
  <si>
    <t>FAR Limit</t>
  </si>
  <si>
    <t>Final Unit Capacity per District</t>
  </si>
  <si>
    <t>Non-Conforming Lot?</t>
  </si>
  <si>
    <t>Lot Area per Dwelling Unit Limit</t>
  </si>
  <si>
    <t>Excluded Public</t>
  </si>
  <si>
    <t>Excluded NonPublic</t>
  </si>
  <si>
    <t>Total Sensitive Land</t>
  </si>
  <si>
    <t>Modeled Unit Capacity</t>
  </si>
  <si>
    <t>Do not enter anything in the blue box. This value comes from Table 3 in the Checklist District ID tab.</t>
  </si>
  <si>
    <t>Max units based on addt'l lot size requirements</t>
  </si>
  <si>
    <t>Comparison Table of Requirements and Modeled Results</t>
  </si>
  <si>
    <t>Guideline Requirements</t>
  </si>
  <si>
    <t>Modeled Results</t>
  </si>
  <si>
    <t>Category</t>
  </si>
  <si>
    <r>
      <t>District Acreage</t>
    </r>
    <r>
      <rPr>
        <i/>
        <sz val="12"/>
        <color theme="1"/>
        <rFont val="Roboto"/>
      </rPr>
      <t xml:space="preserve"> (see note)</t>
    </r>
  </si>
  <si>
    <t>ZONING INPUTS - DISTRICT 1</t>
  </si>
  <si>
    <t>ZONING INPUTS - DISTRICT 2</t>
  </si>
  <si>
    <t>ZONING INPUTS - DISTRICT 3</t>
  </si>
  <si>
    <t>ZONING INPUTS - DISTRICT 4</t>
  </si>
  <si>
    <t>ZONING INPUTS - DISTRICT 5</t>
  </si>
  <si>
    <t>Unit Capacity Tests</t>
  </si>
  <si>
    <t>INFO: Building volume (footprint x height) helps determine the number of units that can be built.</t>
  </si>
  <si>
    <t>INFO: Lot coverage, open space, setback requirements, and parking reduce the building footprint.</t>
  </si>
  <si>
    <r>
      <t xml:space="preserve">Developable Station Area***
</t>
    </r>
    <r>
      <rPr>
        <i/>
        <sz val="11"/>
        <color theme="1"/>
        <rFont val="Calibri"/>
        <family val="2"/>
        <scheme val="minor"/>
      </rPr>
      <t>(auto-populates)</t>
    </r>
  </si>
  <si>
    <r>
      <t xml:space="preserve">Percent of District to be Located in Station Area
</t>
    </r>
    <r>
      <rPr>
        <i/>
        <sz val="11"/>
        <color theme="1"/>
        <rFont val="Calibri"/>
        <family val="2"/>
        <scheme val="minor"/>
      </rPr>
      <t>(auto-populates)</t>
    </r>
    <r>
      <rPr>
        <b/>
        <sz val="11"/>
        <color theme="1"/>
        <rFont val="Calibri"/>
        <family val="2"/>
        <scheme val="minor"/>
      </rPr>
      <t xml:space="preserve"> </t>
    </r>
  </si>
  <si>
    <t>Water Conservation/Wellhead Protection Area</t>
  </si>
  <si>
    <r>
      <t>Does your municipality allow restricted area</t>
    </r>
    <r>
      <rPr>
        <i/>
        <sz val="11"/>
        <color theme="1"/>
        <rFont val="Calibri"/>
        <family val="2"/>
        <scheme val="minor"/>
      </rPr>
      <t>s</t>
    </r>
    <r>
      <rPr>
        <sz val="11"/>
        <color theme="1"/>
        <rFont val="Calibri"/>
        <family val="2"/>
        <scheme val="minor"/>
      </rPr>
      <t xml:space="preserve"> (for example, no-build wetland buffers or surface water) to be included in the required minimum open space?</t>
    </r>
  </si>
  <si>
    <t>Not applicable - my community is an Adjacent Community or Adjacent Small Town and no part of our community is within a 0.5-mile radius of an existing transit center type in another community.</t>
  </si>
  <si>
    <t>Approval Process</t>
  </si>
  <si>
    <t>GO: This district allows multifamily by right.</t>
  </si>
  <si>
    <t>GO: This district allows multifamily with site plan review only.</t>
  </si>
  <si>
    <t>CAUTION: This district allows multifamily but restricts the number of units on a lot in any way.</t>
  </si>
  <si>
    <t>STOP: This district prohibits multifamily.</t>
  </si>
  <si>
    <t>STOP: This district allows multifamily with special permit only.</t>
  </si>
  <si>
    <t>STOP: This district allows multifamily with site plan review and special permit.</t>
  </si>
  <si>
    <t xml:space="preserve">CAUTION: Do you have any answers marked "CAUTION"? If so, you may need to make one or more modifications, depending on your answers to Table 6. 
</t>
  </si>
  <si>
    <t xml:space="preserve">GO: Do you have any answers marked "GO"? Proceed to Table 6 to check other restrictions.
</t>
  </si>
  <si>
    <r>
      <t xml:space="preserve">Evaluate the districts you identified in </t>
    </r>
    <r>
      <rPr>
        <b/>
        <sz val="11"/>
        <color rgb="FF002060"/>
        <rFont val="Calibri"/>
        <family val="2"/>
        <scheme val="minor"/>
      </rPr>
      <t>Table 5</t>
    </r>
    <r>
      <rPr>
        <b/>
        <sz val="11"/>
        <rFont val="Calibri"/>
        <family val="2"/>
        <scheme val="minor"/>
      </rPr>
      <t xml:space="preserve"> for additional restrictions.</t>
    </r>
  </si>
  <si>
    <t>Required  commercial
("active") ground floor
(Y/N)</t>
  </si>
  <si>
    <t>Total Acres within station area</t>
  </si>
  <si>
    <t>Difference (if this is positive, then you do not have enough acres within the station area to comply.)</t>
  </si>
  <si>
    <t>Are any of these districts non-contiguous (i.e. the boundaries do not touch any other district)? Enter Y or N.</t>
  </si>
  <si>
    <t>Table 4 should include only the zoning district(s) you are testing for compliance with the guidelines. Use the shapefiles you drew for your district (from GIS) to calculate the number of acres in each district, and enter the name of the district and the associated data for that district in the table below. The numbers should come from GIS.</t>
  </si>
  <si>
    <t>Restricted to Studio, 1-bedroom, or 2-bedroom units
(Y/N)</t>
  </si>
  <si>
    <t xml:space="preserve">CAUTION: If your zoning district(s) have subdistricts with different dimensional requirements for residential uses, you may want to want to create a district for each subdistrict in this table. If you have more than five districts/subdistricts to test, then open a new workbook.
</t>
  </si>
  <si>
    <t>Minimum Land Area x Percent of Land within the Station Area =</t>
  </si>
  <si>
    <r>
      <t xml:space="preserve">Make the appropriate choice for each district under </t>
    </r>
    <r>
      <rPr>
        <b/>
        <sz val="11"/>
        <color rgb="FF002060"/>
        <rFont val="Calibri"/>
        <family val="2"/>
        <scheme val="minor"/>
      </rPr>
      <t>Approval Process</t>
    </r>
    <r>
      <rPr>
        <b/>
        <sz val="11"/>
        <rFont val="Calibri"/>
        <family val="2"/>
        <scheme val="minor"/>
      </rPr>
      <t xml:space="preserve"> below.</t>
    </r>
  </si>
  <si>
    <t>=Required minimum number of units in the station area.</t>
  </si>
  <si>
    <t>=Required minimum number of acres in the station area.</t>
  </si>
  <si>
    <t>Input the parameters from your zoning in this section. Your district(s) may not have all the parameters shown. Enter only what is in your zoning bylaw/ordinance. If the requested standard does not apply, please leave the box blank - do not enter N/A or 0.</t>
  </si>
  <si>
    <t>3. Restrictions on Building Volume</t>
  </si>
  <si>
    <t>4. Restrictions on Building Footprint</t>
  </si>
  <si>
    <t>3.a. Height</t>
  </si>
  <si>
    <t>4.a. Lot Coverage</t>
  </si>
  <si>
    <t>4.b. Open Space Requirements</t>
  </si>
  <si>
    <t>4.d. Setbacks</t>
  </si>
  <si>
    <t>4.f. Parking</t>
  </si>
  <si>
    <t>3.b. FAR</t>
  </si>
  <si>
    <t>3.c. Stepbacks</t>
  </si>
  <si>
    <t>3.d. Other Restrictions on Height</t>
  </si>
  <si>
    <t>5. Restrictions on Dwelling Units</t>
  </si>
  <si>
    <t>Parking Spaces per Dwelling Unit (number of spaces)</t>
  </si>
  <si>
    <t xml:space="preserve">STOP: Note that this will affect your final results if it is less than 15 units per acre and may affect your final results even if it is 15 units per acre or more, depending on the size and composition of your district. </t>
  </si>
  <si>
    <t>Some regulations have a base lot size for the first dwelling unit and a requirement for additional square feet for each additional unit. If that is true of your community, please enter those numbers here.</t>
  </si>
  <si>
    <r>
      <t xml:space="preserve">Please indicate any requirements for lot size in square feet based on the building type and provide an explanation in the Response column. If you have a district-wide minimum lot area per dwelling unit, please add that in </t>
    </r>
    <r>
      <rPr>
        <i/>
        <sz val="11"/>
        <rFont val="Calibri"/>
        <family val="2"/>
        <scheme val="minor"/>
      </rPr>
      <t>Section 5. Restrictions on Dwelling Units</t>
    </r>
    <r>
      <rPr>
        <sz val="11"/>
        <rFont val="Calibri"/>
        <family val="2"/>
        <scheme val="minor"/>
      </rPr>
      <t>.</t>
    </r>
  </si>
  <si>
    <t>If this district defines parking by the housing type, please identify the requirements here. Consider an average of these or other reasonable estimate of spaces per dwelling unit to enter above.</t>
  </si>
  <si>
    <t>If this district defines parking by the number of bedrooms, please identify the requirements here. Consider an average of these or other reasonable estimate of spaces per dwelling unit to enter above.</t>
  </si>
  <si>
    <t>CAUTION: Contiguity check: At least half of the multi-family zoning district land areas must comprise contiguous lots of land. No portion of the district that is less than 5 contiguous acres land will count toward the minimum size requirement.</t>
  </si>
  <si>
    <t>Please identify your community.</t>
  </si>
  <si>
    <t>Density Denominator</t>
  </si>
  <si>
    <t>Acres within Station Area</t>
  </si>
  <si>
    <t>= or &gt; 5 Acres?</t>
  </si>
  <si>
    <t>District Acreage Denominator</t>
  </si>
  <si>
    <t>Parcel Information from Land Database</t>
  </si>
  <si>
    <t>Minimum land area is 50 acres for all communities in the rapid transit, commuter rail and adjacent community  types. There is no minimum land area requirement for adjacent small towns. Where 50 acres exceeds 1.5% of the developable land area in a town, a cap has been instituted that sets minimum land area to 1.5% of developable land area in the town.</t>
  </si>
  <si>
    <t>Checklist - Uses</t>
  </si>
  <si>
    <t>Please enter the setbacks for this zoning district in the column to the right.</t>
  </si>
  <si>
    <r>
      <t xml:space="preserve">CAUTION: If you want to test the dimensional standards for any of the districts identified in Step 4 to see what else you might need to change, then proceed to Step 3 (the </t>
    </r>
    <r>
      <rPr>
        <b/>
        <i/>
        <sz val="11"/>
        <color theme="0"/>
        <rFont val="Calibri"/>
        <family val="2"/>
        <scheme val="minor"/>
      </rPr>
      <t>Checklist Parameters</t>
    </r>
    <r>
      <rPr>
        <b/>
        <sz val="11"/>
        <color theme="0"/>
        <rFont val="Calibri"/>
        <family val="2"/>
        <scheme val="minor"/>
      </rPr>
      <t xml:space="preserve"> tab).
</t>
    </r>
  </si>
  <si>
    <r>
      <t xml:space="preserve">GO: If you answered no for any of the districts in Table 6, then proceed to Step 3 in the </t>
    </r>
    <r>
      <rPr>
        <b/>
        <i/>
        <sz val="11"/>
        <rFont val="Calibri"/>
        <family val="2"/>
        <scheme val="minor"/>
      </rPr>
      <t>Checklist Parameters</t>
    </r>
    <r>
      <rPr>
        <b/>
        <sz val="11"/>
        <rFont val="Calibri"/>
        <family val="2"/>
        <scheme val="minor"/>
      </rPr>
      <t xml:space="preserve"> tab.
</t>
    </r>
  </si>
  <si>
    <r>
      <t xml:space="preserve">GO: Proceed to Step 2 in the </t>
    </r>
    <r>
      <rPr>
        <b/>
        <i/>
        <sz val="11"/>
        <rFont val="Calibri"/>
        <family val="2"/>
        <scheme val="minor"/>
      </rPr>
      <t>Checklist - District Uses</t>
    </r>
    <r>
      <rPr>
        <b/>
        <sz val="11"/>
        <rFont val="Calibri"/>
        <family val="2"/>
        <scheme val="minor"/>
      </rPr>
      <t xml:space="preserve"> tab.</t>
    </r>
  </si>
  <si>
    <r>
      <t>GO: The information you entered flows automatically into the District calculations. Go to the</t>
    </r>
    <r>
      <rPr>
        <b/>
        <i/>
        <sz val="11"/>
        <color theme="1"/>
        <rFont val="Calibri"/>
        <family val="2"/>
        <scheme val="minor"/>
      </rPr>
      <t xml:space="preserve"> Zoning Input Summary</t>
    </r>
    <r>
      <rPr>
        <b/>
        <sz val="11"/>
        <color theme="1"/>
        <rFont val="Calibri"/>
        <family val="2"/>
        <scheme val="minor"/>
      </rPr>
      <t xml:space="preserve"> tab to see how your data is applied and to the </t>
    </r>
    <r>
      <rPr>
        <b/>
        <i/>
        <sz val="11"/>
        <color theme="1"/>
        <rFont val="Calibri"/>
        <family val="2"/>
        <scheme val="minor"/>
      </rPr>
      <t>Summary</t>
    </r>
    <r>
      <rPr>
        <b/>
        <sz val="11"/>
        <color theme="1"/>
        <rFont val="Calibri"/>
        <family val="2"/>
        <scheme val="minor"/>
      </rPr>
      <t xml:space="preserve"> Tab to see the results.
</t>
    </r>
  </si>
  <si>
    <t>FID</t>
  </si>
  <si>
    <r>
      <t xml:space="preserve">District Density Denominator </t>
    </r>
    <r>
      <rPr>
        <i/>
        <sz val="12"/>
        <color theme="1"/>
        <rFont val="Roboto"/>
      </rPr>
      <t>(see note)</t>
    </r>
  </si>
  <si>
    <r>
      <t xml:space="preserve">Minimum Multi-family Unit Capacity:*
</t>
    </r>
    <r>
      <rPr>
        <i/>
        <sz val="11"/>
        <color theme="1"/>
        <rFont val="Calibri"/>
        <family val="2"/>
        <scheme val="minor"/>
      </rPr>
      <t>(auto-populates)</t>
    </r>
  </si>
  <si>
    <t>Multi-family Housing Permissions</t>
  </si>
  <si>
    <t>Evaluate the districts you identified in Table 4 in the District ID Tab for compliance with the requirement for multi-family as of right in M.G.L. Chapter 40A, Section 3A.</t>
  </si>
  <si>
    <t>STOP: Do you have any answers marked "STOP"? Your community will need to make some zoning changes to allow multi-family as of right. You can keep testing the district(s) in Table 6 to see what else you need to modify.</t>
  </si>
  <si>
    <t>STOP: If you answered yes to any column for any of the districts, then your community need to make some zoning changes to allow multi-family as of right. You can keep testing the district(s) in Step 3 (the Checklist Parameters tab) to see what else you need to modify.</t>
  </si>
  <si>
    <t>Multi-family Housing Conditions</t>
  </si>
  <si>
    <t>STOP: Note that higher parking requirements will reduce the number of multi-family units either by reducing the building footprint (surface parking) or the building volume (structured parking).</t>
  </si>
  <si>
    <t>CAUTION: After reviewing the questions on the checklist tabs, does your zoning ordinance/ bylaw have any other restrictions on building footprint, building height, or permission for multi-family not covered above? Please explain your response in the grey box to the right. For example, does your community require a special permit for demolition delay or accessory uses?</t>
  </si>
  <si>
    <t>Multi-family Unit Capacity</t>
  </si>
  <si>
    <t>Final Lot Multi-family Unit Capacity</t>
  </si>
  <si>
    <t>Minimum Multi-family Unit Capacity:</t>
  </si>
  <si>
    <t>CAUTION: Station Area Check. If the current zoning district(s) do not meet the location or area criteria, you may be able to create an overlay district that includes other areas of your municipality. However, pay attention to the percentage of land within station area. This is applied to both the number of acres and the number of units. This checklist has completed the calculations for you. When you complete the model, compare the number of units in the station area with the number above.</t>
  </si>
  <si>
    <t>Minimum Multi-family Unit Capacity x Percent of Unit capacity within the Station Area =</t>
  </si>
  <si>
    <t>Total Units in Station Area</t>
  </si>
  <si>
    <t>% Land Area Located in Transit Station Areas:</t>
  </si>
  <si>
    <t>% Unit Capacity within Transit Station Areas:</t>
  </si>
  <si>
    <t>N</t>
  </si>
  <si>
    <t>Y</t>
  </si>
  <si>
    <t>101</t>
  </si>
  <si>
    <t>Single Family Residential</t>
  </si>
  <si>
    <t>130</t>
  </si>
  <si>
    <t>Developable Residential Land</t>
  </si>
  <si>
    <t>Developable Commercial Land</t>
  </si>
  <si>
    <t>Blood Road</t>
  </si>
  <si>
    <t>0 Fitchburg Road - Mixed Use</t>
  </si>
  <si>
    <t>47 - 53 Old City Road</t>
  </si>
  <si>
    <t>Bayberry Hill Road/Clement Rd</t>
  </si>
  <si>
    <t>M_181286_935183</t>
  </si>
  <si>
    <t>0 OFF WEST ELM ST, WEST ELM ST, TOWNSEND, 01469</t>
  </si>
  <si>
    <t>KING, WILLIAM J</t>
  </si>
  <si>
    <t>722</t>
  </si>
  <si>
    <t>IMPUTED - Non Pr Wetland</t>
  </si>
  <si>
    <t>M_180802_934620</t>
  </si>
  <si>
    <t>64  BLOOD RD, BLOOD RD, TOWNSEND, 01469</t>
  </si>
  <si>
    <t>WHIPPLE TREE  REALTY CORP.</t>
  </si>
  <si>
    <t>131</t>
  </si>
  <si>
    <t>Potentially Developable Residential Land</t>
  </si>
  <si>
    <t>M_180628_934925</t>
  </si>
  <si>
    <t>0  BLOOD RD, BLOOD RD, TOWNSEND, 01469</t>
  </si>
  <si>
    <t>FARRIS, MICHAEL J.</t>
  </si>
  <si>
    <t>132</t>
  </si>
  <si>
    <t>Undevelopable Residential Land</t>
  </si>
  <si>
    <t>M_180763_934887</t>
  </si>
  <si>
    <t>0  WEST ELM ST, WEST ELM ST, TOWNSEND, 01469</t>
  </si>
  <si>
    <t>M_180955_931613</t>
  </si>
  <si>
    <t>0  FITCHBURG RD, FITCHBURG RD, TOWNSEND, 01469</t>
  </si>
  <si>
    <t>CLEARY, JOSEPH I. JR.+ BETTY H</t>
  </si>
  <si>
    <t>390</t>
  </si>
  <si>
    <t>M_180286_931804</t>
  </si>
  <si>
    <t>47  OLD CITY RD, OLD CITY RD, TOWNSEND, 01469</t>
  </si>
  <si>
    <t>DOHERTY, PAUL J.</t>
  </si>
  <si>
    <t>M_180207_931787</t>
  </si>
  <si>
    <t>53  OLD CITY RD, OLD CITY RD, TOWNSEND, 01469</t>
  </si>
  <si>
    <t>COTE, BERTRAND E. +</t>
  </si>
  <si>
    <t>M_180318_931859</t>
  </si>
  <si>
    <t>51  OLD CITY RD, OLD CITY RD, TOWNSEND, 01469</t>
  </si>
  <si>
    <t>DINITTO, HEATHER+</t>
  </si>
  <si>
    <t>104</t>
  </si>
  <si>
    <t>Two-Family Residential</t>
  </si>
  <si>
    <t>M_180347_931956</t>
  </si>
  <si>
    <t>0  OLD CITY RD, OLD CITY RD, TOWNSEND, 01469</t>
  </si>
  <si>
    <t>MILES, ROY A., JR.</t>
  </si>
  <si>
    <t>M_182145_933268</t>
  </si>
  <si>
    <t>117  FITCHBURG RD, FITCHBURG RD, TOWNSEND, 01469</t>
  </si>
  <si>
    <t>WAITE, GEORGE F. JR.</t>
  </si>
  <si>
    <t>M_182203_933296</t>
  </si>
  <si>
    <t>111  FITCHBURG RD, FITCHBURG RD, TOWNSEND, 01469</t>
  </si>
  <si>
    <t>BURNHAM, THOMAS H.</t>
  </si>
  <si>
    <t>013</t>
  </si>
  <si>
    <t>Mixed Use (Primarily Residential, some Commercial)</t>
  </si>
  <si>
    <t>M_181940_933344</t>
  </si>
  <si>
    <t>FUNAIOLE, WALTER F ET AL</t>
  </si>
  <si>
    <t>M_181436_933984</t>
  </si>
  <si>
    <t>0  BAYBERRY HILL RD, BAYBERRY HILL RD, TOWNSEND, 01469</t>
  </si>
  <si>
    <t>LAITALA, GEORGE I. JR. +</t>
  </si>
  <si>
    <t>M_181499_934031</t>
  </si>
  <si>
    <t>36  BAYBERRY HILL RD, BAYBERRY HILL RD, TOWNSEND, 01469</t>
  </si>
  <si>
    <t>LAITALA, GEORGE J. +</t>
  </si>
  <si>
    <t>M_181435_934049</t>
  </si>
  <si>
    <t>34  BAYBERRY HILL RD, BAYBERRY HILL RD, TOWNSEND, 01469</t>
  </si>
  <si>
    <t>STEVENS, KRISTIN L.</t>
  </si>
  <si>
    <t>M_181522_933881</t>
  </si>
  <si>
    <t>80  CLEMENT RD, CLEMENT RD, WEST TOWNSEND, 01469</t>
  </si>
  <si>
    <t>ANDERSON, ARTHUR G</t>
  </si>
  <si>
    <t>111 - 117 Fitchburg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</si>
</sst>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_(* #,##0_);_(* \(#,##0\);_(* &quot;-&quot;??_);_(@_)"/>
    <numFmt numFmtId="166" formatCode="#,##0.0_);\(#,##0.0\)"/>
    <numFmt numFmtId="167" formatCode="0.0%"/>
    <numFmt numFmtId="168" formatCode="0.0"/>
  </numFmts>
  <fonts count="54">
    <font>
      <sz val="11"/>
      <color theme="1"/>
      <name val="Calibri"/>
      <family val="2"/>
      <scheme val="minor"/>
    </font>
    <font>
      <sz val="11"/>
      <color theme="1"/>
      <name val="Calibri"/>
      <family val="2"/>
      <scheme val="minor"/>
    </font>
    <font>
      <sz val="11"/>
      <color theme="1"/>
      <name val="Roboto"/>
    </font>
    <font>
      <b/>
      <sz val="11"/>
      <color theme="1"/>
      <name val="Roboto"/>
    </font>
    <font>
      <b/>
      <sz val="12"/>
      <color theme="1"/>
      <name val="Roboto"/>
    </font>
    <font>
      <sz val="10"/>
      <color theme="1"/>
      <name val="Roboto"/>
    </font>
    <font>
      <b/>
      <sz val="11"/>
      <name val="Roboto"/>
    </font>
    <font>
      <sz val="10"/>
      <name val="Arial"/>
      <family val="2"/>
    </font>
    <font>
      <sz val="12"/>
      <color theme="1"/>
      <name val="Roboto"/>
    </font>
    <font>
      <b/>
      <sz val="11"/>
      <color theme="0"/>
      <name val="Calibri"/>
      <family val="2"/>
      <scheme val="minor"/>
    </font>
    <font>
      <b/>
      <sz val="11"/>
      <color theme="1"/>
      <name val="Calibri"/>
      <family val="2"/>
      <scheme val="minor"/>
    </font>
    <font>
      <sz val="11"/>
      <color theme="0"/>
      <name val="Calibri"/>
      <family val="2"/>
      <scheme val="minor"/>
    </font>
    <font>
      <sz val="12"/>
      <name val="Roboto"/>
    </font>
    <font>
      <b/>
      <u/>
      <sz val="14"/>
      <color theme="1"/>
      <name val="Roboto"/>
    </font>
    <font>
      <b/>
      <sz val="11"/>
      <name val="Calibri"/>
      <family val="2"/>
      <scheme val="minor"/>
    </font>
    <font>
      <i/>
      <sz val="11"/>
      <color theme="1"/>
      <name val="Calibri"/>
      <family val="2"/>
      <scheme val="minor"/>
    </font>
    <font>
      <b/>
      <sz val="10.5"/>
      <color rgb="FFFFFFFF"/>
      <name val="Calibri"/>
      <family val="2"/>
    </font>
    <font>
      <sz val="10.5"/>
      <color rgb="FF262626"/>
      <name val="Calibri"/>
      <family val="2"/>
    </font>
    <font>
      <b/>
      <sz val="10.5"/>
      <color rgb="FF262626"/>
      <name val="Calibri"/>
      <family val="2"/>
    </font>
    <font>
      <sz val="11"/>
      <name val="Calibri"/>
      <family val="2"/>
      <scheme val="minor"/>
    </font>
    <font>
      <b/>
      <i/>
      <sz val="11"/>
      <name val="Calibri"/>
      <family val="2"/>
      <scheme val="minor"/>
    </font>
    <font>
      <sz val="11"/>
      <color rgb="FF262626"/>
      <name val="Calibri"/>
      <family val="2"/>
    </font>
    <font>
      <sz val="11"/>
      <color rgb="FF262626"/>
      <name val="Calibri"/>
      <family val="2"/>
      <scheme val="minor"/>
    </font>
    <font>
      <b/>
      <i/>
      <sz val="12"/>
      <color theme="1"/>
      <name val="Calibri"/>
      <family val="2"/>
      <scheme val="minor"/>
    </font>
    <font>
      <b/>
      <sz val="12"/>
      <color theme="1"/>
      <name val="Calibri"/>
      <family val="2"/>
      <scheme val="minor"/>
    </font>
    <font>
      <b/>
      <sz val="12"/>
      <name val="Calibri"/>
      <family val="2"/>
    </font>
    <font>
      <sz val="11"/>
      <color rgb="FFFF0000"/>
      <name val="Calibri"/>
      <family val="2"/>
      <scheme val="minor"/>
    </font>
    <font>
      <b/>
      <sz val="16"/>
      <color theme="1"/>
      <name val="Roboto"/>
    </font>
    <font>
      <sz val="18"/>
      <color theme="1"/>
      <name val="Calibri"/>
      <family val="2"/>
      <scheme val="minor"/>
    </font>
    <font>
      <b/>
      <sz val="12"/>
      <color theme="0"/>
      <name val="Calibri"/>
      <family val="2"/>
      <scheme val="minor"/>
    </font>
    <font>
      <sz val="14"/>
      <color theme="1"/>
      <name val="Roboto"/>
    </font>
    <font>
      <sz val="10.5"/>
      <name val="Calibri"/>
      <family val="2"/>
    </font>
    <font>
      <sz val="10"/>
      <color rgb="FFFF0000"/>
      <name val="Roboto"/>
    </font>
    <font>
      <sz val="16"/>
      <color theme="1"/>
      <name val="Roboto Black"/>
    </font>
    <font>
      <b/>
      <sz val="12"/>
      <color theme="1"/>
      <name val="Roboto Black"/>
    </font>
    <font>
      <b/>
      <sz val="12"/>
      <name val="Roboto"/>
    </font>
    <font>
      <sz val="14"/>
      <color theme="1"/>
      <name val="Roboto Black"/>
    </font>
    <font>
      <b/>
      <sz val="18"/>
      <color theme="0"/>
      <name val="Calibri"/>
      <family val="2"/>
      <scheme val="minor"/>
    </font>
    <font>
      <sz val="18"/>
      <color theme="0"/>
      <name val="Calibri"/>
      <family val="2"/>
      <scheme val="minor"/>
    </font>
    <font>
      <b/>
      <u/>
      <sz val="11"/>
      <color theme="1"/>
      <name val="Roboto"/>
    </font>
    <font>
      <sz val="11.5"/>
      <name val="Roboto"/>
    </font>
    <font>
      <sz val="11.5"/>
      <color theme="1"/>
      <name val="Roboto"/>
    </font>
    <font>
      <sz val="11.5"/>
      <color rgb="FFFF0000"/>
      <name val="Roboto"/>
    </font>
    <font>
      <b/>
      <sz val="11.5"/>
      <name val="Roboto"/>
    </font>
    <font>
      <b/>
      <sz val="14"/>
      <color theme="1"/>
      <name val="Calibri"/>
      <family val="2"/>
      <scheme val="minor"/>
    </font>
    <font>
      <sz val="14"/>
      <color theme="1"/>
      <name val="Calibri"/>
      <family val="2"/>
      <scheme val="minor"/>
    </font>
    <font>
      <sz val="10"/>
      <name val="Arial"/>
      <family val="2"/>
    </font>
    <font>
      <u/>
      <sz val="11"/>
      <color theme="10"/>
      <name val="Calibri"/>
      <family val="2"/>
      <scheme val="minor"/>
    </font>
    <font>
      <b/>
      <u/>
      <sz val="11"/>
      <color theme="1"/>
      <name val="Calibri"/>
      <family val="2"/>
      <scheme val="minor"/>
    </font>
    <font>
      <i/>
      <sz val="12"/>
      <color theme="1"/>
      <name val="Roboto"/>
    </font>
    <font>
      <b/>
      <sz val="11"/>
      <color rgb="FF002060"/>
      <name val="Calibri"/>
      <family val="2"/>
      <scheme val="minor"/>
    </font>
    <font>
      <b/>
      <i/>
      <sz val="11"/>
      <color theme="0"/>
      <name val="Calibri"/>
      <family val="2"/>
      <scheme val="minor"/>
    </font>
    <font>
      <i/>
      <sz val="11"/>
      <name val="Calibri"/>
      <family val="2"/>
      <scheme val="minor"/>
    </font>
    <font>
      <b/>
      <i/>
      <sz val="11"/>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E6E6E6"/>
        <bgColor rgb="FFE6E6E6"/>
      </patternFill>
    </fill>
    <fill>
      <patternFill patternType="solid">
        <fgColor theme="0" tint="-4.9989318521683403E-2"/>
        <bgColor rgb="FFE6E6E6"/>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79998168889431442"/>
        <bgColor rgb="FFE6E6E6"/>
      </patternFill>
    </fill>
    <fill>
      <patternFill patternType="solid">
        <fgColor rgb="FF28A4EE"/>
        <bgColor indexed="64"/>
      </patternFill>
    </fill>
    <fill>
      <patternFill patternType="solid">
        <fgColor rgb="FF8C6017"/>
        <bgColor indexed="64"/>
      </patternFill>
    </fill>
    <fill>
      <patternFill patternType="solid">
        <fgColor rgb="FFC5AD7B"/>
        <bgColor indexed="64"/>
      </patternFill>
    </fill>
    <fill>
      <patternFill patternType="solid">
        <fgColor theme="3" tint="-0.499984740745262"/>
        <bgColor indexed="64"/>
      </patternFill>
    </fill>
    <fill>
      <patternFill patternType="solid">
        <fgColor rgb="FF222B35"/>
        <bgColor indexed="64"/>
      </patternFill>
    </fill>
  </fills>
  <borders count="67">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style="thin">
        <color auto="1"/>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medium">
        <color rgb="FF0000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top/>
      <bottom style="hair">
        <color indexed="64"/>
      </bottom>
      <diagonal/>
    </border>
    <border>
      <left/>
      <right style="medium">
        <color indexed="64"/>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top style="hair">
        <color indexed="64"/>
      </top>
      <bottom style="double">
        <color indexed="64"/>
      </bottom>
      <diagonal/>
    </border>
    <border>
      <left/>
      <right/>
      <top style="thin">
        <color auto="1"/>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auto="1"/>
      </top>
      <bottom style="thin">
        <color auto="1"/>
      </bottom>
      <diagonal/>
    </border>
    <border>
      <left style="thin">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style="thin">
        <color indexed="64"/>
      </left>
      <right/>
      <top style="thin">
        <color indexed="64"/>
      </top>
      <bottom style="thin">
        <color indexed="64"/>
      </bottom>
      <diagonal/>
    </border>
    <border>
      <left/>
      <right style="thin">
        <color indexed="64"/>
      </right>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style="medium">
        <color indexed="64"/>
      </right>
      <top style="double">
        <color indexed="64"/>
      </top>
      <bottom style="medium">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hair">
        <color indexed="64"/>
      </top>
      <bottom/>
      <diagonal/>
    </border>
    <border>
      <left/>
      <right style="hair">
        <color indexed="64"/>
      </right>
      <top style="hair">
        <color indexed="64"/>
      </top>
      <bottom/>
      <diagonal/>
    </border>
    <border>
      <left style="medium">
        <color auto="1"/>
      </left>
      <right/>
      <top style="thin">
        <color auto="1"/>
      </top>
      <bottom style="medium">
        <color indexed="64"/>
      </bottom>
      <diagonal/>
    </border>
    <border>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indexed="64"/>
      </top>
      <bottom/>
      <diagonal/>
    </border>
    <border>
      <left style="hair">
        <color indexed="64"/>
      </left>
      <right/>
      <top style="medium">
        <color indexed="64"/>
      </top>
      <bottom style="hair">
        <color indexed="64"/>
      </bottom>
      <diagonal/>
    </border>
    <border>
      <left style="thin">
        <color indexed="64"/>
      </left>
      <right/>
      <top/>
      <bottom/>
      <diagonal/>
    </border>
    <border>
      <left/>
      <right/>
      <top style="double">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5" fillId="8" borderId="20">
      <alignment horizontal="left"/>
    </xf>
    <xf numFmtId="0" fontId="47" fillId="0" borderId="0" applyNumberFormat="0" applyFill="0" applyBorder="0" applyAlignment="0" applyProtection="0"/>
  </cellStyleXfs>
  <cellXfs count="477">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left"/>
    </xf>
    <xf numFmtId="0" fontId="2" fillId="2" borderId="0" xfId="0" applyFont="1" applyFill="1"/>
    <xf numFmtId="0" fontId="2" fillId="2" borderId="0" xfId="0" applyFont="1" applyFill="1" applyAlignment="1">
      <alignment horizontal="center"/>
    </xf>
    <xf numFmtId="0" fontId="4" fillId="2" borderId="0" xfId="0" applyFont="1" applyFill="1" applyAlignment="1">
      <alignment horizontal="center"/>
    </xf>
    <xf numFmtId="3" fontId="2" fillId="0" borderId="0" xfId="0" applyNumberFormat="1" applyFont="1" applyAlignment="1">
      <alignment horizontal="center"/>
    </xf>
    <xf numFmtId="3" fontId="2" fillId="0" borderId="1" xfId="0" applyNumberFormat="1" applyFont="1" applyBorder="1" applyAlignment="1">
      <alignment horizontal="center"/>
    </xf>
    <xf numFmtId="0" fontId="2" fillId="2" borderId="1" xfId="0" applyFont="1" applyFill="1" applyBorder="1" applyAlignment="1">
      <alignment horizontal="center"/>
    </xf>
    <xf numFmtId="2" fontId="2" fillId="0" borderId="0" xfId="0" applyNumberFormat="1" applyFont="1" applyAlignment="1">
      <alignment horizontal="left"/>
    </xf>
    <xf numFmtId="1" fontId="2" fillId="0" borderId="0" xfId="0" applyNumberFormat="1" applyFont="1" applyAlignment="1">
      <alignment horizontal="left"/>
    </xf>
    <xf numFmtId="3" fontId="2" fillId="0" borderId="0" xfId="0" applyNumberFormat="1" applyFont="1" applyAlignment="1">
      <alignment horizontal="left"/>
    </xf>
    <xf numFmtId="2" fontId="2" fillId="0" borderId="1" xfId="0" applyNumberFormat="1" applyFont="1" applyBorder="1" applyAlignment="1">
      <alignment horizontal="left"/>
    </xf>
    <xf numFmtId="1" fontId="2" fillId="0" borderId="1" xfId="0" applyNumberFormat="1" applyFont="1" applyBorder="1" applyAlignment="1">
      <alignment horizontal="left"/>
    </xf>
    <xf numFmtId="3" fontId="2" fillId="0" borderId="1" xfId="0" applyNumberFormat="1" applyFont="1" applyBorder="1" applyAlignment="1">
      <alignment horizontal="left"/>
    </xf>
    <xf numFmtId="3" fontId="2" fillId="2" borderId="0" xfId="0" applyNumberFormat="1" applyFont="1" applyFill="1" applyAlignment="1">
      <alignment horizontal="center"/>
    </xf>
    <xf numFmtId="0" fontId="2" fillId="2" borderId="0" xfId="0" applyFont="1" applyFill="1" applyAlignment="1">
      <alignment horizontal="left"/>
    </xf>
    <xf numFmtId="3" fontId="2" fillId="2" borderId="0" xfId="0" applyNumberFormat="1" applyFont="1" applyFill="1" applyAlignment="1">
      <alignment horizontal="left"/>
    </xf>
    <xf numFmtId="2" fontId="2" fillId="2" borderId="0" xfId="0" applyNumberFormat="1" applyFont="1" applyFill="1" applyAlignment="1">
      <alignment horizontal="left"/>
    </xf>
    <xf numFmtId="1" fontId="2" fillId="2" borderId="0" xfId="0" applyNumberFormat="1" applyFont="1" applyFill="1" applyAlignment="1">
      <alignment horizontal="left"/>
    </xf>
    <xf numFmtId="0" fontId="4" fillId="2" borderId="0" xfId="0" applyFont="1" applyFill="1"/>
    <xf numFmtId="0" fontId="3" fillId="2" borderId="0" xfId="0" applyFont="1" applyFill="1" applyAlignment="1">
      <alignment horizontal="left"/>
    </xf>
    <xf numFmtId="37" fontId="6" fillId="2" borderId="0" xfId="1" applyNumberFormat="1" applyFont="1" applyFill="1" applyAlignment="1">
      <alignment horizontal="center"/>
    </xf>
    <xf numFmtId="0" fontId="2" fillId="0" borderId="0" xfId="0" applyFont="1" applyAlignment="1">
      <alignment vertical="center"/>
    </xf>
    <xf numFmtId="0" fontId="2" fillId="0" borderId="0" xfId="0" applyFont="1" applyAlignment="1">
      <alignment wrapText="1"/>
    </xf>
    <xf numFmtId="0" fontId="3" fillId="2" borderId="9" xfId="0" applyFont="1" applyFill="1" applyBorder="1" applyAlignment="1">
      <alignment horizontal="left"/>
    </xf>
    <xf numFmtId="37" fontId="6" fillId="2" borderId="1" xfId="1" applyNumberFormat="1" applyFont="1" applyFill="1" applyBorder="1" applyAlignment="1">
      <alignment horizontal="center"/>
    </xf>
    <xf numFmtId="0" fontId="17" fillId="5" borderId="2" xfId="0" applyFont="1" applyFill="1" applyBorder="1" applyAlignment="1">
      <alignment horizontal="center" vertical="center" wrapText="1"/>
    </xf>
    <xf numFmtId="0" fontId="6" fillId="9" borderId="19" xfId="3" applyFont="1" applyFill="1" applyBorder="1" applyAlignment="1">
      <alignment horizontal="center" wrapText="1"/>
    </xf>
    <xf numFmtId="0" fontId="10" fillId="0" borderId="0" xfId="0" applyFont="1"/>
    <xf numFmtId="9" fontId="0" fillId="0" borderId="0" xfId="0" applyNumberFormat="1"/>
    <xf numFmtId="0" fontId="0" fillId="0" borderId="0" xfId="0" applyAlignment="1">
      <alignment horizontal="center"/>
    </xf>
    <xf numFmtId="0" fontId="10" fillId="0" borderId="0" xfId="0" applyFont="1" applyAlignment="1">
      <alignment horizontal="center"/>
    </xf>
    <xf numFmtId="0" fontId="10" fillId="0" borderId="0" xfId="0" applyFont="1" applyAlignment="1">
      <alignment horizontal="left"/>
    </xf>
    <xf numFmtId="9" fontId="26" fillId="0" borderId="0" xfId="0" applyNumberFormat="1" applyFont="1" applyAlignment="1">
      <alignment horizontal="center"/>
    </xf>
    <xf numFmtId="3" fontId="2" fillId="2" borderId="21" xfId="0" applyNumberFormat="1" applyFont="1" applyFill="1" applyBorder="1" applyAlignment="1">
      <alignment horizontal="center" vertical="center"/>
    </xf>
    <xf numFmtId="3" fontId="2" fillId="2" borderId="25" xfId="0" applyNumberFormat="1" applyFont="1" applyFill="1" applyBorder="1" applyAlignment="1">
      <alignment horizontal="center" vertical="center"/>
    </xf>
    <xf numFmtId="0" fontId="8" fillId="2" borderId="26" xfId="0" applyFont="1" applyFill="1" applyBorder="1"/>
    <xf numFmtId="0" fontId="8" fillId="2" borderId="26" xfId="0" applyFont="1" applyFill="1" applyBorder="1" applyAlignment="1">
      <alignment horizontal="left"/>
    </xf>
    <xf numFmtId="0" fontId="8" fillId="2" borderId="27" xfId="0" applyFont="1" applyFill="1" applyBorder="1"/>
    <xf numFmtId="0" fontId="6" fillId="10" borderId="19" xfId="0" applyFont="1" applyFill="1" applyBorder="1" applyAlignment="1">
      <alignment horizontal="center" wrapText="1"/>
    </xf>
    <xf numFmtId="0" fontId="3" fillId="10" borderId="19" xfId="0" applyFont="1" applyFill="1" applyBorder="1" applyAlignment="1">
      <alignment horizontal="center" wrapText="1"/>
    </xf>
    <xf numFmtId="0" fontId="3" fillId="2" borderId="0" xfId="0" applyFont="1" applyFill="1" applyAlignment="1">
      <alignment horizontal="center"/>
    </xf>
    <xf numFmtId="37" fontId="6" fillId="2" borderId="0" xfId="1" applyNumberFormat="1" applyFont="1" applyFill="1" applyBorder="1" applyAlignment="1">
      <alignment horizontal="center"/>
    </xf>
    <xf numFmtId="0" fontId="30" fillId="2" borderId="4" xfId="0" applyFont="1" applyFill="1" applyBorder="1"/>
    <xf numFmtId="0" fontId="30" fillId="2" borderId="6" xfId="0" applyFont="1" applyFill="1" applyBorder="1" applyAlignment="1">
      <alignment horizontal="left"/>
    </xf>
    <xf numFmtId="0" fontId="30" fillId="2" borderId="7" xfId="0" applyFont="1" applyFill="1" applyBorder="1"/>
    <xf numFmtId="0" fontId="30" fillId="2" borderId="8" xfId="0" applyFont="1" applyFill="1" applyBorder="1" applyAlignment="1">
      <alignment horizontal="left"/>
    </xf>
    <xf numFmtId="3" fontId="30" fillId="2" borderId="7" xfId="0" applyNumberFormat="1" applyFont="1" applyFill="1" applyBorder="1" applyAlignment="1">
      <alignment horizontal="center"/>
    </xf>
    <xf numFmtId="3" fontId="30" fillId="2" borderId="8" xfId="0" applyNumberFormat="1" applyFont="1" applyFill="1" applyBorder="1" applyAlignment="1">
      <alignment horizontal="left"/>
    </xf>
    <xf numFmtId="3" fontId="30" fillId="2" borderId="9" xfId="0" applyNumberFormat="1" applyFont="1" applyFill="1" applyBorder="1" applyAlignment="1">
      <alignment horizontal="center"/>
    </xf>
    <xf numFmtId="2" fontId="30" fillId="2" borderId="1" xfId="0" applyNumberFormat="1" applyFont="1" applyFill="1" applyBorder="1" applyAlignment="1">
      <alignment horizontal="left"/>
    </xf>
    <xf numFmtId="1" fontId="30" fillId="2" borderId="1" xfId="0" applyNumberFormat="1" applyFont="1" applyFill="1" applyBorder="1" applyAlignment="1">
      <alignment horizontal="left"/>
    </xf>
    <xf numFmtId="3" fontId="30" fillId="2" borderId="10" xfId="0" applyNumberFormat="1" applyFont="1" applyFill="1" applyBorder="1" applyAlignment="1">
      <alignment horizontal="left"/>
    </xf>
    <xf numFmtId="0" fontId="8" fillId="2" borderId="0" xfId="0" applyFont="1" applyFill="1" applyAlignment="1">
      <alignment horizontal="center"/>
    </xf>
    <xf numFmtId="0" fontId="2" fillId="2" borderId="7" xfId="0" applyFont="1" applyFill="1" applyBorder="1" applyAlignment="1">
      <alignment horizontal="center"/>
    </xf>
    <xf numFmtId="0" fontId="8" fillId="2" borderId="7" xfId="0" applyFont="1" applyFill="1" applyBorder="1" applyAlignment="1">
      <alignment horizontal="center"/>
    </xf>
    <xf numFmtId="0" fontId="2" fillId="2" borderId="11" xfId="0" applyFont="1" applyFill="1" applyBorder="1" applyAlignment="1">
      <alignment horizontal="center"/>
    </xf>
    <xf numFmtId="0" fontId="3" fillId="2" borderId="0" xfId="0" applyFont="1" applyFill="1" applyAlignment="1">
      <alignment horizontal="center" vertical="center" wrapText="1"/>
    </xf>
    <xf numFmtId="0" fontId="2"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vertical="center" wrapText="1"/>
    </xf>
    <xf numFmtId="0" fontId="2" fillId="2" borderId="0" xfId="0" applyFont="1" applyFill="1" applyAlignment="1">
      <alignment vertical="center"/>
    </xf>
    <xf numFmtId="10" fontId="2" fillId="2" borderId="0" xfId="0" applyNumberFormat="1" applyFont="1" applyFill="1"/>
    <xf numFmtId="0" fontId="3" fillId="2" borderId="0" xfId="0" applyFont="1" applyFill="1"/>
    <xf numFmtId="9" fontId="2" fillId="2" borderId="0" xfId="0" applyNumberFormat="1" applyFont="1" applyFill="1"/>
    <xf numFmtId="0" fontId="2" fillId="2" borderId="0" xfId="0" applyFont="1" applyFill="1" applyAlignment="1">
      <alignment wrapText="1"/>
    </xf>
    <xf numFmtId="0" fontId="9" fillId="7" borderId="0" xfId="0" applyFont="1" applyFill="1" applyAlignment="1">
      <alignment horizontal="left"/>
    </xf>
    <xf numFmtId="165" fontId="0" fillId="0" borderId="0" xfId="1" applyNumberFormat="1" applyFont="1"/>
    <xf numFmtId="0" fontId="31" fillId="0" borderId="0" xfId="0" applyFont="1" applyAlignment="1">
      <alignment horizontal="left"/>
    </xf>
    <xf numFmtId="0" fontId="34" fillId="2" borderId="5" xfId="0" applyFont="1" applyFill="1" applyBorder="1"/>
    <xf numFmtId="0" fontId="34" fillId="2" borderId="5" xfId="0" applyFont="1" applyFill="1" applyBorder="1" applyAlignment="1">
      <alignment horizontal="center"/>
    </xf>
    <xf numFmtId="0" fontId="8" fillId="2" borderId="41" xfId="0" applyFont="1" applyFill="1" applyBorder="1" applyAlignment="1">
      <alignment horizontal="left"/>
    </xf>
    <xf numFmtId="3" fontId="12" fillId="2" borderId="0" xfId="0" applyNumberFormat="1" applyFont="1" applyFill="1" applyAlignment="1">
      <alignment horizontal="center"/>
    </xf>
    <xf numFmtId="0" fontId="8" fillId="2" borderId="42" xfId="0" applyFont="1" applyFill="1" applyBorder="1" applyAlignment="1">
      <alignment horizontal="left"/>
    </xf>
    <xf numFmtId="9" fontId="12" fillId="2" borderId="0" xfId="0" applyNumberFormat="1" applyFont="1" applyFill="1" applyAlignment="1">
      <alignment horizontal="center"/>
    </xf>
    <xf numFmtId="0" fontId="12" fillId="2" borderId="0" xfId="0" applyFont="1" applyFill="1" applyAlignment="1">
      <alignment horizontal="center"/>
    </xf>
    <xf numFmtId="2" fontId="12" fillId="2" borderId="0" xfId="0" applyNumberFormat="1" applyFont="1" applyFill="1" applyAlignment="1">
      <alignment horizontal="center"/>
    </xf>
    <xf numFmtId="0" fontId="8" fillId="2" borderId="0" xfId="0" applyFont="1" applyFill="1" applyAlignment="1">
      <alignment horizontal="left"/>
    </xf>
    <xf numFmtId="0" fontId="35" fillId="2" borderId="0" xfId="0" applyFont="1" applyFill="1" applyAlignment="1">
      <alignment horizontal="center"/>
    </xf>
    <xf numFmtId="0" fontId="34" fillId="2" borderId="2" xfId="0" applyFont="1" applyFill="1" applyBorder="1"/>
    <xf numFmtId="0" fontId="34" fillId="2" borderId="2" xfId="0" applyFont="1" applyFill="1" applyBorder="1" applyAlignment="1">
      <alignment horizontal="center"/>
    </xf>
    <xf numFmtId="2" fontId="8" fillId="2" borderId="42" xfId="0" applyNumberFormat="1" applyFont="1" applyFill="1" applyBorder="1" applyAlignment="1">
      <alignment horizontal="left"/>
    </xf>
    <xf numFmtId="0" fontId="33" fillId="2" borderId="0" xfId="0" applyFont="1" applyFill="1"/>
    <xf numFmtId="4"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applyAlignment="1">
      <alignment horizontal="right"/>
    </xf>
    <xf numFmtId="3" fontId="2" fillId="0" borderId="0" xfId="0" applyNumberFormat="1" applyFont="1" applyAlignment="1">
      <alignment horizontal="right"/>
    </xf>
    <xf numFmtId="3" fontId="2" fillId="2" borderId="25" xfId="0" applyNumberFormat="1" applyFont="1" applyFill="1" applyBorder="1" applyAlignment="1">
      <alignment horizontal="center"/>
    </xf>
    <xf numFmtId="3" fontId="2" fillId="2" borderId="21" xfId="0" applyNumberFormat="1" applyFont="1" applyFill="1" applyBorder="1" applyAlignment="1">
      <alignment horizontal="center"/>
    </xf>
    <xf numFmtId="3" fontId="2" fillId="2" borderId="22" xfId="0" applyNumberFormat="1" applyFont="1" applyFill="1" applyBorder="1" applyAlignment="1">
      <alignment horizontal="center" vertical="center"/>
    </xf>
    <xf numFmtId="3" fontId="2" fillId="2" borderId="22" xfId="0" applyNumberFormat="1" applyFont="1" applyFill="1" applyBorder="1" applyAlignment="1">
      <alignment horizontal="center"/>
    </xf>
    <xf numFmtId="3" fontId="3" fillId="2" borderId="23" xfId="0" applyNumberFormat="1" applyFont="1" applyFill="1" applyBorder="1" applyAlignment="1">
      <alignment horizontal="center" vertical="center"/>
    </xf>
    <xf numFmtId="0" fontId="0" fillId="7" borderId="0" xfId="0" applyFill="1"/>
    <xf numFmtId="165" fontId="0" fillId="7" borderId="0" xfId="1" applyNumberFormat="1" applyFont="1" applyFill="1"/>
    <xf numFmtId="0" fontId="0" fillId="0" borderId="0" xfId="0" applyAlignment="1">
      <alignment horizontal="center" wrapText="1"/>
    </xf>
    <xf numFmtId="165" fontId="0" fillId="0" borderId="0" xfId="1" applyNumberFormat="1" applyFont="1" applyAlignment="1">
      <alignment horizontal="center" wrapText="1"/>
    </xf>
    <xf numFmtId="9" fontId="0" fillId="0" borderId="0" xfId="2" applyFont="1" applyAlignment="1">
      <alignment horizontal="center" wrapText="1"/>
    </xf>
    <xf numFmtId="9" fontId="0" fillId="0" borderId="0" xfId="2" applyFont="1"/>
    <xf numFmtId="165" fontId="0" fillId="0" borderId="0" xfId="0" applyNumberFormat="1" applyAlignment="1">
      <alignment horizontal="right" vertical="top"/>
    </xf>
    <xf numFmtId="1" fontId="2" fillId="2" borderId="0" xfId="0" applyNumberFormat="1" applyFont="1" applyFill="1" applyAlignment="1">
      <alignment horizontal="center"/>
    </xf>
    <xf numFmtId="0" fontId="2" fillId="2" borderId="0" xfId="0" applyFont="1" applyFill="1" applyAlignment="1">
      <alignment horizontal="center" wrapText="1"/>
    </xf>
    <xf numFmtId="3" fontId="3" fillId="2" borderId="0" xfId="0" applyNumberFormat="1" applyFont="1" applyFill="1"/>
    <xf numFmtId="1" fontId="3" fillId="2" borderId="0" xfId="0" applyNumberFormat="1" applyFont="1" applyFill="1" applyAlignment="1">
      <alignment horizontal="center"/>
    </xf>
    <xf numFmtId="0" fontId="8" fillId="2" borderId="46" xfId="0" applyFont="1" applyFill="1" applyBorder="1" applyAlignment="1">
      <alignment horizontal="left"/>
    </xf>
    <xf numFmtId="4" fontId="2" fillId="2" borderId="47" xfId="0" applyNumberFormat="1" applyFont="1" applyFill="1" applyBorder="1" applyAlignment="1">
      <alignment horizontal="center"/>
    </xf>
    <xf numFmtId="4" fontId="2" fillId="2" borderId="48" xfId="0" applyNumberFormat="1" applyFont="1" applyFill="1" applyBorder="1" applyAlignment="1">
      <alignment horizontal="center"/>
    </xf>
    <xf numFmtId="4" fontId="2" fillId="2" borderId="49" xfId="0" applyNumberFormat="1" applyFont="1" applyFill="1" applyBorder="1" applyAlignment="1">
      <alignment horizontal="center"/>
    </xf>
    <xf numFmtId="3" fontId="3" fillId="2" borderId="50" xfId="0" applyNumberFormat="1" applyFont="1" applyFill="1" applyBorder="1" applyAlignment="1">
      <alignment horizontal="center" vertical="center"/>
    </xf>
    <xf numFmtId="0" fontId="2" fillId="2" borderId="24" xfId="0" applyFont="1" applyFill="1" applyBorder="1" applyAlignment="1">
      <alignment horizontal="left"/>
    </xf>
    <xf numFmtId="0" fontId="2" fillId="2" borderId="51" xfId="0" applyFont="1" applyFill="1" applyBorder="1" applyAlignment="1">
      <alignment horizontal="left"/>
    </xf>
    <xf numFmtId="0" fontId="2" fillId="2" borderId="25" xfId="0" applyFont="1" applyFill="1" applyBorder="1" applyAlignment="1">
      <alignment horizontal="left"/>
    </xf>
    <xf numFmtId="0" fontId="2" fillId="2" borderId="52" xfId="0" applyFont="1" applyFill="1" applyBorder="1" applyAlignment="1">
      <alignment horizontal="left"/>
    </xf>
    <xf numFmtId="3" fontId="2" fillId="2" borderId="52" xfId="0" applyNumberFormat="1" applyFont="1" applyFill="1" applyBorder="1" applyAlignment="1">
      <alignment horizontal="left"/>
    </xf>
    <xf numFmtId="9" fontId="2" fillId="2" borderId="45" xfId="0" applyNumberFormat="1" applyFont="1" applyFill="1" applyBorder="1" applyAlignment="1">
      <alignment horizontal="left"/>
    </xf>
    <xf numFmtId="3" fontId="2" fillId="2" borderId="0" xfId="0" applyNumberFormat="1" applyFont="1" applyFill="1"/>
    <xf numFmtId="0" fontId="32" fillId="2" borderId="7" xfId="0" applyFont="1" applyFill="1" applyBorder="1" applyAlignment="1">
      <alignment wrapText="1"/>
    </xf>
    <xf numFmtId="0" fontId="32" fillId="2" borderId="0" xfId="0" applyFont="1" applyFill="1" applyAlignment="1">
      <alignment wrapText="1"/>
    </xf>
    <xf numFmtId="0" fontId="39" fillId="2" borderId="0" xfId="0" applyFont="1" applyFill="1" applyAlignment="1">
      <alignment horizontal="left"/>
    </xf>
    <xf numFmtId="0" fontId="40" fillId="2" borderId="0" xfId="0" applyFont="1" applyFill="1" applyAlignment="1">
      <alignment horizontal="left"/>
    </xf>
    <xf numFmtId="0" fontId="40" fillId="2" borderId="0" xfId="0" applyFont="1" applyFill="1" applyAlignment="1">
      <alignment horizontal="left" wrapText="1"/>
    </xf>
    <xf numFmtId="0" fontId="41" fillId="2" borderId="0" xfId="0" applyFont="1" applyFill="1" applyAlignment="1">
      <alignment horizontal="center"/>
    </xf>
    <xf numFmtId="0" fontId="42" fillId="2" borderId="0" xfId="0" applyFont="1" applyFill="1" applyAlignment="1">
      <alignment horizontal="center" wrapText="1"/>
    </xf>
    <xf numFmtId="3" fontId="40" fillId="2" borderId="0" xfId="0" applyNumberFormat="1" applyFont="1" applyFill="1" applyAlignment="1">
      <alignment horizontal="center" wrapText="1"/>
    </xf>
    <xf numFmtId="1" fontId="0" fillId="2" borderId="0" xfId="0" applyNumberFormat="1" applyFill="1" applyAlignment="1">
      <alignment horizontal="center"/>
    </xf>
    <xf numFmtId="0" fontId="0" fillId="2" borderId="0" xfId="0" applyFill="1" applyAlignment="1">
      <alignment horizontal="center"/>
    </xf>
    <xf numFmtId="0" fontId="43" fillId="2" borderId="0" xfId="0" applyFont="1" applyFill="1" applyAlignment="1">
      <alignment horizontal="left"/>
    </xf>
    <xf numFmtId="3" fontId="43" fillId="2" borderId="0" xfId="0" applyNumberFormat="1" applyFont="1" applyFill="1" applyAlignment="1">
      <alignment horizontal="center"/>
    </xf>
    <xf numFmtId="43" fontId="2" fillId="2" borderId="0" xfId="1" applyFont="1" applyFill="1" applyBorder="1" applyAlignment="1">
      <alignment horizontal="center"/>
    </xf>
    <xf numFmtId="43" fontId="2" fillId="2" borderId="0" xfId="1" applyFont="1" applyFill="1"/>
    <xf numFmtId="43" fontId="8" fillId="2" borderId="0" xfId="1" applyFont="1" applyFill="1" applyBorder="1" applyAlignment="1">
      <alignment horizontal="center"/>
    </xf>
    <xf numFmtId="43" fontId="2" fillId="2" borderId="0" xfId="0" applyNumberFormat="1" applyFont="1" applyFill="1"/>
    <xf numFmtId="9" fontId="19" fillId="0" borderId="0" xfId="0" applyNumberFormat="1" applyFont="1" applyAlignment="1">
      <alignment horizontal="center"/>
    </xf>
    <xf numFmtId="0" fontId="0" fillId="0" borderId="0" xfId="0" applyAlignment="1">
      <alignment horizontal="right"/>
    </xf>
    <xf numFmtId="3" fontId="40" fillId="2" borderId="0" xfId="0" applyNumberFormat="1" applyFont="1" applyFill="1" applyAlignment="1">
      <alignment horizontal="center"/>
    </xf>
    <xf numFmtId="0" fontId="3" fillId="2" borderId="1" xfId="0" applyFont="1" applyFill="1" applyBorder="1" applyAlignment="1">
      <alignment horizontal="center"/>
    </xf>
    <xf numFmtId="3" fontId="3" fillId="2" borderId="31" xfId="0" applyNumberFormat="1" applyFont="1" applyFill="1" applyBorder="1" applyAlignment="1">
      <alignment horizontal="center" vertical="center"/>
    </xf>
    <xf numFmtId="0" fontId="2" fillId="2" borderId="0" xfId="0" applyFont="1" applyFill="1" applyAlignment="1">
      <alignment horizontal="right"/>
    </xf>
    <xf numFmtId="0" fontId="8" fillId="2" borderId="0" xfId="0" applyFont="1" applyFill="1" applyAlignment="1">
      <alignment horizontal="right"/>
    </xf>
    <xf numFmtId="0" fontId="8" fillId="2" borderId="56" xfId="0" applyFont="1" applyFill="1" applyBorder="1"/>
    <xf numFmtId="3" fontId="2" fillId="2" borderId="57" xfId="0" applyNumberFormat="1" applyFont="1" applyFill="1" applyBorder="1" applyAlignment="1">
      <alignment horizontal="center" vertical="center"/>
    </xf>
    <xf numFmtId="2" fontId="2" fillId="2" borderId="0" xfId="0" applyNumberFormat="1" applyFont="1" applyFill="1"/>
    <xf numFmtId="0" fontId="3" fillId="10" borderId="58" xfId="0" applyFont="1" applyFill="1" applyBorder="1" applyAlignment="1">
      <alignment horizontal="center" wrapText="1"/>
    </xf>
    <xf numFmtId="0" fontId="8" fillId="2" borderId="59" xfId="0" applyFont="1" applyFill="1" applyBorder="1"/>
    <xf numFmtId="0" fontId="2" fillId="2" borderId="60" xfId="0" applyFont="1" applyFill="1" applyBorder="1" applyAlignment="1">
      <alignment horizontal="center" vertical="center"/>
    </xf>
    <xf numFmtId="164" fontId="3" fillId="2" borderId="61" xfId="0" applyNumberFormat="1" applyFont="1" applyFill="1" applyBorder="1" applyAlignment="1">
      <alignment horizontal="center" vertical="center"/>
    </xf>
    <xf numFmtId="1" fontId="2" fillId="2" borderId="60" xfId="0" applyNumberFormat="1" applyFont="1" applyFill="1" applyBorder="1" applyAlignment="1">
      <alignment horizontal="center" vertical="center"/>
    </xf>
    <xf numFmtId="2" fontId="2" fillId="0" borderId="0" xfId="0" applyNumberFormat="1" applyFont="1" applyAlignment="1">
      <alignment horizontal="right"/>
    </xf>
    <xf numFmtId="0" fontId="2" fillId="2" borderId="0" xfId="0" applyFont="1" applyFill="1" applyAlignment="1">
      <alignment horizontal="right" wrapText="1"/>
    </xf>
    <xf numFmtId="0" fontId="2" fillId="2" borderId="0" xfId="0" applyFont="1" applyFill="1" applyAlignment="1">
      <alignment horizontal="left" vertical="top" wrapText="1"/>
    </xf>
    <xf numFmtId="0" fontId="2" fillId="2" borderId="0" xfId="0" applyFont="1" applyFill="1" applyAlignment="1">
      <alignment horizontal="left" vertical="top"/>
    </xf>
    <xf numFmtId="0" fontId="2" fillId="2" borderId="0" xfId="0" applyFont="1" applyFill="1" applyAlignment="1">
      <alignment horizontal="center" vertical="top" wrapText="1"/>
    </xf>
    <xf numFmtId="3" fontId="2" fillId="2" borderId="28" xfId="0" applyNumberFormat="1" applyFont="1" applyFill="1" applyBorder="1" applyAlignment="1">
      <alignment horizontal="center" vertical="center"/>
    </xf>
    <xf numFmtId="2" fontId="2" fillId="0" borderId="0" xfId="0" applyNumberFormat="1" applyFont="1" applyAlignment="1">
      <alignment horizontal="right" vertical="center"/>
    </xf>
    <xf numFmtId="3" fontId="2" fillId="0" borderId="28" xfId="0" applyNumberFormat="1" applyFont="1" applyBorder="1" applyAlignment="1">
      <alignment horizontal="center" vertical="center"/>
    </xf>
    <xf numFmtId="3" fontId="2" fillId="0" borderId="25" xfId="0" applyNumberFormat="1" applyFont="1" applyBorder="1" applyAlignment="1">
      <alignment horizontal="center" vertical="center"/>
    </xf>
    <xf numFmtId="3" fontId="2" fillId="0" borderId="57" xfId="0" applyNumberFormat="1" applyFont="1" applyBorder="1" applyAlignment="1">
      <alignment horizontal="center" vertical="center"/>
    </xf>
    <xf numFmtId="0" fontId="2" fillId="12" borderId="0" xfId="0" applyFont="1" applyFill="1" applyAlignment="1">
      <alignment horizontal="center"/>
    </xf>
    <xf numFmtId="9" fontId="2" fillId="2" borderId="0" xfId="0" applyNumberFormat="1" applyFont="1" applyFill="1" applyAlignment="1">
      <alignment horizontal="right"/>
    </xf>
    <xf numFmtId="3" fontId="2" fillId="2" borderId="0" xfId="0" applyNumberFormat="1" applyFont="1" applyFill="1" applyAlignment="1">
      <alignment horizontal="right"/>
    </xf>
    <xf numFmtId="4" fontId="2" fillId="2" borderId="0" xfId="0" applyNumberFormat="1" applyFont="1" applyFill="1" applyAlignment="1">
      <alignment horizontal="right"/>
    </xf>
    <xf numFmtId="168" fontId="2" fillId="2" borderId="28" xfId="0" applyNumberFormat="1" applyFont="1" applyFill="1" applyBorder="1" applyAlignment="1">
      <alignment horizontal="center" vertical="center"/>
    </xf>
    <xf numFmtId="168" fontId="3" fillId="2" borderId="31" xfId="0" applyNumberFormat="1" applyFont="1" applyFill="1" applyBorder="1" applyAlignment="1">
      <alignment horizontal="center" vertical="center"/>
    </xf>
    <xf numFmtId="168" fontId="2" fillId="2" borderId="25" xfId="0" applyNumberFormat="1" applyFont="1" applyFill="1" applyBorder="1" applyAlignment="1">
      <alignment horizontal="center" vertical="center"/>
    </xf>
    <xf numFmtId="168" fontId="3" fillId="2" borderId="23" xfId="0" applyNumberFormat="1" applyFont="1" applyFill="1" applyBorder="1" applyAlignment="1">
      <alignment horizontal="center" vertical="center"/>
    </xf>
    <xf numFmtId="0" fontId="39" fillId="2" borderId="0" xfId="0" applyFont="1" applyFill="1" applyAlignment="1">
      <alignment horizontal="center"/>
    </xf>
    <xf numFmtId="9" fontId="2" fillId="0" borderId="62" xfId="0" applyNumberFormat="1" applyFont="1" applyBorder="1" applyAlignment="1">
      <alignment horizontal="left"/>
    </xf>
    <xf numFmtId="0" fontId="3" fillId="2" borderId="1" xfId="0" applyFont="1" applyFill="1" applyBorder="1"/>
    <xf numFmtId="0" fontId="2" fillId="2" borderId="22" xfId="0" applyFont="1" applyFill="1" applyBorder="1" applyAlignment="1">
      <alignment horizontal="left"/>
    </xf>
    <xf numFmtId="0" fontId="2" fillId="2" borderId="63" xfId="0" applyFont="1" applyFill="1" applyBorder="1" applyAlignment="1">
      <alignment horizontal="left"/>
    </xf>
    <xf numFmtId="3" fontId="2" fillId="2" borderId="22" xfId="0" applyNumberFormat="1" applyFont="1" applyFill="1" applyBorder="1" applyAlignment="1">
      <alignment horizontal="left"/>
    </xf>
    <xf numFmtId="3" fontId="2" fillId="0" borderId="30" xfId="0" applyNumberFormat="1" applyFont="1" applyBorder="1" applyAlignment="1">
      <alignment horizontal="left"/>
    </xf>
    <xf numFmtId="168" fontId="2" fillId="0" borderId="22" xfId="0" applyNumberFormat="1" applyFont="1" applyBorder="1" applyAlignment="1">
      <alignment horizontal="left"/>
    </xf>
    <xf numFmtId="4" fontId="2" fillId="5" borderId="0" xfId="0" applyNumberFormat="1" applyFont="1" applyFill="1" applyAlignment="1">
      <alignment horizontal="right"/>
    </xf>
    <xf numFmtId="0" fontId="0" fillId="2" borderId="0" xfId="0" applyFill="1" applyAlignment="1">
      <alignment vertical="top"/>
    </xf>
    <xf numFmtId="0" fontId="0" fillId="2" borderId="0" xfId="0" applyFill="1" applyAlignment="1">
      <alignment horizontal="left" vertical="top"/>
    </xf>
    <xf numFmtId="0" fontId="9" fillId="2" borderId="0" xfId="0" applyFont="1" applyFill="1" applyAlignment="1">
      <alignment vertical="top"/>
    </xf>
    <xf numFmtId="0" fontId="0" fillId="0" borderId="0" xfId="0" applyAlignment="1">
      <alignment vertical="top"/>
    </xf>
    <xf numFmtId="0" fontId="0" fillId="0" borderId="0" xfId="0" applyAlignment="1">
      <alignment horizontal="left" vertical="top"/>
    </xf>
    <xf numFmtId="0" fontId="10" fillId="0" borderId="40" xfId="0" applyFont="1" applyBorder="1" applyAlignment="1">
      <alignment vertical="center" wrapText="1"/>
    </xf>
    <xf numFmtId="0" fontId="0" fillId="0" borderId="2" xfId="0" applyBorder="1" applyAlignment="1">
      <alignment vertical="top"/>
    </xf>
    <xf numFmtId="0" fontId="10" fillId="0" borderId="43" xfId="0" applyFont="1" applyBorder="1" applyAlignment="1">
      <alignment vertical="center" wrapText="1"/>
    </xf>
    <xf numFmtId="0" fontId="0" fillId="0" borderId="14" xfId="0" applyBorder="1" applyAlignment="1">
      <alignment vertical="top"/>
    </xf>
    <xf numFmtId="0" fontId="10" fillId="0" borderId="43" xfId="0" applyFont="1" applyBorder="1" applyAlignment="1">
      <alignment horizontal="left" vertical="center" wrapText="1"/>
    </xf>
    <xf numFmtId="0" fontId="10" fillId="0" borderId="43" xfId="0" applyFont="1" applyBorder="1" applyAlignment="1">
      <alignment vertical="center"/>
    </xf>
    <xf numFmtId="0" fontId="14" fillId="2" borderId="0" xfId="0" applyFont="1" applyFill="1" applyAlignment="1">
      <alignment vertical="top"/>
    </xf>
    <xf numFmtId="0" fontId="28" fillId="0" borderId="0" xfId="0" applyFont="1" applyAlignment="1">
      <alignment vertical="top"/>
    </xf>
    <xf numFmtId="0" fontId="23" fillId="6" borderId="16" xfId="0" applyFont="1" applyFill="1" applyBorder="1" applyAlignment="1">
      <alignment vertical="top"/>
    </xf>
    <xf numFmtId="0" fontId="23" fillId="6" borderId="17" xfId="0" applyFont="1" applyFill="1" applyBorder="1" applyAlignment="1">
      <alignment vertical="top"/>
    </xf>
    <xf numFmtId="0" fontId="10" fillId="6" borderId="17" xfId="0" applyFont="1" applyFill="1" applyBorder="1" applyAlignment="1">
      <alignment vertical="top"/>
    </xf>
    <xf numFmtId="0" fontId="10" fillId="6" borderId="18" xfId="0" applyFont="1" applyFill="1" applyBorder="1" applyAlignment="1">
      <alignment vertical="top"/>
    </xf>
    <xf numFmtId="0" fontId="15" fillId="0" borderId="0" xfId="0" applyFont="1" applyAlignment="1">
      <alignment vertical="top"/>
    </xf>
    <xf numFmtId="0" fontId="10" fillId="0" borderId="0" xfId="0" applyFont="1" applyAlignment="1">
      <alignment vertical="top"/>
    </xf>
    <xf numFmtId="0" fontId="21" fillId="0" borderId="2" xfId="0" applyFont="1" applyBorder="1" applyAlignment="1">
      <alignment horizontal="left" vertical="center" wrapText="1"/>
    </xf>
    <xf numFmtId="0" fontId="21" fillId="0" borderId="14" xfId="0" applyFont="1" applyBorder="1" applyAlignment="1">
      <alignment horizontal="left"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0" xfId="0" applyAlignment="1">
      <alignment horizontal="center" vertical="top"/>
    </xf>
    <xf numFmtId="0" fontId="22" fillId="0" borderId="2" xfId="0" applyFont="1" applyBorder="1" applyAlignment="1">
      <alignment horizontal="justify" vertical="center"/>
    </xf>
    <xf numFmtId="0" fontId="22" fillId="0" borderId="14" xfId="0" applyFont="1" applyBorder="1" applyAlignment="1">
      <alignment horizontal="justify" vertical="center"/>
    </xf>
    <xf numFmtId="0" fontId="0" fillId="0" borderId="15" xfId="0" applyBorder="1" applyAlignment="1">
      <alignment vertical="top"/>
    </xf>
    <xf numFmtId="0" fontId="0" fillId="4" borderId="0" xfId="0" applyFill="1" applyAlignment="1">
      <alignment vertical="top"/>
    </xf>
    <xf numFmtId="0" fontId="15" fillId="0" borderId="2" xfId="0" applyFont="1" applyBorder="1" applyAlignment="1">
      <alignment horizontal="left" vertical="top" wrapText="1" indent="3"/>
    </xf>
    <xf numFmtId="0" fontId="0" fillId="0" borderId="0" xfId="0" applyAlignment="1">
      <alignment vertical="top" wrapText="1"/>
    </xf>
    <xf numFmtId="0" fontId="10" fillId="0" borderId="0" xfId="0" applyFont="1" applyAlignment="1">
      <alignment horizontal="left" vertical="top" wrapText="1"/>
    </xf>
    <xf numFmtId="0" fontId="14" fillId="0" borderId="0" xfId="0" applyFont="1" applyAlignment="1">
      <alignment vertical="top" wrapText="1"/>
    </xf>
    <xf numFmtId="0" fontId="10" fillId="0" borderId="0" xfId="0" applyFont="1" applyAlignment="1">
      <alignment vertical="top" wrapText="1"/>
    </xf>
    <xf numFmtId="0" fontId="17" fillId="0" borderId="0" xfId="0" applyFont="1" applyAlignment="1">
      <alignment horizontal="justify" vertical="center" wrapText="1"/>
    </xf>
    <xf numFmtId="0" fontId="0" fillId="0" borderId="0" xfId="0" applyAlignment="1">
      <alignment horizontal="right" vertical="top"/>
    </xf>
    <xf numFmtId="0" fontId="10" fillId="4" borderId="0" xfId="0" applyFont="1" applyFill="1" applyAlignment="1">
      <alignment vertical="top" wrapText="1"/>
    </xf>
    <xf numFmtId="0" fontId="10" fillId="4" borderId="0" xfId="0" applyFont="1" applyFill="1" applyAlignment="1">
      <alignment vertical="top"/>
    </xf>
    <xf numFmtId="0" fontId="0" fillId="6" borderId="17" xfId="0" applyFill="1" applyBorder="1" applyAlignment="1">
      <alignment vertical="top"/>
    </xf>
    <xf numFmtId="0" fontId="0" fillId="6" borderId="18" xfId="0" applyFill="1" applyBorder="1" applyAlignment="1">
      <alignment vertical="top"/>
    </xf>
    <xf numFmtId="0" fontId="19" fillId="0" borderId="0" xfId="0" applyFont="1" applyAlignment="1">
      <alignment vertical="top"/>
    </xf>
    <xf numFmtId="0" fontId="14" fillId="0" borderId="0" xfId="0" applyFont="1" applyAlignment="1">
      <alignment vertical="top"/>
    </xf>
    <xf numFmtId="0" fontId="14" fillId="0" borderId="0" xfId="0" applyFont="1" applyAlignment="1">
      <alignment horizontal="center" vertical="top"/>
    </xf>
    <xf numFmtId="0" fontId="14" fillId="0" borderId="0" xfId="0" applyFont="1" applyAlignment="1">
      <alignment horizontal="center" vertical="top" wrapText="1"/>
    </xf>
    <xf numFmtId="0" fontId="16" fillId="0" borderId="0" xfId="0" applyFont="1" applyAlignment="1">
      <alignment horizontal="center" wrapText="1"/>
    </xf>
    <xf numFmtId="0" fontId="0" fillId="0" borderId="0" xfId="0" applyAlignment="1">
      <alignment vertical="center"/>
    </xf>
    <xf numFmtId="0" fontId="11" fillId="0" borderId="0" xfId="0" applyFont="1" applyAlignment="1">
      <alignment vertical="top"/>
    </xf>
    <xf numFmtId="0" fontId="11" fillId="0" borderId="0" xfId="0" applyFont="1" applyAlignment="1">
      <alignment horizontal="left" vertical="top" wrapText="1"/>
    </xf>
    <xf numFmtId="0" fontId="11" fillId="0" borderId="0" xfId="0" applyFont="1" applyAlignment="1">
      <alignment horizontal="left" vertical="center" wrapText="1"/>
    </xf>
    <xf numFmtId="0" fontId="44" fillId="0" borderId="0" xfId="0" applyFont="1" applyAlignment="1">
      <alignment vertical="top"/>
    </xf>
    <xf numFmtId="0" fontId="45" fillId="0" borderId="0" xfId="0" applyFont="1" applyAlignment="1">
      <alignment vertical="top" wrapText="1"/>
    </xf>
    <xf numFmtId="0" fontId="45" fillId="0" borderId="0" xfId="0" applyFont="1" applyAlignment="1">
      <alignment vertical="center" wrapText="1"/>
    </xf>
    <xf numFmtId="0" fontId="45" fillId="0" borderId="0" xfId="0" applyFont="1" applyAlignment="1">
      <alignment vertical="top"/>
    </xf>
    <xf numFmtId="0" fontId="24" fillId="6" borderId="0" xfId="0" applyFont="1" applyFill="1" applyAlignment="1">
      <alignment vertical="top"/>
    </xf>
    <xf numFmtId="0" fontId="0" fillId="6" borderId="0" xfId="0" applyFill="1" applyAlignment="1">
      <alignment vertical="top"/>
    </xf>
    <xf numFmtId="0" fontId="16" fillId="6" borderId="0" xfId="0" applyFont="1" applyFill="1" applyAlignment="1">
      <alignment horizontal="justify" vertical="center" wrapText="1"/>
    </xf>
    <xf numFmtId="0" fontId="0" fillId="11" borderId="0" xfId="0" applyFill="1" applyAlignment="1">
      <alignment vertical="top"/>
    </xf>
    <xf numFmtId="0" fontId="0" fillId="11" borderId="14" xfId="0" applyFill="1" applyBorder="1" applyAlignment="1">
      <alignment vertical="center"/>
    </xf>
    <xf numFmtId="0" fontId="0" fillId="11" borderId="15" xfId="0" applyFill="1" applyBorder="1" applyAlignment="1">
      <alignment vertical="center"/>
    </xf>
    <xf numFmtId="0" fontId="19" fillId="11" borderId="0" xfId="0" applyFont="1" applyFill="1" applyAlignment="1">
      <alignment vertical="top"/>
    </xf>
    <xf numFmtId="0" fontId="0" fillId="11" borderId="0" xfId="0" applyFill="1" applyAlignment="1">
      <alignment vertical="center"/>
    </xf>
    <xf numFmtId="0" fontId="19" fillId="11" borderId="0" xfId="0" applyFont="1" applyFill="1" applyAlignment="1">
      <alignment vertical="top" wrapText="1"/>
    </xf>
    <xf numFmtId="0" fontId="16" fillId="0" borderId="0" xfId="0" applyFont="1" applyAlignment="1">
      <alignment horizontal="justify" vertical="center" wrapText="1"/>
    </xf>
    <xf numFmtId="0" fontId="16" fillId="0" borderId="0" xfId="0" applyFont="1" applyAlignment="1">
      <alignment vertical="center" wrapText="1"/>
    </xf>
    <xf numFmtId="0" fontId="16" fillId="6" borderId="0" xfId="0" applyFont="1" applyFill="1" applyAlignment="1">
      <alignment vertical="center" wrapText="1"/>
    </xf>
    <xf numFmtId="0" fontId="19" fillId="11" borderId="0" xfId="0" applyFont="1" applyFill="1" applyAlignment="1">
      <alignment vertical="center"/>
    </xf>
    <xf numFmtId="0" fontId="19" fillId="0" borderId="0" xfId="0" applyFont="1" applyAlignment="1">
      <alignment vertical="top" wrapText="1"/>
    </xf>
    <xf numFmtId="0" fontId="19" fillId="11" borderId="15" xfId="0" applyFont="1" applyFill="1" applyBorder="1" applyAlignment="1">
      <alignment vertical="center" wrapText="1"/>
    </xf>
    <xf numFmtId="0" fontId="15" fillId="0" borderId="0" xfId="0" applyFont="1" applyAlignment="1">
      <alignment horizontal="left" vertical="center" wrapText="1"/>
    </xf>
    <xf numFmtId="0" fontId="0" fillId="11" borderId="2" xfId="0" applyFill="1" applyBorder="1" applyAlignment="1">
      <alignment vertical="center"/>
    </xf>
    <xf numFmtId="0" fontId="0" fillId="0" borderId="0" xfId="0" applyAlignment="1">
      <alignment horizontal="left" vertical="center" wrapText="1"/>
    </xf>
    <xf numFmtId="0" fontId="0" fillId="6" borderId="0" xfId="0" applyFill="1" applyAlignment="1">
      <alignment horizontal="left" vertical="center" wrapText="1"/>
    </xf>
    <xf numFmtId="0" fontId="19" fillId="11" borderId="0" xfId="0" applyFont="1" applyFill="1" applyAlignment="1">
      <alignment horizontal="left" vertical="top" wrapText="1"/>
    </xf>
    <xf numFmtId="0" fontId="19" fillId="11" borderId="0" xfId="0" applyFont="1" applyFill="1" applyAlignment="1">
      <alignment horizontal="left" vertical="center" wrapText="1"/>
    </xf>
    <xf numFmtId="0" fontId="14"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9" fillId="0" borderId="0" xfId="0" applyFont="1" applyAlignment="1">
      <alignment vertical="top" wrapText="1"/>
    </xf>
    <xf numFmtId="0" fontId="9" fillId="0" borderId="0" xfId="0" applyFont="1" applyAlignment="1">
      <alignment horizontal="left" vertical="top" wrapText="1"/>
    </xf>
    <xf numFmtId="0" fontId="0" fillId="11" borderId="0" xfId="0" applyFill="1" applyAlignment="1">
      <alignment vertical="center" wrapText="1"/>
    </xf>
    <xf numFmtId="0" fontId="0" fillId="11" borderId="0" xfId="0" applyFill="1" applyAlignment="1">
      <alignment vertical="top" wrapText="1"/>
    </xf>
    <xf numFmtId="0" fontId="0" fillId="0" borderId="0" xfId="0" applyAlignment="1">
      <alignment vertical="center" wrapText="1"/>
    </xf>
    <xf numFmtId="0" fontId="19" fillId="0" borderId="14" xfId="0" applyFont="1" applyBorder="1" applyAlignment="1">
      <alignment horizontal="left" vertical="center" wrapText="1"/>
    </xf>
    <xf numFmtId="0" fontId="19" fillId="0" borderId="15" xfId="0" applyFont="1" applyBorder="1" applyAlignment="1">
      <alignment horizontal="left" vertical="center" wrapText="1"/>
    </xf>
    <xf numFmtId="0" fontId="0" fillId="6" borderId="0" xfId="0" applyFill="1" applyAlignment="1">
      <alignment vertical="center" wrapText="1"/>
    </xf>
    <xf numFmtId="0" fontId="0" fillId="11" borderId="2" xfId="0" applyFill="1" applyBorder="1" applyAlignment="1">
      <alignment vertical="center" wrapText="1"/>
    </xf>
    <xf numFmtId="0" fontId="0" fillId="11" borderId="14" xfId="0" applyFill="1" applyBorder="1" applyAlignment="1">
      <alignment vertical="center" wrapText="1"/>
    </xf>
    <xf numFmtId="0" fontId="0" fillId="11" borderId="15" xfId="0" applyFill="1" applyBorder="1" applyAlignment="1">
      <alignment vertical="center" wrapText="1"/>
    </xf>
    <xf numFmtId="0" fontId="14" fillId="0" borderId="0" xfId="0" applyFont="1" applyAlignment="1">
      <alignment horizontal="center" vertical="center"/>
    </xf>
    <xf numFmtId="0" fontId="10" fillId="0" borderId="0" xfId="0" applyFont="1" applyAlignment="1">
      <alignment horizontal="center" vertical="center"/>
    </xf>
    <xf numFmtId="0" fontId="0" fillId="11" borderId="2" xfId="0" applyFill="1" applyBorder="1" applyAlignment="1">
      <alignment horizontal="left" vertical="center" wrapText="1"/>
    </xf>
    <xf numFmtId="0" fontId="0" fillId="11" borderId="14" xfId="0" applyFill="1" applyBorder="1" applyAlignment="1">
      <alignment horizontal="left" vertical="center" wrapText="1"/>
    </xf>
    <xf numFmtId="0" fontId="0" fillId="11" borderId="15" xfId="0" applyFill="1" applyBorder="1" applyAlignment="1">
      <alignment horizontal="left" vertical="center" wrapText="1"/>
    </xf>
    <xf numFmtId="0" fontId="0" fillId="11" borderId="0" xfId="0" applyFill="1" applyAlignment="1">
      <alignment horizontal="left" vertical="top" wrapText="1"/>
    </xf>
    <xf numFmtId="0" fontId="0" fillId="11" borderId="2" xfId="0" applyFill="1" applyBorder="1" applyAlignment="1">
      <alignment horizontal="left" vertical="center"/>
    </xf>
    <xf numFmtId="0" fontId="0" fillId="11" borderId="14" xfId="0" applyFill="1" applyBorder="1" applyAlignment="1">
      <alignment horizontal="left" vertical="center"/>
    </xf>
    <xf numFmtId="0" fontId="19" fillId="11" borderId="15" xfId="0" applyFont="1" applyFill="1" applyBorder="1" applyAlignment="1">
      <alignment horizontal="left" vertical="center" wrapText="1"/>
    </xf>
    <xf numFmtId="0" fontId="19" fillId="11" borderId="2" xfId="0" applyFont="1" applyFill="1" applyBorder="1" applyAlignment="1">
      <alignment horizontal="left" vertical="center" wrapText="1"/>
    </xf>
    <xf numFmtId="0" fontId="19" fillId="11" borderId="14" xfId="0" applyFont="1" applyFill="1" applyBorder="1" applyAlignment="1">
      <alignment horizontal="left" vertical="center" wrapText="1"/>
    </xf>
    <xf numFmtId="0" fontId="10" fillId="6" borderId="0" xfId="0" applyFont="1" applyFill="1" applyAlignment="1">
      <alignment vertical="top"/>
    </xf>
    <xf numFmtId="0" fontId="0" fillId="0" borderId="14" xfId="0" applyBorder="1" applyAlignment="1">
      <alignment vertical="center" wrapText="1"/>
    </xf>
    <xf numFmtId="0" fontId="10" fillId="0" borderId="0" xfId="0" applyFont="1" applyAlignment="1">
      <alignment vertical="center"/>
    </xf>
    <xf numFmtId="0" fontId="10" fillId="11" borderId="0" xfId="0" applyFont="1" applyFill="1" applyAlignment="1">
      <alignment vertical="center" wrapText="1"/>
    </xf>
    <xf numFmtId="0" fontId="14" fillId="0" borderId="0" xfId="0" applyFont="1" applyAlignment="1">
      <alignment vertical="center" wrapText="1"/>
    </xf>
    <xf numFmtId="0" fontId="0" fillId="4" borderId="0" xfId="0" applyFill="1" applyAlignment="1">
      <alignment horizontal="left" vertical="top"/>
    </xf>
    <xf numFmtId="0" fontId="0" fillId="4" borderId="2" xfId="0" applyFill="1" applyBorder="1" applyAlignment="1">
      <alignment horizontal="left" vertical="top" wrapText="1"/>
    </xf>
    <xf numFmtId="0" fontId="10" fillId="5" borderId="38" xfId="0" applyFont="1" applyFill="1" applyBorder="1" applyAlignment="1" applyProtection="1">
      <alignment vertical="top"/>
      <protection locked="0"/>
    </xf>
    <xf numFmtId="0" fontId="10" fillId="4" borderId="38" xfId="0" applyFont="1" applyFill="1" applyBorder="1" applyAlignment="1">
      <alignment horizontal="right" vertical="top"/>
    </xf>
    <xf numFmtId="165" fontId="10" fillId="4" borderId="38" xfId="1" applyNumberFormat="1" applyFont="1" applyFill="1" applyBorder="1" applyAlignment="1" applyProtection="1">
      <alignment horizontal="right" vertical="top"/>
    </xf>
    <xf numFmtId="0" fontId="0" fillId="5" borderId="39" xfId="0" applyFill="1" applyBorder="1" applyAlignment="1" applyProtection="1">
      <alignment vertical="top" wrapText="1"/>
      <protection locked="0"/>
    </xf>
    <xf numFmtId="0" fontId="47" fillId="5" borderId="39" xfId="4" applyFill="1" applyBorder="1" applyAlignment="1" applyProtection="1">
      <alignment vertical="top" wrapText="1"/>
      <protection locked="0"/>
    </xf>
    <xf numFmtId="0" fontId="0" fillId="5" borderId="37" xfId="0" applyFill="1" applyBorder="1" applyAlignment="1" applyProtection="1">
      <alignment vertical="top" wrapText="1"/>
      <protection locked="0"/>
    </xf>
    <xf numFmtId="0" fontId="0" fillId="4" borderId="0" xfId="0" applyFill="1" applyAlignment="1">
      <alignment vertical="center"/>
    </xf>
    <xf numFmtId="0" fontId="24" fillId="4" borderId="0" xfId="0" applyFont="1" applyFill="1" applyAlignment="1">
      <alignment vertical="top"/>
    </xf>
    <xf numFmtId="0" fontId="11" fillId="4" borderId="0" xfId="0" applyFont="1" applyFill="1" applyAlignment="1">
      <alignment vertical="top"/>
    </xf>
    <xf numFmtId="0" fontId="19" fillId="4" borderId="0" xfId="0" applyFont="1" applyFill="1" applyAlignment="1">
      <alignment horizontal="right" vertical="center"/>
    </xf>
    <xf numFmtId="0" fontId="13" fillId="4" borderId="7" xfId="0" applyFont="1" applyFill="1" applyBorder="1" applyAlignment="1">
      <alignment horizontal="left"/>
    </xf>
    <xf numFmtId="37" fontId="6" fillId="4" borderId="0" xfId="1" applyNumberFormat="1" applyFont="1" applyFill="1" applyBorder="1" applyAlignment="1">
      <alignment horizontal="center"/>
    </xf>
    <xf numFmtId="0" fontId="2" fillId="4" borderId="0" xfId="0" applyFont="1" applyFill="1" applyAlignment="1">
      <alignment horizontal="center"/>
    </xf>
    <xf numFmtId="0" fontId="3" fillId="4" borderId="13" xfId="0" applyFont="1" applyFill="1" applyBorder="1" applyAlignment="1">
      <alignment horizontal="left"/>
    </xf>
    <xf numFmtId="37" fontId="6" fillId="4" borderId="12" xfId="1" applyNumberFormat="1" applyFont="1" applyFill="1" applyBorder="1" applyAlignment="1">
      <alignment horizontal="center"/>
    </xf>
    <xf numFmtId="0" fontId="3" fillId="4" borderId="64" xfId="0" applyFont="1" applyFill="1" applyBorder="1" applyAlignment="1">
      <alignment horizontal="center"/>
    </xf>
    <xf numFmtId="0" fontId="2" fillId="4" borderId="2" xfId="0" applyFont="1" applyFill="1" applyBorder="1" applyAlignment="1">
      <alignment horizontal="center"/>
    </xf>
    <xf numFmtId="0" fontId="3" fillId="4" borderId="12" xfId="0" applyFont="1" applyFill="1" applyBorder="1" applyAlignment="1">
      <alignment horizontal="center"/>
    </xf>
    <xf numFmtId="0" fontId="2" fillId="4" borderId="0" xfId="0" applyFont="1" applyFill="1"/>
    <xf numFmtId="0" fontId="4" fillId="4" borderId="7" xfId="0" applyFont="1" applyFill="1" applyBorder="1"/>
    <xf numFmtId="37" fontId="12" fillId="4" borderId="3" xfId="1" applyNumberFormat="1" applyFont="1" applyFill="1" applyBorder="1" applyAlignment="1">
      <alignment horizontal="right"/>
    </xf>
    <xf numFmtId="0" fontId="8" fillId="4" borderId="64" xfId="0" applyFont="1" applyFill="1" applyBorder="1" applyAlignment="1">
      <alignment horizontal="right"/>
    </xf>
    <xf numFmtId="0" fontId="8" fillId="4" borderId="0" xfId="0" applyFont="1" applyFill="1" applyAlignment="1">
      <alignment horizontal="center"/>
    </xf>
    <xf numFmtId="0" fontId="4" fillId="4" borderId="0" xfId="0" applyFont="1" applyFill="1" applyAlignment="1">
      <alignment horizontal="left"/>
    </xf>
    <xf numFmtId="3" fontId="8" fillId="4" borderId="3" xfId="0" applyNumberFormat="1" applyFont="1" applyFill="1" applyBorder="1" applyAlignment="1">
      <alignment horizontal="right"/>
    </xf>
    <xf numFmtId="167" fontId="8" fillId="4" borderId="3" xfId="0" applyNumberFormat="1" applyFont="1" applyFill="1" applyBorder="1" applyAlignment="1">
      <alignment horizontal="right"/>
    </xf>
    <xf numFmtId="0" fontId="4" fillId="4" borderId="44" xfId="0" applyFont="1" applyFill="1" applyBorder="1"/>
    <xf numFmtId="166" fontId="12" fillId="4" borderId="3" xfId="1" applyNumberFormat="1" applyFont="1" applyFill="1" applyBorder="1" applyAlignment="1">
      <alignment horizontal="right"/>
    </xf>
    <xf numFmtId="4" fontId="8" fillId="4" borderId="3" xfId="0" applyNumberFormat="1" applyFont="1" applyFill="1" applyBorder="1" applyAlignment="1">
      <alignment horizontal="right"/>
    </xf>
    <xf numFmtId="0" fontId="3" fillId="4" borderId="9" xfId="0" applyFont="1" applyFill="1" applyBorder="1" applyAlignment="1">
      <alignment horizontal="left"/>
    </xf>
    <xf numFmtId="37" fontId="6" fillId="4" borderId="1" xfId="1" applyNumberFormat="1" applyFont="1" applyFill="1" applyBorder="1" applyAlignment="1">
      <alignment horizontal="center"/>
    </xf>
    <xf numFmtId="0" fontId="2" fillId="4" borderId="1" xfId="0" applyFont="1" applyFill="1" applyBorder="1" applyAlignment="1">
      <alignment horizontal="center"/>
    </xf>
    <xf numFmtId="0" fontId="6" fillId="14" borderId="19" xfId="3" applyFont="1" applyFill="1" applyBorder="1" applyAlignment="1">
      <alignment horizontal="center" wrapText="1"/>
    </xf>
    <xf numFmtId="4" fontId="2" fillId="4" borderId="0" xfId="0" applyNumberFormat="1" applyFont="1" applyFill="1" applyAlignment="1">
      <alignment horizontal="right"/>
    </xf>
    <xf numFmtId="0" fontId="6" fillId="4" borderId="19" xfId="0" applyFont="1" applyFill="1" applyBorder="1" applyAlignment="1">
      <alignment horizontal="center" wrapText="1"/>
    </xf>
    <xf numFmtId="0" fontId="3" fillId="4" borderId="19" xfId="0" applyFont="1" applyFill="1" applyBorder="1" applyAlignment="1">
      <alignment horizontal="center" wrapText="1"/>
    </xf>
    <xf numFmtId="3" fontId="2" fillId="4" borderId="0" xfId="0" applyNumberFormat="1" applyFont="1" applyFill="1" applyAlignment="1">
      <alignment horizontal="right"/>
    </xf>
    <xf numFmtId="0" fontId="2" fillId="4" borderId="6" xfId="0" applyFont="1" applyFill="1" applyBorder="1" applyAlignment="1">
      <alignment horizontal="center"/>
    </xf>
    <xf numFmtId="0" fontId="2" fillId="4" borderId="8" xfId="0" applyFont="1" applyFill="1" applyBorder="1" applyAlignment="1">
      <alignment horizontal="center"/>
    </xf>
    <xf numFmtId="0" fontId="8" fillId="4" borderId="8" xfId="0" applyFont="1" applyFill="1" applyBorder="1" applyAlignment="1">
      <alignment horizontal="center"/>
    </xf>
    <xf numFmtId="0" fontId="4" fillId="4" borderId="53" xfId="0" applyFont="1" applyFill="1" applyBorder="1"/>
    <xf numFmtId="3" fontId="3" fillId="4" borderId="54" xfId="0" applyNumberFormat="1" applyFont="1" applyFill="1" applyBorder="1" applyAlignment="1">
      <alignment horizontal="center" vertical="center"/>
    </xf>
    <xf numFmtId="3" fontId="3" fillId="4" borderId="55" xfId="0" applyNumberFormat="1" applyFont="1" applyFill="1" applyBorder="1" applyAlignment="1">
      <alignment horizontal="center" vertical="center"/>
    </xf>
    <xf numFmtId="0" fontId="4" fillId="4" borderId="26" xfId="0" applyFont="1" applyFill="1" applyBorder="1"/>
    <xf numFmtId="3" fontId="3" fillId="4" borderId="25" xfId="0" applyNumberFormat="1" applyFont="1" applyFill="1" applyBorder="1" applyAlignment="1">
      <alignment horizontal="center" vertical="center"/>
    </xf>
    <xf numFmtId="3" fontId="3" fillId="4" borderId="23" xfId="0" applyNumberFormat="1" applyFont="1" applyFill="1" applyBorder="1" applyAlignment="1">
      <alignment horizontal="center" vertical="center"/>
    </xf>
    <xf numFmtId="0" fontId="4" fillId="4" borderId="32" xfId="0" applyFont="1" applyFill="1" applyBorder="1"/>
    <xf numFmtId="164" fontId="3" fillId="4" borderId="33" xfId="0" applyNumberFormat="1" applyFont="1" applyFill="1" applyBorder="1" applyAlignment="1">
      <alignment horizontal="center" vertical="center"/>
    </xf>
    <xf numFmtId="164" fontId="3" fillId="4" borderId="34" xfId="0" applyNumberFormat="1" applyFont="1" applyFill="1" applyBorder="1" applyAlignment="1">
      <alignment horizontal="center" vertical="center"/>
    </xf>
    <xf numFmtId="0" fontId="19" fillId="4" borderId="2" xfId="0" applyFont="1" applyFill="1" applyBorder="1" applyAlignment="1">
      <alignment horizontal="left" vertical="top" wrapText="1"/>
    </xf>
    <xf numFmtId="0" fontId="50" fillId="0" borderId="0" xfId="0" applyFont="1" applyAlignment="1">
      <alignment vertical="top"/>
    </xf>
    <xf numFmtId="0" fontId="17" fillId="5" borderId="0" xfId="0" applyFont="1" applyFill="1" applyAlignment="1">
      <alignment horizontal="center" vertical="center" wrapText="1"/>
    </xf>
    <xf numFmtId="0" fontId="17" fillId="0" borderId="0" xfId="0" applyFont="1" applyAlignment="1">
      <alignment horizontal="center" vertical="center" wrapText="1"/>
    </xf>
    <xf numFmtId="0" fontId="0" fillId="0" borderId="0" xfId="0" quotePrefix="1" applyAlignment="1">
      <alignment vertical="top"/>
    </xf>
    <xf numFmtId="0" fontId="10" fillId="4" borderId="14" xfId="0" applyFont="1" applyFill="1" applyBorder="1" applyAlignment="1">
      <alignment horizontal="center" vertical="center"/>
    </xf>
    <xf numFmtId="0" fontId="10" fillId="0" borderId="0" xfId="0" applyFont="1" applyAlignment="1">
      <alignment horizontal="left" vertical="top" indent="3"/>
    </xf>
    <xf numFmtId="0" fontId="48" fillId="4" borderId="0" xfId="0" applyFont="1" applyFill="1" applyAlignment="1">
      <alignment vertical="top" wrapText="1"/>
    </xf>
    <xf numFmtId="0" fontId="17" fillId="5" borderId="65" xfId="0" applyFont="1" applyFill="1" applyBorder="1" applyAlignment="1">
      <alignment horizontal="center" vertical="center" wrapText="1"/>
    </xf>
    <xf numFmtId="0" fontId="16" fillId="18" borderId="0" xfId="0" applyFont="1" applyFill="1" applyAlignment="1">
      <alignment horizontal="center" wrapText="1"/>
    </xf>
    <xf numFmtId="0" fontId="16" fillId="18" borderId="0" xfId="0" quotePrefix="1" applyFont="1" applyFill="1" applyAlignment="1">
      <alignment horizontal="center" wrapText="1"/>
    </xf>
    <xf numFmtId="0" fontId="16" fillId="18" borderId="0" xfId="0" applyFont="1" applyFill="1" applyAlignment="1">
      <alignment horizontal="justify" vertical="center" wrapText="1"/>
    </xf>
    <xf numFmtId="0" fontId="16" fillId="18" borderId="0" xfId="0" applyFont="1" applyFill="1" applyAlignment="1">
      <alignment horizontal="center" vertical="center" wrapText="1"/>
    </xf>
    <xf numFmtId="0" fontId="16" fillId="18" borderId="0" xfId="0" applyFont="1" applyFill="1" applyAlignment="1">
      <alignment horizontal="left" vertical="center" wrapText="1"/>
    </xf>
    <xf numFmtId="0" fontId="16" fillId="19" borderId="0" xfId="0" applyFont="1" applyFill="1" applyAlignment="1">
      <alignment horizontal="center" vertical="center" wrapText="1"/>
    </xf>
    <xf numFmtId="0" fontId="16" fillId="19" borderId="0" xfId="0" applyFont="1" applyFill="1" applyAlignment="1">
      <alignment horizontal="justify" vertical="center" wrapText="1"/>
    </xf>
    <xf numFmtId="0" fontId="37" fillId="19" borderId="0" xfId="0" applyFont="1" applyFill="1" applyAlignment="1">
      <alignment vertical="top"/>
    </xf>
    <xf numFmtId="0" fontId="38" fillId="19" borderId="0" xfId="0" applyFont="1" applyFill="1" applyAlignment="1">
      <alignment vertical="top"/>
    </xf>
    <xf numFmtId="0" fontId="10" fillId="0" borderId="36" xfId="0" applyFont="1" applyBorder="1" applyAlignment="1">
      <alignment vertical="center" wrapText="1"/>
    </xf>
    <xf numFmtId="9" fontId="10" fillId="4" borderId="44" xfId="2" applyFont="1" applyFill="1" applyBorder="1" applyAlignment="1" applyProtection="1">
      <alignment horizontal="right" vertical="top"/>
    </xf>
    <xf numFmtId="0" fontId="10" fillId="0" borderId="40" xfId="0" applyFont="1" applyBorder="1" applyAlignment="1">
      <alignment vertical="center"/>
    </xf>
    <xf numFmtId="0" fontId="0" fillId="5" borderId="38" xfId="0" applyFill="1" applyBorder="1" applyAlignment="1" applyProtection="1">
      <alignment vertical="top" wrapText="1"/>
      <protection locked="0"/>
    </xf>
    <xf numFmtId="0" fontId="9" fillId="19" borderId="43" xfId="0" applyFont="1" applyFill="1" applyBorder="1" applyAlignment="1">
      <alignment vertical="top"/>
    </xf>
    <xf numFmtId="0" fontId="9" fillId="19" borderId="14" xfId="0" applyFont="1" applyFill="1" applyBorder="1" applyAlignment="1">
      <alignment vertical="top"/>
    </xf>
    <xf numFmtId="0" fontId="9" fillId="19" borderId="39" xfId="0" applyFont="1" applyFill="1" applyBorder="1" applyAlignment="1">
      <alignment vertical="top"/>
    </xf>
    <xf numFmtId="0" fontId="16" fillId="19" borderId="0" xfId="0" applyFont="1" applyFill="1" applyAlignment="1">
      <alignment horizontal="center" wrapText="1"/>
    </xf>
    <xf numFmtId="0" fontId="37" fillId="19" borderId="16" xfId="0" applyFont="1" applyFill="1" applyBorder="1" applyAlignment="1">
      <alignment vertical="top"/>
    </xf>
    <xf numFmtId="0" fontId="16" fillId="19" borderId="0" xfId="0" applyFont="1" applyFill="1" applyAlignment="1">
      <alignment vertical="center" wrapText="1"/>
    </xf>
    <xf numFmtId="0" fontId="16" fillId="19" borderId="43" xfId="0" applyFont="1" applyFill="1" applyBorder="1" applyAlignment="1">
      <alignment horizontal="justify" vertical="center" wrapText="1"/>
    </xf>
    <xf numFmtId="0" fontId="16" fillId="19" borderId="14" xfId="0" applyFont="1" applyFill="1" applyBorder="1" applyAlignment="1">
      <alignment horizontal="center" vertical="center" wrapText="1"/>
    </xf>
    <xf numFmtId="0" fontId="16" fillId="19" borderId="39" xfId="0" applyFont="1" applyFill="1" applyBorder="1" applyAlignment="1">
      <alignment vertical="center" wrapText="1"/>
    </xf>
    <xf numFmtId="0" fontId="0" fillId="19" borderId="0" xfId="0" applyFill="1" applyAlignment="1">
      <alignment horizontal="left" vertical="center" wrapText="1"/>
    </xf>
    <xf numFmtId="0" fontId="0" fillId="19" borderId="0" xfId="0" applyFill="1" applyAlignment="1">
      <alignment vertical="top"/>
    </xf>
    <xf numFmtId="0" fontId="45" fillId="0" borderId="0" xfId="0" applyFont="1" applyAlignment="1">
      <alignment horizontal="left" vertical="top"/>
    </xf>
    <xf numFmtId="0" fontId="0" fillId="0" borderId="14" xfId="0" applyBorder="1" applyAlignment="1">
      <alignment vertical="top" wrapText="1"/>
    </xf>
    <xf numFmtId="0" fontId="0" fillId="5" borderId="2" xfId="0" applyFill="1" applyBorder="1" applyAlignment="1" applyProtection="1">
      <alignment vertical="top"/>
      <protection locked="0"/>
    </xf>
    <xf numFmtId="0" fontId="17" fillId="13" borderId="2" xfId="0" applyFont="1" applyFill="1" applyBorder="1" applyAlignment="1" applyProtection="1">
      <alignment horizontal="justify" vertical="center" wrapText="1"/>
      <protection locked="0"/>
    </xf>
    <xf numFmtId="0" fontId="17" fillId="13" borderId="14" xfId="0" applyFont="1" applyFill="1" applyBorder="1" applyAlignment="1" applyProtection="1">
      <alignment horizontal="left" vertical="center" wrapText="1"/>
      <protection locked="0"/>
    </xf>
    <xf numFmtId="0" fontId="17" fillId="13" borderId="2" xfId="0" applyFont="1" applyFill="1" applyBorder="1" applyAlignment="1" applyProtection="1">
      <alignment horizontal="justify" vertical="center"/>
      <protection locked="0"/>
    </xf>
    <xf numFmtId="0" fontId="17" fillId="13" borderId="2" xfId="0" applyFont="1" applyFill="1" applyBorder="1" applyAlignment="1" applyProtection="1">
      <alignment horizontal="left" vertical="top" wrapText="1"/>
      <protection locked="0"/>
    </xf>
    <xf numFmtId="0" fontId="17" fillId="13" borderId="14" xfId="0" applyFont="1" applyFill="1" applyBorder="1" applyAlignment="1" applyProtection="1">
      <alignment horizontal="left" vertical="top" wrapText="1"/>
      <protection locked="0"/>
    </xf>
    <xf numFmtId="0" fontId="0" fillId="5" borderId="14" xfId="0" applyFill="1" applyBorder="1" applyAlignment="1" applyProtection="1">
      <alignment vertical="top"/>
      <protection locked="0"/>
    </xf>
    <xf numFmtId="0" fontId="0" fillId="13" borderId="14" xfId="0" applyFill="1" applyBorder="1" applyAlignment="1" applyProtection="1">
      <alignment vertical="top" wrapText="1"/>
      <protection locked="0"/>
    </xf>
    <xf numFmtId="0" fontId="0" fillId="13" borderId="14" xfId="0" applyFill="1" applyBorder="1" applyAlignment="1" applyProtection="1">
      <alignment horizontal="left" vertical="top" wrapText="1"/>
      <protection locked="0"/>
    </xf>
    <xf numFmtId="0" fontId="0" fillId="5" borderId="0" xfId="0" applyFill="1" applyAlignment="1" applyProtection="1">
      <alignment vertical="top"/>
      <protection locked="0"/>
    </xf>
    <xf numFmtId="0" fontId="0" fillId="13" borderId="15" xfId="0" applyFill="1" applyBorder="1" applyAlignment="1" applyProtection="1">
      <alignment horizontal="left" vertical="top" wrapText="1"/>
      <protection locked="0"/>
    </xf>
    <xf numFmtId="0" fontId="18" fillId="5" borderId="2" xfId="0" applyFont="1" applyFill="1" applyBorder="1" applyAlignment="1" applyProtection="1">
      <alignment horizontal="left" vertical="center" wrapText="1"/>
      <protection locked="0"/>
    </xf>
    <xf numFmtId="0" fontId="0" fillId="5" borderId="35" xfId="0" applyFill="1" applyBorder="1" applyAlignment="1" applyProtection="1">
      <alignment vertical="top"/>
      <protection locked="0"/>
    </xf>
    <xf numFmtId="0" fontId="0" fillId="5" borderId="2" xfId="0" applyFill="1" applyBorder="1" applyAlignment="1" applyProtection="1">
      <alignment horizontal="center" vertical="top"/>
      <protection locked="0"/>
    </xf>
    <xf numFmtId="3" fontId="19" fillId="5" borderId="14" xfId="0" applyNumberFormat="1" applyFont="1" applyFill="1" applyBorder="1" applyAlignment="1" applyProtection="1">
      <alignment vertical="top"/>
      <protection locked="0"/>
    </xf>
    <xf numFmtId="0" fontId="19" fillId="5" borderId="2" xfId="0" applyFont="1" applyFill="1" applyBorder="1" applyAlignment="1" applyProtection="1">
      <alignment vertical="top"/>
      <protection locked="0"/>
    </xf>
    <xf numFmtId="0" fontId="19" fillId="13" borderId="0" xfId="0" applyFont="1" applyFill="1" applyAlignment="1" applyProtection="1">
      <alignment vertical="top" wrapText="1"/>
      <protection locked="0"/>
    </xf>
    <xf numFmtId="0" fontId="19" fillId="5" borderId="14" xfId="0" applyFont="1" applyFill="1" applyBorder="1" applyAlignment="1" applyProtection="1">
      <alignment vertical="top"/>
      <protection locked="0"/>
    </xf>
    <xf numFmtId="0" fontId="19" fillId="13" borderId="14" xfId="0" applyFont="1" applyFill="1" applyBorder="1" applyAlignment="1" applyProtection="1">
      <alignment vertical="top" wrapText="1"/>
      <protection locked="0"/>
    </xf>
    <xf numFmtId="0" fontId="19" fillId="13" borderId="2" xfId="0" applyFont="1" applyFill="1" applyBorder="1" applyAlignment="1" applyProtection="1">
      <alignment vertical="top" wrapText="1"/>
      <protection locked="0"/>
    </xf>
    <xf numFmtId="9" fontId="0" fillId="5" borderId="2" xfId="0" applyNumberFormat="1" applyFill="1" applyBorder="1" applyAlignment="1" applyProtection="1">
      <alignment vertical="top"/>
      <protection locked="0"/>
    </xf>
    <xf numFmtId="9" fontId="0" fillId="5" borderId="14" xfId="0" applyNumberFormat="1" applyFill="1" applyBorder="1" applyAlignment="1" applyProtection="1">
      <alignment vertical="top"/>
      <protection locked="0"/>
    </xf>
    <xf numFmtId="0" fontId="0" fillId="5" borderId="15" xfId="0" applyFill="1" applyBorder="1" applyAlignment="1" applyProtection="1">
      <alignment vertical="top"/>
      <protection locked="0"/>
    </xf>
    <xf numFmtId="0" fontId="19" fillId="5" borderId="0" xfId="0" applyFont="1" applyFill="1" applyAlignment="1" applyProtection="1">
      <alignment vertical="top"/>
      <protection locked="0"/>
    </xf>
    <xf numFmtId="1" fontId="46" fillId="0" borderId="0" xfId="0" applyNumberFormat="1" applyFont="1" applyProtection="1">
      <protection locked="0"/>
    </xf>
    <xf numFmtId="0" fontId="46"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2" fontId="7" fillId="0" borderId="0" xfId="0" applyNumberFormat="1" applyFont="1" applyAlignment="1" applyProtection="1">
      <alignment horizontal="left"/>
      <protection locked="0"/>
    </xf>
    <xf numFmtId="0" fontId="2" fillId="0" borderId="0" xfId="0" applyFont="1" applyAlignment="1" applyProtection="1">
      <alignment horizontal="left"/>
      <protection locked="0"/>
    </xf>
    <xf numFmtId="4" fontId="2" fillId="0" borderId="0" xfId="0" applyNumberFormat="1" applyFont="1" applyAlignment="1" applyProtection="1">
      <alignment horizontal="right"/>
      <protection locked="0"/>
    </xf>
    <xf numFmtId="0" fontId="2" fillId="0" borderId="0" xfId="0" applyFont="1" applyAlignment="1" applyProtection="1">
      <alignment horizontal="right"/>
      <protection locked="0"/>
    </xf>
    <xf numFmtId="1" fontId="7" fillId="0" borderId="0" xfId="0" applyNumberFormat="1" applyFont="1" applyProtection="1">
      <protection locked="0"/>
    </xf>
    <xf numFmtId="0" fontId="7" fillId="0" borderId="0" xfId="0" applyFont="1" applyProtection="1">
      <protection locked="0"/>
    </xf>
    <xf numFmtId="0" fontId="6" fillId="5" borderId="43" xfId="0" applyFont="1" applyFill="1" applyBorder="1" applyAlignment="1">
      <alignment horizontal="center" wrapText="1"/>
    </xf>
    <xf numFmtId="0" fontId="6" fillId="5" borderId="39" xfId="0" applyFont="1" applyFill="1" applyBorder="1" applyAlignment="1">
      <alignment horizontal="center" wrapText="1"/>
    </xf>
    <xf numFmtId="0" fontId="8" fillId="0" borderId="27" xfId="0" applyFont="1" applyBorder="1"/>
    <xf numFmtId="0" fontId="2" fillId="0" borderId="25" xfId="0" applyFont="1" applyBorder="1" applyAlignment="1">
      <alignment horizontal="left"/>
    </xf>
    <xf numFmtId="0" fontId="2" fillId="0" borderId="47" xfId="0" applyFont="1" applyBorder="1" applyAlignment="1">
      <alignment horizontal="left"/>
    </xf>
    <xf numFmtId="9" fontId="2" fillId="0" borderId="22" xfId="0" applyNumberFormat="1" applyFont="1" applyBorder="1" applyAlignment="1">
      <alignment horizontal="left"/>
    </xf>
    <xf numFmtId="9" fontId="2" fillId="0" borderId="49" xfId="0" applyNumberFormat="1" applyFont="1" applyBorder="1" applyAlignment="1">
      <alignment horizontal="left"/>
    </xf>
    <xf numFmtId="2" fontId="0" fillId="4" borderId="14" xfId="0" applyNumberFormat="1" applyFill="1" applyBorder="1" applyAlignment="1">
      <alignment vertical="top"/>
    </xf>
    <xf numFmtId="2" fontId="10" fillId="4" borderId="14" xfId="0" applyNumberFormat="1" applyFont="1" applyFill="1" applyBorder="1" applyAlignment="1">
      <alignment vertical="top"/>
    </xf>
    <xf numFmtId="3" fontId="0" fillId="4" borderId="14" xfId="0" applyNumberFormat="1" applyFill="1" applyBorder="1" applyAlignment="1">
      <alignment vertical="top"/>
    </xf>
    <xf numFmtId="3" fontId="2" fillId="0" borderId="25" xfId="2" applyNumberFormat="1" applyFont="1" applyFill="1" applyBorder="1" applyAlignment="1">
      <alignment horizontal="center" vertical="center"/>
    </xf>
    <xf numFmtId="3" fontId="2" fillId="0" borderId="29" xfId="2" applyNumberFormat="1" applyFont="1" applyFill="1" applyBorder="1" applyAlignment="1">
      <alignment horizontal="center" vertical="center"/>
    </xf>
    <xf numFmtId="3" fontId="2" fillId="0" borderId="30" xfId="2" applyNumberFormat="1" applyFont="1" applyFill="1" applyBorder="1" applyAlignment="1">
      <alignment horizontal="center" vertical="center"/>
    </xf>
    <xf numFmtId="3" fontId="3" fillId="0" borderId="31" xfId="2" applyNumberFormat="1" applyFont="1" applyFill="1" applyBorder="1" applyAlignment="1">
      <alignment horizontal="center" vertical="center"/>
    </xf>
    <xf numFmtId="4" fontId="2" fillId="2" borderId="52" xfId="0" applyNumberFormat="1" applyFont="1" applyFill="1" applyBorder="1" applyAlignment="1">
      <alignment horizontal="left"/>
    </xf>
    <xf numFmtId="4" fontId="2" fillId="2" borderId="22" xfId="0" applyNumberFormat="1" applyFont="1" applyFill="1" applyBorder="1" applyAlignment="1">
      <alignment horizontal="left"/>
    </xf>
    <xf numFmtId="0" fontId="0" fillId="0" borderId="0" xfId="0" applyAlignment="1">
      <alignment horizontal="left" vertical="top" wrapText="1"/>
    </xf>
    <xf numFmtId="0" fontId="10" fillId="0" borderId="0" xfId="0" applyFont="1" applyAlignment="1">
      <alignment horizontal="left" vertical="top" wrapText="1"/>
    </xf>
    <xf numFmtId="0" fontId="16" fillId="18" borderId="0" xfId="0" applyFont="1" applyFill="1" applyAlignment="1">
      <alignment horizontal="center" wrapText="1"/>
    </xf>
    <xf numFmtId="0" fontId="10" fillId="17" borderId="16" xfId="0" applyFont="1" applyFill="1" applyBorder="1" applyAlignment="1">
      <alignment horizontal="left" vertical="top" wrapText="1"/>
    </xf>
    <xf numFmtId="0" fontId="10" fillId="17" borderId="17" xfId="0" applyFont="1" applyFill="1" applyBorder="1" applyAlignment="1">
      <alignment horizontal="left" vertical="top" wrapText="1"/>
    </xf>
    <xf numFmtId="0" fontId="10" fillId="17" borderId="18" xfId="0" applyFont="1" applyFill="1" applyBorder="1" applyAlignment="1">
      <alignment horizontal="left" vertical="top" wrapText="1"/>
    </xf>
    <xf numFmtId="0" fontId="14" fillId="15" borderId="16" xfId="0" applyFont="1" applyFill="1" applyBorder="1" applyAlignment="1">
      <alignment horizontal="left" vertical="top" wrapText="1"/>
    </xf>
    <xf numFmtId="0" fontId="14" fillId="15" borderId="17" xfId="0" applyFont="1" applyFill="1" applyBorder="1" applyAlignment="1">
      <alignment horizontal="left" vertical="top" wrapText="1"/>
    </xf>
    <xf numFmtId="0" fontId="14" fillId="15" borderId="18" xfId="0" applyFont="1" applyFill="1" applyBorder="1" applyAlignment="1">
      <alignment horizontal="left" vertical="top" wrapText="1"/>
    </xf>
    <xf numFmtId="0" fontId="9" fillId="17" borderId="4" xfId="0" applyFont="1" applyFill="1" applyBorder="1" applyAlignment="1">
      <alignment horizontal="left" vertical="top" wrapText="1"/>
    </xf>
    <xf numFmtId="0" fontId="9" fillId="17" borderId="11" xfId="0" applyFont="1" applyFill="1" applyBorder="1" applyAlignment="1">
      <alignment horizontal="left" vertical="top" wrapText="1"/>
    </xf>
    <xf numFmtId="0" fontId="9" fillId="17" borderId="6" xfId="0" applyFont="1" applyFill="1" applyBorder="1" applyAlignment="1">
      <alignment horizontal="left" vertical="top" wrapText="1"/>
    </xf>
    <xf numFmtId="0" fontId="9" fillId="17" borderId="7" xfId="0" applyFont="1" applyFill="1" applyBorder="1" applyAlignment="1">
      <alignment horizontal="left" vertical="top" wrapText="1"/>
    </xf>
    <xf numFmtId="0" fontId="9" fillId="17" borderId="0" xfId="0" applyFont="1" applyFill="1" applyAlignment="1">
      <alignment horizontal="left" vertical="top" wrapText="1"/>
    </xf>
    <xf numFmtId="0" fontId="9" fillId="17" borderId="8" xfId="0" applyFont="1" applyFill="1" applyBorder="1" applyAlignment="1">
      <alignment horizontal="left" vertical="top" wrapText="1"/>
    </xf>
    <xf numFmtId="0" fontId="9" fillId="17" borderId="9" xfId="0" applyFont="1" applyFill="1" applyBorder="1" applyAlignment="1">
      <alignment horizontal="left" vertical="top" wrapText="1"/>
    </xf>
    <xf numFmtId="0" fontId="9" fillId="17" borderId="1" xfId="0" applyFont="1" applyFill="1" applyBorder="1" applyAlignment="1">
      <alignment horizontal="left" vertical="top" wrapText="1"/>
    </xf>
    <xf numFmtId="0" fontId="9" fillId="17" borderId="10" xfId="0" applyFont="1" applyFill="1" applyBorder="1" applyAlignment="1">
      <alignment horizontal="left" vertical="top" wrapText="1"/>
    </xf>
    <xf numFmtId="0" fontId="10" fillId="0" borderId="0" xfId="0" applyFont="1" applyAlignment="1">
      <alignment horizontal="center" vertical="top" wrapText="1"/>
    </xf>
    <xf numFmtId="0" fontId="9" fillId="17" borderId="16" xfId="0" applyFont="1" applyFill="1" applyBorder="1" applyAlignment="1">
      <alignment horizontal="left" vertical="top" wrapText="1"/>
    </xf>
    <xf numFmtId="0" fontId="9" fillId="17" borderId="17" xfId="0" applyFont="1" applyFill="1" applyBorder="1" applyAlignment="1">
      <alignment horizontal="left" vertical="top" wrapText="1"/>
    </xf>
    <xf numFmtId="0" fontId="9" fillId="17" borderId="18" xfId="0" applyFont="1" applyFill="1" applyBorder="1" applyAlignment="1">
      <alignment horizontal="left" vertical="top" wrapText="1"/>
    </xf>
    <xf numFmtId="0" fontId="10" fillId="0" borderId="7" xfId="0" applyFont="1" applyBorder="1" applyAlignment="1">
      <alignment horizontal="left" vertical="top" wrapText="1"/>
    </xf>
    <xf numFmtId="0" fontId="9" fillId="0" borderId="7" xfId="0" applyFont="1" applyBorder="1" applyAlignment="1">
      <alignment horizontal="left" vertical="top" wrapText="1"/>
    </xf>
    <xf numFmtId="0" fontId="9" fillId="0" borderId="0" xfId="0" applyFont="1" applyAlignment="1">
      <alignment horizontal="left" vertical="top" wrapText="1"/>
    </xf>
    <xf numFmtId="0" fontId="9" fillId="16" borderId="16" xfId="0" applyFont="1" applyFill="1" applyBorder="1" applyAlignment="1">
      <alignment horizontal="left" vertical="top" wrapText="1"/>
    </xf>
    <xf numFmtId="0" fontId="9" fillId="16" borderId="17" xfId="0" applyFont="1" applyFill="1" applyBorder="1" applyAlignment="1">
      <alignment horizontal="left" vertical="top" wrapText="1"/>
    </xf>
    <xf numFmtId="0" fontId="9" fillId="16" borderId="18" xfId="0" applyFont="1" applyFill="1" applyBorder="1" applyAlignment="1">
      <alignment horizontal="left" vertical="top" wrapText="1"/>
    </xf>
    <xf numFmtId="0" fontId="10" fillId="15" borderId="16" xfId="0" applyFont="1" applyFill="1" applyBorder="1" applyAlignment="1">
      <alignment horizontal="left" vertical="top" wrapText="1"/>
    </xf>
    <xf numFmtId="0" fontId="10" fillId="15" borderId="17" xfId="0" applyFont="1" applyFill="1" applyBorder="1" applyAlignment="1">
      <alignment horizontal="left" vertical="top" wrapText="1"/>
    </xf>
    <xf numFmtId="0" fontId="10" fillId="15" borderId="18" xfId="0" applyFont="1" applyFill="1" applyBorder="1" applyAlignment="1">
      <alignment horizontal="left" vertical="top" wrapText="1"/>
    </xf>
    <xf numFmtId="0" fontId="0" fillId="5" borderId="2" xfId="0" applyFill="1" applyBorder="1" applyAlignment="1" applyProtection="1">
      <alignment horizontal="left" vertical="top" wrapText="1"/>
      <protection locked="0"/>
    </xf>
    <xf numFmtId="0" fontId="14" fillId="0" borderId="0" xfId="0" applyFont="1" applyAlignment="1">
      <alignment horizontal="left" vertical="top" wrapText="1"/>
    </xf>
    <xf numFmtId="0" fontId="16" fillId="19" borderId="0" xfId="0" applyFont="1" applyFill="1" applyAlignment="1">
      <alignment horizontal="left" wrapText="1"/>
    </xf>
    <xf numFmtId="0" fontId="0" fillId="4" borderId="0" xfId="0" applyFill="1" applyAlignment="1">
      <alignment horizontal="center" vertical="top"/>
    </xf>
    <xf numFmtId="0" fontId="44" fillId="4" borderId="0" xfId="0" applyFont="1" applyFill="1" applyAlignment="1">
      <alignment horizontal="left" vertical="top" wrapText="1"/>
    </xf>
    <xf numFmtId="0" fontId="0" fillId="11" borderId="0" xfId="0" applyFill="1" applyAlignment="1">
      <alignment horizontal="left" vertical="top" wrapText="1"/>
    </xf>
    <xf numFmtId="0" fontId="19" fillId="11" borderId="0" xfId="0" applyFont="1" applyFill="1" applyAlignment="1">
      <alignment horizontal="left" vertical="top" wrapText="1"/>
    </xf>
    <xf numFmtId="0" fontId="37" fillId="19" borderId="17" xfId="0" applyFont="1" applyFill="1" applyBorder="1" applyAlignment="1">
      <alignment horizontal="left" vertical="top" wrapText="1"/>
    </xf>
    <xf numFmtId="0" fontId="10" fillId="15" borderId="4" xfId="0" applyFont="1" applyFill="1" applyBorder="1" applyAlignment="1">
      <alignment horizontal="left" vertical="top" wrapText="1"/>
    </xf>
    <xf numFmtId="0" fontId="10" fillId="15" borderId="6" xfId="0" applyFont="1" applyFill="1" applyBorder="1" applyAlignment="1">
      <alignment horizontal="left" vertical="top" wrapText="1"/>
    </xf>
    <xf numFmtId="0" fontId="10" fillId="15" borderId="7" xfId="0" applyFont="1" applyFill="1" applyBorder="1" applyAlignment="1">
      <alignment horizontal="left" vertical="top" wrapText="1"/>
    </xf>
    <xf numFmtId="0" fontId="10" fillId="15" borderId="8" xfId="0" applyFont="1" applyFill="1" applyBorder="1" applyAlignment="1">
      <alignment horizontal="left" vertical="top" wrapText="1"/>
    </xf>
    <xf numFmtId="0" fontId="10" fillId="15" borderId="9" xfId="0" applyFont="1" applyFill="1" applyBorder="1" applyAlignment="1">
      <alignment horizontal="left" vertical="top" wrapText="1"/>
    </xf>
    <xf numFmtId="0" fontId="10" fillId="15" borderId="10" xfId="0" applyFont="1" applyFill="1" applyBorder="1" applyAlignment="1">
      <alignment horizontal="left" vertical="top" wrapText="1"/>
    </xf>
    <xf numFmtId="0" fontId="9" fillId="3" borderId="0" xfId="0" applyFont="1" applyFill="1" applyAlignment="1">
      <alignment horizontal="left" vertical="top" wrapText="1"/>
    </xf>
    <xf numFmtId="0" fontId="29" fillId="3" borderId="0" xfId="0" applyFont="1" applyFill="1" applyAlignment="1">
      <alignment horizontal="left" vertical="top"/>
    </xf>
    <xf numFmtId="0" fontId="39" fillId="2" borderId="0" xfId="0" applyFont="1" applyFill="1" applyAlignment="1">
      <alignment horizontal="center"/>
    </xf>
    <xf numFmtId="0" fontId="4" fillId="2" borderId="0" xfId="0" applyFont="1" applyFill="1" applyAlignment="1">
      <alignment horizontal="center"/>
    </xf>
    <xf numFmtId="0" fontId="27" fillId="2" borderId="0" xfId="0" applyFont="1" applyFill="1" applyAlignment="1">
      <alignment horizontal="center"/>
    </xf>
    <xf numFmtId="0" fontId="36" fillId="2" borderId="0" xfId="0" applyFont="1" applyFill="1" applyAlignment="1">
      <alignment horizontal="left"/>
    </xf>
    <xf numFmtId="0" fontId="4" fillId="2" borderId="66" xfId="0" applyFont="1" applyFill="1" applyBorder="1" applyAlignment="1">
      <alignment horizontal="center" vertical="center" wrapText="1"/>
    </xf>
    <xf numFmtId="0" fontId="5" fillId="2" borderId="0" xfId="0" applyFont="1" applyFill="1" applyAlignment="1">
      <alignment horizontal="left"/>
    </xf>
    <xf numFmtId="0" fontId="4" fillId="2" borderId="0" xfId="0" applyFont="1" applyFill="1" applyAlignment="1">
      <alignment horizontal="left"/>
    </xf>
    <xf numFmtId="0" fontId="4" fillId="2" borderId="4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4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39" xfId="0" applyFont="1" applyFill="1" applyBorder="1" applyAlignment="1">
      <alignment horizontal="center" vertical="center"/>
    </xf>
    <xf numFmtId="0" fontId="32" fillId="0" borderId="7" xfId="0" applyFont="1" applyBorder="1" applyAlignment="1">
      <alignment horizontal="center" wrapText="1"/>
    </xf>
    <xf numFmtId="0" fontId="32" fillId="0" borderId="0" xfId="0" applyFont="1" applyAlignment="1">
      <alignment horizontal="center" wrapText="1"/>
    </xf>
    <xf numFmtId="0" fontId="10" fillId="0" borderId="0" xfId="0" applyFont="1" applyAlignment="1">
      <alignment horizontal="center" vertical="center"/>
    </xf>
  </cellXfs>
  <cellStyles count="5">
    <cellStyle name="Comma" xfId="1" builtinId="3"/>
    <cellStyle name="Hyperlink" xfId="4" builtinId="8"/>
    <cellStyle name="Normal" xfId="0" builtinId="0"/>
    <cellStyle name="Percent" xfId="2" builtinId="5"/>
    <cellStyle name="Style0" xfId="3" xr:uid="{F50B6250-5E52-426E-BF12-4C501E818326}"/>
  </cellStyles>
  <dxfs count="57">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rgb="FFFFFFFF"/>
      </font>
      <fill>
        <patternFill>
          <bgColor rgb="FF8C6017"/>
        </patternFill>
      </fill>
    </dxf>
    <dxf>
      <font>
        <color auto="1"/>
      </font>
      <fill>
        <patternFill>
          <bgColor theme="7" tint="0.79998168889431442"/>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ill>
        <patternFill>
          <bgColor theme="9" tint="0.59996337778862885"/>
        </patternFill>
      </fill>
    </dxf>
    <dxf>
      <fill>
        <patternFill>
          <bgColor rgb="FFFF0000"/>
        </patternFill>
      </fill>
    </dxf>
    <dxf>
      <font>
        <color auto="1"/>
      </font>
      <fill>
        <patternFill>
          <bgColor theme="9" tint="0.59996337778862885"/>
        </patternFill>
      </fill>
    </dxf>
    <dxf>
      <font>
        <color auto="1"/>
      </font>
      <fill>
        <patternFill>
          <bgColor rgb="FFFF0000"/>
        </patternFill>
      </fill>
    </dxf>
    <dxf>
      <font>
        <b/>
        <i val="0"/>
        <strike val="0"/>
        <color theme="0"/>
      </font>
      <fill>
        <patternFill>
          <bgColor rgb="FF8C6017"/>
        </patternFill>
      </fill>
    </dxf>
    <dxf>
      <font>
        <b/>
        <i val="0"/>
        <strike val="0"/>
      </font>
      <fill>
        <patternFill>
          <bgColor rgb="FF28A4EE"/>
        </patternFill>
      </fill>
    </dxf>
    <dxf>
      <font>
        <b/>
        <i val="0"/>
        <color auto="1"/>
      </font>
      <fill>
        <patternFill>
          <bgColor rgb="FF28A4EE"/>
        </patternFill>
      </fill>
    </dxf>
    <dxf>
      <font>
        <b/>
        <i val="0"/>
        <strike val="0"/>
        <color auto="1"/>
      </font>
      <fill>
        <patternFill>
          <bgColor rgb="FF28A4EE"/>
        </patternFill>
      </fill>
    </dxf>
    <dxf>
      <font>
        <b/>
        <i val="0"/>
        <strike val="0"/>
        <color theme="0"/>
      </font>
      <fill>
        <patternFill>
          <bgColor rgb="FFC5AD78"/>
        </patternFill>
      </fill>
    </dxf>
    <dxf>
      <font>
        <b/>
        <i val="0"/>
        <strike val="0"/>
        <color theme="0"/>
      </font>
      <fill>
        <patternFill>
          <bgColor rgb="FF8C6017"/>
        </patternFill>
      </fill>
    </dxf>
    <dxf>
      <font>
        <b/>
        <i val="0"/>
        <strike val="0"/>
        <color theme="0"/>
      </font>
      <fill>
        <patternFill>
          <bgColor rgb="FF8C6017"/>
        </patternFill>
      </fill>
    </dxf>
    <dxf>
      <font>
        <b/>
        <i val="0"/>
        <strike val="0"/>
        <color theme="0"/>
      </font>
      <fill>
        <patternFill>
          <bgColor rgb="FF8C6017"/>
        </patternFill>
      </fill>
    </dxf>
    <dxf>
      <font>
        <b/>
        <i val="0"/>
        <strike val="0"/>
        <color theme="1"/>
      </font>
      <fill>
        <patternFill>
          <bgColor rgb="FF28A4EE"/>
        </patternFill>
      </fill>
    </dxf>
    <dxf>
      <font>
        <b/>
        <i val="0"/>
        <color theme="0"/>
      </font>
      <fill>
        <patternFill>
          <bgColor rgb="FF8C6017"/>
        </patternFill>
      </fill>
    </dxf>
    <dxf>
      <font>
        <color theme="0"/>
      </font>
      <fill>
        <patternFill>
          <bgColor rgb="FF8C6017"/>
        </patternFill>
      </fill>
    </dxf>
    <dxf>
      <fill>
        <patternFill>
          <bgColor rgb="FF28A4EE"/>
        </patternFill>
      </fill>
    </dxf>
    <dxf>
      <font>
        <b/>
        <i val="0"/>
        <strike val="0"/>
        <color theme="1"/>
      </font>
      <fill>
        <patternFill>
          <bgColor rgb="FF92D050"/>
        </patternFill>
      </fill>
    </dxf>
    <dxf>
      <font>
        <b/>
        <i val="0"/>
        <color theme="0"/>
      </font>
      <fill>
        <patternFill>
          <bgColor rgb="FFC00000"/>
        </patternFill>
      </fill>
    </dxf>
    <dxf>
      <font>
        <color theme="0"/>
      </font>
      <fill>
        <patternFill>
          <bgColor rgb="FFC00000"/>
        </patternFill>
      </fill>
    </dxf>
    <dxf>
      <font>
        <color auto="1"/>
      </font>
      <fill>
        <patternFill>
          <bgColor rgb="FF92D050"/>
        </patternFill>
      </fill>
    </dxf>
  </dxfs>
  <tableStyles count="0" defaultTableStyle="TableStyleMedium2" defaultPivotStyle="PivotStyleLight16"/>
  <colors>
    <mruColors>
      <color rgb="FF8C6017"/>
      <color rgb="FFFFFFFF"/>
      <color rgb="FFC5AD78"/>
      <color rgb="FF28A4EE"/>
      <color rgb="FF222B35"/>
      <color rgb="FFC5AD7B"/>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657225</xdr:colOff>
      <xdr:row>0</xdr:row>
      <xdr:rowOff>171449</xdr:rowOff>
    </xdr:from>
    <xdr:to>
      <xdr:col>4</xdr:col>
      <xdr:colOff>781050</xdr:colOff>
      <xdr:row>18</xdr:row>
      <xdr:rowOff>9525</xdr:rowOff>
    </xdr:to>
    <xdr:sp macro="" textlink="">
      <xdr:nvSpPr>
        <xdr:cNvPr id="3" name="TextBox 2">
          <a:extLst>
            <a:ext uri="{FF2B5EF4-FFF2-40B4-BE49-F238E27FC236}">
              <a16:creationId xmlns:a16="http://schemas.microsoft.com/office/drawing/2014/main" id="{22F5AF62-B8BF-463A-A260-2D03A4276BCE}"/>
            </a:ext>
          </a:extLst>
        </xdr:cNvPr>
        <xdr:cNvSpPr txBox="1"/>
      </xdr:nvSpPr>
      <xdr:spPr>
        <a:xfrm>
          <a:off x="1266825" y="171449"/>
          <a:ext cx="5495925" cy="5610226"/>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all" baseline="0">
              <a:solidFill>
                <a:schemeClr val="bg1"/>
              </a:solidFill>
            </a:rPr>
            <a:t>Introduction</a:t>
          </a:r>
          <a:endParaRPr lang="en-US" sz="1100" cap="all" baseline="0">
            <a:solidFill>
              <a:schemeClr val="bg1"/>
            </a:solidFill>
          </a:endParaRPr>
        </a:p>
        <a:p>
          <a:endParaRPr lang="en-US" sz="1100" baseline="0">
            <a:solidFill>
              <a:schemeClr val="bg1"/>
            </a:solidFill>
          </a:endParaRPr>
        </a:p>
        <a:p>
          <a:r>
            <a:rPr lang="en-US" sz="1100" baseline="0">
              <a:solidFill>
                <a:schemeClr val="bg1"/>
              </a:solidFill>
            </a:rPr>
            <a:t>DHCD has prepared this compliance model to help your community demonstrate compliance with Chapter 40A, Section 3A of the Massachusetts General Laws and the accompanying </a:t>
          </a:r>
          <a:r>
            <a:rPr lang="en-US" sz="1100" i="1" baseline="0">
              <a:solidFill>
                <a:schemeClr val="bg1"/>
              </a:solidFill>
            </a:rPr>
            <a:t>Compliance Guidelines for Multi-family Zoning Districts </a:t>
          </a:r>
          <a:r>
            <a:rPr lang="en-US" sz="1100" baseline="0">
              <a:solidFill>
                <a:schemeClr val="bg1"/>
              </a:solidFill>
            </a:rPr>
            <a:t>issued by DHCD on August 10, 2022.</a:t>
          </a:r>
        </a:p>
        <a:p>
          <a:endParaRPr lang="en-US" sz="1100" baseline="0">
            <a:solidFill>
              <a:schemeClr val="bg1"/>
            </a:solidFill>
          </a:endParaRPr>
        </a:p>
        <a:p>
          <a:pPr marL="0" indent="0"/>
          <a:r>
            <a:rPr lang="en-US" sz="1100" b="1" cap="all" baseline="0">
              <a:solidFill>
                <a:schemeClr val="bg1"/>
              </a:solidFill>
              <a:latin typeface="+mn-lt"/>
              <a:ea typeface="+mn-ea"/>
              <a:cs typeface="+mn-cs"/>
            </a:rPr>
            <a:t>Why Use the Compliance Model?</a:t>
          </a:r>
        </a:p>
        <a:p>
          <a:endParaRPr lang="en-US" sz="1100" b="1" baseline="0">
            <a:solidFill>
              <a:schemeClr val="bg1"/>
            </a:solidFill>
          </a:endParaRPr>
        </a:p>
        <a:p>
          <a:r>
            <a:rPr lang="en-US" sz="1100" b="0" baseline="0">
              <a:solidFill>
                <a:schemeClr val="bg1"/>
              </a:solidFill>
            </a:rPr>
            <a:t>This Excel workbook and the information from the accompanying GIS database will help you with the following tasks:</a:t>
          </a:r>
        </a:p>
        <a:p>
          <a:pPr marL="171450" indent="-171450">
            <a:buFont typeface="Arial" panose="020B0604020202020204" pitchFamily="34" charset="0"/>
            <a:buChar char="•"/>
          </a:pPr>
          <a:r>
            <a:rPr lang="en-US" sz="1100" b="0" baseline="0">
              <a:solidFill>
                <a:schemeClr val="bg1"/>
              </a:solidFill>
            </a:rPr>
            <a:t>Test one or more existing zoning districts for compliance.</a:t>
          </a:r>
        </a:p>
        <a:p>
          <a:pPr marL="171450" lvl="1" indent="-171450">
            <a:buFont typeface="Arial" panose="020B0604020202020204" pitchFamily="34" charset="0"/>
            <a:buChar char="•"/>
          </a:pPr>
          <a:r>
            <a:rPr lang="en-US" sz="1100" b="0" baseline="0">
              <a:solidFill>
                <a:schemeClr val="bg1"/>
              </a:solidFill>
            </a:rPr>
            <a:t>Test one or more proposed districts for compliance.</a:t>
          </a:r>
        </a:p>
        <a:p>
          <a:pPr marL="171450" lvl="1" indent="-171450">
            <a:buFont typeface="Arial" panose="020B0604020202020204" pitchFamily="34" charset="0"/>
            <a:buChar char="•"/>
          </a:pPr>
          <a:r>
            <a:rPr lang="en-US" sz="1100" b="0" baseline="0">
              <a:solidFill>
                <a:schemeClr val="bg1"/>
              </a:solidFill>
            </a:rPr>
            <a:t>Demonstrate </a:t>
          </a:r>
          <a:r>
            <a:rPr lang="en-US" sz="1100" b="0" baseline="0">
              <a:solidFill>
                <a:schemeClr val="bg1"/>
              </a:solidFill>
              <a:effectLst/>
              <a:latin typeface="+mn-lt"/>
              <a:ea typeface="+mn-ea"/>
              <a:cs typeface="+mn-cs"/>
            </a:rPr>
            <a:t>to DHCD that your community complies </a:t>
          </a:r>
          <a:r>
            <a:rPr lang="en-US" sz="1100" b="0" baseline="0">
              <a:solidFill>
                <a:schemeClr val="bg1"/>
              </a:solidFill>
            </a:rPr>
            <a:t>with the legislation and guidance document.</a:t>
          </a:r>
        </a:p>
        <a:p>
          <a:endParaRPr lang="en-US" sz="1100" b="1" baseline="0">
            <a:solidFill>
              <a:schemeClr val="bg1"/>
            </a:solidFill>
          </a:endParaRPr>
        </a:p>
        <a:p>
          <a:r>
            <a:rPr lang="en-US" sz="1100" b="1" baseline="0">
              <a:solidFill>
                <a:schemeClr val="accent4">
                  <a:lumMod val="20000"/>
                  <a:lumOff val="80000"/>
                </a:schemeClr>
              </a:solidFill>
            </a:rPr>
            <a:t>If the results of the compliance model indicate that you are not in compliance or you have questions about the results, there are many sources of technical assistance to help communities with these calculations. Don't be afraid to reach out for help! </a:t>
          </a:r>
          <a:r>
            <a:rPr lang="en-US" sz="1100" b="1" baseline="0">
              <a:solidFill>
                <a:schemeClr val="accent4">
                  <a:lumMod val="20000"/>
                  <a:lumOff val="80000"/>
                </a:schemeClr>
              </a:solidFill>
              <a:effectLst/>
              <a:latin typeface="+mn-lt"/>
              <a:ea typeface="+mn-ea"/>
              <a:cs typeface="+mn-cs"/>
            </a:rPr>
            <a:t>Contact your Regional Planning Agency GIS staff, Massachusetts Housing Partnership (MHP) or DHCD at DHCD3A@Mass.gov. </a:t>
          </a:r>
          <a:endParaRPr lang="en-US" sz="1100" b="1" baseline="0">
            <a:solidFill>
              <a:schemeClr val="accent4">
                <a:lumMod val="20000"/>
                <a:lumOff val="80000"/>
              </a:schemeClr>
            </a:solidFill>
          </a:endParaRPr>
        </a:p>
        <a:p>
          <a:endParaRPr lang="en-US" sz="1100" b="1" baseline="0">
            <a:solidFill>
              <a:schemeClr val="bg1"/>
            </a:solidFill>
          </a:endParaRPr>
        </a:p>
        <a:p>
          <a:pPr marL="0" indent="0"/>
          <a:r>
            <a:rPr lang="en-US" sz="1100" b="1" cap="all" baseline="0">
              <a:solidFill>
                <a:schemeClr val="bg1"/>
              </a:solidFill>
              <a:latin typeface="+mn-lt"/>
              <a:ea typeface="+mn-ea"/>
              <a:cs typeface="+mn-cs"/>
            </a:rPr>
            <a:t>What You Need</a:t>
          </a:r>
        </a:p>
        <a:p>
          <a:endParaRPr lang="en-US" sz="1100" b="1" baseline="0">
            <a:solidFill>
              <a:schemeClr val="bg1"/>
            </a:solidFill>
          </a:endParaRPr>
        </a:p>
        <a:p>
          <a:r>
            <a:rPr lang="en-US" sz="1100" b="0" baseline="0">
              <a:solidFill>
                <a:schemeClr val="bg1"/>
              </a:solidFill>
            </a:rPr>
            <a:t>In addition to this model, you will need the following information resources:</a:t>
          </a:r>
        </a:p>
        <a:p>
          <a:pPr marL="171450" indent="-171450">
            <a:buFont typeface="Arial" panose="020B0604020202020204" pitchFamily="34" charset="0"/>
            <a:buChar char="•"/>
          </a:pPr>
          <a:r>
            <a:rPr lang="en-US" sz="1100" i="1" baseline="0">
              <a:solidFill>
                <a:schemeClr val="bg1"/>
              </a:solidFill>
              <a:effectLst/>
              <a:latin typeface="+mn-lt"/>
              <a:ea typeface="+mn-ea"/>
              <a:cs typeface="+mn-cs"/>
            </a:rPr>
            <a:t>Compliance Guidelines for Multi-family Zoning Districts</a:t>
          </a:r>
          <a:r>
            <a:rPr lang="en-US" sz="1100" baseline="0">
              <a:solidFill>
                <a:schemeClr val="bg1"/>
              </a:solidFill>
              <a:effectLst/>
              <a:latin typeface="+mn-lt"/>
              <a:ea typeface="+mn-ea"/>
              <a:cs typeface="+mn-cs"/>
            </a:rPr>
            <a:t>.</a:t>
          </a:r>
        </a:p>
        <a:p>
          <a:pPr marL="457200" indent="0">
            <a:buFont typeface="Arial" panose="020B0604020202020204" pitchFamily="34" charset="0"/>
            <a:buNone/>
          </a:pPr>
          <a:r>
            <a:rPr lang="en-US" sz="1100" b="1" u="none" baseline="0">
              <a:solidFill>
                <a:schemeClr val="accent4">
                  <a:lumMod val="20000"/>
                  <a:lumOff val="80000"/>
                </a:schemeClr>
              </a:solidFill>
              <a:latin typeface="+mn-lt"/>
              <a:ea typeface="+mn-ea"/>
              <a:cs typeface="+mn-cs"/>
            </a:rPr>
            <a:t>Multi-Family Zoning Requirement for MBTA Communities | Mass.gov:</a:t>
          </a:r>
        </a:p>
        <a:p>
          <a:pPr marL="457200" indent="0">
            <a:buFont typeface="Arial" panose="020B0604020202020204" pitchFamily="34" charset="0"/>
            <a:buNone/>
          </a:pPr>
          <a:r>
            <a:rPr lang="en-US" sz="1100" b="1" baseline="0">
              <a:solidFill>
                <a:schemeClr val="accent4">
                  <a:lumMod val="20000"/>
                  <a:lumOff val="80000"/>
                </a:schemeClr>
              </a:solidFill>
              <a:latin typeface="+mn-lt"/>
              <a:ea typeface="+mn-ea"/>
              <a:cs typeface="+mn-cs"/>
            </a:rPr>
            <a:t>https://www.mass.gov/info-details/multi-family-zoning-requirement-for-mbta-communities</a:t>
          </a:r>
        </a:p>
        <a:p>
          <a:pPr marL="171450" indent="-171450">
            <a:buFont typeface="Arial" panose="020B0604020202020204" pitchFamily="34" charset="0"/>
            <a:buChar char="•"/>
          </a:pPr>
          <a:r>
            <a:rPr lang="en-US" sz="1100" i="1" baseline="0">
              <a:solidFill>
                <a:schemeClr val="bg1"/>
              </a:solidFill>
              <a:effectLst/>
              <a:latin typeface="+mn-lt"/>
              <a:ea typeface="+mn-ea"/>
              <a:cs typeface="+mn-cs"/>
            </a:rPr>
            <a:t>The GIS "Land Maps" (available for download at the link above) and Appendix 1 of the Compliance Guidelines).</a:t>
          </a:r>
        </a:p>
        <a:p>
          <a:pPr marL="171450" indent="-171450">
            <a:buFont typeface="Arial" panose="020B0604020202020204" pitchFamily="34" charset="0"/>
            <a:buChar char="•"/>
          </a:pPr>
          <a:r>
            <a:rPr lang="en-US" sz="1100" b="0" baseline="0">
              <a:solidFill>
                <a:schemeClr val="bg1"/>
              </a:solidFill>
              <a:effectLst/>
              <a:latin typeface="+mn-lt"/>
              <a:ea typeface="+mn-ea"/>
              <a:cs typeface="+mn-cs"/>
            </a:rPr>
            <a:t>Your zoning regulations or the draft zoning you are testing.</a:t>
          </a:r>
          <a:endParaRPr lang="en-US" sz="1100" b="0" baseline="0">
            <a:solidFill>
              <a:schemeClr val="bg1"/>
            </a:solidFill>
          </a:endParaRPr>
        </a:p>
      </xdr:txBody>
    </xdr:sp>
    <xdr:clientData/>
  </xdr:twoCellAnchor>
  <xdr:twoCellAnchor editAs="oneCell">
    <xdr:from>
      <xdr:col>0</xdr:col>
      <xdr:colOff>57150</xdr:colOff>
      <xdr:row>0</xdr:row>
      <xdr:rowOff>152400</xdr:rowOff>
    </xdr:from>
    <xdr:to>
      <xdr:col>1</xdr:col>
      <xdr:colOff>571500</xdr:colOff>
      <xdr:row>3</xdr:row>
      <xdr:rowOff>0</xdr:rowOff>
    </xdr:to>
    <xdr:pic>
      <xdr:nvPicPr>
        <xdr:cNvPr id="4" name="Picture 3">
          <a:extLst>
            <a:ext uri="{FF2B5EF4-FFF2-40B4-BE49-F238E27FC236}">
              <a16:creationId xmlns:a16="http://schemas.microsoft.com/office/drawing/2014/main" id="{F238A373-C444-41B1-82BE-386491FB93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52400"/>
          <a:ext cx="1123950" cy="800100"/>
        </a:xfrm>
        <a:prstGeom prst="rect">
          <a:avLst/>
        </a:prstGeom>
      </xdr:spPr>
    </xdr:pic>
    <xdr:clientData/>
  </xdr:twoCellAnchor>
  <xdr:twoCellAnchor>
    <xdr:from>
      <xdr:col>1</xdr:col>
      <xdr:colOff>628650</xdr:colOff>
      <xdr:row>18</xdr:row>
      <xdr:rowOff>76200</xdr:rowOff>
    </xdr:from>
    <xdr:to>
      <xdr:col>4</xdr:col>
      <xdr:colOff>781050</xdr:colOff>
      <xdr:row>64</xdr:row>
      <xdr:rowOff>190499</xdr:rowOff>
    </xdr:to>
    <xdr:sp macro="" textlink="">
      <xdr:nvSpPr>
        <xdr:cNvPr id="5" name="TextBox 4">
          <a:extLst>
            <a:ext uri="{FF2B5EF4-FFF2-40B4-BE49-F238E27FC236}">
              <a16:creationId xmlns:a16="http://schemas.microsoft.com/office/drawing/2014/main" id="{C8726C00-9ACC-4329-BCB2-DC92A5F7ED9B}"/>
            </a:ext>
          </a:extLst>
        </xdr:cNvPr>
        <xdr:cNvSpPr txBox="1"/>
      </xdr:nvSpPr>
      <xdr:spPr>
        <a:xfrm>
          <a:off x="1238250" y="5848350"/>
          <a:ext cx="5524500" cy="8877299"/>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cap="all" baseline="0">
              <a:solidFill>
                <a:schemeClr val="bg1"/>
              </a:solidFill>
              <a:latin typeface="+mn-lt"/>
              <a:ea typeface="+mn-ea"/>
              <a:cs typeface="+mn-cs"/>
            </a:rPr>
            <a:t>Purpose of The Checklist</a:t>
          </a:r>
        </a:p>
        <a:p>
          <a:endParaRPr lang="en-US" sz="1100" b="1" baseline="0">
            <a:solidFill>
              <a:schemeClr val="bg1"/>
            </a:solidFill>
          </a:endParaRPr>
        </a:p>
        <a:p>
          <a:r>
            <a:rPr lang="en-US" sz="1100" baseline="0">
              <a:solidFill>
                <a:schemeClr val="bg1"/>
              </a:solidFill>
            </a:rPr>
            <a:t>The purpose of the checklist (this and the next three tabs) is to gather two sets of information:</a:t>
          </a:r>
        </a:p>
        <a:p>
          <a:pPr marL="171450" indent="-171450">
            <a:buFont typeface="Arial" panose="020B0604020202020204" pitchFamily="34" charset="0"/>
            <a:buChar char="•"/>
          </a:pPr>
          <a:r>
            <a:rPr lang="en-US" sz="1100" baseline="0">
              <a:solidFill>
                <a:schemeClr val="bg1"/>
              </a:solidFill>
            </a:rPr>
            <a:t>The base data that the model will use to calculate the district capacity and dwelling units per acre.</a:t>
          </a:r>
        </a:p>
        <a:p>
          <a:pPr marL="171450" indent="-171450">
            <a:buFont typeface="Arial" panose="020B0604020202020204" pitchFamily="34" charset="0"/>
            <a:buChar char="•"/>
          </a:pPr>
          <a:r>
            <a:rPr lang="en-US" sz="1100" baseline="0">
              <a:solidFill>
                <a:schemeClr val="bg1"/>
              </a:solidFill>
            </a:rPr>
            <a:t>Supplementary data that will help DHCD evaluate whether your community is in compliance.</a:t>
          </a:r>
        </a:p>
        <a:p>
          <a:endParaRPr lang="en-US" sz="1100" baseline="0">
            <a:solidFill>
              <a:schemeClr val="bg1"/>
            </a:solidFill>
          </a:endParaRPr>
        </a:p>
        <a:p>
          <a:pPr marL="0" indent="0"/>
          <a:r>
            <a:rPr lang="en-US" sz="1100" b="1" cap="all" baseline="0">
              <a:solidFill>
                <a:schemeClr val="bg1"/>
              </a:solidFill>
              <a:latin typeface="+mn-lt"/>
              <a:ea typeface="+mn-ea"/>
              <a:cs typeface="+mn-cs"/>
            </a:rPr>
            <a:t>How to Use the checklist</a:t>
          </a:r>
        </a:p>
        <a:p>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Please enter the requested information in yellow cells only in the checklist tabs. These will be the only unlocked cells.</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Information in gray cells is from a formula  based on your previous answers. </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In a table:</a:t>
          </a:r>
        </a:p>
        <a:p>
          <a:pPr marL="347472" indent="-171450">
            <a:buFont typeface="Arial" panose="020B0604020202020204" pitchFamily="34" charset="0"/>
            <a:buChar char="•"/>
          </a:pPr>
          <a:r>
            <a:rPr lang="en-US" sz="1100" baseline="0">
              <a:solidFill>
                <a:schemeClr val="bg1"/>
              </a:solidFill>
            </a:rPr>
            <a:t>Shaded cells with white text indicate a warning. </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Shaded cells with black text indicate that your answer is in compliance with the guidelines.</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Outside of a table:</a:t>
          </a:r>
        </a:p>
        <a:p>
          <a:pPr marL="347472" indent="-171450">
            <a:buFont typeface="Arial" panose="020B0604020202020204" pitchFamily="34" charset="0"/>
            <a:buChar char="•"/>
          </a:pPr>
          <a:r>
            <a:rPr lang="en-US" sz="1100" baseline="0">
              <a:solidFill>
                <a:schemeClr val="bg1"/>
              </a:solidFill>
            </a:rPr>
            <a:t>A text box beginning with </a:t>
          </a:r>
          <a:r>
            <a:rPr lang="en-US" sz="1100" b="1" baseline="0">
              <a:solidFill>
                <a:schemeClr val="bg1"/>
              </a:solidFill>
            </a:rPr>
            <a:t>INFO</a:t>
          </a:r>
          <a:r>
            <a:rPr lang="en-US" sz="1100" baseline="0">
              <a:solidFill>
                <a:schemeClr val="bg1"/>
              </a:solidFill>
            </a:rPr>
            <a:t> explains the reason for the question or offer more details about the question.</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A text box that begins with </a:t>
          </a:r>
          <a:r>
            <a:rPr lang="en-US" sz="1100" b="1" baseline="0">
              <a:solidFill>
                <a:schemeClr val="bg1"/>
              </a:solidFill>
            </a:rPr>
            <a:t>GO</a:t>
          </a:r>
          <a:r>
            <a:rPr lang="en-US" sz="1100" baseline="0">
              <a:solidFill>
                <a:schemeClr val="bg1"/>
              </a:solidFill>
            </a:rPr>
            <a:t> indicates information about compliance or the next step.</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latin typeface="+mn-lt"/>
              <a:ea typeface="+mn-ea"/>
              <a:cs typeface="+mn-cs"/>
            </a:rPr>
            <a:t>A text box that begins with </a:t>
          </a:r>
          <a:r>
            <a:rPr lang="en-US" sz="1100" b="1" baseline="0">
              <a:solidFill>
                <a:schemeClr val="bg1"/>
              </a:solidFill>
              <a:latin typeface="+mn-lt"/>
              <a:ea typeface="+mn-ea"/>
              <a:cs typeface="+mn-cs"/>
            </a:rPr>
            <a:t>CAUTION</a:t>
          </a:r>
          <a:r>
            <a:rPr lang="en-US" sz="1100" baseline="0">
              <a:solidFill>
                <a:schemeClr val="bg1"/>
              </a:solidFill>
              <a:latin typeface="+mn-lt"/>
              <a:ea typeface="+mn-ea"/>
              <a:cs typeface="+mn-cs"/>
            </a:rPr>
            <a:t> indicates </a:t>
          </a:r>
          <a:r>
            <a:rPr lang="en-US" sz="1100" baseline="0">
              <a:solidFill>
                <a:schemeClr val="bg1"/>
              </a:solidFill>
            </a:rPr>
            <a:t>a possible problem with compliance.</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effectLst/>
              <a:latin typeface="+mn-lt"/>
              <a:ea typeface="+mn-ea"/>
              <a:cs typeface="+mn-cs"/>
            </a:rPr>
            <a:t>A text box that begins with </a:t>
          </a:r>
          <a:r>
            <a:rPr lang="en-US" sz="1100" b="1" baseline="0">
              <a:solidFill>
                <a:schemeClr val="bg1"/>
              </a:solidFill>
              <a:effectLst/>
              <a:latin typeface="+mn-lt"/>
              <a:ea typeface="+mn-ea"/>
              <a:cs typeface="+mn-cs"/>
            </a:rPr>
            <a:t>STOP </a:t>
          </a:r>
          <a:r>
            <a:rPr lang="en-US" sz="1100" baseline="0">
              <a:solidFill>
                <a:schemeClr val="bg1"/>
              </a:solidFill>
            </a:rPr>
            <a:t>indicates that your answer does not comply with the guidelines. This does not mean that you need to stop your test - it is worth proceeding to see what other parts of your zoning may not comply. </a:t>
          </a:r>
          <a:r>
            <a:rPr lang="en-US" sz="1100" b="1" baseline="0">
              <a:solidFill>
                <a:schemeClr val="bg1"/>
              </a:solidFill>
            </a:rPr>
            <a:t>This information will also be useful if you apply for technical assistance.</a:t>
          </a:r>
        </a:p>
        <a:p>
          <a:pPr marL="176022"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1" cap="all" baseline="0">
              <a:solidFill>
                <a:schemeClr val="bg1"/>
              </a:solidFill>
              <a:latin typeface="+mn-lt"/>
              <a:ea typeface="+mn-ea"/>
              <a:cs typeface="+mn-cs"/>
            </a:rPr>
            <a:t>Checklist Parameters Tab</a:t>
          </a:r>
        </a:p>
        <a:p>
          <a:pPr marL="0"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aseline="0">
              <a:solidFill>
                <a:schemeClr val="bg1"/>
              </a:solidFill>
            </a:rPr>
            <a:t>Some of the information you input on the checklist parameters tab will feed directly into the model. Please follow directions on the type of information to enter. </a:t>
          </a:r>
          <a:r>
            <a:rPr lang="en-US" sz="1100" b="1" u="sng" baseline="0">
              <a:solidFill>
                <a:schemeClr val="accent2">
                  <a:lumMod val="40000"/>
                  <a:lumOff val="60000"/>
                </a:schemeClr>
              </a:solidFill>
            </a:rPr>
            <a:t>If the question does not apply to your community, do not enter 0 or N/A unless specifically asked to do so. Entering the wrong type of information will create invalid results in the model.</a:t>
          </a:r>
        </a:p>
        <a:p>
          <a:pPr marL="0"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aseline="0">
              <a:solidFill>
                <a:schemeClr val="bg1"/>
              </a:solidFill>
            </a:rPr>
            <a:t>You can enter information for up to five districts in this workbook. I</a:t>
          </a:r>
          <a:r>
            <a:rPr lang="en-US" sz="1100" baseline="0">
              <a:solidFill>
                <a:schemeClr val="bg1"/>
              </a:solidFill>
              <a:effectLst/>
              <a:latin typeface="+mn-lt"/>
              <a:ea typeface="+mn-ea"/>
              <a:cs typeface="+mn-cs"/>
            </a:rPr>
            <a:t>f you want to test more than five districts or if you have zoning districts with subdistricts, just open a new workbook. </a:t>
          </a:r>
          <a:r>
            <a:rPr lang="en-US" sz="1100" b="1" baseline="0">
              <a:solidFill>
                <a:schemeClr val="accent2">
                  <a:lumMod val="20000"/>
                  <a:lumOff val="80000"/>
                </a:schemeClr>
              </a:solidFill>
              <a:effectLst/>
              <a:latin typeface="+mn-lt"/>
              <a:ea typeface="+mn-ea"/>
              <a:cs typeface="+mn-cs"/>
            </a:rPr>
            <a:t>Remember, each subdistrict must be tested as a separate district.</a:t>
          </a:r>
          <a:endParaRPr lang="en-US" sz="1100" b="1" baseline="0">
            <a:solidFill>
              <a:schemeClr val="accent2">
                <a:lumMod val="20000"/>
                <a:lumOff val="80000"/>
              </a:schemeClr>
            </a:solidFill>
          </a:endParaRPr>
        </a:p>
      </xdr:txBody>
    </xdr:sp>
    <xdr:clientData/>
  </xdr:twoCellAnchor>
  <xdr:twoCellAnchor>
    <xdr:from>
      <xdr:col>6</xdr:col>
      <xdr:colOff>28575</xdr:colOff>
      <xdr:row>18</xdr:row>
      <xdr:rowOff>66675</xdr:rowOff>
    </xdr:from>
    <xdr:to>
      <xdr:col>8</xdr:col>
      <xdr:colOff>2867025</xdr:colOff>
      <xdr:row>65</xdr:row>
      <xdr:rowOff>9525</xdr:rowOff>
    </xdr:to>
    <xdr:sp macro="" textlink="">
      <xdr:nvSpPr>
        <xdr:cNvPr id="6" name="TextBox 5">
          <a:extLst>
            <a:ext uri="{FF2B5EF4-FFF2-40B4-BE49-F238E27FC236}">
              <a16:creationId xmlns:a16="http://schemas.microsoft.com/office/drawing/2014/main" id="{B6C260C0-A0BE-4427-8027-AA237F70A58B}"/>
            </a:ext>
          </a:extLst>
        </xdr:cNvPr>
        <xdr:cNvSpPr txBox="1"/>
      </xdr:nvSpPr>
      <xdr:spPr>
        <a:xfrm>
          <a:off x="7105650" y="5838825"/>
          <a:ext cx="5381625" cy="8896350"/>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cap="all" baseline="0">
              <a:solidFill>
                <a:schemeClr val="bg1"/>
              </a:solidFill>
              <a:latin typeface="+mn-lt"/>
              <a:ea typeface="+mn-ea"/>
              <a:cs typeface="+mn-cs"/>
            </a:rPr>
            <a:t>Purpose of Compliance Model</a:t>
          </a:r>
        </a:p>
        <a:p>
          <a:endParaRPr lang="en-US" sz="1100" baseline="0">
            <a:solidFill>
              <a:schemeClr val="bg1"/>
            </a:solidFill>
          </a:endParaRPr>
        </a:p>
        <a:p>
          <a:r>
            <a:rPr lang="en-US" sz="1100" baseline="0">
              <a:solidFill>
                <a:schemeClr val="bg1"/>
              </a:solidFill>
            </a:rPr>
            <a:t>The purpose of the compliance model (Zoning Input Summary, Districts 1-5, and Summary Tab) is to use the zoning restrictions and the parcel information from the GIS land database to calculate the average dwelling units per acre and the unit capacity for each district.</a:t>
          </a:r>
        </a:p>
        <a:p>
          <a:endParaRPr lang="en-US" sz="1100" baseline="0">
            <a:solidFill>
              <a:schemeClr val="bg1"/>
            </a:solidFill>
          </a:endParaRPr>
        </a:p>
        <a:p>
          <a:r>
            <a:rPr lang="en-US" sz="1100" baseline="0">
              <a:solidFill>
                <a:schemeClr val="bg1"/>
              </a:solidFill>
            </a:rPr>
            <a:t>The results will either show compliance with </a:t>
          </a:r>
          <a:r>
            <a:rPr lang="en-US" sz="1100" baseline="0">
              <a:solidFill>
                <a:schemeClr val="bg1"/>
              </a:solidFill>
              <a:effectLst/>
              <a:latin typeface="+mn-lt"/>
              <a:ea typeface="+mn-ea"/>
              <a:cs typeface="+mn-cs"/>
            </a:rPr>
            <a:t>Chapter 40A, Section 3A  or indicate that the tested zoning or geographic district does not apply.</a:t>
          </a:r>
        </a:p>
        <a:p>
          <a:endParaRPr lang="en-US" sz="1100" baseline="0">
            <a:solidFill>
              <a:schemeClr val="bg1"/>
            </a:solidFill>
            <a:effectLst/>
            <a:latin typeface="+mn-lt"/>
            <a:ea typeface="+mn-ea"/>
            <a:cs typeface="+mn-cs"/>
          </a:endParaRPr>
        </a:p>
        <a:p>
          <a:pPr marL="0" indent="0"/>
          <a:r>
            <a:rPr lang="en-US" sz="1100" b="1" cap="all" baseline="0">
              <a:solidFill>
                <a:schemeClr val="bg1"/>
              </a:solidFill>
              <a:latin typeface="+mn-lt"/>
              <a:ea typeface="+mn-ea"/>
              <a:cs typeface="+mn-cs"/>
            </a:rPr>
            <a:t>How to Use the </a:t>
          </a:r>
          <a:r>
            <a:rPr lang="en-US" sz="1100" b="1" cap="all" baseline="0">
              <a:solidFill>
                <a:schemeClr val="bg1"/>
              </a:solidFill>
              <a:effectLst/>
              <a:latin typeface="+mn-lt"/>
              <a:ea typeface="+mn-ea"/>
              <a:cs typeface="+mn-cs"/>
            </a:rPr>
            <a:t>Compliance Model</a:t>
          </a:r>
          <a:endParaRPr lang="en-US" sz="1100" b="1" cap="all" baseline="0">
            <a:solidFill>
              <a:schemeClr val="bg1"/>
            </a:solidFill>
            <a:latin typeface="+mn-lt"/>
            <a:ea typeface="+mn-ea"/>
            <a:cs typeface="+mn-cs"/>
          </a:endParaRPr>
        </a:p>
        <a:p>
          <a:endParaRPr lang="en-US" sz="1100" baseline="0">
            <a:solidFill>
              <a:schemeClr val="bg1"/>
            </a:solidFill>
          </a:endParaRPr>
        </a:p>
        <a:p>
          <a:r>
            <a:rPr lang="en-US" sz="1100" baseline="0">
              <a:solidFill>
                <a:schemeClr val="bg1"/>
              </a:solidFill>
            </a:rPr>
            <a:t>Each page has a different purpose.</a:t>
          </a:r>
        </a:p>
        <a:p>
          <a:endParaRPr lang="en-US" sz="1100" baseline="0">
            <a:solidFill>
              <a:schemeClr val="bg1"/>
            </a:solidFill>
          </a:endParaRPr>
        </a:p>
        <a:p>
          <a:r>
            <a:rPr lang="en-US" sz="1100" b="0" baseline="0">
              <a:solidFill>
                <a:schemeClr val="bg1"/>
              </a:solidFill>
            </a:rPr>
            <a:t>The </a:t>
          </a:r>
          <a:r>
            <a:rPr lang="en-US" sz="1100" b="1" baseline="0">
              <a:solidFill>
                <a:schemeClr val="accent4">
                  <a:lumMod val="20000"/>
                  <a:lumOff val="80000"/>
                </a:schemeClr>
              </a:solidFill>
            </a:rPr>
            <a:t>Zoning Input Summary </a:t>
          </a:r>
          <a:r>
            <a:rPr lang="en-US" sz="1100" b="0" baseline="0">
              <a:solidFill>
                <a:schemeClr val="bg1"/>
              </a:solidFill>
            </a:rPr>
            <a:t>tab </a:t>
          </a:r>
          <a:r>
            <a:rPr lang="en-US" sz="1100" baseline="0">
              <a:solidFill>
                <a:schemeClr val="bg1"/>
              </a:solidFill>
            </a:rPr>
            <a:t>shows you some of the primary zoning information from the Checklist Parameters tab used in the compliance model. This allows you to quickly check that you have entered the correct information for each district.</a:t>
          </a:r>
        </a:p>
        <a:p>
          <a:endParaRPr lang="en-US" sz="1100" baseline="0">
            <a:solidFill>
              <a:schemeClr val="bg1"/>
            </a:solidFill>
          </a:endParaRPr>
        </a:p>
        <a:p>
          <a:r>
            <a:rPr lang="en-US" sz="1100" baseline="0">
              <a:solidFill>
                <a:schemeClr val="bg1"/>
              </a:solidFill>
            </a:rPr>
            <a:t>The </a:t>
          </a:r>
          <a:r>
            <a:rPr lang="en-US" sz="1100" b="1" baseline="0">
              <a:solidFill>
                <a:schemeClr val="accent4">
                  <a:lumMod val="20000"/>
                  <a:lumOff val="80000"/>
                </a:schemeClr>
              </a:solidFill>
            </a:rPr>
            <a:t>Districts</a:t>
          </a:r>
          <a:r>
            <a:rPr lang="en-US" sz="1100" baseline="0">
              <a:solidFill>
                <a:schemeClr val="bg1"/>
              </a:solidFill>
            </a:rPr>
            <a:t> tab (1-5) has all the calculations. </a:t>
          </a:r>
        </a:p>
        <a:p>
          <a:pPr marL="171450" indent="-171450">
            <a:buFont typeface="Arial" panose="020B0604020202020204" pitchFamily="34" charset="0"/>
            <a:buChar char="•"/>
          </a:pPr>
          <a:r>
            <a:rPr lang="en-US" sz="1100" baseline="0">
              <a:solidFill>
                <a:schemeClr val="bg1"/>
              </a:solidFill>
            </a:rPr>
            <a:t>You will copy the information exported from the GIS Land Map database into Columns A through M, starting at cell A20. These cells are unshaded.</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Column O allows you to override the designation of public land as undevelopable. For example, if your town is disposing of a former school for housing, you could add the number of square feet of land available for development in this column. you must write the reason for the override in Column P.</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All other cells are locked.</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At the top of each District sheet, a box provides additional information based on the calculations.</a:t>
          </a:r>
        </a:p>
        <a:p>
          <a:pPr marL="171450"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latin typeface="+mn-lt"/>
              <a:ea typeface="+mn-ea"/>
              <a:cs typeface="+mn-cs"/>
            </a:rPr>
            <a:t>On the left, the information is about the district's ability to comply wit</a:t>
          </a:r>
          <a:r>
            <a:rPr lang="en-US" sz="1100" baseline="0">
              <a:solidFill>
                <a:schemeClr val="bg1"/>
              </a:solidFill>
            </a:rPr>
            <a:t>h the density (units per acre) and the unit capacity (units per district) requirements.</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On the right, the information indicates areas where you might be able to gain more units if you adjusted your zoning regulations or the geography pf the district. If the model shows that your community is not in compliance, this will help you understand why and will be useful if you request technical assistance.</a:t>
          </a:r>
        </a:p>
        <a:p>
          <a:pPr marL="347472"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The </a:t>
          </a:r>
          <a:r>
            <a:rPr lang="en-US" sz="1100" b="1" baseline="0">
              <a:solidFill>
                <a:schemeClr val="accent4">
                  <a:lumMod val="20000"/>
                  <a:lumOff val="80000"/>
                </a:schemeClr>
              </a:solidFill>
            </a:rPr>
            <a:t>Summary</a:t>
          </a:r>
          <a:r>
            <a:rPr lang="en-US" sz="1100" baseline="0">
              <a:solidFill>
                <a:schemeClr val="bg1"/>
              </a:solidFill>
            </a:rPr>
            <a:t> tab brings the information from all five District tabs into two tables. The top table provides a comparison of the model results to any additional zoning restrictions from the Checklist Parameters Tab. The second table provides additional summary information by district as well as calculating the gross density metric for each district. These tables are useful to check compliance if you are testing several zoning districts, one district with several subareas, or comparing your zoning to the model bylaw. </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endParaRPr lang="en-US" sz="1100" baseline="0"/>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295276</xdr:colOff>
      <xdr:row>13</xdr:row>
      <xdr:rowOff>180975</xdr:rowOff>
    </xdr:from>
    <xdr:to>
      <xdr:col>6</xdr:col>
      <xdr:colOff>704851</xdr:colOff>
      <xdr:row>19</xdr:row>
      <xdr:rowOff>0</xdr:rowOff>
    </xdr:to>
    <xdr:sp macro="" textlink="">
      <xdr:nvSpPr>
        <xdr:cNvPr id="2" name="TextBox 1">
          <a:extLst>
            <a:ext uri="{FF2B5EF4-FFF2-40B4-BE49-F238E27FC236}">
              <a16:creationId xmlns:a16="http://schemas.microsoft.com/office/drawing/2014/main" id="{B421F544-1517-4985-8900-624B506F4368}"/>
            </a:ext>
          </a:extLst>
        </xdr:cNvPr>
        <xdr:cNvSpPr txBox="1"/>
      </xdr:nvSpPr>
      <xdr:spPr>
        <a:xfrm>
          <a:off x="8334376" y="2733675"/>
          <a:ext cx="2971800" cy="156210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INFO: We ask</a:t>
          </a:r>
          <a:r>
            <a:rPr lang="en-US" sz="1100" baseline="0">
              <a:solidFill>
                <a:schemeClr val="bg1"/>
              </a:solidFill>
            </a:rPr>
            <a:t> about multiple transit centers because your municipality may have more than one, or may have land within a half-mile of another community's transit center. A yes to this question allows you to consider several geographic areas for your Multifamily District. Check the definitions of these terms in the Guidelines to make sure you comply! </a:t>
          </a:r>
          <a:endParaRPr lang="en-US" sz="1100">
            <a:solidFill>
              <a:schemeClr val="bg1"/>
            </a:solidFill>
          </a:endParaRPr>
        </a:p>
      </xdr:txBody>
    </xdr:sp>
    <xdr:clientData/>
  </xdr:twoCellAnchor>
  <xdr:twoCellAnchor>
    <xdr:from>
      <xdr:col>4</xdr:col>
      <xdr:colOff>314325</xdr:colOff>
      <xdr:row>25</xdr:row>
      <xdr:rowOff>9525</xdr:rowOff>
    </xdr:from>
    <xdr:to>
      <xdr:col>6</xdr:col>
      <xdr:colOff>723900</xdr:colOff>
      <xdr:row>30</xdr:row>
      <xdr:rowOff>9525</xdr:rowOff>
    </xdr:to>
    <xdr:sp macro="" textlink="">
      <xdr:nvSpPr>
        <xdr:cNvPr id="3" name="TextBox 2">
          <a:extLst>
            <a:ext uri="{FF2B5EF4-FFF2-40B4-BE49-F238E27FC236}">
              <a16:creationId xmlns:a16="http://schemas.microsoft.com/office/drawing/2014/main" id="{A38531E4-DEE4-4CE3-AF7D-AF8C4CD5112F}"/>
            </a:ext>
          </a:extLst>
        </xdr:cNvPr>
        <xdr:cNvSpPr txBox="1"/>
      </xdr:nvSpPr>
      <xdr:spPr>
        <a:xfrm>
          <a:off x="8214472" y="5702113"/>
          <a:ext cx="2930899" cy="171450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INFO: </a:t>
          </a:r>
          <a:r>
            <a:rPr lang="en-US" sz="1100" baseline="0">
              <a:solidFill>
                <a:schemeClr val="bg1"/>
              </a:solidFill>
            </a:rPr>
            <a:t>One way to comply with S</a:t>
          </a:r>
          <a:r>
            <a:rPr lang="en-US">
              <a:solidFill>
                <a:schemeClr val="bg1"/>
              </a:solidFill>
            </a:rPr>
            <a:t>ection 3A of MGL c. 40A is to use an overlay district, so it is important to consider</a:t>
          </a:r>
          <a:r>
            <a:rPr lang="en-US" baseline="0">
              <a:solidFill>
                <a:schemeClr val="bg1"/>
              </a:solidFill>
            </a:rPr>
            <a:t> whether one of your existing overlay districts is in compliance with the regulations.</a:t>
          </a:r>
          <a:endParaRPr lang="en-US" sz="1100">
            <a:solidFill>
              <a:schemeClr val="bg1"/>
            </a:solidFill>
          </a:endParaRPr>
        </a:p>
      </xdr:txBody>
    </xdr:sp>
    <xdr:clientData/>
  </xdr:twoCellAnchor>
  <xdr:twoCellAnchor>
    <xdr:from>
      <xdr:col>9</xdr:col>
      <xdr:colOff>7327</xdr:colOff>
      <xdr:row>53</xdr:row>
      <xdr:rowOff>8060</xdr:rowOff>
    </xdr:from>
    <xdr:to>
      <xdr:col>12</xdr:col>
      <xdr:colOff>783248</xdr:colOff>
      <xdr:row>57</xdr:row>
      <xdr:rowOff>93785</xdr:rowOff>
    </xdr:to>
    <xdr:sp macro="" textlink="">
      <xdr:nvSpPr>
        <xdr:cNvPr id="4" name="TextBox 3">
          <a:extLst>
            <a:ext uri="{FF2B5EF4-FFF2-40B4-BE49-F238E27FC236}">
              <a16:creationId xmlns:a16="http://schemas.microsoft.com/office/drawing/2014/main" id="{D04363DB-0663-427D-8AF2-6D9D68DBE465}"/>
            </a:ext>
          </a:extLst>
        </xdr:cNvPr>
        <xdr:cNvSpPr txBox="1"/>
      </xdr:nvSpPr>
      <xdr:spPr>
        <a:xfrm>
          <a:off x="12104077" y="14134368"/>
          <a:ext cx="3325690" cy="847725"/>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You can use this table to set up tests for your existing zoning district(s), modifications of your existing zoning districts, or comparisons of your zoning districts to the Model Bylaw developed by DHCD.</a:t>
          </a:r>
        </a:p>
      </xdr:txBody>
    </xdr:sp>
    <xdr:clientData/>
  </xdr:twoCellAnchor>
  <xdr:twoCellAnchor>
    <xdr:from>
      <xdr:col>4</xdr:col>
      <xdr:colOff>295275</xdr:colOff>
      <xdr:row>36</xdr:row>
      <xdr:rowOff>38100</xdr:rowOff>
    </xdr:from>
    <xdr:to>
      <xdr:col>6</xdr:col>
      <xdr:colOff>704850</xdr:colOff>
      <xdr:row>42</xdr:row>
      <xdr:rowOff>361950</xdr:rowOff>
    </xdr:to>
    <xdr:sp macro="" textlink="">
      <xdr:nvSpPr>
        <xdr:cNvPr id="5" name="TextBox 4">
          <a:extLst>
            <a:ext uri="{FF2B5EF4-FFF2-40B4-BE49-F238E27FC236}">
              <a16:creationId xmlns:a16="http://schemas.microsoft.com/office/drawing/2014/main" id="{DF4B67C3-2D43-4660-9DB7-8A5C1FC23EC1}"/>
            </a:ext>
          </a:extLst>
        </xdr:cNvPr>
        <xdr:cNvSpPr txBox="1"/>
      </xdr:nvSpPr>
      <xdr:spPr>
        <a:xfrm>
          <a:off x="8334375" y="8648700"/>
          <a:ext cx="2971800" cy="165735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INFO: </a:t>
          </a:r>
          <a:r>
            <a:rPr lang="en-US" sz="1100" baseline="0">
              <a:solidFill>
                <a:schemeClr val="bg1"/>
              </a:solidFill>
            </a:rPr>
            <a:t>Excluded land and Sensitive land are defined in </a:t>
          </a:r>
          <a:r>
            <a:rPr lang="en-US" sz="1100" i="1" baseline="0">
              <a:solidFill>
                <a:schemeClr val="bg1"/>
              </a:solidFill>
            </a:rPr>
            <a:t>the Compliance Guidelines for Multi-family Zoning Districts</a:t>
          </a:r>
          <a:r>
            <a:rPr lang="en-US" sz="1100" baseline="0">
              <a:solidFill>
                <a:schemeClr val="bg1"/>
              </a:solidFill>
            </a:rPr>
            <a:t>, released by DHCD on August 10, 2022. The  overlay types in this question are related to those definitions. If your municipality has other restrictions on development based on physical conditions, for example, steep slopes or soil types, please enter those under Other.</a:t>
          </a:r>
          <a:endParaRPr lang="en-US" sz="11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276225</xdr:colOff>
      <xdr:row>14</xdr:row>
      <xdr:rowOff>38100</xdr:rowOff>
    </xdr:from>
    <xdr:to>
      <xdr:col>5</xdr:col>
      <xdr:colOff>1533525</xdr:colOff>
      <xdr:row>18</xdr:row>
      <xdr:rowOff>47625</xdr:rowOff>
    </xdr:to>
    <xdr:sp macro="" textlink="">
      <xdr:nvSpPr>
        <xdr:cNvPr id="2" name="TextBox 1">
          <a:extLst>
            <a:ext uri="{FF2B5EF4-FFF2-40B4-BE49-F238E27FC236}">
              <a16:creationId xmlns:a16="http://schemas.microsoft.com/office/drawing/2014/main" id="{77701812-286B-4D4D-8F47-07DD123AD186}"/>
            </a:ext>
          </a:extLst>
        </xdr:cNvPr>
        <xdr:cNvSpPr txBox="1"/>
      </xdr:nvSpPr>
      <xdr:spPr>
        <a:xfrm>
          <a:off x="8048625" y="2781300"/>
          <a:ext cx="2971800" cy="1533525"/>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This table tests whether multifamily is allowed as of right or with restrictions related to the permitting process.</a:t>
          </a:r>
        </a:p>
        <a:p>
          <a:endParaRPr lang="en-US" sz="1100" baseline="0">
            <a:solidFill>
              <a:schemeClr val="bg1"/>
            </a:solidFill>
          </a:endParaRPr>
        </a:p>
        <a:p>
          <a:r>
            <a:rPr lang="en-US" sz="1100" baseline="0">
              <a:solidFill>
                <a:schemeClr val="bg1"/>
              </a:solidFill>
            </a:rPr>
            <a:t>Table 6 tests whether the zoning contains additional restrictions that may have a negative impact on compliance.</a:t>
          </a:r>
          <a:endParaRPr lang="en-US" sz="1100">
            <a:solidFill>
              <a:schemeClr val="bg1"/>
            </a:solidFill>
          </a:endParaRPr>
        </a:p>
      </xdr:txBody>
    </xdr:sp>
    <xdr:clientData/>
  </xdr:twoCellAnchor>
  <xdr:twoCellAnchor>
    <xdr:from>
      <xdr:col>3</xdr:col>
      <xdr:colOff>773133</xdr:colOff>
      <xdr:row>28</xdr:row>
      <xdr:rowOff>50612</xdr:rowOff>
    </xdr:from>
    <xdr:to>
      <xdr:col>11</xdr:col>
      <xdr:colOff>1700893</xdr:colOff>
      <xdr:row>30</xdr:row>
      <xdr:rowOff>148318</xdr:rowOff>
    </xdr:to>
    <xdr:sp macro="" textlink="">
      <xdr:nvSpPr>
        <xdr:cNvPr id="3" name="TextBox 2">
          <a:extLst>
            <a:ext uri="{FF2B5EF4-FFF2-40B4-BE49-F238E27FC236}">
              <a16:creationId xmlns:a16="http://schemas.microsoft.com/office/drawing/2014/main" id="{BC0A0323-0C73-454D-AD1D-C2C0BD2CC979}"/>
            </a:ext>
          </a:extLst>
        </xdr:cNvPr>
        <xdr:cNvSpPr txBox="1"/>
      </xdr:nvSpPr>
      <xdr:spPr>
        <a:xfrm>
          <a:off x="6828312" y="7534541"/>
          <a:ext cx="14643760" cy="478706"/>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These restrictions will not change the compliance model, but may restrict your municipality's ability to comply with M.G.L. Chapter 40A, Section 3A and the associated regulations from DHCD.</a:t>
          </a:r>
        </a:p>
        <a:p>
          <a:r>
            <a:rPr lang="en-US" sz="1100" baseline="0">
              <a:solidFill>
                <a:schemeClr val="bg1"/>
              </a:solidFill>
            </a:rPr>
            <a:t>The district names will continue to flow through from the District ID tab.</a:t>
          </a:r>
          <a:endParaRPr lang="en-US" sz="110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10</xdr:row>
      <xdr:rowOff>47626</xdr:rowOff>
    </xdr:from>
    <xdr:to>
      <xdr:col>0</xdr:col>
      <xdr:colOff>1809750</xdr:colOff>
      <xdr:row>16</xdr:row>
      <xdr:rowOff>154782</xdr:rowOff>
    </xdr:to>
    <xdr:sp macro="" textlink="">
      <xdr:nvSpPr>
        <xdr:cNvPr id="2" name="TextBox 1">
          <a:extLst>
            <a:ext uri="{FF2B5EF4-FFF2-40B4-BE49-F238E27FC236}">
              <a16:creationId xmlns:a16="http://schemas.microsoft.com/office/drawing/2014/main" id="{78863A94-CA93-4ADE-8F12-911CDBFBE349}"/>
            </a:ext>
          </a:extLst>
        </xdr:cNvPr>
        <xdr:cNvSpPr txBox="1"/>
      </xdr:nvSpPr>
      <xdr:spPr>
        <a:xfrm>
          <a:off x="57150" y="2345532"/>
          <a:ext cx="1752600" cy="1250156"/>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Some zoning ordinances/ bylaws have restrictions on lot size, building height, open space, and parking by the type of residential unit. </a:t>
          </a:r>
          <a:endParaRPr lang="en-US" sz="1100">
            <a:solidFill>
              <a:schemeClr val="bg1"/>
            </a:solidFill>
          </a:endParaRPr>
        </a:p>
      </xdr:txBody>
    </xdr:sp>
    <xdr:clientData/>
  </xdr:twoCellAnchor>
  <xdr:twoCellAnchor>
    <xdr:from>
      <xdr:col>0</xdr:col>
      <xdr:colOff>273844</xdr:colOff>
      <xdr:row>38</xdr:row>
      <xdr:rowOff>23813</xdr:rowOff>
    </xdr:from>
    <xdr:to>
      <xdr:col>0</xdr:col>
      <xdr:colOff>1502569</xdr:colOff>
      <xdr:row>40</xdr:row>
      <xdr:rowOff>107157</xdr:rowOff>
    </xdr:to>
    <xdr:sp macro="" textlink="">
      <xdr:nvSpPr>
        <xdr:cNvPr id="3" name="TextBox 2">
          <a:extLst>
            <a:ext uri="{FF2B5EF4-FFF2-40B4-BE49-F238E27FC236}">
              <a16:creationId xmlns:a16="http://schemas.microsoft.com/office/drawing/2014/main" id="{5ECA8933-D040-4556-809E-E5102FF0370D}"/>
            </a:ext>
          </a:extLst>
        </xdr:cNvPr>
        <xdr:cNvSpPr txBox="1"/>
      </xdr:nvSpPr>
      <xdr:spPr>
        <a:xfrm>
          <a:off x="273844" y="8905876"/>
          <a:ext cx="1228725" cy="464344"/>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295274</xdr:colOff>
      <xdr:row>65</xdr:row>
      <xdr:rowOff>35719</xdr:rowOff>
    </xdr:from>
    <xdr:to>
      <xdr:col>0</xdr:col>
      <xdr:colOff>1523999</xdr:colOff>
      <xdr:row>67</xdr:row>
      <xdr:rowOff>109958</xdr:rowOff>
    </xdr:to>
    <xdr:sp macro="" textlink="">
      <xdr:nvSpPr>
        <xdr:cNvPr id="4" name="TextBox 3">
          <a:extLst>
            <a:ext uri="{FF2B5EF4-FFF2-40B4-BE49-F238E27FC236}">
              <a16:creationId xmlns:a16="http://schemas.microsoft.com/office/drawing/2014/main" id="{A5F15E36-3861-4EF9-A6DF-FFC901D1FC3B}"/>
            </a:ext>
          </a:extLst>
        </xdr:cNvPr>
        <xdr:cNvSpPr txBox="1"/>
      </xdr:nvSpPr>
      <xdr:spPr>
        <a:xfrm>
          <a:off x="295274" y="14644688"/>
          <a:ext cx="1228725" cy="45523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278607</xdr:colOff>
      <xdr:row>26</xdr:row>
      <xdr:rowOff>45244</xdr:rowOff>
    </xdr:from>
    <xdr:to>
      <xdr:col>0</xdr:col>
      <xdr:colOff>1507332</xdr:colOff>
      <xdr:row>28</xdr:row>
      <xdr:rowOff>111921</xdr:rowOff>
    </xdr:to>
    <xdr:sp macro="" textlink="">
      <xdr:nvSpPr>
        <xdr:cNvPr id="5" name="TextBox 4">
          <a:extLst>
            <a:ext uri="{FF2B5EF4-FFF2-40B4-BE49-F238E27FC236}">
              <a16:creationId xmlns:a16="http://schemas.microsoft.com/office/drawing/2014/main" id="{C54BC1D8-D961-44FF-B459-E40E47F36B03}"/>
            </a:ext>
          </a:extLst>
        </xdr:cNvPr>
        <xdr:cNvSpPr txBox="1"/>
      </xdr:nvSpPr>
      <xdr:spPr>
        <a:xfrm>
          <a:off x="278607" y="6212682"/>
          <a:ext cx="1228725" cy="447677"/>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54769</xdr:colOff>
      <xdr:row>20</xdr:row>
      <xdr:rowOff>57149</xdr:rowOff>
    </xdr:from>
    <xdr:to>
      <xdr:col>0</xdr:col>
      <xdr:colOff>1782536</xdr:colOff>
      <xdr:row>25</xdr:row>
      <xdr:rowOff>0</xdr:rowOff>
    </xdr:to>
    <xdr:sp macro="" textlink="">
      <xdr:nvSpPr>
        <xdr:cNvPr id="6" name="TextBox 5">
          <a:extLst>
            <a:ext uri="{FF2B5EF4-FFF2-40B4-BE49-F238E27FC236}">
              <a16:creationId xmlns:a16="http://schemas.microsoft.com/office/drawing/2014/main" id="{B85E4B9F-89EC-468E-854A-4E578C890ACB}"/>
            </a:ext>
          </a:extLst>
        </xdr:cNvPr>
        <xdr:cNvSpPr txBox="1"/>
      </xdr:nvSpPr>
      <xdr:spPr>
        <a:xfrm>
          <a:off x="54769" y="4914899"/>
          <a:ext cx="1727767" cy="108585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Lot size helps determine the number of units that can be built by providing input into the calculation of the building footprint.</a:t>
          </a:r>
          <a:endParaRPr lang="en-US" sz="1100">
            <a:solidFill>
              <a:schemeClr val="bg1"/>
            </a:solidFill>
          </a:endParaRPr>
        </a:p>
      </xdr:txBody>
    </xdr:sp>
    <xdr:clientData/>
  </xdr:twoCellAnchor>
  <xdr:twoCellAnchor>
    <xdr:from>
      <xdr:col>0</xdr:col>
      <xdr:colOff>269081</xdr:colOff>
      <xdr:row>87</xdr:row>
      <xdr:rowOff>188119</xdr:rowOff>
    </xdr:from>
    <xdr:to>
      <xdr:col>0</xdr:col>
      <xdr:colOff>1497806</xdr:colOff>
      <xdr:row>90</xdr:row>
      <xdr:rowOff>95250</xdr:rowOff>
    </xdr:to>
    <xdr:sp macro="" textlink="">
      <xdr:nvSpPr>
        <xdr:cNvPr id="7" name="TextBox 6">
          <a:extLst>
            <a:ext uri="{FF2B5EF4-FFF2-40B4-BE49-F238E27FC236}">
              <a16:creationId xmlns:a16="http://schemas.microsoft.com/office/drawing/2014/main" id="{4212CFD7-8713-4830-B82E-16255F8745EC}"/>
            </a:ext>
          </a:extLst>
        </xdr:cNvPr>
        <xdr:cNvSpPr txBox="1"/>
      </xdr:nvSpPr>
      <xdr:spPr>
        <a:xfrm>
          <a:off x="269081" y="20131088"/>
          <a:ext cx="1228725" cy="47863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95250</xdr:colOff>
      <xdr:row>17</xdr:row>
      <xdr:rowOff>269876</xdr:rowOff>
    </xdr:from>
    <xdr:to>
      <xdr:col>20</xdr:col>
      <xdr:colOff>533400</xdr:colOff>
      <xdr:row>18</xdr:row>
      <xdr:rowOff>276225</xdr:rowOff>
    </xdr:to>
    <xdr:sp macro="" textlink="">
      <xdr:nvSpPr>
        <xdr:cNvPr id="2" name="TextBox 1">
          <a:extLst>
            <a:ext uri="{FF2B5EF4-FFF2-40B4-BE49-F238E27FC236}">
              <a16:creationId xmlns:a16="http://schemas.microsoft.com/office/drawing/2014/main" id="{3DBD4B3A-E73F-47C3-A297-B721EA8D64A8}"/>
            </a:ext>
          </a:extLst>
        </xdr:cNvPr>
        <xdr:cNvSpPr txBox="1"/>
      </xdr:nvSpPr>
      <xdr:spPr>
        <a:xfrm>
          <a:off x="16002000" y="4251326"/>
          <a:ext cx="8391525" cy="29209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District Acreage measures the gross acreage of each district. This is used to test compliance with Minimum Land Area Requirement.</a:t>
          </a:r>
          <a:endParaRPr lang="en-US" sz="1100">
            <a:solidFill>
              <a:schemeClr val="bg1"/>
            </a:solidFill>
          </a:endParaRPr>
        </a:p>
      </xdr:txBody>
    </xdr:sp>
    <xdr:clientData/>
  </xdr:twoCellAnchor>
  <xdr:twoCellAnchor>
    <xdr:from>
      <xdr:col>8</xdr:col>
      <xdr:colOff>95249</xdr:colOff>
      <xdr:row>19</xdr:row>
      <xdr:rowOff>21167</xdr:rowOff>
    </xdr:from>
    <xdr:to>
      <xdr:col>20</xdr:col>
      <xdr:colOff>552450</xdr:colOff>
      <xdr:row>20</xdr:row>
      <xdr:rowOff>211667</xdr:rowOff>
    </xdr:to>
    <xdr:sp macro="" textlink="">
      <xdr:nvSpPr>
        <xdr:cNvPr id="3" name="TextBox 2">
          <a:extLst>
            <a:ext uri="{FF2B5EF4-FFF2-40B4-BE49-F238E27FC236}">
              <a16:creationId xmlns:a16="http://schemas.microsoft.com/office/drawing/2014/main" id="{B1F29378-10D8-1A7B-122B-6398E3FA911F}"/>
            </a:ext>
          </a:extLst>
        </xdr:cNvPr>
        <xdr:cNvSpPr txBox="1"/>
      </xdr:nvSpPr>
      <xdr:spPr>
        <a:xfrm>
          <a:off x="16001999" y="4574117"/>
          <a:ext cx="8410576" cy="47625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effectLst/>
              <a:latin typeface="+mn-lt"/>
              <a:ea typeface="+mn-ea"/>
              <a:cs typeface="+mn-cs"/>
            </a:rPr>
            <a:t>INFO: District Density Denominator measures the gross acreage of each district minus certain types of excluded land, as defined in the Guidelines. This is used as the denominator in the Dwelling Units per Acre calculation.</a:t>
          </a:r>
          <a:endParaRPr lang="en-US">
            <a:solidFill>
              <a:schemeClr val="bg1"/>
            </a:solidFill>
            <a:effectLst/>
          </a:endParaRPr>
        </a:p>
      </xdr:txBody>
    </xdr:sp>
    <xdr:clientData/>
  </xdr:twoCellAnchor>
  <xdr:twoCellAnchor>
    <xdr:from>
      <xdr:col>8</xdr:col>
      <xdr:colOff>0</xdr:colOff>
      <xdr:row>10</xdr:row>
      <xdr:rowOff>0</xdr:rowOff>
    </xdr:from>
    <xdr:to>
      <xdr:col>20</xdr:col>
      <xdr:colOff>438150</xdr:colOff>
      <xdr:row>11</xdr:row>
      <xdr:rowOff>63499</xdr:rowOff>
    </xdr:to>
    <xdr:sp macro="" textlink="">
      <xdr:nvSpPr>
        <xdr:cNvPr id="4" name="TextBox 3">
          <a:extLst>
            <a:ext uri="{FF2B5EF4-FFF2-40B4-BE49-F238E27FC236}">
              <a16:creationId xmlns:a16="http://schemas.microsoft.com/office/drawing/2014/main" id="{D8421BC5-4FB7-4E8B-8D69-F8AEE95163D7}"/>
            </a:ext>
          </a:extLst>
        </xdr:cNvPr>
        <xdr:cNvSpPr txBox="1"/>
      </xdr:nvSpPr>
      <xdr:spPr>
        <a:xfrm>
          <a:off x="13182600" y="2219325"/>
          <a:ext cx="8391525" cy="29209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If the community does not have a maximum number of units per lot, then this row will equal the Modeled Unit Capacity (row 6).</a:t>
          </a:r>
          <a:endParaRPr lang="en-US" sz="1100">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595312</xdr:colOff>
      <xdr:row>19</xdr:row>
      <xdr:rowOff>250030</xdr:rowOff>
    </xdr:from>
    <xdr:to>
      <xdr:col>17</xdr:col>
      <xdr:colOff>-1</xdr:colOff>
      <xdr:row>26</xdr:row>
      <xdr:rowOff>59531</xdr:rowOff>
    </xdr:to>
    <xdr:sp macro="" textlink="">
      <xdr:nvSpPr>
        <xdr:cNvPr id="2" name="TextBox 1">
          <a:extLst>
            <a:ext uri="{FF2B5EF4-FFF2-40B4-BE49-F238E27FC236}">
              <a16:creationId xmlns:a16="http://schemas.microsoft.com/office/drawing/2014/main" id="{AA7561EE-4DE5-45F6-8D7B-D7562F64C55F}"/>
            </a:ext>
          </a:extLst>
        </xdr:cNvPr>
        <xdr:cNvSpPr txBox="1"/>
      </xdr:nvSpPr>
      <xdr:spPr>
        <a:xfrm>
          <a:off x="14156531" y="5798343"/>
          <a:ext cx="5584031" cy="1500188"/>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baseline="0">
              <a:solidFill>
                <a:schemeClr val="bg1"/>
              </a:solidFill>
              <a:effectLst/>
              <a:latin typeface="+mn-lt"/>
              <a:ea typeface="+mn-ea"/>
              <a:cs typeface="+mn-cs"/>
            </a:rPr>
            <a:t>INFO: All information on this sheet comes from the Checklist Parameters tab and provides the model user with a summary of zoning inputs for each district being tested. You DO NOT need to enter any information in this tab.</a:t>
          </a:r>
          <a:endParaRPr lang="en-US" sz="1800" b="1">
            <a:solidFill>
              <a:schemeClr val="bg1"/>
            </a:solidFill>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36D76-C55B-44A8-BFFB-FDBE01E9CDEB}">
  <sheetPr codeName="Sheet1">
    <tabColor theme="9" tint="0.79998168889431442"/>
  </sheetPr>
  <dimension ref="A1:U66"/>
  <sheetViews>
    <sheetView showGridLines="0" zoomScaleNormal="100" workbookViewId="0">
      <selection activeCell="L13" sqref="L13"/>
    </sheetView>
  </sheetViews>
  <sheetFormatPr defaultColWidth="9.140625" defaultRowHeight="15"/>
  <cols>
    <col min="1" max="1" width="9.140625" style="178"/>
    <col min="2" max="2" width="45.7109375" style="178" customWidth="1"/>
    <col min="3" max="3" width="6.7109375" style="178" customWidth="1"/>
    <col min="4" max="4" width="28.140625" style="178" customWidth="1"/>
    <col min="5" max="5" width="12.7109375" style="178" customWidth="1"/>
    <col min="6" max="6" width="3.7109375" style="178" customWidth="1"/>
    <col min="7" max="7" width="34.42578125" style="178" bestFit="1" customWidth="1"/>
    <col min="8" max="8" width="3.7109375" style="178" customWidth="1"/>
    <col min="9" max="9" width="56.28515625" style="178" customWidth="1"/>
    <col min="10" max="11" width="3.7109375" style="178" customWidth="1"/>
    <col min="12" max="21" width="12.7109375" style="179" customWidth="1"/>
    <col min="22" max="25" width="12.7109375" style="178" customWidth="1"/>
    <col min="26" max="16384" width="9.140625" style="178"/>
  </cols>
  <sheetData>
    <row r="1" spans="1:21" s="175" customFormat="1">
      <c r="L1" s="176"/>
      <c r="M1" s="176"/>
      <c r="N1" s="176"/>
      <c r="O1" s="176"/>
      <c r="P1" s="176"/>
      <c r="Q1" s="176"/>
      <c r="R1" s="176"/>
      <c r="S1" s="176"/>
      <c r="T1" s="176"/>
      <c r="U1" s="176"/>
    </row>
    <row r="2" spans="1:21">
      <c r="A2" s="175"/>
      <c r="B2" s="175"/>
      <c r="C2" s="175"/>
      <c r="D2" s="175"/>
      <c r="E2" s="175"/>
      <c r="F2" s="177"/>
      <c r="G2" s="351" t="s">
        <v>505</v>
      </c>
      <c r="H2" s="352"/>
      <c r="I2" s="353"/>
      <c r="J2" s="175"/>
    </row>
    <row r="3" spans="1:21" ht="45">
      <c r="A3" s="175"/>
      <c r="B3" s="175"/>
      <c r="C3" s="175"/>
      <c r="D3" s="175"/>
      <c r="E3" s="175"/>
      <c r="F3" s="175"/>
      <c r="G3" s="180" t="s">
        <v>406</v>
      </c>
      <c r="H3" s="181"/>
      <c r="I3" s="280" t="s">
        <v>339</v>
      </c>
      <c r="J3" s="175"/>
    </row>
    <row r="4" spans="1:21" ht="30">
      <c r="A4" s="175"/>
      <c r="B4" s="175"/>
      <c r="C4" s="175"/>
      <c r="D4" s="175"/>
      <c r="E4" s="175"/>
      <c r="F4" s="175"/>
      <c r="G4" s="182" t="s">
        <v>407</v>
      </c>
      <c r="H4" s="183"/>
      <c r="I4" s="281" t="str">
        <f>IFERROR(VLOOKUP($I$3,'Community Info'!$A$2:$G$177,2,FALSE),"")</f>
        <v>Adjacent small town</v>
      </c>
      <c r="J4" s="175"/>
    </row>
    <row r="5" spans="1:21" ht="30">
      <c r="A5" s="175"/>
      <c r="B5" s="175"/>
      <c r="C5" s="175"/>
      <c r="D5" s="175"/>
      <c r="E5" s="175"/>
      <c r="F5" s="175"/>
      <c r="G5" s="182" t="s">
        <v>156</v>
      </c>
      <c r="H5" s="183"/>
      <c r="I5" s="282">
        <f>IFERROR(VLOOKUP($I$3,'Community Info'!$A$2:$G$177,3,FALSE),"")</f>
        <v>3566</v>
      </c>
      <c r="J5" s="175"/>
    </row>
    <row r="6" spans="1:21" ht="60" customHeight="1">
      <c r="A6" s="175"/>
      <c r="B6" s="175"/>
      <c r="C6" s="175"/>
      <c r="D6" s="175"/>
      <c r="E6" s="175"/>
      <c r="F6" s="175"/>
      <c r="G6" s="184" t="s">
        <v>520</v>
      </c>
      <c r="H6" s="183"/>
      <c r="I6" s="282">
        <f>IFERROR(VLOOKUP($I$3,'Community Info'!$A$2:$G$177,4,FALSE),"")</f>
        <v>178.3</v>
      </c>
      <c r="J6" s="175"/>
      <c r="K6" s="100" t="s">
        <v>400</v>
      </c>
      <c r="L6" s="414" t="s">
        <v>401</v>
      </c>
      <c r="M6" s="414"/>
      <c r="N6" s="414"/>
      <c r="O6" s="414"/>
      <c r="P6" s="414"/>
      <c r="Q6" s="414"/>
      <c r="R6" s="414"/>
      <c r="S6" s="414"/>
      <c r="T6" s="414"/>
      <c r="U6" s="414"/>
    </row>
    <row r="7" spans="1:21" ht="45" customHeight="1">
      <c r="A7" s="175"/>
      <c r="B7" s="175"/>
      <c r="C7" s="175"/>
      <c r="D7" s="175"/>
      <c r="E7" s="175"/>
      <c r="F7" s="175"/>
      <c r="G7" s="182" t="s">
        <v>408</v>
      </c>
      <c r="H7" s="183"/>
      <c r="I7" s="282">
        <f>IFERROR(VLOOKUP($I$3,'Community Info'!$A$2:$G$177,5,FALSE),"")</f>
        <v>0</v>
      </c>
      <c r="J7" s="175"/>
      <c r="K7" s="100" t="s">
        <v>402</v>
      </c>
      <c r="L7" s="414" t="s">
        <v>511</v>
      </c>
      <c r="M7" s="414"/>
      <c r="N7" s="414"/>
      <c r="O7" s="414"/>
      <c r="P7" s="414"/>
      <c r="Q7" s="414"/>
      <c r="R7" s="414"/>
      <c r="S7" s="414"/>
      <c r="T7" s="414"/>
      <c r="U7" s="414"/>
    </row>
    <row r="8" spans="1:21" ht="30" customHeight="1">
      <c r="A8" s="175"/>
      <c r="B8" s="175"/>
      <c r="C8" s="175"/>
      <c r="D8" s="175"/>
      <c r="E8" s="175"/>
      <c r="F8" s="175"/>
      <c r="G8" s="182" t="s">
        <v>460</v>
      </c>
      <c r="H8" s="183"/>
      <c r="I8" s="282">
        <f>IFERROR(VLOOKUP($I$3,'Community Info'!$A$2:$G$177,6,FALSE),"")</f>
        <v>0</v>
      </c>
      <c r="J8" s="175"/>
      <c r="K8" s="100" t="s">
        <v>404</v>
      </c>
      <c r="L8" s="414" t="s">
        <v>405</v>
      </c>
      <c r="M8" s="414"/>
      <c r="N8" s="414"/>
      <c r="O8" s="414"/>
      <c r="P8" s="414"/>
      <c r="Q8" s="414"/>
      <c r="R8" s="414"/>
      <c r="S8" s="414"/>
      <c r="T8" s="414"/>
      <c r="U8" s="414"/>
    </row>
    <row r="9" spans="1:21" ht="45" customHeight="1">
      <c r="A9" s="175"/>
      <c r="B9" s="175"/>
      <c r="C9" s="175"/>
      <c r="D9" s="175"/>
      <c r="E9" s="175"/>
      <c r="F9" s="175"/>
      <c r="G9" s="347" t="s">
        <v>461</v>
      </c>
      <c r="I9" s="348">
        <f>IFERROR(VLOOKUP($I$3,'Community Info'!$A$2:$G$177,7,FALSE),"")</f>
        <v>0</v>
      </c>
      <c r="J9" s="175"/>
    </row>
    <row r="10" spans="1:21" ht="20.100000000000001" customHeight="1">
      <c r="A10" s="175"/>
      <c r="B10" s="175"/>
      <c r="C10" s="175"/>
      <c r="D10" s="175"/>
      <c r="E10" s="175"/>
      <c r="F10" s="175"/>
      <c r="G10" s="351" t="s">
        <v>17</v>
      </c>
      <c r="H10" s="352"/>
      <c r="I10" s="353"/>
      <c r="J10" s="175"/>
    </row>
    <row r="11" spans="1:21">
      <c r="A11" s="175"/>
      <c r="B11" s="175"/>
      <c r="C11" s="175"/>
      <c r="D11" s="175"/>
      <c r="E11" s="175"/>
      <c r="F11" s="175"/>
      <c r="G11" s="349" t="s">
        <v>18</v>
      </c>
      <c r="H11" s="181"/>
      <c r="I11" s="350"/>
      <c r="J11" s="175"/>
    </row>
    <row r="12" spans="1:21">
      <c r="A12" s="175"/>
      <c r="B12" s="175"/>
      <c r="C12" s="175"/>
      <c r="D12" s="175"/>
      <c r="E12" s="175"/>
      <c r="F12" s="175"/>
      <c r="G12" s="185" t="s">
        <v>19</v>
      </c>
      <c r="H12" s="183"/>
      <c r="I12" s="283"/>
      <c r="J12" s="175"/>
    </row>
    <row r="13" spans="1:21">
      <c r="A13" s="175"/>
      <c r="B13" s="175"/>
      <c r="C13" s="175"/>
      <c r="D13" s="175"/>
      <c r="E13" s="175"/>
      <c r="F13" s="175"/>
      <c r="G13" s="185" t="s">
        <v>20</v>
      </c>
      <c r="H13" s="183"/>
      <c r="I13" s="284"/>
      <c r="J13" s="175"/>
    </row>
    <row r="14" spans="1:21">
      <c r="A14" s="175"/>
      <c r="B14" s="175"/>
      <c r="C14" s="175"/>
      <c r="D14" s="175"/>
      <c r="E14" s="175"/>
      <c r="F14" s="175"/>
      <c r="G14" s="185" t="s">
        <v>157</v>
      </c>
      <c r="H14" s="183"/>
      <c r="I14" s="285"/>
      <c r="J14" s="175"/>
    </row>
    <row r="15" spans="1:21">
      <c r="A15" s="175"/>
      <c r="B15" s="175"/>
      <c r="C15" s="175"/>
      <c r="D15" s="175"/>
      <c r="E15" s="175"/>
      <c r="F15" s="175"/>
      <c r="G15" s="185" t="s">
        <v>21</v>
      </c>
      <c r="H15" s="183"/>
      <c r="I15" s="283"/>
      <c r="J15" s="175"/>
    </row>
    <row r="16" spans="1:21">
      <c r="A16" s="175"/>
      <c r="B16" s="175"/>
      <c r="C16" s="175"/>
      <c r="D16" s="175"/>
      <c r="E16" s="175"/>
      <c r="F16" s="175"/>
      <c r="G16" s="175"/>
      <c r="H16" s="175"/>
      <c r="I16" s="175"/>
      <c r="J16" s="175"/>
    </row>
    <row r="17" spans="1:10">
      <c r="A17" s="175"/>
      <c r="B17" s="175"/>
      <c r="C17" s="175"/>
      <c r="D17" s="175"/>
      <c r="E17" s="186"/>
      <c r="F17" s="186"/>
      <c r="G17" s="175"/>
      <c r="H17" s="175"/>
      <c r="I17" s="175"/>
      <c r="J17" s="175"/>
    </row>
    <row r="18" spans="1:10">
      <c r="A18" s="175"/>
      <c r="B18" s="175"/>
      <c r="C18" s="175"/>
      <c r="D18" s="175"/>
      <c r="E18" s="186"/>
      <c r="F18" s="186"/>
      <c r="G18" s="186"/>
      <c r="H18" s="175"/>
      <c r="I18" s="175"/>
      <c r="J18" s="175"/>
    </row>
    <row r="19" spans="1:10">
      <c r="A19" s="175"/>
      <c r="B19" s="175"/>
      <c r="C19" s="175"/>
      <c r="D19" s="175"/>
      <c r="E19" s="186"/>
      <c r="F19" s="186"/>
      <c r="G19" s="186"/>
      <c r="H19" s="175"/>
      <c r="I19" s="175"/>
      <c r="J19" s="175"/>
    </row>
    <row r="20" spans="1:10">
      <c r="A20" s="175"/>
      <c r="B20" s="175"/>
      <c r="C20" s="175"/>
      <c r="D20" s="175"/>
      <c r="E20" s="186"/>
      <c r="F20" s="186"/>
      <c r="G20" s="186"/>
      <c r="H20" s="175"/>
      <c r="I20" s="175"/>
      <c r="J20" s="175"/>
    </row>
    <row r="21" spans="1:10">
      <c r="A21" s="175"/>
      <c r="B21" s="175"/>
      <c r="C21" s="175"/>
      <c r="D21" s="175"/>
      <c r="E21" s="175"/>
      <c r="F21" s="175"/>
      <c r="G21" s="175"/>
      <c r="H21" s="175"/>
      <c r="I21" s="175"/>
      <c r="J21" s="175"/>
    </row>
    <row r="22" spans="1:10">
      <c r="A22" s="175"/>
      <c r="B22" s="175"/>
      <c r="C22" s="175"/>
      <c r="D22" s="175"/>
      <c r="E22" s="175"/>
      <c r="F22" s="175"/>
      <c r="G22" s="175"/>
      <c r="H22" s="175"/>
      <c r="I22" s="175"/>
      <c r="J22" s="175"/>
    </row>
    <row r="23" spans="1:10">
      <c r="A23" s="175"/>
      <c r="B23" s="175"/>
      <c r="C23" s="175"/>
      <c r="D23" s="175"/>
      <c r="E23" s="175"/>
      <c r="F23" s="175"/>
      <c r="G23" s="175"/>
      <c r="H23" s="175"/>
      <c r="I23" s="175"/>
      <c r="J23" s="175"/>
    </row>
    <row r="24" spans="1:10">
      <c r="A24" s="175"/>
      <c r="B24" s="175"/>
      <c r="C24" s="175"/>
      <c r="D24" s="175"/>
      <c r="E24" s="175"/>
      <c r="F24" s="175"/>
      <c r="G24" s="175"/>
      <c r="H24" s="175"/>
      <c r="I24" s="175"/>
      <c r="J24" s="175"/>
    </row>
    <row r="25" spans="1:10">
      <c r="A25" s="175"/>
      <c r="B25" s="175"/>
      <c r="C25" s="175"/>
      <c r="D25" s="175"/>
      <c r="E25" s="175"/>
      <c r="F25" s="175"/>
      <c r="G25" s="175"/>
      <c r="H25" s="175"/>
      <c r="I25" s="175"/>
      <c r="J25" s="175"/>
    </row>
    <row r="26" spans="1:10">
      <c r="A26" s="175"/>
      <c r="B26" s="175"/>
      <c r="C26" s="175"/>
      <c r="D26" s="175"/>
      <c r="E26" s="175"/>
      <c r="F26" s="175"/>
      <c r="G26" s="175"/>
      <c r="H26" s="175"/>
      <c r="I26" s="175"/>
      <c r="J26" s="175"/>
    </row>
    <row r="27" spans="1:10">
      <c r="A27" s="175"/>
      <c r="B27" s="175"/>
      <c r="C27" s="175"/>
      <c r="D27" s="175"/>
      <c r="E27" s="175"/>
      <c r="F27" s="175"/>
      <c r="G27" s="175"/>
      <c r="H27" s="175"/>
      <c r="I27" s="175"/>
      <c r="J27" s="175"/>
    </row>
    <row r="28" spans="1:10">
      <c r="A28" s="175"/>
      <c r="B28" s="175"/>
      <c r="C28" s="175"/>
      <c r="D28" s="175"/>
      <c r="E28" s="175"/>
      <c r="F28" s="175"/>
      <c r="G28" s="175"/>
      <c r="H28" s="175"/>
      <c r="I28" s="175"/>
      <c r="J28" s="175"/>
    </row>
    <row r="29" spans="1:10">
      <c r="A29" s="175"/>
      <c r="B29" s="175"/>
      <c r="C29" s="175"/>
      <c r="D29" s="175"/>
      <c r="E29" s="175"/>
      <c r="F29" s="175"/>
      <c r="G29" s="175"/>
      <c r="H29" s="175"/>
      <c r="I29" s="175"/>
      <c r="J29" s="175"/>
    </row>
    <row r="30" spans="1:10">
      <c r="A30" s="175"/>
      <c r="B30" s="175"/>
      <c r="C30" s="175"/>
      <c r="D30" s="175"/>
      <c r="E30" s="175"/>
      <c r="F30" s="175"/>
      <c r="G30" s="175"/>
      <c r="H30" s="175"/>
      <c r="I30" s="175"/>
      <c r="J30" s="175"/>
    </row>
    <row r="31" spans="1:10">
      <c r="A31" s="175"/>
      <c r="B31" s="175"/>
      <c r="C31" s="175"/>
      <c r="D31" s="175"/>
      <c r="E31" s="175"/>
      <c r="F31" s="175"/>
      <c r="G31" s="175"/>
      <c r="H31" s="175"/>
      <c r="I31" s="175"/>
      <c r="J31" s="175"/>
    </row>
    <row r="32" spans="1:10">
      <c r="A32" s="175"/>
      <c r="B32" s="175"/>
      <c r="C32" s="175"/>
      <c r="D32" s="175"/>
      <c r="E32" s="175"/>
      <c r="F32" s="175"/>
      <c r="G32" s="175"/>
      <c r="H32" s="175"/>
      <c r="I32" s="175"/>
      <c r="J32" s="175"/>
    </row>
    <row r="33" spans="1:10">
      <c r="A33" s="175"/>
      <c r="B33" s="175"/>
      <c r="C33" s="175"/>
      <c r="D33" s="175"/>
      <c r="E33" s="175"/>
      <c r="F33" s="175"/>
      <c r="G33" s="175"/>
      <c r="H33" s="175"/>
      <c r="I33" s="175"/>
      <c r="J33" s="175"/>
    </row>
    <row r="34" spans="1:10">
      <c r="A34" s="175"/>
      <c r="B34" s="175"/>
      <c r="C34" s="175"/>
      <c r="D34" s="175"/>
      <c r="E34" s="175"/>
      <c r="F34" s="175"/>
      <c r="G34" s="175"/>
      <c r="H34" s="175"/>
      <c r="I34" s="175"/>
      <c r="J34" s="175"/>
    </row>
    <row r="35" spans="1:10">
      <c r="A35" s="175"/>
      <c r="B35" s="175"/>
      <c r="C35" s="175"/>
      <c r="D35" s="175"/>
      <c r="E35" s="175"/>
      <c r="F35" s="175"/>
      <c r="G35" s="175"/>
      <c r="H35" s="175"/>
      <c r="I35" s="175"/>
      <c r="J35" s="175"/>
    </row>
    <row r="36" spans="1:10">
      <c r="A36" s="175"/>
      <c r="B36" s="175"/>
      <c r="C36" s="175"/>
      <c r="D36" s="175"/>
      <c r="E36" s="175"/>
      <c r="F36" s="175"/>
      <c r="G36" s="175"/>
      <c r="H36" s="175"/>
      <c r="I36" s="175"/>
      <c r="J36" s="175"/>
    </row>
    <row r="37" spans="1:10">
      <c r="A37" s="175"/>
      <c r="B37" s="175"/>
      <c r="C37" s="175"/>
      <c r="D37" s="175"/>
      <c r="E37" s="175"/>
      <c r="F37" s="175"/>
      <c r="G37" s="175"/>
      <c r="H37" s="175"/>
      <c r="I37" s="175"/>
      <c r="J37" s="175"/>
    </row>
    <row r="38" spans="1:10">
      <c r="A38" s="175"/>
      <c r="B38" s="175"/>
      <c r="C38" s="175"/>
      <c r="D38" s="175"/>
      <c r="E38" s="175"/>
      <c r="F38" s="175"/>
      <c r="G38" s="175"/>
      <c r="H38" s="175"/>
      <c r="I38" s="175"/>
      <c r="J38" s="175"/>
    </row>
    <row r="39" spans="1:10">
      <c r="A39" s="175"/>
      <c r="B39" s="175"/>
      <c r="C39" s="175"/>
      <c r="D39" s="175"/>
      <c r="E39" s="175"/>
      <c r="F39" s="175"/>
      <c r="G39" s="175"/>
      <c r="H39" s="175"/>
      <c r="I39" s="175"/>
      <c r="J39" s="175"/>
    </row>
    <row r="40" spans="1:10">
      <c r="A40" s="175"/>
      <c r="B40" s="175"/>
      <c r="C40" s="175"/>
      <c r="D40" s="175"/>
      <c r="E40" s="175"/>
      <c r="F40" s="175"/>
      <c r="G40" s="175"/>
      <c r="H40" s="175"/>
      <c r="I40" s="175"/>
      <c r="J40" s="175"/>
    </row>
    <row r="41" spans="1:10">
      <c r="A41" s="175"/>
      <c r="B41" s="175"/>
      <c r="C41" s="175"/>
      <c r="D41" s="175"/>
      <c r="E41" s="175"/>
      <c r="F41" s="175"/>
      <c r="G41" s="175"/>
      <c r="H41" s="175"/>
      <c r="I41" s="175"/>
      <c r="J41" s="175"/>
    </row>
    <row r="42" spans="1:10">
      <c r="A42" s="175"/>
      <c r="B42" s="175"/>
      <c r="C42" s="175"/>
      <c r="D42" s="175"/>
      <c r="E42" s="175"/>
      <c r="F42" s="175"/>
      <c r="G42" s="175"/>
      <c r="H42" s="175"/>
      <c r="I42" s="175"/>
      <c r="J42" s="175"/>
    </row>
    <row r="43" spans="1:10">
      <c r="A43" s="175"/>
      <c r="B43" s="175"/>
      <c r="C43" s="175"/>
      <c r="D43" s="175"/>
      <c r="E43" s="175"/>
      <c r="F43" s="175"/>
      <c r="G43" s="175"/>
      <c r="H43" s="175"/>
      <c r="I43" s="175"/>
      <c r="J43" s="175"/>
    </row>
    <row r="44" spans="1:10">
      <c r="A44" s="175"/>
      <c r="B44" s="175"/>
      <c r="C44" s="175"/>
      <c r="D44" s="175"/>
      <c r="E44" s="175"/>
      <c r="F44" s="175"/>
      <c r="G44" s="175"/>
      <c r="H44" s="175"/>
      <c r="I44" s="175"/>
      <c r="J44" s="175"/>
    </row>
    <row r="45" spans="1:10">
      <c r="A45" s="175"/>
      <c r="B45" s="175"/>
      <c r="C45" s="175"/>
      <c r="D45" s="175"/>
      <c r="E45" s="175"/>
      <c r="F45" s="175"/>
      <c r="G45" s="175"/>
      <c r="H45" s="175"/>
      <c r="I45" s="175"/>
      <c r="J45" s="175"/>
    </row>
    <row r="46" spans="1:10">
      <c r="A46" s="175"/>
      <c r="B46" s="175"/>
      <c r="C46" s="175"/>
      <c r="D46" s="175"/>
      <c r="E46" s="175"/>
      <c r="F46" s="175"/>
      <c r="G46" s="175"/>
      <c r="H46" s="175"/>
      <c r="I46" s="175"/>
      <c r="J46" s="175"/>
    </row>
    <row r="47" spans="1:10">
      <c r="A47" s="175"/>
      <c r="B47" s="175"/>
      <c r="C47" s="175"/>
      <c r="D47" s="175"/>
      <c r="E47" s="175"/>
      <c r="F47" s="175"/>
      <c r="G47" s="175"/>
      <c r="H47" s="175"/>
      <c r="I47" s="175"/>
      <c r="J47" s="175"/>
    </row>
    <row r="48" spans="1:10">
      <c r="A48" s="175"/>
      <c r="B48" s="175"/>
      <c r="C48" s="175"/>
      <c r="D48" s="175"/>
      <c r="E48" s="175"/>
      <c r="F48" s="175"/>
      <c r="G48" s="175"/>
      <c r="H48" s="175"/>
      <c r="I48" s="175"/>
      <c r="J48" s="175"/>
    </row>
    <row r="49" spans="1:10">
      <c r="A49" s="175"/>
      <c r="B49" s="175"/>
      <c r="C49" s="175"/>
      <c r="D49" s="175"/>
      <c r="E49" s="175"/>
      <c r="F49" s="175"/>
      <c r="G49" s="175"/>
      <c r="H49" s="175"/>
      <c r="I49" s="175"/>
      <c r="J49" s="175"/>
    </row>
    <row r="50" spans="1:10">
      <c r="A50" s="175"/>
      <c r="B50" s="175"/>
      <c r="C50" s="175"/>
      <c r="D50" s="175"/>
      <c r="E50" s="175"/>
      <c r="F50" s="175"/>
      <c r="G50" s="175"/>
      <c r="H50" s="175"/>
      <c r="I50" s="175"/>
      <c r="J50" s="175"/>
    </row>
    <row r="51" spans="1:10">
      <c r="A51" s="175"/>
      <c r="B51" s="175"/>
      <c r="C51" s="175"/>
      <c r="D51" s="175"/>
      <c r="E51" s="175"/>
      <c r="F51" s="175"/>
      <c r="G51" s="175"/>
      <c r="H51" s="175"/>
      <c r="I51" s="175"/>
      <c r="J51" s="175"/>
    </row>
    <row r="52" spans="1:10">
      <c r="A52" s="175"/>
      <c r="B52" s="175"/>
      <c r="C52" s="175"/>
      <c r="D52" s="175"/>
      <c r="E52" s="175"/>
      <c r="F52" s="175"/>
      <c r="G52" s="175"/>
      <c r="H52" s="175"/>
      <c r="I52" s="175"/>
      <c r="J52" s="175"/>
    </row>
    <row r="53" spans="1:10">
      <c r="A53" s="175"/>
      <c r="B53" s="175"/>
      <c r="C53" s="175"/>
      <c r="D53" s="175"/>
      <c r="E53" s="175"/>
      <c r="F53" s="175"/>
      <c r="G53" s="175"/>
      <c r="H53" s="175"/>
      <c r="I53" s="175"/>
      <c r="J53" s="175"/>
    </row>
    <row r="54" spans="1:10">
      <c r="A54" s="175"/>
      <c r="B54" s="175"/>
      <c r="C54" s="175"/>
      <c r="D54" s="175"/>
      <c r="E54" s="175"/>
      <c r="F54" s="175"/>
      <c r="G54" s="175"/>
      <c r="H54" s="175"/>
      <c r="I54" s="175"/>
      <c r="J54" s="175"/>
    </row>
    <row r="55" spans="1:10">
      <c r="A55" s="175"/>
      <c r="B55" s="175"/>
      <c r="C55" s="175"/>
      <c r="D55" s="175"/>
      <c r="E55" s="175"/>
      <c r="F55" s="175"/>
      <c r="G55" s="175"/>
      <c r="H55" s="175"/>
      <c r="I55" s="175"/>
      <c r="J55" s="175"/>
    </row>
    <row r="56" spans="1:10">
      <c r="A56" s="175"/>
      <c r="B56" s="175"/>
      <c r="C56" s="175"/>
      <c r="D56" s="175"/>
      <c r="E56" s="175"/>
      <c r="F56" s="175"/>
      <c r="G56" s="175"/>
      <c r="H56" s="175"/>
      <c r="I56" s="175"/>
      <c r="J56" s="175"/>
    </row>
    <row r="57" spans="1:10">
      <c r="A57" s="175"/>
      <c r="B57" s="175"/>
      <c r="C57" s="175"/>
      <c r="D57" s="175"/>
      <c r="E57" s="175"/>
      <c r="F57" s="175"/>
      <c r="G57" s="175"/>
      <c r="H57" s="175"/>
      <c r="I57" s="175"/>
      <c r="J57" s="175"/>
    </row>
    <row r="58" spans="1:10">
      <c r="A58" s="175"/>
      <c r="B58" s="175"/>
      <c r="C58" s="175"/>
      <c r="D58" s="175"/>
      <c r="E58" s="175"/>
      <c r="F58" s="175"/>
      <c r="G58" s="175"/>
      <c r="H58" s="175"/>
      <c r="I58" s="175"/>
      <c r="J58" s="175"/>
    </row>
    <row r="59" spans="1:10">
      <c r="A59" s="175"/>
      <c r="B59" s="175"/>
      <c r="C59" s="175"/>
      <c r="D59" s="175"/>
      <c r="E59" s="175"/>
      <c r="F59" s="175"/>
      <c r="G59" s="175"/>
      <c r="H59" s="175"/>
      <c r="I59" s="175"/>
      <c r="J59" s="175"/>
    </row>
    <row r="60" spans="1:10">
      <c r="A60" s="175"/>
      <c r="B60" s="175"/>
      <c r="C60" s="175"/>
      <c r="D60" s="175"/>
      <c r="E60" s="175"/>
      <c r="F60" s="175"/>
      <c r="G60" s="175"/>
      <c r="H60" s="175"/>
      <c r="I60" s="175"/>
      <c r="J60" s="175"/>
    </row>
    <row r="61" spans="1:10">
      <c r="A61" s="175"/>
      <c r="B61" s="175"/>
      <c r="C61" s="175"/>
      <c r="D61" s="175"/>
      <c r="E61" s="175"/>
      <c r="F61" s="175"/>
      <c r="G61" s="175"/>
      <c r="H61" s="175"/>
      <c r="I61" s="175"/>
      <c r="J61" s="175"/>
    </row>
    <row r="62" spans="1:10">
      <c r="A62" s="175"/>
      <c r="B62" s="175"/>
      <c r="C62" s="175"/>
      <c r="D62" s="175"/>
      <c r="E62" s="175"/>
      <c r="F62" s="175"/>
      <c r="G62" s="175"/>
      <c r="H62" s="175"/>
      <c r="I62" s="175"/>
      <c r="J62" s="175"/>
    </row>
    <row r="63" spans="1:10">
      <c r="A63" s="175"/>
      <c r="B63" s="175"/>
      <c r="C63" s="175"/>
      <c r="D63" s="175"/>
      <c r="E63" s="175"/>
      <c r="F63" s="175"/>
      <c r="G63" s="175"/>
      <c r="H63" s="175"/>
      <c r="I63" s="175"/>
      <c r="J63" s="175"/>
    </row>
    <row r="64" spans="1:10">
      <c r="A64" s="175"/>
      <c r="B64" s="175"/>
      <c r="C64" s="175"/>
      <c r="D64" s="175"/>
      <c r="E64" s="175"/>
      <c r="F64" s="175"/>
      <c r="G64" s="175"/>
      <c r="H64" s="175"/>
      <c r="I64" s="175"/>
      <c r="J64" s="175"/>
    </row>
    <row r="65" spans="1:10">
      <c r="A65" s="175"/>
      <c r="B65" s="175"/>
      <c r="C65" s="175"/>
      <c r="D65" s="175"/>
      <c r="E65" s="175"/>
      <c r="F65" s="175"/>
      <c r="G65" s="175"/>
      <c r="H65" s="175"/>
      <c r="I65" s="175"/>
      <c r="J65" s="175"/>
    </row>
    <row r="66" spans="1:10">
      <c r="A66" s="175"/>
      <c r="B66" s="175"/>
      <c r="C66" s="175"/>
      <c r="D66" s="175"/>
      <c r="E66" s="175"/>
      <c r="F66" s="175"/>
      <c r="G66" s="175"/>
      <c r="H66" s="175"/>
      <c r="I66" s="175"/>
      <c r="J66" s="175"/>
    </row>
  </sheetData>
  <sheetProtection algorithmName="SHA-512" hashValue="jx++0BkrQoO13/jqfJLcXS/JvQlucaXWhtfk2n1ZAwUWOolYNKzXf8FsaXmGOWeAWItLH1ATn18OboQqUzRhaA==" saltValue="NNz76l6b4LnFCEMZg3TZIg==" spinCount="100000" sheet="1" objects="1" scenarios="1"/>
  <mergeCells count="3">
    <mergeCell ref="L6:U6"/>
    <mergeCell ref="L7:U7"/>
    <mergeCell ref="L8:U8"/>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errorStyle="warning" showInputMessage="1" showErrorMessage="1" errorTitle="Invalid Entry" error="Please select a city or town from the list." promptTitle="City or Town" prompt="Please select a city or town from the list." xr:uid="{6B15059A-9C49-48E8-8A23-EE6328407BB4}">
          <x14:formula1>
            <xm:f>'Community Info'!$A$3:$A$177</xm:f>
          </x14:formula1>
          <xm:sqref>I3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5F27-439E-48EB-B32A-ACE1EF2C358A}">
  <sheetPr codeName="Sheet8">
    <tabColor theme="4" tint="0.79998168889431442"/>
  </sheetPr>
  <dimension ref="A1:AS1020"/>
  <sheetViews>
    <sheetView zoomScale="80" zoomScaleNormal="80" workbookViewId="0">
      <pane ySplit="19" topLeftCell="A20" activePane="bottomLeft" state="frozen"/>
      <selection pane="bottomLeft" activeCell="A23" sqref="A23:M23"/>
    </sheetView>
  </sheetViews>
  <sheetFormatPr defaultColWidth="9.140625" defaultRowHeight="14.25"/>
  <cols>
    <col min="1" max="1" width="34.28515625" style="3" customWidth="1"/>
    <col min="2" max="2" width="19.28515625" style="2" bestFit="1" customWidth="1"/>
    <col min="3" max="3" width="32.5703125" style="2" bestFit="1" customWidth="1"/>
    <col min="4" max="4" width="11" style="2" customWidth="1"/>
    <col min="5" max="5" width="42.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5.5703125" style="85" customWidth="1"/>
    <col min="12" max="12" width="15.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7.140625" style="86" customWidth="1"/>
    <col min="31" max="31" width="17.85546875" style="86" customWidth="1"/>
    <col min="32" max="32" width="16" style="86" customWidth="1"/>
    <col min="33" max="33" width="12" style="86" customWidth="1"/>
    <col min="34" max="45" width="9.140625" style="4"/>
    <col min="46" max="16384" width="9.140625" style="1"/>
  </cols>
  <sheetData>
    <row r="1" spans="1:34" ht="15.75">
      <c r="A1" s="467" t="s">
        <v>3</v>
      </c>
      <c r="B1" s="467"/>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6" t="s">
        <v>373</v>
      </c>
      <c r="B2" s="466"/>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ht="15">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ht="15">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4" ht="18">
      <c r="A6" s="290" t="s">
        <v>374</v>
      </c>
      <c r="B6" s="291"/>
      <c r="C6" s="292"/>
      <c r="D6" s="292"/>
      <c r="E6" s="292"/>
      <c r="F6" s="292"/>
      <c r="G6" s="292"/>
      <c r="H6" s="292"/>
      <c r="I6" s="292"/>
      <c r="J6" s="56"/>
      <c r="K6" s="119"/>
      <c r="L6" s="119"/>
      <c r="M6" s="5"/>
      <c r="N6" s="5"/>
      <c r="O6" s="5"/>
      <c r="P6" s="5"/>
      <c r="Q6" s="5"/>
      <c r="R6" s="5"/>
      <c r="S6" s="4"/>
      <c r="T6" s="4"/>
      <c r="U6" s="4"/>
      <c r="V6" s="4"/>
      <c r="W6" s="4"/>
      <c r="X6" s="4"/>
      <c r="Y6" s="4"/>
      <c r="Z6" s="4"/>
      <c r="AA6" s="4"/>
      <c r="AB6" s="4"/>
      <c r="AC6" s="4"/>
      <c r="AD6" s="4"/>
      <c r="AE6" s="4"/>
      <c r="AF6" s="4"/>
      <c r="AG6" s="4"/>
      <c r="AH6" s="66"/>
    </row>
    <row r="7" spans="1:34" ht="18">
      <c r="A7" s="290"/>
      <c r="B7" s="291"/>
      <c r="C7" s="292"/>
      <c r="D7" s="292"/>
      <c r="E7" s="292"/>
      <c r="F7" s="292"/>
      <c r="G7" s="292"/>
      <c r="H7" s="292"/>
      <c r="I7" s="292"/>
      <c r="J7" s="56"/>
      <c r="K7" s="127"/>
      <c r="L7" s="127"/>
      <c r="M7" s="128"/>
      <c r="N7" s="5"/>
      <c r="O7" s="5"/>
      <c r="P7" s="5"/>
      <c r="Q7" s="5"/>
      <c r="R7" s="5"/>
      <c r="S7" s="4"/>
      <c r="T7" s="4"/>
      <c r="U7" s="4"/>
      <c r="V7" s="4"/>
      <c r="W7" s="4"/>
      <c r="X7" s="4"/>
      <c r="Y7" s="4"/>
      <c r="Z7" s="4"/>
      <c r="AA7" s="4"/>
      <c r="AB7" s="4"/>
      <c r="AC7" s="4"/>
      <c r="AD7" s="4"/>
      <c r="AE7" s="4"/>
      <c r="AF7" s="4"/>
      <c r="AG7" s="4"/>
      <c r="AH7" s="66"/>
    </row>
    <row r="8" spans="1:34" ht="15">
      <c r="A8" s="293"/>
      <c r="B8" s="294" t="s">
        <v>14</v>
      </c>
      <c r="C8" s="295"/>
      <c r="D8" s="292"/>
      <c r="E8" s="296"/>
      <c r="F8" s="297" t="s">
        <v>14</v>
      </c>
      <c r="G8" s="297" t="s">
        <v>15</v>
      </c>
      <c r="H8" s="298"/>
      <c r="I8" s="292"/>
      <c r="J8" s="117"/>
      <c r="K8" s="121"/>
      <c r="L8" s="121"/>
      <c r="M8" s="124"/>
      <c r="N8" s="118"/>
      <c r="O8" s="5"/>
      <c r="P8" s="5"/>
      <c r="Q8" s="5"/>
      <c r="R8" s="5"/>
      <c r="S8" s="4"/>
      <c r="T8" s="4"/>
      <c r="U8" s="4"/>
      <c r="V8" s="4"/>
      <c r="W8" s="4"/>
      <c r="X8" s="4"/>
      <c r="Y8" s="4"/>
      <c r="Z8" s="4"/>
      <c r="AA8" s="4"/>
      <c r="AB8" s="4"/>
      <c r="AC8" s="4"/>
      <c r="AD8" s="4"/>
      <c r="AE8" s="4"/>
      <c r="AF8" s="4"/>
      <c r="AG8" s="4"/>
    </row>
    <row r="9" spans="1:34" ht="15.75">
      <c r="A9" s="299" t="s">
        <v>509</v>
      </c>
      <c r="B9" s="300">
        <f>'Checklist District ID'!E57</f>
        <v>21.1455987697572</v>
      </c>
      <c r="C9" s="301"/>
      <c r="D9" s="302"/>
      <c r="E9" s="303" t="s">
        <v>11</v>
      </c>
      <c r="F9" s="304">
        <f>COUNTIF(AD20:AD1020,"y")</f>
        <v>0</v>
      </c>
      <c r="G9" s="305">
        <f>IFERROR(F9/B10,0)</f>
        <v>0</v>
      </c>
      <c r="H9" s="298"/>
      <c r="I9" s="302"/>
      <c r="J9" s="117"/>
      <c r="K9" s="121"/>
      <c r="L9" s="121"/>
      <c r="M9" s="124"/>
      <c r="N9" s="118"/>
      <c r="O9" s="55"/>
      <c r="P9" s="55"/>
      <c r="Q9" s="55"/>
      <c r="R9" s="5"/>
      <c r="S9" s="4"/>
      <c r="T9" s="4"/>
      <c r="U9" s="4"/>
      <c r="V9" s="4"/>
      <c r="W9" s="4"/>
      <c r="X9" s="4"/>
      <c r="Y9" s="4"/>
      <c r="Z9" s="4"/>
      <c r="AA9" s="4"/>
      <c r="AB9" s="4"/>
      <c r="AC9" s="4"/>
      <c r="AD9" s="4"/>
      <c r="AE9" s="4"/>
      <c r="AF9" s="4"/>
      <c r="AG9" s="4"/>
    </row>
    <row r="10" spans="1:34" ht="15.75">
      <c r="A10" s="299" t="s">
        <v>368</v>
      </c>
      <c r="B10" s="300">
        <f>COUNT(A20:A1020)</f>
        <v>3</v>
      </c>
      <c r="C10" s="301"/>
      <c r="D10" s="302"/>
      <c r="E10" s="306" t="s">
        <v>367</v>
      </c>
      <c r="F10" s="300">
        <f>SUMIF(G20:G1020,"Y",AF20:AF1020)</f>
        <v>0</v>
      </c>
      <c r="G10" s="305">
        <f>IFERROR(F10/B13,0)</f>
        <v>0</v>
      </c>
      <c r="H10" s="298"/>
      <c r="I10" s="302"/>
      <c r="J10" s="117"/>
      <c r="K10" s="121"/>
      <c r="L10" s="121"/>
      <c r="M10" s="124"/>
      <c r="N10" s="118"/>
      <c r="O10" s="55"/>
      <c r="P10" s="55"/>
      <c r="Q10" s="55"/>
      <c r="R10" s="5"/>
      <c r="S10" s="4"/>
      <c r="T10" s="4"/>
      <c r="U10" s="4"/>
      <c r="V10" s="4"/>
      <c r="W10" s="4"/>
      <c r="X10" s="4"/>
      <c r="Y10" s="4"/>
      <c r="Z10" s="4"/>
      <c r="AA10" s="4"/>
      <c r="AB10" s="4"/>
      <c r="AC10" s="4"/>
      <c r="AD10" s="4"/>
      <c r="AE10" s="4"/>
      <c r="AF10" s="4"/>
      <c r="AG10" s="4"/>
    </row>
    <row r="11" spans="1:34" ht="15.75">
      <c r="A11" s="299" t="s">
        <v>8</v>
      </c>
      <c r="B11" s="300">
        <f>SUM(H20:H1020)</f>
        <v>21.145598658673997</v>
      </c>
      <c r="C11" s="301"/>
      <c r="D11" s="302"/>
      <c r="E11" s="303" t="s">
        <v>149</v>
      </c>
      <c r="F11" s="304">
        <f>SUM(L20:L1020)</f>
        <v>0</v>
      </c>
      <c r="G11" s="305">
        <f>IFERROR(F11/(SUM(I20:I1020)),0)</f>
        <v>0</v>
      </c>
      <c r="H11" s="298"/>
      <c r="I11" s="302"/>
      <c r="J11" s="117"/>
      <c r="K11" s="118"/>
      <c r="L11" s="118"/>
      <c r="M11" s="118"/>
      <c r="N11" s="118"/>
      <c r="O11" s="55"/>
      <c r="P11" s="55"/>
      <c r="Q11" s="55"/>
      <c r="R11" s="5"/>
      <c r="S11" s="4"/>
      <c r="T11" s="4"/>
      <c r="U11" s="64"/>
      <c r="V11" s="4"/>
      <c r="W11" s="4"/>
      <c r="X11" s="4"/>
      <c r="Y11" s="4"/>
      <c r="Z11" s="4"/>
      <c r="AA11" s="4"/>
      <c r="AB11" s="4"/>
      <c r="AC11" s="4"/>
      <c r="AD11" s="4"/>
      <c r="AE11" s="4"/>
      <c r="AF11" s="4"/>
      <c r="AG11" s="4"/>
    </row>
    <row r="12" spans="1:34" ht="15.75">
      <c r="A12" s="299" t="s">
        <v>13</v>
      </c>
      <c r="B12" s="300">
        <f>SUM(W20:W1020)</f>
        <v>331596.81992530811</v>
      </c>
      <c r="C12" s="301"/>
      <c r="D12" s="302"/>
      <c r="E12" s="303" t="s">
        <v>182</v>
      </c>
      <c r="F12" s="304">
        <f>SUBTOTAL(9,T20:T1020)</f>
        <v>644771.59429920989</v>
      </c>
      <c r="G12" s="305">
        <f>IFERROR(F12/SUM(I20:I1020),0)</f>
        <v>0.7</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4" ht="15.75">
      <c r="A13" s="299" t="s">
        <v>528</v>
      </c>
      <c r="B13" s="300">
        <f>SUM(AF20:AF1020)</f>
        <v>317</v>
      </c>
      <c r="C13" s="301"/>
      <c r="D13" s="302"/>
      <c r="E13" s="303" t="s">
        <v>12</v>
      </c>
      <c r="F13" s="304">
        <f>SUMIF(U20:U1020,"&gt;0")</f>
        <v>165798.40996265403</v>
      </c>
      <c r="G13" s="305">
        <f>IFERROR(F13/SUM(I20:I1020),0)</f>
        <v>0.18000000000000005</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14.991299298338095</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ht="1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70"/>
      <c r="AF18" s="468" t="s">
        <v>10</v>
      </c>
      <c r="AG18" s="470"/>
      <c r="AH18" s="63"/>
      <c r="AI18" s="63"/>
      <c r="AJ18" s="63"/>
      <c r="AK18" s="63"/>
      <c r="AL18" s="63"/>
      <c r="AM18" s="63"/>
      <c r="AN18" s="63"/>
      <c r="AO18" s="63"/>
      <c r="AP18" s="63"/>
      <c r="AQ18" s="63"/>
      <c r="AR18" s="63"/>
      <c r="AS18" s="63"/>
    </row>
    <row r="19" spans="1:45" s="25" customFormat="1" ht="50.2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49</v>
      </c>
      <c r="B20" s="397" t="s">
        <v>582</v>
      </c>
      <c r="C20" s="397" t="s">
        <v>583</v>
      </c>
      <c r="D20" s="397" t="s">
        <v>584</v>
      </c>
      <c r="E20" s="397" t="s">
        <v>538</v>
      </c>
      <c r="F20" s="397" t="s">
        <v>539</v>
      </c>
      <c r="G20" s="397" t="s">
        <v>536</v>
      </c>
      <c r="H20" s="397">
        <v>2.7303731811600001</v>
      </c>
      <c r="I20" s="397">
        <v>118935.055771</v>
      </c>
      <c r="J20" s="397">
        <v>0</v>
      </c>
      <c r="K20" s="397">
        <v>0</v>
      </c>
      <c r="L20" s="397">
        <v>0</v>
      </c>
      <c r="M20" s="397">
        <v>0</v>
      </c>
      <c r="N20" s="313">
        <f>IF(IF(I20&lt;'Checklist Parameters'!$N$22,0,($I20-$L20))&lt;0,0,IF(I20&lt;'Checklist Parameters'!$N$22,0,($I20-$L20)))</f>
        <v>118935.055771</v>
      </c>
      <c r="O20" s="394"/>
      <c r="P20" s="395"/>
      <c r="Q20" s="316">
        <f>IF(O20&lt;&gt;"",O20,N20)</f>
        <v>118935.055771</v>
      </c>
      <c r="R20" s="87">
        <f>IFERROR(L20/I20,0)</f>
        <v>0</v>
      </c>
      <c r="S20" s="87">
        <f>IF('Checklist Parameters'!$N$60&lt;0.2,0.2,'Checklist Parameters'!$N$60)</f>
        <v>0.7</v>
      </c>
      <c r="T20" s="88">
        <f>IF($O20="",IF('Checklist District ID'!$C$43="Y",MAX($R20:$S20)*$I20,SUM($R20:$S20)*$I20),IF(O20&gt;0,Q20*S20))</f>
        <v>83254.539039700001</v>
      </c>
      <c r="U20" s="88">
        <f>IF(Q20&gt;0,((I20-T20)*'Formula Matrix'!$E$41),0)</f>
        <v>21408.310038779997</v>
      </c>
      <c r="V20" s="88">
        <f>IF(Q20=0,0,(I20-T20-U20))</f>
        <v>14272.206692520002</v>
      </c>
      <c r="W20" s="88">
        <f>IF(V20&gt;0,(V20*'Checklist Parameters'!$N$35),0)</f>
        <v>42816.620077560001</v>
      </c>
      <c r="X20" s="85">
        <f>IF($W20/1000&gt;3,(ROUNDDOWN($W20/1000,0)),IF(AND($W20/1000&gt;2.5,$W20/1000&lt;=3),3,0))</f>
        <v>42</v>
      </c>
      <c r="Y20" s="85">
        <f>IF('Checklist Parameters'!$N$102&lt;&gt;"",(I20/43560)*'Checklist Parameters'!$N$102,"N/A")</f>
        <v>40.955597717286501</v>
      </c>
      <c r="Z20" s="85" t="str">
        <f>IF('Checklist Parameters'!$N$58&lt;&gt;"",((I20*'Checklist Parameters'!$N$58)*'Checklist Parameters'!$N$35)/1000,"N/A")</f>
        <v>N/A</v>
      </c>
      <c r="AA20" s="85">
        <f>IF('Checklist Parameters'!$N$101&lt;&gt;"",IFERROR(I20/'Checklist Parameters'!$N$101,0),"N/A")</f>
        <v>69.961797512352945</v>
      </c>
      <c r="AB20" s="85" t="str">
        <f>IF('Checklist Parameters'!$N$43&lt;&gt;"",(I20*'Checklist Parameters'!$N$43)/1000,"N/A")</f>
        <v>N/A</v>
      </c>
      <c r="AC20" s="85">
        <f>IF('Checklist Parameters'!$N$16="",$X20,IF(AND('Checklist Parameters'!$N$16&lt;$X20,'Checklist Parameters'!$N$16&gt;=3),'Checklist Parameters'!$N$16,IF(AND('Checklist Parameters'!$N$16&lt;$X20,'Checklist Parameters'!$N$16&lt;3),0,$X20)))</f>
        <v>42</v>
      </c>
      <c r="AD20" s="85" t="str">
        <f>IF(AND(I20&lt;'Checklist Parameters'!$N$22,$I20&lt;&gt;0),"Y","")</f>
        <v/>
      </c>
      <c r="AE20" s="85" t="str">
        <f>IF($AD20="Y",0,IF('Checklist Parameters'!$N$25="","&lt;no limit&gt;",ROUNDDOWN((($I20-'Checklist Parameters'!$N$24)/'Checklist Parameters'!$N$25)+1,0)))</f>
        <v>&lt;no limit&gt;</v>
      </c>
      <c r="AF20" s="174">
        <f>IF(MIN(X20,Y20,Z20,AA20,AB20,AC20,AE20)&lt;2.5,0,IF(AND(MIN(X20,Y20,Z20,AA20,AB20,AC20,AE20)&gt;=2.5,MIN(X20,Y20,Z20,AA20,AB20,AC20,AE20)&lt;3),3,ROUND(MIN(X20,Y20,Z20,AA20,AB20,AC20,AE20),0)))</f>
        <v>41</v>
      </c>
      <c r="AG20" s="85">
        <f t="shared" ref="AG20:AG83" si="0">IFERROR((43560/$I20)*$AF20,0)</f>
        <v>15.016262349418025</v>
      </c>
    </row>
    <row r="21" spans="1:45">
      <c r="A21" s="396">
        <v>50</v>
      </c>
      <c r="B21" s="397" t="s">
        <v>585</v>
      </c>
      <c r="C21" s="397" t="s">
        <v>586</v>
      </c>
      <c r="D21" s="397" t="s">
        <v>587</v>
      </c>
      <c r="E21" s="397" t="s">
        <v>588</v>
      </c>
      <c r="F21" s="397" t="s">
        <v>589</v>
      </c>
      <c r="G21" s="397" t="s">
        <v>536</v>
      </c>
      <c r="H21" s="397">
        <v>0.92866090891399999</v>
      </c>
      <c r="I21" s="397">
        <v>40452.469192299999</v>
      </c>
      <c r="J21" s="397">
        <v>0</v>
      </c>
      <c r="K21" s="397">
        <v>0</v>
      </c>
      <c r="L21" s="397">
        <v>0</v>
      </c>
      <c r="M21" s="397">
        <v>0</v>
      </c>
      <c r="N21" s="313">
        <f>IF(IF(I21&lt;'Checklist Parameters'!$N$22,0,($I21-$L21))&lt;0,0,IF(I21&lt;'Checklist Parameters'!$N$22,0,($I21-$L21)))</f>
        <v>40452.469192299999</v>
      </c>
      <c r="O21" s="394"/>
      <c r="P21" s="395"/>
      <c r="Q21" s="316">
        <f t="shared" ref="Q21:Q84" si="1">IF(O21&lt;&gt;"",O21,N21)</f>
        <v>40452.469192299999</v>
      </c>
      <c r="R21" s="87">
        <f t="shared" ref="R21:R84" si="2">IFERROR(L21/I21,0)</f>
        <v>0</v>
      </c>
      <c r="S21" s="87">
        <f>IF('Checklist Parameters'!$N$60&lt;0.2,0.2,'Checklist Parameters'!$N$60)</f>
        <v>0.7</v>
      </c>
      <c r="T21" s="88">
        <f>IF($O21="",IF('Checklist District ID'!$C$43="Y",MAX($R21:$S21)*$I21,SUM($R21:$S21)*$I21),IF(O21&gt;0,Q21*S21))</f>
        <v>28316.728434609999</v>
      </c>
      <c r="U21" s="88">
        <f>IF(Q21&gt;0,((I21-T21)*'Formula Matrix'!$E$41),0)</f>
        <v>7281.4444546140003</v>
      </c>
      <c r="V21" s="88">
        <f t="shared" ref="V21:V84" si="3">IF(Q21=0,0,(I21-T21-U21))</f>
        <v>4854.2963030760002</v>
      </c>
      <c r="W21" s="88">
        <f>IF(V21&gt;0,(V21*'Checklist Parameters'!$N$35),0)</f>
        <v>14562.888909228001</v>
      </c>
      <c r="X21" s="85">
        <f t="shared" ref="X21:X84" si="4">IF($W21/1000&gt;3,(ROUNDDOWN($W21/1000,0)),IF(AND($W21/1000&gt;2.5,$W21/1000&lt;=3),3,0))</f>
        <v>14</v>
      </c>
      <c r="Y21" s="85">
        <f>IF('Checklist Parameters'!$N$102&lt;&gt;"",(I21/43560)*'Checklist Parameters'!$N$102,"N/A")</f>
        <v>13.929913633712122</v>
      </c>
      <c r="Z21" s="85" t="str">
        <f>IF('Checklist Parameters'!$N$58&lt;&gt;"",((I21*'Checklist Parameters'!$N$58)*'Checklist Parameters'!$N$35)/1000,"N/A")</f>
        <v>N/A</v>
      </c>
      <c r="AA21" s="85">
        <f>IF('Checklist Parameters'!$N$101&lt;&gt;"",IFERROR(I21/'Checklist Parameters'!$N$101,0),"N/A")</f>
        <v>23.795570113117648</v>
      </c>
      <c r="AB21" s="85" t="str">
        <f>IF('Checklist Parameters'!$N$43&lt;&gt;"",(I21*'Checklist Parameters'!$N$43)/1000,"N/A")</f>
        <v>N/A</v>
      </c>
      <c r="AC21" s="85">
        <f>IF('Checklist Parameters'!$N$16="",$X21,IF(AND('Checklist Parameters'!$N$16&lt;$X21,'Checklist Parameters'!$N$16&gt;=3),'Checklist Parameters'!$N$16,IF(AND('Checklist Parameters'!$N$16&lt;$X21,'Checklist Parameters'!$N$16&lt;3),0,$X21)))</f>
        <v>14</v>
      </c>
      <c r="AD21" s="85" t="str">
        <f>IF(AND(I21&lt;'Checklist Parameters'!$N$22,$I21&lt;&gt;0),"Y","")</f>
        <v/>
      </c>
      <c r="AE21" s="85" t="str">
        <f>IF($AD21="Y",0,IF('Checklist Parameters'!$N$25="","&lt;no limit&gt;",ROUNDDOWN((($I21-'Checklist Parameters'!$N$24)/'Checklist Parameters'!$N$25)+1,0)))</f>
        <v>&lt;no limit&gt;</v>
      </c>
      <c r="AF21" s="174">
        <f t="shared" ref="AF21:AF84" si="5">IF(MIN(X21,Y21,Z21,AA21,AB21,AC21,AE21)&lt;2.5,0,IF(AND(MIN(X21,Y21,Z21,AA21,AB21,AC21,AE21)&gt;=2.5,MIN(X21,Y21,Z21,AA21,AB21,AC21,AE21)&lt;3),3,ROUND(MIN(X21,Y21,Z21,AA21,AB21,AC21,AE21),0)))</f>
        <v>14</v>
      </c>
      <c r="AG21" s="85">
        <f t="shared" si="0"/>
        <v>15.075470352649848</v>
      </c>
    </row>
    <row r="22" spans="1:45">
      <c r="A22" s="396">
        <v>52</v>
      </c>
      <c r="B22" s="397" t="s">
        <v>590</v>
      </c>
      <c r="C22" s="397" t="s">
        <v>565</v>
      </c>
      <c r="D22" s="397" t="s">
        <v>591</v>
      </c>
      <c r="E22" s="397" t="s">
        <v>560</v>
      </c>
      <c r="F22" s="397" t="s">
        <v>561</v>
      </c>
      <c r="G22" s="397" t="s">
        <v>536</v>
      </c>
      <c r="H22" s="397">
        <v>17.486564568599999</v>
      </c>
      <c r="I22" s="397">
        <v>761714.75260699994</v>
      </c>
      <c r="J22" s="397">
        <v>0</v>
      </c>
      <c r="K22" s="397">
        <v>0</v>
      </c>
      <c r="L22" s="397">
        <v>0</v>
      </c>
      <c r="M22" s="397">
        <v>0</v>
      </c>
      <c r="N22" s="313">
        <f>IF(IF(I22&lt;'Checklist Parameters'!$N$22,0,($I22-$L22))&lt;0,0,IF(I22&lt;'Checklist Parameters'!$N$22,0,($I22-$L22)))</f>
        <v>761714.75260699994</v>
      </c>
      <c r="O22" s="394"/>
      <c r="P22" s="395"/>
      <c r="Q22" s="316">
        <f t="shared" si="1"/>
        <v>761714.75260699994</v>
      </c>
      <c r="R22" s="87">
        <f t="shared" si="2"/>
        <v>0</v>
      </c>
      <c r="S22" s="87">
        <f>IF('Checklist Parameters'!$N$60&lt;0.2,0.2,'Checklist Parameters'!$N$60)</f>
        <v>0.7</v>
      </c>
      <c r="T22" s="88">
        <f>IF($O22="",IF('Checklist District ID'!$C$43="Y",MAX($R22:$S22)*$I22,SUM($R22:$S22)*$I22),IF(O22&gt;0,Q22*S22))</f>
        <v>533200.32682489988</v>
      </c>
      <c r="U22" s="88">
        <f>IF(Q22&gt;0,((I22-T22)*'Formula Matrix'!$E$41),0)</f>
        <v>137108.65546926003</v>
      </c>
      <c r="V22" s="88">
        <f t="shared" si="3"/>
        <v>91405.770312840032</v>
      </c>
      <c r="W22" s="88">
        <f>IF(V22&gt;0,(V22*'Checklist Parameters'!$N$35),0)</f>
        <v>274217.31093852012</v>
      </c>
      <c r="X22" s="85">
        <f t="shared" si="4"/>
        <v>274</v>
      </c>
      <c r="Y22" s="85">
        <f>IF('Checklist Parameters'!$N$102&lt;&gt;"",(I22/43560)*'Checklist Parameters'!$N$102,"N/A")</f>
        <v>262.29846852858128</v>
      </c>
      <c r="Z22" s="85" t="str">
        <f>IF('Checklist Parameters'!$N$58&lt;&gt;"",((I22*'Checklist Parameters'!$N$58)*'Checklist Parameters'!$N$35)/1000,"N/A")</f>
        <v>N/A</v>
      </c>
      <c r="AA22" s="85">
        <f>IF('Checklist Parameters'!$N$101&lt;&gt;"",IFERROR(I22/'Checklist Parameters'!$N$101,0),"N/A")</f>
        <v>448.06750153352937</v>
      </c>
      <c r="AB22" s="85" t="str">
        <f>IF('Checklist Parameters'!$N$43&lt;&gt;"",(I22*'Checklist Parameters'!$N$43)/1000,"N/A")</f>
        <v>N/A</v>
      </c>
      <c r="AC22" s="85">
        <f>IF('Checklist Parameters'!$N$16="",$X22,IF(AND('Checklist Parameters'!$N$16&lt;$X22,'Checklist Parameters'!$N$16&gt;=3),'Checklist Parameters'!$N$16,IF(AND('Checklist Parameters'!$N$16&lt;$X22,'Checklist Parameters'!$N$16&lt;3),0,$X22)))</f>
        <v>274</v>
      </c>
      <c r="AD22" s="85" t="str">
        <f>IF(AND(I22&lt;'Checklist Parameters'!$N$22,$I22&lt;&gt;0),"Y","")</f>
        <v/>
      </c>
      <c r="AE22" s="85" t="str">
        <f>IF($AD22="Y",0,IF('Checklist Parameters'!$N$25="","&lt;no limit&gt;",ROUNDDOWN((($I22-'Checklist Parameters'!$N$24)/'Checklist Parameters'!$N$25)+1,0)))</f>
        <v>&lt;no limit&gt;</v>
      </c>
      <c r="AF22" s="174">
        <f t="shared" si="5"/>
        <v>262</v>
      </c>
      <c r="AG22" s="85">
        <f t="shared" si="0"/>
        <v>14.982931551397026</v>
      </c>
    </row>
    <row r="23" spans="1:45">
      <c r="A23" s="396"/>
      <c r="B23" s="397"/>
      <c r="C23" s="397"/>
      <c r="D23" s="397"/>
      <c r="E23" s="397"/>
      <c r="F23" s="397"/>
      <c r="G23" s="397"/>
      <c r="H23" s="397"/>
      <c r="I23" s="397"/>
      <c r="J23" s="397"/>
      <c r="K23" s="397"/>
      <c r="L23" s="397"/>
      <c r="M23" s="397"/>
      <c r="N23" s="313">
        <f>IF(IF(I23&lt;'Checklist Parameters'!$N$22,0,($I23-$L23))&lt;0,0,IF(I23&lt;'Checklist Parameters'!$N$22,0,($I23-$L23)))</f>
        <v>0</v>
      </c>
      <c r="O23" s="394"/>
      <c r="P23" s="395"/>
      <c r="Q23" s="316">
        <f t="shared" si="1"/>
        <v>0</v>
      </c>
      <c r="R23" s="87">
        <f t="shared" si="2"/>
        <v>0</v>
      </c>
      <c r="S23" s="87">
        <f>IF('Checklist Parameters'!$N$60&lt;0.2,0.2,'Checklist Parameters'!$N$60)</f>
        <v>0.7</v>
      </c>
      <c r="T23" s="88">
        <f>IF($O23="",IF('Checklist District ID'!$C$43="Y",MAX($R23:$S23)*$I23,SUM($R23:$S23)*$I23),IF(O23&gt;0,Q23*S23))</f>
        <v>0</v>
      </c>
      <c r="U23" s="88">
        <f>IF(Q23&gt;0,((I23-T23)*'Formula Matrix'!$E$41),0)</f>
        <v>0</v>
      </c>
      <c r="V23" s="88">
        <f t="shared" si="3"/>
        <v>0</v>
      </c>
      <c r="W23" s="88">
        <f>IF(V23&gt;0,(V23*'Checklist Parameters'!$N$35),0)</f>
        <v>0</v>
      </c>
      <c r="X23" s="85">
        <f t="shared" si="4"/>
        <v>0</v>
      </c>
      <c r="Y23" s="85">
        <f>IF('Checklist Parameters'!$N$102&lt;&gt;"",(I23/43560)*'Checklist Parameters'!$N$102,"N/A")</f>
        <v>0</v>
      </c>
      <c r="Z23" s="85" t="str">
        <f>IF('Checklist Parameters'!$N$58&lt;&gt;"",((I23*'Checklist Parameters'!$N$58)*'Checklist Parameters'!$N$35)/1000,"N/A")</f>
        <v>N/A</v>
      </c>
      <c r="AA23" s="85">
        <f>IF('Checklist Parameters'!$N$101&lt;&gt;"",IFERROR(I23/'Checklist Parameters'!$N$101,0),"N/A")</f>
        <v>0</v>
      </c>
      <c r="AB23" s="85" t="str">
        <f>IF('Checklist Parameters'!$N$43&lt;&gt;"",(I23*'Checklist Parameters'!$N$43)/1000,"N/A")</f>
        <v>N/A</v>
      </c>
      <c r="AC23" s="85">
        <f>IF('Checklist Parameters'!$N$16="",$X23,IF(AND('Checklist Parameters'!$N$16&lt;$X23,'Checklist Parameters'!$N$16&gt;=3),'Checklist Parameters'!$N$16,IF(AND('Checklist Parameters'!$N$16&lt;$X23,'Checklist Parameters'!$N$16&lt;3),0,$X23)))</f>
        <v>0</v>
      </c>
      <c r="AD23" s="85" t="str">
        <f>IF(AND(I23&lt;'Checklist Parameters'!$N$22,$I23&lt;&gt;0),"Y","")</f>
        <v/>
      </c>
      <c r="AE23" s="85" t="str">
        <f>IF($AD23="Y",0,IF('Checklist Parameters'!$N$25="","&lt;no limit&gt;",ROUNDDOWN((($I23-'Checklist Parameters'!$N$24)/'Checklist Parameters'!$N$25)+1,0)))</f>
        <v>&lt;no limit&gt;</v>
      </c>
      <c r="AF23" s="174">
        <f t="shared" si="5"/>
        <v>0</v>
      </c>
      <c r="AG23" s="85">
        <f t="shared" si="0"/>
        <v>0</v>
      </c>
    </row>
    <row r="24" spans="1:45">
      <c r="A24" s="396"/>
      <c r="B24" s="397"/>
      <c r="C24" s="397"/>
      <c r="D24" s="397"/>
      <c r="E24" s="397"/>
      <c r="F24" s="397"/>
      <c r="G24" s="397"/>
      <c r="H24" s="397"/>
      <c r="I24" s="397"/>
      <c r="J24" s="397"/>
      <c r="K24" s="397"/>
      <c r="L24" s="397"/>
      <c r="M24" s="397"/>
      <c r="N24" s="313">
        <f>IF(IF(I24&lt;'Checklist Parameters'!$N$22,0,($I24-$L24))&lt;0,0,IF(I24&lt;'Checklist Parameters'!$N$22,0,($I24-$L24)))</f>
        <v>0</v>
      </c>
      <c r="O24" s="394"/>
      <c r="P24" s="395"/>
      <c r="Q24" s="316">
        <f t="shared" si="1"/>
        <v>0</v>
      </c>
      <c r="R24" s="87">
        <f t="shared" si="2"/>
        <v>0</v>
      </c>
      <c r="S24" s="87">
        <f>IF('Checklist Parameters'!$N$60&lt;0.2,0.2,'Checklist Parameters'!$N$60)</f>
        <v>0.7</v>
      </c>
      <c r="T24" s="88">
        <f>IF($O24="",IF('Checklist District ID'!$C$43="Y",MAX($R24:$S24)*$I24,SUM($R24:$S24)*$I24),IF(O24&gt;0,Q24*S24))</f>
        <v>0</v>
      </c>
      <c r="U24" s="88">
        <f>IF(Q24&gt;0,((I24-T24)*'Formula Matrix'!$E$41),0)</f>
        <v>0</v>
      </c>
      <c r="V24" s="88">
        <f t="shared" si="3"/>
        <v>0</v>
      </c>
      <c r="W24" s="88">
        <f>IF(V24&gt;0,(V24*'Checklist Parameters'!$N$35),0)</f>
        <v>0</v>
      </c>
      <c r="X24" s="85">
        <f t="shared" si="4"/>
        <v>0</v>
      </c>
      <c r="Y24" s="85">
        <f>IF('Checklist Parameters'!$N$102&lt;&gt;"",(I24/43560)*'Checklist Parameters'!$N$102,"N/A")</f>
        <v>0</v>
      </c>
      <c r="Z24" s="85" t="str">
        <f>IF('Checklist Parameters'!$N$58&lt;&gt;"",((I24*'Checklist Parameters'!$N$58)*'Checklist Parameters'!$N$35)/1000,"N/A")</f>
        <v>N/A</v>
      </c>
      <c r="AA24" s="85">
        <f>IF('Checklist Parameters'!$N$101&lt;&gt;"",IFERROR(I24/'Checklist Parameters'!$N$101,0),"N/A")</f>
        <v>0</v>
      </c>
      <c r="AB24" s="85" t="str">
        <f>IF('Checklist Parameters'!$N$43&lt;&gt;"",(I24*'Checklist Parameters'!$N$43)/1000,"N/A")</f>
        <v>N/A</v>
      </c>
      <c r="AC24" s="85">
        <f>IF('Checklist Parameters'!$N$16="",$X24,IF(AND('Checklist Parameters'!$N$16&lt;$X24,'Checklist Parameters'!$N$16&gt;=3),'Checklist Parameters'!$N$16,IF(AND('Checklist Parameters'!$N$16&lt;$X24,'Checklist Parameters'!$N$16&lt;3),0,$X24)))</f>
        <v>0</v>
      </c>
      <c r="AD24" s="85" t="str">
        <f>IF(AND(I24&lt;'Checklist Parameters'!$N$22,$I24&lt;&gt;0),"Y","")</f>
        <v/>
      </c>
      <c r="AE24" s="85" t="str">
        <f>IF($AD24="Y",0,IF('Checklist Parameters'!$N$25="","&lt;no limit&gt;",ROUNDDOWN((($I24-'Checklist Parameters'!$N$24)/'Checklist Parameters'!$N$25)+1,0)))</f>
        <v>&lt;no limit&gt;</v>
      </c>
      <c r="AF24" s="174">
        <f t="shared" si="5"/>
        <v>0</v>
      </c>
      <c r="AG24" s="85">
        <f t="shared" si="0"/>
        <v>0</v>
      </c>
    </row>
    <row r="25" spans="1:45">
      <c r="A25" s="396"/>
      <c r="B25" s="397"/>
      <c r="C25" s="397"/>
      <c r="D25" s="397"/>
      <c r="E25" s="397"/>
      <c r="F25" s="397"/>
      <c r="G25" s="397"/>
      <c r="H25" s="397"/>
      <c r="I25" s="397"/>
      <c r="J25" s="397"/>
      <c r="K25" s="397"/>
      <c r="L25" s="397"/>
      <c r="M25" s="397"/>
      <c r="N25" s="313">
        <f>IF(IF(I25&lt;'Checklist Parameters'!$N$22,0,($I25-$L25))&lt;0,0,IF(I25&lt;'Checklist Parameters'!$N$22,0,($I25-$L25)))</f>
        <v>0</v>
      </c>
      <c r="O25" s="394"/>
      <c r="P25" s="395"/>
      <c r="Q25" s="316">
        <f t="shared" si="1"/>
        <v>0</v>
      </c>
      <c r="R25" s="87">
        <f t="shared" si="2"/>
        <v>0</v>
      </c>
      <c r="S25" s="87">
        <f>IF('Checklist Parameters'!$N$60&lt;0.2,0.2,'Checklist Parameters'!$N$60)</f>
        <v>0.7</v>
      </c>
      <c r="T25" s="88">
        <f>IF($O25="",IF('Checklist District ID'!$C$43="Y",MAX($R25:$S25)*$I25,SUM($R25:$S25)*$I25),IF(O25&gt;0,Q25*S25))</f>
        <v>0</v>
      </c>
      <c r="U25" s="88">
        <f>IF(Q25&gt;0,((I25-T25)*'Formula Matrix'!$E$41),0)</f>
        <v>0</v>
      </c>
      <c r="V25" s="88">
        <f t="shared" si="3"/>
        <v>0</v>
      </c>
      <c r="W25" s="88">
        <f>IF(V25&gt;0,(V25*'Checklist Parameters'!$N$35),0)</f>
        <v>0</v>
      </c>
      <c r="X25" s="85">
        <f t="shared" si="4"/>
        <v>0</v>
      </c>
      <c r="Y25" s="85">
        <f>IF('Checklist Parameters'!$N$102&lt;&gt;"",(I25/43560)*'Checklist Parameters'!$N$102,"N/A")</f>
        <v>0</v>
      </c>
      <c r="Z25" s="85" t="str">
        <f>IF('Checklist Parameters'!$N$58&lt;&gt;"",((I25*'Checklist Parameters'!$N$58)*'Checklist Parameters'!$N$35)/1000,"N/A")</f>
        <v>N/A</v>
      </c>
      <c r="AA25" s="85">
        <f>IF('Checklist Parameters'!$N$101&lt;&gt;"",IFERROR(I25/'Checklist Parameters'!$N$101,0),"N/A")</f>
        <v>0</v>
      </c>
      <c r="AB25" s="85" t="str">
        <f>IF('Checklist Parameters'!$N$43&lt;&gt;"",(I25*'Checklist Parameters'!$N$43)/1000,"N/A")</f>
        <v>N/A</v>
      </c>
      <c r="AC25" s="85">
        <f>IF('Checklist Parameters'!$N$16="",$X25,IF(AND('Checklist Parameters'!$N$16&lt;$X25,'Checklist Parameters'!$N$16&gt;=3),'Checklist Parameters'!$N$16,IF(AND('Checklist Parameters'!$N$16&lt;$X25,'Checklist Parameters'!$N$16&lt;3),0,$X25)))</f>
        <v>0</v>
      </c>
      <c r="AD25" s="85" t="str">
        <f>IF(AND(I25&lt;'Checklist Parameters'!$N$22,$I25&lt;&gt;0),"Y","")</f>
        <v/>
      </c>
      <c r="AE25" s="85" t="str">
        <f>IF($AD25="Y",0,IF('Checklist Parameters'!$N$25="","&lt;no limit&gt;",ROUNDDOWN((($I25-'Checklist Parameters'!$N$24)/'Checklist Parameters'!$N$25)+1,0)))</f>
        <v>&lt;no limit&gt;</v>
      </c>
      <c r="AF25" s="174">
        <f t="shared" si="5"/>
        <v>0</v>
      </c>
      <c r="AG25" s="85">
        <f t="shared" si="0"/>
        <v>0</v>
      </c>
    </row>
    <row r="26" spans="1:45">
      <c r="A26" s="396"/>
      <c r="B26" s="397"/>
      <c r="C26" s="397"/>
      <c r="D26" s="397"/>
      <c r="E26" s="397"/>
      <c r="F26" s="397"/>
      <c r="G26" s="397"/>
      <c r="H26" s="397"/>
      <c r="I26" s="397"/>
      <c r="J26" s="397"/>
      <c r="K26" s="397"/>
      <c r="L26" s="397"/>
      <c r="M26" s="397"/>
      <c r="N26" s="313">
        <f>IF(IF(I26&lt;'Checklist Parameters'!$N$22,0,($I26-$L26))&lt;0,0,IF(I26&lt;'Checklist Parameters'!$N$22,0,($I26-$L26)))</f>
        <v>0</v>
      </c>
      <c r="O26" s="394"/>
      <c r="P26" s="395"/>
      <c r="Q26" s="316">
        <f t="shared" si="1"/>
        <v>0</v>
      </c>
      <c r="R26" s="87">
        <f t="shared" si="2"/>
        <v>0</v>
      </c>
      <c r="S26" s="87">
        <f>IF('Checklist Parameters'!$N$60&lt;0.2,0.2,'Checklist Parameters'!$N$60)</f>
        <v>0.7</v>
      </c>
      <c r="T26" s="88">
        <f>IF($O26="",IF('Checklist District ID'!$C$43="Y",MAX($R26:$S26)*$I26,SUM($R26:$S26)*$I26),IF(O26&gt;0,Q26*S26))</f>
        <v>0</v>
      </c>
      <c r="U26" s="88">
        <f>IF(Q26&gt;0,((I26-T26)*'Formula Matrix'!$E$41),0)</f>
        <v>0</v>
      </c>
      <c r="V26" s="88">
        <f t="shared" si="3"/>
        <v>0</v>
      </c>
      <c r="W26" s="88">
        <f>IF(V26&gt;0,(V26*'Checklist Parameters'!$N$35),0)</f>
        <v>0</v>
      </c>
      <c r="X26" s="85">
        <f t="shared" si="4"/>
        <v>0</v>
      </c>
      <c r="Y26" s="85">
        <f>IF('Checklist Parameters'!$N$102&lt;&gt;"",(I26/43560)*'Checklist Parameters'!$N$102,"N/A")</f>
        <v>0</v>
      </c>
      <c r="Z26" s="85" t="str">
        <f>IF('Checklist Parameters'!$N$58&lt;&gt;"",((I26*'Checklist Parameters'!$N$58)*'Checklist Parameters'!$N$35)/1000,"N/A")</f>
        <v>N/A</v>
      </c>
      <c r="AA26" s="85">
        <f>IF('Checklist Parameters'!$N$101&lt;&gt;"",IFERROR(I26/'Checklist Parameters'!$N$101,0),"N/A")</f>
        <v>0</v>
      </c>
      <c r="AB26" s="85" t="str">
        <f>IF('Checklist Parameters'!$N$43&lt;&gt;"",(I26*'Checklist Parameters'!$N$43)/1000,"N/A")</f>
        <v>N/A</v>
      </c>
      <c r="AC26" s="85">
        <f>IF('Checklist Parameters'!$N$16="",$X26,IF(AND('Checklist Parameters'!$N$16&lt;$X26,'Checklist Parameters'!$N$16&gt;=3),'Checklist Parameters'!$N$16,IF(AND('Checklist Parameters'!$N$16&lt;$X26,'Checklist Parameters'!$N$16&lt;3),0,$X26)))</f>
        <v>0</v>
      </c>
      <c r="AD26" s="85" t="str">
        <f>IF(AND(I26&lt;'Checklist Parameters'!$N$22,$I26&lt;&gt;0),"Y","")</f>
        <v/>
      </c>
      <c r="AE26" s="85" t="str">
        <f>IF($AD26="Y",0,IF('Checklist Parameters'!$N$25="","&lt;no limit&gt;",ROUNDDOWN((($I26-'Checklist Parameters'!$N$24)/'Checklist Parameters'!$N$25)+1,0)))</f>
        <v>&lt;no limit&gt;</v>
      </c>
      <c r="AF26" s="174">
        <f t="shared" si="5"/>
        <v>0</v>
      </c>
      <c r="AG26" s="85">
        <f t="shared" si="0"/>
        <v>0</v>
      </c>
    </row>
    <row r="27" spans="1:45">
      <c r="A27" s="396"/>
      <c r="B27" s="397"/>
      <c r="C27" s="397"/>
      <c r="D27" s="397"/>
      <c r="E27" s="397"/>
      <c r="F27" s="397"/>
      <c r="G27" s="397"/>
      <c r="H27" s="397"/>
      <c r="I27" s="397"/>
      <c r="J27" s="397"/>
      <c r="K27" s="397"/>
      <c r="L27" s="397"/>
      <c r="M27" s="397"/>
      <c r="N27" s="313">
        <f>IF(IF(I27&lt;'Checklist Parameters'!$N$22,0,($I27-$L27))&lt;0,0,IF(I27&lt;'Checklist Parameters'!$N$22,0,($I27-$L27)))</f>
        <v>0</v>
      </c>
      <c r="O27" s="394"/>
      <c r="P27" s="395"/>
      <c r="Q27" s="316">
        <f t="shared" si="1"/>
        <v>0</v>
      </c>
      <c r="R27" s="87">
        <f t="shared" si="2"/>
        <v>0</v>
      </c>
      <c r="S27" s="87">
        <f>IF('Checklist Parameters'!$N$60&lt;0.2,0.2,'Checklist Parameters'!$N$60)</f>
        <v>0.7</v>
      </c>
      <c r="T27" s="88">
        <f>IF($O27="",IF('Checklist District ID'!$C$43="Y",MAX($R27:$S27)*$I27,SUM($R27:$S27)*$I27),IF(O27&gt;0,Q27*S27))</f>
        <v>0</v>
      </c>
      <c r="U27" s="88">
        <f>IF(Q27&gt;0,((I27-T27)*'Formula Matrix'!$E$41),0)</f>
        <v>0</v>
      </c>
      <c r="V27" s="88">
        <f t="shared" si="3"/>
        <v>0</v>
      </c>
      <c r="W27" s="88">
        <f>IF(V27&gt;0,(V27*'Checklist Parameters'!$N$35),0)</f>
        <v>0</v>
      </c>
      <c r="X27" s="85">
        <f t="shared" si="4"/>
        <v>0</v>
      </c>
      <c r="Y27" s="85">
        <f>IF('Checklist Parameters'!$N$102&lt;&gt;"",(I27/43560)*'Checklist Parameters'!$N$102,"N/A")</f>
        <v>0</v>
      </c>
      <c r="Z27" s="85" t="str">
        <f>IF('Checklist Parameters'!$N$58&lt;&gt;"",((I27*'Checklist Parameters'!$N$58)*'Checklist Parameters'!$N$35)/1000,"N/A")</f>
        <v>N/A</v>
      </c>
      <c r="AA27" s="85">
        <f>IF('Checklist Parameters'!$N$101&lt;&gt;"",IFERROR(I27/'Checklist Parameters'!$N$101,0),"N/A")</f>
        <v>0</v>
      </c>
      <c r="AB27" s="85" t="str">
        <f>IF('Checklist Parameters'!$N$43&lt;&gt;"",(I27*'Checklist Parameters'!$N$43)/1000,"N/A")</f>
        <v>N/A</v>
      </c>
      <c r="AC27" s="85">
        <f>IF('Checklist Parameters'!$N$16="",$X27,IF(AND('Checklist Parameters'!$N$16&lt;$X27,'Checklist Parameters'!$N$16&gt;=3),'Checklist Parameters'!$N$16,IF(AND('Checklist Parameters'!$N$16&lt;$X27,'Checklist Parameters'!$N$16&lt;3),0,$X27)))</f>
        <v>0</v>
      </c>
      <c r="AD27" s="85" t="str">
        <f>IF(AND(I27&lt;'Checklist Parameters'!$N$22,$I27&lt;&gt;0),"Y","")</f>
        <v/>
      </c>
      <c r="AE27" s="85" t="str">
        <f>IF($AD27="Y",0,IF('Checklist Parameters'!$N$25="","&lt;no limit&gt;",ROUNDDOWN((($I27-'Checklist Parameters'!$N$24)/'Checklist Parameters'!$N$25)+1,0)))</f>
        <v>&lt;no limit&gt;</v>
      </c>
      <c r="AF27" s="174">
        <f t="shared" si="5"/>
        <v>0</v>
      </c>
      <c r="AG27" s="85">
        <f t="shared" si="0"/>
        <v>0</v>
      </c>
    </row>
    <row r="28" spans="1:45">
      <c r="A28" s="396"/>
      <c r="B28" s="397"/>
      <c r="C28" s="397"/>
      <c r="D28" s="397"/>
      <c r="E28" s="397"/>
      <c r="F28" s="397"/>
      <c r="G28" s="397"/>
      <c r="H28" s="397"/>
      <c r="I28" s="397"/>
      <c r="J28" s="397"/>
      <c r="K28" s="397"/>
      <c r="L28" s="397"/>
      <c r="M28" s="397"/>
      <c r="N28" s="313">
        <f>IF(IF(I28&lt;'Checklist Parameters'!$N$22,0,($I28-$L28))&lt;0,0,IF(I28&lt;'Checklist Parameters'!$N$22,0,($I28-$L28)))</f>
        <v>0</v>
      </c>
      <c r="O28" s="394"/>
      <c r="P28" s="395"/>
      <c r="Q28" s="316">
        <f t="shared" si="1"/>
        <v>0</v>
      </c>
      <c r="R28" s="87">
        <f t="shared" si="2"/>
        <v>0</v>
      </c>
      <c r="S28" s="87">
        <f>IF('Checklist Parameters'!$N$60&lt;0.2,0.2,'Checklist Parameters'!$N$60)</f>
        <v>0.7</v>
      </c>
      <c r="T28" s="88">
        <f>IF($O28="",IF('Checklist District ID'!$C$43="Y",MAX($R28:$S28)*$I28,SUM($R28:$S28)*$I28),IF(O28&gt;0,Q28*S28))</f>
        <v>0</v>
      </c>
      <c r="U28" s="88">
        <f>IF(Q28&gt;0,((I28-T28)*'Formula Matrix'!$E$41),0)</f>
        <v>0</v>
      </c>
      <c r="V28" s="88">
        <f t="shared" si="3"/>
        <v>0</v>
      </c>
      <c r="W28" s="88">
        <f>IF(V28&gt;0,(V28*'Checklist Parameters'!$N$35),0)</f>
        <v>0</v>
      </c>
      <c r="X28" s="85">
        <f t="shared" si="4"/>
        <v>0</v>
      </c>
      <c r="Y28" s="85">
        <f>IF('Checklist Parameters'!$N$102&lt;&gt;"",(I28/43560)*'Checklist Parameters'!$N$102,"N/A")</f>
        <v>0</v>
      </c>
      <c r="Z28" s="85" t="str">
        <f>IF('Checklist Parameters'!$N$58&lt;&gt;"",((I28*'Checklist Parameters'!$N$58)*'Checklist Parameters'!$N$35)/1000,"N/A")</f>
        <v>N/A</v>
      </c>
      <c r="AA28" s="85">
        <f>IF('Checklist Parameters'!$N$101&lt;&gt;"",IFERROR(I28/'Checklist Parameters'!$N$101,0),"N/A")</f>
        <v>0</v>
      </c>
      <c r="AB28" s="85" t="str">
        <f>IF('Checklist Parameters'!$N$43&lt;&gt;"",(I28*'Checklist Parameters'!$N$43)/1000,"N/A")</f>
        <v>N/A</v>
      </c>
      <c r="AC28" s="85">
        <f>IF('Checklist Parameters'!$N$16="",$X28,IF(AND('Checklist Parameters'!$N$16&lt;$X28,'Checklist Parameters'!$N$16&gt;=3),'Checklist Parameters'!$N$16,IF(AND('Checklist Parameters'!$N$16&lt;$X28,'Checklist Parameters'!$N$16&lt;3),0,$X28)))</f>
        <v>0</v>
      </c>
      <c r="AD28" s="85" t="str">
        <f>IF(AND(I28&lt;'Checklist Parameters'!$N$22,$I28&lt;&gt;0),"Y","")</f>
        <v/>
      </c>
      <c r="AE28" s="85" t="str">
        <f>IF($AD28="Y",0,IF('Checklist Parameters'!$N$25="","&lt;no limit&gt;",ROUNDDOWN((($I28-'Checklist Parameters'!$N$24)/'Checklist Parameters'!$N$25)+1,0)))</f>
        <v>&lt;no limit&gt;</v>
      </c>
      <c r="AF28" s="174">
        <f t="shared" si="5"/>
        <v>0</v>
      </c>
      <c r="AG28" s="85">
        <f t="shared" si="0"/>
        <v>0</v>
      </c>
    </row>
    <row r="29" spans="1:45">
      <c r="A29" s="396"/>
      <c r="B29" s="397"/>
      <c r="C29" s="397"/>
      <c r="D29" s="397"/>
      <c r="E29" s="397"/>
      <c r="F29" s="397"/>
      <c r="G29" s="397"/>
      <c r="H29" s="397"/>
      <c r="I29" s="397"/>
      <c r="J29" s="397"/>
      <c r="K29" s="397"/>
      <c r="L29" s="397"/>
      <c r="M29" s="397"/>
      <c r="N29" s="313">
        <f>IF(IF(I29&lt;'Checklist Parameters'!$N$22,0,($I29-$L29))&lt;0,0,IF(I29&lt;'Checklist Parameters'!$N$22,0,($I29-$L29)))</f>
        <v>0</v>
      </c>
      <c r="O29" s="394"/>
      <c r="P29" s="395"/>
      <c r="Q29" s="316">
        <f t="shared" si="1"/>
        <v>0</v>
      </c>
      <c r="R29" s="87">
        <f t="shared" si="2"/>
        <v>0</v>
      </c>
      <c r="S29" s="87">
        <f>IF('Checklist Parameters'!$N$60&lt;0.2,0.2,'Checklist Parameters'!$N$60)</f>
        <v>0.7</v>
      </c>
      <c r="T29" s="88">
        <f>IF($O29="",IF('Checklist District ID'!$C$43="Y",MAX($R29:$S29)*$I29,SUM($R29:$S29)*$I29),IF(O29&gt;0,Q29*S29))</f>
        <v>0</v>
      </c>
      <c r="U29" s="88">
        <f>IF(Q29&gt;0,((I29-T29)*'Formula Matrix'!$E$41),0)</f>
        <v>0</v>
      </c>
      <c r="V29" s="88">
        <f t="shared" si="3"/>
        <v>0</v>
      </c>
      <c r="W29" s="88">
        <f>IF(V29&gt;0,(V29*'Checklist Parameters'!$N$35),0)</f>
        <v>0</v>
      </c>
      <c r="X29" s="85">
        <f t="shared" si="4"/>
        <v>0</v>
      </c>
      <c r="Y29" s="85">
        <f>IF('Checklist Parameters'!$N$102&lt;&gt;"",(I29/43560)*'Checklist Parameters'!$N$102,"N/A")</f>
        <v>0</v>
      </c>
      <c r="Z29" s="85" t="str">
        <f>IF('Checklist Parameters'!$N$58&lt;&gt;"",((I29*'Checklist Parameters'!$N$58)*'Checklist Parameters'!$N$35)/1000,"N/A")</f>
        <v>N/A</v>
      </c>
      <c r="AA29" s="85">
        <f>IF('Checklist Parameters'!$N$101&lt;&gt;"",IFERROR(I29/'Checklist Parameters'!$N$101,0),"N/A")</f>
        <v>0</v>
      </c>
      <c r="AB29" s="85" t="str">
        <f>IF('Checklist Parameters'!$N$43&lt;&gt;"",(I29*'Checklist Parameters'!$N$43)/1000,"N/A")</f>
        <v>N/A</v>
      </c>
      <c r="AC29" s="85">
        <f>IF('Checklist Parameters'!$N$16="",$X29,IF(AND('Checklist Parameters'!$N$16&lt;$X29,'Checklist Parameters'!$N$16&gt;=3),'Checklist Parameters'!$N$16,IF(AND('Checklist Parameters'!$N$16&lt;$X29,'Checklist Parameters'!$N$16&lt;3),0,$X29)))</f>
        <v>0</v>
      </c>
      <c r="AD29" s="85" t="str">
        <f>IF(AND(I29&lt;'Checklist Parameters'!$N$22,$I29&lt;&gt;0),"Y","")</f>
        <v/>
      </c>
      <c r="AE29" s="85" t="str">
        <f>IF($AD29="Y",0,IF('Checklist Parameters'!$N$25="","&lt;no limit&gt;",ROUNDDOWN((($I29-'Checklist Parameters'!$N$24)/'Checklist Parameters'!$N$25)+1,0)))</f>
        <v>&lt;no limit&gt;</v>
      </c>
      <c r="AF29" s="174">
        <f t="shared" si="5"/>
        <v>0</v>
      </c>
      <c r="AG29" s="85">
        <f t="shared" si="0"/>
        <v>0</v>
      </c>
    </row>
    <row r="30" spans="1:45">
      <c r="A30" s="396"/>
      <c r="B30" s="397"/>
      <c r="C30" s="397"/>
      <c r="D30" s="397"/>
      <c r="E30" s="397"/>
      <c r="F30" s="397"/>
      <c r="G30" s="397"/>
      <c r="H30" s="397"/>
      <c r="I30" s="397"/>
      <c r="J30" s="397"/>
      <c r="K30" s="397"/>
      <c r="L30" s="397"/>
      <c r="M30" s="397"/>
      <c r="N30" s="313">
        <f>IF(IF(I30&lt;'Checklist Parameters'!$N$22,0,($I30-$L30))&lt;0,0,IF(I30&lt;'Checklist Parameters'!$N$22,0,($I30-$L30)))</f>
        <v>0</v>
      </c>
      <c r="O30" s="394"/>
      <c r="P30" s="395"/>
      <c r="Q30" s="316">
        <f t="shared" si="1"/>
        <v>0</v>
      </c>
      <c r="R30" s="87">
        <f t="shared" si="2"/>
        <v>0</v>
      </c>
      <c r="S30" s="87">
        <f>IF('Checklist Parameters'!$N$60&lt;0.2,0.2,'Checklist Parameters'!$N$60)</f>
        <v>0.7</v>
      </c>
      <c r="T30" s="88">
        <f>IF($O30="",IF('Checklist District ID'!$C$43="Y",MAX($R30:$S30)*$I30,SUM($R30:$S30)*$I30),IF(O30&gt;0,Q30*S30))</f>
        <v>0</v>
      </c>
      <c r="U30" s="88">
        <f>IF(Q30&gt;0,((I30-T30)*'Formula Matrix'!$E$41),0)</f>
        <v>0</v>
      </c>
      <c r="V30" s="88">
        <f t="shared" si="3"/>
        <v>0</v>
      </c>
      <c r="W30" s="88">
        <f>IF(V30&gt;0,(V30*'Checklist Parameters'!$N$35),0)</f>
        <v>0</v>
      </c>
      <c r="X30" s="85">
        <f t="shared" si="4"/>
        <v>0</v>
      </c>
      <c r="Y30" s="85">
        <f>IF('Checklist Parameters'!$N$102&lt;&gt;"",(I30/43560)*'Checklist Parameters'!$N$102,"N/A")</f>
        <v>0</v>
      </c>
      <c r="Z30" s="85" t="str">
        <f>IF('Checklist Parameters'!$N$58&lt;&gt;"",((I30*'Checklist Parameters'!$N$58)*'Checklist Parameters'!$N$35)/1000,"N/A")</f>
        <v>N/A</v>
      </c>
      <c r="AA30" s="85">
        <f>IF('Checklist Parameters'!$N$101&lt;&gt;"",IFERROR(I30/'Checklist Parameters'!$N$101,0),"N/A")</f>
        <v>0</v>
      </c>
      <c r="AB30" s="85" t="str">
        <f>IF('Checklist Parameters'!$N$43&lt;&gt;"",(I30*'Checklist Parameters'!$N$43)/1000,"N/A")</f>
        <v>N/A</v>
      </c>
      <c r="AC30" s="85">
        <f>IF('Checklist Parameters'!$N$16="",$X30,IF(AND('Checklist Parameters'!$N$16&lt;$X30,'Checklist Parameters'!$N$16&gt;=3),'Checklist Parameters'!$N$16,IF(AND('Checklist Parameters'!$N$16&lt;$X30,'Checklist Parameters'!$N$16&lt;3),0,$X30)))</f>
        <v>0</v>
      </c>
      <c r="AD30" s="85" t="str">
        <f>IF(AND(I30&lt;'Checklist Parameters'!$N$22,$I30&lt;&gt;0),"Y","")</f>
        <v/>
      </c>
      <c r="AE30" s="85" t="str">
        <f>IF($AD30="Y",0,IF('Checklist Parameters'!$N$25="","&lt;no limit&gt;",ROUNDDOWN((($I30-'Checklist Parameters'!$N$24)/'Checklist Parameters'!$N$25)+1,0)))</f>
        <v>&lt;no limit&gt;</v>
      </c>
      <c r="AF30" s="174">
        <f t="shared" si="5"/>
        <v>0</v>
      </c>
      <c r="AG30" s="85">
        <f t="shared" si="0"/>
        <v>0</v>
      </c>
    </row>
    <row r="31" spans="1:45">
      <c r="A31" s="396"/>
      <c r="B31" s="397"/>
      <c r="C31" s="397"/>
      <c r="D31" s="397"/>
      <c r="E31" s="397"/>
      <c r="F31" s="397"/>
      <c r="G31" s="397"/>
      <c r="H31" s="397"/>
      <c r="I31" s="397"/>
      <c r="J31" s="397"/>
      <c r="K31" s="397"/>
      <c r="L31" s="397"/>
      <c r="M31" s="397"/>
      <c r="N31" s="313">
        <f>IF(IF(I31&lt;'Checklist Parameters'!$N$22,0,($I31-$L31))&lt;0,0,IF(I31&lt;'Checklist Parameters'!$N$22,0,($I31-$L31)))</f>
        <v>0</v>
      </c>
      <c r="O31" s="394"/>
      <c r="P31" s="395"/>
      <c r="Q31" s="316">
        <f t="shared" si="1"/>
        <v>0</v>
      </c>
      <c r="R31" s="87">
        <f t="shared" si="2"/>
        <v>0</v>
      </c>
      <c r="S31" s="87">
        <f>IF('Checklist Parameters'!$N$60&lt;0.2,0.2,'Checklist Parameters'!$N$60)</f>
        <v>0.7</v>
      </c>
      <c r="T31" s="88">
        <f>IF($O31="",IF('Checklist District ID'!$C$43="Y",MAX($R31:$S31)*$I31,SUM($R31:$S31)*$I31),IF(O31&gt;0,Q31*S31))</f>
        <v>0</v>
      </c>
      <c r="U31" s="88">
        <f>IF(Q31&gt;0,((I31-T31)*'Formula Matrix'!$E$41),0)</f>
        <v>0</v>
      </c>
      <c r="V31" s="88">
        <f t="shared" si="3"/>
        <v>0</v>
      </c>
      <c r="W31" s="88">
        <f>IF(V31&gt;0,(V31*'Checklist Parameters'!$N$35),0)</f>
        <v>0</v>
      </c>
      <c r="X31" s="85">
        <f t="shared" si="4"/>
        <v>0</v>
      </c>
      <c r="Y31" s="85">
        <f>IF('Checklist Parameters'!$N$102&lt;&gt;"",(I31/43560)*'Checklist Parameters'!$N$102,"N/A")</f>
        <v>0</v>
      </c>
      <c r="Z31" s="85" t="str">
        <f>IF('Checklist Parameters'!$N$58&lt;&gt;"",((I31*'Checklist Parameters'!$N$58)*'Checklist Parameters'!$N$35)/1000,"N/A")</f>
        <v>N/A</v>
      </c>
      <c r="AA31" s="85">
        <f>IF('Checklist Parameters'!$N$101&lt;&gt;"",IFERROR(I31/'Checklist Parameters'!$N$101,0),"N/A")</f>
        <v>0</v>
      </c>
      <c r="AB31" s="85" t="str">
        <f>IF('Checklist Parameters'!$N$43&lt;&gt;"",(I31*'Checklist Parameters'!$N$43)/1000,"N/A")</f>
        <v>N/A</v>
      </c>
      <c r="AC31" s="85">
        <f>IF('Checklist Parameters'!$N$16="",$X31,IF(AND('Checklist Parameters'!$N$16&lt;$X31,'Checklist Parameters'!$N$16&gt;=3),'Checklist Parameters'!$N$16,IF(AND('Checklist Parameters'!$N$16&lt;$X31,'Checklist Parameters'!$N$16&lt;3),0,$X31)))</f>
        <v>0</v>
      </c>
      <c r="AD31" s="85" t="str">
        <f>IF(AND(I31&lt;'Checklist Parameters'!$N$22,$I31&lt;&gt;0),"Y","")</f>
        <v/>
      </c>
      <c r="AE31" s="85" t="str">
        <f>IF($AD31="Y",0,IF('Checklist Parameters'!$N$25="","&lt;no limit&gt;",ROUNDDOWN((($I31-'Checklist Parameters'!$N$24)/'Checklist Parameters'!$N$25)+1,0)))</f>
        <v>&lt;no limit&gt;</v>
      </c>
      <c r="AF31" s="174">
        <f t="shared" si="5"/>
        <v>0</v>
      </c>
      <c r="AG31" s="85">
        <f t="shared" si="0"/>
        <v>0</v>
      </c>
    </row>
    <row r="32" spans="1:45">
      <c r="A32" s="396"/>
      <c r="B32" s="397"/>
      <c r="C32" s="397"/>
      <c r="D32" s="397"/>
      <c r="E32" s="397"/>
      <c r="F32" s="397"/>
      <c r="G32" s="397"/>
      <c r="H32" s="397"/>
      <c r="I32" s="397"/>
      <c r="J32" s="397"/>
      <c r="K32" s="397"/>
      <c r="L32" s="397"/>
      <c r="M32" s="397"/>
      <c r="N32" s="313">
        <f>IF(IF(I32&lt;'Checklist Parameters'!$N$22,0,($I32-$L32))&lt;0,0,IF(I32&lt;'Checklist Parameters'!$N$22,0,($I32-$L32)))</f>
        <v>0</v>
      </c>
      <c r="O32" s="394"/>
      <c r="P32" s="395"/>
      <c r="Q32" s="316">
        <f t="shared" si="1"/>
        <v>0</v>
      </c>
      <c r="R32" s="87">
        <f t="shared" si="2"/>
        <v>0</v>
      </c>
      <c r="S32" s="87">
        <f>IF('Checklist Parameters'!$N$60&lt;0.2,0.2,'Checklist Parameters'!$N$60)</f>
        <v>0.7</v>
      </c>
      <c r="T32" s="88">
        <f>IF($O32="",IF('Checklist District ID'!$C$43="Y",MAX($R32:$S32)*$I32,SUM($R32:$S32)*$I32),IF(O32&gt;0,Q32*S32))</f>
        <v>0</v>
      </c>
      <c r="U32" s="88">
        <f>IF(Q32&gt;0,((I32-T32)*'Formula Matrix'!$E$41),0)</f>
        <v>0</v>
      </c>
      <c r="V32" s="88">
        <f t="shared" si="3"/>
        <v>0</v>
      </c>
      <c r="W32" s="88">
        <f>IF(V32&gt;0,(V32*'Checklist Parameters'!$N$35),0)</f>
        <v>0</v>
      </c>
      <c r="X32" s="85">
        <f t="shared" si="4"/>
        <v>0</v>
      </c>
      <c r="Y32" s="85">
        <f>IF('Checklist Parameters'!$N$102&lt;&gt;"",(I32/43560)*'Checklist Parameters'!$N$102,"N/A")</f>
        <v>0</v>
      </c>
      <c r="Z32" s="85" t="str">
        <f>IF('Checklist Parameters'!$N$58&lt;&gt;"",((I32*'Checklist Parameters'!$N$58)*'Checklist Parameters'!$N$35)/1000,"N/A")</f>
        <v>N/A</v>
      </c>
      <c r="AA32" s="85">
        <f>IF('Checklist Parameters'!$N$101&lt;&gt;"",IFERROR(I32/'Checklist Parameters'!$N$101,0),"N/A")</f>
        <v>0</v>
      </c>
      <c r="AB32" s="85" t="str">
        <f>IF('Checklist Parameters'!$N$43&lt;&gt;"",(I32*'Checklist Parameters'!$N$43)/1000,"N/A")</f>
        <v>N/A</v>
      </c>
      <c r="AC32" s="85">
        <f>IF('Checklist Parameters'!$N$16="",$X32,IF(AND('Checklist Parameters'!$N$16&lt;$X32,'Checklist Parameters'!$N$16&gt;=3),'Checklist Parameters'!$N$16,IF(AND('Checklist Parameters'!$N$16&lt;$X32,'Checklist Parameters'!$N$16&lt;3),0,$X32)))</f>
        <v>0</v>
      </c>
      <c r="AD32" s="85" t="str">
        <f>IF(AND(I32&lt;'Checklist Parameters'!$N$22,$I32&lt;&gt;0),"Y","")</f>
        <v/>
      </c>
      <c r="AE32" s="85" t="str">
        <f>IF($AD32="Y",0,IF('Checklist Parameters'!$N$25="","&lt;no limit&gt;",ROUNDDOWN((($I32-'Checklist Parameters'!$N$24)/'Checklist Parameters'!$N$25)+1,0)))</f>
        <v>&lt;no limit&gt;</v>
      </c>
      <c r="AF32" s="174">
        <f t="shared" si="5"/>
        <v>0</v>
      </c>
      <c r="AG32" s="85">
        <f t="shared" si="0"/>
        <v>0</v>
      </c>
    </row>
    <row r="33" spans="1:45">
      <c r="A33" s="396"/>
      <c r="B33" s="397"/>
      <c r="C33" s="397"/>
      <c r="D33" s="397"/>
      <c r="E33" s="397"/>
      <c r="F33" s="397"/>
      <c r="G33" s="397"/>
      <c r="H33" s="397"/>
      <c r="I33" s="397"/>
      <c r="J33" s="397"/>
      <c r="K33" s="397"/>
      <c r="L33" s="397"/>
      <c r="M33" s="397"/>
      <c r="N33" s="313">
        <f>IF(IF(I33&lt;'Checklist Parameters'!$N$22,0,($I33-$L33))&lt;0,0,IF(I33&lt;'Checklist Parameters'!$N$22,0,($I33-$L33)))</f>
        <v>0</v>
      </c>
      <c r="O33" s="394"/>
      <c r="P33" s="395"/>
      <c r="Q33" s="316">
        <f t="shared" si="1"/>
        <v>0</v>
      </c>
      <c r="R33" s="87">
        <f t="shared" si="2"/>
        <v>0</v>
      </c>
      <c r="S33" s="87">
        <f>IF('Checklist Parameters'!$N$60&lt;0.2,0.2,'Checklist Parameters'!$N$60)</f>
        <v>0.7</v>
      </c>
      <c r="T33" s="88">
        <f>IF($O33="",IF('Checklist District ID'!$C$43="Y",MAX($R33:$S33)*$I33,SUM($R33:$S33)*$I33),IF(O33&gt;0,Q33*S33))</f>
        <v>0</v>
      </c>
      <c r="U33" s="88">
        <f>IF(Q33&gt;0,((I33-T33)*'Formula Matrix'!$E$41),0)</f>
        <v>0</v>
      </c>
      <c r="V33" s="88">
        <f t="shared" si="3"/>
        <v>0</v>
      </c>
      <c r="W33" s="88">
        <f>IF(V33&gt;0,(V33*'Checklist Parameters'!$N$35),0)</f>
        <v>0</v>
      </c>
      <c r="X33" s="85">
        <f t="shared" si="4"/>
        <v>0</v>
      </c>
      <c r="Y33" s="85">
        <f>IF('Checklist Parameters'!$N$102&lt;&gt;"",(I33/43560)*'Checklist Parameters'!$N$102,"N/A")</f>
        <v>0</v>
      </c>
      <c r="Z33" s="85" t="str">
        <f>IF('Checklist Parameters'!$N$58&lt;&gt;"",((I33*'Checklist Parameters'!$N$58)*'Checklist Parameters'!$N$35)/1000,"N/A")</f>
        <v>N/A</v>
      </c>
      <c r="AA33" s="85">
        <f>IF('Checklist Parameters'!$N$101&lt;&gt;"",IFERROR(I33/'Checklist Parameters'!$N$101,0),"N/A")</f>
        <v>0</v>
      </c>
      <c r="AB33" s="85" t="str">
        <f>IF('Checklist Parameters'!$N$43&lt;&gt;"",(I33*'Checklist Parameters'!$N$43)/1000,"N/A")</f>
        <v>N/A</v>
      </c>
      <c r="AC33" s="85">
        <f>IF('Checklist Parameters'!$N$16="",$X33,IF(AND('Checklist Parameters'!$N$16&lt;$X33,'Checklist Parameters'!$N$16&gt;=3),'Checklist Parameters'!$N$16,IF(AND('Checklist Parameters'!$N$16&lt;$X33,'Checklist Parameters'!$N$16&lt;3),0,$X33)))</f>
        <v>0</v>
      </c>
      <c r="AD33" s="85" t="str">
        <f>IF(AND(I33&lt;'Checklist Parameters'!$N$22,$I33&lt;&gt;0),"Y","")</f>
        <v/>
      </c>
      <c r="AE33" s="85" t="str">
        <f>IF($AD33="Y",0,IF('Checklist Parameters'!$N$25="","&lt;no limit&gt;",ROUNDDOWN((($I33-'Checklist Parameters'!$N$24)/'Checklist Parameters'!$N$25)+1,0)))</f>
        <v>&lt;no limit&gt;</v>
      </c>
      <c r="AF33" s="174">
        <f t="shared" si="5"/>
        <v>0</v>
      </c>
      <c r="AG33" s="85">
        <f t="shared" si="0"/>
        <v>0</v>
      </c>
    </row>
    <row r="34" spans="1:45">
      <c r="A34" s="396"/>
      <c r="B34" s="397"/>
      <c r="C34" s="397"/>
      <c r="D34" s="397"/>
      <c r="E34" s="397"/>
      <c r="F34" s="397"/>
      <c r="G34" s="397"/>
      <c r="H34" s="397"/>
      <c r="I34" s="397"/>
      <c r="J34" s="397"/>
      <c r="K34" s="397"/>
      <c r="L34" s="397"/>
      <c r="M34" s="397"/>
      <c r="N34" s="313">
        <f>IF(IF(I34&lt;'Checklist Parameters'!$N$22,0,($I34-$L34))&lt;0,0,IF(I34&lt;'Checklist Parameters'!$N$22,0,($I34-$L34)))</f>
        <v>0</v>
      </c>
      <c r="O34" s="394"/>
      <c r="P34" s="395"/>
      <c r="Q34" s="316">
        <f t="shared" si="1"/>
        <v>0</v>
      </c>
      <c r="R34" s="87">
        <f t="shared" si="2"/>
        <v>0</v>
      </c>
      <c r="S34" s="87">
        <f>IF('Checklist Parameters'!$N$60&lt;0.2,0.2,'Checklist Parameters'!$N$60)</f>
        <v>0.7</v>
      </c>
      <c r="T34" s="88">
        <f>IF($O34="",IF('Checklist District ID'!$C$43="Y",MAX($R34:$S34)*$I34,SUM($R34:$S34)*$I34),IF(O34&gt;0,Q34*S34))</f>
        <v>0</v>
      </c>
      <c r="U34" s="88">
        <f>IF(Q34&gt;0,((I34-T34)*'Formula Matrix'!$E$41),0)</f>
        <v>0</v>
      </c>
      <c r="V34" s="88">
        <f t="shared" si="3"/>
        <v>0</v>
      </c>
      <c r="W34" s="88">
        <f>IF(V34&gt;0,(V34*'Checklist Parameters'!$N$35),0)</f>
        <v>0</v>
      </c>
      <c r="X34" s="85">
        <f t="shared" si="4"/>
        <v>0</v>
      </c>
      <c r="Y34" s="85">
        <f>IF('Checklist Parameters'!$N$102&lt;&gt;"",(I34/43560)*'Checklist Parameters'!$N$102,"N/A")</f>
        <v>0</v>
      </c>
      <c r="Z34" s="85" t="str">
        <f>IF('Checklist Parameters'!$N$58&lt;&gt;"",((I34*'Checklist Parameters'!$N$58)*'Checklist Parameters'!$N$35)/1000,"N/A")</f>
        <v>N/A</v>
      </c>
      <c r="AA34" s="85">
        <f>IF('Checklist Parameters'!$N$101&lt;&gt;"",IFERROR(I34/'Checklist Parameters'!$N$101,0),"N/A")</f>
        <v>0</v>
      </c>
      <c r="AB34" s="85" t="str">
        <f>IF('Checklist Parameters'!$N$43&lt;&gt;"",(I34*'Checklist Parameters'!$N$43)/1000,"N/A")</f>
        <v>N/A</v>
      </c>
      <c r="AC34" s="85">
        <f>IF('Checklist Parameters'!$N$16="",$X34,IF(AND('Checklist Parameters'!$N$16&lt;$X34,'Checklist Parameters'!$N$16&gt;=3),'Checklist Parameters'!$N$16,IF(AND('Checklist Parameters'!$N$16&lt;$X34,'Checklist Parameters'!$N$16&lt;3),0,$X34)))</f>
        <v>0</v>
      </c>
      <c r="AD34" s="85" t="str">
        <f>IF(AND(I34&lt;'Checklist Parameters'!$N$22,$I34&lt;&gt;0),"Y","")</f>
        <v/>
      </c>
      <c r="AE34" s="85" t="str">
        <f>IF($AD34="Y",0,IF('Checklist Parameters'!$N$25="","&lt;no limit&gt;",ROUNDDOWN((($I34-'Checklist Parameters'!$N$24)/'Checklist Parameters'!$N$25)+1,0)))</f>
        <v>&lt;no limit&gt;</v>
      </c>
      <c r="AF34" s="174">
        <f t="shared" si="5"/>
        <v>0</v>
      </c>
      <c r="AG34" s="85">
        <f t="shared" si="0"/>
        <v>0</v>
      </c>
    </row>
    <row r="35" spans="1:45">
      <c r="A35" s="396"/>
      <c r="B35" s="397"/>
      <c r="C35" s="397"/>
      <c r="D35" s="397"/>
      <c r="E35" s="397"/>
      <c r="F35" s="397"/>
      <c r="G35" s="397"/>
      <c r="H35" s="397"/>
      <c r="I35" s="397"/>
      <c r="J35" s="397"/>
      <c r="K35" s="397"/>
      <c r="L35" s="397"/>
      <c r="M35" s="397"/>
      <c r="N35" s="313">
        <f>IF(IF(I35&lt;'Checklist Parameters'!$N$22,0,($I35-$L35))&lt;0,0,IF(I35&lt;'Checklist Parameters'!$N$22,0,($I35-$L35)))</f>
        <v>0</v>
      </c>
      <c r="O35" s="394"/>
      <c r="P35" s="395"/>
      <c r="Q35" s="316">
        <f t="shared" si="1"/>
        <v>0</v>
      </c>
      <c r="R35" s="87">
        <f t="shared" si="2"/>
        <v>0</v>
      </c>
      <c r="S35" s="87">
        <f>IF('Checklist Parameters'!$N$60&lt;0.2,0.2,'Checklist Parameters'!$N$60)</f>
        <v>0.7</v>
      </c>
      <c r="T35" s="88">
        <f>IF($O35="",IF('Checklist District ID'!$C$43="Y",MAX($R35:$S35)*$I35,SUM($R35:$S35)*$I35),IF(O35&gt;0,Q35*S35))</f>
        <v>0</v>
      </c>
      <c r="U35" s="88">
        <f>IF(Q35&gt;0,((I35-T35)*'Formula Matrix'!$E$41),0)</f>
        <v>0</v>
      </c>
      <c r="V35" s="88">
        <f t="shared" si="3"/>
        <v>0</v>
      </c>
      <c r="W35" s="88">
        <f>IF(V35&gt;0,(V35*'Checklist Parameters'!$N$35),0)</f>
        <v>0</v>
      </c>
      <c r="X35" s="85">
        <f t="shared" si="4"/>
        <v>0</v>
      </c>
      <c r="Y35" s="85">
        <f>IF('Checklist Parameters'!$N$102&lt;&gt;"",(I35/43560)*'Checklist Parameters'!$N$102,"N/A")</f>
        <v>0</v>
      </c>
      <c r="Z35" s="85" t="str">
        <f>IF('Checklist Parameters'!$N$58&lt;&gt;"",((I35*'Checklist Parameters'!$N$58)*'Checklist Parameters'!$N$35)/1000,"N/A")</f>
        <v>N/A</v>
      </c>
      <c r="AA35" s="85">
        <f>IF('Checklist Parameters'!$N$101&lt;&gt;"",IFERROR(I35/'Checklist Parameters'!$N$101,0),"N/A")</f>
        <v>0</v>
      </c>
      <c r="AB35" s="85" t="str">
        <f>IF('Checklist Parameters'!$N$43&lt;&gt;"",(I35*'Checklist Parameters'!$N$43)/1000,"N/A")</f>
        <v>N/A</v>
      </c>
      <c r="AC35" s="85">
        <f>IF('Checklist Parameters'!$N$16="",$X35,IF(AND('Checklist Parameters'!$N$16&lt;$X35,'Checklist Parameters'!$N$16&gt;=3),'Checklist Parameters'!$N$16,IF(AND('Checklist Parameters'!$N$16&lt;$X35,'Checklist Parameters'!$N$16&lt;3),0,$X35)))</f>
        <v>0</v>
      </c>
      <c r="AD35" s="85" t="str">
        <f>IF(AND(I35&lt;'Checklist Parameters'!$N$22,$I35&lt;&gt;0),"Y","")</f>
        <v/>
      </c>
      <c r="AE35" s="85" t="str">
        <f>IF($AD35="Y",0,IF('Checklist Parameters'!$N$25="","&lt;no limit&gt;",ROUNDDOWN((($I35-'Checklist Parameters'!$N$24)/'Checklist Parameters'!$N$25)+1,0)))</f>
        <v>&lt;no limit&gt;</v>
      </c>
      <c r="AF35" s="174">
        <f t="shared" si="5"/>
        <v>0</v>
      </c>
      <c r="AG35" s="85">
        <f t="shared" si="0"/>
        <v>0</v>
      </c>
    </row>
    <row r="36" spans="1:45">
      <c r="A36" s="396"/>
      <c r="B36" s="397"/>
      <c r="C36" s="397"/>
      <c r="D36" s="397"/>
      <c r="E36" s="397"/>
      <c r="F36" s="397"/>
      <c r="G36" s="397"/>
      <c r="H36" s="397"/>
      <c r="I36" s="397"/>
      <c r="J36" s="397"/>
      <c r="K36" s="397"/>
      <c r="L36" s="397"/>
      <c r="M36" s="397"/>
      <c r="N36" s="313">
        <f>IF(IF(I36&lt;'Checklist Parameters'!$N$22,0,($I36-$L36))&lt;0,0,IF(I36&lt;'Checklist Parameters'!$N$22,0,($I36-$L36)))</f>
        <v>0</v>
      </c>
      <c r="O36" s="394"/>
      <c r="P36" s="395"/>
      <c r="Q36" s="316">
        <f t="shared" si="1"/>
        <v>0</v>
      </c>
      <c r="R36" s="87">
        <f t="shared" si="2"/>
        <v>0</v>
      </c>
      <c r="S36" s="87">
        <f>IF('Checklist Parameters'!$N$60&lt;0.2,0.2,'Checklist Parameters'!$N$60)</f>
        <v>0.7</v>
      </c>
      <c r="T36" s="88">
        <f>IF($O36="",IF('Checklist District ID'!$C$43="Y",MAX($R36:$S36)*$I36,SUM($R36:$S36)*$I36),IF(O36&gt;0,Q36*S36))</f>
        <v>0</v>
      </c>
      <c r="U36" s="88">
        <f>IF(Q36&gt;0,((I36-T36)*'Formula Matrix'!$E$41),0)</f>
        <v>0</v>
      </c>
      <c r="V36" s="88">
        <f t="shared" si="3"/>
        <v>0</v>
      </c>
      <c r="W36" s="88">
        <f>IF(V36&gt;0,(V36*'Checklist Parameters'!$N$35),0)</f>
        <v>0</v>
      </c>
      <c r="X36" s="85">
        <f t="shared" si="4"/>
        <v>0</v>
      </c>
      <c r="Y36" s="85">
        <f>IF('Checklist Parameters'!$N$102&lt;&gt;"",(I36/43560)*'Checklist Parameters'!$N$102,"N/A")</f>
        <v>0</v>
      </c>
      <c r="Z36" s="85" t="str">
        <f>IF('Checklist Parameters'!$N$58&lt;&gt;"",((I36*'Checklist Parameters'!$N$58)*'Checklist Parameters'!$N$35)/1000,"N/A")</f>
        <v>N/A</v>
      </c>
      <c r="AA36" s="85">
        <f>IF('Checklist Parameters'!$N$101&lt;&gt;"",IFERROR(I36/'Checklist Parameters'!$N$101,0),"N/A")</f>
        <v>0</v>
      </c>
      <c r="AB36" s="85" t="str">
        <f>IF('Checklist Parameters'!$N$43&lt;&gt;"",(I36*'Checklist Parameters'!$N$43)/1000,"N/A")</f>
        <v>N/A</v>
      </c>
      <c r="AC36" s="85">
        <f>IF('Checklist Parameters'!$N$16="",$X36,IF(AND('Checklist Parameters'!$N$16&lt;$X36,'Checklist Parameters'!$N$16&gt;=3),'Checklist Parameters'!$N$16,IF(AND('Checklist Parameters'!$N$16&lt;$X36,'Checklist Parameters'!$N$16&lt;3),0,$X36)))</f>
        <v>0</v>
      </c>
      <c r="AD36" s="85" t="str">
        <f>IF(AND(I36&lt;'Checklist Parameters'!$N$22,$I36&lt;&gt;0),"Y","")</f>
        <v/>
      </c>
      <c r="AE36" s="85" t="str">
        <f>IF($AD36="Y",0,IF('Checklist Parameters'!$N$25="","&lt;no limit&gt;",ROUNDDOWN((($I36-'Checklist Parameters'!$N$24)/'Checklist Parameters'!$N$25)+1,0)))</f>
        <v>&lt;no limit&gt;</v>
      </c>
      <c r="AF36" s="174">
        <f t="shared" si="5"/>
        <v>0</v>
      </c>
      <c r="AG36" s="85">
        <f t="shared" si="0"/>
        <v>0</v>
      </c>
    </row>
    <row r="37" spans="1:45">
      <c r="A37" s="396"/>
      <c r="B37" s="397"/>
      <c r="C37" s="397"/>
      <c r="D37" s="397"/>
      <c r="E37" s="397"/>
      <c r="F37" s="397"/>
      <c r="G37" s="397"/>
      <c r="H37" s="397"/>
      <c r="I37" s="397"/>
      <c r="J37" s="397"/>
      <c r="K37" s="397"/>
      <c r="L37" s="397"/>
      <c r="M37" s="397"/>
      <c r="N37" s="313">
        <f>IF(IF(I37&lt;'Checklist Parameters'!$N$22,0,($I37-$L37))&lt;0,0,IF(I37&lt;'Checklist Parameters'!$N$22,0,($I37-$L37)))</f>
        <v>0</v>
      </c>
      <c r="O37" s="394"/>
      <c r="P37" s="395"/>
      <c r="Q37" s="316">
        <f t="shared" si="1"/>
        <v>0</v>
      </c>
      <c r="R37" s="87">
        <f t="shared" si="2"/>
        <v>0</v>
      </c>
      <c r="S37" s="87">
        <f>IF('Checklist Parameters'!$N$60&lt;0.2,0.2,'Checklist Parameters'!$N$60)</f>
        <v>0.7</v>
      </c>
      <c r="T37" s="88">
        <f>IF($O37="",IF('Checklist District ID'!$C$43="Y",MAX($R37:$S37)*$I37,SUM($R37:$S37)*$I37),IF(O37&gt;0,Q37*S37))</f>
        <v>0</v>
      </c>
      <c r="U37" s="88">
        <f>IF(Q37&gt;0,((I37-T37)*'Formula Matrix'!$E$41),0)</f>
        <v>0</v>
      </c>
      <c r="V37" s="88">
        <f t="shared" si="3"/>
        <v>0</v>
      </c>
      <c r="W37" s="88">
        <f>IF(V37&gt;0,(V37*'Checklist Parameters'!$N$35),0)</f>
        <v>0</v>
      </c>
      <c r="X37" s="85">
        <f t="shared" si="4"/>
        <v>0</v>
      </c>
      <c r="Y37" s="85">
        <f>IF('Checklist Parameters'!$N$102&lt;&gt;"",(I37/43560)*'Checklist Parameters'!$N$102,"N/A")</f>
        <v>0</v>
      </c>
      <c r="Z37" s="85" t="str">
        <f>IF('Checklist Parameters'!$N$58&lt;&gt;"",((I37*'Checklist Parameters'!$N$58)*'Checklist Parameters'!$N$35)/1000,"N/A")</f>
        <v>N/A</v>
      </c>
      <c r="AA37" s="85">
        <f>IF('Checklist Parameters'!$N$101&lt;&gt;"",IFERROR(I37/'Checklist Parameters'!$N$101,0),"N/A")</f>
        <v>0</v>
      </c>
      <c r="AB37" s="85" t="str">
        <f>IF('Checklist Parameters'!$N$43&lt;&gt;"",(I37*'Checklist Parameters'!$N$43)/1000,"N/A")</f>
        <v>N/A</v>
      </c>
      <c r="AC37" s="85">
        <f>IF('Checklist Parameters'!$N$16="",$X37,IF(AND('Checklist Parameters'!$N$16&lt;$X37,'Checklist Parameters'!$N$16&gt;=3),'Checklist Parameters'!$N$16,IF(AND('Checklist Parameters'!$N$16&lt;$X37,'Checklist Parameters'!$N$16&lt;3),0,$X37)))</f>
        <v>0</v>
      </c>
      <c r="AD37" s="85" t="str">
        <f>IF(AND(I37&lt;'Checklist Parameters'!$N$22,$I37&lt;&gt;0),"Y","")</f>
        <v/>
      </c>
      <c r="AE37" s="85" t="str">
        <f>IF($AD37="Y",0,IF('Checklist Parameters'!$N$25="","&lt;no limit&gt;",ROUNDDOWN((($I37-'Checklist Parameters'!$N$24)/'Checklist Parameters'!$N$25)+1,0)))</f>
        <v>&lt;no limit&gt;</v>
      </c>
      <c r="AF37" s="174">
        <f t="shared" si="5"/>
        <v>0</v>
      </c>
      <c r="AG37" s="85">
        <f t="shared" si="0"/>
        <v>0</v>
      </c>
    </row>
    <row r="38" spans="1:45">
      <c r="A38" s="396"/>
      <c r="B38" s="397"/>
      <c r="C38" s="397"/>
      <c r="D38" s="397"/>
      <c r="E38" s="397"/>
      <c r="F38" s="397"/>
      <c r="G38" s="397"/>
      <c r="H38" s="397"/>
      <c r="I38" s="397"/>
      <c r="J38" s="397"/>
      <c r="K38" s="397"/>
      <c r="L38" s="397"/>
      <c r="M38" s="397"/>
      <c r="N38" s="313">
        <f>IF(IF(I38&lt;'Checklist Parameters'!$N$22,0,($I38-$L38))&lt;0,0,IF(I38&lt;'Checklist Parameters'!$N$22,0,($I38-$L38)))</f>
        <v>0</v>
      </c>
      <c r="O38" s="394"/>
      <c r="P38" s="395"/>
      <c r="Q38" s="316">
        <f>IF(O38&lt;&gt;"",O38,N38)</f>
        <v>0</v>
      </c>
      <c r="R38" s="87">
        <f t="shared" si="2"/>
        <v>0</v>
      </c>
      <c r="S38" s="87">
        <f>IF('Checklist Parameters'!$N$60&lt;0.2,0.2,'Checklist Parameters'!$N$60)</f>
        <v>0.7</v>
      </c>
      <c r="T38" s="88">
        <f>IF($O38="",IF('Checklist District ID'!$C$43="Y",MAX($R38:$S38)*$I38,SUM($R38:$S38)*$I38),IF(O38&gt;0,Q38*S38))</f>
        <v>0</v>
      </c>
      <c r="U38" s="88">
        <f>IF(Q38&gt;0,((I38-T38)*'Formula Matrix'!$E$41),0)</f>
        <v>0</v>
      </c>
      <c r="V38" s="88">
        <f t="shared" si="3"/>
        <v>0</v>
      </c>
      <c r="W38" s="88">
        <f>IF(V38&gt;0,(V38*'Checklist Parameters'!$N$35),0)</f>
        <v>0</v>
      </c>
      <c r="X38" s="85">
        <f t="shared" si="4"/>
        <v>0</v>
      </c>
      <c r="Y38" s="85">
        <f>IF('Checklist Parameters'!$N$102&lt;&gt;"",(I38/43560)*'Checklist Parameters'!$N$102,"N/A")</f>
        <v>0</v>
      </c>
      <c r="Z38" s="85" t="str">
        <f>IF('Checklist Parameters'!$N$58&lt;&gt;"",((I38*'Checklist Parameters'!$N$58)*'Checklist Parameters'!$N$35)/1000,"N/A")</f>
        <v>N/A</v>
      </c>
      <c r="AA38" s="85">
        <f>IF('Checklist Parameters'!$N$101&lt;&gt;"",IFERROR(I38/'Checklist Parameters'!$N$101,0),"N/A")</f>
        <v>0</v>
      </c>
      <c r="AB38" s="85" t="str">
        <f>IF('Checklist Parameters'!$N$43&lt;&gt;"",(I38*'Checklist Parameters'!$N$43)/1000,"N/A")</f>
        <v>N/A</v>
      </c>
      <c r="AC38" s="85">
        <f>IF('Checklist Parameters'!$N$16="",$X38,IF(AND('Checklist Parameters'!$N$16&lt;$X38,'Checklist Parameters'!$N$16&gt;=3),'Checklist Parameters'!$N$16,IF(AND('Checklist Parameters'!$N$16&lt;$X38,'Checklist Parameters'!$N$16&lt;3),0,$X38)))</f>
        <v>0</v>
      </c>
      <c r="AD38" s="85" t="str">
        <f>IF(AND(I38&lt;'Checklist Parameters'!$N$22,$I38&lt;&gt;0),"Y","")</f>
        <v/>
      </c>
      <c r="AE38" s="85" t="str">
        <f>IF($AD38="Y",0,IF('Checklist Parameters'!$N$25="","&lt;no limit&gt;",ROUNDDOWN((($I38-'Checklist Parameters'!$N$24)/'Checklist Parameters'!$N$25)+1,0)))</f>
        <v>&lt;no limit&gt;</v>
      </c>
      <c r="AF38" s="174">
        <f t="shared" si="5"/>
        <v>0</v>
      </c>
      <c r="AG38" s="85">
        <f t="shared" si="0"/>
        <v>0</v>
      </c>
    </row>
    <row r="39" spans="1:45">
      <c r="A39" s="391"/>
      <c r="B39" s="392"/>
      <c r="C39" s="393"/>
      <c r="D39" s="393"/>
      <c r="E39" s="393"/>
      <c r="F39" s="393"/>
      <c r="G39" s="393"/>
      <c r="H39" s="394"/>
      <c r="I39" s="394"/>
      <c r="J39" s="394"/>
      <c r="K39" s="394"/>
      <c r="L39" s="394"/>
      <c r="M39" s="394"/>
      <c r="N39" s="313">
        <f>IF(IF(I39&lt;'Checklist Parameters'!$N$22,0,($I39-$L39))&lt;0,0,IF(I39&lt;'Checklist Parameters'!$N$22,0,($I39-$L39)))</f>
        <v>0</v>
      </c>
      <c r="O39" s="394"/>
      <c r="P39" s="395"/>
      <c r="Q39" s="316">
        <f t="shared" si="1"/>
        <v>0</v>
      </c>
      <c r="R39" s="87">
        <f t="shared" si="2"/>
        <v>0</v>
      </c>
      <c r="S39" s="87">
        <f>IF('Checklist Parameters'!$N$60&lt;0.2,0.2,'Checklist Parameters'!$N$60)</f>
        <v>0.7</v>
      </c>
      <c r="T39" s="88">
        <f>IF($O39="",IF('Checklist District ID'!$C$43="Y",MAX($R39:$S39)*$I39,SUM($R39:$S39)*$I39),IF(O39&gt;0,Q39*S39))</f>
        <v>0</v>
      </c>
      <c r="U39" s="88">
        <f>IF(Q39&gt;0,((I39-T39)*'Formula Matrix'!$E$41),0)</f>
        <v>0</v>
      </c>
      <c r="V39" s="88">
        <f t="shared" si="3"/>
        <v>0</v>
      </c>
      <c r="W39" s="88">
        <f>IF(V39&gt;0,(V39*'Checklist Parameters'!$N$35),0)</f>
        <v>0</v>
      </c>
      <c r="X39" s="85">
        <f t="shared" si="4"/>
        <v>0</v>
      </c>
      <c r="Y39" s="85">
        <f>IF('Checklist Parameters'!$N$102&lt;&gt;"",(I39/43560)*'Checklist Parameters'!$N$102,"N/A")</f>
        <v>0</v>
      </c>
      <c r="Z39" s="85" t="str">
        <f>IF('Checklist Parameters'!$N$58&lt;&gt;"",((I39*'Checklist Parameters'!$N$58)*'Checklist Parameters'!$N$35)/1000,"N/A")</f>
        <v>N/A</v>
      </c>
      <c r="AA39" s="85">
        <f>IF('Checklist Parameters'!$N$101&lt;&gt;"",IFERROR(I39/'Checklist Parameters'!$N$101,0),"N/A")</f>
        <v>0</v>
      </c>
      <c r="AB39" s="85" t="str">
        <f>IF('Checklist Parameters'!$N$43&lt;&gt;"",(I39*'Checklist Parameters'!$N$43)/1000,"N/A")</f>
        <v>N/A</v>
      </c>
      <c r="AC39" s="85">
        <f>IF('Checklist Parameters'!$N$16="",$X39,IF(AND('Checklist Parameters'!$N$16&lt;$X39,'Checklist Parameters'!$N$16&gt;=3),'Checklist Parameters'!$N$16,IF(AND('Checklist Parameters'!$N$16&lt;$X39,'Checklist Parameters'!$N$16&lt;3),0,$X39)))</f>
        <v>0</v>
      </c>
      <c r="AD39" s="85" t="str">
        <f>IF(AND(I39&lt;'Checklist Parameters'!$N$22,$I39&lt;&gt;0),"Y","")</f>
        <v/>
      </c>
      <c r="AE39" s="85" t="str">
        <f>IF($AD39="Y",0,IF('Checklist Parameters'!$N$25="","&lt;no limit&gt;",ROUNDDOWN((($I39-'Checklist Parameters'!$N$24)/'Checklist Parameters'!$N$25)+1,0)))</f>
        <v>&lt;no limit&gt;</v>
      </c>
      <c r="AF39" s="174">
        <f t="shared" si="5"/>
        <v>0</v>
      </c>
      <c r="AG39" s="85">
        <f t="shared" si="0"/>
        <v>0</v>
      </c>
    </row>
    <row r="40" spans="1:45" s="2" customFormat="1">
      <c r="A40" s="391"/>
      <c r="B40" s="392"/>
      <c r="C40" s="393"/>
      <c r="D40" s="393"/>
      <c r="E40" s="393"/>
      <c r="F40" s="393"/>
      <c r="G40" s="393"/>
      <c r="H40" s="394"/>
      <c r="I40" s="394"/>
      <c r="J40" s="394"/>
      <c r="K40" s="394"/>
      <c r="L40" s="394"/>
      <c r="M40" s="394"/>
      <c r="N40" s="313">
        <f>IF(IF(I40&lt;'Checklist Parameters'!$N$22,0,($I40-$L40))&lt;0,0,IF(I40&lt;'Checklist Parameters'!$N$22,0,($I40-$L40)))</f>
        <v>0</v>
      </c>
      <c r="O40" s="394"/>
      <c r="P40" s="395"/>
      <c r="Q40" s="316">
        <f t="shared" si="1"/>
        <v>0</v>
      </c>
      <c r="R40" s="87">
        <f t="shared" si="2"/>
        <v>0</v>
      </c>
      <c r="S40" s="87">
        <f>IF('Checklist Parameters'!$N$60&lt;0.2,0.2,'Checklist Parameters'!$N$60)</f>
        <v>0.7</v>
      </c>
      <c r="T40" s="88">
        <f>IF($O40="",IF('Checklist District ID'!$C$43="Y",MAX($R40:$S40)*$I40,SUM($R40:$S40)*$I40),IF(O40&gt;0,Q40*S40))</f>
        <v>0</v>
      </c>
      <c r="U40" s="88">
        <f>IF(Q40&gt;0,((I40-T40)*'Formula Matrix'!$E$41),0)</f>
        <v>0</v>
      </c>
      <c r="V40" s="88">
        <f t="shared" si="3"/>
        <v>0</v>
      </c>
      <c r="W40" s="88">
        <f>IF(V40&gt;0,(V40*'Checklist Parameters'!$N$35),0)</f>
        <v>0</v>
      </c>
      <c r="X40" s="85">
        <f t="shared" si="4"/>
        <v>0</v>
      </c>
      <c r="Y40" s="85">
        <f>IF('Checklist Parameters'!$N$102&lt;&gt;"",(I40/43560)*'Checklist Parameters'!$N$102,"N/A")</f>
        <v>0</v>
      </c>
      <c r="Z40" s="85" t="str">
        <f>IF('Checklist Parameters'!$N$58&lt;&gt;"",((I40*'Checklist Parameters'!$N$58)*'Checklist Parameters'!$N$35)/1000,"N/A")</f>
        <v>N/A</v>
      </c>
      <c r="AA40" s="85">
        <f>IF('Checklist Parameters'!$N$101&lt;&gt;"",IFERROR(I40/'Checklist Parameters'!$N$101,0),"N/A")</f>
        <v>0</v>
      </c>
      <c r="AB40" s="85" t="str">
        <f>IF('Checklist Parameters'!$N$43&lt;&gt;"",(I40*'Checklist Parameters'!$N$43)/1000,"N/A")</f>
        <v>N/A</v>
      </c>
      <c r="AC40" s="85">
        <f>IF('Checklist Parameters'!$N$16="",$X40,IF(AND('Checklist Parameters'!$N$16&lt;$X40,'Checklist Parameters'!$N$16&gt;=3),'Checklist Parameters'!$N$16,IF(AND('Checklist Parameters'!$N$16&lt;$X40,'Checklist Parameters'!$N$16&lt;3),0,$X40)))</f>
        <v>0</v>
      </c>
      <c r="AD40" s="85" t="str">
        <f>IF(AND(I40&lt;'Checklist Parameters'!$N$22,$I40&lt;&gt;0),"Y","")</f>
        <v/>
      </c>
      <c r="AE40" s="85" t="str">
        <f>IF($AD40="Y",0,IF('Checklist Parameters'!$N$25="","&lt;no limit&gt;",ROUNDDOWN((($I40-'Checklist Parameters'!$N$24)/'Checklist Parameters'!$N$25)+1,0)))</f>
        <v>&lt;no limit&gt;</v>
      </c>
      <c r="AF40" s="174">
        <f t="shared" si="5"/>
        <v>0</v>
      </c>
      <c r="AG40" s="85">
        <f t="shared" si="0"/>
        <v>0</v>
      </c>
      <c r="AH40" s="5"/>
      <c r="AI40" s="5"/>
      <c r="AJ40" s="5"/>
      <c r="AK40" s="5"/>
      <c r="AL40" s="5"/>
      <c r="AM40" s="5"/>
      <c r="AN40" s="5"/>
      <c r="AO40" s="5"/>
      <c r="AP40" s="5"/>
      <c r="AQ40" s="5"/>
      <c r="AR40" s="5"/>
      <c r="AS40" s="5"/>
    </row>
    <row r="41" spans="1:45" s="2" customFormat="1">
      <c r="A41" s="391"/>
      <c r="B41" s="392"/>
      <c r="C41" s="393"/>
      <c r="D41" s="393"/>
      <c r="E41" s="393"/>
      <c r="F41" s="393"/>
      <c r="G41" s="393"/>
      <c r="H41" s="394"/>
      <c r="I41" s="394"/>
      <c r="J41" s="394"/>
      <c r="K41" s="394"/>
      <c r="L41" s="394"/>
      <c r="M41" s="394"/>
      <c r="N41" s="313">
        <f>IF(IF(I41&lt;'Checklist Parameters'!$N$22,0,($I41-$L41))&lt;0,0,IF(I41&lt;'Checklist Parameters'!$N$22,0,($I41-$L41)))</f>
        <v>0</v>
      </c>
      <c r="O41" s="394"/>
      <c r="P41" s="395"/>
      <c r="Q41" s="316">
        <f t="shared" si="1"/>
        <v>0</v>
      </c>
      <c r="R41" s="87">
        <f t="shared" si="2"/>
        <v>0</v>
      </c>
      <c r="S41" s="87">
        <f>IF('Checklist Parameters'!$N$60&lt;0.2,0.2,'Checklist Parameters'!$N$60)</f>
        <v>0.7</v>
      </c>
      <c r="T41" s="88">
        <f>IF($O41="",IF('Checklist District ID'!$C$43="Y",MAX($R41:$S41)*$I41,SUM($R41:$S41)*$I41),IF(O41&gt;0,Q41*S41))</f>
        <v>0</v>
      </c>
      <c r="U41" s="88">
        <f>IF(Q41&gt;0,((I41-T41)*'Formula Matrix'!$E$41),0)</f>
        <v>0</v>
      </c>
      <c r="V41" s="88">
        <f t="shared" si="3"/>
        <v>0</v>
      </c>
      <c r="W41" s="88">
        <f>IF(V41&gt;0,(V41*'Checklist Parameters'!$N$35),0)</f>
        <v>0</v>
      </c>
      <c r="X41" s="85">
        <f t="shared" si="4"/>
        <v>0</v>
      </c>
      <c r="Y41" s="85">
        <f>IF('Checklist Parameters'!$N$102&lt;&gt;"",(I41/43560)*'Checklist Parameters'!$N$102,"N/A")</f>
        <v>0</v>
      </c>
      <c r="Z41" s="85" t="str">
        <f>IF('Checklist Parameters'!$N$58&lt;&gt;"",((I41*'Checklist Parameters'!$N$58)*'Checklist Parameters'!$N$35)/1000,"N/A")</f>
        <v>N/A</v>
      </c>
      <c r="AA41" s="85">
        <f>IF('Checklist Parameters'!$N$101&lt;&gt;"",IFERROR(I41/'Checklist Parameters'!$N$101,0),"N/A")</f>
        <v>0</v>
      </c>
      <c r="AB41" s="85" t="str">
        <f>IF('Checklist Parameters'!$N$43&lt;&gt;"",(I41*'Checklist Parameters'!$N$43)/1000,"N/A")</f>
        <v>N/A</v>
      </c>
      <c r="AC41" s="85">
        <f>IF('Checklist Parameters'!$N$16="",$X41,IF(AND('Checklist Parameters'!$N$16&lt;$X41,'Checklist Parameters'!$N$16&gt;=3),'Checklist Parameters'!$N$16,IF(AND('Checklist Parameters'!$N$16&lt;$X41,'Checklist Parameters'!$N$16&lt;3),0,$X41)))</f>
        <v>0</v>
      </c>
      <c r="AD41" s="85" t="str">
        <f>IF(AND(I41&lt;'Checklist Parameters'!$N$22,$I41&lt;&gt;0),"Y","")</f>
        <v/>
      </c>
      <c r="AE41" s="85" t="str">
        <f>IF($AD41="Y",0,IF('Checklist Parameters'!$N$25="","&lt;no limit&gt;",ROUNDDOWN((($I41-'Checklist Parameters'!$N$24)/'Checklist Parameters'!$N$25)+1,0)))</f>
        <v>&lt;no limit&gt;</v>
      </c>
      <c r="AF41" s="174">
        <f t="shared" si="5"/>
        <v>0</v>
      </c>
      <c r="AG41" s="85">
        <f t="shared" si="0"/>
        <v>0</v>
      </c>
      <c r="AH41" s="5"/>
      <c r="AI41" s="5"/>
      <c r="AJ41" s="5"/>
      <c r="AK41" s="5"/>
      <c r="AL41" s="5"/>
      <c r="AM41" s="5"/>
      <c r="AN41" s="5"/>
      <c r="AO41" s="5"/>
      <c r="AP41" s="5"/>
      <c r="AQ41" s="5"/>
      <c r="AR41" s="5"/>
      <c r="AS41" s="5"/>
    </row>
    <row r="42" spans="1:45" s="2" customFormat="1">
      <c r="A42" s="391"/>
      <c r="B42" s="392"/>
      <c r="C42" s="393"/>
      <c r="D42" s="393"/>
      <c r="E42" s="393"/>
      <c r="F42" s="393"/>
      <c r="G42" s="393"/>
      <c r="H42" s="394"/>
      <c r="I42" s="394"/>
      <c r="J42" s="394"/>
      <c r="K42" s="394"/>
      <c r="L42" s="394"/>
      <c r="M42" s="394"/>
      <c r="N42" s="313">
        <f>IF(IF(I42&lt;'Checklist Parameters'!$N$22,0,($I42-$L42))&lt;0,0,IF(I42&lt;'Checklist Parameters'!$N$22,0,($I42-$L42)))</f>
        <v>0</v>
      </c>
      <c r="O42" s="394"/>
      <c r="P42" s="395"/>
      <c r="Q42" s="316">
        <f t="shared" si="1"/>
        <v>0</v>
      </c>
      <c r="R42" s="87">
        <f t="shared" si="2"/>
        <v>0</v>
      </c>
      <c r="S42" s="87">
        <f>IF('Checklist Parameters'!$N$60&lt;0.2,0.2,'Checklist Parameters'!$N$60)</f>
        <v>0.7</v>
      </c>
      <c r="T42" s="88">
        <f>IF($O42="",IF('Checklist District ID'!$C$43="Y",MAX($R42:$S42)*$I42,SUM($R42:$S42)*$I42),IF(O42&gt;0,Q42*S42))</f>
        <v>0</v>
      </c>
      <c r="U42" s="88">
        <f>IF(Q42&gt;0,((I42-T42)*'Formula Matrix'!$E$41),0)</f>
        <v>0</v>
      </c>
      <c r="V42" s="88">
        <f t="shared" si="3"/>
        <v>0</v>
      </c>
      <c r="W42" s="88">
        <f>IF(V42&gt;0,(V42*'Checklist Parameters'!$N$35),0)</f>
        <v>0</v>
      </c>
      <c r="X42" s="85">
        <f t="shared" si="4"/>
        <v>0</v>
      </c>
      <c r="Y42" s="85">
        <f>IF('Checklist Parameters'!$N$102&lt;&gt;"",(I42/43560)*'Checklist Parameters'!$N$102,"N/A")</f>
        <v>0</v>
      </c>
      <c r="Z42" s="85" t="str">
        <f>IF('Checklist Parameters'!$N$58&lt;&gt;"",((I42*'Checklist Parameters'!$N$58)*'Checklist Parameters'!$N$35)/1000,"N/A")</f>
        <v>N/A</v>
      </c>
      <c r="AA42" s="85">
        <f>IF('Checklist Parameters'!$N$101&lt;&gt;"",IFERROR(I42/'Checklist Parameters'!$N$101,0),"N/A")</f>
        <v>0</v>
      </c>
      <c r="AB42" s="85" t="str">
        <f>IF('Checklist Parameters'!$N$43&lt;&gt;"",(I42*'Checklist Parameters'!$N$43)/1000,"N/A")</f>
        <v>N/A</v>
      </c>
      <c r="AC42" s="85">
        <f>IF('Checklist Parameters'!$N$16="",$X42,IF(AND('Checklist Parameters'!$N$16&lt;$X42,'Checklist Parameters'!$N$16&gt;=3),'Checklist Parameters'!$N$16,IF(AND('Checklist Parameters'!$N$16&lt;$X42,'Checklist Parameters'!$N$16&lt;3),0,$X42)))</f>
        <v>0</v>
      </c>
      <c r="AD42" s="85" t="str">
        <f>IF(AND(I42&lt;'Checklist Parameters'!$N$22,$I42&lt;&gt;0),"Y","")</f>
        <v/>
      </c>
      <c r="AE42" s="85" t="str">
        <f>IF($AD42="Y",0,IF('Checklist Parameters'!$N$25="","&lt;no limit&gt;",ROUNDDOWN((($I42-'Checklist Parameters'!$N$24)/'Checklist Parameters'!$N$25)+1,0)))</f>
        <v>&lt;no limit&gt;</v>
      </c>
      <c r="AF42" s="174">
        <f t="shared" si="5"/>
        <v>0</v>
      </c>
      <c r="AG42" s="85">
        <f t="shared" si="0"/>
        <v>0</v>
      </c>
      <c r="AH42" s="5"/>
      <c r="AI42" s="5"/>
      <c r="AJ42" s="5"/>
      <c r="AK42" s="5"/>
      <c r="AL42" s="5"/>
      <c r="AM42" s="5"/>
      <c r="AN42" s="5"/>
      <c r="AO42" s="5"/>
      <c r="AP42" s="5"/>
      <c r="AQ42" s="5"/>
      <c r="AR42" s="5"/>
      <c r="AS42" s="5"/>
    </row>
    <row r="43" spans="1:45" s="2" customFormat="1">
      <c r="A43" s="391"/>
      <c r="B43" s="392"/>
      <c r="C43" s="393"/>
      <c r="D43" s="393"/>
      <c r="E43" s="393"/>
      <c r="F43" s="393"/>
      <c r="G43" s="393"/>
      <c r="H43" s="394"/>
      <c r="I43" s="394"/>
      <c r="J43" s="394"/>
      <c r="K43" s="394"/>
      <c r="L43" s="394"/>
      <c r="M43" s="394"/>
      <c r="N43" s="313">
        <f>IF(IF(I43&lt;'Checklist Parameters'!$N$22,0,($I43-$L43))&lt;0,0,IF(I43&lt;'Checklist Parameters'!$N$22,0,($I43-$L43)))</f>
        <v>0</v>
      </c>
      <c r="O43" s="394"/>
      <c r="P43" s="395"/>
      <c r="Q43" s="316">
        <f t="shared" si="1"/>
        <v>0</v>
      </c>
      <c r="R43" s="87">
        <f t="shared" si="2"/>
        <v>0</v>
      </c>
      <c r="S43" s="87">
        <f>IF('Checklist Parameters'!$N$60&lt;0.2,0.2,'Checklist Parameters'!$N$60)</f>
        <v>0.7</v>
      </c>
      <c r="T43" s="88">
        <f>IF($O43="",IF('Checklist District ID'!$C$43="Y",MAX($R43:$S43)*$I43,SUM($R43:$S43)*$I43),IF(O43&gt;0,Q43*S43))</f>
        <v>0</v>
      </c>
      <c r="U43" s="88">
        <f>IF(Q43&gt;0,((I43-T43)*'Formula Matrix'!$E$41),0)</f>
        <v>0</v>
      </c>
      <c r="V43" s="88">
        <f t="shared" si="3"/>
        <v>0</v>
      </c>
      <c r="W43" s="88">
        <f>IF(V43&gt;0,(V43*'Checklist Parameters'!$N$35),0)</f>
        <v>0</v>
      </c>
      <c r="X43" s="85">
        <f t="shared" si="4"/>
        <v>0</v>
      </c>
      <c r="Y43" s="85">
        <f>IF('Checklist Parameters'!$N$102&lt;&gt;"",(I43/43560)*'Checklist Parameters'!$N$102,"N/A")</f>
        <v>0</v>
      </c>
      <c r="Z43" s="85" t="str">
        <f>IF('Checklist Parameters'!$N$58&lt;&gt;"",((I43*'Checklist Parameters'!$N$58)*'Checklist Parameters'!$N$35)/1000,"N/A")</f>
        <v>N/A</v>
      </c>
      <c r="AA43" s="85">
        <f>IF('Checklist Parameters'!$N$101&lt;&gt;"",IFERROR(I43/'Checklist Parameters'!$N$101,0),"N/A")</f>
        <v>0</v>
      </c>
      <c r="AB43" s="85" t="str">
        <f>IF('Checklist Parameters'!$N$43&lt;&gt;"",(I43*'Checklist Parameters'!$N$43)/1000,"N/A")</f>
        <v>N/A</v>
      </c>
      <c r="AC43" s="85">
        <f>IF('Checklist Parameters'!$N$16="",$X43,IF(AND('Checklist Parameters'!$N$16&lt;$X43,'Checklist Parameters'!$N$16&gt;=3),'Checklist Parameters'!$N$16,IF(AND('Checklist Parameters'!$N$16&lt;$X43,'Checklist Parameters'!$N$16&lt;3),0,$X43)))</f>
        <v>0</v>
      </c>
      <c r="AD43" s="85" t="str">
        <f>IF(AND(I43&lt;'Checklist Parameters'!$N$22,$I43&lt;&gt;0),"Y","")</f>
        <v/>
      </c>
      <c r="AE43" s="85" t="str">
        <f>IF($AD43="Y",0,IF('Checklist Parameters'!$N$25="","&lt;no limit&gt;",ROUNDDOWN((($I43-'Checklist Parameters'!$N$24)/'Checklist Parameters'!$N$25)+1,0)))</f>
        <v>&lt;no limit&gt;</v>
      </c>
      <c r="AF43" s="174">
        <f t="shared" si="5"/>
        <v>0</v>
      </c>
      <c r="AG43" s="85">
        <f t="shared" si="0"/>
        <v>0</v>
      </c>
      <c r="AH43" s="5"/>
      <c r="AI43" s="5"/>
      <c r="AJ43" s="5"/>
      <c r="AK43" s="5"/>
      <c r="AL43" s="5"/>
      <c r="AM43" s="5"/>
      <c r="AN43" s="5"/>
      <c r="AO43" s="5"/>
      <c r="AP43" s="5"/>
      <c r="AQ43" s="5"/>
      <c r="AR43" s="5"/>
      <c r="AS43" s="5"/>
    </row>
    <row r="44" spans="1:45" s="2" customFormat="1">
      <c r="A44" s="391"/>
      <c r="B44" s="392"/>
      <c r="C44" s="393"/>
      <c r="D44" s="393"/>
      <c r="E44" s="393"/>
      <c r="F44" s="393"/>
      <c r="G44" s="393"/>
      <c r="H44" s="394"/>
      <c r="I44" s="394"/>
      <c r="J44" s="394"/>
      <c r="K44" s="394"/>
      <c r="L44" s="394"/>
      <c r="M44" s="394"/>
      <c r="N44" s="313">
        <f>IF(IF(I44&lt;'Checklist Parameters'!$N$22,0,($I44-$L44))&lt;0,0,IF(I44&lt;'Checklist Parameters'!$N$22,0,($I44-$L44)))</f>
        <v>0</v>
      </c>
      <c r="O44" s="394"/>
      <c r="P44" s="395"/>
      <c r="Q44" s="316">
        <f t="shared" si="1"/>
        <v>0</v>
      </c>
      <c r="R44" s="87">
        <f t="shared" si="2"/>
        <v>0</v>
      </c>
      <c r="S44" s="87">
        <f>IF('Checklist Parameters'!$N$60&lt;0.2,0.2,'Checklist Parameters'!$N$60)</f>
        <v>0.7</v>
      </c>
      <c r="T44" s="88">
        <f>IF($O44="",IF('Checklist District ID'!$C$43="Y",MAX($R44:$S44)*$I44,SUM($R44:$S44)*$I44),IF(O44&gt;0,Q44*S44))</f>
        <v>0</v>
      </c>
      <c r="U44" s="88">
        <f>IF(Q44&gt;0,((I44-T44)*'Formula Matrix'!$E$41),0)</f>
        <v>0</v>
      </c>
      <c r="V44" s="88">
        <f t="shared" si="3"/>
        <v>0</v>
      </c>
      <c r="W44" s="88">
        <f>IF(V44&gt;0,(V44*'Checklist Parameters'!$N$35),0)</f>
        <v>0</v>
      </c>
      <c r="X44" s="85">
        <f t="shared" si="4"/>
        <v>0</v>
      </c>
      <c r="Y44" s="85">
        <f>IF('Checklist Parameters'!$N$102&lt;&gt;"",(I44/43560)*'Checklist Parameters'!$N$102,"N/A")</f>
        <v>0</v>
      </c>
      <c r="Z44" s="85" t="str">
        <f>IF('Checklist Parameters'!$N$58&lt;&gt;"",((I44*'Checklist Parameters'!$N$58)*'Checklist Parameters'!$N$35)/1000,"N/A")</f>
        <v>N/A</v>
      </c>
      <c r="AA44" s="85">
        <f>IF('Checklist Parameters'!$N$101&lt;&gt;"",IFERROR(I44/'Checklist Parameters'!$N$101,0),"N/A")</f>
        <v>0</v>
      </c>
      <c r="AB44" s="85" t="str">
        <f>IF('Checklist Parameters'!$N$43&lt;&gt;"",(I44*'Checklist Parameters'!$N$43)/1000,"N/A")</f>
        <v>N/A</v>
      </c>
      <c r="AC44" s="85">
        <f>IF('Checklist Parameters'!$N$16="",$X44,IF(AND('Checklist Parameters'!$N$16&lt;$X44,'Checklist Parameters'!$N$16&gt;=3),'Checklist Parameters'!$N$16,IF(AND('Checklist Parameters'!$N$16&lt;$X44,'Checklist Parameters'!$N$16&lt;3),0,$X44)))</f>
        <v>0</v>
      </c>
      <c r="AD44" s="85" t="str">
        <f>IF(AND(I44&lt;'Checklist Parameters'!$N$22,$I44&lt;&gt;0),"Y","")</f>
        <v/>
      </c>
      <c r="AE44" s="85" t="str">
        <f>IF($AD44="Y",0,IF('Checklist Parameters'!$N$25="","&lt;no limit&gt;",ROUNDDOWN((($I44-'Checklist Parameters'!$N$24)/'Checklist Parameters'!$N$25)+1,0)))</f>
        <v>&lt;no limit&gt;</v>
      </c>
      <c r="AF44" s="174">
        <f t="shared" si="5"/>
        <v>0</v>
      </c>
      <c r="AG44" s="85">
        <f t="shared" si="0"/>
        <v>0</v>
      </c>
      <c r="AH44" s="5"/>
      <c r="AI44" s="5"/>
      <c r="AJ44" s="5"/>
      <c r="AK44" s="5"/>
      <c r="AL44" s="5"/>
      <c r="AM44" s="5"/>
      <c r="AN44" s="5"/>
      <c r="AO44" s="5"/>
      <c r="AP44" s="5"/>
      <c r="AQ44" s="5"/>
      <c r="AR44" s="5"/>
      <c r="AS44" s="5"/>
    </row>
    <row r="45" spans="1:45" s="2" customFormat="1">
      <c r="A45" s="391"/>
      <c r="B45" s="392"/>
      <c r="C45" s="393"/>
      <c r="D45" s="393"/>
      <c r="E45" s="393"/>
      <c r="F45" s="393"/>
      <c r="G45" s="393"/>
      <c r="H45" s="394"/>
      <c r="I45" s="394"/>
      <c r="J45" s="394"/>
      <c r="K45" s="394"/>
      <c r="L45" s="394"/>
      <c r="M45" s="394"/>
      <c r="N45" s="313">
        <f>IF(IF(I45&lt;'Checklist Parameters'!$N$22,0,($I45-$L45))&lt;0,0,IF(I45&lt;'Checklist Parameters'!$N$22,0,($I45-$L45)))</f>
        <v>0</v>
      </c>
      <c r="O45" s="394"/>
      <c r="P45" s="395"/>
      <c r="Q45" s="316">
        <f t="shared" si="1"/>
        <v>0</v>
      </c>
      <c r="R45" s="87">
        <f t="shared" si="2"/>
        <v>0</v>
      </c>
      <c r="S45" s="87">
        <f>IF('Checklist Parameters'!$N$60&lt;0.2,0.2,'Checklist Parameters'!$N$60)</f>
        <v>0.7</v>
      </c>
      <c r="T45" s="88">
        <f>IF($O45="",IF('Checklist District ID'!$C$43="Y",MAX($R45:$S45)*$I45,SUM($R45:$S45)*$I45),IF(O45&gt;0,Q45*S45))</f>
        <v>0</v>
      </c>
      <c r="U45" s="88">
        <f>IF(Q45&gt;0,((I45-T45)*'Formula Matrix'!$E$41),0)</f>
        <v>0</v>
      </c>
      <c r="V45" s="88">
        <f t="shared" si="3"/>
        <v>0</v>
      </c>
      <c r="W45" s="88">
        <f>IF(V45&gt;0,(V45*'Checklist Parameters'!$N$35),0)</f>
        <v>0</v>
      </c>
      <c r="X45" s="85">
        <f t="shared" si="4"/>
        <v>0</v>
      </c>
      <c r="Y45" s="85">
        <f>IF('Checklist Parameters'!$N$102&lt;&gt;"",(I45/43560)*'Checklist Parameters'!$N$102,"N/A")</f>
        <v>0</v>
      </c>
      <c r="Z45" s="85" t="str">
        <f>IF('Checklist Parameters'!$N$58&lt;&gt;"",((I45*'Checklist Parameters'!$N$58)*'Checklist Parameters'!$N$35)/1000,"N/A")</f>
        <v>N/A</v>
      </c>
      <c r="AA45" s="85">
        <f>IF('Checklist Parameters'!$N$101&lt;&gt;"",IFERROR(I45/'Checklist Parameters'!$N$101,0),"N/A")</f>
        <v>0</v>
      </c>
      <c r="AB45" s="85" t="str">
        <f>IF('Checklist Parameters'!$N$43&lt;&gt;"",(I45*'Checklist Parameters'!$N$43)/1000,"N/A")</f>
        <v>N/A</v>
      </c>
      <c r="AC45" s="85">
        <f>IF('Checklist Parameters'!$N$16="",$X45,IF(AND('Checklist Parameters'!$N$16&lt;$X45,'Checklist Parameters'!$N$16&gt;=3),'Checklist Parameters'!$N$16,IF(AND('Checklist Parameters'!$N$16&lt;$X45,'Checklist Parameters'!$N$16&lt;3),0,$X45)))</f>
        <v>0</v>
      </c>
      <c r="AD45" s="85" t="str">
        <f>IF(AND(I45&lt;'Checklist Parameters'!$N$22,$I45&lt;&gt;0),"Y","")</f>
        <v/>
      </c>
      <c r="AE45" s="85" t="str">
        <f>IF($AD45="Y",0,IF('Checklist Parameters'!$N$25="","&lt;no limit&gt;",ROUNDDOWN((($I45-'Checklist Parameters'!$N$24)/'Checklist Parameters'!$N$25)+1,0)))</f>
        <v>&lt;no limit&gt;</v>
      </c>
      <c r="AF45" s="174">
        <f t="shared" si="5"/>
        <v>0</v>
      </c>
      <c r="AG45" s="85">
        <f t="shared" si="0"/>
        <v>0</v>
      </c>
      <c r="AH45" s="5"/>
      <c r="AI45" s="5"/>
      <c r="AJ45" s="5"/>
      <c r="AK45" s="5"/>
      <c r="AL45" s="5"/>
      <c r="AM45" s="5"/>
      <c r="AN45" s="5"/>
      <c r="AO45" s="5"/>
      <c r="AP45" s="5"/>
      <c r="AQ45" s="5"/>
      <c r="AR45" s="5"/>
      <c r="AS45" s="5"/>
    </row>
    <row r="46" spans="1:45" s="2" customFormat="1">
      <c r="A46" s="391"/>
      <c r="B46" s="392"/>
      <c r="C46" s="393"/>
      <c r="D46" s="393"/>
      <c r="E46" s="393"/>
      <c r="F46" s="393"/>
      <c r="G46" s="393"/>
      <c r="H46" s="394"/>
      <c r="I46" s="394"/>
      <c r="J46" s="394"/>
      <c r="K46" s="394"/>
      <c r="L46" s="394"/>
      <c r="M46" s="394"/>
      <c r="N46" s="313">
        <f>IF(IF(I46&lt;'Checklist Parameters'!$N$22,0,($I46-$L46))&lt;0,0,IF(I46&lt;'Checklist Parameters'!$N$22,0,($I46-$L46)))</f>
        <v>0</v>
      </c>
      <c r="O46" s="394"/>
      <c r="P46" s="395"/>
      <c r="Q46" s="316">
        <f t="shared" si="1"/>
        <v>0</v>
      </c>
      <c r="R46" s="87">
        <f t="shared" si="2"/>
        <v>0</v>
      </c>
      <c r="S46" s="87">
        <f>IF('Checklist Parameters'!$N$60&lt;0.2,0.2,'Checklist Parameters'!$N$60)</f>
        <v>0.7</v>
      </c>
      <c r="T46" s="88">
        <f>IF($O46="",IF('Checklist District ID'!$C$43="Y",MAX($R46:$S46)*$I46,SUM($R46:$S46)*$I46),IF(O46&gt;0,Q46*S46))</f>
        <v>0</v>
      </c>
      <c r="U46" s="88">
        <f>IF(Q46&gt;0,((I46-T46)*'Formula Matrix'!$E$41),0)</f>
        <v>0</v>
      </c>
      <c r="V46" s="88">
        <f t="shared" si="3"/>
        <v>0</v>
      </c>
      <c r="W46" s="88">
        <f>IF(V46&gt;0,(V46*'Checklist Parameters'!$N$35),0)</f>
        <v>0</v>
      </c>
      <c r="X46" s="85">
        <f t="shared" si="4"/>
        <v>0</v>
      </c>
      <c r="Y46" s="85">
        <f>IF('Checklist Parameters'!$N$102&lt;&gt;"",(I46/43560)*'Checklist Parameters'!$N$102,"N/A")</f>
        <v>0</v>
      </c>
      <c r="Z46" s="85" t="str">
        <f>IF('Checklist Parameters'!$N$58&lt;&gt;"",((I46*'Checklist Parameters'!$N$58)*'Checklist Parameters'!$N$35)/1000,"N/A")</f>
        <v>N/A</v>
      </c>
      <c r="AA46" s="85">
        <f>IF('Checklist Parameters'!$N$101&lt;&gt;"",IFERROR(I46/'Checklist Parameters'!$N$101,0),"N/A")</f>
        <v>0</v>
      </c>
      <c r="AB46" s="85" t="str">
        <f>IF('Checklist Parameters'!$N$43&lt;&gt;"",(I46*'Checklist Parameters'!$N$43)/1000,"N/A")</f>
        <v>N/A</v>
      </c>
      <c r="AC46" s="85">
        <f>IF('Checklist Parameters'!$N$16="",$X46,IF(AND('Checklist Parameters'!$N$16&lt;$X46,'Checklist Parameters'!$N$16&gt;=3),'Checklist Parameters'!$N$16,IF(AND('Checklist Parameters'!$N$16&lt;$X46,'Checklist Parameters'!$N$16&lt;3),0,$X46)))</f>
        <v>0</v>
      </c>
      <c r="AD46" s="85" t="str">
        <f>IF(AND(I46&lt;'Checklist Parameters'!$N$22,$I46&lt;&gt;0),"Y","")</f>
        <v/>
      </c>
      <c r="AE46" s="85" t="str">
        <f>IF($AD46="Y",0,IF('Checklist Parameters'!$N$25="","&lt;no limit&gt;",ROUNDDOWN((($I46-'Checklist Parameters'!$N$24)/'Checklist Parameters'!$N$25)+1,0)))</f>
        <v>&lt;no limit&gt;</v>
      </c>
      <c r="AF46" s="174">
        <f t="shared" si="5"/>
        <v>0</v>
      </c>
      <c r="AG46" s="85">
        <f t="shared" si="0"/>
        <v>0</v>
      </c>
      <c r="AH46" s="5"/>
      <c r="AI46" s="5"/>
      <c r="AJ46" s="5"/>
      <c r="AK46" s="5"/>
      <c r="AL46" s="5"/>
      <c r="AM46" s="5"/>
      <c r="AN46" s="5"/>
      <c r="AO46" s="5"/>
      <c r="AP46" s="5"/>
      <c r="AQ46" s="5"/>
      <c r="AR46" s="5"/>
      <c r="AS46" s="5"/>
    </row>
    <row r="47" spans="1:45" s="2" customFormat="1">
      <c r="A47" s="391"/>
      <c r="B47" s="392"/>
      <c r="C47" s="393"/>
      <c r="D47" s="393"/>
      <c r="E47" s="393"/>
      <c r="F47" s="393"/>
      <c r="G47" s="393"/>
      <c r="H47" s="394"/>
      <c r="I47" s="394"/>
      <c r="J47" s="394"/>
      <c r="K47" s="394"/>
      <c r="L47" s="394"/>
      <c r="M47" s="394"/>
      <c r="N47" s="313">
        <f>IF(IF(I47&lt;'Checklist Parameters'!$N$22,0,($I47-$L47))&lt;0,0,IF(I47&lt;'Checklist Parameters'!$N$22,0,($I47-$L47)))</f>
        <v>0</v>
      </c>
      <c r="O47" s="394"/>
      <c r="P47" s="395"/>
      <c r="Q47" s="316">
        <f t="shared" si="1"/>
        <v>0</v>
      </c>
      <c r="R47" s="87">
        <f t="shared" si="2"/>
        <v>0</v>
      </c>
      <c r="S47" s="87">
        <f>IF('Checklist Parameters'!$N$60&lt;0.2,0.2,'Checklist Parameters'!$N$60)</f>
        <v>0.7</v>
      </c>
      <c r="T47" s="88">
        <f>IF($O47="",IF('Checklist District ID'!$C$43="Y",MAX($R47:$S47)*$I47,SUM($R47:$S47)*$I47),IF(O47&gt;0,Q47*S47))</f>
        <v>0</v>
      </c>
      <c r="U47" s="88">
        <f>IF(Q47&gt;0,((I47-T47)*'Formula Matrix'!$E$41),0)</f>
        <v>0</v>
      </c>
      <c r="V47" s="88">
        <f t="shared" si="3"/>
        <v>0</v>
      </c>
      <c r="W47" s="88">
        <f>IF(V47&gt;0,(V47*'Checklist Parameters'!$N$35),0)</f>
        <v>0</v>
      </c>
      <c r="X47" s="85">
        <f t="shared" si="4"/>
        <v>0</v>
      </c>
      <c r="Y47" s="85">
        <f>IF('Checklist Parameters'!$N$102&lt;&gt;"",(I47/43560)*'Checklist Parameters'!$N$102,"N/A")</f>
        <v>0</v>
      </c>
      <c r="Z47" s="85" t="str">
        <f>IF('Checklist Parameters'!$N$58&lt;&gt;"",((I47*'Checklist Parameters'!$N$58)*'Checklist Parameters'!$N$35)/1000,"N/A")</f>
        <v>N/A</v>
      </c>
      <c r="AA47" s="85">
        <f>IF('Checklist Parameters'!$N$101&lt;&gt;"",IFERROR(I47/'Checklist Parameters'!$N$101,0),"N/A")</f>
        <v>0</v>
      </c>
      <c r="AB47" s="85" t="str">
        <f>IF('Checklist Parameters'!$N$43&lt;&gt;"",(I47*'Checklist Parameters'!$N$43)/1000,"N/A")</f>
        <v>N/A</v>
      </c>
      <c r="AC47" s="85">
        <f>IF('Checklist Parameters'!$N$16="",$X47,IF(AND('Checklist Parameters'!$N$16&lt;$X47,'Checklist Parameters'!$N$16&gt;=3),'Checklist Parameters'!$N$16,IF(AND('Checklist Parameters'!$N$16&lt;$X47,'Checklist Parameters'!$N$16&lt;3),0,$X47)))</f>
        <v>0</v>
      </c>
      <c r="AD47" s="85" t="str">
        <f>IF(AND(I47&lt;'Checklist Parameters'!$N$22,$I47&lt;&gt;0),"Y","")</f>
        <v/>
      </c>
      <c r="AE47" s="85" t="str">
        <f>IF($AD47="Y",0,IF('Checklist Parameters'!$N$25="","&lt;no limit&gt;",ROUNDDOWN((($I47-'Checklist Parameters'!$N$24)/'Checklist Parameters'!$N$25)+1,0)))</f>
        <v>&lt;no limit&gt;</v>
      </c>
      <c r="AF47" s="174">
        <f t="shared" si="5"/>
        <v>0</v>
      </c>
      <c r="AG47" s="85">
        <f t="shared" si="0"/>
        <v>0</v>
      </c>
      <c r="AH47" s="5"/>
      <c r="AI47" s="5"/>
      <c r="AJ47" s="5"/>
      <c r="AK47" s="5"/>
      <c r="AL47" s="5"/>
      <c r="AM47" s="5"/>
      <c r="AN47" s="5"/>
      <c r="AO47" s="5"/>
      <c r="AP47" s="5"/>
      <c r="AQ47" s="5"/>
      <c r="AR47" s="5"/>
      <c r="AS47" s="5"/>
    </row>
    <row r="48" spans="1:45" s="2" customFormat="1">
      <c r="A48" s="391"/>
      <c r="B48" s="392"/>
      <c r="C48" s="393"/>
      <c r="D48" s="393"/>
      <c r="E48" s="393"/>
      <c r="F48" s="393"/>
      <c r="G48" s="393"/>
      <c r="H48" s="394"/>
      <c r="I48" s="394"/>
      <c r="J48" s="394"/>
      <c r="K48" s="394"/>
      <c r="L48" s="394"/>
      <c r="M48" s="394"/>
      <c r="N48" s="313">
        <f>IF(IF(I48&lt;'Checklist Parameters'!$N$22,0,($I48-$L48))&lt;0,0,IF(I48&lt;'Checklist Parameters'!$N$22,0,($I48-$L48)))</f>
        <v>0</v>
      </c>
      <c r="O48" s="394"/>
      <c r="P48" s="395"/>
      <c r="Q48" s="316">
        <f>IF(O48&lt;&gt;"",O48,N48)</f>
        <v>0</v>
      </c>
      <c r="R48" s="87">
        <f t="shared" si="2"/>
        <v>0</v>
      </c>
      <c r="S48" s="87">
        <f>IF('Checklist Parameters'!$N$60&lt;0.2,0.2,'Checklist Parameters'!$N$60)</f>
        <v>0.7</v>
      </c>
      <c r="T48" s="88">
        <f>IF($O48="",IF('Checklist District ID'!$C$43="Y",MAX($R48:$S48)*$I48,SUM($R48:$S48)*$I48),IF(O48&gt;0,Q48*S48))</f>
        <v>0</v>
      </c>
      <c r="U48" s="88">
        <f>IF(Q48&gt;0,((I48-T48)*'Formula Matrix'!$E$41),0)</f>
        <v>0</v>
      </c>
      <c r="V48" s="88">
        <f t="shared" si="3"/>
        <v>0</v>
      </c>
      <c r="W48" s="88">
        <f>IF(V48&gt;0,(V48*'Checklist Parameters'!$N$35),0)</f>
        <v>0</v>
      </c>
      <c r="X48" s="85">
        <f t="shared" si="4"/>
        <v>0</v>
      </c>
      <c r="Y48" s="85">
        <f>IF('Checklist Parameters'!$N$102&lt;&gt;"",(I48/43560)*'Checklist Parameters'!$N$102,"N/A")</f>
        <v>0</v>
      </c>
      <c r="Z48" s="85" t="str">
        <f>IF('Checklist Parameters'!$N$58&lt;&gt;"",((I48*'Checklist Parameters'!$N$58)*'Checklist Parameters'!$N$35)/1000,"N/A")</f>
        <v>N/A</v>
      </c>
      <c r="AA48" s="85">
        <f>IF('Checklist Parameters'!$N$101&lt;&gt;"",IFERROR(I48/'Checklist Parameters'!$N$101,0),"N/A")</f>
        <v>0</v>
      </c>
      <c r="AB48" s="85" t="str">
        <f>IF('Checklist Parameters'!$N$43&lt;&gt;"",(I48*'Checklist Parameters'!$N$43)/1000,"N/A")</f>
        <v>N/A</v>
      </c>
      <c r="AC48" s="85">
        <f>IF('Checklist Parameters'!$N$16="",$X48,IF(AND('Checklist Parameters'!$N$16&lt;$X48,'Checklist Parameters'!$N$16&gt;=3),'Checklist Parameters'!$N$16,IF(AND('Checklist Parameters'!$N$16&lt;$X48,'Checklist Parameters'!$N$16&lt;3),0,$X48)))</f>
        <v>0</v>
      </c>
      <c r="AD48" s="85" t="str">
        <f>IF(AND(I48&lt;'Checklist Parameters'!$N$22,$I48&lt;&gt;0),"Y","")</f>
        <v/>
      </c>
      <c r="AE48" s="85" t="str">
        <f>IF($AD48="Y",0,IF('Checklist Parameters'!$N$25="","&lt;no limit&gt;",ROUNDDOWN((($I48-'Checklist Parameters'!$N$24)/'Checklist Parameters'!$N$25)+1,0)))</f>
        <v>&lt;no limit&gt;</v>
      </c>
      <c r="AF48" s="174">
        <f t="shared" si="5"/>
        <v>0</v>
      </c>
      <c r="AG48" s="85">
        <f t="shared" si="0"/>
        <v>0</v>
      </c>
      <c r="AH48" s="5"/>
      <c r="AI48" s="5"/>
      <c r="AJ48" s="5"/>
      <c r="AK48" s="5"/>
      <c r="AL48" s="5"/>
      <c r="AM48" s="5"/>
      <c r="AN48" s="5"/>
      <c r="AO48" s="5"/>
      <c r="AP48" s="5"/>
      <c r="AQ48" s="5"/>
      <c r="AR48" s="5"/>
      <c r="AS48" s="5"/>
    </row>
    <row r="49" spans="1:45" s="2" customFormat="1">
      <c r="A49" s="391"/>
      <c r="B49" s="392"/>
      <c r="C49" s="393"/>
      <c r="D49" s="393"/>
      <c r="E49" s="393"/>
      <c r="F49" s="393"/>
      <c r="G49" s="393"/>
      <c r="H49" s="394"/>
      <c r="I49" s="394"/>
      <c r="J49" s="394"/>
      <c r="K49" s="394"/>
      <c r="L49" s="394"/>
      <c r="M49" s="394"/>
      <c r="N49" s="313">
        <f>IF(IF(I49&lt;'Checklist Parameters'!$N$22,0,($I49-$L49))&lt;0,0,IF(I49&lt;'Checklist Parameters'!$N$22,0,($I49-$L49)))</f>
        <v>0</v>
      </c>
      <c r="O49" s="394"/>
      <c r="P49" s="395"/>
      <c r="Q49" s="316">
        <f t="shared" si="1"/>
        <v>0</v>
      </c>
      <c r="R49" s="87">
        <f t="shared" si="2"/>
        <v>0</v>
      </c>
      <c r="S49" s="87">
        <f>IF('Checklist Parameters'!$N$60&lt;0.2,0.2,'Checklist Parameters'!$N$60)</f>
        <v>0.7</v>
      </c>
      <c r="T49" s="88">
        <f>IF($O49="",IF('Checklist District ID'!$C$43="Y",MAX($R49:$S49)*$I49,SUM($R49:$S49)*$I49),IF(O49&gt;0,Q49*S49))</f>
        <v>0</v>
      </c>
      <c r="U49" s="88">
        <f>IF(Q49&gt;0,((I49-T49)*'Formula Matrix'!$E$41),0)</f>
        <v>0</v>
      </c>
      <c r="V49" s="88">
        <f t="shared" si="3"/>
        <v>0</v>
      </c>
      <c r="W49" s="88">
        <f>IF(V49&gt;0,(V49*'Checklist Parameters'!$N$35),0)</f>
        <v>0</v>
      </c>
      <c r="X49" s="85">
        <f t="shared" si="4"/>
        <v>0</v>
      </c>
      <c r="Y49" s="85">
        <f>IF('Checklist Parameters'!$N$102&lt;&gt;"",(I49/43560)*'Checklist Parameters'!$N$102,"N/A")</f>
        <v>0</v>
      </c>
      <c r="Z49" s="85" t="str">
        <f>IF('Checklist Parameters'!$N$58&lt;&gt;"",((I49*'Checklist Parameters'!$N$58)*'Checklist Parameters'!$N$35)/1000,"N/A")</f>
        <v>N/A</v>
      </c>
      <c r="AA49" s="85">
        <f>IF('Checklist Parameters'!$N$101&lt;&gt;"",IFERROR(I49/'Checklist Parameters'!$N$101,0),"N/A")</f>
        <v>0</v>
      </c>
      <c r="AB49" s="85" t="str">
        <f>IF('Checklist Parameters'!$N$43&lt;&gt;"",(I49*'Checklist Parameters'!$N$43)/1000,"N/A")</f>
        <v>N/A</v>
      </c>
      <c r="AC49" s="85">
        <f>IF('Checklist Parameters'!$N$16="",$X49,IF(AND('Checklist Parameters'!$N$16&lt;$X49,'Checklist Parameters'!$N$16&gt;=3),'Checklist Parameters'!$N$16,IF(AND('Checklist Parameters'!$N$16&lt;$X49,'Checklist Parameters'!$N$16&lt;3),0,$X49)))</f>
        <v>0</v>
      </c>
      <c r="AD49" s="85" t="str">
        <f>IF(AND(I49&lt;'Checklist Parameters'!$N$22,$I49&lt;&gt;0),"Y","")</f>
        <v/>
      </c>
      <c r="AE49" s="85" t="str">
        <f>IF($AD49="Y",0,IF('Checklist Parameters'!$N$25="","&lt;no limit&gt;",ROUNDDOWN((($I49-'Checklist Parameters'!$N$24)/'Checklist Parameters'!$N$25)+1,0)))</f>
        <v>&lt;no limit&gt;</v>
      </c>
      <c r="AF49" s="174">
        <f t="shared" si="5"/>
        <v>0</v>
      </c>
      <c r="AG49" s="85">
        <f t="shared" si="0"/>
        <v>0</v>
      </c>
      <c r="AH49" s="5"/>
      <c r="AI49" s="5"/>
      <c r="AJ49" s="5"/>
      <c r="AK49" s="5"/>
      <c r="AL49" s="5"/>
      <c r="AM49" s="5"/>
      <c r="AN49" s="5"/>
      <c r="AO49" s="5"/>
      <c r="AP49" s="5"/>
      <c r="AQ49" s="5"/>
      <c r="AR49" s="5"/>
      <c r="AS49" s="5"/>
    </row>
    <row r="50" spans="1:45" s="2" customFormat="1">
      <c r="A50" s="391"/>
      <c r="B50" s="392"/>
      <c r="C50" s="393"/>
      <c r="D50" s="393"/>
      <c r="E50" s="393"/>
      <c r="F50" s="393"/>
      <c r="G50" s="393"/>
      <c r="H50" s="394"/>
      <c r="I50" s="394"/>
      <c r="J50" s="394"/>
      <c r="K50" s="394"/>
      <c r="L50" s="394"/>
      <c r="M50" s="394"/>
      <c r="N50" s="313">
        <f>IF(IF(I50&lt;'Checklist Parameters'!$N$22,0,($I50-$L50))&lt;0,0,IF(I50&lt;'Checklist Parameters'!$N$22,0,($I50-$L50)))</f>
        <v>0</v>
      </c>
      <c r="O50" s="394"/>
      <c r="P50" s="395"/>
      <c r="Q50" s="316">
        <f t="shared" si="1"/>
        <v>0</v>
      </c>
      <c r="R50" s="87">
        <f t="shared" si="2"/>
        <v>0</v>
      </c>
      <c r="S50" s="87">
        <f>IF('Checklist Parameters'!$N$60&lt;0.2,0.2,'Checklist Parameters'!$N$60)</f>
        <v>0.7</v>
      </c>
      <c r="T50" s="88">
        <f>IF($O50="",IF('Checklist District ID'!$C$43="Y",MAX($R50:$S50)*$I50,SUM($R50:$S50)*$I50),IF(O50&gt;0,Q50*S50))</f>
        <v>0</v>
      </c>
      <c r="U50" s="88">
        <f>IF(Q50&gt;0,((I50-T50)*'Formula Matrix'!$E$41),0)</f>
        <v>0</v>
      </c>
      <c r="V50" s="88">
        <f t="shared" si="3"/>
        <v>0</v>
      </c>
      <c r="W50" s="88">
        <f>IF(V50&gt;0,(V50*'Checklist Parameters'!$N$35),0)</f>
        <v>0</v>
      </c>
      <c r="X50" s="85">
        <f t="shared" si="4"/>
        <v>0</v>
      </c>
      <c r="Y50" s="85">
        <f>IF('Checklist Parameters'!$N$102&lt;&gt;"",(I50/43560)*'Checklist Parameters'!$N$102,"N/A")</f>
        <v>0</v>
      </c>
      <c r="Z50" s="85" t="str">
        <f>IF('Checklist Parameters'!$N$58&lt;&gt;"",((I50*'Checklist Parameters'!$N$58)*'Checklist Parameters'!$N$35)/1000,"N/A")</f>
        <v>N/A</v>
      </c>
      <c r="AA50" s="85">
        <f>IF('Checklist Parameters'!$N$101&lt;&gt;"",IFERROR(I50/'Checklist Parameters'!$N$101,0),"N/A")</f>
        <v>0</v>
      </c>
      <c r="AB50" s="85" t="str">
        <f>IF('Checklist Parameters'!$N$43&lt;&gt;"",(I50*'Checklist Parameters'!$N$43)/1000,"N/A")</f>
        <v>N/A</v>
      </c>
      <c r="AC50" s="85">
        <f>IF('Checklist Parameters'!$N$16="",$X50,IF(AND('Checklist Parameters'!$N$16&lt;$X50,'Checklist Parameters'!$N$16&gt;=3),'Checklist Parameters'!$N$16,IF(AND('Checklist Parameters'!$N$16&lt;$X50,'Checklist Parameters'!$N$16&lt;3),0,$X50)))</f>
        <v>0</v>
      </c>
      <c r="AD50" s="85" t="str">
        <f>IF(AND(I50&lt;'Checklist Parameters'!$N$22,$I50&lt;&gt;0),"Y","")</f>
        <v/>
      </c>
      <c r="AE50" s="85" t="str">
        <f>IF($AD50="Y",0,IF('Checklist Parameters'!$N$25="","&lt;no limit&gt;",ROUNDDOWN((($I50-'Checklist Parameters'!$N$24)/'Checklist Parameters'!$N$25)+1,0)))</f>
        <v>&lt;no limit&gt;</v>
      </c>
      <c r="AF50" s="174">
        <f t="shared" si="5"/>
        <v>0</v>
      </c>
      <c r="AG50" s="85">
        <f t="shared" si="0"/>
        <v>0</v>
      </c>
      <c r="AH50" s="5"/>
      <c r="AI50" s="5"/>
      <c r="AJ50" s="5"/>
      <c r="AK50" s="5"/>
      <c r="AL50" s="5"/>
      <c r="AM50" s="5"/>
      <c r="AN50" s="5"/>
      <c r="AO50" s="5"/>
      <c r="AP50" s="5"/>
      <c r="AQ50" s="5"/>
      <c r="AR50" s="5"/>
      <c r="AS50" s="5"/>
    </row>
    <row r="51" spans="1:45" s="2" customFormat="1">
      <c r="A51" s="391"/>
      <c r="B51" s="392"/>
      <c r="C51" s="393"/>
      <c r="D51" s="393"/>
      <c r="E51" s="393"/>
      <c r="F51" s="393"/>
      <c r="G51" s="393"/>
      <c r="H51" s="394"/>
      <c r="I51" s="394"/>
      <c r="J51" s="394"/>
      <c r="K51" s="394"/>
      <c r="L51" s="394"/>
      <c r="M51" s="394"/>
      <c r="N51" s="313">
        <f>IF(IF(I51&lt;'Checklist Parameters'!$N$22,0,($I51-$L51))&lt;0,0,IF(I51&lt;'Checklist Parameters'!$N$22,0,($I51-$L51)))</f>
        <v>0</v>
      </c>
      <c r="O51" s="394"/>
      <c r="P51" s="395"/>
      <c r="Q51" s="316">
        <f t="shared" si="1"/>
        <v>0</v>
      </c>
      <c r="R51" s="87">
        <f t="shared" si="2"/>
        <v>0</v>
      </c>
      <c r="S51" s="87">
        <f>IF('Checklist Parameters'!$N$60&lt;0.2,0.2,'Checklist Parameters'!$N$60)</f>
        <v>0.7</v>
      </c>
      <c r="T51" s="88">
        <f>IF($O51="",IF('Checklist District ID'!$C$43="Y",MAX($R51:$S51)*$I51,SUM($R51:$S51)*$I51),IF(O51&gt;0,Q51*S51))</f>
        <v>0</v>
      </c>
      <c r="U51" s="88">
        <f>IF(Q51&gt;0,((I51-T51)*'Formula Matrix'!$E$41),0)</f>
        <v>0</v>
      </c>
      <c r="V51" s="88">
        <f t="shared" si="3"/>
        <v>0</v>
      </c>
      <c r="W51" s="88">
        <f>IF(V51&gt;0,(V51*'Checklist Parameters'!$N$35),0)</f>
        <v>0</v>
      </c>
      <c r="X51" s="85">
        <f t="shared" si="4"/>
        <v>0</v>
      </c>
      <c r="Y51" s="85">
        <f>IF('Checklist Parameters'!$N$102&lt;&gt;"",(I51/43560)*'Checklist Parameters'!$N$102,"N/A")</f>
        <v>0</v>
      </c>
      <c r="Z51" s="85" t="str">
        <f>IF('Checklist Parameters'!$N$58&lt;&gt;"",((I51*'Checklist Parameters'!$N$58)*'Checklist Parameters'!$N$35)/1000,"N/A")</f>
        <v>N/A</v>
      </c>
      <c r="AA51" s="85">
        <f>IF('Checklist Parameters'!$N$101&lt;&gt;"",IFERROR(I51/'Checklist Parameters'!$N$101,0),"N/A")</f>
        <v>0</v>
      </c>
      <c r="AB51" s="85" t="str">
        <f>IF('Checklist Parameters'!$N$43&lt;&gt;"",(I51*'Checklist Parameters'!$N$43)/1000,"N/A")</f>
        <v>N/A</v>
      </c>
      <c r="AC51" s="85">
        <f>IF('Checklist Parameters'!$N$16="",$X51,IF(AND('Checklist Parameters'!$N$16&lt;$X51,'Checklist Parameters'!$N$16&gt;=3),'Checklist Parameters'!$N$16,IF(AND('Checklist Parameters'!$N$16&lt;$X51,'Checklist Parameters'!$N$16&lt;3),0,$X51)))</f>
        <v>0</v>
      </c>
      <c r="AD51" s="85" t="str">
        <f>IF(AND(I51&lt;'Checklist Parameters'!$N$22,$I51&lt;&gt;0),"Y","")</f>
        <v/>
      </c>
      <c r="AE51" s="85" t="str">
        <f>IF($AD51="Y",0,IF('Checklist Parameters'!$N$25="","&lt;no limit&gt;",ROUNDDOWN((($I51-'Checklist Parameters'!$N$24)/'Checklist Parameters'!$N$25)+1,0)))</f>
        <v>&lt;no limit&gt;</v>
      </c>
      <c r="AF51" s="174">
        <f t="shared" si="5"/>
        <v>0</v>
      </c>
      <c r="AG51" s="85">
        <f t="shared" si="0"/>
        <v>0</v>
      </c>
      <c r="AH51" s="5"/>
      <c r="AI51" s="5"/>
      <c r="AJ51" s="5"/>
      <c r="AK51" s="5"/>
      <c r="AL51" s="5"/>
      <c r="AM51" s="5"/>
      <c r="AN51" s="5"/>
      <c r="AO51" s="5"/>
      <c r="AP51" s="5"/>
      <c r="AQ51" s="5"/>
      <c r="AR51" s="5"/>
      <c r="AS51" s="5"/>
    </row>
    <row r="52" spans="1:45" s="2" customFormat="1">
      <c r="A52" s="391"/>
      <c r="B52" s="392"/>
      <c r="C52" s="393"/>
      <c r="D52" s="393"/>
      <c r="E52" s="393"/>
      <c r="F52" s="393"/>
      <c r="G52" s="393"/>
      <c r="H52" s="394"/>
      <c r="I52" s="394"/>
      <c r="J52" s="394"/>
      <c r="K52" s="394"/>
      <c r="L52" s="394"/>
      <c r="M52" s="394"/>
      <c r="N52" s="313">
        <f>IF(IF(I52&lt;'Checklist Parameters'!$N$22,0,($I52-$L52))&lt;0,0,IF(I52&lt;'Checklist Parameters'!$N$22,0,($I52-$L52)))</f>
        <v>0</v>
      </c>
      <c r="O52" s="394"/>
      <c r="P52" s="395"/>
      <c r="Q52" s="316">
        <f t="shared" si="1"/>
        <v>0</v>
      </c>
      <c r="R52" s="87">
        <f t="shared" si="2"/>
        <v>0</v>
      </c>
      <c r="S52" s="87">
        <f>IF('Checklist Parameters'!$N$60&lt;0.2,0.2,'Checklist Parameters'!$N$60)</f>
        <v>0.7</v>
      </c>
      <c r="T52" s="88">
        <f>IF($O52="",IF('Checklist District ID'!$C$43="Y",MAX($R52:$S52)*$I52,SUM($R52:$S52)*$I52),IF(O52&gt;0,Q52*S52))</f>
        <v>0</v>
      </c>
      <c r="U52" s="88">
        <f>IF(Q52&gt;0,((I52-T52)*'Formula Matrix'!$E$41),0)</f>
        <v>0</v>
      </c>
      <c r="V52" s="88">
        <f t="shared" si="3"/>
        <v>0</v>
      </c>
      <c r="W52" s="88">
        <f>IF(V52&gt;0,(V52*'Checklist Parameters'!$N$35),0)</f>
        <v>0</v>
      </c>
      <c r="X52" s="85">
        <f t="shared" si="4"/>
        <v>0</v>
      </c>
      <c r="Y52" s="85">
        <f>IF('Checklist Parameters'!$N$102&lt;&gt;"",(I52/43560)*'Checklist Parameters'!$N$102,"N/A")</f>
        <v>0</v>
      </c>
      <c r="Z52" s="85" t="str">
        <f>IF('Checklist Parameters'!$N$58&lt;&gt;"",((I52*'Checklist Parameters'!$N$58)*'Checklist Parameters'!$N$35)/1000,"N/A")</f>
        <v>N/A</v>
      </c>
      <c r="AA52" s="85">
        <f>IF('Checklist Parameters'!$N$101&lt;&gt;"",IFERROR(I52/'Checklist Parameters'!$N$101,0),"N/A")</f>
        <v>0</v>
      </c>
      <c r="AB52" s="85" t="str">
        <f>IF('Checklist Parameters'!$N$43&lt;&gt;"",(I52*'Checklist Parameters'!$N$43)/1000,"N/A")</f>
        <v>N/A</v>
      </c>
      <c r="AC52" s="85">
        <f>IF('Checklist Parameters'!$N$16="",$X52,IF(AND('Checklist Parameters'!$N$16&lt;$X52,'Checklist Parameters'!$N$16&gt;=3),'Checklist Parameters'!$N$16,IF(AND('Checklist Parameters'!$N$16&lt;$X52,'Checklist Parameters'!$N$16&lt;3),0,$X52)))</f>
        <v>0</v>
      </c>
      <c r="AD52" s="85" t="str">
        <f>IF(AND(I52&lt;'Checklist Parameters'!$N$22,$I52&lt;&gt;0),"Y","")</f>
        <v/>
      </c>
      <c r="AE52" s="85" t="str">
        <f>IF($AD52="Y",0,IF('Checklist Parameters'!$N$25="","&lt;no limit&gt;",ROUNDDOWN((($I52-'Checklist Parameters'!$N$24)/'Checklist Parameters'!$N$25)+1,0)))</f>
        <v>&lt;no limit&gt;</v>
      </c>
      <c r="AF52" s="174">
        <f t="shared" si="5"/>
        <v>0</v>
      </c>
      <c r="AG52" s="85">
        <f t="shared" si="0"/>
        <v>0</v>
      </c>
      <c r="AH52" s="5"/>
      <c r="AI52" s="5"/>
      <c r="AJ52" s="5"/>
      <c r="AK52" s="5"/>
      <c r="AL52" s="5"/>
      <c r="AM52" s="5"/>
      <c r="AN52" s="5"/>
      <c r="AO52" s="5"/>
      <c r="AP52" s="5"/>
      <c r="AQ52" s="5"/>
      <c r="AR52" s="5"/>
      <c r="AS52" s="5"/>
    </row>
    <row r="53" spans="1:45" s="2" customFormat="1" ht="15">
      <c r="A53" s="391"/>
      <c r="B53" s="392"/>
      <c r="C53" s="393"/>
      <c r="D53" s="393"/>
      <c r="E53" s="393"/>
      <c r="F53" s="393"/>
      <c r="G53" s="393"/>
      <c r="H53" s="394"/>
      <c r="I53" s="394"/>
      <c r="J53" s="394"/>
      <c r="K53" s="394"/>
      <c r="L53" s="394"/>
      <c r="M53" s="394"/>
      <c r="N53" s="313">
        <f>IF(IF(I53&lt;'Checklist Parameters'!$N$22,0,($I53-$L53))&lt;0,0,IF(I53&lt;'Checklist Parameters'!$N$22,0,($I53-$L53)))</f>
        <v>0</v>
      </c>
      <c r="O53" s="394"/>
      <c r="P53" s="395"/>
      <c r="Q53" s="316">
        <f t="shared" si="1"/>
        <v>0</v>
      </c>
      <c r="R53" s="87">
        <f t="shared" si="2"/>
        <v>0</v>
      </c>
      <c r="S53" s="87">
        <f>IF('Checklist Parameters'!$N$60&lt;0.2,0.2,'Checklist Parameters'!$N$60)</f>
        <v>0.7</v>
      </c>
      <c r="T53" s="88">
        <f>IF($O53="",IF('Checklist District ID'!$C$43="Y",MAX($R53:$S53)*$I53,SUM($R53:$S53)*$I53),IF(O53&gt;0,Q53*S53))</f>
        <v>0</v>
      </c>
      <c r="U53" s="88">
        <f>IF(Q53&gt;0,((I53-T53)*'Formula Matrix'!$E$41),0)</f>
        <v>0</v>
      </c>
      <c r="V53" s="88">
        <f t="shared" si="3"/>
        <v>0</v>
      </c>
      <c r="W53" s="88">
        <f>IF(V53&gt;0,(V53*'Checklist Parameters'!$N$35),0)</f>
        <v>0</v>
      </c>
      <c r="X53" s="85">
        <f t="shared" si="4"/>
        <v>0</v>
      </c>
      <c r="Y53" s="85">
        <f>IF('Checklist Parameters'!$N$102&lt;&gt;"",(I53/43560)*'Checklist Parameters'!$N$102,"N/A")</f>
        <v>0</v>
      </c>
      <c r="Z53" s="85" t="str">
        <f>IF('Checklist Parameters'!$N$58&lt;&gt;"",((I53*'Checklist Parameters'!$N$58)*'Checklist Parameters'!$N$35)/1000,"N/A")</f>
        <v>N/A</v>
      </c>
      <c r="AA53" s="85">
        <f>IF('Checklist Parameters'!$N$101&lt;&gt;"",IFERROR(I53/'Checklist Parameters'!$N$101,0),"N/A")</f>
        <v>0</v>
      </c>
      <c r="AB53" s="85" t="str">
        <f>IF('Checklist Parameters'!$N$43&lt;&gt;"",(I53*'Checklist Parameters'!$N$43)/1000,"N/A")</f>
        <v>N/A</v>
      </c>
      <c r="AC53" s="85">
        <f>IF('Checklist Parameters'!$N$16="",$X53,IF(AND('Checklist Parameters'!$N$16&lt;$X53,'Checklist Parameters'!$N$16&gt;=3),'Checklist Parameters'!$N$16,IF(AND('Checklist Parameters'!$N$16&lt;$X53,'Checklist Parameters'!$N$16&lt;3),0,$X53)))</f>
        <v>0</v>
      </c>
      <c r="AD53" s="85" t="str">
        <f>IF(AND(I53&lt;'Checklist Parameters'!$N$22,$I53&lt;&gt;0),"Y","")</f>
        <v/>
      </c>
      <c r="AE53" s="85" t="str">
        <f>IF($AD53="Y",0,IF('Checklist Parameters'!$N$25="","&lt;no limit&gt;",ROUNDDOWN((($I53-'Checklist Parameters'!$N$24)/'Checklist Parameters'!$N$25)+1,0)))</f>
        <v>&lt;no limit&gt;</v>
      </c>
      <c r="AF53" s="174">
        <f t="shared" si="5"/>
        <v>0</v>
      </c>
      <c r="AG53" s="85">
        <f t="shared" si="0"/>
        <v>0</v>
      </c>
      <c r="AH53" s="5"/>
      <c r="AI53" s="5"/>
      <c r="AJ53" s="5"/>
      <c r="AK53" s="5"/>
      <c r="AL53" s="5"/>
      <c r="AM53" s="5"/>
      <c r="AN53" s="5"/>
      <c r="AO53" s="5"/>
      <c r="AP53" s="5"/>
      <c r="AQ53" s="5"/>
      <c r="AR53" s="5"/>
      <c r="AS53" s="5"/>
    </row>
    <row r="54" spans="1:45" s="2" customFormat="1" ht="15">
      <c r="A54" s="391"/>
      <c r="B54" s="392"/>
      <c r="C54" s="393"/>
      <c r="D54" s="393"/>
      <c r="E54" s="393"/>
      <c r="F54" s="393"/>
      <c r="G54" s="393"/>
      <c r="H54" s="394"/>
      <c r="I54" s="394"/>
      <c r="J54" s="394"/>
      <c r="K54" s="394"/>
      <c r="L54" s="394"/>
      <c r="M54" s="394"/>
      <c r="N54" s="313">
        <f>IF(IF(I54&lt;'Checklist Parameters'!$N$22,0,($I54-$L54))&lt;0,0,IF(I54&lt;'Checklist Parameters'!$N$22,0,($I54-$L54)))</f>
        <v>0</v>
      </c>
      <c r="O54" s="394"/>
      <c r="P54" s="395"/>
      <c r="Q54" s="316">
        <f t="shared" si="1"/>
        <v>0</v>
      </c>
      <c r="R54" s="87">
        <f t="shared" si="2"/>
        <v>0</v>
      </c>
      <c r="S54" s="87">
        <f>IF('Checklist Parameters'!$N$60&lt;0.2,0.2,'Checklist Parameters'!$N$60)</f>
        <v>0.7</v>
      </c>
      <c r="T54" s="88">
        <f>IF($O54="",IF('Checklist District ID'!$C$43="Y",MAX($R54:$S54)*$I54,SUM($R54:$S54)*$I54),IF(O54&gt;0,Q54*S54))</f>
        <v>0</v>
      </c>
      <c r="U54" s="88">
        <f>IF(Q54&gt;0,((I54-T54)*'Formula Matrix'!$E$41),0)</f>
        <v>0</v>
      </c>
      <c r="V54" s="88">
        <f t="shared" si="3"/>
        <v>0</v>
      </c>
      <c r="W54" s="88">
        <f>IF(V54&gt;0,(V54*'Checklist Parameters'!$N$35),0)</f>
        <v>0</v>
      </c>
      <c r="X54" s="85">
        <f t="shared" si="4"/>
        <v>0</v>
      </c>
      <c r="Y54" s="85">
        <f>IF('Checklist Parameters'!$N$102&lt;&gt;"",(I54/43560)*'Checklist Parameters'!$N$102,"N/A")</f>
        <v>0</v>
      </c>
      <c r="Z54" s="85" t="str">
        <f>IF('Checklist Parameters'!$N$58&lt;&gt;"",((I54*'Checklist Parameters'!$N$58)*'Checklist Parameters'!$N$35)/1000,"N/A")</f>
        <v>N/A</v>
      </c>
      <c r="AA54" s="85">
        <f>IF('Checklist Parameters'!$N$101&lt;&gt;"",IFERROR(I54/'Checklist Parameters'!$N$101,0),"N/A")</f>
        <v>0</v>
      </c>
      <c r="AB54" s="85" t="str">
        <f>IF('Checklist Parameters'!$N$43&lt;&gt;"",(I54*'Checklist Parameters'!$N$43)/1000,"N/A")</f>
        <v>N/A</v>
      </c>
      <c r="AC54" s="85">
        <f>IF('Checklist Parameters'!$N$16="",$X54,IF(AND('Checklist Parameters'!$N$16&lt;$X54,'Checklist Parameters'!$N$16&gt;=3),'Checklist Parameters'!$N$16,IF(AND('Checklist Parameters'!$N$16&lt;$X54,'Checklist Parameters'!$N$16&lt;3),0,$X54)))</f>
        <v>0</v>
      </c>
      <c r="AD54" s="85" t="str">
        <f>IF(AND(I54&lt;'Checklist Parameters'!$N$22,$I54&lt;&gt;0),"Y","")</f>
        <v/>
      </c>
      <c r="AE54" s="85" t="str">
        <f>IF($AD54="Y",0,IF('Checklist Parameters'!$N$25="","&lt;no limit&gt;",ROUNDDOWN((($I54-'Checklist Parameters'!$N$24)/'Checklist Parameters'!$N$25)+1,0)))</f>
        <v>&lt;no limit&gt;</v>
      </c>
      <c r="AF54" s="174">
        <f t="shared" si="5"/>
        <v>0</v>
      </c>
      <c r="AG54" s="85">
        <f t="shared" si="0"/>
        <v>0</v>
      </c>
      <c r="AH54" s="5"/>
      <c r="AI54" s="5"/>
      <c r="AJ54" s="5"/>
      <c r="AK54" s="5"/>
      <c r="AL54" s="5"/>
      <c r="AM54" s="5"/>
      <c r="AN54" s="5"/>
      <c r="AO54" s="5"/>
      <c r="AP54" s="5"/>
      <c r="AQ54" s="5"/>
      <c r="AR54" s="5"/>
      <c r="AS54" s="5"/>
    </row>
    <row r="55" spans="1:45" s="2" customFormat="1" ht="15">
      <c r="A55" s="391"/>
      <c r="B55" s="392"/>
      <c r="C55" s="393"/>
      <c r="D55" s="393"/>
      <c r="E55" s="393"/>
      <c r="F55" s="393"/>
      <c r="G55" s="393"/>
      <c r="H55" s="394"/>
      <c r="I55" s="394"/>
      <c r="J55" s="394"/>
      <c r="K55" s="394"/>
      <c r="L55" s="394"/>
      <c r="M55" s="394"/>
      <c r="N55" s="313">
        <f>IF(IF(I55&lt;'Checklist Parameters'!$N$22,0,($I55-$L55))&lt;0,0,IF(I55&lt;'Checklist Parameters'!$N$22,0,($I55-$L55)))</f>
        <v>0</v>
      </c>
      <c r="O55" s="394"/>
      <c r="P55" s="395"/>
      <c r="Q55" s="316">
        <f t="shared" si="1"/>
        <v>0</v>
      </c>
      <c r="R55" s="87">
        <f t="shared" si="2"/>
        <v>0</v>
      </c>
      <c r="S55" s="87">
        <f>IF('Checklist Parameters'!$N$60&lt;0.2,0.2,'Checklist Parameters'!$N$60)</f>
        <v>0.7</v>
      </c>
      <c r="T55" s="88">
        <f>IF($O55="",IF('Checklist District ID'!$C$43="Y",MAX($R55:$S55)*$I55,SUM($R55:$S55)*$I55),IF(O55&gt;0,Q55*S55))</f>
        <v>0</v>
      </c>
      <c r="U55" s="88">
        <f>IF(Q55&gt;0,((I55-T55)*'Formula Matrix'!$E$41),0)</f>
        <v>0</v>
      </c>
      <c r="V55" s="88">
        <f t="shared" si="3"/>
        <v>0</v>
      </c>
      <c r="W55" s="88">
        <f>IF(V55&gt;0,(V55*'Checklist Parameters'!$N$35),0)</f>
        <v>0</v>
      </c>
      <c r="X55" s="85">
        <f t="shared" si="4"/>
        <v>0</v>
      </c>
      <c r="Y55" s="85">
        <f>IF('Checklist Parameters'!$N$102&lt;&gt;"",(I55/43560)*'Checklist Parameters'!$N$102,"N/A")</f>
        <v>0</v>
      </c>
      <c r="Z55" s="85" t="str">
        <f>IF('Checklist Parameters'!$N$58&lt;&gt;"",((I55*'Checklist Parameters'!$N$58)*'Checklist Parameters'!$N$35)/1000,"N/A")</f>
        <v>N/A</v>
      </c>
      <c r="AA55" s="85">
        <f>IF('Checklist Parameters'!$N$101&lt;&gt;"",IFERROR(I55/'Checklist Parameters'!$N$101,0),"N/A")</f>
        <v>0</v>
      </c>
      <c r="AB55" s="85" t="str">
        <f>IF('Checklist Parameters'!$N$43&lt;&gt;"",(I55*'Checklist Parameters'!$N$43)/1000,"N/A")</f>
        <v>N/A</v>
      </c>
      <c r="AC55" s="85">
        <f>IF('Checklist Parameters'!$N$16="",$X55,IF(AND('Checklist Parameters'!$N$16&lt;$X55,'Checklist Parameters'!$N$16&gt;=3),'Checklist Parameters'!$N$16,IF(AND('Checklist Parameters'!$N$16&lt;$X55,'Checklist Parameters'!$N$16&lt;3),0,$X55)))</f>
        <v>0</v>
      </c>
      <c r="AD55" s="85" t="str">
        <f>IF(AND(I55&lt;'Checklist Parameters'!$N$22,$I55&lt;&gt;0),"Y","")</f>
        <v/>
      </c>
      <c r="AE55" s="85" t="str">
        <f>IF($AD55="Y",0,IF('Checklist Parameters'!$N$25="","&lt;no limit&gt;",ROUNDDOWN((($I55-'Checklist Parameters'!$N$24)/'Checklist Parameters'!$N$25)+1,0)))</f>
        <v>&lt;no limit&gt;</v>
      </c>
      <c r="AF55" s="174">
        <f t="shared" si="5"/>
        <v>0</v>
      </c>
      <c r="AG55" s="85">
        <f t="shared" si="0"/>
        <v>0</v>
      </c>
      <c r="AH55" s="5"/>
      <c r="AI55" s="5"/>
      <c r="AJ55" s="5"/>
      <c r="AK55" s="5"/>
      <c r="AL55" s="5"/>
      <c r="AM55" s="5"/>
      <c r="AN55" s="5"/>
      <c r="AO55" s="5"/>
      <c r="AP55" s="5"/>
      <c r="AQ55" s="5"/>
      <c r="AR55" s="5"/>
      <c r="AS55" s="5"/>
    </row>
    <row r="56" spans="1:45" s="2" customFormat="1" ht="15">
      <c r="A56" s="391"/>
      <c r="B56" s="392"/>
      <c r="C56" s="393"/>
      <c r="D56" s="393"/>
      <c r="E56" s="393"/>
      <c r="F56" s="393"/>
      <c r="G56" s="393"/>
      <c r="H56" s="394"/>
      <c r="I56" s="394"/>
      <c r="J56" s="394"/>
      <c r="K56" s="394"/>
      <c r="L56" s="394"/>
      <c r="M56" s="394"/>
      <c r="N56" s="313">
        <f>IF(IF(I56&lt;'Checklist Parameters'!$N$22,0,($I56-$L56))&lt;0,0,IF(I56&lt;'Checklist Parameters'!$N$22,0,($I56-$L56)))</f>
        <v>0</v>
      </c>
      <c r="O56" s="394"/>
      <c r="P56" s="395"/>
      <c r="Q56" s="316">
        <f t="shared" si="1"/>
        <v>0</v>
      </c>
      <c r="R56" s="87">
        <f t="shared" si="2"/>
        <v>0</v>
      </c>
      <c r="S56" s="87">
        <f>IF('Checklist Parameters'!$N$60&lt;0.2,0.2,'Checklist Parameters'!$N$60)</f>
        <v>0.7</v>
      </c>
      <c r="T56" s="88">
        <f>IF($O56="",IF('Checklist District ID'!$C$43="Y",MAX($R56:$S56)*$I56,SUM($R56:$S56)*$I56),IF(O56&gt;0,Q56*S56))</f>
        <v>0</v>
      </c>
      <c r="U56" s="88">
        <f>IF(Q56&gt;0,((I56-T56)*'Formula Matrix'!$E$41),0)</f>
        <v>0</v>
      </c>
      <c r="V56" s="88">
        <f t="shared" si="3"/>
        <v>0</v>
      </c>
      <c r="W56" s="88">
        <f>IF(V56&gt;0,(V56*'Checklist Parameters'!$N$35),0)</f>
        <v>0</v>
      </c>
      <c r="X56" s="85">
        <f t="shared" si="4"/>
        <v>0</v>
      </c>
      <c r="Y56" s="85">
        <f>IF('Checklist Parameters'!$N$102&lt;&gt;"",(I56/43560)*'Checklist Parameters'!$N$102,"N/A")</f>
        <v>0</v>
      </c>
      <c r="Z56" s="85" t="str">
        <f>IF('Checklist Parameters'!$N$58&lt;&gt;"",((I56*'Checklist Parameters'!$N$58)*'Checklist Parameters'!$N$35)/1000,"N/A")</f>
        <v>N/A</v>
      </c>
      <c r="AA56" s="85">
        <f>IF('Checklist Parameters'!$N$101&lt;&gt;"",IFERROR(I56/'Checklist Parameters'!$N$101,0),"N/A")</f>
        <v>0</v>
      </c>
      <c r="AB56" s="85" t="str">
        <f>IF('Checklist Parameters'!$N$43&lt;&gt;"",(I56*'Checklist Parameters'!$N$43)/1000,"N/A")</f>
        <v>N/A</v>
      </c>
      <c r="AC56" s="85">
        <f>IF('Checklist Parameters'!$N$16="",$X56,IF(AND('Checklist Parameters'!$N$16&lt;$X56,'Checklist Parameters'!$N$16&gt;=3),'Checklist Parameters'!$N$16,IF(AND('Checklist Parameters'!$N$16&lt;$X56,'Checklist Parameters'!$N$16&lt;3),0,$X56)))</f>
        <v>0</v>
      </c>
      <c r="AD56" s="85" t="str">
        <f>IF(AND(I56&lt;'Checklist Parameters'!$N$22,$I56&lt;&gt;0),"Y","")</f>
        <v/>
      </c>
      <c r="AE56" s="85" t="str">
        <f>IF($AD56="Y",0,IF('Checklist Parameters'!$N$25="","&lt;no limit&gt;",ROUNDDOWN((($I56-'Checklist Parameters'!$N$24)/'Checklist Parameters'!$N$25)+1,0)))</f>
        <v>&lt;no limit&gt;</v>
      </c>
      <c r="AF56" s="174">
        <f t="shared" si="5"/>
        <v>0</v>
      </c>
      <c r="AG56" s="85">
        <f t="shared" si="0"/>
        <v>0</v>
      </c>
      <c r="AH56" s="5"/>
      <c r="AI56" s="5"/>
      <c r="AJ56" s="5"/>
      <c r="AK56" s="5"/>
      <c r="AL56" s="5"/>
      <c r="AM56" s="5"/>
      <c r="AN56" s="5"/>
      <c r="AO56" s="5"/>
      <c r="AP56" s="5"/>
      <c r="AQ56" s="5"/>
      <c r="AR56" s="5"/>
      <c r="AS56" s="5"/>
    </row>
    <row r="57" spans="1:45" s="2" customFormat="1" ht="15">
      <c r="A57" s="391"/>
      <c r="B57" s="392"/>
      <c r="C57" s="393"/>
      <c r="D57" s="393"/>
      <c r="E57" s="393"/>
      <c r="F57" s="393"/>
      <c r="G57" s="393"/>
      <c r="H57" s="394"/>
      <c r="I57" s="394"/>
      <c r="J57" s="394"/>
      <c r="K57" s="394"/>
      <c r="L57" s="394"/>
      <c r="M57" s="394"/>
      <c r="N57" s="313">
        <f>IF(IF(I57&lt;'Checklist Parameters'!$N$22,0,($I57-$L57))&lt;0,0,IF(I57&lt;'Checklist Parameters'!$N$22,0,($I57-$L57)))</f>
        <v>0</v>
      </c>
      <c r="O57" s="394"/>
      <c r="P57" s="395"/>
      <c r="Q57" s="316">
        <f t="shared" si="1"/>
        <v>0</v>
      </c>
      <c r="R57" s="87">
        <f t="shared" si="2"/>
        <v>0</v>
      </c>
      <c r="S57" s="87">
        <f>IF('Checklist Parameters'!$N$60&lt;0.2,0.2,'Checklist Parameters'!$N$60)</f>
        <v>0.7</v>
      </c>
      <c r="T57" s="88">
        <f>IF($O57="",IF('Checklist District ID'!$C$43="Y",MAX($R57:$S57)*$I57,SUM($R57:$S57)*$I57),IF(O57&gt;0,Q57*S57))</f>
        <v>0</v>
      </c>
      <c r="U57" s="88">
        <f>IF(Q57&gt;0,((I57-T57)*'Formula Matrix'!$E$41),0)</f>
        <v>0</v>
      </c>
      <c r="V57" s="88">
        <f t="shared" si="3"/>
        <v>0</v>
      </c>
      <c r="W57" s="88">
        <f>IF(V57&gt;0,(V57*'Checklist Parameters'!$N$35),0)</f>
        <v>0</v>
      </c>
      <c r="X57" s="85">
        <f t="shared" si="4"/>
        <v>0</v>
      </c>
      <c r="Y57" s="85">
        <f>IF('Checklist Parameters'!$N$102&lt;&gt;"",(I57/43560)*'Checklist Parameters'!$N$102,"N/A")</f>
        <v>0</v>
      </c>
      <c r="Z57" s="85" t="str">
        <f>IF('Checklist Parameters'!$N$58&lt;&gt;"",((I57*'Checklist Parameters'!$N$58)*'Checklist Parameters'!$N$35)/1000,"N/A")</f>
        <v>N/A</v>
      </c>
      <c r="AA57" s="85">
        <f>IF('Checklist Parameters'!$N$101&lt;&gt;"",IFERROR(I57/'Checklist Parameters'!$N$101,0),"N/A")</f>
        <v>0</v>
      </c>
      <c r="AB57" s="85" t="str">
        <f>IF('Checklist Parameters'!$N$43&lt;&gt;"",(I57*'Checklist Parameters'!$N$43)/1000,"N/A")</f>
        <v>N/A</v>
      </c>
      <c r="AC57" s="85">
        <f>IF('Checklist Parameters'!$N$16="",$X57,IF(AND('Checklist Parameters'!$N$16&lt;$X57,'Checklist Parameters'!$N$16&gt;=3),'Checklist Parameters'!$N$16,IF(AND('Checklist Parameters'!$N$16&lt;$X57,'Checklist Parameters'!$N$16&lt;3),0,$X57)))</f>
        <v>0</v>
      </c>
      <c r="AD57" s="85" t="str">
        <f>IF(AND(I57&lt;'Checklist Parameters'!$N$22,$I57&lt;&gt;0),"Y","")</f>
        <v/>
      </c>
      <c r="AE57" s="85" t="str">
        <f>IF($AD57="Y",0,IF('Checklist Parameters'!$N$25="","&lt;no limit&gt;",ROUNDDOWN((($I57-'Checklist Parameters'!$N$24)/'Checklist Parameters'!$N$25)+1,0)))</f>
        <v>&lt;no limit&gt;</v>
      </c>
      <c r="AF57" s="174">
        <f t="shared" si="5"/>
        <v>0</v>
      </c>
      <c r="AG57" s="85">
        <f t="shared" si="0"/>
        <v>0</v>
      </c>
      <c r="AH57" s="5"/>
      <c r="AI57" s="5"/>
      <c r="AJ57" s="5"/>
      <c r="AK57" s="5"/>
      <c r="AL57" s="5"/>
      <c r="AM57" s="5"/>
      <c r="AN57" s="5"/>
      <c r="AO57" s="5"/>
      <c r="AP57" s="5"/>
      <c r="AQ57" s="5"/>
      <c r="AR57" s="5"/>
      <c r="AS57" s="5"/>
    </row>
    <row r="58" spans="1:45" s="2" customFormat="1" ht="15">
      <c r="A58" s="391"/>
      <c r="B58" s="392"/>
      <c r="C58" s="393"/>
      <c r="D58" s="393"/>
      <c r="E58" s="393"/>
      <c r="F58" s="393"/>
      <c r="G58" s="393"/>
      <c r="H58" s="394"/>
      <c r="I58" s="394"/>
      <c r="J58" s="394"/>
      <c r="K58" s="394"/>
      <c r="L58" s="394"/>
      <c r="M58" s="394"/>
      <c r="N58" s="313">
        <f>IF(IF(I58&lt;'Checklist Parameters'!$N$22,0,($I58-$L58))&lt;0,0,IF(I58&lt;'Checklist Parameters'!$N$22,0,($I58-$L58)))</f>
        <v>0</v>
      </c>
      <c r="O58" s="394"/>
      <c r="P58" s="395"/>
      <c r="Q58" s="316">
        <f t="shared" si="1"/>
        <v>0</v>
      </c>
      <c r="R58" s="87">
        <f t="shared" si="2"/>
        <v>0</v>
      </c>
      <c r="S58" s="87">
        <f>IF('Checklist Parameters'!$N$60&lt;0.2,0.2,'Checklist Parameters'!$N$60)</f>
        <v>0.7</v>
      </c>
      <c r="T58" s="88">
        <f>IF($O58="",IF('Checklist District ID'!$C$43="Y",MAX($R58:$S58)*$I58,SUM($R58:$S58)*$I58),IF(O58&gt;0,Q58*S58))</f>
        <v>0</v>
      </c>
      <c r="U58" s="88">
        <f>IF(Q58&gt;0,((I58-T58)*'Formula Matrix'!$E$41),0)</f>
        <v>0</v>
      </c>
      <c r="V58" s="88">
        <f t="shared" si="3"/>
        <v>0</v>
      </c>
      <c r="W58" s="88">
        <f>IF(V58&gt;0,(V58*'Checklist Parameters'!$N$35),0)</f>
        <v>0</v>
      </c>
      <c r="X58" s="85">
        <f t="shared" si="4"/>
        <v>0</v>
      </c>
      <c r="Y58" s="85">
        <f>IF('Checklist Parameters'!$N$102&lt;&gt;"",(I58/43560)*'Checklist Parameters'!$N$102,"N/A")</f>
        <v>0</v>
      </c>
      <c r="Z58" s="85" t="str">
        <f>IF('Checklist Parameters'!$N$58&lt;&gt;"",((I58*'Checklist Parameters'!$N$58)*'Checklist Parameters'!$N$35)/1000,"N/A")</f>
        <v>N/A</v>
      </c>
      <c r="AA58" s="85">
        <f>IF('Checklist Parameters'!$N$101&lt;&gt;"",IFERROR(I58/'Checklist Parameters'!$N$101,0),"N/A")</f>
        <v>0</v>
      </c>
      <c r="AB58" s="85" t="str">
        <f>IF('Checklist Parameters'!$N$43&lt;&gt;"",(I58*'Checklist Parameters'!$N$43)/1000,"N/A")</f>
        <v>N/A</v>
      </c>
      <c r="AC58" s="85">
        <f>IF('Checklist Parameters'!$N$16="",$X58,IF(AND('Checklist Parameters'!$N$16&lt;$X58,'Checklist Parameters'!$N$16&gt;=3),'Checklist Parameters'!$N$16,IF(AND('Checklist Parameters'!$N$16&lt;$X58,'Checklist Parameters'!$N$16&lt;3),0,$X58)))</f>
        <v>0</v>
      </c>
      <c r="AD58" s="85" t="str">
        <f>IF(AND(I58&lt;'Checklist Parameters'!$N$22,$I58&lt;&gt;0),"Y","")</f>
        <v/>
      </c>
      <c r="AE58" s="85" t="str">
        <f>IF($AD58="Y",0,IF('Checklist Parameters'!$N$25="","&lt;no limit&gt;",ROUNDDOWN((($I58-'Checklist Parameters'!$N$24)/'Checklist Parameters'!$N$25)+1,0)))</f>
        <v>&lt;no limit&gt;</v>
      </c>
      <c r="AF58" s="174">
        <f t="shared" si="5"/>
        <v>0</v>
      </c>
      <c r="AG58" s="85">
        <f t="shared" si="0"/>
        <v>0</v>
      </c>
      <c r="AH58" s="5"/>
      <c r="AI58" s="5"/>
      <c r="AJ58" s="5"/>
      <c r="AK58" s="5"/>
      <c r="AL58" s="5"/>
      <c r="AM58" s="5"/>
      <c r="AN58" s="5"/>
      <c r="AO58" s="5"/>
      <c r="AP58" s="5"/>
      <c r="AQ58" s="5"/>
      <c r="AR58" s="5"/>
      <c r="AS58" s="5"/>
    </row>
    <row r="59" spans="1:45" s="2" customFormat="1" ht="15">
      <c r="A59" s="391"/>
      <c r="B59" s="392"/>
      <c r="C59" s="393"/>
      <c r="D59" s="393"/>
      <c r="E59" s="393"/>
      <c r="F59" s="393"/>
      <c r="G59" s="393"/>
      <c r="H59" s="394"/>
      <c r="I59" s="394"/>
      <c r="J59" s="394"/>
      <c r="K59" s="394"/>
      <c r="L59" s="394"/>
      <c r="M59" s="394"/>
      <c r="N59" s="313">
        <f>IF(IF(I59&lt;'Checklist Parameters'!$N$22,0,($I59-$L59))&lt;0,0,IF(I59&lt;'Checklist Parameters'!$N$22,0,($I59-$L59)))</f>
        <v>0</v>
      </c>
      <c r="O59" s="394"/>
      <c r="P59" s="395"/>
      <c r="Q59" s="316">
        <f t="shared" si="1"/>
        <v>0</v>
      </c>
      <c r="R59" s="87">
        <f t="shared" si="2"/>
        <v>0</v>
      </c>
      <c r="S59" s="87">
        <f>IF('Checklist Parameters'!$N$60&lt;0.2,0.2,'Checklist Parameters'!$N$60)</f>
        <v>0.7</v>
      </c>
      <c r="T59" s="88">
        <f>IF($O59="",IF('Checklist District ID'!$C$43="Y",MAX($R59:$S59)*$I59,SUM($R59:$S59)*$I59),IF(O59&gt;0,Q59*S59))</f>
        <v>0</v>
      </c>
      <c r="U59" s="88">
        <f>IF(Q59&gt;0,((I59-T59)*'Formula Matrix'!$E$41),0)</f>
        <v>0</v>
      </c>
      <c r="V59" s="88">
        <f t="shared" si="3"/>
        <v>0</v>
      </c>
      <c r="W59" s="88">
        <f>IF(V59&gt;0,(V59*'Checklist Parameters'!$N$35),0)</f>
        <v>0</v>
      </c>
      <c r="X59" s="85">
        <f t="shared" si="4"/>
        <v>0</v>
      </c>
      <c r="Y59" s="85">
        <f>IF('Checklist Parameters'!$N$102&lt;&gt;"",(I59/43560)*'Checklist Parameters'!$N$102,"N/A")</f>
        <v>0</v>
      </c>
      <c r="Z59" s="85" t="str">
        <f>IF('Checklist Parameters'!$N$58&lt;&gt;"",((I59*'Checklist Parameters'!$N$58)*'Checklist Parameters'!$N$35)/1000,"N/A")</f>
        <v>N/A</v>
      </c>
      <c r="AA59" s="85">
        <f>IF('Checklist Parameters'!$N$101&lt;&gt;"",IFERROR(I59/'Checklist Parameters'!$N$101,0),"N/A")</f>
        <v>0</v>
      </c>
      <c r="AB59" s="85" t="str">
        <f>IF('Checklist Parameters'!$N$43&lt;&gt;"",(I59*'Checklist Parameters'!$N$43)/1000,"N/A")</f>
        <v>N/A</v>
      </c>
      <c r="AC59" s="85">
        <f>IF('Checklist Parameters'!$N$16="",$X59,IF(AND('Checklist Parameters'!$N$16&lt;$X59,'Checklist Parameters'!$N$16&gt;=3),'Checklist Parameters'!$N$16,IF(AND('Checklist Parameters'!$N$16&lt;$X59,'Checklist Parameters'!$N$16&lt;3),0,$X59)))</f>
        <v>0</v>
      </c>
      <c r="AD59" s="85" t="str">
        <f>IF(AND(I59&lt;'Checklist Parameters'!$N$22,$I59&lt;&gt;0),"Y","")</f>
        <v/>
      </c>
      <c r="AE59" s="85" t="str">
        <f>IF($AD59="Y",0,IF('Checklist Parameters'!$N$25="","&lt;no limit&gt;",ROUNDDOWN((($I59-'Checklist Parameters'!$N$24)/'Checklist Parameters'!$N$25)+1,0)))</f>
        <v>&lt;no limit&gt;</v>
      </c>
      <c r="AF59" s="174">
        <f t="shared" si="5"/>
        <v>0</v>
      </c>
      <c r="AG59" s="85">
        <f t="shared" si="0"/>
        <v>0</v>
      </c>
      <c r="AH59" s="5"/>
      <c r="AI59" s="5"/>
      <c r="AJ59" s="5"/>
      <c r="AK59" s="5"/>
      <c r="AL59" s="5"/>
      <c r="AM59" s="5"/>
      <c r="AN59" s="5"/>
      <c r="AO59" s="5"/>
      <c r="AP59" s="5"/>
      <c r="AQ59" s="5"/>
      <c r="AR59" s="5"/>
      <c r="AS59" s="5"/>
    </row>
    <row r="60" spans="1:45" s="2" customFormat="1" ht="15">
      <c r="A60" s="391"/>
      <c r="B60" s="392"/>
      <c r="C60" s="393"/>
      <c r="D60" s="393"/>
      <c r="E60" s="393"/>
      <c r="F60" s="393"/>
      <c r="G60" s="393"/>
      <c r="H60" s="394"/>
      <c r="I60" s="394"/>
      <c r="J60" s="394"/>
      <c r="K60" s="394"/>
      <c r="L60" s="394"/>
      <c r="M60" s="394"/>
      <c r="N60" s="313">
        <f>IF(IF(I60&lt;'Checklist Parameters'!$N$22,0,($I60-$L60))&lt;0,0,IF(I60&lt;'Checklist Parameters'!$N$22,0,($I60-$L60)))</f>
        <v>0</v>
      </c>
      <c r="O60" s="394"/>
      <c r="P60" s="395"/>
      <c r="Q60" s="316">
        <f t="shared" si="1"/>
        <v>0</v>
      </c>
      <c r="R60" s="87">
        <f t="shared" si="2"/>
        <v>0</v>
      </c>
      <c r="S60" s="87">
        <f>IF('Checklist Parameters'!$N$60&lt;0.2,0.2,'Checklist Parameters'!$N$60)</f>
        <v>0.7</v>
      </c>
      <c r="T60" s="88">
        <f>IF($O60="",IF('Checklist District ID'!$C$43="Y",MAX($R60:$S60)*$I60,SUM($R60:$S60)*$I60),IF(O60&gt;0,Q60*S60))</f>
        <v>0</v>
      </c>
      <c r="U60" s="88">
        <f>IF(Q60&gt;0,((I60-T60)*'Formula Matrix'!$E$41),0)</f>
        <v>0</v>
      </c>
      <c r="V60" s="88">
        <f t="shared" si="3"/>
        <v>0</v>
      </c>
      <c r="W60" s="88">
        <f>IF(V60&gt;0,(V60*'Checklist Parameters'!$N$35),0)</f>
        <v>0</v>
      </c>
      <c r="X60" s="85">
        <f t="shared" si="4"/>
        <v>0</v>
      </c>
      <c r="Y60" s="85">
        <f>IF('Checklist Parameters'!$N$102&lt;&gt;"",(I60/43560)*'Checklist Parameters'!$N$102,"N/A")</f>
        <v>0</v>
      </c>
      <c r="Z60" s="85" t="str">
        <f>IF('Checklist Parameters'!$N$58&lt;&gt;"",((I60*'Checklist Parameters'!$N$58)*'Checklist Parameters'!$N$35)/1000,"N/A")</f>
        <v>N/A</v>
      </c>
      <c r="AA60" s="85">
        <f>IF('Checklist Parameters'!$N$101&lt;&gt;"",IFERROR(I60/'Checklist Parameters'!$N$101,0),"N/A")</f>
        <v>0</v>
      </c>
      <c r="AB60" s="85" t="str">
        <f>IF('Checklist Parameters'!$N$43&lt;&gt;"",(I60*'Checklist Parameters'!$N$43)/1000,"N/A")</f>
        <v>N/A</v>
      </c>
      <c r="AC60" s="85">
        <f>IF('Checklist Parameters'!$N$16="",$X60,IF(AND('Checklist Parameters'!$N$16&lt;$X60,'Checklist Parameters'!$N$16&gt;=3),'Checklist Parameters'!$N$16,IF(AND('Checklist Parameters'!$N$16&lt;$X60,'Checklist Parameters'!$N$16&lt;3),0,$X60)))</f>
        <v>0</v>
      </c>
      <c r="AD60" s="85" t="str">
        <f>IF(AND(I60&lt;'Checklist Parameters'!$N$22,$I60&lt;&gt;0),"Y","")</f>
        <v/>
      </c>
      <c r="AE60" s="85" t="str">
        <f>IF($AD60="Y",0,IF('Checklist Parameters'!$N$25="","&lt;no limit&gt;",ROUNDDOWN((($I60-'Checklist Parameters'!$N$24)/'Checklist Parameters'!$N$25)+1,0)))</f>
        <v>&lt;no limit&gt;</v>
      </c>
      <c r="AF60" s="174">
        <f t="shared" si="5"/>
        <v>0</v>
      </c>
      <c r="AG60" s="85">
        <f t="shared" si="0"/>
        <v>0</v>
      </c>
      <c r="AH60" s="5"/>
      <c r="AI60" s="5"/>
      <c r="AJ60" s="5"/>
      <c r="AK60" s="5"/>
      <c r="AL60" s="5"/>
      <c r="AM60" s="5"/>
      <c r="AN60" s="5"/>
      <c r="AO60" s="5"/>
      <c r="AP60" s="5"/>
      <c r="AQ60" s="5"/>
      <c r="AR60" s="5"/>
      <c r="AS60" s="5"/>
    </row>
    <row r="61" spans="1:45" s="2" customFormat="1" ht="15">
      <c r="A61" s="391"/>
      <c r="B61" s="392"/>
      <c r="C61" s="393"/>
      <c r="D61" s="393"/>
      <c r="E61" s="393"/>
      <c r="F61" s="393"/>
      <c r="G61" s="393"/>
      <c r="H61" s="394"/>
      <c r="I61" s="394"/>
      <c r="J61" s="394"/>
      <c r="K61" s="394"/>
      <c r="L61" s="394"/>
      <c r="M61" s="394"/>
      <c r="N61" s="313">
        <f>IF(IF(I61&lt;'Checklist Parameters'!$N$22,0,($I61-$L61))&lt;0,0,IF(I61&lt;'Checklist Parameters'!$N$22,0,($I61-$L61)))</f>
        <v>0</v>
      </c>
      <c r="O61" s="394"/>
      <c r="P61" s="395"/>
      <c r="Q61" s="316">
        <f t="shared" si="1"/>
        <v>0</v>
      </c>
      <c r="R61" s="87">
        <f t="shared" si="2"/>
        <v>0</v>
      </c>
      <c r="S61" s="87">
        <f>IF('Checklist Parameters'!$N$60&lt;0.2,0.2,'Checklist Parameters'!$N$60)</f>
        <v>0.7</v>
      </c>
      <c r="T61" s="88">
        <f>IF($O61="",IF('Checklist District ID'!$C$43="Y",MAX($R61:$S61)*$I61,SUM($R61:$S61)*$I61),IF(O61&gt;0,Q61*S61))</f>
        <v>0</v>
      </c>
      <c r="U61" s="88">
        <f>IF(Q61&gt;0,((I61-T61)*'Formula Matrix'!$E$41),0)</f>
        <v>0</v>
      </c>
      <c r="V61" s="88">
        <f t="shared" si="3"/>
        <v>0</v>
      </c>
      <c r="W61" s="88">
        <f>IF(V61&gt;0,(V61*'Checklist Parameters'!$N$35),0)</f>
        <v>0</v>
      </c>
      <c r="X61" s="85">
        <f t="shared" si="4"/>
        <v>0</v>
      </c>
      <c r="Y61" s="85">
        <f>IF('Checklist Parameters'!$N$102&lt;&gt;"",(I61/43560)*'Checklist Parameters'!$N$102,"N/A")</f>
        <v>0</v>
      </c>
      <c r="Z61" s="85" t="str">
        <f>IF('Checklist Parameters'!$N$58&lt;&gt;"",((I61*'Checklist Parameters'!$N$58)*'Checklist Parameters'!$N$35)/1000,"N/A")</f>
        <v>N/A</v>
      </c>
      <c r="AA61" s="85">
        <f>IF('Checklist Parameters'!$N$101&lt;&gt;"",IFERROR(I61/'Checklist Parameters'!$N$101,0),"N/A")</f>
        <v>0</v>
      </c>
      <c r="AB61" s="85" t="str">
        <f>IF('Checklist Parameters'!$N$43&lt;&gt;"",(I61*'Checklist Parameters'!$N$43)/1000,"N/A")</f>
        <v>N/A</v>
      </c>
      <c r="AC61" s="85">
        <f>IF('Checklist Parameters'!$N$16="",$X61,IF(AND('Checklist Parameters'!$N$16&lt;$X61,'Checklist Parameters'!$N$16&gt;=3),'Checklist Parameters'!$N$16,IF(AND('Checklist Parameters'!$N$16&lt;$X61,'Checklist Parameters'!$N$16&lt;3),0,$X61)))</f>
        <v>0</v>
      </c>
      <c r="AD61" s="85" t="str">
        <f>IF(AND(I61&lt;'Checklist Parameters'!$N$22,$I61&lt;&gt;0),"Y","")</f>
        <v/>
      </c>
      <c r="AE61" s="85" t="str">
        <f>IF($AD61="Y",0,IF('Checklist Parameters'!$N$25="","&lt;no limit&gt;",ROUNDDOWN((($I61-'Checklist Parameters'!$N$24)/'Checklist Parameters'!$N$25)+1,0)))</f>
        <v>&lt;no limit&gt;</v>
      </c>
      <c r="AF61" s="174">
        <f t="shared" si="5"/>
        <v>0</v>
      </c>
      <c r="AG61" s="85">
        <f t="shared" si="0"/>
        <v>0</v>
      </c>
      <c r="AH61" s="5"/>
      <c r="AI61" s="5"/>
      <c r="AJ61" s="5"/>
      <c r="AK61" s="5"/>
      <c r="AL61" s="5"/>
      <c r="AM61" s="5"/>
      <c r="AN61" s="5"/>
      <c r="AO61" s="5"/>
      <c r="AP61" s="5"/>
      <c r="AQ61" s="5"/>
      <c r="AR61" s="5"/>
      <c r="AS61" s="5"/>
    </row>
    <row r="62" spans="1:45" s="2" customFormat="1" ht="15">
      <c r="A62" s="391"/>
      <c r="B62" s="392"/>
      <c r="C62" s="393"/>
      <c r="D62" s="393"/>
      <c r="E62" s="393"/>
      <c r="F62" s="393"/>
      <c r="G62" s="393"/>
      <c r="H62" s="394"/>
      <c r="I62" s="394"/>
      <c r="J62" s="394"/>
      <c r="K62" s="394"/>
      <c r="L62" s="394"/>
      <c r="M62" s="394"/>
      <c r="N62" s="313">
        <f>IF(IF(I62&lt;'Checklist Parameters'!$N$22,0,($I62-$L62))&lt;0,0,IF(I62&lt;'Checklist Parameters'!$N$22,0,($I62-$L62)))</f>
        <v>0</v>
      </c>
      <c r="O62" s="394"/>
      <c r="P62" s="395"/>
      <c r="Q62" s="316">
        <f t="shared" si="1"/>
        <v>0</v>
      </c>
      <c r="R62" s="87">
        <f t="shared" si="2"/>
        <v>0</v>
      </c>
      <c r="S62" s="87">
        <f>IF('Checklist Parameters'!$N$60&lt;0.2,0.2,'Checklist Parameters'!$N$60)</f>
        <v>0.7</v>
      </c>
      <c r="T62" s="88">
        <f>IF($O62="",IF('Checklist District ID'!$C$43="Y",MAX($R62:$S62)*$I62,SUM($R62:$S62)*$I62),IF(O62&gt;0,Q62*S62))</f>
        <v>0</v>
      </c>
      <c r="U62" s="88">
        <f>IF(Q62&gt;0,((I62-T62)*'Formula Matrix'!$E$41),0)</f>
        <v>0</v>
      </c>
      <c r="V62" s="88">
        <f t="shared" si="3"/>
        <v>0</v>
      </c>
      <c r="W62" s="88">
        <f>IF(V62&gt;0,(V62*'Checklist Parameters'!$N$35),0)</f>
        <v>0</v>
      </c>
      <c r="X62" s="85">
        <f t="shared" si="4"/>
        <v>0</v>
      </c>
      <c r="Y62" s="85">
        <f>IF('Checklist Parameters'!$N$102&lt;&gt;"",(I62/43560)*'Checklist Parameters'!$N$102,"N/A")</f>
        <v>0</v>
      </c>
      <c r="Z62" s="85" t="str">
        <f>IF('Checklist Parameters'!$N$58&lt;&gt;"",((I62*'Checklist Parameters'!$N$58)*'Checklist Parameters'!$N$35)/1000,"N/A")</f>
        <v>N/A</v>
      </c>
      <c r="AA62" s="85">
        <f>IF('Checklist Parameters'!$N$101&lt;&gt;"",IFERROR(I62/'Checklist Parameters'!$N$101,0),"N/A")</f>
        <v>0</v>
      </c>
      <c r="AB62" s="85" t="str">
        <f>IF('Checklist Parameters'!$N$43&lt;&gt;"",(I62*'Checklist Parameters'!$N$43)/1000,"N/A")</f>
        <v>N/A</v>
      </c>
      <c r="AC62" s="85">
        <f>IF('Checklist Parameters'!$N$16="",$X62,IF(AND('Checklist Parameters'!$N$16&lt;$X62,'Checklist Parameters'!$N$16&gt;=3),'Checklist Parameters'!$N$16,IF(AND('Checklist Parameters'!$N$16&lt;$X62,'Checklist Parameters'!$N$16&lt;3),0,$X62)))</f>
        <v>0</v>
      </c>
      <c r="AD62" s="85" t="str">
        <f>IF(AND(I62&lt;'Checklist Parameters'!$N$22,$I62&lt;&gt;0),"Y","")</f>
        <v/>
      </c>
      <c r="AE62" s="85" t="str">
        <f>IF($AD62="Y",0,IF('Checklist Parameters'!$N$25="","&lt;no limit&gt;",ROUNDDOWN((($I62-'Checklist Parameters'!$N$24)/'Checklist Parameters'!$N$25)+1,0)))</f>
        <v>&lt;no limit&gt;</v>
      </c>
      <c r="AF62" s="174">
        <f t="shared" si="5"/>
        <v>0</v>
      </c>
      <c r="AG62" s="85">
        <f t="shared" si="0"/>
        <v>0</v>
      </c>
      <c r="AH62" s="5"/>
      <c r="AI62" s="5"/>
      <c r="AJ62" s="5"/>
      <c r="AK62" s="5"/>
      <c r="AL62" s="5"/>
      <c r="AM62" s="5"/>
      <c r="AN62" s="5"/>
      <c r="AO62" s="5"/>
      <c r="AP62" s="5"/>
      <c r="AQ62" s="5"/>
      <c r="AR62" s="5"/>
      <c r="AS62" s="5"/>
    </row>
    <row r="63" spans="1:45" s="2" customFormat="1" ht="15">
      <c r="A63" s="391"/>
      <c r="B63" s="392"/>
      <c r="C63" s="393"/>
      <c r="D63" s="393"/>
      <c r="E63" s="393"/>
      <c r="F63" s="393"/>
      <c r="G63" s="393"/>
      <c r="H63" s="394"/>
      <c r="I63" s="394"/>
      <c r="J63" s="394"/>
      <c r="K63" s="394"/>
      <c r="L63" s="394"/>
      <c r="M63" s="394"/>
      <c r="N63" s="313">
        <f>IF(IF(I63&lt;'Checklist Parameters'!$N$22,0,($I63-$L63))&lt;0,0,IF(I63&lt;'Checklist Parameters'!$N$22,0,($I63-$L63)))</f>
        <v>0</v>
      </c>
      <c r="O63" s="394"/>
      <c r="P63" s="395"/>
      <c r="Q63" s="316">
        <f t="shared" si="1"/>
        <v>0</v>
      </c>
      <c r="R63" s="87">
        <f t="shared" si="2"/>
        <v>0</v>
      </c>
      <c r="S63" s="87">
        <f>IF('Checklist Parameters'!$N$60&lt;0.2,0.2,'Checklist Parameters'!$N$60)</f>
        <v>0.7</v>
      </c>
      <c r="T63" s="88">
        <f>IF($O63="",IF('Checklist District ID'!$C$43="Y",MAX($R63:$S63)*$I63,SUM($R63:$S63)*$I63),IF(O63&gt;0,Q63*S63))</f>
        <v>0</v>
      </c>
      <c r="U63" s="88">
        <f>IF(Q63&gt;0,((I63-T63)*'Formula Matrix'!$E$41),0)</f>
        <v>0</v>
      </c>
      <c r="V63" s="88">
        <f t="shared" si="3"/>
        <v>0</v>
      </c>
      <c r="W63" s="88">
        <f>IF(V63&gt;0,(V63*'Checklist Parameters'!$N$35),0)</f>
        <v>0</v>
      </c>
      <c r="X63" s="85">
        <f t="shared" si="4"/>
        <v>0</v>
      </c>
      <c r="Y63" s="85">
        <f>IF('Checklist Parameters'!$N$102&lt;&gt;"",(I63/43560)*'Checklist Parameters'!$N$102,"N/A")</f>
        <v>0</v>
      </c>
      <c r="Z63" s="85" t="str">
        <f>IF('Checklist Parameters'!$N$58&lt;&gt;"",((I63*'Checklist Parameters'!$N$58)*'Checklist Parameters'!$N$35)/1000,"N/A")</f>
        <v>N/A</v>
      </c>
      <c r="AA63" s="85">
        <f>IF('Checklist Parameters'!$N$101&lt;&gt;"",IFERROR(I63/'Checklist Parameters'!$N$101,0),"N/A")</f>
        <v>0</v>
      </c>
      <c r="AB63" s="85" t="str">
        <f>IF('Checklist Parameters'!$N$43&lt;&gt;"",(I63*'Checklist Parameters'!$N$43)/1000,"N/A")</f>
        <v>N/A</v>
      </c>
      <c r="AC63" s="85">
        <f>IF('Checklist Parameters'!$N$16="",$X63,IF(AND('Checklist Parameters'!$N$16&lt;$X63,'Checklist Parameters'!$N$16&gt;=3),'Checklist Parameters'!$N$16,IF(AND('Checklist Parameters'!$N$16&lt;$X63,'Checklist Parameters'!$N$16&lt;3),0,$X63)))</f>
        <v>0</v>
      </c>
      <c r="AD63" s="85" t="str">
        <f>IF(AND(I63&lt;'Checklist Parameters'!$N$22,$I63&lt;&gt;0),"Y","")</f>
        <v/>
      </c>
      <c r="AE63" s="85" t="str">
        <f>IF($AD63="Y",0,IF('Checklist Parameters'!$N$25="","&lt;no limit&gt;",ROUNDDOWN((($I63-'Checklist Parameters'!$N$24)/'Checklist Parameters'!$N$25)+1,0)))</f>
        <v>&lt;no limit&gt;</v>
      </c>
      <c r="AF63" s="174">
        <f t="shared" si="5"/>
        <v>0</v>
      </c>
      <c r="AG63" s="85">
        <f t="shared" si="0"/>
        <v>0</v>
      </c>
      <c r="AH63" s="5"/>
      <c r="AI63" s="5"/>
      <c r="AJ63" s="5"/>
      <c r="AK63" s="5"/>
      <c r="AL63" s="5"/>
      <c r="AM63" s="5"/>
      <c r="AN63" s="5"/>
      <c r="AO63" s="5"/>
      <c r="AP63" s="5"/>
      <c r="AQ63" s="5"/>
      <c r="AR63" s="5"/>
      <c r="AS63" s="5"/>
    </row>
    <row r="64" spans="1:45" s="2" customFormat="1" ht="15">
      <c r="A64" s="391"/>
      <c r="B64" s="392"/>
      <c r="C64" s="393"/>
      <c r="D64" s="393"/>
      <c r="E64" s="393"/>
      <c r="F64" s="393"/>
      <c r="G64" s="393"/>
      <c r="H64" s="394"/>
      <c r="I64" s="394"/>
      <c r="J64" s="394"/>
      <c r="K64" s="394"/>
      <c r="L64" s="394"/>
      <c r="M64" s="394"/>
      <c r="N64" s="313">
        <f>IF(IF(I64&lt;'Checklist Parameters'!$N$22,0,($I64-$L64))&lt;0,0,IF(I64&lt;'Checklist Parameters'!$N$22,0,($I64-$L64)))</f>
        <v>0</v>
      </c>
      <c r="O64" s="394"/>
      <c r="P64" s="395"/>
      <c r="Q64" s="316">
        <f t="shared" si="1"/>
        <v>0</v>
      </c>
      <c r="R64" s="87">
        <f t="shared" si="2"/>
        <v>0</v>
      </c>
      <c r="S64" s="87">
        <f>IF('Checklist Parameters'!$N$60&lt;0.2,0.2,'Checklist Parameters'!$N$60)</f>
        <v>0.7</v>
      </c>
      <c r="T64" s="88">
        <f>IF($O64="",IF('Checklist District ID'!$C$43="Y",MAX($R64:$S64)*$I64,SUM($R64:$S64)*$I64),IF(O64&gt;0,Q64*S64))</f>
        <v>0</v>
      </c>
      <c r="U64" s="88">
        <f>IF(Q64&gt;0,((I64-T64)*'Formula Matrix'!$E$41),0)</f>
        <v>0</v>
      </c>
      <c r="V64" s="88">
        <f t="shared" si="3"/>
        <v>0</v>
      </c>
      <c r="W64" s="88">
        <f>IF(V64&gt;0,(V64*'Checklist Parameters'!$N$35),0)</f>
        <v>0</v>
      </c>
      <c r="X64" s="85">
        <f t="shared" si="4"/>
        <v>0</v>
      </c>
      <c r="Y64" s="85">
        <f>IF('Checklist Parameters'!$N$102&lt;&gt;"",(I64/43560)*'Checklist Parameters'!$N$102,"N/A")</f>
        <v>0</v>
      </c>
      <c r="Z64" s="85" t="str">
        <f>IF('Checklist Parameters'!$N$58&lt;&gt;"",((I64*'Checklist Parameters'!$N$58)*'Checklist Parameters'!$N$35)/1000,"N/A")</f>
        <v>N/A</v>
      </c>
      <c r="AA64" s="85">
        <f>IF('Checklist Parameters'!$N$101&lt;&gt;"",IFERROR(I64/'Checklist Parameters'!$N$101,0),"N/A")</f>
        <v>0</v>
      </c>
      <c r="AB64" s="85" t="str">
        <f>IF('Checklist Parameters'!$N$43&lt;&gt;"",(I64*'Checklist Parameters'!$N$43)/1000,"N/A")</f>
        <v>N/A</v>
      </c>
      <c r="AC64" s="85">
        <f>IF('Checklist Parameters'!$N$16="",$X64,IF(AND('Checklist Parameters'!$N$16&lt;$X64,'Checklist Parameters'!$N$16&gt;=3),'Checklist Parameters'!$N$16,IF(AND('Checklist Parameters'!$N$16&lt;$X64,'Checklist Parameters'!$N$16&lt;3),0,$X64)))</f>
        <v>0</v>
      </c>
      <c r="AD64" s="85" t="str">
        <f>IF(AND(I64&lt;'Checklist Parameters'!$N$22,$I64&lt;&gt;0),"Y","")</f>
        <v/>
      </c>
      <c r="AE64" s="85" t="str">
        <f>IF($AD64="Y",0,IF('Checklist Parameters'!$N$25="","&lt;no limit&gt;",ROUNDDOWN((($I64-'Checklist Parameters'!$N$24)/'Checklist Parameters'!$N$25)+1,0)))</f>
        <v>&lt;no limit&gt;</v>
      </c>
      <c r="AF64" s="174">
        <f t="shared" si="5"/>
        <v>0</v>
      </c>
      <c r="AG64" s="85">
        <f t="shared" si="0"/>
        <v>0</v>
      </c>
      <c r="AH64" s="5"/>
      <c r="AI64" s="5"/>
      <c r="AJ64" s="5"/>
      <c r="AK64" s="5"/>
      <c r="AL64" s="5"/>
      <c r="AM64" s="5"/>
      <c r="AN64" s="5"/>
      <c r="AO64" s="5"/>
      <c r="AP64" s="5"/>
      <c r="AQ64" s="5"/>
      <c r="AR64" s="5"/>
      <c r="AS64" s="5"/>
    </row>
    <row r="65" spans="1:45" s="2" customFormat="1" ht="15">
      <c r="A65" s="391"/>
      <c r="B65" s="392"/>
      <c r="C65" s="393"/>
      <c r="D65" s="393"/>
      <c r="E65" s="393"/>
      <c r="F65" s="393"/>
      <c r="G65" s="393"/>
      <c r="H65" s="394"/>
      <c r="I65" s="394"/>
      <c r="J65" s="394"/>
      <c r="K65" s="394"/>
      <c r="L65" s="394"/>
      <c r="M65" s="394"/>
      <c r="N65" s="313">
        <f>IF(IF(I65&lt;'Checklist Parameters'!$N$22,0,($I65-$L65))&lt;0,0,IF(I65&lt;'Checklist Parameters'!$N$22,0,($I65-$L65)))</f>
        <v>0</v>
      </c>
      <c r="O65" s="394"/>
      <c r="P65" s="395"/>
      <c r="Q65" s="316">
        <f t="shared" si="1"/>
        <v>0</v>
      </c>
      <c r="R65" s="87">
        <f t="shared" si="2"/>
        <v>0</v>
      </c>
      <c r="S65" s="87">
        <f>IF('Checklist Parameters'!$N$60&lt;0.2,0.2,'Checklist Parameters'!$N$60)</f>
        <v>0.7</v>
      </c>
      <c r="T65" s="88">
        <f>IF($O65="",IF('Checklist District ID'!$C$43="Y",MAX($R65:$S65)*$I65,SUM($R65:$S65)*$I65),IF(O65&gt;0,Q65*S65))</f>
        <v>0</v>
      </c>
      <c r="U65" s="88">
        <f>IF(Q65&gt;0,((I65-T65)*'Formula Matrix'!$E$41),0)</f>
        <v>0</v>
      </c>
      <c r="V65" s="88">
        <f t="shared" si="3"/>
        <v>0</v>
      </c>
      <c r="W65" s="88">
        <f>IF(V65&gt;0,(V65*'Checklist Parameters'!$N$35),0)</f>
        <v>0</v>
      </c>
      <c r="X65" s="85">
        <f t="shared" si="4"/>
        <v>0</v>
      </c>
      <c r="Y65" s="85">
        <f>IF('Checklist Parameters'!$N$102&lt;&gt;"",(I65/43560)*'Checklist Parameters'!$N$102,"N/A")</f>
        <v>0</v>
      </c>
      <c r="Z65" s="85" t="str">
        <f>IF('Checklist Parameters'!$N$58&lt;&gt;"",((I65*'Checklist Parameters'!$N$58)*'Checklist Parameters'!$N$35)/1000,"N/A")</f>
        <v>N/A</v>
      </c>
      <c r="AA65" s="85">
        <f>IF('Checklist Parameters'!$N$101&lt;&gt;"",IFERROR(I65/'Checklist Parameters'!$N$101,0),"N/A")</f>
        <v>0</v>
      </c>
      <c r="AB65" s="85" t="str">
        <f>IF('Checklist Parameters'!$N$43&lt;&gt;"",(I65*'Checklist Parameters'!$N$43)/1000,"N/A")</f>
        <v>N/A</v>
      </c>
      <c r="AC65" s="85">
        <f>IF('Checklist Parameters'!$N$16="",$X65,IF(AND('Checklist Parameters'!$N$16&lt;$X65,'Checklist Parameters'!$N$16&gt;=3),'Checklist Parameters'!$N$16,IF(AND('Checklist Parameters'!$N$16&lt;$X65,'Checklist Parameters'!$N$16&lt;3),0,$X65)))</f>
        <v>0</v>
      </c>
      <c r="AD65" s="85" t="str">
        <f>IF(AND(I65&lt;'Checklist Parameters'!$N$22,$I65&lt;&gt;0),"Y","")</f>
        <v/>
      </c>
      <c r="AE65" s="85" t="str">
        <f>IF($AD65="Y",0,IF('Checklist Parameters'!$N$25="","&lt;no limit&gt;",ROUNDDOWN((($I65-'Checklist Parameters'!$N$24)/'Checklist Parameters'!$N$25)+1,0)))</f>
        <v>&lt;no limit&gt;</v>
      </c>
      <c r="AF65" s="174">
        <f t="shared" si="5"/>
        <v>0</v>
      </c>
      <c r="AG65" s="85">
        <f t="shared" si="0"/>
        <v>0</v>
      </c>
      <c r="AH65" s="5"/>
      <c r="AI65" s="5"/>
      <c r="AJ65" s="5"/>
      <c r="AK65" s="5"/>
      <c r="AL65" s="5"/>
      <c r="AM65" s="5"/>
      <c r="AN65" s="5"/>
      <c r="AO65" s="5"/>
      <c r="AP65" s="5"/>
      <c r="AQ65" s="5"/>
      <c r="AR65" s="5"/>
      <c r="AS65" s="5"/>
    </row>
    <row r="66" spans="1:45" s="2" customFormat="1" ht="15">
      <c r="A66" s="391"/>
      <c r="B66" s="392"/>
      <c r="C66" s="393"/>
      <c r="D66" s="393"/>
      <c r="E66" s="393"/>
      <c r="F66" s="393"/>
      <c r="G66" s="393"/>
      <c r="H66" s="394"/>
      <c r="I66" s="394"/>
      <c r="J66" s="394"/>
      <c r="K66" s="394"/>
      <c r="L66" s="394"/>
      <c r="M66" s="394"/>
      <c r="N66" s="313">
        <f>IF(IF(I66&lt;'Checklist Parameters'!$N$22,0,($I66-$L66))&lt;0,0,IF(I66&lt;'Checklist Parameters'!$N$22,0,($I66-$L66)))</f>
        <v>0</v>
      </c>
      <c r="O66" s="394"/>
      <c r="P66" s="395"/>
      <c r="Q66" s="316">
        <f t="shared" si="1"/>
        <v>0</v>
      </c>
      <c r="R66" s="87">
        <f t="shared" si="2"/>
        <v>0</v>
      </c>
      <c r="S66" s="87">
        <f>IF('Checklist Parameters'!$N$60&lt;0.2,0.2,'Checklist Parameters'!$N$60)</f>
        <v>0.7</v>
      </c>
      <c r="T66" s="88">
        <f>IF($O66="",IF('Checklist District ID'!$C$43="Y",MAX($R66:$S66)*$I66,SUM($R66:$S66)*$I66),IF(O66&gt;0,Q66*S66))</f>
        <v>0</v>
      </c>
      <c r="U66" s="88">
        <f>IF(Q66&gt;0,((I66-T66)*'Formula Matrix'!$E$41),0)</f>
        <v>0</v>
      </c>
      <c r="V66" s="88">
        <f t="shared" si="3"/>
        <v>0</v>
      </c>
      <c r="W66" s="88">
        <f>IF(V66&gt;0,(V66*'Checklist Parameters'!$N$35),0)</f>
        <v>0</v>
      </c>
      <c r="X66" s="85">
        <f t="shared" si="4"/>
        <v>0</v>
      </c>
      <c r="Y66" s="85">
        <f>IF('Checklist Parameters'!$N$102&lt;&gt;"",(I66/43560)*'Checklist Parameters'!$N$102,"N/A")</f>
        <v>0</v>
      </c>
      <c r="Z66" s="85" t="str">
        <f>IF('Checklist Parameters'!$N$58&lt;&gt;"",((I66*'Checklist Parameters'!$N$58)*'Checklist Parameters'!$N$35)/1000,"N/A")</f>
        <v>N/A</v>
      </c>
      <c r="AA66" s="85">
        <f>IF('Checklist Parameters'!$N$101&lt;&gt;"",IFERROR(I66/'Checklist Parameters'!$N$101,0),"N/A")</f>
        <v>0</v>
      </c>
      <c r="AB66" s="85" t="str">
        <f>IF('Checklist Parameters'!$N$43&lt;&gt;"",(I66*'Checklist Parameters'!$N$43)/1000,"N/A")</f>
        <v>N/A</v>
      </c>
      <c r="AC66" s="85">
        <f>IF('Checklist Parameters'!$N$16="",$X66,IF(AND('Checklist Parameters'!$N$16&lt;$X66,'Checklist Parameters'!$N$16&gt;=3),'Checklist Parameters'!$N$16,IF(AND('Checklist Parameters'!$N$16&lt;$X66,'Checklist Parameters'!$N$16&lt;3),0,$X66)))</f>
        <v>0</v>
      </c>
      <c r="AD66" s="85" t="str">
        <f>IF(AND(I66&lt;'Checklist Parameters'!$N$22,$I66&lt;&gt;0),"Y","")</f>
        <v/>
      </c>
      <c r="AE66" s="85" t="str">
        <f>IF($AD66="Y",0,IF('Checklist Parameters'!$N$25="","&lt;no limit&gt;",ROUNDDOWN((($I66-'Checklist Parameters'!$N$24)/'Checklist Parameters'!$N$25)+1,0)))</f>
        <v>&lt;no limit&gt;</v>
      </c>
      <c r="AF66" s="174">
        <f t="shared" si="5"/>
        <v>0</v>
      </c>
      <c r="AG66" s="85">
        <f t="shared" si="0"/>
        <v>0</v>
      </c>
      <c r="AH66" s="5"/>
      <c r="AI66" s="5"/>
      <c r="AJ66" s="5"/>
      <c r="AK66" s="5"/>
      <c r="AL66" s="5"/>
      <c r="AM66" s="5"/>
      <c r="AN66" s="5"/>
      <c r="AO66" s="5"/>
      <c r="AP66" s="5"/>
      <c r="AQ66" s="5"/>
      <c r="AR66" s="5"/>
      <c r="AS66" s="5"/>
    </row>
    <row r="67" spans="1:45" s="2" customFormat="1" ht="15">
      <c r="A67" s="391"/>
      <c r="B67" s="392"/>
      <c r="C67" s="393"/>
      <c r="D67" s="393"/>
      <c r="E67" s="393"/>
      <c r="F67" s="393"/>
      <c r="G67" s="393"/>
      <c r="H67" s="394"/>
      <c r="I67" s="394"/>
      <c r="J67" s="394"/>
      <c r="K67" s="394"/>
      <c r="L67" s="394"/>
      <c r="M67" s="394"/>
      <c r="N67" s="313">
        <f>IF(IF(I67&lt;'Checklist Parameters'!$N$22,0,($I67-$L67))&lt;0,0,IF(I67&lt;'Checklist Parameters'!$N$22,0,($I67-$L67)))</f>
        <v>0</v>
      </c>
      <c r="O67" s="394"/>
      <c r="P67" s="395"/>
      <c r="Q67" s="316">
        <f t="shared" si="1"/>
        <v>0</v>
      </c>
      <c r="R67" s="87">
        <f t="shared" si="2"/>
        <v>0</v>
      </c>
      <c r="S67" s="87">
        <f>IF('Checklist Parameters'!$N$60&lt;0.2,0.2,'Checklist Parameters'!$N$60)</f>
        <v>0.7</v>
      </c>
      <c r="T67" s="88">
        <f>IF($O67="",IF('Checklist District ID'!$C$43="Y",MAX($R67:$S67)*$I67,SUM($R67:$S67)*$I67),IF(O67&gt;0,Q67*S67))</f>
        <v>0</v>
      </c>
      <c r="U67" s="88">
        <f>IF(Q67&gt;0,((I67-T67)*'Formula Matrix'!$E$41),0)</f>
        <v>0</v>
      </c>
      <c r="V67" s="88">
        <f t="shared" si="3"/>
        <v>0</v>
      </c>
      <c r="W67" s="88">
        <f>IF(V67&gt;0,(V67*'Checklist Parameters'!$N$35),0)</f>
        <v>0</v>
      </c>
      <c r="X67" s="85">
        <f t="shared" si="4"/>
        <v>0</v>
      </c>
      <c r="Y67" s="85">
        <f>IF('Checklist Parameters'!$N$102&lt;&gt;"",(I67/43560)*'Checklist Parameters'!$N$102,"N/A")</f>
        <v>0</v>
      </c>
      <c r="Z67" s="85" t="str">
        <f>IF('Checklist Parameters'!$N$58&lt;&gt;"",((I67*'Checklist Parameters'!$N$58)*'Checklist Parameters'!$N$35)/1000,"N/A")</f>
        <v>N/A</v>
      </c>
      <c r="AA67" s="85">
        <f>IF('Checklist Parameters'!$N$101&lt;&gt;"",IFERROR(I67/'Checklist Parameters'!$N$101,0),"N/A")</f>
        <v>0</v>
      </c>
      <c r="AB67" s="85" t="str">
        <f>IF('Checklist Parameters'!$N$43&lt;&gt;"",(I67*'Checklist Parameters'!$N$43)/1000,"N/A")</f>
        <v>N/A</v>
      </c>
      <c r="AC67" s="85">
        <f>IF('Checklist Parameters'!$N$16="",$X67,IF(AND('Checklist Parameters'!$N$16&lt;$X67,'Checklist Parameters'!$N$16&gt;=3),'Checklist Parameters'!$N$16,IF(AND('Checklist Parameters'!$N$16&lt;$X67,'Checklist Parameters'!$N$16&lt;3),0,$X67)))</f>
        <v>0</v>
      </c>
      <c r="AD67" s="85" t="str">
        <f>IF(AND(I67&lt;'Checklist Parameters'!$N$22,$I67&lt;&gt;0),"Y","")</f>
        <v/>
      </c>
      <c r="AE67" s="85" t="str">
        <f>IF($AD67="Y",0,IF('Checklist Parameters'!$N$25="","&lt;no limit&gt;",ROUNDDOWN((($I67-'Checklist Parameters'!$N$24)/'Checklist Parameters'!$N$25)+1,0)))</f>
        <v>&lt;no limit&gt;</v>
      </c>
      <c r="AF67" s="174">
        <f t="shared" si="5"/>
        <v>0</v>
      </c>
      <c r="AG67" s="85">
        <f t="shared" si="0"/>
        <v>0</v>
      </c>
      <c r="AH67" s="5"/>
      <c r="AI67" s="5"/>
      <c r="AJ67" s="5"/>
      <c r="AK67" s="5"/>
      <c r="AL67" s="5"/>
      <c r="AM67" s="5"/>
      <c r="AN67" s="5"/>
      <c r="AO67" s="5"/>
      <c r="AP67" s="5"/>
      <c r="AQ67" s="5"/>
      <c r="AR67" s="5"/>
      <c r="AS67" s="5"/>
    </row>
    <row r="68" spans="1:45" s="2" customFormat="1" ht="15">
      <c r="A68" s="391"/>
      <c r="B68" s="392"/>
      <c r="C68" s="393"/>
      <c r="D68" s="393"/>
      <c r="E68" s="393"/>
      <c r="F68" s="393"/>
      <c r="G68" s="393"/>
      <c r="H68" s="394"/>
      <c r="I68" s="394"/>
      <c r="J68" s="394"/>
      <c r="K68" s="394"/>
      <c r="L68" s="394"/>
      <c r="M68" s="394"/>
      <c r="N68" s="313">
        <f>IF(IF(I68&lt;'Checklist Parameters'!$N$22,0,($I68-$L68))&lt;0,0,IF(I68&lt;'Checklist Parameters'!$N$22,0,($I68-$L68)))</f>
        <v>0</v>
      </c>
      <c r="O68" s="394"/>
      <c r="P68" s="395"/>
      <c r="Q68" s="316">
        <f t="shared" si="1"/>
        <v>0</v>
      </c>
      <c r="R68" s="87">
        <f t="shared" si="2"/>
        <v>0</v>
      </c>
      <c r="S68" s="87">
        <f>IF('Checklist Parameters'!$N$60&lt;0.2,0.2,'Checklist Parameters'!$N$60)</f>
        <v>0.7</v>
      </c>
      <c r="T68" s="88">
        <f>IF($O68="",IF('Checklist District ID'!$C$43="Y",MAX($R68:$S68)*$I68,SUM($R68:$S68)*$I68),IF(O68&gt;0,Q68*S68))</f>
        <v>0</v>
      </c>
      <c r="U68" s="88">
        <f>IF(Q68&gt;0,((I68-T68)*'Formula Matrix'!$E$41),0)</f>
        <v>0</v>
      </c>
      <c r="V68" s="88">
        <f t="shared" si="3"/>
        <v>0</v>
      </c>
      <c r="W68" s="88">
        <f>IF(V68&gt;0,(V68*'Checklist Parameters'!$N$35),0)</f>
        <v>0</v>
      </c>
      <c r="X68" s="85">
        <f t="shared" si="4"/>
        <v>0</v>
      </c>
      <c r="Y68" s="85">
        <f>IF('Checklist Parameters'!$N$102&lt;&gt;"",(I68/43560)*'Checklist Parameters'!$N$102,"N/A")</f>
        <v>0</v>
      </c>
      <c r="Z68" s="85" t="str">
        <f>IF('Checklist Parameters'!$N$58&lt;&gt;"",((I68*'Checklist Parameters'!$N$58)*'Checklist Parameters'!$N$35)/1000,"N/A")</f>
        <v>N/A</v>
      </c>
      <c r="AA68" s="85">
        <f>IF('Checklist Parameters'!$N$101&lt;&gt;"",IFERROR(I68/'Checklist Parameters'!$N$101,0),"N/A")</f>
        <v>0</v>
      </c>
      <c r="AB68" s="85" t="str">
        <f>IF('Checklist Parameters'!$N$43&lt;&gt;"",(I68*'Checklist Parameters'!$N$43)/1000,"N/A")</f>
        <v>N/A</v>
      </c>
      <c r="AC68" s="85">
        <f>IF('Checklist Parameters'!$N$16="",$X68,IF(AND('Checklist Parameters'!$N$16&lt;$X68,'Checklist Parameters'!$N$16&gt;=3),'Checklist Parameters'!$N$16,IF(AND('Checklist Parameters'!$N$16&lt;$X68,'Checklist Parameters'!$N$16&lt;3),0,$X68)))</f>
        <v>0</v>
      </c>
      <c r="AD68" s="85" t="str">
        <f>IF(AND(I68&lt;'Checklist Parameters'!$N$22,$I68&lt;&gt;0),"Y","")</f>
        <v/>
      </c>
      <c r="AE68" s="85" t="str">
        <f>IF($AD68="Y",0,IF('Checklist Parameters'!$N$25="","&lt;no limit&gt;",ROUNDDOWN((($I68-'Checklist Parameters'!$N$24)/'Checklist Parameters'!$N$25)+1,0)))</f>
        <v>&lt;no limit&gt;</v>
      </c>
      <c r="AF68" s="174">
        <f t="shared" si="5"/>
        <v>0</v>
      </c>
      <c r="AG68" s="85">
        <f t="shared" si="0"/>
        <v>0</v>
      </c>
      <c r="AH68" s="5"/>
      <c r="AI68" s="5"/>
      <c r="AJ68" s="5"/>
      <c r="AK68" s="5"/>
      <c r="AL68" s="5"/>
      <c r="AM68" s="5"/>
      <c r="AN68" s="5"/>
      <c r="AO68" s="5"/>
      <c r="AP68" s="5"/>
      <c r="AQ68" s="5"/>
      <c r="AR68" s="5"/>
      <c r="AS68" s="5"/>
    </row>
    <row r="69" spans="1:45" s="2" customFormat="1" ht="15">
      <c r="A69" s="391"/>
      <c r="B69" s="392"/>
      <c r="C69" s="393"/>
      <c r="D69" s="393"/>
      <c r="E69" s="393"/>
      <c r="F69" s="393"/>
      <c r="G69" s="393"/>
      <c r="H69" s="394"/>
      <c r="I69" s="394"/>
      <c r="J69" s="394"/>
      <c r="K69" s="394"/>
      <c r="L69" s="394"/>
      <c r="M69" s="394"/>
      <c r="N69" s="313">
        <f>IF(IF(I69&lt;'Checklist Parameters'!$N$22,0,($I69-$L69))&lt;0,0,IF(I69&lt;'Checklist Parameters'!$N$22,0,($I69-$L69)))</f>
        <v>0</v>
      </c>
      <c r="O69" s="394"/>
      <c r="P69" s="395"/>
      <c r="Q69" s="316">
        <f t="shared" si="1"/>
        <v>0</v>
      </c>
      <c r="R69" s="87">
        <f t="shared" si="2"/>
        <v>0</v>
      </c>
      <c r="S69" s="87">
        <f>IF('Checklist Parameters'!$N$60&lt;0.2,0.2,'Checklist Parameters'!$N$60)</f>
        <v>0.7</v>
      </c>
      <c r="T69" s="88">
        <f>IF($O69="",IF('Checklist District ID'!$C$43="Y",MAX($R69:$S69)*$I69,SUM($R69:$S69)*$I69),IF(O69&gt;0,Q69*S69))</f>
        <v>0</v>
      </c>
      <c r="U69" s="88">
        <f>IF(Q69&gt;0,((I69-T69)*'Formula Matrix'!$E$41),0)</f>
        <v>0</v>
      </c>
      <c r="V69" s="88">
        <f t="shared" si="3"/>
        <v>0</v>
      </c>
      <c r="W69" s="88">
        <f>IF(V69&gt;0,(V69*'Checklist Parameters'!$N$35),0)</f>
        <v>0</v>
      </c>
      <c r="X69" s="85">
        <f t="shared" si="4"/>
        <v>0</v>
      </c>
      <c r="Y69" s="85">
        <f>IF('Checklist Parameters'!$N$102&lt;&gt;"",(I69/43560)*'Checklist Parameters'!$N$102,"N/A")</f>
        <v>0</v>
      </c>
      <c r="Z69" s="85" t="str">
        <f>IF('Checklist Parameters'!$N$58&lt;&gt;"",((I69*'Checklist Parameters'!$N$58)*'Checklist Parameters'!$N$35)/1000,"N/A")</f>
        <v>N/A</v>
      </c>
      <c r="AA69" s="85">
        <f>IF('Checklist Parameters'!$N$101&lt;&gt;"",IFERROR(I69/'Checklist Parameters'!$N$101,0),"N/A")</f>
        <v>0</v>
      </c>
      <c r="AB69" s="85" t="str">
        <f>IF('Checklist Parameters'!$N$43&lt;&gt;"",(I69*'Checklist Parameters'!$N$43)/1000,"N/A")</f>
        <v>N/A</v>
      </c>
      <c r="AC69" s="85">
        <f>IF('Checklist Parameters'!$N$16="",$X69,IF(AND('Checklist Parameters'!$N$16&lt;$X69,'Checklist Parameters'!$N$16&gt;=3),'Checklist Parameters'!$N$16,IF(AND('Checklist Parameters'!$N$16&lt;$X69,'Checklist Parameters'!$N$16&lt;3),0,$X69)))</f>
        <v>0</v>
      </c>
      <c r="AD69" s="85" t="str">
        <f>IF(AND(I69&lt;'Checklist Parameters'!$N$22,$I69&lt;&gt;0),"Y","")</f>
        <v/>
      </c>
      <c r="AE69" s="85" t="str">
        <f>IF($AD69="Y",0,IF('Checklist Parameters'!$N$25="","&lt;no limit&gt;",ROUNDDOWN((($I69-'Checklist Parameters'!$N$24)/'Checklist Parameters'!$N$25)+1,0)))</f>
        <v>&lt;no limit&gt;</v>
      </c>
      <c r="AF69" s="174">
        <f t="shared" si="5"/>
        <v>0</v>
      </c>
      <c r="AG69" s="85">
        <f t="shared" si="0"/>
        <v>0</v>
      </c>
      <c r="AH69" s="5"/>
      <c r="AI69" s="5"/>
      <c r="AJ69" s="5"/>
      <c r="AK69" s="5"/>
      <c r="AL69" s="5"/>
      <c r="AM69" s="5"/>
      <c r="AN69" s="5"/>
      <c r="AO69" s="5"/>
      <c r="AP69" s="5"/>
      <c r="AQ69" s="5"/>
      <c r="AR69" s="5"/>
      <c r="AS69" s="5"/>
    </row>
    <row r="70" spans="1:45" s="2" customFormat="1" ht="15">
      <c r="A70" s="391"/>
      <c r="B70" s="392"/>
      <c r="C70" s="393"/>
      <c r="D70" s="393"/>
      <c r="E70" s="393"/>
      <c r="F70" s="393"/>
      <c r="G70" s="393"/>
      <c r="H70" s="394"/>
      <c r="I70" s="394"/>
      <c r="J70" s="394"/>
      <c r="K70" s="394"/>
      <c r="L70" s="394"/>
      <c r="M70" s="394"/>
      <c r="N70" s="313">
        <f>IF(IF(I70&lt;'Checklist Parameters'!$N$22,0,($I70-$L70))&lt;0,0,IF(I70&lt;'Checklist Parameters'!$N$22,0,($I70-$L70)))</f>
        <v>0</v>
      </c>
      <c r="O70" s="394"/>
      <c r="P70" s="395"/>
      <c r="Q70" s="316">
        <f t="shared" si="1"/>
        <v>0</v>
      </c>
      <c r="R70" s="87">
        <f t="shared" si="2"/>
        <v>0</v>
      </c>
      <c r="S70" s="87">
        <f>IF('Checklist Parameters'!$N$60&lt;0.2,0.2,'Checklist Parameters'!$N$60)</f>
        <v>0.7</v>
      </c>
      <c r="T70" s="88">
        <f>IF($O70="",IF('Checklist District ID'!$C$43="Y",MAX($R70:$S70)*$I70,SUM($R70:$S70)*$I70),IF(O70&gt;0,Q70*S70))</f>
        <v>0</v>
      </c>
      <c r="U70" s="88">
        <f>IF(Q70&gt;0,((I70-T70)*'Formula Matrix'!$E$41),0)</f>
        <v>0</v>
      </c>
      <c r="V70" s="88">
        <f t="shared" si="3"/>
        <v>0</v>
      </c>
      <c r="W70" s="88">
        <f>IF(V70&gt;0,(V70*'Checklist Parameters'!$N$35),0)</f>
        <v>0</v>
      </c>
      <c r="X70" s="85">
        <f t="shared" si="4"/>
        <v>0</v>
      </c>
      <c r="Y70" s="85">
        <f>IF('Checklist Parameters'!$N$102&lt;&gt;"",(I70/43560)*'Checklist Parameters'!$N$102,"N/A")</f>
        <v>0</v>
      </c>
      <c r="Z70" s="85" t="str">
        <f>IF('Checklist Parameters'!$N$58&lt;&gt;"",((I70*'Checklist Parameters'!$N$58)*'Checklist Parameters'!$N$35)/1000,"N/A")</f>
        <v>N/A</v>
      </c>
      <c r="AA70" s="85">
        <f>IF('Checklist Parameters'!$N$101&lt;&gt;"",IFERROR(I70/'Checklist Parameters'!$N$101,0),"N/A")</f>
        <v>0</v>
      </c>
      <c r="AB70" s="85" t="str">
        <f>IF('Checklist Parameters'!$N$43&lt;&gt;"",(I70*'Checklist Parameters'!$N$43)/1000,"N/A")</f>
        <v>N/A</v>
      </c>
      <c r="AC70" s="85">
        <f>IF('Checklist Parameters'!$N$16="",$X70,IF(AND('Checklist Parameters'!$N$16&lt;$X70,'Checklist Parameters'!$N$16&gt;=3),'Checklist Parameters'!$N$16,IF(AND('Checklist Parameters'!$N$16&lt;$X70,'Checklist Parameters'!$N$16&lt;3),0,$X70)))</f>
        <v>0</v>
      </c>
      <c r="AD70" s="85" t="str">
        <f>IF(AND(I70&lt;'Checklist Parameters'!$N$22,$I70&lt;&gt;0),"Y","")</f>
        <v/>
      </c>
      <c r="AE70" s="85" t="str">
        <f>IF($AD70="Y",0,IF('Checklist Parameters'!$N$25="","&lt;no limit&gt;",ROUNDDOWN((($I70-'Checklist Parameters'!$N$24)/'Checklist Parameters'!$N$25)+1,0)))</f>
        <v>&lt;no limit&gt;</v>
      </c>
      <c r="AF70" s="174">
        <f t="shared" si="5"/>
        <v>0</v>
      </c>
      <c r="AG70" s="85">
        <f t="shared" si="0"/>
        <v>0</v>
      </c>
      <c r="AH70" s="5"/>
      <c r="AI70" s="5"/>
      <c r="AJ70" s="5"/>
      <c r="AK70" s="5"/>
      <c r="AL70" s="5"/>
      <c r="AM70" s="5"/>
      <c r="AN70" s="5"/>
      <c r="AO70" s="5"/>
      <c r="AP70" s="5"/>
      <c r="AQ70" s="5"/>
      <c r="AR70" s="5"/>
      <c r="AS70" s="5"/>
    </row>
    <row r="71" spans="1:45" s="2" customFormat="1" ht="15">
      <c r="A71" s="391"/>
      <c r="B71" s="392"/>
      <c r="C71" s="393"/>
      <c r="D71" s="393"/>
      <c r="E71" s="393"/>
      <c r="F71" s="393"/>
      <c r="G71" s="393"/>
      <c r="H71" s="394"/>
      <c r="I71" s="394"/>
      <c r="J71" s="394"/>
      <c r="K71" s="394"/>
      <c r="L71" s="394"/>
      <c r="M71" s="394"/>
      <c r="N71" s="313">
        <f>IF(IF(I71&lt;'Checklist Parameters'!$N$22,0,($I71-$L71))&lt;0,0,IF(I71&lt;'Checklist Parameters'!$N$22,0,($I71-$L71)))</f>
        <v>0</v>
      </c>
      <c r="O71" s="394"/>
      <c r="P71" s="395"/>
      <c r="Q71" s="316">
        <f t="shared" si="1"/>
        <v>0</v>
      </c>
      <c r="R71" s="87">
        <f t="shared" si="2"/>
        <v>0</v>
      </c>
      <c r="S71" s="87">
        <f>IF('Checklist Parameters'!$N$60&lt;0.2,0.2,'Checklist Parameters'!$N$60)</f>
        <v>0.7</v>
      </c>
      <c r="T71" s="88">
        <f>IF($O71="",IF('Checklist District ID'!$C$43="Y",MAX($R71:$S71)*$I71,SUM($R71:$S71)*$I71),IF(O71&gt;0,Q71*S71))</f>
        <v>0</v>
      </c>
      <c r="U71" s="88">
        <f>IF(Q71&gt;0,((I71-T71)*'Formula Matrix'!$E$41),0)</f>
        <v>0</v>
      </c>
      <c r="V71" s="88">
        <f t="shared" si="3"/>
        <v>0</v>
      </c>
      <c r="W71" s="88">
        <f>IF(V71&gt;0,(V71*'Checklist Parameters'!$N$35),0)</f>
        <v>0</v>
      </c>
      <c r="X71" s="85">
        <f t="shared" si="4"/>
        <v>0</v>
      </c>
      <c r="Y71" s="85">
        <f>IF('Checklist Parameters'!$N$102&lt;&gt;"",(I71/43560)*'Checklist Parameters'!$N$102,"N/A")</f>
        <v>0</v>
      </c>
      <c r="Z71" s="85" t="str">
        <f>IF('Checklist Parameters'!$N$58&lt;&gt;"",((I71*'Checklist Parameters'!$N$58)*'Checklist Parameters'!$N$35)/1000,"N/A")</f>
        <v>N/A</v>
      </c>
      <c r="AA71" s="85">
        <f>IF('Checklist Parameters'!$N$101&lt;&gt;"",IFERROR(I71/'Checklist Parameters'!$N$101,0),"N/A")</f>
        <v>0</v>
      </c>
      <c r="AB71" s="85" t="str">
        <f>IF('Checklist Parameters'!$N$43&lt;&gt;"",(I71*'Checklist Parameters'!$N$43)/1000,"N/A")</f>
        <v>N/A</v>
      </c>
      <c r="AC71" s="85">
        <f>IF('Checklist Parameters'!$N$16="",$X71,IF(AND('Checklist Parameters'!$N$16&lt;$X71,'Checklist Parameters'!$N$16&gt;=3),'Checklist Parameters'!$N$16,IF(AND('Checklist Parameters'!$N$16&lt;$X71,'Checklist Parameters'!$N$16&lt;3),0,$X71)))</f>
        <v>0</v>
      </c>
      <c r="AD71" s="85" t="str">
        <f>IF(AND(I71&lt;'Checklist Parameters'!$N$22,$I71&lt;&gt;0),"Y","")</f>
        <v/>
      </c>
      <c r="AE71" s="85" t="str">
        <f>IF($AD71="Y",0,IF('Checklist Parameters'!$N$25="","&lt;no limit&gt;",ROUNDDOWN((($I71-'Checklist Parameters'!$N$24)/'Checklist Parameters'!$N$25)+1,0)))</f>
        <v>&lt;no limit&gt;</v>
      </c>
      <c r="AF71" s="174">
        <f t="shared" si="5"/>
        <v>0</v>
      </c>
      <c r="AG71" s="85">
        <f t="shared" si="0"/>
        <v>0</v>
      </c>
      <c r="AH71" s="5"/>
      <c r="AI71" s="5"/>
      <c r="AJ71" s="5"/>
      <c r="AK71" s="5"/>
      <c r="AL71" s="5"/>
      <c r="AM71" s="5"/>
      <c r="AN71" s="5"/>
      <c r="AO71" s="5"/>
      <c r="AP71" s="5"/>
      <c r="AQ71" s="5"/>
      <c r="AR71" s="5"/>
      <c r="AS71" s="5"/>
    </row>
    <row r="72" spans="1:45" s="2" customFormat="1" ht="15">
      <c r="A72" s="391"/>
      <c r="B72" s="392"/>
      <c r="C72" s="393"/>
      <c r="D72" s="393"/>
      <c r="E72" s="393"/>
      <c r="F72" s="393"/>
      <c r="G72" s="393"/>
      <c r="H72" s="394"/>
      <c r="I72" s="394"/>
      <c r="J72" s="394"/>
      <c r="K72" s="394"/>
      <c r="L72" s="394"/>
      <c r="M72" s="394"/>
      <c r="N72" s="313">
        <f>IF(IF(I72&lt;'Checklist Parameters'!$N$22,0,($I72-$L72))&lt;0,0,IF(I72&lt;'Checklist Parameters'!$N$22,0,($I72-$L72)))</f>
        <v>0</v>
      </c>
      <c r="O72" s="394"/>
      <c r="P72" s="395"/>
      <c r="Q72" s="316">
        <f t="shared" si="1"/>
        <v>0</v>
      </c>
      <c r="R72" s="87">
        <f t="shared" si="2"/>
        <v>0</v>
      </c>
      <c r="S72" s="87">
        <f>IF('Checklist Parameters'!$N$60&lt;0.2,0.2,'Checklist Parameters'!$N$60)</f>
        <v>0.7</v>
      </c>
      <c r="T72" s="88">
        <f>IF($O72="",IF('Checklist District ID'!$C$43="Y",MAX($R72:$S72)*$I72,SUM($R72:$S72)*$I72),IF(O72&gt;0,Q72*S72))</f>
        <v>0</v>
      </c>
      <c r="U72" s="88">
        <f>IF(Q72&gt;0,((I72-T72)*'Formula Matrix'!$E$41),0)</f>
        <v>0</v>
      </c>
      <c r="V72" s="88">
        <f t="shared" si="3"/>
        <v>0</v>
      </c>
      <c r="W72" s="88">
        <f>IF(V72&gt;0,(V72*'Checklist Parameters'!$N$35),0)</f>
        <v>0</v>
      </c>
      <c r="X72" s="85">
        <f t="shared" si="4"/>
        <v>0</v>
      </c>
      <c r="Y72" s="85">
        <f>IF('Checklist Parameters'!$N$102&lt;&gt;"",(I72/43560)*'Checklist Parameters'!$N$102,"N/A")</f>
        <v>0</v>
      </c>
      <c r="Z72" s="85" t="str">
        <f>IF('Checklist Parameters'!$N$58&lt;&gt;"",((I72*'Checklist Parameters'!$N$58)*'Checklist Parameters'!$N$35)/1000,"N/A")</f>
        <v>N/A</v>
      </c>
      <c r="AA72" s="85">
        <f>IF('Checklist Parameters'!$N$101&lt;&gt;"",IFERROR(I72/'Checklist Parameters'!$N$101,0),"N/A")</f>
        <v>0</v>
      </c>
      <c r="AB72" s="85" t="str">
        <f>IF('Checklist Parameters'!$N$43&lt;&gt;"",(I72*'Checklist Parameters'!$N$43)/1000,"N/A")</f>
        <v>N/A</v>
      </c>
      <c r="AC72" s="85">
        <f>IF('Checklist Parameters'!$N$16="",$X72,IF(AND('Checklist Parameters'!$N$16&lt;$X72,'Checklist Parameters'!$N$16&gt;=3),'Checklist Parameters'!$N$16,IF(AND('Checklist Parameters'!$N$16&lt;$X72,'Checklist Parameters'!$N$16&lt;3),0,$X72)))</f>
        <v>0</v>
      </c>
      <c r="AD72" s="85" t="str">
        <f>IF(AND(I72&lt;'Checklist Parameters'!$N$22,$I72&lt;&gt;0),"Y","")</f>
        <v/>
      </c>
      <c r="AE72" s="85" t="str">
        <f>IF($AD72="Y",0,IF('Checklist Parameters'!$N$25="","&lt;no limit&gt;",ROUNDDOWN((($I72-'Checklist Parameters'!$N$24)/'Checklist Parameters'!$N$25)+1,0)))</f>
        <v>&lt;no limit&gt;</v>
      </c>
      <c r="AF72" s="174">
        <f t="shared" si="5"/>
        <v>0</v>
      </c>
      <c r="AG72" s="85">
        <f t="shared" si="0"/>
        <v>0</v>
      </c>
      <c r="AH72" s="5"/>
      <c r="AI72" s="5"/>
      <c r="AJ72" s="5"/>
      <c r="AK72" s="5"/>
      <c r="AL72" s="5"/>
      <c r="AM72" s="5"/>
      <c r="AN72" s="5"/>
      <c r="AO72" s="5"/>
      <c r="AP72" s="5"/>
      <c r="AQ72" s="5"/>
      <c r="AR72" s="5"/>
      <c r="AS72" s="5"/>
    </row>
    <row r="73" spans="1:45" s="2" customFormat="1" ht="15">
      <c r="A73" s="391"/>
      <c r="B73" s="392"/>
      <c r="C73" s="393"/>
      <c r="D73" s="393"/>
      <c r="E73" s="393"/>
      <c r="F73" s="393"/>
      <c r="G73" s="393"/>
      <c r="H73" s="394"/>
      <c r="I73" s="394"/>
      <c r="J73" s="394"/>
      <c r="K73" s="394"/>
      <c r="L73" s="394"/>
      <c r="M73" s="394"/>
      <c r="N73" s="313">
        <f>IF(IF(I73&lt;'Checklist Parameters'!$N$22,0,($I73-$L73))&lt;0,0,IF(I73&lt;'Checklist Parameters'!$N$22,0,($I73-$L73)))</f>
        <v>0</v>
      </c>
      <c r="O73" s="394"/>
      <c r="P73" s="395"/>
      <c r="Q73" s="316">
        <f t="shared" si="1"/>
        <v>0</v>
      </c>
      <c r="R73" s="87">
        <f t="shared" si="2"/>
        <v>0</v>
      </c>
      <c r="S73" s="87">
        <f>IF('Checklist Parameters'!$N$60&lt;0.2,0.2,'Checklist Parameters'!$N$60)</f>
        <v>0.7</v>
      </c>
      <c r="T73" s="88">
        <f>IF($O73="",IF('Checklist District ID'!$C$43="Y",MAX($R73:$S73)*$I73,SUM($R73:$S73)*$I73),IF(O73&gt;0,Q73*S73))</f>
        <v>0</v>
      </c>
      <c r="U73" s="88">
        <f>IF(Q73&gt;0,((I73-T73)*'Formula Matrix'!$E$41),0)</f>
        <v>0</v>
      </c>
      <c r="V73" s="88">
        <f t="shared" si="3"/>
        <v>0</v>
      </c>
      <c r="W73" s="88">
        <f>IF(V73&gt;0,(V73*'Checklist Parameters'!$N$35),0)</f>
        <v>0</v>
      </c>
      <c r="X73" s="85">
        <f t="shared" si="4"/>
        <v>0</v>
      </c>
      <c r="Y73" s="85">
        <f>IF('Checklist Parameters'!$N$102&lt;&gt;"",(I73/43560)*'Checklist Parameters'!$N$102,"N/A")</f>
        <v>0</v>
      </c>
      <c r="Z73" s="85" t="str">
        <f>IF('Checklist Parameters'!$N$58&lt;&gt;"",((I73*'Checklist Parameters'!$N$58)*'Checklist Parameters'!$N$35)/1000,"N/A")</f>
        <v>N/A</v>
      </c>
      <c r="AA73" s="85">
        <f>IF('Checklist Parameters'!$N$101&lt;&gt;"",IFERROR(I73/'Checklist Parameters'!$N$101,0),"N/A")</f>
        <v>0</v>
      </c>
      <c r="AB73" s="85" t="str">
        <f>IF('Checklist Parameters'!$N$43&lt;&gt;"",(I73*'Checklist Parameters'!$N$43)/1000,"N/A")</f>
        <v>N/A</v>
      </c>
      <c r="AC73" s="85">
        <f>IF('Checklist Parameters'!$N$16="",$X73,IF(AND('Checklist Parameters'!$N$16&lt;$X73,'Checklist Parameters'!$N$16&gt;=3),'Checklist Parameters'!$N$16,IF(AND('Checklist Parameters'!$N$16&lt;$X73,'Checklist Parameters'!$N$16&lt;3),0,$X73)))</f>
        <v>0</v>
      </c>
      <c r="AD73" s="85" t="str">
        <f>IF(AND(I73&lt;'Checklist Parameters'!$N$22,$I73&lt;&gt;0),"Y","")</f>
        <v/>
      </c>
      <c r="AE73" s="85" t="str">
        <f>IF($AD73="Y",0,IF('Checklist Parameters'!$N$25="","&lt;no limit&gt;",ROUNDDOWN((($I73-'Checklist Parameters'!$N$24)/'Checklist Parameters'!$N$25)+1,0)))</f>
        <v>&lt;no limit&gt;</v>
      </c>
      <c r="AF73" s="174">
        <f t="shared" si="5"/>
        <v>0</v>
      </c>
      <c r="AG73" s="85">
        <f t="shared" si="0"/>
        <v>0</v>
      </c>
      <c r="AH73" s="5"/>
      <c r="AI73" s="5"/>
      <c r="AJ73" s="5"/>
      <c r="AK73" s="5"/>
      <c r="AL73" s="5"/>
      <c r="AM73" s="5"/>
      <c r="AN73" s="5"/>
      <c r="AO73" s="5"/>
      <c r="AP73" s="5"/>
      <c r="AQ73" s="5"/>
      <c r="AR73" s="5"/>
      <c r="AS73" s="5"/>
    </row>
    <row r="74" spans="1:45" s="2" customFormat="1" ht="15">
      <c r="A74" s="391"/>
      <c r="B74" s="392"/>
      <c r="C74" s="393"/>
      <c r="D74" s="393"/>
      <c r="E74" s="393"/>
      <c r="F74" s="393"/>
      <c r="G74" s="393"/>
      <c r="H74" s="394"/>
      <c r="I74" s="394"/>
      <c r="J74" s="394"/>
      <c r="K74" s="394"/>
      <c r="L74" s="394"/>
      <c r="M74" s="394"/>
      <c r="N74" s="313">
        <f>IF(IF(I74&lt;'Checklist Parameters'!$N$22,0,($I74-$L74))&lt;0,0,IF(I74&lt;'Checklist Parameters'!$N$22,0,($I74-$L74)))</f>
        <v>0</v>
      </c>
      <c r="O74" s="394"/>
      <c r="P74" s="395"/>
      <c r="Q74" s="316">
        <f t="shared" si="1"/>
        <v>0</v>
      </c>
      <c r="R74" s="87">
        <f t="shared" si="2"/>
        <v>0</v>
      </c>
      <c r="S74" s="87">
        <f>IF('Checklist Parameters'!$N$60&lt;0.2,0.2,'Checklist Parameters'!$N$60)</f>
        <v>0.7</v>
      </c>
      <c r="T74" s="88">
        <f>IF($O74="",IF('Checklist District ID'!$C$43="Y",MAX($R74:$S74)*$I74,SUM($R74:$S74)*$I74),IF(O74&gt;0,Q74*S74))</f>
        <v>0</v>
      </c>
      <c r="U74" s="88">
        <f>IF(Q74&gt;0,((I74-T74)*'Formula Matrix'!$E$41),0)</f>
        <v>0</v>
      </c>
      <c r="V74" s="88">
        <f t="shared" si="3"/>
        <v>0</v>
      </c>
      <c r="W74" s="88">
        <f>IF(V74&gt;0,(V74*'Checklist Parameters'!$N$35),0)</f>
        <v>0</v>
      </c>
      <c r="X74" s="85">
        <f t="shared" si="4"/>
        <v>0</v>
      </c>
      <c r="Y74" s="85">
        <f>IF('Checklist Parameters'!$N$102&lt;&gt;"",(I74/43560)*'Checklist Parameters'!$N$102,"N/A")</f>
        <v>0</v>
      </c>
      <c r="Z74" s="85" t="str">
        <f>IF('Checklist Parameters'!$N$58&lt;&gt;"",((I74*'Checklist Parameters'!$N$58)*'Checklist Parameters'!$N$35)/1000,"N/A")</f>
        <v>N/A</v>
      </c>
      <c r="AA74" s="85">
        <f>IF('Checklist Parameters'!$N$101&lt;&gt;"",IFERROR(I74/'Checklist Parameters'!$N$101,0),"N/A")</f>
        <v>0</v>
      </c>
      <c r="AB74" s="85" t="str">
        <f>IF('Checklist Parameters'!$N$43&lt;&gt;"",(I74*'Checklist Parameters'!$N$43)/1000,"N/A")</f>
        <v>N/A</v>
      </c>
      <c r="AC74" s="85">
        <f>IF('Checklist Parameters'!$N$16="",$X74,IF(AND('Checklist Parameters'!$N$16&lt;$X74,'Checklist Parameters'!$N$16&gt;=3),'Checklist Parameters'!$N$16,IF(AND('Checklist Parameters'!$N$16&lt;$X74,'Checklist Parameters'!$N$16&lt;3),0,$X74)))</f>
        <v>0</v>
      </c>
      <c r="AD74" s="85" t="str">
        <f>IF(AND(I74&lt;'Checklist Parameters'!$N$22,$I74&lt;&gt;0),"Y","")</f>
        <v/>
      </c>
      <c r="AE74" s="85" t="str">
        <f>IF($AD74="Y",0,IF('Checklist Parameters'!$N$25="","&lt;no limit&gt;",ROUNDDOWN((($I74-'Checklist Parameters'!$N$24)/'Checklist Parameters'!$N$25)+1,0)))</f>
        <v>&lt;no limit&gt;</v>
      </c>
      <c r="AF74" s="174">
        <f t="shared" si="5"/>
        <v>0</v>
      </c>
      <c r="AG74" s="85">
        <f t="shared" si="0"/>
        <v>0</v>
      </c>
      <c r="AH74" s="5"/>
      <c r="AI74" s="5"/>
      <c r="AJ74" s="5"/>
      <c r="AK74" s="5"/>
      <c r="AL74" s="5"/>
      <c r="AM74" s="5"/>
      <c r="AN74" s="5"/>
      <c r="AO74" s="5"/>
      <c r="AP74" s="5"/>
      <c r="AQ74" s="5"/>
      <c r="AR74" s="5"/>
      <c r="AS74" s="5"/>
    </row>
    <row r="75" spans="1:45" s="2" customFormat="1" ht="15">
      <c r="A75" s="391"/>
      <c r="B75" s="392"/>
      <c r="C75" s="393"/>
      <c r="D75" s="393"/>
      <c r="E75" s="393"/>
      <c r="F75" s="393"/>
      <c r="G75" s="393"/>
      <c r="H75" s="394"/>
      <c r="I75" s="394"/>
      <c r="J75" s="394"/>
      <c r="K75" s="394"/>
      <c r="L75" s="394"/>
      <c r="M75" s="394"/>
      <c r="N75" s="313">
        <f>IF(IF(I75&lt;'Checklist Parameters'!$N$22,0,($I75-$L75))&lt;0,0,IF(I75&lt;'Checklist Parameters'!$N$22,0,($I75-$L75)))</f>
        <v>0</v>
      </c>
      <c r="O75" s="394"/>
      <c r="P75" s="395"/>
      <c r="Q75" s="316">
        <f t="shared" si="1"/>
        <v>0</v>
      </c>
      <c r="R75" s="87">
        <f t="shared" si="2"/>
        <v>0</v>
      </c>
      <c r="S75" s="87">
        <f>IF('Checklist Parameters'!$N$60&lt;0.2,0.2,'Checklist Parameters'!$N$60)</f>
        <v>0.7</v>
      </c>
      <c r="T75" s="88">
        <f>IF($O75="",IF('Checklist District ID'!$C$43="Y",MAX($R75:$S75)*$I75,SUM($R75:$S75)*$I75),IF(O75&gt;0,Q75*S75))</f>
        <v>0</v>
      </c>
      <c r="U75" s="88">
        <f>IF(Q75&gt;0,((I75-T75)*'Formula Matrix'!$E$41),0)</f>
        <v>0</v>
      </c>
      <c r="V75" s="88">
        <f t="shared" si="3"/>
        <v>0</v>
      </c>
      <c r="W75" s="88">
        <f>IF(V75&gt;0,(V75*'Checklist Parameters'!$N$35),0)</f>
        <v>0</v>
      </c>
      <c r="X75" s="85">
        <f t="shared" si="4"/>
        <v>0</v>
      </c>
      <c r="Y75" s="85">
        <f>IF('Checklist Parameters'!$N$102&lt;&gt;"",(I75/43560)*'Checklist Parameters'!$N$102,"N/A")</f>
        <v>0</v>
      </c>
      <c r="Z75" s="85" t="str">
        <f>IF('Checklist Parameters'!$N$58&lt;&gt;"",((I75*'Checklist Parameters'!$N$58)*'Checklist Parameters'!$N$35)/1000,"N/A")</f>
        <v>N/A</v>
      </c>
      <c r="AA75" s="85">
        <f>IF('Checklist Parameters'!$N$101&lt;&gt;"",IFERROR(I75/'Checklist Parameters'!$N$101,0),"N/A")</f>
        <v>0</v>
      </c>
      <c r="AB75" s="85" t="str">
        <f>IF('Checklist Parameters'!$N$43&lt;&gt;"",(I75*'Checklist Parameters'!$N$43)/1000,"N/A")</f>
        <v>N/A</v>
      </c>
      <c r="AC75" s="85">
        <f>IF('Checklist Parameters'!$N$16="",$X75,IF(AND('Checklist Parameters'!$N$16&lt;$X75,'Checklist Parameters'!$N$16&gt;=3),'Checklist Parameters'!$N$16,IF(AND('Checklist Parameters'!$N$16&lt;$X75,'Checklist Parameters'!$N$16&lt;3),0,$X75)))</f>
        <v>0</v>
      </c>
      <c r="AD75" s="85" t="str">
        <f>IF(AND(I75&lt;'Checklist Parameters'!$N$22,$I75&lt;&gt;0),"Y","")</f>
        <v/>
      </c>
      <c r="AE75" s="85" t="str">
        <f>IF($AD75="Y",0,IF('Checklist Parameters'!$N$25="","&lt;no limit&gt;",ROUNDDOWN((($I75-'Checklist Parameters'!$N$24)/'Checklist Parameters'!$N$25)+1,0)))</f>
        <v>&lt;no limit&gt;</v>
      </c>
      <c r="AF75" s="174">
        <f t="shared" si="5"/>
        <v>0</v>
      </c>
      <c r="AG75" s="85">
        <f t="shared" si="0"/>
        <v>0</v>
      </c>
      <c r="AH75" s="5"/>
      <c r="AI75" s="5"/>
      <c r="AJ75" s="5"/>
      <c r="AK75" s="5"/>
      <c r="AL75" s="5"/>
      <c r="AM75" s="5"/>
      <c r="AN75" s="5"/>
      <c r="AO75" s="5"/>
      <c r="AP75" s="5"/>
      <c r="AQ75" s="5"/>
      <c r="AR75" s="5"/>
      <c r="AS75" s="5"/>
    </row>
    <row r="76" spans="1:45" s="2" customFormat="1" ht="15">
      <c r="A76" s="391"/>
      <c r="B76" s="392"/>
      <c r="C76" s="393"/>
      <c r="D76" s="393"/>
      <c r="E76" s="393"/>
      <c r="F76" s="393"/>
      <c r="G76" s="393"/>
      <c r="H76" s="394"/>
      <c r="I76" s="394"/>
      <c r="J76" s="394"/>
      <c r="K76" s="394"/>
      <c r="L76" s="394"/>
      <c r="M76" s="394"/>
      <c r="N76" s="313">
        <f>IF(IF(I76&lt;'Checklist Parameters'!$N$22,0,($I76-$L76))&lt;0,0,IF(I76&lt;'Checklist Parameters'!$N$22,0,($I76-$L76)))</f>
        <v>0</v>
      </c>
      <c r="O76" s="394"/>
      <c r="P76" s="395"/>
      <c r="Q76" s="316">
        <f t="shared" si="1"/>
        <v>0</v>
      </c>
      <c r="R76" s="87">
        <f t="shared" si="2"/>
        <v>0</v>
      </c>
      <c r="S76" s="87">
        <f>IF('Checklist Parameters'!$N$60&lt;0.2,0.2,'Checklist Parameters'!$N$60)</f>
        <v>0.7</v>
      </c>
      <c r="T76" s="88">
        <f>IF($O76="",IF('Checklist District ID'!$C$43="Y",MAX($R76:$S76)*$I76,SUM($R76:$S76)*$I76),IF(O76&gt;0,Q76*S76))</f>
        <v>0</v>
      </c>
      <c r="U76" s="88">
        <f>IF(Q76&gt;0,((I76-T76)*'Formula Matrix'!$E$41),0)</f>
        <v>0</v>
      </c>
      <c r="V76" s="88">
        <f t="shared" si="3"/>
        <v>0</v>
      </c>
      <c r="W76" s="88">
        <f>IF(V76&gt;0,(V76*'Checklist Parameters'!$N$35),0)</f>
        <v>0</v>
      </c>
      <c r="X76" s="85">
        <f t="shared" si="4"/>
        <v>0</v>
      </c>
      <c r="Y76" s="85">
        <f>IF('Checklist Parameters'!$N$102&lt;&gt;"",(I76/43560)*'Checklist Parameters'!$N$102,"N/A")</f>
        <v>0</v>
      </c>
      <c r="Z76" s="85" t="str">
        <f>IF('Checklist Parameters'!$N$58&lt;&gt;"",((I76*'Checklist Parameters'!$N$58)*'Checklist Parameters'!$N$35)/1000,"N/A")</f>
        <v>N/A</v>
      </c>
      <c r="AA76" s="85">
        <f>IF('Checklist Parameters'!$N$101&lt;&gt;"",IFERROR(I76/'Checklist Parameters'!$N$101,0),"N/A")</f>
        <v>0</v>
      </c>
      <c r="AB76" s="85" t="str">
        <f>IF('Checklist Parameters'!$N$43&lt;&gt;"",(I76*'Checklist Parameters'!$N$43)/1000,"N/A")</f>
        <v>N/A</v>
      </c>
      <c r="AC76" s="85">
        <f>IF('Checklist Parameters'!$N$16="",$X76,IF(AND('Checklist Parameters'!$N$16&lt;$X76,'Checklist Parameters'!$N$16&gt;=3),'Checklist Parameters'!$N$16,IF(AND('Checklist Parameters'!$N$16&lt;$X76,'Checklist Parameters'!$N$16&lt;3),0,$X76)))</f>
        <v>0</v>
      </c>
      <c r="AD76" s="85" t="str">
        <f>IF(AND(I76&lt;'Checklist Parameters'!$N$22,$I76&lt;&gt;0),"Y","")</f>
        <v/>
      </c>
      <c r="AE76" s="85" t="str">
        <f>IF($AD76="Y",0,IF('Checklist Parameters'!$N$25="","&lt;no limit&gt;",ROUNDDOWN((($I76-'Checklist Parameters'!$N$24)/'Checklist Parameters'!$N$25)+1,0)))</f>
        <v>&lt;no limit&gt;</v>
      </c>
      <c r="AF76" s="174">
        <f t="shared" si="5"/>
        <v>0</v>
      </c>
      <c r="AG76" s="85">
        <f t="shared" si="0"/>
        <v>0</v>
      </c>
      <c r="AH76" s="5"/>
      <c r="AI76" s="5"/>
      <c r="AJ76" s="5"/>
      <c r="AK76" s="5"/>
      <c r="AL76" s="5"/>
      <c r="AM76" s="5"/>
      <c r="AN76" s="5"/>
      <c r="AO76" s="5"/>
      <c r="AP76" s="5"/>
      <c r="AQ76" s="5"/>
      <c r="AR76" s="5"/>
      <c r="AS76" s="5"/>
    </row>
    <row r="77" spans="1:45" s="2" customFormat="1" ht="15">
      <c r="A77" s="391"/>
      <c r="B77" s="392"/>
      <c r="C77" s="393"/>
      <c r="D77" s="393"/>
      <c r="E77" s="393"/>
      <c r="F77" s="393"/>
      <c r="G77" s="393"/>
      <c r="H77" s="394"/>
      <c r="I77" s="394"/>
      <c r="J77" s="394"/>
      <c r="K77" s="394"/>
      <c r="L77" s="394"/>
      <c r="M77" s="394"/>
      <c r="N77" s="313">
        <f>IF(IF(I77&lt;'Checklist Parameters'!$N$22,0,($I77-$L77))&lt;0,0,IF(I77&lt;'Checklist Parameters'!$N$22,0,($I77-$L77)))</f>
        <v>0</v>
      </c>
      <c r="O77" s="394"/>
      <c r="P77" s="395"/>
      <c r="Q77" s="316">
        <f t="shared" si="1"/>
        <v>0</v>
      </c>
      <c r="R77" s="87">
        <f t="shared" si="2"/>
        <v>0</v>
      </c>
      <c r="S77" s="87">
        <f>IF('Checklist Parameters'!$N$60&lt;0.2,0.2,'Checklist Parameters'!$N$60)</f>
        <v>0.7</v>
      </c>
      <c r="T77" s="88">
        <f>IF($O77="",IF('Checklist District ID'!$C$43="Y",MAX($R77:$S77)*$I77,SUM($R77:$S77)*$I77),IF(O77&gt;0,Q77*S77))</f>
        <v>0</v>
      </c>
      <c r="U77" s="88">
        <f>IF(Q77&gt;0,((I77-T77)*'Formula Matrix'!$E$41),0)</f>
        <v>0</v>
      </c>
      <c r="V77" s="88">
        <f t="shared" si="3"/>
        <v>0</v>
      </c>
      <c r="W77" s="88">
        <f>IF(V77&gt;0,(V77*'Checklist Parameters'!$N$35),0)</f>
        <v>0</v>
      </c>
      <c r="X77" s="85">
        <f t="shared" si="4"/>
        <v>0</v>
      </c>
      <c r="Y77" s="85">
        <f>IF('Checklist Parameters'!$N$102&lt;&gt;"",(I77/43560)*'Checklist Parameters'!$N$102,"N/A")</f>
        <v>0</v>
      </c>
      <c r="Z77" s="85" t="str">
        <f>IF('Checklist Parameters'!$N$58&lt;&gt;"",((I77*'Checklist Parameters'!$N$58)*'Checklist Parameters'!$N$35)/1000,"N/A")</f>
        <v>N/A</v>
      </c>
      <c r="AA77" s="85">
        <f>IF('Checklist Parameters'!$N$101&lt;&gt;"",IFERROR(I77/'Checklist Parameters'!$N$101,0),"N/A")</f>
        <v>0</v>
      </c>
      <c r="AB77" s="85" t="str">
        <f>IF('Checklist Parameters'!$N$43&lt;&gt;"",(I77*'Checklist Parameters'!$N$43)/1000,"N/A")</f>
        <v>N/A</v>
      </c>
      <c r="AC77" s="85">
        <f>IF('Checklist Parameters'!$N$16="",$X77,IF(AND('Checklist Parameters'!$N$16&lt;$X77,'Checklist Parameters'!$N$16&gt;=3),'Checklist Parameters'!$N$16,IF(AND('Checklist Parameters'!$N$16&lt;$X77,'Checklist Parameters'!$N$16&lt;3),0,$X77)))</f>
        <v>0</v>
      </c>
      <c r="AD77" s="85" t="str">
        <f>IF(AND(I77&lt;'Checklist Parameters'!$N$22,$I77&lt;&gt;0),"Y","")</f>
        <v/>
      </c>
      <c r="AE77" s="85" t="str">
        <f>IF($AD77="Y",0,IF('Checklist Parameters'!$N$25="","&lt;no limit&gt;",ROUNDDOWN((($I77-'Checklist Parameters'!$N$24)/'Checklist Parameters'!$N$25)+1,0)))</f>
        <v>&lt;no limit&gt;</v>
      </c>
      <c r="AF77" s="174">
        <f t="shared" si="5"/>
        <v>0</v>
      </c>
      <c r="AG77" s="85">
        <f t="shared" si="0"/>
        <v>0</v>
      </c>
      <c r="AH77" s="5"/>
      <c r="AI77" s="5"/>
      <c r="AJ77" s="5"/>
      <c r="AK77" s="5"/>
      <c r="AL77" s="5"/>
      <c r="AM77" s="5"/>
      <c r="AN77" s="5"/>
      <c r="AO77" s="5"/>
      <c r="AP77" s="5"/>
      <c r="AQ77" s="5"/>
      <c r="AR77" s="5"/>
      <c r="AS77" s="5"/>
    </row>
    <row r="78" spans="1:45" s="2" customFormat="1" ht="15">
      <c r="A78" s="391"/>
      <c r="B78" s="392"/>
      <c r="C78" s="393"/>
      <c r="D78" s="393"/>
      <c r="E78" s="393"/>
      <c r="F78" s="393"/>
      <c r="G78" s="393"/>
      <c r="H78" s="394"/>
      <c r="I78" s="394"/>
      <c r="J78" s="394"/>
      <c r="K78" s="394"/>
      <c r="L78" s="394"/>
      <c r="M78" s="394"/>
      <c r="N78" s="313">
        <f>IF(IF(I78&lt;'Checklist Parameters'!$N$22,0,($I78-$L78))&lt;0,0,IF(I78&lt;'Checklist Parameters'!$N$22,0,($I78-$L78)))</f>
        <v>0</v>
      </c>
      <c r="O78" s="394"/>
      <c r="P78" s="395"/>
      <c r="Q78" s="316">
        <f t="shared" si="1"/>
        <v>0</v>
      </c>
      <c r="R78" s="87">
        <f t="shared" si="2"/>
        <v>0</v>
      </c>
      <c r="S78" s="87">
        <f>IF('Checklist Parameters'!$N$60&lt;0.2,0.2,'Checklist Parameters'!$N$60)</f>
        <v>0.7</v>
      </c>
      <c r="T78" s="88">
        <f>IF($O78="",IF('Checklist District ID'!$C$43="Y",MAX($R78:$S78)*$I78,SUM($R78:$S78)*$I78),IF(O78&gt;0,Q78*S78))</f>
        <v>0</v>
      </c>
      <c r="U78" s="88">
        <f>IF(Q78&gt;0,((I78-T78)*'Formula Matrix'!$E$41),0)</f>
        <v>0</v>
      </c>
      <c r="V78" s="88">
        <f t="shared" si="3"/>
        <v>0</v>
      </c>
      <c r="W78" s="88">
        <f>IF(V78&gt;0,(V78*'Checklist Parameters'!$N$35),0)</f>
        <v>0</v>
      </c>
      <c r="X78" s="85">
        <f t="shared" si="4"/>
        <v>0</v>
      </c>
      <c r="Y78" s="85">
        <f>IF('Checklist Parameters'!$N$102&lt;&gt;"",(I78/43560)*'Checklist Parameters'!$N$102,"N/A")</f>
        <v>0</v>
      </c>
      <c r="Z78" s="85" t="str">
        <f>IF('Checklist Parameters'!$N$58&lt;&gt;"",((I78*'Checklist Parameters'!$N$58)*'Checklist Parameters'!$N$35)/1000,"N/A")</f>
        <v>N/A</v>
      </c>
      <c r="AA78" s="85">
        <f>IF('Checklist Parameters'!$N$101&lt;&gt;"",IFERROR(I78/'Checklist Parameters'!$N$101,0),"N/A")</f>
        <v>0</v>
      </c>
      <c r="AB78" s="85" t="str">
        <f>IF('Checklist Parameters'!$N$43&lt;&gt;"",(I78*'Checklist Parameters'!$N$43)/1000,"N/A")</f>
        <v>N/A</v>
      </c>
      <c r="AC78" s="85">
        <f>IF('Checklist Parameters'!$N$16="",$X78,IF(AND('Checklist Parameters'!$N$16&lt;$X78,'Checklist Parameters'!$N$16&gt;=3),'Checklist Parameters'!$N$16,IF(AND('Checklist Parameters'!$N$16&lt;$X78,'Checklist Parameters'!$N$16&lt;3),0,$X78)))</f>
        <v>0</v>
      </c>
      <c r="AD78" s="85" t="str">
        <f>IF(AND(I78&lt;'Checklist Parameters'!$N$22,$I78&lt;&gt;0),"Y","")</f>
        <v/>
      </c>
      <c r="AE78" s="85" t="str">
        <f>IF($AD78="Y",0,IF('Checklist Parameters'!$N$25="","&lt;no limit&gt;",ROUNDDOWN((($I78-'Checklist Parameters'!$N$24)/'Checklist Parameters'!$N$25)+1,0)))</f>
        <v>&lt;no limit&gt;</v>
      </c>
      <c r="AF78" s="174">
        <f t="shared" si="5"/>
        <v>0</v>
      </c>
      <c r="AG78" s="85">
        <f t="shared" si="0"/>
        <v>0</v>
      </c>
      <c r="AH78" s="5"/>
      <c r="AI78" s="5"/>
      <c r="AJ78" s="5"/>
      <c r="AK78" s="5"/>
      <c r="AL78" s="5"/>
      <c r="AM78" s="5"/>
      <c r="AN78" s="5"/>
      <c r="AO78" s="5"/>
      <c r="AP78" s="5"/>
      <c r="AQ78" s="5"/>
      <c r="AR78" s="5"/>
      <c r="AS78" s="5"/>
    </row>
    <row r="79" spans="1:45" s="2" customFormat="1" ht="15">
      <c r="A79" s="391"/>
      <c r="B79" s="392"/>
      <c r="C79" s="393"/>
      <c r="D79" s="393"/>
      <c r="E79" s="393"/>
      <c r="F79" s="393"/>
      <c r="G79" s="393"/>
      <c r="H79" s="394"/>
      <c r="I79" s="394"/>
      <c r="J79" s="394"/>
      <c r="K79" s="394"/>
      <c r="L79" s="394"/>
      <c r="M79" s="394"/>
      <c r="N79" s="313">
        <f>IF(IF(I79&lt;'Checklist Parameters'!$N$22,0,($I79-$L79))&lt;0,0,IF(I79&lt;'Checklist Parameters'!$N$22,0,($I79-$L79)))</f>
        <v>0</v>
      </c>
      <c r="O79" s="394"/>
      <c r="P79" s="395"/>
      <c r="Q79" s="316">
        <f t="shared" si="1"/>
        <v>0</v>
      </c>
      <c r="R79" s="87">
        <f t="shared" si="2"/>
        <v>0</v>
      </c>
      <c r="S79" s="87">
        <f>IF('Checklist Parameters'!$N$60&lt;0.2,0.2,'Checklist Parameters'!$N$60)</f>
        <v>0.7</v>
      </c>
      <c r="T79" s="88">
        <f>IF($O79="",IF('Checklist District ID'!$C$43="Y",MAX($R79:$S79)*$I79,SUM($R79:$S79)*$I79),IF(O79&gt;0,Q79*S79))</f>
        <v>0</v>
      </c>
      <c r="U79" s="88">
        <f>IF(Q79&gt;0,((I79-T79)*'Formula Matrix'!$E$41),0)</f>
        <v>0</v>
      </c>
      <c r="V79" s="88">
        <f t="shared" si="3"/>
        <v>0</v>
      </c>
      <c r="W79" s="88">
        <f>IF(V79&gt;0,(V79*'Checklist Parameters'!$N$35),0)</f>
        <v>0</v>
      </c>
      <c r="X79" s="85">
        <f t="shared" si="4"/>
        <v>0</v>
      </c>
      <c r="Y79" s="85">
        <f>IF('Checklist Parameters'!$N$102&lt;&gt;"",(I79/43560)*'Checklist Parameters'!$N$102,"N/A")</f>
        <v>0</v>
      </c>
      <c r="Z79" s="85" t="str">
        <f>IF('Checklist Parameters'!$N$58&lt;&gt;"",((I79*'Checklist Parameters'!$N$58)*'Checklist Parameters'!$N$35)/1000,"N/A")</f>
        <v>N/A</v>
      </c>
      <c r="AA79" s="85">
        <f>IF('Checklist Parameters'!$N$101&lt;&gt;"",IFERROR(I79/'Checklist Parameters'!$N$101,0),"N/A")</f>
        <v>0</v>
      </c>
      <c r="AB79" s="85" t="str">
        <f>IF('Checklist Parameters'!$N$43&lt;&gt;"",(I79*'Checklist Parameters'!$N$43)/1000,"N/A")</f>
        <v>N/A</v>
      </c>
      <c r="AC79" s="85">
        <f>IF('Checklist Parameters'!$N$16="",$X79,IF(AND('Checklist Parameters'!$N$16&lt;$X79,'Checklist Parameters'!$N$16&gt;=3),'Checklist Parameters'!$N$16,IF(AND('Checklist Parameters'!$N$16&lt;$X79,'Checklist Parameters'!$N$16&lt;3),0,$X79)))</f>
        <v>0</v>
      </c>
      <c r="AD79" s="85" t="str">
        <f>IF(AND(I79&lt;'Checklist Parameters'!$N$22,$I79&lt;&gt;0),"Y","")</f>
        <v/>
      </c>
      <c r="AE79" s="85" t="str">
        <f>IF($AD79="Y",0,IF('Checklist Parameters'!$N$25="","&lt;no limit&gt;",ROUNDDOWN((($I79-'Checklist Parameters'!$N$24)/'Checklist Parameters'!$N$25)+1,0)))</f>
        <v>&lt;no limit&gt;</v>
      </c>
      <c r="AF79" s="174">
        <f t="shared" si="5"/>
        <v>0</v>
      </c>
      <c r="AG79" s="85">
        <f t="shared" si="0"/>
        <v>0</v>
      </c>
      <c r="AH79" s="5"/>
      <c r="AI79" s="5"/>
      <c r="AJ79" s="5"/>
      <c r="AK79" s="5"/>
      <c r="AL79" s="5"/>
      <c r="AM79" s="5"/>
      <c r="AN79" s="5"/>
      <c r="AO79" s="5"/>
      <c r="AP79" s="5"/>
      <c r="AQ79" s="5"/>
      <c r="AR79" s="5"/>
      <c r="AS79" s="5"/>
    </row>
    <row r="80" spans="1:45" s="2" customFormat="1" ht="15">
      <c r="A80" s="391"/>
      <c r="B80" s="392"/>
      <c r="C80" s="393"/>
      <c r="D80" s="393"/>
      <c r="E80" s="393"/>
      <c r="F80" s="393"/>
      <c r="G80" s="393"/>
      <c r="H80" s="394"/>
      <c r="I80" s="394"/>
      <c r="J80" s="394"/>
      <c r="K80" s="394"/>
      <c r="L80" s="394"/>
      <c r="M80" s="394"/>
      <c r="N80" s="313">
        <f>IF(IF(I80&lt;'Checklist Parameters'!$N$22,0,($I80-$L80))&lt;0,0,IF(I80&lt;'Checklist Parameters'!$N$22,0,($I80-$L80)))</f>
        <v>0</v>
      </c>
      <c r="O80" s="394"/>
      <c r="P80" s="395"/>
      <c r="Q80" s="316">
        <f t="shared" si="1"/>
        <v>0</v>
      </c>
      <c r="R80" s="87">
        <f t="shared" si="2"/>
        <v>0</v>
      </c>
      <c r="S80" s="87">
        <f>IF('Checklist Parameters'!$N$60&lt;0.2,0.2,'Checklist Parameters'!$N$60)</f>
        <v>0.7</v>
      </c>
      <c r="T80" s="88">
        <f>IF($O80="",IF('Checklist District ID'!$C$43="Y",MAX($R80:$S80)*$I80,SUM($R80:$S80)*$I80),IF(O80&gt;0,Q80*S80))</f>
        <v>0</v>
      </c>
      <c r="U80" s="88">
        <f>IF(Q80&gt;0,((I80-T80)*'Formula Matrix'!$E$41),0)</f>
        <v>0</v>
      </c>
      <c r="V80" s="88">
        <f t="shared" si="3"/>
        <v>0</v>
      </c>
      <c r="W80" s="88">
        <f>IF(V80&gt;0,(V80*'Checklist Parameters'!$N$35),0)</f>
        <v>0</v>
      </c>
      <c r="X80" s="85">
        <f t="shared" si="4"/>
        <v>0</v>
      </c>
      <c r="Y80" s="85">
        <f>IF('Checklist Parameters'!$N$102&lt;&gt;"",(I80/43560)*'Checklist Parameters'!$N$102,"N/A")</f>
        <v>0</v>
      </c>
      <c r="Z80" s="85" t="str">
        <f>IF('Checklist Parameters'!$N$58&lt;&gt;"",((I80*'Checklist Parameters'!$N$58)*'Checklist Parameters'!$N$35)/1000,"N/A")</f>
        <v>N/A</v>
      </c>
      <c r="AA80" s="85">
        <f>IF('Checklist Parameters'!$N$101&lt;&gt;"",IFERROR(I80/'Checklist Parameters'!$N$101,0),"N/A")</f>
        <v>0</v>
      </c>
      <c r="AB80" s="85" t="str">
        <f>IF('Checklist Parameters'!$N$43&lt;&gt;"",(I80*'Checklist Parameters'!$N$43)/1000,"N/A")</f>
        <v>N/A</v>
      </c>
      <c r="AC80" s="85">
        <f>IF('Checklist Parameters'!$N$16="",$X80,IF(AND('Checklist Parameters'!$N$16&lt;$X80,'Checklist Parameters'!$N$16&gt;=3),'Checklist Parameters'!$N$16,IF(AND('Checklist Parameters'!$N$16&lt;$X80,'Checklist Parameters'!$N$16&lt;3),0,$X80)))</f>
        <v>0</v>
      </c>
      <c r="AD80" s="85" t="str">
        <f>IF(AND(I80&lt;'Checklist Parameters'!$N$22,$I80&lt;&gt;0),"Y","")</f>
        <v/>
      </c>
      <c r="AE80" s="85" t="str">
        <f>IF($AD80="Y",0,IF('Checklist Parameters'!$N$25="","&lt;no limit&gt;",ROUNDDOWN((($I80-'Checklist Parameters'!$N$24)/'Checklist Parameters'!$N$25)+1,0)))</f>
        <v>&lt;no limit&gt;</v>
      </c>
      <c r="AF80" s="174">
        <f t="shared" si="5"/>
        <v>0</v>
      </c>
      <c r="AG80" s="85">
        <f t="shared" si="0"/>
        <v>0</v>
      </c>
      <c r="AH80" s="5"/>
      <c r="AI80" s="5"/>
      <c r="AJ80" s="5"/>
      <c r="AK80" s="5"/>
      <c r="AL80" s="5"/>
      <c r="AM80" s="5"/>
      <c r="AN80" s="5"/>
      <c r="AO80" s="5"/>
      <c r="AP80" s="5"/>
      <c r="AQ80" s="5"/>
      <c r="AR80" s="5"/>
      <c r="AS80" s="5"/>
    </row>
    <row r="81" spans="1:45" s="2" customFormat="1" ht="15">
      <c r="A81" s="391"/>
      <c r="B81" s="392"/>
      <c r="C81" s="393"/>
      <c r="D81" s="393"/>
      <c r="E81" s="393"/>
      <c r="F81" s="393"/>
      <c r="G81" s="393"/>
      <c r="H81" s="394"/>
      <c r="I81" s="394"/>
      <c r="J81" s="394"/>
      <c r="K81" s="394"/>
      <c r="L81" s="394"/>
      <c r="M81" s="394"/>
      <c r="N81" s="313">
        <f>IF(IF(I81&lt;'Checklist Parameters'!$N$22,0,($I81-$L81))&lt;0,0,IF(I81&lt;'Checklist Parameters'!$N$22,0,($I81-$L81)))</f>
        <v>0</v>
      </c>
      <c r="O81" s="394"/>
      <c r="P81" s="395"/>
      <c r="Q81" s="316">
        <f t="shared" si="1"/>
        <v>0</v>
      </c>
      <c r="R81" s="87">
        <f t="shared" si="2"/>
        <v>0</v>
      </c>
      <c r="S81" s="87">
        <f>IF('Checklist Parameters'!$N$60&lt;0.2,0.2,'Checklist Parameters'!$N$60)</f>
        <v>0.7</v>
      </c>
      <c r="T81" s="88">
        <f>IF($O81="",IF('Checklist District ID'!$C$43="Y",MAX($R81:$S81)*$I81,SUM($R81:$S81)*$I81),IF(O81&gt;0,Q81*S81))</f>
        <v>0</v>
      </c>
      <c r="U81" s="88">
        <f>IF(Q81&gt;0,((I81-T81)*'Formula Matrix'!$E$41),0)</f>
        <v>0</v>
      </c>
      <c r="V81" s="88">
        <f t="shared" si="3"/>
        <v>0</v>
      </c>
      <c r="W81" s="88">
        <f>IF(V81&gt;0,(V81*'Checklist Parameters'!$N$35),0)</f>
        <v>0</v>
      </c>
      <c r="X81" s="85">
        <f t="shared" si="4"/>
        <v>0</v>
      </c>
      <c r="Y81" s="85">
        <f>IF('Checklist Parameters'!$N$102&lt;&gt;"",(I81/43560)*'Checklist Parameters'!$N$102,"N/A")</f>
        <v>0</v>
      </c>
      <c r="Z81" s="85" t="str">
        <f>IF('Checklist Parameters'!$N$58&lt;&gt;"",((I81*'Checklist Parameters'!$N$58)*'Checklist Parameters'!$N$35)/1000,"N/A")</f>
        <v>N/A</v>
      </c>
      <c r="AA81" s="85">
        <f>IF('Checklist Parameters'!$N$101&lt;&gt;"",IFERROR(I81/'Checklist Parameters'!$N$101,0),"N/A")</f>
        <v>0</v>
      </c>
      <c r="AB81" s="85" t="str">
        <f>IF('Checklist Parameters'!$N$43&lt;&gt;"",(I81*'Checklist Parameters'!$N$43)/1000,"N/A")</f>
        <v>N/A</v>
      </c>
      <c r="AC81" s="85">
        <f>IF('Checklist Parameters'!$N$16="",$X81,IF(AND('Checklist Parameters'!$N$16&lt;$X81,'Checklist Parameters'!$N$16&gt;=3),'Checklist Parameters'!$N$16,IF(AND('Checklist Parameters'!$N$16&lt;$X81,'Checklist Parameters'!$N$16&lt;3),0,$X81)))</f>
        <v>0</v>
      </c>
      <c r="AD81" s="85" t="str">
        <f>IF(AND(I81&lt;'Checklist Parameters'!$N$22,$I81&lt;&gt;0),"Y","")</f>
        <v/>
      </c>
      <c r="AE81" s="85" t="str">
        <f>IF($AD81="Y",0,IF('Checklist Parameters'!$N$25="","&lt;no limit&gt;",ROUNDDOWN((($I81-'Checklist Parameters'!$N$24)/'Checklist Parameters'!$N$25)+1,0)))</f>
        <v>&lt;no limit&gt;</v>
      </c>
      <c r="AF81" s="174">
        <f t="shared" si="5"/>
        <v>0</v>
      </c>
      <c r="AG81" s="85">
        <f t="shared" si="0"/>
        <v>0</v>
      </c>
      <c r="AH81" s="5"/>
      <c r="AI81" s="5"/>
      <c r="AJ81" s="5"/>
      <c r="AK81" s="5"/>
      <c r="AL81" s="5"/>
      <c r="AM81" s="5"/>
      <c r="AN81" s="5"/>
      <c r="AO81" s="5"/>
      <c r="AP81" s="5"/>
      <c r="AQ81" s="5"/>
      <c r="AR81" s="5"/>
      <c r="AS81" s="5"/>
    </row>
    <row r="82" spans="1:45" s="2" customFormat="1" ht="15">
      <c r="A82" s="391"/>
      <c r="B82" s="392"/>
      <c r="C82" s="393"/>
      <c r="D82" s="393"/>
      <c r="E82" s="393"/>
      <c r="F82" s="393"/>
      <c r="G82" s="393"/>
      <c r="H82" s="394"/>
      <c r="I82" s="394"/>
      <c r="J82" s="394"/>
      <c r="K82" s="394"/>
      <c r="L82" s="394"/>
      <c r="M82" s="394"/>
      <c r="N82" s="313">
        <f>IF(IF(I82&lt;'Checklist Parameters'!$N$22,0,($I82-$L82))&lt;0,0,IF(I82&lt;'Checklist Parameters'!$N$22,0,($I82-$L82)))</f>
        <v>0</v>
      </c>
      <c r="O82" s="394"/>
      <c r="P82" s="395"/>
      <c r="Q82" s="316">
        <f t="shared" si="1"/>
        <v>0</v>
      </c>
      <c r="R82" s="87">
        <f t="shared" si="2"/>
        <v>0</v>
      </c>
      <c r="S82" s="87">
        <f>IF('Checklist Parameters'!$N$60&lt;0.2,0.2,'Checklist Parameters'!$N$60)</f>
        <v>0.7</v>
      </c>
      <c r="T82" s="88">
        <f>IF($O82="",IF('Checklist District ID'!$C$43="Y",MAX($R82:$S82)*$I82,SUM($R82:$S82)*$I82),IF(O82&gt;0,Q82*S82))</f>
        <v>0</v>
      </c>
      <c r="U82" s="88">
        <f>IF(Q82&gt;0,((I82-T82)*'Formula Matrix'!$E$41),0)</f>
        <v>0</v>
      </c>
      <c r="V82" s="88">
        <f t="shared" si="3"/>
        <v>0</v>
      </c>
      <c r="W82" s="88">
        <f>IF(V82&gt;0,(V82*'Checklist Parameters'!$N$35),0)</f>
        <v>0</v>
      </c>
      <c r="X82" s="85">
        <f t="shared" si="4"/>
        <v>0</v>
      </c>
      <c r="Y82" s="85">
        <f>IF('Checklist Parameters'!$N$102&lt;&gt;"",(I82/43560)*'Checklist Parameters'!$N$102,"N/A")</f>
        <v>0</v>
      </c>
      <c r="Z82" s="85" t="str">
        <f>IF('Checklist Parameters'!$N$58&lt;&gt;"",((I82*'Checklist Parameters'!$N$58)*'Checklist Parameters'!$N$35)/1000,"N/A")</f>
        <v>N/A</v>
      </c>
      <c r="AA82" s="85">
        <f>IF('Checklist Parameters'!$N$101&lt;&gt;"",IFERROR(I82/'Checklist Parameters'!$N$101,0),"N/A")</f>
        <v>0</v>
      </c>
      <c r="AB82" s="85" t="str">
        <f>IF('Checklist Parameters'!$N$43&lt;&gt;"",(I82*'Checklist Parameters'!$N$43)/1000,"N/A")</f>
        <v>N/A</v>
      </c>
      <c r="AC82" s="85">
        <f>IF('Checklist Parameters'!$N$16="",$X82,IF(AND('Checklist Parameters'!$N$16&lt;$X82,'Checklist Parameters'!$N$16&gt;=3),'Checklist Parameters'!$N$16,IF(AND('Checklist Parameters'!$N$16&lt;$X82,'Checklist Parameters'!$N$16&lt;3),0,$X82)))</f>
        <v>0</v>
      </c>
      <c r="AD82" s="85" t="str">
        <f>IF(AND(I82&lt;'Checklist Parameters'!$N$22,$I82&lt;&gt;0),"Y","")</f>
        <v/>
      </c>
      <c r="AE82" s="85" t="str">
        <f>IF($AD82="Y",0,IF('Checklist Parameters'!$N$25="","&lt;no limit&gt;",ROUNDDOWN((($I82-'Checklist Parameters'!$N$24)/'Checklist Parameters'!$N$25)+1,0)))</f>
        <v>&lt;no limit&gt;</v>
      </c>
      <c r="AF82" s="174">
        <f t="shared" si="5"/>
        <v>0</v>
      </c>
      <c r="AG82" s="85">
        <f t="shared" si="0"/>
        <v>0</v>
      </c>
      <c r="AH82" s="5"/>
      <c r="AI82" s="5"/>
      <c r="AJ82" s="5"/>
      <c r="AK82" s="5"/>
      <c r="AL82" s="5"/>
      <c r="AM82" s="5"/>
      <c r="AN82" s="5"/>
      <c r="AO82" s="5"/>
      <c r="AP82" s="5"/>
      <c r="AQ82" s="5"/>
      <c r="AR82" s="5"/>
      <c r="AS82" s="5"/>
    </row>
    <row r="83" spans="1:45" s="2" customFormat="1" ht="15">
      <c r="A83" s="391"/>
      <c r="B83" s="392"/>
      <c r="C83" s="393"/>
      <c r="D83" s="393"/>
      <c r="E83" s="393"/>
      <c r="F83" s="393"/>
      <c r="G83" s="393"/>
      <c r="H83" s="394"/>
      <c r="I83" s="394"/>
      <c r="J83" s="394"/>
      <c r="K83" s="394"/>
      <c r="L83" s="394"/>
      <c r="M83" s="394"/>
      <c r="N83" s="313">
        <f>IF(IF(I83&lt;'Checklist Parameters'!$N$22,0,($I83-$L83))&lt;0,0,IF(I83&lt;'Checklist Parameters'!$N$22,0,($I83-$L83)))</f>
        <v>0</v>
      </c>
      <c r="O83" s="394"/>
      <c r="P83" s="395"/>
      <c r="Q83" s="316">
        <f t="shared" si="1"/>
        <v>0</v>
      </c>
      <c r="R83" s="87">
        <f t="shared" si="2"/>
        <v>0</v>
      </c>
      <c r="S83" s="87">
        <f>IF('Checklist Parameters'!$N$60&lt;0.2,0.2,'Checklist Parameters'!$N$60)</f>
        <v>0.7</v>
      </c>
      <c r="T83" s="88">
        <f>IF($O83="",IF('Checklist District ID'!$C$43="Y",MAX($R83:$S83)*$I83,SUM($R83:$S83)*$I83),IF(O83&gt;0,Q83*S83))</f>
        <v>0</v>
      </c>
      <c r="U83" s="88">
        <f>IF(Q83&gt;0,((I83-T83)*'Formula Matrix'!$E$41),0)</f>
        <v>0</v>
      </c>
      <c r="V83" s="88">
        <f t="shared" si="3"/>
        <v>0</v>
      </c>
      <c r="W83" s="88">
        <f>IF(V83&gt;0,(V83*'Checklist Parameters'!$N$35),0)</f>
        <v>0</v>
      </c>
      <c r="X83" s="85">
        <f t="shared" si="4"/>
        <v>0</v>
      </c>
      <c r="Y83" s="85">
        <f>IF('Checklist Parameters'!$N$102&lt;&gt;"",(I83/43560)*'Checklist Parameters'!$N$102,"N/A")</f>
        <v>0</v>
      </c>
      <c r="Z83" s="85" t="str">
        <f>IF('Checklist Parameters'!$N$58&lt;&gt;"",((I83*'Checklist Parameters'!$N$58)*'Checklist Parameters'!$N$35)/1000,"N/A")</f>
        <v>N/A</v>
      </c>
      <c r="AA83" s="85">
        <f>IF('Checklist Parameters'!$N$101&lt;&gt;"",IFERROR(I83/'Checklist Parameters'!$N$101,0),"N/A")</f>
        <v>0</v>
      </c>
      <c r="AB83" s="85" t="str">
        <f>IF('Checklist Parameters'!$N$43&lt;&gt;"",(I83*'Checklist Parameters'!$N$43)/1000,"N/A")</f>
        <v>N/A</v>
      </c>
      <c r="AC83" s="85">
        <f>IF('Checklist Parameters'!$N$16="",$X83,IF(AND('Checklist Parameters'!$N$16&lt;$X83,'Checklist Parameters'!$N$16&gt;=3),'Checklist Parameters'!$N$16,IF(AND('Checklist Parameters'!$N$16&lt;$X83,'Checklist Parameters'!$N$16&lt;3),0,$X83)))</f>
        <v>0</v>
      </c>
      <c r="AD83" s="85" t="str">
        <f>IF(AND(I83&lt;'Checklist Parameters'!$N$22,$I83&lt;&gt;0),"Y","")</f>
        <v/>
      </c>
      <c r="AE83" s="85" t="str">
        <f>IF($AD83="Y",0,IF('Checklist Parameters'!$N$25="","&lt;no limit&gt;",ROUNDDOWN((($I83-'Checklist Parameters'!$N$24)/'Checklist Parameters'!$N$25)+1,0)))</f>
        <v>&lt;no limit&gt;</v>
      </c>
      <c r="AF83" s="174">
        <f t="shared" si="5"/>
        <v>0</v>
      </c>
      <c r="AG83" s="85">
        <f t="shared" si="0"/>
        <v>0</v>
      </c>
      <c r="AH83" s="5"/>
      <c r="AI83" s="5"/>
      <c r="AJ83" s="5"/>
      <c r="AK83" s="5"/>
      <c r="AL83" s="5"/>
      <c r="AM83" s="5"/>
      <c r="AN83" s="5"/>
      <c r="AO83" s="5"/>
      <c r="AP83" s="5"/>
      <c r="AQ83" s="5"/>
      <c r="AR83" s="5"/>
      <c r="AS83" s="5"/>
    </row>
    <row r="84" spans="1:45" s="2" customFormat="1" ht="15">
      <c r="A84" s="391"/>
      <c r="B84" s="392"/>
      <c r="C84" s="393"/>
      <c r="D84" s="393"/>
      <c r="E84" s="393"/>
      <c r="F84" s="393"/>
      <c r="G84" s="393"/>
      <c r="H84" s="394"/>
      <c r="I84" s="394"/>
      <c r="J84" s="394"/>
      <c r="K84" s="394"/>
      <c r="L84" s="394"/>
      <c r="M84" s="394"/>
      <c r="N84" s="313">
        <f>IF(IF(I84&lt;'Checklist Parameters'!$N$22,0,($I84-$L84))&lt;0,0,IF(I84&lt;'Checklist Parameters'!$N$22,0,($I84-$L84)))</f>
        <v>0</v>
      </c>
      <c r="O84" s="394"/>
      <c r="P84" s="395"/>
      <c r="Q84" s="316">
        <f t="shared" si="1"/>
        <v>0</v>
      </c>
      <c r="R84" s="87">
        <f t="shared" si="2"/>
        <v>0</v>
      </c>
      <c r="S84" s="87">
        <f>IF('Checklist Parameters'!$N$60&lt;0.2,0.2,'Checklist Parameters'!$N$60)</f>
        <v>0.7</v>
      </c>
      <c r="T84" s="88">
        <f>IF($O84="",IF('Checklist District ID'!$C$43="Y",MAX($R84:$S84)*$I84,SUM($R84:$S84)*$I84),IF(O84&gt;0,Q84*S84))</f>
        <v>0</v>
      </c>
      <c r="U84" s="88">
        <f>IF(Q84&gt;0,((I84-T84)*'Formula Matrix'!$E$41),0)</f>
        <v>0</v>
      </c>
      <c r="V84" s="88">
        <f t="shared" si="3"/>
        <v>0</v>
      </c>
      <c r="W84" s="88">
        <f>IF(V84&gt;0,(V84*'Checklist Parameters'!$N$35),0)</f>
        <v>0</v>
      </c>
      <c r="X84" s="85">
        <f t="shared" si="4"/>
        <v>0</v>
      </c>
      <c r="Y84" s="85">
        <f>IF('Checklist Parameters'!$N$102&lt;&gt;"",(I84/43560)*'Checklist Parameters'!$N$102,"N/A")</f>
        <v>0</v>
      </c>
      <c r="Z84" s="85" t="str">
        <f>IF('Checklist Parameters'!$N$58&lt;&gt;"",((I84*'Checklist Parameters'!$N$58)*'Checklist Parameters'!$N$35)/1000,"N/A")</f>
        <v>N/A</v>
      </c>
      <c r="AA84" s="85">
        <f>IF('Checklist Parameters'!$N$101&lt;&gt;"",IFERROR(I84/'Checklist Parameters'!$N$101,0),"N/A")</f>
        <v>0</v>
      </c>
      <c r="AB84" s="85" t="str">
        <f>IF('Checklist Parameters'!$N$43&lt;&gt;"",(I84*'Checklist Parameters'!$N$43)/1000,"N/A")</f>
        <v>N/A</v>
      </c>
      <c r="AC84" s="85">
        <f>IF('Checklist Parameters'!$N$16="",$X84,IF(AND('Checklist Parameters'!$N$16&lt;$X84,'Checklist Parameters'!$N$16&gt;=3),'Checklist Parameters'!$N$16,IF(AND('Checklist Parameters'!$N$16&lt;$X84,'Checklist Parameters'!$N$16&lt;3),0,$X84)))</f>
        <v>0</v>
      </c>
      <c r="AD84" s="85" t="str">
        <f>IF(AND(I84&lt;'Checklist Parameters'!$N$22,$I84&lt;&gt;0),"Y","")</f>
        <v/>
      </c>
      <c r="AE84" s="85" t="str">
        <f>IF($AD84="Y",0,IF('Checklist Parameters'!$N$25="","&lt;no limit&gt;",ROUNDDOWN((($I84-'Checklist Parameters'!$N$24)/'Checklist Parameters'!$N$25)+1,0)))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ht="15">
      <c r="A85" s="391"/>
      <c r="B85" s="392"/>
      <c r="C85" s="393"/>
      <c r="D85" s="393"/>
      <c r="E85" s="393"/>
      <c r="F85" s="393"/>
      <c r="G85" s="393"/>
      <c r="H85" s="394"/>
      <c r="I85" s="394"/>
      <c r="J85" s="394"/>
      <c r="K85" s="394"/>
      <c r="L85" s="394"/>
      <c r="M85" s="394"/>
      <c r="N85" s="313">
        <f>IF(IF(I85&lt;'Checklist Parameters'!$N$22,0,($I85-$L85))&lt;0,0,IF(I85&lt;'Checklist Parameters'!$N$22,0,($I85-$L85)))</f>
        <v>0</v>
      </c>
      <c r="O85" s="394"/>
      <c r="P85" s="395"/>
      <c r="Q85" s="316">
        <f t="shared" ref="Q85:Q148" si="7">IF(O85&lt;&gt;"",O85,N85)</f>
        <v>0</v>
      </c>
      <c r="R85" s="87">
        <f t="shared" ref="R85:R148" si="8">IFERROR(L85/I85,0)</f>
        <v>0</v>
      </c>
      <c r="S85" s="87">
        <f>IF('Checklist Parameters'!$N$60&lt;0.2,0.2,'Checklist Parameters'!$N$60)</f>
        <v>0.7</v>
      </c>
      <c r="T85" s="88">
        <f>IF($O85="",IF('Checklist District ID'!$C$43="Y",MAX($R85:$S85)*$I85,SUM($R85:$S85)*$I85),IF(O85&gt;0,Q85*S85))</f>
        <v>0</v>
      </c>
      <c r="U85" s="88">
        <f>IF(Q85&gt;0,((I85-T85)*'Formula Matrix'!$E$41),0)</f>
        <v>0</v>
      </c>
      <c r="V85" s="88">
        <f t="shared" ref="V85:V148" si="9">IF(Q85=0,0,(I85-T85-U85))</f>
        <v>0</v>
      </c>
      <c r="W85" s="88">
        <f>IF(V85&gt;0,(V85*'Checklist Parameters'!$N$35),0)</f>
        <v>0</v>
      </c>
      <c r="X85" s="85">
        <f t="shared" ref="X85:X148" si="10">IF($W85/1000&gt;3,(ROUNDDOWN($W85/1000,0)),IF(AND($W85/1000&gt;2.5,$W85/1000&lt;=3),3,0))</f>
        <v>0</v>
      </c>
      <c r="Y85" s="85">
        <f>IF('Checklist Parameters'!$N$102&lt;&gt;"",(I85/43560)*'Checklist Parameters'!$N$102,"N/A")</f>
        <v>0</v>
      </c>
      <c r="Z85" s="85" t="str">
        <f>IF('Checklist Parameters'!$N$58&lt;&gt;"",((I85*'Checklist Parameters'!$N$58)*'Checklist Parameters'!$N$35)/1000,"N/A")</f>
        <v>N/A</v>
      </c>
      <c r="AA85" s="85">
        <f>IF('Checklist Parameters'!$N$101&lt;&gt;"",IFERROR(I85/'Checklist Parameters'!$N$101,0),"N/A")</f>
        <v>0</v>
      </c>
      <c r="AB85" s="85" t="str">
        <f>IF('Checklist Parameters'!$N$43&lt;&gt;"",(I85*'Checklist Parameters'!$N$43)/1000,"N/A")</f>
        <v>N/A</v>
      </c>
      <c r="AC85" s="85">
        <f>IF('Checklist Parameters'!$N$16="",$X85,IF(AND('Checklist Parameters'!$N$16&lt;$X85,'Checklist Parameters'!$N$16&gt;=3),'Checklist Parameters'!$N$16,IF(AND('Checklist Parameters'!$N$16&lt;$X85,'Checklist Parameters'!$N$16&lt;3),0,$X85)))</f>
        <v>0</v>
      </c>
      <c r="AD85" s="85" t="str">
        <f>IF(AND(I85&lt;'Checklist Parameters'!$N$22,$I85&lt;&gt;0),"Y","")</f>
        <v/>
      </c>
      <c r="AE85" s="85" t="str">
        <f>IF($AD85="Y",0,IF('Checklist Parameters'!$N$25="","&lt;no limit&gt;",ROUNDDOWN((($I85-'Checklist Parameters'!$N$24)/'Checklist Parameters'!$N$25)+1,0)))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ht="15">
      <c r="A86" s="391"/>
      <c r="B86" s="392"/>
      <c r="C86" s="393"/>
      <c r="D86" s="393"/>
      <c r="E86" s="393"/>
      <c r="F86" s="393"/>
      <c r="G86" s="393"/>
      <c r="H86" s="394"/>
      <c r="I86" s="394"/>
      <c r="J86" s="394"/>
      <c r="K86" s="394"/>
      <c r="L86" s="394"/>
      <c r="M86" s="394"/>
      <c r="N86" s="313">
        <f>IF(IF(I86&lt;'Checklist Parameters'!$N$22,0,($I86-$L86))&lt;0,0,IF(I86&lt;'Checklist Parameters'!$N$22,0,($I86-$L86)))</f>
        <v>0</v>
      </c>
      <c r="O86" s="394"/>
      <c r="P86" s="395"/>
      <c r="Q86" s="316">
        <f t="shared" si="7"/>
        <v>0</v>
      </c>
      <c r="R86" s="87">
        <f t="shared" si="8"/>
        <v>0</v>
      </c>
      <c r="S86" s="87">
        <f>IF('Checklist Parameters'!$N$60&lt;0.2,0.2,'Checklist Parameters'!$N$60)</f>
        <v>0.7</v>
      </c>
      <c r="T86" s="88">
        <f>IF($O86="",IF('Checklist District ID'!$C$43="Y",MAX($R86:$S86)*$I86,SUM($R86:$S86)*$I86),IF(O86&gt;0,Q86*S86))</f>
        <v>0</v>
      </c>
      <c r="U86" s="88">
        <f>IF(Q86&gt;0,((I86-T86)*'Formula Matrix'!$E$41),0)</f>
        <v>0</v>
      </c>
      <c r="V86" s="88">
        <f t="shared" si="9"/>
        <v>0</v>
      </c>
      <c r="W86" s="88">
        <f>IF(V86&gt;0,(V86*'Checklist Parameters'!$N$35),0)</f>
        <v>0</v>
      </c>
      <c r="X86" s="85">
        <f t="shared" si="10"/>
        <v>0</v>
      </c>
      <c r="Y86" s="85">
        <f>IF('Checklist Parameters'!$N$102&lt;&gt;"",(I86/43560)*'Checklist Parameters'!$N$102,"N/A")</f>
        <v>0</v>
      </c>
      <c r="Z86" s="85" t="str">
        <f>IF('Checklist Parameters'!$N$58&lt;&gt;"",((I86*'Checklist Parameters'!$N$58)*'Checklist Parameters'!$N$35)/1000,"N/A")</f>
        <v>N/A</v>
      </c>
      <c r="AA86" s="85">
        <f>IF('Checklist Parameters'!$N$101&lt;&gt;"",IFERROR(I86/'Checklist Parameters'!$N$101,0),"N/A")</f>
        <v>0</v>
      </c>
      <c r="AB86" s="85" t="str">
        <f>IF('Checklist Parameters'!$N$43&lt;&gt;"",(I86*'Checklist Parameters'!$N$43)/1000,"N/A")</f>
        <v>N/A</v>
      </c>
      <c r="AC86" s="85">
        <f>IF('Checklist Parameters'!$N$16="",$X86,IF(AND('Checklist Parameters'!$N$16&lt;$X86,'Checklist Parameters'!$N$16&gt;=3),'Checklist Parameters'!$N$16,IF(AND('Checklist Parameters'!$N$16&lt;$X86,'Checklist Parameters'!$N$16&lt;3),0,$X86)))</f>
        <v>0</v>
      </c>
      <c r="AD86" s="85" t="str">
        <f>IF(AND(I86&lt;'Checklist Parameters'!$N$22,$I86&lt;&gt;0),"Y","")</f>
        <v/>
      </c>
      <c r="AE86" s="85" t="str">
        <f>IF($AD86="Y",0,IF('Checklist Parameters'!$N$25="","&lt;no limit&gt;",ROUNDDOWN((($I86-'Checklist Parameters'!$N$24)/'Checklist Parameters'!$N$25)+1,0)))</f>
        <v>&lt;no limit&gt;</v>
      </c>
      <c r="AF86" s="174">
        <f t="shared" si="11"/>
        <v>0</v>
      </c>
      <c r="AG86" s="85">
        <f t="shared" si="6"/>
        <v>0</v>
      </c>
      <c r="AH86" s="5"/>
      <c r="AI86" s="5"/>
      <c r="AJ86" s="5"/>
      <c r="AK86" s="5"/>
      <c r="AL86" s="5"/>
      <c r="AM86" s="5"/>
      <c r="AN86" s="5"/>
      <c r="AO86" s="5"/>
      <c r="AP86" s="5"/>
      <c r="AQ86" s="5"/>
      <c r="AR86" s="5"/>
      <c r="AS86" s="5"/>
    </row>
    <row r="87" spans="1:45" s="2" customFormat="1" ht="15">
      <c r="A87" s="391"/>
      <c r="B87" s="392"/>
      <c r="C87" s="393"/>
      <c r="D87" s="393"/>
      <c r="E87" s="393"/>
      <c r="F87" s="393"/>
      <c r="G87" s="393"/>
      <c r="H87" s="394"/>
      <c r="I87" s="394"/>
      <c r="J87" s="394"/>
      <c r="K87" s="394"/>
      <c r="L87" s="394"/>
      <c r="M87" s="394"/>
      <c r="N87" s="313">
        <f>IF(IF(I87&lt;'Checklist Parameters'!$N$22,0,($I87-$L87))&lt;0,0,IF(I87&lt;'Checklist Parameters'!$N$22,0,($I87-$L87)))</f>
        <v>0</v>
      </c>
      <c r="O87" s="394"/>
      <c r="P87" s="395"/>
      <c r="Q87" s="316">
        <f t="shared" si="7"/>
        <v>0</v>
      </c>
      <c r="R87" s="87">
        <f t="shared" si="8"/>
        <v>0</v>
      </c>
      <c r="S87" s="87">
        <f>IF('Checklist Parameters'!$N$60&lt;0.2,0.2,'Checklist Parameters'!$N$60)</f>
        <v>0.7</v>
      </c>
      <c r="T87" s="88">
        <f>IF($O87="",IF('Checklist District ID'!$C$43="Y",MAX($R87:$S87)*$I87,SUM($R87:$S87)*$I87),IF(O87&gt;0,Q87*S87))</f>
        <v>0</v>
      </c>
      <c r="U87" s="88">
        <f>IF(Q87&gt;0,((I87-T87)*'Formula Matrix'!$E$41),0)</f>
        <v>0</v>
      </c>
      <c r="V87" s="88">
        <f t="shared" si="9"/>
        <v>0</v>
      </c>
      <c r="W87" s="88">
        <f>IF(V87&gt;0,(V87*'Checklist Parameters'!$N$35),0)</f>
        <v>0</v>
      </c>
      <c r="X87" s="85">
        <f t="shared" si="10"/>
        <v>0</v>
      </c>
      <c r="Y87" s="85">
        <f>IF('Checklist Parameters'!$N$102&lt;&gt;"",(I87/43560)*'Checklist Parameters'!$N$102,"N/A")</f>
        <v>0</v>
      </c>
      <c r="Z87" s="85" t="str">
        <f>IF('Checklist Parameters'!$N$58&lt;&gt;"",((I87*'Checklist Parameters'!$N$58)*'Checklist Parameters'!$N$35)/1000,"N/A")</f>
        <v>N/A</v>
      </c>
      <c r="AA87" s="85">
        <f>IF('Checklist Parameters'!$N$101&lt;&gt;"",IFERROR(I87/'Checklist Parameters'!$N$101,0),"N/A")</f>
        <v>0</v>
      </c>
      <c r="AB87" s="85" t="str">
        <f>IF('Checklist Parameters'!$N$43&lt;&gt;"",(I87*'Checklist Parameters'!$N$43)/1000,"N/A")</f>
        <v>N/A</v>
      </c>
      <c r="AC87" s="85">
        <f>IF('Checklist Parameters'!$N$16="",$X87,IF(AND('Checklist Parameters'!$N$16&lt;$X87,'Checklist Parameters'!$N$16&gt;=3),'Checklist Parameters'!$N$16,IF(AND('Checklist Parameters'!$N$16&lt;$X87,'Checklist Parameters'!$N$16&lt;3),0,$X87)))</f>
        <v>0</v>
      </c>
      <c r="AD87" s="85" t="str">
        <f>IF(AND(I87&lt;'Checklist Parameters'!$N$22,$I87&lt;&gt;0),"Y","")</f>
        <v/>
      </c>
      <c r="AE87" s="85" t="str">
        <f>IF($AD87="Y",0,IF('Checklist Parameters'!$N$25="","&lt;no limit&gt;",ROUNDDOWN((($I87-'Checklist Parameters'!$N$24)/'Checklist Parameters'!$N$25)+1,0)))</f>
        <v>&lt;no limit&gt;</v>
      </c>
      <c r="AF87" s="174">
        <f t="shared" si="11"/>
        <v>0</v>
      </c>
      <c r="AG87" s="85">
        <f t="shared" si="6"/>
        <v>0</v>
      </c>
      <c r="AH87" s="5"/>
      <c r="AI87" s="5"/>
      <c r="AJ87" s="5"/>
      <c r="AK87" s="5"/>
      <c r="AL87" s="5"/>
      <c r="AM87" s="5"/>
      <c r="AN87" s="5"/>
      <c r="AO87" s="5"/>
      <c r="AP87" s="5"/>
      <c r="AQ87" s="5"/>
      <c r="AR87" s="5"/>
      <c r="AS87" s="5"/>
    </row>
    <row r="88" spans="1:45" s="2" customFormat="1" ht="15">
      <c r="A88" s="391"/>
      <c r="B88" s="392"/>
      <c r="C88" s="393"/>
      <c r="D88" s="393"/>
      <c r="E88" s="393"/>
      <c r="F88" s="393"/>
      <c r="G88" s="393"/>
      <c r="H88" s="394"/>
      <c r="I88" s="394"/>
      <c r="J88" s="394"/>
      <c r="K88" s="394"/>
      <c r="L88" s="394"/>
      <c r="M88" s="394"/>
      <c r="N88" s="313">
        <f>IF(IF(I88&lt;'Checklist Parameters'!$N$22,0,($I88-$L88))&lt;0,0,IF(I88&lt;'Checklist Parameters'!$N$22,0,($I88-$L88)))</f>
        <v>0</v>
      </c>
      <c r="O88" s="394"/>
      <c r="P88" s="395"/>
      <c r="Q88" s="316">
        <f t="shared" si="7"/>
        <v>0</v>
      </c>
      <c r="R88" s="87">
        <f t="shared" si="8"/>
        <v>0</v>
      </c>
      <c r="S88" s="87">
        <f>IF('Checklist Parameters'!$N$60&lt;0.2,0.2,'Checklist Parameters'!$N$60)</f>
        <v>0.7</v>
      </c>
      <c r="T88" s="88">
        <f>IF($O88="",IF('Checklist District ID'!$C$43="Y",MAX($R88:$S88)*$I88,SUM($R88:$S88)*$I88),IF(O88&gt;0,Q88*S88))</f>
        <v>0</v>
      </c>
      <c r="U88" s="88">
        <f>IF(Q88&gt;0,((I88-T88)*'Formula Matrix'!$E$41),0)</f>
        <v>0</v>
      </c>
      <c r="V88" s="88">
        <f t="shared" si="9"/>
        <v>0</v>
      </c>
      <c r="W88" s="88">
        <f>IF(V88&gt;0,(V88*'Checklist Parameters'!$N$35),0)</f>
        <v>0</v>
      </c>
      <c r="X88" s="85">
        <f t="shared" si="10"/>
        <v>0</v>
      </c>
      <c r="Y88" s="85">
        <f>IF('Checklist Parameters'!$N$102&lt;&gt;"",(I88/43560)*'Checklist Parameters'!$N$102,"N/A")</f>
        <v>0</v>
      </c>
      <c r="Z88" s="85" t="str">
        <f>IF('Checklist Parameters'!$N$58&lt;&gt;"",((I88*'Checklist Parameters'!$N$58)*'Checklist Parameters'!$N$35)/1000,"N/A")</f>
        <v>N/A</v>
      </c>
      <c r="AA88" s="85">
        <f>IF('Checklist Parameters'!$N$101&lt;&gt;"",IFERROR(I88/'Checklist Parameters'!$N$101,0),"N/A")</f>
        <v>0</v>
      </c>
      <c r="AB88" s="85" t="str">
        <f>IF('Checklist Parameters'!$N$43&lt;&gt;"",(I88*'Checklist Parameters'!$N$43)/1000,"N/A")</f>
        <v>N/A</v>
      </c>
      <c r="AC88" s="85">
        <f>IF('Checklist Parameters'!$N$16="",$X88,IF(AND('Checklist Parameters'!$N$16&lt;$X88,'Checklist Parameters'!$N$16&gt;=3),'Checklist Parameters'!$N$16,IF(AND('Checklist Parameters'!$N$16&lt;$X88,'Checklist Parameters'!$N$16&lt;3),0,$X88)))</f>
        <v>0</v>
      </c>
      <c r="AD88" s="85" t="str">
        <f>IF(AND(I88&lt;'Checklist Parameters'!$N$22,$I88&lt;&gt;0),"Y","")</f>
        <v/>
      </c>
      <c r="AE88" s="85" t="str">
        <f>IF($AD88="Y",0,IF('Checklist Parameters'!$N$25="","&lt;no limit&gt;",ROUNDDOWN((($I88-'Checklist Parameters'!$N$24)/'Checklist Parameters'!$N$25)+1,0)))</f>
        <v>&lt;no limit&gt;</v>
      </c>
      <c r="AF88" s="174">
        <f t="shared" si="11"/>
        <v>0</v>
      </c>
      <c r="AG88" s="85">
        <f t="shared" si="6"/>
        <v>0</v>
      </c>
      <c r="AH88" s="5"/>
      <c r="AI88" s="5"/>
      <c r="AJ88" s="5"/>
      <c r="AK88" s="5"/>
      <c r="AL88" s="5"/>
      <c r="AM88" s="5"/>
      <c r="AN88" s="5"/>
      <c r="AO88" s="5"/>
      <c r="AP88" s="5"/>
      <c r="AQ88" s="5"/>
      <c r="AR88" s="5"/>
      <c r="AS88" s="5"/>
    </row>
    <row r="89" spans="1:45" s="2" customFormat="1" ht="15">
      <c r="A89" s="391"/>
      <c r="B89" s="392"/>
      <c r="C89" s="393"/>
      <c r="D89" s="393"/>
      <c r="E89" s="393"/>
      <c r="F89" s="393"/>
      <c r="G89" s="393"/>
      <c r="H89" s="394"/>
      <c r="I89" s="394"/>
      <c r="J89" s="394"/>
      <c r="K89" s="394"/>
      <c r="L89" s="394"/>
      <c r="M89" s="394"/>
      <c r="N89" s="313">
        <f>IF(IF(I89&lt;'Checklist Parameters'!$N$22,0,($I89-$L89))&lt;0,0,IF(I89&lt;'Checklist Parameters'!$N$22,0,($I89-$L89)))</f>
        <v>0</v>
      </c>
      <c r="O89" s="394"/>
      <c r="P89" s="395"/>
      <c r="Q89" s="316">
        <f t="shared" si="7"/>
        <v>0</v>
      </c>
      <c r="R89" s="87">
        <f t="shared" si="8"/>
        <v>0</v>
      </c>
      <c r="S89" s="87">
        <f>IF('Checklist Parameters'!$N$60&lt;0.2,0.2,'Checklist Parameters'!$N$60)</f>
        <v>0.7</v>
      </c>
      <c r="T89" s="88">
        <f>IF($O89="",IF('Checklist District ID'!$C$43="Y",MAX($R89:$S89)*$I89,SUM($R89:$S89)*$I89),IF(O89&gt;0,Q89*S89))</f>
        <v>0</v>
      </c>
      <c r="U89" s="88">
        <f>IF(Q89&gt;0,((I89-T89)*'Formula Matrix'!$E$41),0)</f>
        <v>0</v>
      </c>
      <c r="V89" s="88">
        <f t="shared" si="9"/>
        <v>0</v>
      </c>
      <c r="W89" s="88">
        <f>IF(V89&gt;0,(V89*'Checklist Parameters'!$N$35),0)</f>
        <v>0</v>
      </c>
      <c r="X89" s="85">
        <f t="shared" si="10"/>
        <v>0</v>
      </c>
      <c r="Y89" s="85">
        <f>IF('Checklist Parameters'!$N$102&lt;&gt;"",(I89/43560)*'Checklist Parameters'!$N$102,"N/A")</f>
        <v>0</v>
      </c>
      <c r="Z89" s="85" t="str">
        <f>IF('Checklist Parameters'!$N$58&lt;&gt;"",((I89*'Checklist Parameters'!$N$58)*'Checklist Parameters'!$N$35)/1000,"N/A")</f>
        <v>N/A</v>
      </c>
      <c r="AA89" s="85">
        <f>IF('Checklist Parameters'!$N$101&lt;&gt;"",IFERROR(I89/'Checklist Parameters'!$N$101,0),"N/A")</f>
        <v>0</v>
      </c>
      <c r="AB89" s="85" t="str">
        <f>IF('Checklist Parameters'!$N$43&lt;&gt;"",(I89*'Checklist Parameters'!$N$43)/1000,"N/A")</f>
        <v>N/A</v>
      </c>
      <c r="AC89" s="85">
        <f>IF('Checklist Parameters'!$N$16="",$X89,IF(AND('Checklist Parameters'!$N$16&lt;$X89,'Checklist Parameters'!$N$16&gt;=3),'Checklist Parameters'!$N$16,IF(AND('Checklist Parameters'!$N$16&lt;$X89,'Checklist Parameters'!$N$16&lt;3),0,$X89)))</f>
        <v>0</v>
      </c>
      <c r="AD89" s="85" t="str">
        <f>IF(AND(I89&lt;'Checklist Parameters'!$N$22,$I89&lt;&gt;0),"Y","")</f>
        <v/>
      </c>
      <c r="AE89" s="85" t="str">
        <f>IF($AD89="Y",0,IF('Checklist Parameters'!$N$25="","&lt;no limit&gt;",ROUNDDOWN((($I89-'Checklist Parameters'!$N$24)/'Checklist Parameters'!$N$25)+1,0)))</f>
        <v>&lt;no limit&gt;</v>
      </c>
      <c r="AF89" s="174">
        <f t="shared" si="11"/>
        <v>0</v>
      </c>
      <c r="AG89" s="85">
        <f t="shared" si="6"/>
        <v>0</v>
      </c>
      <c r="AH89" s="5"/>
      <c r="AI89" s="5"/>
      <c r="AJ89" s="5"/>
      <c r="AK89" s="5"/>
      <c r="AL89" s="5"/>
      <c r="AM89" s="5"/>
      <c r="AN89" s="5"/>
      <c r="AO89" s="5"/>
      <c r="AP89" s="5"/>
      <c r="AQ89" s="5"/>
      <c r="AR89" s="5"/>
      <c r="AS89" s="5"/>
    </row>
    <row r="90" spans="1:45" s="2" customFormat="1" ht="15">
      <c r="A90" s="391"/>
      <c r="B90" s="392"/>
      <c r="C90" s="393"/>
      <c r="D90" s="393"/>
      <c r="E90" s="393"/>
      <c r="F90" s="393"/>
      <c r="G90" s="393"/>
      <c r="H90" s="394"/>
      <c r="I90" s="394"/>
      <c r="J90" s="394"/>
      <c r="K90" s="394"/>
      <c r="L90" s="394"/>
      <c r="M90" s="394"/>
      <c r="N90" s="313">
        <f>IF(IF(I90&lt;'Checklist Parameters'!$N$22,0,($I90-$L90))&lt;0,0,IF(I90&lt;'Checklist Parameters'!$N$22,0,($I90-$L90)))</f>
        <v>0</v>
      </c>
      <c r="O90" s="394"/>
      <c r="P90" s="395"/>
      <c r="Q90" s="316">
        <f t="shared" si="7"/>
        <v>0</v>
      </c>
      <c r="R90" s="87">
        <f t="shared" si="8"/>
        <v>0</v>
      </c>
      <c r="S90" s="87">
        <f>IF('Checklist Parameters'!$N$60&lt;0.2,0.2,'Checklist Parameters'!$N$60)</f>
        <v>0.7</v>
      </c>
      <c r="T90" s="88">
        <f>IF($O90="",IF('Checklist District ID'!$C$43="Y",MAX($R90:$S90)*$I90,SUM($R90:$S90)*$I90),IF(O90&gt;0,Q90*S90))</f>
        <v>0</v>
      </c>
      <c r="U90" s="88">
        <f>IF(Q90&gt;0,((I90-T90)*'Formula Matrix'!$E$41),0)</f>
        <v>0</v>
      </c>
      <c r="V90" s="88">
        <f t="shared" si="9"/>
        <v>0</v>
      </c>
      <c r="W90" s="88">
        <f>IF(V90&gt;0,(V90*'Checklist Parameters'!$N$35),0)</f>
        <v>0</v>
      </c>
      <c r="X90" s="85">
        <f t="shared" si="10"/>
        <v>0</v>
      </c>
      <c r="Y90" s="85">
        <f>IF('Checklist Parameters'!$N$102&lt;&gt;"",(I90/43560)*'Checklist Parameters'!$N$102,"N/A")</f>
        <v>0</v>
      </c>
      <c r="Z90" s="85" t="str">
        <f>IF('Checklist Parameters'!$N$58&lt;&gt;"",((I90*'Checklist Parameters'!$N$58)*'Checklist Parameters'!$N$35)/1000,"N/A")</f>
        <v>N/A</v>
      </c>
      <c r="AA90" s="85">
        <f>IF('Checklist Parameters'!$N$101&lt;&gt;"",IFERROR(I90/'Checklist Parameters'!$N$101,0),"N/A")</f>
        <v>0</v>
      </c>
      <c r="AB90" s="85" t="str">
        <f>IF('Checklist Parameters'!$N$43&lt;&gt;"",(I90*'Checklist Parameters'!$N$43)/1000,"N/A")</f>
        <v>N/A</v>
      </c>
      <c r="AC90" s="85">
        <f>IF('Checklist Parameters'!$N$16="",$X90,IF(AND('Checklist Parameters'!$N$16&lt;$X90,'Checklist Parameters'!$N$16&gt;=3),'Checklist Parameters'!$N$16,IF(AND('Checklist Parameters'!$N$16&lt;$X90,'Checklist Parameters'!$N$16&lt;3),0,$X90)))</f>
        <v>0</v>
      </c>
      <c r="AD90" s="85" t="str">
        <f>IF(AND(I90&lt;'Checklist Parameters'!$N$22,$I90&lt;&gt;0),"Y","")</f>
        <v/>
      </c>
      <c r="AE90" s="85" t="str">
        <f>IF($AD90="Y",0,IF('Checklist Parameters'!$N$25="","&lt;no limit&gt;",ROUNDDOWN((($I90-'Checklist Parameters'!$N$24)/'Checklist Parameters'!$N$25)+1,0)))</f>
        <v>&lt;no limit&gt;</v>
      </c>
      <c r="AF90" s="174">
        <f t="shared" si="11"/>
        <v>0</v>
      </c>
      <c r="AG90" s="85">
        <f t="shared" si="6"/>
        <v>0</v>
      </c>
      <c r="AH90" s="5"/>
      <c r="AI90" s="5"/>
      <c r="AJ90" s="5"/>
      <c r="AK90" s="5"/>
      <c r="AL90" s="5"/>
      <c r="AM90" s="5"/>
      <c r="AN90" s="5"/>
      <c r="AO90" s="5"/>
      <c r="AP90" s="5"/>
      <c r="AQ90" s="5"/>
      <c r="AR90" s="5"/>
      <c r="AS90" s="5"/>
    </row>
    <row r="91" spans="1:45" s="2" customFormat="1" ht="15">
      <c r="A91" s="391"/>
      <c r="B91" s="392"/>
      <c r="C91" s="393"/>
      <c r="D91" s="393"/>
      <c r="E91" s="393"/>
      <c r="F91" s="393"/>
      <c r="G91" s="393"/>
      <c r="H91" s="394"/>
      <c r="I91" s="394"/>
      <c r="J91" s="394"/>
      <c r="K91" s="394"/>
      <c r="L91" s="394"/>
      <c r="M91" s="394"/>
      <c r="N91" s="313">
        <f>IF(IF(I91&lt;'Checklist Parameters'!$N$22,0,($I91-$L91))&lt;0,0,IF(I91&lt;'Checklist Parameters'!$N$22,0,($I91-$L91)))</f>
        <v>0</v>
      </c>
      <c r="O91" s="394"/>
      <c r="P91" s="395"/>
      <c r="Q91" s="316">
        <f t="shared" si="7"/>
        <v>0</v>
      </c>
      <c r="R91" s="87">
        <f t="shared" si="8"/>
        <v>0</v>
      </c>
      <c r="S91" s="87">
        <f>IF('Checklist Parameters'!$N$60&lt;0.2,0.2,'Checklist Parameters'!$N$60)</f>
        <v>0.7</v>
      </c>
      <c r="T91" s="88">
        <f>IF($O91="",IF('Checklist District ID'!$C$43="Y",MAX($R91:$S91)*$I91,SUM($R91:$S91)*$I91),IF(O91&gt;0,Q91*S91))</f>
        <v>0</v>
      </c>
      <c r="U91" s="88">
        <f>IF(Q91&gt;0,((I91-T91)*'Formula Matrix'!$E$41),0)</f>
        <v>0</v>
      </c>
      <c r="V91" s="88">
        <f t="shared" si="9"/>
        <v>0</v>
      </c>
      <c r="W91" s="88">
        <f>IF(V91&gt;0,(V91*'Checklist Parameters'!$N$35),0)</f>
        <v>0</v>
      </c>
      <c r="X91" s="85">
        <f t="shared" si="10"/>
        <v>0</v>
      </c>
      <c r="Y91" s="85">
        <f>IF('Checklist Parameters'!$N$102&lt;&gt;"",(I91/43560)*'Checklist Parameters'!$N$102,"N/A")</f>
        <v>0</v>
      </c>
      <c r="Z91" s="85" t="str">
        <f>IF('Checklist Parameters'!$N$58&lt;&gt;"",((I91*'Checklist Parameters'!$N$58)*'Checklist Parameters'!$N$35)/1000,"N/A")</f>
        <v>N/A</v>
      </c>
      <c r="AA91" s="85">
        <f>IF('Checklist Parameters'!$N$101&lt;&gt;"",IFERROR(I91/'Checklist Parameters'!$N$101,0),"N/A")</f>
        <v>0</v>
      </c>
      <c r="AB91" s="85" t="str">
        <f>IF('Checklist Parameters'!$N$43&lt;&gt;"",(I91*'Checklist Parameters'!$N$43)/1000,"N/A")</f>
        <v>N/A</v>
      </c>
      <c r="AC91" s="85">
        <f>IF('Checklist Parameters'!$N$16="",$X91,IF(AND('Checklist Parameters'!$N$16&lt;$X91,'Checklist Parameters'!$N$16&gt;=3),'Checklist Parameters'!$N$16,IF(AND('Checklist Parameters'!$N$16&lt;$X91,'Checklist Parameters'!$N$16&lt;3),0,$X91)))</f>
        <v>0</v>
      </c>
      <c r="AD91" s="85" t="str">
        <f>IF(AND(I91&lt;'Checklist Parameters'!$N$22,$I91&lt;&gt;0),"Y","")</f>
        <v/>
      </c>
      <c r="AE91" s="85" t="str">
        <f>IF($AD91="Y",0,IF('Checklist Parameters'!$N$25="","&lt;no limit&gt;",ROUNDDOWN((($I91-'Checklist Parameters'!$N$24)/'Checklist Parameters'!$N$25)+1,0)))</f>
        <v>&lt;no limit&gt;</v>
      </c>
      <c r="AF91" s="174">
        <f t="shared" si="11"/>
        <v>0</v>
      </c>
      <c r="AG91" s="85">
        <f t="shared" si="6"/>
        <v>0</v>
      </c>
      <c r="AH91" s="5"/>
      <c r="AI91" s="5"/>
      <c r="AJ91" s="5"/>
      <c r="AK91" s="5"/>
      <c r="AL91" s="5"/>
      <c r="AM91" s="5"/>
      <c r="AN91" s="5"/>
      <c r="AO91" s="5"/>
      <c r="AP91" s="5"/>
      <c r="AQ91" s="5"/>
      <c r="AR91" s="5"/>
      <c r="AS91" s="5"/>
    </row>
    <row r="92" spans="1:45" s="2" customFormat="1" ht="15">
      <c r="A92" s="391"/>
      <c r="B92" s="392"/>
      <c r="C92" s="393"/>
      <c r="D92" s="393"/>
      <c r="E92" s="393"/>
      <c r="F92" s="393"/>
      <c r="G92" s="393"/>
      <c r="H92" s="394"/>
      <c r="I92" s="394"/>
      <c r="J92" s="394"/>
      <c r="K92" s="394"/>
      <c r="L92" s="394"/>
      <c r="M92" s="394"/>
      <c r="N92" s="313">
        <f>IF(IF(I92&lt;'Checklist Parameters'!$N$22,0,($I92-$L92))&lt;0,0,IF(I92&lt;'Checklist Parameters'!$N$22,0,($I92-$L92)))</f>
        <v>0</v>
      </c>
      <c r="O92" s="394"/>
      <c r="P92" s="395"/>
      <c r="Q92" s="316">
        <f t="shared" si="7"/>
        <v>0</v>
      </c>
      <c r="R92" s="87">
        <f t="shared" si="8"/>
        <v>0</v>
      </c>
      <c r="S92" s="87">
        <f>IF('Checklist Parameters'!$N$60&lt;0.2,0.2,'Checklist Parameters'!$N$60)</f>
        <v>0.7</v>
      </c>
      <c r="T92" s="88">
        <f>IF($O92="",IF('Checklist District ID'!$C$43="Y",MAX($R92:$S92)*$I92,SUM($R92:$S92)*$I92),IF(O92&gt;0,Q92*S92))</f>
        <v>0</v>
      </c>
      <c r="U92" s="88">
        <f>IF(Q92&gt;0,((I92-T92)*'Formula Matrix'!$E$41),0)</f>
        <v>0</v>
      </c>
      <c r="V92" s="88">
        <f t="shared" si="9"/>
        <v>0</v>
      </c>
      <c r="W92" s="88">
        <f>IF(V92&gt;0,(V92*'Checklist Parameters'!$N$35),0)</f>
        <v>0</v>
      </c>
      <c r="X92" s="85">
        <f t="shared" si="10"/>
        <v>0</v>
      </c>
      <c r="Y92" s="85">
        <f>IF('Checklist Parameters'!$N$102&lt;&gt;"",(I92/43560)*'Checklist Parameters'!$N$102,"N/A")</f>
        <v>0</v>
      </c>
      <c r="Z92" s="85" t="str">
        <f>IF('Checklist Parameters'!$N$58&lt;&gt;"",((I92*'Checklist Parameters'!$N$58)*'Checklist Parameters'!$N$35)/1000,"N/A")</f>
        <v>N/A</v>
      </c>
      <c r="AA92" s="85">
        <f>IF('Checklist Parameters'!$N$101&lt;&gt;"",IFERROR(I92/'Checklist Parameters'!$N$101,0),"N/A")</f>
        <v>0</v>
      </c>
      <c r="AB92" s="85" t="str">
        <f>IF('Checklist Parameters'!$N$43&lt;&gt;"",(I92*'Checklist Parameters'!$N$43)/1000,"N/A")</f>
        <v>N/A</v>
      </c>
      <c r="AC92" s="85">
        <f>IF('Checklist Parameters'!$N$16="",$X92,IF(AND('Checklist Parameters'!$N$16&lt;$X92,'Checklist Parameters'!$N$16&gt;=3),'Checklist Parameters'!$N$16,IF(AND('Checklist Parameters'!$N$16&lt;$X92,'Checklist Parameters'!$N$16&lt;3),0,$X92)))</f>
        <v>0</v>
      </c>
      <c r="AD92" s="85" t="str">
        <f>IF(AND(I92&lt;'Checklist Parameters'!$N$22,$I92&lt;&gt;0),"Y","")</f>
        <v/>
      </c>
      <c r="AE92" s="85" t="str">
        <f>IF($AD92="Y",0,IF('Checklist Parameters'!$N$25="","&lt;no limit&gt;",ROUNDDOWN((($I92-'Checklist Parameters'!$N$24)/'Checklist Parameters'!$N$25)+1,0)))</f>
        <v>&lt;no limit&gt;</v>
      </c>
      <c r="AF92" s="174">
        <f t="shared" si="11"/>
        <v>0</v>
      </c>
      <c r="AG92" s="85">
        <f t="shared" si="6"/>
        <v>0</v>
      </c>
      <c r="AH92" s="5"/>
      <c r="AI92" s="5"/>
      <c r="AJ92" s="5"/>
      <c r="AK92" s="5"/>
      <c r="AL92" s="5"/>
      <c r="AM92" s="5"/>
      <c r="AN92" s="5"/>
      <c r="AO92" s="5"/>
      <c r="AP92" s="5"/>
      <c r="AQ92" s="5"/>
      <c r="AR92" s="5"/>
      <c r="AS92" s="5"/>
    </row>
    <row r="93" spans="1:45" s="2" customFormat="1" ht="15">
      <c r="A93" s="391"/>
      <c r="B93" s="392"/>
      <c r="C93" s="393"/>
      <c r="D93" s="393"/>
      <c r="E93" s="393"/>
      <c r="F93" s="393"/>
      <c r="G93" s="393"/>
      <c r="H93" s="394"/>
      <c r="I93" s="394"/>
      <c r="J93" s="394"/>
      <c r="K93" s="394"/>
      <c r="L93" s="394"/>
      <c r="M93" s="394"/>
      <c r="N93" s="313">
        <f>IF(IF(I93&lt;'Checklist Parameters'!$N$22,0,($I93-$L93))&lt;0,0,IF(I93&lt;'Checklist Parameters'!$N$22,0,($I93-$L93)))</f>
        <v>0</v>
      </c>
      <c r="O93" s="394"/>
      <c r="P93" s="395"/>
      <c r="Q93" s="316">
        <f t="shared" si="7"/>
        <v>0</v>
      </c>
      <c r="R93" s="87">
        <f t="shared" si="8"/>
        <v>0</v>
      </c>
      <c r="S93" s="87">
        <f>IF('Checklist Parameters'!$N$60&lt;0.2,0.2,'Checklist Parameters'!$N$60)</f>
        <v>0.7</v>
      </c>
      <c r="T93" s="88">
        <f>IF($O93="",IF('Checklist District ID'!$C$43="Y",MAX($R93:$S93)*$I93,SUM($R93:$S93)*$I93),IF(O93&gt;0,Q93*S93))</f>
        <v>0</v>
      </c>
      <c r="U93" s="88">
        <f>IF(Q93&gt;0,((I93-T93)*'Formula Matrix'!$E$41),0)</f>
        <v>0</v>
      </c>
      <c r="V93" s="88">
        <f t="shared" si="9"/>
        <v>0</v>
      </c>
      <c r="W93" s="88">
        <f>IF(V93&gt;0,(V93*'Checklist Parameters'!$N$35),0)</f>
        <v>0</v>
      </c>
      <c r="X93" s="85">
        <f t="shared" si="10"/>
        <v>0</v>
      </c>
      <c r="Y93" s="85">
        <f>IF('Checklist Parameters'!$N$102&lt;&gt;"",(I93/43560)*'Checklist Parameters'!$N$102,"N/A")</f>
        <v>0</v>
      </c>
      <c r="Z93" s="85" t="str">
        <f>IF('Checklist Parameters'!$N$58&lt;&gt;"",((I93*'Checklist Parameters'!$N$58)*'Checklist Parameters'!$N$35)/1000,"N/A")</f>
        <v>N/A</v>
      </c>
      <c r="AA93" s="85">
        <f>IF('Checklist Parameters'!$N$101&lt;&gt;"",IFERROR(I93/'Checklist Parameters'!$N$101,0),"N/A")</f>
        <v>0</v>
      </c>
      <c r="AB93" s="85" t="str">
        <f>IF('Checklist Parameters'!$N$43&lt;&gt;"",(I93*'Checklist Parameters'!$N$43)/1000,"N/A")</f>
        <v>N/A</v>
      </c>
      <c r="AC93" s="85">
        <f>IF('Checklist Parameters'!$N$16="",$X93,IF(AND('Checklist Parameters'!$N$16&lt;$X93,'Checklist Parameters'!$N$16&gt;=3),'Checklist Parameters'!$N$16,IF(AND('Checklist Parameters'!$N$16&lt;$X93,'Checklist Parameters'!$N$16&lt;3),0,$X93)))</f>
        <v>0</v>
      </c>
      <c r="AD93" s="85" t="str">
        <f>IF(AND(I93&lt;'Checklist Parameters'!$N$22,$I93&lt;&gt;0),"Y","")</f>
        <v/>
      </c>
      <c r="AE93" s="85" t="str">
        <f>IF($AD93="Y",0,IF('Checklist Parameters'!$N$25="","&lt;no limit&gt;",ROUNDDOWN((($I93-'Checklist Parameters'!$N$24)/'Checklist Parameters'!$N$25)+1,0)))</f>
        <v>&lt;no limit&gt;</v>
      </c>
      <c r="AF93" s="174">
        <f t="shared" si="11"/>
        <v>0</v>
      </c>
      <c r="AG93" s="85">
        <f t="shared" si="6"/>
        <v>0</v>
      </c>
      <c r="AH93" s="5"/>
      <c r="AI93" s="5"/>
      <c r="AJ93" s="5"/>
      <c r="AK93" s="5"/>
      <c r="AL93" s="5"/>
      <c r="AM93" s="5"/>
      <c r="AN93" s="5"/>
      <c r="AO93" s="5"/>
      <c r="AP93" s="5"/>
      <c r="AQ93" s="5"/>
      <c r="AR93" s="5"/>
      <c r="AS93" s="5"/>
    </row>
    <row r="94" spans="1:45" s="2" customFormat="1" ht="15">
      <c r="A94" s="391"/>
      <c r="B94" s="392"/>
      <c r="C94" s="393"/>
      <c r="D94" s="393"/>
      <c r="E94" s="393"/>
      <c r="F94" s="393"/>
      <c r="G94" s="393"/>
      <c r="H94" s="394"/>
      <c r="I94" s="394"/>
      <c r="J94" s="394"/>
      <c r="K94" s="394"/>
      <c r="L94" s="394"/>
      <c r="M94" s="394"/>
      <c r="N94" s="313">
        <f>IF(IF(I94&lt;'Checklist Parameters'!$N$22,0,($I94-$L94))&lt;0,0,IF(I94&lt;'Checklist Parameters'!$N$22,0,($I94-$L94)))</f>
        <v>0</v>
      </c>
      <c r="O94" s="394"/>
      <c r="P94" s="395"/>
      <c r="Q94" s="316">
        <f t="shared" si="7"/>
        <v>0</v>
      </c>
      <c r="R94" s="87">
        <f t="shared" si="8"/>
        <v>0</v>
      </c>
      <c r="S94" s="87">
        <f>IF('Checklist Parameters'!$N$60&lt;0.2,0.2,'Checklist Parameters'!$N$60)</f>
        <v>0.7</v>
      </c>
      <c r="T94" s="88">
        <f>IF($O94="",IF('Checklist District ID'!$C$43="Y",MAX($R94:$S94)*$I94,SUM($R94:$S94)*$I94),IF(O94&gt;0,Q94*S94))</f>
        <v>0</v>
      </c>
      <c r="U94" s="88">
        <f>IF(Q94&gt;0,((I94-T94)*'Formula Matrix'!$E$41),0)</f>
        <v>0</v>
      </c>
      <c r="V94" s="88">
        <f t="shared" si="9"/>
        <v>0</v>
      </c>
      <c r="W94" s="88">
        <f>IF(V94&gt;0,(V94*'Checklist Parameters'!$N$35),0)</f>
        <v>0</v>
      </c>
      <c r="X94" s="85">
        <f t="shared" si="10"/>
        <v>0</v>
      </c>
      <c r="Y94" s="85">
        <f>IF('Checklist Parameters'!$N$102&lt;&gt;"",(I94/43560)*'Checklist Parameters'!$N$102,"N/A")</f>
        <v>0</v>
      </c>
      <c r="Z94" s="85" t="str">
        <f>IF('Checklist Parameters'!$N$58&lt;&gt;"",((I94*'Checklist Parameters'!$N$58)*'Checklist Parameters'!$N$35)/1000,"N/A")</f>
        <v>N/A</v>
      </c>
      <c r="AA94" s="85">
        <f>IF('Checklist Parameters'!$N$101&lt;&gt;"",IFERROR(I94/'Checklist Parameters'!$N$101,0),"N/A")</f>
        <v>0</v>
      </c>
      <c r="AB94" s="85" t="str">
        <f>IF('Checklist Parameters'!$N$43&lt;&gt;"",(I94*'Checklist Parameters'!$N$43)/1000,"N/A")</f>
        <v>N/A</v>
      </c>
      <c r="AC94" s="85">
        <f>IF('Checklist Parameters'!$N$16="",$X94,IF(AND('Checklist Parameters'!$N$16&lt;$X94,'Checklist Parameters'!$N$16&gt;=3),'Checklist Parameters'!$N$16,IF(AND('Checklist Parameters'!$N$16&lt;$X94,'Checklist Parameters'!$N$16&lt;3),0,$X94)))</f>
        <v>0</v>
      </c>
      <c r="AD94" s="85" t="str">
        <f>IF(AND(I94&lt;'Checklist Parameters'!$N$22,$I94&lt;&gt;0),"Y","")</f>
        <v/>
      </c>
      <c r="AE94" s="85" t="str">
        <f>IF($AD94="Y",0,IF('Checklist Parameters'!$N$25="","&lt;no limit&gt;",ROUNDDOWN((($I94-'Checklist Parameters'!$N$24)/'Checklist Parameters'!$N$25)+1,0)))</f>
        <v>&lt;no limit&gt;</v>
      </c>
      <c r="AF94" s="174">
        <f t="shared" si="11"/>
        <v>0</v>
      </c>
      <c r="AG94" s="85">
        <f t="shared" si="6"/>
        <v>0</v>
      </c>
      <c r="AH94" s="5"/>
      <c r="AI94" s="5"/>
      <c r="AJ94" s="5"/>
      <c r="AK94" s="5"/>
      <c r="AL94" s="5"/>
      <c r="AM94" s="5"/>
      <c r="AN94" s="5"/>
      <c r="AO94" s="5"/>
      <c r="AP94" s="5"/>
      <c r="AQ94" s="5"/>
      <c r="AR94" s="5"/>
      <c r="AS94" s="5"/>
    </row>
    <row r="95" spans="1:45" s="2" customFormat="1" ht="15">
      <c r="A95" s="391"/>
      <c r="B95" s="392"/>
      <c r="C95" s="393"/>
      <c r="D95" s="393"/>
      <c r="E95" s="393"/>
      <c r="F95" s="393"/>
      <c r="G95" s="393"/>
      <c r="H95" s="394"/>
      <c r="I95" s="394"/>
      <c r="J95" s="394"/>
      <c r="K95" s="394"/>
      <c r="L95" s="394"/>
      <c r="M95" s="394"/>
      <c r="N95" s="313">
        <f>IF(IF(I95&lt;'Checklist Parameters'!$N$22,0,($I95-$L95))&lt;0,0,IF(I95&lt;'Checklist Parameters'!$N$22,0,($I95-$L95)))</f>
        <v>0</v>
      </c>
      <c r="O95" s="394"/>
      <c r="P95" s="395"/>
      <c r="Q95" s="316">
        <f t="shared" si="7"/>
        <v>0</v>
      </c>
      <c r="R95" s="87">
        <f t="shared" si="8"/>
        <v>0</v>
      </c>
      <c r="S95" s="87">
        <f>IF('Checklist Parameters'!$N$60&lt;0.2,0.2,'Checklist Parameters'!$N$60)</f>
        <v>0.7</v>
      </c>
      <c r="T95" s="88">
        <f>IF($O95="",IF('Checklist District ID'!$C$43="Y",MAX($R95:$S95)*$I95,SUM($R95:$S95)*$I95),IF(O95&gt;0,Q95*S95))</f>
        <v>0</v>
      </c>
      <c r="U95" s="88">
        <f>IF(Q95&gt;0,((I95-T95)*'Formula Matrix'!$E$41),0)</f>
        <v>0</v>
      </c>
      <c r="V95" s="88">
        <f t="shared" si="9"/>
        <v>0</v>
      </c>
      <c r="W95" s="88">
        <f>IF(V95&gt;0,(V95*'Checklist Parameters'!$N$35),0)</f>
        <v>0</v>
      </c>
      <c r="X95" s="85">
        <f t="shared" si="10"/>
        <v>0</v>
      </c>
      <c r="Y95" s="85">
        <f>IF('Checklist Parameters'!$N$102&lt;&gt;"",(I95/43560)*'Checklist Parameters'!$N$102,"N/A")</f>
        <v>0</v>
      </c>
      <c r="Z95" s="85" t="str">
        <f>IF('Checklist Parameters'!$N$58&lt;&gt;"",((I95*'Checklist Parameters'!$N$58)*'Checklist Parameters'!$N$35)/1000,"N/A")</f>
        <v>N/A</v>
      </c>
      <c r="AA95" s="85">
        <f>IF('Checklist Parameters'!$N$101&lt;&gt;"",IFERROR(I95/'Checklist Parameters'!$N$101,0),"N/A")</f>
        <v>0</v>
      </c>
      <c r="AB95" s="85" t="str">
        <f>IF('Checklist Parameters'!$N$43&lt;&gt;"",(I95*'Checklist Parameters'!$N$43)/1000,"N/A")</f>
        <v>N/A</v>
      </c>
      <c r="AC95" s="85">
        <f>IF('Checklist Parameters'!$N$16="",$X95,IF(AND('Checklist Parameters'!$N$16&lt;$X95,'Checklist Parameters'!$N$16&gt;=3),'Checklist Parameters'!$N$16,IF(AND('Checklist Parameters'!$N$16&lt;$X95,'Checklist Parameters'!$N$16&lt;3),0,$X95)))</f>
        <v>0</v>
      </c>
      <c r="AD95" s="85" t="str">
        <f>IF(AND(I95&lt;'Checklist Parameters'!$N$22,$I95&lt;&gt;0),"Y","")</f>
        <v/>
      </c>
      <c r="AE95" s="85" t="str">
        <f>IF($AD95="Y",0,IF('Checklist Parameters'!$N$25="","&lt;no limit&gt;",ROUNDDOWN((($I95-'Checklist Parameters'!$N$24)/'Checklist Parameters'!$N$25)+1,0)))</f>
        <v>&lt;no limit&gt;</v>
      </c>
      <c r="AF95" s="174">
        <f t="shared" si="11"/>
        <v>0</v>
      </c>
      <c r="AG95" s="85">
        <f t="shared" si="6"/>
        <v>0</v>
      </c>
      <c r="AH95" s="5"/>
      <c r="AI95" s="5"/>
      <c r="AJ95" s="5"/>
      <c r="AK95" s="5"/>
      <c r="AL95" s="5"/>
      <c r="AM95" s="5"/>
      <c r="AN95" s="5"/>
      <c r="AO95" s="5"/>
      <c r="AP95" s="5"/>
      <c r="AQ95" s="5"/>
      <c r="AR95" s="5"/>
      <c r="AS95" s="5"/>
    </row>
    <row r="96" spans="1:45" s="2" customFormat="1" ht="15">
      <c r="A96" s="391"/>
      <c r="B96" s="392"/>
      <c r="C96" s="393"/>
      <c r="D96" s="393"/>
      <c r="E96" s="393"/>
      <c r="F96" s="393"/>
      <c r="G96" s="393"/>
      <c r="H96" s="394"/>
      <c r="I96" s="394"/>
      <c r="J96" s="394"/>
      <c r="K96" s="394"/>
      <c r="L96" s="394"/>
      <c r="M96" s="394"/>
      <c r="N96" s="313">
        <f>IF(IF(I96&lt;'Checklist Parameters'!$N$22,0,($I96-$L96))&lt;0,0,IF(I96&lt;'Checklist Parameters'!$N$22,0,($I96-$L96)))</f>
        <v>0</v>
      </c>
      <c r="O96" s="394"/>
      <c r="P96" s="395"/>
      <c r="Q96" s="316">
        <f t="shared" si="7"/>
        <v>0</v>
      </c>
      <c r="R96" s="87">
        <f t="shared" si="8"/>
        <v>0</v>
      </c>
      <c r="S96" s="87">
        <f>IF('Checklist Parameters'!$N$60&lt;0.2,0.2,'Checklist Parameters'!$N$60)</f>
        <v>0.7</v>
      </c>
      <c r="T96" s="88">
        <f>IF($O96="",IF('Checklist District ID'!$C$43="Y",MAX($R96:$S96)*$I96,SUM($R96:$S96)*$I96),IF(O96&gt;0,Q96*S96))</f>
        <v>0</v>
      </c>
      <c r="U96" s="88">
        <f>IF(Q96&gt;0,((I96-T96)*'Formula Matrix'!$E$41),0)</f>
        <v>0</v>
      </c>
      <c r="V96" s="88">
        <f t="shared" si="9"/>
        <v>0</v>
      </c>
      <c r="W96" s="88">
        <f>IF(V96&gt;0,(V96*'Checklist Parameters'!$N$35),0)</f>
        <v>0</v>
      </c>
      <c r="X96" s="85">
        <f t="shared" si="10"/>
        <v>0</v>
      </c>
      <c r="Y96" s="85">
        <f>IF('Checklist Parameters'!$N$102&lt;&gt;"",(I96/43560)*'Checklist Parameters'!$N$102,"N/A")</f>
        <v>0</v>
      </c>
      <c r="Z96" s="85" t="str">
        <f>IF('Checklist Parameters'!$N$58&lt;&gt;"",((I96*'Checklist Parameters'!$N$58)*'Checklist Parameters'!$N$35)/1000,"N/A")</f>
        <v>N/A</v>
      </c>
      <c r="AA96" s="85">
        <f>IF('Checklist Parameters'!$N$101&lt;&gt;"",IFERROR(I96/'Checklist Parameters'!$N$101,0),"N/A")</f>
        <v>0</v>
      </c>
      <c r="AB96" s="85" t="str">
        <f>IF('Checklist Parameters'!$N$43&lt;&gt;"",(I96*'Checklist Parameters'!$N$43)/1000,"N/A")</f>
        <v>N/A</v>
      </c>
      <c r="AC96" s="85">
        <f>IF('Checklist Parameters'!$N$16="",$X96,IF(AND('Checklist Parameters'!$N$16&lt;$X96,'Checklist Parameters'!$N$16&gt;=3),'Checklist Parameters'!$N$16,IF(AND('Checklist Parameters'!$N$16&lt;$X96,'Checklist Parameters'!$N$16&lt;3),0,$X96)))</f>
        <v>0</v>
      </c>
      <c r="AD96" s="85" t="str">
        <f>IF(AND(I96&lt;'Checklist Parameters'!$N$22,$I96&lt;&gt;0),"Y","")</f>
        <v/>
      </c>
      <c r="AE96" s="85" t="str">
        <f>IF($AD96="Y",0,IF('Checklist Parameters'!$N$25="","&lt;no limit&gt;",ROUNDDOWN((($I96-'Checklist Parameters'!$N$24)/'Checklist Parameters'!$N$25)+1,0)))</f>
        <v>&lt;no limit&gt;</v>
      </c>
      <c r="AF96" s="174">
        <f t="shared" si="11"/>
        <v>0</v>
      </c>
      <c r="AG96" s="85">
        <f t="shared" si="6"/>
        <v>0</v>
      </c>
      <c r="AH96" s="5"/>
      <c r="AI96" s="5"/>
      <c r="AJ96" s="5"/>
      <c r="AK96" s="5"/>
      <c r="AL96" s="5"/>
      <c r="AM96" s="5"/>
      <c r="AN96" s="5"/>
      <c r="AO96" s="5"/>
      <c r="AP96" s="5"/>
      <c r="AQ96" s="5"/>
      <c r="AR96" s="5"/>
      <c r="AS96" s="5"/>
    </row>
    <row r="97" spans="1:45" s="2" customFormat="1" ht="15">
      <c r="A97" s="391"/>
      <c r="B97" s="392"/>
      <c r="C97" s="393"/>
      <c r="D97" s="393"/>
      <c r="E97" s="393"/>
      <c r="F97" s="393"/>
      <c r="G97" s="393"/>
      <c r="H97" s="394"/>
      <c r="I97" s="394"/>
      <c r="J97" s="394"/>
      <c r="K97" s="394"/>
      <c r="L97" s="394"/>
      <c r="M97" s="394"/>
      <c r="N97" s="313">
        <f>IF(IF(I97&lt;'Checklist Parameters'!$N$22,0,($I97-$L97))&lt;0,0,IF(I97&lt;'Checklist Parameters'!$N$22,0,($I97-$L97)))</f>
        <v>0</v>
      </c>
      <c r="O97" s="394"/>
      <c r="P97" s="395"/>
      <c r="Q97" s="316">
        <f t="shared" si="7"/>
        <v>0</v>
      </c>
      <c r="R97" s="87">
        <f t="shared" si="8"/>
        <v>0</v>
      </c>
      <c r="S97" s="87">
        <f>IF('Checklist Parameters'!$N$60&lt;0.2,0.2,'Checklist Parameters'!$N$60)</f>
        <v>0.7</v>
      </c>
      <c r="T97" s="88">
        <f>IF($O97="",IF('Checklist District ID'!$C$43="Y",MAX($R97:$S97)*$I97,SUM($R97:$S97)*$I97),IF(O97&gt;0,Q97*S97))</f>
        <v>0</v>
      </c>
      <c r="U97" s="88">
        <f>IF(Q97&gt;0,((I97-T97)*'Formula Matrix'!$E$41),0)</f>
        <v>0</v>
      </c>
      <c r="V97" s="88">
        <f t="shared" si="9"/>
        <v>0</v>
      </c>
      <c r="W97" s="88">
        <f>IF(V97&gt;0,(V97*'Checklist Parameters'!$N$35),0)</f>
        <v>0</v>
      </c>
      <c r="X97" s="85">
        <f t="shared" si="10"/>
        <v>0</v>
      </c>
      <c r="Y97" s="85">
        <f>IF('Checklist Parameters'!$N$102&lt;&gt;"",(I97/43560)*'Checklist Parameters'!$N$102,"N/A")</f>
        <v>0</v>
      </c>
      <c r="Z97" s="85" t="str">
        <f>IF('Checklist Parameters'!$N$58&lt;&gt;"",((I97*'Checklist Parameters'!$N$58)*'Checklist Parameters'!$N$35)/1000,"N/A")</f>
        <v>N/A</v>
      </c>
      <c r="AA97" s="85">
        <f>IF('Checklist Parameters'!$N$101&lt;&gt;"",IFERROR(I97/'Checklist Parameters'!$N$101,0),"N/A")</f>
        <v>0</v>
      </c>
      <c r="AB97" s="85" t="str">
        <f>IF('Checklist Parameters'!$N$43&lt;&gt;"",(I97*'Checklist Parameters'!$N$43)/1000,"N/A")</f>
        <v>N/A</v>
      </c>
      <c r="AC97" s="85">
        <f>IF('Checklist Parameters'!$N$16="",$X97,IF(AND('Checklist Parameters'!$N$16&lt;$X97,'Checklist Parameters'!$N$16&gt;=3),'Checklist Parameters'!$N$16,IF(AND('Checklist Parameters'!$N$16&lt;$X97,'Checklist Parameters'!$N$16&lt;3),0,$X97)))</f>
        <v>0</v>
      </c>
      <c r="AD97" s="85" t="str">
        <f>IF(AND(I97&lt;'Checklist Parameters'!$N$22,$I97&lt;&gt;0),"Y","")</f>
        <v/>
      </c>
      <c r="AE97" s="85" t="str">
        <f>IF($AD97="Y",0,IF('Checklist Parameters'!$N$25="","&lt;no limit&gt;",ROUNDDOWN((($I97-'Checklist Parameters'!$N$24)/'Checklist Parameters'!$N$25)+1,0)))</f>
        <v>&lt;no limit&gt;</v>
      </c>
      <c r="AF97" s="174">
        <f t="shared" si="11"/>
        <v>0</v>
      </c>
      <c r="AG97" s="85">
        <f t="shared" si="6"/>
        <v>0</v>
      </c>
      <c r="AH97" s="5"/>
      <c r="AI97" s="5"/>
      <c r="AJ97" s="5"/>
      <c r="AK97" s="5"/>
      <c r="AL97" s="5"/>
      <c r="AM97" s="5"/>
      <c r="AN97" s="5"/>
      <c r="AO97" s="5"/>
      <c r="AP97" s="5"/>
      <c r="AQ97" s="5"/>
      <c r="AR97" s="5"/>
      <c r="AS97" s="5"/>
    </row>
    <row r="98" spans="1:45" s="2" customFormat="1" ht="15">
      <c r="A98" s="391"/>
      <c r="B98" s="392"/>
      <c r="C98" s="393"/>
      <c r="D98" s="393"/>
      <c r="E98" s="393"/>
      <c r="F98" s="393"/>
      <c r="G98" s="393"/>
      <c r="H98" s="394"/>
      <c r="I98" s="394"/>
      <c r="J98" s="394"/>
      <c r="K98" s="394"/>
      <c r="L98" s="394"/>
      <c r="M98" s="394"/>
      <c r="N98" s="313">
        <f>IF(IF(I98&lt;'Checklist Parameters'!$N$22,0,($I98-$L98))&lt;0,0,IF(I98&lt;'Checklist Parameters'!$N$22,0,($I98-$L98)))</f>
        <v>0</v>
      </c>
      <c r="O98" s="394"/>
      <c r="P98" s="395"/>
      <c r="Q98" s="316">
        <f t="shared" si="7"/>
        <v>0</v>
      </c>
      <c r="R98" s="87">
        <f t="shared" si="8"/>
        <v>0</v>
      </c>
      <c r="S98" s="87">
        <f>IF('Checklist Parameters'!$N$60&lt;0.2,0.2,'Checklist Parameters'!$N$60)</f>
        <v>0.7</v>
      </c>
      <c r="T98" s="88">
        <f>IF($O98="",IF('Checklist District ID'!$C$43="Y",MAX($R98:$S98)*$I98,SUM($R98:$S98)*$I98),IF(O98&gt;0,Q98*S98))</f>
        <v>0</v>
      </c>
      <c r="U98" s="88">
        <f>IF(Q98&gt;0,((I98-T98)*'Formula Matrix'!$E$41),0)</f>
        <v>0</v>
      </c>
      <c r="V98" s="88">
        <f t="shared" si="9"/>
        <v>0</v>
      </c>
      <c r="W98" s="88">
        <f>IF(V98&gt;0,(V98*'Checklist Parameters'!$N$35),0)</f>
        <v>0</v>
      </c>
      <c r="X98" s="85">
        <f t="shared" si="10"/>
        <v>0</v>
      </c>
      <c r="Y98" s="85">
        <f>IF('Checklist Parameters'!$N$102&lt;&gt;"",(I98/43560)*'Checklist Parameters'!$N$102,"N/A")</f>
        <v>0</v>
      </c>
      <c r="Z98" s="85" t="str">
        <f>IF('Checklist Parameters'!$N$58&lt;&gt;"",((I98*'Checklist Parameters'!$N$58)*'Checklist Parameters'!$N$35)/1000,"N/A")</f>
        <v>N/A</v>
      </c>
      <c r="AA98" s="85">
        <f>IF('Checklist Parameters'!$N$101&lt;&gt;"",IFERROR(I98/'Checklist Parameters'!$N$101,0),"N/A")</f>
        <v>0</v>
      </c>
      <c r="AB98" s="85" t="str">
        <f>IF('Checklist Parameters'!$N$43&lt;&gt;"",(I98*'Checklist Parameters'!$N$43)/1000,"N/A")</f>
        <v>N/A</v>
      </c>
      <c r="AC98" s="85">
        <f>IF('Checklist Parameters'!$N$16="",$X98,IF(AND('Checklist Parameters'!$N$16&lt;$X98,'Checklist Parameters'!$N$16&gt;=3),'Checklist Parameters'!$N$16,IF(AND('Checklist Parameters'!$N$16&lt;$X98,'Checklist Parameters'!$N$16&lt;3),0,$X98)))</f>
        <v>0</v>
      </c>
      <c r="AD98" s="85" t="str">
        <f>IF(AND(I98&lt;'Checklist Parameters'!$N$22,$I98&lt;&gt;0),"Y","")</f>
        <v/>
      </c>
      <c r="AE98" s="85" t="str">
        <f>IF($AD98="Y",0,IF('Checklist Parameters'!$N$25="","&lt;no limit&gt;",ROUNDDOWN((($I98-'Checklist Parameters'!$N$24)/'Checklist Parameters'!$N$25)+1,0)))</f>
        <v>&lt;no limit&gt;</v>
      </c>
      <c r="AF98" s="174">
        <f t="shared" si="11"/>
        <v>0</v>
      </c>
      <c r="AG98" s="85">
        <f t="shared" si="6"/>
        <v>0</v>
      </c>
      <c r="AH98" s="5"/>
      <c r="AI98" s="5"/>
      <c r="AJ98" s="5"/>
      <c r="AK98" s="5"/>
      <c r="AL98" s="5"/>
      <c r="AM98" s="5"/>
      <c r="AN98" s="5"/>
      <c r="AO98" s="5"/>
      <c r="AP98" s="5"/>
      <c r="AQ98" s="5"/>
      <c r="AR98" s="5"/>
      <c r="AS98" s="5"/>
    </row>
    <row r="99" spans="1:45" s="2" customFormat="1" ht="15">
      <c r="A99" s="391"/>
      <c r="B99" s="392"/>
      <c r="C99" s="393"/>
      <c r="D99" s="393"/>
      <c r="E99" s="393"/>
      <c r="F99" s="393"/>
      <c r="G99" s="393"/>
      <c r="H99" s="394"/>
      <c r="I99" s="394"/>
      <c r="J99" s="394"/>
      <c r="K99" s="394"/>
      <c r="L99" s="394"/>
      <c r="M99" s="394"/>
      <c r="N99" s="313">
        <f>IF(IF(I99&lt;'Checklist Parameters'!$N$22,0,($I99-$L99))&lt;0,0,IF(I99&lt;'Checklist Parameters'!$N$22,0,($I99-$L99)))</f>
        <v>0</v>
      </c>
      <c r="O99" s="394"/>
      <c r="P99" s="395"/>
      <c r="Q99" s="316">
        <f t="shared" si="7"/>
        <v>0</v>
      </c>
      <c r="R99" s="87">
        <f t="shared" si="8"/>
        <v>0</v>
      </c>
      <c r="S99" s="87">
        <f>IF('Checklist Parameters'!$N$60&lt;0.2,0.2,'Checklist Parameters'!$N$60)</f>
        <v>0.7</v>
      </c>
      <c r="T99" s="88">
        <f>IF($O99="",IF('Checklist District ID'!$C$43="Y",MAX($R99:$S99)*$I99,SUM($R99:$S99)*$I99),IF(O99&gt;0,Q99*S99))</f>
        <v>0</v>
      </c>
      <c r="U99" s="88">
        <f>IF(Q99&gt;0,((I99-T99)*'Formula Matrix'!$E$41),0)</f>
        <v>0</v>
      </c>
      <c r="V99" s="88">
        <f t="shared" si="9"/>
        <v>0</v>
      </c>
      <c r="W99" s="88">
        <f>IF(V99&gt;0,(V99*'Checklist Parameters'!$N$35),0)</f>
        <v>0</v>
      </c>
      <c r="X99" s="85">
        <f t="shared" si="10"/>
        <v>0</v>
      </c>
      <c r="Y99" s="85">
        <f>IF('Checklist Parameters'!$N$102&lt;&gt;"",(I99/43560)*'Checklist Parameters'!$N$102,"N/A")</f>
        <v>0</v>
      </c>
      <c r="Z99" s="85" t="str">
        <f>IF('Checklist Parameters'!$N$58&lt;&gt;"",((I99*'Checklist Parameters'!$N$58)*'Checklist Parameters'!$N$35)/1000,"N/A")</f>
        <v>N/A</v>
      </c>
      <c r="AA99" s="85">
        <f>IF('Checklist Parameters'!$N$101&lt;&gt;"",IFERROR(I99/'Checklist Parameters'!$N$101,0),"N/A")</f>
        <v>0</v>
      </c>
      <c r="AB99" s="85" t="str">
        <f>IF('Checklist Parameters'!$N$43&lt;&gt;"",(I99*'Checklist Parameters'!$N$43)/1000,"N/A")</f>
        <v>N/A</v>
      </c>
      <c r="AC99" s="85">
        <f>IF('Checklist Parameters'!$N$16="",$X99,IF(AND('Checklist Parameters'!$N$16&lt;$X99,'Checklist Parameters'!$N$16&gt;=3),'Checklist Parameters'!$N$16,IF(AND('Checklist Parameters'!$N$16&lt;$X99,'Checklist Parameters'!$N$16&lt;3),0,$X99)))</f>
        <v>0</v>
      </c>
      <c r="AD99" s="85" t="str">
        <f>IF(AND(I99&lt;'Checklist Parameters'!$N$22,$I99&lt;&gt;0),"Y","")</f>
        <v/>
      </c>
      <c r="AE99" s="85" t="str">
        <f>IF($AD99="Y",0,IF('Checklist Parameters'!$N$25="","&lt;no limit&gt;",ROUNDDOWN((($I99-'Checklist Parameters'!$N$24)/'Checklist Parameters'!$N$25)+1,0)))</f>
        <v>&lt;no limit&gt;</v>
      </c>
      <c r="AF99" s="174">
        <f t="shared" si="11"/>
        <v>0</v>
      </c>
      <c r="AG99" s="85">
        <f t="shared" si="6"/>
        <v>0</v>
      </c>
      <c r="AH99" s="5"/>
      <c r="AI99" s="5"/>
      <c r="AJ99" s="5"/>
      <c r="AK99" s="5"/>
      <c r="AL99" s="5"/>
      <c r="AM99" s="5"/>
      <c r="AN99" s="5"/>
      <c r="AO99" s="5"/>
      <c r="AP99" s="5"/>
      <c r="AQ99" s="5"/>
      <c r="AR99" s="5"/>
      <c r="AS99" s="5"/>
    </row>
    <row r="100" spans="1:45" s="2" customFormat="1" ht="15">
      <c r="A100" s="391"/>
      <c r="B100" s="392"/>
      <c r="C100" s="393"/>
      <c r="D100" s="393"/>
      <c r="E100" s="393"/>
      <c r="F100" s="393"/>
      <c r="G100" s="393"/>
      <c r="H100" s="394"/>
      <c r="I100" s="394"/>
      <c r="J100" s="394"/>
      <c r="K100" s="394"/>
      <c r="L100" s="394"/>
      <c r="M100" s="394"/>
      <c r="N100" s="313">
        <f>IF(IF(I100&lt;'Checklist Parameters'!$N$22,0,($I100-$L100))&lt;0,0,IF(I100&lt;'Checklist Parameters'!$N$22,0,($I100-$L100)))</f>
        <v>0</v>
      </c>
      <c r="O100" s="394"/>
      <c r="P100" s="395"/>
      <c r="Q100" s="316">
        <f t="shared" si="7"/>
        <v>0</v>
      </c>
      <c r="R100" s="87">
        <f t="shared" si="8"/>
        <v>0</v>
      </c>
      <c r="S100" s="87">
        <f>IF('Checklist Parameters'!$N$60&lt;0.2,0.2,'Checklist Parameters'!$N$60)</f>
        <v>0.7</v>
      </c>
      <c r="T100" s="88">
        <f>IF($O100="",IF('Checklist District ID'!$C$43="Y",MAX($R100:$S100)*$I100,SUM($R100:$S100)*$I100),IF(O100&gt;0,Q100*S100))</f>
        <v>0</v>
      </c>
      <c r="U100" s="88">
        <f>IF(Q100&gt;0,((I100-T100)*'Formula Matrix'!$E$41),0)</f>
        <v>0</v>
      </c>
      <c r="V100" s="88">
        <f t="shared" si="9"/>
        <v>0</v>
      </c>
      <c r="W100" s="88">
        <f>IF(V100&gt;0,(V100*'Checklist Parameters'!$N$35),0)</f>
        <v>0</v>
      </c>
      <c r="X100" s="85">
        <f t="shared" si="10"/>
        <v>0</v>
      </c>
      <c r="Y100" s="85">
        <f>IF('Checklist Parameters'!$N$102&lt;&gt;"",(I100/43560)*'Checklist Parameters'!$N$102,"N/A")</f>
        <v>0</v>
      </c>
      <c r="Z100" s="85" t="str">
        <f>IF('Checklist Parameters'!$N$58&lt;&gt;"",((I100*'Checklist Parameters'!$N$58)*'Checklist Parameters'!$N$35)/1000,"N/A")</f>
        <v>N/A</v>
      </c>
      <c r="AA100" s="85">
        <f>IF('Checklist Parameters'!$N$101&lt;&gt;"",IFERROR(I100/'Checklist Parameters'!$N$101,0),"N/A")</f>
        <v>0</v>
      </c>
      <c r="AB100" s="85" t="str">
        <f>IF('Checklist Parameters'!$N$43&lt;&gt;"",(I100*'Checklist Parameters'!$N$43)/1000,"N/A")</f>
        <v>N/A</v>
      </c>
      <c r="AC100" s="85">
        <f>IF('Checklist Parameters'!$N$16="",$X100,IF(AND('Checklist Parameters'!$N$16&lt;$X100,'Checklist Parameters'!$N$16&gt;=3),'Checklist Parameters'!$N$16,IF(AND('Checklist Parameters'!$N$16&lt;$X100,'Checklist Parameters'!$N$16&lt;3),0,$X100)))</f>
        <v>0</v>
      </c>
      <c r="AD100" s="85" t="str">
        <f>IF(AND(I100&lt;'Checklist Parameters'!$N$22,$I100&lt;&gt;0),"Y","")</f>
        <v/>
      </c>
      <c r="AE100" s="85" t="str">
        <f>IF($AD100="Y",0,IF('Checklist Parameters'!$N$25="","&lt;no limit&gt;",ROUNDDOWN((($I100-'Checklist Parameters'!$N$24)/'Checklist Parameters'!$N$25)+1,0)))</f>
        <v>&lt;no limit&gt;</v>
      </c>
      <c r="AF100" s="174">
        <f t="shared" si="11"/>
        <v>0</v>
      </c>
      <c r="AG100" s="85">
        <f t="shared" si="6"/>
        <v>0</v>
      </c>
      <c r="AH100" s="5"/>
      <c r="AI100" s="5"/>
      <c r="AJ100" s="5"/>
      <c r="AK100" s="5"/>
      <c r="AL100" s="5"/>
      <c r="AM100" s="5"/>
      <c r="AN100" s="5"/>
      <c r="AO100" s="5"/>
      <c r="AP100" s="5"/>
      <c r="AQ100" s="5"/>
      <c r="AR100" s="5"/>
      <c r="AS100" s="5"/>
    </row>
    <row r="101" spans="1:45" s="2" customFormat="1" ht="15">
      <c r="A101" s="391"/>
      <c r="B101" s="392"/>
      <c r="C101" s="393"/>
      <c r="D101" s="393"/>
      <c r="E101" s="393"/>
      <c r="F101" s="393"/>
      <c r="G101" s="393"/>
      <c r="H101" s="394"/>
      <c r="I101" s="394"/>
      <c r="J101" s="394"/>
      <c r="K101" s="394"/>
      <c r="L101" s="394"/>
      <c r="M101" s="394"/>
      <c r="N101" s="313">
        <f>IF(IF(I101&lt;'Checklist Parameters'!$N$22,0,($I101-$L101))&lt;0,0,IF(I101&lt;'Checklist Parameters'!$N$22,0,($I101-$L101)))</f>
        <v>0</v>
      </c>
      <c r="O101" s="394"/>
      <c r="P101" s="395"/>
      <c r="Q101" s="316">
        <f t="shared" si="7"/>
        <v>0</v>
      </c>
      <c r="R101" s="87">
        <f t="shared" si="8"/>
        <v>0</v>
      </c>
      <c r="S101" s="87">
        <f>IF('Checklist Parameters'!$N$60&lt;0.2,0.2,'Checklist Parameters'!$N$60)</f>
        <v>0.7</v>
      </c>
      <c r="T101" s="88">
        <f>IF($O101="",IF('Checklist District ID'!$C$43="Y",MAX($R101:$S101)*$I101,SUM($R101:$S101)*$I101),IF(O101&gt;0,Q101*S101))</f>
        <v>0</v>
      </c>
      <c r="U101" s="88">
        <f>IF(Q101&gt;0,((I101-T101)*'Formula Matrix'!$E$41),0)</f>
        <v>0</v>
      </c>
      <c r="V101" s="88">
        <f t="shared" si="9"/>
        <v>0</v>
      </c>
      <c r="W101" s="88">
        <f>IF(V101&gt;0,(V101*'Checklist Parameters'!$N$35),0)</f>
        <v>0</v>
      </c>
      <c r="X101" s="85">
        <f t="shared" si="10"/>
        <v>0</v>
      </c>
      <c r="Y101" s="85">
        <f>IF('Checklist Parameters'!$N$102&lt;&gt;"",(I101/43560)*'Checklist Parameters'!$N$102,"N/A")</f>
        <v>0</v>
      </c>
      <c r="Z101" s="85" t="str">
        <f>IF('Checklist Parameters'!$N$58&lt;&gt;"",((I101*'Checklist Parameters'!$N$58)*'Checklist Parameters'!$N$35)/1000,"N/A")</f>
        <v>N/A</v>
      </c>
      <c r="AA101" s="85">
        <f>IF('Checklist Parameters'!$N$101&lt;&gt;"",IFERROR(I101/'Checklist Parameters'!$N$101,0),"N/A")</f>
        <v>0</v>
      </c>
      <c r="AB101" s="85" t="str">
        <f>IF('Checklist Parameters'!$N$43&lt;&gt;"",(I101*'Checklist Parameters'!$N$43)/1000,"N/A")</f>
        <v>N/A</v>
      </c>
      <c r="AC101" s="85">
        <f>IF('Checklist Parameters'!$N$16="",$X101,IF(AND('Checklist Parameters'!$N$16&lt;$X101,'Checklist Parameters'!$N$16&gt;=3),'Checklist Parameters'!$N$16,IF(AND('Checklist Parameters'!$N$16&lt;$X101,'Checklist Parameters'!$N$16&lt;3),0,$X101)))</f>
        <v>0</v>
      </c>
      <c r="AD101" s="85" t="str">
        <f>IF(AND(I101&lt;'Checklist Parameters'!$N$22,$I101&lt;&gt;0),"Y","")</f>
        <v/>
      </c>
      <c r="AE101" s="85" t="str">
        <f>IF($AD101="Y",0,IF('Checklist Parameters'!$N$25="","&lt;no limit&gt;",ROUNDDOWN((($I101-'Checklist Parameters'!$N$24)/'Checklist Parameters'!$N$25)+1,0)))</f>
        <v>&lt;no limit&gt;</v>
      </c>
      <c r="AF101" s="174">
        <f t="shared" si="11"/>
        <v>0</v>
      </c>
      <c r="AG101" s="85">
        <f t="shared" si="6"/>
        <v>0</v>
      </c>
      <c r="AH101" s="5"/>
      <c r="AI101" s="5"/>
      <c r="AJ101" s="5"/>
      <c r="AK101" s="5"/>
      <c r="AL101" s="5"/>
      <c r="AM101" s="5"/>
      <c r="AN101" s="5"/>
      <c r="AO101" s="5"/>
      <c r="AP101" s="5"/>
      <c r="AQ101" s="5"/>
      <c r="AR101" s="5"/>
      <c r="AS101" s="5"/>
    </row>
    <row r="102" spans="1:45" s="2" customFormat="1" ht="15">
      <c r="A102" s="391"/>
      <c r="B102" s="392"/>
      <c r="C102" s="393"/>
      <c r="D102" s="393"/>
      <c r="E102" s="393"/>
      <c r="F102" s="393"/>
      <c r="G102" s="393"/>
      <c r="H102" s="394"/>
      <c r="I102" s="394"/>
      <c r="J102" s="394"/>
      <c r="K102" s="394"/>
      <c r="L102" s="394"/>
      <c r="M102" s="394"/>
      <c r="N102" s="313">
        <f>IF(IF(I102&lt;'Checklist Parameters'!$N$22,0,($I102-$L102))&lt;0,0,IF(I102&lt;'Checklist Parameters'!$N$22,0,($I102-$L102)))</f>
        <v>0</v>
      </c>
      <c r="O102" s="394"/>
      <c r="P102" s="395"/>
      <c r="Q102" s="316">
        <f t="shared" si="7"/>
        <v>0</v>
      </c>
      <c r="R102" s="87">
        <f t="shared" si="8"/>
        <v>0</v>
      </c>
      <c r="S102" s="87">
        <f>IF('Checklist Parameters'!$N$60&lt;0.2,0.2,'Checklist Parameters'!$N$60)</f>
        <v>0.7</v>
      </c>
      <c r="T102" s="88">
        <f>IF($O102="",IF('Checklist District ID'!$C$43="Y",MAX($R102:$S102)*$I102,SUM($R102:$S102)*$I102),IF(O102&gt;0,Q102*S102))</f>
        <v>0</v>
      </c>
      <c r="U102" s="88">
        <f>IF(Q102&gt;0,((I102-T102)*'Formula Matrix'!$E$41),0)</f>
        <v>0</v>
      </c>
      <c r="V102" s="88">
        <f t="shared" si="9"/>
        <v>0</v>
      </c>
      <c r="W102" s="88">
        <f>IF(V102&gt;0,(V102*'Checklist Parameters'!$N$35),0)</f>
        <v>0</v>
      </c>
      <c r="X102" s="85">
        <f t="shared" si="10"/>
        <v>0</v>
      </c>
      <c r="Y102" s="85">
        <f>IF('Checklist Parameters'!$N$102&lt;&gt;"",(I102/43560)*'Checklist Parameters'!$N$102,"N/A")</f>
        <v>0</v>
      </c>
      <c r="Z102" s="85" t="str">
        <f>IF('Checklist Parameters'!$N$58&lt;&gt;"",((I102*'Checklist Parameters'!$N$58)*'Checklist Parameters'!$N$35)/1000,"N/A")</f>
        <v>N/A</v>
      </c>
      <c r="AA102" s="85">
        <f>IF('Checklist Parameters'!$N$101&lt;&gt;"",IFERROR(I102/'Checklist Parameters'!$N$101,0),"N/A")</f>
        <v>0</v>
      </c>
      <c r="AB102" s="85" t="str">
        <f>IF('Checklist Parameters'!$N$43&lt;&gt;"",(I102*'Checklist Parameters'!$N$43)/1000,"N/A")</f>
        <v>N/A</v>
      </c>
      <c r="AC102" s="85">
        <f>IF('Checklist Parameters'!$N$16="",$X102,IF(AND('Checklist Parameters'!$N$16&lt;$X102,'Checklist Parameters'!$N$16&gt;=3),'Checklist Parameters'!$N$16,IF(AND('Checklist Parameters'!$N$16&lt;$X102,'Checklist Parameters'!$N$16&lt;3),0,$X102)))</f>
        <v>0</v>
      </c>
      <c r="AD102" s="85" t="str">
        <f>IF(AND(I102&lt;'Checklist Parameters'!$N$22,$I102&lt;&gt;0),"Y","")</f>
        <v/>
      </c>
      <c r="AE102" s="85" t="str">
        <f>IF($AD102="Y",0,IF('Checklist Parameters'!$N$25="","&lt;no limit&gt;",ROUNDDOWN((($I102-'Checklist Parameters'!$N$24)/'Checklist Parameters'!$N$25)+1,0)))</f>
        <v>&lt;no limit&gt;</v>
      </c>
      <c r="AF102" s="174">
        <f t="shared" si="11"/>
        <v>0</v>
      </c>
      <c r="AG102" s="85">
        <f t="shared" si="6"/>
        <v>0</v>
      </c>
      <c r="AH102" s="5"/>
      <c r="AI102" s="5"/>
      <c r="AJ102" s="5"/>
      <c r="AK102" s="5"/>
      <c r="AL102" s="5"/>
      <c r="AM102" s="5"/>
      <c r="AN102" s="5"/>
      <c r="AO102" s="5"/>
      <c r="AP102" s="5"/>
      <c r="AQ102" s="5"/>
      <c r="AR102" s="5"/>
      <c r="AS102" s="5"/>
    </row>
    <row r="103" spans="1:45" s="2" customFormat="1" ht="15">
      <c r="A103" s="391"/>
      <c r="B103" s="392"/>
      <c r="C103" s="393"/>
      <c r="D103" s="393"/>
      <c r="E103" s="393"/>
      <c r="F103" s="393"/>
      <c r="G103" s="393"/>
      <c r="H103" s="394"/>
      <c r="I103" s="394"/>
      <c r="J103" s="394"/>
      <c r="K103" s="394"/>
      <c r="L103" s="394"/>
      <c r="M103" s="394"/>
      <c r="N103" s="313">
        <f>IF(IF(I103&lt;'Checklist Parameters'!$N$22,0,($I103-$L103))&lt;0,0,IF(I103&lt;'Checklist Parameters'!$N$22,0,($I103-$L103)))</f>
        <v>0</v>
      </c>
      <c r="O103" s="394"/>
      <c r="P103" s="395"/>
      <c r="Q103" s="316">
        <f t="shared" si="7"/>
        <v>0</v>
      </c>
      <c r="R103" s="87">
        <f t="shared" si="8"/>
        <v>0</v>
      </c>
      <c r="S103" s="87">
        <f>IF('Checklist Parameters'!$N$60&lt;0.2,0.2,'Checklist Parameters'!$N$60)</f>
        <v>0.7</v>
      </c>
      <c r="T103" s="88">
        <f>IF($O103="",IF('Checklist District ID'!$C$43="Y",MAX($R103:$S103)*$I103,SUM($R103:$S103)*$I103),IF(O103&gt;0,Q103*S103))</f>
        <v>0</v>
      </c>
      <c r="U103" s="88">
        <f>IF(Q103&gt;0,((I103-T103)*'Formula Matrix'!$E$41),0)</f>
        <v>0</v>
      </c>
      <c r="V103" s="88">
        <f t="shared" si="9"/>
        <v>0</v>
      </c>
      <c r="W103" s="88">
        <f>IF(V103&gt;0,(V103*'Checklist Parameters'!$N$35),0)</f>
        <v>0</v>
      </c>
      <c r="X103" s="85">
        <f t="shared" si="10"/>
        <v>0</v>
      </c>
      <c r="Y103" s="85">
        <f>IF('Checklist Parameters'!$N$102&lt;&gt;"",(I103/43560)*'Checklist Parameters'!$N$102,"N/A")</f>
        <v>0</v>
      </c>
      <c r="Z103" s="85" t="str">
        <f>IF('Checklist Parameters'!$N$58&lt;&gt;"",((I103*'Checklist Parameters'!$N$58)*'Checklist Parameters'!$N$35)/1000,"N/A")</f>
        <v>N/A</v>
      </c>
      <c r="AA103" s="85">
        <f>IF('Checklist Parameters'!$N$101&lt;&gt;"",IFERROR(I103/'Checklist Parameters'!$N$101,0),"N/A")</f>
        <v>0</v>
      </c>
      <c r="AB103" s="85" t="str">
        <f>IF('Checklist Parameters'!$N$43&lt;&gt;"",(I103*'Checklist Parameters'!$N$43)/1000,"N/A")</f>
        <v>N/A</v>
      </c>
      <c r="AC103" s="85">
        <f>IF('Checklist Parameters'!$N$16="",$X103,IF(AND('Checklist Parameters'!$N$16&lt;$X103,'Checklist Parameters'!$N$16&gt;=3),'Checklist Parameters'!$N$16,IF(AND('Checklist Parameters'!$N$16&lt;$X103,'Checklist Parameters'!$N$16&lt;3),0,$X103)))</f>
        <v>0</v>
      </c>
      <c r="AD103" s="85" t="str">
        <f>IF(AND(I103&lt;'Checklist Parameters'!$N$22,$I103&lt;&gt;0),"Y","")</f>
        <v/>
      </c>
      <c r="AE103" s="85" t="str">
        <f>IF($AD103="Y",0,IF('Checklist Parameters'!$N$25="","&lt;no limit&gt;",ROUNDDOWN((($I103-'Checklist Parameters'!$N$24)/'Checklist Parameters'!$N$25)+1,0)))</f>
        <v>&lt;no limit&gt;</v>
      </c>
      <c r="AF103" s="174">
        <f t="shared" si="11"/>
        <v>0</v>
      </c>
      <c r="AG103" s="85">
        <f t="shared" si="6"/>
        <v>0</v>
      </c>
      <c r="AH103" s="5"/>
      <c r="AI103" s="5"/>
      <c r="AJ103" s="5"/>
      <c r="AK103" s="5"/>
      <c r="AL103" s="5"/>
      <c r="AM103" s="5"/>
      <c r="AN103" s="5"/>
      <c r="AO103" s="5"/>
      <c r="AP103" s="5"/>
      <c r="AQ103" s="5"/>
      <c r="AR103" s="5"/>
      <c r="AS103" s="5"/>
    </row>
    <row r="104" spans="1:45" s="2" customFormat="1" ht="15">
      <c r="A104" s="391"/>
      <c r="B104" s="392"/>
      <c r="C104" s="393"/>
      <c r="D104" s="393"/>
      <c r="E104" s="393"/>
      <c r="F104" s="393"/>
      <c r="G104" s="393"/>
      <c r="H104" s="394"/>
      <c r="I104" s="394"/>
      <c r="J104" s="394"/>
      <c r="K104" s="394"/>
      <c r="L104" s="394"/>
      <c r="M104" s="394"/>
      <c r="N104" s="313">
        <f>IF(IF(I104&lt;'Checklist Parameters'!$N$22,0,($I104-$L104))&lt;0,0,IF(I104&lt;'Checklist Parameters'!$N$22,0,($I104-$L104)))</f>
        <v>0</v>
      </c>
      <c r="O104" s="394"/>
      <c r="P104" s="395"/>
      <c r="Q104" s="316">
        <f t="shared" si="7"/>
        <v>0</v>
      </c>
      <c r="R104" s="87">
        <f t="shared" si="8"/>
        <v>0</v>
      </c>
      <c r="S104" s="87">
        <f>IF('Checklist Parameters'!$N$60&lt;0.2,0.2,'Checklist Parameters'!$N$60)</f>
        <v>0.7</v>
      </c>
      <c r="T104" s="88">
        <f>IF($O104="",IF('Checklist District ID'!$C$43="Y",MAX($R104:$S104)*$I104,SUM($R104:$S104)*$I104),IF(O104&gt;0,Q104*S104))</f>
        <v>0</v>
      </c>
      <c r="U104" s="88">
        <f>IF(Q104&gt;0,((I104-T104)*'Formula Matrix'!$E$41),0)</f>
        <v>0</v>
      </c>
      <c r="V104" s="88">
        <f t="shared" si="9"/>
        <v>0</v>
      </c>
      <c r="W104" s="88">
        <f>IF(V104&gt;0,(V104*'Checklist Parameters'!$N$35),0)</f>
        <v>0</v>
      </c>
      <c r="X104" s="85">
        <f t="shared" si="10"/>
        <v>0</v>
      </c>
      <c r="Y104" s="85">
        <f>IF('Checklist Parameters'!$N$102&lt;&gt;"",(I104/43560)*'Checklist Parameters'!$N$102,"N/A")</f>
        <v>0</v>
      </c>
      <c r="Z104" s="85" t="str">
        <f>IF('Checklist Parameters'!$N$58&lt;&gt;"",((I104*'Checklist Parameters'!$N$58)*'Checklist Parameters'!$N$35)/1000,"N/A")</f>
        <v>N/A</v>
      </c>
      <c r="AA104" s="85">
        <f>IF('Checklist Parameters'!$N$101&lt;&gt;"",IFERROR(I104/'Checklist Parameters'!$N$101,0),"N/A")</f>
        <v>0</v>
      </c>
      <c r="AB104" s="85" t="str">
        <f>IF('Checklist Parameters'!$N$43&lt;&gt;"",(I104*'Checklist Parameters'!$N$43)/1000,"N/A")</f>
        <v>N/A</v>
      </c>
      <c r="AC104" s="85">
        <f>IF('Checklist Parameters'!$N$16="",$X104,IF(AND('Checklist Parameters'!$N$16&lt;$X104,'Checklist Parameters'!$N$16&gt;=3),'Checklist Parameters'!$N$16,IF(AND('Checklist Parameters'!$N$16&lt;$X104,'Checklist Parameters'!$N$16&lt;3),0,$X104)))</f>
        <v>0</v>
      </c>
      <c r="AD104" s="85" t="str">
        <f>IF(AND(I104&lt;'Checklist Parameters'!$N$22,$I104&lt;&gt;0),"Y","")</f>
        <v/>
      </c>
      <c r="AE104" s="85" t="str">
        <f>IF($AD104="Y",0,IF('Checklist Parameters'!$N$25="","&lt;no limit&gt;",ROUNDDOWN((($I104-'Checklist Parameters'!$N$24)/'Checklist Parameters'!$N$25)+1,0)))</f>
        <v>&lt;no limit&gt;</v>
      </c>
      <c r="AF104" s="174">
        <f t="shared" si="11"/>
        <v>0</v>
      </c>
      <c r="AG104" s="85">
        <f t="shared" si="6"/>
        <v>0</v>
      </c>
      <c r="AH104" s="5"/>
      <c r="AI104" s="5"/>
      <c r="AJ104" s="5"/>
      <c r="AK104" s="5"/>
      <c r="AL104" s="5"/>
      <c r="AM104" s="5"/>
      <c r="AN104" s="5"/>
      <c r="AO104" s="5"/>
      <c r="AP104" s="5"/>
      <c r="AQ104" s="5"/>
      <c r="AR104" s="5"/>
      <c r="AS104" s="5"/>
    </row>
    <row r="105" spans="1:45" s="2" customFormat="1" ht="15">
      <c r="A105" s="391"/>
      <c r="B105" s="392"/>
      <c r="C105" s="393"/>
      <c r="D105" s="393"/>
      <c r="E105" s="393"/>
      <c r="F105" s="393"/>
      <c r="G105" s="393"/>
      <c r="H105" s="394"/>
      <c r="I105" s="394"/>
      <c r="J105" s="394"/>
      <c r="K105" s="394"/>
      <c r="L105" s="394"/>
      <c r="M105" s="394"/>
      <c r="N105" s="313">
        <f>IF(IF(I105&lt;'Checklist Parameters'!$N$22,0,($I105-$L105))&lt;0,0,IF(I105&lt;'Checklist Parameters'!$N$22,0,($I105-$L105)))</f>
        <v>0</v>
      </c>
      <c r="O105" s="394"/>
      <c r="P105" s="395"/>
      <c r="Q105" s="316">
        <f t="shared" si="7"/>
        <v>0</v>
      </c>
      <c r="R105" s="87">
        <f t="shared" si="8"/>
        <v>0</v>
      </c>
      <c r="S105" s="87">
        <f>IF('Checklist Parameters'!$N$60&lt;0.2,0.2,'Checklist Parameters'!$N$60)</f>
        <v>0.7</v>
      </c>
      <c r="T105" s="88">
        <f>IF($O105="",IF('Checklist District ID'!$C$43="Y",MAX($R105:$S105)*$I105,SUM($R105:$S105)*$I105),IF(O105&gt;0,Q105*S105))</f>
        <v>0</v>
      </c>
      <c r="U105" s="88">
        <f>IF(Q105&gt;0,((I105-T105)*'Formula Matrix'!$E$41),0)</f>
        <v>0</v>
      </c>
      <c r="V105" s="88">
        <f t="shared" si="9"/>
        <v>0</v>
      </c>
      <c r="W105" s="88">
        <f>IF(V105&gt;0,(V105*'Checklist Parameters'!$N$35),0)</f>
        <v>0</v>
      </c>
      <c r="X105" s="85">
        <f t="shared" si="10"/>
        <v>0</v>
      </c>
      <c r="Y105" s="85">
        <f>IF('Checklist Parameters'!$N$102&lt;&gt;"",(I105/43560)*'Checklist Parameters'!$N$102,"N/A")</f>
        <v>0</v>
      </c>
      <c r="Z105" s="85" t="str">
        <f>IF('Checklist Parameters'!$N$58&lt;&gt;"",((I105*'Checklist Parameters'!$N$58)*'Checklist Parameters'!$N$35)/1000,"N/A")</f>
        <v>N/A</v>
      </c>
      <c r="AA105" s="85">
        <f>IF('Checklist Parameters'!$N$101&lt;&gt;"",IFERROR(I105/'Checklist Parameters'!$N$101,0),"N/A")</f>
        <v>0</v>
      </c>
      <c r="AB105" s="85" t="str">
        <f>IF('Checklist Parameters'!$N$43&lt;&gt;"",(I105*'Checklist Parameters'!$N$43)/1000,"N/A")</f>
        <v>N/A</v>
      </c>
      <c r="AC105" s="85">
        <f>IF('Checklist Parameters'!$N$16="",$X105,IF(AND('Checklist Parameters'!$N$16&lt;$X105,'Checklist Parameters'!$N$16&gt;=3),'Checklist Parameters'!$N$16,IF(AND('Checklist Parameters'!$N$16&lt;$X105,'Checklist Parameters'!$N$16&lt;3),0,$X105)))</f>
        <v>0</v>
      </c>
      <c r="AD105" s="85" t="str">
        <f>IF(AND(I105&lt;'Checklist Parameters'!$N$22,$I105&lt;&gt;0),"Y","")</f>
        <v/>
      </c>
      <c r="AE105" s="85" t="str">
        <f>IF($AD105="Y",0,IF('Checklist Parameters'!$N$25="","&lt;no limit&gt;",ROUNDDOWN((($I105-'Checklist Parameters'!$N$24)/'Checklist Parameters'!$N$25)+1,0)))</f>
        <v>&lt;no limit&gt;</v>
      </c>
      <c r="AF105" s="174">
        <f t="shared" si="11"/>
        <v>0</v>
      </c>
      <c r="AG105" s="85">
        <f t="shared" si="6"/>
        <v>0</v>
      </c>
      <c r="AH105" s="5"/>
      <c r="AI105" s="5"/>
      <c r="AJ105" s="5"/>
      <c r="AK105" s="5"/>
      <c r="AL105" s="5"/>
      <c r="AM105" s="5"/>
      <c r="AN105" s="5"/>
      <c r="AO105" s="5"/>
      <c r="AP105" s="5"/>
      <c r="AQ105" s="5"/>
      <c r="AR105" s="5"/>
      <c r="AS105" s="5"/>
    </row>
    <row r="106" spans="1:45" s="2" customFormat="1" ht="15">
      <c r="A106" s="391"/>
      <c r="B106" s="392"/>
      <c r="C106" s="393"/>
      <c r="D106" s="393"/>
      <c r="E106" s="393"/>
      <c r="F106" s="393"/>
      <c r="G106" s="393"/>
      <c r="H106" s="394"/>
      <c r="I106" s="394"/>
      <c r="J106" s="394"/>
      <c r="K106" s="394"/>
      <c r="L106" s="394"/>
      <c r="M106" s="394"/>
      <c r="N106" s="313">
        <f>IF(IF(I106&lt;'Checklist Parameters'!$N$22,0,($I106-$L106))&lt;0,0,IF(I106&lt;'Checklist Parameters'!$N$22,0,($I106-$L106)))</f>
        <v>0</v>
      </c>
      <c r="O106" s="394"/>
      <c r="P106" s="395"/>
      <c r="Q106" s="316">
        <f t="shared" si="7"/>
        <v>0</v>
      </c>
      <c r="R106" s="87">
        <f t="shared" si="8"/>
        <v>0</v>
      </c>
      <c r="S106" s="87">
        <f>IF('Checklist Parameters'!$N$60&lt;0.2,0.2,'Checklist Parameters'!$N$60)</f>
        <v>0.7</v>
      </c>
      <c r="T106" s="88">
        <f>IF($O106="",IF('Checklist District ID'!$C$43="Y",MAX($R106:$S106)*$I106,SUM($R106:$S106)*$I106),IF(O106&gt;0,Q106*S106))</f>
        <v>0</v>
      </c>
      <c r="U106" s="88">
        <f>IF(Q106&gt;0,((I106-T106)*'Formula Matrix'!$E$41),0)</f>
        <v>0</v>
      </c>
      <c r="V106" s="88">
        <f t="shared" si="9"/>
        <v>0</v>
      </c>
      <c r="W106" s="88">
        <f>IF(V106&gt;0,(V106*'Checklist Parameters'!$N$35),0)</f>
        <v>0</v>
      </c>
      <c r="X106" s="85">
        <f t="shared" si="10"/>
        <v>0</v>
      </c>
      <c r="Y106" s="85">
        <f>IF('Checklist Parameters'!$N$102&lt;&gt;"",(I106/43560)*'Checklist Parameters'!$N$102,"N/A")</f>
        <v>0</v>
      </c>
      <c r="Z106" s="85" t="str">
        <f>IF('Checklist Parameters'!$N$58&lt;&gt;"",((I106*'Checklist Parameters'!$N$58)*'Checklist Parameters'!$N$35)/1000,"N/A")</f>
        <v>N/A</v>
      </c>
      <c r="AA106" s="85">
        <f>IF('Checklist Parameters'!$N$101&lt;&gt;"",IFERROR(I106/'Checklist Parameters'!$N$101,0),"N/A")</f>
        <v>0</v>
      </c>
      <c r="AB106" s="85" t="str">
        <f>IF('Checklist Parameters'!$N$43&lt;&gt;"",(I106*'Checklist Parameters'!$N$43)/1000,"N/A")</f>
        <v>N/A</v>
      </c>
      <c r="AC106" s="85">
        <f>IF('Checklist Parameters'!$N$16="",$X106,IF(AND('Checklist Parameters'!$N$16&lt;$X106,'Checklist Parameters'!$N$16&gt;=3),'Checklist Parameters'!$N$16,IF(AND('Checklist Parameters'!$N$16&lt;$X106,'Checklist Parameters'!$N$16&lt;3),0,$X106)))</f>
        <v>0</v>
      </c>
      <c r="AD106" s="85" t="str">
        <f>IF(AND(I106&lt;'Checklist Parameters'!$N$22,$I106&lt;&gt;0),"Y","")</f>
        <v/>
      </c>
      <c r="AE106" s="85" t="str">
        <f>IF($AD106="Y",0,IF('Checklist Parameters'!$N$25="","&lt;no limit&gt;",ROUNDDOWN((($I106-'Checklist Parameters'!$N$24)/'Checklist Parameters'!$N$25)+1,0)))</f>
        <v>&lt;no limit&gt;</v>
      </c>
      <c r="AF106" s="174">
        <f t="shared" si="11"/>
        <v>0</v>
      </c>
      <c r="AG106" s="85">
        <f t="shared" si="6"/>
        <v>0</v>
      </c>
      <c r="AH106" s="5"/>
      <c r="AI106" s="5"/>
      <c r="AJ106" s="5"/>
      <c r="AK106" s="5"/>
      <c r="AL106" s="5"/>
      <c r="AM106" s="5"/>
      <c r="AN106" s="5"/>
      <c r="AO106" s="5"/>
      <c r="AP106" s="5"/>
      <c r="AQ106" s="5"/>
      <c r="AR106" s="5"/>
      <c r="AS106" s="5"/>
    </row>
    <row r="107" spans="1:45" s="2" customFormat="1" ht="15">
      <c r="A107" s="391"/>
      <c r="B107" s="392"/>
      <c r="C107" s="393"/>
      <c r="D107" s="393"/>
      <c r="E107" s="393"/>
      <c r="F107" s="393"/>
      <c r="G107" s="393"/>
      <c r="H107" s="394"/>
      <c r="I107" s="394"/>
      <c r="J107" s="394"/>
      <c r="K107" s="394"/>
      <c r="L107" s="394"/>
      <c r="M107" s="394"/>
      <c r="N107" s="313">
        <f>IF(IF(I107&lt;'Checklist Parameters'!$N$22,0,($I107-$L107))&lt;0,0,IF(I107&lt;'Checklist Parameters'!$N$22,0,($I107-$L107)))</f>
        <v>0</v>
      </c>
      <c r="O107" s="394"/>
      <c r="P107" s="395"/>
      <c r="Q107" s="316">
        <f t="shared" si="7"/>
        <v>0</v>
      </c>
      <c r="R107" s="87">
        <f t="shared" si="8"/>
        <v>0</v>
      </c>
      <c r="S107" s="87">
        <f>IF('Checklist Parameters'!$N$60&lt;0.2,0.2,'Checklist Parameters'!$N$60)</f>
        <v>0.7</v>
      </c>
      <c r="T107" s="88">
        <f>IF($O107="",IF('Checklist District ID'!$C$43="Y",MAX($R107:$S107)*$I107,SUM($R107:$S107)*$I107),IF(O107&gt;0,Q107*S107))</f>
        <v>0</v>
      </c>
      <c r="U107" s="88">
        <f>IF(Q107&gt;0,((I107-T107)*'Formula Matrix'!$E$41),0)</f>
        <v>0</v>
      </c>
      <c r="V107" s="88">
        <f t="shared" si="9"/>
        <v>0</v>
      </c>
      <c r="W107" s="88">
        <f>IF(V107&gt;0,(V107*'Checklist Parameters'!$N$35),0)</f>
        <v>0</v>
      </c>
      <c r="X107" s="85">
        <f t="shared" si="10"/>
        <v>0</v>
      </c>
      <c r="Y107" s="85">
        <f>IF('Checklist Parameters'!$N$102&lt;&gt;"",(I107/43560)*'Checklist Parameters'!$N$102,"N/A")</f>
        <v>0</v>
      </c>
      <c r="Z107" s="85" t="str">
        <f>IF('Checklist Parameters'!$N$58&lt;&gt;"",((I107*'Checklist Parameters'!$N$58)*'Checklist Parameters'!$N$35)/1000,"N/A")</f>
        <v>N/A</v>
      </c>
      <c r="AA107" s="85">
        <f>IF('Checklist Parameters'!$N$101&lt;&gt;"",IFERROR(I107/'Checklist Parameters'!$N$101,0),"N/A")</f>
        <v>0</v>
      </c>
      <c r="AB107" s="85" t="str">
        <f>IF('Checklist Parameters'!$N$43&lt;&gt;"",(I107*'Checklist Parameters'!$N$43)/1000,"N/A")</f>
        <v>N/A</v>
      </c>
      <c r="AC107" s="85">
        <f>IF('Checklist Parameters'!$N$16="",$X107,IF(AND('Checklist Parameters'!$N$16&lt;$X107,'Checklist Parameters'!$N$16&gt;=3),'Checklist Parameters'!$N$16,IF(AND('Checklist Parameters'!$N$16&lt;$X107,'Checklist Parameters'!$N$16&lt;3),0,$X107)))</f>
        <v>0</v>
      </c>
      <c r="AD107" s="85" t="str">
        <f>IF(AND(I107&lt;'Checklist Parameters'!$N$22,$I107&lt;&gt;0),"Y","")</f>
        <v/>
      </c>
      <c r="AE107" s="85" t="str">
        <f>IF($AD107="Y",0,IF('Checklist Parameters'!$N$25="","&lt;no limit&gt;",ROUNDDOWN((($I107-'Checklist Parameters'!$N$24)/'Checklist Parameters'!$N$25)+1,0)))</f>
        <v>&lt;no limit&gt;</v>
      </c>
      <c r="AF107" s="174">
        <f t="shared" si="11"/>
        <v>0</v>
      </c>
      <c r="AG107" s="85">
        <f t="shared" si="6"/>
        <v>0</v>
      </c>
      <c r="AH107" s="5"/>
      <c r="AI107" s="5"/>
      <c r="AJ107" s="5"/>
      <c r="AK107" s="5"/>
      <c r="AL107" s="5"/>
      <c r="AM107" s="5"/>
      <c r="AN107" s="5"/>
      <c r="AO107" s="5"/>
      <c r="AP107" s="5"/>
      <c r="AQ107" s="5"/>
      <c r="AR107" s="5"/>
      <c r="AS107" s="5"/>
    </row>
    <row r="108" spans="1:45" s="2" customFormat="1" ht="15">
      <c r="A108" s="391"/>
      <c r="B108" s="392"/>
      <c r="C108" s="393"/>
      <c r="D108" s="393"/>
      <c r="E108" s="393"/>
      <c r="F108" s="393"/>
      <c r="G108" s="393"/>
      <c r="H108" s="394"/>
      <c r="I108" s="394"/>
      <c r="J108" s="394"/>
      <c r="K108" s="394"/>
      <c r="L108" s="394"/>
      <c r="M108" s="394"/>
      <c r="N108" s="313">
        <f>IF(IF(I108&lt;'Checklist Parameters'!$N$22,0,($I108-$L108))&lt;0,0,IF(I108&lt;'Checklist Parameters'!$N$22,0,($I108-$L108)))</f>
        <v>0</v>
      </c>
      <c r="O108" s="394"/>
      <c r="P108" s="395"/>
      <c r="Q108" s="316">
        <f t="shared" si="7"/>
        <v>0</v>
      </c>
      <c r="R108" s="87">
        <f t="shared" si="8"/>
        <v>0</v>
      </c>
      <c r="S108" s="87">
        <f>IF('Checklist Parameters'!$N$60&lt;0.2,0.2,'Checklist Parameters'!$N$60)</f>
        <v>0.7</v>
      </c>
      <c r="T108" s="88">
        <f>IF($O108="",IF('Checklist District ID'!$C$43="Y",MAX($R108:$S108)*$I108,SUM($R108:$S108)*$I108),IF(O108&gt;0,Q108*S108))</f>
        <v>0</v>
      </c>
      <c r="U108" s="88">
        <f>IF(Q108&gt;0,((I108-T108)*'Formula Matrix'!$E$41),0)</f>
        <v>0</v>
      </c>
      <c r="V108" s="88">
        <f t="shared" si="9"/>
        <v>0</v>
      </c>
      <c r="W108" s="88">
        <f>IF(V108&gt;0,(V108*'Checklist Parameters'!$N$35),0)</f>
        <v>0</v>
      </c>
      <c r="X108" s="85">
        <f t="shared" si="10"/>
        <v>0</v>
      </c>
      <c r="Y108" s="85">
        <f>IF('Checklist Parameters'!$N$102&lt;&gt;"",(I108/43560)*'Checklist Parameters'!$N$102,"N/A")</f>
        <v>0</v>
      </c>
      <c r="Z108" s="85" t="str">
        <f>IF('Checklist Parameters'!$N$58&lt;&gt;"",((I108*'Checklist Parameters'!$N$58)*'Checklist Parameters'!$N$35)/1000,"N/A")</f>
        <v>N/A</v>
      </c>
      <c r="AA108" s="85">
        <f>IF('Checklist Parameters'!$N$101&lt;&gt;"",IFERROR(I108/'Checklist Parameters'!$N$101,0),"N/A")</f>
        <v>0</v>
      </c>
      <c r="AB108" s="85" t="str">
        <f>IF('Checklist Parameters'!$N$43&lt;&gt;"",(I108*'Checklist Parameters'!$N$43)/1000,"N/A")</f>
        <v>N/A</v>
      </c>
      <c r="AC108" s="85">
        <f>IF('Checklist Parameters'!$N$16="",$X108,IF(AND('Checklist Parameters'!$N$16&lt;$X108,'Checklist Parameters'!$N$16&gt;=3),'Checklist Parameters'!$N$16,IF(AND('Checklist Parameters'!$N$16&lt;$X108,'Checklist Parameters'!$N$16&lt;3),0,$X108)))</f>
        <v>0</v>
      </c>
      <c r="AD108" s="85" t="str">
        <f>IF(AND(I108&lt;'Checklist Parameters'!$N$22,$I108&lt;&gt;0),"Y","")</f>
        <v/>
      </c>
      <c r="AE108" s="85" t="str">
        <f>IF($AD108="Y",0,IF('Checklist Parameters'!$N$25="","&lt;no limit&gt;",ROUNDDOWN((($I108-'Checklist Parameters'!$N$24)/'Checklist Parameters'!$N$25)+1,0)))</f>
        <v>&lt;no limit&gt;</v>
      </c>
      <c r="AF108" s="174">
        <f t="shared" si="11"/>
        <v>0</v>
      </c>
      <c r="AG108" s="85">
        <f t="shared" si="6"/>
        <v>0</v>
      </c>
      <c r="AH108" s="5"/>
      <c r="AI108" s="5"/>
      <c r="AJ108" s="5"/>
      <c r="AK108" s="5"/>
      <c r="AL108" s="5"/>
      <c r="AM108" s="5"/>
      <c r="AN108" s="5"/>
      <c r="AO108" s="5"/>
      <c r="AP108" s="5"/>
      <c r="AQ108" s="5"/>
      <c r="AR108" s="5"/>
      <c r="AS108" s="5"/>
    </row>
    <row r="109" spans="1:45" s="2" customFormat="1" ht="15">
      <c r="A109" s="391"/>
      <c r="B109" s="392"/>
      <c r="C109" s="393"/>
      <c r="D109" s="393"/>
      <c r="E109" s="393"/>
      <c r="F109" s="393"/>
      <c r="G109" s="393"/>
      <c r="H109" s="394"/>
      <c r="I109" s="394"/>
      <c r="J109" s="394"/>
      <c r="K109" s="394"/>
      <c r="L109" s="394"/>
      <c r="M109" s="394"/>
      <c r="N109" s="313">
        <f>IF(IF(I109&lt;'Checklist Parameters'!$N$22,0,($I109-$L109))&lt;0,0,IF(I109&lt;'Checklist Parameters'!$N$22,0,($I109-$L109)))</f>
        <v>0</v>
      </c>
      <c r="O109" s="394"/>
      <c r="P109" s="395"/>
      <c r="Q109" s="316">
        <f t="shared" si="7"/>
        <v>0</v>
      </c>
      <c r="R109" s="87">
        <f t="shared" si="8"/>
        <v>0</v>
      </c>
      <c r="S109" s="87">
        <f>IF('Checklist Parameters'!$N$60&lt;0.2,0.2,'Checklist Parameters'!$N$60)</f>
        <v>0.7</v>
      </c>
      <c r="T109" s="88">
        <f>IF($O109="",IF('Checklist District ID'!$C$43="Y",MAX($R109:$S109)*$I109,SUM($R109:$S109)*$I109),IF(O109&gt;0,Q109*S109))</f>
        <v>0</v>
      </c>
      <c r="U109" s="88">
        <f>IF(Q109&gt;0,((I109-T109)*'Formula Matrix'!$E$41),0)</f>
        <v>0</v>
      </c>
      <c r="V109" s="88">
        <f t="shared" si="9"/>
        <v>0</v>
      </c>
      <c r="W109" s="88">
        <f>IF(V109&gt;0,(V109*'Checklist Parameters'!$N$35),0)</f>
        <v>0</v>
      </c>
      <c r="X109" s="85">
        <f t="shared" si="10"/>
        <v>0</v>
      </c>
      <c r="Y109" s="85">
        <f>IF('Checklist Parameters'!$N$102&lt;&gt;"",(I109/43560)*'Checklist Parameters'!$N$102,"N/A")</f>
        <v>0</v>
      </c>
      <c r="Z109" s="85" t="str">
        <f>IF('Checklist Parameters'!$N$58&lt;&gt;"",((I109*'Checklist Parameters'!$N$58)*'Checklist Parameters'!$N$35)/1000,"N/A")</f>
        <v>N/A</v>
      </c>
      <c r="AA109" s="85">
        <f>IF('Checklist Parameters'!$N$101&lt;&gt;"",IFERROR(I109/'Checklist Parameters'!$N$101,0),"N/A")</f>
        <v>0</v>
      </c>
      <c r="AB109" s="85" t="str">
        <f>IF('Checklist Parameters'!$N$43&lt;&gt;"",(I109*'Checklist Parameters'!$N$43)/1000,"N/A")</f>
        <v>N/A</v>
      </c>
      <c r="AC109" s="85">
        <f>IF('Checklist Parameters'!$N$16="",$X109,IF(AND('Checklist Parameters'!$N$16&lt;$X109,'Checklist Parameters'!$N$16&gt;=3),'Checklist Parameters'!$N$16,IF(AND('Checklist Parameters'!$N$16&lt;$X109,'Checklist Parameters'!$N$16&lt;3),0,$X109)))</f>
        <v>0</v>
      </c>
      <c r="AD109" s="85" t="str">
        <f>IF(AND(I109&lt;'Checklist Parameters'!$N$22,$I109&lt;&gt;0),"Y","")</f>
        <v/>
      </c>
      <c r="AE109" s="85" t="str">
        <f>IF($AD109="Y",0,IF('Checklist Parameters'!$N$25="","&lt;no limit&gt;",ROUNDDOWN((($I109-'Checklist Parameters'!$N$24)/'Checklist Parameters'!$N$25)+1,0)))</f>
        <v>&lt;no limit&gt;</v>
      </c>
      <c r="AF109" s="174">
        <f t="shared" si="11"/>
        <v>0</v>
      </c>
      <c r="AG109" s="85">
        <f t="shared" si="6"/>
        <v>0</v>
      </c>
      <c r="AH109" s="5"/>
      <c r="AI109" s="5"/>
      <c r="AJ109" s="5"/>
      <c r="AK109" s="5"/>
      <c r="AL109" s="5"/>
      <c r="AM109" s="5"/>
      <c r="AN109" s="5"/>
      <c r="AO109" s="5"/>
      <c r="AP109" s="5"/>
      <c r="AQ109" s="5"/>
      <c r="AR109" s="5"/>
      <c r="AS109" s="5"/>
    </row>
    <row r="110" spans="1:45" s="2" customFormat="1" ht="15">
      <c r="A110" s="391"/>
      <c r="B110" s="392"/>
      <c r="C110" s="393"/>
      <c r="D110" s="393"/>
      <c r="E110" s="393"/>
      <c r="F110" s="393"/>
      <c r="G110" s="393"/>
      <c r="H110" s="394"/>
      <c r="I110" s="394"/>
      <c r="J110" s="394"/>
      <c r="K110" s="394"/>
      <c r="L110" s="394"/>
      <c r="M110" s="394"/>
      <c r="N110" s="313">
        <f>IF(IF(I110&lt;'Checklist Parameters'!$N$22,0,($I110-$L110))&lt;0,0,IF(I110&lt;'Checklist Parameters'!$N$22,0,($I110-$L110)))</f>
        <v>0</v>
      </c>
      <c r="O110" s="394"/>
      <c r="P110" s="395"/>
      <c r="Q110" s="316">
        <f t="shared" si="7"/>
        <v>0</v>
      </c>
      <c r="R110" s="87">
        <f t="shared" si="8"/>
        <v>0</v>
      </c>
      <c r="S110" s="87">
        <f>IF('Checklist Parameters'!$N$60&lt;0.2,0.2,'Checklist Parameters'!$N$60)</f>
        <v>0.7</v>
      </c>
      <c r="T110" s="88">
        <f>IF($O110="",IF('Checklist District ID'!$C$43="Y",MAX($R110:$S110)*$I110,SUM($R110:$S110)*$I110),IF(O110&gt;0,Q110*S110))</f>
        <v>0</v>
      </c>
      <c r="U110" s="88">
        <f>IF(Q110&gt;0,((I110-T110)*'Formula Matrix'!$E$41),0)</f>
        <v>0</v>
      </c>
      <c r="V110" s="88">
        <f t="shared" si="9"/>
        <v>0</v>
      </c>
      <c r="W110" s="88">
        <f>IF(V110&gt;0,(V110*'Checklist Parameters'!$N$35),0)</f>
        <v>0</v>
      </c>
      <c r="X110" s="85">
        <f t="shared" si="10"/>
        <v>0</v>
      </c>
      <c r="Y110" s="85">
        <f>IF('Checklist Parameters'!$N$102&lt;&gt;"",(I110/43560)*'Checklist Parameters'!$N$102,"N/A")</f>
        <v>0</v>
      </c>
      <c r="Z110" s="85" t="str">
        <f>IF('Checklist Parameters'!$N$58&lt;&gt;"",((I110*'Checklist Parameters'!$N$58)*'Checklist Parameters'!$N$35)/1000,"N/A")</f>
        <v>N/A</v>
      </c>
      <c r="AA110" s="85">
        <f>IF('Checklist Parameters'!$N$101&lt;&gt;"",IFERROR(I110/'Checklist Parameters'!$N$101,0),"N/A")</f>
        <v>0</v>
      </c>
      <c r="AB110" s="85" t="str">
        <f>IF('Checklist Parameters'!$N$43&lt;&gt;"",(I110*'Checklist Parameters'!$N$43)/1000,"N/A")</f>
        <v>N/A</v>
      </c>
      <c r="AC110" s="85">
        <f>IF('Checklist Parameters'!$N$16="",$X110,IF(AND('Checklist Parameters'!$N$16&lt;$X110,'Checklist Parameters'!$N$16&gt;=3),'Checklist Parameters'!$N$16,IF(AND('Checklist Parameters'!$N$16&lt;$X110,'Checklist Parameters'!$N$16&lt;3),0,$X110)))</f>
        <v>0</v>
      </c>
      <c r="AD110" s="85" t="str">
        <f>IF(AND(I110&lt;'Checklist Parameters'!$N$22,$I110&lt;&gt;0),"Y","")</f>
        <v/>
      </c>
      <c r="AE110" s="85" t="str">
        <f>IF($AD110="Y",0,IF('Checklist Parameters'!$N$25="","&lt;no limit&gt;",ROUNDDOWN((($I110-'Checklist Parameters'!$N$24)/'Checklist Parameters'!$N$25)+1,0)))</f>
        <v>&lt;no limit&gt;</v>
      </c>
      <c r="AF110" s="174">
        <f t="shared" si="11"/>
        <v>0</v>
      </c>
      <c r="AG110" s="85">
        <f t="shared" si="6"/>
        <v>0</v>
      </c>
      <c r="AH110" s="5"/>
      <c r="AI110" s="5"/>
      <c r="AJ110" s="5"/>
      <c r="AK110" s="5"/>
      <c r="AL110" s="5"/>
      <c r="AM110" s="5"/>
      <c r="AN110" s="5"/>
      <c r="AO110" s="5"/>
      <c r="AP110" s="5"/>
      <c r="AQ110" s="5"/>
      <c r="AR110" s="5"/>
      <c r="AS110" s="5"/>
    </row>
    <row r="111" spans="1:45" s="2" customFormat="1" ht="15">
      <c r="A111" s="391"/>
      <c r="B111" s="392"/>
      <c r="C111" s="393"/>
      <c r="D111" s="393"/>
      <c r="E111" s="393"/>
      <c r="F111" s="393"/>
      <c r="G111" s="393"/>
      <c r="H111" s="394"/>
      <c r="I111" s="394"/>
      <c r="J111" s="394"/>
      <c r="K111" s="394"/>
      <c r="L111" s="394"/>
      <c r="M111" s="394"/>
      <c r="N111" s="313">
        <f>IF(IF(I111&lt;'Checklist Parameters'!$N$22,0,($I111-$L111))&lt;0,0,IF(I111&lt;'Checklist Parameters'!$N$22,0,($I111-$L111)))</f>
        <v>0</v>
      </c>
      <c r="O111" s="394"/>
      <c r="P111" s="395"/>
      <c r="Q111" s="316">
        <f t="shared" si="7"/>
        <v>0</v>
      </c>
      <c r="R111" s="87">
        <f t="shared" si="8"/>
        <v>0</v>
      </c>
      <c r="S111" s="87">
        <f>IF('Checklist Parameters'!$N$60&lt;0.2,0.2,'Checklist Parameters'!$N$60)</f>
        <v>0.7</v>
      </c>
      <c r="T111" s="88">
        <f>IF($O111="",IF('Checklist District ID'!$C$43="Y",MAX($R111:$S111)*$I111,SUM($R111:$S111)*$I111),IF(O111&gt;0,Q111*S111))</f>
        <v>0</v>
      </c>
      <c r="U111" s="88">
        <f>IF(Q111&gt;0,((I111-T111)*'Formula Matrix'!$E$41),0)</f>
        <v>0</v>
      </c>
      <c r="V111" s="88">
        <f t="shared" si="9"/>
        <v>0</v>
      </c>
      <c r="W111" s="88">
        <f>IF(V111&gt;0,(V111*'Checklist Parameters'!$N$35),0)</f>
        <v>0</v>
      </c>
      <c r="X111" s="85">
        <f t="shared" si="10"/>
        <v>0</v>
      </c>
      <c r="Y111" s="85">
        <f>IF('Checklist Parameters'!$N$102&lt;&gt;"",(I111/43560)*'Checklist Parameters'!$N$102,"N/A")</f>
        <v>0</v>
      </c>
      <c r="Z111" s="85" t="str">
        <f>IF('Checklist Parameters'!$N$58&lt;&gt;"",((I111*'Checklist Parameters'!$N$58)*'Checklist Parameters'!$N$35)/1000,"N/A")</f>
        <v>N/A</v>
      </c>
      <c r="AA111" s="85">
        <f>IF('Checklist Parameters'!$N$101&lt;&gt;"",IFERROR(I111/'Checklist Parameters'!$N$101,0),"N/A")</f>
        <v>0</v>
      </c>
      <c r="AB111" s="85" t="str">
        <f>IF('Checklist Parameters'!$N$43&lt;&gt;"",(I111*'Checklist Parameters'!$N$43)/1000,"N/A")</f>
        <v>N/A</v>
      </c>
      <c r="AC111" s="85">
        <f>IF('Checklist Parameters'!$N$16="",$X111,IF(AND('Checklist Parameters'!$N$16&lt;$X111,'Checklist Parameters'!$N$16&gt;=3),'Checklist Parameters'!$N$16,IF(AND('Checklist Parameters'!$N$16&lt;$X111,'Checklist Parameters'!$N$16&lt;3),0,$X111)))</f>
        <v>0</v>
      </c>
      <c r="AD111" s="85" t="str">
        <f>IF(AND(I111&lt;'Checklist Parameters'!$N$22,$I111&lt;&gt;0),"Y","")</f>
        <v/>
      </c>
      <c r="AE111" s="85" t="str">
        <f>IF($AD111="Y",0,IF('Checklist Parameters'!$N$25="","&lt;no limit&gt;",ROUNDDOWN((($I111-'Checklist Parameters'!$N$24)/'Checklist Parameters'!$N$25)+1,0)))</f>
        <v>&lt;no limit&gt;</v>
      </c>
      <c r="AF111" s="174">
        <f t="shared" si="11"/>
        <v>0</v>
      </c>
      <c r="AG111" s="85">
        <f t="shared" si="6"/>
        <v>0</v>
      </c>
      <c r="AH111" s="5"/>
      <c r="AI111" s="5"/>
      <c r="AJ111" s="5"/>
      <c r="AK111" s="5"/>
      <c r="AL111" s="5"/>
      <c r="AM111" s="5"/>
      <c r="AN111" s="5"/>
      <c r="AO111" s="5"/>
      <c r="AP111" s="5"/>
      <c r="AQ111" s="5"/>
      <c r="AR111" s="5"/>
      <c r="AS111" s="5"/>
    </row>
    <row r="112" spans="1:45" s="2" customFormat="1" ht="15">
      <c r="A112" s="391"/>
      <c r="B112" s="392"/>
      <c r="C112" s="393"/>
      <c r="D112" s="393"/>
      <c r="E112" s="393"/>
      <c r="F112" s="393"/>
      <c r="G112" s="393"/>
      <c r="H112" s="394"/>
      <c r="I112" s="394"/>
      <c r="J112" s="394"/>
      <c r="K112" s="394"/>
      <c r="L112" s="394"/>
      <c r="M112" s="394"/>
      <c r="N112" s="313">
        <f>IF(IF(I112&lt;'Checklist Parameters'!$N$22,0,($I112-$L112))&lt;0,0,IF(I112&lt;'Checklist Parameters'!$N$22,0,($I112-$L112)))</f>
        <v>0</v>
      </c>
      <c r="O112" s="394"/>
      <c r="P112" s="395"/>
      <c r="Q112" s="316">
        <f t="shared" si="7"/>
        <v>0</v>
      </c>
      <c r="R112" s="87">
        <f t="shared" si="8"/>
        <v>0</v>
      </c>
      <c r="S112" s="87">
        <f>IF('Checklist Parameters'!$N$60&lt;0.2,0.2,'Checklist Parameters'!$N$60)</f>
        <v>0.7</v>
      </c>
      <c r="T112" s="88">
        <f>IF($O112="",IF('Checklist District ID'!$C$43="Y",MAX($R112:$S112)*$I112,SUM($R112:$S112)*$I112),IF(O112&gt;0,Q112*S112))</f>
        <v>0</v>
      </c>
      <c r="U112" s="88">
        <f>IF(Q112&gt;0,((I112-T112)*'Formula Matrix'!$E$41),0)</f>
        <v>0</v>
      </c>
      <c r="V112" s="88">
        <f t="shared" si="9"/>
        <v>0</v>
      </c>
      <c r="W112" s="88">
        <f>IF(V112&gt;0,(V112*'Checklist Parameters'!$N$35),0)</f>
        <v>0</v>
      </c>
      <c r="X112" s="85">
        <f t="shared" si="10"/>
        <v>0</v>
      </c>
      <c r="Y112" s="85">
        <f>IF('Checklist Parameters'!$N$102&lt;&gt;"",(I112/43560)*'Checklist Parameters'!$N$102,"N/A")</f>
        <v>0</v>
      </c>
      <c r="Z112" s="85" t="str">
        <f>IF('Checklist Parameters'!$N$58&lt;&gt;"",((I112*'Checklist Parameters'!$N$58)*'Checklist Parameters'!$N$35)/1000,"N/A")</f>
        <v>N/A</v>
      </c>
      <c r="AA112" s="85">
        <f>IF('Checklist Parameters'!$N$101&lt;&gt;"",IFERROR(I112/'Checklist Parameters'!$N$101,0),"N/A")</f>
        <v>0</v>
      </c>
      <c r="AB112" s="85" t="str">
        <f>IF('Checklist Parameters'!$N$43&lt;&gt;"",(I112*'Checklist Parameters'!$N$43)/1000,"N/A")</f>
        <v>N/A</v>
      </c>
      <c r="AC112" s="85">
        <f>IF('Checklist Parameters'!$N$16="",$X112,IF(AND('Checklist Parameters'!$N$16&lt;$X112,'Checklist Parameters'!$N$16&gt;=3),'Checklist Parameters'!$N$16,IF(AND('Checklist Parameters'!$N$16&lt;$X112,'Checklist Parameters'!$N$16&lt;3),0,$X112)))</f>
        <v>0</v>
      </c>
      <c r="AD112" s="85" t="str">
        <f>IF(AND(I112&lt;'Checklist Parameters'!$N$22,$I112&lt;&gt;0),"Y","")</f>
        <v/>
      </c>
      <c r="AE112" s="85" t="str">
        <f>IF($AD112="Y",0,IF('Checklist Parameters'!$N$25="","&lt;no limit&gt;",ROUNDDOWN((($I112-'Checklist Parameters'!$N$24)/'Checklist Parameters'!$N$25)+1,0)))</f>
        <v>&lt;no limit&gt;</v>
      </c>
      <c r="AF112" s="174">
        <f t="shared" si="11"/>
        <v>0</v>
      </c>
      <c r="AG112" s="85">
        <f t="shared" si="6"/>
        <v>0</v>
      </c>
      <c r="AH112" s="5"/>
      <c r="AI112" s="5"/>
      <c r="AJ112" s="5"/>
      <c r="AK112" s="5"/>
      <c r="AL112" s="5"/>
      <c r="AM112" s="5"/>
      <c r="AN112" s="5"/>
      <c r="AO112" s="5"/>
      <c r="AP112" s="5"/>
      <c r="AQ112" s="5"/>
      <c r="AR112" s="5"/>
      <c r="AS112" s="5"/>
    </row>
    <row r="113" spans="1:45" s="2" customFormat="1" ht="15">
      <c r="A113" s="391"/>
      <c r="B113" s="392"/>
      <c r="C113" s="393"/>
      <c r="D113" s="393"/>
      <c r="E113" s="393"/>
      <c r="F113" s="393"/>
      <c r="G113" s="393"/>
      <c r="H113" s="394"/>
      <c r="I113" s="394"/>
      <c r="J113" s="394"/>
      <c r="K113" s="394"/>
      <c r="L113" s="394"/>
      <c r="M113" s="394"/>
      <c r="N113" s="313">
        <f>IF(IF(I113&lt;'Checklist Parameters'!$N$22,0,($I113-$L113))&lt;0,0,IF(I113&lt;'Checklist Parameters'!$N$22,0,($I113-$L113)))</f>
        <v>0</v>
      </c>
      <c r="O113" s="394"/>
      <c r="P113" s="395"/>
      <c r="Q113" s="316">
        <f t="shared" si="7"/>
        <v>0</v>
      </c>
      <c r="R113" s="87">
        <f t="shared" si="8"/>
        <v>0</v>
      </c>
      <c r="S113" s="87">
        <f>IF('Checklist Parameters'!$N$60&lt;0.2,0.2,'Checklist Parameters'!$N$60)</f>
        <v>0.7</v>
      </c>
      <c r="T113" s="88">
        <f>IF($O113="",IF('Checklist District ID'!$C$43="Y",MAX($R113:$S113)*$I113,SUM($R113:$S113)*$I113),IF(O113&gt;0,Q113*S113))</f>
        <v>0</v>
      </c>
      <c r="U113" s="88">
        <f>IF(Q113&gt;0,((I113-T113)*'Formula Matrix'!$E$41),0)</f>
        <v>0</v>
      </c>
      <c r="V113" s="88">
        <f t="shared" si="9"/>
        <v>0</v>
      </c>
      <c r="W113" s="88">
        <f>IF(V113&gt;0,(V113*'Checklist Parameters'!$N$35),0)</f>
        <v>0</v>
      </c>
      <c r="X113" s="85">
        <f t="shared" si="10"/>
        <v>0</v>
      </c>
      <c r="Y113" s="85">
        <f>IF('Checklist Parameters'!$N$102&lt;&gt;"",(I113/43560)*'Checklist Parameters'!$N$102,"N/A")</f>
        <v>0</v>
      </c>
      <c r="Z113" s="85" t="str">
        <f>IF('Checklist Parameters'!$N$58&lt;&gt;"",((I113*'Checklist Parameters'!$N$58)*'Checklist Parameters'!$N$35)/1000,"N/A")</f>
        <v>N/A</v>
      </c>
      <c r="AA113" s="85">
        <f>IF('Checklist Parameters'!$N$101&lt;&gt;"",IFERROR(I113/'Checklist Parameters'!$N$101,0),"N/A")</f>
        <v>0</v>
      </c>
      <c r="AB113" s="85" t="str">
        <f>IF('Checklist Parameters'!$N$43&lt;&gt;"",(I113*'Checklist Parameters'!$N$43)/1000,"N/A")</f>
        <v>N/A</v>
      </c>
      <c r="AC113" s="85">
        <f>IF('Checklist Parameters'!$N$16="",$X113,IF(AND('Checklist Parameters'!$N$16&lt;$X113,'Checklist Parameters'!$N$16&gt;=3),'Checklist Parameters'!$N$16,IF(AND('Checklist Parameters'!$N$16&lt;$X113,'Checklist Parameters'!$N$16&lt;3),0,$X113)))</f>
        <v>0</v>
      </c>
      <c r="AD113" s="85" t="str">
        <f>IF(AND(I113&lt;'Checklist Parameters'!$N$22,$I113&lt;&gt;0),"Y","")</f>
        <v/>
      </c>
      <c r="AE113" s="85" t="str">
        <f>IF($AD113="Y",0,IF('Checklist Parameters'!$N$25="","&lt;no limit&gt;",ROUNDDOWN((($I113-'Checklist Parameters'!$N$24)/'Checklist Parameters'!$N$25)+1,0)))</f>
        <v>&lt;no limit&gt;</v>
      </c>
      <c r="AF113" s="174">
        <f t="shared" si="11"/>
        <v>0</v>
      </c>
      <c r="AG113" s="85">
        <f t="shared" si="6"/>
        <v>0</v>
      </c>
      <c r="AH113" s="5"/>
      <c r="AI113" s="5"/>
      <c r="AJ113" s="5"/>
      <c r="AK113" s="5"/>
      <c r="AL113" s="5"/>
      <c r="AM113" s="5"/>
      <c r="AN113" s="5"/>
      <c r="AO113" s="5"/>
      <c r="AP113" s="5"/>
      <c r="AQ113" s="5"/>
      <c r="AR113" s="5"/>
      <c r="AS113" s="5"/>
    </row>
    <row r="114" spans="1:45" s="2" customFormat="1" ht="15">
      <c r="A114" s="391"/>
      <c r="B114" s="392"/>
      <c r="C114" s="393"/>
      <c r="D114" s="393"/>
      <c r="E114" s="393"/>
      <c r="F114" s="393"/>
      <c r="G114" s="393"/>
      <c r="H114" s="394"/>
      <c r="I114" s="394"/>
      <c r="J114" s="394"/>
      <c r="K114" s="394"/>
      <c r="L114" s="394"/>
      <c r="M114" s="394"/>
      <c r="N114" s="313">
        <f>IF(IF(I114&lt;'Checklist Parameters'!$N$22,0,($I114-$L114))&lt;0,0,IF(I114&lt;'Checklist Parameters'!$N$22,0,($I114-$L114)))</f>
        <v>0</v>
      </c>
      <c r="O114" s="394"/>
      <c r="P114" s="395"/>
      <c r="Q114" s="316">
        <f t="shared" si="7"/>
        <v>0</v>
      </c>
      <c r="R114" s="87">
        <f t="shared" si="8"/>
        <v>0</v>
      </c>
      <c r="S114" s="87">
        <f>IF('Checklist Parameters'!$N$60&lt;0.2,0.2,'Checklist Parameters'!$N$60)</f>
        <v>0.7</v>
      </c>
      <c r="T114" s="88">
        <f>IF($O114="",IF('Checklist District ID'!$C$43="Y",MAX($R114:$S114)*$I114,SUM($R114:$S114)*$I114),IF(O114&gt;0,Q114*S114))</f>
        <v>0</v>
      </c>
      <c r="U114" s="88">
        <f>IF(Q114&gt;0,((I114-T114)*'Formula Matrix'!$E$41),0)</f>
        <v>0</v>
      </c>
      <c r="V114" s="88">
        <f t="shared" si="9"/>
        <v>0</v>
      </c>
      <c r="W114" s="88">
        <f>IF(V114&gt;0,(V114*'Checklist Parameters'!$N$35),0)</f>
        <v>0</v>
      </c>
      <c r="X114" s="85">
        <f t="shared" si="10"/>
        <v>0</v>
      </c>
      <c r="Y114" s="85">
        <f>IF('Checklist Parameters'!$N$102&lt;&gt;"",(I114/43560)*'Checklist Parameters'!$N$102,"N/A")</f>
        <v>0</v>
      </c>
      <c r="Z114" s="85" t="str">
        <f>IF('Checklist Parameters'!$N$58&lt;&gt;"",((I114*'Checklist Parameters'!$N$58)*'Checklist Parameters'!$N$35)/1000,"N/A")</f>
        <v>N/A</v>
      </c>
      <c r="AA114" s="85">
        <f>IF('Checklist Parameters'!$N$101&lt;&gt;"",IFERROR(I114/'Checklist Parameters'!$N$101,0),"N/A")</f>
        <v>0</v>
      </c>
      <c r="AB114" s="85" t="str">
        <f>IF('Checklist Parameters'!$N$43&lt;&gt;"",(I114*'Checklist Parameters'!$N$43)/1000,"N/A")</f>
        <v>N/A</v>
      </c>
      <c r="AC114" s="85">
        <f>IF('Checklist Parameters'!$N$16="",$X114,IF(AND('Checklist Parameters'!$N$16&lt;$X114,'Checklist Parameters'!$N$16&gt;=3),'Checklist Parameters'!$N$16,IF(AND('Checklist Parameters'!$N$16&lt;$X114,'Checklist Parameters'!$N$16&lt;3),0,$X114)))</f>
        <v>0</v>
      </c>
      <c r="AD114" s="85" t="str">
        <f>IF(AND(I114&lt;'Checklist Parameters'!$N$22,$I114&lt;&gt;0),"Y","")</f>
        <v/>
      </c>
      <c r="AE114" s="85" t="str">
        <f>IF($AD114="Y",0,IF('Checklist Parameters'!$N$25="","&lt;no limit&gt;",ROUNDDOWN((($I114-'Checklist Parameters'!$N$24)/'Checklist Parameters'!$N$25)+1,0)))</f>
        <v>&lt;no limit&gt;</v>
      </c>
      <c r="AF114" s="174">
        <f t="shared" si="11"/>
        <v>0</v>
      </c>
      <c r="AG114" s="85">
        <f t="shared" si="6"/>
        <v>0</v>
      </c>
      <c r="AH114" s="5"/>
      <c r="AI114" s="5"/>
      <c r="AJ114" s="5"/>
      <c r="AK114" s="5"/>
      <c r="AL114" s="5"/>
      <c r="AM114" s="5"/>
      <c r="AN114" s="5"/>
      <c r="AO114" s="5"/>
      <c r="AP114" s="5"/>
      <c r="AQ114" s="5"/>
      <c r="AR114" s="5"/>
      <c r="AS114" s="5"/>
    </row>
    <row r="115" spans="1:45" s="2" customFormat="1" ht="15">
      <c r="A115" s="391"/>
      <c r="B115" s="392"/>
      <c r="C115" s="393"/>
      <c r="D115" s="393"/>
      <c r="E115" s="393"/>
      <c r="F115" s="393"/>
      <c r="G115" s="393"/>
      <c r="H115" s="394"/>
      <c r="I115" s="394"/>
      <c r="J115" s="394"/>
      <c r="K115" s="394"/>
      <c r="L115" s="394"/>
      <c r="M115" s="394"/>
      <c r="N115" s="313">
        <f>IF(IF(I115&lt;'Checklist Parameters'!$N$22,0,($I115-$L115))&lt;0,0,IF(I115&lt;'Checklist Parameters'!$N$22,0,($I115-$L115)))</f>
        <v>0</v>
      </c>
      <c r="O115" s="394"/>
      <c r="P115" s="395"/>
      <c r="Q115" s="316">
        <f t="shared" si="7"/>
        <v>0</v>
      </c>
      <c r="R115" s="87">
        <f t="shared" si="8"/>
        <v>0</v>
      </c>
      <c r="S115" s="87">
        <f>IF('Checklist Parameters'!$N$60&lt;0.2,0.2,'Checklist Parameters'!$N$60)</f>
        <v>0.7</v>
      </c>
      <c r="T115" s="88">
        <f>IF($O115="",IF('Checklist District ID'!$C$43="Y",MAX($R115:$S115)*$I115,SUM($R115:$S115)*$I115),IF(O115&gt;0,Q115*S115))</f>
        <v>0</v>
      </c>
      <c r="U115" s="88">
        <f>IF(Q115&gt;0,((I115-T115)*'Formula Matrix'!$E$41),0)</f>
        <v>0</v>
      </c>
      <c r="V115" s="88">
        <f t="shared" si="9"/>
        <v>0</v>
      </c>
      <c r="W115" s="88">
        <f>IF(V115&gt;0,(V115*'Checklist Parameters'!$N$35),0)</f>
        <v>0</v>
      </c>
      <c r="X115" s="85">
        <f t="shared" si="10"/>
        <v>0</v>
      </c>
      <c r="Y115" s="85">
        <f>IF('Checklist Parameters'!$N$102&lt;&gt;"",(I115/43560)*'Checklist Parameters'!$N$102,"N/A")</f>
        <v>0</v>
      </c>
      <c r="Z115" s="85" t="str">
        <f>IF('Checklist Parameters'!$N$58&lt;&gt;"",((I115*'Checklist Parameters'!$N$58)*'Checklist Parameters'!$N$35)/1000,"N/A")</f>
        <v>N/A</v>
      </c>
      <c r="AA115" s="85">
        <f>IF('Checklist Parameters'!$N$101&lt;&gt;"",IFERROR(I115/'Checklist Parameters'!$N$101,0),"N/A")</f>
        <v>0</v>
      </c>
      <c r="AB115" s="85" t="str">
        <f>IF('Checklist Parameters'!$N$43&lt;&gt;"",(I115*'Checklist Parameters'!$N$43)/1000,"N/A")</f>
        <v>N/A</v>
      </c>
      <c r="AC115" s="85">
        <f>IF('Checklist Parameters'!$N$16="",$X115,IF(AND('Checklist Parameters'!$N$16&lt;$X115,'Checklist Parameters'!$N$16&gt;=3),'Checklist Parameters'!$N$16,IF(AND('Checklist Parameters'!$N$16&lt;$X115,'Checklist Parameters'!$N$16&lt;3),0,$X115)))</f>
        <v>0</v>
      </c>
      <c r="AD115" s="85" t="str">
        <f>IF(AND(I115&lt;'Checklist Parameters'!$N$22,$I115&lt;&gt;0),"Y","")</f>
        <v/>
      </c>
      <c r="AE115" s="85" t="str">
        <f>IF($AD115="Y",0,IF('Checklist Parameters'!$N$25="","&lt;no limit&gt;",ROUNDDOWN((($I115-'Checklist Parameters'!$N$24)/'Checklist Parameters'!$N$25)+1,0)))</f>
        <v>&lt;no limit&gt;</v>
      </c>
      <c r="AF115" s="174">
        <f t="shared" si="11"/>
        <v>0</v>
      </c>
      <c r="AG115" s="85">
        <f t="shared" si="6"/>
        <v>0</v>
      </c>
      <c r="AH115" s="5"/>
      <c r="AI115" s="5"/>
      <c r="AJ115" s="5"/>
      <c r="AK115" s="5"/>
      <c r="AL115" s="5"/>
      <c r="AM115" s="5"/>
      <c r="AN115" s="5"/>
      <c r="AO115" s="5"/>
      <c r="AP115" s="5"/>
      <c r="AQ115" s="5"/>
      <c r="AR115" s="5"/>
      <c r="AS115" s="5"/>
    </row>
    <row r="116" spans="1:45" s="2" customFormat="1" ht="15">
      <c r="A116" s="391"/>
      <c r="B116" s="392"/>
      <c r="C116" s="393"/>
      <c r="D116" s="393"/>
      <c r="E116" s="393"/>
      <c r="F116" s="393"/>
      <c r="G116" s="393"/>
      <c r="H116" s="394"/>
      <c r="I116" s="394"/>
      <c r="J116" s="394"/>
      <c r="K116" s="394"/>
      <c r="L116" s="394"/>
      <c r="M116" s="394"/>
      <c r="N116" s="313">
        <f>IF(IF(I116&lt;'Checklist Parameters'!$N$22,0,($I116-$L116))&lt;0,0,IF(I116&lt;'Checklist Parameters'!$N$22,0,($I116-$L116)))</f>
        <v>0</v>
      </c>
      <c r="O116" s="394"/>
      <c r="P116" s="395"/>
      <c r="Q116" s="316">
        <f t="shared" si="7"/>
        <v>0</v>
      </c>
      <c r="R116" s="87">
        <f t="shared" si="8"/>
        <v>0</v>
      </c>
      <c r="S116" s="87">
        <f>IF('Checklist Parameters'!$N$60&lt;0.2,0.2,'Checklist Parameters'!$N$60)</f>
        <v>0.7</v>
      </c>
      <c r="T116" s="88">
        <f>IF($O116="",IF('Checklist District ID'!$C$43="Y",MAX($R116:$S116)*$I116,SUM($R116:$S116)*$I116),IF(O116&gt;0,Q116*S116))</f>
        <v>0</v>
      </c>
      <c r="U116" s="88">
        <f>IF(Q116&gt;0,((I116-T116)*'Formula Matrix'!$E$41),0)</f>
        <v>0</v>
      </c>
      <c r="V116" s="88">
        <f t="shared" si="9"/>
        <v>0</v>
      </c>
      <c r="W116" s="88">
        <f>IF(V116&gt;0,(V116*'Checklist Parameters'!$N$35),0)</f>
        <v>0</v>
      </c>
      <c r="X116" s="85">
        <f t="shared" si="10"/>
        <v>0</v>
      </c>
      <c r="Y116" s="85">
        <f>IF('Checklist Parameters'!$N$102&lt;&gt;"",(I116/43560)*'Checklist Parameters'!$N$102,"N/A")</f>
        <v>0</v>
      </c>
      <c r="Z116" s="85" t="str">
        <f>IF('Checklist Parameters'!$N$58&lt;&gt;"",((I116*'Checklist Parameters'!$N$58)*'Checklist Parameters'!$N$35)/1000,"N/A")</f>
        <v>N/A</v>
      </c>
      <c r="AA116" s="85">
        <f>IF('Checklist Parameters'!$N$101&lt;&gt;"",IFERROR(I116/'Checklist Parameters'!$N$101,0),"N/A")</f>
        <v>0</v>
      </c>
      <c r="AB116" s="85" t="str">
        <f>IF('Checklist Parameters'!$N$43&lt;&gt;"",(I116*'Checklist Parameters'!$N$43)/1000,"N/A")</f>
        <v>N/A</v>
      </c>
      <c r="AC116" s="85">
        <f>IF('Checklist Parameters'!$N$16="",$X116,IF(AND('Checklist Parameters'!$N$16&lt;$X116,'Checklist Parameters'!$N$16&gt;=3),'Checklist Parameters'!$N$16,IF(AND('Checklist Parameters'!$N$16&lt;$X116,'Checklist Parameters'!$N$16&lt;3),0,$X116)))</f>
        <v>0</v>
      </c>
      <c r="AD116" s="85" t="str">
        <f>IF(AND(I116&lt;'Checklist Parameters'!$N$22,$I116&lt;&gt;0),"Y","")</f>
        <v/>
      </c>
      <c r="AE116" s="85" t="str">
        <f>IF($AD116="Y",0,IF('Checklist Parameters'!$N$25="","&lt;no limit&gt;",ROUNDDOWN((($I116-'Checklist Parameters'!$N$24)/'Checklist Parameters'!$N$25)+1,0)))</f>
        <v>&lt;no limit&gt;</v>
      </c>
      <c r="AF116" s="174">
        <f t="shared" si="11"/>
        <v>0</v>
      </c>
      <c r="AG116" s="85">
        <f t="shared" si="6"/>
        <v>0</v>
      </c>
      <c r="AH116" s="5"/>
      <c r="AI116" s="5"/>
      <c r="AJ116" s="5"/>
      <c r="AK116" s="5"/>
      <c r="AL116" s="5"/>
      <c r="AM116" s="5"/>
      <c r="AN116" s="5"/>
      <c r="AO116" s="5"/>
      <c r="AP116" s="5"/>
      <c r="AQ116" s="5"/>
      <c r="AR116" s="5"/>
      <c r="AS116" s="5"/>
    </row>
    <row r="117" spans="1:45" s="2" customFormat="1" ht="15">
      <c r="A117" s="391"/>
      <c r="B117" s="392"/>
      <c r="C117" s="393"/>
      <c r="D117" s="393"/>
      <c r="E117" s="393"/>
      <c r="F117" s="393"/>
      <c r="G117" s="393"/>
      <c r="H117" s="394"/>
      <c r="I117" s="394"/>
      <c r="J117" s="394"/>
      <c r="K117" s="394"/>
      <c r="L117" s="394"/>
      <c r="M117" s="394"/>
      <c r="N117" s="313">
        <f>IF(IF(I117&lt;'Checklist Parameters'!$N$22,0,($I117-$L117))&lt;0,0,IF(I117&lt;'Checklist Parameters'!$N$22,0,($I117-$L117)))</f>
        <v>0</v>
      </c>
      <c r="O117" s="394"/>
      <c r="P117" s="395"/>
      <c r="Q117" s="316">
        <f t="shared" si="7"/>
        <v>0</v>
      </c>
      <c r="R117" s="87">
        <f t="shared" si="8"/>
        <v>0</v>
      </c>
      <c r="S117" s="87">
        <f>IF('Checklist Parameters'!$N$60&lt;0.2,0.2,'Checklist Parameters'!$N$60)</f>
        <v>0.7</v>
      </c>
      <c r="T117" s="88">
        <f>IF($O117="",IF('Checklist District ID'!$C$43="Y",MAX($R117:$S117)*$I117,SUM($R117:$S117)*$I117),IF(O117&gt;0,Q117*S117))</f>
        <v>0</v>
      </c>
      <c r="U117" s="88">
        <f>IF(Q117&gt;0,((I117-T117)*'Formula Matrix'!$E$41),0)</f>
        <v>0</v>
      </c>
      <c r="V117" s="88">
        <f t="shared" si="9"/>
        <v>0</v>
      </c>
      <c r="W117" s="88">
        <f>IF(V117&gt;0,(V117*'Checklist Parameters'!$N$35),0)</f>
        <v>0</v>
      </c>
      <c r="X117" s="85">
        <f t="shared" si="10"/>
        <v>0</v>
      </c>
      <c r="Y117" s="85">
        <f>IF('Checklist Parameters'!$N$102&lt;&gt;"",(I117/43560)*'Checklist Parameters'!$N$102,"N/A")</f>
        <v>0</v>
      </c>
      <c r="Z117" s="85" t="str">
        <f>IF('Checklist Parameters'!$N$58&lt;&gt;"",((I117*'Checklist Parameters'!$N$58)*'Checklist Parameters'!$N$35)/1000,"N/A")</f>
        <v>N/A</v>
      </c>
      <c r="AA117" s="85">
        <f>IF('Checklist Parameters'!$N$101&lt;&gt;"",IFERROR(I117/'Checklist Parameters'!$N$101,0),"N/A")</f>
        <v>0</v>
      </c>
      <c r="AB117" s="85" t="str">
        <f>IF('Checklist Parameters'!$N$43&lt;&gt;"",(I117*'Checklist Parameters'!$N$43)/1000,"N/A")</f>
        <v>N/A</v>
      </c>
      <c r="AC117" s="85">
        <f>IF('Checklist Parameters'!$N$16="",$X117,IF(AND('Checklist Parameters'!$N$16&lt;$X117,'Checklist Parameters'!$N$16&gt;=3),'Checklist Parameters'!$N$16,IF(AND('Checklist Parameters'!$N$16&lt;$X117,'Checklist Parameters'!$N$16&lt;3),0,$X117)))</f>
        <v>0</v>
      </c>
      <c r="AD117" s="85" t="str">
        <f>IF(AND(I117&lt;'Checklist Parameters'!$N$22,$I117&lt;&gt;0),"Y","")</f>
        <v/>
      </c>
      <c r="AE117" s="85" t="str">
        <f>IF($AD117="Y",0,IF('Checklist Parameters'!$N$25="","&lt;no limit&gt;",ROUNDDOWN((($I117-'Checklist Parameters'!$N$24)/'Checklist Parameters'!$N$25)+1,0)))</f>
        <v>&lt;no limit&gt;</v>
      </c>
      <c r="AF117" s="174">
        <f t="shared" si="11"/>
        <v>0</v>
      </c>
      <c r="AG117" s="85">
        <f t="shared" si="6"/>
        <v>0</v>
      </c>
      <c r="AH117" s="5"/>
      <c r="AI117" s="5"/>
      <c r="AJ117" s="5"/>
      <c r="AK117" s="5"/>
      <c r="AL117" s="5"/>
      <c r="AM117" s="5"/>
      <c r="AN117" s="5"/>
      <c r="AO117" s="5"/>
      <c r="AP117" s="5"/>
      <c r="AQ117" s="5"/>
      <c r="AR117" s="5"/>
      <c r="AS117" s="5"/>
    </row>
    <row r="118" spans="1:45" s="2" customFormat="1" ht="15">
      <c r="A118" s="391"/>
      <c r="B118" s="392"/>
      <c r="C118" s="393"/>
      <c r="D118" s="393"/>
      <c r="E118" s="393"/>
      <c r="F118" s="393"/>
      <c r="G118" s="393"/>
      <c r="H118" s="394"/>
      <c r="I118" s="394"/>
      <c r="J118" s="394"/>
      <c r="K118" s="394"/>
      <c r="L118" s="394"/>
      <c r="M118" s="394"/>
      <c r="N118" s="313">
        <f>IF(IF(I118&lt;'Checklist Parameters'!$N$22,0,($I118-$L118))&lt;0,0,IF(I118&lt;'Checklist Parameters'!$N$22,0,($I118-$L118)))</f>
        <v>0</v>
      </c>
      <c r="O118" s="394"/>
      <c r="P118" s="395"/>
      <c r="Q118" s="316">
        <f t="shared" si="7"/>
        <v>0</v>
      </c>
      <c r="R118" s="87">
        <f t="shared" si="8"/>
        <v>0</v>
      </c>
      <c r="S118" s="87">
        <f>IF('Checklist Parameters'!$N$60&lt;0.2,0.2,'Checklist Parameters'!$N$60)</f>
        <v>0.7</v>
      </c>
      <c r="T118" s="88">
        <f>IF($O118="",IF('Checklist District ID'!$C$43="Y",MAX($R118:$S118)*$I118,SUM($R118:$S118)*$I118),IF(O118&gt;0,Q118*S118))</f>
        <v>0</v>
      </c>
      <c r="U118" s="88">
        <f>IF(Q118&gt;0,((I118-T118)*'Formula Matrix'!$E$41),0)</f>
        <v>0</v>
      </c>
      <c r="V118" s="88">
        <f t="shared" si="9"/>
        <v>0</v>
      </c>
      <c r="W118" s="88">
        <f>IF(V118&gt;0,(V118*'Checklist Parameters'!$N$35),0)</f>
        <v>0</v>
      </c>
      <c r="X118" s="85">
        <f t="shared" si="10"/>
        <v>0</v>
      </c>
      <c r="Y118" s="85">
        <f>IF('Checklist Parameters'!$N$102&lt;&gt;"",(I118/43560)*'Checklist Parameters'!$N$102,"N/A")</f>
        <v>0</v>
      </c>
      <c r="Z118" s="85" t="str">
        <f>IF('Checklist Parameters'!$N$58&lt;&gt;"",((I118*'Checklist Parameters'!$N$58)*'Checklist Parameters'!$N$35)/1000,"N/A")</f>
        <v>N/A</v>
      </c>
      <c r="AA118" s="85">
        <f>IF('Checklist Parameters'!$N$101&lt;&gt;"",IFERROR(I118/'Checklist Parameters'!$N$101,0),"N/A")</f>
        <v>0</v>
      </c>
      <c r="AB118" s="85" t="str">
        <f>IF('Checklist Parameters'!$N$43&lt;&gt;"",(I118*'Checklist Parameters'!$N$43)/1000,"N/A")</f>
        <v>N/A</v>
      </c>
      <c r="AC118" s="85">
        <f>IF('Checklist Parameters'!$N$16="",$X118,IF(AND('Checklist Parameters'!$N$16&lt;$X118,'Checklist Parameters'!$N$16&gt;=3),'Checklist Parameters'!$N$16,IF(AND('Checklist Parameters'!$N$16&lt;$X118,'Checklist Parameters'!$N$16&lt;3),0,$X118)))</f>
        <v>0</v>
      </c>
      <c r="AD118" s="85" t="str">
        <f>IF(AND(I118&lt;'Checklist Parameters'!$N$22,$I118&lt;&gt;0),"Y","")</f>
        <v/>
      </c>
      <c r="AE118" s="85" t="str">
        <f>IF($AD118="Y",0,IF('Checklist Parameters'!$N$25="","&lt;no limit&gt;",ROUNDDOWN((($I118-'Checklist Parameters'!$N$24)/'Checklist Parameters'!$N$25)+1,0)))</f>
        <v>&lt;no limit&gt;</v>
      </c>
      <c r="AF118" s="174">
        <f t="shared" si="11"/>
        <v>0</v>
      </c>
      <c r="AG118" s="85">
        <f t="shared" si="6"/>
        <v>0</v>
      </c>
      <c r="AH118" s="5"/>
      <c r="AI118" s="5"/>
      <c r="AJ118" s="5"/>
      <c r="AK118" s="5"/>
      <c r="AL118" s="5"/>
      <c r="AM118" s="5"/>
      <c r="AN118" s="5"/>
      <c r="AO118" s="5"/>
      <c r="AP118" s="5"/>
      <c r="AQ118" s="5"/>
      <c r="AR118" s="5"/>
      <c r="AS118" s="5"/>
    </row>
    <row r="119" spans="1:45" s="2" customFormat="1" ht="15">
      <c r="A119" s="391"/>
      <c r="B119" s="392"/>
      <c r="C119" s="393"/>
      <c r="D119" s="393"/>
      <c r="E119" s="393"/>
      <c r="F119" s="393"/>
      <c r="G119" s="393"/>
      <c r="H119" s="394"/>
      <c r="I119" s="394"/>
      <c r="J119" s="394"/>
      <c r="K119" s="394"/>
      <c r="L119" s="394"/>
      <c r="M119" s="394"/>
      <c r="N119" s="313">
        <f>IF(IF(I119&lt;'Checklist Parameters'!$N$22,0,($I119-$L119))&lt;0,0,IF(I119&lt;'Checklist Parameters'!$N$22,0,($I119-$L119)))</f>
        <v>0</v>
      </c>
      <c r="O119" s="394"/>
      <c r="P119" s="395"/>
      <c r="Q119" s="316">
        <f t="shared" si="7"/>
        <v>0</v>
      </c>
      <c r="R119" s="87">
        <f t="shared" si="8"/>
        <v>0</v>
      </c>
      <c r="S119" s="87">
        <f>IF('Checklist Parameters'!$N$60&lt;0.2,0.2,'Checklist Parameters'!$N$60)</f>
        <v>0.7</v>
      </c>
      <c r="T119" s="88">
        <f>IF($O119="",IF('Checklist District ID'!$C$43="Y",MAX($R119:$S119)*$I119,SUM($R119:$S119)*$I119),IF(O119&gt;0,Q119*S119))</f>
        <v>0</v>
      </c>
      <c r="U119" s="88">
        <f>IF(Q119&gt;0,((I119-T119)*'Formula Matrix'!$E$41),0)</f>
        <v>0</v>
      </c>
      <c r="V119" s="88">
        <f t="shared" si="9"/>
        <v>0</v>
      </c>
      <c r="W119" s="88">
        <f>IF(V119&gt;0,(V119*'Checklist Parameters'!$N$35),0)</f>
        <v>0</v>
      </c>
      <c r="X119" s="85">
        <f t="shared" si="10"/>
        <v>0</v>
      </c>
      <c r="Y119" s="85">
        <f>IF('Checklist Parameters'!$N$102&lt;&gt;"",(I119/43560)*'Checklist Parameters'!$N$102,"N/A")</f>
        <v>0</v>
      </c>
      <c r="Z119" s="85" t="str">
        <f>IF('Checklist Parameters'!$N$58&lt;&gt;"",((I119*'Checklist Parameters'!$N$58)*'Checklist Parameters'!$N$35)/1000,"N/A")</f>
        <v>N/A</v>
      </c>
      <c r="AA119" s="85">
        <f>IF('Checklist Parameters'!$N$101&lt;&gt;"",IFERROR(I119/'Checklist Parameters'!$N$101,0),"N/A")</f>
        <v>0</v>
      </c>
      <c r="AB119" s="85" t="str">
        <f>IF('Checklist Parameters'!$N$43&lt;&gt;"",(I119*'Checklist Parameters'!$N$43)/1000,"N/A")</f>
        <v>N/A</v>
      </c>
      <c r="AC119" s="85">
        <f>IF('Checklist Parameters'!$N$16="",$X119,IF(AND('Checklist Parameters'!$N$16&lt;$X119,'Checklist Parameters'!$N$16&gt;=3),'Checklist Parameters'!$N$16,IF(AND('Checklist Parameters'!$N$16&lt;$X119,'Checklist Parameters'!$N$16&lt;3),0,$X119)))</f>
        <v>0</v>
      </c>
      <c r="AD119" s="85" t="str">
        <f>IF(AND(I119&lt;'Checklist Parameters'!$N$22,$I119&lt;&gt;0),"Y","")</f>
        <v/>
      </c>
      <c r="AE119" s="85" t="str">
        <f>IF($AD119="Y",0,IF('Checklist Parameters'!$N$25="","&lt;no limit&gt;",ROUNDDOWN((($I119-'Checklist Parameters'!$N$24)/'Checklist Parameters'!$N$25)+1,0)))</f>
        <v>&lt;no limit&gt;</v>
      </c>
      <c r="AF119" s="174">
        <f t="shared" si="11"/>
        <v>0</v>
      </c>
      <c r="AG119" s="85">
        <f t="shared" si="6"/>
        <v>0</v>
      </c>
      <c r="AH119" s="5"/>
      <c r="AI119" s="5"/>
      <c r="AJ119" s="5"/>
      <c r="AK119" s="5"/>
      <c r="AL119" s="5"/>
      <c r="AM119" s="5"/>
      <c r="AN119" s="5"/>
      <c r="AO119" s="5"/>
      <c r="AP119" s="5"/>
      <c r="AQ119" s="5"/>
      <c r="AR119" s="5"/>
      <c r="AS119" s="5"/>
    </row>
    <row r="120" spans="1:45" s="2" customFormat="1" ht="15">
      <c r="A120" s="391"/>
      <c r="B120" s="392"/>
      <c r="C120" s="393"/>
      <c r="D120" s="393"/>
      <c r="E120" s="393"/>
      <c r="F120" s="393"/>
      <c r="G120" s="393"/>
      <c r="H120" s="394"/>
      <c r="I120" s="394"/>
      <c r="J120" s="394"/>
      <c r="K120" s="394"/>
      <c r="L120" s="394"/>
      <c r="M120" s="394"/>
      <c r="N120" s="313">
        <f>IF(IF(I120&lt;'Checklist Parameters'!$N$22,0,($I120-$L120))&lt;0,0,IF(I120&lt;'Checklist Parameters'!$N$22,0,($I120-$L120)))</f>
        <v>0</v>
      </c>
      <c r="O120" s="394"/>
      <c r="P120" s="395"/>
      <c r="Q120" s="316">
        <f t="shared" si="7"/>
        <v>0</v>
      </c>
      <c r="R120" s="87">
        <f t="shared" si="8"/>
        <v>0</v>
      </c>
      <c r="S120" s="87">
        <f>IF('Checklist Parameters'!$N$60&lt;0.2,0.2,'Checklist Parameters'!$N$60)</f>
        <v>0.7</v>
      </c>
      <c r="T120" s="88">
        <f>IF($O120="",IF('Checklist District ID'!$C$43="Y",MAX($R120:$S120)*$I120,SUM($R120:$S120)*$I120),IF(O120&gt;0,Q120*S120))</f>
        <v>0</v>
      </c>
      <c r="U120" s="88">
        <f>IF(Q120&gt;0,((I120-T120)*'Formula Matrix'!$E$41),0)</f>
        <v>0</v>
      </c>
      <c r="V120" s="88">
        <f t="shared" si="9"/>
        <v>0</v>
      </c>
      <c r="W120" s="88">
        <f>IF(V120&gt;0,(V120*'Checklist Parameters'!$N$35),0)</f>
        <v>0</v>
      </c>
      <c r="X120" s="85">
        <f t="shared" si="10"/>
        <v>0</v>
      </c>
      <c r="Y120" s="85">
        <f>IF('Checklist Parameters'!$N$102&lt;&gt;"",(I120/43560)*'Checklist Parameters'!$N$102,"N/A")</f>
        <v>0</v>
      </c>
      <c r="Z120" s="85" t="str">
        <f>IF('Checklist Parameters'!$N$58&lt;&gt;"",((I120*'Checklist Parameters'!$N$58)*'Checklist Parameters'!$N$35)/1000,"N/A")</f>
        <v>N/A</v>
      </c>
      <c r="AA120" s="85">
        <f>IF('Checklist Parameters'!$N$101&lt;&gt;"",IFERROR(I120/'Checklist Parameters'!$N$101,0),"N/A")</f>
        <v>0</v>
      </c>
      <c r="AB120" s="85" t="str">
        <f>IF('Checklist Parameters'!$N$43&lt;&gt;"",(I120*'Checklist Parameters'!$N$43)/1000,"N/A")</f>
        <v>N/A</v>
      </c>
      <c r="AC120" s="85">
        <f>IF('Checklist Parameters'!$N$16="",$X120,IF(AND('Checklist Parameters'!$N$16&lt;$X120,'Checklist Parameters'!$N$16&gt;=3),'Checklist Parameters'!$N$16,IF(AND('Checklist Parameters'!$N$16&lt;$X120,'Checklist Parameters'!$N$16&lt;3),0,$X120)))</f>
        <v>0</v>
      </c>
      <c r="AD120" s="85" t="str">
        <f>IF(AND(I120&lt;'Checklist Parameters'!$N$22,$I120&lt;&gt;0),"Y","")</f>
        <v/>
      </c>
      <c r="AE120" s="85" t="str">
        <f>IF($AD120="Y",0,IF('Checklist Parameters'!$N$25="","&lt;no limit&gt;",ROUNDDOWN((($I120-'Checklist Parameters'!$N$24)/'Checklist Parameters'!$N$25)+1,0)))</f>
        <v>&lt;no limit&gt;</v>
      </c>
      <c r="AF120" s="174">
        <f t="shared" si="11"/>
        <v>0</v>
      </c>
      <c r="AG120" s="85">
        <f t="shared" si="6"/>
        <v>0</v>
      </c>
      <c r="AH120" s="5"/>
      <c r="AI120" s="5"/>
      <c r="AJ120" s="5"/>
      <c r="AK120" s="5"/>
      <c r="AL120" s="5"/>
      <c r="AM120" s="5"/>
      <c r="AN120" s="5"/>
      <c r="AO120" s="5"/>
      <c r="AP120" s="5"/>
      <c r="AQ120" s="5"/>
      <c r="AR120" s="5"/>
      <c r="AS120" s="5"/>
    </row>
    <row r="121" spans="1:45" s="2" customFormat="1" ht="15">
      <c r="A121" s="391"/>
      <c r="B121" s="392"/>
      <c r="C121" s="393"/>
      <c r="D121" s="393"/>
      <c r="E121" s="393"/>
      <c r="F121" s="393"/>
      <c r="G121" s="393"/>
      <c r="H121" s="394"/>
      <c r="I121" s="394"/>
      <c r="J121" s="394"/>
      <c r="K121" s="394"/>
      <c r="L121" s="394"/>
      <c r="M121" s="394"/>
      <c r="N121" s="313">
        <f>IF(IF(I121&lt;'Checklist Parameters'!$N$22,0,($I121-$L121))&lt;0,0,IF(I121&lt;'Checklist Parameters'!$N$22,0,($I121-$L121)))</f>
        <v>0</v>
      </c>
      <c r="O121" s="394"/>
      <c r="P121" s="395"/>
      <c r="Q121" s="316">
        <f t="shared" si="7"/>
        <v>0</v>
      </c>
      <c r="R121" s="87">
        <f t="shared" si="8"/>
        <v>0</v>
      </c>
      <c r="S121" s="87">
        <f>IF('Checklist Parameters'!$N$60&lt;0.2,0.2,'Checklist Parameters'!$N$60)</f>
        <v>0.7</v>
      </c>
      <c r="T121" s="88">
        <f>IF($O121="",IF('Checklist District ID'!$C$43="Y",MAX($R121:$S121)*$I121,SUM($R121:$S121)*$I121),IF(O121&gt;0,Q121*S121))</f>
        <v>0</v>
      </c>
      <c r="U121" s="88">
        <f>IF(Q121&gt;0,((I121-T121)*'Formula Matrix'!$E$41),0)</f>
        <v>0</v>
      </c>
      <c r="V121" s="88">
        <f t="shared" si="9"/>
        <v>0</v>
      </c>
      <c r="W121" s="88">
        <f>IF(V121&gt;0,(V121*'Checklist Parameters'!$N$35),0)</f>
        <v>0</v>
      </c>
      <c r="X121" s="85">
        <f t="shared" si="10"/>
        <v>0</v>
      </c>
      <c r="Y121" s="85">
        <f>IF('Checklist Parameters'!$N$102&lt;&gt;"",(I121/43560)*'Checklist Parameters'!$N$102,"N/A")</f>
        <v>0</v>
      </c>
      <c r="Z121" s="85" t="str">
        <f>IF('Checklist Parameters'!$N$58&lt;&gt;"",((I121*'Checklist Parameters'!$N$58)*'Checklist Parameters'!$N$35)/1000,"N/A")</f>
        <v>N/A</v>
      </c>
      <c r="AA121" s="85">
        <f>IF('Checklist Parameters'!$N$101&lt;&gt;"",IFERROR(I121/'Checklist Parameters'!$N$101,0),"N/A")</f>
        <v>0</v>
      </c>
      <c r="AB121" s="85" t="str">
        <f>IF('Checklist Parameters'!$N$43&lt;&gt;"",(I121*'Checklist Parameters'!$N$43)/1000,"N/A")</f>
        <v>N/A</v>
      </c>
      <c r="AC121" s="85">
        <f>IF('Checklist Parameters'!$N$16="",$X121,IF(AND('Checklist Parameters'!$N$16&lt;$X121,'Checklist Parameters'!$N$16&gt;=3),'Checklist Parameters'!$N$16,IF(AND('Checklist Parameters'!$N$16&lt;$X121,'Checklist Parameters'!$N$16&lt;3),0,$X121)))</f>
        <v>0</v>
      </c>
      <c r="AD121" s="85" t="str">
        <f>IF(AND(I121&lt;'Checklist Parameters'!$N$22,$I121&lt;&gt;0),"Y","")</f>
        <v/>
      </c>
      <c r="AE121" s="85" t="str">
        <f>IF($AD121="Y",0,IF('Checklist Parameters'!$N$25="","&lt;no limit&gt;",ROUNDDOWN((($I121-'Checklist Parameters'!$N$24)/'Checklist Parameters'!$N$25)+1,0)))</f>
        <v>&lt;no limit&gt;</v>
      </c>
      <c r="AF121" s="174">
        <f t="shared" si="11"/>
        <v>0</v>
      </c>
      <c r="AG121" s="85">
        <f t="shared" si="6"/>
        <v>0</v>
      </c>
      <c r="AH121" s="5"/>
      <c r="AI121" s="5"/>
      <c r="AJ121" s="5"/>
      <c r="AK121" s="5"/>
      <c r="AL121" s="5"/>
      <c r="AM121" s="5"/>
      <c r="AN121" s="5"/>
      <c r="AO121" s="5"/>
      <c r="AP121" s="5"/>
      <c r="AQ121" s="5"/>
      <c r="AR121" s="5"/>
      <c r="AS121" s="5"/>
    </row>
    <row r="122" spans="1:45" s="2" customFormat="1" ht="15">
      <c r="A122" s="391"/>
      <c r="B122" s="392"/>
      <c r="C122" s="393"/>
      <c r="D122" s="393"/>
      <c r="E122" s="393"/>
      <c r="F122" s="393"/>
      <c r="G122" s="393"/>
      <c r="H122" s="394"/>
      <c r="I122" s="394"/>
      <c r="J122" s="394"/>
      <c r="K122" s="394"/>
      <c r="L122" s="394"/>
      <c r="M122" s="394"/>
      <c r="N122" s="313">
        <f>IF(IF(I122&lt;'Checklist Parameters'!$N$22,0,($I122-$L122))&lt;0,0,IF(I122&lt;'Checklist Parameters'!$N$22,0,($I122-$L122)))</f>
        <v>0</v>
      </c>
      <c r="O122" s="394"/>
      <c r="P122" s="395"/>
      <c r="Q122" s="316">
        <f t="shared" si="7"/>
        <v>0</v>
      </c>
      <c r="R122" s="87">
        <f t="shared" si="8"/>
        <v>0</v>
      </c>
      <c r="S122" s="87">
        <f>IF('Checklist Parameters'!$N$60&lt;0.2,0.2,'Checklist Parameters'!$N$60)</f>
        <v>0.7</v>
      </c>
      <c r="T122" s="88">
        <f>IF($O122="",IF('Checklist District ID'!$C$43="Y",MAX($R122:$S122)*$I122,SUM($R122:$S122)*$I122),IF(O122&gt;0,Q122*S122))</f>
        <v>0</v>
      </c>
      <c r="U122" s="88">
        <f>IF(Q122&gt;0,((I122-T122)*'Formula Matrix'!$E$41),0)</f>
        <v>0</v>
      </c>
      <c r="V122" s="88">
        <f t="shared" si="9"/>
        <v>0</v>
      </c>
      <c r="W122" s="88">
        <f>IF(V122&gt;0,(V122*'Checklist Parameters'!$N$35),0)</f>
        <v>0</v>
      </c>
      <c r="X122" s="85">
        <f t="shared" si="10"/>
        <v>0</v>
      </c>
      <c r="Y122" s="85">
        <f>IF('Checklist Parameters'!$N$102&lt;&gt;"",(I122/43560)*'Checklist Parameters'!$N$102,"N/A")</f>
        <v>0</v>
      </c>
      <c r="Z122" s="85" t="str">
        <f>IF('Checklist Parameters'!$N$58&lt;&gt;"",((I122*'Checklist Parameters'!$N$58)*'Checklist Parameters'!$N$35)/1000,"N/A")</f>
        <v>N/A</v>
      </c>
      <c r="AA122" s="85">
        <f>IF('Checklist Parameters'!$N$101&lt;&gt;"",IFERROR(I122/'Checklist Parameters'!$N$101,0),"N/A")</f>
        <v>0</v>
      </c>
      <c r="AB122" s="85" t="str">
        <f>IF('Checklist Parameters'!$N$43&lt;&gt;"",(I122*'Checklist Parameters'!$N$43)/1000,"N/A")</f>
        <v>N/A</v>
      </c>
      <c r="AC122" s="85">
        <f>IF('Checklist Parameters'!$N$16="",$X122,IF(AND('Checklist Parameters'!$N$16&lt;$X122,'Checklist Parameters'!$N$16&gt;=3),'Checklist Parameters'!$N$16,IF(AND('Checklist Parameters'!$N$16&lt;$X122,'Checklist Parameters'!$N$16&lt;3),0,$X122)))</f>
        <v>0</v>
      </c>
      <c r="AD122" s="85" t="str">
        <f>IF(AND(I122&lt;'Checklist Parameters'!$N$22,$I122&lt;&gt;0),"Y","")</f>
        <v/>
      </c>
      <c r="AE122" s="85" t="str">
        <f>IF($AD122="Y",0,IF('Checklist Parameters'!$N$25="","&lt;no limit&gt;",ROUNDDOWN((($I122-'Checklist Parameters'!$N$24)/'Checklist Parameters'!$N$25)+1,0)))</f>
        <v>&lt;no limit&gt;</v>
      </c>
      <c r="AF122" s="174">
        <f t="shared" si="11"/>
        <v>0</v>
      </c>
      <c r="AG122" s="85">
        <f t="shared" si="6"/>
        <v>0</v>
      </c>
      <c r="AH122" s="5"/>
      <c r="AI122" s="5"/>
      <c r="AJ122" s="5"/>
      <c r="AK122" s="5"/>
      <c r="AL122" s="5"/>
      <c r="AM122" s="5"/>
      <c r="AN122" s="5"/>
      <c r="AO122" s="5"/>
      <c r="AP122" s="5"/>
      <c r="AQ122" s="5"/>
      <c r="AR122" s="5"/>
      <c r="AS122" s="5"/>
    </row>
    <row r="123" spans="1:45" s="2" customFormat="1" ht="15">
      <c r="A123" s="391"/>
      <c r="B123" s="392"/>
      <c r="C123" s="393"/>
      <c r="D123" s="393"/>
      <c r="E123" s="393"/>
      <c r="F123" s="393"/>
      <c r="G123" s="393"/>
      <c r="H123" s="394"/>
      <c r="I123" s="394"/>
      <c r="J123" s="394"/>
      <c r="K123" s="394"/>
      <c r="L123" s="394"/>
      <c r="M123" s="394"/>
      <c r="N123" s="313">
        <f>IF(IF(I123&lt;'Checklist Parameters'!$N$22,0,($I123-$L123))&lt;0,0,IF(I123&lt;'Checklist Parameters'!$N$22,0,($I123-$L123)))</f>
        <v>0</v>
      </c>
      <c r="O123" s="394"/>
      <c r="P123" s="395"/>
      <c r="Q123" s="316">
        <f t="shared" si="7"/>
        <v>0</v>
      </c>
      <c r="R123" s="87">
        <f t="shared" si="8"/>
        <v>0</v>
      </c>
      <c r="S123" s="87">
        <f>IF('Checklist Parameters'!$N$60&lt;0.2,0.2,'Checklist Parameters'!$N$60)</f>
        <v>0.7</v>
      </c>
      <c r="T123" s="88">
        <f>IF($O123="",IF('Checklist District ID'!$C$43="Y",MAX($R123:$S123)*$I123,SUM($R123:$S123)*$I123),IF(O123&gt;0,Q123*S123))</f>
        <v>0</v>
      </c>
      <c r="U123" s="88">
        <f>IF(Q123&gt;0,((I123-T123)*'Formula Matrix'!$E$41),0)</f>
        <v>0</v>
      </c>
      <c r="V123" s="88">
        <f t="shared" si="9"/>
        <v>0</v>
      </c>
      <c r="W123" s="88">
        <f>IF(V123&gt;0,(V123*'Checklist Parameters'!$N$35),0)</f>
        <v>0</v>
      </c>
      <c r="X123" s="85">
        <f t="shared" si="10"/>
        <v>0</v>
      </c>
      <c r="Y123" s="85">
        <f>IF('Checklist Parameters'!$N$102&lt;&gt;"",(I123/43560)*'Checklist Parameters'!$N$102,"N/A")</f>
        <v>0</v>
      </c>
      <c r="Z123" s="85" t="str">
        <f>IF('Checklist Parameters'!$N$58&lt;&gt;"",((I123*'Checklist Parameters'!$N$58)*'Checklist Parameters'!$N$35)/1000,"N/A")</f>
        <v>N/A</v>
      </c>
      <c r="AA123" s="85">
        <f>IF('Checklist Parameters'!$N$101&lt;&gt;"",IFERROR(I123/'Checklist Parameters'!$N$101,0),"N/A")</f>
        <v>0</v>
      </c>
      <c r="AB123" s="85" t="str">
        <f>IF('Checklist Parameters'!$N$43&lt;&gt;"",(I123*'Checklist Parameters'!$N$43)/1000,"N/A")</f>
        <v>N/A</v>
      </c>
      <c r="AC123" s="85">
        <f>IF('Checklist Parameters'!$N$16="",$X123,IF(AND('Checklist Parameters'!$N$16&lt;$X123,'Checklist Parameters'!$N$16&gt;=3),'Checklist Parameters'!$N$16,IF(AND('Checklist Parameters'!$N$16&lt;$X123,'Checklist Parameters'!$N$16&lt;3),0,$X123)))</f>
        <v>0</v>
      </c>
      <c r="AD123" s="85" t="str">
        <f>IF(AND(I123&lt;'Checklist Parameters'!$N$22,$I123&lt;&gt;0),"Y","")</f>
        <v/>
      </c>
      <c r="AE123" s="85" t="str">
        <f>IF($AD123="Y",0,IF('Checklist Parameters'!$N$25="","&lt;no limit&gt;",ROUNDDOWN((($I123-'Checklist Parameters'!$N$24)/'Checklist Parameters'!$N$25)+1,0)))</f>
        <v>&lt;no limit&gt;</v>
      </c>
      <c r="AF123" s="174">
        <f t="shared" si="11"/>
        <v>0</v>
      </c>
      <c r="AG123" s="85">
        <f t="shared" si="6"/>
        <v>0</v>
      </c>
      <c r="AH123" s="5"/>
      <c r="AI123" s="5"/>
      <c r="AJ123" s="5"/>
      <c r="AK123" s="5"/>
      <c r="AL123" s="5"/>
      <c r="AM123" s="5"/>
      <c r="AN123" s="5"/>
      <c r="AO123" s="5"/>
      <c r="AP123" s="5"/>
      <c r="AQ123" s="5"/>
      <c r="AR123" s="5"/>
      <c r="AS123" s="5"/>
    </row>
    <row r="124" spans="1:45" s="2" customFormat="1" ht="15">
      <c r="A124" s="391"/>
      <c r="B124" s="392"/>
      <c r="C124" s="393"/>
      <c r="D124" s="393"/>
      <c r="E124" s="393"/>
      <c r="F124" s="393"/>
      <c r="G124" s="393"/>
      <c r="H124" s="394"/>
      <c r="I124" s="394"/>
      <c r="J124" s="394"/>
      <c r="K124" s="394"/>
      <c r="L124" s="394"/>
      <c r="M124" s="394"/>
      <c r="N124" s="313">
        <f>IF(IF(I124&lt;'Checklist Parameters'!$N$22,0,($I124-$L124))&lt;0,0,IF(I124&lt;'Checklist Parameters'!$N$22,0,($I124-$L124)))</f>
        <v>0</v>
      </c>
      <c r="O124" s="394"/>
      <c r="P124" s="395"/>
      <c r="Q124" s="316">
        <f t="shared" si="7"/>
        <v>0</v>
      </c>
      <c r="R124" s="87">
        <f t="shared" si="8"/>
        <v>0</v>
      </c>
      <c r="S124" s="87">
        <f>IF('Checklist Parameters'!$N$60&lt;0.2,0.2,'Checklist Parameters'!$N$60)</f>
        <v>0.7</v>
      </c>
      <c r="T124" s="88">
        <f>IF($O124="",IF('Checklist District ID'!$C$43="Y",MAX($R124:$S124)*$I124,SUM($R124:$S124)*$I124),IF(O124&gt;0,Q124*S124))</f>
        <v>0</v>
      </c>
      <c r="U124" s="88">
        <f>IF(Q124&gt;0,((I124-T124)*'Formula Matrix'!$E$41),0)</f>
        <v>0</v>
      </c>
      <c r="V124" s="88">
        <f t="shared" si="9"/>
        <v>0</v>
      </c>
      <c r="W124" s="88">
        <f>IF(V124&gt;0,(V124*'Checklist Parameters'!$N$35),0)</f>
        <v>0</v>
      </c>
      <c r="X124" s="85">
        <f t="shared" si="10"/>
        <v>0</v>
      </c>
      <c r="Y124" s="85">
        <f>IF('Checklist Parameters'!$N$102&lt;&gt;"",(I124/43560)*'Checklist Parameters'!$N$102,"N/A")</f>
        <v>0</v>
      </c>
      <c r="Z124" s="85" t="str">
        <f>IF('Checklist Parameters'!$N$58&lt;&gt;"",((I124*'Checklist Parameters'!$N$58)*'Checklist Parameters'!$N$35)/1000,"N/A")</f>
        <v>N/A</v>
      </c>
      <c r="AA124" s="85">
        <f>IF('Checklist Parameters'!$N$101&lt;&gt;"",IFERROR(I124/'Checklist Parameters'!$N$101,0),"N/A")</f>
        <v>0</v>
      </c>
      <c r="AB124" s="85" t="str">
        <f>IF('Checklist Parameters'!$N$43&lt;&gt;"",(I124*'Checklist Parameters'!$N$43)/1000,"N/A")</f>
        <v>N/A</v>
      </c>
      <c r="AC124" s="85">
        <f>IF('Checklist Parameters'!$N$16="",$X124,IF(AND('Checklist Parameters'!$N$16&lt;$X124,'Checklist Parameters'!$N$16&gt;=3),'Checklist Parameters'!$N$16,IF(AND('Checklist Parameters'!$N$16&lt;$X124,'Checklist Parameters'!$N$16&lt;3),0,$X124)))</f>
        <v>0</v>
      </c>
      <c r="AD124" s="85" t="str">
        <f>IF(AND(I124&lt;'Checklist Parameters'!$N$22,$I124&lt;&gt;0),"Y","")</f>
        <v/>
      </c>
      <c r="AE124" s="85" t="str">
        <f>IF($AD124="Y",0,IF('Checklist Parameters'!$N$25="","&lt;no limit&gt;",ROUNDDOWN((($I124-'Checklist Parameters'!$N$24)/'Checklist Parameters'!$N$25)+1,0)))</f>
        <v>&lt;no limit&gt;</v>
      </c>
      <c r="AF124" s="174">
        <f t="shared" si="11"/>
        <v>0</v>
      </c>
      <c r="AG124" s="85">
        <f t="shared" si="6"/>
        <v>0</v>
      </c>
      <c r="AH124" s="5"/>
      <c r="AI124" s="5"/>
      <c r="AJ124" s="5"/>
      <c r="AK124" s="5"/>
      <c r="AL124" s="5"/>
      <c r="AM124" s="5"/>
      <c r="AN124" s="5"/>
      <c r="AO124" s="5"/>
      <c r="AP124" s="5"/>
      <c r="AQ124" s="5"/>
      <c r="AR124" s="5"/>
      <c r="AS124" s="5"/>
    </row>
    <row r="125" spans="1:45" s="2" customFormat="1" ht="15">
      <c r="A125" s="391"/>
      <c r="B125" s="392"/>
      <c r="C125" s="393"/>
      <c r="D125" s="393"/>
      <c r="E125" s="393"/>
      <c r="F125" s="393"/>
      <c r="G125" s="393"/>
      <c r="H125" s="394"/>
      <c r="I125" s="394"/>
      <c r="J125" s="394"/>
      <c r="K125" s="394"/>
      <c r="L125" s="394"/>
      <c r="M125" s="394"/>
      <c r="N125" s="313">
        <f>IF(IF(I125&lt;'Checklist Parameters'!$N$22,0,($I125-$L125))&lt;0,0,IF(I125&lt;'Checklist Parameters'!$N$22,0,($I125-$L125)))</f>
        <v>0</v>
      </c>
      <c r="O125" s="394"/>
      <c r="P125" s="395"/>
      <c r="Q125" s="316">
        <f t="shared" si="7"/>
        <v>0</v>
      </c>
      <c r="R125" s="87">
        <f t="shared" si="8"/>
        <v>0</v>
      </c>
      <c r="S125" s="87">
        <f>IF('Checklist Parameters'!$N$60&lt;0.2,0.2,'Checklist Parameters'!$N$60)</f>
        <v>0.7</v>
      </c>
      <c r="T125" s="88">
        <f>IF($O125="",IF('Checklist District ID'!$C$43="Y",MAX($R125:$S125)*$I125,SUM($R125:$S125)*$I125),IF(O125&gt;0,Q125*S125))</f>
        <v>0</v>
      </c>
      <c r="U125" s="88">
        <f>IF(Q125&gt;0,((I125-T125)*'Formula Matrix'!$E$41),0)</f>
        <v>0</v>
      </c>
      <c r="V125" s="88">
        <f t="shared" si="9"/>
        <v>0</v>
      </c>
      <c r="W125" s="88">
        <f>IF(V125&gt;0,(V125*'Checklist Parameters'!$N$35),0)</f>
        <v>0</v>
      </c>
      <c r="X125" s="85">
        <f t="shared" si="10"/>
        <v>0</v>
      </c>
      <c r="Y125" s="85">
        <f>IF('Checklist Parameters'!$N$102&lt;&gt;"",(I125/43560)*'Checklist Parameters'!$N$102,"N/A")</f>
        <v>0</v>
      </c>
      <c r="Z125" s="85" t="str">
        <f>IF('Checklist Parameters'!$N$58&lt;&gt;"",((I125*'Checklist Parameters'!$N$58)*'Checklist Parameters'!$N$35)/1000,"N/A")</f>
        <v>N/A</v>
      </c>
      <c r="AA125" s="85">
        <f>IF('Checklist Parameters'!$N$101&lt;&gt;"",IFERROR(I125/'Checklist Parameters'!$N$101,0),"N/A")</f>
        <v>0</v>
      </c>
      <c r="AB125" s="85" t="str">
        <f>IF('Checklist Parameters'!$N$43&lt;&gt;"",(I125*'Checklist Parameters'!$N$43)/1000,"N/A")</f>
        <v>N/A</v>
      </c>
      <c r="AC125" s="85">
        <f>IF('Checklist Parameters'!$N$16="",$X125,IF(AND('Checklist Parameters'!$N$16&lt;$X125,'Checklist Parameters'!$N$16&gt;=3),'Checklist Parameters'!$N$16,IF(AND('Checklist Parameters'!$N$16&lt;$X125,'Checklist Parameters'!$N$16&lt;3),0,$X125)))</f>
        <v>0</v>
      </c>
      <c r="AD125" s="85" t="str">
        <f>IF(AND(I125&lt;'Checklist Parameters'!$N$22,$I125&lt;&gt;0),"Y","")</f>
        <v/>
      </c>
      <c r="AE125" s="85" t="str">
        <f>IF($AD125="Y",0,IF('Checklist Parameters'!$N$25="","&lt;no limit&gt;",ROUNDDOWN((($I125-'Checklist Parameters'!$N$24)/'Checklist Parameters'!$N$25)+1,0)))</f>
        <v>&lt;no limit&gt;</v>
      </c>
      <c r="AF125" s="174">
        <f t="shared" si="11"/>
        <v>0</v>
      </c>
      <c r="AG125" s="85">
        <f t="shared" si="6"/>
        <v>0</v>
      </c>
      <c r="AH125" s="5"/>
      <c r="AI125" s="5"/>
      <c r="AJ125" s="5"/>
      <c r="AK125" s="5"/>
      <c r="AL125" s="5"/>
      <c r="AM125" s="5"/>
      <c r="AN125" s="5"/>
      <c r="AO125" s="5"/>
      <c r="AP125" s="5"/>
      <c r="AQ125" s="5"/>
      <c r="AR125" s="5"/>
      <c r="AS125" s="5"/>
    </row>
    <row r="126" spans="1:45" s="2" customFormat="1" ht="15">
      <c r="A126" s="391"/>
      <c r="B126" s="392"/>
      <c r="C126" s="393"/>
      <c r="D126" s="393"/>
      <c r="E126" s="393"/>
      <c r="F126" s="393"/>
      <c r="G126" s="393"/>
      <c r="H126" s="394"/>
      <c r="I126" s="394"/>
      <c r="J126" s="394"/>
      <c r="K126" s="394"/>
      <c r="L126" s="394"/>
      <c r="M126" s="394"/>
      <c r="N126" s="313">
        <f>IF(IF(I126&lt;'Checklist Parameters'!$N$22,0,($I126-$L126))&lt;0,0,IF(I126&lt;'Checklist Parameters'!$N$22,0,($I126-$L126)))</f>
        <v>0</v>
      </c>
      <c r="O126" s="394"/>
      <c r="P126" s="395"/>
      <c r="Q126" s="316">
        <f t="shared" si="7"/>
        <v>0</v>
      </c>
      <c r="R126" s="87">
        <f t="shared" si="8"/>
        <v>0</v>
      </c>
      <c r="S126" s="87">
        <f>IF('Checklist Parameters'!$N$60&lt;0.2,0.2,'Checklist Parameters'!$N$60)</f>
        <v>0.7</v>
      </c>
      <c r="T126" s="88">
        <f>IF($O126="",IF('Checklist District ID'!$C$43="Y",MAX($R126:$S126)*$I126,SUM($R126:$S126)*$I126),IF(O126&gt;0,Q126*S126))</f>
        <v>0</v>
      </c>
      <c r="U126" s="88">
        <f>IF(Q126&gt;0,((I126-T126)*'Formula Matrix'!$E$41),0)</f>
        <v>0</v>
      </c>
      <c r="V126" s="88">
        <f t="shared" si="9"/>
        <v>0</v>
      </c>
      <c r="W126" s="88">
        <f>IF(V126&gt;0,(V126*'Checklist Parameters'!$N$35),0)</f>
        <v>0</v>
      </c>
      <c r="X126" s="85">
        <f t="shared" si="10"/>
        <v>0</v>
      </c>
      <c r="Y126" s="85">
        <f>IF('Checklist Parameters'!$N$102&lt;&gt;"",(I126/43560)*'Checklist Parameters'!$N$102,"N/A")</f>
        <v>0</v>
      </c>
      <c r="Z126" s="85" t="str">
        <f>IF('Checklist Parameters'!$N$58&lt;&gt;"",((I126*'Checklist Parameters'!$N$58)*'Checklist Parameters'!$N$35)/1000,"N/A")</f>
        <v>N/A</v>
      </c>
      <c r="AA126" s="85">
        <f>IF('Checklist Parameters'!$N$101&lt;&gt;"",IFERROR(I126/'Checklist Parameters'!$N$101,0),"N/A")</f>
        <v>0</v>
      </c>
      <c r="AB126" s="85" t="str">
        <f>IF('Checklist Parameters'!$N$43&lt;&gt;"",(I126*'Checklist Parameters'!$N$43)/1000,"N/A")</f>
        <v>N/A</v>
      </c>
      <c r="AC126" s="85">
        <f>IF('Checklist Parameters'!$N$16="",$X126,IF(AND('Checklist Parameters'!$N$16&lt;$X126,'Checklist Parameters'!$N$16&gt;=3),'Checklist Parameters'!$N$16,IF(AND('Checklist Parameters'!$N$16&lt;$X126,'Checklist Parameters'!$N$16&lt;3),0,$X126)))</f>
        <v>0</v>
      </c>
      <c r="AD126" s="85" t="str">
        <f>IF(AND(I126&lt;'Checklist Parameters'!$N$22,$I126&lt;&gt;0),"Y","")</f>
        <v/>
      </c>
      <c r="AE126" s="85" t="str">
        <f>IF($AD126="Y",0,IF('Checklist Parameters'!$N$25="","&lt;no limit&gt;",ROUNDDOWN((($I126-'Checklist Parameters'!$N$24)/'Checklist Parameters'!$N$25)+1,0)))</f>
        <v>&lt;no limit&gt;</v>
      </c>
      <c r="AF126" s="174">
        <f t="shared" si="11"/>
        <v>0</v>
      </c>
      <c r="AG126" s="85">
        <f t="shared" si="6"/>
        <v>0</v>
      </c>
      <c r="AH126" s="5"/>
      <c r="AI126" s="5"/>
      <c r="AJ126" s="5"/>
      <c r="AK126" s="5"/>
      <c r="AL126" s="5"/>
      <c r="AM126" s="5"/>
      <c r="AN126" s="5"/>
      <c r="AO126" s="5"/>
      <c r="AP126" s="5"/>
      <c r="AQ126" s="5"/>
      <c r="AR126" s="5"/>
      <c r="AS126" s="5"/>
    </row>
    <row r="127" spans="1:45" s="2" customFormat="1" ht="15">
      <c r="A127" s="391"/>
      <c r="B127" s="392"/>
      <c r="C127" s="393"/>
      <c r="D127" s="393"/>
      <c r="E127" s="393"/>
      <c r="F127" s="393"/>
      <c r="G127" s="393"/>
      <c r="H127" s="394"/>
      <c r="I127" s="394"/>
      <c r="J127" s="394"/>
      <c r="K127" s="394"/>
      <c r="L127" s="394"/>
      <c r="M127" s="394"/>
      <c r="N127" s="313">
        <f>IF(IF(I127&lt;'Checklist Parameters'!$N$22,0,($I127-$L127))&lt;0,0,IF(I127&lt;'Checklist Parameters'!$N$22,0,($I127-$L127)))</f>
        <v>0</v>
      </c>
      <c r="O127" s="394"/>
      <c r="P127" s="395"/>
      <c r="Q127" s="316">
        <f t="shared" si="7"/>
        <v>0</v>
      </c>
      <c r="R127" s="87">
        <f t="shared" si="8"/>
        <v>0</v>
      </c>
      <c r="S127" s="87">
        <f>IF('Checklist Parameters'!$N$60&lt;0.2,0.2,'Checklist Parameters'!$N$60)</f>
        <v>0.7</v>
      </c>
      <c r="T127" s="88">
        <f>IF($O127="",IF('Checklist District ID'!$C$43="Y",MAX($R127:$S127)*$I127,SUM($R127:$S127)*$I127),IF(O127&gt;0,Q127*S127))</f>
        <v>0</v>
      </c>
      <c r="U127" s="88">
        <f>IF(Q127&gt;0,((I127-T127)*'Formula Matrix'!$E$41),0)</f>
        <v>0</v>
      </c>
      <c r="V127" s="88">
        <f t="shared" si="9"/>
        <v>0</v>
      </c>
      <c r="W127" s="88">
        <f>IF(V127&gt;0,(V127*'Checklist Parameters'!$N$35),0)</f>
        <v>0</v>
      </c>
      <c r="X127" s="85">
        <f t="shared" si="10"/>
        <v>0</v>
      </c>
      <c r="Y127" s="85">
        <f>IF('Checklist Parameters'!$N$102&lt;&gt;"",(I127/43560)*'Checklist Parameters'!$N$102,"N/A")</f>
        <v>0</v>
      </c>
      <c r="Z127" s="85" t="str">
        <f>IF('Checklist Parameters'!$N$58&lt;&gt;"",((I127*'Checklist Parameters'!$N$58)*'Checklist Parameters'!$N$35)/1000,"N/A")</f>
        <v>N/A</v>
      </c>
      <c r="AA127" s="85">
        <f>IF('Checklist Parameters'!$N$101&lt;&gt;"",IFERROR(I127/'Checklist Parameters'!$N$101,0),"N/A")</f>
        <v>0</v>
      </c>
      <c r="AB127" s="85" t="str">
        <f>IF('Checklist Parameters'!$N$43&lt;&gt;"",(I127*'Checklist Parameters'!$N$43)/1000,"N/A")</f>
        <v>N/A</v>
      </c>
      <c r="AC127" s="85">
        <f>IF('Checklist Parameters'!$N$16="",$X127,IF(AND('Checklist Parameters'!$N$16&lt;$X127,'Checklist Parameters'!$N$16&gt;=3),'Checklist Parameters'!$N$16,IF(AND('Checklist Parameters'!$N$16&lt;$X127,'Checklist Parameters'!$N$16&lt;3),0,$X127)))</f>
        <v>0</v>
      </c>
      <c r="AD127" s="85" t="str">
        <f>IF(AND(I127&lt;'Checklist Parameters'!$N$22,$I127&lt;&gt;0),"Y","")</f>
        <v/>
      </c>
      <c r="AE127" s="85" t="str">
        <f>IF($AD127="Y",0,IF('Checklist Parameters'!$N$25="","&lt;no limit&gt;",ROUNDDOWN((($I127-'Checklist Parameters'!$N$24)/'Checklist Parameters'!$N$25)+1,0)))</f>
        <v>&lt;no limit&gt;</v>
      </c>
      <c r="AF127" s="174">
        <f t="shared" si="11"/>
        <v>0</v>
      </c>
      <c r="AG127" s="85">
        <f t="shared" si="6"/>
        <v>0</v>
      </c>
      <c r="AH127" s="5"/>
      <c r="AI127" s="5"/>
      <c r="AJ127" s="5"/>
      <c r="AK127" s="5"/>
      <c r="AL127" s="5"/>
      <c r="AM127" s="5"/>
      <c r="AN127" s="5"/>
      <c r="AO127" s="5"/>
      <c r="AP127" s="5"/>
      <c r="AQ127" s="5"/>
      <c r="AR127" s="5"/>
      <c r="AS127" s="5"/>
    </row>
    <row r="128" spans="1:45" s="2" customFormat="1" ht="15">
      <c r="A128" s="391"/>
      <c r="B128" s="392"/>
      <c r="C128" s="393"/>
      <c r="D128" s="393"/>
      <c r="E128" s="393"/>
      <c r="F128" s="393"/>
      <c r="G128" s="393"/>
      <c r="H128" s="394"/>
      <c r="I128" s="394"/>
      <c r="J128" s="394"/>
      <c r="K128" s="394"/>
      <c r="L128" s="394"/>
      <c r="M128" s="394"/>
      <c r="N128" s="313">
        <f>IF(IF(I128&lt;'Checklist Parameters'!$N$22,0,($I128-$L128))&lt;0,0,IF(I128&lt;'Checklist Parameters'!$N$22,0,($I128-$L128)))</f>
        <v>0</v>
      </c>
      <c r="O128" s="394"/>
      <c r="P128" s="395"/>
      <c r="Q128" s="316">
        <f t="shared" si="7"/>
        <v>0</v>
      </c>
      <c r="R128" s="87">
        <f t="shared" si="8"/>
        <v>0</v>
      </c>
      <c r="S128" s="87">
        <f>IF('Checklist Parameters'!$N$60&lt;0.2,0.2,'Checklist Parameters'!$N$60)</f>
        <v>0.7</v>
      </c>
      <c r="T128" s="88">
        <f>IF($O128="",IF('Checklist District ID'!$C$43="Y",MAX($R128:$S128)*$I128,SUM($R128:$S128)*$I128),IF(O128&gt;0,Q128*S128))</f>
        <v>0</v>
      </c>
      <c r="U128" s="88">
        <f>IF(Q128&gt;0,((I128-T128)*'Formula Matrix'!$E$41),0)</f>
        <v>0</v>
      </c>
      <c r="V128" s="88">
        <f t="shared" si="9"/>
        <v>0</v>
      </c>
      <c r="W128" s="88">
        <f>IF(V128&gt;0,(V128*'Checklist Parameters'!$N$35),0)</f>
        <v>0</v>
      </c>
      <c r="X128" s="85">
        <f t="shared" si="10"/>
        <v>0</v>
      </c>
      <c r="Y128" s="85">
        <f>IF('Checklist Parameters'!$N$102&lt;&gt;"",(I128/43560)*'Checklist Parameters'!$N$102,"N/A")</f>
        <v>0</v>
      </c>
      <c r="Z128" s="85" t="str">
        <f>IF('Checklist Parameters'!$N$58&lt;&gt;"",((I128*'Checklist Parameters'!$N$58)*'Checklist Parameters'!$N$35)/1000,"N/A")</f>
        <v>N/A</v>
      </c>
      <c r="AA128" s="85">
        <f>IF('Checklist Parameters'!$N$101&lt;&gt;"",IFERROR(I128/'Checklist Parameters'!$N$101,0),"N/A")</f>
        <v>0</v>
      </c>
      <c r="AB128" s="85" t="str">
        <f>IF('Checklist Parameters'!$N$43&lt;&gt;"",(I128*'Checklist Parameters'!$N$43)/1000,"N/A")</f>
        <v>N/A</v>
      </c>
      <c r="AC128" s="85">
        <f>IF('Checklist Parameters'!$N$16="",$X128,IF(AND('Checklist Parameters'!$N$16&lt;$X128,'Checklist Parameters'!$N$16&gt;=3),'Checklist Parameters'!$N$16,IF(AND('Checklist Parameters'!$N$16&lt;$X128,'Checklist Parameters'!$N$16&lt;3),0,$X128)))</f>
        <v>0</v>
      </c>
      <c r="AD128" s="85" t="str">
        <f>IF(AND(I128&lt;'Checklist Parameters'!$N$22,$I128&lt;&gt;0),"Y","")</f>
        <v/>
      </c>
      <c r="AE128" s="85" t="str">
        <f>IF($AD128="Y",0,IF('Checklist Parameters'!$N$25="","&lt;no limit&gt;",ROUNDDOWN((($I128-'Checklist Parameters'!$N$24)/'Checklist Parameters'!$N$25)+1,0)))</f>
        <v>&lt;no limit&gt;</v>
      </c>
      <c r="AF128" s="174">
        <f t="shared" si="11"/>
        <v>0</v>
      </c>
      <c r="AG128" s="85">
        <f t="shared" si="6"/>
        <v>0</v>
      </c>
      <c r="AH128" s="5"/>
      <c r="AI128" s="5"/>
      <c r="AJ128" s="5"/>
      <c r="AK128" s="5"/>
      <c r="AL128" s="5"/>
      <c r="AM128" s="5"/>
      <c r="AN128" s="5"/>
      <c r="AO128" s="5"/>
      <c r="AP128" s="5"/>
      <c r="AQ128" s="5"/>
      <c r="AR128" s="5"/>
      <c r="AS128" s="5"/>
    </row>
    <row r="129" spans="1:45" s="2" customFormat="1" ht="15">
      <c r="A129" s="391"/>
      <c r="B129" s="392"/>
      <c r="C129" s="393"/>
      <c r="D129" s="393"/>
      <c r="E129" s="393"/>
      <c r="F129" s="393"/>
      <c r="G129" s="393"/>
      <c r="H129" s="394"/>
      <c r="I129" s="394"/>
      <c r="J129" s="394"/>
      <c r="K129" s="394"/>
      <c r="L129" s="394"/>
      <c r="M129" s="394"/>
      <c r="N129" s="313">
        <f>IF(IF(I129&lt;'Checklist Parameters'!$N$22,0,($I129-$L129))&lt;0,0,IF(I129&lt;'Checklist Parameters'!$N$22,0,($I129-$L129)))</f>
        <v>0</v>
      </c>
      <c r="O129" s="394"/>
      <c r="P129" s="395"/>
      <c r="Q129" s="316">
        <f t="shared" si="7"/>
        <v>0</v>
      </c>
      <c r="R129" s="87">
        <f t="shared" si="8"/>
        <v>0</v>
      </c>
      <c r="S129" s="87">
        <f>IF('Checklist Parameters'!$N$60&lt;0.2,0.2,'Checklist Parameters'!$N$60)</f>
        <v>0.7</v>
      </c>
      <c r="T129" s="88">
        <f>IF($O129="",IF('Checklist District ID'!$C$43="Y",MAX($R129:$S129)*$I129,SUM($R129:$S129)*$I129),IF(O129&gt;0,Q129*S129))</f>
        <v>0</v>
      </c>
      <c r="U129" s="88">
        <f>IF(Q129&gt;0,((I129-T129)*'Formula Matrix'!$E$41),0)</f>
        <v>0</v>
      </c>
      <c r="V129" s="88">
        <f t="shared" si="9"/>
        <v>0</v>
      </c>
      <c r="W129" s="88">
        <f>IF(V129&gt;0,(V129*'Checklist Parameters'!$N$35),0)</f>
        <v>0</v>
      </c>
      <c r="X129" s="85">
        <f t="shared" si="10"/>
        <v>0</v>
      </c>
      <c r="Y129" s="85">
        <f>IF('Checklist Parameters'!$N$102&lt;&gt;"",(I129/43560)*'Checklist Parameters'!$N$102,"N/A")</f>
        <v>0</v>
      </c>
      <c r="Z129" s="85" t="str">
        <f>IF('Checklist Parameters'!$N$58&lt;&gt;"",((I129*'Checklist Parameters'!$N$58)*'Checklist Parameters'!$N$35)/1000,"N/A")</f>
        <v>N/A</v>
      </c>
      <c r="AA129" s="85">
        <f>IF('Checklist Parameters'!$N$101&lt;&gt;"",IFERROR(I129/'Checklist Parameters'!$N$101,0),"N/A")</f>
        <v>0</v>
      </c>
      <c r="AB129" s="85" t="str">
        <f>IF('Checklist Parameters'!$N$43&lt;&gt;"",(I129*'Checklist Parameters'!$N$43)/1000,"N/A")</f>
        <v>N/A</v>
      </c>
      <c r="AC129" s="85">
        <f>IF('Checklist Parameters'!$N$16="",$X129,IF(AND('Checklist Parameters'!$N$16&lt;$X129,'Checklist Parameters'!$N$16&gt;=3),'Checklist Parameters'!$N$16,IF(AND('Checklist Parameters'!$N$16&lt;$X129,'Checklist Parameters'!$N$16&lt;3),0,$X129)))</f>
        <v>0</v>
      </c>
      <c r="AD129" s="85" t="str">
        <f>IF(AND(I129&lt;'Checklist Parameters'!$N$22,$I129&lt;&gt;0),"Y","")</f>
        <v/>
      </c>
      <c r="AE129" s="85" t="str">
        <f>IF($AD129="Y",0,IF('Checklist Parameters'!$N$25="","&lt;no limit&gt;",ROUNDDOWN((($I129-'Checklist Parameters'!$N$24)/'Checklist Parameters'!$N$25)+1,0)))</f>
        <v>&lt;no limit&gt;</v>
      </c>
      <c r="AF129" s="174">
        <f t="shared" si="11"/>
        <v>0</v>
      </c>
      <c r="AG129" s="85">
        <f t="shared" si="6"/>
        <v>0</v>
      </c>
      <c r="AH129" s="5"/>
      <c r="AI129" s="5"/>
      <c r="AJ129" s="5"/>
      <c r="AK129" s="5"/>
      <c r="AL129" s="5"/>
      <c r="AM129" s="5"/>
      <c r="AN129" s="5"/>
      <c r="AO129" s="5"/>
      <c r="AP129" s="5"/>
      <c r="AQ129" s="5"/>
      <c r="AR129" s="5"/>
      <c r="AS129" s="5"/>
    </row>
    <row r="130" spans="1:45" s="2" customFormat="1" ht="15">
      <c r="A130" s="391"/>
      <c r="B130" s="392"/>
      <c r="C130" s="393"/>
      <c r="D130" s="393"/>
      <c r="E130" s="393"/>
      <c r="F130" s="393"/>
      <c r="G130" s="393"/>
      <c r="H130" s="394"/>
      <c r="I130" s="394"/>
      <c r="J130" s="394"/>
      <c r="K130" s="394"/>
      <c r="L130" s="394"/>
      <c r="M130" s="394"/>
      <c r="N130" s="313">
        <f>IF(IF(I130&lt;'Checklist Parameters'!$N$22,0,($I130-$L130))&lt;0,0,IF(I130&lt;'Checklist Parameters'!$N$22,0,($I130-$L130)))</f>
        <v>0</v>
      </c>
      <c r="O130" s="394"/>
      <c r="P130" s="395"/>
      <c r="Q130" s="316">
        <f t="shared" si="7"/>
        <v>0</v>
      </c>
      <c r="R130" s="87">
        <f t="shared" si="8"/>
        <v>0</v>
      </c>
      <c r="S130" s="87">
        <f>IF('Checklist Parameters'!$N$60&lt;0.2,0.2,'Checklist Parameters'!$N$60)</f>
        <v>0.7</v>
      </c>
      <c r="T130" s="88">
        <f>IF($O130="",IF('Checklist District ID'!$C$43="Y",MAX($R130:$S130)*$I130,SUM($R130:$S130)*$I130),IF(O130&gt;0,Q130*S130))</f>
        <v>0</v>
      </c>
      <c r="U130" s="88">
        <f>IF(Q130&gt;0,((I130-T130)*'Formula Matrix'!$E$41),0)</f>
        <v>0</v>
      </c>
      <c r="V130" s="88">
        <f t="shared" si="9"/>
        <v>0</v>
      </c>
      <c r="W130" s="88">
        <f>IF(V130&gt;0,(V130*'Checklist Parameters'!$N$35),0)</f>
        <v>0</v>
      </c>
      <c r="X130" s="85">
        <f t="shared" si="10"/>
        <v>0</v>
      </c>
      <c r="Y130" s="85">
        <f>IF('Checklist Parameters'!$N$102&lt;&gt;"",(I130/43560)*'Checklist Parameters'!$N$102,"N/A")</f>
        <v>0</v>
      </c>
      <c r="Z130" s="85" t="str">
        <f>IF('Checklist Parameters'!$N$58&lt;&gt;"",((I130*'Checklist Parameters'!$N$58)*'Checklist Parameters'!$N$35)/1000,"N/A")</f>
        <v>N/A</v>
      </c>
      <c r="AA130" s="85">
        <f>IF('Checklist Parameters'!$N$101&lt;&gt;"",IFERROR(I130/'Checklist Parameters'!$N$101,0),"N/A")</f>
        <v>0</v>
      </c>
      <c r="AB130" s="85" t="str">
        <f>IF('Checklist Parameters'!$N$43&lt;&gt;"",(I130*'Checklist Parameters'!$N$43)/1000,"N/A")</f>
        <v>N/A</v>
      </c>
      <c r="AC130" s="85">
        <f>IF('Checklist Parameters'!$N$16="",$X130,IF(AND('Checklist Parameters'!$N$16&lt;$X130,'Checklist Parameters'!$N$16&gt;=3),'Checklist Parameters'!$N$16,IF(AND('Checklist Parameters'!$N$16&lt;$X130,'Checklist Parameters'!$N$16&lt;3),0,$X130)))</f>
        <v>0</v>
      </c>
      <c r="AD130" s="85" t="str">
        <f>IF(AND(I130&lt;'Checklist Parameters'!$N$22,$I130&lt;&gt;0),"Y","")</f>
        <v/>
      </c>
      <c r="AE130" s="85" t="str">
        <f>IF($AD130="Y",0,IF('Checklist Parameters'!$N$25="","&lt;no limit&gt;",ROUNDDOWN((($I130-'Checklist Parameters'!$N$24)/'Checklist Parameters'!$N$25)+1,0)))</f>
        <v>&lt;no limit&gt;</v>
      </c>
      <c r="AF130" s="174">
        <f t="shared" si="11"/>
        <v>0</v>
      </c>
      <c r="AG130" s="85">
        <f t="shared" si="6"/>
        <v>0</v>
      </c>
      <c r="AH130" s="5"/>
      <c r="AI130" s="5"/>
      <c r="AJ130" s="5"/>
      <c r="AK130" s="5"/>
      <c r="AL130" s="5"/>
      <c r="AM130" s="5"/>
      <c r="AN130" s="5"/>
      <c r="AO130" s="5"/>
      <c r="AP130" s="5"/>
      <c r="AQ130" s="5"/>
      <c r="AR130" s="5"/>
      <c r="AS130" s="5"/>
    </row>
    <row r="131" spans="1:45" s="2" customFormat="1" ht="15">
      <c r="A131" s="391"/>
      <c r="B131" s="392"/>
      <c r="C131" s="393"/>
      <c r="D131" s="393"/>
      <c r="E131" s="393"/>
      <c r="F131" s="393"/>
      <c r="G131" s="393"/>
      <c r="H131" s="394"/>
      <c r="I131" s="394"/>
      <c r="J131" s="394"/>
      <c r="K131" s="394"/>
      <c r="L131" s="394"/>
      <c r="M131" s="394"/>
      <c r="N131" s="313">
        <f>IF(IF(I131&lt;'Checklist Parameters'!$N$22,0,($I131-$L131))&lt;0,0,IF(I131&lt;'Checklist Parameters'!$N$22,0,($I131-$L131)))</f>
        <v>0</v>
      </c>
      <c r="O131" s="394"/>
      <c r="P131" s="395"/>
      <c r="Q131" s="316">
        <f t="shared" si="7"/>
        <v>0</v>
      </c>
      <c r="R131" s="87">
        <f t="shared" si="8"/>
        <v>0</v>
      </c>
      <c r="S131" s="87">
        <f>IF('Checklist Parameters'!$N$60&lt;0.2,0.2,'Checklist Parameters'!$N$60)</f>
        <v>0.7</v>
      </c>
      <c r="T131" s="88">
        <f>IF($O131="",IF('Checklist District ID'!$C$43="Y",MAX($R131:$S131)*$I131,SUM($R131:$S131)*$I131),IF(O131&gt;0,Q131*S131))</f>
        <v>0</v>
      </c>
      <c r="U131" s="88">
        <f>IF(Q131&gt;0,((I131-T131)*'Formula Matrix'!$E$41),0)</f>
        <v>0</v>
      </c>
      <c r="V131" s="88">
        <f t="shared" si="9"/>
        <v>0</v>
      </c>
      <c r="W131" s="88">
        <f>IF(V131&gt;0,(V131*'Checklist Parameters'!$N$35),0)</f>
        <v>0</v>
      </c>
      <c r="X131" s="85">
        <f t="shared" si="10"/>
        <v>0</v>
      </c>
      <c r="Y131" s="85">
        <f>IF('Checklist Parameters'!$N$102&lt;&gt;"",(I131/43560)*'Checklist Parameters'!$N$102,"N/A")</f>
        <v>0</v>
      </c>
      <c r="Z131" s="85" t="str">
        <f>IF('Checklist Parameters'!$N$58&lt;&gt;"",((I131*'Checklist Parameters'!$N$58)*'Checklist Parameters'!$N$35)/1000,"N/A")</f>
        <v>N/A</v>
      </c>
      <c r="AA131" s="85">
        <f>IF('Checklist Parameters'!$N$101&lt;&gt;"",IFERROR(I131/'Checklist Parameters'!$N$101,0),"N/A")</f>
        <v>0</v>
      </c>
      <c r="AB131" s="85" t="str">
        <f>IF('Checklist Parameters'!$N$43&lt;&gt;"",(I131*'Checklist Parameters'!$N$43)/1000,"N/A")</f>
        <v>N/A</v>
      </c>
      <c r="AC131" s="85">
        <f>IF('Checklist Parameters'!$N$16="",$X131,IF(AND('Checklist Parameters'!$N$16&lt;$X131,'Checklist Parameters'!$N$16&gt;=3),'Checklist Parameters'!$N$16,IF(AND('Checklist Parameters'!$N$16&lt;$X131,'Checklist Parameters'!$N$16&lt;3),0,$X131)))</f>
        <v>0</v>
      </c>
      <c r="AD131" s="85" t="str">
        <f>IF(AND(I131&lt;'Checklist Parameters'!$N$22,$I131&lt;&gt;0),"Y","")</f>
        <v/>
      </c>
      <c r="AE131" s="85" t="str">
        <f>IF($AD131="Y",0,IF('Checklist Parameters'!$N$25="","&lt;no limit&gt;",ROUNDDOWN((($I131-'Checklist Parameters'!$N$24)/'Checklist Parameters'!$N$25)+1,0)))</f>
        <v>&lt;no limit&gt;</v>
      </c>
      <c r="AF131" s="174">
        <f t="shared" si="11"/>
        <v>0</v>
      </c>
      <c r="AG131" s="85">
        <f t="shared" si="6"/>
        <v>0</v>
      </c>
      <c r="AH131" s="5"/>
      <c r="AI131" s="5"/>
      <c r="AJ131" s="5"/>
      <c r="AK131" s="5"/>
      <c r="AL131" s="5"/>
      <c r="AM131" s="5"/>
      <c r="AN131" s="5"/>
      <c r="AO131" s="5"/>
      <c r="AP131" s="5"/>
      <c r="AQ131" s="5"/>
      <c r="AR131" s="5"/>
      <c r="AS131" s="5"/>
    </row>
    <row r="132" spans="1:45" s="2" customFormat="1" ht="15">
      <c r="A132" s="391"/>
      <c r="B132" s="392"/>
      <c r="C132" s="393"/>
      <c r="D132" s="393"/>
      <c r="E132" s="393"/>
      <c r="F132" s="393"/>
      <c r="G132" s="393"/>
      <c r="H132" s="394"/>
      <c r="I132" s="394"/>
      <c r="J132" s="394"/>
      <c r="K132" s="394"/>
      <c r="L132" s="394"/>
      <c r="M132" s="394"/>
      <c r="N132" s="313">
        <f>IF(IF(I132&lt;'Checklist Parameters'!$N$22,0,($I132-$L132))&lt;0,0,IF(I132&lt;'Checklist Parameters'!$N$22,0,($I132-$L132)))</f>
        <v>0</v>
      </c>
      <c r="O132" s="394"/>
      <c r="P132" s="395"/>
      <c r="Q132" s="316">
        <f t="shared" si="7"/>
        <v>0</v>
      </c>
      <c r="R132" s="87">
        <f t="shared" si="8"/>
        <v>0</v>
      </c>
      <c r="S132" s="87">
        <f>IF('Checklist Parameters'!$N$60&lt;0.2,0.2,'Checklist Parameters'!$N$60)</f>
        <v>0.7</v>
      </c>
      <c r="T132" s="88">
        <f>IF($O132="",IF('Checklist District ID'!$C$43="Y",MAX($R132:$S132)*$I132,SUM($R132:$S132)*$I132),IF(O132&gt;0,Q132*S132))</f>
        <v>0</v>
      </c>
      <c r="U132" s="88">
        <f>IF(Q132&gt;0,((I132-T132)*'Formula Matrix'!$E$41),0)</f>
        <v>0</v>
      </c>
      <c r="V132" s="88">
        <f t="shared" si="9"/>
        <v>0</v>
      </c>
      <c r="W132" s="88">
        <f>IF(V132&gt;0,(V132*'Checklist Parameters'!$N$35),0)</f>
        <v>0</v>
      </c>
      <c r="X132" s="85">
        <f t="shared" si="10"/>
        <v>0</v>
      </c>
      <c r="Y132" s="85">
        <f>IF('Checklist Parameters'!$N$102&lt;&gt;"",(I132/43560)*'Checklist Parameters'!$N$102,"N/A")</f>
        <v>0</v>
      </c>
      <c r="Z132" s="85" t="str">
        <f>IF('Checklist Parameters'!$N$58&lt;&gt;"",((I132*'Checklist Parameters'!$N$58)*'Checklist Parameters'!$N$35)/1000,"N/A")</f>
        <v>N/A</v>
      </c>
      <c r="AA132" s="85">
        <f>IF('Checklist Parameters'!$N$101&lt;&gt;"",IFERROR(I132/'Checklist Parameters'!$N$101,0),"N/A")</f>
        <v>0</v>
      </c>
      <c r="AB132" s="85" t="str">
        <f>IF('Checklist Parameters'!$N$43&lt;&gt;"",(I132*'Checklist Parameters'!$N$43)/1000,"N/A")</f>
        <v>N/A</v>
      </c>
      <c r="AC132" s="85">
        <f>IF('Checklist Parameters'!$N$16="",$X132,IF(AND('Checklist Parameters'!$N$16&lt;$X132,'Checklist Parameters'!$N$16&gt;=3),'Checklist Parameters'!$N$16,IF(AND('Checklist Parameters'!$N$16&lt;$X132,'Checklist Parameters'!$N$16&lt;3),0,$X132)))</f>
        <v>0</v>
      </c>
      <c r="AD132" s="85" t="str">
        <f>IF(AND(I132&lt;'Checklist Parameters'!$N$22,$I132&lt;&gt;0),"Y","")</f>
        <v/>
      </c>
      <c r="AE132" s="85" t="str">
        <f>IF($AD132="Y",0,IF('Checklist Parameters'!$N$25="","&lt;no limit&gt;",ROUNDDOWN((($I132-'Checklist Parameters'!$N$24)/'Checklist Parameters'!$N$25)+1,0)))</f>
        <v>&lt;no limit&gt;</v>
      </c>
      <c r="AF132" s="174">
        <f t="shared" si="11"/>
        <v>0</v>
      </c>
      <c r="AG132" s="85">
        <f t="shared" si="6"/>
        <v>0</v>
      </c>
      <c r="AH132" s="5"/>
      <c r="AI132" s="5"/>
      <c r="AJ132" s="5"/>
      <c r="AK132" s="5"/>
      <c r="AL132" s="5"/>
      <c r="AM132" s="5"/>
      <c r="AN132" s="5"/>
      <c r="AO132" s="5"/>
      <c r="AP132" s="5"/>
      <c r="AQ132" s="5"/>
      <c r="AR132" s="5"/>
      <c r="AS132" s="5"/>
    </row>
    <row r="133" spans="1:45" s="2" customFormat="1" ht="15">
      <c r="A133" s="391"/>
      <c r="B133" s="392"/>
      <c r="C133" s="393"/>
      <c r="D133" s="393"/>
      <c r="E133" s="393"/>
      <c r="F133" s="393"/>
      <c r="G133" s="393"/>
      <c r="H133" s="394"/>
      <c r="I133" s="394"/>
      <c r="J133" s="394"/>
      <c r="K133" s="394"/>
      <c r="L133" s="394"/>
      <c r="M133" s="394"/>
      <c r="N133" s="313">
        <f>IF(IF(I133&lt;'Checklist Parameters'!$N$22,0,($I133-$L133))&lt;0,0,IF(I133&lt;'Checklist Parameters'!$N$22,0,($I133-$L133)))</f>
        <v>0</v>
      </c>
      <c r="O133" s="394"/>
      <c r="P133" s="395"/>
      <c r="Q133" s="316">
        <f t="shared" si="7"/>
        <v>0</v>
      </c>
      <c r="R133" s="87">
        <f t="shared" si="8"/>
        <v>0</v>
      </c>
      <c r="S133" s="87">
        <f>IF('Checklist Parameters'!$N$60&lt;0.2,0.2,'Checklist Parameters'!$N$60)</f>
        <v>0.7</v>
      </c>
      <c r="T133" s="88">
        <f>IF($O133="",IF('Checklist District ID'!$C$43="Y",MAX($R133:$S133)*$I133,SUM($R133:$S133)*$I133),IF(O133&gt;0,Q133*S133))</f>
        <v>0</v>
      </c>
      <c r="U133" s="88">
        <f>IF(Q133&gt;0,((I133-T133)*'Formula Matrix'!$E$41),0)</f>
        <v>0</v>
      </c>
      <c r="V133" s="88">
        <f t="shared" si="9"/>
        <v>0</v>
      </c>
      <c r="W133" s="88">
        <f>IF(V133&gt;0,(V133*'Checklist Parameters'!$N$35),0)</f>
        <v>0</v>
      </c>
      <c r="X133" s="85">
        <f t="shared" si="10"/>
        <v>0</v>
      </c>
      <c r="Y133" s="85">
        <f>IF('Checklist Parameters'!$N$102&lt;&gt;"",(I133/43560)*'Checklist Parameters'!$N$102,"N/A")</f>
        <v>0</v>
      </c>
      <c r="Z133" s="85" t="str">
        <f>IF('Checklist Parameters'!$N$58&lt;&gt;"",((I133*'Checklist Parameters'!$N$58)*'Checklist Parameters'!$N$35)/1000,"N/A")</f>
        <v>N/A</v>
      </c>
      <c r="AA133" s="85">
        <f>IF('Checklist Parameters'!$N$101&lt;&gt;"",IFERROR(I133/'Checklist Parameters'!$N$101,0),"N/A")</f>
        <v>0</v>
      </c>
      <c r="AB133" s="85" t="str">
        <f>IF('Checklist Parameters'!$N$43&lt;&gt;"",(I133*'Checklist Parameters'!$N$43)/1000,"N/A")</f>
        <v>N/A</v>
      </c>
      <c r="AC133" s="85">
        <f>IF('Checklist Parameters'!$N$16="",$X133,IF(AND('Checklist Parameters'!$N$16&lt;$X133,'Checklist Parameters'!$N$16&gt;=3),'Checklist Parameters'!$N$16,IF(AND('Checklist Parameters'!$N$16&lt;$X133,'Checklist Parameters'!$N$16&lt;3),0,$X133)))</f>
        <v>0</v>
      </c>
      <c r="AD133" s="85" t="str">
        <f>IF(AND(I133&lt;'Checklist Parameters'!$N$22,$I133&lt;&gt;0),"Y","")</f>
        <v/>
      </c>
      <c r="AE133" s="85" t="str">
        <f>IF($AD133="Y",0,IF('Checklist Parameters'!$N$25="","&lt;no limit&gt;",ROUNDDOWN((($I133-'Checklist Parameters'!$N$24)/'Checklist Parameters'!$N$25)+1,0)))</f>
        <v>&lt;no limit&gt;</v>
      </c>
      <c r="AF133" s="174">
        <f t="shared" si="11"/>
        <v>0</v>
      </c>
      <c r="AG133" s="85">
        <f t="shared" si="6"/>
        <v>0</v>
      </c>
      <c r="AH133" s="5"/>
      <c r="AI133" s="5"/>
      <c r="AJ133" s="5"/>
      <c r="AK133" s="5"/>
      <c r="AL133" s="5"/>
      <c r="AM133" s="5"/>
      <c r="AN133" s="5"/>
      <c r="AO133" s="5"/>
      <c r="AP133" s="5"/>
      <c r="AQ133" s="5"/>
      <c r="AR133" s="5"/>
      <c r="AS133" s="5"/>
    </row>
    <row r="134" spans="1:45" s="2" customFormat="1" ht="15">
      <c r="A134" s="391"/>
      <c r="B134" s="392"/>
      <c r="C134" s="393"/>
      <c r="D134" s="393"/>
      <c r="E134" s="393"/>
      <c r="F134" s="393"/>
      <c r="G134" s="393"/>
      <c r="H134" s="394"/>
      <c r="I134" s="394"/>
      <c r="J134" s="394"/>
      <c r="K134" s="394"/>
      <c r="L134" s="394"/>
      <c r="M134" s="394"/>
      <c r="N134" s="313">
        <f>IF(IF(I134&lt;'Checklist Parameters'!$N$22,0,($I134-$L134))&lt;0,0,IF(I134&lt;'Checklist Parameters'!$N$22,0,($I134-$L134)))</f>
        <v>0</v>
      </c>
      <c r="O134" s="394"/>
      <c r="P134" s="395"/>
      <c r="Q134" s="316">
        <f t="shared" si="7"/>
        <v>0</v>
      </c>
      <c r="R134" s="87">
        <f t="shared" si="8"/>
        <v>0</v>
      </c>
      <c r="S134" s="87">
        <f>IF('Checklist Parameters'!$N$60&lt;0.2,0.2,'Checklist Parameters'!$N$60)</f>
        <v>0.7</v>
      </c>
      <c r="T134" s="88">
        <f>IF($O134="",IF('Checklist District ID'!$C$43="Y",MAX($R134:$S134)*$I134,SUM($R134:$S134)*$I134),IF(O134&gt;0,Q134*S134))</f>
        <v>0</v>
      </c>
      <c r="U134" s="88">
        <f>IF(Q134&gt;0,((I134-T134)*'Formula Matrix'!$E$41),0)</f>
        <v>0</v>
      </c>
      <c r="V134" s="88">
        <f t="shared" si="9"/>
        <v>0</v>
      </c>
      <c r="W134" s="88">
        <f>IF(V134&gt;0,(V134*'Checklist Parameters'!$N$35),0)</f>
        <v>0</v>
      </c>
      <c r="X134" s="85">
        <f t="shared" si="10"/>
        <v>0</v>
      </c>
      <c r="Y134" s="85">
        <f>IF('Checklist Parameters'!$N$102&lt;&gt;"",(I134/43560)*'Checklist Parameters'!$N$102,"N/A")</f>
        <v>0</v>
      </c>
      <c r="Z134" s="85" t="str">
        <f>IF('Checklist Parameters'!$N$58&lt;&gt;"",((I134*'Checklist Parameters'!$N$58)*'Checklist Parameters'!$N$35)/1000,"N/A")</f>
        <v>N/A</v>
      </c>
      <c r="AA134" s="85">
        <f>IF('Checklist Parameters'!$N$101&lt;&gt;"",IFERROR(I134/'Checklist Parameters'!$N$101,0),"N/A")</f>
        <v>0</v>
      </c>
      <c r="AB134" s="85" t="str">
        <f>IF('Checklist Parameters'!$N$43&lt;&gt;"",(I134*'Checklist Parameters'!$N$43)/1000,"N/A")</f>
        <v>N/A</v>
      </c>
      <c r="AC134" s="85">
        <f>IF('Checklist Parameters'!$N$16="",$X134,IF(AND('Checklist Parameters'!$N$16&lt;$X134,'Checklist Parameters'!$N$16&gt;=3),'Checklist Parameters'!$N$16,IF(AND('Checklist Parameters'!$N$16&lt;$X134,'Checklist Parameters'!$N$16&lt;3),0,$X134)))</f>
        <v>0</v>
      </c>
      <c r="AD134" s="85" t="str">
        <f>IF(AND(I134&lt;'Checklist Parameters'!$N$22,$I134&lt;&gt;0),"Y","")</f>
        <v/>
      </c>
      <c r="AE134" s="85" t="str">
        <f>IF($AD134="Y",0,IF('Checklist Parameters'!$N$25="","&lt;no limit&gt;",ROUNDDOWN((($I134-'Checklist Parameters'!$N$24)/'Checklist Parameters'!$N$25)+1,0)))</f>
        <v>&lt;no limit&gt;</v>
      </c>
      <c r="AF134" s="174">
        <f t="shared" si="11"/>
        <v>0</v>
      </c>
      <c r="AG134" s="85">
        <f t="shared" si="6"/>
        <v>0</v>
      </c>
      <c r="AH134" s="5"/>
      <c r="AI134" s="5"/>
      <c r="AJ134" s="5"/>
      <c r="AK134" s="5"/>
      <c r="AL134" s="5"/>
      <c r="AM134" s="5"/>
      <c r="AN134" s="5"/>
      <c r="AO134" s="5"/>
      <c r="AP134" s="5"/>
      <c r="AQ134" s="5"/>
      <c r="AR134" s="5"/>
      <c r="AS134" s="5"/>
    </row>
    <row r="135" spans="1:45" s="2" customFormat="1" ht="15">
      <c r="A135" s="391"/>
      <c r="B135" s="392"/>
      <c r="C135" s="393"/>
      <c r="D135" s="393"/>
      <c r="E135" s="393"/>
      <c r="F135" s="393"/>
      <c r="G135" s="393"/>
      <c r="H135" s="394"/>
      <c r="I135" s="394"/>
      <c r="J135" s="394"/>
      <c r="K135" s="394"/>
      <c r="L135" s="394"/>
      <c r="M135" s="394"/>
      <c r="N135" s="313">
        <f>IF(IF(I135&lt;'Checklist Parameters'!$N$22,0,($I135-$L135))&lt;0,0,IF(I135&lt;'Checklist Parameters'!$N$22,0,($I135-$L135)))</f>
        <v>0</v>
      </c>
      <c r="O135" s="394"/>
      <c r="P135" s="395"/>
      <c r="Q135" s="316">
        <f t="shared" si="7"/>
        <v>0</v>
      </c>
      <c r="R135" s="87">
        <f t="shared" si="8"/>
        <v>0</v>
      </c>
      <c r="S135" s="87">
        <f>IF('Checklist Parameters'!$N$60&lt;0.2,0.2,'Checklist Parameters'!$N$60)</f>
        <v>0.7</v>
      </c>
      <c r="T135" s="88">
        <f>IF($O135="",IF('Checklist District ID'!$C$43="Y",MAX($R135:$S135)*$I135,SUM($R135:$S135)*$I135),IF(O135&gt;0,Q135*S135))</f>
        <v>0</v>
      </c>
      <c r="U135" s="88">
        <f>IF(Q135&gt;0,((I135-T135)*'Formula Matrix'!$E$41),0)</f>
        <v>0</v>
      </c>
      <c r="V135" s="88">
        <f t="shared" si="9"/>
        <v>0</v>
      </c>
      <c r="W135" s="88">
        <f>IF(V135&gt;0,(V135*'Checklist Parameters'!$N$35),0)</f>
        <v>0</v>
      </c>
      <c r="X135" s="85">
        <f t="shared" si="10"/>
        <v>0</v>
      </c>
      <c r="Y135" s="85">
        <f>IF('Checklist Parameters'!$N$102&lt;&gt;"",(I135/43560)*'Checklist Parameters'!$N$102,"N/A")</f>
        <v>0</v>
      </c>
      <c r="Z135" s="85" t="str">
        <f>IF('Checklist Parameters'!$N$58&lt;&gt;"",((I135*'Checklist Parameters'!$N$58)*'Checklist Parameters'!$N$35)/1000,"N/A")</f>
        <v>N/A</v>
      </c>
      <c r="AA135" s="85">
        <f>IF('Checklist Parameters'!$N$101&lt;&gt;"",IFERROR(I135/'Checklist Parameters'!$N$101,0),"N/A")</f>
        <v>0</v>
      </c>
      <c r="AB135" s="85" t="str">
        <f>IF('Checklist Parameters'!$N$43&lt;&gt;"",(I135*'Checklist Parameters'!$N$43)/1000,"N/A")</f>
        <v>N/A</v>
      </c>
      <c r="AC135" s="85">
        <f>IF('Checklist Parameters'!$N$16="",$X135,IF(AND('Checklist Parameters'!$N$16&lt;$X135,'Checklist Parameters'!$N$16&gt;=3),'Checklist Parameters'!$N$16,IF(AND('Checklist Parameters'!$N$16&lt;$X135,'Checklist Parameters'!$N$16&lt;3),0,$X135)))</f>
        <v>0</v>
      </c>
      <c r="AD135" s="85" t="str">
        <f>IF(AND(I135&lt;'Checklist Parameters'!$N$22,$I135&lt;&gt;0),"Y","")</f>
        <v/>
      </c>
      <c r="AE135" s="85" t="str">
        <f>IF($AD135="Y",0,IF('Checklist Parameters'!$N$25="","&lt;no limit&gt;",ROUNDDOWN((($I135-'Checklist Parameters'!$N$24)/'Checklist Parameters'!$N$25)+1,0)))</f>
        <v>&lt;no limit&gt;</v>
      </c>
      <c r="AF135" s="174">
        <f t="shared" si="11"/>
        <v>0</v>
      </c>
      <c r="AG135" s="85">
        <f t="shared" si="6"/>
        <v>0</v>
      </c>
      <c r="AH135" s="5"/>
      <c r="AI135" s="5"/>
      <c r="AJ135" s="5"/>
      <c r="AK135" s="5"/>
      <c r="AL135" s="5"/>
      <c r="AM135" s="5"/>
      <c r="AN135" s="5"/>
      <c r="AO135" s="5"/>
      <c r="AP135" s="5"/>
      <c r="AQ135" s="5"/>
      <c r="AR135" s="5"/>
      <c r="AS135" s="5"/>
    </row>
    <row r="136" spans="1:45" s="2" customFormat="1" ht="15">
      <c r="A136" s="391"/>
      <c r="B136" s="392"/>
      <c r="C136" s="393"/>
      <c r="D136" s="393"/>
      <c r="E136" s="393"/>
      <c r="F136" s="393"/>
      <c r="G136" s="393"/>
      <c r="H136" s="394"/>
      <c r="I136" s="394"/>
      <c r="J136" s="394"/>
      <c r="K136" s="394"/>
      <c r="L136" s="394"/>
      <c r="M136" s="394"/>
      <c r="N136" s="313">
        <f>IF(IF(I136&lt;'Checklist Parameters'!$N$22,0,($I136-$L136))&lt;0,0,IF(I136&lt;'Checklist Parameters'!$N$22,0,($I136-$L136)))</f>
        <v>0</v>
      </c>
      <c r="O136" s="394"/>
      <c r="P136" s="395"/>
      <c r="Q136" s="316">
        <f t="shared" si="7"/>
        <v>0</v>
      </c>
      <c r="R136" s="87">
        <f t="shared" si="8"/>
        <v>0</v>
      </c>
      <c r="S136" s="87">
        <f>IF('Checklist Parameters'!$N$60&lt;0.2,0.2,'Checklist Parameters'!$N$60)</f>
        <v>0.7</v>
      </c>
      <c r="T136" s="88">
        <f>IF($O136="",IF('Checklist District ID'!$C$43="Y",MAX($R136:$S136)*$I136,SUM($R136:$S136)*$I136),IF(O136&gt;0,Q136*S136))</f>
        <v>0</v>
      </c>
      <c r="U136" s="88">
        <f>IF(Q136&gt;0,((I136-T136)*'Formula Matrix'!$E$41),0)</f>
        <v>0</v>
      </c>
      <c r="V136" s="88">
        <f t="shared" si="9"/>
        <v>0</v>
      </c>
      <c r="W136" s="88">
        <f>IF(V136&gt;0,(V136*'Checklist Parameters'!$N$35),0)</f>
        <v>0</v>
      </c>
      <c r="X136" s="85">
        <f t="shared" si="10"/>
        <v>0</v>
      </c>
      <c r="Y136" s="85">
        <f>IF('Checklist Parameters'!$N$102&lt;&gt;"",(I136/43560)*'Checklist Parameters'!$N$102,"N/A")</f>
        <v>0</v>
      </c>
      <c r="Z136" s="85" t="str">
        <f>IF('Checklist Parameters'!$N$58&lt;&gt;"",((I136*'Checklist Parameters'!$N$58)*'Checklist Parameters'!$N$35)/1000,"N/A")</f>
        <v>N/A</v>
      </c>
      <c r="AA136" s="85">
        <f>IF('Checklist Parameters'!$N$101&lt;&gt;"",IFERROR(I136/'Checklist Parameters'!$N$101,0),"N/A")</f>
        <v>0</v>
      </c>
      <c r="AB136" s="85" t="str">
        <f>IF('Checklist Parameters'!$N$43&lt;&gt;"",(I136*'Checklist Parameters'!$N$43)/1000,"N/A")</f>
        <v>N/A</v>
      </c>
      <c r="AC136" s="85">
        <f>IF('Checklist Parameters'!$N$16="",$X136,IF(AND('Checklist Parameters'!$N$16&lt;$X136,'Checklist Parameters'!$N$16&gt;=3),'Checklist Parameters'!$N$16,IF(AND('Checklist Parameters'!$N$16&lt;$X136,'Checklist Parameters'!$N$16&lt;3),0,$X136)))</f>
        <v>0</v>
      </c>
      <c r="AD136" s="85" t="str">
        <f>IF(AND(I136&lt;'Checklist Parameters'!$N$22,$I136&lt;&gt;0),"Y","")</f>
        <v/>
      </c>
      <c r="AE136" s="85" t="str">
        <f>IF($AD136="Y",0,IF('Checklist Parameters'!$N$25="","&lt;no limit&gt;",ROUNDDOWN((($I136-'Checklist Parameters'!$N$24)/'Checklist Parameters'!$N$25)+1,0)))</f>
        <v>&lt;no limit&gt;</v>
      </c>
      <c r="AF136" s="174">
        <f t="shared" si="11"/>
        <v>0</v>
      </c>
      <c r="AG136" s="85">
        <f t="shared" si="6"/>
        <v>0</v>
      </c>
      <c r="AH136" s="5"/>
      <c r="AI136" s="5"/>
      <c r="AJ136" s="5"/>
      <c r="AK136" s="5"/>
      <c r="AL136" s="5"/>
      <c r="AM136" s="5"/>
      <c r="AN136" s="5"/>
      <c r="AO136" s="5"/>
      <c r="AP136" s="5"/>
      <c r="AQ136" s="5"/>
      <c r="AR136" s="5"/>
      <c r="AS136" s="5"/>
    </row>
    <row r="137" spans="1:45" s="2" customFormat="1" ht="15">
      <c r="A137" s="391"/>
      <c r="B137" s="392"/>
      <c r="C137" s="393"/>
      <c r="D137" s="393"/>
      <c r="E137" s="393"/>
      <c r="F137" s="393"/>
      <c r="G137" s="393"/>
      <c r="H137" s="394"/>
      <c r="I137" s="394"/>
      <c r="J137" s="394"/>
      <c r="K137" s="394"/>
      <c r="L137" s="394"/>
      <c r="M137" s="394"/>
      <c r="N137" s="313">
        <f>IF(IF(I137&lt;'Checklist Parameters'!$N$22,0,($I137-$L137))&lt;0,0,IF(I137&lt;'Checklist Parameters'!$N$22,0,($I137-$L137)))</f>
        <v>0</v>
      </c>
      <c r="O137" s="394"/>
      <c r="P137" s="395"/>
      <c r="Q137" s="316">
        <f t="shared" si="7"/>
        <v>0</v>
      </c>
      <c r="R137" s="87">
        <f t="shared" si="8"/>
        <v>0</v>
      </c>
      <c r="S137" s="87">
        <f>IF('Checklist Parameters'!$N$60&lt;0.2,0.2,'Checklist Parameters'!$N$60)</f>
        <v>0.7</v>
      </c>
      <c r="T137" s="88">
        <f>IF($O137="",IF('Checklist District ID'!$C$43="Y",MAX($R137:$S137)*$I137,SUM($R137:$S137)*$I137),IF(O137&gt;0,Q137*S137))</f>
        <v>0</v>
      </c>
      <c r="U137" s="88">
        <f>IF(Q137&gt;0,((I137-T137)*'Formula Matrix'!$E$41),0)</f>
        <v>0</v>
      </c>
      <c r="V137" s="88">
        <f t="shared" si="9"/>
        <v>0</v>
      </c>
      <c r="W137" s="88">
        <f>IF(V137&gt;0,(V137*'Checklist Parameters'!$N$35),0)</f>
        <v>0</v>
      </c>
      <c r="X137" s="85">
        <f t="shared" si="10"/>
        <v>0</v>
      </c>
      <c r="Y137" s="85">
        <f>IF('Checklist Parameters'!$N$102&lt;&gt;"",(I137/43560)*'Checklist Parameters'!$N$102,"N/A")</f>
        <v>0</v>
      </c>
      <c r="Z137" s="85" t="str">
        <f>IF('Checklist Parameters'!$N$58&lt;&gt;"",((I137*'Checklist Parameters'!$N$58)*'Checklist Parameters'!$N$35)/1000,"N/A")</f>
        <v>N/A</v>
      </c>
      <c r="AA137" s="85">
        <f>IF('Checklist Parameters'!$N$101&lt;&gt;"",IFERROR(I137/'Checklist Parameters'!$N$101,0),"N/A")</f>
        <v>0</v>
      </c>
      <c r="AB137" s="85" t="str">
        <f>IF('Checklist Parameters'!$N$43&lt;&gt;"",(I137*'Checklist Parameters'!$N$43)/1000,"N/A")</f>
        <v>N/A</v>
      </c>
      <c r="AC137" s="85">
        <f>IF('Checklist Parameters'!$N$16="",$X137,IF(AND('Checklist Parameters'!$N$16&lt;$X137,'Checklist Parameters'!$N$16&gt;=3),'Checklist Parameters'!$N$16,IF(AND('Checklist Parameters'!$N$16&lt;$X137,'Checklist Parameters'!$N$16&lt;3),0,$X137)))</f>
        <v>0</v>
      </c>
      <c r="AD137" s="85" t="str">
        <f>IF(AND(I137&lt;'Checklist Parameters'!$N$22,$I137&lt;&gt;0),"Y","")</f>
        <v/>
      </c>
      <c r="AE137" s="85" t="str">
        <f>IF($AD137="Y",0,IF('Checklist Parameters'!$N$25="","&lt;no limit&gt;",ROUNDDOWN((($I137-'Checklist Parameters'!$N$24)/'Checklist Parameters'!$N$25)+1,0)))</f>
        <v>&lt;no limit&gt;</v>
      </c>
      <c r="AF137" s="174">
        <f t="shared" si="11"/>
        <v>0</v>
      </c>
      <c r="AG137" s="85">
        <f t="shared" si="6"/>
        <v>0</v>
      </c>
      <c r="AH137" s="5"/>
      <c r="AI137" s="5"/>
      <c r="AJ137" s="5"/>
      <c r="AK137" s="5"/>
      <c r="AL137" s="5"/>
      <c r="AM137" s="5"/>
      <c r="AN137" s="5"/>
      <c r="AO137" s="5"/>
      <c r="AP137" s="5"/>
      <c r="AQ137" s="5"/>
      <c r="AR137" s="5"/>
      <c r="AS137" s="5"/>
    </row>
    <row r="138" spans="1:45" s="2" customFormat="1" ht="15">
      <c r="A138" s="391"/>
      <c r="B138" s="392"/>
      <c r="C138" s="393"/>
      <c r="D138" s="393"/>
      <c r="E138" s="393"/>
      <c r="F138" s="393"/>
      <c r="G138" s="393"/>
      <c r="H138" s="394"/>
      <c r="I138" s="394"/>
      <c r="J138" s="394"/>
      <c r="K138" s="394"/>
      <c r="L138" s="394"/>
      <c r="M138" s="394"/>
      <c r="N138" s="313">
        <f>IF(IF(I138&lt;'Checklist Parameters'!$N$22,0,($I138-$L138))&lt;0,0,IF(I138&lt;'Checklist Parameters'!$N$22,0,($I138-$L138)))</f>
        <v>0</v>
      </c>
      <c r="O138" s="394"/>
      <c r="P138" s="395"/>
      <c r="Q138" s="316">
        <f t="shared" si="7"/>
        <v>0</v>
      </c>
      <c r="R138" s="87">
        <f t="shared" si="8"/>
        <v>0</v>
      </c>
      <c r="S138" s="87">
        <f>IF('Checklist Parameters'!$N$60&lt;0.2,0.2,'Checklist Parameters'!$N$60)</f>
        <v>0.7</v>
      </c>
      <c r="T138" s="88">
        <f>IF($O138="",IF('Checklist District ID'!$C$43="Y",MAX($R138:$S138)*$I138,SUM($R138:$S138)*$I138),IF(O138&gt;0,Q138*S138))</f>
        <v>0</v>
      </c>
      <c r="U138" s="88">
        <f>IF(Q138&gt;0,((I138-T138)*'Formula Matrix'!$E$41),0)</f>
        <v>0</v>
      </c>
      <c r="V138" s="88">
        <f t="shared" si="9"/>
        <v>0</v>
      </c>
      <c r="W138" s="88">
        <f>IF(V138&gt;0,(V138*'Checklist Parameters'!$N$35),0)</f>
        <v>0</v>
      </c>
      <c r="X138" s="85">
        <f t="shared" si="10"/>
        <v>0</v>
      </c>
      <c r="Y138" s="85">
        <f>IF('Checklist Parameters'!$N$102&lt;&gt;"",(I138/43560)*'Checklist Parameters'!$N$102,"N/A")</f>
        <v>0</v>
      </c>
      <c r="Z138" s="85" t="str">
        <f>IF('Checklist Parameters'!$N$58&lt;&gt;"",((I138*'Checklist Parameters'!$N$58)*'Checklist Parameters'!$N$35)/1000,"N/A")</f>
        <v>N/A</v>
      </c>
      <c r="AA138" s="85">
        <f>IF('Checklist Parameters'!$N$101&lt;&gt;"",IFERROR(I138/'Checklist Parameters'!$N$101,0),"N/A")</f>
        <v>0</v>
      </c>
      <c r="AB138" s="85" t="str">
        <f>IF('Checklist Parameters'!$N$43&lt;&gt;"",(I138*'Checklist Parameters'!$N$43)/1000,"N/A")</f>
        <v>N/A</v>
      </c>
      <c r="AC138" s="85">
        <f>IF('Checklist Parameters'!$N$16="",$X138,IF(AND('Checklist Parameters'!$N$16&lt;$X138,'Checklist Parameters'!$N$16&gt;=3),'Checklist Parameters'!$N$16,IF(AND('Checklist Parameters'!$N$16&lt;$X138,'Checklist Parameters'!$N$16&lt;3),0,$X138)))</f>
        <v>0</v>
      </c>
      <c r="AD138" s="85" t="str">
        <f>IF(AND(I138&lt;'Checklist Parameters'!$N$22,$I138&lt;&gt;0),"Y","")</f>
        <v/>
      </c>
      <c r="AE138" s="85" t="str">
        <f>IF($AD138="Y",0,IF('Checklist Parameters'!$N$25="","&lt;no limit&gt;",ROUNDDOWN((($I138-'Checklist Parameters'!$N$24)/'Checklist Parameters'!$N$25)+1,0)))</f>
        <v>&lt;no limit&gt;</v>
      </c>
      <c r="AF138" s="174">
        <f t="shared" si="11"/>
        <v>0</v>
      </c>
      <c r="AG138" s="85">
        <f t="shared" si="6"/>
        <v>0</v>
      </c>
      <c r="AH138" s="5"/>
      <c r="AI138" s="5"/>
      <c r="AJ138" s="5"/>
      <c r="AK138" s="5"/>
      <c r="AL138" s="5"/>
      <c r="AM138" s="5"/>
      <c r="AN138" s="5"/>
      <c r="AO138" s="5"/>
      <c r="AP138" s="5"/>
      <c r="AQ138" s="5"/>
      <c r="AR138" s="5"/>
      <c r="AS138" s="5"/>
    </row>
    <row r="139" spans="1:45" s="2" customFormat="1" ht="15">
      <c r="A139" s="391"/>
      <c r="B139" s="392"/>
      <c r="C139" s="393"/>
      <c r="D139" s="393"/>
      <c r="E139" s="393"/>
      <c r="F139" s="393"/>
      <c r="G139" s="393"/>
      <c r="H139" s="394"/>
      <c r="I139" s="394"/>
      <c r="J139" s="394"/>
      <c r="K139" s="394"/>
      <c r="L139" s="394"/>
      <c r="M139" s="394"/>
      <c r="N139" s="313">
        <f>IF(IF(I139&lt;'Checklist Parameters'!$N$22,0,($I139-$L139))&lt;0,0,IF(I139&lt;'Checklist Parameters'!$N$22,0,($I139-$L139)))</f>
        <v>0</v>
      </c>
      <c r="O139" s="394"/>
      <c r="P139" s="395"/>
      <c r="Q139" s="316">
        <f t="shared" si="7"/>
        <v>0</v>
      </c>
      <c r="R139" s="87">
        <f t="shared" si="8"/>
        <v>0</v>
      </c>
      <c r="S139" s="87">
        <f>IF('Checklist Parameters'!$N$60&lt;0.2,0.2,'Checklist Parameters'!$N$60)</f>
        <v>0.7</v>
      </c>
      <c r="T139" s="88">
        <f>IF($O139="",IF('Checklist District ID'!$C$43="Y",MAX($R139:$S139)*$I139,SUM($R139:$S139)*$I139),IF(O139&gt;0,Q139*S139))</f>
        <v>0</v>
      </c>
      <c r="U139" s="88">
        <f>IF(Q139&gt;0,((I139-T139)*'Formula Matrix'!$E$41),0)</f>
        <v>0</v>
      </c>
      <c r="V139" s="88">
        <f t="shared" si="9"/>
        <v>0</v>
      </c>
      <c r="W139" s="88">
        <f>IF(V139&gt;0,(V139*'Checklist Parameters'!$N$35),0)</f>
        <v>0</v>
      </c>
      <c r="X139" s="85">
        <f t="shared" si="10"/>
        <v>0</v>
      </c>
      <c r="Y139" s="85">
        <f>IF('Checklist Parameters'!$N$102&lt;&gt;"",(I139/43560)*'Checklist Parameters'!$N$102,"N/A")</f>
        <v>0</v>
      </c>
      <c r="Z139" s="85" t="str">
        <f>IF('Checklist Parameters'!$N$58&lt;&gt;"",((I139*'Checklist Parameters'!$N$58)*'Checklist Parameters'!$N$35)/1000,"N/A")</f>
        <v>N/A</v>
      </c>
      <c r="AA139" s="85">
        <f>IF('Checklist Parameters'!$N$101&lt;&gt;"",IFERROR(I139/'Checklist Parameters'!$N$101,0),"N/A")</f>
        <v>0</v>
      </c>
      <c r="AB139" s="85" t="str">
        <f>IF('Checklist Parameters'!$N$43&lt;&gt;"",(I139*'Checklist Parameters'!$N$43)/1000,"N/A")</f>
        <v>N/A</v>
      </c>
      <c r="AC139" s="85">
        <f>IF('Checklist Parameters'!$N$16="",$X139,IF(AND('Checklist Parameters'!$N$16&lt;$X139,'Checklist Parameters'!$N$16&gt;=3),'Checklist Parameters'!$N$16,IF(AND('Checklist Parameters'!$N$16&lt;$X139,'Checklist Parameters'!$N$16&lt;3),0,$X139)))</f>
        <v>0</v>
      </c>
      <c r="AD139" s="85" t="str">
        <f>IF(AND(I139&lt;'Checklist Parameters'!$N$22,$I139&lt;&gt;0),"Y","")</f>
        <v/>
      </c>
      <c r="AE139" s="85" t="str">
        <f>IF($AD139="Y",0,IF('Checklist Parameters'!$N$25="","&lt;no limit&gt;",ROUNDDOWN((($I139-'Checklist Parameters'!$N$24)/'Checklist Parameters'!$N$25)+1,0)))</f>
        <v>&lt;no limit&gt;</v>
      </c>
      <c r="AF139" s="174">
        <f t="shared" si="11"/>
        <v>0</v>
      </c>
      <c r="AG139" s="85">
        <f t="shared" si="6"/>
        <v>0</v>
      </c>
      <c r="AH139" s="5"/>
      <c r="AI139" s="5"/>
      <c r="AJ139" s="5"/>
      <c r="AK139" s="5"/>
      <c r="AL139" s="5"/>
      <c r="AM139" s="5"/>
      <c r="AN139" s="5"/>
      <c r="AO139" s="5"/>
      <c r="AP139" s="5"/>
      <c r="AQ139" s="5"/>
      <c r="AR139" s="5"/>
      <c r="AS139" s="5"/>
    </row>
    <row r="140" spans="1:45" s="2" customFormat="1" ht="15">
      <c r="A140" s="391"/>
      <c r="B140" s="392"/>
      <c r="C140" s="393"/>
      <c r="D140" s="393"/>
      <c r="E140" s="393"/>
      <c r="F140" s="393"/>
      <c r="G140" s="393"/>
      <c r="H140" s="394"/>
      <c r="I140" s="394"/>
      <c r="J140" s="394"/>
      <c r="K140" s="394"/>
      <c r="L140" s="394"/>
      <c r="M140" s="394"/>
      <c r="N140" s="313">
        <f>IF(IF(I140&lt;'Checklist Parameters'!$N$22,0,($I140-$L140))&lt;0,0,IF(I140&lt;'Checklist Parameters'!$N$22,0,($I140-$L140)))</f>
        <v>0</v>
      </c>
      <c r="O140" s="394"/>
      <c r="P140" s="395"/>
      <c r="Q140" s="316">
        <f t="shared" si="7"/>
        <v>0</v>
      </c>
      <c r="R140" s="87">
        <f t="shared" si="8"/>
        <v>0</v>
      </c>
      <c r="S140" s="87">
        <f>IF('Checklist Parameters'!$N$60&lt;0.2,0.2,'Checklist Parameters'!$N$60)</f>
        <v>0.7</v>
      </c>
      <c r="T140" s="88">
        <f>IF($O140="",IF('Checklist District ID'!$C$43="Y",MAX($R140:$S140)*$I140,SUM($R140:$S140)*$I140),IF(O140&gt;0,Q140*S140))</f>
        <v>0</v>
      </c>
      <c r="U140" s="88">
        <f>IF(Q140&gt;0,((I140-T140)*'Formula Matrix'!$E$41),0)</f>
        <v>0</v>
      </c>
      <c r="V140" s="88">
        <f t="shared" si="9"/>
        <v>0</v>
      </c>
      <c r="W140" s="88">
        <f>IF(V140&gt;0,(V140*'Checklist Parameters'!$N$35),0)</f>
        <v>0</v>
      </c>
      <c r="X140" s="85">
        <f t="shared" si="10"/>
        <v>0</v>
      </c>
      <c r="Y140" s="85">
        <f>IF('Checklist Parameters'!$N$102&lt;&gt;"",(I140/43560)*'Checklist Parameters'!$N$102,"N/A")</f>
        <v>0</v>
      </c>
      <c r="Z140" s="85" t="str">
        <f>IF('Checklist Parameters'!$N$58&lt;&gt;"",((I140*'Checklist Parameters'!$N$58)*'Checklist Parameters'!$N$35)/1000,"N/A")</f>
        <v>N/A</v>
      </c>
      <c r="AA140" s="85">
        <f>IF('Checklist Parameters'!$N$101&lt;&gt;"",IFERROR(I140/'Checklist Parameters'!$N$101,0),"N/A")</f>
        <v>0</v>
      </c>
      <c r="AB140" s="85" t="str">
        <f>IF('Checklist Parameters'!$N$43&lt;&gt;"",(I140*'Checklist Parameters'!$N$43)/1000,"N/A")</f>
        <v>N/A</v>
      </c>
      <c r="AC140" s="85">
        <f>IF('Checklist Parameters'!$N$16="",$X140,IF(AND('Checklist Parameters'!$N$16&lt;$X140,'Checklist Parameters'!$N$16&gt;=3),'Checklist Parameters'!$N$16,IF(AND('Checklist Parameters'!$N$16&lt;$X140,'Checklist Parameters'!$N$16&lt;3),0,$X140)))</f>
        <v>0</v>
      </c>
      <c r="AD140" s="85" t="str">
        <f>IF(AND(I140&lt;'Checklist Parameters'!$N$22,$I140&lt;&gt;0),"Y","")</f>
        <v/>
      </c>
      <c r="AE140" s="85" t="str">
        <f>IF($AD140="Y",0,IF('Checklist Parameters'!$N$25="","&lt;no limit&gt;",ROUNDDOWN((($I140-'Checklist Parameters'!$N$24)/'Checklist Parameters'!$N$25)+1,0)))</f>
        <v>&lt;no limit&gt;</v>
      </c>
      <c r="AF140" s="174">
        <f t="shared" si="11"/>
        <v>0</v>
      </c>
      <c r="AG140" s="85">
        <f t="shared" si="6"/>
        <v>0</v>
      </c>
      <c r="AH140" s="5"/>
      <c r="AI140" s="5"/>
      <c r="AJ140" s="5"/>
      <c r="AK140" s="5"/>
      <c r="AL140" s="5"/>
      <c r="AM140" s="5"/>
      <c r="AN140" s="5"/>
      <c r="AO140" s="5"/>
      <c r="AP140" s="5"/>
      <c r="AQ140" s="5"/>
      <c r="AR140" s="5"/>
      <c r="AS140" s="5"/>
    </row>
    <row r="141" spans="1:45" s="2" customFormat="1" ht="15">
      <c r="A141" s="391"/>
      <c r="B141" s="392"/>
      <c r="C141" s="393"/>
      <c r="D141" s="393"/>
      <c r="E141" s="393"/>
      <c r="F141" s="393"/>
      <c r="G141" s="393"/>
      <c r="H141" s="394"/>
      <c r="I141" s="394"/>
      <c r="J141" s="394"/>
      <c r="K141" s="394"/>
      <c r="L141" s="394"/>
      <c r="M141" s="394"/>
      <c r="N141" s="313">
        <f>IF(IF(I141&lt;'Checklist Parameters'!$N$22,0,($I141-$L141))&lt;0,0,IF(I141&lt;'Checklist Parameters'!$N$22,0,($I141-$L141)))</f>
        <v>0</v>
      </c>
      <c r="O141" s="394"/>
      <c r="P141" s="395"/>
      <c r="Q141" s="316">
        <f t="shared" si="7"/>
        <v>0</v>
      </c>
      <c r="R141" s="87">
        <f t="shared" si="8"/>
        <v>0</v>
      </c>
      <c r="S141" s="87">
        <f>IF('Checklist Parameters'!$N$60&lt;0.2,0.2,'Checklist Parameters'!$N$60)</f>
        <v>0.7</v>
      </c>
      <c r="T141" s="88">
        <f>IF($O141="",IF('Checklist District ID'!$C$43="Y",MAX($R141:$S141)*$I141,SUM($R141:$S141)*$I141),IF(O141&gt;0,Q141*S141))</f>
        <v>0</v>
      </c>
      <c r="U141" s="88">
        <f>IF(Q141&gt;0,((I141-T141)*'Formula Matrix'!$E$41),0)</f>
        <v>0</v>
      </c>
      <c r="V141" s="88">
        <f t="shared" si="9"/>
        <v>0</v>
      </c>
      <c r="W141" s="88">
        <f>IF(V141&gt;0,(V141*'Checklist Parameters'!$N$35),0)</f>
        <v>0</v>
      </c>
      <c r="X141" s="85">
        <f t="shared" si="10"/>
        <v>0</v>
      </c>
      <c r="Y141" s="85">
        <f>IF('Checklist Parameters'!$N$102&lt;&gt;"",(I141/43560)*'Checklist Parameters'!$N$102,"N/A")</f>
        <v>0</v>
      </c>
      <c r="Z141" s="85" t="str">
        <f>IF('Checklist Parameters'!$N$58&lt;&gt;"",((I141*'Checklist Parameters'!$N$58)*'Checklist Parameters'!$N$35)/1000,"N/A")</f>
        <v>N/A</v>
      </c>
      <c r="AA141" s="85">
        <f>IF('Checklist Parameters'!$N$101&lt;&gt;"",IFERROR(I141/'Checklist Parameters'!$N$101,0),"N/A")</f>
        <v>0</v>
      </c>
      <c r="AB141" s="85" t="str">
        <f>IF('Checklist Parameters'!$N$43&lt;&gt;"",(I141*'Checklist Parameters'!$N$43)/1000,"N/A")</f>
        <v>N/A</v>
      </c>
      <c r="AC141" s="85">
        <f>IF('Checklist Parameters'!$N$16="",$X141,IF(AND('Checklist Parameters'!$N$16&lt;$X141,'Checklist Parameters'!$N$16&gt;=3),'Checklist Parameters'!$N$16,IF(AND('Checklist Parameters'!$N$16&lt;$X141,'Checklist Parameters'!$N$16&lt;3),0,$X141)))</f>
        <v>0</v>
      </c>
      <c r="AD141" s="85" t="str">
        <f>IF(AND(I141&lt;'Checklist Parameters'!$N$22,$I141&lt;&gt;0),"Y","")</f>
        <v/>
      </c>
      <c r="AE141" s="85" t="str">
        <f>IF($AD141="Y",0,IF('Checklist Parameters'!$N$25="","&lt;no limit&gt;",ROUNDDOWN((($I141-'Checklist Parameters'!$N$24)/'Checklist Parameters'!$N$25)+1,0)))</f>
        <v>&lt;no limit&gt;</v>
      </c>
      <c r="AF141" s="174">
        <f t="shared" si="11"/>
        <v>0</v>
      </c>
      <c r="AG141" s="85">
        <f t="shared" si="6"/>
        <v>0</v>
      </c>
      <c r="AH141" s="5"/>
      <c r="AI141" s="5"/>
      <c r="AJ141" s="5"/>
      <c r="AK141" s="5"/>
      <c r="AL141" s="5"/>
      <c r="AM141" s="5"/>
      <c r="AN141" s="5"/>
      <c r="AO141" s="5"/>
      <c r="AP141" s="5"/>
      <c r="AQ141" s="5"/>
      <c r="AR141" s="5"/>
      <c r="AS141" s="5"/>
    </row>
    <row r="142" spans="1:45" s="2" customFormat="1" ht="15">
      <c r="A142" s="391"/>
      <c r="B142" s="392"/>
      <c r="C142" s="393"/>
      <c r="D142" s="393"/>
      <c r="E142" s="393"/>
      <c r="F142" s="393"/>
      <c r="G142" s="393"/>
      <c r="H142" s="394"/>
      <c r="I142" s="394"/>
      <c r="J142" s="394"/>
      <c r="K142" s="394"/>
      <c r="L142" s="394"/>
      <c r="M142" s="394"/>
      <c r="N142" s="313">
        <f>IF(IF(I142&lt;'Checklist Parameters'!$N$22,0,($I142-$L142))&lt;0,0,IF(I142&lt;'Checklist Parameters'!$N$22,0,($I142-$L142)))</f>
        <v>0</v>
      </c>
      <c r="O142" s="394"/>
      <c r="P142" s="395"/>
      <c r="Q142" s="316">
        <f t="shared" si="7"/>
        <v>0</v>
      </c>
      <c r="R142" s="87">
        <f t="shared" si="8"/>
        <v>0</v>
      </c>
      <c r="S142" s="87">
        <f>IF('Checklist Parameters'!$N$60&lt;0.2,0.2,'Checklist Parameters'!$N$60)</f>
        <v>0.7</v>
      </c>
      <c r="T142" s="88">
        <f>IF($O142="",IF('Checklist District ID'!$C$43="Y",MAX($R142:$S142)*$I142,SUM($R142:$S142)*$I142),IF(O142&gt;0,Q142*S142))</f>
        <v>0</v>
      </c>
      <c r="U142" s="88">
        <f>IF(Q142&gt;0,((I142-T142)*'Formula Matrix'!$E$41),0)</f>
        <v>0</v>
      </c>
      <c r="V142" s="88">
        <f t="shared" si="9"/>
        <v>0</v>
      </c>
      <c r="W142" s="88">
        <f>IF(V142&gt;0,(V142*'Checklist Parameters'!$N$35),0)</f>
        <v>0</v>
      </c>
      <c r="X142" s="85">
        <f t="shared" si="10"/>
        <v>0</v>
      </c>
      <c r="Y142" s="85">
        <f>IF('Checklist Parameters'!$N$102&lt;&gt;"",(I142/43560)*'Checklist Parameters'!$N$102,"N/A")</f>
        <v>0</v>
      </c>
      <c r="Z142" s="85" t="str">
        <f>IF('Checklist Parameters'!$N$58&lt;&gt;"",((I142*'Checklist Parameters'!$N$58)*'Checklist Parameters'!$N$35)/1000,"N/A")</f>
        <v>N/A</v>
      </c>
      <c r="AA142" s="85">
        <f>IF('Checklist Parameters'!$N$101&lt;&gt;"",IFERROR(I142/'Checklist Parameters'!$N$101,0),"N/A")</f>
        <v>0</v>
      </c>
      <c r="AB142" s="85" t="str">
        <f>IF('Checklist Parameters'!$N$43&lt;&gt;"",(I142*'Checklist Parameters'!$N$43)/1000,"N/A")</f>
        <v>N/A</v>
      </c>
      <c r="AC142" s="85">
        <f>IF('Checklist Parameters'!$N$16="",$X142,IF(AND('Checklist Parameters'!$N$16&lt;$X142,'Checklist Parameters'!$N$16&gt;=3),'Checklist Parameters'!$N$16,IF(AND('Checklist Parameters'!$N$16&lt;$X142,'Checklist Parameters'!$N$16&lt;3),0,$X142)))</f>
        <v>0</v>
      </c>
      <c r="AD142" s="85" t="str">
        <f>IF(AND(I142&lt;'Checklist Parameters'!$N$22,$I142&lt;&gt;0),"Y","")</f>
        <v/>
      </c>
      <c r="AE142" s="85" t="str">
        <f>IF($AD142="Y",0,IF('Checklist Parameters'!$N$25="","&lt;no limit&gt;",ROUNDDOWN((($I142-'Checklist Parameters'!$N$24)/'Checklist Parameters'!$N$25)+1,0)))</f>
        <v>&lt;no limit&gt;</v>
      </c>
      <c r="AF142" s="174">
        <f t="shared" si="11"/>
        <v>0</v>
      </c>
      <c r="AG142" s="85">
        <f t="shared" si="6"/>
        <v>0</v>
      </c>
      <c r="AH142" s="5"/>
      <c r="AI142" s="5"/>
      <c r="AJ142" s="5"/>
      <c r="AK142" s="5"/>
      <c r="AL142" s="5"/>
      <c r="AM142" s="5"/>
      <c r="AN142" s="5"/>
      <c r="AO142" s="5"/>
      <c r="AP142" s="5"/>
      <c r="AQ142" s="5"/>
      <c r="AR142" s="5"/>
      <c r="AS142" s="5"/>
    </row>
    <row r="143" spans="1:45" s="2" customFormat="1" ht="15">
      <c r="A143" s="391"/>
      <c r="B143" s="392"/>
      <c r="C143" s="393"/>
      <c r="D143" s="393"/>
      <c r="E143" s="393"/>
      <c r="F143" s="393"/>
      <c r="G143" s="393"/>
      <c r="H143" s="394"/>
      <c r="I143" s="394"/>
      <c r="J143" s="394"/>
      <c r="K143" s="394"/>
      <c r="L143" s="394"/>
      <c r="M143" s="394"/>
      <c r="N143" s="313">
        <f>IF(IF(I143&lt;'Checklist Parameters'!$N$22,0,($I143-$L143))&lt;0,0,IF(I143&lt;'Checklist Parameters'!$N$22,0,($I143-$L143)))</f>
        <v>0</v>
      </c>
      <c r="O143" s="394"/>
      <c r="P143" s="395"/>
      <c r="Q143" s="316">
        <f t="shared" si="7"/>
        <v>0</v>
      </c>
      <c r="R143" s="87">
        <f t="shared" si="8"/>
        <v>0</v>
      </c>
      <c r="S143" s="87">
        <f>IF('Checklist Parameters'!$N$60&lt;0.2,0.2,'Checklist Parameters'!$N$60)</f>
        <v>0.7</v>
      </c>
      <c r="T143" s="88">
        <f>IF($O143="",IF('Checklist District ID'!$C$43="Y",MAX($R143:$S143)*$I143,SUM($R143:$S143)*$I143),IF(O143&gt;0,Q143*S143))</f>
        <v>0</v>
      </c>
      <c r="U143" s="88">
        <f>IF(Q143&gt;0,((I143-T143)*'Formula Matrix'!$E$41),0)</f>
        <v>0</v>
      </c>
      <c r="V143" s="88">
        <f t="shared" si="9"/>
        <v>0</v>
      </c>
      <c r="W143" s="88">
        <f>IF(V143&gt;0,(V143*'Checklist Parameters'!$N$35),0)</f>
        <v>0</v>
      </c>
      <c r="X143" s="85">
        <f t="shared" si="10"/>
        <v>0</v>
      </c>
      <c r="Y143" s="85">
        <f>IF('Checklist Parameters'!$N$102&lt;&gt;"",(I143/43560)*'Checklist Parameters'!$N$102,"N/A")</f>
        <v>0</v>
      </c>
      <c r="Z143" s="85" t="str">
        <f>IF('Checklist Parameters'!$N$58&lt;&gt;"",((I143*'Checklist Parameters'!$N$58)*'Checklist Parameters'!$N$35)/1000,"N/A")</f>
        <v>N/A</v>
      </c>
      <c r="AA143" s="85">
        <f>IF('Checklist Parameters'!$N$101&lt;&gt;"",IFERROR(I143/'Checklist Parameters'!$N$101,0),"N/A")</f>
        <v>0</v>
      </c>
      <c r="AB143" s="85" t="str">
        <f>IF('Checklist Parameters'!$N$43&lt;&gt;"",(I143*'Checklist Parameters'!$N$43)/1000,"N/A")</f>
        <v>N/A</v>
      </c>
      <c r="AC143" s="85">
        <f>IF('Checklist Parameters'!$N$16="",$X143,IF(AND('Checklist Parameters'!$N$16&lt;$X143,'Checklist Parameters'!$N$16&gt;=3),'Checklist Parameters'!$N$16,IF(AND('Checklist Parameters'!$N$16&lt;$X143,'Checklist Parameters'!$N$16&lt;3),0,$X143)))</f>
        <v>0</v>
      </c>
      <c r="AD143" s="85" t="str">
        <f>IF(AND(I143&lt;'Checklist Parameters'!$N$22,$I143&lt;&gt;0),"Y","")</f>
        <v/>
      </c>
      <c r="AE143" s="85" t="str">
        <f>IF($AD143="Y",0,IF('Checklist Parameters'!$N$25="","&lt;no limit&gt;",ROUNDDOWN((($I143-'Checklist Parameters'!$N$24)/'Checklist Parameters'!$N$25)+1,0)))</f>
        <v>&lt;no limit&gt;</v>
      </c>
      <c r="AF143" s="174">
        <f t="shared" si="11"/>
        <v>0</v>
      </c>
      <c r="AG143" s="85">
        <f t="shared" si="6"/>
        <v>0</v>
      </c>
      <c r="AH143" s="5"/>
      <c r="AI143" s="5"/>
      <c r="AJ143" s="5"/>
      <c r="AK143" s="5"/>
      <c r="AL143" s="5"/>
      <c r="AM143" s="5"/>
      <c r="AN143" s="5"/>
      <c r="AO143" s="5"/>
      <c r="AP143" s="5"/>
      <c r="AQ143" s="5"/>
      <c r="AR143" s="5"/>
      <c r="AS143" s="5"/>
    </row>
    <row r="144" spans="1:45" s="2" customFormat="1" ht="15">
      <c r="A144" s="391"/>
      <c r="B144" s="392"/>
      <c r="C144" s="393"/>
      <c r="D144" s="393"/>
      <c r="E144" s="393"/>
      <c r="F144" s="393"/>
      <c r="G144" s="393"/>
      <c r="H144" s="394"/>
      <c r="I144" s="394"/>
      <c r="J144" s="394"/>
      <c r="K144" s="394"/>
      <c r="L144" s="394"/>
      <c r="M144" s="394"/>
      <c r="N144" s="313">
        <f>IF(IF(I144&lt;'Checklist Parameters'!$N$22,0,($I144-$L144))&lt;0,0,IF(I144&lt;'Checklist Parameters'!$N$22,0,($I144-$L144)))</f>
        <v>0</v>
      </c>
      <c r="O144" s="394"/>
      <c r="P144" s="395"/>
      <c r="Q144" s="316">
        <f t="shared" si="7"/>
        <v>0</v>
      </c>
      <c r="R144" s="87">
        <f t="shared" si="8"/>
        <v>0</v>
      </c>
      <c r="S144" s="87">
        <f>IF('Checklist Parameters'!$N$60&lt;0.2,0.2,'Checklist Parameters'!$N$60)</f>
        <v>0.7</v>
      </c>
      <c r="T144" s="88">
        <f>IF($O144="",IF('Checklist District ID'!$C$43="Y",MAX($R144:$S144)*$I144,SUM($R144:$S144)*$I144),IF(O144&gt;0,Q144*S144))</f>
        <v>0</v>
      </c>
      <c r="U144" s="88">
        <f>IF(Q144&gt;0,((I144-T144)*'Formula Matrix'!$E$41),0)</f>
        <v>0</v>
      </c>
      <c r="V144" s="88">
        <f t="shared" si="9"/>
        <v>0</v>
      </c>
      <c r="W144" s="88">
        <f>IF(V144&gt;0,(V144*'Checklist Parameters'!$N$35),0)</f>
        <v>0</v>
      </c>
      <c r="X144" s="85">
        <f t="shared" si="10"/>
        <v>0</v>
      </c>
      <c r="Y144" s="85">
        <f>IF('Checklist Parameters'!$N$102&lt;&gt;"",(I144/43560)*'Checklist Parameters'!$N$102,"N/A")</f>
        <v>0</v>
      </c>
      <c r="Z144" s="85" t="str">
        <f>IF('Checklist Parameters'!$N$58&lt;&gt;"",((I144*'Checklist Parameters'!$N$58)*'Checklist Parameters'!$N$35)/1000,"N/A")</f>
        <v>N/A</v>
      </c>
      <c r="AA144" s="85">
        <f>IF('Checklist Parameters'!$N$101&lt;&gt;"",IFERROR(I144/'Checklist Parameters'!$N$101,0),"N/A")</f>
        <v>0</v>
      </c>
      <c r="AB144" s="85" t="str">
        <f>IF('Checklist Parameters'!$N$43&lt;&gt;"",(I144*'Checklist Parameters'!$N$43)/1000,"N/A")</f>
        <v>N/A</v>
      </c>
      <c r="AC144" s="85">
        <f>IF('Checklist Parameters'!$N$16="",$X144,IF(AND('Checklist Parameters'!$N$16&lt;$X144,'Checklist Parameters'!$N$16&gt;=3),'Checklist Parameters'!$N$16,IF(AND('Checklist Parameters'!$N$16&lt;$X144,'Checklist Parameters'!$N$16&lt;3),0,$X144)))</f>
        <v>0</v>
      </c>
      <c r="AD144" s="85" t="str">
        <f>IF(AND(I144&lt;'Checklist Parameters'!$N$22,$I144&lt;&gt;0),"Y","")</f>
        <v/>
      </c>
      <c r="AE144" s="85" t="str">
        <f>IF($AD144="Y",0,IF('Checklist Parameters'!$N$25="","&lt;no limit&gt;",ROUNDDOWN((($I144-'Checklist Parameters'!$N$24)/'Checklist Parameters'!$N$25)+1,0)))</f>
        <v>&lt;no limit&gt;</v>
      </c>
      <c r="AF144" s="174">
        <f t="shared" si="11"/>
        <v>0</v>
      </c>
      <c r="AG144" s="85">
        <f t="shared" si="6"/>
        <v>0</v>
      </c>
      <c r="AH144" s="5"/>
      <c r="AI144" s="5"/>
      <c r="AJ144" s="5"/>
      <c r="AK144" s="5"/>
      <c r="AL144" s="5"/>
      <c r="AM144" s="5"/>
      <c r="AN144" s="5"/>
      <c r="AO144" s="5"/>
      <c r="AP144" s="5"/>
      <c r="AQ144" s="5"/>
      <c r="AR144" s="5"/>
      <c r="AS144" s="5"/>
    </row>
    <row r="145" spans="1:45" s="2" customFormat="1" ht="15">
      <c r="A145" s="391"/>
      <c r="B145" s="392"/>
      <c r="C145" s="393"/>
      <c r="D145" s="393"/>
      <c r="E145" s="393"/>
      <c r="F145" s="393"/>
      <c r="G145" s="393"/>
      <c r="H145" s="394"/>
      <c r="I145" s="394"/>
      <c r="J145" s="394"/>
      <c r="K145" s="394"/>
      <c r="L145" s="394"/>
      <c r="M145" s="394"/>
      <c r="N145" s="313">
        <f>IF(IF(I145&lt;'Checklist Parameters'!$N$22,0,($I145-$L145))&lt;0,0,IF(I145&lt;'Checklist Parameters'!$N$22,0,($I145-$L145)))</f>
        <v>0</v>
      </c>
      <c r="O145" s="394"/>
      <c r="P145" s="395"/>
      <c r="Q145" s="316">
        <f t="shared" si="7"/>
        <v>0</v>
      </c>
      <c r="R145" s="87">
        <f t="shared" si="8"/>
        <v>0</v>
      </c>
      <c r="S145" s="87">
        <f>IF('Checklist Parameters'!$N$60&lt;0.2,0.2,'Checklist Parameters'!$N$60)</f>
        <v>0.7</v>
      </c>
      <c r="T145" s="88">
        <f>IF($O145="",IF('Checklist District ID'!$C$43="Y",MAX($R145:$S145)*$I145,SUM($R145:$S145)*$I145),IF(O145&gt;0,Q145*S145))</f>
        <v>0</v>
      </c>
      <c r="U145" s="88">
        <f>IF(Q145&gt;0,((I145-T145)*'Formula Matrix'!$E$41),0)</f>
        <v>0</v>
      </c>
      <c r="V145" s="88">
        <f t="shared" si="9"/>
        <v>0</v>
      </c>
      <c r="W145" s="88">
        <f>IF(V145&gt;0,(V145*'Checklist Parameters'!$N$35),0)</f>
        <v>0</v>
      </c>
      <c r="X145" s="85">
        <f t="shared" si="10"/>
        <v>0</v>
      </c>
      <c r="Y145" s="85">
        <f>IF('Checklist Parameters'!$N$102&lt;&gt;"",(I145/43560)*'Checklist Parameters'!$N$102,"N/A")</f>
        <v>0</v>
      </c>
      <c r="Z145" s="85" t="str">
        <f>IF('Checklist Parameters'!$N$58&lt;&gt;"",((I145*'Checklist Parameters'!$N$58)*'Checklist Parameters'!$N$35)/1000,"N/A")</f>
        <v>N/A</v>
      </c>
      <c r="AA145" s="85">
        <f>IF('Checklist Parameters'!$N$101&lt;&gt;"",IFERROR(I145/'Checklist Parameters'!$N$101,0),"N/A")</f>
        <v>0</v>
      </c>
      <c r="AB145" s="85" t="str">
        <f>IF('Checklist Parameters'!$N$43&lt;&gt;"",(I145*'Checklist Parameters'!$N$43)/1000,"N/A")</f>
        <v>N/A</v>
      </c>
      <c r="AC145" s="85">
        <f>IF('Checklist Parameters'!$N$16="",$X145,IF(AND('Checklist Parameters'!$N$16&lt;$X145,'Checklist Parameters'!$N$16&gt;=3),'Checklist Parameters'!$N$16,IF(AND('Checklist Parameters'!$N$16&lt;$X145,'Checklist Parameters'!$N$16&lt;3),0,$X145)))</f>
        <v>0</v>
      </c>
      <c r="AD145" s="85" t="str">
        <f>IF(AND(I145&lt;'Checklist Parameters'!$N$22,$I145&lt;&gt;0),"Y","")</f>
        <v/>
      </c>
      <c r="AE145" s="85" t="str">
        <f>IF($AD145="Y",0,IF('Checklist Parameters'!$N$25="","&lt;no limit&gt;",ROUNDDOWN((($I145-'Checklist Parameters'!$N$24)/'Checklist Parameters'!$N$25)+1,0)))</f>
        <v>&lt;no limit&gt;</v>
      </c>
      <c r="AF145" s="174">
        <f t="shared" si="11"/>
        <v>0</v>
      </c>
      <c r="AG145" s="85">
        <f t="shared" si="6"/>
        <v>0</v>
      </c>
      <c r="AH145" s="5"/>
      <c r="AI145" s="5"/>
      <c r="AJ145" s="5"/>
      <c r="AK145" s="5"/>
      <c r="AL145" s="5"/>
      <c r="AM145" s="5"/>
      <c r="AN145" s="5"/>
      <c r="AO145" s="5"/>
      <c r="AP145" s="5"/>
      <c r="AQ145" s="5"/>
      <c r="AR145" s="5"/>
      <c r="AS145" s="5"/>
    </row>
    <row r="146" spans="1:45" s="2" customFormat="1" ht="15">
      <c r="A146" s="391"/>
      <c r="B146" s="392"/>
      <c r="C146" s="393"/>
      <c r="D146" s="393"/>
      <c r="E146" s="393"/>
      <c r="F146" s="393"/>
      <c r="G146" s="393"/>
      <c r="H146" s="394"/>
      <c r="I146" s="394"/>
      <c r="J146" s="394"/>
      <c r="K146" s="394"/>
      <c r="L146" s="394"/>
      <c r="M146" s="394"/>
      <c r="N146" s="313">
        <f>IF(IF(I146&lt;'Checklist Parameters'!$N$22,0,($I146-$L146))&lt;0,0,IF(I146&lt;'Checklist Parameters'!$N$22,0,($I146-$L146)))</f>
        <v>0</v>
      </c>
      <c r="O146" s="394"/>
      <c r="P146" s="395"/>
      <c r="Q146" s="316">
        <f t="shared" si="7"/>
        <v>0</v>
      </c>
      <c r="R146" s="87">
        <f t="shared" si="8"/>
        <v>0</v>
      </c>
      <c r="S146" s="87">
        <f>IF('Checklist Parameters'!$N$60&lt;0.2,0.2,'Checklist Parameters'!$N$60)</f>
        <v>0.7</v>
      </c>
      <c r="T146" s="88">
        <f>IF($O146="",IF('Checklist District ID'!$C$43="Y",MAX($R146:$S146)*$I146,SUM($R146:$S146)*$I146),IF(O146&gt;0,Q146*S146))</f>
        <v>0</v>
      </c>
      <c r="U146" s="88">
        <f>IF(Q146&gt;0,((I146-T146)*'Formula Matrix'!$E$41),0)</f>
        <v>0</v>
      </c>
      <c r="V146" s="88">
        <f t="shared" si="9"/>
        <v>0</v>
      </c>
      <c r="W146" s="88">
        <f>IF(V146&gt;0,(V146*'Checklist Parameters'!$N$35),0)</f>
        <v>0</v>
      </c>
      <c r="X146" s="85">
        <f t="shared" si="10"/>
        <v>0</v>
      </c>
      <c r="Y146" s="85">
        <f>IF('Checklist Parameters'!$N$102&lt;&gt;"",(I146/43560)*'Checklist Parameters'!$N$102,"N/A")</f>
        <v>0</v>
      </c>
      <c r="Z146" s="85" t="str">
        <f>IF('Checklist Parameters'!$N$58&lt;&gt;"",((I146*'Checklist Parameters'!$N$58)*'Checklist Parameters'!$N$35)/1000,"N/A")</f>
        <v>N/A</v>
      </c>
      <c r="AA146" s="85">
        <f>IF('Checklist Parameters'!$N$101&lt;&gt;"",IFERROR(I146/'Checklist Parameters'!$N$101,0),"N/A")</f>
        <v>0</v>
      </c>
      <c r="AB146" s="85" t="str">
        <f>IF('Checklist Parameters'!$N$43&lt;&gt;"",(I146*'Checklist Parameters'!$N$43)/1000,"N/A")</f>
        <v>N/A</v>
      </c>
      <c r="AC146" s="85">
        <f>IF('Checklist Parameters'!$N$16="",$X146,IF(AND('Checklist Parameters'!$N$16&lt;$X146,'Checklist Parameters'!$N$16&gt;=3),'Checklist Parameters'!$N$16,IF(AND('Checklist Parameters'!$N$16&lt;$X146,'Checklist Parameters'!$N$16&lt;3),0,$X146)))</f>
        <v>0</v>
      </c>
      <c r="AD146" s="85" t="str">
        <f>IF(AND(I146&lt;'Checklist Parameters'!$N$22,$I146&lt;&gt;0),"Y","")</f>
        <v/>
      </c>
      <c r="AE146" s="85" t="str">
        <f>IF($AD146="Y",0,IF('Checklist Parameters'!$N$25="","&lt;no limit&gt;",ROUNDDOWN((($I146-'Checklist Parameters'!$N$24)/'Checklist Parameters'!$N$25)+1,0)))</f>
        <v>&lt;no limit&gt;</v>
      </c>
      <c r="AF146" s="174">
        <f t="shared" si="11"/>
        <v>0</v>
      </c>
      <c r="AG146" s="85">
        <f t="shared" si="6"/>
        <v>0</v>
      </c>
      <c r="AH146" s="5"/>
      <c r="AI146" s="5"/>
      <c r="AJ146" s="5"/>
      <c r="AK146" s="5"/>
      <c r="AL146" s="5"/>
      <c r="AM146" s="5"/>
      <c r="AN146" s="5"/>
      <c r="AO146" s="5"/>
      <c r="AP146" s="5"/>
      <c r="AQ146" s="5"/>
      <c r="AR146" s="5"/>
      <c r="AS146" s="5"/>
    </row>
    <row r="147" spans="1:45" s="2" customFormat="1" ht="15">
      <c r="A147" s="391"/>
      <c r="B147" s="392"/>
      <c r="C147" s="393"/>
      <c r="D147" s="393"/>
      <c r="E147" s="393"/>
      <c r="F147" s="393"/>
      <c r="G147" s="393"/>
      <c r="H147" s="394"/>
      <c r="I147" s="394"/>
      <c r="J147" s="394"/>
      <c r="K147" s="394"/>
      <c r="L147" s="394"/>
      <c r="M147" s="394"/>
      <c r="N147" s="313">
        <f>IF(IF(I147&lt;'Checklist Parameters'!$N$22,0,($I147-$L147))&lt;0,0,IF(I147&lt;'Checklist Parameters'!$N$22,0,($I147-$L147)))</f>
        <v>0</v>
      </c>
      <c r="O147" s="394"/>
      <c r="P147" s="395"/>
      <c r="Q147" s="316">
        <f t="shared" si="7"/>
        <v>0</v>
      </c>
      <c r="R147" s="87">
        <f t="shared" si="8"/>
        <v>0</v>
      </c>
      <c r="S147" s="87">
        <f>IF('Checklist Parameters'!$N$60&lt;0.2,0.2,'Checklist Parameters'!$N$60)</f>
        <v>0.7</v>
      </c>
      <c r="T147" s="88">
        <f>IF($O147="",IF('Checklist District ID'!$C$43="Y",MAX($R147:$S147)*$I147,SUM($R147:$S147)*$I147),IF(O147&gt;0,Q147*S147))</f>
        <v>0</v>
      </c>
      <c r="U147" s="88">
        <f>IF(Q147&gt;0,((I147-T147)*'Formula Matrix'!$E$41),0)</f>
        <v>0</v>
      </c>
      <c r="V147" s="88">
        <f t="shared" si="9"/>
        <v>0</v>
      </c>
      <c r="W147" s="88">
        <f>IF(V147&gt;0,(V147*'Checklist Parameters'!$N$35),0)</f>
        <v>0</v>
      </c>
      <c r="X147" s="85">
        <f t="shared" si="10"/>
        <v>0</v>
      </c>
      <c r="Y147" s="85">
        <f>IF('Checklist Parameters'!$N$102&lt;&gt;"",(I147/43560)*'Checklist Parameters'!$N$102,"N/A")</f>
        <v>0</v>
      </c>
      <c r="Z147" s="85" t="str">
        <f>IF('Checklist Parameters'!$N$58&lt;&gt;"",((I147*'Checklist Parameters'!$N$58)*'Checklist Parameters'!$N$35)/1000,"N/A")</f>
        <v>N/A</v>
      </c>
      <c r="AA147" s="85">
        <f>IF('Checklist Parameters'!$N$101&lt;&gt;"",IFERROR(I147/'Checklist Parameters'!$N$101,0),"N/A")</f>
        <v>0</v>
      </c>
      <c r="AB147" s="85" t="str">
        <f>IF('Checklist Parameters'!$N$43&lt;&gt;"",(I147*'Checklist Parameters'!$N$43)/1000,"N/A")</f>
        <v>N/A</v>
      </c>
      <c r="AC147" s="85">
        <f>IF('Checklist Parameters'!$N$16="",$X147,IF(AND('Checklist Parameters'!$N$16&lt;$X147,'Checklist Parameters'!$N$16&gt;=3),'Checklist Parameters'!$N$16,IF(AND('Checklist Parameters'!$N$16&lt;$X147,'Checklist Parameters'!$N$16&lt;3),0,$X147)))</f>
        <v>0</v>
      </c>
      <c r="AD147" s="85" t="str">
        <f>IF(AND(I147&lt;'Checklist Parameters'!$N$22,$I147&lt;&gt;0),"Y","")</f>
        <v/>
      </c>
      <c r="AE147" s="85" t="str">
        <f>IF($AD147="Y",0,IF('Checklist Parameters'!$N$25="","&lt;no limit&gt;",ROUNDDOWN((($I147-'Checklist Parameters'!$N$24)/'Checklist Parameters'!$N$25)+1,0)))</f>
        <v>&lt;no limit&gt;</v>
      </c>
      <c r="AF147" s="174">
        <f t="shared" si="11"/>
        <v>0</v>
      </c>
      <c r="AG147" s="85">
        <f t="shared" si="6"/>
        <v>0</v>
      </c>
      <c r="AH147" s="5"/>
      <c r="AI147" s="5"/>
      <c r="AJ147" s="5"/>
      <c r="AK147" s="5"/>
      <c r="AL147" s="5"/>
      <c r="AM147" s="5"/>
      <c r="AN147" s="5"/>
      <c r="AO147" s="5"/>
      <c r="AP147" s="5"/>
      <c r="AQ147" s="5"/>
      <c r="AR147" s="5"/>
      <c r="AS147" s="5"/>
    </row>
    <row r="148" spans="1:45" s="2" customFormat="1" ht="15">
      <c r="A148" s="391"/>
      <c r="B148" s="392"/>
      <c r="C148" s="393"/>
      <c r="D148" s="393"/>
      <c r="E148" s="393"/>
      <c r="F148" s="393"/>
      <c r="G148" s="393"/>
      <c r="H148" s="394"/>
      <c r="I148" s="394"/>
      <c r="J148" s="394"/>
      <c r="K148" s="394"/>
      <c r="L148" s="394"/>
      <c r="M148" s="394"/>
      <c r="N148" s="313">
        <f>IF(IF(I148&lt;'Checklist Parameters'!$N$22,0,($I148-$L148))&lt;0,0,IF(I148&lt;'Checklist Parameters'!$N$22,0,($I148-$L148)))</f>
        <v>0</v>
      </c>
      <c r="O148" s="394"/>
      <c r="P148" s="395"/>
      <c r="Q148" s="316">
        <f t="shared" si="7"/>
        <v>0</v>
      </c>
      <c r="R148" s="87">
        <f t="shared" si="8"/>
        <v>0</v>
      </c>
      <c r="S148" s="87">
        <f>IF('Checklist Parameters'!$N$60&lt;0.2,0.2,'Checklist Parameters'!$N$60)</f>
        <v>0.7</v>
      </c>
      <c r="T148" s="88">
        <f>IF($O148="",IF('Checklist District ID'!$C$43="Y",MAX($R148:$S148)*$I148,SUM($R148:$S148)*$I148),IF(O148&gt;0,Q148*S148))</f>
        <v>0</v>
      </c>
      <c r="U148" s="88">
        <f>IF(Q148&gt;0,((I148-T148)*'Formula Matrix'!$E$41),0)</f>
        <v>0</v>
      </c>
      <c r="V148" s="88">
        <f t="shared" si="9"/>
        <v>0</v>
      </c>
      <c r="W148" s="88">
        <f>IF(V148&gt;0,(V148*'Checklist Parameters'!$N$35),0)</f>
        <v>0</v>
      </c>
      <c r="X148" s="85">
        <f t="shared" si="10"/>
        <v>0</v>
      </c>
      <c r="Y148" s="85">
        <f>IF('Checklist Parameters'!$N$102&lt;&gt;"",(I148/43560)*'Checklist Parameters'!$N$102,"N/A")</f>
        <v>0</v>
      </c>
      <c r="Z148" s="85" t="str">
        <f>IF('Checklist Parameters'!$N$58&lt;&gt;"",((I148*'Checklist Parameters'!$N$58)*'Checklist Parameters'!$N$35)/1000,"N/A")</f>
        <v>N/A</v>
      </c>
      <c r="AA148" s="85">
        <f>IF('Checklist Parameters'!$N$101&lt;&gt;"",IFERROR(I148/'Checklist Parameters'!$N$101,0),"N/A")</f>
        <v>0</v>
      </c>
      <c r="AB148" s="85" t="str">
        <f>IF('Checklist Parameters'!$N$43&lt;&gt;"",(I148*'Checklist Parameters'!$N$43)/1000,"N/A")</f>
        <v>N/A</v>
      </c>
      <c r="AC148" s="85">
        <f>IF('Checklist Parameters'!$N$16="",$X148,IF(AND('Checklist Parameters'!$N$16&lt;$X148,'Checklist Parameters'!$N$16&gt;=3),'Checklist Parameters'!$N$16,IF(AND('Checklist Parameters'!$N$16&lt;$X148,'Checklist Parameters'!$N$16&lt;3),0,$X148)))</f>
        <v>0</v>
      </c>
      <c r="AD148" s="85" t="str">
        <f>IF(AND(I148&lt;'Checklist Parameters'!$N$22,$I148&lt;&gt;0),"Y","")</f>
        <v/>
      </c>
      <c r="AE148" s="85" t="str">
        <f>IF($AD148="Y",0,IF('Checklist Parameters'!$N$25="","&lt;no limit&gt;",ROUNDDOWN((($I148-'Checklist Parameters'!$N$24)/'Checklist Parameters'!$N$25)+1,0)))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ht="15">
      <c r="A149" s="391"/>
      <c r="B149" s="392"/>
      <c r="C149" s="393"/>
      <c r="D149" s="393"/>
      <c r="E149" s="393"/>
      <c r="F149" s="393"/>
      <c r="G149" s="393"/>
      <c r="H149" s="394"/>
      <c r="I149" s="394"/>
      <c r="J149" s="394"/>
      <c r="K149" s="394"/>
      <c r="L149" s="394"/>
      <c r="M149" s="394"/>
      <c r="N149" s="313">
        <f>IF(IF(I149&lt;'Checklist Parameters'!$N$22,0,($I149-$L149))&lt;0,0,IF(I149&lt;'Checklist Parameters'!$N$22,0,($I149-$L149)))</f>
        <v>0</v>
      </c>
      <c r="O149" s="394"/>
      <c r="P149" s="395"/>
      <c r="Q149" s="316">
        <f t="shared" ref="Q149:Q212" si="13">IF(O149&lt;&gt;"",O149,N149)</f>
        <v>0</v>
      </c>
      <c r="R149" s="87">
        <f t="shared" ref="R149:R212" si="14">IFERROR(L149/I149,0)</f>
        <v>0</v>
      </c>
      <c r="S149" s="87">
        <f>IF('Checklist Parameters'!$N$60&lt;0.2,0.2,'Checklist Parameters'!$N$60)</f>
        <v>0.7</v>
      </c>
      <c r="T149" s="88">
        <f>IF($O149="",IF('Checklist District ID'!$C$43="Y",MAX($R149:$S149)*$I149,SUM($R149:$S149)*$I149),IF(O149&gt;0,Q149*S149))</f>
        <v>0</v>
      </c>
      <c r="U149" s="88">
        <f>IF(Q149&gt;0,((I149-T149)*'Formula Matrix'!$E$41),0)</f>
        <v>0</v>
      </c>
      <c r="V149" s="88">
        <f t="shared" ref="V149:V212" si="15">IF(Q149=0,0,(I149-T149-U149))</f>
        <v>0</v>
      </c>
      <c r="W149" s="88">
        <f>IF(V149&gt;0,(V149*'Checklist Parameters'!$N$35),0)</f>
        <v>0</v>
      </c>
      <c r="X149" s="85">
        <f t="shared" ref="X149:X212" si="16">IF($W149/1000&gt;3,(ROUNDDOWN($W149/1000,0)),IF(AND($W149/1000&gt;2.5,$W149/1000&lt;=3),3,0))</f>
        <v>0</v>
      </c>
      <c r="Y149" s="85">
        <f>IF('Checklist Parameters'!$N$102&lt;&gt;"",(I149/43560)*'Checklist Parameters'!$N$102,"N/A")</f>
        <v>0</v>
      </c>
      <c r="Z149" s="85" t="str">
        <f>IF('Checklist Parameters'!$N$58&lt;&gt;"",((I149*'Checklist Parameters'!$N$58)*'Checklist Parameters'!$N$35)/1000,"N/A")</f>
        <v>N/A</v>
      </c>
      <c r="AA149" s="85">
        <f>IF('Checklist Parameters'!$N$101&lt;&gt;"",IFERROR(I149/'Checklist Parameters'!$N$101,0),"N/A")</f>
        <v>0</v>
      </c>
      <c r="AB149" s="85" t="str">
        <f>IF('Checklist Parameters'!$N$43&lt;&gt;"",(I149*'Checklist Parameters'!$N$43)/1000,"N/A")</f>
        <v>N/A</v>
      </c>
      <c r="AC149" s="85">
        <f>IF('Checklist Parameters'!$N$16="",$X149,IF(AND('Checklist Parameters'!$N$16&lt;$X149,'Checklist Parameters'!$N$16&gt;=3),'Checklist Parameters'!$N$16,IF(AND('Checklist Parameters'!$N$16&lt;$X149,'Checklist Parameters'!$N$16&lt;3),0,$X149)))</f>
        <v>0</v>
      </c>
      <c r="AD149" s="85" t="str">
        <f>IF(AND(I149&lt;'Checklist Parameters'!$N$22,$I149&lt;&gt;0),"Y","")</f>
        <v/>
      </c>
      <c r="AE149" s="85" t="str">
        <f>IF($AD149="Y",0,IF('Checklist Parameters'!$N$25="","&lt;no limit&gt;",ROUNDDOWN((($I149-'Checklist Parameters'!$N$24)/'Checklist Parameters'!$N$25)+1,0)))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ht="15">
      <c r="A150" s="391"/>
      <c r="B150" s="392"/>
      <c r="C150" s="393"/>
      <c r="D150" s="393"/>
      <c r="E150" s="393"/>
      <c r="F150" s="393"/>
      <c r="G150" s="393"/>
      <c r="H150" s="394"/>
      <c r="I150" s="394"/>
      <c r="J150" s="394"/>
      <c r="K150" s="394"/>
      <c r="L150" s="394"/>
      <c r="M150" s="394"/>
      <c r="N150" s="313">
        <f>IF(IF(I150&lt;'Checklist Parameters'!$N$22,0,($I150-$L150))&lt;0,0,IF(I150&lt;'Checklist Parameters'!$N$22,0,($I150-$L150)))</f>
        <v>0</v>
      </c>
      <c r="O150" s="394"/>
      <c r="P150" s="395"/>
      <c r="Q150" s="316">
        <f t="shared" si="13"/>
        <v>0</v>
      </c>
      <c r="R150" s="87">
        <f t="shared" si="14"/>
        <v>0</v>
      </c>
      <c r="S150" s="87">
        <f>IF('Checklist Parameters'!$N$60&lt;0.2,0.2,'Checklist Parameters'!$N$60)</f>
        <v>0.7</v>
      </c>
      <c r="T150" s="88">
        <f>IF($O150="",IF('Checklist District ID'!$C$43="Y",MAX($R150:$S150)*$I150,SUM($R150:$S150)*$I150),IF(O150&gt;0,Q150*S150))</f>
        <v>0</v>
      </c>
      <c r="U150" s="88">
        <f>IF(Q150&gt;0,((I150-T150)*'Formula Matrix'!$E$41),0)</f>
        <v>0</v>
      </c>
      <c r="V150" s="88">
        <f t="shared" si="15"/>
        <v>0</v>
      </c>
      <c r="W150" s="88">
        <f>IF(V150&gt;0,(V150*'Checklist Parameters'!$N$35),0)</f>
        <v>0</v>
      </c>
      <c r="X150" s="85">
        <f t="shared" si="16"/>
        <v>0</v>
      </c>
      <c r="Y150" s="85">
        <f>IF('Checklist Parameters'!$N$102&lt;&gt;"",(I150/43560)*'Checklist Parameters'!$N$102,"N/A")</f>
        <v>0</v>
      </c>
      <c r="Z150" s="85" t="str">
        <f>IF('Checklist Parameters'!$N$58&lt;&gt;"",((I150*'Checklist Parameters'!$N$58)*'Checklist Parameters'!$N$35)/1000,"N/A")</f>
        <v>N/A</v>
      </c>
      <c r="AA150" s="85">
        <f>IF('Checklist Parameters'!$N$101&lt;&gt;"",IFERROR(I150/'Checklist Parameters'!$N$101,0),"N/A")</f>
        <v>0</v>
      </c>
      <c r="AB150" s="85" t="str">
        <f>IF('Checklist Parameters'!$N$43&lt;&gt;"",(I150*'Checklist Parameters'!$N$43)/1000,"N/A")</f>
        <v>N/A</v>
      </c>
      <c r="AC150" s="85">
        <f>IF('Checklist Parameters'!$N$16="",$X150,IF(AND('Checklist Parameters'!$N$16&lt;$X150,'Checklist Parameters'!$N$16&gt;=3),'Checklist Parameters'!$N$16,IF(AND('Checklist Parameters'!$N$16&lt;$X150,'Checklist Parameters'!$N$16&lt;3),0,$X150)))</f>
        <v>0</v>
      </c>
      <c r="AD150" s="85" t="str">
        <f>IF(AND(I150&lt;'Checklist Parameters'!$N$22,$I150&lt;&gt;0),"Y","")</f>
        <v/>
      </c>
      <c r="AE150" s="85" t="str">
        <f>IF($AD150="Y",0,IF('Checklist Parameters'!$N$25="","&lt;no limit&gt;",ROUNDDOWN((($I150-'Checklist Parameters'!$N$24)/'Checklist Parameters'!$N$25)+1,0)))</f>
        <v>&lt;no limit&gt;</v>
      </c>
      <c r="AF150" s="174">
        <f t="shared" si="17"/>
        <v>0</v>
      </c>
      <c r="AG150" s="85">
        <f t="shared" si="12"/>
        <v>0</v>
      </c>
      <c r="AH150" s="5"/>
      <c r="AI150" s="5"/>
      <c r="AJ150" s="5"/>
      <c r="AK150" s="5"/>
      <c r="AL150" s="5"/>
      <c r="AM150" s="5"/>
      <c r="AN150" s="5"/>
      <c r="AO150" s="5"/>
      <c r="AP150" s="5"/>
      <c r="AQ150" s="5"/>
      <c r="AR150" s="5"/>
      <c r="AS150" s="5"/>
    </row>
    <row r="151" spans="1:45" s="2" customFormat="1" ht="15">
      <c r="A151" s="391"/>
      <c r="B151" s="392"/>
      <c r="C151" s="393"/>
      <c r="D151" s="393"/>
      <c r="E151" s="393"/>
      <c r="F151" s="393"/>
      <c r="G151" s="393"/>
      <c r="H151" s="394"/>
      <c r="I151" s="394"/>
      <c r="J151" s="394"/>
      <c r="K151" s="394"/>
      <c r="L151" s="394"/>
      <c r="M151" s="394"/>
      <c r="N151" s="313">
        <f>IF(IF(I151&lt;'Checklist Parameters'!$N$22,0,($I151-$L151))&lt;0,0,IF(I151&lt;'Checklist Parameters'!$N$22,0,($I151-$L151)))</f>
        <v>0</v>
      </c>
      <c r="O151" s="394"/>
      <c r="P151" s="395"/>
      <c r="Q151" s="316">
        <f t="shared" si="13"/>
        <v>0</v>
      </c>
      <c r="R151" s="87">
        <f t="shared" si="14"/>
        <v>0</v>
      </c>
      <c r="S151" s="87">
        <f>IF('Checklist Parameters'!$N$60&lt;0.2,0.2,'Checklist Parameters'!$N$60)</f>
        <v>0.7</v>
      </c>
      <c r="T151" s="88">
        <f>IF($O151="",IF('Checklist District ID'!$C$43="Y",MAX($R151:$S151)*$I151,SUM($R151:$S151)*$I151),IF(O151&gt;0,Q151*S151))</f>
        <v>0</v>
      </c>
      <c r="U151" s="88">
        <f>IF(Q151&gt;0,((I151-T151)*'Formula Matrix'!$E$41),0)</f>
        <v>0</v>
      </c>
      <c r="V151" s="88">
        <f t="shared" si="15"/>
        <v>0</v>
      </c>
      <c r="W151" s="88">
        <f>IF(V151&gt;0,(V151*'Checklist Parameters'!$N$35),0)</f>
        <v>0</v>
      </c>
      <c r="X151" s="85">
        <f t="shared" si="16"/>
        <v>0</v>
      </c>
      <c r="Y151" s="85">
        <f>IF('Checklist Parameters'!$N$102&lt;&gt;"",(I151/43560)*'Checklist Parameters'!$N$102,"N/A")</f>
        <v>0</v>
      </c>
      <c r="Z151" s="85" t="str">
        <f>IF('Checklist Parameters'!$N$58&lt;&gt;"",((I151*'Checklist Parameters'!$N$58)*'Checklist Parameters'!$N$35)/1000,"N/A")</f>
        <v>N/A</v>
      </c>
      <c r="AA151" s="85">
        <f>IF('Checklist Parameters'!$N$101&lt;&gt;"",IFERROR(I151/'Checklist Parameters'!$N$101,0),"N/A")</f>
        <v>0</v>
      </c>
      <c r="AB151" s="85" t="str">
        <f>IF('Checklist Parameters'!$N$43&lt;&gt;"",(I151*'Checklist Parameters'!$N$43)/1000,"N/A")</f>
        <v>N/A</v>
      </c>
      <c r="AC151" s="85">
        <f>IF('Checklist Parameters'!$N$16="",$X151,IF(AND('Checklist Parameters'!$N$16&lt;$X151,'Checklist Parameters'!$N$16&gt;=3),'Checklist Parameters'!$N$16,IF(AND('Checklist Parameters'!$N$16&lt;$X151,'Checklist Parameters'!$N$16&lt;3),0,$X151)))</f>
        <v>0</v>
      </c>
      <c r="AD151" s="85" t="str">
        <f>IF(AND(I151&lt;'Checklist Parameters'!$N$22,$I151&lt;&gt;0),"Y","")</f>
        <v/>
      </c>
      <c r="AE151" s="85" t="str">
        <f>IF($AD151="Y",0,IF('Checklist Parameters'!$N$25="","&lt;no limit&gt;",ROUNDDOWN((($I151-'Checklist Parameters'!$N$24)/'Checklist Parameters'!$N$25)+1,0)))</f>
        <v>&lt;no limit&gt;</v>
      </c>
      <c r="AF151" s="174">
        <f t="shared" si="17"/>
        <v>0</v>
      </c>
      <c r="AG151" s="85">
        <f t="shared" si="12"/>
        <v>0</v>
      </c>
      <c r="AH151" s="5"/>
      <c r="AI151" s="5"/>
      <c r="AJ151" s="5"/>
      <c r="AK151" s="5"/>
      <c r="AL151" s="5"/>
      <c r="AM151" s="5"/>
      <c r="AN151" s="5"/>
      <c r="AO151" s="5"/>
      <c r="AP151" s="5"/>
      <c r="AQ151" s="5"/>
      <c r="AR151" s="5"/>
      <c r="AS151" s="5"/>
    </row>
    <row r="152" spans="1:45" s="2" customFormat="1" ht="15">
      <c r="A152" s="391"/>
      <c r="B152" s="392"/>
      <c r="C152" s="393"/>
      <c r="D152" s="393"/>
      <c r="E152" s="393"/>
      <c r="F152" s="393"/>
      <c r="G152" s="393"/>
      <c r="H152" s="394"/>
      <c r="I152" s="394"/>
      <c r="J152" s="394"/>
      <c r="K152" s="394"/>
      <c r="L152" s="394"/>
      <c r="M152" s="394"/>
      <c r="N152" s="313">
        <f>IF(IF(I152&lt;'Checklist Parameters'!$N$22,0,($I152-$L152))&lt;0,0,IF(I152&lt;'Checklist Parameters'!$N$22,0,($I152-$L152)))</f>
        <v>0</v>
      </c>
      <c r="O152" s="394"/>
      <c r="P152" s="395"/>
      <c r="Q152" s="316">
        <f t="shared" si="13"/>
        <v>0</v>
      </c>
      <c r="R152" s="87">
        <f t="shared" si="14"/>
        <v>0</v>
      </c>
      <c r="S152" s="87">
        <f>IF('Checklist Parameters'!$N$60&lt;0.2,0.2,'Checklist Parameters'!$N$60)</f>
        <v>0.7</v>
      </c>
      <c r="T152" s="88">
        <f>IF($O152="",IF('Checklist District ID'!$C$43="Y",MAX($R152:$S152)*$I152,SUM($R152:$S152)*$I152),IF(O152&gt;0,Q152*S152))</f>
        <v>0</v>
      </c>
      <c r="U152" s="88">
        <f>IF(Q152&gt;0,((I152-T152)*'Formula Matrix'!$E$41),0)</f>
        <v>0</v>
      </c>
      <c r="V152" s="88">
        <f t="shared" si="15"/>
        <v>0</v>
      </c>
      <c r="W152" s="88">
        <f>IF(V152&gt;0,(V152*'Checklist Parameters'!$N$35),0)</f>
        <v>0</v>
      </c>
      <c r="X152" s="85">
        <f t="shared" si="16"/>
        <v>0</v>
      </c>
      <c r="Y152" s="85">
        <f>IF('Checklist Parameters'!$N$102&lt;&gt;"",(I152/43560)*'Checklist Parameters'!$N$102,"N/A")</f>
        <v>0</v>
      </c>
      <c r="Z152" s="85" t="str">
        <f>IF('Checklist Parameters'!$N$58&lt;&gt;"",((I152*'Checklist Parameters'!$N$58)*'Checklist Parameters'!$N$35)/1000,"N/A")</f>
        <v>N/A</v>
      </c>
      <c r="AA152" s="85">
        <f>IF('Checklist Parameters'!$N$101&lt;&gt;"",IFERROR(I152/'Checklist Parameters'!$N$101,0),"N/A")</f>
        <v>0</v>
      </c>
      <c r="AB152" s="85" t="str">
        <f>IF('Checklist Parameters'!$N$43&lt;&gt;"",(I152*'Checklist Parameters'!$N$43)/1000,"N/A")</f>
        <v>N/A</v>
      </c>
      <c r="AC152" s="85">
        <f>IF('Checklist Parameters'!$N$16="",$X152,IF(AND('Checklist Parameters'!$N$16&lt;$X152,'Checklist Parameters'!$N$16&gt;=3),'Checklist Parameters'!$N$16,IF(AND('Checklist Parameters'!$N$16&lt;$X152,'Checklist Parameters'!$N$16&lt;3),0,$X152)))</f>
        <v>0</v>
      </c>
      <c r="AD152" s="85" t="str">
        <f>IF(AND(I152&lt;'Checklist Parameters'!$N$22,$I152&lt;&gt;0),"Y","")</f>
        <v/>
      </c>
      <c r="AE152" s="85" t="str">
        <f>IF($AD152="Y",0,IF('Checklist Parameters'!$N$25="","&lt;no limit&gt;",ROUNDDOWN((($I152-'Checklist Parameters'!$N$24)/'Checklist Parameters'!$N$25)+1,0)))</f>
        <v>&lt;no limit&gt;</v>
      </c>
      <c r="AF152" s="174">
        <f t="shared" si="17"/>
        <v>0</v>
      </c>
      <c r="AG152" s="85">
        <f t="shared" si="12"/>
        <v>0</v>
      </c>
      <c r="AH152" s="5"/>
      <c r="AI152" s="5"/>
      <c r="AJ152" s="5"/>
      <c r="AK152" s="5"/>
      <c r="AL152" s="5"/>
      <c r="AM152" s="5"/>
      <c r="AN152" s="5"/>
      <c r="AO152" s="5"/>
      <c r="AP152" s="5"/>
      <c r="AQ152" s="5"/>
      <c r="AR152" s="5"/>
      <c r="AS152" s="5"/>
    </row>
    <row r="153" spans="1:45" s="2" customFormat="1" ht="15">
      <c r="A153" s="391"/>
      <c r="B153" s="392"/>
      <c r="C153" s="393"/>
      <c r="D153" s="393"/>
      <c r="E153" s="393"/>
      <c r="F153" s="393"/>
      <c r="G153" s="393"/>
      <c r="H153" s="394"/>
      <c r="I153" s="394"/>
      <c r="J153" s="394"/>
      <c r="K153" s="394"/>
      <c r="L153" s="394"/>
      <c r="M153" s="394"/>
      <c r="N153" s="313">
        <f>IF(IF(I153&lt;'Checklist Parameters'!$N$22,0,($I153-$L153))&lt;0,0,IF(I153&lt;'Checklist Parameters'!$N$22,0,($I153-$L153)))</f>
        <v>0</v>
      </c>
      <c r="O153" s="394"/>
      <c r="P153" s="395"/>
      <c r="Q153" s="316">
        <f t="shared" si="13"/>
        <v>0</v>
      </c>
      <c r="R153" s="87">
        <f t="shared" si="14"/>
        <v>0</v>
      </c>
      <c r="S153" s="87">
        <f>IF('Checklist Parameters'!$N$60&lt;0.2,0.2,'Checklist Parameters'!$N$60)</f>
        <v>0.7</v>
      </c>
      <c r="T153" s="88">
        <f>IF($O153="",IF('Checklist District ID'!$C$43="Y",MAX($R153:$S153)*$I153,SUM($R153:$S153)*$I153),IF(O153&gt;0,Q153*S153))</f>
        <v>0</v>
      </c>
      <c r="U153" s="88">
        <f>IF(Q153&gt;0,((I153-T153)*'Formula Matrix'!$E$41),0)</f>
        <v>0</v>
      </c>
      <c r="V153" s="88">
        <f t="shared" si="15"/>
        <v>0</v>
      </c>
      <c r="W153" s="88">
        <f>IF(V153&gt;0,(V153*'Checklist Parameters'!$N$35),0)</f>
        <v>0</v>
      </c>
      <c r="X153" s="85">
        <f t="shared" si="16"/>
        <v>0</v>
      </c>
      <c r="Y153" s="85">
        <f>IF('Checklist Parameters'!$N$102&lt;&gt;"",(I153/43560)*'Checklist Parameters'!$N$102,"N/A")</f>
        <v>0</v>
      </c>
      <c r="Z153" s="85" t="str">
        <f>IF('Checklist Parameters'!$N$58&lt;&gt;"",((I153*'Checklist Parameters'!$N$58)*'Checklist Parameters'!$N$35)/1000,"N/A")</f>
        <v>N/A</v>
      </c>
      <c r="AA153" s="85">
        <f>IF('Checklist Parameters'!$N$101&lt;&gt;"",IFERROR(I153/'Checklist Parameters'!$N$101,0),"N/A")</f>
        <v>0</v>
      </c>
      <c r="AB153" s="85" t="str">
        <f>IF('Checklist Parameters'!$N$43&lt;&gt;"",(I153*'Checklist Parameters'!$N$43)/1000,"N/A")</f>
        <v>N/A</v>
      </c>
      <c r="AC153" s="85">
        <f>IF('Checklist Parameters'!$N$16="",$X153,IF(AND('Checklist Parameters'!$N$16&lt;$X153,'Checklist Parameters'!$N$16&gt;=3),'Checklist Parameters'!$N$16,IF(AND('Checklist Parameters'!$N$16&lt;$X153,'Checklist Parameters'!$N$16&lt;3),0,$X153)))</f>
        <v>0</v>
      </c>
      <c r="AD153" s="85" t="str">
        <f>IF(AND(I153&lt;'Checklist Parameters'!$N$22,$I153&lt;&gt;0),"Y","")</f>
        <v/>
      </c>
      <c r="AE153" s="85" t="str">
        <f>IF($AD153="Y",0,IF('Checklist Parameters'!$N$25="","&lt;no limit&gt;",ROUNDDOWN((($I153-'Checklist Parameters'!$N$24)/'Checklist Parameters'!$N$25)+1,0)))</f>
        <v>&lt;no limit&gt;</v>
      </c>
      <c r="AF153" s="174">
        <f t="shared" si="17"/>
        <v>0</v>
      </c>
      <c r="AG153" s="85">
        <f t="shared" si="12"/>
        <v>0</v>
      </c>
      <c r="AH153" s="5"/>
      <c r="AI153" s="5"/>
      <c r="AJ153" s="5"/>
      <c r="AK153" s="5"/>
      <c r="AL153" s="5"/>
      <c r="AM153" s="5"/>
      <c r="AN153" s="5"/>
      <c r="AO153" s="5"/>
      <c r="AP153" s="5"/>
      <c r="AQ153" s="5"/>
      <c r="AR153" s="5"/>
      <c r="AS153" s="5"/>
    </row>
    <row r="154" spans="1:45" s="2" customFormat="1" ht="15">
      <c r="A154" s="391"/>
      <c r="B154" s="392"/>
      <c r="C154" s="393"/>
      <c r="D154" s="393"/>
      <c r="E154" s="393"/>
      <c r="F154" s="393"/>
      <c r="G154" s="393"/>
      <c r="H154" s="394"/>
      <c r="I154" s="394"/>
      <c r="J154" s="394"/>
      <c r="K154" s="394"/>
      <c r="L154" s="394"/>
      <c r="M154" s="394"/>
      <c r="N154" s="313">
        <f>IF(IF(I154&lt;'Checklist Parameters'!$N$22,0,($I154-$L154))&lt;0,0,IF(I154&lt;'Checklist Parameters'!$N$22,0,($I154-$L154)))</f>
        <v>0</v>
      </c>
      <c r="O154" s="394"/>
      <c r="P154" s="395"/>
      <c r="Q154" s="316">
        <f t="shared" si="13"/>
        <v>0</v>
      </c>
      <c r="R154" s="87">
        <f t="shared" si="14"/>
        <v>0</v>
      </c>
      <c r="S154" s="87">
        <f>IF('Checklist Parameters'!$N$60&lt;0.2,0.2,'Checklist Parameters'!$N$60)</f>
        <v>0.7</v>
      </c>
      <c r="T154" s="88">
        <f>IF($O154="",IF('Checklist District ID'!$C$43="Y",MAX($R154:$S154)*$I154,SUM($R154:$S154)*$I154),IF(O154&gt;0,Q154*S154))</f>
        <v>0</v>
      </c>
      <c r="U154" s="88">
        <f>IF(Q154&gt;0,((I154-T154)*'Formula Matrix'!$E$41),0)</f>
        <v>0</v>
      </c>
      <c r="V154" s="88">
        <f t="shared" si="15"/>
        <v>0</v>
      </c>
      <c r="W154" s="88">
        <f>IF(V154&gt;0,(V154*'Checklist Parameters'!$N$35),0)</f>
        <v>0</v>
      </c>
      <c r="X154" s="85">
        <f t="shared" si="16"/>
        <v>0</v>
      </c>
      <c r="Y154" s="85">
        <f>IF('Checklist Parameters'!$N$102&lt;&gt;"",(I154/43560)*'Checklist Parameters'!$N$102,"N/A")</f>
        <v>0</v>
      </c>
      <c r="Z154" s="85" t="str">
        <f>IF('Checklist Parameters'!$N$58&lt;&gt;"",((I154*'Checklist Parameters'!$N$58)*'Checklist Parameters'!$N$35)/1000,"N/A")</f>
        <v>N/A</v>
      </c>
      <c r="AA154" s="85">
        <f>IF('Checklist Parameters'!$N$101&lt;&gt;"",IFERROR(I154/'Checklist Parameters'!$N$101,0),"N/A")</f>
        <v>0</v>
      </c>
      <c r="AB154" s="85" t="str">
        <f>IF('Checklist Parameters'!$N$43&lt;&gt;"",(I154*'Checklist Parameters'!$N$43)/1000,"N/A")</f>
        <v>N/A</v>
      </c>
      <c r="AC154" s="85">
        <f>IF('Checklist Parameters'!$N$16="",$X154,IF(AND('Checklist Parameters'!$N$16&lt;$X154,'Checklist Parameters'!$N$16&gt;=3),'Checklist Parameters'!$N$16,IF(AND('Checklist Parameters'!$N$16&lt;$X154,'Checklist Parameters'!$N$16&lt;3),0,$X154)))</f>
        <v>0</v>
      </c>
      <c r="AD154" s="85" t="str">
        <f>IF(AND(I154&lt;'Checklist Parameters'!$N$22,$I154&lt;&gt;0),"Y","")</f>
        <v/>
      </c>
      <c r="AE154" s="85" t="str">
        <f>IF($AD154="Y",0,IF('Checklist Parameters'!$N$25="","&lt;no limit&gt;",ROUNDDOWN((($I154-'Checklist Parameters'!$N$24)/'Checklist Parameters'!$N$25)+1,0)))</f>
        <v>&lt;no limit&gt;</v>
      </c>
      <c r="AF154" s="174">
        <f t="shared" si="17"/>
        <v>0</v>
      </c>
      <c r="AG154" s="85">
        <f t="shared" si="12"/>
        <v>0</v>
      </c>
      <c r="AH154" s="5"/>
      <c r="AI154" s="5"/>
      <c r="AJ154" s="5"/>
      <c r="AK154" s="5"/>
      <c r="AL154" s="5"/>
      <c r="AM154" s="5"/>
      <c r="AN154" s="5"/>
      <c r="AO154" s="5"/>
      <c r="AP154" s="5"/>
      <c r="AQ154" s="5"/>
      <c r="AR154" s="5"/>
      <c r="AS154" s="5"/>
    </row>
    <row r="155" spans="1:45" s="2" customFormat="1" ht="15">
      <c r="A155" s="391"/>
      <c r="B155" s="392"/>
      <c r="C155" s="393"/>
      <c r="D155" s="393"/>
      <c r="E155" s="393"/>
      <c r="F155" s="393"/>
      <c r="G155" s="393"/>
      <c r="H155" s="394"/>
      <c r="I155" s="394"/>
      <c r="J155" s="394"/>
      <c r="K155" s="394"/>
      <c r="L155" s="394"/>
      <c r="M155" s="394"/>
      <c r="N155" s="313">
        <f>IF(IF(I155&lt;'Checklist Parameters'!$N$22,0,($I155-$L155))&lt;0,0,IF(I155&lt;'Checklist Parameters'!$N$22,0,($I155-$L155)))</f>
        <v>0</v>
      </c>
      <c r="O155" s="394"/>
      <c r="P155" s="395"/>
      <c r="Q155" s="316">
        <f t="shared" si="13"/>
        <v>0</v>
      </c>
      <c r="R155" s="87">
        <f t="shared" si="14"/>
        <v>0</v>
      </c>
      <c r="S155" s="87">
        <f>IF('Checklist Parameters'!$N$60&lt;0.2,0.2,'Checklist Parameters'!$N$60)</f>
        <v>0.7</v>
      </c>
      <c r="T155" s="88">
        <f>IF($O155="",IF('Checklist District ID'!$C$43="Y",MAX($R155:$S155)*$I155,SUM($R155:$S155)*$I155),IF(O155&gt;0,Q155*S155))</f>
        <v>0</v>
      </c>
      <c r="U155" s="88">
        <f>IF(Q155&gt;0,((I155-T155)*'Formula Matrix'!$E$41),0)</f>
        <v>0</v>
      </c>
      <c r="V155" s="88">
        <f t="shared" si="15"/>
        <v>0</v>
      </c>
      <c r="W155" s="88">
        <f>IF(V155&gt;0,(V155*'Checklist Parameters'!$N$35),0)</f>
        <v>0</v>
      </c>
      <c r="X155" s="85">
        <f t="shared" si="16"/>
        <v>0</v>
      </c>
      <c r="Y155" s="85">
        <f>IF('Checklist Parameters'!$N$102&lt;&gt;"",(I155/43560)*'Checklist Parameters'!$N$102,"N/A")</f>
        <v>0</v>
      </c>
      <c r="Z155" s="85" t="str">
        <f>IF('Checklist Parameters'!$N$58&lt;&gt;"",((I155*'Checklist Parameters'!$N$58)*'Checklist Parameters'!$N$35)/1000,"N/A")</f>
        <v>N/A</v>
      </c>
      <c r="AA155" s="85">
        <f>IF('Checklist Parameters'!$N$101&lt;&gt;"",IFERROR(I155/'Checklist Parameters'!$N$101,0),"N/A")</f>
        <v>0</v>
      </c>
      <c r="AB155" s="85" t="str">
        <f>IF('Checklist Parameters'!$N$43&lt;&gt;"",(I155*'Checklist Parameters'!$N$43)/1000,"N/A")</f>
        <v>N/A</v>
      </c>
      <c r="AC155" s="85">
        <f>IF('Checklist Parameters'!$N$16="",$X155,IF(AND('Checklist Parameters'!$N$16&lt;$X155,'Checklist Parameters'!$N$16&gt;=3),'Checklist Parameters'!$N$16,IF(AND('Checklist Parameters'!$N$16&lt;$X155,'Checklist Parameters'!$N$16&lt;3),0,$X155)))</f>
        <v>0</v>
      </c>
      <c r="AD155" s="85" t="str">
        <f>IF(AND(I155&lt;'Checklist Parameters'!$N$22,$I155&lt;&gt;0),"Y","")</f>
        <v/>
      </c>
      <c r="AE155" s="85" t="str">
        <f>IF($AD155="Y",0,IF('Checklist Parameters'!$N$25="","&lt;no limit&gt;",ROUNDDOWN((($I155-'Checklist Parameters'!$N$24)/'Checklist Parameters'!$N$25)+1,0)))</f>
        <v>&lt;no limit&gt;</v>
      </c>
      <c r="AF155" s="174">
        <f t="shared" si="17"/>
        <v>0</v>
      </c>
      <c r="AG155" s="85">
        <f t="shared" si="12"/>
        <v>0</v>
      </c>
      <c r="AH155" s="5"/>
      <c r="AI155" s="5"/>
      <c r="AJ155" s="5"/>
      <c r="AK155" s="5"/>
      <c r="AL155" s="5"/>
      <c r="AM155" s="5"/>
      <c r="AN155" s="5"/>
      <c r="AO155" s="5"/>
      <c r="AP155" s="5"/>
      <c r="AQ155" s="5"/>
      <c r="AR155" s="5"/>
      <c r="AS155" s="5"/>
    </row>
    <row r="156" spans="1:45" s="2" customFormat="1" ht="15">
      <c r="A156" s="391"/>
      <c r="B156" s="392"/>
      <c r="C156" s="393"/>
      <c r="D156" s="393"/>
      <c r="E156" s="393"/>
      <c r="F156" s="393"/>
      <c r="G156" s="393"/>
      <c r="H156" s="394"/>
      <c r="I156" s="394"/>
      <c r="J156" s="394"/>
      <c r="K156" s="394"/>
      <c r="L156" s="394"/>
      <c r="M156" s="394"/>
      <c r="N156" s="313">
        <f>IF(IF(I156&lt;'Checklist Parameters'!$N$22,0,($I156-$L156))&lt;0,0,IF(I156&lt;'Checklist Parameters'!$N$22,0,($I156-$L156)))</f>
        <v>0</v>
      </c>
      <c r="O156" s="394"/>
      <c r="P156" s="395"/>
      <c r="Q156" s="316">
        <f t="shared" si="13"/>
        <v>0</v>
      </c>
      <c r="R156" s="87">
        <f t="shared" si="14"/>
        <v>0</v>
      </c>
      <c r="S156" s="87">
        <f>IF('Checklist Parameters'!$N$60&lt;0.2,0.2,'Checklist Parameters'!$N$60)</f>
        <v>0.7</v>
      </c>
      <c r="T156" s="88">
        <f>IF($O156="",IF('Checklist District ID'!$C$43="Y",MAX($R156:$S156)*$I156,SUM($R156:$S156)*$I156),IF(O156&gt;0,Q156*S156))</f>
        <v>0</v>
      </c>
      <c r="U156" s="88">
        <f>IF(Q156&gt;0,((I156-T156)*'Formula Matrix'!$E$41),0)</f>
        <v>0</v>
      </c>
      <c r="V156" s="88">
        <f t="shared" si="15"/>
        <v>0</v>
      </c>
      <c r="W156" s="88">
        <f>IF(V156&gt;0,(V156*'Checklist Parameters'!$N$35),0)</f>
        <v>0</v>
      </c>
      <c r="X156" s="85">
        <f t="shared" si="16"/>
        <v>0</v>
      </c>
      <c r="Y156" s="85">
        <f>IF('Checklist Parameters'!$N$102&lt;&gt;"",(I156/43560)*'Checklist Parameters'!$N$102,"N/A")</f>
        <v>0</v>
      </c>
      <c r="Z156" s="85" t="str">
        <f>IF('Checklist Parameters'!$N$58&lt;&gt;"",((I156*'Checklist Parameters'!$N$58)*'Checklist Parameters'!$N$35)/1000,"N/A")</f>
        <v>N/A</v>
      </c>
      <c r="AA156" s="85">
        <f>IF('Checklist Parameters'!$N$101&lt;&gt;"",IFERROR(I156/'Checklist Parameters'!$N$101,0),"N/A")</f>
        <v>0</v>
      </c>
      <c r="AB156" s="85" t="str">
        <f>IF('Checklist Parameters'!$N$43&lt;&gt;"",(I156*'Checklist Parameters'!$N$43)/1000,"N/A")</f>
        <v>N/A</v>
      </c>
      <c r="AC156" s="85">
        <f>IF('Checklist Parameters'!$N$16="",$X156,IF(AND('Checklist Parameters'!$N$16&lt;$X156,'Checklist Parameters'!$N$16&gt;=3),'Checklist Parameters'!$N$16,IF(AND('Checklist Parameters'!$N$16&lt;$X156,'Checklist Parameters'!$N$16&lt;3),0,$X156)))</f>
        <v>0</v>
      </c>
      <c r="AD156" s="85" t="str">
        <f>IF(AND(I156&lt;'Checklist Parameters'!$N$22,$I156&lt;&gt;0),"Y","")</f>
        <v/>
      </c>
      <c r="AE156" s="85" t="str">
        <f>IF($AD156="Y",0,IF('Checklist Parameters'!$N$25="","&lt;no limit&gt;",ROUNDDOWN((($I156-'Checklist Parameters'!$N$24)/'Checklist Parameters'!$N$25)+1,0)))</f>
        <v>&lt;no limit&gt;</v>
      </c>
      <c r="AF156" s="174">
        <f t="shared" si="17"/>
        <v>0</v>
      </c>
      <c r="AG156" s="85">
        <f t="shared" si="12"/>
        <v>0</v>
      </c>
      <c r="AH156" s="5"/>
      <c r="AI156" s="5"/>
      <c r="AJ156" s="5"/>
      <c r="AK156" s="5"/>
      <c r="AL156" s="5"/>
      <c r="AM156" s="5"/>
      <c r="AN156" s="5"/>
      <c r="AO156" s="5"/>
      <c r="AP156" s="5"/>
      <c r="AQ156" s="5"/>
      <c r="AR156" s="5"/>
      <c r="AS156" s="5"/>
    </row>
    <row r="157" spans="1:45" s="2" customFormat="1" ht="15">
      <c r="A157" s="391"/>
      <c r="B157" s="392"/>
      <c r="C157" s="393"/>
      <c r="D157" s="393"/>
      <c r="E157" s="393"/>
      <c r="F157" s="393"/>
      <c r="G157" s="393"/>
      <c r="H157" s="394"/>
      <c r="I157" s="394"/>
      <c r="J157" s="394"/>
      <c r="K157" s="394"/>
      <c r="L157" s="394"/>
      <c r="M157" s="394"/>
      <c r="N157" s="313">
        <f>IF(IF(I157&lt;'Checklist Parameters'!$N$22,0,($I157-$L157))&lt;0,0,IF(I157&lt;'Checklist Parameters'!$N$22,0,($I157-$L157)))</f>
        <v>0</v>
      </c>
      <c r="O157" s="394"/>
      <c r="P157" s="395"/>
      <c r="Q157" s="316">
        <f t="shared" si="13"/>
        <v>0</v>
      </c>
      <c r="R157" s="87">
        <f t="shared" si="14"/>
        <v>0</v>
      </c>
      <c r="S157" s="87">
        <f>IF('Checklist Parameters'!$N$60&lt;0.2,0.2,'Checklist Parameters'!$N$60)</f>
        <v>0.7</v>
      </c>
      <c r="T157" s="88">
        <f>IF($O157="",IF('Checklist District ID'!$C$43="Y",MAX($R157:$S157)*$I157,SUM($R157:$S157)*$I157),IF(O157&gt;0,Q157*S157))</f>
        <v>0</v>
      </c>
      <c r="U157" s="88">
        <f>IF(Q157&gt;0,((I157-T157)*'Formula Matrix'!$E$41),0)</f>
        <v>0</v>
      </c>
      <c r="V157" s="88">
        <f t="shared" si="15"/>
        <v>0</v>
      </c>
      <c r="W157" s="88">
        <f>IF(V157&gt;0,(V157*'Checklist Parameters'!$N$35),0)</f>
        <v>0</v>
      </c>
      <c r="X157" s="85">
        <f t="shared" si="16"/>
        <v>0</v>
      </c>
      <c r="Y157" s="85">
        <f>IF('Checklist Parameters'!$N$102&lt;&gt;"",(I157/43560)*'Checklist Parameters'!$N$102,"N/A")</f>
        <v>0</v>
      </c>
      <c r="Z157" s="85" t="str">
        <f>IF('Checklist Parameters'!$N$58&lt;&gt;"",((I157*'Checklist Parameters'!$N$58)*'Checklist Parameters'!$N$35)/1000,"N/A")</f>
        <v>N/A</v>
      </c>
      <c r="AA157" s="85">
        <f>IF('Checklist Parameters'!$N$101&lt;&gt;"",IFERROR(I157/'Checklist Parameters'!$N$101,0),"N/A")</f>
        <v>0</v>
      </c>
      <c r="AB157" s="85" t="str">
        <f>IF('Checklist Parameters'!$N$43&lt;&gt;"",(I157*'Checklist Parameters'!$N$43)/1000,"N/A")</f>
        <v>N/A</v>
      </c>
      <c r="AC157" s="85">
        <f>IF('Checklist Parameters'!$N$16="",$X157,IF(AND('Checklist Parameters'!$N$16&lt;$X157,'Checklist Parameters'!$N$16&gt;=3),'Checklist Parameters'!$N$16,IF(AND('Checklist Parameters'!$N$16&lt;$X157,'Checklist Parameters'!$N$16&lt;3),0,$X157)))</f>
        <v>0</v>
      </c>
      <c r="AD157" s="85" t="str">
        <f>IF(AND(I157&lt;'Checklist Parameters'!$N$22,$I157&lt;&gt;0),"Y","")</f>
        <v/>
      </c>
      <c r="AE157" s="85" t="str">
        <f>IF($AD157="Y",0,IF('Checklist Parameters'!$N$25="","&lt;no limit&gt;",ROUNDDOWN((($I157-'Checklist Parameters'!$N$24)/'Checklist Parameters'!$N$25)+1,0)))</f>
        <v>&lt;no limit&gt;</v>
      </c>
      <c r="AF157" s="174">
        <f t="shared" si="17"/>
        <v>0</v>
      </c>
      <c r="AG157" s="85">
        <f t="shared" si="12"/>
        <v>0</v>
      </c>
      <c r="AH157" s="5"/>
      <c r="AI157" s="5"/>
      <c r="AJ157" s="5"/>
      <c r="AK157" s="5"/>
      <c r="AL157" s="5"/>
      <c r="AM157" s="5"/>
      <c r="AN157" s="5"/>
      <c r="AO157" s="5"/>
      <c r="AP157" s="5"/>
      <c r="AQ157" s="5"/>
      <c r="AR157" s="5"/>
      <c r="AS157" s="5"/>
    </row>
    <row r="158" spans="1:45" s="2" customFormat="1" ht="15">
      <c r="A158" s="391"/>
      <c r="B158" s="392"/>
      <c r="C158" s="393"/>
      <c r="D158" s="393"/>
      <c r="E158" s="393"/>
      <c r="F158" s="393"/>
      <c r="G158" s="393"/>
      <c r="H158" s="394"/>
      <c r="I158" s="394"/>
      <c r="J158" s="394"/>
      <c r="K158" s="394"/>
      <c r="L158" s="394"/>
      <c r="M158" s="394"/>
      <c r="N158" s="313">
        <f>IF(IF(I158&lt;'Checklist Parameters'!$N$22,0,($I158-$L158))&lt;0,0,IF(I158&lt;'Checklist Parameters'!$N$22,0,($I158-$L158)))</f>
        <v>0</v>
      </c>
      <c r="O158" s="394"/>
      <c r="P158" s="395"/>
      <c r="Q158" s="316">
        <f t="shared" si="13"/>
        <v>0</v>
      </c>
      <c r="R158" s="87">
        <f t="shared" si="14"/>
        <v>0</v>
      </c>
      <c r="S158" s="87">
        <f>IF('Checklist Parameters'!$N$60&lt;0.2,0.2,'Checklist Parameters'!$N$60)</f>
        <v>0.7</v>
      </c>
      <c r="T158" s="88">
        <f>IF($O158="",IF('Checklist District ID'!$C$43="Y",MAX($R158:$S158)*$I158,SUM($R158:$S158)*$I158),IF(O158&gt;0,Q158*S158))</f>
        <v>0</v>
      </c>
      <c r="U158" s="88">
        <f>IF(Q158&gt;0,((I158-T158)*'Formula Matrix'!$E$41),0)</f>
        <v>0</v>
      </c>
      <c r="V158" s="88">
        <f t="shared" si="15"/>
        <v>0</v>
      </c>
      <c r="W158" s="88">
        <f>IF(V158&gt;0,(V158*'Checklist Parameters'!$N$35),0)</f>
        <v>0</v>
      </c>
      <c r="X158" s="85">
        <f t="shared" si="16"/>
        <v>0</v>
      </c>
      <c r="Y158" s="85">
        <f>IF('Checklist Parameters'!$N$102&lt;&gt;"",(I158/43560)*'Checklist Parameters'!$N$102,"N/A")</f>
        <v>0</v>
      </c>
      <c r="Z158" s="85" t="str">
        <f>IF('Checklist Parameters'!$N$58&lt;&gt;"",((I158*'Checklist Parameters'!$N$58)*'Checklist Parameters'!$N$35)/1000,"N/A")</f>
        <v>N/A</v>
      </c>
      <c r="AA158" s="85">
        <f>IF('Checklist Parameters'!$N$101&lt;&gt;"",IFERROR(I158/'Checklist Parameters'!$N$101,0),"N/A")</f>
        <v>0</v>
      </c>
      <c r="AB158" s="85" t="str">
        <f>IF('Checklist Parameters'!$N$43&lt;&gt;"",(I158*'Checklist Parameters'!$N$43)/1000,"N/A")</f>
        <v>N/A</v>
      </c>
      <c r="AC158" s="85">
        <f>IF('Checklist Parameters'!$N$16="",$X158,IF(AND('Checklist Parameters'!$N$16&lt;$X158,'Checklist Parameters'!$N$16&gt;=3),'Checklist Parameters'!$N$16,IF(AND('Checklist Parameters'!$N$16&lt;$X158,'Checklist Parameters'!$N$16&lt;3),0,$X158)))</f>
        <v>0</v>
      </c>
      <c r="AD158" s="85" t="str">
        <f>IF(AND(I158&lt;'Checklist Parameters'!$N$22,$I158&lt;&gt;0),"Y","")</f>
        <v/>
      </c>
      <c r="AE158" s="85" t="str">
        <f>IF($AD158="Y",0,IF('Checklist Parameters'!$N$25="","&lt;no limit&gt;",ROUNDDOWN((($I158-'Checklist Parameters'!$N$24)/'Checklist Parameters'!$N$25)+1,0)))</f>
        <v>&lt;no limit&gt;</v>
      </c>
      <c r="AF158" s="174">
        <f t="shared" si="17"/>
        <v>0</v>
      </c>
      <c r="AG158" s="85">
        <f t="shared" si="12"/>
        <v>0</v>
      </c>
      <c r="AH158" s="5"/>
      <c r="AI158" s="5"/>
      <c r="AJ158" s="5"/>
      <c r="AK158" s="5"/>
      <c r="AL158" s="5"/>
      <c r="AM158" s="5"/>
      <c r="AN158" s="5"/>
      <c r="AO158" s="5"/>
      <c r="AP158" s="5"/>
      <c r="AQ158" s="5"/>
      <c r="AR158" s="5"/>
      <c r="AS158" s="5"/>
    </row>
    <row r="159" spans="1:45" s="2" customFormat="1" ht="15">
      <c r="A159" s="391"/>
      <c r="B159" s="392"/>
      <c r="C159" s="393"/>
      <c r="D159" s="393"/>
      <c r="E159" s="393"/>
      <c r="F159" s="393"/>
      <c r="G159" s="393"/>
      <c r="H159" s="394"/>
      <c r="I159" s="394"/>
      <c r="J159" s="394"/>
      <c r="K159" s="394"/>
      <c r="L159" s="394"/>
      <c r="M159" s="394"/>
      <c r="N159" s="313">
        <f>IF(IF(I159&lt;'Checklist Parameters'!$N$22,0,($I159-$L159))&lt;0,0,IF(I159&lt;'Checklist Parameters'!$N$22,0,($I159-$L159)))</f>
        <v>0</v>
      </c>
      <c r="O159" s="394"/>
      <c r="P159" s="395"/>
      <c r="Q159" s="316">
        <f t="shared" si="13"/>
        <v>0</v>
      </c>
      <c r="R159" s="87">
        <f t="shared" si="14"/>
        <v>0</v>
      </c>
      <c r="S159" s="87">
        <f>IF('Checklist Parameters'!$N$60&lt;0.2,0.2,'Checklist Parameters'!$N$60)</f>
        <v>0.7</v>
      </c>
      <c r="T159" s="88">
        <f>IF($O159="",IF('Checklist District ID'!$C$43="Y",MAX($R159:$S159)*$I159,SUM($R159:$S159)*$I159),IF(O159&gt;0,Q159*S159))</f>
        <v>0</v>
      </c>
      <c r="U159" s="88">
        <f>IF(Q159&gt;0,((I159-T159)*'Formula Matrix'!$E$41),0)</f>
        <v>0</v>
      </c>
      <c r="V159" s="88">
        <f t="shared" si="15"/>
        <v>0</v>
      </c>
      <c r="W159" s="88">
        <f>IF(V159&gt;0,(V159*'Checklist Parameters'!$N$35),0)</f>
        <v>0</v>
      </c>
      <c r="X159" s="85">
        <f t="shared" si="16"/>
        <v>0</v>
      </c>
      <c r="Y159" s="85">
        <f>IF('Checklist Parameters'!$N$102&lt;&gt;"",(I159/43560)*'Checklist Parameters'!$N$102,"N/A")</f>
        <v>0</v>
      </c>
      <c r="Z159" s="85" t="str">
        <f>IF('Checklist Parameters'!$N$58&lt;&gt;"",((I159*'Checklist Parameters'!$N$58)*'Checklist Parameters'!$N$35)/1000,"N/A")</f>
        <v>N/A</v>
      </c>
      <c r="AA159" s="85">
        <f>IF('Checklist Parameters'!$N$101&lt;&gt;"",IFERROR(I159/'Checklist Parameters'!$N$101,0),"N/A")</f>
        <v>0</v>
      </c>
      <c r="AB159" s="85" t="str">
        <f>IF('Checklist Parameters'!$N$43&lt;&gt;"",(I159*'Checklist Parameters'!$N$43)/1000,"N/A")</f>
        <v>N/A</v>
      </c>
      <c r="AC159" s="85">
        <f>IF('Checklist Parameters'!$N$16="",$X159,IF(AND('Checklist Parameters'!$N$16&lt;$X159,'Checklist Parameters'!$N$16&gt;=3),'Checklist Parameters'!$N$16,IF(AND('Checklist Parameters'!$N$16&lt;$X159,'Checklist Parameters'!$N$16&lt;3),0,$X159)))</f>
        <v>0</v>
      </c>
      <c r="AD159" s="85" t="str">
        <f>IF(AND(I159&lt;'Checklist Parameters'!$N$22,$I159&lt;&gt;0),"Y","")</f>
        <v/>
      </c>
      <c r="AE159" s="85" t="str">
        <f>IF($AD159="Y",0,IF('Checklist Parameters'!$N$25="","&lt;no limit&gt;",ROUNDDOWN((($I159-'Checklist Parameters'!$N$24)/'Checklist Parameters'!$N$25)+1,0)))</f>
        <v>&lt;no limit&gt;</v>
      </c>
      <c r="AF159" s="174">
        <f t="shared" si="17"/>
        <v>0</v>
      </c>
      <c r="AG159" s="85">
        <f t="shared" si="12"/>
        <v>0</v>
      </c>
      <c r="AH159" s="5"/>
      <c r="AI159" s="5"/>
      <c r="AJ159" s="5"/>
      <c r="AK159" s="5"/>
      <c r="AL159" s="5"/>
      <c r="AM159" s="5"/>
      <c r="AN159" s="5"/>
      <c r="AO159" s="5"/>
      <c r="AP159" s="5"/>
      <c r="AQ159" s="5"/>
      <c r="AR159" s="5"/>
      <c r="AS159" s="5"/>
    </row>
    <row r="160" spans="1:45" s="2" customFormat="1" ht="15">
      <c r="A160" s="391"/>
      <c r="B160" s="392"/>
      <c r="C160" s="393"/>
      <c r="D160" s="393"/>
      <c r="E160" s="393"/>
      <c r="F160" s="393"/>
      <c r="G160" s="393"/>
      <c r="H160" s="394"/>
      <c r="I160" s="394"/>
      <c r="J160" s="394"/>
      <c r="K160" s="394"/>
      <c r="L160" s="394"/>
      <c r="M160" s="394"/>
      <c r="N160" s="313">
        <f>IF(IF(I160&lt;'Checklist Parameters'!$N$22,0,($I160-$L160))&lt;0,0,IF(I160&lt;'Checklist Parameters'!$N$22,0,($I160-$L160)))</f>
        <v>0</v>
      </c>
      <c r="O160" s="394"/>
      <c r="P160" s="395"/>
      <c r="Q160" s="316">
        <f t="shared" si="13"/>
        <v>0</v>
      </c>
      <c r="R160" s="87">
        <f t="shared" si="14"/>
        <v>0</v>
      </c>
      <c r="S160" s="87">
        <f>IF('Checklist Parameters'!$N$60&lt;0.2,0.2,'Checklist Parameters'!$N$60)</f>
        <v>0.7</v>
      </c>
      <c r="T160" s="88">
        <f>IF($O160="",IF('Checklist District ID'!$C$43="Y",MAX($R160:$S160)*$I160,SUM($R160:$S160)*$I160),IF(O160&gt;0,Q160*S160))</f>
        <v>0</v>
      </c>
      <c r="U160" s="88">
        <f>IF(Q160&gt;0,((I160-T160)*'Formula Matrix'!$E$41),0)</f>
        <v>0</v>
      </c>
      <c r="V160" s="88">
        <f t="shared" si="15"/>
        <v>0</v>
      </c>
      <c r="W160" s="88">
        <f>IF(V160&gt;0,(V160*'Checklist Parameters'!$N$35),0)</f>
        <v>0</v>
      </c>
      <c r="X160" s="85">
        <f t="shared" si="16"/>
        <v>0</v>
      </c>
      <c r="Y160" s="85">
        <f>IF('Checklist Parameters'!$N$102&lt;&gt;"",(I160/43560)*'Checklist Parameters'!$N$102,"N/A")</f>
        <v>0</v>
      </c>
      <c r="Z160" s="85" t="str">
        <f>IF('Checklist Parameters'!$N$58&lt;&gt;"",((I160*'Checklist Parameters'!$N$58)*'Checklist Parameters'!$N$35)/1000,"N/A")</f>
        <v>N/A</v>
      </c>
      <c r="AA160" s="85">
        <f>IF('Checklist Parameters'!$N$101&lt;&gt;"",IFERROR(I160/'Checklist Parameters'!$N$101,0),"N/A")</f>
        <v>0</v>
      </c>
      <c r="AB160" s="85" t="str">
        <f>IF('Checklist Parameters'!$N$43&lt;&gt;"",(I160*'Checklist Parameters'!$N$43)/1000,"N/A")</f>
        <v>N/A</v>
      </c>
      <c r="AC160" s="85">
        <f>IF('Checklist Parameters'!$N$16="",$X160,IF(AND('Checklist Parameters'!$N$16&lt;$X160,'Checklist Parameters'!$N$16&gt;=3),'Checklist Parameters'!$N$16,IF(AND('Checklist Parameters'!$N$16&lt;$X160,'Checklist Parameters'!$N$16&lt;3),0,$X160)))</f>
        <v>0</v>
      </c>
      <c r="AD160" s="85" t="str">
        <f>IF(AND(I160&lt;'Checklist Parameters'!$N$22,$I160&lt;&gt;0),"Y","")</f>
        <v/>
      </c>
      <c r="AE160" s="85" t="str">
        <f>IF($AD160="Y",0,IF('Checklist Parameters'!$N$25="","&lt;no limit&gt;",ROUNDDOWN((($I160-'Checklist Parameters'!$N$24)/'Checklist Parameters'!$N$25)+1,0)))</f>
        <v>&lt;no limit&gt;</v>
      </c>
      <c r="AF160" s="174">
        <f t="shared" si="17"/>
        <v>0</v>
      </c>
      <c r="AG160" s="85">
        <f t="shared" si="12"/>
        <v>0</v>
      </c>
      <c r="AH160" s="5"/>
      <c r="AI160" s="5"/>
      <c r="AJ160" s="5"/>
      <c r="AK160" s="5"/>
      <c r="AL160" s="5"/>
      <c r="AM160" s="5"/>
      <c r="AN160" s="5"/>
      <c r="AO160" s="5"/>
      <c r="AP160" s="5"/>
      <c r="AQ160" s="5"/>
      <c r="AR160" s="5"/>
      <c r="AS160" s="5"/>
    </row>
    <row r="161" spans="1:45" s="2" customFormat="1" ht="15">
      <c r="A161" s="391"/>
      <c r="B161" s="392"/>
      <c r="C161" s="393"/>
      <c r="D161" s="393"/>
      <c r="E161" s="393"/>
      <c r="F161" s="393"/>
      <c r="G161" s="393"/>
      <c r="H161" s="394"/>
      <c r="I161" s="394"/>
      <c r="J161" s="394"/>
      <c r="K161" s="394"/>
      <c r="L161" s="394"/>
      <c r="M161" s="394"/>
      <c r="N161" s="313">
        <f>IF(IF(I161&lt;'Checklist Parameters'!$N$22,0,($I161-$L161))&lt;0,0,IF(I161&lt;'Checklist Parameters'!$N$22,0,($I161-$L161)))</f>
        <v>0</v>
      </c>
      <c r="O161" s="394"/>
      <c r="P161" s="395"/>
      <c r="Q161" s="316">
        <f t="shared" si="13"/>
        <v>0</v>
      </c>
      <c r="R161" s="87">
        <f t="shared" si="14"/>
        <v>0</v>
      </c>
      <c r="S161" s="87">
        <f>IF('Checklist Parameters'!$N$60&lt;0.2,0.2,'Checklist Parameters'!$N$60)</f>
        <v>0.7</v>
      </c>
      <c r="T161" s="88">
        <f>IF($O161="",IF('Checklist District ID'!$C$43="Y",MAX($R161:$S161)*$I161,SUM($R161:$S161)*$I161),IF(O161&gt;0,Q161*S161))</f>
        <v>0</v>
      </c>
      <c r="U161" s="88">
        <f>IF(Q161&gt;0,((I161-T161)*'Formula Matrix'!$E$41),0)</f>
        <v>0</v>
      </c>
      <c r="V161" s="88">
        <f t="shared" si="15"/>
        <v>0</v>
      </c>
      <c r="W161" s="88">
        <f>IF(V161&gt;0,(V161*'Checklist Parameters'!$N$35),0)</f>
        <v>0</v>
      </c>
      <c r="X161" s="85">
        <f t="shared" si="16"/>
        <v>0</v>
      </c>
      <c r="Y161" s="85">
        <f>IF('Checklist Parameters'!$N$102&lt;&gt;"",(I161/43560)*'Checklist Parameters'!$N$102,"N/A")</f>
        <v>0</v>
      </c>
      <c r="Z161" s="85" t="str">
        <f>IF('Checklist Parameters'!$N$58&lt;&gt;"",((I161*'Checklist Parameters'!$N$58)*'Checklist Parameters'!$N$35)/1000,"N/A")</f>
        <v>N/A</v>
      </c>
      <c r="AA161" s="85">
        <f>IF('Checklist Parameters'!$N$101&lt;&gt;"",IFERROR(I161/'Checklist Parameters'!$N$101,0),"N/A")</f>
        <v>0</v>
      </c>
      <c r="AB161" s="85" t="str">
        <f>IF('Checklist Parameters'!$N$43&lt;&gt;"",(I161*'Checklist Parameters'!$N$43)/1000,"N/A")</f>
        <v>N/A</v>
      </c>
      <c r="AC161" s="85">
        <f>IF('Checklist Parameters'!$N$16="",$X161,IF(AND('Checklist Parameters'!$N$16&lt;$X161,'Checklist Parameters'!$N$16&gt;=3),'Checklist Parameters'!$N$16,IF(AND('Checklist Parameters'!$N$16&lt;$X161,'Checklist Parameters'!$N$16&lt;3),0,$X161)))</f>
        <v>0</v>
      </c>
      <c r="AD161" s="85" t="str">
        <f>IF(AND(I161&lt;'Checklist Parameters'!$N$22,$I161&lt;&gt;0),"Y","")</f>
        <v/>
      </c>
      <c r="AE161" s="85" t="str">
        <f>IF($AD161="Y",0,IF('Checklist Parameters'!$N$25="","&lt;no limit&gt;",ROUNDDOWN((($I161-'Checklist Parameters'!$N$24)/'Checklist Parameters'!$N$25)+1,0)))</f>
        <v>&lt;no limit&gt;</v>
      </c>
      <c r="AF161" s="174">
        <f t="shared" si="17"/>
        <v>0</v>
      </c>
      <c r="AG161" s="85">
        <f t="shared" si="12"/>
        <v>0</v>
      </c>
      <c r="AH161" s="5"/>
      <c r="AI161" s="5"/>
      <c r="AJ161" s="5"/>
      <c r="AK161" s="5"/>
      <c r="AL161" s="5"/>
      <c r="AM161" s="5"/>
      <c r="AN161" s="5"/>
      <c r="AO161" s="5"/>
      <c r="AP161" s="5"/>
      <c r="AQ161" s="5"/>
      <c r="AR161" s="5"/>
      <c r="AS161" s="5"/>
    </row>
    <row r="162" spans="1:45" s="2" customFormat="1" ht="15">
      <c r="A162" s="391"/>
      <c r="B162" s="392"/>
      <c r="C162" s="393"/>
      <c r="D162" s="393"/>
      <c r="E162" s="393"/>
      <c r="F162" s="393"/>
      <c r="G162" s="393"/>
      <c r="H162" s="394"/>
      <c r="I162" s="394"/>
      <c r="J162" s="394"/>
      <c r="K162" s="394"/>
      <c r="L162" s="394"/>
      <c r="M162" s="394"/>
      <c r="N162" s="313">
        <f>IF(IF(I162&lt;'Checklist Parameters'!$N$22,0,($I162-$L162))&lt;0,0,IF(I162&lt;'Checklist Parameters'!$N$22,0,($I162-$L162)))</f>
        <v>0</v>
      </c>
      <c r="O162" s="394"/>
      <c r="P162" s="395"/>
      <c r="Q162" s="316">
        <f t="shared" si="13"/>
        <v>0</v>
      </c>
      <c r="R162" s="87">
        <f t="shared" si="14"/>
        <v>0</v>
      </c>
      <c r="S162" s="87">
        <f>IF('Checklist Parameters'!$N$60&lt;0.2,0.2,'Checklist Parameters'!$N$60)</f>
        <v>0.7</v>
      </c>
      <c r="T162" s="88">
        <f>IF($O162="",IF('Checklist District ID'!$C$43="Y",MAX($R162:$S162)*$I162,SUM($R162:$S162)*$I162),IF(O162&gt;0,Q162*S162))</f>
        <v>0</v>
      </c>
      <c r="U162" s="88">
        <f>IF(Q162&gt;0,((I162-T162)*'Formula Matrix'!$E$41),0)</f>
        <v>0</v>
      </c>
      <c r="V162" s="88">
        <f t="shared" si="15"/>
        <v>0</v>
      </c>
      <c r="W162" s="88">
        <f>IF(V162&gt;0,(V162*'Checklist Parameters'!$N$35),0)</f>
        <v>0</v>
      </c>
      <c r="X162" s="85">
        <f t="shared" si="16"/>
        <v>0</v>
      </c>
      <c r="Y162" s="85">
        <f>IF('Checklist Parameters'!$N$102&lt;&gt;"",(I162/43560)*'Checklist Parameters'!$N$102,"N/A")</f>
        <v>0</v>
      </c>
      <c r="Z162" s="85" t="str">
        <f>IF('Checklist Parameters'!$N$58&lt;&gt;"",((I162*'Checklist Parameters'!$N$58)*'Checklist Parameters'!$N$35)/1000,"N/A")</f>
        <v>N/A</v>
      </c>
      <c r="AA162" s="85">
        <f>IF('Checklist Parameters'!$N$101&lt;&gt;"",IFERROR(I162/'Checklist Parameters'!$N$101,0),"N/A")</f>
        <v>0</v>
      </c>
      <c r="AB162" s="85" t="str">
        <f>IF('Checklist Parameters'!$N$43&lt;&gt;"",(I162*'Checklist Parameters'!$N$43)/1000,"N/A")</f>
        <v>N/A</v>
      </c>
      <c r="AC162" s="85">
        <f>IF('Checklist Parameters'!$N$16="",$X162,IF(AND('Checklist Parameters'!$N$16&lt;$X162,'Checklist Parameters'!$N$16&gt;=3),'Checklist Parameters'!$N$16,IF(AND('Checklist Parameters'!$N$16&lt;$X162,'Checklist Parameters'!$N$16&lt;3),0,$X162)))</f>
        <v>0</v>
      </c>
      <c r="AD162" s="85" t="str">
        <f>IF(AND(I162&lt;'Checklist Parameters'!$N$22,$I162&lt;&gt;0),"Y","")</f>
        <v/>
      </c>
      <c r="AE162" s="85" t="str">
        <f>IF($AD162="Y",0,IF('Checklist Parameters'!$N$25="","&lt;no limit&gt;",ROUNDDOWN((($I162-'Checklist Parameters'!$N$24)/'Checklist Parameters'!$N$25)+1,0)))</f>
        <v>&lt;no limit&gt;</v>
      </c>
      <c r="AF162" s="174">
        <f t="shared" si="17"/>
        <v>0</v>
      </c>
      <c r="AG162" s="85">
        <f t="shared" si="12"/>
        <v>0</v>
      </c>
      <c r="AH162" s="5"/>
      <c r="AI162" s="5"/>
      <c r="AJ162" s="5"/>
      <c r="AK162" s="5"/>
      <c r="AL162" s="5"/>
      <c r="AM162" s="5"/>
      <c r="AN162" s="5"/>
      <c r="AO162" s="5"/>
      <c r="AP162" s="5"/>
      <c r="AQ162" s="5"/>
      <c r="AR162" s="5"/>
      <c r="AS162" s="5"/>
    </row>
    <row r="163" spans="1:45" s="2" customFormat="1" ht="15">
      <c r="A163" s="391"/>
      <c r="B163" s="392"/>
      <c r="C163" s="393"/>
      <c r="D163" s="393"/>
      <c r="E163" s="393"/>
      <c r="F163" s="393"/>
      <c r="G163" s="393"/>
      <c r="H163" s="394"/>
      <c r="I163" s="394"/>
      <c r="J163" s="394"/>
      <c r="K163" s="394"/>
      <c r="L163" s="394"/>
      <c r="M163" s="394"/>
      <c r="N163" s="313">
        <f>IF(IF(I163&lt;'Checklist Parameters'!$N$22,0,($I163-$L163))&lt;0,0,IF(I163&lt;'Checklist Parameters'!$N$22,0,($I163-$L163)))</f>
        <v>0</v>
      </c>
      <c r="O163" s="394"/>
      <c r="P163" s="395"/>
      <c r="Q163" s="316">
        <f t="shared" si="13"/>
        <v>0</v>
      </c>
      <c r="R163" s="87">
        <f t="shared" si="14"/>
        <v>0</v>
      </c>
      <c r="S163" s="87">
        <f>IF('Checklist Parameters'!$N$60&lt;0.2,0.2,'Checklist Parameters'!$N$60)</f>
        <v>0.7</v>
      </c>
      <c r="T163" s="88">
        <f>IF($O163="",IF('Checklist District ID'!$C$43="Y",MAX($R163:$S163)*$I163,SUM($R163:$S163)*$I163),IF(O163&gt;0,Q163*S163))</f>
        <v>0</v>
      </c>
      <c r="U163" s="88">
        <f>IF(Q163&gt;0,((I163-T163)*'Formula Matrix'!$E$41),0)</f>
        <v>0</v>
      </c>
      <c r="V163" s="88">
        <f t="shared" si="15"/>
        <v>0</v>
      </c>
      <c r="W163" s="88">
        <f>IF(V163&gt;0,(V163*'Checklist Parameters'!$N$35),0)</f>
        <v>0</v>
      </c>
      <c r="X163" s="85">
        <f t="shared" si="16"/>
        <v>0</v>
      </c>
      <c r="Y163" s="85">
        <f>IF('Checklist Parameters'!$N$102&lt;&gt;"",(I163/43560)*'Checklist Parameters'!$N$102,"N/A")</f>
        <v>0</v>
      </c>
      <c r="Z163" s="85" t="str">
        <f>IF('Checklist Parameters'!$N$58&lt;&gt;"",((I163*'Checklist Parameters'!$N$58)*'Checklist Parameters'!$N$35)/1000,"N/A")</f>
        <v>N/A</v>
      </c>
      <c r="AA163" s="85">
        <f>IF('Checklist Parameters'!$N$101&lt;&gt;"",IFERROR(I163/'Checklist Parameters'!$N$101,0),"N/A")</f>
        <v>0</v>
      </c>
      <c r="AB163" s="85" t="str">
        <f>IF('Checklist Parameters'!$N$43&lt;&gt;"",(I163*'Checklist Parameters'!$N$43)/1000,"N/A")</f>
        <v>N/A</v>
      </c>
      <c r="AC163" s="85">
        <f>IF('Checklist Parameters'!$N$16="",$X163,IF(AND('Checklist Parameters'!$N$16&lt;$X163,'Checklist Parameters'!$N$16&gt;=3),'Checklist Parameters'!$N$16,IF(AND('Checklist Parameters'!$N$16&lt;$X163,'Checklist Parameters'!$N$16&lt;3),0,$X163)))</f>
        <v>0</v>
      </c>
      <c r="AD163" s="85" t="str">
        <f>IF(AND(I163&lt;'Checklist Parameters'!$N$22,$I163&lt;&gt;0),"Y","")</f>
        <v/>
      </c>
      <c r="AE163" s="85" t="str">
        <f>IF($AD163="Y",0,IF('Checklist Parameters'!$N$25="","&lt;no limit&gt;",ROUNDDOWN((($I163-'Checklist Parameters'!$N$24)/'Checklist Parameters'!$N$25)+1,0)))</f>
        <v>&lt;no limit&gt;</v>
      </c>
      <c r="AF163" s="174">
        <f t="shared" si="17"/>
        <v>0</v>
      </c>
      <c r="AG163" s="85">
        <f t="shared" si="12"/>
        <v>0</v>
      </c>
      <c r="AH163" s="5"/>
      <c r="AI163" s="5"/>
      <c r="AJ163" s="5"/>
      <c r="AK163" s="5"/>
      <c r="AL163" s="5"/>
      <c r="AM163" s="5"/>
      <c r="AN163" s="5"/>
      <c r="AO163" s="5"/>
      <c r="AP163" s="5"/>
      <c r="AQ163" s="5"/>
      <c r="AR163" s="5"/>
      <c r="AS163" s="5"/>
    </row>
    <row r="164" spans="1:45" s="2" customFormat="1" ht="15">
      <c r="A164" s="391"/>
      <c r="B164" s="392"/>
      <c r="C164" s="393"/>
      <c r="D164" s="393"/>
      <c r="E164" s="393"/>
      <c r="F164" s="393"/>
      <c r="G164" s="393"/>
      <c r="H164" s="394"/>
      <c r="I164" s="394"/>
      <c r="J164" s="394"/>
      <c r="K164" s="394"/>
      <c r="L164" s="394"/>
      <c r="M164" s="394"/>
      <c r="N164" s="313">
        <f>IF(IF(I164&lt;'Checklist Parameters'!$N$22,0,($I164-$L164))&lt;0,0,IF(I164&lt;'Checklist Parameters'!$N$22,0,($I164-$L164)))</f>
        <v>0</v>
      </c>
      <c r="O164" s="394"/>
      <c r="P164" s="395"/>
      <c r="Q164" s="316">
        <f t="shared" si="13"/>
        <v>0</v>
      </c>
      <c r="R164" s="87">
        <f t="shared" si="14"/>
        <v>0</v>
      </c>
      <c r="S164" s="87">
        <f>IF('Checklist Parameters'!$N$60&lt;0.2,0.2,'Checklist Parameters'!$N$60)</f>
        <v>0.7</v>
      </c>
      <c r="T164" s="88">
        <f>IF($O164="",IF('Checklist District ID'!$C$43="Y",MAX($R164:$S164)*$I164,SUM($R164:$S164)*$I164),IF(O164&gt;0,Q164*S164))</f>
        <v>0</v>
      </c>
      <c r="U164" s="88">
        <f>IF(Q164&gt;0,((I164-T164)*'Formula Matrix'!$E$41),0)</f>
        <v>0</v>
      </c>
      <c r="V164" s="88">
        <f t="shared" si="15"/>
        <v>0</v>
      </c>
      <c r="W164" s="88">
        <f>IF(V164&gt;0,(V164*'Checklist Parameters'!$N$35),0)</f>
        <v>0</v>
      </c>
      <c r="X164" s="85">
        <f t="shared" si="16"/>
        <v>0</v>
      </c>
      <c r="Y164" s="85">
        <f>IF('Checklist Parameters'!$N$102&lt;&gt;"",(I164/43560)*'Checklist Parameters'!$N$102,"N/A")</f>
        <v>0</v>
      </c>
      <c r="Z164" s="85" t="str">
        <f>IF('Checklist Parameters'!$N$58&lt;&gt;"",((I164*'Checklist Parameters'!$N$58)*'Checklist Parameters'!$N$35)/1000,"N/A")</f>
        <v>N/A</v>
      </c>
      <c r="AA164" s="85">
        <f>IF('Checklist Parameters'!$N$101&lt;&gt;"",IFERROR(I164/'Checklist Parameters'!$N$101,0),"N/A")</f>
        <v>0</v>
      </c>
      <c r="AB164" s="85" t="str">
        <f>IF('Checklist Parameters'!$N$43&lt;&gt;"",(I164*'Checklist Parameters'!$N$43)/1000,"N/A")</f>
        <v>N/A</v>
      </c>
      <c r="AC164" s="85">
        <f>IF('Checklist Parameters'!$N$16="",$X164,IF(AND('Checklist Parameters'!$N$16&lt;$X164,'Checklist Parameters'!$N$16&gt;=3),'Checklist Parameters'!$N$16,IF(AND('Checklist Parameters'!$N$16&lt;$X164,'Checklist Parameters'!$N$16&lt;3),0,$X164)))</f>
        <v>0</v>
      </c>
      <c r="AD164" s="85" t="str">
        <f>IF(AND(I164&lt;'Checklist Parameters'!$N$22,$I164&lt;&gt;0),"Y","")</f>
        <v/>
      </c>
      <c r="AE164" s="85" t="str">
        <f>IF($AD164="Y",0,IF('Checklist Parameters'!$N$25="","&lt;no limit&gt;",ROUNDDOWN((($I164-'Checklist Parameters'!$N$24)/'Checklist Parameters'!$N$25)+1,0)))</f>
        <v>&lt;no limit&gt;</v>
      </c>
      <c r="AF164" s="174">
        <f t="shared" si="17"/>
        <v>0</v>
      </c>
      <c r="AG164" s="85">
        <f t="shared" si="12"/>
        <v>0</v>
      </c>
      <c r="AH164" s="5"/>
      <c r="AI164" s="5"/>
      <c r="AJ164" s="5"/>
      <c r="AK164" s="5"/>
      <c r="AL164" s="5"/>
      <c r="AM164" s="5"/>
      <c r="AN164" s="5"/>
      <c r="AO164" s="5"/>
      <c r="AP164" s="5"/>
      <c r="AQ164" s="5"/>
      <c r="AR164" s="5"/>
      <c r="AS164" s="5"/>
    </row>
    <row r="165" spans="1:45" s="2" customFormat="1" ht="15">
      <c r="A165" s="391"/>
      <c r="B165" s="392"/>
      <c r="C165" s="393"/>
      <c r="D165" s="393"/>
      <c r="E165" s="393"/>
      <c r="F165" s="393"/>
      <c r="G165" s="393"/>
      <c r="H165" s="394"/>
      <c r="I165" s="394"/>
      <c r="J165" s="394"/>
      <c r="K165" s="394"/>
      <c r="L165" s="394"/>
      <c r="M165" s="394"/>
      <c r="N165" s="313">
        <f>IF(IF(I165&lt;'Checklist Parameters'!$N$22,0,($I165-$L165))&lt;0,0,IF(I165&lt;'Checklist Parameters'!$N$22,0,($I165-$L165)))</f>
        <v>0</v>
      </c>
      <c r="O165" s="394"/>
      <c r="P165" s="395"/>
      <c r="Q165" s="316">
        <f t="shared" si="13"/>
        <v>0</v>
      </c>
      <c r="R165" s="87">
        <f t="shared" si="14"/>
        <v>0</v>
      </c>
      <c r="S165" s="87">
        <f>IF('Checklist Parameters'!$N$60&lt;0.2,0.2,'Checklist Parameters'!$N$60)</f>
        <v>0.7</v>
      </c>
      <c r="T165" s="88">
        <f>IF($O165="",IF('Checklist District ID'!$C$43="Y",MAX($R165:$S165)*$I165,SUM($R165:$S165)*$I165),IF(O165&gt;0,Q165*S165))</f>
        <v>0</v>
      </c>
      <c r="U165" s="88">
        <f>IF(Q165&gt;0,((I165-T165)*'Formula Matrix'!$E$41),0)</f>
        <v>0</v>
      </c>
      <c r="V165" s="88">
        <f t="shared" si="15"/>
        <v>0</v>
      </c>
      <c r="W165" s="88">
        <f>IF(V165&gt;0,(V165*'Checklist Parameters'!$N$35),0)</f>
        <v>0</v>
      </c>
      <c r="X165" s="85">
        <f t="shared" si="16"/>
        <v>0</v>
      </c>
      <c r="Y165" s="85">
        <f>IF('Checklist Parameters'!$N$102&lt;&gt;"",(I165/43560)*'Checklist Parameters'!$N$102,"N/A")</f>
        <v>0</v>
      </c>
      <c r="Z165" s="85" t="str">
        <f>IF('Checklist Parameters'!$N$58&lt;&gt;"",((I165*'Checklist Parameters'!$N$58)*'Checklist Parameters'!$N$35)/1000,"N/A")</f>
        <v>N/A</v>
      </c>
      <c r="AA165" s="85">
        <f>IF('Checklist Parameters'!$N$101&lt;&gt;"",IFERROR(I165/'Checklist Parameters'!$N$101,0),"N/A")</f>
        <v>0</v>
      </c>
      <c r="AB165" s="85" t="str">
        <f>IF('Checklist Parameters'!$N$43&lt;&gt;"",(I165*'Checklist Parameters'!$N$43)/1000,"N/A")</f>
        <v>N/A</v>
      </c>
      <c r="AC165" s="85">
        <f>IF('Checklist Parameters'!$N$16="",$X165,IF(AND('Checklist Parameters'!$N$16&lt;$X165,'Checklist Parameters'!$N$16&gt;=3),'Checklist Parameters'!$N$16,IF(AND('Checklist Parameters'!$N$16&lt;$X165,'Checklist Parameters'!$N$16&lt;3),0,$X165)))</f>
        <v>0</v>
      </c>
      <c r="AD165" s="85" t="str">
        <f>IF(AND(I165&lt;'Checklist Parameters'!$N$22,$I165&lt;&gt;0),"Y","")</f>
        <v/>
      </c>
      <c r="AE165" s="85" t="str">
        <f>IF($AD165="Y",0,IF('Checklist Parameters'!$N$25="","&lt;no limit&gt;",ROUNDDOWN((($I165-'Checklist Parameters'!$N$24)/'Checklist Parameters'!$N$25)+1,0)))</f>
        <v>&lt;no limit&gt;</v>
      </c>
      <c r="AF165" s="174">
        <f t="shared" si="17"/>
        <v>0</v>
      </c>
      <c r="AG165" s="85">
        <f t="shared" si="12"/>
        <v>0</v>
      </c>
      <c r="AH165" s="5"/>
      <c r="AI165" s="5"/>
      <c r="AJ165" s="5"/>
      <c r="AK165" s="5"/>
      <c r="AL165" s="5"/>
      <c r="AM165" s="5"/>
      <c r="AN165" s="5"/>
      <c r="AO165" s="5"/>
      <c r="AP165" s="5"/>
      <c r="AQ165" s="5"/>
      <c r="AR165" s="5"/>
      <c r="AS165" s="5"/>
    </row>
    <row r="166" spans="1:45" s="2" customFormat="1" ht="15">
      <c r="A166" s="391"/>
      <c r="B166" s="392"/>
      <c r="C166" s="393"/>
      <c r="D166" s="393"/>
      <c r="E166" s="393"/>
      <c r="F166" s="393"/>
      <c r="G166" s="393"/>
      <c r="H166" s="394"/>
      <c r="I166" s="394"/>
      <c r="J166" s="394"/>
      <c r="K166" s="394"/>
      <c r="L166" s="394"/>
      <c r="M166" s="394"/>
      <c r="N166" s="313">
        <f>IF(IF(I166&lt;'Checklist Parameters'!$N$22,0,($I166-$L166))&lt;0,0,IF(I166&lt;'Checklist Parameters'!$N$22,0,($I166-$L166)))</f>
        <v>0</v>
      </c>
      <c r="O166" s="394"/>
      <c r="P166" s="395"/>
      <c r="Q166" s="316">
        <f t="shared" si="13"/>
        <v>0</v>
      </c>
      <c r="R166" s="87">
        <f t="shared" si="14"/>
        <v>0</v>
      </c>
      <c r="S166" s="87">
        <f>IF('Checklist Parameters'!$N$60&lt;0.2,0.2,'Checklist Parameters'!$N$60)</f>
        <v>0.7</v>
      </c>
      <c r="T166" s="88">
        <f>IF($O166="",IF('Checklist District ID'!$C$43="Y",MAX($R166:$S166)*$I166,SUM($R166:$S166)*$I166),IF(O166&gt;0,Q166*S166))</f>
        <v>0</v>
      </c>
      <c r="U166" s="88">
        <f>IF(Q166&gt;0,((I166-T166)*'Formula Matrix'!$E$41),0)</f>
        <v>0</v>
      </c>
      <c r="V166" s="88">
        <f t="shared" si="15"/>
        <v>0</v>
      </c>
      <c r="W166" s="88">
        <f>IF(V166&gt;0,(V166*'Checklist Parameters'!$N$35),0)</f>
        <v>0</v>
      </c>
      <c r="X166" s="85">
        <f t="shared" si="16"/>
        <v>0</v>
      </c>
      <c r="Y166" s="85">
        <f>IF('Checklist Parameters'!$N$102&lt;&gt;"",(I166/43560)*'Checklist Parameters'!$N$102,"N/A")</f>
        <v>0</v>
      </c>
      <c r="Z166" s="85" t="str">
        <f>IF('Checklist Parameters'!$N$58&lt;&gt;"",((I166*'Checklist Parameters'!$N$58)*'Checklist Parameters'!$N$35)/1000,"N/A")</f>
        <v>N/A</v>
      </c>
      <c r="AA166" s="85">
        <f>IF('Checklist Parameters'!$N$101&lt;&gt;"",IFERROR(I166/'Checklist Parameters'!$N$101,0),"N/A")</f>
        <v>0</v>
      </c>
      <c r="AB166" s="85" t="str">
        <f>IF('Checklist Parameters'!$N$43&lt;&gt;"",(I166*'Checklist Parameters'!$N$43)/1000,"N/A")</f>
        <v>N/A</v>
      </c>
      <c r="AC166" s="85">
        <f>IF('Checklist Parameters'!$N$16="",$X166,IF(AND('Checklist Parameters'!$N$16&lt;$X166,'Checklist Parameters'!$N$16&gt;=3),'Checklist Parameters'!$N$16,IF(AND('Checklist Parameters'!$N$16&lt;$X166,'Checklist Parameters'!$N$16&lt;3),0,$X166)))</f>
        <v>0</v>
      </c>
      <c r="AD166" s="85" t="str">
        <f>IF(AND(I166&lt;'Checklist Parameters'!$N$22,$I166&lt;&gt;0),"Y","")</f>
        <v/>
      </c>
      <c r="AE166" s="85" t="str">
        <f>IF($AD166="Y",0,IF('Checklist Parameters'!$N$25="","&lt;no limit&gt;",ROUNDDOWN((($I166-'Checklist Parameters'!$N$24)/'Checklist Parameters'!$N$25)+1,0)))</f>
        <v>&lt;no limit&gt;</v>
      </c>
      <c r="AF166" s="174">
        <f t="shared" si="17"/>
        <v>0</v>
      </c>
      <c r="AG166" s="85">
        <f t="shared" si="12"/>
        <v>0</v>
      </c>
      <c r="AH166" s="5"/>
      <c r="AI166" s="5"/>
      <c r="AJ166" s="5"/>
      <c r="AK166" s="5"/>
      <c r="AL166" s="5"/>
      <c r="AM166" s="5"/>
      <c r="AN166" s="5"/>
      <c r="AO166" s="5"/>
      <c r="AP166" s="5"/>
      <c r="AQ166" s="5"/>
      <c r="AR166" s="5"/>
      <c r="AS166" s="5"/>
    </row>
    <row r="167" spans="1:45" s="2" customFormat="1" ht="15">
      <c r="A167" s="391"/>
      <c r="B167" s="392"/>
      <c r="C167" s="393"/>
      <c r="D167" s="393"/>
      <c r="E167" s="393"/>
      <c r="F167" s="393"/>
      <c r="G167" s="393"/>
      <c r="H167" s="394"/>
      <c r="I167" s="394"/>
      <c r="J167" s="394"/>
      <c r="K167" s="394"/>
      <c r="L167" s="394"/>
      <c r="M167" s="394"/>
      <c r="N167" s="313">
        <f>IF(IF(I167&lt;'Checklist Parameters'!$N$22,0,($I167-$L167))&lt;0,0,IF(I167&lt;'Checklist Parameters'!$N$22,0,($I167-$L167)))</f>
        <v>0</v>
      </c>
      <c r="O167" s="394"/>
      <c r="P167" s="395"/>
      <c r="Q167" s="316">
        <f t="shared" si="13"/>
        <v>0</v>
      </c>
      <c r="R167" s="87">
        <f t="shared" si="14"/>
        <v>0</v>
      </c>
      <c r="S167" s="87">
        <f>IF('Checklist Parameters'!$N$60&lt;0.2,0.2,'Checklist Parameters'!$N$60)</f>
        <v>0.7</v>
      </c>
      <c r="T167" s="88">
        <f>IF($O167="",IF('Checklist District ID'!$C$43="Y",MAX($R167:$S167)*$I167,SUM($R167:$S167)*$I167),IF(O167&gt;0,Q167*S167))</f>
        <v>0</v>
      </c>
      <c r="U167" s="88">
        <f>IF(Q167&gt;0,((I167-T167)*'Formula Matrix'!$E$41),0)</f>
        <v>0</v>
      </c>
      <c r="V167" s="88">
        <f t="shared" si="15"/>
        <v>0</v>
      </c>
      <c r="W167" s="88">
        <f>IF(V167&gt;0,(V167*'Checklist Parameters'!$N$35),0)</f>
        <v>0</v>
      </c>
      <c r="X167" s="85">
        <f t="shared" si="16"/>
        <v>0</v>
      </c>
      <c r="Y167" s="85">
        <f>IF('Checklist Parameters'!$N$102&lt;&gt;"",(I167/43560)*'Checklist Parameters'!$N$102,"N/A")</f>
        <v>0</v>
      </c>
      <c r="Z167" s="85" t="str">
        <f>IF('Checklist Parameters'!$N$58&lt;&gt;"",((I167*'Checklist Parameters'!$N$58)*'Checklist Parameters'!$N$35)/1000,"N/A")</f>
        <v>N/A</v>
      </c>
      <c r="AA167" s="85">
        <f>IF('Checklist Parameters'!$N$101&lt;&gt;"",IFERROR(I167/'Checklist Parameters'!$N$101,0),"N/A")</f>
        <v>0</v>
      </c>
      <c r="AB167" s="85" t="str">
        <f>IF('Checklist Parameters'!$N$43&lt;&gt;"",(I167*'Checklist Parameters'!$N$43)/1000,"N/A")</f>
        <v>N/A</v>
      </c>
      <c r="AC167" s="85">
        <f>IF('Checklist Parameters'!$N$16="",$X167,IF(AND('Checklist Parameters'!$N$16&lt;$X167,'Checklist Parameters'!$N$16&gt;=3),'Checklist Parameters'!$N$16,IF(AND('Checklist Parameters'!$N$16&lt;$X167,'Checklist Parameters'!$N$16&lt;3),0,$X167)))</f>
        <v>0</v>
      </c>
      <c r="AD167" s="85" t="str">
        <f>IF(AND(I167&lt;'Checklist Parameters'!$N$22,$I167&lt;&gt;0),"Y","")</f>
        <v/>
      </c>
      <c r="AE167" s="85" t="str">
        <f>IF($AD167="Y",0,IF('Checklist Parameters'!$N$25="","&lt;no limit&gt;",ROUNDDOWN((($I167-'Checklist Parameters'!$N$24)/'Checklist Parameters'!$N$25)+1,0)))</f>
        <v>&lt;no limit&gt;</v>
      </c>
      <c r="AF167" s="174">
        <f t="shared" si="17"/>
        <v>0</v>
      </c>
      <c r="AG167" s="85">
        <f t="shared" si="12"/>
        <v>0</v>
      </c>
      <c r="AH167" s="5"/>
      <c r="AI167" s="5"/>
      <c r="AJ167" s="5"/>
      <c r="AK167" s="5"/>
      <c r="AL167" s="5"/>
      <c r="AM167" s="5"/>
      <c r="AN167" s="5"/>
      <c r="AO167" s="5"/>
      <c r="AP167" s="5"/>
      <c r="AQ167" s="5"/>
      <c r="AR167" s="5"/>
      <c r="AS167" s="5"/>
    </row>
    <row r="168" spans="1:45" s="2" customFormat="1" ht="15">
      <c r="A168" s="391"/>
      <c r="B168" s="392"/>
      <c r="C168" s="393"/>
      <c r="D168" s="393"/>
      <c r="E168" s="393"/>
      <c r="F168" s="393"/>
      <c r="G168" s="393"/>
      <c r="H168" s="394"/>
      <c r="I168" s="394"/>
      <c r="J168" s="394"/>
      <c r="K168" s="394"/>
      <c r="L168" s="394"/>
      <c r="M168" s="394"/>
      <c r="N168" s="313">
        <f>IF(IF(I168&lt;'Checklist Parameters'!$N$22,0,($I168-$L168))&lt;0,0,IF(I168&lt;'Checklist Parameters'!$N$22,0,($I168-$L168)))</f>
        <v>0</v>
      </c>
      <c r="O168" s="394"/>
      <c r="P168" s="395"/>
      <c r="Q168" s="316">
        <f t="shared" si="13"/>
        <v>0</v>
      </c>
      <c r="R168" s="87">
        <f t="shared" si="14"/>
        <v>0</v>
      </c>
      <c r="S168" s="87">
        <f>IF('Checklist Parameters'!$N$60&lt;0.2,0.2,'Checklist Parameters'!$N$60)</f>
        <v>0.7</v>
      </c>
      <c r="T168" s="88">
        <f>IF($O168="",IF('Checklist District ID'!$C$43="Y",MAX($R168:$S168)*$I168,SUM($R168:$S168)*$I168),IF(O168&gt;0,Q168*S168))</f>
        <v>0</v>
      </c>
      <c r="U168" s="88">
        <f>IF(Q168&gt;0,((I168-T168)*'Formula Matrix'!$E$41),0)</f>
        <v>0</v>
      </c>
      <c r="V168" s="88">
        <f t="shared" si="15"/>
        <v>0</v>
      </c>
      <c r="W168" s="88">
        <f>IF(V168&gt;0,(V168*'Checklist Parameters'!$N$35),0)</f>
        <v>0</v>
      </c>
      <c r="X168" s="85">
        <f t="shared" si="16"/>
        <v>0</v>
      </c>
      <c r="Y168" s="85">
        <f>IF('Checklist Parameters'!$N$102&lt;&gt;"",(I168/43560)*'Checklist Parameters'!$N$102,"N/A")</f>
        <v>0</v>
      </c>
      <c r="Z168" s="85" t="str">
        <f>IF('Checklist Parameters'!$N$58&lt;&gt;"",((I168*'Checklist Parameters'!$N$58)*'Checklist Parameters'!$N$35)/1000,"N/A")</f>
        <v>N/A</v>
      </c>
      <c r="AA168" s="85">
        <f>IF('Checklist Parameters'!$N$101&lt;&gt;"",IFERROR(I168/'Checklist Parameters'!$N$101,0),"N/A")</f>
        <v>0</v>
      </c>
      <c r="AB168" s="85" t="str">
        <f>IF('Checklist Parameters'!$N$43&lt;&gt;"",(I168*'Checklist Parameters'!$N$43)/1000,"N/A")</f>
        <v>N/A</v>
      </c>
      <c r="AC168" s="85">
        <f>IF('Checklist Parameters'!$N$16="",$X168,IF(AND('Checklist Parameters'!$N$16&lt;$X168,'Checklist Parameters'!$N$16&gt;=3),'Checklist Parameters'!$N$16,IF(AND('Checklist Parameters'!$N$16&lt;$X168,'Checklist Parameters'!$N$16&lt;3),0,$X168)))</f>
        <v>0</v>
      </c>
      <c r="AD168" s="85" t="str">
        <f>IF(AND(I168&lt;'Checklist Parameters'!$N$22,$I168&lt;&gt;0),"Y","")</f>
        <v/>
      </c>
      <c r="AE168" s="85" t="str">
        <f>IF($AD168="Y",0,IF('Checklist Parameters'!$N$25="","&lt;no limit&gt;",ROUNDDOWN((($I168-'Checklist Parameters'!$N$24)/'Checklist Parameters'!$N$25)+1,0)))</f>
        <v>&lt;no limit&gt;</v>
      </c>
      <c r="AF168" s="174">
        <f t="shared" si="17"/>
        <v>0</v>
      </c>
      <c r="AG168" s="85">
        <f t="shared" si="12"/>
        <v>0</v>
      </c>
      <c r="AH168" s="5"/>
      <c r="AI168" s="5"/>
      <c r="AJ168" s="5"/>
      <c r="AK168" s="5"/>
      <c r="AL168" s="5"/>
      <c r="AM168" s="5"/>
      <c r="AN168" s="5"/>
      <c r="AO168" s="5"/>
      <c r="AP168" s="5"/>
      <c r="AQ168" s="5"/>
      <c r="AR168" s="5"/>
      <c r="AS168" s="5"/>
    </row>
    <row r="169" spans="1:45" s="2" customFormat="1" ht="15">
      <c r="A169" s="391"/>
      <c r="B169" s="392"/>
      <c r="C169" s="393"/>
      <c r="D169" s="393"/>
      <c r="E169" s="393"/>
      <c r="F169" s="393"/>
      <c r="G169" s="393"/>
      <c r="H169" s="394"/>
      <c r="I169" s="394"/>
      <c r="J169" s="394"/>
      <c r="K169" s="394"/>
      <c r="L169" s="394"/>
      <c r="M169" s="394"/>
      <c r="N169" s="313">
        <f>IF(IF(I169&lt;'Checklist Parameters'!$N$22,0,($I169-$L169))&lt;0,0,IF(I169&lt;'Checklist Parameters'!$N$22,0,($I169-$L169)))</f>
        <v>0</v>
      </c>
      <c r="O169" s="394"/>
      <c r="P169" s="395"/>
      <c r="Q169" s="316">
        <f t="shared" si="13"/>
        <v>0</v>
      </c>
      <c r="R169" s="87">
        <f t="shared" si="14"/>
        <v>0</v>
      </c>
      <c r="S169" s="87">
        <f>IF('Checklist Parameters'!$N$60&lt;0.2,0.2,'Checklist Parameters'!$N$60)</f>
        <v>0.7</v>
      </c>
      <c r="T169" s="88">
        <f>IF($O169="",IF('Checklist District ID'!$C$43="Y",MAX($R169:$S169)*$I169,SUM($R169:$S169)*$I169),IF(O169&gt;0,Q169*S169))</f>
        <v>0</v>
      </c>
      <c r="U169" s="88">
        <f>IF(Q169&gt;0,((I169-T169)*'Formula Matrix'!$E$41),0)</f>
        <v>0</v>
      </c>
      <c r="V169" s="88">
        <f t="shared" si="15"/>
        <v>0</v>
      </c>
      <c r="W169" s="88">
        <f>IF(V169&gt;0,(V169*'Checklist Parameters'!$N$35),0)</f>
        <v>0</v>
      </c>
      <c r="X169" s="85">
        <f t="shared" si="16"/>
        <v>0</v>
      </c>
      <c r="Y169" s="85">
        <f>IF('Checklist Parameters'!$N$102&lt;&gt;"",(I169/43560)*'Checklist Parameters'!$N$102,"N/A")</f>
        <v>0</v>
      </c>
      <c r="Z169" s="85" t="str">
        <f>IF('Checklist Parameters'!$N$58&lt;&gt;"",((I169*'Checklist Parameters'!$N$58)*'Checklist Parameters'!$N$35)/1000,"N/A")</f>
        <v>N/A</v>
      </c>
      <c r="AA169" s="85">
        <f>IF('Checklist Parameters'!$N$101&lt;&gt;"",IFERROR(I169/'Checklist Parameters'!$N$101,0),"N/A")</f>
        <v>0</v>
      </c>
      <c r="AB169" s="85" t="str">
        <f>IF('Checklist Parameters'!$N$43&lt;&gt;"",(I169*'Checklist Parameters'!$N$43)/1000,"N/A")</f>
        <v>N/A</v>
      </c>
      <c r="AC169" s="85">
        <f>IF('Checklist Parameters'!$N$16="",$X169,IF(AND('Checklist Parameters'!$N$16&lt;$X169,'Checklist Parameters'!$N$16&gt;=3),'Checklist Parameters'!$N$16,IF(AND('Checklist Parameters'!$N$16&lt;$X169,'Checklist Parameters'!$N$16&lt;3),0,$X169)))</f>
        <v>0</v>
      </c>
      <c r="AD169" s="85" t="str">
        <f>IF(AND(I169&lt;'Checklist Parameters'!$N$22,$I169&lt;&gt;0),"Y","")</f>
        <v/>
      </c>
      <c r="AE169" s="85" t="str">
        <f>IF($AD169="Y",0,IF('Checklist Parameters'!$N$25="","&lt;no limit&gt;",ROUNDDOWN((($I169-'Checklist Parameters'!$N$24)/'Checklist Parameters'!$N$25)+1,0)))</f>
        <v>&lt;no limit&gt;</v>
      </c>
      <c r="AF169" s="174">
        <f t="shared" si="17"/>
        <v>0</v>
      </c>
      <c r="AG169" s="85">
        <f t="shared" si="12"/>
        <v>0</v>
      </c>
      <c r="AH169" s="5"/>
      <c r="AI169" s="5"/>
      <c r="AJ169" s="5"/>
      <c r="AK169" s="5"/>
      <c r="AL169" s="5"/>
      <c r="AM169" s="5"/>
      <c r="AN169" s="5"/>
      <c r="AO169" s="5"/>
      <c r="AP169" s="5"/>
      <c r="AQ169" s="5"/>
      <c r="AR169" s="5"/>
      <c r="AS169" s="5"/>
    </row>
    <row r="170" spans="1:45" s="2" customFormat="1" ht="15">
      <c r="A170" s="391"/>
      <c r="B170" s="392"/>
      <c r="C170" s="393"/>
      <c r="D170" s="393"/>
      <c r="E170" s="393"/>
      <c r="F170" s="393"/>
      <c r="G170" s="393"/>
      <c r="H170" s="394"/>
      <c r="I170" s="394"/>
      <c r="J170" s="394"/>
      <c r="K170" s="394"/>
      <c r="L170" s="394"/>
      <c r="M170" s="394"/>
      <c r="N170" s="313">
        <f>IF(IF(I170&lt;'Checklist Parameters'!$N$22,0,($I170-$L170))&lt;0,0,IF(I170&lt;'Checklist Parameters'!$N$22,0,($I170-$L170)))</f>
        <v>0</v>
      </c>
      <c r="O170" s="394"/>
      <c r="P170" s="395"/>
      <c r="Q170" s="316">
        <f t="shared" si="13"/>
        <v>0</v>
      </c>
      <c r="R170" s="87">
        <f t="shared" si="14"/>
        <v>0</v>
      </c>
      <c r="S170" s="87">
        <f>IF('Checklist Parameters'!$N$60&lt;0.2,0.2,'Checklist Parameters'!$N$60)</f>
        <v>0.7</v>
      </c>
      <c r="T170" s="88">
        <f>IF($O170="",IF('Checklist District ID'!$C$43="Y",MAX($R170:$S170)*$I170,SUM($R170:$S170)*$I170),IF(O170&gt;0,Q170*S170))</f>
        <v>0</v>
      </c>
      <c r="U170" s="88">
        <f>IF(Q170&gt;0,((I170-T170)*'Formula Matrix'!$E$41),0)</f>
        <v>0</v>
      </c>
      <c r="V170" s="88">
        <f t="shared" si="15"/>
        <v>0</v>
      </c>
      <c r="W170" s="88">
        <f>IF(V170&gt;0,(V170*'Checklist Parameters'!$N$35),0)</f>
        <v>0</v>
      </c>
      <c r="X170" s="85">
        <f t="shared" si="16"/>
        <v>0</v>
      </c>
      <c r="Y170" s="85">
        <f>IF('Checklist Parameters'!$N$102&lt;&gt;"",(I170/43560)*'Checklist Parameters'!$N$102,"N/A")</f>
        <v>0</v>
      </c>
      <c r="Z170" s="85" t="str">
        <f>IF('Checklist Parameters'!$N$58&lt;&gt;"",((I170*'Checklist Parameters'!$N$58)*'Checklist Parameters'!$N$35)/1000,"N/A")</f>
        <v>N/A</v>
      </c>
      <c r="AA170" s="85">
        <f>IF('Checklist Parameters'!$N$101&lt;&gt;"",IFERROR(I170/'Checklist Parameters'!$N$101,0),"N/A")</f>
        <v>0</v>
      </c>
      <c r="AB170" s="85" t="str">
        <f>IF('Checklist Parameters'!$N$43&lt;&gt;"",(I170*'Checklist Parameters'!$N$43)/1000,"N/A")</f>
        <v>N/A</v>
      </c>
      <c r="AC170" s="85">
        <f>IF('Checklist Parameters'!$N$16="",$X170,IF(AND('Checklist Parameters'!$N$16&lt;$X170,'Checklist Parameters'!$N$16&gt;=3),'Checklist Parameters'!$N$16,IF(AND('Checklist Parameters'!$N$16&lt;$X170,'Checklist Parameters'!$N$16&lt;3),0,$X170)))</f>
        <v>0</v>
      </c>
      <c r="AD170" s="85" t="str">
        <f>IF(AND(I170&lt;'Checklist Parameters'!$N$22,$I170&lt;&gt;0),"Y","")</f>
        <v/>
      </c>
      <c r="AE170" s="85" t="str">
        <f>IF($AD170="Y",0,IF('Checklist Parameters'!$N$25="","&lt;no limit&gt;",ROUNDDOWN((($I170-'Checklist Parameters'!$N$24)/'Checklist Parameters'!$N$25)+1,0)))</f>
        <v>&lt;no limit&gt;</v>
      </c>
      <c r="AF170" s="174">
        <f t="shared" si="17"/>
        <v>0</v>
      </c>
      <c r="AG170" s="85">
        <f t="shared" si="12"/>
        <v>0</v>
      </c>
      <c r="AH170" s="5"/>
      <c r="AI170" s="5"/>
      <c r="AJ170" s="5"/>
      <c r="AK170" s="5"/>
      <c r="AL170" s="5"/>
      <c r="AM170" s="5"/>
      <c r="AN170" s="5"/>
      <c r="AO170" s="5"/>
      <c r="AP170" s="5"/>
      <c r="AQ170" s="5"/>
      <c r="AR170" s="5"/>
      <c r="AS170" s="5"/>
    </row>
    <row r="171" spans="1:45" s="2" customFormat="1" ht="15">
      <c r="A171" s="391"/>
      <c r="B171" s="392"/>
      <c r="C171" s="393"/>
      <c r="D171" s="393"/>
      <c r="E171" s="393"/>
      <c r="F171" s="393"/>
      <c r="G171" s="393"/>
      <c r="H171" s="394"/>
      <c r="I171" s="394"/>
      <c r="J171" s="394"/>
      <c r="K171" s="394"/>
      <c r="L171" s="394"/>
      <c r="M171" s="394"/>
      <c r="N171" s="313">
        <f>IF(IF(I171&lt;'Checklist Parameters'!$N$22,0,($I171-$L171))&lt;0,0,IF(I171&lt;'Checklist Parameters'!$N$22,0,($I171-$L171)))</f>
        <v>0</v>
      </c>
      <c r="O171" s="394"/>
      <c r="P171" s="395"/>
      <c r="Q171" s="316">
        <f t="shared" si="13"/>
        <v>0</v>
      </c>
      <c r="R171" s="87">
        <f t="shared" si="14"/>
        <v>0</v>
      </c>
      <c r="S171" s="87">
        <f>IF('Checklist Parameters'!$N$60&lt;0.2,0.2,'Checklist Parameters'!$N$60)</f>
        <v>0.7</v>
      </c>
      <c r="T171" s="88">
        <f>IF($O171="",IF('Checklist District ID'!$C$43="Y",MAX($R171:$S171)*$I171,SUM($R171:$S171)*$I171),IF(O171&gt;0,Q171*S171))</f>
        <v>0</v>
      </c>
      <c r="U171" s="88">
        <f>IF(Q171&gt;0,((I171-T171)*'Formula Matrix'!$E$41),0)</f>
        <v>0</v>
      </c>
      <c r="V171" s="88">
        <f t="shared" si="15"/>
        <v>0</v>
      </c>
      <c r="W171" s="88">
        <f>IF(V171&gt;0,(V171*'Checklist Parameters'!$N$35),0)</f>
        <v>0</v>
      </c>
      <c r="X171" s="85">
        <f t="shared" si="16"/>
        <v>0</v>
      </c>
      <c r="Y171" s="85">
        <f>IF('Checklist Parameters'!$N$102&lt;&gt;"",(I171/43560)*'Checklist Parameters'!$N$102,"N/A")</f>
        <v>0</v>
      </c>
      <c r="Z171" s="85" t="str">
        <f>IF('Checklist Parameters'!$N$58&lt;&gt;"",((I171*'Checklist Parameters'!$N$58)*'Checklist Parameters'!$N$35)/1000,"N/A")</f>
        <v>N/A</v>
      </c>
      <c r="AA171" s="85">
        <f>IF('Checklist Parameters'!$N$101&lt;&gt;"",IFERROR(I171/'Checklist Parameters'!$N$101,0),"N/A")</f>
        <v>0</v>
      </c>
      <c r="AB171" s="85" t="str">
        <f>IF('Checklist Parameters'!$N$43&lt;&gt;"",(I171*'Checklist Parameters'!$N$43)/1000,"N/A")</f>
        <v>N/A</v>
      </c>
      <c r="AC171" s="85">
        <f>IF('Checklist Parameters'!$N$16="",$X171,IF(AND('Checklist Parameters'!$N$16&lt;$X171,'Checklist Parameters'!$N$16&gt;=3),'Checklist Parameters'!$N$16,IF(AND('Checklist Parameters'!$N$16&lt;$X171,'Checklist Parameters'!$N$16&lt;3),0,$X171)))</f>
        <v>0</v>
      </c>
      <c r="AD171" s="85" t="str">
        <f>IF(AND(I171&lt;'Checklist Parameters'!$N$22,$I171&lt;&gt;0),"Y","")</f>
        <v/>
      </c>
      <c r="AE171" s="85" t="str">
        <f>IF($AD171="Y",0,IF('Checklist Parameters'!$N$25="","&lt;no limit&gt;",ROUNDDOWN((($I171-'Checklist Parameters'!$N$24)/'Checklist Parameters'!$N$25)+1,0)))</f>
        <v>&lt;no limit&gt;</v>
      </c>
      <c r="AF171" s="174">
        <f t="shared" si="17"/>
        <v>0</v>
      </c>
      <c r="AG171" s="85">
        <f t="shared" si="12"/>
        <v>0</v>
      </c>
      <c r="AH171" s="5"/>
      <c r="AI171" s="5"/>
      <c r="AJ171" s="5"/>
      <c r="AK171" s="5"/>
      <c r="AL171" s="5"/>
      <c r="AM171" s="5"/>
      <c r="AN171" s="5"/>
      <c r="AO171" s="5"/>
      <c r="AP171" s="5"/>
      <c r="AQ171" s="5"/>
      <c r="AR171" s="5"/>
      <c r="AS171" s="5"/>
    </row>
    <row r="172" spans="1:45" s="2" customFormat="1" ht="15">
      <c r="A172" s="391"/>
      <c r="B172" s="392"/>
      <c r="C172" s="393"/>
      <c r="D172" s="393"/>
      <c r="E172" s="393"/>
      <c r="F172" s="393"/>
      <c r="G172" s="393"/>
      <c r="H172" s="394"/>
      <c r="I172" s="394"/>
      <c r="J172" s="394"/>
      <c r="K172" s="394"/>
      <c r="L172" s="394"/>
      <c r="M172" s="394"/>
      <c r="N172" s="313">
        <f>IF(IF(I172&lt;'Checklist Parameters'!$N$22,0,($I172-$L172))&lt;0,0,IF(I172&lt;'Checklist Parameters'!$N$22,0,($I172-$L172)))</f>
        <v>0</v>
      </c>
      <c r="O172" s="394"/>
      <c r="P172" s="395"/>
      <c r="Q172" s="316">
        <f t="shared" si="13"/>
        <v>0</v>
      </c>
      <c r="R172" s="87">
        <f t="shared" si="14"/>
        <v>0</v>
      </c>
      <c r="S172" s="87">
        <f>IF('Checklist Parameters'!$N$60&lt;0.2,0.2,'Checklist Parameters'!$N$60)</f>
        <v>0.7</v>
      </c>
      <c r="T172" s="88">
        <f>IF($O172="",IF('Checklist District ID'!$C$43="Y",MAX($R172:$S172)*$I172,SUM($R172:$S172)*$I172),IF(O172&gt;0,Q172*S172))</f>
        <v>0</v>
      </c>
      <c r="U172" s="88">
        <f>IF(Q172&gt;0,((I172-T172)*'Formula Matrix'!$E$41),0)</f>
        <v>0</v>
      </c>
      <c r="V172" s="88">
        <f t="shared" si="15"/>
        <v>0</v>
      </c>
      <c r="W172" s="88">
        <f>IF(V172&gt;0,(V172*'Checklist Parameters'!$N$35),0)</f>
        <v>0</v>
      </c>
      <c r="X172" s="85">
        <f t="shared" si="16"/>
        <v>0</v>
      </c>
      <c r="Y172" s="85">
        <f>IF('Checklist Parameters'!$N$102&lt;&gt;"",(I172/43560)*'Checklist Parameters'!$N$102,"N/A")</f>
        <v>0</v>
      </c>
      <c r="Z172" s="85" t="str">
        <f>IF('Checklist Parameters'!$N$58&lt;&gt;"",((I172*'Checklist Parameters'!$N$58)*'Checklist Parameters'!$N$35)/1000,"N/A")</f>
        <v>N/A</v>
      </c>
      <c r="AA172" s="85">
        <f>IF('Checklist Parameters'!$N$101&lt;&gt;"",IFERROR(I172/'Checklist Parameters'!$N$101,0),"N/A")</f>
        <v>0</v>
      </c>
      <c r="AB172" s="85" t="str">
        <f>IF('Checklist Parameters'!$N$43&lt;&gt;"",(I172*'Checklist Parameters'!$N$43)/1000,"N/A")</f>
        <v>N/A</v>
      </c>
      <c r="AC172" s="85">
        <f>IF('Checklist Parameters'!$N$16="",$X172,IF(AND('Checklist Parameters'!$N$16&lt;$X172,'Checklist Parameters'!$N$16&gt;=3),'Checklist Parameters'!$N$16,IF(AND('Checklist Parameters'!$N$16&lt;$X172,'Checklist Parameters'!$N$16&lt;3),0,$X172)))</f>
        <v>0</v>
      </c>
      <c r="AD172" s="85" t="str">
        <f>IF(AND(I172&lt;'Checklist Parameters'!$N$22,$I172&lt;&gt;0),"Y","")</f>
        <v/>
      </c>
      <c r="AE172" s="85" t="str">
        <f>IF($AD172="Y",0,IF('Checklist Parameters'!$N$25="","&lt;no limit&gt;",ROUNDDOWN((($I172-'Checklist Parameters'!$N$24)/'Checklist Parameters'!$N$25)+1,0)))</f>
        <v>&lt;no limit&gt;</v>
      </c>
      <c r="AF172" s="174">
        <f t="shared" si="17"/>
        <v>0</v>
      </c>
      <c r="AG172" s="85">
        <f t="shared" si="12"/>
        <v>0</v>
      </c>
      <c r="AH172" s="5"/>
      <c r="AI172" s="5"/>
      <c r="AJ172" s="5"/>
      <c r="AK172" s="5"/>
      <c r="AL172" s="5"/>
      <c r="AM172" s="5"/>
      <c r="AN172" s="5"/>
      <c r="AO172" s="5"/>
      <c r="AP172" s="5"/>
      <c r="AQ172" s="5"/>
      <c r="AR172" s="5"/>
      <c r="AS172" s="5"/>
    </row>
    <row r="173" spans="1:45" s="2" customFormat="1" ht="15">
      <c r="A173" s="391"/>
      <c r="B173" s="392"/>
      <c r="C173" s="393"/>
      <c r="D173" s="393"/>
      <c r="E173" s="393"/>
      <c r="F173" s="393"/>
      <c r="G173" s="393"/>
      <c r="H173" s="394"/>
      <c r="I173" s="394"/>
      <c r="J173" s="394"/>
      <c r="K173" s="394"/>
      <c r="L173" s="394"/>
      <c r="M173" s="394"/>
      <c r="N173" s="313">
        <f>IF(IF(I173&lt;'Checklist Parameters'!$N$22,0,($I173-$L173))&lt;0,0,IF(I173&lt;'Checklist Parameters'!$N$22,0,($I173-$L173)))</f>
        <v>0</v>
      </c>
      <c r="O173" s="394"/>
      <c r="P173" s="395"/>
      <c r="Q173" s="316">
        <f t="shared" si="13"/>
        <v>0</v>
      </c>
      <c r="R173" s="87">
        <f t="shared" si="14"/>
        <v>0</v>
      </c>
      <c r="S173" s="87">
        <f>IF('Checklist Parameters'!$N$60&lt;0.2,0.2,'Checklist Parameters'!$N$60)</f>
        <v>0.7</v>
      </c>
      <c r="T173" s="88">
        <f>IF($O173="",IF('Checklist District ID'!$C$43="Y",MAX($R173:$S173)*$I173,SUM($R173:$S173)*$I173),IF(O173&gt;0,Q173*S173))</f>
        <v>0</v>
      </c>
      <c r="U173" s="88">
        <f>IF(Q173&gt;0,((I173-T173)*'Formula Matrix'!$E$41),0)</f>
        <v>0</v>
      </c>
      <c r="V173" s="88">
        <f t="shared" si="15"/>
        <v>0</v>
      </c>
      <c r="W173" s="88">
        <f>IF(V173&gt;0,(V173*'Checklist Parameters'!$N$35),0)</f>
        <v>0</v>
      </c>
      <c r="X173" s="85">
        <f t="shared" si="16"/>
        <v>0</v>
      </c>
      <c r="Y173" s="85">
        <f>IF('Checklist Parameters'!$N$102&lt;&gt;"",(I173/43560)*'Checklist Parameters'!$N$102,"N/A")</f>
        <v>0</v>
      </c>
      <c r="Z173" s="85" t="str">
        <f>IF('Checklist Parameters'!$N$58&lt;&gt;"",((I173*'Checklist Parameters'!$N$58)*'Checklist Parameters'!$N$35)/1000,"N/A")</f>
        <v>N/A</v>
      </c>
      <c r="AA173" s="85">
        <f>IF('Checklist Parameters'!$N$101&lt;&gt;"",IFERROR(I173/'Checklist Parameters'!$N$101,0),"N/A")</f>
        <v>0</v>
      </c>
      <c r="AB173" s="85" t="str">
        <f>IF('Checklist Parameters'!$N$43&lt;&gt;"",(I173*'Checklist Parameters'!$N$43)/1000,"N/A")</f>
        <v>N/A</v>
      </c>
      <c r="AC173" s="85">
        <f>IF('Checklist Parameters'!$N$16="",$X173,IF(AND('Checklist Parameters'!$N$16&lt;$X173,'Checklist Parameters'!$N$16&gt;=3),'Checklist Parameters'!$N$16,IF(AND('Checklist Parameters'!$N$16&lt;$X173,'Checklist Parameters'!$N$16&lt;3),0,$X173)))</f>
        <v>0</v>
      </c>
      <c r="AD173" s="85" t="str">
        <f>IF(AND(I173&lt;'Checklist Parameters'!$N$22,$I173&lt;&gt;0),"Y","")</f>
        <v/>
      </c>
      <c r="AE173" s="85" t="str">
        <f>IF($AD173="Y",0,IF('Checklist Parameters'!$N$25="","&lt;no limit&gt;",ROUNDDOWN((($I173-'Checklist Parameters'!$N$24)/'Checklist Parameters'!$N$25)+1,0)))</f>
        <v>&lt;no limit&gt;</v>
      </c>
      <c r="AF173" s="174">
        <f t="shared" si="17"/>
        <v>0</v>
      </c>
      <c r="AG173" s="85">
        <f t="shared" si="12"/>
        <v>0</v>
      </c>
      <c r="AH173" s="5"/>
      <c r="AI173" s="5"/>
      <c r="AJ173" s="5"/>
      <c r="AK173" s="5"/>
      <c r="AL173" s="5"/>
      <c r="AM173" s="5"/>
      <c r="AN173" s="5"/>
      <c r="AO173" s="5"/>
      <c r="AP173" s="5"/>
      <c r="AQ173" s="5"/>
      <c r="AR173" s="5"/>
      <c r="AS173" s="5"/>
    </row>
    <row r="174" spans="1:45" s="2" customFormat="1" ht="15">
      <c r="A174" s="391"/>
      <c r="B174" s="392"/>
      <c r="C174" s="393"/>
      <c r="D174" s="393"/>
      <c r="E174" s="393"/>
      <c r="F174" s="393"/>
      <c r="G174" s="393"/>
      <c r="H174" s="394"/>
      <c r="I174" s="394"/>
      <c r="J174" s="394"/>
      <c r="K174" s="394"/>
      <c r="L174" s="394"/>
      <c r="M174" s="394"/>
      <c r="N174" s="313">
        <f>IF(IF(I174&lt;'Checklist Parameters'!$N$22,0,($I174-$L174))&lt;0,0,IF(I174&lt;'Checklist Parameters'!$N$22,0,($I174-$L174)))</f>
        <v>0</v>
      </c>
      <c r="O174" s="394"/>
      <c r="P174" s="395"/>
      <c r="Q174" s="316">
        <f t="shared" si="13"/>
        <v>0</v>
      </c>
      <c r="R174" s="87">
        <f t="shared" si="14"/>
        <v>0</v>
      </c>
      <c r="S174" s="87">
        <f>IF('Checklist Parameters'!$N$60&lt;0.2,0.2,'Checklist Parameters'!$N$60)</f>
        <v>0.7</v>
      </c>
      <c r="T174" s="88">
        <f>IF($O174="",IF('Checklist District ID'!$C$43="Y",MAX($R174:$S174)*$I174,SUM($R174:$S174)*$I174),IF(O174&gt;0,Q174*S174))</f>
        <v>0</v>
      </c>
      <c r="U174" s="88">
        <f>IF(Q174&gt;0,((I174-T174)*'Formula Matrix'!$E$41),0)</f>
        <v>0</v>
      </c>
      <c r="V174" s="88">
        <f t="shared" si="15"/>
        <v>0</v>
      </c>
      <c r="W174" s="88">
        <f>IF(V174&gt;0,(V174*'Checklist Parameters'!$N$35),0)</f>
        <v>0</v>
      </c>
      <c r="X174" s="85">
        <f t="shared" si="16"/>
        <v>0</v>
      </c>
      <c r="Y174" s="85">
        <f>IF('Checklist Parameters'!$N$102&lt;&gt;"",(I174/43560)*'Checklist Parameters'!$N$102,"N/A")</f>
        <v>0</v>
      </c>
      <c r="Z174" s="85" t="str">
        <f>IF('Checklist Parameters'!$N$58&lt;&gt;"",((I174*'Checklist Parameters'!$N$58)*'Checklist Parameters'!$N$35)/1000,"N/A")</f>
        <v>N/A</v>
      </c>
      <c r="AA174" s="85">
        <f>IF('Checklist Parameters'!$N$101&lt;&gt;"",IFERROR(I174/'Checklist Parameters'!$N$101,0),"N/A")</f>
        <v>0</v>
      </c>
      <c r="AB174" s="85" t="str">
        <f>IF('Checklist Parameters'!$N$43&lt;&gt;"",(I174*'Checklist Parameters'!$N$43)/1000,"N/A")</f>
        <v>N/A</v>
      </c>
      <c r="AC174" s="85">
        <f>IF('Checklist Parameters'!$N$16="",$X174,IF(AND('Checklist Parameters'!$N$16&lt;$X174,'Checklist Parameters'!$N$16&gt;=3),'Checklist Parameters'!$N$16,IF(AND('Checklist Parameters'!$N$16&lt;$X174,'Checklist Parameters'!$N$16&lt;3),0,$X174)))</f>
        <v>0</v>
      </c>
      <c r="AD174" s="85" t="str">
        <f>IF(AND(I174&lt;'Checklist Parameters'!$N$22,$I174&lt;&gt;0),"Y","")</f>
        <v/>
      </c>
      <c r="AE174" s="85" t="str">
        <f>IF($AD174="Y",0,IF('Checklist Parameters'!$N$25="","&lt;no limit&gt;",ROUNDDOWN((($I174-'Checklist Parameters'!$N$24)/'Checklist Parameters'!$N$25)+1,0)))</f>
        <v>&lt;no limit&gt;</v>
      </c>
      <c r="AF174" s="174">
        <f t="shared" si="17"/>
        <v>0</v>
      </c>
      <c r="AG174" s="85">
        <f t="shared" si="12"/>
        <v>0</v>
      </c>
      <c r="AH174" s="5"/>
      <c r="AI174" s="5"/>
      <c r="AJ174" s="5"/>
      <c r="AK174" s="5"/>
      <c r="AL174" s="5"/>
      <c r="AM174" s="5"/>
      <c r="AN174" s="5"/>
      <c r="AO174" s="5"/>
      <c r="AP174" s="5"/>
      <c r="AQ174" s="5"/>
      <c r="AR174" s="5"/>
      <c r="AS174" s="5"/>
    </row>
    <row r="175" spans="1:45" s="2" customFormat="1" ht="15">
      <c r="A175" s="391"/>
      <c r="B175" s="392"/>
      <c r="C175" s="393"/>
      <c r="D175" s="393"/>
      <c r="E175" s="393"/>
      <c r="F175" s="393"/>
      <c r="G175" s="393"/>
      <c r="H175" s="394"/>
      <c r="I175" s="394"/>
      <c r="J175" s="394"/>
      <c r="K175" s="394"/>
      <c r="L175" s="394"/>
      <c r="M175" s="394"/>
      <c r="N175" s="313">
        <f>IF(IF(I175&lt;'Checklist Parameters'!$N$22,0,($I175-$L175))&lt;0,0,IF(I175&lt;'Checklist Parameters'!$N$22,0,($I175-$L175)))</f>
        <v>0</v>
      </c>
      <c r="O175" s="394"/>
      <c r="P175" s="395"/>
      <c r="Q175" s="316">
        <f t="shared" si="13"/>
        <v>0</v>
      </c>
      <c r="R175" s="87">
        <f t="shared" si="14"/>
        <v>0</v>
      </c>
      <c r="S175" s="87">
        <f>IF('Checklist Parameters'!$N$60&lt;0.2,0.2,'Checklist Parameters'!$N$60)</f>
        <v>0.7</v>
      </c>
      <c r="T175" s="88">
        <f>IF($O175="",IF('Checklist District ID'!$C$43="Y",MAX($R175:$S175)*$I175,SUM($R175:$S175)*$I175),IF(O175&gt;0,Q175*S175))</f>
        <v>0</v>
      </c>
      <c r="U175" s="88">
        <f>IF(Q175&gt;0,((I175-T175)*'Formula Matrix'!$E$41),0)</f>
        <v>0</v>
      </c>
      <c r="V175" s="88">
        <f t="shared" si="15"/>
        <v>0</v>
      </c>
      <c r="W175" s="88">
        <f>IF(V175&gt;0,(V175*'Checklist Parameters'!$N$35),0)</f>
        <v>0</v>
      </c>
      <c r="X175" s="85">
        <f t="shared" si="16"/>
        <v>0</v>
      </c>
      <c r="Y175" s="85">
        <f>IF('Checklist Parameters'!$N$102&lt;&gt;"",(I175/43560)*'Checklist Parameters'!$N$102,"N/A")</f>
        <v>0</v>
      </c>
      <c r="Z175" s="85" t="str">
        <f>IF('Checklist Parameters'!$N$58&lt;&gt;"",((I175*'Checklist Parameters'!$N$58)*'Checklist Parameters'!$N$35)/1000,"N/A")</f>
        <v>N/A</v>
      </c>
      <c r="AA175" s="85">
        <f>IF('Checklist Parameters'!$N$101&lt;&gt;"",IFERROR(I175/'Checklist Parameters'!$N$101,0),"N/A")</f>
        <v>0</v>
      </c>
      <c r="AB175" s="85" t="str">
        <f>IF('Checklist Parameters'!$N$43&lt;&gt;"",(I175*'Checklist Parameters'!$N$43)/1000,"N/A")</f>
        <v>N/A</v>
      </c>
      <c r="AC175" s="85">
        <f>IF('Checklist Parameters'!$N$16="",$X175,IF(AND('Checklist Parameters'!$N$16&lt;$X175,'Checklist Parameters'!$N$16&gt;=3),'Checklist Parameters'!$N$16,IF(AND('Checklist Parameters'!$N$16&lt;$X175,'Checklist Parameters'!$N$16&lt;3),0,$X175)))</f>
        <v>0</v>
      </c>
      <c r="AD175" s="85" t="str">
        <f>IF(AND(I175&lt;'Checklist Parameters'!$N$22,$I175&lt;&gt;0),"Y","")</f>
        <v/>
      </c>
      <c r="AE175" s="85" t="str">
        <f>IF($AD175="Y",0,IF('Checklist Parameters'!$N$25="","&lt;no limit&gt;",ROUNDDOWN((($I175-'Checklist Parameters'!$N$24)/'Checklist Parameters'!$N$25)+1,0)))</f>
        <v>&lt;no limit&gt;</v>
      </c>
      <c r="AF175" s="174">
        <f t="shared" si="17"/>
        <v>0</v>
      </c>
      <c r="AG175" s="85">
        <f t="shared" si="12"/>
        <v>0</v>
      </c>
      <c r="AH175" s="5"/>
      <c r="AI175" s="5"/>
      <c r="AJ175" s="5"/>
      <c r="AK175" s="5"/>
      <c r="AL175" s="5"/>
      <c r="AM175" s="5"/>
      <c r="AN175" s="5"/>
      <c r="AO175" s="5"/>
      <c r="AP175" s="5"/>
      <c r="AQ175" s="5"/>
      <c r="AR175" s="5"/>
      <c r="AS175" s="5"/>
    </row>
    <row r="176" spans="1:45" s="2" customFormat="1" ht="15">
      <c r="A176" s="391"/>
      <c r="B176" s="392"/>
      <c r="C176" s="393"/>
      <c r="D176" s="393"/>
      <c r="E176" s="393"/>
      <c r="F176" s="393"/>
      <c r="G176" s="393"/>
      <c r="H176" s="394"/>
      <c r="I176" s="394"/>
      <c r="J176" s="394"/>
      <c r="K176" s="394"/>
      <c r="L176" s="394"/>
      <c r="M176" s="394"/>
      <c r="N176" s="313">
        <f>IF(IF(I176&lt;'Checklist Parameters'!$N$22,0,($I176-$L176))&lt;0,0,IF(I176&lt;'Checklist Parameters'!$N$22,0,($I176-$L176)))</f>
        <v>0</v>
      </c>
      <c r="O176" s="394"/>
      <c r="P176" s="395"/>
      <c r="Q176" s="316">
        <f t="shared" si="13"/>
        <v>0</v>
      </c>
      <c r="R176" s="87">
        <f t="shared" si="14"/>
        <v>0</v>
      </c>
      <c r="S176" s="87">
        <f>IF('Checklist Parameters'!$N$60&lt;0.2,0.2,'Checklist Parameters'!$N$60)</f>
        <v>0.7</v>
      </c>
      <c r="T176" s="88">
        <f>IF($O176="",IF('Checklist District ID'!$C$43="Y",MAX($R176:$S176)*$I176,SUM($R176:$S176)*$I176),IF(O176&gt;0,Q176*S176))</f>
        <v>0</v>
      </c>
      <c r="U176" s="88">
        <f>IF(Q176&gt;0,((I176-T176)*'Formula Matrix'!$E$41),0)</f>
        <v>0</v>
      </c>
      <c r="V176" s="88">
        <f t="shared" si="15"/>
        <v>0</v>
      </c>
      <c r="W176" s="88">
        <f>IF(V176&gt;0,(V176*'Checklist Parameters'!$N$35),0)</f>
        <v>0</v>
      </c>
      <c r="X176" s="85">
        <f t="shared" si="16"/>
        <v>0</v>
      </c>
      <c r="Y176" s="85">
        <f>IF('Checklist Parameters'!$N$102&lt;&gt;"",(I176/43560)*'Checklist Parameters'!$N$102,"N/A")</f>
        <v>0</v>
      </c>
      <c r="Z176" s="85" t="str">
        <f>IF('Checklist Parameters'!$N$58&lt;&gt;"",((I176*'Checklist Parameters'!$N$58)*'Checklist Parameters'!$N$35)/1000,"N/A")</f>
        <v>N/A</v>
      </c>
      <c r="AA176" s="85">
        <f>IF('Checklist Parameters'!$N$101&lt;&gt;"",IFERROR(I176/'Checklist Parameters'!$N$101,0),"N/A")</f>
        <v>0</v>
      </c>
      <c r="AB176" s="85" t="str">
        <f>IF('Checklist Parameters'!$N$43&lt;&gt;"",(I176*'Checklist Parameters'!$N$43)/1000,"N/A")</f>
        <v>N/A</v>
      </c>
      <c r="AC176" s="85">
        <f>IF('Checklist Parameters'!$N$16="",$X176,IF(AND('Checklist Parameters'!$N$16&lt;$X176,'Checklist Parameters'!$N$16&gt;=3),'Checklist Parameters'!$N$16,IF(AND('Checklist Parameters'!$N$16&lt;$X176,'Checklist Parameters'!$N$16&lt;3),0,$X176)))</f>
        <v>0</v>
      </c>
      <c r="AD176" s="85" t="str">
        <f>IF(AND(I176&lt;'Checklist Parameters'!$N$22,$I176&lt;&gt;0),"Y","")</f>
        <v/>
      </c>
      <c r="AE176" s="85" t="str">
        <f>IF($AD176="Y",0,IF('Checklist Parameters'!$N$25="","&lt;no limit&gt;",ROUNDDOWN((($I176-'Checklist Parameters'!$N$24)/'Checklist Parameters'!$N$25)+1,0)))</f>
        <v>&lt;no limit&gt;</v>
      </c>
      <c r="AF176" s="174">
        <f t="shared" si="17"/>
        <v>0</v>
      </c>
      <c r="AG176" s="85">
        <f t="shared" si="12"/>
        <v>0</v>
      </c>
      <c r="AH176" s="5"/>
      <c r="AI176" s="5"/>
      <c r="AJ176" s="5"/>
      <c r="AK176" s="5"/>
      <c r="AL176" s="5"/>
      <c r="AM176" s="5"/>
      <c r="AN176" s="5"/>
      <c r="AO176" s="5"/>
      <c r="AP176" s="5"/>
      <c r="AQ176" s="5"/>
      <c r="AR176" s="5"/>
      <c r="AS176" s="5"/>
    </row>
    <row r="177" spans="1:45" s="2" customFormat="1" ht="15">
      <c r="A177" s="391"/>
      <c r="B177" s="392"/>
      <c r="C177" s="393"/>
      <c r="D177" s="393"/>
      <c r="E177" s="393"/>
      <c r="F177" s="393"/>
      <c r="G177" s="393"/>
      <c r="H177" s="394"/>
      <c r="I177" s="394"/>
      <c r="J177" s="394"/>
      <c r="K177" s="394"/>
      <c r="L177" s="394"/>
      <c r="M177" s="394"/>
      <c r="N177" s="313">
        <f>IF(IF(I177&lt;'Checklist Parameters'!$N$22,0,($I177-$L177))&lt;0,0,IF(I177&lt;'Checklist Parameters'!$N$22,0,($I177-$L177)))</f>
        <v>0</v>
      </c>
      <c r="O177" s="394"/>
      <c r="P177" s="395"/>
      <c r="Q177" s="316">
        <f t="shared" si="13"/>
        <v>0</v>
      </c>
      <c r="R177" s="87">
        <f t="shared" si="14"/>
        <v>0</v>
      </c>
      <c r="S177" s="87">
        <f>IF('Checklist Parameters'!$N$60&lt;0.2,0.2,'Checklist Parameters'!$N$60)</f>
        <v>0.7</v>
      </c>
      <c r="T177" s="88">
        <f>IF($O177="",IF('Checklist District ID'!$C$43="Y",MAX($R177:$S177)*$I177,SUM($R177:$S177)*$I177),IF(O177&gt;0,Q177*S177))</f>
        <v>0</v>
      </c>
      <c r="U177" s="88">
        <f>IF(Q177&gt;0,((I177-T177)*'Formula Matrix'!$E$41),0)</f>
        <v>0</v>
      </c>
      <c r="V177" s="88">
        <f t="shared" si="15"/>
        <v>0</v>
      </c>
      <c r="W177" s="88">
        <f>IF(V177&gt;0,(V177*'Checklist Parameters'!$N$35),0)</f>
        <v>0</v>
      </c>
      <c r="X177" s="85">
        <f t="shared" si="16"/>
        <v>0</v>
      </c>
      <c r="Y177" s="85">
        <f>IF('Checklist Parameters'!$N$102&lt;&gt;"",(I177/43560)*'Checklist Parameters'!$N$102,"N/A")</f>
        <v>0</v>
      </c>
      <c r="Z177" s="85" t="str">
        <f>IF('Checklist Parameters'!$N$58&lt;&gt;"",((I177*'Checklist Parameters'!$N$58)*'Checklist Parameters'!$N$35)/1000,"N/A")</f>
        <v>N/A</v>
      </c>
      <c r="AA177" s="85">
        <f>IF('Checklist Parameters'!$N$101&lt;&gt;"",IFERROR(I177/'Checklist Parameters'!$N$101,0),"N/A")</f>
        <v>0</v>
      </c>
      <c r="AB177" s="85" t="str">
        <f>IF('Checklist Parameters'!$N$43&lt;&gt;"",(I177*'Checklist Parameters'!$N$43)/1000,"N/A")</f>
        <v>N/A</v>
      </c>
      <c r="AC177" s="85">
        <f>IF('Checklist Parameters'!$N$16="",$X177,IF(AND('Checklist Parameters'!$N$16&lt;$X177,'Checklist Parameters'!$N$16&gt;=3),'Checklist Parameters'!$N$16,IF(AND('Checklist Parameters'!$N$16&lt;$X177,'Checklist Parameters'!$N$16&lt;3),0,$X177)))</f>
        <v>0</v>
      </c>
      <c r="AD177" s="85" t="str">
        <f>IF(AND(I177&lt;'Checklist Parameters'!$N$22,$I177&lt;&gt;0),"Y","")</f>
        <v/>
      </c>
      <c r="AE177" s="85" t="str">
        <f>IF($AD177="Y",0,IF('Checklist Parameters'!$N$25="","&lt;no limit&gt;",ROUNDDOWN((($I177-'Checklist Parameters'!$N$24)/'Checklist Parameters'!$N$25)+1,0)))</f>
        <v>&lt;no limit&gt;</v>
      </c>
      <c r="AF177" s="174">
        <f t="shared" si="17"/>
        <v>0</v>
      </c>
      <c r="AG177" s="85">
        <f t="shared" si="12"/>
        <v>0</v>
      </c>
      <c r="AH177" s="5"/>
      <c r="AI177" s="5"/>
      <c r="AJ177" s="5"/>
      <c r="AK177" s="5"/>
      <c r="AL177" s="5"/>
      <c r="AM177" s="5"/>
      <c r="AN177" s="5"/>
      <c r="AO177" s="5"/>
      <c r="AP177" s="5"/>
      <c r="AQ177" s="5"/>
      <c r="AR177" s="5"/>
      <c r="AS177" s="5"/>
    </row>
    <row r="178" spans="1:45" s="2" customFormat="1" ht="15">
      <c r="A178" s="391"/>
      <c r="B178" s="392"/>
      <c r="C178" s="393"/>
      <c r="D178" s="393"/>
      <c r="E178" s="393"/>
      <c r="F178" s="393"/>
      <c r="G178" s="393"/>
      <c r="H178" s="394"/>
      <c r="I178" s="394"/>
      <c r="J178" s="394"/>
      <c r="K178" s="394"/>
      <c r="L178" s="394"/>
      <c r="M178" s="394"/>
      <c r="N178" s="313">
        <f>IF(IF(I178&lt;'Checklist Parameters'!$N$22,0,($I178-$L178))&lt;0,0,IF(I178&lt;'Checklist Parameters'!$N$22,0,($I178-$L178)))</f>
        <v>0</v>
      </c>
      <c r="O178" s="394"/>
      <c r="P178" s="395"/>
      <c r="Q178" s="316">
        <f t="shared" si="13"/>
        <v>0</v>
      </c>
      <c r="R178" s="87">
        <f t="shared" si="14"/>
        <v>0</v>
      </c>
      <c r="S178" s="87">
        <f>IF('Checklist Parameters'!$N$60&lt;0.2,0.2,'Checklist Parameters'!$N$60)</f>
        <v>0.7</v>
      </c>
      <c r="T178" s="88">
        <f>IF($O178="",IF('Checklist District ID'!$C$43="Y",MAX($R178:$S178)*$I178,SUM($R178:$S178)*$I178),IF(O178&gt;0,Q178*S178))</f>
        <v>0</v>
      </c>
      <c r="U178" s="88">
        <f>IF(Q178&gt;0,((I178-T178)*'Formula Matrix'!$E$41),0)</f>
        <v>0</v>
      </c>
      <c r="V178" s="88">
        <f t="shared" si="15"/>
        <v>0</v>
      </c>
      <c r="W178" s="88">
        <f>IF(V178&gt;0,(V178*'Checklist Parameters'!$N$35),0)</f>
        <v>0</v>
      </c>
      <c r="X178" s="85">
        <f t="shared" si="16"/>
        <v>0</v>
      </c>
      <c r="Y178" s="85">
        <f>IF('Checklist Parameters'!$N$102&lt;&gt;"",(I178/43560)*'Checklist Parameters'!$N$102,"N/A")</f>
        <v>0</v>
      </c>
      <c r="Z178" s="85" t="str">
        <f>IF('Checklist Parameters'!$N$58&lt;&gt;"",((I178*'Checklist Parameters'!$N$58)*'Checklist Parameters'!$N$35)/1000,"N/A")</f>
        <v>N/A</v>
      </c>
      <c r="AA178" s="85">
        <f>IF('Checklist Parameters'!$N$101&lt;&gt;"",IFERROR(I178/'Checklist Parameters'!$N$101,0),"N/A")</f>
        <v>0</v>
      </c>
      <c r="AB178" s="85" t="str">
        <f>IF('Checklist Parameters'!$N$43&lt;&gt;"",(I178*'Checklist Parameters'!$N$43)/1000,"N/A")</f>
        <v>N/A</v>
      </c>
      <c r="AC178" s="85">
        <f>IF('Checklist Parameters'!$N$16="",$X178,IF(AND('Checklist Parameters'!$N$16&lt;$X178,'Checklist Parameters'!$N$16&gt;=3),'Checklist Parameters'!$N$16,IF(AND('Checklist Parameters'!$N$16&lt;$X178,'Checklist Parameters'!$N$16&lt;3),0,$X178)))</f>
        <v>0</v>
      </c>
      <c r="AD178" s="85" t="str">
        <f>IF(AND(I178&lt;'Checklist Parameters'!$N$22,$I178&lt;&gt;0),"Y","")</f>
        <v/>
      </c>
      <c r="AE178" s="85" t="str">
        <f>IF($AD178="Y",0,IF('Checklist Parameters'!$N$25="","&lt;no limit&gt;",ROUNDDOWN((($I178-'Checklist Parameters'!$N$24)/'Checklist Parameters'!$N$25)+1,0)))</f>
        <v>&lt;no limit&gt;</v>
      </c>
      <c r="AF178" s="174">
        <f t="shared" si="17"/>
        <v>0</v>
      </c>
      <c r="AG178" s="85">
        <f t="shared" si="12"/>
        <v>0</v>
      </c>
      <c r="AH178" s="5"/>
      <c r="AI178" s="5"/>
      <c r="AJ178" s="5"/>
      <c r="AK178" s="5"/>
      <c r="AL178" s="5"/>
      <c r="AM178" s="5"/>
      <c r="AN178" s="5"/>
      <c r="AO178" s="5"/>
      <c r="AP178" s="5"/>
      <c r="AQ178" s="5"/>
      <c r="AR178" s="5"/>
      <c r="AS178" s="5"/>
    </row>
    <row r="179" spans="1:45" s="2" customFormat="1" ht="15">
      <c r="A179" s="391"/>
      <c r="B179" s="392"/>
      <c r="C179" s="393"/>
      <c r="D179" s="393"/>
      <c r="E179" s="393"/>
      <c r="F179" s="393"/>
      <c r="G179" s="393"/>
      <c r="H179" s="394"/>
      <c r="I179" s="394"/>
      <c r="J179" s="394"/>
      <c r="K179" s="394"/>
      <c r="L179" s="394"/>
      <c r="M179" s="394"/>
      <c r="N179" s="313">
        <f>IF(IF(I179&lt;'Checklist Parameters'!$N$22,0,($I179-$L179))&lt;0,0,IF(I179&lt;'Checklist Parameters'!$N$22,0,($I179-$L179)))</f>
        <v>0</v>
      </c>
      <c r="O179" s="394"/>
      <c r="P179" s="395"/>
      <c r="Q179" s="316">
        <f t="shared" si="13"/>
        <v>0</v>
      </c>
      <c r="R179" s="87">
        <f t="shared" si="14"/>
        <v>0</v>
      </c>
      <c r="S179" s="87">
        <f>IF('Checklist Parameters'!$N$60&lt;0.2,0.2,'Checklist Parameters'!$N$60)</f>
        <v>0.7</v>
      </c>
      <c r="T179" s="88">
        <f>IF($O179="",IF('Checklist District ID'!$C$43="Y",MAX($R179:$S179)*$I179,SUM($R179:$S179)*$I179),IF(O179&gt;0,Q179*S179))</f>
        <v>0</v>
      </c>
      <c r="U179" s="88">
        <f>IF(Q179&gt;0,((I179-T179)*'Formula Matrix'!$E$41),0)</f>
        <v>0</v>
      </c>
      <c r="V179" s="88">
        <f t="shared" si="15"/>
        <v>0</v>
      </c>
      <c r="W179" s="88">
        <f>IF(V179&gt;0,(V179*'Checklist Parameters'!$N$35),0)</f>
        <v>0</v>
      </c>
      <c r="X179" s="85">
        <f t="shared" si="16"/>
        <v>0</v>
      </c>
      <c r="Y179" s="85">
        <f>IF('Checklist Parameters'!$N$102&lt;&gt;"",(I179/43560)*'Checklist Parameters'!$N$102,"N/A")</f>
        <v>0</v>
      </c>
      <c r="Z179" s="85" t="str">
        <f>IF('Checklist Parameters'!$N$58&lt;&gt;"",((I179*'Checklist Parameters'!$N$58)*'Checklist Parameters'!$N$35)/1000,"N/A")</f>
        <v>N/A</v>
      </c>
      <c r="AA179" s="85">
        <f>IF('Checklist Parameters'!$N$101&lt;&gt;"",IFERROR(I179/'Checklist Parameters'!$N$101,0),"N/A")</f>
        <v>0</v>
      </c>
      <c r="AB179" s="85" t="str">
        <f>IF('Checklist Parameters'!$N$43&lt;&gt;"",(I179*'Checklist Parameters'!$N$43)/1000,"N/A")</f>
        <v>N/A</v>
      </c>
      <c r="AC179" s="85">
        <f>IF('Checklist Parameters'!$N$16="",$X179,IF(AND('Checklist Parameters'!$N$16&lt;$X179,'Checklist Parameters'!$N$16&gt;=3),'Checklist Parameters'!$N$16,IF(AND('Checklist Parameters'!$N$16&lt;$X179,'Checklist Parameters'!$N$16&lt;3),0,$X179)))</f>
        <v>0</v>
      </c>
      <c r="AD179" s="85" t="str">
        <f>IF(AND(I179&lt;'Checklist Parameters'!$N$22,$I179&lt;&gt;0),"Y","")</f>
        <v/>
      </c>
      <c r="AE179" s="85" t="str">
        <f>IF($AD179="Y",0,IF('Checklist Parameters'!$N$25="","&lt;no limit&gt;",ROUNDDOWN((($I179-'Checklist Parameters'!$N$24)/'Checklist Parameters'!$N$25)+1,0)))</f>
        <v>&lt;no limit&gt;</v>
      </c>
      <c r="AF179" s="174">
        <f t="shared" si="17"/>
        <v>0</v>
      </c>
      <c r="AG179" s="85">
        <f t="shared" si="12"/>
        <v>0</v>
      </c>
      <c r="AH179" s="5"/>
      <c r="AI179" s="5"/>
      <c r="AJ179" s="5"/>
      <c r="AK179" s="5"/>
      <c r="AL179" s="5"/>
      <c r="AM179" s="5"/>
      <c r="AN179" s="5"/>
      <c r="AO179" s="5"/>
      <c r="AP179" s="5"/>
      <c r="AQ179" s="5"/>
      <c r="AR179" s="5"/>
      <c r="AS179" s="5"/>
    </row>
    <row r="180" spans="1:45" s="2" customFormat="1" ht="15">
      <c r="A180" s="391"/>
      <c r="B180" s="392"/>
      <c r="C180" s="393"/>
      <c r="D180" s="393"/>
      <c r="E180" s="393"/>
      <c r="F180" s="393"/>
      <c r="G180" s="393"/>
      <c r="H180" s="394"/>
      <c r="I180" s="394"/>
      <c r="J180" s="394"/>
      <c r="K180" s="394"/>
      <c r="L180" s="394"/>
      <c r="M180" s="394"/>
      <c r="N180" s="313">
        <f>IF(IF(I180&lt;'Checklist Parameters'!$N$22,0,($I180-$L180))&lt;0,0,IF(I180&lt;'Checklist Parameters'!$N$22,0,($I180-$L180)))</f>
        <v>0</v>
      </c>
      <c r="O180" s="394"/>
      <c r="P180" s="395"/>
      <c r="Q180" s="316">
        <f t="shared" si="13"/>
        <v>0</v>
      </c>
      <c r="R180" s="87">
        <f t="shared" si="14"/>
        <v>0</v>
      </c>
      <c r="S180" s="87">
        <f>IF('Checklist Parameters'!$N$60&lt;0.2,0.2,'Checklist Parameters'!$N$60)</f>
        <v>0.7</v>
      </c>
      <c r="T180" s="88">
        <f>IF($O180="",IF('Checklist District ID'!$C$43="Y",MAX($R180:$S180)*$I180,SUM($R180:$S180)*$I180),IF(O180&gt;0,Q180*S180))</f>
        <v>0</v>
      </c>
      <c r="U180" s="88">
        <f>IF(Q180&gt;0,((I180-T180)*'Formula Matrix'!$E$41),0)</f>
        <v>0</v>
      </c>
      <c r="V180" s="88">
        <f t="shared" si="15"/>
        <v>0</v>
      </c>
      <c r="W180" s="88">
        <f>IF(V180&gt;0,(V180*'Checklist Parameters'!$N$35),0)</f>
        <v>0</v>
      </c>
      <c r="X180" s="85">
        <f t="shared" si="16"/>
        <v>0</v>
      </c>
      <c r="Y180" s="85">
        <f>IF('Checklist Parameters'!$N$102&lt;&gt;"",(I180/43560)*'Checklist Parameters'!$N$102,"N/A")</f>
        <v>0</v>
      </c>
      <c r="Z180" s="85" t="str">
        <f>IF('Checklist Parameters'!$N$58&lt;&gt;"",((I180*'Checklist Parameters'!$N$58)*'Checklist Parameters'!$N$35)/1000,"N/A")</f>
        <v>N/A</v>
      </c>
      <c r="AA180" s="85">
        <f>IF('Checklist Parameters'!$N$101&lt;&gt;"",IFERROR(I180/'Checklist Parameters'!$N$101,0),"N/A")</f>
        <v>0</v>
      </c>
      <c r="AB180" s="85" t="str">
        <f>IF('Checklist Parameters'!$N$43&lt;&gt;"",(I180*'Checklist Parameters'!$N$43)/1000,"N/A")</f>
        <v>N/A</v>
      </c>
      <c r="AC180" s="85">
        <f>IF('Checklist Parameters'!$N$16="",$X180,IF(AND('Checklist Parameters'!$N$16&lt;$X180,'Checklist Parameters'!$N$16&gt;=3),'Checklist Parameters'!$N$16,IF(AND('Checklist Parameters'!$N$16&lt;$X180,'Checklist Parameters'!$N$16&lt;3),0,$X180)))</f>
        <v>0</v>
      </c>
      <c r="AD180" s="85" t="str">
        <f>IF(AND(I180&lt;'Checklist Parameters'!$N$22,$I180&lt;&gt;0),"Y","")</f>
        <v/>
      </c>
      <c r="AE180" s="85" t="str">
        <f>IF($AD180="Y",0,IF('Checklist Parameters'!$N$25="","&lt;no limit&gt;",ROUNDDOWN((($I180-'Checklist Parameters'!$N$24)/'Checklist Parameters'!$N$25)+1,0)))</f>
        <v>&lt;no limit&gt;</v>
      </c>
      <c r="AF180" s="174">
        <f t="shared" si="17"/>
        <v>0</v>
      </c>
      <c r="AG180" s="85">
        <f t="shared" si="12"/>
        <v>0</v>
      </c>
      <c r="AH180" s="5"/>
      <c r="AI180" s="5"/>
      <c r="AJ180" s="5"/>
      <c r="AK180" s="5"/>
      <c r="AL180" s="5"/>
      <c r="AM180" s="5"/>
      <c r="AN180" s="5"/>
      <c r="AO180" s="5"/>
      <c r="AP180" s="5"/>
      <c r="AQ180" s="5"/>
      <c r="AR180" s="5"/>
      <c r="AS180" s="5"/>
    </row>
    <row r="181" spans="1:45" s="2" customFormat="1" ht="15">
      <c r="A181" s="391"/>
      <c r="B181" s="392"/>
      <c r="C181" s="393"/>
      <c r="D181" s="393"/>
      <c r="E181" s="393"/>
      <c r="F181" s="393"/>
      <c r="G181" s="393"/>
      <c r="H181" s="394"/>
      <c r="I181" s="394"/>
      <c r="J181" s="394"/>
      <c r="K181" s="394"/>
      <c r="L181" s="394"/>
      <c r="M181" s="394"/>
      <c r="N181" s="313">
        <f>IF(IF(I181&lt;'Checklist Parameters'!$N$22,0,($I181-$L181))&lt;0,0,IF(I181&lt;'Checklist Parameters'!$N$22,0,($I181-$L181)))</f>
        <v>0</v>
      </c>
      <c r="O181" s="394"/>
      <c r="P181" s="395"/>
      <c r="Q181" s="316">
        <f t="shared" si="13"/>
        <v>0</v>
      </c>
      <c r="R181" s="87">
        <f t="shared" si="14"/>
        <v>0</v>
      </c>
      <c r="S181" s="87">
        <f>IF('Checklist Parameters'!$N$60&lt;0.2,0.2,'Checklist Parameters'!$N$60)</f>
        <v>0.7</v>
      </c>
      <c r="T181" s="88">
        <f>IF($O181="",IF('Checklist District ID'!$C$43="Y",MAX($R181:$S181)*$I181,SUM($R181:$S181)*$I181),IF(O181&gt;0,Q181*S181))</f>
        <v>0</v>
      </c>
      <c r="U181" s="88">
        <f>IF(Q181&gt;0,((I181-T181)*'Formula Matrix'!$E$41),0)</f>
        <v>0</v>
      </c>
      <c r="V181" s="88">
        <f t="shared" si="15"/>
        <v>0</v>
      </c>
      <c r="W181" s="88">
        <f>IF(V181&gt;0,(V181*'Checklist Parameters'!$N$35),0)</f>
        <v>0</v>
      </c>
      <c r="X181" s="85">
        <f t="shared" si="16"/>
        <v>0</v>
      </c>
      <c r="Y181" s="85">
        <f>IF('Checklist Parameters'!$N$102&lt;&gt;"",(I181/43560)*'Checklist Parameters'!$N$102,"N/A")</f>
        <v>0</v>
      </c>
      <c r="Z181" s="85" t="str">
        <f>IF('Checklist Parameters'!$N$58&lt;&gt;"",((I181*'Checklist Parameters'!$N$58)*'Checklist Parameters'!$N$35)/1000,"N/A")</f>
        <v>N/A</v>
      </c>
      <c r="AA181" s="85">
        <f>IF('Checklist Parameters'!$N$101&lt;&gt;"",IFERROR(I181/'Checklist Parameters'!$N$101,0),"N/A")</f>
        <v>0</v>
      </c>
      <c r="AB181" s="85" t="str">
        <f>IF('Checklist Parameters'!$N$43&lt;&gt;"",(I181*'Checklist Parameters'!$N$43)/1000,"N/A")</f>
        <v>N/A</v>
      </c>
      <c r="AC181" s="85">
        <f>IF('Checklist Parameters'!$N$16="",$X181,IF(AND('Checklist Parameters'!$N$16&lt;$X181,'Checklist Parameters'!$N$16&gt;=3),'Checklist Parameters'!$N$16,IF(AND('Checklist Parameters'!$N$16&lt;$X181,'Checklist Parameters'!$N$16&lt;3),0,$X181)))</f>
        <v>0</v>
      </c>
      <c r="AD181" s="85" t="str">
        <f>IF(AND(I181&lt;'Checklist Parameters'!$N$22,$I181&lt;&gt;0),"Y","")</f>
        <v/>
      </c>
      <c r="AE181" s="85" t="str">
        <f>IF($AD181="Y",0,IF('Checklist Parameters'!$N$25="","&lt;no limit&gt;",ROUNDDOWN((($I181-'Checklist Parameters'!$N$24)/'Checklist Parameters'!$N$25)+1,0)))</f>
        <v>&lt;no limit&gt;</v>
      </c>
      <c r="AF181" s="174">
        <f t="shared" si="17"/>
        <v>0</v>
      </c>
      <c r="AG181" s="85">
        <f t="shared" si="12"/>
        <v>0</v>
      </c>
      <c r="AH181" s="5"/>
      <c r="AI181" s="5"/>
      <c r="AJ181" s="5"/>
      <c r="AK181" s="5"/>
      <c r="AL181" s="5"/>
      <c r="AM181" s="5"/>
      <c r="AN181" s="5"/>
      <c r="AO181" s="5"/>
      <c r="AP181" s="5"/>
      <c r="AQ181" s="5"/>
      <c r="AR181" s="5"/>
      <c r="AS181" s="5"/>
    </row>
    <row r="182" spans="1:45" s="2" customFormat="1" ht="15">
      <c r="A182" s="391"/>
      <c r="B182" s="392"/>
      <c r="C182" s="393"/>
      <c r="D182" s="393"/>
      <c r="E182" s="393"/>
      <c r="F182" s="393"/>
      <c r="G182" s="393"/>
      <c r="H182" s="394"/>
      <c r="I182" s="394"/>
      <c r="J182" s="394"/>
      <c r="K182" s="394"/>
      <c r="L182" s="394"/>
      <c r="M182" s="394"/>
      <c r="N182" s="313">
        <f>IF(IF(I182&lt;'Checklist Parameters'!$N$22,0,($I182-$L182))&lt;0,0,IF(I182&lt;'Checklist Parameters'!$N$22,0,($I182-$L182)))</f>
        <v>0</v>
      </c>
      <c r="O182" s="394"/>
      <c r="P182" s="395"/>
      <c r="Q182" s="316">
        <f t="shared" si="13"/>
        <v>0</v>
      </c>
      <c r="R182" s="87">
        <f t="shared" si="14"/>
        <v>0</v>
      </c>
      <c r="S182" s="87">
        <f>IF('Checklist Parameters'!$N$60&lt;0.2,0.2,'Checklist Parameters'!$N$60)</f>
        <v>0.7</v>
      </c>
      <c r="T182" s="88">
        <f>IF($O182="",IF('Checklist District ID'!$C$43="Y",MAX($R182:$S182)*$I182,SUM($R182:$S182)*$I182),IF(O182&gt;0,Q182*S182))</f>
        <v>0</v>
      </c>
      <c r="U182" s="88">
        <f>IF(Q182&gt;0,((I182-T182)*'Formula Matrix'!$E$41),0)</f>
        <v>0</v>
      </c>
      <c r="V182" s="88">
        <f t="shared" si="15"/>
        <v>0</v>
      </c>
      <c r="W182" s="88">
        <f>IF(V182&gt;0,(V182*'Checklist Parameters'!$N$35),0)</f>
        <v>0</v>
      </c>
      <c r="X182" s="85">
        <f t="shared" si="16"/>
        <v>0</v>
      </c>
      <c r="Y182" s="85">
        <f>IF('Checklist Parameters'!$N$102&lt;&gt;"",(I182/43560)*'Checklist Parameters'!$N$102,"N/A")</f>
        <v>0</v>
      </c>
      <c r="Z182" s="85" t="str">
        <f>IF('Checklist Parameters'!$N$58&lt;&gt;"",((I182*'Checklist Parameters'!$N$58)*'Checklist Parameters'!$N$35)/1000,"N/A")</f>
        <v>N/A</v>
      </c>
      <c r="AA182" s="85">
        <f>IF('Checklist Parameters'!$N$101&lt;&gt;"",IFERROR(I182/'Checklist Parameters'!$N$101,0),"N/A")</f>
        <v>0</v>
      </c>
      <c r="AB182" s="85" t="str">
        <f>IF('Checklist Parameters'!$N$43&lt;&gt;"",(I182*'Checklist Parameters'!$N$43)/1000,"N/A")</f>
        <v>N/A</v>
      </c>
      <c r="AC182" s="85">
        <f>IF('Checklist Parameters'!$N$16="",$X182,IF(AND('Checklist Parameters'!$N$16&lt;$X182,'Checklist Parameters'!$N$16&gt;=3),'Checklist Parameters'!$N$16,IF(AND('Checklist Parameters'!$N$16&lt;$X182,'Checklist Parameters'!$N$16&lt;3),0,$X182)))</f>
        <v>0</v>
      </c>
      <c r="AD182" s="85" t="str">
        <f>IF(AND(I182&lt;'Checklist Parameters'!$N$22,$I182&lt;&gt;0),"Y","")</f>
        <v/>
      </c>
      <c r="AE182" s="85" t="str">
        <f>IF($AD182="Y",0,IF('Checklist Parameters'!$N$25="","&lt;no limit&gt;",ROUNDDOWN((($I182-'Checklist Parameters'!$N$24)/'Checklist Parameters'!$N$25)+1,0)))</f>
        <v>&lt;no limit&gt;</v>
      </c>
      <c r="AF182" s="174">
        <f t="shared" si="17"/>
        <v>0</v>
      </c>
      <c r="AG182" s="85">
        <f t="shared" si="12"/>
        <v>0</v>
      </c>
      <c r="AH182" s="5"/>
      <c r="AI182" s="5"/>
      <c r="AJ182" s="5"/>
      <c r="AK182" s="5"/>
      <c r="AL182" s="5"/>
      <c r="AM182" s="5"/>
      <c r="AN182" s="5"/>
      <c r="AO182" s="5"/>
      <c r="AP182" s="5"/>
      <c r="AQ182" s="5"/>
      <c r="AR182" s="5"/>
      <c r="AS182" s="5"/>
    </row>
    <row r="183" spans="1:45" s="2" customFormat="1" ht="15">
      <c r="A183" s="391"/>
      <c r="B183" s="392"/>
      <c r="C183" s="393"/>
      <c r="D183" s="393"/>
      <c r="E183" s="393"/>
      <c r="F183" s="393"/>
      <c r="G183" s="393"/>
      <c r="H183" s="394"/>
      <c r="I183" s="394"/>
      <c r="J183" s="394"/>
      <c r="K183" s="394"/>
      <c r="L183" s="394"/>
      <c r="M183" s="394"/>
      <c r="N183" s="313">
        <f>IF(IF(I183&lt;'Checklist Parameters'!$N$22,0,($I183-$L183))&lt;0,0,IF(I183&lt;'Checklist Parameters'!$N$22,0,($I183-$L183)))</f>
        <v>0</v>
      </c>
      <c r="O183" s="394"/>
      <c r="P183" s="395"/>
      <c r="Q183" s="316">
        <f t="shared" si="13"/>
        <v>0</v>
      </c>
      <c r="R183" s="87">
        <f t="shared" si="14"/>
        <v>0</v>
      </c>
      <c r="S183" s="87">
        <f>IF('Checklist Parameters'!$N$60&lt;0.2,0.2,'Checklist Parameters'!$N$60)</f>
        <v>0.7</v>
      </c>
      <c r="T183" s="88">
        <f>IF($O183="",IF('Checklist District ID'!$C$43="Y",MAX($R183:$S183)*$I183,SUM($R183:$S183)*$I183),IF(O183&gt;0,Q183*S183))</f>
        <v>0</v>
      </c>
      <c r="U183" s="88">
        <f>IF(Q183&gt;0,((I183-T183)*'Formula Matrix'!$E$41),0)</f>
        <v>0</v>
      </c>
      <c r="V183" s="88">
        <f t="shared" si="15"/>
        <v>0</v>
      </c>
      <c r="W183" s="88">
        <f>IF(V183&gt;0,(V183*'Checklist Parameters'!$N$35),0)</f>
        <v>0</v>
      </c>
      <c r="X183" s="85">
        <f t="shared" si="16"/>
        <v>0</v>
      </c>
      <c r="Y183" s="85">
        <f>IF('Checklist Parameters'!$N$102&lt;&gt;"",(I183/43560)*'Checklist Parameters'!$N$102,"N/A")</f>
        <v>0</v>
      </c>
      <c r="Z183" s="85" t="str">
        <f>IF('Checklist Parameters'!$N$58&lt;&gt;"",((I183*'Checklist Parameters'!$N$58)*'Checklist Parameters'!$N$35)/1000,"N/A")</f>
        <v>N/A</v>
      </c>
      <c r="AA183" s="85">
        <f>IF('Checklist Parameters'!$N$101&lt;&gt;"",IFERROR(I183/'Checklist Parameters'!$N$101,0),"N/A")</f>
        <v>0</v>
      </c>
      <c r="AB183" s="85" t="str">
        <f>IF('Checklist Parameters'!$N$43&lt;&gt;"",(I183*'Checklist Parameters'!$N$43)/1000,"N/A")</f>
        <v>N/A</v>
      </c>
      <c r="AC183" s="85">
        <f>IF('Checklist Parameters'!$N$16="",$X183,IF(AND('Checklist Parameters'!$N$16&lt;$X183,'Checklist Parameters'!$N$16&gt;=3),'Checklist Parameters'!$N$16,IF(AND('Checklist Parameters'!$N$16&lt;$X183,'Checklist Parameters'!$N$16&lt;3),0,$X183)))</f>
        <v>0</v>
      </c>
      <c r="AD183" s="85" t="str">
        <f>IF(AND(I183&lt;'Checklist Parameters'!$N$22,$I183&lt;&gt;0),"Y","")</f>
        <v/>
      </c>
      <c r="AE183" s="85" t="str">
        <f>IF($AD183="Y",0,IF('Checklist Parameters'!$N$25="","&lt;no limit&gt;",ROUNDDOWN((($I183-'Checklist Parameters'!$N$24)/'Checklist Parameters'!$N$25)+1,0)))</f>
        <v>&lt;no limit&gt;</v>
      </c>
      <c r="AF183" s="174">
        <f t="shared" si="17"/>
        <v>0</v>
      </c>
      <c r="AG183" s="85">
        <f t="shared" si="12"/>
        <v>0</v>
      </c>
      <c r="AH183" s="5"/>
      <c r="AI183" s="5"/>
      <c r="AJ183" s="5"/>
      <c r="AK183" s="5"/>
      <c r="AL183" s="5"/>
      <c r="AM183" s="5"/>
      <c r="AN183" s="5"/>
      <c r="AO183" s="5"/>
      <c r="AP183" s="5"/>
      <c r="AQ183" s="5"/>
      <c r="AR183" s="5"/>
      <c r="AS183" s="5"/>
    </row>
    <row r="184" spans="1:45" s="2" customFormat="1" ht="15">
      <c r="A184" s="391"/>
      <c r="B184" s="392"/>
      <c r="C184" s="393"/>
      <c r="D184" s="393"/>
      <c r="E184" s="393"/>
      <c r="F184" s="393"/>
      <c r="G184" s="393"/>
      <c r="H184" s="394"/>
      <c r="I184" s="394"/>
      <c r="J184" s="394"/>
      <c r="K184" s="394"/>
      <c r="L184" s="394"/>
      <c r="M184" s="394"/>
      <c r="N184" s="313">
        <f>IF(IF(I184&lt;'Checklist Parameters'!$N$22,0,($I184-$L184))&lt;0,0,IF(I184&lt;'Checklist Parameters'!$N$22,0,($I184-$L184)))</f>
        <v>0</v>
      </c>
      <c r="O184" s="394"/>
      <c r="P184" s="395"/>
      <c r="Q184" s="316">
        <f t="shared" si="13"/>
        <v>0</v>
      </c>
      <c r="R184" s="87">
        <f t="shared" si="14"/>
        <v>0</v>
      </c>
      <c r="S184" s="87">
        <f>IF('Checklist Parameters'!$N$60&lt;0.2,0.2,'Checklist Parameters'!$N$60)</f>
        <v>0.7</v>
      </c>
      <c r="T184" s="88">
        <f>IF($O184="",IF('Checklist District ID'!$C$43="Y",MAX($R184:$S184)*$I184,SUM($R184:$S184)*$I184),IF(O184&gt;0,Q184*S184))</f>
        <v>0</v>
      </c>
      <c r="U184" s="88">
        <f>IF(Q184&gt;0,((I184-T184)*'Formula Matrix'!$E$41),0)</f>
        <v>0</v>
      </c>
      <c r="V184" s="88">
        <f t="shared" si="15"/>
        <v>0</v>
      </c>
      <c r="W184" s="88">
        <f>IF(V184&gt;0,(V184*'Checklist Parameters'!$N$35),0)</f>
        <v>0</v>
      </c>
      <c r="X184" s="85">
        <f t="shared" si="16"/>
        <v>0</v>
      </c>
      <c r="Y184" s="85">
        <f>IF('Checklist Parameters'!$N$102&lt;&gt;"",(I184/43560)*'Checklist Parameters'!$N$102,"N/A")</f>
        <v>0</v>
      </c>
      <c r="Z184" s="85" t="str">
        <f>IF('Checklist Parameters'!$N$58&lt;&gt;"",((I184*'Checklist Parameters'!$N$58)*'Checklist Parameters'!$N$35)/1000,"N/A")</f>
        <v>N/A</v>
      </c>
      <c r="AA184" s="85">
        <f>IF('Checklist Parameters'!$N$101&lt;&gt;"",IFERROR(I184/'Checklist Parameters'!$N$101,0),"N/A")</f>
        <v>0</v>
      </c>
      <c r="AB184" s="85" t="str">
        <f>IF('Checklist Parameters'!$N$43&lt;&gt;"",(I184*'Checklist Parameters'!$N$43)/1000,"N/A")</f>
        <v>N/A</v>
      </c>
      <c r="AC184" s="85">
        <f>IF('Checklist Parameters'!$N$16="",$X184,IF(AND('Checklist Parameters'!$N$16&lt;$X184,'Checklist Parameters'!$N$16&gt;=3),'Checklist Parameters'!$N$16,IF(AND('Checklist Parameters'!$N$16&lt;$X184,'Checklist Parameters'!$N$16&lt;3),0,$X184)))</f>
        <v>0</v>
      </c>
      <c r="AD184" s="85" t="str">
        <f>IF(AND(I184&lt;'Checklist Parameters'!$N$22,$I184&lt;&gt;0),"Y","")</f>
        <v/>
      </c>
      <c r="AE184" s="85" t="str">
        <f>IF($AD184="Y",0,IF('Checklist Parameters'!$N$25="","&lt;no limit&gt;",ROUNDDOWN((($I184-'Checklist Parameters'!$N$24)/'Checklist Parameters'!$N$25)+1,0)))</f>
        <v>&lt;no limit&gt;</v>
      </c>
      <c r="AF184" s="174">
        <f t="shared" si="17"/>
        <v>0</v>
      </c>
      <c r="AG184" s="85">
        <f t="shared" si="12"/>
        <v>0</v>
      </c>
      <c r="AH184" s="5"/>
      <c r="AI184" s="5"/>
      <c r="AJ184" s="5"/>
      <c r="AK184" s="5"/>
      <c r="AL184" s="5"/>
      <c r="AM184" s="5"/>
      <c r="AN184" s="5"/>
      <c r="AO184" s="5"/>
      <c r="AP184" s="5"/>
      <c r="AQ184" s="5"/>
      <c r="AR184" s="5"/>
      <c r="AS184" s="5"/>
    </row>
    <row r="185" spans="1:45" s="2" customFormat="1" ht="15">
      <c r="A185" s="391"/>
      <c r="B185" s="392"/>
      <c r="C185" s="393"/>
      <c r="D185" s="393"/>
      <c r="E185" s="393"/>
      <c r="F185" s="393"/>
      <c r="G185" s="393"/>
      <c r="H185" s="394"/>
      <c r="I185" s="394"/>
      <c r="J185" s="394"/>
      <c r="K185" s="394"/>
      <c r="L185" s="394"/>
      <c r="M185" s="394"/>
      <c r="N185" s="313">
        <f>IF(IF(I185&lt;'Checklist Parameters'!$N$22,0,($I185-$L185))&lt;0,0,IF(I185&lt;'Checklist Parameters'!$N$22,0,($I185-$L185)))</f>
        <v>0</v>
      </c>
      <c r="O185" s="394"/>
      <c r="P185" s="395"/>
      <c r="Q185" s="316">
        <f t="shared" si="13"/>
        <v>0</v>
      </c>
      <c r="R185" s="87">
        <f t="shared" si="14"/>
        <v>0</v>
      </c>
      <c r="S185" s="87">
        <f>IF('Checklist Parameters'!$N$60&lt;0.2,0.2,'Checklist Parameters'!$N$60)</f>
        <v>0.7</v>
      </c>
      <c r="T185" s="88">
        <f>IF($O185="",IF('Checklist District ID'!$C$43="Y",MAX($R185:$S185)*$I185,SUM($R185:$S185)*$I185),IF(O185&gt;0,Q185*S185))</f>
        <v>0</v>
      </c>
      <c r="U185" s="88">
        <f>IF(Q185&gt;0,((I185-T185)*'Formula Matrix'!$E$41),0)</f>
        <v>0</v>
      </c>
      <c r="V185" s="88">
        <f t="shared" si="15"/>
        <v>0</v>
      </c>
      <c r="W185" s="88">
        <f>IF(V185&gt;0,(V185*'Checklist Parameters'!$N$35),0)</f>
        <v>0</v>
      </c>
      <c r="X185" s="85">
        <f t="shared" si="16"/>
        <v>0</v>
      </c>
      <c r="Y185" s="85">
        <f>IF('Checklist Parameters'!$N$102&lt;&gt;"",(I185/43560)*'Checklist Parameters'!$N$102,"N/A")</f>
        <v>0</v>
      </c>
      <c r="Z185" s="85" t="str">
        <f>IF('Checklist Parameters'!$N$58&lt;&gt;"",((I185*'Checklist Parameters'!$N$58)*'Checklist Parameters'!$N$35)/1000,"N/A")</f>
        <v>N/A</v>
      </c>
      <c r="AA185" s="85">
        <f>IF('Checklist Parameters'!$N$101&lt;&gt;"",IFERROR(I185/'Checklist Parameters'!$N$101,0),"N/A")</f>
        <v>0</v>
      </c>
      <c r="AB185" s="85" t="str">
        <f>IF('Checklist Parameters'!$N$43&lt;&gt;"",(I185*'Checklist Parameters'!$N$43)/1000,"N/A")</f>
        <v>N/A</v>
      </c>
      <c r="AC185" s="85">
        <f>IF('Checklist Parameters'!$N$16="",$X185,IF(AND('Checklist Parameters'!$N$16&lt;$X185,'Checklist Parameters'!$N$16&gt;=3),'Checklist Parameters'!$N$16,IF(AND('Checklist Parameters'!$N$16&lt;$X185,'Checklist Parameters'!$N$16&lt;3),0,$X185)))</f>
        <v>0</v>
      </c>
      <c r="AD185" s="85" t="str">
        <f>IF(AND(I185&lt;'Checklist Parameters'!$N$22,$I185&lt;&gt;0),"Y","")</f>
        <v/>
      </c>
      <c r="AE185" s="85" t="str">
        <f>IF($AD185="Y",0,IF('Checklist Parameters'!$N$25="","&lt;no limit&gt;",ROUNDDOWN((($I185-'Checklist Parameters'!$N$24)/'Checklist Parameters'!$N$25)+1,0)))</f>
        <v>&lt;no limit&gt;</v>
      </c>
      <c r="AF185" s="174">
        <f t="shared" si="17"/>
        <v>0</v>
      </c>
      <c r="AG185" s="85">
        <f t="shared" si="12"/>
        <v>0</v>
      </c>
      <c r="AH185" s="5"/>
      <c r="AI185" s="5"/>
      <c r="AJ185" s="5"/>
      <c r="AK185" s="5"/>
      <c r="AL185" s="5"/>
      <c r="AM185" s="5"/>
      <c r="AN185" s="5"/>
      <c r="AO185" s="5"/>
      <c r="AP185" s="5"/>
      <c r="AQ185" s="5"/>
      <c r="AR185" s="5"/>
      <c r="AS185" s="5"/>
    </row>
    <row r="186" spans="1:45" s="2" customFormat="1" ht="15">
      <c r="A186" s="391"/>
      <c r="B186" s="392"/>
      <c r="C186" s="393"/>
      <c r="D186" s="393"/>
      <c r="E186" s="393"/>
      <c r="F186" s="393"/>
      <c r="G186" s="393"/>
      <c r="H186" s="394"/>
      <c r="I186" s="394"/>
      <c r="J186" s="394"/>
      <c r="K186" s="394"/>
      <c r="L186" s="394"/>
      <c r="M186" s="394"/>
      <c r="N186" s="313">
        <f>IF(IF(I186&lt;'Checklist Parameters'!$N$22,0,($I186-$L186))&lt;0,0,IF(I186&lt;'Checklist Parameters'!$N$22,0,($I186-$L186)))</f>
        <v>0</v>
      </c>
      <c r="O186" s="394"/>
      <c r="P186" s="395"/>
      <c r="Q186" s="316">
        <f t="shared" si="13"/>
        <v>0</v>
      </c>
      <c r="R186" s="87">
        <f t="shared" si="14"/>
        <v>0</v>
      </c>
      <c r="S186" s="87">
        <f>IF('Checklist Parameters'!$N$60&lt;0.2,0.2,'Checklist Parameters'!$N$60)</f>
        <v>0.7</v>
      </c>
      <c r="T186" s="88">
        <f>IF($O186="",IF('Checklist District ID'!$C$43="Y",MAX($R186:$S186)*$I186,SUM($R186:$S186)*$I186),IF(O186&gt;0,Q186*S186))</f>
        <v>0</v>
      </c>
      <c r="U186" s="88">
        <f>IF(Q186&gt;0,((I186-T186)*'Formula Matrix'!$E$41),0)</f>
        <v>0</v>
      </c>
      <c r="V186" s="88">
        <f t="shared" si="15"/>
        <v>0</v>
      </c>
      <c r="W186" s="88">
        <f>IF(V186&gt;0,(V186*'Checklist Parameters'!$N$35),0)</f>
        <v>0</v>
      </c>
      <c r="X186" s="85">
        <f t="shared" si="16"/>
        <v>0</v>
      </c>
      <c r="Y186" s="85">
        <f>IF('Checklist Parameters'!$N$102&lt;&gt;"",(I186/43560)*'Checklist Parameters'!$N$102,"N/A")</f>
        <v>0</v>
      </c>
      <c r="Z186" s="85" t="str">
        <f>IF('Checklist Parameters'!$N$58&lt;&gt;"",((I186*'Checklist Parameters'!$N$58)*'Checklist Parameters'!$N$35)/1000,"N/A")</f>
        <v>N/A</v>
      </c>
      <c r="AA186" s="85">
        <f>IF('Checklist Parameters'!$N$101&lt;&gt;"",IFERROR(I186/'Checklist Parameters'!$N$101,0),"N/A")</f>
        <v>0</v>
      </c>
      <c r="AB186" s="85" t="str">
        <f>IF('Checklist Parameters'!$N$43&lt;&gt;"",(I186*'Checklist Parameters'!$N$43)/1000,"N/A")</f>
        <v>N/A</v>
      </c>
      <c r="AC186" s="85">
        <f>IF('Checklist Parameters'!$N$16="",$X186,IF(AND('Checklist Parameters'!$N$16&lt;$X186,'Checklist Parameters'!$N$16&gt;=3),'Checklist Parameters'!$N$16,IF(AND('Checklist Parameters'!$N$16&lt;$X186,'Checklist Parameters'!$N$16&lt;3),0,$X186)))</f>
        <v>0</v>
      </c>
      <c r="AD186" s="85" t="str">
        <f>IF(AND(I186&lt;'Checklist Parameters'!$N$22,$I186&lt;&gt;0),"Y","")</f>
        <v/>
      </c>
      <c r="AE186" s="85" t="str">
        <f>IF($AD186="Y",0,IF('Checklist Parameters'!$N$25="","&lt;no limit&gt;",ROUNDDOWN((($I186-'Checklist Parameters'!$N$24)/'Checklist Parameters'!$N$25)+1,0)))</f>
        <v>&lt;no limit&gt;</v>
      </c>
      <c r="AF186" s="174">
        <f t="shared" si="17"/>
        <v>0</v>
      </c>
      <c r="AG186" s="85">
        <f t="shared" si="12"/>
        <v>0</v>
      </c>
      <c r="AH186" s="5"/>
      <c r="AI186" s="5"/>
      <c r="AJ186" s="5"/>
      <c r="AK186" s="5"/>
      <c r="AL186" s="5"/>
      <c r="AM186" s="5"/>
      <c r="AN186" s="5"/>
      <c r="AO186" s="5"/>
      <c r="AP186" s="5"/>
      <c r="AQ186" s="5"/>
      <c r="AR186" s="5"/>
      <c r="AS186" s="5"/>
    </row>
    <row r="187" spans="1:45" s="2" customFormat="1" ht="15">
      <c r="A187" s="391"/>
      <c r="B187" s="392"/>
      <c r="C187" s="393"/>
      <c r="D187" s="393"/>
      <c r="E187" s="393"/>
      <c r="F187" s="393"/>
      <c r="G187" s="393"/>
      <c r="H187" s="394"/>
      <c r="I187" s="394"/>
      <c r="J187" s="394"/>
      <c r="K187" s="394"/>
      <c r="L187" s="394"/>
      <c r="M187" s="394"/>
      <c r="N187" s="313">
        <f>IF(IF(I187&lt;'Checklist Parameters'!$N$22,0,($I187-$L187))&lt;0,0,IF(I187&lt;'Checklist Parameters'!$N$22,0,($I187-$L187)))</f>
        <v>0</v>
      </c>
      <c r="O187" s="394"/>
      <c r="P187" s="395"/>
      <c r="Q187" s="316">
        <f t="shared" si="13"/>
        <v>0</v>
      </c>
      <c r="R187" s="87">
        <f t="shared" si="14"/>
        <v>0</v>
      </c>
      <c r="S187" s="87">
        <f>IF('Checklist Parameters'!$N$60&lt;0.2,0.2,'Checklist Parameters'!$N$60)</f>
        <v>0.7</v>
      </c>
      <c r="T187" s="88">
        <f>IF($O187="",IF('Checklist District ID'!$C$43="Y",MAX($R187:$S187)*$I187,SUM($R187:$S187)*$I187),IF(O187&gt;0,Q187*S187))</f>
        <v>0</v>
      </c>
      <c r="U187" s="88">
        <f>IF(Q187&gt;0,((I187-T187)*'Formula Matrix'!$E$41),0)</f>
        <v>0</v>
      </c>
      <c r="V187" s="88">
        <f t="shared" si="15"/>
        <v>0</v>
      </c>
      <c r="W187" s="88">
        <f>IF(V187&gt;0,(V187*'Checklist Parameters'!$N$35),0)</f>
        <v>0</v>
      </c>
      <c r="X187" s="85">
        <f t="shared" si="16"/>
        <v>0</v>
      </c>
      <c r="Y187" s="85">
        <f>IF('Checklist Parameters'!$N$102&lt;&gt;"",(I187/43560)*'Checklist Parameters'!$N$102,"N/A")</f>
        <v>0</v>
      </c>
      <c r="Z187" s="85" t="str">
        <f>IF('Checklist Parameters'!$N$58&lt;&gt;"",((I187*'Checklist Parameters'!$N$58)*'Checklist Parameters'!$N$35)/1000,"N/A")</f>
        <v>N/A</v>
      </c>
      <c r="AA187" s="85">
        <f>IF('Checklist Parameters'!$N$101&lt;&gt;"",IFERROR(I187/'Checklist Parameters'!$N$101,0),"N/A")</f>
        <v>0</v>
      </c>
      <c r="AB187" s="85" t="str">
        <f>IF('Checklist Parameters'!$N$43&lt;&gt;"",(I187*'Checklist Parameters'!$N$43)/1000,"N/A")</f>
        <v>N/A</v>
      </c>
      <c r="AC187" s="85">
        <f>IF('Checklist Parameters'!$N$16="",$X187,IF(AND('Checklist Parameters'!$N$16&lt;$X187,'Checklist Parameters'!$N$16&gt;=3),'Checklist Parameters'!$N$16,IF(AND('Checklist Parameters'!$N$16&lt;$X187,'Checklist Parameters'!$N$16&lt;3),0,$X187)))</f>
        <v>0</v>
      </c>
      <c r="AD187" s="85" t="str">
        <f>IF(AND(I187&lt;'Checklist Parameters'!$N$22,$I187&lt;&gt;0),"Y","")</f>
        <v/>
      </c>
      <c r="AE187" s="85" t="str">
        <f>IF($AD187="Y",0,IF('Checklist Parameters'!$N$25="","&lt;no limit&gt;",ROUNDDOWN((($I187-'Checklist Parameters'!$N$24)/'Checklist Parameters'!$N$25)+1,0)))</f>
        <v>&lt;no limit&gt;</v>
      </c>
      <c r="AF187" s="174">
        <f t="shared" si="17"/>
        <v>0</v>
      </c>
      <c r="AG187" s="85">
        <f t="shared" si="12"/>
        <v>0</v>
      </c>
      <c r="AH187" s="5"/>
      <c r="AI187" s="5"/>
      <c r="AJ187" s="5"/>
      <c r="AK187" s="5"/>
      <c r="AL187" s="5"/>
      <c r="AM187" s="5"/>
      <c r="AN187" s="5"/>
      <c r="AO187" s="5"/>
      <c r="AP187" s="5"/>
      <c r="AQ187" s="5"/>
      <c r="AR187" s="5"/>
      <c r="AS187" s="5"/>
    </row>
    <row r="188" spans="1:45" s="2" customFormat="1" ht="15">
      <c r="A188" s="391"/>
      <c r="B188" s="392"/>
      <c r="C188" s="393"/>
      <c r="D188" s="393"/>
      <c r="E188" s="393"/>
      <c r="F188" s="393"/>
      <c r="G188" s="393"/>
      <c r="H188" s="394"/>
      <c r="I188" s="394"/>
      <c r="J188" s="394"/>
      <c r="K188" s="394"/>
      <c r="L188" s="394"/>
      <c r="M188" s="394"/>
      <c r="N188" s="313">
        <f>IF(IF(I188&lt;'Checklist Parameters'!$N$22,0,($I188-$L188))&lt;0,0,IF(I188&lt;'Checklist Parameters'!$N$22,0,($I188-$L188)))</f>
        <v>0</v>
      </c>
      <c r="O188" s="394"/>
      <c r="P188" s="395"/>
      <c r="Q188" s="316">
        <f t="shared" si="13"/>
        <v>0</v>
      </c>
      <c r="R188" s="87">
        <f t="shared" si="14"/>
        <v>0</v>
      </c>
      <c r="S188" s="87">
        <f>IF('Checklist Parameters'!$N$60&lt;0.2,0.2,'Checklist Parameters'!$N$60)</f>
        <v>0.7</v>
      </c>
      <c r="T188" s="88">
        <f>IF($O188="",IF('Checklist District ID'!$C$43="Y",MAX($R188:$S188)*$I188,SUM($R188:$S188)*$I188),IF(O188&gt;0,Q188*S188))</f>
        <v>0</v>
      </c>
      <c r="U188" s="88">
        <f>IF(Q188&gt;0,((I188-T188)*'Formula Matrix'!$E$41),0)</f>
        <v>0</v>
      </c>
      <c r="V188" s="88">
        <f t="shared" si="15"/>
        <v>0</v>
      </c>
      <c r="W188" s="88">
        <f>IF(V188&gt;0,(V188*'Checklist Parameters'!$N$35),0)</f>
        <v>0</v>
      </c>
      <c r="X188" s="85">
        <f t="shared" si="16"/>
        <v>0</v>
      </c>
      <c r="Y188" s="85">
        <f>IF('Checklist Parameters'!$N$102&lt;&gt;"",(I188/43560)*'Checklist Parameters'!$N$102,"N/A")</f>
        <v>0</v>
      </c>
      <c r="Z188" s="85" t="str">
        <f>IF('Checklist Parameters'!$N$58&lt;&gt;"",((I188*'Checklist Parameters'!$N$58)*'Checklist Parameters'!$N$35)/1000,"N/A")</f>
        <v>N/A</v>
      </c>
      <c r="AA188" s="85">
        <f>IF('Checklist Parameters'!$N$101&lt;&gt;"",IFERROR(I188/'Checklist Parameters'!$N$101,0),"N/A")</f>
        <v>0</v>
      </c>
      <c r="AB188" s="85" t="str">
        <f>IF('Checklist Parameters'!$N$43&lt;&gt;"",(I188*'Checklist Parameters'!$N$43)/1000,"N/A")</f>
        <v>N/A</v>
      </c>
      <c r="AC188" s="85">
        <f>IF('Checklist Parameters'!$N$16="",$X188,IF(AND('Checklist Parameters'!$N$16&lt;$X188,'Checklist Parameters'!$N$16&gt;=3),'Checklist Parameters'!$N$16,IF(AND('Checklist Parameters'!$N$16&lt;$X188,'Checklist Parameters'!$N$16&lt;3),0,$X188)))</f>
        <v>0</v>
      </c>
      <c r="AD188" s="85" t="str">
        <f>IF(AND(I188&lt;'Checklist Parameters'!$N$22,$I188&lt;&gt;0),"Y","")</f>
        <v/>
      </c>
      <c r="AE188" s="85" t="str">
        <f>IF($AD188="Y",0,IF('Checklist Parameters'!$N$25="","&lt;no limit&gt;",ROUNDDOWN((($I188-'Checklist Parameters'!$N$24)/'Checklist Parameters'!$N$25)+1,0)))</f>
        <v>&lt;no limit&gt;</v>
      </c>
      <c r="AF188" s="174">
        <f t="shared" si="17"/>
        <v>0</v>
      </c>
      <c r="AG188" s="85">
        <f t="shared" si="12"/>
        <v>0</v>
      </c>
      <c r="AH188" s="5"/>
      <c r="AI188" s="5"/>
      <c r="AJ188" s="5"/>
      <c r="AK188" s="5"/>
      <c r="AL188" s="5"/>
      <c r="AM188" s="5"/>
      <c r="AN188" s="5"/>
      <c r="AO188" s="5"/>
      <c r="AP188" s="5"/>
      <c r="AQ188" s="5"/>
      <c r="AR188" s="5"/>
      <c r="AS188" s="5"/>
    </row>
    <row r="189" spans="1:45" s="2" customFormat="1" ht="15">
      <c r="A189" s="391"/>
      <c r="B189" s="392"/>
      <c r="C189" s="393"/>
      <c r="D189" s="393"/>
      <c r="E189" s="393"/>
      <c r="F189" s="393"/>
      <c r="G189" s="393"/>
      <c r="H189" s="394"/>
      <c r="I189" s="394"/>
      <c r="J189" s="394"/>
      <c r="K189" s="394"/>
      <c r="L189" s="394"/>
      <c r="M189" s="394"/>
      <c r="N189" s="313">
        <f>IF(IF(I189&lt;'Checklist Parameters'!$N$22,0,($I189-$L189))&lt;0,0,IF(I189&lt;'Checklist Parameters'!$N$22,0,($I189-$L189)))</f>
        <v>0</v>
      </c>
      <c r="O189" s="394"/>
      <c r="P189" s="395"/>
      <c r="Q189" s="316">
        <f t="shared" si="13"/>
        <v>0</v>
      </c>
      <c r="R189" s="87">
        <f t="shared" si="14"/>
        <v>0</v>
      </c>
      <c r="S189" s="87">
        <f>IF('Checklist Parameters'!$N$60&lt;0.2,0.2,'Checklist Parameters'!$N$60)</f>
        <v>0.7</v>
      </c>
      <c r="T189" s="88">
        <f>IF($O189="",IF('Checklist District ID'!$C$43="Y",MAX($R189:$S189)*$I189,SUM($R189:$S189)*$I189),IF(O189&gt;0,Q189*S189))</f>
        <v>0</v>
      </c>
      <c r="U189" s="88">
        <f>IF(Q189&gt;0,((I189-T189)*'Formula Matrix'!$E$41),0)</f>
        <v>0</v>
      </c>
      <c r="V189" s="88">
        <f t="shared" si="15"/>
        <v>0</v>
      </c>
      <c r="W189" s="88">
        <f>IF(V189&gt;0,(V189*'Checklist Parameters'!$N$35),0)</f>
        <v>0</v>
      </c>
      <c r="X189" s="85">
        <f t="shared" si="16"/>
        <v>0</v>
      </c>
      <c r="Y189" s="85">
        <f>IF('Checklist Parameters'!$N$102&lt;&gt;"",(I189/43560)*'Checklist Parameters'!$N$102,"N/A")</f>
        <v>0</v>
      </c>
      <c r="Z189" s="85" t="str">
        <f>IF('Checklist Parameters'!$N$58&lt;&gt;"",((I189*'Checklist Parameters'!$N$58)*'Checklist Parameters'!$N$35)/1000,"N/A")</f>
        <v>N/A</v>
      </c>
      <c r="AA189" s="85">
        <f>IF('Checklist Parameters'!$N$101&lt;&gt;"",IFERROR(I189/'Checklist Parameters'!$N$101,0),"N/A")</f>
        <v>0</v>
      </c>
      <c r="AB189" s="85" t="str">
        <f>IF('Checklist Parameters'!$N$43&lt;&gt;"",(I189*'Checklist Parameters'!$N$43)/1000,"N/A")</f>
        <v>N/A</v>
      </c>
      <c r="AC189" s="85">
        <f>IF('Checklist Parameters'!$N$16="",$X189,IF(AND('Checklist Parameters'!$N$16&lt;$X189,'Checklist Parameters'!$N$16&gt;=3),'Checklist Parameters'!$N$16,IF(AND('Checklist Parameters'!$N$16&lt;$X189,'Checklist Parameters'!$N$16&lt;3),0,$X189)))</f>
        <v>0</v>
      </c>
      <c r="AD189" s="85" t="str">
        <f>IF(AND(I189&lt;'Checklist Parameters'!$N$22,$I189&lt;&gt;0),"Y","")</f>
        <v/>
      </c>
      <c r="AE189" s="85" t="str">
        <f>IF($AD189="Y",0,IF('Checklist Parameters'!$N$25="","&lt;no limit&gt;",ROUNDDOWN((($I189-'Checklist Parameters'!$N$24)/'Checklist Parameters'!$N$25)+1,0)))</f>
        <v>&lt;no limit&gt;</v>
      </c>
      <c r="AF189" s="174">
        <f t="shared" si="17"/>
        <v>0</v>
      </c>
      <c r="AG189" s="85">
        <f t="shared" si="12"/>
        <v>0</v>
      </c>
      <c r="AH189" s="5"/>
      <c r="AI189" s="5"/>
      <c r="AJ189" s="5"/>
      <c r="AK189" s="5"/>
      <c r="AL189" s="5"/>
      <c r="AM189" s="5"/>
      <c r="AN189" s="5"/>
      <c r="AO189" s="5"/>
      <c r="AP189" s="5"/>
      <c r="AQ189" s="5"/>
      <c r="AR189" s="5"/>
      <c r="AS189" s="5"/>
    </row>
    <row r="190" spans="1:45" s="2" customFormat="1" ht="15">
      <c r="A190" s="391"/>
      <c r="B190" s="392"/>
      <c r="C190" s="393"/>
      <c r="D190" s="393"/>
      <c r="E190" s="393"/>
      <c r="F190" s="393"/>
      <c r="G190" s="393"/>
      <c r="H190" s="394"/>
      <c r="I190" s="394"/>
      <c r="J190" s="394"/>
      <c r="K190" s="394"/>
      <c r="L190" s="394"/>
      <c r="M190" s="394"/>
      <c r="N190" s="313">
        <f>IF(IF(I190&lt;'Checklist Parameters'!$N$22,0,($I190-$L190))&lt;0,0,IF(I190&lt;'Checklist Parameters'!$N$22,0,($I190-$L190)))</f>
        <v>0</v>
      </c>
      <c r="O190" s="394"/>
      <c r="P190" s="395"/>
      <c r="Q190" s="316">
        <f t="shared" si="13"/>
        <v>0</v>
      </c>
      <c r="R190" s="87">
        <f t="shared" si="14"/>
        <v>0</v>
      </c>
      <c r="S190" s="87">
        <f>IF('Checklist Parameters'!$N$60&lt;0.2,0.2,'Checklist Parameters'!$N$60)</f>
        <v>0.7</v>
      </c>
      <c r="T190" s="88">
        <f>IF($O190="",IF('Checklist District ID'!$C$43="Y",MAX($R190:$S190)*$I190,SUM($R190:$S190)*$I190),IF(O190&gt;0,Q190*S190))</f>
        <v>0</v>
      </c>
      <c r="U190" s="88">
        <f>IF(Q190&gt;0,((I190-T190)*'Formula Matrix'!$E$41),0)</f>
        <v>0</v>
      </c>
      <c r="V190" s="88">
        <f t="shared" si="15"/>
        <v>0</v>
      </c>
      <c r="W190" s="88">
        <f>IF(V190&gt;0,(V190*'Checklist Parameters'!$N$35),0)</f>
        <v>0</v>
      </c>
      <c r="X190" s="85">
        <f t="shared" si="16"/>
        <v>0</v>
      </c>
      <c r="Y190" s="85">
        <f>IF('Checklist Parameters'!$N$102&lt;&gt;"",(I190/43560)*'Checklist Parameters'!$N$102,"N/A")</f>
        <v>0</v>
      </c>
      <c r="Z190" s="85" t="str">
        <f>IF('Checklist Parameters'!$N$58&lt;&gt;"",((I190*'Checklist Parameters'!$N$58)*'Checklist Parameters'!$N$35)/1000,"N/A")</f>
        <v>N/A</v>
      </c>
      <c r="AA190" s="85">
        <f>IF('Checklist Parameters'!$N$101&lt;&gt;"",IFERROR(I190/'Checklist Parameters'!$N$101,0),"N/A")</f>
        <v>0</v>
      </c>
      <c r="AB190" s="85" t="str">
        <f>IF('Checklist Parameters'!$N$43&lt;&gt;"",(I190*'Checklist Parameters'!$N$43)/1000,"N/A")</f>
        <v>N/A</v>
      </c>
      <c r="AC190" s="85">
        <f>IF('Checklist Parameters'!$N$16="",$X190,IF(AND('Checklist Parameters'!$N$16&lt;$X190,'Checklist Parameters'!$N$16&gt;=3),'Checklist Parameters'!$N$16,IF(AND('Checklist Parameters'!$N$16&lt;$X190,'Checklist Parameters'!$N$16&lt;3),0,$X190)))</f>
        <v>0</v>
      </c>
      <c r="AD190" s="85" t="str">
        <f>IF(AND(I190&lt;'Checklist Parameters'!$N$22,$I190&lt;&gt;0),"Y","")</f>
        <v/>
      </c>
      <c r="AE190" s="85" t="str">
        <f>IF($AD190="Y",0,IF('Checklist Parameters'!$N$25="","&lt;no limit&gt;",ROUNDDOWN((($I190-'Checklist Parameters'!$N$24)/'Checklist Parameters'!$N$25)+1,0)))</f>
        <v>&lt;no limit&gt;</v>
      </c>
      <c r="AF190" s="174">
        <f t="shared" si="17"/>
        <v>0</v>
      </c>
      <c r="AG190" s="85">
        <f t="shared" si="12"/>
        <v>0</v>
      </c>
      <c r="AH190" s="5"/>
      <c r="AI190" s="5"/>
      <c r="AJ190" s="5"/>
      <c r="AK190" s="5"/>
      <c r="AL190" s="5"/>
      <c r="AM190" s="5"/>
      <c r="AN190" s="5"/>
      <c r="AO190" s="5"/>
      <c r="AP190" s="5"/>
      <c r="AQ190" s="5"/>
      <c r="AR190" s="5"/>
      <c r="AS190" s="5"/>
    </row>
    <row r="191" spans="1:45" s="2" customFormat="1" ht="15">
      <c r="A191" s="391"/>
      <c r="B191" s="392"/>
      <c r="C191" s="393"/>
      <c r="D191" s="393"/>
      <c r="E191" s="393"/>
      <c r="F191" s="393"/>
      <c r="G191" s="393"/>
      <c r="H191" s="394"/>
      <c r="I191" s="394"/>
      <c r="J191" s="394"/>
      <c r="K191" s="394"/>
      <c r="L191" s="394"/>
      <c r="M191" s="394"/>
      <c r="N191" s="313">
        <f>IF(IF(I191&lt;'Checklist Parameters'!$N$22,0,($I191-$L191))&lt;0,0,IF(I191&lt;'Checklist Parameters'!$N$22,0,($I191-$L191)))</f>
        <v>0</v>
      </c>
      <c r="O191" s="394"/>
      <c r="P191" s="395"/>
      <c r="Q191" s="316">
        <f t="shared" si="13"/>
        <v>0</v>
      </c>
      <c r="R191" s="87">
        <f t="shared" si="14"/>
        <v>0</v>
      </c>
      <c r="S191" s="87">
        <f>IF('Checklist Parameters'!$N$60&lt;0.2,0.2,'Checklist Parameters'!$N$60)</f>
        <v>0.7</v>
      </c>
      <c r="T191" s="88">
        <f>IF($O191="",IF('Checklist District ID'!$C$43="Y",MAX($R191:$S191)*$I191,SUM($R191:$S191)*$I191),IF(O191&gt;0,Q191*S191))</f>
        <v>0</v>
      </c>
      <c r="U191" s="88">
        <f>IF(Q191&gt;0,((I191-T191)*'Formula Matrix'!$E$41),0)</f>
        <v>0</v>
      </c>
      <c r="V191" s="88">
        <f t="shared" si="15"/>
        <v>0</v>
      </c>
      <c r="W191" s="88">
        <f>IF(V191&gt;0,(V191*'Checklist Parameters'!$N$35),0)</f>
        <v>0</v>
      </c>
      <c r="X191" s="85">
        <f t="shared" si="16"/>
        <v>0</v>
      </c>
      <c r="Y191" s="85">
        <f>IF('Checklist Parameters'!$N$102&lt;&gt;"",(I191/43560)*'Checklist Parameters'!$N$102,"N/A")</f>
        <v>0</v>
      </c>
      <c r="Z191" s="85" t="str">
        <f>IF('Checklist Parameters'!$N$58&lt;&gt;"",((I191*'Checklist Parameters'!$N$58)*'Checklist Parameters'!$N$35)/1000,"N/A")</f>
        <v>N/A</v>
      </c>
      <c r="AA191" s="85">
        <f>IF('Checklist Parameters'!$N$101&lt;&gt;"",IFERROR(I191/'Checklist Parameters'!$N$101,0),"N/A")</f>
        <v>0</v>
      </c>
      <c r="AB191" s="85" t="str">
        <f>IF('Checklist Parameters'!$N$43&lt;&gt;"",(I191*'Checklist Parameters'!$N$43)/1000,"N/A")</f>
        <v>N/A</v>
      </c>
      <c r="AC191" s="85">
        <f>IF('Checklist Parameters'!$N$16="",$X191,IF(AND('Checklist Parameters'!$N$16&lt;$X191,'Checklist Parameters'!$N$16&gt;=3),'Checklist Parameters'!$N$16,IF(AND('Checklist Parameters'!$N$16&lt;$X191,'Checklist Parameters'!$N$16&lt;3),0,$X191)))</f>
        <v>0</v>
      </c>
      <c r="AD191" s="85" t="str">
        <f>IF(AND(I191&lt;'Checklist Parameters'!$N$22,$I191&lt;&gt;0),"Y","")</f>
        <v/>
      </c>
      <c r="AE191" s="85" t="str">
        <f>IF($AD191="Y",0,IF('Checklist Parameters'!$N$25="","&lt;no limit&gt;",ROUNDDOWN((($I191-'Checklist Parameters'!$N$24)/'Checklist Parameters'!$N$25)+1,0)))</f>
        <v>&lt;no limit&gt;</v>
      </c>
      <c r="AF191" s="174">
        <f t="shared" si="17"/>
        <v>0</v>
      </c>
      <c r="AG191" s="85">
        <f t="shared" si="12"/>
        <v>0</v>
      </c>
      <c r="AH191" s="5"/>
      <c r="AI191" s="5"/>
      <c r="AJ191" s="5"/>
      <c r="AK191" s="5"/>
      <c r="AL191" s="5"/>
      <c r="AM191" s="5"/>
      <c r="AN191" s="5"/>
      <c r="AO191" s="5"/>
      <c r="AP191" s="5"/>
      <c r="AQ191" s="5"/>
      <c r="AR191" s="5"/>
      <c r="AS191" s="5"/>
    </row>
    <row r="192" spans="1:45" s="2" customFormat="1" ht="15">
      <c r="A192" s="391"/>
      <c r="B192" s="392"/>
      <c r="C192" s="393"/>
      <c r="D192" s="393"/>
      <c r="E192" s="393"/>
      <c r="F192" s="393"/>
      <c r="G192" s="393"/>
      <c r="H192" s="394"/>
      <c r="I192" s="394"/>
      <c r="J192" s="394"/>
      <c r="K192" s="394"/>
      <c r="L192" s="394"/>
      <c r="M192" s="394"/>
      <c r="N192" s="313">
        <f>IF(IF(I192&lt;'Checklist Parameters'!$N$22,0,($I192-$L192))&lt;0,0,IF(I192&lt;'Checklist Parameters'!$N$22,0,($I192-$L192)))</f>
        <v>0</v>
      </c>
      <c r="O192" s="394"/>
      <c r="P192" s="395"/>
      <c r="Q192" s="316">
        <f t="shared" si="13"/>
        <v>0</v>
      </c>
      <c r="R192" s="87">
        <f t="shared" si="14"/>
        <v>0</v>
      </c>
      <c r="S192" s="87">
        <f>IF('Checklist Parameters'!$N$60&lt;0.2,0.2,'Checklist Parameters'!$N$60)</f>
        <v>0.7</v>
      </c>
      <c r="T192" s="88">
        <f>IF($O192="",IF('Checklist District ID'!$C$43="Y",MAX($R192:$S192)*$I192,SUM($R192:$S192)*$I192),IF(O192&gt;0,Q192*S192))</f>
        <v>0</v>
      </c>
      <c r="U192" s="88">
        <f>IF(Q192&gt;0,((I192-T192)*'Formula Matrix'!$E$41),0)</f>
        <v>0</v>
      </c>
      <c r="V192" s="88">
        <f t="shared" si="15"/>
        <v>0</v>
      </c>
      <c r="W192" s="88">
        <f>IF(V192&gt;0,(V192*'Checklist Parameters'!$N$35),0)</f>
        <v>0</v>
      </c>
      <c r="X192" s="85">
        <f t="shared" si="16"/>
        <v>0</v>
      </c>
      <c r="Y192" s="85">
        <f>IF('Checklist Parameters'!$N$102&lt;&gt;"",(I192/43560)*'Checklist Parameters'!$N$102,"N/A")</f>
        <v>0</v>
      </c>
      <c r="Z192" s="85" t="str">
        <f>IF('Checklist Parameters'!$N$58&lt;&gt;"",((I192*'Checklist Parameters'!$N$58)*'Checklist Parameters'!$N$35)/1000,"N/A")</f>
        <v>N/A</v>
      </c>
      <c r="AA192" s="85">
        <f>IF('Checklist Parameters'!$N$101&lt;&gt;"",IFERROR(I192/'Checklist Parameters'!$N$101,0),"N/A")</f>
        <v>0</v>
      </c>
      <c r="AB192" s="85" t="str">
        <f>IF('Checklist Parameters'!$N$43&lt;&gt;"",(I192*'Checklist Parameters'!$N$43)/1000,"N/A")</f>
        <v>N/A</v>
      </c>
      <c r="AC192" s="85">
        <f>IF('Checklist Parameters'!$N$16="",$X192,IF(AND('Checklist Parameters'!$N$16&lt;$X192,'Checklist Parameters'!$N$16&gt;=3),'Checklist Parameters'!$N$16,IF(AND('Checklist Parameters'!$N$16&lt;$X192,'Checklist Parameters'!$N$16&lt;3),0,$X192)))</f>
        <v>0</v>
      </c>
      <c r="AD192" s="85" t="str">
        <f>IF(AND(I192&lt;'Checklist Parameters'!$N$22,$I192&lt;&gt;0),"Y","")</f>
        <v/>
      </c>
      <c r="AE192" s="85" t="str">
        <f>IF($AD192="Y",0,IF('Checklist Parameters'!$N$25="","&lt;no limit&gt;",ROUNDDOWN((($I192-'Checklist Parameters'!$N$24)/'Checklist Parameters'!$N$25)+1,0)))</f>
        <v>&lt;no limit&gt;</v>
      </c>
      <c r="AF192" s="174">
        <f t="shared" si="17"/>
        <v>0</v>
      </c>
      <c r="AG192" s="85">
        <f t="shared" si="12"/>
        <v>0</v>
      </c>
      <c r="AH192" s="5"/>
      <c r="AI192" s="5"/>
      <c r="AJ192" s="5"/>
      <c r="AK192" s="5"/>
      <c r="AL192" s="5"/>
      <c r="AM192" s="5"/>
      <c r="AN192" s="5"/>
      <c r="AO192" s="5"/>
      <c r="AP192" s="5"/>
      <c r="AQ192" s="5"/>
      <c r="AR192" s="5"/>
      <c r="AS192" s="5"/>
    </row>
    <row r="193" spans="1:45" s="2" customFormat="1" ht="15">
      <c r="A193" s="391"/>
      <c r="B193" s="392"/>
      <c r="C193" s="393"/>
      <c r="D193" s="393"/>
      <c r="E193" s="393"/>
      <c r="F193" s="393"/>
      <c r="G193" s="393"/>
      <c r="H193" s="394"/>
      <c r="I193" s="394"/>
      <c r="J193" s="394"/>
      <c r="K193" s="394"/>
      <c r="L193" s="394"/>
      <c r="M193" s="394"/>
      <c r="N193" s="313">
        <f>IF(IF(I193&lt;'Checklist Parameters'!$N$22,0,($I193-$L193))&lt;0,0,IF(I193&lt;'Checklist Parameters'!$N$22,0,($I193-$L193)))</f>
        <v>0</v>
      </c>
      <c r="O193" s="394"/>
      <c r="P193" s="395"/>
      <c r="Q193" s="316">
        <f t="shared" si="13"/>
        <v>0</v>
      </c>
      <c r="R193" s="87">
        <f t="shared" si="14"/>
        <v>0</v>
      </c>
      <c r="S193" s="87">
        <f>IF('Checklist Parameters'!$N$60&lt;0.2,0.2,'Checklist Parameters'!$N$60)</f>
        <v>0.7</v>
      </c>
      <c r="T193" s="88">
        <f>IF($O193="",IF('Checklist District ID'!$C$43="Y",MAX($R193:$S193)*$I193,SUM($R193:$S193)*$I193),IF(O193&gt;0,Q193*S193))</f>
        <v>0</v>
      </c>
      <c r="U193" s="88">
        <f>IF(Q193&gt;0,((I193-T193)*'Formula Matrix'!$E$41),0)</f>
        <v>0</v>
      </c>
      <c r="V193" s="88">
        <f t="shared" si="15"/>
        <v>0</v>
      </c>
      <c r="W193" s="88">
        <f>IF(V193&gt;0,(V193*'Checklist Parameters'!$N$35),0)</f>
        <v>0</v>
      </c>
      <c r="X193" s="85">
        <f t="shared" si="16"/>
        <v>0</v>
      </c>
      <c r="Y193" s="85">
        <f>IF('Checklist Parameters'!$N$102&lt;&gt;"",(I193/43560)*'Checklist Parameters'!$N$102,"N/A")</f>
        <v>0</v>
      </c>
      <c r="Z193" s="85" t="str">
        <f>IF('Checklist Parameters'!$N$58&lt;&gt;"",((I193*'Checklist Parameters'!$N$58)*'Checklist Parameters'!$N$35)/1000,"N/A")</f>
        <v>N/A</v>
      </c>
      <c r="AA193" s="85">
        <f>IF('Checklist Parameters'!$N$101&lt;&gt;"",IFERROR(I193/'Checklist Parameters'!$N$101,0),"N/A")</f>
        <v>0</v>
      </c>
      <c r="AB193" s="85" t="str">
        <f>IF('Checklist Parameters'!$N$43&lt;&gt;"",(I193*'Checklist Parameters'!$N$43)/1000,"N/A")</f>
        <v>N/A</v>
      </c>
      <c r="AC193" s="85">
        <f>IF('Checklist Parameters'!$N$16="",$X193,IF(AND('Checklist Parameters'!$N$16&lt;$X193,'Checklist Parameters'!$N$16&gt;=3),'Checklist Parameters'!$N$16,IF(AND('Checklist Parameters'!$N$16&lt;$X193,'Checklist Parameters'!$N$16&lt;3),0,$X193)))</f>
        <v>0</v>
      </c>
      <c r="AD193" s="85" t="str">
        <f>IF(AND(I193&lt;'Checklist Parameters'!$N$22,$I193&lt;&gt;0),"Y","")</f>
        <v/>
      </c>
      <c r="AE193" s="85" t="str">
        <f>IF($AD193="Y",0,IF('Checklist Parameters'!$N$25="","&lt;no limit&gt;",ROUNDDOWN((($I193-'Checklist Parameters'!$N$24)/'Checklist Parameters'!$N$25)+1,0)))</f>
        <v>&lt;no limit&gt;</v>
      </c>
      <c r="AF193" s="174">
        <f t="shared" si="17"/>
        <v>0</v>
      </c>
      <c r="AG193" s="85">
        <f t="shared" si="12"/>
        <v>0</v>
      </c>
      <c r="AH193" s="5"/>
      <c r="AI193" s="5"/>
      <c r="AJ193" s="5"/>
      <c r="AK193" s="5"/>
      <c r="AL193" s="5"/>
      <c r="AM193" s="5"/>
      <c r="AN193" s="5"/>
      <c r="AO193" s="5"/>
      <c r="AP193" s="5"/>
      <c r="AQ193" s="5"/>
      <c r="AR193" s="5"/>
      <c r="AS193" s="5"/>
    </row>
    <row r="194" spans="1:45" s="2" customFormat="1" ht="15">
      <c r="A194" s="391"/>
      <c r="B194" s="392"/>
      <c r="C194" s="393"/>
      <c r="D194" s="393"/>
      <c r="E194" s="393"/>
      <c r="F194" s="393"/>
      <c r="G194" s="393"/>
      <c r="H194" s="394"/>
      <c r="I194" s="394"/>
      <c r="J194" s="394"/>
      <c r="K194" s="394"/>
      <c r="L194" s="394"/>
      <c r="M194" s="394"/>
      <c r="N194" s="313">
        <f>IF(IF(I194&lt;'Checklist Parameters'!$N$22,0,($I194-$L194))&lt;0,0,IF(I194&lt;'Checklist Parameters'!$N$22,0,($I194-$L194)))</f>
        <v>0</v>
      </c>
      <c r="O194" s="394"/>
      <c r="P194" s="395"/>
      <c r="Q194" s="316">
        <f t="shared" si="13"/>
        <v>0</v>
      </c>
      <c r="R194" s="87">
        <f t="shared" si="14"/>
        <v>0</v>
      </c>
      <c r="S194" s="87">
        <f>IF('Checklist Parameters'!$N$60&lt;0.2,0.2,'Checklist Parameters'!$N$60)</f>
        <v>0.7</v>
      </c>
      <c r="T194" s="88">
        <f>IF($O194="",IF('Checklist District ID'!$C$43="Y",MAX($R194:$S194)*$I194,SUM($R194:$S194)*$I194),IF(O194&gt;0,Q194*S194))</f>
        <v>0</v>
      </c>
      <c r="U194" s="88">
        <f>IF(Q194&gt;0,((I194-T194)*'Formula Matrix'!$E$41),0)</f>
        <v>0</v>
      </c>
      <c r="V194" s="88">
        <f t="shared" si="15"/>
        <v>0</v>
      </c>
      <c r="W194" s="88">
        <f>IF(V194&gt;0,(V194*'Checklist Parameters'!$N$35),0)</f>
        <v>0</v>
      </c>
      <c r="X194" s="85">
        <f t="shared" si="16"/>
        <v>0</v>
      </c>
      <c r="Y194" s="85">
        <f>IF('Checklist Parameters'!$N$102&lt;&gt;"",(I194/43560)*'Checklist Parameters'!$N$102,"N/A")</f>
        <v>0</v>
      </c>
      <c r="Z194" s="85" t="str">
        <f>IF('Checklist Parameters'!$N$58&lt;&gt;"",((I194*'Checklist Parameters'!$N$58)*'Checklist Parameters'!$N$35)/1000,"N/A")</f>
        <v>N/A</v>
      </c>
      <c r="AA194" s="85">
        <f>IF('Checklist Parameters'!$N$101&lt;&gt;"",IFERROR(I194/'Checklist Parameters'!$N$101,0),"N/A")</f>
        <v>0</v>
      </c>
      <c r="AB194" s="85" t="str">
        <f>IF('Checklist Parameters'!$N$43&lt;&gt;"",(I194*'Checklist Parameters'!$N$43)/1000,"N/A")</f>
        <v>N/A</v>
      </c>
      <c r="AC194" s="85">
        <f>IF('Checklist Parameters'!$N$16="",$X194,IF(AND('Checklist Parameters'!$N$16&lt;$X194,'Checklist Parameters'!$N$16&gt;=3),'Checklist Parameters'!$N$16,IF(AND('Checklist Parameters'!$N$16&lt;$X194,'Checklist Parameters'!$N$16&lt;3),0,$X194)))</f>
        <v>0</v>
      </c>
      <c r="AD194" s="85" t="str">
        <f>IF(AND(I194&lt;'Checklist Parameters'!$N$22,$I194&lt;&gt;0),"Y","")</f>
        <v/>
      </c>
      <c r="AE194" s="85" t="str">
        <f>IF($AD194="Y",0,IF('Checklist Parameters'!$N$25="","&lt;no limit&gt;",ROUNDDOWN((($I194-'Checklist Parameters'!$N$24)/'Checklist Parameters'!$N$25)+1,0)))</f>
        <v>&lt;no limit&gt;</v>
      </c>
      <c r="AF194" s="174">
        <f t="shared" si="17"/>
        <v>0</v>
      </c>
      <c r="AG194" s="85">
        <f t="shared" si="12"/>
        <v>0</v>
      </c>
      <c r="AH194" s="5"/>
      <c r="AI194" s="5"/>
      <c r="AJ194" s="5"/>
      <c r="AK194" s="5"/>
      <c r="AL194" s="5"/>
      <c r="AM194" s="5"/>
      <c r="AN194" s="5"/>
      <c r="AO194" s="5"/>
      <c r="AP194" s="5"/>
      <c r="AQ194" s="5"/>
      <c r="AR194" s="5"/>
      <c r="AS194" s="5"/>
    </row>
    <row r="195" spans="1:45" s="2" customFormat="1" ht="15">
      <c r="A195" s="391"/>
      <c r="B195" s="392"/>
      <c r="C195" s="393"/>
      <c r="D195" s="393"/>
      <c r="E195" s="393"/>
      <c r="F195" s="393"/>
      <c r="G195" s="393"/>
      <c r="H195" s="394"/>
      <c r="I195" s="394"/>
      <c r="J195" s="394"/>
      <c r="K195" s="394"/>
      <c r="L195" s="394"/>
      <c r="M195" s="394"/>
      <c r="N195" s="313">
        <f>IF(IF(I195&lt;'Checklist Parameters'!$N$22,0,($I195-$L195))&lt;0,0,IF(I195&lt;'Checklist Parameters'!$N$22,0,($I195-$L195)))</f>
        <v>0</v>
      </c>
      <c r="O195" s="394"/>
      <c r="P195" s="395"/>
      <c r="Q195" s="316">
        <f t="shared" si="13"/>
        <v>0</v>
      </c>
      <c r="R195" s="87">
        <f t="shared" si="14"/>
        <v>0</v>
      </c>
      <c r="S195" s="87">
        <f>IF('Checklist Parameters'!$N$60&lt;0.2,0.2,'Checklist Parameters'!$N$60)</f>
        <v>0.7</v>
      </c>
      <c r="T195" s="88">
        <f>IF($O195="",IF('Checklist District ID'!$C$43="Y",MAX($R195:$S195)*$I195,SUM($R195:$S195)*$I195),IF(O195&gt;0,Q195*S195))</f>
        <v>0</v>
      </c>
      <c r="U195" s="88">
        <f>IF(Q195&gt;0,((I195-T195)*'Formula Matrix'!$E$41),0)</f>
        <v>0</v>
      </c>
      <c r="V195" s="88">
        <f t="shared" si="15"/>
        <v>0</v>
      </c>
      <c r="W195" s="88">
        <f>IF(V195&gt;0,(V195*'Checklist Parameters'!$N$35),0)</f>
        <v>0</v>
      </c>
      <c r="X195" s="85">
        <f t="shared" si="16"/>
        <v>0</v>
      </c>
      <c r="Y195" s="85">
        <f>IF('Checklist Parameters'!$N$102&lt;&gt;"",(I195/43560)*'Checklist Parameters'!$N$102,"N/A")</f>
        <v>0</v>
      </c>
      <c r="Z195" s="85" t="str">
        <f>IF('Checklist Parameters'!$N$58&lt;&gt;"",((I195*'Checklist Parameters'!$N$58)*'Checklist Parameters'!$N$35)/1000,"N/A")</f>
        <v>N/A</v>
      </c>
      <c r="AA195" s="85">
        <f>IF('Checklist Parameters'!$N$101&lt;&gt;"",IFERROR(I195/'Checklist Parameters'!$N$101,0),"N/A")</f>
        <v>0</v>
      </c>
      <c r="AB195" s="85" t="str">
        <f>IF('Checklist Parameters'!$N$43&lt;&gt;"",(I195*'Checklist Parameters'!$N$43)/1000,"N/A")</f>
        <v>N/A</v>
      </c>
      <c r="AC195" s="85">
        <f>IF('Checklist Parameters'!$N$16="",$X195,IF(AND('Checklist Parameters'!$N$16&lt;$X195,'Checklist Parameters'!$N$16&gt;=3),'Checklist Parameters'!$N$16,IF(AND('Checklist Parameters'!$N$16&lt;$X195,'Checklist Parameters'!$N$16&lt;3),0,$X195)))</f>
        <v>0</v>
      </c>
      <c r="AD195" s="85" t="str">
        <f>IF(AND(I195&lt;'Checklist Parameters'!$N$22,$I195&lt;&gt;0),"Y","")</f>
        <v/>
      </c>
      <c r="AE195" s="85" t="str">
        <f>IF($AD195="Y",0,IF('Checklist Parameters'!$N$25="","&lt;no limit&gt;",ROUNDDOWN((($I195-'Checklist Parameters'!$N$24)/'Checklist Parameters'!$N$25)+1,0)))</f>
        <v>&lt;no limit&gt;</v>
      </c>
      <c r="AF195" s="174">
        <f t="shared" si="17"/>
        <v>0</v>
      </c>
      <c r="AG195" s="85">
        <f t="shared" si="12"/>
        <v>0</v>
      </c>
      <c r="AH195" s="5"/>
      <c r="AI195" s="5"/>
      <c r="AJ195" s="5"/>
      <c r="AK195" s="5"/>
      <c r="AL195" s="5"/>
      <c r="AM195" s="5"/>
      <c r="AN195" s="5"/>
      <c r="AO195" s="5"/>
      <c r="AP195" s="5"/>
      <c r="AQ195" s="5"/>
      <c r="AR195" s="5"/>
      <c r="AS195" s="5"/>
    </row>
    <row r="196" spans="1:45" s="2" customFormat="1" ht="15">
      <c r="A196" s="391"/>
      <c r="B196" s="392"/>
      <c r="C196" s="393"/>
      <c r="D196" s="393"/>
      <c r="E196" s="393"/>
      <c r="F196" s="393"/>
      <c r="G196" s="393"/>
      <c r="H196" s="394"/>
      <c r="I196" s="394"/>
      <c r="J196" s="394"/>
      <c r="K196" s="394"/>
      <c r="L196" s="394"/>
      <c r="M196" s="394"/>
      <c r="N196" s="313">
        <f>IF(IF(I196&lt;'Checklist Parameters'!$N$22,0,($I196-$L196))&lt;0,0,IF(I196&lt;'Checklist Parameters'!$N$22,0,($I196-$L196)))</f>
        <v>0</v>
      </c>
      <c r="O196" s="394"/>
      <c r="P196" s="395"/>
      <c r="Q196" s="316">
        <f t="shared" si="13"/>
        <v>0</v>
      </c>
      <c r="R196" s="87">
        <f t="shared" si="14"/>
        <v>0</v>
      </c>
      <c r="S196" s="87">
        <f>IF('Checklist Parameters'!$N$60&lt;0.2,0.2,'Checklist Parameters'!$N$60)</f>
        <v>0.7</v>
      </c>
      <c r="T196" s="88">
        <f>IF($O196="",IF('Checklist District ID'!$C$43="Y",MAX($R196:$S196)*$I196,SUM($R196:$S196)*$I196),IF(O196&gt;0,Q196*S196))</f>
        <v>0</v>
      </c>
      <c r="U196" s="88">
        <f>IF(Q196&gt;0,((I196-T196)*'Formula Matrix'!$E$41),0)</f>
        <v>0</v>
      </c>
      <c r="V196" s="88">
        <f t="shared" si="15"/>
        <v>0</v>
      </c>
      <c r="W196" s="88">
        <f>IF(V196&gt;0,(V196*'Checklist Parameters'!$N$35),0)</f>
        <v>0</v>
      </c>
      <c r="X196" s="85">
        <f t="shared" si="16"/>
        <v>0</v>
      </c>
      <c r="Y196" s="85">
        <f>IF('Checklist Parameters'!$N$102&lt;&gt;"",(I196/43560)*'Checklist Parameters'!$N$102,"N/A")</f>
        <v>0</v>
      </c>
      <c r="Z196" s="85" t="str">
        <f>IF('Checklist Parameters'!$N$58&lt;&gt;"",((I196*'Checklist Parameters'!$N$58)*'Checklist Parameters'!$N$35)/1000,"N/A")</f>
        <v>N/A</v>
      </c>
      <c r="AA196" s="85">
        <f>IF('Checklist Parameters'!$N$101&lt;&gt;"",IFERROR(I196/'Checklist Parameters'!$N$101,0),"N/A")</f>
        <v>0</v>
      </c>
      <c r="AB196" s="85" t="str">
        <f>IF('Checklist Parameters'!$N$43&lt;&gt;"",(I196*'Checklist Parameters'!$N$43)/1000,"N/A")</f>
        <v>N/A</v>
      </c>
      <c r="AC196" s="85">
        <f>IF('Checklist Parameters'!$N$16="",$X196,IF(AND('Checklist Parameters'!$N$16&lt;$X196,'Checklist Parameters'!$N$16&gt;=3),'Checklist Parameters'!$N$16,IF(AND('Checklist Parameters'!$N$16&lt;$X196,'Checklist Parameters'!$N$16&lt;3),0,$X196)))</f>
        <v>0</v>
      </c>
      <c r="AD196" s="85" t="str">
        <f>IF(AND(I196&lt;'Checklist Parameters'!$N$22,$I196&lt;&gt;0),"Y","")</f>
        <v/>
      </c>
      <c r="AE196" s="85" t="str">
        <f>IF($AD196="Y",0,IF('Checklist Parameters'!$N$25="","&lt;no limit&gt;",ROUNDDOWN((($I196-'Checklist Parameters'!$N$24)/'Checklist Parameters'!$N$25)+1,0)))</f>
        <v>&lt;no limit&gt;</v>
      </c>
      <c r="AF196" s="174">
        <f t="shared" si="17"/>
        <v>0</v>
      </c>
      <c r="AG196" s="85">
        <f t="shared" si="12"/>
        <v>0</v>
      </c>
      <c r="AH196" s="5"/>
      <c r="AI196" s="5"/>
      <c r="AJ196" s="5"/>
      <c r="AK196" s="5"/>
      <c r="AL196" s="5"/>
      <c r="AM196" s="5"/>
      <c r="AN196" s="5"/>
      <c r="AO196" s="5"/>
      <c r="AP196" s="5"/>
      <c r="AQ196" s="5"/>
      <c r="AR196" s="5"/>
      <c r="AS196" s="5"/>
    </row>
    <row r="197" spans="1:45" s="2" customFormat="1" ht="15">
      <c r="A197" s="391"/>
      <c r="B197" s="392"/>
      <c r="C197" s="393"/>
      <c r="D197" s="393"/>
      <c r="E197" s="393"/>
      <c r="F197" s="393"/>
      <c r="G197" s="393"/>
      <c r="H197" s="394"/>
      <c r="I197" s="394"/>
      <c r="J197" s="394"/>
      <c r="K197" s="394"/>
      <c r="L197" s="394"/>
      <c r="M197" s="394"/>
      <c r="N197" s="313">
        <f>IF(IF(I197&lt;'Checklist Parameters'!$N$22,0,($I197-$L197))&lt;0,0,IF(I197&lt;'Checklist Parameters'!$N$22,0,($I197-$L197)))</f>
        <v>0</v>
      </c>
      <c r="O197" s="394"/>
      <c r="P197" s="395"/>
      <c r="Q197" s="316">
        <f t="shared" si="13"/>
        <v>0</v>
      </c>
      <c r="R197" s="87">
        <f t="shared" si="14"/>
        <v>0</v>
      </c>
      <c r="S197" s="87">
        <f>IF('Checklist Parameters'!$N$60&lt;0.2,0.2,'Checklist Parameters'!$N$60)</f>
        <v>0.7</v>
      </c>
      <c r="T197" s="88">
        <f>IF($O197="",IF('Checklist District ID'!$C$43="Y",MAX($R197:$S197)*$I197,SUM($R197:$S197)*$I197),IF(O197&gt;0,Q197*S197))</f>
        <v>0</v>
      </c>
      <c r="U197" s="88">
        <f>IF(Q197&gt;0,((I197-T197)*'Formula Matrix'!$E$41),0)</f>
        <v>0</v>
      </c>
      <c r="V197" s="88">
        <f t="shared" si="15"/>
        <v>0</v>
      </c>
      <c r="W197" s="88">
        <f>IF(V197&gt;0,(V197*'Checklist Parameters'!$N$35),0)</f>
        <v>0</v>
      </c>
      <c r="X197" s="85">
        <f t="shared" si="16"/>
        <v>0</v>
      </c>
      <c r="Y197" s="85">
        <f>IF('Checklist Parameters'!$N$102&lt;&gt;"",(I197/43560)*'Checklist Parameters'!$N$102,"N/A")</f>
        <v>0</v>
      </c>
      <c r="Z197" s="85" t="str">
        <f>IF('Checklist Parameters'!$N$58&lt;&gt;"",((I197*'Checklist Parameters'!$N$58)*'Checklist Parameters'!$N$35)/1000,"N/A")</f>
        <v>N/A</v>
      </c>
      <c r="AA197" s="85">
        <f>IF('Checklist Parameters'!$N$101&lt;&gt;"",IFERROR(I197/'Checklist Parameters'!$N$101,0),"N/A")</f>
        <v>0</v>
      </c>
      <c r="AB197" s="85" t="str">
        <f>IF('Checklist Parameters'!$N$43&lt;&gt;"",(I197*'Checklist Parameters'!$N$43)/1000,"N/A")</f>
        <v>N/A</v>
      </c>
      <c r="AC197" s="85">
        <f>IF('Checklist Parameters'!$N$16="",$X197,IF(AND('Checklist Parameters'!$N$16&lt;$X197,'Checklist Parameters'!$N$16&gt;=3),'Checklist Parameters'!$N$16,IF(AND('Checklist Parameters'!$N$16&lt;$X197,'Checklist Parameters'!$N$16&lt;3),0,$X197)))</f>
        <v>0</v>
      </c>
      <c r="AD197" s="85" t="str">
        <f>IF(AND(I197&lt;'Checklist Parameters'!$N$22,$I197&lt;&gt;0),"Y","")</f>
        <v/>
      </c>
      <c r="AE197" s="85" t="str">
        <f>IF($AD197="Y",0,IF('Checklist Parameters'!$N$25="","&lt;no limit&gt;",ROUNDDOWN((($I197-'Checklist Parameters'!$N$24)/'Checklist Parameters'!$N$25)+1,0)))</f>
        <v>&lt;no limit&gt;</v>
      </c>
      <c r="AF197" s="174">
        <f t="shared" si="17"/>
        <v>0</v>
      </c>
      <c r="AG197" s="85">
        <f t="shared" si="12"/>
        <v>0</v>
      </c>
      <c r="AH197" s="5"/>
      <c r="AI197" s="5"/>
      <c r="AJ197" s="5"/>
      <c r="AK197" s="5"/>
      <c r="AL197" s="5"/>
      <c r="AM197" s="5"/>
      <c r="AN197" s="5"/>
      <c r="AO197" s="5"/>
      <c r="AP197" s="5"/>
      <c r="AQ197" s="5"/>
      <c r="AR197" s="5"/>
      <c r="AS197" s="5"/>
    </row>
    <row r="198" spans="1:45" s="2" customFormat="1" ht="15">
      <c r="A198" s="391"/>
      <c r="B198" s="392"/>
      <c r="C198" s="393"/>
      <c r="D198" s="393"/>
      <c r="E198" s="393"/>
      <c r="F198" s="393"/>
      <c r="G198" s="393"/>
      <c r="H198" s="394"/>
      <c r="I198" s="394"/>
      <c r="J198" s="394"/>
      <c r="K198" s="394"/>
      <c r="L198" s="394"/>
      <c r="M198" s="394"/>
      <c r="N198" s="313">
        <f>IF(IF(I198&lt;'Checklist Parameters'!$N$22,0,($I198-$L198))&lt;0,0,IF(I198&lt;'Checklist Parameters'!$N$22,0,($I198-$L198)))</f>
        <v>0</v>
      </c>
      <c r="O198" s="394"/>
      <c r="P198" s="395"/>
      <c r="Q198" s="316">
        <f t="shared" si="13"/>
        <v>0</v>
      </c>
      <c r="R198" s="87">
        <f t="shared" si="14"/>
        <v>0</v>
      </c>
      <c r="S198" s="87">
        <f>IF('Checklist Parameters'!$N$60&lt;0.2,0.2,'Checklist Parameters'!$N$60)</f>
        <v>0.7</v>
      </c>
      <c r="T198" s="88">
        <f>IF($O198="",IF('Checklist District ID'!$C$43="Y",MAX($R198:$S198)*$I198,SUM($R198:$S198)*$I198),IF(O198&gt;0,Q198*S198))</f>
        <v>0</v>
      </c>
      <c r="U198" s="88">
        <f>IF(Q198&gt;0,((I198-T198)*'Formula Matrix'!$E$41),0)</f>
        <v>0</v>
      </c>
      <c r="V198" s="88">
        <f t="shared" si="15"/>
        <v>0</v>
      </c>
      <c r="W198" s="88">
        <f>IF(V198&gt;0,(V198*'Checklist Parameters'!$N$35),0)</f>
        <v>0</v>
      </c>
      <c r="X198" s="85">
        <f t="shared" si="16"/>
        <v>0</v>
      </c>
      <c r="Y198" s="85">
        <f>IF('Checklist Parameters'!$N$102&lt;&gt;"",(I198/43560)*'Checklist Parameters'!$N$102,"N/A")</f>
        <v>0</v>
      </c>
      <c r="Z198" s="85" t="str">
        <f>IF('Checklist Parameters'!$N$58&lt;&gt;"",((I198*'Checklist Parameters'!$N$58)*'Checklist Parameters'!$N$35)/1000,"N/A")</f>
        <v>N/A</v>
      </c>
      <c r="AA198" s="85">
        <f>IF('Checklist Parameters'!$N$101&lt;&gt;"",IFERROR(I198/'Checklist Parameters'!$N$101,0),"N/A")</f>
        <v>0</v>
      </c>
      <c r="AB198" s="85" t="str">
        <f>IF('Checklist Parameters'!$N$43&lt;&gt;"",(I198*'Checklist Parameters'!$N$43)/1000,"N/A")</f>
        <v>N/A</v>
      </c>
      <c r="AC198" s="85">
        <f>IF('Checklist Parameters'!$N$16="",$X198,IF(AND('Checklist Parameters'!$N$16&lt;$X198,'Checklist Parameters'!$N$16&gt;=3),'Checklist Parameters'!$N$16,IF(AND('Checklist Parameters'!$N$16&lt;$X198,'Checklist Parameters'!$N$16&lt;3),0,$X198)))</f>
        <v>0</v>
      </c>
      <c r="AD198" s="85" t="str">
        <f>IF(AND(I198&lt;'Checklist Parameters'!$N$22,$I198&lt;&gt;0),"Y","")</f>
        <v/>
      </c>
      <c r="AE198" s="85" t="str">
        <f>IF($AD198="Y",0,IF('Checklist Parameters'!$N$25="","&lt;no limit&gt;",ROUNDDOWN((($I198-'Checklist Parameters'!$N$24)/'Checklist Parameters'!$N$25)+1,0)))</f>
        <v>&lt;no limit&gt;</v>
      </c>
      <c r="AF198" s="174">
        <f t="shared" si="17"/>
        <v>0</v>
      </c>
      <c r="AG198" s="85">
        <f t="shared" si="12"/>
        <v>0</v>
      </c>
      <c r="AH198" s="5"/>
      <c r="AI198" s="5"/>
      <c r="AJ198" s="5"/>
      <c r="AK198" s="5"/>
      <c r="AL198" s="5"/>
      <c r="AM198" s="5"/>
      <c r="AN198" s="5"/>
      <c r="AO198" s="5"/>
      <c r="AP198" s="5"/>
      <c r="AQ198" s="5"/>
      <c r="AR198" s="5"/>
      <c r="AS198" s="5"/>
    </row>
    <row r="199" spans="1:45" s="2" customFormat="1" ht="15">
      <c r="A199" s="391"/>
      <c r="B199" s="392"/>
      <c r="C199" s="393"/>
      <c r="D199" s="393"/>
      <c r="E199" s="393"/>
      <c r="F199" s="393"/>
      <c r="G199" s="393"/>
      <c r="H199" s="394"/>
      <c r="I199" s="394"/>
      <c r="J199" s="394"/>
      <c r="K199" s="394"/>
      <c r="L199" s="394"/>
      <c r="M199" s="394"/>
      <c r="N199" s="313">
        <f>IF(IF(I199&lt;'Checklist Parameters'!$N$22,0,($I199-$L199))&lt;0,0,IF(I199&lt;'Checklist Parameters'!$N$22,0,($I199-$L199)))</f>
        <v>0</v>
      </c>
      <c r="O199" s="394"/>
      <c r="P199" s="395"/>
      <c r="Q199" s="316">
        <f t="shared" si="13"/>
        <v>0</v>
      </c>
      <c r="R199" s="87">
        <f t="shared" si="14"/>
        <v>0</v>
      </c>
      <c r="S199" s="87">
        <f>IF('Checklist Parameters'!$N$60&lt;0.2,0.2,'Checklist Parameters'!$N$60)</f>
        <v>0.7</v>
      </c>
      <c r="T199" s="88">
        <f>IF($O199="",IF('Checklist District ID'!$C$43="Y",MAX($R199:$S199)*$I199,SUM($R199:$S199)*$I199),IF(O199&gt;0,Q199*S199))</f>
        <v>0</v>
      </c>
      <c r="U199" s="88">
        <f>IF(Q199&gt;0,((I199-T199)*'Formula Matrix'!$E$41),0)</f>
        <v>0</v>
      </c>
      <c r="V199" s="88">
        <f t="shared" si="15"/>
        <v>0</v>
      </c>
      <c r="W199" s="88">
        <f>IF(V199&gt;0,(V199*'Checklist Parameters'!$N$35),0)</f>
        <v>0</v>
      </c>
      <c r="X199" s="85">
        <f t="shared" si="16"/>
        <v>0</v>
      </c>
      <c r="Y199" s="85">
        <f>IF('Checklist Parameters'!$N$102&lt;&gt;"",(I199/43560)*'Checklist Parameters'!$N$102,"N/A")</f>
        <v>0</v>
      </c>
      <c r="Z199" s="85" t="str">
        <f>IF('Checklist Parameters'!$N$58&lt;&gt;"",((I199*'Checklist Parameters'!$N$58)*'Checklist Parameters'!$N$35)/1000,"N/A")</f>
        <v>N/A</v>
      </c>
      <c r="AA199" s="85">
        <f>IF('Checklist Parameters'!$N$101&lt;&gt;"",IFERROR(I199/'Checklist Parameters'!$N$101,0),"N/A")</f>
        <v>0</v>
      </c>
      <c r="AB199" s="85" t="str">
        <f>IF('Checklist Parameters'!$N$43&lt;&gt;"",(I199*'Checklist Parameters'!$N$43)/1000,"N/A")</f>
        <v>N/A</v>
      </c>
      <c r="AC199" s="85">
        <f>IF('Checklist Parameters'!$N$16="",$X199,IF(AND('Checklist Parameters'!$N$16&lt;$X199,'Checklist Parameters'!$N$16&gt;=3),'Checklist Parameters'!$N$16,IF(AND('Checklist Parameters'!$N$16&lt;$X199,'Checklist Parameters'!$N$16&lt;3),0,$X199)))</f>
        <v>0</v>
      </c>
      <c r="AD199" s="85" t="str">
        <f>IF(AND(I199&lt;'Checklist Parameters'!$N$22,$I199&lt;&gt;0),"Y","")</f>
        <v/>
      </c>
      <c r="AE199" s="85" t="str">
        <f>IF($AD199="Y",0,IF('Checklist Parameters'!$N$25="","&lt;no limit&gt;",ROUNDDOWN((($I199-'Checklist Parameters'!$N$24)/'Checklist Parameters'!$N$25)+1,0)))</f>
        <v>&lt;no limit&gt;</v>
      </c>
      <c r="AF199" s="174">
        <f t="shared" si="17"/>
        <v>0</v>
      </c>
      <c r="AG199" s="85">
        <f t="shared" si="12"/>
        <v>0</v>
      </c>
      <c r="AH199" s="5"/>
      <c r="AI199" s="5"/>
      <c r="AJ199" s="5"/>
      <c r="AK199" s="5"/>
      <c r="AL199" s="5"/>
      <c r="AM199" s="5"/>
      <c r="AN199" s="5"/>
      <c r="AO199" s="5"/>
      <c r="AP199" s="5"/>
      <c r="AQ199" s="5"/>
      <c r="AR199" s="5"/>
      <c r="AS199" s="5"/>
    </row>
    <row r="200" spans="1:45" s="2" customFormat="1" ht="15">
      <c r="A200" s="391"/>
      <c r="B200" s="392"/>
      <c r="C200" s="393"/>
      <c r="D200" s="393"/>
      <c r="E200" s="393"/>
      <c r="F200" s="393"/>
      <c r="G200" s="393"/>
      <c r="H200" s="394"/>
      <c r="I200" s="394"/>
      <c r="J200" s="394"/>
      <c r="K200" s="394"/>
      <c r="L200" s="394"/>
      <c r="M200" s="394"/>
      <c r="N200" s="313">
        <f>IF(IF(I200&lt;'Checklist Parameters'!$N$22,0,($I200-$L200))&lt;0,0,IF(I200&lt;'Checklist Parameters'!$N$22,0,($I200-$L200)))</f>
        <v>0</v>
      </c>
      <c r="O200" s="394"/>
      <c r="P200" s="395"/>
      <c r="Q200" s="316">
        <f t="shared" si="13"/>
        <v>0</v>
      </c>
      <c r="R200" s="87">
        <f t="shared" si="14"/>
        <v>0</v>
      </c>
      <c r="S200" s="87">
        <f>IF('Checklist Parameters'!$N$60&lt;0.2,0.2,'Checklist Parameters'!$N$60)</f>
        <v>0.7</v>
      </c>
      <c r="T200" s="88">
        <f>IF($O200="",IF('Checklist District ID'!$C$43="Y",MAX($R200:$S200)*$I200,SUM($R200:$S200)*$I200),IF(O200&gt;0,Q200*S200))</f>
        <v>0</v>
      </c>
      <c r="U200" s="88">
        <f>IF(Q200&gt;0,((I200-T200)*'Formula Matrix'!$E$41),0)</f>
        <v>0</v>
      </c>
      <c r="V200" s="88">
        <f t="shared" si="15"/>
        <v>0</v>
      </c>
      <c r="W200" s="88">
        <f>IF(V200&gt;0,(V200*'Checklist Parameters'!$N$35),0)</f>
        <v>0</v>
      </c>
      <c r="X200" s="85">
        <f t="shared" si="16"/>
        <v>0</v>
      </c>
      <c r="Y200" s="85">
        <f>IF('Checklist Parameters'!$N$102&lt;&gt;"",(I200/43560)*'Checklist Parameters'!$N$102,"N/A")</f>
        <v>0</v>
      </c>
      <c r="Z200" s="85" t="str">
        <f>IF('Checklist Parameters'!$N$58&lt;&gt;"",((I200*'Checklist Parameters'!$N$58)*'Checklist Parameters'!$N$35)/1000,"N/A")</f>
        <v>N/A</v>
      </c>
      <c r="AA200" s="85">
        <f>IF('Checklist Parameters'!$N$101&lt;&gt;"",IFERROR(I200/'Checklist Parameters'!$N$101,0),"N/A")</f>
        <v>0</v>
      </c>
      <c r="AB200" s="85" t="str">
        <f>IF('Checklist Parameters'!$N$43&lt;&gt;"",(I200*'Checklist Parameters'!$N$43)/1000,"N/A")</f>
        <v>N/A</v>
      </c>
      <c r="AC200" s="85">
        <f>IF('Checklist Parameters'!$N$16="",$X200,IF(AND('Checklist Parameters'!$N$16&lt;$X200,'Checklist Parameters'!$N$16&gt;=3),'Checklist Parameters'!$N$16,IF(AND('Checklist Parameters'!$N$16&lt;$X200,'Checklist Parameters'!$N$16&lt;3),0,$X200)))</f>
        <v>0</v>
      </c>
      <c r="AD200" s="85" t="str">
        <f>IF(AND(I200&lt;'Checklist Parameters'!$N$22,$I200&lt;&gt;0),"Y","")</f>
        <v/>
      </c>
      <c r="AE200" s="85" t="str">
        <f>IF($AD200="Y",0,IF('Checklist Parameters'!$N$25="","&lt;no limit&gt;",ROUNDDOWN((($I200-'Checklist Parameters'!$N$24)/'Checklist Parameters'!$N$25)+1,0)))</f>
        <v>&lt;no limit&gt;</v>
      </c>
      <c r="AF200" s="174">
        <f t="shared" si="17"/>
        <v>0</v>
      </c>
      <c r="AG200" s="85">
        <f t="shared" si="12"/>
        <v>0</v>
      </c>
      <c r="AH200" s="5"/>
      <c r="AI200" s="5"/>
      <c r="AJ200" s="5"/>
      <c r="AK200" s="5"/>
      <c r="AL200" s="5"/>
      <c r="AM200" s="5"/>
      <c r="AN200" s="5"/>
      <c r="AO200" s="5"/>
      <c r="AP200" s="5"/>
      <c r="AQ200" s="5"/>
      <c r="AR200" s="5"/>
      <c r="AS200" s="5"/>
    </row>
    <row r="201" spans="1:45" s="2" customFormat="1" ht="15">
      <c r="A201" s="391"/>
      <c r="B201" s="392"/>
      <c r="C201" s="393"/>
      <c r="D201" s="393"/>
      <c r="E201" s="393"/>
      <c r="F201" s="393"/>
      <c r="G201" s="393"/>
      <c r="H201" s="394"/>
      <c r="I201" s="394"/>
      <c r="J201" s="394"/>
      <c r="K201" s="394"/>
      <c r="L201" s="394"/>
      <c r="M201" s="394"/>
      <c r="N201" s="313">
        <f>IF(IF(I201&lt;'Checklist Parameters'!$N$22,0,($I201-$L201))&lt;0,0,IF(I201&lt;'Checklist Parameters'!$N$22,0,($I201-$L201)))</f>
        <v>0</v>
      </c>
      <c r="O201" s="394"/>
      <c r="P201" s="395"/>
      <c r="Q201" s="316">
        <f t="shared" si="13"/>
        <v>0</v>
      </c>
      <c r="R201" s="87">
        <f t="shared" si="14"/>
        <v>0</v>
      </c>
      <c r="S201" s="87">
        <f>IF('Checklist Parameters'!$N$60&lt;0.2,0.2,'Checklist Parameters'!$N$60)</f>
        <v>0.7</v>
      </c>
      <c r="T201" s="88">
        <f>IF($O201="",IF('Checklist District ID'!$C$43="Y",MAX($R201:$S201)*$I201,SUM($R201:$S201)*$I201),IF(O201&gt;0,Q201*S201))</f>
        <v>0</v>
      </c>
      <c r="U201" s="88">
        <f>IF(Q201&gt;0,((I201-T201)*'Formula Matrix'!$E$41),0)</f>
        <v>0</v>
      </c>
      <c r="V201" s="88">
        <f t="shared" si="15"/>
        <v>0</v>
      </c>
      <c r="W201" s="88">
        <f>IF(V201&gt;0,(V201*'Checklist Parameters'!$N$35),0)</f>
        <v>0</v>
      </c>
      <c r="X201" s="85">
        <f t="shared" si="16"/>
        <v>0</v>
      </c>
      <c r="Y201" s="85">
        <f>IF('Checklist Parameters'!$N$102&lt;&gt;"",(I201/43560)*'Checklist Parameters'!$N$102,"N/A")</f>
        <v>0</v>
      </c>
      <c r="Z201" s="85" t="str">
        <f>IF('Checklist Parameters'!$N$58&lt;&gt;"",((I201*'Checklist Parameters'!$N$58)*'Checklist Parameters'!$N$35)/1000,"N/A")</f>
        <v>N/A</v>
      </c>
      <c r="AA201" s="85">
        <f>IF('Checklist Parameters'!$N$101&lt;&gt;"",IFERROR(I201/'Checklist Parameters'!$N$101,0),"N/A")</f>
        <v>0</v>
      </c>
      <c r="AB201" s="85" t="str">
        <f>IF('Checklist Parameters'!$N$43&lt;&gt;"",(I201*'Checklist Parameters'!$N$43)/1000,"N/A")</f>
        <v>N/A</v>
      </c>
      <c r="AC201" s="85">
        <f>IF('Checklist Parameters'!$N$16="",$X201,IF(AND('Checklist Parameters'!$N$16&lt;$X201,'Checklist Parameters'!$N$16&gt;=3),'Checklist Parameters'!$N$16,IF(AND('Checklist Parameters'!$N$16&lt;$X201,'Checklist Parameters'!$N$16&lt;3),0,$X201)))</f>
        <v>0</v>
      </c>
      <c r="AD201" s="85" t="str">
        <f>IF(AND(I201&lt;'Checklist Parameters'!$N$22,$I201&lt;&gt;0),"Y","")</f>
        <v/>
      </c>
      <c r="AE201" s="85" t="str">
        <f>IF($AD201="Y",0,IF('Checklist Parameters'!$N$25="","&lt;no limit&gt;",ROUNDDOWN((($I201-'Checklist Parameters'!$N$24)/'Checklist Parameters'!$N$25)+1,0)))</f>
        <v>&lt;no limit&gt;</v>
      </c>
      <c r="AF201" s="174">
        <f t="shared" si="17"/>
        <v>0</v>
      </c>
      <c r="AG201" s="85">
        <f t="shared" si="12"/>
        <v>0</v>
      </c>
      <c r="AH201" s="5"/>
      <c r="AI201" s="5"/>
      <c r="AJ201" s="5"/>
      <c r="AK201" s="5"/>
      <c r="AL201" s="5"/>
      <c r="AM201" s="5"/>
      <c r="AN201" s="5"/>
      <c r="AO201" s="5"/>
      <c r="AP201" s="5"/>
      <c r="AQ201" s="5"/>
      <c r="AR201" s="5"/>
      <c r="AS201" s="5"/>
    </row>
    <row r="202" spans="1:45" s="2" customFormat="1" ht="15">
      <c r="A202" s="391"/>
      <c r="B202" s="392"/>
      <c r="C202" s="393"/>
      <c r="D202" s="393"/>
      <c r="E202" s="393"/>
      <c r="F202" s="393"/>
      <c r="G202" s="393"/>
      <c r="H202" s="394"/>
      <c r="I202" s="394"/>
      <c r="J202" s="394"/>
      <c r="K202" s="394"/>
      <c r="L202" s="394"/>
      <c r="M202" s="394"/>
      <c r="N202" s="313">
        <f>IF(IF(I202&lt;'Checklist Parameters'!$N$22,0,($I202-$L202))&lt;0,0,IF(I202&lt;'Checklist Parameters'!$N$22,0,($I202-$L202)))</f>
        <v>0</v>
      </c>
      <c r="O202" s="394"/>
      <c r="P202" s="395"/>
      <c r="Q202" s="316">
        <f t="shared" si="13"/>
        <v>0</v>
      </c>
      <c r="R202" s="87">
        <f t="shared" si="14"/>
        <v>0</v>
      </c>
      <c r="S202" s="87">
        <f>IF('Checklist Parameters'!$N$60&lt;0.2,0.2,'Checklist Parameters'!$N$60)</f>
        <v>0.7</v>
      </c>
      <c r="T202" s="88">
        <f>IF($O202="",IF('Checklist District ID'!$C$43="Y",MAX($R202:$S202)*$I202,SUM($R202:$S202)*$I202),IF(O202&gt;0,Q202*S202))</f>
        <v>0</v>
      </c>
      <c r="U202" s="88">
        <f>IF(Q202&gt;0,((I202-T202)*'Formula Matrix'!$E$41),0)</f>
        <v>0</v>
      </c>
      <c r="V202" s="88">
        <f t="shared" si="15"/>
        <v>0</v>
      </c>
      <c r="W202" s="88">
        <f>IF(V202&gt;0,(V202*'Checklist Parameters'!$N$35),0)</f>
        <v>0</v>
      </c>
      <c r="X202" s="85">
        <f t="shared" si="16"/>
        <v>0</v>
      </c>
      <c r="Y202" s="85">
        <f>IF('Checklist Parameters'!$N$102&lt;&gt;"",(I202/43560)*'Checklist Parameters'!$N$102,"N/A")</f>
        <v>0</v>
      </c>
      <c r="Z202" s="85" t="str">
        <f>IF('Checklist Parameters'!$N$58&lt;&gt;"",((I202*'Checklist Parameters'!$N$58)*'Checklist Parameters'!$N$35)/1000,"N/A")</f>
        <v>N/A</v>
      </c>
      <c r="AA202" s="85">
        <f>IF('Checklist Parameters'!$N$101&lt;&gt;"",IFERROR(I202/'Checklist Parameters'!$N$101,0),"N/A")</f>
        <v>0</v>
      </c>
      <c r="AB202" s="85" t="str">
        <f>IF('Checklist Parameters'!$N$43&lt;&gt;"",(I202*'Checklist Parameters'!$N$43)/1000,"N/A")</f>
        <v>N/A</v>
      </c>
      <c r="AC202" s="85">
        <f>IF('Checklist Parameters'!$N$16="",$X202,IF(AND('Checklist Parameters'!$N$16&lt;$X202,'Checklist Parameters'!$N$16&gt;=3),'Checklist Parameters'!$N$16,IF(AND('Checklist Parameters'!$N$16&lt;$X202,'Checklist Parameters'!$N$16&lt;3),0,$X202)))</f>
        <v>0</v>
      </c>
      <c r="AD202" s="85" t="str">
        <f>IF(AND(I202&lt;'Checklist Parameters'!$N$22,$I202&lt;&gt;0),"Y","")</f>
        <v/>
      </c>
      <c r="AE202" s="85" t="str">
        <f>IF($AD202="Y",0,IF('Checklist Parameters'!$N$25="","&lt;no limit&gt;",ROUNDDOWN((($I202-'Checklist Parameters'!$N$24)/'Checklist Parameters'!$N$25)+1,0)))</f>
        <v>&lt;no limit&gt;</v>
      </c>
      <c r="AF202" s="174">
        <f t="shared" si="17"/>
        <v>0</v>
      </c>
      <c r="AG202" s="85">
        <f t="shared" si="12"/>
        <v>0</v>
      </c>
      <c r="AH202" s="5"/>
      <c r="AI202" s="5"/>
      <c r="AJ202" s="5"/>
      <c r="AK202" s="5"/>
      <c r="AL202" s="5"/>
      <c r="AM202" s="5"/>
      <c r="AN202" s="5"/>
      <c r="AO202" s="5"/>
      <c r="AP202" s="5"/>
      <c r="AQ202" s="5"/>
      <c r="AR202" s="5"/>
      <c r="AS202" s="5"/>
    </row>
    <row r="203" spans="1:45" s="2" customFormat="1" ht="15">
      <c r="A203" s="391"/>
      <c r="B203" s="392"/>
      <c r="C203" s="393"/>
      <c r="D203" s="393"/>
      <c r="E203" s="393"/>
      <c r="F203" s="393"/>
      <c r="G203" s="393"/>
      <c r="H203" s="394"/>
      <c r="I203" s="394"/>
      <c r="J203" s="394"/>
      <c r="K203" s="394"/>
      <c r="L203" s="394"/>
      <c r="M203" s="394"/>
      <c r="N203" s="313">
        <f>IF(IF(I203&lt;'Checklist Parameters'!$N$22,0,($I203-$L203))&lt;0,0,IF(I203&lt;'Checklist Parameters'!$N$22,0,($I203-$L203)))</f>
        <v>0</v>
      </c>
      <c r="O203" s="394"/>
      <c r="P203" s="395"/>
      <c r="Q203" s="316">
        <f t="shared" si="13"/>
        <v>0</v>
      </c>
      <c r="R203" s="87">
        <f t="shared" si="14"/>
        <v>0</v>
      </c>
      <c r="S203" s="87">
        <f>IF('Checklist Parameters'!$N$60&lt;0.2,0.2,'Checklist Parameters'!$N$60)</f>
        <v>0.7</v>
      </c>
      <c r="T203" s="88">
        <f>IF($O203="",IF('Checklist District ID'!$C$43="Y",MAX($R203:$S203)*$I203,SUM($R203:$S203)*$I203),IF(O203&gt;0,Q203*S203))</f>
        <v>0</v>
      </c>
      <c r="U203" s="88">
        <f>IF(Q203&gt;0,((I203-T203)*'Formula Matrix'!$E$41),0)</f>
        <v>0</v>
      </c>
      <c r="V203" s="88">
        <f t="shared" si="15"/>
        <v>0</v>
      </c>
      <c r="W203" s="88">
        <f>IF(V203&gt;0,(V203*'Checklist Parameters'!$N$35),0)</f>
        <v>0</v>
      </c>
      <c r="X203" s="85">
        <f t="shared" si="16"/>
        <v>0</v>
      </c>
      <c r="Y203" s="85">
        <f>IF('Checklist Parameters'!$N$102&lt;&gt;"",(I203/43560)*'Checklist Parameters'!$N$102,"N/A")</f>
        <v>0</v>
      </c>
      <c r="Z203" s="85" t="str">
        <f>IF('Checklist Parameters'!$N$58&lt;&gt;"",((I203*'Checklist Parameters'!$N$58)*'Checklist Parameters'!$N$35)/1000,"N/A")</f>
        <v>N/A</v>
      </c>
      <c r="AA203" s="85">
        <f>IF('Checklist Parameters'!$N$101&lt;&gt;"",IFERROR(I203/'Checklist Parameters'!$N$101,0),"N/A")</f>
        <v>0</v>
      </c>
      <c r="AB203" s="85" t="str">
        <f>IF('Checklist Parameters'!$N$43&lt;&gt;"",(I203*'Checklist Parameters'!$N$43)/1000,"N/A")</f>
        <v>N/A</v>
      </c>
      <c r="AC203" s="85">
        <f>IF('Checklist Parameters'!$N$16="",$X203,IF(AND('Checklist Parameters'!$N$16&lt;$X203,'Checklist Parameters'!$N$16&gt;=3),'Checklist Parameters'!$N$16,IF(AND('Checklist Parameters'!$N$16&lt;$X203,'Checklist Parameters'!$N$16&lt;3),0,$X203)))</f>
        <v>0</v>
      </c>
      <c r="AD203" s="85" t="str">
        <f>IF(AND(I203&lt;'Checklist Parameters'!$N$22,$I203&lt;&gt;0),"Y","")</f>
        <v/>
      </c>
      <c r="AE203" s="85" t="str">
        <f>IF($AD203="Y",0,IF('Checklist Parameters'!$N$25="","&lt;no limit&gt;",ROUNDDOWN((($I203-'Checklist Parameters'!$N$24)/'Checklist Parameters'!$N$25)+1,0)))</f>
        <v>&lt;no limit&gt;</v>
      </c>
      <c r="AF203" s="174">
        <f t="shared" si="17"/>
        <v>0</v>
      </c>
      <c r="AG203" s="85">
        <f t="shared" si="12"/>
        <v>0</v>
      </c>
      <c r="AH203" s="5"/>
      <c r="AI203" s="5"/>
      <c r="AJ203" s="5"/>
      <c r="AK203" s="5"/>
      <c r="AL203" s="5"/>
      <c r="AM203" s="5"/>
      <c r="AN203" s="5"/>
      <c r="AO203" s="5"/>
      <c r="AP203" s="5"/>
      <c r="AQ203" s="5"/>
      <c r="AR203" s="5"/>
      <c r="AS203" s="5"/>
    </row>
    <row r="204" spans="1:45" s="2" customFormat="1" ht="15">
      <c r="A204" s="391"/>
      <c r="B204" s="392"/>
      <c r="C204" s="393"/>
      <c r="D204" s="393"/>
      <c r="E204" s="393"/>
      <c r="F204" s="393"/>
      <c r="G204" s="393"/>
      <c r="H204" s="394"/>
      <c r="I204" s="394"/>
      <c r="J204" s="394"/>
      <c r="K204" s="394"/>
      <c r="L204" s="394"/>
      <c r="M204" s="394"/>
      <c r="N204" s="313">
        <f>IF(IF(I204&lt;'Checklist Parameters'!$N$22,0,($I204-$L204))&lt;0,0,IF(I204&lt;'Checklist Parameters'!$N$22,0,($I204-$L204)))</f>
        <v>0</v>
      </c>
      <c r="O204" s="394"/>
      <c r="P204" s="395"/>
      <c r="Q204" s="316">
        <f t="shared" si="13"/>
        <v>0</v>
      </c>
      <c r="R204" s="87">
        <f t="shared" si="14"/>
        <v>0</v>
      </c>
      <c r="S204" s="87">
        <f>IF('Checklist Parameters'!$N$60&lt;0.2,0.2,'Checklist Parameters'!$N$60)</f>
        <v>0.7</v>
      </c>
      <c r="T204" s="88">
        <f>IF($O204="",IF('Checklist District ID'!$C$43="Y",MAX($R204:$S204)*$I204,SUM($R204:$S204)*$I204),IF(O204&gt;0,Q204*S204))</f>
        <v>0</v>
      </c>
      <c r="U204" s="88">
        <f>IF(Q204&gt;0,((I204-T204)*'Formula Matrix'!$E$41),0)</f>
        <v>0</v>
      </c>
      <c r="V204" s="88">
        <f t="shared" si="15"/>
        <v>0</v>
      </c>
      <c r="W204" s="88">
        <f>IF(V204&gt;0,(V204*'Checklist Parameters'!$N$35),0)</f>
        <v>0</v>
      </c>
      <c r="X204" s="85">
        <f t="shared" si="16"/>
        <v>0</v>
      </c>
      <c r="Y204" s="85">
        <f>IF('Checklist Parameters'!$N$102&lt;&gt;"",(I204/43560)*'Checklist Parameters'!$N$102,"N/A")</f>
        <v>0</v>
      </c>
      <c r="Z204" s="85" t="str">
        <f>IF('Checklist Parameters'!$N$58&lt;&gt;"",((I204*'Checklist Parameters'!$N$58)*'Checklist Parameters'!$N$35)/1000,"N/A")</f>
        <v>N/A</v>
      </c>
      <c r="AA204" s="85">
        <f>IF('Checklist Parameters'!$N$101&lt;&gt;"",IFERROR(I204/'Checklist Parameters'!$N$101,0),"N/A")</f>
        <v>0</v>
      </c>
      <c r="AB204" s="85" t="str">
        <f>IF('Checklist Parameters'!$N$43&lt;&gt;"",(I204*'Checklist Parameters'!$N$43)/1000,"N/A")</f>
        <v>N/A</v>
      </c>
      <c r="AC204" s="85">
        <f>IF('Checklist Parameters'!$N$16="",$X204,IF(AND('Checklist Parameters'!$N$16&lt;$X204,'Checklist Parameters'!$N$16&gt;=3),'Checklist Parameters'!$N$16,IF(AND('Checklist Parameters'!$N$16&lt;$X204,'Checklist Parameters'!$N$16&lt;3),0,$X204)))</f>
        <v>0</v>
      </c>
      <c r="AD204" s="85" t="str">
        <f>IF(AND(I204&lt;'Checklist Parameters'!$N$22,$I204&lt;&gt;0),"Y","")</f>
        <v/>
      </c>
      <c r="AE204" s="85" t="str">
        <f>IF($AD204="Y",0,IF('Checklist Parameters'!$N$25="","&lt;no limit&gt;",ROUNDDOWN((($I204-'Checklist Parameters'!$N$24)/'Checklist Parameters'!$N$25)+1,0)))</f>
        <v>&lt;no limit&gt;</v>
      </c>
      <c r="AF204" s="174">
        <f t="shared" si="17"/>
        <v>0</v>
      </c>
      <c r="AG204" s="85">
        <f t="shared" si="12"/>
        <v>0</v>
      </c>
      <c r="AH204" s="5"/>
      <c r="AI204" s="5"/>
      <c r="AJ204" s="5"/>
      <c r="AK204" s="5"/>
      <c r="AL204" s="5"/>
      <c r="AM204" s="5"/>
      <c r="AN204" s="5"/>
      <c r="AO204" s="5"/>
      <c r="AP204" s="5"/>
      <c r="AQ204" s="5"/>
      <c r="AR204" s="5"/>
      <c r="AS204" s="5"/>
    </row>
    <row r="205" spans="1:45" s="2" customFormat="1" ht="15">
      <c r="A205" s="391"/>
      <c r="B205" s="392"/>
      <c r="C205" s="393"/>
      <c r="D205" s="393"/>
      <c r="E205" s="393"/>
      <c r="F205" s="393"/>
      <c r="G205" s="393"/>
      <c r="H205" s="394"/>
      <c r="I205" s="394"/>
      <c r="J205" s="394"/>
      <c r="K205" s="394"/>
      <c r="L205" s="394"/>
      <c r="M205" s="394"/>
      <c r="N205" s="313">
        <f>IF(IF(I205&lt;'Checklist Parameters'!$N$22,0,($I205-$L205))&lt;0,0,IF(I205&lt;'Checklist Parameters'!$N$22,0,($I205-$L205)))</f>
        <v>0</v>
      </c>
      <c r="O205" s="394"/>
      <c r="P205" s="395"/>
      <c r="Q205" s="316">
        <f t="shared" si="13"/>
        <v>0</v>
      </c>
      <c r="R205" s="87">
        <f t="shared" si="14"/>
        <v>0</v>
      </c>
      <c r="S205" s="87">
        <f>IF('Checklist Parameters'!$N$60&lt;0.2,0.2,'Checklist Parameters'!$N$60)</f>
        <v>0.7</v>
      </c>
      <c r="T205" s="88">
        <f>IF($O205="",IF('Checklist District ID'!$C$43="Y",MAX($R205:$S205)*$I205,SUM($R205:$S205)*$I205),IF(O205&gt;0,Q205*S205))</f>
        <v>0</v>
      </c>
      <c r="U205" s="88">
        <f>IF(Q205&gt;0,((I205-T205)*'Formula Matrix'!$E$41),0)</f>
        <v>0</v>
      </c>
      <c r="V205" s="88">
        <f t="shared" si="15"/>
        <v>0</v>
      </c>
      <c r="W205" s="88">
        <f>IF(V205&gt;0,(V205*'Checklist Parameters'!$N$35),0)</f>
        <v>0</v>
      </c>
      <c r="X205" s="85">
        <f t="shared" si="16"/>
        <v>0</v>
      </c>
      <c r="Y205" s="85">
        <f>IF('Checklist Parameters'!$N$102&lt;&gt;"",(I205/43560)*'Checklist Parameters'!$N$102,"N/A")</f>
        <v>0</v>
      </c>
      <c r="Z205" s="85" t="str">
        <f>IF('Checklist Parameters'!$N$58&lt;&gt;"",((I205*'Checklist Parameters'!$N$58)*'Checklist Parameters'!$N$35)/1000,"N/A")</f>
        <v>N/A</v>
      </c>
      <c r="AA205" s="85">
        <f>IF('Checklist Parameters'!$N$101&lt;&gt;"",IFERROR(I205/'Checklist Parameters'!$N$101,0),"N/A")</f>
        <v>0</v>
      </c>
      <c r="AB205" s="85" t="str">
        <f>IF('Checklist Parameters'!$N$43&lt;&gt;"",(I205*'Checklist Parameters'!$N$43)/1000,"N/A")</f>
        <v>N/A</v>
      </c>
      <c r="AC205" s="85">
        <f>IF('Checklist Parameters'!$N$16="",$X205,IF(AND('Checklist Parameters'!$N$16&lt;$X205,'Checklist Parameters'!$N$16&gt;=3),'Checklist Parameters'!$N$16,IF(AND('Checklist Parameters'!$N$16&lt;$X205,'Checklist Parameters'!$N$16&lt;3),0,$X205)))</f>
        <v>0</v>
      </c>
      <c r="AD205" s="85" t="str">
        <f>IF(AND(I205&lt;'Checklist Parameters'!$N$22,$I205&lt;&gt;0),"Y","")</f>
        <v/>
      </c>
      <c r="AE205" s="85" t="str">
        <f>IF($AD205="Y",0,IF('Checklist Parameters'!$N$25="","&lt;no limit&gt;",ROUNDDOWN((($I205-'Checklist Parameters'!$N$24)/'Checklist Parameters'!$N$25)+1,0)))</f>
        <v>&lt;no limit&gt;</v>
      </c>
      <c r="AF205" s="174">
        <f t="shared" si="17"/>
        <v>0</v>
      </c>
      <c r="AG205" s="85">
        <f t="shared" si="12"/>
        <v>0</v>
      </c>
      <c r="AH205" s="5"/>
      <c r="AI205" s="5"/>
      <c r="AJ205" s="5"/>
      <c r="AK205" s="5"/>
      <c r="AL205" s="5"/>
      <c r="AM205" s="5"/>
      <c r="AN205" s="5"/>
      <c r="AO205" s="5"/>
      <c r="AP205" s="5"/>
      <c r="AQ205" s="5"/>
      <c r="AR205" s="5"/>
      <c r="AS205" s="5"/>
    </row>
    <row r="206" spans="1:45" s="2" customFormat="1" ht="15">
      <c r="A206" s="391"/>
      <c r="B206" s="392"/>
      <c r="C206" s="393"/>
      <c r="D206" s="393"/>
      <c r="E206" s="393"/>
      <c r="F206" s="393"/>
      <c r="G206" s="393"/>
      <c r="H206" s="394"/>
      <c r="I206" s="394"/>
      <c r="J206" s="394"/>
      <c r="K206" s="394"/>
      <c r="L206" s="394"/>
      <c r="M206" s="394"/>
      <c r="N206" s="313">
        <f>IF(IF(I206&lt;'Checklist Parameters'!$N$22,0,($I206-$L206))&lt;0,0,IF(I206&lt;'Checklist Parameters'!$N$22,0,($I206-$L206)))</f>
        <v>0</v>
      </c>
      <c r="O206" s="394"/>
      <c r="P206" s="395"/>
      <c r="Q206" s="316">
        <f t="shared" si="13"/>
        <v>0</v>
      </c>
      <c r="R206" s="87">
        <f t="shared" si="14"/>
        <v>0</v>
      </c>
      <c r="S206" s="87">
        <f>IF('Checklist Parameters'!$N$60&lt;0.2,0.2,'Checklist Parameters'!$N$60)</f>
        <v>0.7</v>
      </c>
      <c r="T206" s="88">
        <f>IF($O206="",IF('Checklist District ID'!$C$43="Y",MAX($R206:$S206)*$I206,SUM($R206:$S206)*$I206),IF(O206&gt;0,Q206*S206))</f>
        <v>0</v>
      </c>
      <c r="U206" s="88">
        <f>IF(Q206&gt;0,((I206-T206)*'Formula Matrix'!$E$41),0)</f>
        <v>0</v>
      </c>
      <c r="V206" s="88">
        <f t="shared" si="15"/>
        <v>0</v>
      </c>
      <c r="W206" s="88">
        <f>IF(V206&gt;0,(V206*'Checklist Parameters'!$N$35),0)</f>
        <v>0</v>
      </c>
      <c r="X206" s="85">
        <f t="shared" si="16"/>
        <v>0</v>
      </c>
      <c r="Y206" s="85">
        <f>IF('Checklist Parameters'!$N$102&lt;&gt;"",(I206/43560)*'Checklist Parameters'!$N$102,"N/A")</f>
        <v>0</v>
      </c>
      <c r="Z206" s="85" t="str">
        <f>IF('Checklist Parameters'!$N$58&lt;&gt;"",((I206*'Checklist Parameters'!$N$58)*'Checklist Parameters'!$N$35)/1000,"N/A")</f>
        <v>N/A</v>
      </c>
      <c r="AA206" s="85">
        <f>IF('Checklist Parameters'!$N$101&lt;&gt;"",IFERROR(I206/'Checklist Parameters'!$N$101,0),"N/A")</f>
        <v>0</v>
      </c>
      <c r="AB206" s="85" t="str">
        <f>IF('Checklist Parameters'!$N$43&lt;&gt;"",(I206*'Checklist Parameters'!$N$43)/1000,"N/A")</f>
        <v>N/A</v>
      </c>
      <c r="AC206" s="85">
        <f>IF('Checklist Parameters'!$N$16="",$X206,IF(AND('Checklist Parameters'!$N$16&lt;$X206,'Checklist Parameters'!$N$16&gt;=3),'Checklist Parameters'!$N$16,IF(AND('Checklist Parameters'!$N$16&lt;$X206,'Checklist Parameters'!$N$16&lt;3),0,$X206)))</f>
        <v>0</v>
      </c>
      <c r="AD206" s="85" t="str">
        <f>IF(AND(I206&lt;'Checklist Parameters'!$N$22,$I206&lt;&gt;0),"Y","")</f>
        <v/>
      </c>
      <c r="AE206" s="85" t="str">
        <f>IF($AD206="Y",0,IF('Checklist Parameters'!$N$25="","&lt;no limit&gt;",ROUNDDOWN((($I206-'Checklist Parameters'!$N$24)/'Checklist Parameters'!$N$25)+1,0)))</f>
        <v>&lt;no limit&gt;</v>
      </c>
      <c r="AF206" s="174">
        <f t="shared" si="17"/>
        <v>0</v>
      </c>
      <c r="AG206" s="85">
        <f t="shared" si="12"/>
        <v>0</v>
      </c>
      <c r="AH206" s="5"/>
      <c r="AI206" s="5"/>
      <c r="AJ206" s="5"/>
      <c r="AK206" s="5"/>
      <c r="AL206" s="5"/>
      <c r="AM206" s="5"/>
      <c r="AN206" s="5"/>
      <c r="AO206" s="5"/>
      <c r="AP206" s="5"/>
      <c r="AQ206" s="5"/>
      <c r="AR206" s="5"/>
      <c r="AS206" s="5"/>
    </row>
    <row r="207" spans="1:45" s="2" customFormat="1" ht="15">
      <c r="A207" s="391"/>
      <c r="B207" s="392"/>
      <c r="C207" s="393"/>
      <c r="D207" s="393"/>
      <c r="E207" s="393"/>
      <c r="F207" s="393"/>
      <c r="G207" s="393"/>
      <c r="H207" s="394"/>
      <c r="I207" s="394"/>
      <c r="J207" s="394"/>
      <c r="K207" s="394"/>
      <c r="L207" s="394"/>
      <c r="M207" s="394"/>
      <c r="N207" s="313">
        <f>IF(IF(I207&lt;'Checklist Parameters'!$N$22,0,($I207-$L207))&lt;0,0,IF(I207&lt;'Checklist Parameters'!$N$22,0,($I207-$L207)))</f>
        <v>0</v>
      </c>
      <c r="O207" s="394"/>
      <c r="P207" s="395"/>
      <c r="Q207" s="316">
        <f t="shared" si="13"/>
        <v>0</v>
      </c>
      <c r="R207" s="87">
        <f t="shared" si="14"/>
        <v>0</v>
      </c>
      <c r="S207" s="87">
        <f>IF('Checklist Parameters'!$N$60&lt;0.2,0.2,'Checklist Parameters'!$N$60)</f>
        <v>0.7</v>
      </c>
      <c r="T207" s="88">
        <f>IF($O207="",IF('Checklist District ID'!$C$43="Y",MAX($R207:$S207)*$I207,SUM($R207:$S207)*$I207),IF(O207&gt;0,Q207*S207))</f>
        <v>0</v>
      </c>
      <c r="U207" s="88">
        <f>IF(Q207&gt;0,((I207-T207)*'Formula Matrix'!$E$41),0)</f>
        <v>0</v>
      </c>
      <c r="V207" s="88">
        <f t="shared" si="15"/>
        <v>0</v>
      </c>
      <c r="W207" s="88">
        <f>IF(V207&gt;0,(V207*'Checklist Parameters'!$N$35),0)</f>
        <v>0</v>
      </c>
      <c r="X207" s="85">
        <f t="shared" si="16"/>
        <v>0</v>
      </c>
      <c r="Y207" s="85">
        <f>IF('Checklist Parameters'!$N$102&lt;&gt;"",(I207/43560)*'Checklist Parameters'!$N$102,"N/A")</f>
        <v>0</v>
      </c>
      <c r="Z207" s="85" t="str">
        <f>IF('Checklist Parameters'!$N$58&lt;&gt;"",((I207*'Checklist Parameters'!$N$58)*'Checklist Parameters'!$N$35)/1000,"N/A")</f>
        <v>N/A</v>
      </c>
      <c r="AA207" s="85">
        <f>IF('Checklist Parameters'!$N$101&lt;&gt;"",IFERROR(I207/'Checklist Parameters'!$N$101,0),"N/A")</f>
        <v>0</v>
      </c>
      <c r="AB207" s="85" t="str">
        <f>IF('Checklist Parameters'!$N$43&lt;&gt;"",(I207*'Checklist Parameters'!$N$43)/1000,"N/A")</f>
        <v>N/A</v>
      </c>
      <c r="AC207" s="85">
        <f>IF('Checklist Parameters'!$N$16="",$X207,IF(AND('Checklist Parameters'!$N$16&lt;$X207,'Checklist Parameters'!$N$16&gt;=3),'Checklist Parameters'!$N$16,IF(AND('Checklist Parameters'!$N$16&lt;$X207,'Checklist Parameters'!$N$16&lt;3),0,$X207)))</f>
        <v>0</v>
      </c>
      <c r="AD207" s="85" t="str">
        <f>IF(AND(I207&lt;'Checklist Parameters'!$N$22,$I207&lt;&gt;0),"Y","")</f>
        <v/>
      </c>
      <c r="AE207" s="85" t="str">
        <f>IF($AD207="Y",0,IF('Checklist Parameters'!$N$25="","&lt;no limit&gt;",ROUNDDOWN((($I207-'Checklist Parameters'!$N$24)/'Checklist Parameters'!$N$25)+1,0)))</f>
        <v>&lt;no limit&gt;</v>
      </c>
      <c r="AF207" s="174">
        <f t="shared" si="17"/>
        <v>0</v>
      </c>
      <c r="AG207" s="85">
        <f t="shared" si="12"/>
        <v>0</v>
      </c>
      <c r="AH207" s="5"/>
      <c r="AI207" s="5"/>
      <c r="AJ207" s="5"/>
      <c r="AK207" s="5"/>
      <c r="AL207" s="5"/>
      <c r="AM207" s="5"/>
      <c r="AN207" s="5"/>
      <c r="AO207" s="5"/>
      <c r="AP207" s="5"/>
      <c r="AQ207" s="5"/>
      <c r="AR207" s="5"/>
      <c r="AS207" s="5"/>
    </row>
    <row r="208" spans="1:45" s="2" customFormat="1" ht="15">
      <c r="A208" s="391"/>
      <c r="B208" s="392"/>
      <c r="C208" s="393"/>
      <c r="D208" s="393"/>
      <c r="E208" s="393"/>
      <c r="F208" s="393"/>
      <c r="G208" s="393"/>
      <c r="H208" s="394"/>
      <c r="I208" s="394"/>
      <c r="J208" s="394"/>
      <c r="K208" s="394"/>
      <c r="L208" s="394"/>
      <c r="M208" s="394"/>
      <c r="N208" s="313">
        <f>IF(IF(I208&lt;'Checklist Parameters'!$N$22,0,($I208-$L208))&lt;0,0,IF(I208&lt;'Checklist Parameters'!$N$22,0,($I208-$L208)))</f>
        <v>0</v>
      </c>
      <c r="O208" s="394"/>
      <c r="P208" s="395"/>
      <c r="Q208" s="316">
        <f t="shared" si="13"/>
        <v>0</v>
      </c>
      <c r="R208" s="87">
        <f t="shared" si="14"/>
        <v>0</v>
      </c>
      <c r="S208" s="87">
        <f>IF('Checklist Parameters'!$N$60&lt;0.2,0.2,'Checklist Parameters'!$N$60)</f>
        <v>0.7</v>
      </c>
      <c r="T208" s="88">
        <f>IF($O208="",IF('Checklist District ID'!$C$43="Y",MAX($R208:$S208)*$I208,SUM($R208:$S208)*$I208),IF(O208&gt;0,Q208*S208))</f>
        <v>0</v>
      </c>
      <c r="U208" s="88">
        <f>IF(Q208&gt;0,((I208-T208)*'Formula Matrix'!$E$41),0)</f>
        <v>0</v>
      </c>
      <c r="V208" s="88">
        <f t="shared" si="15"/>
        <v>0</v>
      </c>
      <c r="W208" s="88">
        <f>IF(V208&gt;0,(V208*'Checklist Parameters'!$N$35),0)</f>
        <v>0</v>
      </c>
      <c r="X208" s="85">
        <f t="shared" si="16"/>
        <v>0</v>
      </c>
      <c r="Y208" s="85">
        <f>IF('Checklist Parameters'!$N$102&lt;&gt;"",(I208/43560)*'Checklist Parameters'!$N$102,"N/A")</f>
        <v>0</v>
      </c>
      <c r="Z208" s="85" t="str">
        <f>IF('Checklist Parameters'!$N$58&lt;&gt;"",((I208*'Checklist Parameters'!$N$58)*'Checklist Parameters'!$N$35)/1000,"N/A")</f>
        <v>N/A</v>
      </c>
      <c r="AA208" s="85">
        <f>IF('Checklist Parameters'!$N$101&lt;&gt;"",IFERROR(I208/'Checklist Parameters'!$N$101,0),"N/A")</f>
        <v>0</v>
      </c>
      <c r="AB208" s="85" t="str">
        <f>IF('Checklist Parameters'!$N$43&lt;&gt;"",(I208*'Checklist Parameters'!$N$43)/1000,"N/A")</f>
        <v>N/A</v>
      </c>
      <c r="AC208" s="85">
        <f>IF('Checklist Parameters'!$N$16="",$X208,IF(AND('Checklist Parameters'!$N$16&lt;$X208,'Checklist Parameters'!$N$16&gt;=3),'Checklist Parameters'!$N$16,IF(AND('Checklist Parameters'!$N$16&lt;$X208,'Checklist Parameters'!$N$16&lt;3),0,$X208)))</f>
        <v>0</v>
      </c>
      <c r="AD208" s="85" t="str">
        <f>IF(AND(I208&lt;'Checklist Parameters'!$N$22,$I208&lt;&gt;0),"Y","")</f>
        <v/>
      </c>
      <c r="AE208" s="85" t="str">
        <f>IF($AD208="Y",0,IF('Checklist Parameters'!$N$25="","&lt;no limit&gt;",ROUNDDOWN((($I208-'Checklist Parameters'!$N$24)/'Checklist Parameters'!$N$25)+1,0)))</f>
        <v>&lt;no limit&gt;</v>
      </c>
      <c r="AF208" s="174">
        <f t="shared" si="17"/>
        <v>0</v>
      </c>
      <c r="AG208" s="85">
        <f t="shared" si="12"/>
        <v>0</v>
      </c>
      <c r="AH208" s="5"/>
      <c r="AI208" s="5"/>
      <c r="AJ208" s="5"/>
      <c r="AK208" s="5"/>
      <c r="AL208" s="5"/>
      <c r="AM208" s="5"/>
      <c r="AN208" s="5"/>
      <c r="AO208" s="5"/>
      <c r="AP208" s="5"/>
      <c r="AQ208" s="5"/>
      <c r="AR208" s="5"/>
      <c r="AS208" s="5"/>
    </row>
    <row r="209" spans="1:45" s="2" customFormat="1" ht="15">
      <c r="A209" s="391"/>
      <c r="B209" s="392"/>
      <c r="C209" s="393"/>
      <c r="D209" s="393"/>
      <c r="E209" s="393"/>
      <c r="F209" s="393"/>
      <c r="G209" s="393"/>
      <c r="H209" s="394"/>
      <c r="I209" s="394"/>
      <c r="J209" s="394"/>
      <c r="K209" s="394"/>
      <c r="L209" s="394"/>
      <c r="M209" s="394"/>
      <c r="N209" s="313">
        <f>IF(IF(I209&lt;'Checklist Parameters'!$N$22,0,($I209-$L209))&lt;0,0,IF(I209&lt;'Checklist Parameters'!$N$22,0,($I209-$L209)))</f>
        <v>0</v>
      </c>
      <c r="O209" s="394"/>
      <c r="P209" s="395"/>
      <c r="Q209" s="316">
        <f t="shared" si="13"/>
        <v>0</v>
      </c>
      <c r="R209" s="87">
        <f t="shared" si="14"/>
        <v>0</v>
      </c>
      <c r="S209" s="87">
        <f>IF('Checklist Parameters'!$N$60&lt;0.2,0.2,'Checklist Parameters'!$N$60)</f>
        <v>0.7</v>
      </c>
      <c r="T209" s="88">
        <f>IF($O209="",IF('Checklist District ID'!$C$43="Y",MAX($R209:$S209)*$I209,SUM($R209:$S209)*$I209),IF(O209&gt;0,Q209*S209))</f>
        <v>0</v>
      </c>
      <c r="U209" s="88">
        <f>IF(Q209&gt;0,((I209-T209)*'Formula Matrix'!$E$41),0)</f>
        <v>0</v>
      </c>
      <c r="V209" s="88">
        <f t="shared" si="15"/>
        <v>0</v>
      </c>
      <c r="W209" s="88">
        <f>IF(V209&gt;0,(V209*'Checklist Parameters'!$N$35),0)</f>
        <v>0</v>
      </c>
      <c r="X209" s="85">
        <f t="shared" si="16"/>
        <v>0</v>
      </c>
      <c r="Y209" s="85">
        <f>IF('Checklist Parameters'!$N$102&lt;&gt;"",(I209/43560)*'Checklist Parameters'!$N$102,"N/A")</f>
        <v>0</v>
      </c>
      <c r="Z209" s="85" t="str">
        <f>IF('Checklist Parameters'!$N$58&lt;&gt;"",((I209*'Checklist Parameters'!$N$58)*'Checklist Parameters'!$N$35)/1000,"N/A")</f>
        <v>N/A</v>
      </c>
      <c r="AA209" s="85">
        <f>IF('Checklist Parameters'!$N$101&lt;&gt;"",IFERROR(I209/'Checklist Parameters'!$N$101,0),"N/A")</f>
        <v>0</v>
      </c>
      <c r="AB209" s="85" t="str">
        <f>IF('Checklist Parameters'!$N$43&lt;&gt;"",(I209*'Checklist Parameters'!$N$43)/1000,"N/A")</f>
        <v>N/A</v>
      </c>
      <c r="AC209" s="85">
        <f>IF('Checklist Parameters'!$N$16="",$X209,IF(AND('Checklist Parameters'!$N$16&lt;$X209,'Checklist Parameters'!$N$16&gt;=3),'Checklist Parameters'!$N$16,IF(AND('Checklist Parameters'!$N$16&lt;$X209,'Checklist Parameters'!$N$16&lt;3),0,$X209)))</f>
        <v>0</v>
      </c>
      <c r="AD209" s="85" t="str">
        <f>IF(AND(I209&lt;'Checklist Parameters'!$N$22,$I209&lt;&gt;0),"Y","")</f>
        <v/>
      </c>
      <c r="AE209" s="85" t="str">
        <f>IF($AD209="Y",0,IF('Checklist Parameters'!$N$25="","&lt;no limit&gt;",ROUNDDOWN((($I209-'Checklist Parameters'!$N$24)/'Checklist Parameters'!$N$25)+1,0)))</f>
        <v>&lt;no limit&gt;</v>
      </c>
      <c r="AF209" s="174">
        <f t="shared" si="17"/>
        <v>0</v>
      </c>
      <c r="AG209" s="85">
        <f t="shared" si="12"/>
        <v>0</v>
      </c>
      <c r="AH209" s="5"/>
      <c r="AI209" s="5"/>
      <c r="AJ209" s="5"/>
      <c r="AK209" s="5"/>
      <c r="AL209" s="5"/>
      <c r="AM209" s="5"/>
      <c r="AN209" s="5"/>
      <c r="AO209" s="5"/>
      <c r="AP209" s="5"/>
      <c r="AQ209" s="5"/>
      <c r="AR209" s="5"/>
      <c r="AS209" s="5"/>
    </row>
    <row r="210" spans="1:45" s="2" customFormat="1" ht="15">
      <c r="A210" s="391"/>
      <c r="B210" s="392"/>
      <c r="C210" s="393"/>
      <c r="D210" s="393"/>
      <c r="E210" s="393"/>
      <c r="F210" s="393"/>
      <c r="G210" s="393"/>
      <c r="H210" s="394"/>
      <c r="I210" s="394"/>
      <c r="J210" s="394"/>
      <c r="K210" s="394"/>
      <c r="L210" s="394"/>
      <c r="M210" s="394"/>
      <c r="N210" s="313">
        <f>IF(IF(I210&lt;'Checklist Parameters'!$N$22,0,($I210-$L210))&lt;0,0,IF(I210&lt;'Checklist Parameters'!$N$22,0,($I210-$L210)))</f>
        <v>0</v>
      </c>
      <c r="O210" s="394"/>
      <c r="P210" s="395"/>
      <c r="Q210" s="316">
        <f t="shared" si="13"/>
        <v>0</v>
      </c>
      <c r="R210" s="87">
        <f t="shared" si="14"/>
        <v>0</v>
      </c>
      <c r="S210" s="87">
        <f>IF('Checklist Parameters'!$N$60&lt;0.2,0.2,'Checklist Parameters'!$N$60)</f>
        <v>0.7</v>
      </c>
      <c r="T210" s="88">
        <f>IF($O210="",IF('Checklist District ID'!$C$43="Y",MAX($R210:$S210)*$I210,SUM($R210:$S210)*$I210),IF(O210&gt;0,Q210*S210))</f>
        <v>0</v>
      </c>
      <c r="U210" s="88">
        <f>IF(Q210&gt;0,((I210-T210)*'Formula Matrix'!$E$41),0)</f>
        <v>0</v>
      </c>
      <c r="V210" s="88">
        <f t="shared" si="15"/>
        <v>0</v>
      </c>
      <c r="W210" s="88">
        <f>IF(V210&gt;0,(V210*'Checklist Parameters'!$N$35),0)</f>
        <v>0</v>
      </c>
      <c r="X210" s="85">
        <f t="shared" si="16"/>
        <v>0</v>
      </c>
      <c r="Y210" s="85">
        <f>IF('Checklist Parameters'!$N$102&lt;&gt;"",(I210/43560)*'Checklist Parameters'!$N$102,"N/A")</f>
        <v>0</v>
      </c>
      <c r="Z210" s="85" t="str">
        <f>IF('Checklist Parameters'!$N$58&lt;&gt;"",((I210*'Checklist Parameters'!$N$58)*'Checklist Parameters'!$N$35)/1000,"N/A")</f>
        <v>N/A</v>
      </c>
      <c r="AA210" s="85">
        <f>IF('Checklist Parameters'!$N$101&lt;&gt;"",IFERROR(I210/'Checklist Parameters'!$N$101,0),"N/A")</f>
        <v>0</v>
      </c>
      <c r="AB210" s="85" t="str">
        <f>IF('Checklist Parameters'!$N$43&lt;&gt;"",(I210*'Checklist Parameters'!$N$43)/1000,"N/A")</f>
        <v>N/A</v>
      </c>
      <c r="AC210" s="85">
        <f>IF('Checklist Parameters'!$N$16="",$X210,IF(AND('Checklist Parameters'!$N$16&lt;$X210,'Checklist Parameters'!$N$16&gt;=3),'Checklist Parameters'!$N$16,IF(AND('Checklist Parameters'!$N$16&lt;$X210,'Checklist Parameters'!$N$16&lt;3),0,$X210)))</f>
        <v>0</v>
      </c>
      <c r="AD210" s="85" t="str">
        <f>IF(AND(I210&lt;'Checklist Parameters'!$N$22,$I210&lt;&gt;0),"Y","")</f>
        <v/>
      </c>
      <c r="AE210" s="85" t="str">
        <f>IF($AD210="Y",0,IF('Checklist Parameters'!$N$25="","&lt;no limit&gt;",ROUNDDOWN((($I210-'Checklist Parameters'!$N$24)/'Checklist Parameters'!$N$25)+1,0)))</f>
        <v>&lt;no limit&gt;</v>
      </c>
      <c r="AF210" s="174">
        <f t="shared" si="17"/>
        <v>0</v>
      </c>
      <c r="AG210" s="85">
        <f t="shared" si="12"/>
        <v>0</v>
      </c>
      <c r="AH210" s="5"/>
      <c r="AI210" s="5"/>
      <c r="AJ210" s="5"/>
      <c r="AK210" s="5"/>
      <c r="AL210" s="5"/>
      <c r="AM210" s="5"/>
      <c r="AN210" s="5"/>
      <c r="AO210" s="5"/>
      <c r="AP210" s="5"/>
      <c r="AQ210" s="5"/>
      <c r="AR210" s="5"/>
      <c r="AS210" s="5"/>
    </row>
    <row r="211" spans="1:45" s="2" customFormat="1" ht="15">
      <c r="A211" s="391"/>
      <c r="B211" s="392"/>
      <c r="C211" s="393"/>
      <c r="D211" s="393"/>
      <c r="E211" s="393"/>
      <c r="F211" s="393"/>
      <c r="G211" s="393"/>
      <c r="H211" s="394"/>
      <c r="I211" s="394"/>
      <c r="J211" s="394"/>
      <c r="K211" s="394"/>
      <c r="L211" s="394"/>
      <c r="M211" s="394"/>
      <c r="N211" s="313">
        <f>IF(IF(I211&lt;'Checklist Parameters'!$N$22,0,($I211-$L211))&lt;0,0,IF(I211&lt;'Checklist Parameters'!$N$22,0,($I211-$L211)))</f>
        <v>0</v>
      </c>
      <c r="O211" s="394"/>
      <c r="P211" s="395"/>
      <c r="Q211" s="316">
        <f t="shared" si="13"/>
        <v>0</v>
      </c>
      <c r="R211" s="87">
        <f t="shared" si="14"/>
        <v>0</v>
      </c>
      <c r="S211" s="87">
        <f>IF('Checklist Parameters'!$N$60&lt;0.2,0.2,'Checklist Parameters'!$N$60)</f>
        <v>0.7</v>
      </c>
      <c r="T211" s="88">
        <f>IF($O211="",IF('Checklist District ID'!$C$43="Y",MAX($R211:$S211)*$I211,SUM($R211:$S211)*$I211),IF(O211&gt;0,Q211*S211))</f>
        <v>0</v>
      </c>
      <c r="U211" s="88">
        <f>IF(Q211&gt;0,((I211-T211)*'Formula Matrix'!$E$41),0)</f>
        <v>0</v>
      </c>
      <c r="V211" s="88">
        <f t="shared" si="15"/>
        <v>0</v>
      </c>
      <c r="W211" s="88">
        <f>IF(V211&gt;0,(V211*'Checklist Parameters'!$N$35),0)</f>
        <v>0</v>
      </c>
      <c r="X211" s="85">
        <f t="shared" si="16"/>
        <v>0</v>
      </c>
      <c r="Y211" s="85">
        <f>IF('Checklist Parameters'!$N$102&lt;&gt;"",(I211/43560)*'Checklist Parameters'!$N$102,"N/A")</f>
        <v>0</v>
      </c>
      <c r="Z211" s="85" t="str">
        <f>IF('Checklist Parameters'!$N$58&lt;&gt;"",((I211*'Checklist Parameters'!$N$58)*'Checklist Parameters'!$N$35)/1000,"N/A")</f>
        <v>N/A</v>
      </c>
      <c r="AA211" s="85">
        <f>IF('Checklist Parameters'!$N$101&lt;&gt;"",IFERROR(I211/'Checklist Parameters'!$N$101,0),"N/A")</f>
        <v>0</v>
      </c>
      <c r="AB211" s="85" t="str">
        <f>IF('Checklist Parameters'!$N$43&lt;&gt;"",(I211*'Checklist Parameters'!$N$43)/1000,"N/A")</f>
        <v>N/A</v>
      </c>
      <c r="AC211" s="85">
        <f>IF('Checklist Parameters'!$N$16="",$X211,IF(AND('Checklist Parameters'!$N$16&lt;$X211,'Checklist Parameters'!$N$16&gt;=3),'Checklist Parameters'!$N$16,IF(AND('Checklist Parameters'!$N$16&lt;$X211,'Checklist Parameters'!$N$16&lt;3),0,$X211)))</f>
        <v>0</v>
      </c>
      <c r="AD211" s="85" t="str">
        <f>IF(AND(I211&lt;'Checklist Parameters'!$N$22,$I211&lt;&gt;0),"Y","")</f>
        <v/>
      </c>
      <c r="AE211" s="85" t="str">
        <f>IF($AD211="Y",0,IF('Checklist Parameters'!$N$25="","&lt;no limit&gt;",ROUNDDOWN((($I211-'Checklist Parameters'!$N$24)/'Checklist Parameters'!$N$25)+1,0)))</f>
        <v>&lt;no limit&gt;</v>
      </c>
      <c r="AF211" s="174">
        <f t="shared" si="17"/>
        <v>0</v>
      </c>
      <c r="AG211" s="85">
        <f t="shared" si="12"/>
        <v>0</v>
      </c>
      <c r="AH211" s="5"/>
      <c r="AI211" s="5"/>
      <c r="AJ211" s="5"/>
      <c r="AK211" s="5"/>
      <c r="AL211" s="5"/>
      <c r="AM211" s="5"/>
      <c r="AN211" s="5"/>
      <c r="AO211" s="5"/>
      <c r="AP211" s="5"/>
      <c r="AQ211" s="5"/>
      <c r="AR211" s="5"/>
      <c r="AS211" s="5"/>
    </row>
    <row r="212" spans="1:45" s="2" customFormat="1" ht="15">
      <c r="A212" s="391"/>
      <c r="B212" s="392"/>
      <c r="C212" s="393"/>
      <c r="D212" s="393"/>
      <c r="E212" s="393"/>
      <c r="F212" s="393"/>
      <c r="G212" s="393"/>
      <c r="H212" s="394"/>
      <c r="I212" s="394"/>
      <c r="J212" s="394"/>
      <c r="K212" s="394"/>
      <c r="L212" s="394"/>
      <c r="M212" s="394"/>
      <c r="N212" s="313">
        <f>IF(IF(I212&lt;'Checklist Parameters'!$N$22,0,($I212-$L212))&lt;0,0,IF(I212&lt;'Checklist Parameters'!$N$22,0,($I212-$L212)))</f>
        <v>0</v>
      </c>
      <c r="O212" s="394"/>
      <c r="P212" s="395"/>
      <c r="Q212" s="316">
        <f t="shared" si="13"/>
        <v>0</v>
      </c>
      <c r="R212" s="87">
        <f t="shared" si="14"/>
        <v>0</v>
      </c>
      <c r="S212" s="87">
        <f>IF('Checklist Parameters'!$N$60&lt;0.2,0.2,'Checklist Parameters'!$N$60)</f>
        <v>0.7</v>
      </c>
      <c r="T212" s="88">
        <f>IF($O212="",IF('Checklist District ID'!$C$43="Y",MAX($R212:$S212)*$I212,SUM($R212:$S212)*$I212),IF(O212&gt;0,Q212*S212))</f>
        <v>0</v>
      </c>
      <c r="U212" s="88">
        <f>IF(Q212&gt;0,((I212-T212)*'Formula Matrix'!$E$41),0)</f>
        <v>0</v>
      </c>
      <c r="V212" s="88">
        <f t="shared" si="15"/>
        <v>0</v>
      </c>
      <c r="W212" s="88">
        <f>IF(V212&gt;0,(V212*'Checklist Parameters'!$N$35),0)</f>
        <v>0</v>
      </c>
      <c r="X212" s="85">
        <f t="shared" si="16"/>
        <v>0</v>
      </c>
      <c r="Y212" s="85">
        <f>IF('Checklist Parameters'!$N$102&lt;&gt;"",(I212/43560)*'Checklist Parameters'!$N$102,"N/A")</f>
        <v>0</v>
      </c>
      <c r="Z212" s="85" t="str">
        <f>IF('Checklist Parameters'!$N$58&lt;&gt;"",((I212*'Checklist Parameters'!$N$58)*'Checklist Parameters'!$N$35)/1000,"N/A")</f>
        <v>N/A</v>
      </c>
      <c r="AA212" s="85">
        <f>IF('Checklist Parameters'!$N$101&lt;&gt;"",IFERROR(I212/'Checklist Parameters'!$N$101,0),"N/A")</f>
        <v>0</v>
      </c>
      <c r="AB212" s="85" t="str">
        <f>IF('Checklist Parameters'!$N$43&lt;&gt;"",(I212*'Checklist Parameters'!$N$43)/1000,"N/A")</f>
        <v>N/A</v>
      </c>
      <c r="AC212" s="85">
        <f>IF('Checklist Parameters'!$N$16="",$X212,IF(AND('Checklist Parameters'!$N$16&lt;$X212,'Checklist Parameters'!$N$16&gt;=3),'Checklist Parameters'!$N$16,IF(AND('Checklist Parameters'!$N$16&lt;$X212,'Checklist Parameters'!$N$16&lt;3),0,$X212)))</f>
        <v>0</v>
      </c>
      <c r="AD212" s="85" t="str">
        <f>IF(AND(I212&lt;'Checklist Parameters'!$N$22,$I212&lt;&gt;0),"Y","")</f>
        <v/>
      </c>
      <c r="AE212" s="85" t="str">
        <f>IF($AD212="Y",0,IF('Checklist Parameters'!$N$25="","&lt;no limit&gt;",ROUNDDOWN((($I212-'Checklist Parameters'!$N$24)/'Checklist Parameters'!$N$25)+1,0)))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ht="15">
      <c r="A213" s="391"/>
      <c r="B213" s="392"/>
      <c r="C213" s="393"/>
      <c r="D213" s="393"/>
      <c r="E213" s="393"/>
      <c r="F213" s="393"/>
      <c r="G213" s="393"/>
      <c r="H213" s="394"/>
      <c r="I213" s="394"/>
      <c r="J213" s="394"/>
      <c r="K213" s="394"/>
      <c r="L213" s="394"/>
      <c r="M213" s="394"/>
      <c r="N213" s="313">
        <f>IF(IF(I213&lt;'Checklist Parameters'!$N$22,0,($I213-$L213))&lt;0,0,IF(I213&lt;'Checklist Parameters'!$N$22,0,($I213-$L213)))</f>
        <v>0</v>
      </c>
      <c r="O213" s="394"/>
      <c r="P213" s="395"/>
      <c r="Q213" s="316">
        <f t="shared" ref="Q213:Q276" si="19">IF(O213&lt;&gt;"",O213,N213)</f>
        <v>0</v>
      </c>
      <c r="R213" s="87">
        <f t="shared" ref="R213:R276" si="20">IFERROR(L213/I213,0)</f>
        <v>0</v>
      </c>
      <c r="S213" s="87">
        <f>IF('Checklist Parameters'!$N$60&lt;0.2,0.2,'Checklist Parameters'!$N$60)</f>
        <v>0.7</v>
      </c>
      <c r="T213" s="88">
        <f>IF($O213="",IF('Checklist District ID'!$C$43="Y",MAX($R213:$S213)*$I213,SUM($R213:$S213)*$I213),IF(O213&gt;0,Q213*S213))</f>
        <v>0</v>
      </c>
      <c r="U213" s="88">
        <f>IF(Q213&gt;0,((I213-T213)*'Formula Matrix'!$E$41),0)</f>
        <v>0</v>
      </c>
      <c r="V213" s="88">
        <f t="shared" ref="V213:V276" si="21">IF(Q213=0,0,(I213-T213-U213))</f>
        <v>0</v>
      </c>
      <c r="W213" s="88">
        <f>IF(V213&gt;0,(V213*'Checklist Parameters'!$N$35),0)</f>
        <v>0</v>
      </c>
      <c r="X213" s="85">
        <f t="shared" ref="X213:X276" si="22">IF($W213/1000&gt;3,(ROUNDDOWN($W213/1000,0)),IF(AND($W213/1000&gt;2.5,$W213/1000&lt;=3),3,0))</f>
        <v>0</v>
      </c>
      <c r="Y213" s="85">
        <f>IF('Checklist Parameters'!$N$102&lt;&gt;"",(I213/43560)*'Checklist Parameters'!$N$102,"N/A")</f>
        <v>0</v>
      </c>
      <c r="Z213" s="85" t="str">
        <f>IF('Checklist Parameters'!$N$58&lt;&gt;"",((I213*'Checklist Parameters'!$N$58)*'Checklist Parameters'!$N$35)/1000,"N/A")</f>
        <v>N/A</v>
      </c>
      <c r="AA213" s="85">
        <f>IF('Checklist Parameters'!$N$101&lt;&gt;"",IFERROR(I213/'Checklist Parameters'!$N$101,0),"N/A")</f>
        <v>0</v>
      </c>
      <c r="AB213" s="85" t="str">
        <f>IF('Checklist Parameters'!$N$43&lt;&gt;"",(I213*'Checklist Parameters'!$N$43)/1000,"N/A")</f>
        <v>N/A</v>
      </c>
      <c r="AC213" s="85">
        <f>IF('Checklist Parameters'!$N$16="",$X213,IF(AND('Checklist Parameters'!$N$16&lt;$X213,'Checklist Parameters'!$N$16&gt;=3),'Checklist Parameters'!$N$16,IF(AND('Checklist Parameters'!$N$16&lt;$X213,'Checklist Parameters'!$N$16&lt;3),0,$X213)))</f>
        <v>0</v>
      </c>
      <c r="AD213" s="85" t="str">
        <f>IF(AND(I213&lt;'Checklist Parameters'!$N$22,$I213&lt;&gt;0),"Y","")</f>
        <v/>
      </c>
      <c r="AE213" s="85" t="str">
        <f>IF($AD213="Y",0,IF('Checklist Parameters'!$N$25="","&lt;no limit&gt;",ROUNDDOWN((($I213-'Checklist Parameters'!$N$24)/'Checklist Parameters'!$N$25)+1,0)))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ht="15">
      <c r="A214" s="391"/>
      <c r="B214" s="392"/>
      <c r="C214" s="393"/>
      <c r="D214" s="393"/>
      <c r="E214" s="393"/>
      <c r="F214" s="393"/>
      <c r="G214" s="393"/>
      <c r="H214" s="394"/>
      <c r="I214" s="394"/>
      <c r="J214" s="394"/>
      <c r="K214" s="394"/>
      <c r="L214" s="394"/>
      <c r="M214" s="394"/>
      <c r="N214" s="313">
        <f>IF(IF(I214&lt;'Checklist Parameters'!$N$22,0,($I214-$L214))&lt;0,0,IF(I214&lt;'Checklist Parameters'!$N$22,0,($I214-$L214)))</f>
        <v>0</v>
      </c>
      <c r="O214" s="394"/>
      <c r="P214" s="395"/>
      <c r="Q214" s="316">
        <f t="shared" si="19"/>
        <v>0</v>
      </c>
      <c r="R214" s="87">
        <f t="shared" si="20"/>
        <v>0</v>
      </c>
      <c r="S214" s="87">
        <f>IF('Checklist Parameters'!$N$60&lt;0.2,0.2,'Checklist Parameters'!$N$60)</f>
        <v>0.7</v>
      </c>
      <c r="T214" s="88">
        <f>IF($O214="",IF('Checklist District ID'!$C$43="Y",MAX($R214:$S214)*$I214,SUM($R214:$S214)*$I214),IF(O214&gt;0,Q214*S214))</f>
        <v>0</v>
      </c>
      <c r="U214" s="88">
        <f>IF(Q214&gt;0,((I214-T214)*'Formula Matrix'!$E$41),0)</f>
        <v>0</v>
      </c>
      <c r="V214" s="88">
        <f t="shared" si="21"/>
        <v>0</v>
      </c>
      <c r="W214" s="88">
        <f>IF(V214&gt;0,(V214*'Checklist Parameters'!$N$35),0)</f>
        <v>0</v>
      </c>
      <c r="X214" s="85">
        <f t="shared" si="22"/>
        <v>0</v>
      </c>
      <c r="Y214" s="85">
        <f>IF('Checklist Parameters'!$N$102&lt;&gt;"",(I214/43560)*'Checklist Parameters'!$N$102,"N/A")</f>
        <v>0</v>
      </c>
      <c r="Z214" s="85" t="str">
        <f>IF('Checklist Parameters'!$N$58&lt;&gt;"",((I214*'Checklist Parameters'!$N$58)*'Checklist Parameters'!$N$35)/1000,"N/A")</f>
        <v>N/A</v>
      </c>
      <c r="AA214" s="85">
        <f>IF('Checklist Parameters'!$N$101&lt;&gt;"",IFERROR(I214/'Checklist Parameters'!$N$101,0),"N/A")</f>
        <v>0</v>
      </c>
      <c r="AB214" s="85" t="str">
        <f>IF('Checklist Parameters'!$N$43&lt;&gt;"",(I214*'Checklist Parameters'!$N$43)/1000,"N/A")</f>
        <v>N/A</v>
      </c>
      <c r="AC214" s="85">
        <f>IF('Checklist Parameters'!$N$16="",$X214,IF(AND('Checklist Parameters'!$N$16&lt;$X214,'Checklist Parameters'!$N$16&gt;=3),'Checklist Parameters'!$N$16,IF(AND('Checklist Parameters'!$N$16&lt;$X214,'Checklist Parameters'!$N$16&lt;3),0,$X214)))</f>
        <v>0</v>
      </c>
      <c r="AD214" s="85" t="str">
        <f>IF(AND(I214&lt;'Checklist Parameters'!$N$22,$I214&lt;&gt;0),"Y","")</f>
        <v/>
      </c>
      <c r="AE214" s="85" t="str">
        <f>IF($AD214="Y",0,IF('Checklist Parameters'!$N$25="","&lt;no limit&gt;",ROUNDDOWN((($I214-'Checklist Parameters'!$N$24)/'Checklist Parameters'!$N$25)+1,0)))</f>
        <v>&lt;no limit&gt;</v>
      </c>
      <c r="AF214" s="174">
        <f t="shared" si="23"/>
        <v>0</v>
      </c>
      <c r="AG214" s="85">
        <f t="shared" si="18"/>
        <v>0</v>
      </c>
      <c r="AH214" s="5"/>
      <c r="AI214" s="5"/>
      <c r="AJ214" s="5"/>
      <c r="AK214" s="5"/>
      <c r="AL214" s="5"/>
      <c r="AM214" s="5"/>
      <c r="AN214" s="5"/>
      <c r="AO214" s="5"/>
      <c r="AP214" s="5"/>
      <c r="AQ214" s="5"/>
      <c r="AR214" s="5"/>
      <c r="AS214" s="5"/>
    </row>
    <row r="215" spans="1:45" s="2" customFormat="1" ht="15">
      <c r="A215" s="391"/>
      <c r="B215" s="392"/>
      <c r="C215" s="393"/>
      <c r="D215" s="393"/>
      <c r="E215" s="393"/>
      <c r="F215" s="393"/>
      <c r="G215" s="393"/>
      <c r="H215" s="394"/>
      <c r="I215" s="394"/>
      <c r="J215" s="394"/>
      <c r="K215" s="394"/>
      <c r="L215" s="394"/>
      <c r="M215" s="394"/>
      <c r="N215" s="313">
        <f>IF(IF(I215&lt;'Checklist Parameters'!$N$22,0,($I215-$L215))&lt;0,0,IF(I215&lt;'Checklist Parameters'!$N$22,0,($I215-$L215)))</f>
        <v>0</v>
      </c>
      <c r="O215" s="394"/>
      <c r="P215" s="395"/>
      <c r="Q215" s="316">
        <f t="shared" si="19"/>
        <v>0</v>
      </c>
      <c r="R215" s="87">
        <f t="shared" si="20"/>
        <v>0</v>
      </c>
      <c r="S215" s="87">
        <f>IF('Checklist Parameters'!$N$60&lt;0.2,0.2,'Checklist Parameters'!$N$60)</f>
        <v>0.7</v>
      </c>
      <c r="T215" s="88">
        <f>IF($O215="",IF('Checklist District ID'!$C$43="Y",MAX($R215:$S215)*$I215,SUM($R215:$S215)*$I215),IF(O215&gt;0,Q215*S215))</f>
        <v>0</v>
      </c>
      <c r="U215" s="88">
        <f>IF(Q215&gt;0,((I215-T215)*'Formula Matrix'!$E$41),0)</f>
        <v>0</v>
      </c>
      <c r="V215" s="88">
        <f t="shared" si="21"/>
        <v>0</v>
      </c>
      <c r="W215" s="88">
        <f>IF(V215&gt;0,(V215*'Checklist Parameters'!$N$35),0)</f>
        <v>0</v>
      </c>
      <c r="X215" s="85">
        <f t="shared" si="22"/>
        <v>0</v>
      </c>
      <c r="Y215" s="85">
        <f>IF('Checklist Parameters'!$N$102&lt;&gt;"",(I215/43560)*'Checklist Parameters'!$N$102,"N/A")</f>
        <v>0</v>
      </c>
      <c r="Z215" s="85" t="str">
        <f>IF('Checklist Parameters'!$N$58&lt;&gt;"",((I215*'Checklist Parameters'!$N$58)*'Checklist Parameters'!$N$35)/1000,"N/A")</f>
        <v>N/A</v>
      </c>
      <c r="AA215" s="85">
        <f>IF('Checklist Parameters'!$N$101&lt;&gt;"",IFERROR(I215/'Checklist Parameters'!$N$101,0),"N/A")</f>
        <v>0</v>
      </c>
      <c r="AB215" s="85" t="str">
        <f>IF('Checklist Parameters'!$N$43&lt;&gt;"",(I215*'Checklist Parameters'!$N$43)/1000,"N/A")</f>
        <v>N/A</v>
      </c>
      <c r="AC215" s="85">
        <f>IF('Checklist Parameters'!$N$16="",$X215,IF(AND('Checklist Parameters'!$N$16&lt;$X215,'Checklist Parameters'!$N$16&gt;=3),'Checklist Parameters'!$N$16,IF(AND('Checklist Parameters'!$N$16&lt;$X215,'Checklist Parameters'!$N$16&lt;3),0,$X215)))</f>
        <v>0</v>
      </c>
      <c r="AD215" s="85" t="str">
        <f>IF(AND(I215&lt;'Checklist Parameters'!$N$22,$I215&lt;&gt;0),"Y","")</f>
        <v/>
      </c>
      <c r="AE215" s="85" t="str">
        <f>IF($AD215="Y",0,IF('Checklist Parameters'!$N$25="","&lt;no limit&gt;",ROUNDDOWN((($I215-'Checklist Parameters'!$N$24)/'Checklist Parameters'!$N$25)+1,0)))</f>
        <v>&lt;no limit&gt;</v>
      </c>
      <c r="AF215" s="174">
        <f t="shared" si="23"/>
        <v>0</v>
      </c>
      <c r="AG215" s="85">
        <f t="shared" si="18"/>
        <v>0</v>
      </c>
      <c r="AH215" s="5"/>
      <c r="AI215" s="5"/>
      <c r="AJ215" s="5"/>
      <c r="AK215" s="5"/>
      <c r="AL215" s="5"/>
      <c r="AM215" s="5"/>
      <c r="AN215" s="5"/>
      <c r="AO215" s="5"/>
      <c r="AP215" s="5"/>
      <c r="AQ215" s="5"/>
      <c r="AR215" s="5"/>
      <c r="AS215" s="5"/>
    </row>
    <row r="216" spans="1:45" s="2" customFormat="1" ht="15">
      <c r="A216" s="391"/>
      <c r="B216" s="392"/>
      <c r="C216" s="393"/>
      <c r="D216" s="393"/>
      <c r="E216" s="393"/>
      <c r="F216" s="393"/>
      <c r="G216" s="393"/>
      <c r="H216" s="394"/>
      <c r="I216" s="394"/>
      <c r="J216" s="394"/>
      <c r="K216" s="394"/>
      <c r="L216" s="394"/>
      <c r="M216" s="394"/>
      <c r="N216" s="313">
        <f>IF(IF(I216&lt;'Checklist Parameters'!$N$22,0,($I216-$L216))&lt;0,0,IF(I216&lt;'Checklist Parameters'!$N$22,0,($I216-$L216)))</f>
        <v>0</v>
      </c>
      <c r="O216" s="394"/>
      <c r="P216" s="395"/>
      <c r="Q216" s="316">
        <f t="shared" si="19"/>
        <v>0</v>
      </c>
      <c r="R216" s="87">
        <f t="shared" si="20"/>
        <v>0</v>
      </c>
      <c r="S216" s="87">
        <f>IF('Checklist Parameters'!$N$60&lt;0.2,0.2,'Checklist Parameters'!$N$60)</f>
        <v>0.7</v>
      </c>
      <c r="T216" s="88">
        <f>IF($O216="",IF('Checklist District ID'!$C$43="Y",MAX($R216:$S216)*$I216,SUM($R216:$S216)*$I216),IF(O216&gt;0,Q216*S216))</f>
        <v>0</v>
      </c>
      <c r="U216" s="88">
        <f>IF(Q216&gt;0,((I216-T216)*'Formula Matrix'!$E$41),0)</f>
        <v>0</v>
      </c>
      <c r="V216" s="88">
        <f t="shared" si="21"/>
        <v>0</v>
      </c>
      <c r="W216" s="88">
        <f>IF(V216&gt;0,(V216*'Checklist Parameters'!$N$35),0)</f>
        <v>0</v>
      </c>
      <c r="X216" s="85">
        <f t="shared" si="22"/>
        <v>0</v>
      </c>
      <c r="Y216" s="85">
        <f>IF('Checklist Parameters'!$N$102&lt;&gt;"",(I216/43560)*'Checklist Parameters'!$N$102,"N/A")</f>
        <v>0</v>
      </c>
      <c r="Z216" s="85" t="str">
        <f>IF('Checklist Parameters'!$N$58&lt;&gt;"",((I216*'Checklist Parameters'!$N$58)*'Checklist Parameters'!$N$35)/1000,"N/A")</f>
        <v>N/A</v>
      </c>
      <c r="AA216" s="85">
        <f>IF('Checklist Parameters'!$N$101&lt;&gt;"",IFERROR(I216/'Checklist Parameters'!$N$101,0),"N/A")</f>
        <v>0</v>
      </c>
      <c r="AB216" s="85" t="str">
        <f>IF('Checklist Parameters'!$N$43&lt;&gt;"",(I216*'Checklist Parameters'!$N$43)/1000,"N/A")</f>
        <v>N/A</v>
      </c>
      <c r="AC216" s="85">
        <f>IF('Checklist Parameters'!$N$16="",$X216,IF(AND('Checklist Parameters'!$N$16&lt;$X216,'Checklist Parameters'!$N$16&gt;=3),'Checklist Parameters'!$N$16,IF(AND('Checklist Parameters'!$N$16&lt;$X216,'Checklist Parameters'!$N$16&lt;3),0,$X216)))</f>
        <v>0</v>
      </c>
      <c r="AD216" s="85" t="str">
        <f>IF(AND(I216&lt;'Checklist Parameters'!$N$22,$I216&lt;&gt;0),"Y","")</f>
        <v/>
      </c>
      <c r="AE216" s="85" t="str">
        <f>IF($AD216="Y",0,IF('Checklist Parameters'!$N$25="","&lt;no limit&gt;",ROUNDDOWN((($I216-'Checklist Parameters'!$N$24)/'Checklist Parameters'!$N$25)+1,0)))</f>
        <v>&lt;no limit&gt;</v>
      </c>
      <c r="AF216" s="174">
        <f t="shared" si="23"/>
        <v>0</v>
      </c>
      <c r="AG216" s="85">
        <f t="shared" si="18"/>
        <v>0</v>
      </c>
      <c r="AH216" s="5"/>
      <c r="AI216" s="5"/>
      <c r="AJ216" s="5"/>
      <c r="AK216" s="5"/>
      <c r="AL216" s="5"/>
      <c r="AM216" s="5"/>
      <c r="AN216" s="5"/>
      <c r="AO216" s="5"/>
      <c r="AP216" s="5"/>
      <c r="AQ216" s="5"/>
      <c r="AR216" s="5"/>
      <c r="AS216" s="5"/>
    </row>
    <row r="217" spans="1:45" s="2" customFormat="1" ht="15">
      <c r="A217" s="391"/>
      <c r="B217" s="392"/>
      <c r="C217" s="393"/>
      <c r="D217" s="393"/>
      <c r="E217" s="393"/>
      <c r="F217" s="393"/>
      <c r="G217" s="393"/>
      <c r="H217" s="394"/>
      <c r="I217" s="394"/>
      <c r="J217" s="394"/>
      <c r="K217" s="394"/>
      <c r="L217" s="394"/>
      <c r="M217" s="394"/>
      <c r="N217" s="313">
        <f>IF(IF(I217&lt;'Checklist Parameters'!$N$22,0,($I217-$L217))&lt;0,0,IF(I217&lt;'Checklist Parameters'!$N$22,0,($I217-$L217)))</f>
        <v>0</v>
      </c>
      <c r="O217" s="394"/>
      <c r="P217" s="395"/>
      <c r="Q217" s="316">
        <f t="shared" si="19"/>
        <v>0</v>
      </c>
      <c r="R217" s="87">
        <f t="shared" si="20"/>
        <v>0</v>
      </c>
      <c r="S217" s="87">
        <f>IF('Checklist Parameters'!$N$60&lt;0.2,0.2,'Checklist Parameters'!$N$60)</f>
        <v>0.7</v>
      </c>
      <c r="T217" s="88">
        <f>IF($O217="",IF('Checklist District ID'!$C$43="Y",MAX($R217:$S217)*$I217,SUM($R217:$S217)*$I217),IF(O217&gt;0,Q217*S217))</f>
        <v>0</v>
      </c>
      <c r="U217" s="88">
        <f>IF(Q217&gt;0,((I217-T217)*'Formula Matrix'!$E$41),0)</f>
        <v>0</v>
      </c>
      <c r="V217" s="88">
        <f t="shared" si="21"/>
        <v>0</v>
      </c>
      <c r="W217" s="88">
        <f>IF(V217&gt;0,(V217*'Checklist Parameters'!$N$35),0)</f>
        <v>0</v>
      </c>
      <c r="X217" s="85">
        <f t="shared" si="22"/>
        <v>0</v>
      </c>
      <c r="Y217" s="85">
        <f>IF('Checklist Parameters'!$N$102&lt;&gt;"",(I217/43560)*'Checklist Parameters'!$N$102,"N/A")</f>
        <v>0</v>
      </c>
      <c r="Z217" s="85" t="str">
        <f>IF('Checklist Parameters'!$N$58&lt;&gt;"",((I217*'Checklist Parameters'!$N$58)*'Checklist Parameters'!$N$35)/1000,"N/A")</f>
        <v>N/A</v>
      </c>
      <c r="AA217" s="85">
        <f>IF('Checklist Parameters'!$N$101&lt;&gt;"",IFERROR(I217/'Checklist Parameters'!$N$101,0),"N/A")</f>
        <v>0</v>
      </c>
      <c r="AB217" s="85" t="str">
        <f>IF('Checklist Parameters'!$N$43&lt;&gt;"",(I217*'Checklist Parameters'!$N$43)/1000,"N/A")</f>
        <v>N/A</v>
      </c>
      <c r="AC217" s="85">
        <f>IF('Checklist Parameters'!$N$16="",$X217,IF(AND('Checklist Parameters'!$N$16&lt;$X217,'Checklist Parameters'!$N$16&gt;=3),'Checklist Parameters'!$N$16,IF(AND('Checklist Parameters'!$N$16&lt;$X217,'Checklist Parameters'!$N$16&lt;3),0,$X217)))</f>
        <v>0</v>
      </c>
      <c r="AD217" s="85" t="str">
        <f>IF(AND(I217&lt;'Checklist Parameters'!$N$22,$I217&lt;&gt;0),"Y","")</f>
        <v/>
      </c>
      <c r="AE217" s="85" t="str">
        <f>IF($AD217="Y",0,IF('Checklist Parameters'!$N$25="","&lt;no limit&gt;",ROUNDDOWN((($I217-'Checklist Parameters'!$N$24)/'Checklist Parameters'!$N$25)+1,0)))</f>
        <v>&lt;no limit&gt;</v>
      </c>
      <c r="AF217" s="174">
        <f t="shared" si="23"/>
        <v>0</v>
      </c>
      <c r="AG217" s="85">
        <f t="shared" si="18"/>
        <v>0</v>
      </c>
      <c r="AH217" s="5"/>
      <c r="AI217" s="5"/>
      <c r="AJ217" s="5"/>
      <c r="AK217" s="5"/>
      <c r="AL217" s="5"/>
      <c r="AM217" s="5"/>
      <c r="AN217" s="5"/>
      <c r="AO217" s="5"/>
      <c r="AP217" s="5"/>
      <c r="AQ217" s="5"/>
      <c r="AR217" s="5"/>
      <c r="AS217" s="5"/>
    </row>
    <row r="218" spans="1:45" s="2" customFormat="1" ht="15">
      <c r="A218" s="391"/>
      <c r="B218" s="392"/>
      <c r="C218" s="393"/>
      <c r="D218" s="393"/>
      <c r="E218" s="393"/>
      <c r="F218" s="393"/>
      <c r="G218" s="393"/>
      <c r="H218" s="394"/>
      <c r="I218" s="394"/>
      <c r="J218" s="394"/>
      <c r="K218" s="394"/>
      <c r="L218" s="394"/>
      <c r="M218" s="394"/>
      <c r="N218" s="313">
        <f>IF(IF(I218&lt;'Checklist Parameters'!$N$22,0,($I218-$L218))&lt;0,0,IF(I218&lt;'Checklist Parameters'!$N$22,0,($I218-$L218)))</f>
        <v>0</v>
      </c>
      <c r="O218" s="394"/>
      <c r="P218" s="395"/>
      <c r="Q218" s="316">
        <f t="shared" si="19"/>
        <v>0</v>
      </c>
      <c r="R218" s="87">
        <f t="shared" si="20"/>
        <v>0</v>
      </c>
      <c r="S218" s="87">
        <f>IF('Checklist Parameters'!$N$60&lt;0.2,0.2,'Checklist Parameters'!$N$60)</f>
        <v>0.7</v>
      </c>
      <c r="T218" s="88">
        <f>IF($O218="",IF('Checklist District ID'!$C$43="Y",MAX($R218:$S218)*$I218,SUM($R218:$S218)*$I218),IF(O218&gt;0,Q218*S218))</f>
        <v>0</v>
      </c>
      <c r="U218" s="88">
        <f>IF(Q218&gt;0,((I218-T218)*'Formula Matrix'!$E$41),0)</f>
        <v>0</v>
      </c>
      <c r="V218" s="88">
        <f t="shared" si="21"/>
        <v>0</v>
      </c>
      <c r="W218" s="88">
        <f>IF(V218&gt;0,(V218*'Checklist Parameters'!$N$35),0)</f>
        <v>0</v>
      </c>
      <c r="X218" s="85">
        <f t="shared" si="22"/>
        <v>0</v>
      </c>
      <c r="Y218" s="85">
        <f>IF('Checklist Parameters'!$N$102&lt;&gt;"",(I218/43560)*'Checklist Parameters'!$N$102,"N/A")</f>
        <v>0</v>
      </c>
      <c r="Z218" s="85" t="str">
        <f>IF('Checklist Parameters'!$N$58&lt;&gt;"",((I218*'Checklist Parameters'!$N$58)*'Checklist Parameters'!$N$35)/1000,"N/A")</f>
        <v>N/A</v>
      </c>
      <c r="AA218" s="85">
        <f>IF('Checklist Parameters'!$N$101&lt;&gt;"",IFERROR(I218/'Checklist Parameters'!$N$101,0),"N/A")</f>
        <v>0</v>
      </c>
      <c r="AB218" s="85" t="str">
        <f>IF('Checklist Parameters'!$N$43&lt;&gt;"",(I218*'Checklist Parameters'!$N$43)/1000,"N/A")</f>
        <v>N/A</v>
      </c>
      <c r="AC218" s="85">
        <f>IF('Checklist Parameters'!$N$16="",$X218,IF(AND('Checklist Parameters'!$N$16&lt;$X218,'Checklist Parameters'!$N$16&gt;=3),'Checklist Parameters'!$N$16,IF(AND('Checklist Parameters'!$N$16&lt;$X218,'Checklist Parameters'!$N$16&lt;3),0,$X218)))</f>
        <v>0</v>
      </c>
      <c r="AD218" s="85" t="str">
        <f>IF(AND(I218&lt;'Checklist Parameters'!$N$22,$I218&lt;&gt;0),"Y","")</f>
        <v/>
      </c>
      <c r="AE218" s="85" t="str">
        <f>IF($AD218="Y",0,IF('Checklist Parameters'!$N$25="","&lt;no limit&gt;",ROUNDDOWN((($I218-'Checklist Parameters'!$N$24)/'Checklist Parameters'!$N$25)+1,0)))</f>
        <v>&lt;no limit&gt;</v>
      </c>
      <c r="AF218" s="174">
        <f t="shared" si="23"/>
        <v>0</v>
      </c>
      <c r="AG218" s="85">
        <f t="shared" si="18"/>
        <v>0</v>
      </c>
      <c r="AH218" s="5"/>
      <c r="AI218" s="5"/>
      <c r="AJ218" s="5"/>
      <c r="AK218" s="5"/>
      <c r="AL218" s="5"/>
      <c r="AM218" s="5"/>
      <c r="AN218" s="5"/>
      <c r="AO218" s="5"/>
      <c r="AP218" s="5"/>
      <c r="AQ218" s="5"/>
      <c r="AR218" s="5"/>
      <c r="AS218" s="5"/>
    </row>
    <row r="219" spans="1:45" s="2" customFormat="1" ht="15">
      <c r="A219" s="391"/>
      <c r="B219" s="392"/>
      <c r="C219" s="393"/>
      <c r="D219" s="393"/>
      <c r="E219" s="393"/>
      <c r="F219" s="393"/>
      <c r="G219" s="393"/>
      <c r="H219" s="394"/>
      <c r="I219" s="394"/>
      <c r="J219" s="394"/>
      <c r="K219" s="394"/>
      <c r="L219" s="394"/>
      <c r="M219" s="394"/>
      <c r="N219" s="313">
        <f>IF(IF(I219&lt;'Checklist Parameters'!$N$22,0,($I219-$L219))&lt;0,0,IF(I219&lt;'Checklist Parameters'!$N$22,0,($I219-$L219)))</f>
        <v>0</v>
      </c>
      <c r="O219" s="394"/>
      <c r="P219" s="395"/>
      <c r="Q219" s="316">
        <f t="shared" si="19"/>
        <v>0</v>
      </c>
      <c r="R219" s="87">
        <f t="shared" si="20"/>
        <v>0</v>
      </c>
      <c r="S219" s="87">
        <f>IF('Checklist Parameters'!$N$60&lt;0.2,0.2,'Checklist Parameters'!$N$60)</f>
        <v>0.7</v>
      </c>
      <c r="T219" s="88">
        <f>IF($O219="",IF('Checklist District ID'!$C$43="Y",MAX($R219:$S219)*$I219,SUM($R219:$S219)*$I219),IF(O219&gt;0,Q219*S219))</f>
        <v>0</v>
      </c>
      <c r="U219" s="88">
        <f>IF(Q219&gt;0,((I219-T219)*'Formula Matrix'!$E$41),0)</f>
        <v>0</v>
      </c>
      <c r="V219" s="88">
        <f t="shared" si="21"/>
        <v>0</v>
      </c>
      <c r="W219" s="88">
        <f>IF(V219&gt;0,(V219*'Checklist Parameters'!$N$35),0)</f>
        <v>0</v>
      </c>
      <c r="X219" s="85">
        <f t="shared" si="22"/>
        <v>0</v>
      </c>
      <c r="Y219" s="85">
        <f>IF('Checklist Parameters'!$N$102&lt;&gt;"",(I219/43560)*'Checklist Parameters'!$N$102,"N/A")</f>
        <v>0</v>
      </c>
      <c r="Z219" s="85" t="str">
        <f>IF('Checklist Parameters'!$N$58&lt;&gt;"",((I219*'Checklist Parameters'!$N$58)*'Checklist Parameters'!$N$35)/1000,"N/A")</f>
        <v>N/A</v>
      </c>
      <c r="AA219" s="85">
        <f>IF('Checklist Parameters'!$N$101&lt;&gt;"",IFERROR(I219/'Checklist Parameters'!$N$101,0),"N/A")</f>
        <v>0</v>
      </c>
      <c r="AB219" s="85" t="str">
        <f>IF('Checklist Parameters'!$N$43&lt;&gt;"",(I219*'Checklist Parameters'!$N$43)/1000,"N/A")</f>
        <v>N/A</v>
      </c>
      <c r="AC219" s="85">
        <f>IF('Checklist Parameters'!$N$16="",$X219,IF(AND('Checklist Parameters'!$N$16&lt;$X219,'Checklist Parameters'!$N$16&gt;=3),'Checklist Parameters'!$N$16,IF(AND('Checklist Parameters'!$N$16&lt;$X219,'Checklist Parameters'!$N$16&lt;3),0,$X219)))</f>
        <v>0</v>
      </c>
      <c r="AD219" s="85" t="str">
        <f>IF(AND(I219&lt;'Checklist Parameters'!$N$22,$I219&lt;&gt;0),"Y","")</f>
        <v/>
      </c>
      <c r="AE219" s="85" t="str">
        <f>IF($AD219="Y",0,IF('Checklist Parameters'!$N$25="","&lt;no limit&gt;",ROUNDDOWN((($I219-'Checklist Parameters'!$N$24)/'Checklist Parameters'!$N$25)+1,0)))</f>
        <v>&lt;no limit&gt;</v>
      </c>
      <c r="AF219" s="174">
        <f t="shared" si="23"/>
        <v>0</v>
      </c>
      <c r="AG219" s="85">
        <f t="shared" si="18"/>
        <v>0</v>
      </c>
      <c r="AH219" s="5"/>
      <c r="AI219" s="5"/>
      <c r="AJ219" s="5"/>
      <c r="AK219" s="5"/>
      <c r="AL219" s="5"/>
      <c r="AM219" s="5"/>
      <c r="AN219" s="5"/>
      <c r="AO219" s="5"/>
      <c r="AP219" s="5"/>
      <c r="AQ219" s="5"/>
      <c r="AR219" s="5"/>
      <c r="AS219" s="5"/>
    </row>
    <row r="220" spans="1:45" s="2" customFormat="1" ht="15">
      <c r="A220" s="391"/>
      <c r="B220" s="392"/>
      <c r="C220" s="393"/>
      <c r="D220" s="393"/>
      <c r="E220" s="393"/>
      <c r="F220" s="393"/>
      <c r="G220" s="393"/>
      <c r="H220" s="394"/>
      <c r="I220" s="394"/>
      <c r="J220" s="394"/>
      <c r="K220" s="394"/>
      <c r="L220" s="394"/>
      <c r="M220" s="394"/>
      <c r="N220" s="313">
        <f>IF(IF(I220&lt;'Checklist Parameters'!$N$22,0,($I220-$L220))&lt;0,0,IF(I220&lt;'Checklist Parameters'!$N$22,0,($I220-$L220)))</f>
        <v>0</v>
      </c>
      <c r="O220" s="394"/>
      <c r="P220" s="395"/>
      <c r="Q220" s="316">
        <f t="shared" si="19"/>
        <v>0</v>
      </c>
      <c r="R220" s="87">
        <f t="shared" si="20"/>
        <v>0</v>
      </c>
      <c r="S220" s="87">
        <f>IF('Checklist Parameters'!$N$60&lt;0.2,0.2,'Checklist Parameters'!$N$60)</f>
        <v>0.7</v>
      </c>
      <c r="T220" s="88">
        <f>IF($O220="",IF('Checklist District ID'!$C$43="Y",MAX($R220:$S220)*$I220,SUM($R220:$S220)*$I220),IF(O220&gt;0,Q220*S220))</f>
        <v>0</v>
      </c>
      <c r="U220" s="88">
        <f>IF(Q220&gt;0,((I220-T220)*'Formula Matrix'!$E$41),0)</f>
        <v>0</v>
      </c>
      <c r="V220" s="88">
        <f t="shared" si="21"/>
        <v>0</v>
      </c>
      <c r="W220" s="88">
        <f>IF(V220&gt;0,(V220*'Checklist Parameters'!$N$35),0)</f>
        <v>0</v>
      </c>
      <c r="X220" s="85">
        <f t="shared" si="22"/>
        <v>0</v>
      </c>
      <c r="Y220" s="85">
        <f>IF('Checklist Parameters'!$N$102&lt;&gt;"",(I220/43560)*'Checklist Parameters'!$N$102,"N/A")</f>
        <v>0</v>
      </c>
      <c r="Z220" s="85" t="str">
        <f>IF('Checklist Parameters'!$N$58&lt;&gt;"",((I220*'Checklist Parameters'!$N$58)*'Checklist Parameters'!$N$35)/1000,"N/A")</f>
        <v>N/A</v>
      </c>
      <c r="AA220" s="85">
        <f>IF('Checklist Parameters'!$N$101&lt;&gt;"",IFERROR(I220/'Checklist Parameters'!$N$101,0),"N/A")</f>
        <v>0</v>
      </c>
      <c r="AB220" s="85" t="str">
        <f>IF('Checklist Parameters'!$N$43&lt;&gt;"",(I220*'Checklist Parameters'!$N$43)/1000,"N/A")</f>
        <v>N/A</v>
      </c>
      <c r="AC220" s="85">
        <f>IF('Checklist Parameters'!$N$16="",$X220,IF(AND('Checklist Parameters'!$N$16&lt;$X220,'Checklist Parameters'!$N$16&gt;=3),'Checklist Parameters'!$N$16,IF(AND('Checklist Parameters'!$N$16&lt;$X220,'Checklist Parameters'!$N$16&lt;3),0,$X220)))</f>
        <v>0</v>
      </c>
      <c r="AD220" s="85" t="str">
        <f>IF(AND(I220&lt;'Checklist Parameters'!$N$22,$I220&lt;&gt;0),"Y","")</f>
        <v/>
      </c>
      <c r="AE220" s="85" t="str">
        <f>IF($AD220="Y",0,IF('Checklist Parameters'!$N$25="","&lt;no limit&gt;",ROUNDDOWN((($I220-'Checklist Parameters'!$N$24)/'Checklist Parameters'!$N$25)+1,0)))</f>
        <v>&lt;no limit&gt;</v>
      </c>
      <c r="AF220" s="174">
        <f t="shared" si="23"/>
        <v>0</v>
      </c>
      <c r="AG220" s="85">
        <f t="shared" si="18"/>
        <v>0</v>
      </c>
      <c r="AH220" s="5"/>
      <c r="AI220" s="5"/>
      <c r="AJ220" s="5"/>
      <c r="AK220" s="5"/>
      <c r="AL220" s="5"/>
      <c r="AM220" s="5"/>
      <c r="AN220" s="5"/>
      <c r="AO220" s="5"/>
      <c r="AP220" s="5"/>
      <c r="AQ220" s="5"/>
      <c r="AR220" s="5"/>
      <c r="AS220" s="5"/>
    </row>
    <row r="221" spans="1:45" s="2" customFormat="1" ht="15">
      <c r="A221" s="391"/>
      <c r="B221" s="392"/>
      <c r="C221" s="393"/>
      <c r="D221" s="393"/>
      <c r="E221" s="393"/>
      <c r="F221" s="393"/>
      <c r="G221" s="393"/>
      <c r="H221" s="394"/>
      <c r="I221" s="394"/>
      <c r="J221" s="394"/>
      <c r="K221" s="394"/>
      <c r="L221" s="394"/>
      <c r="M221" s="394"/>
      <c r="N221" s="313">
        <f>IF(IF(I221&lt;'Checklist Parameters'!$N$22,0,($I221-$L221))&lt;0,0,IF(I221&lt;'Checklist Parameters'!$N$22,0,($I221-$L221)))</f>
        <v>0</v>
      </c>
      <c r="O221" s="394"/>
      <c r="P221" s="395"/>
      <c r="Q221" s="316">
        <f t="shared" si="19"/>
        <v>0</v>
      </c>
      <c r="R221" s="87">
        <f t="shared" si="20"/>
        <v>0</v>
      </c>
      <c r="S221" s="87">
        <f>IF('Checklist Parameters'!$N$60&lt;0.2,0.2,'Checklist Parameters'!$N$60)</f>
        <v>0.7</v>
      </c>
      <c r="T221" s="88">
        <f>IF($O221="",IF('Checklist District ID'!$C$43="Y",MAX($R221:$S221)*$I221,SUM($R221:$S221)*$I221),IF(O221&gt;0,Q221*S221))</f>
        <v>0</v>
      </c>
      <c r="U221" s="88">
        <f>IF(Q221&gt;0,((I221-T221)*'Formula Matrix'!$E$41),0)</f>
        <v>0</v>
      </c>
      <c r="V221" s="88">
        <f t="shared" si="21"/>
        <v>0</v>
      </c>
      <c r="W221" s="88">
        <f>IF(V221&gt;0,(V221*'Checklist Parameters'!$N$35),0)</f>
        <v>0</v>
      </c>
      <c r="X221" s="85">
        <f t="shared" si="22"/>
        <v>0</v>
      </c>
      <c r="Y221" s="85">
        <f>IF('Checklist Parameters'!$N$102&lt;&gt;"",(I221/43560)*'Checklist Parameters'!$N$102,"N/A")</f>
        <v>0</v>
      </c>
      <c r="Z221" s="85" t="str">
        <f>IF('Checklist Parameters'!$N$58&lt;&gt;"",((I221*'Checklist Parameters'!$N$58)*'Checklist Parameters'!$N$35)/1000,"N/A")</f>
        <v>N/A</v>
      </c>
      <c r="AA221" s="85">
        <f>IF('Checklist Parameters'!$N$101&lt;&gt;"",IFERROR(I221/'Checklist Parameters'!$N$101,0),"N/A")</f>
        <v>0</v>
      </c>
      <c r="AB221" s="85" t="str">
        <f>IF('Checklist Parameters'!$N$43&lt;&gt;"",(I221*'Checklist Parameters'!$N$43)/1000,"N/A")</f>
        <v>N/A</v>
      </c>
      <c r="AC221" s="85">
        <f>IF('Checklist Parameters'!$N$16="",$X221,IF(AND('Checklist Parameters'!$N$16&lt;$X221,'Checklist Parameters'!$N$16&gt;=3),'Checklist Parameters'!$N$16,IF(AND('Checklist Parameters'!$N$16&lt;$X221,'Checklist Parameters'!$N$16&lt;3),0,$X221)))</f>
        <v>0</v>
      </c>
      <c r="AD221" s="85" t="str">
        <f>IF(AND(I221&lt;'Checklist Parameters'!$N$22,$I221&lt;&gt;0),"Y","")</f>
        <v/>
      </c>
      <c r="AE221" s="85" t="str">
        <f>IF($AD221="Y",0,IF('Checklist Parameters'!$N$25="","&lt;no limit&gt;",ROUNDDOWN((($I221-'Checklist Parameters'!$N$24)/'Checklist Parameters'!$N$25)+1,0)))</f>
        <v>&lt;no limit&gt;</v>
      </c>
      <c r="AF221" s="174">
        <f t="shared" si="23"/>
        <v>0</v>
      </c>
      <c r="AG221" s="85">
        <f t="shared" si="18"/>
        <v>0</v>
      </c>
      <c r="AH221" s="5"/>
      <c r="AI221" s="5"/>
      <c r="AJ221" s="5"/>
      <c r="AK221" s="5"/>
      <c r="AL221" s="5"/>
      <c r="AM221" s="5"/>
      <c r="AN221" s="5"/>
      <c r="AO221" s="5"/>
      <c r="AP221" s="5"/>
      <c r="AQ221" s="5"/>
      <c r="AR221" s="5"/>
      <c r="AS221" s="5"/>
    </row>
    <row r="222" spans="1:45" s="2" customFormat="1" ht="15">
      <c r="A222" s="391"/>
      <c r="B222" s="392"/>
      <c r="C222" s="393"/>
      <c r="D222" s="393"/>
      <c r="E222" s="393"/>
      <c r="F222" s="393"/>
      <c r="G222" s="393"/>
      <c r="H222" s="394"/>
      <c r="I222" s="394"/>
      <c r="J222" s="394"/>
      <c r="K222" s="394"/>
      <c r="L222" s="394"/>
      <c r="M222" s="394"/>
      <c r="N222" s="313">
        <f>IF(IF(I222&lt;'Checklist Parameters'!$N$22,0,($I222-$L222))&lt;0,0,IF(I222&lt;'Checklist Parameters'!$N$22,0,($I222-$L222)))</f>
        <v>0</v>
      </c>
      <c r="O222" s="394"/>
      <c r="P222" s="395"/>
      <c r="Q222" s="316">
        <f t="shared" si="19"/>
        <v>0</v>
      </c>
      <c r="R222" s="87">
        <f t="shared" si="20"/>
        <v>0</v>
      </c>
      <c r="S222" s="87">
        <f>IF('Checklist Parameters'!$N$60&lt;0.2,0.2,'Checklist Parameters'!$N$60)</f>
        <v>0.7</v>
      </c>
      <c r="T222" s="88">
        <f>IF($O222="",IF('Checklist District ID'!$C$43="Y",MAX($R222:$S222)*$I222,SUM($R222:$S222)*$I222),IF(O222&gt;0,Q222*S222))</f>
        <v>0</v>
      </c>
      <c r="U222" s="88">
        <f>IF(Q222&gt;0,((I222-T222)*'Formula Matrix'!$E$41),0)</f>
        <v>0</v>
      </c>
      <c r="V222" s="88">
        <f t="shared" si="21"/>
        <v>0</v>
      </c>
      <c r="W222" s="88">
        <f>IF(V222&gt;0,(V222*'Checklist Parameters'!$N$35),0)</f>
        <v>0</v>
      </c>
      <c r="X222" s="85">
        <f t="shared" si="22"/>
        <v>0</v>
      </c>
      <c r="Y222" s="85">
        <f>IF('Checklist Parameters'!$N$102&lt;&gt;"",(I222/43560)*'Checklist Parameters'!$N$102,"N/A")</f>
        <v>0</v>
      </c>
      <c r="Z222" s="85" t="str">
        <f>IF('Checklist Parameters'!$N$58&lt;&gt;"",((I222*'Checklist Parameters'!$N$58)*'Checklist Parameters'!$N$35)/1000,"N/A")</f>
        <v>N/A</v>
      </c>
      <c r="AA222" s="85">
        <f>IF('Checklist Parameters'!$N$101&lt;&gt;"",IFERROR(I222/'Checklist Parameters'!$N$101,0),"N/A")</f>
        <v>0</v>
      </c>
      <c r="AB222" s="85" t="str">
        <f>IF('Checklist Parameters'!$N$43&lt;&gt;"",(I222*'Checklist Parameters'!$N$43)/1000,"N/A")</f>
        <v>N/A</v>
      </c>
      <c r="AC222" s="85">
        <f>IF('Checklist Parameters'!$N$16="",$X222,IF(AND('Checklist Parameters'!$N$16&lt;$X222,'Checklist Parameters'!$N$16&gt;=3),'Checklist Parameters'!$N$16,IF(AND('Checklist Parameters'!$N$16&lt;$X222,'Checklist Parameters'!$N$16&lt;3),0,$X222)))</f>
        <v>0</v>
      </c>
      <c r="AD222" s="85" t="str">
        <f>IF(AND(I222&lt;'Checklist Parameters'!$N$22,$I222&lt;&gt;0),"Y","")</f>
        <v/>
      </c>
      <c r="AE222" s="85" t="str">
        <f>IF($AD222="Y",0,IF('Checklist Parameters'!$N$25="","&lt;no limit&gt;",ROUNDDOWN((($I222-'Checklist Parameters'!$N$24)/'Checklist Parameters'!$N$25)+1,0)))</f>
        <v>&lt;no limit&gt;</v>
      </c>
      <c r="AF222" s="174">
        <f t="shared" si="23"/>
        <v>0</v>
      </c>
      <c r="AG222" s="85">
        <f t="shared" si="18"/>
        <v>0</v>
      </c>
      <c r="AH222" s="5"/>
      <c r="AI222" s="5"/>
      <c r="AJ222" s="5"/>
      <c r="AK222" s="5"/>
      <c r="AL222" s="5"/>
      <c r="AM222" s="5"/>
      <c r="AN222" s="5"/>
      <c r="AO222" s="5"/>
      <c r="AP222" s="5"/>
      <c r="AQ222" s="5"/>
      <c r="AR222" s="5"/>
      <c r="AS222" s="5"/>
    </row>
    <row r="223" spans="1:45" s="2" customFormat="1" ht="15">
      <c r="A223" s="391"/>
      <c r="B223" s="392"/>
      <c r="C223" s="393"/>
      <c r="D223" s="393"/>
      <c r="E223" s="393"/>
      <c r="F223" s="393"/>
      <c r="G223" s="393"/>
      <c r="H223" s="394"/>
      <c r="I223" s="394"/>
      <c r="J223" s="394"/>
      <c r="K223" s="394"/>
      <c r="L223" s="394"/>
      <c r="M223" s="394"/>
      <c r="N223" s="313">
        <f>IF(IF(I223&lt;'Checklist Parameters'!$N$22,0,($I223-$L223))&lt;0,0,IF(I223&lt;'Checklist Parameters'!$N$22,0,($I223-$L223)))</f>
        <v>0</v>
      </c>
      <c r="O223" s="394"/>
      <c r="P223" s="395"/>
      <c r="Q223" s="316">
        <f t="shared" si="19"/>
        <v>0</v>
      </c>
      <c r="R223" s="87">
        <f t="shared" si="20"/>
        <v>0</v>
      </c>
      <c r="S223" s="87">
        <f>IF('Checklist Parameters'!$N$60&lt;0.2,0.2,'Checklist Parameters'!$N$60)</f>
        <v>0.7</v>
      </c>
      <c r="T223" s="88">
        <f>IF($O223="",IF('Checklist District ID'!$C$43="Y",MAX($R223:$S223)*$I223,SUM($R223:$S223)*$I223),IF(O223&gt;0,Q223*S223))</f>
        <v>0</v>
      </c>
      <c r="U223" s="88">
        <f>IF(Q223&gt;0,((I223-T223)*'Formula Matrix'!$E$41),0)</f>
        <v>0</v>
      </c>
      <c r="V223" s="88">
        <f t="shared" si="21"/>
        <v>0</v>
      </c>
      <c r="W223" s="88">
        <f>IF(V223&gt;0,(V223*'Checklist Parameters'!$N$35),0)</f>
        <v>0</v>
      </c>
      <c r="X223" s="85">
        <f t="shared" si="22"/>
        <v>0</v>
      </c>
      <c r="Y223" s="85">
        <f>IF('Checklist Parameters'!$N$102&lt;&gt;"",(I223/43560)*'Checklist Parameters'!$N$102,"N/A")</f>
        <v>0</v>
      </c>
      <c r="Z223" s="85" t="str">
        <f>IF('Checklist Parameters'!$N$58&lt;&gt;"",((I223*'Checklist Parameters'!$N$58)*'Checklist Parameters'!$N$35)/1000,"N/A")</f>
        <v>N/A</v>
      </c>
      <c r="AA223" s="85">
        <f>IF('Checklist Parameters'!$N$101&lt;&gt;"",IFERROR(I223/'Checklist Parameters'!$N$101,0),"N/A")</f>
        <v>0</v>
      </c>
      <c r="AB223" s="85" t="str">
        <f>IF('Checklist Parameters'!$N$43&lt;&gt;"",(I223*'Checklist Parameters'!$N$43)/1000,"N/A")</f>
        <v>N/A</v>
      </c>
      <c r="AC223" s="85">
        <f>IF('Checklist Parameters'!$N$16="",$X223,IF(AND('Checklist Parameters'!$N$16&lt;$X223,'Checklist Parameters'!$N$16&gt;=3),'Checklist Parameters'!$N$16,IF(AND('Checklist Parameters'!$N$16&lt;$X223,'Checklist Parameters'!$N$16&lt;3),0,$X223)))</f>
        <v>0</v>
      </c>
      <c r="AD223" s="85" t="str">
        <f>IF(AND(I223&lt;'Checklist Parameters'!$N$22,$I223&lt;&gt;0),"Y","")</f>
        <v/>
      </c>
      <c r="AE223" s="85" t="str">
        <f>IF($AD223="Y",0,IF('Checklist Parameters'!$N$25="","&lt;no limit&gt;",ROUNDDOWN((($I223-'Checklist Parameters'!$N$24)/'Checklist Parameters'!$N$25)+1,0)))</f>
        <v>&lt;no limit&gt;</v>
      </c>
      <c r="AF223" s="174">
        <f t="shared" si="23"/>
        <v>0</v>
      </c>
      <c r="AG223" s="85">
        <f t="shared" si="18"/>
        <v>0</v>
      </c>
      <c r="AH223" s="5"/>
      <c r="AI223" s="5"/>
      <c r="AJ223" s="5"/>
      <c r="AK223" s="5"/>
      <c r="AL223" s="5"/>
      <c r="AM223" s="5"/>
      <c r="AN223" s="5"/>
      <c r="AO223" s="5"/>
      <c r="AP223" s="5"/>
      <c r="AQ223" s="5"/>
      <c r="AR223" s="5"/>
      <c r="AS223" s="5"/>
    </row>
    <row r="224" spans="1:45" s="2" customFormat="1" ht="15">
      <c r="A224" s="391"/>
      <c r="B224" s="392"/>
      <c r="C224" s="393"/>
      <c r="D224" s="393"/>
      <c r="E224" s="393"/>
      <c r="F224" s="393"/>
      <c r="G224" s="393"/>
      <c r="H224" s="394"/>
      <c r="I224" s="394"/>
      <c r="J224" s="394"/>
      <c r="K224" s="394"/>
      <c r="L224" s="394"/>
      <c r="M224" s="394"/>
      <c r="N224" s="313">
        <f>IF(IF(I224&lt;'Checklist Parameters'!$N$22,0,($I224-$L224))&lt;0,0,IF(I224&lt;'Checklist Parameters'!$N$22,0,($I224-$L224)))</f>
        <v>0</v>
      </c>
      <c r="O224" s="394"/>
      <c r="P224" s="395"/>
      <c r="Q224" s="316">
        <f t="shared" si="19"/>
        <v>0</v>
      </c>
      <c r="R224" s="87">
        <f t="shared" si="20"/>
        <v>0</v>
      </c>
      <c r="S224" s="87">
        <f>IF('Checklist Parameters'!$N$60&lt;0.2,0.2,'Checklist Parameters'!$N$60)</f>
        <v>0.7</v>
      </c>
      <c r="T224" s="88">
        <f>IF($O224="",IF('Checklist District ID'!$C$43="Y",MAX($R224:$S224)*$I224,SUM($R224:$S224)*$I224),IF(O224&gt;0,Q224*S224))</f>
        <v>0</v>
      </c>
      <c r="U224" s="88">
        <f>IF(Q224&gt;0,((I224-T224)*'Formula Matrix'!$E$41),0)</f>
        <v>0</v>
      </c>
      <c r="V224" s="88">
        <f t="shared" si="21"/>
        <v>0</v>
      </c>
      <c r="W224" s="88">
        <f>IF(V224&gt;0,(V224*'Checklist Parameters'!$N$35),0)</f>
        <v>0</v>
      </c>
      <c r="X224" s="85">
        <f t="shared" si="22"/>
        <v>0</v>
      </c>
      <c r="Y224" s="85">
        <f>IF('Checklist Parameters'!$N$102&lt;&gt;"",(I224/43560)*'Checklist Parameters'!$N$102,"N/A")</f>
        <v>0</v>
      </c>
      <c r="Z224" s="85" t="str">
        <f>IF('Checklist Parameters'!$N$58&lt;&gt;"",((I224*'Checklist Parameters'!$N$58)*'Checklist Parameters'!$N$35)/1000,"N/A")</f>
        <v>N/A</v>
      </c>
      <c r="AA224" s="85">
        <f>IF('Checklist Parameters'!$N$101&lt;&gt;"",IFERROR(I224/'Checklist Parameters'!$N$101,0),"N/A")</f>
        <v>0</v>
      </c>
      <c r="AB224" s="85" t="str">
        <f>IF('Checklist Parameters'!$N$43&lt;&gt;"",(I224*'Checklist Parameters'!$N$43)/1000,"N/A")</f>
        <v>N/A</v>
      </c>
      <c r="AC224" s="85">
        <f>IF('Checklist Parameters'!$N$16="",$X224,IF(AND('Checklist Parameters'!$N$16&lt;$X224,'Checklist Parameters'!$N$16&gt;=3),'Checklist Parameters'!$N$16,IF(AND('Checklist Parameters'!$N$16&lt;$X224,'Checklist Parameters'!$N$16&lt;3),0,$X224)))</f>
        <v>0</v>
      </c>
      <c r="AD224" s="85" t="str">
        <f>IF(AND(I224&lt;'Checklist Parameters'!$N$22,$I224&lt;&gt;0),"Y","")</f>
        <v/>
      </c>
      <c r="AE224" s="85" t="str">
        <f>IF($AD224="Y",0,IF('Checklist Parameters'!$N$25="","&lt;no limit&gt;",ROUNDDOWN((($I224-'Checklist Parameters'!$N$24)/'Checklist Parameters'!$N$25)+1,0)))</f>
        <v>&lt;no limit&gt;</v>
      </c>
      <c r="AF224" s="174">
        <f t="shared" si="23"/>
        <v>0</v>
      </c>
      <c r="AG224" s="85">
        <f t="shared" si="18"/>
        <v>0</v>
      </c>
      <c r="AH224" s="5"/>
      <c r="AI224" s="5"/>
      <c r="AJ224" s="5"/>
      <c r="AK224" s="5"/>
      <c r="AL224" s="5"/>
      <c r="AM224" s="5"/>
      <c r="AN224" s="5"/>
      <c r="AO224" s="5"/>
      <c r="AP224" s="5"/>
      <c r="AQ224" s="5"/>
      <c r="AR224" s="5"/>
      <c r="AS224" s="5"/>
    </row>
    <row r="225" spans="1:45" s="2" customFormat="1" ht="15">
      <c r="A225" s="391"/>
      <c r="B225" s="392"/>
      <c r="C225" s="393"/>
      <c r="D225" s="393"/>
      <c r="E225" s="393"/>
      <c r="F225" s="393"/>
      <c r="G225" s="393"/>
      <c r="H225" s="394"/>
      <c r="I225" s="394"/>
      <c r="J225" s="394"/>
      <c r="K225" s="394"/>
      <c r="L225" s="394"/>
      <c r="M225" s="394"/>
      <c r="N225" s="313">
        <f>IF(IF(I225&lt;'Checklist Parameters'!$N$22,0,($I225-$L225))&lt;0,0,IF(I225&lt;'Checklist Parameters'!$N$22,0,($I225-$L225)))</f>
        <v>0</v>
      </c>
      <c r="O225" s="394"/>
      <c r="P225" s="395"/>
      <c r="Q225" s="316">
        <f t="shared" si="19"/>
        <v>0</v>
      </c>
      <c r="R225" s="87">
        <f t="shared" si="20"/>
        <v>0</v>
      </c>
      <c r="S225" s="87">
        <f>IF('Checklist Parameters'!$N$60&lt;0.2,0.2,'Checklist Parameters'!$N$60)</f>
        <v>0.7</v>
      </c>
      <c r="T225" s="88">
        <f>IF($O225="",IF('Checklist District ID'!$C$43="Y",MAX($R225:$S225)*$I225,SUM($R225:$S225)*$I225),IF(O225&gt;0,Q225*S225))</f>
        <v>0</v>
      </c>
      <c r="U225" s="88">
        <f>IF(Q225&gt;0,((I225-T225)*'Formula Matrix'!$E$41),0)</f>
        <v>0</v>
      </c>
      <c r="V225" s="88">
        <f t="shared" si="21"/>
        <v>0</v>
      </c>
      <c r="W225" s="88">
        <f>IF(V225&gt;0,(V225*'Checklist Parameters'!$N$35),0)</f>
        <v>0</v>
      </c>
      <c r="X225" s="85">
        <f t="shared" si="22"/>
        <v>0</v>
      </c>
      <c r="Y225" s="85">
        <f>IF('Checklist Parameters'!$N$102&lt;&gt;"",(I225/43560)*'Checklist Parameters'!$N$102,"N/A")</f>
        <v>0</v>
      </c>
      <c r="Z225" s="85" t="str">
        <f>IF('Checklist Parameters'!$N$58&lt;&gt;"",((I225*'Checklist Parameters'!$N$58)*'Checklist Parameters'!$N$35)/1000,"N/A")</f>
        <v>N/A</v>
      </c>
      <c r="AA225" s="85">
        <f>IF('Checklist Parameters'!$N$101&lt;&gt;"",IFERROR(I225/'Checklist Parameters'!$N$101,0),"N/A")</f>
        <v>0</v>
      </c>
      <c r="AB225" s="85" t="str">
        <f>IF('Checklist Parameters'!$N$43&lt;&gt;"",(I225*'Checklist Parameters'!$N$43)/1000,"N/A")</f>
        <v>N/A</v>
      </c>
      <c r="AC225" s="85">
        <f>IF('Checklist Parameters'!$N$16="",$X225,IF(AND('Checklist Parameters'!$N$16&lt;$X225,'Checklist Parameters'!$N$16&gt;=3),'Checklist Parameters'!$N$16,IF(AND('Checklist Parameters'!$N$16&lt;$X225,'Checklist Parameters'!$N$16&lt;3),0,$X225)))</f>
        <v>0</v>
      </c>
      <c r="AD225" s="85" t="str">
        <f>IF(AND(I225&lt;'Checklist Parameters'!$N$22,$I225&lt;&gt;0),"Y","")</f>
        <v/>
      </c>
      <c r="AE225" s="85" t="str">
        <f>IF($AD225="Y",0,IF('Checklist Parameters'!$N$25="","&lt;no limit&gt;",ROUNDDOWN((($I225-'Checklist Parameters'!$N$24)/'Checklist Parameters'!$N$25)+1,0)))</f>
        <v>&lt;no limit&gt;</v>
      </c>
      <c r="AF225" s="174">
        <f t="shared" si="23"/>
        <v>0</v>
      </c>
      <c r="AG225" s="85">
        <f t="shared" si="18"/>
        <v>0</v>
      </c>
      <c r="AH225" s="5"/>
      <c r="AI225" s="5"/>
      <c r="AJ225" s="5"/>
      <c r="AK225" s="5"/>
      <c r="AL225" s="5"/>
      <c r="AM225" s="5"/>
      <c r="AN225" s="5"/>
      <c r="AO225" s="5"/>
      <c r="AP225" s="5"/>
      <c r="AQ225" s="5"/>
      <c r="AR225" s="5"/>
      <c r="AS225" s="5"/>
    </row>
    <row r="226" spans="1:45" s="2" customFormat="1" ht="15">
      <c r="A226" s="391"/>
      <c r="B226" s="392"/>
      <c r="C226" s="393"/>
      <c r="D226" s="393"/>
      <c r="E226" s="393"/>
      <c r="F226" s="393"/>
      <c r="G226" s="393"/>
      <c r="H226" s="394"/>
      <c r="I226" s="394"/>
      <c r="J226" s="394"/>
      <c r="K226" s="394"/>
      <c r="L226" s="394"/>
      <c r="M226" s="394"/>
      <c r="N226" s="313">
        <f>IF(IF(I226&lt;'Checklist Parameters'!$N$22,0,($I226-$L226))&lt;0,0,IF(I226&lt;'Checklist Parameters'!$N$22,0,($I226-$L226)))</f>
        <v>0</v>
      </c>
      <c r="O226" s="394"/>
      <c r="P226" s="395"/>
      <c r="Q226" s="316">
        <f t="shared" si="19"/>
        <v>0</v>
      </c>
      <c r="R226" s="87">
        <f t="shared" si="20"/>
        <v>0</v>
      </c>
      <c r="S226" s="87">
        <f>IF('Checklist Parameters'!$N$60&lt;0.2,0.2,'Checklist Parameters'!$N$60)</f>
        <v>0.7</v>
      </c>
      <c r="T226" s="88">
        <f>IF($O226="",IF('Checklist District ID'!$C$43="Y",MAX($R226:$S226)*$I226,SUM($R226:$S226)*$I226),IF(O226&gt;0,Q226*S226))</f>
        <v>0</v>
      </c>
      <c r="U226" s="88">
        <f>IF(Q226&gt;0,((I226-T226)*'Formula Matrix'!$E$41),0)</f>
        <v>0</v>
      </c>
      <c r="V226" s="88">
        <f t="shared" si="21"/>
        <v>0</v>
      </c>
      <c r="W226" s="88">
        <f>IF(V226&gt;0,(V226*'Checklist Parameters'!$N$35),0)</f>
        <v>0</v>
      </c>
      <c r="X226" s="85">
        <f t="shared" si="22"/>
        <v>0</v>
      </c>
      <c r="Y226" s="85">
        <f>IF('Checklist Parameters'!$N$102&lt;&gt;"",(I226/43560)*'Checklist Parameters'!$N$102,"N/A")</f>
        <v>0</v>
      </c>
      <c r="Z226" s="85" t="str">
        <f>IF('Checklist Parameters'!$N$58&lt;&gt;"",((I226*'Checklist Parameters'!$N$58)*'Checklist Parameters'!$N$35)/1000,"N/A")</f>
        <v>N/A</v>
      </c>
      <c r="AA226" s="85">
        <f>IF('Checklist Parameters'!$N$101&lt;&gt;"",IFERROR(I226/'Checklist Parameters'!$N$101,0),"N/A")</f>
        <v>0</v>
      </c>
      <c r="AB226" s="85" t="str">
        <f>IF('Checklist Parameters'!$N$43&lt;&gt;"",(I226*'Checklist Parameters'!$N$43)/1000,"N/A")</f>
        <v>N/A</v>
      </c>
      <c r="AC226" s="85">
        <f>IF('Checklist Parameters'!$N$16="",$X226,IF(AND('Checklist Parameters'!$N$16&lt;$X226,'Checklist Parameters'!$N$16&gt;=3),'Checklist Parameters'!$N$16,IF(AND('Checklist Parameters'!$N$16&lt;$X226,'Checklist Parameters'!$N$16&lt;3),0,$X226)))</f>
        <v>0</v>
      </c>
      <c r="AD226" s="85" t="str">
        <f>IF(AND(I226&lt;'Checklist Parameters'!$N$22,$I226&lt;&gt;0),"Y","")</f>
        <v/>
      </c>
      <c r="AE226" s="85" t="str">
        <f>IF($AD226="Y",0,IF('Checklist Parameters'!$N$25="","&lt;no limit&gt;",ROUNDDOWN((($I226-'Checklist Parameters'!$N$24)/'Checklist Parameters'!$N$25)+1,0)))</f>
        <v>&lt;no limit&gt;</v>
      </c>
      <c r="AF226" s="174">
        <f t="shared" si="23"/>
        <v>0</v>
      </c>
      <c r="AG226" s="85">
        <f t="shared" si="18"/>
        <v>0</v>
      </c>
      <c r="AH226" s="5"/>
      <c r="AI226" s="5"/>
      <c r="AJ226" s="5"/>
      <c r="AK226" s="5"/>
      <c r="AL226" s="5"/>
      <c r="AM226" s="5"/>
      <c r="AN226" s="5"/>
      <c r="AO226" s="5"/>
      <c r="AP226" s="5"/>
      <c r="AQ226" s="5"/>
      <c r="AR226" s="5"/>
      <c r="AS226" s="5"/>
    </row>
    <row r="227" spans="1:45" s="2" customFormat="1" ht="15">
      <c r="A227" s="391"/>
      <c r="B227" s="392"/>
      <c r="C227" s="393"/>
      <c r="D227" s="393"/>
      <c r="E227" s="393"/>
      <c r="F227" s="393"/>
      <c r="G227" s="393"/>
      <c r="H227" s="394"/>
      <c r="I227" s="394"/>
      <c r="J227" s="394"/>
      <c r="K227" s="394"/>
      <c r="L227" s="394"/>
      <c r="M227" s="394"/>
      <c r="N227" s="313">
        <f>IF(IF(I227&lt;'Checklist Parameters'!$N$22,0,($I227-$L227))&lt;0,0,IF(I227&lt;'Checklist Parameters'!$N$22,0,($I227-$L227)))</f>
        <v>0</v>
      </c>
      <c r="O227" s="394"/>
      <c r="P227" s="395"/>
      <c r="Q227" s="316">
        <f t="shared" si="19"/>
        <v>0</v>
      </c>
      <c r="R227" s="87">
        <f t="shared" si="20"/>
        <v>0</v>
      </c>
      <c r="S227" s="87">
        <f>IF('Checklist Parameters'!$N$60&lt;0.2,0.2,'Checklist Parameters'!$N$60)</f>
        <v>0.7</v>
      </c>
      <c r="T227" s="88">
        <f>IF($O227="",IF('Checklist District ID'!$C$43="Y",MAX($R227:$S227)*$I227,SUM($R227:$S227)*$I227),IF(O227&gt;0,Q227*S227))</f>
        <v>0</v>
      </c>
      <c r="U227" s="88">
        <f>IF(Q227&gt;0,((I227-T227)*'Formula Matrix'!$E$41),0)</f>
        <v>0</v>
      </c>
      <c r="V227" s="88">
        <f t="shared" si="21"/>
        <v>0</v>
      </c>
      <c r="W227" s="88">
        <f>IF(V227&gt;0,(V227*'Checklist Parameters'!$N$35),0)</f>
        <v>0</v>
      </c>
      <c r="X227" s="85">
        <f t="shared" si="22"/>
        <v>0</v>
      </c>
      <c r="Y227" s="85">
        <f>IF('Checklist Parameters'!$N$102&lt;&gt;"",(I227/43560)*'Checklist Parameters'!$N$102,"N/A")</f>
        <v>0</v>
      </c>
      <c r="Z227" s="85" t="str">
        <f>IF('Checklist Parameters'!$N$58&lt;&gt;"",((I227*'Checklist Parameters'!$N$58)*'Checklist Parameters'!$N$35)/1000,"N/A")</f>
        <v>N/A</v>
      </c>
      <c r="AA227" s="85">
        <f>IF('Checklist Parameters'!$N$101&lt;&gt;"",IFERROR(I227/'Checklist Parameters'!$N$101,0),"N/A")</f>
        <v>0</v>
      </c>
      <c r="AB227" s="85" t="str">
        <f>IF('Checklist Parameters'!$N$43&lt;&gt;"",(I227*'Checklist Parameters'!$N$43)/1000,"N/A")</f>
        <v>N/A</v>
      </c>
      <c r="AC227" s="85">
        <f>IF('Checklist Parameters'!$N$16="",$X227,IF(AND('Checklist Parameters'!$N$16&lt;$X227,'Checklist Parameters'!$N$16&gt;=3),'Checklist Parameters'!$N$16,IF(AND('Checklist Parameters'!$N$16&lt;$X227,'Checklist Parameters'!$N$16&lt;3),0,$X227)))</f>
        <v>0</v>
      </c>
      <c r="AD227" s="85" t="str">
        <f>IF(AND(I227&lt;'Checklist Parameters'!$N$22,$I227&lt;&gt;0),"Y","")</f>
        <v/>
      </c>
      <c r="AE227" s="85" t="str">
        <f>IF($AD227="Y",0,IF('Checklist Parameters'!$N$25="","&lt;no limit&gt;",ROUNDDOWN((($I227-'Checklist Parameters'!$N$24)/'Checklist Parameters'!$N$25)+1,0)))</f>
        <v>&lt;no limit&gt;</v>
      </c>
      <c r="AF227" s="174">
        <f t="shared" si="23"/>
        <v>0</v>
      </c>
      <c r="AG227" s="85">
        <f t="shared" si="18"/>
        <v>0</v>
      </c>
      <c r="AH227" s="5"/>
      <c r="AI227" s="5"/>
      <c r="AJ227" s="5"/>
      <c r="AK227" s="5"/>
      <c r="AL227" s="5"/>
      <c r="AM227" s="5"/>
      <c r="AN227" s="5"/>
      <c r="AO227" s="5"/>
      <c r="AP227" s="5"/>
      <c r="AQ227" s="5"/>
      <c r="AR227" s="5"/>
      <c r="AS227" s="5"/>
    </row>
    <row r="228" spans="1:45" s="2" customFormat="1" ht="15">
      <c r="A228" s="391"/>
      <c r="B228" s="392"/>
      <c r="C228" s="393"/>
      <c r="D228" s="393"/>
      <c r="E228" s="393"/>
      <c r="F228" s="393"/>
      <c r="G228" s="393"/>
      <c r="H228" s="394"/>
      <c r="I228" s="394"/>
      <c r="J228" s="394"/>
      <c r="K228" s="394"/>
      <c r="L228" s="394"/>
      <c r="M228" s="394"/>
      <c r="N228" s="313">
        <f>IF(IF(I228&lt;'Checklist Parameters'!$N$22,0,($I228-$L228))&lt;0,0,IF(I228&lt;'Checklist Parameters'!$N$22,0,($I228-$L228)))</f>
        <v>0</v>
      </c>
      <c r="O228" s="394"/>
      <c r="P228" s="395"/>
      <c r="Q228" s="316">
        <f t="shared" si="19"/>
        <v>0</v>
      </c>
      <c r="R228" s="87">
        <f t="shared" si="20"/>
        <v>0</v>
      </c>
      <c r="S228" s="87">
        <f>IF('Checklist Parameters'!$N$60&lt;0.2,0.2,'Checklist Parameters'!$N$60)</f>
        <v>0.7</v>
      </c>
      <c r="T228" s="88">
        <f>IF($O228="",IF('Checklist District ID'!$C$43="Y",MAX($R228:$S228)*$I228,SUM($R228:$S228)*$I228),IF(O228&gt;0,Q228*S228))</f>
        <v>0</v>
      </c>
      <c r="U228" s="88">
        <f>IF(Q228&gt;0,((I228-T228)*'Formula Matrix'!$E$41),0)</f>
        <v>0</v>
      </c>
      <c r="V228" s="88">
        <f t="shared" si="21"/>
        <v>0</v>
      </c>
      <c r="W228" s="88">
        <f>IF(V228&gt;0,(V228*'Checklist Parameters'!$N$35),0)</f>
        <v>0</v>
      </c>
      <c r="X228" s="85">
        <f t="shared" si="22"/>
        <v>0</v>
      </c>
      <c r="Y228" s="85">
        <f>IF('Checklist Parameters'!$N$102&lt;&gt;"",(I228/43560)*'Checklist Parameters'!$N$102,"N/A")</f>
        <v>0</v>
      </c>
      <c r="Z228" s="85" t="str">
        <f>IF('Checklist Parameters'!$N$58&lt;&gt;"",((I228*'Checklist Parameters'!$N$58)*'Checklist Parameters'!$N$35)/1000,"N/A")</f>
        <v>N/A</v>
      </c>
      <c r="AA228" s="85">
        <f>IF('Checklist Parameters'!$N$101&lt;&gt;"",IFERROR(I228/'Checklist Parameters'!$N$101,0),"N/A")</f>
        <v>0</v>
      </c>
      <c r="AB228" s="85" t="str">
        <f>IF('Checklist Parameters'!$N$43&lt;&gt;"",(I228*'Checklist Parameters'!$N$43)/1000,"N/A")</f>
        <v>N/A</v>
      </c>
      <c r="AC228" s="85">
        <f>IF('Checklist Parameters'!$N$16="",$X228,IF(AND('Checklist Parameters'!$N$16&lt;$X228,'Checklist Parameters'!$N$16&gt;=3),'Checklist Parameters'!$N$16,IF(AND('Checklist Parameters'!$N$16&lt;$X228,'Checklist Parameters'!$N$16&lt;3),0,$X228)))</f>
        <v>0</v>
      </c>
      <c r="AD228" s="85" t="str">
        <f>IF(AND(I228&lt;'Checklist Parameters'!$N$22,$I228&lt;&gt;0),"Y","")</f>
        <v/>
      </c>
      <c r="AE228" s="85" t="str">
        <f>IF($AD228="Y",0,IF('Checklist Parameters'!$N$25="","&lt;no limit&gt;",ROUNDDOWN((($I228-'Checklist Parameters'!$N$24)/'Checklist Parameters'!$N$25)+1,0)))</f>
        <v>&lt;no limit&gt;</v>
      </c>
      <c r="AF228" s="174">
        <f t="shared" si="23"/>
        <v>0</v>
      </c>
      <c r="AG228" s="85">
        <f t="shared" si="18"/>
        <v>0</v>
      </c>
      <c r="AH228" s="5"/>
      <c r="AI228" s="5"/>
      <c r="AJ228" s="5"/>
      <c r="AK228" s="5"/>
      <c r="AL228" s="5"/>
      <c r="AM228" s="5"/>
      <c r="AN228" s="5"/>
      <c r="AO228" s="5"/>
      <c r="AP228" s="5"/>
      <c r="AQ228" s="5"/>
      <c r="AR228" s="5"/>
      <c r="AS228" s="5"/>
    </row>
    <row r="229" spans="1:45" s="2" customFormat="1" ht="15">
      <c r="A229" s="391"/>
      <c r="B229" s="392"/>
      <c r="C229" s="393"/>
      <c r="D229" s="393"/>
      <c r="E229" s="393"/>
      <c r="F229" s="393"/>
      <c r="G229" s="393"/>
      <c r="H229" s="394"/>
      <c r="I229" s="394"/>
      <c r="J229" s="394"/>
      <c r="K229" s="394"/>
      <c r="L229" s="394"/>
      <c r="M229" s="394"/>
      <c r="N229" s="313">
        <f>IF(IF(I229&lt;'Checklist Parameters'!$N$22,0,($I229-$L229))&lt;0,0,IF(I229&lt;'Checklist Parameters'!$N$22,0,($I229-$L229)))</f>
        <v>0</v>
      </c>
      <c r="O229" s="394"/>
      <c r="P229" s="395"/>
      <c r="Q229" s="316">
        <f t="shared" si="19"/>
        <v>0</v>
      </c>
      <c r="R229" s="87">
        <f t="shared" si="20"/>
        <v>0</v>
      </c>
      <c r="S229" s="87">
        <f>IF('Checklist Parameters'!$N$60&lt;0.2,0.2,'Checklist Parameters'!$N$60)</f>
        <v>0.7</v>
      </c>
      <c r="T229" s="88">
        <f>IF($O229="",IF('Checklist District ID'!$C$43="Y",MAX($R229:$S229)*$I229,SUM($R229:$S229)*$I229),IF(O229&gt;0,Q229*S229))</f>
        <v>0</v>
      </c>
      <c r="U229" s="88">
        <f>IF(Q229&gt;0,((I229-T229)*'Formula Matrix'!$E$41),0)</f>
        <v>0</v>
      </c>
      <c r="V229" s="88">
        <f t="shared" si="21"/>
        <v>0</v>
      </c>
      <c r="W229" s="88">
        <f>IF(V229&gt;0,(V229*'Checklist Parameters'!$N$35),0)</f>
        <v>0</v>
      </c>
      <c r="X229" s="85">
        <f t="shared" si="22"/>
        <v>0</v>
      </c>
      <c r="Y229" s="85">
        <f>IF('Checklist Parameters'!$N$102&lt;&gt;"",(I229/43560)*'Checklist Parameters'!$N$102,"N/A")</f>
        <v>0</v>
      </c>
      <c r="Z229" s="85" t="str">
        <f>IF('Checklist Parameters'!$N$58&lt;&gt;"",((I229*'Checklist Parameters'!$N$58)*'Checklist Parameters'!$N$35)/1000,"N/A")</f>
        <v>N/A</v>
      </c>
      <c r="AA229" s="85">
        <f>IF('Checklist Parameters'!$N$101&lt;&gt;"",IFERROR(I229/'Checklist Parameters'!$N$101,0),"N/A")</f>
        <v>0</v>
      </c>
      <c r="AB229" s="85" t="str">
        <f>IF('Checklist Parameters'!$N$43&lt;&gt;"",(I229*'Checklist Parameters'!$N$43)/1000,"N/A")</f>
        <v>N/A</v>
      </c>
      <c r="AC229" s="85">
        <f>IF('Checklist Parameters'!$N$16="",$X229,IF(AND('Checklist Parameters'!$N$16&lt;$X229,'Checklist Parameters'!$N$16&gt;=3),'Checklist Parameters'!$N$16,IF(AND('Checklist Parameters'!$N$16&lt;$X229,'Checklist Parameters'!$N$16&lt;3),0,$X229)))</f>
        <v>0</v>
      </c>
      <c r="AD229" s="85" t="str">
        <f>IF(AND(I229&lt;'Checklist Parameters'!$N$22,$I229&lt;&gt;0),"Y","")</f>
        <v/>
      </c>
      <c r="AE229" s="85" t="str">
        <f>IF($AD229="Y",0,IF('Checklist Parameters'!$N$25="","&lt;no limit&gt;",ROUNDDOWN((($I229-'Checklist Parameters'!$N$24)/'Checklist Parameters'!$N$25)+1,0)))</f>
        <v>&lt;no limit&gt;</v>
      </c>
      <c r="AF229" s="174">
        <f t="shared" si="23"/>
        <v>0</v>
      </c>
      <c r="AG229" s="85">
        <f t="shared" si="18"/>
        <v>0</v>
      </c>
      <c r="AH229" s="5"/>
      <c r="AI229" s="5"/>
      <c r="AJ229" s="5"/>
      <c r="AK229" s="5"/>
      <c r="AL229" s="5"/>
      <c r="AM229" s="5"/>
      <c r="AN229" s="5"/>
      <c r="AO229" s="5"/>
      <c r="AP229" s="5"/>
      <c r="AQ229" s="5"/>
      <c r="AR229" s="5"/>
      <c r="AS229" s="5"/>
    </row>
    <row r="230" spans="1:45" s="2" customFormat="1" ht="15">
      <c r="A230" s="391"/>
      <c r="B230" s="392"/>
      <c r="C230" s="393"/>
      <c r="D230" s="393"/>
      <c r="E230" s="393"/>
      <c r="F230" s="393"/>
      <c r="G230" s="393"/>
      <c r="H230" s="394"/>
      <c r="I230" s="394"/>
      <c r="J230" s="394"/>
      <c r="K230" s="394"/>
      <c r="L230" s="394"/>
      <c r="M230" s="394"/>
      <c r="N230" s="313">
        <f>IF(IF(I230&lt;'Checklist Parameters'!$N$22,0,($I230-$L230))&lt;0,0,IF(I230&lt;'Checklist Parameters'!$N$22,0,($I230-$L230)))</f>
        <v>0</v>
      </c>
      <c r="O230" s="394"/>
      <c r="P230" s="395"/>
      <c r="Q230" s="316">
        <f t="shared" si="19"/>
        <v>0</v>
      </c>
      <c r="R230" s="87">
        <f t="shared" si="20"/>
        <v>0</v>
      </c>
      <c r="S230" s="87">
        <f>IF('Checklist Parameters'!$N$60&lt;0.2,0.2,'Checklist Parameters'!$N$60)</f>
        <v>0.7</v>
      </c>
      <c r="T230" s="88">
        <f>IF($O230="",IF('Checklist District ID'!$C$43="Y",MAX($R230:$S230)*$I230,SUM($R230:$S230)*$I230),IF(O230&gt;0,Q230*S230))</f>
        <v>0</v>
      </c>
      <c r="U230" s="88">
        <f>IF(Q230&gt;0,((I230-T230)*'Formula Matrix'!$E$41),0)</f>
        <v>0</v>
      </c>
      <c r="V230" s="88">
        <f t="shared" si="21"/>
        <v>0</v>
      </c>
      <c r="W230" s="88">
        <f>IF(V230&gt;0,(V230*'Checklist Parameters'!$N$35),0)</f>
        <v>0</v>
      </c>
      <c r="X230" s="85">
        <f t="shared" si="22"/>
        <v>0</v>
      </c>
      <c r="Y230" s="85">
        <f>IF('Checklist Parameters'!$N$102&lt;&gt;"",(I230/43560)*'Checklist Parameters'!$N$102,"N/A")</f>
        <v>0</v>
      </c>
      <c r="Z230" s="85" t="str">
        <f>IF('Checklist Parameters'!$N$58&lt;&gt;"",((I230*'Checklist Parameters'!$N$58)*'Checklist Parameters'!$N$35)/1000,"N/A")</f>
        <v>N/A</v>
      </c>
      <c r="AA230" s="85">
        <f>IF('Checklist Parameters'!$N$101&lt;&gt;"",IFERROR(I230/'Checklist Parameters'!$N$101,0),"N/A")</f>
        <v>0</v>
      </c>
      <c r="AB230" s="85" t="str">
        <f>IF('Checklist Parameters'!$N$43&lt;&gt;"",(I230*'Checklist Parameters'!$N$43)/1000,"N/A")</f>
        <v>N/A</v>
      </c>
      <c r="AC230" s="85">
        <f>IF('Checklist Parameters'!$N$16="",$X230,IF(AND('Checklist Parameters'!$N$16&lt;$X230,'Checklist Parameters'!$N$16&gt;=3),'Checklist Parameters'!$N$16,IF(AND('Checklist Parameters'!$N$16&lt;$X230,'Checklist Parameters'!$N$16&lt;3),0,$X230)))</f>
        <v>0</v>
      </c>
      <c r="AD230" s="85" t="str">
        <f>IF(AND(I230&lt;'Checklist Parameters'!$N$22,$I230&lt;&gt;0),"Y","")</f>
        <v/>
      </c>
      <c r="AE230" s="85" t="str">
        <f>IF($AD230="Y",0,IF('Checklist Parameters'!$N$25="","&lt;no limit&gt;",ROUNDDOWN((($I230-'Checklist Parameters'!$N$24)/'Checklist Parameters'!$N$25)+1,0)))</f>
        <v>&lt;no limit&gt;</v>
      </c>
      <c r="AF230" s="174">
        <f t="shared" si="23"/>
        <v>0</v>
      </c>
      <c r="AG230" s="85">
        <f t="shared" si="18"/>
        <v>0</v>
      </c>
      <c r="AH230" s="5"/>
      <c r="AI230" s="5"/>
      <c r="AJ230" s="5"/>
      <c r="AK230" s="5"/>
      <c r="AL230" s="5"/>
      <c r="AM230" s="5"/>
      <c r="AN230" s="5"/>
      <c r="AO230" s="5"/>
      <c r="AP230" s="5"/>
      <c r="AQ230" s="5"/>
      <c r="AR230" s="5"/>
      <c r="AS230" s="5"/>
    </row>
    <row r="231" spans="1:45" s="2" customFormat="1" ht="15">
      <c r="A231" s="391"/>
      <c r="B231" s="392"/>
      <c r="C231" s="393"/>
      <c r="D231" s="393"/>
      <c r="E231" s="393"/>
      <c r="F231" s="393"/>
      <c r="G231" s="393"/>
      <c r="H231" s="394"/>
      <c r="I231" s="394"/>
      <c r="J231" s="394"/>
      <c r="K231" s="394"/>
      <c r="L231" s="394"/>
      <c r="M231" s="394"/>
      <c r="N231" s="313">
        <f>IF(IF(I231&lt;'Checklist Parameters'!$N$22,0,($I231-$L231))&lt;0,0,IF(I231&lt;'Checklist Parameters'!$N$22,0,($I231-$L231)))</f>
        <v>0</v>
      </c>
      <c r="O231" s="394"/>
      <c r="P231" s="395"/>
      <c r="Q231" s="316">
        <f t="shared" si="19"/>
        <v>0</v>
      </c>
      <c r="R231" s="87">
        <f t="shared" si="20"/>
        <v>0</v>
      </c>
      <c r="S231" s="87">
        <f>IF('Checklist Parameters'!$N$60&lt;0.2,0.2,'Checklist Parameters'!$N$60)</f>
        <v>0.7</v>
      </c>
      <c r="T231" s="88">
        <f>IF($O231="",IF('Checklist District ID'!$C$43="Y",MAX($R231:$S231)*$I231,SUM($R231:$S231)*$I231),IF(O231&gt;0,Q231*S231))</f>
        <v>0</v>
      </c>
      <c r="U231" s="88">
        <f>IF(Q231&gt;0,((I231-T231)*'Formula Matrix'!$E$41),0)</f>
        <v>0</v>
      </c>
      <c r="V231" s="88">
        <f t="shared" si="21"/>
        <v>0</v>
      </c>
      <c r="W231" s="88">
        <f>IF(V231&gt;0,(V231*'Checklist Parameters'!$N$35),0)</f>
        <v>0</v>
      </c>
      <c r="X231" s="85">
        <f t="shared" si="22"/>
        <v>0</v>
      </c>
      <c r="Y231" s="85">
        <f>IF('Checklist Parameters'!$N$102&lt;&gt;"",(I231/43560)*'Checklist Parameters'!$N$102,"N/A")</f>
        <v>0</v>
      </c>
      <c r="Z231" s="85" t="str">
        <f>IF('Checklist Parameters'!$N$58&lt;&gt;"",((I231*'Checklist Parameters'!$N$58)*'Checklist Parameters'!$N$35)/1000,"N/A")</f>
        <v>N/A</v>
      </c>
      <c r="AA231" s="85">
        <f>IF('Checklist Parameters'!$N$101&lt;&gt;"",IFERROR(I231/'Checklist Parameters'!$N$101,0),"N/A")</f>
        <v>0</v>
      </c>
      <c r="AB231" s="85" t="str">
        <f>IF('Checklist Parameters'!$N$43&lt;&gt;"",(I231*'Checklist Parameters'!$N$43)/1000,"N/A")</f>
        <v>N/A</v>
      </c>
      <c r="AC231" s="85">
        <f>IF('Checklist Parameters'!$N$16="",$X231,IF(AND('Checklist Parameters'!$N$16&lt;$X231,'Checklist Parameters'!$N$16&gt;=3),'Checklist Parameters'!$N$16,IF(AND('Checklist Parameters'!$N$16&lt;$X231,'Checklist Parameters'!$N$16&lt;3),0,$X231)))</f>
        <v>0</v>
      </c>
      <c r="AD231" s="85" t="str">
        <f>IF(AND(I231&lt;'Checklist Parameters'!$N$22,$I231&lt;&gt;0),"Y","")</f>
        <v/>
      </c>
      <c r="AE231" s="85" t="str">
        <f>IF($AD231="Y",0,IF('Checklist Parameters'!$N$25="","&lt;no limit&gt;",ROUNDDOWN((($I231-'Checklist Parameters'!$N$24)/'Checklist Parameters'!$N$25)+1,0)))</f>
        <v>&lt;no limit&gt;</v>
      </c>
      <c r="AF231" s="174">
        <f t="shared" si="23"/>
        <v>0</v>
      </c>
      <c r="AG231" s="85">
        <f t="shared" si="18"/>
        <v>0</v>
      </c>
      <c r="AH231" s="5"/>
      <c r="AI231" s="5"/>
      <c r="AJ231" s="5"/>
      <c r="AK231" s="5"/>
      <c r="AL231" s="5"/>
      <c r="AM231" s="5"/>
      <c r="AN231" s="5"/>
      <c r="AO231" s="5"/>
      <c r="AP231" s="5"/>
      <c r="AQ231" s="5"/>
      <c r="AR231" s="5"/>
      <c r="AS231" s="5"/>
    </row>
    <row r="232" spans="1:45" s="2" customFormat="1" ht="15">
      <c r="A232" s="391"/>
      <c r="B232" s="392"/>
      <c r="C232" s="393"/>
      <c r="D232" s="393"/>
      <c r="E232" s="393"/>
      <c r="F232" s="393"/>
      <c r="G232" s="393"/>
      <c r="H232" s="394"/>
      <c r="I232" s="394"/>
      <c r="J232" s="394"/>
      <c r="K232" s="394"/>
      <c r="L232" s="394"/>
      <c r="M232" s="394"/>
      <c r="N232" s="313">
        <f>IF(IF(I232&lt;'Checklist Parameters'!$N$22,0,($I232-$L232))&lt;0,0,IF(I232&lt;'Checklist Parameters'!$N$22,0,($I232-$L232)))</f>
        <v>0</v>
      </c>
      <c r="O232" s="394"/>
      <c r="P232" s="395"/>
      <c r="Q232" s="316">
        <f t="shared" si="19"/>
        <v>0</v>
      </c>
      <c r="R232" s="87">
        <f t="shared" si="20"/>
        <v>0</v>
      </c>
      <c r="S232" s="87">
        <f>IF('Checklist Parameters'!$N$60&lt;0.2,0.2,'Checklist Parameters'!$N$60)</f>
        <v>0.7</v>
      </c>
      <c r="T232" s="88">
        <f>IF($O232="",IF('Checklist District ID'!$C$43="Y",MAX($R232:$S232)*$I232,SUM($R232:$S232)*$I232),IF(O232&gt;0,Q232*S232))</f>
        <v>0</v>
      </c>
      <c r="U232" s="88">
        <f>IF(Q232&gt;0,((I232-T232)*'Formula Matrix'!$E$41),0)</f>
        <v>0</v>
      </c>
      <c r="V232" s="88">
        <f t="shared" si="21"/>
        <v>0</v>
      </c>
      <c r="W232" s="88">
        <f>IF(V232&gt;0,(V232*'Checklist Parameters'!$N$35),0)</f>
        <v>0</v>
      </c>
      <c r="X232" s="85">
        <f t="shared" si="22"/>
        <v>0</v>
      </c>
      <c r="Y232" s="85">
        <f>IF('Checklist Parameters'!$N$102&lt;&gt;"",(I232/43560)*'Checklist Parameters'!$N$102,"N/A")</f>
        <v>0</v>
      </c>
      <c r="Z232" s="85" t="str">
        <f>IF('Checklist Parameters'!$N$58&lt;&gt;"",((I232*'Checklist Parameters'!$N$58)*'Checklist Parameters'!$N$35)/1000,"N/A")</f>
        <v>N/A</v>
      </c>
      <c r="AA232" s="85">
        <f>IF('Checklist Parameters'!$N$101&lt;&gt;"",IFERROR(I232/'Checklist Parameters'!$N$101,0),"N/A")</f>
        <v>0</v>
      </c>
      <c r="AB232" s="85" t="str">
        <f>IF('Checklist Parameters'!$N$43&lt;&gt;"",(I232*'Checklist Parameters'!$N$43)/1000,"N/A")</f>
        <v>N/A</v>
      </c>
      <c r="AC232" s="85">
        <f>IF('Checklist Parameters'!$N$16="",$X232,IF(AND('Checklist Parameters'!$N$16&lt;$X232,'Checklist Parameters'!$N$16&gt;=3),'Checklist Parameters'!$N$16,IF(AND('Checklist Parameters'!$N$16&lt;$X232,'Checklist Parameters'!$N$16&lt;3),0,$X232)))</f>
        <v>0</v>
      </c>
      <c r="AD232" s="85" t="str">
        <f>IF(AND(I232&lt;'Checklist Parameters'!$N$22,$I232&lt;&gt;0),"Y","")</f>
        <v/>
      </c>
      <c r="AE232" s="85" t="str">
        <f>IF($AD232="Y",0,IF('Checklist Parameters'!$N$25="","&lt;no limit&gt;",ROUNDDOWN((($I232-'Checklist Parameters'!$N$24)/'Checklist Parameters'!$N$25)+1,0)))</f>
        <v>&lt;no limit&gt;</v>
      </c>
      <c r="AF232" s="174">
        <f t="shared" si="23"/>
        <v>0</v>
      </c>
      <c r="AG232" s="85">
        <f t="shared" si="18"/>
        <v>0</v>
      </c>
      <c r="AH232" s="5"/>
      <c r="AI232" s="5"/>
      <c r="AJ232" s="5"/>
      <c r="AK232" s="5"/>
      <c r="AL232" s="5"/>
      <c r="AM232" s="5"/>
      <c r="AN232" s="5"/>
      <c r="AO232" s="5"/>
      <c r="AP232" s="5"/>
      <c r="AQ232" s="5"/>
      <c r="AR232" s="5"/>
      <c r="AS232" s="5"/>
    </row>
    <row r="233" spans="1:45" s="2" customFormat="1" ht="15">
      <c r="A233" s="391"/>
      <c r="B233" s="392"/>
      <c r="C233" s="393"/>
      <c r="D233" s="393"/>
      <c r="E233" s="393"/>
      <c r="F233" s="393"/>
      <c r="G233" s="393"/>
      <c r="H233" s="394"/>
      <c r="I233" s="394"/>
      <c r="J233" s="394"/>
      <c r="K233" s="394"/>
      <c r="L233" s="394"/>
      <c r="M233" s="394"/>
      <c r="N233" s="313">
        <f>IF(IF(I233&lt;'Checklist Parameters'!$N$22,0,($I233-$L233))&lt;0,0,IF(I233&lt;'Checklist Parameters'!$N$22,0,($I233-$L233)))</f>
        <v>0</v>
      </c>
      <c r="O233" s="394"/>
      <c r="P233" s="395"/>
      <c r="Q233" s="316">
        <f t="shared" si="19"/>
        <v>0</v>
      </c>
      <c r="R233" s="87">
        <f t="shared" si="20"/>
        <v>0</v>
      </c>
      <c r="S233" s="87">
        <f>IF('Checklist Parameters'!$N$60&lt;0.2,0.2,'Checklist Parameters'!$N$60)</f>
        <v>0.7</v>
      </c>
      <c r="T233" s="88">
        <f>IF($O233="",IF('Checklist District ID'!$C$43="Y",MAX($R233:$S233)*$I233,SUM($R233:$S233)*$I233),IF(O233&gt;0,Q233*S233))</f>
        <v>0</v>
      </c>
      <c r="U233" s="88">
        <f>IF(Q233&gt;0,((I233-T233)*'Formula Matrix'!$E$41),0)</f>
        <v>0</v>
      </c>
      <c r="V233" s="88">
        <f t="shared" si="21"/>
        <v>0</v>
      </c>
      <c r="W233" s="88">
        <f>IF(V233&gt;0,(V233*'Checklist Parameters'!$N$35),0)</f>
        <v>0</v>
      </c>
      <c r="X233" s="85">
        <f t="shared" si="22"/>
        <v>0</v>
      </c>
      <c r="Y233" s="85">
        <f>IF('Checklist Parameters'!$N$102&lt;&gt;"",(I233/43560)*'Checklist Parameters'!$N$102,"N/A")</f>
        <v>0</v>
      </c>
      <c r="Z233" s="85" t="str">
        <f>IF('Checklist Parameters'!$N$58&lt;&gt;"",((I233*'Checklist Parameters'!$N$58)*'Checklist Parameters'!$N$35)/1000,"N/A")</f>
        <v>N/A</v>
      </c>
      <c r="AA233" s="85">
        <f>IF('Checklist Parameters'!$N$101&lt;&gt;"",IFERROR(I233/'Checklist Parameters'!$N$101,0),"N/A")</f>
        <v>0</v>
      </c>
      <c r="AB233" s="85" t="str">
        <f>IF('Checklist Parameters'!$N$43&lt;&gt;"",(I233*'Checklist Parameters'!$N$43)/1000,"N/A")</f>
        <v>N/A</v>
      </c>
      <c r="AC233" s="85">
        <f>IF('Checklist Parameters'!$N$16="",$X233,IF(AND('Checklist Parameters'!$N$16&lt;$X233,'Checklist Parameters'!$N$16&gt;=3),'Checklist Parameters'!$N$16,IF(AND('Checklist Parameters'!$N$16&lt;$X233,'Checklist Parameters'!$N$16&lt;3),0,$X233)))</f>
        <v>0</v>
      </c>
      <c r="AD233" s="85" t="str">
        <f>IF(AND(I233&lt;'Checklist Parameters'!$N$22,$I233&lt;&gt;0),"Y","")</f>
        <v/>
      </c>
      <c r="AE233" s="85" t="str">
        <f>IF($AD233="Y",0,IF('Checklist Parameters'!$N$25="","&lt;no limit&gt;",ROUNDDOWN((($I233-'Checklist Parameters'!$N$24)/'Checklist Parameters'!$N$25)+1,0)))</f>
        <v>&lt;no limit&gt;</v>
      </c>
      <c r="AF233" s="174">
        <f t="shared" si="23"/>
        <v>0</v>
      </c>
      <c r="AG233" s="85">
        <f t="shared" si="18"/>
        <v>0</v>
      </c>
      <c r="AH233" s="5"/>
      <c r="AI233" s="5"/>
      <c r="AJ233" s="5"/>
      <c r="AK233" s="5"/>
      <c r="AL233" s="5"/>
      <c r="AM233" s="5"/>
      <c r="AN233" s="5"/>
      <c r="AO233" s="5"/>
      <c r="AP233" s="5"/>
      <c r="AQ233" s="5"/>
      <c r="AR233" s="5"/>
      <c r="AS233" s="5"/>
    </row>
    <row r="234" spans="1:45" s="2" customFormat="1" ht="15">
      <c r="A234" s="391"/>
      <c r="B234" s="392"/>
      <c r="C234" s="393"/>
      <c r="D234" s="393"/>
      <c r="E234" s="393"/>
      <c r="F234" s="393"/>
      <c r="G234" s="393"/>
      <c r="H234" s="394"/>
      <c r="I234" s="394"/>
      <c r="J234" s="394"/>
      <c r="K234" s="394"/>
      <c r="L234" s="394"/>
      <c r="M234" s="394"/>
      <c r="N234" s="313">
        <f>IF(IF(I234&lt;'Checklist Parameters'!$N$22,0,($I234-$L234))&lt;0,0,IF(I234&lt;'Checklist Parameters'!$N$22,0,($I234-$L234)))</f>
        <v>0</v>
      </c>
      <c r="O234" s="394"/>
      <c r="P234" s="395"/>
      <c r="Q234" s="316">
        <f t="shared" si="19"/>
        <v>0</v>
      </c>
      <c r="R234" s="87">
        <f t="shared" si="20"/>
        <v>0</v>
      </c>
      <c r="S234" s="87">
        <f>IF('Checklist Parameters'!$N$60&lt;0.2,0.2,'Checklist Parameters'!$N$60)</f>
        <v>0.7</v>
      </c>
      <c r="T234" s="88">
        <f>IF($O234="",IF('Checklist District ID'!$C$43="Y",MAX($R234:$S234)*$I234,SUM($R234:$S234)*$I234),IF(O234&gt;0,Q234*S234))</f>
        <v>0</v>
      </c>
      <c r="U234" s="88">
        <f>IF(Q234&gt;0,((I234-T234)*'Formula Matrix'!$E$41),0)</f>
        <v>0</v>
      </c>
      <c r="V234" s="88">
        <f t="shared" si="21"/>
        <v>0</v>
      </c>
      <c r="W234" s="88">
        <f>IF(V234&gt;0,(V234*'Checklist Parameters'!$N$35),0)</f>
        <v>0</v>
      </c>
      <c r="X234" s="85">
        <f t="shared" si="22"/>
        <v>0</v>
      </c>
      <c r="Y234" s="85">
        <f>IF('Checklist Parameters'!$N$102&lt;&gt;"",(I234/43560)*'Checklist Parameters'!$N$102,"N/A")</f>
        <v>0</v>
      </c>
      <c r="Z234" s="85" t="str">
        <f>IF('Checklist Parameters'!$N$58&lt;&gt;"",((I234*'Checklist Parameters'!$N$58)*'Checklist Parameters'!$N$35)/1000,"N/A")</f>
        <v>N/A</v>
      </c>
      <c r="AA234" s="85">
        <f>IF('Checklist Parameters'!$N$101&lt;&gt;"",IFERROR(I234/'Checklist Parameters'!$N$101,0),"N/A")</f>
        <v>0</v>
      </c>
      <c r="AB234" s="85" t="str">
        <f>IF('Checklist Parameters'!$N$43&lt;&gt;"",(I234*'Checklist Parameters'!$N$43)/1000,"N/A")</f>
        <v>N/A</v>
      </c>
      <c r="AC234" s="85">
        <f>IF('Checklist Parameters'!$N$16="",$X234,IF(AND('Checklist Parameters'!$N$16&lt;$X234,'Checklist Parameters'!$N$16&gt;=3),'Checklist Parameters'!$N$16,IF(AND('Checklist Parameters'!$N$16&lt;$X234,'Checklist Parameters'!$N$16&lt;3),0,$X234)))</f>
        <v>0</v>
      </c>
      <c r="AD234" s="85" t="str">
        <f>IF(AND(I234&lt;'Checklist Parameters'!$N$22,$I234&lt;&gt;0),"Y","")</f>
        <v/>
      </c>
      <c r="AE234" s="85" t="str">
        <f>IF($AD234="Y",0,IF('Checklist Parameters'!$N$25="","&lt;no limit&gt;",ROUNDDOWN((($I234-'Checklist Parameters'!$N$24)/'Checklist Parameters'!$N$25)+1,0)))</f>
        <v>&lt;no limit&gt;</v>
      </c>
      <c r="AF234" s="174">
        <f t="shared" si="23"/>
        <v>0</v>
      </c>
      <c r="AG234" s="85">
        <f t="shared" si="18"/>
        <v>0</v>
      </c>
      <c r="AH234" s="5"/>
      <c r="AI234" s="5"/>
      <c r="AJ234" s="5"/>
      <c r="AK234" s="5"/>
      <c r="AL234" s="5"/>
      <c r="AM234" s="5"/>
      <c r="AN234" s="5"/>
      <c r="AO234" s="5"/>
      <c r="AP234" s="5"/>
      <c r="AQ234" s="5"/>
      <c r="AR234" s="5"/>
      <c r="AS234" s="5"/>
    </row>
    <row r="235" spans="1:45" s="2" customFormat="1" ht="15">
      <c r="A235" s="391"/>
      <c r="B235" s="392"/>
      <c r="C235" s="393"/>
      <c r="D235" s="393"/>
      <c r="E235" s="393"/>
      <c r="F235" s="393"/>
      <c r="G235" s="393"/>
      <c r="H235" s="394"/>
      <c r="I235" s="394"/>
      <c r="J235" s="394"/>
      <c r="K235" s="394"/>
      <c r="L235" s="394"/>
      <c r="M235" s="394"/>
      <c r="N235" s="313">
        <f>IF(IF(I235&lt;'Checklist Parameters'!$N$22,0,($I235-$L235))&lt;0,0,IF(I235&lt;'Checklist Parameters'!$N$22,0,($I235-$L235)))</f>
        <v>0</v>
      </c>
      <c r="O235" s="394"/>
      <c r="P235" s="395"/>
      <c r="Q235" s="316">
        <f t="shared" si="19"/>
        <v>0</v>
      </c>
      <c r="R235" s="87">
        <f t="shared" si="20"/>
        <v>0</v>
      </c>
      <c r="S235" s="87">
        <f>IF('Checklist Parameters'!$N$60&lt;0.2,0.2,'Checklist Parameters'!$N$60)</f>
        <v>0.7</v>
      </c>
      <c r="T235" s="88">
        <f>IF($O235="",IF('Checklist District ID'!$C$43="Y",MAX($R235:$S235)*$I235,SUM($R235:$S235)*$I235),IF(O235&gt;0,Q235*S235))</f>
        <v>0</v>
      </c>
      <c r="U235" s="88">
        <f>IF(Q235&gt;0,((I235-T235)*'Formula Matrix'!$E$41),0)</f>
        <v>0</v>
      </c>
      <c r="V235" s="88">
        <f t="shared" si="21"/>
        <v>0</v>
      </c>
      <c r="W235" s="88">
        <f>IF(V235&gt;0,(V235*'Checklist Parameters'!$N$35),0)</f>
        <v>0</v>
      </c>
      <c r="X235" s="85">
        <f t="shared" si="22"/>
        <v>0</v>
      </c>
      <c r="Y235" s="85">
        <f>IF('Checklist Parameters'!$N$102&lt;&gt;"",(I235/43560)*'Checklist Parameters'!$N$102,"N/A")</f>
        <v>0</v>
      </c>
      <c r="Z235" s="85" t="str">
        <f>IF('Checklist Parameters'!$N$58&lt;&gt;"",((I235*'Checklist Parameters'!$N$58)*'Checklist Parameters'!$N$35)/1000,"N/A")</f>
        <v>N/A</v>
      </c>
      <c r="AA235" s="85">
        <f>IF('Checklist Parameters'!$N$101&lt;&gt;"",IFERROR(I235/'Checklist Parameters'!$N$101,0),"N/A")</f>
        <v>0</v>
      </c>
      <c r="AB235" s="85" t="str">
        <f>IF('Checklist Parameters'!$N$43&lt;&gt;"",(I235*'Checklist Parameters'!$N$43)/1000,"N/A")</f>
        <v>N/A</v>
      </c>
      <c r="AC235" s="85">
        <f>IF('Checklist Parameters'!$N$16="",$X235,IF(AND('Checklist Parameters'!$N$16&lt;$X235,'Checklist Parameters'!$N$16&gt;=3),'Checklist Parameters'!$N$16,IF(AND('Checklist Parameters'!$N$16&lt;$X235,'Checklist Parameters'!$N$16&lt;3),0,$X235)))</f>
        <v>0</v>
      </c>
      <c r="AD235" s="85" t="str">
        <f>IF(AND(I235&lt;'Checklist Parameters'!$N$22,$I235&lt;&gt;0),"Y","")</f>
        <v/>
      </c>
      <c r="AE235" s="85" t="str">
        <f>IF($AD235="Y",0,IF('Checklist Parameters'!$N$25="","&lt;no limit&gt;",ROUNDDOWN((($I235-'Checklist Parameters'!$N$24)/'Checklist Parameters'!$N$25)+1,0)))</f>
        <v>&lt;no limit&gt;</v>
      </c>
      <c r="AF235" s="174">
        <f t="shared" si="23"/>
        <v>0</v>
      </c>
      <c r="AG235" s="85">
        <f t="shared" si="18"/>
        <v>0</v>
      </c>
      <c r="AH235" s="5"/>
      <c r="AI235" s="5"/>
      <c r="AJ235" s="5"/>
      <c r="AK235" s="5"/>
      <c r="AL235" s="5"/>
      <c r="AM235" s="5"/>
      <c r="AN235" s="5"/>
      <c r="AO235" s="5"/>
      <c r="AP235" s="5"/>
      <c r="AQ235" s="5"/>
      <c r="AR235" s="5"/>
      <c r="AS235" s="5"/>
    </row>
    <row r="236" spans="1:45" s="2" customFormat="1" ht="15">
      <c r="A236" s="391"/>
      <c r="B236" s="392"/>
      <c r="C236" s="393"/>
      <c r="D236" s="393"/>
      <c r="E236" s="393"/>
      <c r="F236" s="393"/>
      <c r="G236" s="393"/>
      <c r="H236" s="394"/>
      <c r="I236" s="394"/>
      <c r="J236" s="394"/>
      <c r="K236" s="394"/>
      <c r="L236" s="394"/>
      <c r="M236" s="394"/>
      <c r="N236" s="313">
        <f>IF(IF(I236&lt;'Checklist Parameters'!$N$22,0,($I236-$L236))&lt;0,0,IF(I236&lt;'Checklist Parameters'!$N$22,0,($I236-$L236)))</f>
        <v>0</v>
      </c>
      <c r="O236" s="394"/>
      <c r="P236" s="395"/>
      <c r="Q236" s="316">
        <f t="shared" si="19"/>
        <v>0</v>
      </c>
      <c r="R236" s="87">
        <f t="shared" si="20"/>
        <v>0</v>
      </c>
      <c r="S236" s="87">
        <f>IF('Checklist Parameters'!$N$60&lt;0.2,0.2,'Checklist Parameters'!$N$60)</f>
        <v>0.7</v>
      </c>
      <c r="T236" s="88">
        <f>IF($O236="",IF('Checklist District ID'!$C$43="Y",MAX($R236:$S236)*$I236,SUM($R236:$S236)*$I236),IF(O236&gt;0,Q236*S236))</f>
        <v>0</v>
      </c>
      <c r="U236" s="88">
        <f>IF(Q236&gt;0,((I236-T236)*'Formula Matrix'!$E$41),0)</f>
        <v>0</v>
      </c>
      <c r="V236" s="88">
        <f t="shared" si="21"/>
        <v>0</v>
      </c>
      <c r="W236" s="88">
        <f>IF(V236&gt;0,(V236*'Checklist Parameters'!$N$35),0)</f>
        <v>0</v>
      </c>
      <c r="X236" s="85">
        <f t="shared" si="22"/>
        <v>0</v>
      </c>
      <c r="Y236" s="85">
        <f>IF('Checklist Parameters'!$N$102&lt;&gt;"",(I236/43560)*'Checklist Parameters'!$N$102,"N/A")</f>
        <v>0</v>
      </c>
      <c r="Z236" s="85" t="str">
        <f>IF('Checklist Parameters'!$N$58&lt;&gt;"",((I236*'Checklist Parameters'!$N$58)*'Checklist Parameters'!$N$35)/1000,"N/A")</f>
        <v>N/A</v>
      </c>
      <c r="AA236" s="85">
        <f>IF('Checklist Parameters'!$N$101&lt;&gt;"",IFERROR(I236/'Checklist Parameters'!$N$101,0),"N/A")</f>
        <v>0</v>
      </c>
      <c r="AB236" s="85" t="str">
        <f>IF('Checklist Parameters'!$N$43&lt;&gt;"",(I236*'Checklist Parameters'!$N$43)/1000,"N/A")</f>
        <v>N/A</v>
      </c>
      <c r="AC236" s="85">
        <f>IF('Checklist Parameters'!$N$16="",$X236,IF(AND('Checklist Parameters'!$N$16&lt;$X236,'Checklist Parameters'!$N$16&gt;=3),'Checklist Parameters'!$N$16,IF(AND('Checklist Parameters'!$N$16&lt;$X236,'Checklist Parameters'!$N$16&lt;3),0,$X236)))</f>
        <v>0</v>
      </c>
      <c r="AD236" s="85" t="str">
        <f>IF(AND(I236&lt;'Checklist Parameters'!$N$22,$I236&lt;&gt;0),"Y","")</f>
        <v/>
      </c>
      <c r="AE236" s="85" t="str">
        <f>IF($AD236="Y",0,IF('Checklist Parameters'!$N$25="","&lt;no limit&gt;",ROUNDDOWN((($I236-'Checklist Parameters'!$N$24)/'Checklist Parameters'!$N$25)+1,0)))</f>
        <v>&lt;no limit&gt;</v>
      </c>
      <c r="AF236" s="174">
        <f t="shared" si="23"/>
        <v>0</v>
      </c>
      <c r="AG236" s="85">
        <f t="shared" si="18"/>
        <v>0</v>
      </c>
      <c r="AH236" s="5"/>
      <c r="AI236" s="5"/>
      <c r="AJ236" s="5"/>
      <c r="AK236" s="5"/>
      <c r="AL236" s="5"/>
      <c r="AM236" s="5"/>
      <c r="AN236" s="5"/>
      <c r="AO236" s="5"/>
      <c r="AP236" s="5"/>
      <c r="AQ236" s="5"/>
      <c r="AR236" s="5"/>
      <c r="AS236" s="5"/>
    </row>
    <row r="237" spans="1:45" s="2" customFormat="1" ht="15">
      <c r="A237" s="391"/>
      <c r="B237" s="392"/>
      <c r="C237" s="393"/>
      <c r="D237" s="393"/>
      <c r="E237" s="393"/>
      <c r="F237" s="393"/>
      <c r="G237" s="393"/>
      <c r="H237" s="394"/>
      <c r="I237" s="394"/>
      <c r="J237" s="394"/>
      <c r="K237" s="394"/>
      <c r="L237" s="394"/>
      <c r="M237" s="394"/>
      <c r="N237" s="313">
        <f>IF(IF(I237&lt;'Checklist Parameters'!$N$22,0,($I237-$L237))&lt;0,0,IF(I237&lt;'Checklist Parameters'!$N$22,0,($I237-$L237)))</f>
        <v>0</v>
      </c>
      <c r="O237" s="394"/>
      <c r="P237" s="395"/>
      <c r="Q237" s="316">
        <f t="shared" si="19"/>
        <v>0</v>
      </c>
      <c r="R237" s="87">
        <f t="shared" si="20"/>
        <v>0</v>
      </c>
      <c r="S237" s="87">
        <f>IF('Checklist Parameters'!$N$60&lt;0.2,0.2,'Checklist Parameters'!$N$60)</f>
        <v>0.7</v>
      </c>
      <c r="T237" s="88">
        <f>IF($O237="",IF('Checklist District ID'!$C$43="Y",MAX($R237:$S237)*$I237,SUM($R237:$S237)*$I237),IF(O237&gt;0,Q237*S237))</f>
        <v>0</v>
      </c>
      <c r="U237" s="88">
        <f>IF(Q237&gt;0,((I237-T237)*'Formula Matrix'!$E$41),0)</f>
        <v>0</v>
      </c>
      <c r="V237" s="88">
        <f t="shared" si="21"/>
        <v>0</v>
      </c>
      <c r="W237" s="88">
        <f>IF(V237&gt;0,(V237*'Checklist Parameters'!$N$35),0)</f>
        <v>0</v>
      </c>
      <c r="X237" s="85">
        <f t="shared" si="22"/>
        <v>0</v>
      </c>
      <c r="Y237" s="85">
        <f>IF('Checklist Parameters'!$N$102&lt;&gt;"",(I237/43560)*'Checklist Parameters'!$N$102,"N/A")</f>
        <v>0</v>
      </c>
      <c r="Z237" s="85" t="str">
        <f>IF('Checklist Parameters'!$N$58&lt;&gt;"",((I237*'Checklist Parameters'!$N$58)*'Checklist Parameters'!$N$35)/1000,"N/A")</f>
        <v>N/A</v>
      </c>
      <c r="AA237" s="85">
        <f>IF('Checklist Parameters'!$N$101&lt;&gt;"",IFERROR(I237/'Checklist Parameters'!$N$101,0),"N/A")</f>
        <v>0</v>
      </c>
      <c r="AB237" s="85" t="str">
        <f>IF('Checklist Parameters'!$N$43&lt;&gt;"",(I237*'Checklist Parameters'!$N$43)/1000,"N/A")</f>
        <v>N/A</v>
      </c>
      <c r="AC237" s="85">
        <f>IF('Checklist Parameters'!$N$16="",$X237,IF(AND('Checklist Parameters'!$N$16&lt;$X237,'Checklist Parameters'!$N$16&gt;=3),'Checklist Parameters'!$N$16,IF(AND('Checklist Parameters'!$N$16&lt;$X237,'Checklist Parameters'!$N$16&lt;3),0,$X237)))</f>
        <v>0</v>
      </c>
      <c r="AD237" s="85" t="str">
        <f>IF(AND(I237&lt;'Checklist Parameters'!$N$22,$I237&lt;&gt;0),"Y","")</f>
        <v/>
      </c>
      <c r="AE237" s="85" t="str">
        <f>IF($AD237="Y",0,IF('Checklist Parameters'!$N$25="","&lt;no limit&gt;",ROUNDDOWN((($I237-'Checklist Parameters'!$N$24)/'Checklist Parameters'!$N$25)+1,0)))</f>
        <v>&lt;no limit&gt;</v>
      </c>
      <c r="AF237" s="174">
        <f t="shared" si="23"/>
        <v>0</v>
      </c>
      <c r="AG237" s="85">
        <f t="shared" si="18"/>
        <v>0</v>
      </c>
      <c r="AH237" s="5"/>
      <c r="AI237" s="5"/>
      <c r="AJ237" s="5"/>
      <c r="AK237" s="5"/>
      <c r="AL237" s="5"/>
      <c r="AM237" s="5"/>
      <c r="AN237" s="5"/>
      <c r="AO237" s="5"/>
      <c r="AP237" s="5"/>
      <c r="AQ237" s="5"/>
      <c r="AR237" s="5"/>
      <c r="AS237" s="5"/>
    </row>
    <row r="238" spans="1:45" s="2" customFormat="1" ht="15">
      <c r="A238" s="391"/>
      <c r="B238" s="392"/>
      <c r="C238" s="393"/>
      <c r="D238" s="393"/>
      <c r="E238" s="393"/>
      <c r="F238" s="393"/>
      <c r="G238" s="393"/>
      <c r="H238" s="394"/>
      <c r="I238" s="394"/>
      <c r="J238" s="394"/>
      <c r="K238" s="394"/>
      <c r="L238" s="394"/>
      <c r="M238" s="394"/>
      <c r="N238" s="313">
        <f>IF(IF(I238&lt;'Checklist Parameters'!$N$22,0,($I238-$L238))&lt;0,0,IF(I238&lt;'Checklist Parameters'!$N$22,0,($I238-$L238)))</f>
        <v>0</v>
      </c>
      <c r="O238" s="394"/>
      <c r="P238" s="395"/>
      <c r="Q238" s="316">
        <f t="shared" si="19"/>
        <v>0</v>
      </c>
      <c r="R238" s="87">
        <f t="shared" si="20"/>
        <v>0</v>
      </c>
      <c r="S238" s="87">
        <f>IF('Checklist Parameters'!$N$60&lt;0.2,0.2,'Checklist Parameters'!$N$60)</f>
        <v>0.7</v>
      </c>
      <c r="T238" s="88">
        <f>IF($O238="",IF('Checklist District ID'!$C$43="Y",MAX($R238:$S238)*$I238,SUM($R238:$S238)*$I238),IF(O238&gt;0,Q238*S238))</f>
        <v>0</v>
      </c>
      <c r="U238" s="88">
        <f>IF(Q238&gt;0,((I238-T238)*'Formula Matrix'!$E$41),0)</f>
        <v>0</v>
      </c>
      <c r="V238" s="88">
        <f t="shared" si="21"/>
        <v>0</v>
      </c>
      <c r="W238" s="88">
        <f>IF(V238&gt;0,(V238*'Checklist Parameters'!$N$35),0)</f>
        <v>0</v>
      </c>
      <c r="X238" s="85">
        <f t="shared" si="22"/>
        <v>0</v>
      </c>
      <c r="Y238" s="85">
        <f>IF('Checklist Parameters'!$N$102&lt;&gt;"",(I238/43560)*'Checklist Parameters'!$N$102,"N/A")</f>
        <v>0</v>
      </c>
      <c r="Z238" s="85" t="str">
        <f>IF('Checklist Parameters'!$N$58&lt;&gt;"",((I238*'Checklist Parameters'!$N$58)*'Checklist Parameters'!$N$35)/1000,"N/A")</f>
        <v>N/A</v>
      </c>
      <c r="AA238" s="85">
        <f>IF('Checklist Parameters'!$N$101&lt;&gt;"",IFERROR(I238/'Checklist Parameters'!$N$101,0),"N/A")</f>
        <v>0</v>
      </c>
      <c r="AB238" s="85" t="str">
        <f>IF('Checklist Parameters'!$N$43&lt;&gt;"",(I238*'Checklist Parameters'!$N$43)/1000,"N/A")</f>
        <v>N/A</v>
      </c>
      <c r="AC238" s="85">
        <f>IF('Checklist Parameters'!$N$16="",$X238,IF(AND('Checklist Parameters'!$N$16&lt;$X238,'Checklist Parameters'!$N$16&gt;=3),'Checklist Parameters'!$N$16,IF(AND('Checklist Parameters'!$N$16&lt;$X238,'Checklist Parameters'!$N$16&lt;3),0,$X238)))</f>
        <v>0</v>
      </c>
      <c r="AD238" s="85" t="str">
        <f>IF(AND(I238&lt;'Checklist Parameters'!$N$22,$I238&lt;&gt;0),"Y","")</f>
        <v/>
      </c>
      <c r="AE238" s="85" t="str">
        <f>IF($AD238="Y",0,IF('Checklist Parameters'!$N$25="","&lt;no limit&gt;",ROUNDDOWN((($I238-'Checklist Parameters'!$N$24)/'Checklist Parameters'!$N$25)+1,0)))</f>
        <v>&lt;no limit&gt;</v>
      </c>
      <c r="AF238" s="174">
        <f t="shared" si="23"/>
        <v>0</v>
      </c>
      <c r="AG238" s="85">
        <f t="shared" si="18"/>
        <v>0</v>
      </c>
      <c r="AH238" s="5"/>
      <c r="AI238" s="5"/>
      <c r="AJ238" s="5"/>
      <c r="AK238" s="5"/>
      <c r="AL238" s="5"/>
      <c r="AM238" s="5"/>
      <c r="AN238" s="5"/>
      <c r="AO238" s="5"/>
      <c r="AP238" s="5"/>
      <c r="AQ238" s="5"/>
      <c r="AR238" s="5"/>
      <c r="AS238" s="5"/>
    </row>
    <row r="239" spans="1:45" s="2" customFormat="1" ht="15">
      <c r="A239" s="391"/>
      <c r="B239" s="392"/>
      <c r="C239" s="393"/>
      <c r="D239" s="393"/>
      <c r="E239" s="393"/>
      <c r="F239" s="393"/>
      <c r="G239" s="393"/>
      <c r="H239" s="394"/>
      <c r="I239" s="394"/>
      <c r="J239" s="394"/>
      <c r="K239" s="394"/>
      <c r="L239" s="394"/>
      <c r="M239" s="394"/>
      <c r="N239" s="313">
        <f>IF(IF(I239&lt;'Checklist Parameters'!$N$22,0,($I239-$L239))&lt;0,0,IF(I239&lt;'Checklist Parameters'!$N$22,0,($I239-$L239)))</f>
        <v>0</v>
      </c>
      <c r="O239" s="394"/>
      <c r="P239" s="395"/>
      <c r="Q239" s="316">
        <f t="shared" si="19"/>
        <v>0</v>
      </c>
      <c r="R239" s="87">
        <f t="shared" si="20"/>
        <v>0</v>
      </c>
      <c r="S239" s="87">
        <f>IF('Checklist Parameters'!$N$60&lt;0.2,0.2,'Checklist Parameters'!$N$60)</f>
        <v>0.7</v>
      </c>
      <c r="T239" s="88">
        <f>IF($O239="",IF('Checklist District ID'!$C$43="Y",MAX($R239:$S239)*$I239,SUM($R239:$S239)*$I239),IF(O239&gt;0,Q239*S239))</f>
        <v>0</v>
      </c>
      <c r="U239" s="88">
        <f>IF(Q239&gt;0,((I239-T239)*'Formula Matrix'!$E$41),0)</f>
        <v>0</v>
      </c>
      <c r="V239" s="88">
        <f t="shared" si="21"/>
        <v>0</v>
      </c>
      <c r="W239" s="88">
        <f>IF(V239&gt;0,(V239*'Checklist Parameters'!$N$35),0)</f>
        <v>0</v>
      </c>
      <c r="X239" s="85">
        <f t="shared" si="22"/>
        <v>0</v>
      </c>
      <c r="Y239" s="85">
        <f>IF('Checklist Parameters'!$N$102&lt;&gt;"",(I239/43560)*'Checklist Parameters'!$N$102,"N/A")</f>
        <v>0</v>
      </c>
      <c r="Z239" s="85" t="str">
        <f>IF('Checklist Parameters'!$N$58&lt;&gt;"",((I239*'Checklist Parameters'!$N$58)*'Checklist Parameters'!$N$35)/1000,"N/A")</f>
        <v>N/A</v>
      </c>
      <c r="AA239" s="85">
        <f>IF('Checklist Parameters'!$N$101&lt;&gt;"",IFERROR(I239/'Checklist Parameters'!$N$101,0),"N/A")</f>
        <v>0</v>
      </c>
      <c r="AB239" s="85" t="str">
        <f>IF('Checklist Parameters'!$N$43&lt;&gt;"",(I239*'Checklist Parameters'!$N$43)/1000,"N/A")</f>
        <v>N/A</v>
      </c>
      <c r="AC239" s="85">
        <f>IF('Checklist Parameters'!$N$16="",$X239,IF(AND('Checklist Parameters'!$N$16&lt;$X239,'Checklist Parameters'!$N$16&gt;=3),'Checklist Parameters'!$N$16,IF(AND('Checklist Parameters'!$N$16&lt;$X239,'Checklist Parameters'!$N$16&lt;3),0,$X239)))</f>
        <v>0</v>
      </c>
      <c r="AD239" s="85" t="str">
        <f>IF(AND(I239&lt;'Checklist Parameters'!$N$22,$I239&lt;&gt;0),"Y","")</f>
        <v/>
      </c>
      <c r="AE239" s="85" t="str">
        <f>IF($AD239="Y",0,IF('Checklist Parameters'!$N$25="","&lt;no limit&gt;",ROUNDDOWN((($I239-'Checklist Parameters'!$N$24)/'Checklist Parameters'!$N$25)+1,0)))</f>
        <v>&lt;no limit&gt;</v>
      </c>
      <c r="AF239" s="174">
        <f t="shared" si="23"/>
        <v>0</v>
      </c>
      <c r="AG239" s="85">
        <f t="shared" si="18"/>
        <v>0</v>
      </c>
      <c r="AH239" s="5"/>
      <c r="AI239" s="5"/>
      <c r="AJ239" s="5"/>
      <c r="AK239" s="5"/>
      <c r="AL239" s="5"/>
      <c r="AM239" s="5"/>
      <c r="AN239" s="5"/>
      <c r="AO239" s="5"/>
      <c r="AP239" s="5"/>
      <c r="AQ239" s="5"/>
      <c r="AR239" s="5"/>
      <c r="AS239" s="5"/>
    </row>
    <row r="240" spans="1:45" s="2" customFormat="1" ht="15">
      <c r="A240" s="391"/>
      <c r="B240" s="392"/>
      <c r="C240" s="393"/>
      <c r="D240" s="393"/>
      <c r="E240" s="393"/>
      <c r="F240" s="393"/>
      <c r="G240" s="393"/>
      <c r="H240" s="394"/>
      <c r="I240" s="394"/>
      <c r="J240" s="394"/>
      <c r="K240" s="394"/>
      <c r="L240" s="394"/>
      <c r="M240" s="394"/>
      <c r="N240" s="313">
        <f>IF(IF(I240&lt;'Checklist Parameters'!$N$22,0,($I240-$L240))&lt;0,0,IF(I240&lt;'Checklist Parameters'!$N$22,0,($I240-$L240)))</f>
        <v>0</v>
      </c>
      <c r="O240" s="394"/>
      <c r="P240" s="395"/>
      <c r="Q240" s="316">
        <f t="shared" si="19"/>
        <v>0</v>
      </c>
      <c r="R240" s="87">
        <f t="shared" si="20"/>
        <v>0</v>
      </c>
      <c r="S240" s="87">
        <f>IF('Checklist Parameters'!$N$60&lt;0.2,0.2,'Checklist Parameters'!$N$60)</f>
        <v>0.7</v>
      </c>
      <c r="T240" s="88">
        <f>IF($O240="",IF('Checklist District ID'!$C$43="Y",MAX($R240:$S240)*$I240,SUM($R240:$S240)*$I240),IF(O240&gt;0,Q240*S240))</f>
        <v>0</v>
      </c>
      <c r="U240" s="88">
        <f>IF(Q240&gt;0,((I240-T240)*'Formula Matrix'!$E$41),0)</f>
        <v>0</v>
      </c>
      <c r="V240" s="88">
        <f t="shared" si="21"/>
        <v>0</v>
      </c>
      <c r="W240" s="88">
        <f>IF(V240&gt;0,(V240*'Checklist Parameters'!$N$35),0)</f>
        <v>0</v>
      </c>
      <c r="X240" s="85">
        <f t="shared" si="22"/>
        <v>0</v>
      </c>
      <c r="Y240" s="85">
        <f>IF('Checklist Parameters'!$N$102&lt;&gt;"",(I240/43560)*'Checklist Parameters'!$N$102,"N/A")</f>
        <v>0</v>
      </c>
      <c r="Z240" s="85" t="str">
        <f>IF('Checklist Parameters'!$N$58&lt;&gt;"",((I240*'Checklist Parameters'!$N$58)*'Checklist Parameters'!$N$35)/1000,"N/A")</f>
        <v>N/A</v>
      </c>
      <c r="AA240" s="85">
        <f>IF('Checklist Parameters'!$N$101&lt;&gt;"",IFERROR(I240/'Checklist Parameters'!$N$101,0),"N/A")</f>
        <v>0</v>
      </c>
      <c r="AB240" s="85" t="str">
        <f>IF('Checklist Parameters'!$N$43&lt;&gt;"",(I240*'Checklist Parameters'!$N$43)/1000,"N/A")</f>
        <v>N/A</v>
      </c>
      <c r="AC240" s="85">
        <f>IF('Checklist Parameters'!$N$16="",$X240,IF(AND('Checklist Parameters'!$N$16&lt;$X240,'Checklist Parameters'!$N$16&gt;=3),'Checklist Parameters'!$N$16,IF(AND('Checklist Parameters'!$N$16&lt;$X240,'Checklist Parameters'!$N$16&lt;3),0,$X240)))</f>
        <v>0</v>
      </c>
      <c r="AD240" s="85" t="str">
        <f>IF(AND(I240&lt;'Checklist Parameters'!$N$22,$I240&lt;&gt;0),"Y","")</f>
        <v/>
      </c>
      <c r="AE240" s="85" t="str">
        <f>IF($AD240="Y",0,IF('Checklist Parameters'!$N$25="","&lt;no limit&gt;",ROUNDDOWN((($I240-'Checklist Parameters'!$N$24)/'Checklist Parameters'!$N$25)+1,0)))</f>
        <v>&lt;no limit&gt;</v>
      </c>
      <c r="AF240" s="174">
        <f t="shared" si="23"/>
        <v>0</v>
      </c>
      <c r="AG240" s="85">
        <f t="shared" si="18"/>
        <v>0</v>
      </c>
      <c r="AH240" s="5"/>
      <c r="AI240" s="5"/>
      <c r="AJ240" s="5"/>
      <c r="AK240" s="5"/>
      <c r="AL240" s="5"/>
      <c r="AM240" s="5"/>
      <c r="AN240" s="5"/>
      <c r="AO240" s="5"/>
      <c r="AP240" s="5"/>
      <c r="AQ240" s="5"/>
      <c r="AR240" s="5"/>
      <c r="AS240" s="5"/>
    </row>
    <row r="241" spans="1:45" s="2" customFormat="1" ht="15">
      <c r="A241" s="391"/>
      <c r="B241" s="392"/>
      <c r="C241" s="393"/>
      <c r="D241" s="393"/>
      <c r="E241" s="393"/>
      <c r="F241" s="393"/>
      <c r="G241" s="393"/>
      <c r="H241" s="394"/>
      <c r="I241" s="394"/>
      <c r="J241" s="394"/>
      <c r="K241" s="394"/>
      <c r="L241" s="394"/>
      <c r="M241" s="394"/>
      <c r="N241" s="313">
        <f>IF(IF(I241&lt;'Checklist Parameters'!$N$22,0,($I241-$L241))&lt;0,0,IF(I241&lt;'Checklist Parameters'!$N$22,0,($I241-$L241)))</f>
        <v>0</v>
      </c>
      <c r="O241" s="394"/>
      <c r="P241" s="395"/>
      <c r="Q241" s="316">
        <f t="shared" si="19"/>
        <v>0</v>
      </c>
      <c r="R241" s="87">
        <f t="shared" si="20"/>
        <v>0</v>
      </c>
      <c r="S241" s="87">
        <f>IF('Checklist Parameters'!$N$60&lt;0.2,0.2,'Checklist Parameters'!$N$60)</f>
        <v>0.7</v>
      </c>
      <c r="T241" s="88">
        <f>IF($O241="",IF('Checklist District ID'!$C$43="Y",MAX($R241:$S241)*$I241,SUM($R241:$S241)*$I241),IF(O241&gt;0,Q241*S241))</f>
        <v>0</v>
      </c>
      <c r="U241" s="88">
        <f>IF(Q241&gt;0,((I241-T241)*'Formula Matrix'!$E$41),0)</f>
        <v>0</v>
      </c>
      <c r="V241" s="88">
        <f t="shared" si="21"/>
        <v>0</v>
      </c>
      <c r="W241" s="88">
        <f>IF(V241&gt;0,(V241*'Checklist Parameters'!$N$35),0)</f>
        <v>0</v>
      </c>
      <c r="X241" s="85">
        <f t="shared" si="22"/>
        <v>0</v>
      </c>
      <c r="Y241" s="85">
        <f>IF('Checklist Parameters'!$N$102&lt;&gt;"",(I241/43560)*'Checklist Parameters'!$N$102,"N/A")</f>
        <v>0</v>
      </c>
      <c r="Z241" s="85" t="str">
        <f>IF('Checklist Parameters'!$N$58&lt;&gt;"",((I241*'Checklist Parameters'!$N$58)*'Checklist Parameters'!$N$35)/1000,"N/A")</f>
        <v>N/A</v>
      </c>
      <c r="AA241" s="85">
        <f>IF('Checklist Parameters'!$N$101&lt;&gt;"",IFERROR(I241/'Checklist Parameters'!$N$101,0),"N/A")</f>
        <v>0</v>
      </c>
      <c r="AB241" s="85" t="str">
        <f>IF('Checklist Parameters'!$N$43&lt;&gt;"",(I241*'Checklist Parameters'!$N$43)/1000,"N/A")</f>
        <v>N/A</v>
      </c>
      <c r="AC241" s="85">
        <f>IF('Checklist Parameters'!$N$16="",$X241,IF(AND('Checklist Parameters'!$N$16&lt;$X241,'Checklist Parameters'!$N$16&gt;=3),'Checklist Parameters'!$N$16,IF(AND('Checklist Parameters'!$N$16&lt;$X241,'Checklist Parameters'!$N$16&lt;3),0,$X241)))</f>
        <v>0</v>
      </c>
      <c r="AD241" s="85" t="str">
        <f>IF(AND(I241&lt;'Checklist Parameters'!$N$22,$I241&lt;&gt;0),"Y","")</f>
        <v/>
      </c>
      <c r="AE241" s="85" t="str">
        <f>IF($AD241="Y",0,IF('Checklist Parameters'!$N$25="","&lt;no limit&gt;",ROUNDDOWN((($I241-'Checklist Parameters'!$N$24)/'Checklist Parameters'!$N$25)+1,0)))</f>
        <v>&lt;no limit&gt;</v>
      </c>
      <c r="AF241" s="174">
        <f t="shared" si="23"/>
        <v>0</v>
      </c>
      <c r="AG241" s="85">
        <f t="shared" si="18"/>
        <v>0</v>
      </c>
      <c r="AH241" s="5"/>
      <c r="AI241" s="5"/>
      <c r="AJ241" s="5"/>
      <c r="AK241" s="5"/>
      <c r="AL241" s="5"/>
      <c r="AM241" s="5"/>
      <c r="AN241" s="5"/>
      <c r="AO241" s="5"/>
      <c r="AP241" s="5"/>
      <c r="AQ241" s="5"/>
      <c r="AR241" s="5"/>
      <c r="AS241" s="5"/>
    </row>
    <row r="242" spans="1:45" s="2" customFormat="1" ht="15">
      <c r="A242" s="391"/>
      <c r="B242" s="392"/>
      <c r="C242" s="393"/>
      <c r="D242" s="393"/>
      <c r="E242" s="393"/>
      <c r="F242" s="393"/>
      <c r="G242" s="393"/>
      <c r="H242" s="394"/>
      <c r="I242" s="394"/>
      <c r="J242" s="394"/>
      <c r="K242" s="394"/>
      <c r="L242" s="394"/>
      <c r="M242" s="394"/>
      <c r="N242" s="313">
        <f>IF(IF(I242&lt;'Checklist Parameters'!$N$22,0,($I242-$L242))&lt;0,0,IF(I242&lt;'Checklist Parameters'!$N$22,0,($I242-$L242)))</f>
        <v>0</v>
      </c>
      <c r="O242" s="394"/>
      <c r="P242" s="395"/>
      <c r="Q242" s="316">
        <f t="shared" si="19"/>
        <v>0</v>
      </c>
      <c r="R242" s="87">
        <f t="shared" si="20"/>
        <v>0</v>
      </c>
      <c r="S242" s="87">
        <f>IF('Checklist Parameters'!$N$60&lt;0.2,0.2,'Checklist Parameters'!$N$60)</f>
        <v>0.7</v>
      </c>
      <c r="T242" s="88">
        <f>IF($O242="",IF('Checklist District ID'!$C$43="Y",MAX($R242:$S242)*$I242,SUM($R242:$S242)*$I242),IF(O242&gt;0,Q242*S242))</f>
        <v>0</v>
      </c>
      <c r="U242" s="88">
        <f>IF(Q242&gt;0,((I242-T242)*'Formula Matrix'!$E$41),0)</f>
        <v>0</v>
      </c>
      <c r="V242" s="88">
        <f t="shared" si="21"/>
        <v>0</v>
      </c>
      <c r="W242" s="88">
        <f>IF(V242&gt;0,(V242*'Checklist Parameters'!$N$35),0)</f>
        <v>0</v>
      </c>
      <c r="X242" s="85">
        <f t="shared" si="22"/>
        <v>0</v>
      </c>
      <c r="Y242" s="85">
        <f>IF('Checklist Parameters'!$N$102&lt;&gt;"",(I242/43560)*'Checklist Parameters'!$N$102,"N/A")</f>
        <v>0</v>
      </c>
      <c r="Z242" s="85" t="str">
        <f>IF('Checklist Parameters'!$N$58&lt;&gt;"",((I242*'Checklist Parameters'!$N$58)*'Checklist Parameters'!$N$35)/1000,"N/A")</f>
        <v>N/A</v>
      </c>
      <c r="AA242" s="85">
        <f>IF('Checklist Parameters'!$N$101&lt;&gt;"",IFERROR(I242/'Checklist Parameters'!$N$101,0),"N/A")</f>
        <v>0</v>
      </c>
      <c r="AB242" s="85" t="str">
        <f>IF('Checklist Parameters'!$N$43&lt;&gt;"",(I242*'Checklist Parameters'!$N$43)/1000,"N/A")</f>
        <v>N/A</v>
      </c>
      <c r="AC242" s="85">
        <f>IF('Checklist Parameters'!$N$16="",$X242,IF(AND('Checklist Parameters'!$N$16&lt;$X242,'Checklist Parameters'!$N$16&gt;=3),'Checklist Parameters'!$N$16,IF(AND('Checklist Parameters'!$N$16&lt;$X242,'Checklist Parameters'!$N$16&lt;3),0,$X242)))</f>
        <v>0</v>
      </c>
      <c r="AD242" s="85" t="str">
        <f>IF(AND(I242&lt;'Checklist Parameters'!$N$22,$I242&lt;&gt;0),"Y","")</f>
        <v/>
      </c>
      <c r="AE242" s="85" t="str">
        <f>IF($AD242="Y",0,IF('Checklist Parameters'!$N$25="","&lt;no limit&gt;",ROUNDDOWN((($I242-'Checklist Parameters'!$N$24)/'Checklist Parameters'!$N$25)+1,0)))</f>
        <v>&lt;no limit&gt;</v>
      </c>
      <c r="AF242" s="174">
        <f t="shared" si="23"/>
        <v>0</v>
      </c>
      <c r="AG242" s="85">
        <f t="shared" si="18"/>
        <v>0</v>
      </c>
      <c r="AH242" s="5"/>
      <c r="AI242" s="5"/>
      <c r="AJ242" s="5"/>
      <c r="AK242" s="5"/>
      <c r="AL242" s="5"/>
      <c r="AM242" s="5"/>
      <c r="AN242" s="5"/>
      <c r="AO242" s="5"/>
      <c r="AP242" s="5"/>
      <c r="AQ242" s="5"/>
      <c r="AR242" s="5"/>
      <c r="AS242" s="5"/>
    </row>
    <row r="243" spans="1:45" s="2" customFormat="1" ht="15">
      <c r="A243" s="391"/>
      <c r="B243" s="392"/>
      <c r="C243" s="393"/>
      <c r="D243" s="393"/>
      <c r="E243" s="393"/>
      <c r="F243" s="393"/>
      <c r="G243" s="393"/>
      <c r="H243" s="394"/>
      <c r="I243" s="394"/>
      <c r="J243" s="394"/>
      <c r="K243" s="394"/>
      <c r="L243" s="394"/>
      <c r="M243" s="394"/>
      <c r="N243" s="313">
        <f>IF(IF(I243&lt;'Checklist Parameters'!$N$22,0,($I243-$L243))&lt;0,0,IF(I243&lt;'Checklist Parameters'!$N$22,0,($I243-$L243)))</f>
        <v>0</v>
      </c>
      <c r="O243" s="394"/>
      <c r="P243" s="395"/>
      <c r="Q243" s="316">
        <f t="shared" si="19"/>
        <v>0</v>
      </c>
      <c r="R243" s="87">
        <f t="shared" si="20"/>
        <v>0</v>
      </c>
      <c r="S243" s="87">
        <f>IF('Checklist Parameters'!$N$60&lt;0.2,0.2,'Checklist Parameters'!$N$60)</f>
        <v>0.7</v>
      </c>
      <c r="T243" s="88">
        <f>IF($O243="",IF('Checklist District ID'!$C$43="Y",MAX($R243:$S243)*$I243,SUM($R243:$S243)*$I243),IF(O243&gt;0,Q243*S243))</f>
        <v>0</v>
      </c>
      <c r="U243" s="88">
        <f>IF(Q243&gt;0,((I243-T243)*'Formula Matrix'!$E$41),0)</f>
        <v>0</v>
      </c>
      <c r="V243" s="88">
        <f t="shared" si="21"/>
        <v>0</v>
      </c>
      <c r="W243" s="88">
        <f>IF(V243&gt;0,(V243*'Checklist Parameters'!$N$35),0)</f>
        <v>0</v>
      </c>
      <c r="X243" s="85">
        <f t="shared" si="22"/>
        <v>0</v>
      </c>
      <c r="Y243" s="85">
        <f>IF('Checklist Parameters'!$N$102&lt;&gt;"",(I243/43560)*'Checklist Parameters'!$N$102,"N/A")</f>
        <v>0</v>
      </c>
      <c r="Z243" s="85" t="str">
        <f>IF('Checklist Parameters'!$N$58&lt;&gt;"",((I243*'Checklist Parameters'!$N$58)*'Checklist Parameters'!$N$35)/1000,"N/A")</f>
        <v>N/A</v>
      </c>
      <c r="AA243" s="85">
        <f>IF('Checklist Parameters'!$N$101&lt;&gt;"",IFERROR(I243/'Checklist Parameters'!$N$101,0),"N/A")</f>
        <v>0</v>
      </c>
      <c r="AB243" s="85" t="str">
        <f>IF('Checklist Parameters'!$N$43&lt;&gt;"",(I243*'Checklist Parameters'!$N$43)/1000,"N/A")</f>
        <v>N/A</v>
      </c>
      <c r="AC243" s="85">
        <f>IF('Checklist Parameters'!$N$16="",$X243,IF(AND('Checklist Parameters'!$N$16&lt;$X243,'Checklist Parameters'!$N$16&gt;=3),'Checklist Parameters'!$N$16,IF(AND('Checklist Parameters'!$N$16&lt;$X243,'Checklist Parameters'!$N$16&lt;3),0,$X243)))</f>
        <v>0</v>
      </c>
      <c r="AD243" s="85" t="str">
        <f>IF(AND(I243&lt;'Checklist Parameters'!$N$22,$I243&lt;&gt;0),"Y","")</f>
        <v/>
      </c>
      <c r="AE243" s="85" t="str">
        <f>IF($AD243="Y",0,IF('Checklist Parameters'!$N$25="","&lt;no limit&gt;",ROUNDDOWN((($I243-'Checklist Parameters'!$N$24)/'Checklist Parameters'!$N$25)+1,0)))</f>
        <v>&lt;no limit&gt;</v>
      </c>
      <c r="AF243" s="174">
        <f t="shared" si="23"/>
        <v>0</v>
      </c>
      <c r="AG243" s="85">
        <f t="shared" si="18"/>
        <v>0</v>
      </c>
      <c r="AH243" s="5"/>
      <c r="AI243" s="5"/>
      <c r="AJ243" s="5"/>
      <c r="AK243" s="5"/>
      <c r="AL243" s="5"/>
      <c r="AM243" s="5"/>
      <c r="AN243" s="5"/>
      <c r="AO243" s="5"/>
      <c r="AP243" s="5"/>
      <c r="AQ243" s="5"/>
      <c r="AR243" s="5"/>
      <c r="AS243" s="5"/>
    </row>
    <row r="244" spans="1:45" s="2" customFormat="1" ht="15">
      <c r="A244" s="391"/>
      <c r="B244" s="392"/>
      <c r="C244" s="393"/>
      <c r="D244" s="393"/>
      <c r="E244" s="393"/>
      <c r="F244" s="393"/>
      <c r="G244" s="393"/>
      <c r="H244" s="394"/>
      <c r="I244" s="394"/>
      <c r="J244" s="394"/>
      <c r="K244" s="394"/>
      <c r="L244" s="394"/>
      <c r="M244" s="394"/>
      <c r="N244" s="313">
        <f>IF(IF(I244&lt;'Checklist Parameters'!$N$22,0,($I244-$L244))&lt;0,0,IF(I244&lt;'Checklist Parameters'!$N$22,0,($I244-$L244)))</f>
        <v>0</v>
      </c>
      <c r="O244" s="394"/>
      <c r="P244" s="395"/>
      <c r="Q244" s="316">
        <f t="shared" si="19"/>
        <v>0</v>
      </c>
      <c r="R244" s="87">
        <f t="shared" si="20"/>
        <v>0</v>
      </c>
      <c r="S244" s="87">
        <f>IF('Checklist Parameters'!$N$60&lt;0.2,0.2,'Checklist Parameters'!$N$60)</f>
        <v>0.7</v>
      </c>
      <c r="T244" s="88">
        <f>IF($O244="",IF('Checklist District ID'!$C$43="Y",MAX($R244:$S244)*$I244,SUM($R244:$S244)*$I244),IF(O244&gt;0,Q244*S244))</f>
        <v>0</v>
      </c>
      <c r="U244" s="88">
        <f>IF(Q244&gt;0,((I244-T244)*'Formula Matrix'!$E$41),0)</f>
        <v>0</v>
      </c>
      <c r="V244" s="88">
        <f t="shared" si="21"/>
        <v>0</v>
      </c>
      <c r="W244" s="88">
        <f>IF(V244&gt;0,(V244*'Checklist Parameters'!$N$35),0)</f>
        <v>0</v>
      </c>
      <c r="X244" s="85">
        <f t="shared" si="22"/>
        <v>0</v>
      </c>
      <c r="Y244" s="85">
        <f>IF('Checklist Parameters'!$N$102&lt;&gt;"",(I244/43560)*'Checklist Parameters'!$N$102,"N/A")</f>
        <v>0</v>
      </c>
      <c r="Z244" s="85" t="str">
        <f>IF('Checklist Parameters'!$N$58&lt;&gt;"",((I244*'Checklist Parameters'!$N$58)*'Checklist Parameters'!$N$35)/1000,"N/A")</f>
        <v>N/A</v>
      </c>
      <c r="AA244" s="85">
        <f>IF('Checklist Parameters'!$N$101&lt;&gt;"",IFERROR(I244/'Checklist Parameters'!$N$101,0),"N/A")</f>
        <v>0</v>
      </c>
      <c r="AB244" s="85" t="str">
        <f>IF('Checklist Parameters'!$N$43&lt;&gt;"",(I244*'Checklist Parameters'!$N$43)/1000,"N/A")</f>
        <v>N/A</v>
      </c>
      <c r="AC244" s="85">
        <f>IF('Checklist Parameters'!$N$16="",$X244,IF(AND('Checklist Parameters'!$N$16&lt;$X244,'Checklist Parameters'!$N$16&gt;=3),'Checklist Parameters'!$N$16,IF(AND('Checklist Parameters'!$N$16&lt;$X244,'Checklist Parameters'!$N$16&lt;3),0,$X244)))</f>
        <v>0</v>
      </c>
      <c r="AD244" s="85" t="str">
        <f>IF(AND(I244&lt;'Checklist Parameters'!$N$22,$I244&lt;&gt;0),"Y","")</f>
        <v/>
      </c>
      <c r="AE244" s="85" t="str">
        <f>IF($AD244="Y",0,IF('Checklist Parameters'!$N$25="","&lt;no limit&gt;",ROUNDDOWN((($I244-'Checklist Parameters'!$N$24)/'Checklist Parameters'!$N$25)+1,0)))</f>
        <v>&lt;no limit&gt;</v>
      </c>
      <c r="AF244" s="174">
        <f t="shared" si="23"/>
        <v>0</v>
      </c>
      <c r="AG244" s="85">
        <f t="shared" si="18"/>
        <v>0</v>
      </c>
      <c r="AH244" s="5"/>
      <c r="AI244" s="5"/>
      <c r="AJ244" s="5"/>
      <c r="AK244" s="5"/>
      <c r="AL244" s="5"/>
      <c r="AM244" s="5"/>
      <c r="AN244" s="5"/>
      <c r="AO244" s="5"/>
      <c r="AP244" s="5"/>
      <c r="AQ244" s="5"/>
      <c r="AR244" s="5"/>
      <c r="AS244" s="5"/>
    </row>
    <row r="245" spans="1:45" s="2" customFormat="1" ht="15">
      <c r="A245" s="391"/>
      <c r="B245" s="392"/>
      <c r="C245" s="393"/>
      <c r="D245" s="393"/>
      <c r="E245" s="393"/>
      <c r="F245" s="393"/>
      <c r="G245" s="393"/>
      <c r="H245" s="394"/>
      <c r="I245" s="394"/>
      <c r="J245" s="394"/>
      <c r="K245" s="394"/>
      <c r="L245" s="394"/>
      <c r="M245" s="394"/>
      <c r="N245" s="313">
        <f>IF(IF(I245&lt;'Checklist Parameters'!$N$22,0,($I245-$L245))&lt;0,0,IF(I245&lt;'Checklist Parameters'!$N$22,0,($I245-$L245)))</f>
        <v>0</v>
      </c>
      <c r="O245" s="394"/>
      <c r="P245" s="395"/>
      <c r="Q245" s="316">
        <f t="shared" si="19"/>
        <v>0</v>
      </c>
      <c r="R245" s="87">
        <f t="shared" si="20"/>
        <v>0</v>
      </c>
      <c r="S245" s="87">
        <f>IF('Checklist Parameters'!$N$60&lt;0.2,0.2,'Checklist Parameters'!$N$60)</f>
        <v>0.7</v>
      </c>
      <c r="T245" s="88">
        <f>IF($O245="",IF('Checklist District ID'!$C$43="Y",MAX($R245:$S245)*$I245,SUM($R245:$S245)*$I245),IF(O245&gt;0,Q245*S245))</f>
        <v>0</v>
      </c>
      <c r="U245" s="88">
        <f>IF(Q245&gt;0,((I245-T245)*'Formula Matrix'!$E$41),0)</f>
        <v>0</v>
      </c>
      <c r="V245" s="88">
        <f t="shared" si="21"/>
        <v>0</v>
      </c>
      <c r="W245" s="88">
        <f>IF(V245&gt;0,(V245*'Checklist Parameters'!$N$35),0)</f>
        <v>0</v>
      </c>
      <c r="X245" s="85">
        <f t="shared" si="22"/>
        <v>0</v>
      </c>
      <c r="Y245" s="85">
        <f>IF('Checklist Parameters'!$N$102&lt;&gt;"",(I245/43560)*'Checklist Parameters'!$N$102,"N/A")</f>
        <v>0</v>
      </c>
      <c r="Z245" s="85" t="str">
        <f>IF('Checklist Parameters'!$N$58&lt;&gt;"",((I245*'Checklist Parameters'!$N$58)*'Checklist Parameters'!$N$35)/1000,"N/A")</f>
        <v>N/A</v>
      </c>
      <c r="AA245" s="85">
        <f>IF('Checklist Parameters'!$N$101&lt;&gt;"",IFERROR(I245/'Checklist Parameters'!$N$101,0),"N/A")</f>
        <v>0</v>
      </c>
      <c r="AB245" s="85" t="str">
        <f>IF('Checklist Parameters'!$N$43&lt;&gt;"",(I245*'Checklist Parameters'!$N$43)/1000,"N/A")</f>
        <v>N/A</v>
      </c>
      <c r="AC245" s="85">
        <f>IF('Checklist Parameters'!$N$16="",$X245,IF(AND('Checklist Parameters'!$N$16&lt;$X245,'Checklist Parameters'!$N$16&gt;=3),'Checklist Parameters'!$N$16,IF(AND('Checklist Parameters'!$N$16&lt;$X245,'Checklist Parameters'!$N$16&lt;3),0,$X245)))</f>
        <v>0</v>
      </c>
      <c r="AD245" s="85" t="str">
        <f>IF(AND(I245&lt;'Checklist Parameters'!$N$22,$I245&lt;&gt;0),"Y","")</f>
        <v/>
      </c>
      <c r="AE245" s="85" t="str">
        <f>IF($AD245="Y",0,IF('Checklist Parameters'!$N$25="","&lt;no limit&gt;",ROUNDDOWN((($I245-'Checklist Parameters'!$N$24)/'Checklist Parameters'!$N$25)+1,0)))</f>
        <v>&lt;no limit&gt;</v>
      </c>
      <c r="AF245" s="174">
        <f t="shared" si="23"/>
        <v>0</v>
      </c>
      <c r="AG245" s="85">
        <f t="shared" si="18"/>
        <v>0</v>
      </c>
      <c r="AH245" s="5"/>
      <c r="AI245" s="5"/>
      <c r="AJ245" s="5"/>
      <c r="AK245" s="5"/>
      <c r="AL245" s="5"/>
      <c r="AM245" s="5"/>
      <c r="AN245" s="5"/>
      <c r="AO245" s="5"/>
      <c r="AP245" s="5"/>
      <c r="AQ245" s="5"/>
      <c r="AR245" s="5"/>
      <c r="AS245" s="5"/>
    </row>
    <row r="246" spans="1:45" s="2" customFormat="1" ht="15">
      <c r="A246" s="391"/>
      <c r="B246" s="392"/>
      <c r="C246" s="393"/>
      <c r="D246" s="393"/>
      <c r="E246" s="393"/>
      <c r="F246" s="393"/>
      <c r="G246" s="393"/>
      <c r="H246" s="394"/>
      <c r="I246" s="394"/>
      <c r="J246" s="394"/>
      <c r="K246" s="394"/>
      <c r="L246" s="394"/>
      <c r="M246" s="394"/>
      <c r="N246" s="313">
        <f>IF(IF(I246&lt;'Checklist Parameters'!$N$22,0,($I246-$L246))&lt;0,0,IF(I246&lt;'Checklist Parameters'!$N$22,0,($I246-$L246)))</f>
        <v>0</v>
      </c>
      <c r="O246" s="394"/>
      <c r="P246" s="395"/>
      <c r="Q246" s="316">
        <f t="shared" si="19"/>
        <v>0</v>
      </c>
      <c r="R246" s="87">
        <f t="shared" si="20"/>
        <v>0</v>
      </c>
      <c r="S246" s="87">
        <f>IF('Checklist Parameters'!$N$60&lt;0.2,0.2,'Checklist Parameters'!$N$60)</f>
        <v>0.7</v>
      </c>
      <c r="T246" s="88">
        <f>IF($O246="",IF('Checklist District ID'!$C$43="Y",MAX($R246:$S246)*$I246,SUM($R246:$S246)*$I246),IF(O246&gt;0,Q246*S246))</f>
        <v>0</v>
      </c>
      <c r="U246" s="88">
        <f>IF(Q246&gt;0,((I246-T246)*'Formula Matrix'!$E$41),0)</f>
        <v>0</v>
      </c>
      <c r="V246" s="88">
        <f t="shared" si="21"/>
        <v>0</v>
      </c>
      <c r="W246" s="88">
        <f>IF(V246&gt;0,(V246*'Checklist Parameters'!$N$35),0)</f>
        <v>0</v>
      </c>
      <c r="X246" s="85">
        <f t="shared" si="22"/>
        <v>0</v>
      </c>
      <c r="Y246" s="85">
        <f>IF('Checklist Parameters'!$N$102&lt;&gt;"",(I246/43560)*'Checklist Parameters'!$N$102,"N/A")</f>
        <v>0</v>
      </c>
      <c r="Z246" s="85" t="str">
        <f>IF('Checklist Parameters'!$N$58&lt;&gt;"",((I246*'Checklist Parameters'!$N$58)*'Checklist Parameters'!$N$35)/1000,"N/A")</f>
        <v>N/A</v>
      </c>
      <c r="AA246" s="85">
        <f>IF('Checklist Parameters'!$N$101&lt;&gt;"",IFERROR(I246/'Checklist Parameters'!$N$101,0),"N/A")</f>
        <v>0</v>
      </c>
      <c r="AB246" s="85" t="str">
        <f>IF('Checklist Parameters'!$N$43&lt;&gt;"",(I246*'Checklist Parameters'!$N$43)/1000,"N/A")</f>
        <v>N/A</v>
      </c>
      <c r="AC246" s="85">
        <f>IF('Checklist Parameters'!$N$16="",$X246,IF(AND('Checklist Parameters'!$N$16&lt;$X246,'Checklist Parameters'!$N$16&gt;=3),'Checklist Parameters'!$N$16,IF(AND('Checklist Parameters'!$N$16&lt;$X246,'Checklist Parameters'!$N$16&lt;3),0,$X246)))</f>
        <v>0</v>
      </c>
      <c r="AD246" s="85" t="str">
        <f>IF(AND(I246&lt;'Checklist Parameters'!$N$22,$I246&lt;&gt;0),"Y","")</f>
        <v/>
      </c>
      <c r="AE246" s="85" t="str">
        <f>IF($AD246="Y",0,IF('Checklist Parameters'!$N$25="","&lt;no limit&gt;",ROUNDDOWN((($I246-'Checklist Parameters'!$N$24)/'Checklist Parameters'!$N$25)+1,0)))</f>
        <v>&lt;no limit&gt;</v>
      </c>
      <c r="AF246" s="174">
        <f t="shared" si="23"/>
        <v>0</v>
      </c>
      <c r="AG246" s="85">
        <f t="shared" si="18"/>
        <v>0</v>
      </c>
      <c r="AH246" s="5"/>
      <c r="AI246" s="5"/>
      <c r="AJ246" s="5"/>
      <c r="AK246" s="5"/>
      <c r="AL246" s="5"/>
      <c r="AM246" s="5"/>
      <c r="AN246" s="5"/>
      <c r="AO246" s="5"/>
      <c r="AP246" s="5"/>
      <c r="AQ246" s="5"/>
      <c r="AR246" s="5"/>
      <c r="AS246" s="5"/>
    </row>
    <row r="247" spans="1:45" s="2" customFormat="1" ht="15">
      <c r="A247" s="391"/>
      <c r="B247" s="392"/>
      <c r="C247" s="393"/>
      <c r="D247" s="393"/>
      <c r="E247" s="393"/>
      <c r="F247" s="393"/>
      <c r="G247" s="393"/>
      <c r="H247" s="394"/>
      <c r="I247" s="394"/>
      <c r="J247" s="394"/>
      <c r="K247" s="394"/>
      <c r="L247" s="394"/>
      <c r="M247" s="394"/>
      <c r="N247" s="313">
        <f>IF(IF(I247&lt;'Checklist Parameters'!$N$22,0,($I247-$L247))&lt;0,0,IF(I247&lt;'Checklist Parameters'!$N$22,0,($I247-$L247)))</f>
        <v>0</v>
      </c>
      <c r="O247" s="394"/>
      <c r="P247" s="395"/>
      <c r="Q247" s="316">
        <f t="shared" si="19"/>
        <v>0</v>
      </c>
      <c r="R247" s="87">
        <f t="shared" si="20"/>
        <v>0</v>
      </c>
      <c r="S247" s="87">
        <f>IF('Checklist Parameters'!$N$60&lt;0.2,0.2,'Checklist Parameters'!$N$60)</f>
        <v>0.7</v>
      </c>
      <c r="T247" s="88">
        <f>IF($O247="",IF('Checklist District ID'!$C$43="Y",MAX($R247:$S247)*$I247,SUM($R247:$S247)*$I247),IF(O247&gt;0,Q247*S247))</f>
        <v>0</v>
      </c>
      <c r="U247" s="88">
        <f>IF(Q247&gt;0,((I247-T247)*'Formula Matrix'!$E$41),0)</f>
        <v>0</v>
      </c>
      <c r="V247" s="88">
        <f t="shared" si="21"/>
        <v>0</v>
      </c>
      <c r="W247" s="88">
        <f>IF(V247&gt;0,(V247*'Checklist Parameters'!$N$35),0)</f>
        <v>0</v>
      </c>
      <c r="X247" s="85">
        <f t="shared" si="22"/>
        <v>0</v>
      </c>
      <c r="Y247" s="85">
        <f>IF('Checklist Parameters'!$N$102&lt;&gt;"",(I247/43560)*'Checklist Parameters'!$N$102,"N/A")</f>
        <v>0</v>
      </c>
      <c r="Z247" s="85" t="str">
        <f>IF('Checklist Parameters'!$N$58&lt;&gt;"",((I247*'Checklist Parameters'!$N$58)*'Checklist Parameters'!$N$35)/1000,"N/A")</f>
        <v>N/A</v>
      </c>
      <c r="AA247" s="85">
        <f>IF('Checklist Parameters'!$N$101&lt;&gt;"",IFERROR(I247/'Checklist Parameters'!$N$101,0),"N/A")</f>
        <v>0</v>
      </c>
      <c r="AB247" s="85" t="str">
        <f>IF('Checklist Parameters'!$N$43&lt;&gt;"",(I247*'Checklist Parameters'!$N$43)/1000,"N/A")</f>
        <v>N/A</v>
      </c>
      <c r="AC247" s="85">
        <f>IF('Checklist Parameters'!$N$16="",$X247,IF(AND('Checklist Parameters'!$N$16&lt;$X247,'Checklist Parameters'!$N$16&gt;=3),'Checklist Parameters'!$N$16,IF(AND('Checklist Parameters'!$N$16&lt;$X247,'Checklist Parameters'!$N$16&lt;3),0,$X247)))</f>
        <v>0</v>
      </c>
      <c r="AD247" s="85" t="str">
        <f>IF(AND(I247&lt;'Checklist Parameters'!$N$22,$I247&lt;&gt;0),"Y","")</f>
        <v/>
      </c>
      <c r="AE247" s="85" t="str">
        <f>IF($AD247="Y",0,IF('Checklist Parameters'!$N$25="","&lt;no limit&gt;",ROUNDDOWN((($I247-'Checklist Parameters'!$N$24)/'Checklist Parameters'!$N$25)+1,0)))</f>
        <v>&lt;no limit&gt;</v>
      </c>
      <c r="AF247" s="174">
        <f t="shared" si="23"/>
        <v>0</v>
      </c>
      <c r="AG247" s="85">
        <f t="shared" si="18"/>
        <v>0</v>
      </c>
      <c r="AH247" s="5"/>
      <c r="AI247" s="5"/>
      <c r="AJ247" s="5"/>
      <c r="AK247" s="5"/>
      <c r="AL247" s="5"/>
      <c r="AM247" s="5"/>
      <c r="AN247" s="5"/>
      <c r="AO247" s="5"/>
      <c r="AP247" s="5"/>
      <c r="AQ247" s="5"/>
      <c r="AR247" s="5"/>
      <c r="AS247" s="5"/>
    </row>
    <row r="248" spans="1:45" s="2" customFormat="1" ht="15">
      <c r="A248" s="391"/>
      <c r="B248" s="392"/>
      <c r="C248" s="393"/>
      <c r="D248" s="393"/>
      <c r="E248" s="393"/>
      <c r="F248" s="393"/>
      <c r="G248" s="393"/>
      <c r="H248" s="394"/>
      <c r="I248" s="394"/>
      <c r="J248" s="394"/>
      <c r="K248" s="394"/>
      <c r="L248" s="394"/>
      <c r="M248" s="394"/>
      <c r="N248" s="313">
        <f>IF(IF(I248&lt;'Checklist Parameters'!$N$22,0,($I248-$L248))&lt;0,0,IF(I248&lt;'Checklist Parameters'!$N$22,0,($I248-$L248)))</f>
        <v>0</v>
      </c>
      <c r="O248" s="394"/>
      <c r="P248" s="395"/>
      <c r="Q248" s="316">
        <f t="shared" si="19"/>
        <v>0</v>
      </c>
      <c r="R248" s="87">
        <f t="shared" si="20"/>
        <v>0</v>
      </c>
      <c r="S248" s="87">
        <f>IF('Checklist Parameters'!$N$60&lt;0.2,0.2,'Checklist Parameters'!$N$60)</f>
        <v>0.7</v>
      </c>
      <c r="T248" s="88">
        <f>IF($O248="",IF('Checklist District ID'!$C$43="Y",MAX($R248:$S248)*$I248,SUM($R248:$S248)*$I248),IF(O248&gt;0,Q248*S248))</f>
        <v>0</v>
      </c>
      <c r="U248" s="88">
        <f>IF(Q248&gt;0,((I248-T248)*'Formula Matrix'!$E$41),0)</f>
        <v>0</v>
      </c>
      <c r="V248" s="88">
        <f t="shared" si="21"/>
        <v>0</v>
      </c>
      <c r="W248" s="88">
        <f>IF(V248&gt;0,(V248*'Checklist Parameters'!$N$35),0)</f>
        <v>0</v>
      </c>
      <c r="X248" s="85">
        <f t="shared" si="22"/>
        <v>0</v>
      </c>
      <c r="Y248" s="85">
        <f>IF('Checklist Parameters'!$N$102&lt;&gt;"",(I248/43560)*'Checklist Parameters'!$N$102,"N/A")</f>
        <v>0</v>
      </c>
      <c r="Z248" s="85" t="str">
        <f>IF('Checklist Parameters'!$N$58&lt;&gt;"",((I248*'Checklist Parameters'!$N$58)*'Checklist Parameters'!$N$35)/1000,"N/A")</f>
        <v>N/A</v>
      </c>
      <c r="AA248" s="85">
        <f>IF('Checklist Parameters'!$N$101&lt;&gt;"",IFERROR(I248/'Checklist Parameters'!$N$101,0),"N/A")</f>
        <v>0</v>
      </c>
      <c r="AB248" s="85" t="str">
        <f>IF('Checklist Parameters'!$N$43&lt;&gt;"",(I248*'Checklist Parameters'!$N$43)/1000,"N/A")</f>
        <v>N/A</v>
      </c>
      <c r="AC248" s="85">
        <f>IF('Checklist Parameters'!$N$16="",$X248,IF(AND('Checklist Parameters'!$N$16&lt;$X248,'Checklist Parameters'!$N$16&gt;=3),'Checklist Parameters'!$N$16,IF(AND('Checklist Parameters'!$N$16&lt;$X248,'Checklist Parameters'!$N$16&lt;3),0,$X248)))</f>
        <v>0</v>
      </c>
      <c r="AD248" s="85" t="str">
        <f>IF(AND(I248&lt;'Checklist Parameters'!$N$22,$I248&lt;&gt;0),"Y","")</f>
        <v/>
      </c>
      <c r="AE248" s="85" t="str">
        <f>IF($AD248="Y",0,IF('Checklist Parameters'!$N$25="","&lt;no limit&gt;",ROUNDDOWN((($I248-'Checklist Parameters'!$N$24)/'Checklist Parameters'!$N$25)+1,0)))</f>
        <v>&lt;no limit&gt;</v>
      </c>
      <c r="AF248" s="174">
        <f t="shared" si="23"/>
        <v>0</v>
      </c>
      <c r="AG248" s="85">
        <f t="shared" si="18"/>
        <v>0</v>
      </c>
      <c r="AH248" s="5"/>
      <c r="AI248" s="5"/>
      <c r="AJ248" s="5"/>
      <c r="AK248" s="5"/>
      <c r="AL248" s="5"/>
      <c r="AM248" s="5"/>
      <c r="AN248" s="5"/>
      <c r="AO248" s="5"/>
      <c r="AP248" s="5"/>
      <c r="AQ248" s="5"/>
      <c r="AR248" s="5"/>
      <c r="AS248" s="5"/>
    </row>
    <row r="249" spans="1:45" s="2" customFormat="1" ht="15">
      <c r="A249" s="391"/>
      <c r="B249" s="392"/>
      <c r="C249" s="393"/>
      <c r="D249" s="393"/>
      <c r="E249" s="393"/>
      <c r="F249" s="393"/>
      <c r="G249" s="393"/>
      <c r="H249" s="394"/>
      <c r="I249" s="394"/>
      <c r="J249" s="394"/>
      <c r="K249" s="394"/>
      <c r="L249" s="394"/>
      <c r="M249" s="394"/>
      <c r="N249" s="313">
        <f>IF(IF(I249&lt;'Checklist Parameters'!$N$22,0,($I249-$L249))&lt;0,0,IF(I249&lt;'Checklist Parameters'!$N$22,0,($I249-$L249)))</f>
        <v>0</v>
      </c>
      <c r="O249" s="394"/>
      <c r="P249" s="395"/>
      <c r="Q249" s="316">
        <f t="shared" si="19"/>
        <v>0</v>
      </c>
      <c r="R249" s="87">
        <f t="shared" si="20"/>
        <v>0</v>
      </c>
      <c r="S249" s="87">
        <f>IF('Checklist Parameters'!$N$60&lt;0.2,0.2,'Checklist Parameters'!$N$60)</f>
        <v>0.7</v>
      </c>
      <c r="T249" s="88">
        <f>IF($O249="",IF('Checklist District ID'!$C$43="Y",MAX($R249:$S249)*$I249,SUM($R249:$S249)*$I249),IF(O249&gt;0,Q249*S249))</f>
        <v>0</v>
      </c>
      <c r="U249" s="88">
        <f>IF(Q249&gt;0,((I249-T249)*'Formula Matrix'!$E$41),0)</f>
        <v>0</v>
      </c>
      <c r="V249" s="88">
        <f t="shared" si="21"/>
        <v>0</v>
      </c>
      <c r="W249" s="88">
        <f>IF(V249&gt;0,(V249*'Checklist Parameters'!$N$35),0)</f>
        <v>0</v>
      </c>
      <c r="X249" s="85">
        <f t="shared" si="22"/>
        <v>0</v>
      </c>
      <c r="Y249" s="85">
        <f>IF('Checklist Parameters'!$N$102&lt;&gt;"",(I249/43560)*'Checklist Parameters'!$N$102,"N/A")</f>
        <v>0</v>
      </c>
      <c r="Z249" s="85" t="str">
        <f>IF('Checklist Parameters'!$N$58&lt;&gt;"",((I249*'Checklist Parameters'!$N$58)*'Checklist Parameters'!$N$35)/1000,"N/A")</f>
        <v>N/A</v>
      </c>
      <c r="AA249" s="85">
        <f>IF('Checklist Parameters'!$N$101&lt;&gt;"",IFERROR(I249/'Checklist Parameters'!$N$101,0),"N/A")</f>
        <v>0</v>
      </c>
      <c r="AB249" s="85" t="str">
        <f>IF('Checklist Parameters'!$N$43&lt;&gt;"",(I249*'Checklist Parameters'!$N$43)/1000,"N/A")</f>
        <v>N/A</v>
      </c>
      <c r="AC249" s="85">
        <f>IF('Checklist Parameters'!$N$16="",$X249,IF(AND('Checklist Parameters'!$N$16&lt;$X249,'Checklist Parameters'!$N$16&gt;=3),'Checklist Parameters'!$N$16,IF(AND('Checklist Parameters'!$N$16&lt;$X249,'Checklist Parameters'!$N$16&lt;3),0,$X249)))</f>
        <v>0</v>
      </c>
      <c r="AD249" s="85" t="str">
        <f>IF(AND(I249&lt;'Checklist Parameters'!$N$22,$I249&lt;&gt;0),"Y","")</f>
        <v/>
      </c>
      <c r="AE249" s="85" t="str">
        <f>IF($AD249="Y",0,IF('Checklist Parameters'!$N$25="","&lt;no limit&gt;",ROUNDDOWN((($I249-'Checklist Parameters'!$N$24)/'Checklist Parameters'!$N$25)+1,0)))</f>
        <v>&lt;no limit&gt;</v>
      </c>
      <c r="AF249" s="174">
        <f t="shared" si="23"/>
        <v>0</v>
      </c>
      <c r="AG249" s="85">
        <f t="shared" si="18"/>
        <v>0</v>
      </c>
      <c r="AH249" s="5"/>
      <c r="AI249" s="5"/>
      <c r="AJ249" s="5"/>
      <c r="AK249" s="5"/>
      <c r="AL249" s="5"/>
      <c r="AM249" s="5"/>
      <c r="AN249" s="5"/>
      <c r="AO249" s="5"/>
      <c r="AP249" s="5"/>
      <c r="AQ249" s="5"/>
      <c r="AR249" s="5"/>
      <c r="AS249" s="5"/>
    </row>
    <row r="250" spans="1:45" s="2" customFormat="1" ht="15">
      <c r="A250" s="391"/>
      <c r="B250" s="392"/>
      <c r="C250" s="393"/>
      <c r="D250" s="393"/>
      <c r="E250" s="393"/>
      <c r="F250" s="393"/>
      <c r="G250" s="393"/>
      <c r="H250" s="394"/>
      <c r="I250" s="394"/>
      <c r="J250" s="394"/>
      <c r="K250" s="394"/>
      <c r="L250" s="394"/>
      <c r="M250" s="394"/>
      <c r="N250" s="313">
        <f>IF(IF(I250&lt;'Checklist Parameters'!$N$22,0,($I250-$L250))&lt;0,0,IF(I250&lt;'Checklist Parameters'!$N$22,0,($I250-$L250)))</f>
        <v>0</v>
      </c>
      <c r="O250" s="394"/>
      <c r="P250" s="395"/>
      <c r="Q250" s="316">
        <f t="shared" si="19"/>
        <v>0</v>
      </c>
      <c r="R250" s="87">
        <f t="shared" si="20"/>
        <v>0</v>
      </c>
      <c r="S250" s="87">
        <f>IF('Checklist Parameters'!$N$60&lt;0.2,0.2,'Checklist Parameters'!$N$60)</f>
        <v>0.7</v>
      </c>
      <c r="T250" s="88">
        <f>IF($O250="",IF('Checklist District ID'!$C$43="Y",MAX($R250:$S250)*$I250,SUM($R250:$S250)*$I250),IF(O250&gt;0,Q250*S250))</f>
        <v>0</v>
      </c>
      <c r="U250" s="88">
        <f>IF(Q250&gt;0,((I250-T250)*'Formula Matrix'!$E$41),0)</f>
        <v>0</v>
      </c>
      <c r="V250" s="88">
        <f t="shared" si="21"/>
        <v>0</v>
      </c>
      <c r="W250" s="88">
        <f>IF(V250&gt;0,(V250*'Checklist Parameters'!$N$35),0)</f>
        <v>0</v>
      </c>
      <c r="X250" s="85">
        <f t="shared" si="22"/>
        <v>0</v>
      </c>
      <c r="Y250" s="85">
        <f>IF('Checklist Parameters'!$N$102&lt;&gt;"",(I250/43560)*'Checklist Parameters'!$N$102,"N/A")</f>
        <v>0</v>
      </c>
      <c r="Z250" s="85" t="str">
        <f>IF('Checklist Parameters'!$N$58&lt;&gt;"",((I250*'Checklist Parameters'!$N$58)*'Checklist Parameters'!$N$35)/1000,"N/A")</f>
        <v>N/A</v>
      </c>
      <c r="AA250" s="85">
        <f>IF('Checklist Parameters'!$N$101&lt;&gt;"",IFERROR(I250/'Checklist Parameters'!$N$101,0),"N/A")</f>
        <v>0</v>
      </c>
      <c r="AB250" s="85" t="str">
        <f>IF('Checklist Parameters'!$N$43&lt;&gt;"",(I250*'Checklist Parameters'!$N$43)/1000,"N/A")</f>
        <v>N/A</v>
      </c>
      <c r="AC250" s="85">
        <f>IF('Checklist Parameters'!$N$16="",$X250,IF(AND('Checklist Parameters'!$N$16&lt;$X250,'Checklist Parameters'!$N$16&gt;=3),'Checklist Parameters'!$N$16,IF(AND('Checklist Parameters'!$N$16&lt;$X250,'Checklist Parameters'!$N$16&lt;3),0,$X250)))</f>
        <v>0</v>
      </c>
      <c r="AD250" s="85" t="str">
        <f>IF(AND(I250&lt;'Checklist Parameters'!$N$22,$I250&lt;&gt;0),"Y","")</f>
        <v/>
      </c>
      <c r="AE250" s="85" t="str">
        <f>IF($AD250="Y",0,IF('Checklist Parameters'!$N$25="","&lt;no limit&gt;",ROUNDDOWN((($I250-'Checklist Parameters'!$N$24)/'Checklist Parameters'!$N$25)+1,0)))</f>
        <v>&lt;no limit&gt;</v>
      </c>
      <c r="AF250" s="174">
        <f t="shared" si="23"/>
        <v>0</v>
      </c>
      <c r="AG250" s="85">
        <f t="shared" si="18"/>
        <v>0</v>
      </c>
      <c r="AH250" s="5"/>
      <c r="AI250" s="5"/>
      <c r="AJ250" s="5"/>
      <c r="AK250" s="5"/>
      <c r="AL250" s="5"/>
      <c r="AM250" s="5"/>
      <c r="AN250" s="5"/>
      <c r="AO250" s="5"/>
      <c r="AP250" s="5"/>
      <c r="AQ250" s="5"/>
      <c r="AR250" s="5"/>
      <c r="AS250" s="5"/>
    </row>
    <row r="251" spans="1:45" s="2" customFormat="1" ht="15">
      <c r="A251" s="391"/>
      <c r="B251" s="392"/>
      <c r="C251" s="393"/>
      <c r="D251" s="393"/>
      <c r="E251" s="393"/>
      <c r="F251" s="393"/>
      <c r="G251" s="393"/>
      <c r="H251" s="394"/>
      <c r="I251" s="394"/>
      <c r="J251" s="394"/>
      <c r="K251" s="394"/>
      <c r="L251" s="394"/>
      <c r="M251" s="394"/>
      <c r="N251" s="313">
        <f>IF(IF(I251&lt;'Checklist Parameters'!$N$22,0,($I251-$L251))&lt;0,0,IF(I251&lt;'Checklist Parameters'!$N$22,0,($I251-$L251)))</f>
        <v>0</v>
      </c>
      <c r="O251" s="394"/>
      <c r="P251" s="395"/>
      <c r="Q251" s="316">
        <f t="shared" si="19"/>
        <v>0</v>
      </c>
      <c r="R251" s="87">
        <f t="shared" si="20"/>
        <v>0</v>
      </c>
      <c r="S251" s="87">
        <f>IF('Checklist Parameters'!$N$60&lt;0.2,0.2,'Checklist Parameters'!$N$60)</f>
        <v>0.7</v>
      </c>
      <c r="T251" s="88">
        <f>IF($O251="",IF('Checklist District ID'!$C$43="Y",MAX($R251:$S251)*$I251,SUM($R251:$S251)*$I251),IF(O251&gt;0,Q251*S251))</f>
        <v>0</v>
      </c>
      <c r="U251" s="88">
        <f>IF(Q251&gt;0,((I251-T251)*'Formula Matrix'!$E$41),0)</f>
        <v>0</v>
      </c>
      <c r="V251" s="88">
        <f t="shared" si="21"/>
        <v>0</v>
      </c>
      <c r="W251" s="88">
        <f>IF(V251&gt;0,(V251*'Checklist Parameters'!$N$35),0)</f>
        <v>0</v>
      </c>
      <c r="X251" s="85">
        <f t="shared" si="22"/>
        <v>0</v>
      </c>
      <c r="Y251" s="85">
        <f>IF('Checklist Parameters'!$N$102&lt;&gt;"",(I251/43560)*'Checklist Parameters'!$N$102,"N/A")</f>
        <v>0</v>
      </c>
      <c r="Z251" s="85" t="str">
        <f>IF('Checklist Parameters'!$N$58&lt;&gt;"",((I251*'Checklist Parameters'!$N$58)*'Checklist Parameters'!$N$35)/1000,"N/A")</f>
        <v>N/A</v>
      </c>
      <c r="AA251" s="85">
        <f>IF('Checklist Parameters'!$N$101&lt;&gt;"",IFERROR(I251/'Checklist Parameters'!$N$101,0),"N/A")</f>
        <v>0</v>
      </c>
      <c r="AB251" s="85" t="str">
        <f>IF('Checklist Parameters'!$N$43&lt;&gt;"",(I251*'Checklist Parameters'!$N$43)/1000,"N/A")</f>
        <v>N/A</v>
      </c>
      <c r="AC251" s="85">
        <f>IF('Checklist Parameters'!$N$16="",$X251,IF(AND('Checklist Parameters'!$N$16&lt;$X251,'Checklist Parameters'!$N$16&gt;=3),'Checklist Parameters'!$N$16,IF(AND('Checklist Parameters'!$N$16&lt;$X251,'Checklist Parameters'!$N$16&lt;3),0,$X251)))</f>
        <v>0</v>
      </c>
      <c r="AD251" s="85" t="str">
        <f>IF(AND(I251&lt;'Checklist Parameters'!$N$22,$I251&lt;&gt;0),"Y","")</f>
        <v/>
      </c>
      <c r="AE251" s="85" t="str">
        <f>IF($AD251="Y",0,IF('Checklist Parameters'!$N$25="","&lt;no limit&gt;",ROUNDDOWN((($I251-'Checklist Parameters'!$N$24)/'Checklist Parameters'!$N$25)+1,0)))</f>
        <v>&lt;no limit&gt;</v>
      </c>
      <c r="AF251" s="174">
        <f t="shared" si="23"/>
        <v>0</v>
      </c>
      <c r="AG251" s="85">
        <f t="shared" si="18"/>
        <v>0</v>
      </c>
      <c r="AH251" s="5"/>
      <c r="AI251" s="5"/>
      <c r="AJ251" s="5"/>
      <c r="AK251" s="5"/>
      <c r="AL251" s="5"/>
      <c r="AM251" s="5"/>
      <c r="AN251" s="5"/>
      <c r="AO251" s="5"/>
      <c r="AP251" s="5"/>
      <c r="AQ251" s="5"/>
      <c r="AR251" s="5"/>
      <c r="AS251" s="5"/>
    </row>
    <row r="252" spans="1:45" s="2" customFormat="1" ht="15">
      <c r="A252" s="391"/>
      <c r="B252" s="392"/>
      <c r="C252" s="393"/>
      <c r="D252" s="393"/>
      <c r="E252" s="393"/>
      <c r="F252" s="393"/>
      <c r="G252" s="393"/>
      <c r="H252" s="394"/>
      <c r="I252" s="394"/>
      <c r="J252" s="394"/>
      <c r="K252" s="394"/>
      <c r="L252" s="394"/>
      <c r="M252" s="394"/>
      <c r="N252" s="313">
        <f>IF(IF(I252&lt;'Checklist Parameters'!$N$22,0,($I252-$L252))&lt;0,0,IF(I252&lt;'Checklist Parameters'!$N$22,0,($I252-$L252)))</f>
        <v>0</v>
      </c>
      <c r="O252" s="394"/>
      <c r="P252" s="395"/>
      <c r="Q252" s="316">
        <f t="shared" si="19"/>
        <v>0</v>
      </c>
      <c r="R252" s="87">
        <f t="shared" si="20"/>
        <v>0</v>
      </c>
      <c r="S252" s="87">
        <f>IF('Checklist Parameters'!$N$60&lt;0.2,0.2,'Checklist Parameters'!$N$60)</f>
        <v>0.7</v>
      </c>
      <c r="T252" s="88">
        <f>IF($O252="",IF('Checklist District ID'!$C$43="Y",MAX($R252:$S252)*$I252,SUM($R252:$S252)*$I252),IF(O252&gt;0,Q252*S252))</f>
        <v>0</v>
      </c>
      <c r="U252" s="88">
        <f>IF(Q252&gt;0,((I252-T252)*'Formula Matrix'!$E$41),0)</f>
        <v>0</v>
      </c>
      <c r="V252" s="88">
        <f t="shared" si="21"/>
        <v>0</v>
      </c>
      <c r="W252" s="88">
        <f>IF(V252&gt;0,(V252*'Checklist Parameters'!$N$35),0)</f>
        <v>0</v>
      </c>
      <c r="X252" s="85">
        <f t="shared" si="22"/>
        <v>0</v>
      </c>
      <c r="Y252" s="85">
        <f>IF('Checklist Parameters'!$N$102&lt;&gt;"",(I252/43560)*'Checklist Parameters'!$N$102,"N/A")</f>
        <v>0</v>
      </c>
      <c r="Z252" s="85" t="str">
        <f>IF('Checklist Parameters'!$N$58&lt;&gt;"",((I252*'Checklist Parameters'!$N$58)*'Checklist Parameters'!$N$35)/1000,"N/A")</f>
        <v>N/A</v>
      </c>
      <c r="AA252" s="85">
        <f>IF('Checklist Parameters'!$N$101&lt;&gt;"",IFERROR(I252/'Checklist Parameters'!$N$101,0),"N/A")</f>
        <v>0</v>
      </c>
      <c r="AB252" s="85" t="str">
        <f>IF('Checklist Parameters'!$N$43&lt;&gt;"",(I252*'Checklist Parameters'!$N$43)/1000,"N/A")</f>
        <v>N/A</v>
      </c>
      <c r="AC252" s="85">
        <f>IF('Checklist Parameters'!$N$16="",$X252,IF(AND('Checklist Parameters'!$N$16&lt;$X252,'Checklist Parameters'!$N$16&gt;=3),'Checklist Parameters'!$N$16,IF(AND('Checklist Parameters'!$N$16&lt;$X252,'Checklist Parameters'!$N$16&lt;3),0,$X252)))</f>
        <v>0</v>
      </c>
      <c r="AD252" s="85" t="str">
        <f>IF(AND(I252&lt;'Checklist Parameters'!$N$22,$I252&lt;&gt;0),"Y","")</f>
        <v/>
      </c>
      <c r="AE252" s="85" t="str">
        <f>IF($AD252="Y",0,IF('Checklist Parameters'!$N$25="","&lt;no limit&gt;",ROUNDDOWN((($I252-'Checklist Parameters'!$N$24)/'Checklist Parameters'!$N$25)+1,0)))</f>
        <v>&lt;no limit&gt;</v>
      </c>
      <c r="AF252" s="174">
        <f t="shared" si="23"/>
        <v>0</v>
      </c>
      <c r="AG252" s="85">
        <f t="shared" si="18"/>
        <v>0</v>
      </c>
      <c r="AH252" s="5"/>
      <c r="AI252" s="5"/>
      <c r="AJ252" s="5"/>
      <c r="AK252" s="5"/>
      <c r="AL252" s="5"/>
      <c r="AM252" s="5"/>
      <c r="AN252" s="5"/>
      <c r="AO252" s="5"/>
      <c r="AP252" s="5"/>
      <c r="AQ252" s="5"/>
      <c r="AR252" s="5"/>
      <c r="AS252" s="5"/>
    </row>
    <row r="253" spans="1:45" s="2" customFormat="1" ht="15">
      <c r="A253" s="391"/>
      <c r="B253" s="392"/>
      <c r="C253" s="393"/>
      <c r="D253" s="393"/>
      <c r="E253" s="393"/>
      <c r="F253" s="393"/>
      <c r="G253" s="393"/>
      <c r="H253" s="394"/>
      <c r="I253" s="394"/>
      <c r="J253" s="394"/>
      <c r="K253" s="394"/>
      <c r="L253" s="394"/>
      <c r="M253" s="394"/>
      <c r="N253" s="313">
        <f>IF(IF(I253&lt;'Checklist Parameters'!$N$22,0,($I253-$L253))&lt;0,0,IF(I253&lt;'Checklist Parameters'!$N$22,0,($I253-$L253)))</f>
        <v>0</v>
      </c>
      <c r="O253" s="394"/>
      <c r="P253" s="395"/>
      <c r="Q253" s="316">
        <f t="shared" si="19"/>
        <v>0</v>
      </c>
      <c r="R253" s="87">
        <f t="shared" si="20"/>
        <v>0</v>
      </c>
      <c r="S253" s="87">
        <f>IF('Checklist Parameters'!$N$60&lt;0.2,0.2,'Checklist Parameters'!$N$60)</f>
        <v>0.7</v>
      </c>
      <c r="T253" s="88">
        <f>IF($O253="",IF('Checklist District ID'!$C$43="Y",MAX($R253:$S253)*$I253,SUM($R253:$S253)*$I253),IF(O253&gt;0,Q253*S253))</f>
        <v>0</v>
      </c>
      <c r="U253" s="88">
        <f>IF(Q253&gt;0,((I253-T253)*'Formula Matrix'!$E$41),0)</f>
        <v>0</v>
      </c>
      <c r="V253" s="88">
        <f t="shared" si="21"/>
        <v>0</v>
      </c>
      <c r="W253" s="88">
        <f>IF(V253&gt;0,(V253*'Checklist Parameters'!$N$35),0)</f>
        <v>0</v>
      </c>
      <c r="X253" s="85">
        <f t="shared" si="22"/>
        <v>0</v>
      </c>
      <c r="Y253" s="85">
        <f>IF('Checklist Parameters'!$N$102&lt;&gt;"",(I253/43560)*'Checklist Parameters'!$N$102,"N/A")</f>
        <v>0</v>
      </c>
      <c r="Z253" s="85" t="str">
        <f>IF('Checklist Parameters'!$N$58&lt;&gt;"",((I253*'Checklist Parameters'!$N$58)*'Checklist Parameters'!$N$35)/1000,"N/A")</f>
        <v>N/A</v>
      </c>
      <c r="AA253" s="85">
        <f>IF('Checklist Parameters'!$N$101&lt;&gt;"",IFERROR(I253/'Checklist Parameters'!$N$101,0),"N/A")</f>
        <v>0</v>
      </c>
      <c r="AB253" s="85" t="str">
        <f>IF('Checklist Parameters'!$N$43&lt;&gt;"",(I253*'Checklist Parameters'!$N$43)/1000,"N/A")</f>
        <v>N/A</v>
      </c>
      <c r="AC253" s="85">
        <f>IF('Checklist Parameters'!$N$16="",$X253,IF(AND('Checklist Parameters'!$N$16&lt;$X253,'Checklist Parameters'!$N$16&gt;=3),'Checklist Parameters'!$N$16,IF(AND('Checklist Parameters'!$N$16&lt;$X253,'Checklist Parameters'!$N$16&lt;3),0,$X253)))</f>
        <v>0</v>
      </c>
      <c r="AD253" s="85" t="str">
        <f>IF(AND(I253&lt;'Checklist Parameters'!$N$22,$I253&lt;&gt;0),"Y","")</f>
        <v/>
      </c>
      <c r="AE253" s="85" t="str">
        <f>IF($AD253="Y",0,IF('Checklist Parameters'!$N$25="","&lt;no limit&gt;",ROUNDDOWN((($I253-'Checklist Parameters'!$N$24)/'Checklist Parameters'!$N$25)+1,0)))</f>
        <v>&lt;no limit&gt;</v>
      </c>
      <c r="AF253" s="174">
        <f t="shared" si="23"/>
        <v>0</v>
      </c>
      <c r="AG253" s="85">
        <f t="shared" si="18"/>
        <v>0</v>
      </c>
      <c r="AH253" s="5"/>
      <c r="AI253" s="5"/>
      <c r="AJ253" s="5"/>
      <c r="AK253" s="5"/>
      <c r="AL253" s="5"/>
      <c r="AM253" s="5"/>
      <c r="AN253" s="5"/>
      <c r="AO253" s="5"/>
      <c r="AP253" s="5"/>
      <c r="AQ253" s="5"/>
      <c r="AR253" s="5"/>
      <c r="AS253" s="5"/>
    </row>
    <row r="254" spans="1:45" s="2" customFormat="1" ht="15">
      <c r="A254" s="391"/>
      <c r="B254" s="392"/>
      <c r="C254" s="393"/>
      <c r="D254" s="393"/>
      <c r="E254" s="393"/>
      <c r="F254" s="393"/>
      <c r="G254" s="393"/>
      <c r="H254" s="394"/>
      <c r="I254" s="394"/>
      <c r="J254" s="394"/>
      <c r="K254" s="394"/>
      <c r="L254" s="394"/>
      <c r="M254" s="394"/>
      <c r="N254" s="313">
        <f>IF(IF(I254&lt;'Checklist Parameters'!$N$22,0,($I254-$L254))&lt;0,0,IF(I254&lt;'Checklist Parameters'!$N$22,0,($I254-$L254)))</f>
        <v>0</v>
      </c>
      <c r="O254" s="394"/>
      <c r="P254" s="395"/>
      <c r="Q254" s="316">
        <f t="shared" si="19"/>
        <v>0</v>
      </c>
      <c r="R254" s="87">
        <f t="shared" si="20"/>
        <v>0</v>
      </c>
      <c r="S254" s="87">
        <f>IF('Checklist Parameters'!$N$60&lt;0.2,0.2,'Checklist Parameters'!$N$60)</f>
        <v>0.7</v>
      </c>
      <c r="T254" s="88">
        <f>IF($O254="",IF('Checklist District ID'!$C$43="Y",MAX($R254:$S254)*$I254,SUM($R254:$S254)*$I254),IF(O254&gt;0,Q254*S254))</f>
        <v>0</v>
      </c>
      <c r="U254" s="88">
        <f>IF(Q254&gt;0,((I254-T254)*'Formula Matrix'!$E$41),0)</f>
        <v>0</v>
      </c>
      <c r="V254" s="88">
        <f t="shared" si="21"/>
        <v>0</v>
      </c>
      <c r="W254" s="88">
        <f>IF(V254&gt;0,(V254*'Checklist Parameters'!$N$35),0)</f>
        <v>0</v>
      </c>
      <c r="X254" s="85">
        <f t="shared" si="22"/>
        <v>0</v>
      </c>
      <c r="Y254" s="85">
        <f>IF('Checklist Parameters'!$N$102&lt;&gt;"",(I254/43560)*'Checklist Parameters'!$N$102,"N/A")</f>
        <v>0</v>
      </c>
      <c r="Z254" s="85" t="str">
        <f>IF('Checklist Parameters'!$N$58&lt;&gt;"",((I254*'Checklist Parameters'!$N$58)*'Checklist Parameters'!$N$35)/1000,"N/A")</f>
        <v>N/A</v>
      </c>
      <c r="AA254" s="85">
        <f>IF('Checklist Parameters'!$N$101&lt;&gt;"",IFERROR(I254/'Checklist Parameters'!$N$101,0),"N/A")</f>
        <v>0</v>
      </c>
      <c r="AB254" s="85" t="str">
        <f>IF('Checklist Parameters'!$N$43&lt;&gt;"",(I254*'Checklist Parameters'!$N$43)/1000,"N/A")</f>
        <v>N/A</v>
      </c>
      <c r="AC254" s="85">
        <f>IF('Checklist Parameters'!$N$16="",$X254,IF(AND('Checklist Parameters'!$N$16&lt;$X254,'Checklist Parameters'!$N$16&gt;=3),'Checklist Parameters'!$N$16,IF(AND('Checklist Parameters'!$N$16&lt;$X254,'Checklist Parameters'!$N$16&lt;3),0,$X254)))</f>
        <v>0</v>
      </c>
      <c r="AD254" s="85" t="str">
        <f>IF(AND(I254&lt;'Checklist Parameters'!$N$22,$I254&lt;&gt;0),"Y","")</f>
        <v/>
      </c>
      <c r="AE254" s="85" t="str">
        <f>IF($AD254="Y",0,IF('Checklist Parameters'!$N$25="","&lt;no limit&gt;",ROUNDDOWN((($I254-'Checklist Parameters'!$N$24)/'Checklist Parameters'!$N$25)+1,0)))</f>
        <v>&lt;no limit&gt;</v>
      </c>
      <c r="AF254" s="174">
        <f t="shared" si="23"/>
        <v>0</v>
      </c>
      <c r="AG254" s="85">
        <f t="shared" si="18"/>
        <v>0</v>
      </c>
      <c r="AH254" s="5"/>
      <c r="AI254" s="5"/>
      <c r="AJ254" s="5"/>
      <c r="AK254" s="5"/>
      <c r="AL254" s="5"/>
      <c r="AM254" s="5"/>
      <c r="AN254" s="5"/>
      <c r="AO254" s="5"/>
      <c r="AP254" s="5"/>
      <c r="AQ254" s="5"/>
      <c r="AR254" s="5"/>
      <c r="AS254" s="5"/>
    </row>
    <row r="255" spans="1:45" s="2" customFormat="1" ht="15">
      <c r="A255" s="391"/>
      <c r="B255" s="392"/>
      <c r="C255" s="393"/>
      <c r="D255" s="393"/>
      <c r="E255" s="393"/>
      <c r="F255" s="393"/>
      <c r="G255" s="393"/>
      <c r="H255" s="394"/>
      <c r="I255" s="394"/>
      <c r="J255" s="394"/>
      <c r="K255" s="394"/>
      <c r="L255" s="394"/>
      <c r="M255" s="394"/>
      <c r="N255" s="313">
        <f>IF(IF(I255&lt;'Checklist Parameters'!$N$22,0,($I255-$L255))&lt;0,0,IF(I255&lt;'Checklist Parameters'!$N$22,0,($I255-$L255)))</f>
        <v>0</v>
      </c>
      <c r="O255" s="394"/>
      <c r="P255" s="395"/>
      <c r="Q255" s="316">
        <f t="shared" si="19"/>
        <v>0</v>
      </c>
      <c r="R255" s="87">
        <f t="shared" si="20"/>
        <v>0</v>
      </c>
      <c r="S255" s="87">
        <f>IF('Checklist Parameters'!$N$60&lt;0.2,0.2,'Checklist Parameters'!$N$60)</f>
        <v>0.7</v>
      </c>
      <c r="T255" s="88">
        <f>IF($O255="",IF('Checklist District ID'!$C$43="Y",MAX($R255:$S255)*$I255,SUM($R255:$S255)*$I255),IF(O255&gt;0,Q255*S255))</f>
        <v>0</v>
      </c>
      <c r="U255" s="88">
        <f>IF(Q255&gt;0,((I255-T255)*'Formula Matrix'!$E$41),0)</f>
        <v>0</v>
      </c>
      <c r="V255" s="88">
        <f t="shared" si="21"/>
        <v>0</v>
      </c>
      <c r="W255" s="88">
        <f>IF(V255&gt;0,(V255*'Checklist Parameters'!$N$35),0)</f>
        <v>0</v>
      </c>
      <c r="X255" s="85">
        <f t="shared" si="22"/>
        <v>0</v>
      </c>
      <c r="Y255" s="85">
        <f>IF('Checklist Parameters'!$N$102&lt;&gt;"",(I255/43560)*'Checklist Parameters'!$N$102,"N/A")</f>
        <v>0</v>
      </c>
      <c r="Z255" s="85" t="str">
        <f>IF('Checklist Parameters'!$N$58&lt;&gt;"",((I255*'Checklist Parameters'!$N$58)*'Checklist Parameters'!$N$35)/1000,"N/A")</f>
        <v>N/A</v>
      </c>
      <c r="AA255" s="85">
        <f>IF('Checklist Parameters'!$N$101&lt;&gt;"",IFERROR(I255/'Checklist Parameters'!$N$101,0),"N/A")</f>
        <v>0</v>
      </c>
      <c r="AB255" s="85" t="str">
        <f>IF('Checklist Parameters'!$N$43&lt;&gt;"",(I255*'Checklist Parameters'!$N$43)/1000,"N/A")</f>
        <v>N/A</v>
      </c>
      <c r="AC255" s="85">
        <f>IF('Checklist Parameters'!$N$16="",$X255,IF(AND('Checklist Parameters'!$N$16&lt;$X255,'Checklist Parameters'!$N$16&gt;=3),'Checklist Parameters'!$N$16,IF(AND('Checklist Parameters'!$N$16&lt;$X255,'Checklist Parameters'!$N$16&lt;3),0,$X255)))</f>
        <v>0</v>
      </c>
      <c r="AD255" s="85" t="str">
        <f>IF(AND(I255&lt;'Checklist Parameters'!$N$22,$I255&lt;&gt;0),"Y","")</f>
        <v/>
      </c>
      <c r="AE255" s="85" t="str">
        <f>IF($AD255="Y",0,IF('Checklist Parameters'!$N$25="","&lt;no limit&gt;",ROUNDDOWN((($I255-'Checklist Parameters'!$N$24)/'Checklist Parameters'!$N$25)+1,0)))</f>
        <v>&lt;no limit&gt;</v>
      </c>
      <c r="AF255" s="174">
        <f t="shared" si="23"/>
        <v>0</v>
      </c>
      <c r="AG255" s="85">
        <f t="shared" si="18"/>
        <v>0</v>
      </c>
      <c r="AH255" s="5"/>
      <c r="AI255" s="5"/>
      <c r="AJ255" s="5"/>
      <c r="AK255" s="5"/>
      <c r="AL255" s="5"/>
      <c r="AM255" s="5"/>
      <c r="AN255" s="5"/>
      <c r="AO255" s="5"/>
      <c r="AP255" s="5"/>
      <c r="AQ255" s="5"/>
      <c r="AR255" s="5"/>
      <c r="AS255" s="5"/>
    </row>
    <row r="256" spans="1:45" s="2" customFormat="1" ht="15">
      <c r="A256" s="391"/>
      <c r="B256" s="392"/>
      <c r="C256" s="393"/>
      <c r="D256" s="393"/>
      <c r="E256" s="393"/>
      <c r="F256" s="393"/>
      <c r="G256" s="393"/>
      <c r="H256" s="394"/>
      <c r="I256" s="394"/>
      <c r="J256" s="394"/>
      <c r="K256" s="394"/>
      <c r="L256" s="394"/>
      <c r="M256" s="394"/>
      <c r="N256" s="313">
        <f>IF(IF(I256&lt;'Checklist Parameters'!$N$22,0,($I256-$L256))&lt;0,0,IF(I256&lt;'Checklist Parameters'!$N$22,0,($I256-$L256)))</f>
        <v>0</v>
      </c>
      <c r="O256" s="394"/>
      <c r="P256" s="395"/>
      <c r="Q256" s="316">
        <f t="shared" si="19"/>
        <v>0</v>
      </c>
      <c r="R256" s="87">
        <f t="shared" si="20"/>
        <v>0</v>
      </c>
      <c r="S256" s="87">
        <f>IF('Checklist Parameters'!$N$60&lt;0.2,0.2,'Checklist Parameters'!$N$60)</f>
        <v>0.7</v>
      </c>
      <c r="T256" s="88">
        <f>IF($O256="",IF('Checklist District ID'!$C$43="Y",MAX($R256:$S256)*$I256,SUM($R256:$S256)*$I256),IF(O256&gt;0,Q256*S256))</f>
        <v>0</v>
      </c>
      <c r="U256" s="88">
        <f>IF(Q256&gt;0,((I256-T256)*'Formula Matrix'!$E$41),0)</f>
        <v>0</v>
      </c>
      <c r="V256" s="88">
        <f t="shared" si="21"/>
        <v>0</v>
      </c>
      <c r="W256" s="88">
        <f>IF(V256&gt;0,(V256*'Checklist Parameters'!$N$35),0)</f>
        <v>0</v>
      </c>
      <c r="X256" s="85">
        <f t="shared" si="22"/>
        <v>0</v>
      </c>
      <c r="Y256" s="85">
        <f>IF('Checklist Parameters'!$N$102&lt;&gt;"",(I256/43560)*'Checklist Parameters'!$N$102,"N/A")</f>
        <v>0</v>
      </c>
      <c r="Z256" s="85" t="str">
        <f>IF('Checklist Parameters'!$N$58&lt;&gt;"",((I256*'Checklist Parameters'!$N$58)*'Checklist Parameters'!$N$35)/1000,"N/A")</f>
        <v>N/A</v>
      </c>
      <c r="AA256" s="85">
        <f>IF('Checklist Parameters'!$N$101&lt;&gt;"",IFERROR(I256/'Checklist Parameters'!$N$101,0),"N/A")</f>
        <v>0</v>
      </c>
      <c r="AB256" s="85" t="str">
        <f>IF('Checklist Parameters'!$N$43&lt;&gt;"",(I256*'Checklist Parameters'!$N$43)/1000,"N/A")</f>
        <v>N/A</v>
      </c>
      <c r="AC256" s="85">
        <f>IF('Checklist Parameters'!$N$16="",$X256,IF(AND('Checklist Parameters'!$N$16&lt;$X256,'Checklist Parameters'!$N$16&gt;=3),'Checklist Parameters'!$N$16,IF(AND('Checklist Parameters'!$N$16&lt;$X256,'Checklist Parameters'!$N$16&lt;3),0,$X256)))</f>
        <v>0</v>
      </c>
      <c r="AD256" s="85" t="str">
        <f>IF(AND(I256&lt;'Checklist Parameters'!$N$22,$I256&lt;&gt;0),"Y","")</f>
        <v/>
      </c>
      <c r="AE256" s="85" t="str">
        <f>IF($AD256="Y",0,IF('Checklist Parameters'!$N$25="","&lt;no limit&gt;",ROUNDDOWN((($I256-'Checklist Parameters'!$N$24)/'Checklist Parameters'!$N$25)+1,0)))</f>
        <v>&lt;no limit&gt;</v>
      </c>
      <c r="AF256" s="174">
        <f t="shared" si="23"/>
        <v>0</v>
      </c>
      <c r="AG256" s="85">
        <f t="shared" si="18"/>
        <v>0</v>
      </c>
      <c r="AH256" s="5"/>
      <c r="AI256" s="5"/>
      <c r="AJ256" s="5"/>
      <c r="AK256" s="5"/>
      <c r="AL256" s="5"/>
      <c r="AM256" s="5"/>
      <c r="AN256" s="5"/>
      <c r="AO256" s="5"/>
      <c r="AP256" s="5"/>
      <c r="AQ256" s="5"/>
      <c r="AR256" s="5"/>
      <c r="AS256" s="5"/>
    </row>
    <row r="257" spans="1:45" s="2" customFormat="1" ht="15">
      <c r="A257" s="391"/>
      <c r="B257" s="392"/>
      <c r="C257" s="393"/>
      <c r="D257" s="393"/>
      <c r="E257" s="393"/>
      <c r="F257" s="393"/>
      <c r="G257" s="393"/>
      <c r="H257" s="394"/>
      <c r="I257" s="394"/>
      <c r="J257" s="394"/>
      <c r="K257" s="394"/>
      <c r="L257" s="394"/>
      <c r="M257" s="394"/>
      <c r="N257" s="313">
        <f>IF(IF(I257&lt;'Checklist Parameters'!$N$22,0,($I257-$L257))&lt;0,0,IF(I257&lt;'Checklist Parameters'!$N$22,0,($I257-$L257)))</f>
        <v>0</v>
      </c>
      <c r="O257" s="394"/>
      <c r="P257" s="395"/>
      <c r="Q257" s="316">
        <f t="shared" si="19"/>
        <v>0</v>
      </c>
      <c r="R257" s="87">
        <f t="shared" si="20"/>
        <v>0</v>
      </c>
      <c r="S257" s="87">
        <f>IF('Checklist Parameters'!$N$60&lt;0.2,0.2,'Checklist Parameters'!$N$60)</f>
        <v>0.7</v>
      </c>
      <c r="T257" s="88">
        <f>IF($O257="",IF('Checklist District ID'!$C$43="Y",MAX($R257:$S257)*$I257,SUM($R257:$S257)*$I257),IF(O257&gt;0,Q257*S257))</f>
        <v>0</v>
      </c>
      <c r="U257" s="88">
        <f>IF(Q257&gt;0,((I257-T257)*'Formula Matrix'!$E$41),0)</f>
        <v>0</v>
      </c>
      <c r="V257" s="88">
        <f t="shared" si="21"/>
        <v>0</v>
      </c>
      <c r="W257" s="88">
        <f>IF(V257&gt;0,(V257*'Checklist Parameters'!$N$35),0)</f>
        <v>0</v>
      </c>
      <c r="X257" s="85">
        <f t="shared" si="22"/>
        <v>0</v>
      </c>
      <c r="Y257" s="85">
        <f>IF('Checklist Parameters'!$N$102&lt;&gt;"",(I257/43560)*'Checklist Parameters'!$N$102,"N/A")</f>
        <v>0</v>
      </c>
      <c r="Z257" s="85" t="str">
        <f>IF('Checklist Parameters'!$N$58&lt;&gt;"",((I257*'Checklist Parameters'!$N$58)*'Checklist Parameters'!$N$35)/1000,"N/A")</f>
        <v>N/A</v>
      </c>
      <c r="AA257" s="85">
        <f>IF('Checklist Parameters'!$N$101&lt;&gt;"",IFERROR(I257/'Checklist Parameters'!$N$101,0),"N/A")</f>
        <v>0</v>
      </c>
      <c r="AB257" s="85" t="str">
        <f>IF('Checklist Parameters'!$N$43&lt;&gt;"",(I257*'Checklist Parameters'!$N$43)/1000,"N/A")</f>
        <v>N/A</v>
      </c>
      <c r="AC257" s="85">
        <f>IF('Checklist Parameters'!$N$16="",$X257,IF(AND('Checklist Parameters'!$N$16&lt;$X257,'Checklist Parameters'!$N$16&gt;=3),'Checklist Parameters'!$N$16,IF(AND('Checklist Parameters'!$N$16&lt;$X257,'Checklist Parameters'!$N$16&lt;3),0,$X257)))</f>
        <v>0</v>
      </c>
      <c r="AD257" s="85" t="str">
        <f>IF(AND(I257&lt;'Checklist Parameters'!$N$22,$I257&lt;&gt;0),"Y","")</f>
        <v/>
      </c>
      <c r="AE257" s="85" t="str">
        <f>IF($AD257="Y",0,IF('Checklist Parameters'!$N$25="","&lt;no limit&gt;",ROUNDDOWN((($I257-'Checklist Parameters'!$N$24)/'Checklist Parameters'!$N$25)+1,0)))</f>
        <v>&lt;no limit&gt;</v>
      </c>
      <c r="AF257" s="174">
        <f t="shared" si="23"/>
        <v>0</v>
      </c>
      <c r="AG257" s="85">
        <f t="shared" si="18"/>
        <v>0</v>
      </c>
      <c r="AH257" s="5"/>
      <c r="AI257" s="5"/>
      <c r="AJ257" s="5"/>
      <c r="AK257" s="5"/>
      <c r="AL257" s="5"/>
      <c r="AM257" s="5"/>
      <c r="AN257" s="5"/>
      <c r="AO257" s="5"/>
      <c r="AP257" s="5"/>
      <c r="AQ257" s="5"/>
      <c r="AR257" s="5"/>
      <c r="AS257" s="5"/>
    </row>
    <row r="258" spans="1:45" s="2" customFormat="1" ht="15">
      <c r="A258" s="391"/>
      <c r="B258" s="392"/>
      <c r="C258" s="393"/>
      <c r="D258" s="393"/>
      <c r="E258" s="393"/>
      <c r="F258" s="393"/>
      <c r="G258" s="393"/>
      <c r="H258" s="394"/>
      <c r="I258" s="394"/>
      <c r="J258" s="394"/>
      <c r="K258" s="394"/>
      <c r="L258" s="394"/>
      <c r="M258" s="394"/>
      <c r="N258" s="313">
        <f>IF(IF(I258&lt;'Checklist Parameters'!$N$22,0,($I258-$L258))&lt;0,0,IF(I258&lt;'Checklist Parameters'!$N$22,0,($I258-$L258)))</f>
        <v>0</v>
      </c>
      <c r="O258" s="394"/>
      <c r="P258" s="395"/>
      <c r="Q258" s="316">
        <f t="shared" si="19"/>
        <v>0</v>
      </c>
      <c r="R258" s="87">
        <f t="shared" si="20"/>
        <v>0</v>
      </c>
      <c r="S258" s="87">
        <f>IF('Checklist Parameters'!$N$60&lt;0.2,0.2,'Checklist Parameters'!$N$60)</f>
        <v>0.7</v>
      </c>
      <c r="T258" s="88">
        <f>IF($O258="",IF('Checklist District ID'!$C$43="Y",MAX($R258:$S258)*$I258,SUM($R258:$S258)*$I258),IF(O258&gt;0,Q258*S258))</f>
        <v>0</v>
      </c>
      <c r="U258" s="88">
        <f>IF(Q258&gt;0,((I258-T258)*'Formula Matrix'!$E$41),0)</f>
        <v>0</v>
      </c>
      <c r="V258" s="88">
        <f t="shared" si="21"/>
        <v>0</v>
      </c>
      <c r="W258" s="88">
        <f>IF(V258&gt;0,(V258*'Checklist Parameters'!$N$35),0)</f>
        <v>0</v>
      </c>
      <c r="X258" s="85">
        <f t="shared" si="22"/>
        <v>0</v>
      </c>
      <c r="Y258" s="85">
        <f>IF('Checklist Parameters'!$N$102&lt;&gt;"",(I258/43560)*'Checklist Parameters'!$N$102,"N/A")</f>
        <v>0</v>
      </c>
      <c r="Z258" s="85" t="str">
        <f>IF('Checklist Parameters'!$N$58&lt;&gt;"",((I258*'Checklist Parameters'!$N$58)*'Checklist Parameters'!$N$35)/1000,"N/A")</f>
        <v>N/A</v>
      </c>
      <c r="AA258" s="85">
        <f>IF('Checklist Parameters'!$N$101&lt;&gt;"",IFERROR(I258/'Checklist Parameters'!$N$101,0),"N/A")</f>
        <v>0</v>
      </c>
      <c r="AB258" s="85" t="str">
        <f>IF('Checklist Parameters'!$N$43&lt;&gt;"",(I258*'Checklist Parameters'!$N$43)/1000,"N/A")</f>
        <v>N/A</v>
      </c>
      <c r="AC258" s="85">
        <f>IF('Checklist Parameters'!$N$16="",$X258,IF(AND('Checklist Parameters'!$N$16&lt;$X258,'Checklist Parameters'!$N$16&gt;=3),'Checklist Parameters'!$N$16,IF(AND('Checklist Parameters'!$N$16&lt;$X258,'Checklist Parameters'!$N$16&lt;3),0,$X258)))</f>
        <v>0</v>
      </c>
      <c r="AD258" s="85" t="str">
        <f>IF(AND(I258&lt;'Checklist Parameters'!$N$22,$I258&lt;&gt;0),"Y","")</f>
        <v/>
      </c>
      <c r="AE258" s="85" t="str">
        <f>IF($AD258="Y",0,IF('Checklist Parameters'!$N$25="","&lt;no limit&gt;",ROUNDDOWN((($I258-'Checklist Parameters'!$N$24)/'Checklist Parameters'!$N$25)+1,0)))</f>
        <v>&lt;no limit&gt;</v>
      </c>
      <c r="AF258" s="174">
        <f t="shared" si="23"/>
        <v>0</v>
      </c>
      <c r="AG258" s="85">
        <f t="shared" si="18"/>
        <v>0</v>
      </c>
      <c r="AH258" s="5"/>
      <c r="AI258" s="5"/>
      <c r="AJ258" s="5"/>
      <c r="AK258" s="5"/>
      <c r="AL258" s="5"/>
      <c r="AM258" s="5"/>
      <c r="AN258" s="5"/>
      <c r="AO258" s="5"/>
      <c r="AP258" s="5"/>
      <c r="AQ258" s="5"/>
      <c r="AR258" s="5"/>
      <c r="AS258" s="5"/>
    </row>
    <row r="259" spans="1:45" s="2" customFormat="1" ht="15">
      <c r="A259" s="391"/>
      <c r="B259" s="392"/>
      <c r="C259" s="393"/>
      <c r="D259" s="393"/>
      <c r="E259" s="393"/>
      <c r="F259" s="393"/>
      <c r="G259" s="393"/>
      <c r="H259" s="394"/>
      <c r="I259" s="394"/>
      <c r="J259" s="394"/>
      <c r="K259" s="394"/>
      <c r="L259" s="394"/>
      <c r="M259" s="394"/>
      <c r="N259" s="313">
        <f>IF(IF(I259&lt;'Checklist Parameters'!$N$22,0,($I259-$L259))&lt;0,0,IF(I259&lt;'Checklist Parameters'!$N$22,0,($I259-$L259)))</f>
        <v>0</v>
      </c>
      <c r="O259" s="394"/>
      <c r="P259" s="395"/>
      <c r="Q259" s="316">
        <f t="shared" si="19"/>
        <v>0</v>
      </c>
      <c r="R259" s="87">
        <f t="shared" si="20"/>
        <v>0</v>
      </c>
      <c r="S259" s="87">
        <f>IF('Checklist Parameters'!$N$60&lt;0.2,0.2,'Checklist Parameters'!$N$60)</f>
        <v>0.7</v>
      </c>
      <c r="T259" s="88">
        <f>IF($O259="",IF('Checklist District ID'!$C$43="Y",MAX($R259:$S259)*$I259,SUM($R259:$S259)*$I259),IF(O259&gt;0,Q259*S259))</f>
        <v>0</v>
      </c>
      <c r="U259" s="88">
        <f>IF(Q259&gt;0,((I259-T259)*'Formula Matrix'!$E$41),0)</f>
        <v>0</v>
      </c>
      <c r="V259" s="88">
        <f t="shared" si="21"/>
        <v>0</v>
      </c>
      <c r="W259" s="88">
        <f>IF(V259&gt;0,(V259*'Checklist Parameters'!$N$35),0)</f>
        <v>0</v>
      </c>
      <c r="X259" s="85">
        <f t="shared" si="22"/>
        <v>0</v>
      </c>
      <c r="Y259" s="85">
        <f>IF('Checklist Parameters'!$N$102&lt;&gt;"",(I259/43560)*'Checklist Parameters'!$N$102,"N/A")</f>
        <v>0</v>
      </c>
      <c r="Z259" s="85" t="str">
        <f>IF('Checklist Parameters'!$N$58&lt;&gt;"",((I259*'Checklist Parameters'!$N$58)*'Checklist Parameters'!$N$35)/1000,"N/A")</f>
        <v>N/A</v>
      </c>
      <c r="AA259" s="85">
        <f>IF('Checklist Parameters'!$N$101&lt;&gt;"",IFERROR(I259/'Checklist Parameters'!$N$101,0),"N/A")</f>
        <v>0</v>
      </c>
      <c r="AB259" s="85" t="str">
        <f>IF('Checklist Parameters'!$N$43&lt;&gt;"",(I259*'Checklist Parameters'!$N$43)/1000,"N/A")</f>
        <v>N/A</v>
      </c>
      <c r="AC259" s="85">
        <f>IF('Checklist Parameters'!$N$16="",$X259,IF(AND('Checklist Parameters'!$N$16&lt;$X259,'Checklist Parameters'!$N$16&gt;=3),'Checklist Parameters'!$N$16,IF(AND('Checklist Parameters'!$N$16&lt;$X259,'Checklist Parameters'!$N$16&lt;3),0,$X259)))</f>
        <v>0</v>
      </c>
      <c r="AD259" s="85" t="str">
        <f>IF(AND(I259&lt;'Checklist Parameters'!$N$22,$I259&lt;&gt;0),"Y","")</f>
        <v/>
      </c>
      <c r="AE259" s="85" t="str">
        <f>IF($AD259="Y",0,IF('Checklist Parameters'!$N$25="","&lt;no limit&gt;",ROUNDDOWN((($I259-'Checklist Parameters'!$N$24)/'Checklist Parameters'!$N$25)+1,0)))</f>
        <v>&lt;no limit&gt;</v>
      </c>
      <c r="AF259" s="174">
        <f t="shared" si="23"/>
        <v>0</v>
      </c>
      <c r="AG259" s="85">
        <f t="shared" si="18"/>
        <v>0</v>
      </c>
      <c r="AH259" s="5"/>
      <c r="AI259" s="5"/>
      <c r="AJ259" s="5"/>
      <c r="AK259" s="5"/>
      <c r="AL259" s="5"/>
      <c r="AM259" s="5"/>
      <c r="AN259" s="5"/>
      <c r="AO259" s="5"/>
      <c r="AP259" s="5"/>
      <c r="AQ259" s="5"/>
      <c r="AR259" s="5"/>
      <c r="AS259" s="5"/>
    </row>
    <row r="260" spans="1:45" s="2" customFormat="1" ht="15">
      <c r="A260" s="391"/>
      <c r="B260" s="392"/>
      <c r="C260" s="393"/>
      <c r="D260" s="393"/>
      <c r="E260" s="393"/>
      <c r="F260" s="393"/>
      <c r="G260" s="393"/>
      <c r="H260" s="394"/>
      <c r="I260" s="394"/>
      <c r="J260" s="394"/>
      <c r="K260" s="394"/>
      <c r="L260" s="394"/>
      <c r="M260" s="394"/>
      <c r="N260" s="313">
        <f>IF(IF(I260&lt;'Checklist Parameters'!$N$22,0,($I260-$L260))&lt;0,0,IF(I260&lt;'Checklist Parameters'!$N$22,0,($I260-$L260)))</f>
        <v>0</v>
      </c>
      <c r="O260" s="394"/>
      <c r="P260" s="395"/>
      <c r="Q260" s="316">
        <f t="shared" si="19"/>
        <v>0</v>
      </c>
      <c r="R260" s="87">
        <f t="shared" si="20"/>
        <v>0</v>
      </c>
      <c r="S260" s="87">
        <f>IF('Checklist Parameters'!$N$60&lt;0.2,0.2,'Checklist Parameters'!$N$60)</f>
        <v>0.7</v>
      </c>
      <c r="T260" s="88">
        <f>IF($O260="",IF('Checklist District ID'!$C$43="Y",MAX($R260:$S260)*$I260,SUM($R260:$S260)*$I260),IF(O260&gt;0,Q260*S260))</f>
        <v>0</v>
      </c>
      <c r="U260" s="88">
        <f>IF(Q260&gt;0,((I260-T260)*'Formula Matrix'!$E$41),0)</f>
        <v>0</v>
      </c>
      <c r="V260" s="88">
        <f t="shared" si="21"/>
        <v>0</v>
      </c>
      <c r="W260" s="88">
        <f>IF(V260&gt;0,(V260*'Checklist Parameters'!$N$35),0)</f>
        <v>0</v>
      </c>
      <c r="X260" s="85">
        <f t="shared" si="22"/>
        <v>0</v>
      </c>
      <c r="Y260" s="85">
        <f>IF('Checklist Parameters'!$N$102&lt;&gt;"",(I260/43560)*'Checklist Parameters'!$N$102,"N/A")</f>
        <v>0</v>
      </c>
      <c r="Z260" s="85" t="str">
        <f>IF('Checklist Parameters'!$N$58&lt;&gt;"",((I260*'Checklist Parameters'!$N$58)*'Checklist Parameters'!$N$35)/1000,"N/A")</f>
        <v>N/A</v>
      </c>
      <c r="AA260" s="85">
        <f>IF('Checklist Parameters'!$N$101&lt;&gt;"",IFERROR(I260/'Checklist Parameters'!$N$101,0),"N/A")</f>
        <v>0</v>
      </c>
      <c r="AB260" s="85" t="str">
        <f>IF('Checklist Parameters'!$N$43&lt;&gt;"",(I260*'Checklist Parameters'!$N$43)/1000,"N/A")</f>
        <v>N/A</v>
      </c>
      <c r="AC260" s="85">
        <f>IF('Checklist Parameters'!$N$16="",$X260,IF(AND('Checklist Parameters'!$N$16&lt;$X260,'Checklist Parameters'!$N$16&gt;=3),'Checklist Parameters'!$N$16,IF(AND('Checklist Parameters'!$N$16&lt;$X260,'Checklist Parameters'!$N$16&lt;3),0,$X260)))</f>
        <v>0</v>
      </c>
      <c r="AD260" s="85" t="str">
        <f>IF(AND(I260&lt;'Checklist Parameters'!$N$22,$I260&lt;&gt;0),"Y","")</f>
        <v/>
      </c>
      <c r="AE260" s="85" t="str">
        <f>IF($AD260="Y",0,IF('Checklist Parameters'!$N$25="","&lt;no limit&gt;",ROUNDDOWN((($I260-'Checklist Parameters'!$N$24)/'Checklist Parameters'!$N$25)+1,0)))</f>
        <v>&lt;no limit&gt;</v>
      </c>
      <c r="AF260" s="174">
        <f t="shared" si="23"/>
        <v>0</v>
      </c>
      <c r="AG260" s="85">
        <f t="shared" si="18"/>
        <v>0</v>
      </c>
      <c r="AH260" s="5"/>
      <c r="AI260" s="5"/>
      <c r="AJ260" s="5"/>
      <c r="AK260" s="5"/>
      <c r="AL260" s="5"/>
      <c r="AM260" s="5"/>
      <c r="AN260" s="5"/>
      <c r="AO260" s="5"/>
      <c r="AP260" s="5"/>
      <c r="AQ260" s="5"/>
      <c r="AR260" s="5"/>
      <c r="AS260" s="5"/>
    </row>
    <row r="261" spans="1:45" s="2" customFormat="1" ht="15">
      <c r="A261" s="391"/>
      <c r="B261" s="392"/>
      <c r="C261" s="393"/>
      <c r="D261" s="393"/>
      <c r="E261" s="393"/>
      <c r="F261" s="393"/>
      <c r="G261" s="393"/>
      <c r="H261" s="394"/>
      <c r="I261" s="394"/>
      <c r="J261" s="394"/>
      <c r="K261" s="394"/>
      <c r="L261" s="394"/>
      <c r="M261" s="394"/>
      <c r="N261" s="313">
        <f>IF(IF(I261&lt;'Checklist Parameters'!$N$22,0,($I261-$L261))&lt;0,0,IF(I261&lt;'Checklist Parameters'!$N$22,0,($I261-$L261)))</f>
        <v>0</v>
      </c>
      <c r="O261" s="394"/>
      <c r="P261" s="395"/>
      <c r="Q261" s="316">
        <f t="shared" si="19"/>
        <v>0</v>
      </c>
      <c r="R261" s="87">
        <f t="shared" si="20"/>
        <v>0</v>
      </c>
      <c r="S261" s="87">
        <f>IF('Checklist Parameters'!$N$60&lt;0.2,0.2,'Checklist Parameters'!$N$60)</f>
        <v>0.7</v>
      </c>
      <c r="T261" s="88">
        <f>IF($O261="",IF('Checklist District ID'!$C$43="Y",MAX($R261:$S261)*$I261,SUM($R261:$S261)*$I261),IF(O261&gt;0,Q261*S261))</f>
        <v>0</v>
      </c>
      <c r="U261" s="88">
        <f>IF(Q261&gt;0,((I261-T261)*'Formula Matrix'!$E$41),0)</f>
        <v>0</v>
      </c>
      <c r="V261" s="88">
        <f t="shared" si="21"/>
        <v>0</v>
      </c>
      <c r="W261" s="88">
        <f>IF(V261&gt;0,(V261*'Checklist Parameters'!$N$35),0)</f>
        <v>0</v>
      </c>
      <c r="X261" s="85">
        <f t="shared" si="22"/>
        <v>0</v>
      </c>
      <c r="Y261" s="85">
        <f>IF('Checklist Parameters'!$N$102&lt;&gt;"",(I261/43560)*'Checklist Parameters'!$N$102,"N/A")</f>
        <v>0</v>
      </c>
      <c r="Z261" s="85" t="str">
        <f>IF('Checklist Parameters'!$N$58&lt;&gt;"",((I261*'Checklist Parameters'!$N$58)*'Checklist Parameters'!$N$35)/1000,"N/A")</f>
        <v>N/A</v>
      </c>
      <c r="AA261" s="85">
        <f>IF('Checklist Parameters'!$N$101&lt;&gt;"",IFERROR(I261/'Checklist Parameters'!$N$101,0),"N/A")</f>
        <v>0</v>
      </c>
      <c r="AB261" s="85" t="str">
        <f>IF('Checklist Parameters'!$N$43&lt;&gt;"",(I261*'Checklist Parameters'!$N$43)/1000,"N/A")</f>
        <v>N/A</v>
      </c>
      <c r="AC261" s="85">
        <f>IF('Checklist Parameters'!$N$16="",$X261,IF(AND('Checklist Parameters'!$N$16&lt;$X261,'Checklist Parameters'!$N$16&gt;=3),'Checklist Parameters'!$N$16,IF(AND('Checklist Parameters'!$N$16&lt;$X261,'Checklist Parameters'!$N$16&lt;3),0,$X261)))</f>
        <v>0</v>
      </c>
      <c r="AD261" s="85" t="str">
        <f>IF(AND(I261&lt;'Checklist Parameters'!$N$22,$I261&lt;&gt;0),"Y","")</f>
        <v/>
      </c>
      <c r="AE261" s="85" t="str">
        <f>IF($AD261="Y",0,IF('Checklist Parameters'!$N$25="","&lt;no limit&gt;",ROUNDDOWN((($I261-'Checklist Parameters'!$N$24)/'Checklist Parameters'!$N$25)+1,0)))</f>
        <v>&lt;no limit&gt;</v>
      </c>
      <c r="AF261" s="174">
        <f t="shared" si="23"/>
        <v>0</v>
      </c>
      <c r="AG261" s="85">
        <f t="shared" si="18"/>
        <v>0</v>
      </c>
      <c r="AH261" s="5"/>
      <c r="AI261" s="5"/>
      <c r="AJ261" s="5"/>
      <c r="AK261" s="5"/>
      <c r="AL261" s="5"/>
      <c r="AM261" s="5"/>
      <c r="AN261" s="5"/>
      <c r="AO261" s="5"/>
      <c r="AP261" s="5"/>
      <c r="AQ261" s="5"/>
      <c r="AR261" s="5"/>
      <c r="AS261" s="5"/>
    </row>
    <row r="262" spans="1:45" s="2" customFormat="1" ht="15">
      <c r="A262" s="391"/>
      <c r="B262" s="392"/>
      <c r="C262" s="393"/>
      <c r="D262" s="393"/>
      <c r="E262" s="393"/>
      <c r="F262" s="393"/>
      <c r="G262" s="393"/>
      <c r="H262" s="394"/>
      <c r="I262" s="394"/>
      <c r="J262" s="394"/>
      <c r="K262" s="394"/>
      <c r="L262" s="394"/>
      <c r="M262" s="394"/>
      <c r="N262" s="313">
        <f>IF(IF(I262&lt;'Checklist Parameters'!$N$22,0,($I262-$L262))&lt;0,0,IF(I262&lt;'Checklist Parameters'!$N$22,0,($I262-$L262)))</f>
        <v>0</v>
      </c>
      <c r="O262" s="394"/>
      <c r="P262" s="395"/>
      <c r="Q262" s="316">
        <f t="shared" si="19"/>
        <v>0</v>
      </c>
      <c r="R262" s="87">
        <f t="shared" si="20"/>
        <v>0</v>
      </c>
      <c r="S262" s="87">
        <f>IF('Checklist Parameters'!$N$60&lt;0.2,0.2,'Checklist Parameters'!$N$60)</f>
        <v>0.7</v>
      </c>
      <c r="T262" s="88">
        <f>IF($O262="",IF('Checklist District ID'!$C$43="Y",MAX($R262:$S262)*$I262,SUM($R262:$S262)*$I262),IF(O262&gt;0,Q262*S262))</f>
        <v>0</v>
      </c>
      <c r="U262" s="88">
        <f>IF(Q262&gt;0,((I262-T262)*'Formula Matrix'!$E$41),0)</f>
        <v>0</v>
      </c>
      <c r="V262" s="88">
        <f t="shared" si="21"/>
        <v>0</v>
      </c>
      <c r="W262" s="88">
        <f>IF(V262&gt;0,(V262*'Checklist Parameters'!$N$35),0)</f>
        <v>0</v>
      </c>
      <c r="X262" s="85">
        <f t="shared" si="22"/>
        <v>0</v>
      </c>
      <c r="Y262" s="85">
        <f>IF('Checklist Parameters'!$N$102&lt;&gt;"",(I262/43560)*'Checklist Parameters'!$N$102,"N/A")</f>
        <v>0</v>
      </c>
      <c r="Z262" s="85" t="str">
        <f>IF('Checklist Parameters'!$N$58&lt;&gt;"",((I262*'Checklist Parameters'!$N$58)*'Checklist Parameters'!$N$35)/1000,"N/A")</f>
        <v>N/A</v>
      </c>
      <c r="AA262" s="85">
        <f>IF('Checklist Parameters'!$N$101&lt;&gt;"",IFERROR(I262/'Checklist Parameters'!$N$101,0),"N/A")</f>
        <v>0</v>
      </c>
      <c r="AB262" s="85" t="str">
        <f>IF('Checklist Parameters'!$N$43&lt;&gt;"",(I262*'Checklist Parameters'!$N$43)/1000,"N/A")</f>
        <v>N/A</v>
      </c>
      <c r="AC262" s="85">
        <f>IF('Checklist Parameters'!$N$16="",$X262,IF(AND('Checklist Parameters'!$N$16&lt;$X262,'Checklist Parameters'!$N$16&gt;=3),'Checklist Parameters'!$N$16,IF(AND('Checklist Parameters'!$N$16&lt;$X262,'Checklist Parameters'!$N$16&lt;3),0,$X262)))</f>
        <v>0</v>
      </c>
      <c r="AD262" s="85" t="str">
        <f>IF(AND(I262&lt;'Checklist Parameters'!$N$22,$I262&lt;&gt;0),"Y","")</f>
        <v/>
      </c>
      <c r="AE262" s="85" t="str">
        <f>IF($AD262="Y",0,IF('Checklist Parameters'!$N$25="","&lt;no limit&gt;",ROUNDDOWN((($I262-'Checklist Parameters'!$N$24)/'Checklist Parameters'!$N$25)+1,0)))</f>
        <v>&lt;no limit&gt;</v>
      </c>
      <c r="AF262" s="174">
        <f t="shared" si="23"/>
        <v>0</v>
      </c>
      <c r="AG262" s="85">
        <f t="shared" si="18"/>
        <v>0</v>
      </c>
      <c r="AH262" s="5"/>
      <c r="AI262" s="5"/>
      <c r="AJ262" s="5"/>
      <c r="AK262" s="5"/>
      <c r="AL262" s="5"/>
      <c r="AM262" s="5"/>
      <c r="AN262" s="5"/>
      <c r="AO262" s="5"/>
      <c r="AP262" s="5"/>
      <c r="AQ262" s="5"/>
      <c r="AR262" s="5"/>
      <c r="AS262" s="5"/>
    </row>
    <row r="263" spans="1:45" s="2" customFormat="1" ht="15">
      <c r="A263" s="391"/>
      <c r="B263" s="392"/>
      <c r="C263" s="393"/>
      <c r="D263" s="393"/>
      <c r="E263" s="393"/>
      <c r="F263" s="393"/>
      <c r="G263" s="393"/>
      <c r="H263" s="394"/>
      <c r="I263" s="394"/>
      <c r="J263" s="394"/>
      <c r="K263" s="394"/>
      <c r="L263" s="394"/>
      <c r="M263" s="394"/>
      <c r="N263" s="313">
        <f>IF(IF(I263&lt;'Checklist Parameters'!$N$22,0,($I263-$L263))&lt;0,0,IF(I263&lt;'Checklist Parameters'!$N$22,0,($I263-$L263)))</f>
        <v>0</v>
      </c>
      <c r="O263" s="394"/>
      <c r="P263" s="395"/>
      <c r="Q263" s="316">
        <f t="shared" si="19"/>
        <v>0</v>
      </c>
      <c r="R263" s="87">
        <f t="shared" si="20"/>
        <v>0</v>
      </c>
      <c r="S263" s="87">
        <f>IF('Checklist Parameters'!$N$60&lt;0.2,0.2,'Checklist Parameters'!$N$60)</f>
        <v>0.7</v>
      </c>
      <c r="T263" s="88">
        <f>IF($O263="",IF('Checklist District ID'!$C$43="Y",MAX($R263:$S263)*$I263,SUM($R263:$S263)*$I263),IF(O263&gt;0,Q263*S263))</f>
        <v>0</v>
      </c>
      <c r="U263" s="88">
        <f>IF(Q263&gt;0,((I263-T263)*'Formula Matrix'!$E$41),0)</f>
        <v>0</v>
      </c>
      <c r="V263" s="88">
        <f t="shared" si="21"/>
        <v>0</v>
      </c>
      <c r="W263" s="88">
        <f>IF(V263&gt;0,(V263*'Checklist Parameters'!$N$35),0)</f>
        <v>0</v>
      </c>
      <c r="X263" s="85">
        <f t="shared" si="22"/>
        <v>0</v>
      </c>
      <c r="Y263" s="85">
        <f>IF('Checklist Parameters'!$N$102&lt;&gt;"",(I263/43560)*'Checklist Parameters'!$N$102,"N/A")</f>
        <v>0</v>
      </c>
      <c r="Z263" s="85" t="str">
        <f>IF('Checklist Parameters'!$N$58&lt;&gt;"",((I263*'Checklist Parameters'!$N$58)*'Checklist Parameters'!$N$35)/1000,"N/A")</f>
        <v>N/A</v>
      </c>
      <c r="AA263" s="85">
        <f>IF('Checklist Parameters'!$N$101&lt;&gt;"",IFERROR(I263/'Checklist Parameters'!$N$101,0),"N/A")</f>
        <v>0</v>
      </c>
      <c r="AB263" s="85" t="str">
        <f>IF('Checklist Parameters'!$N$43&lt;&gt;"",(I263*'Checklist Parameters'!$N$43)/1000,"N/A")</f>
        <v>N/A</v>
      </c>
      <c r="AC263" s="85">
        <f>IF('Checklist Parameters'!$N$16="",$X263,IF(AND('Checklist Parameters'!$N$16&lt;$X263,'Checklist Parameters'!$N$16&gt;=3),'Checklist Parameters'!$N$16,IF(AND('Checklist Parameters'!$N$16&lt;$X263,'Checklist Parameters'!$N$16&lt;3),0,$X263)))</f>
        <v>0</v>
      </c>
      <c r="AD263" s="85" t="str">
        <f>IF(AND(I263&lt;'Checklist Parameters'!$N$22,$I263&lt;&gt;0),"Y","")</f>
        <v/>
      </c>
      <c r="AE263" s="85" t="str">
        <f>IF($AD263="Y",0,IF('Checklist Parameters'!$N$25="","&lt;no limit&gt;",ROUNDDOWN((($I263-'Checklist Parameters'!$N$24)/'Checklist Parameters'!$N$25)+1,0)))</f>
        <v>&lt;no limit&gt;</v>
      </c>
      <c r="AF263" s="174">
        <f t="shared" si="23"/>
        <v>0</v>
      </c>
      <c r="AG263" s="85">
        <f t="shared" si="18"/>
        <v>0</v>
      </c>
      <c r="AH263" s="5"/>
      <c r="AI263" s="5"/>
      <c r="AJ263" s="5"/>
      <c r="AK263" s="5"/>
      <c r="AL263" s="5"/>
      <c r="AM263" s="5"/>
      <c r="AN263" s="5"/>
      <c r="AO263" s="5"/>
      <c r="AP263" s="5"/>
      <c r="AQ263" s="5"/>
      <c r="AR263" s="5"/>
      <c r="AS263" s="5"/>
    </row>
    <row r="264" spans="1:45" s="2" customFormat="1" ht="15">
      <c r="A264" s="391"/>
      <c r="B264" s="392"/>
      <c r="C264" s="393"/>
      <c r="D264" s="393"/>
      <c r="E264" s="393"/>
      <c r="F264" s="393"/>
      <c r="G264" s="393"/>
      <c r="H264" s="394"/>
      <c r="I264" s="394"/>
      <c r="J264" s="394"/>
      <c r="K264" s="394"/>
      <c r="L264" s="394"/>
      <c r="M264" s="394"/>
      <c r="N264" s="313">
        <f>IF(IF(I264&lt;'Checklist Parameters'!$N$22,0,($I264-$L264))&lt;0,0,IF(I264&lt;'Checklist Parameters'!$N$22,0,($I264-$L264)))</f>
        <v>0</v>
      </c>
      <c r="O264" s="394"/>
      <c r="P264" s="395"/>
      <c r="Q264" s="316">
        <f t="shared" si="19"/>
        <v>0</v>
      </c>
      <c r="R264" s="87">
        <f t="shared" si="20"/>
        <v>0</v>
      </c>
      <c r="S264" s="87">
        <f>IF('Checklist Parameters'!$N$60&lt;0.2,0.2,'Checklist Parameters'!$N$60)</f>
        <v>0.7</v>
      </c>
      <c r="T264" s="88">
        <f>IF($O264="",IF('Checklist District ID'!$C$43="Y",MAX($R264:$S264)*$I264,SUM($R264:$S264)*$I264),IF(O264&gt;0,Q264*S264))</f>
        <v>0</v>
      </c>
      <c r="U264" s="88">
        <f>IF(Q264&gt;0,((I264-T264)*'Formula Matrix'!$E$41),0)</f>
        <v>0</v>
      </c>
      <c r="V264" s="88">
        <f t="shared" si="21"/>
        <v>0</v>
      </c>
      <c r="W264" s="88">
        <f>IF(V264&gt;0,(V264*'Checklist Parameters'!$N$35),0)</f>
        <v>0</v>
      </c>
      <c r="X264" s="85">
        <f t="shared" si="22"/>
        <v>0</v>
      </c>
      <c r="Y264" s="85">
        <f>IF('Checklist Parameters'!$N$102&lt;&gt;"",(I264/43560)*'Checklist Parameters'!$N$102,"N/A")</f>
        <v>0</v>
      </c>
      <c r="Z264" s="85" t="str">
        <f>IF('Checklist Parameters'!$N$58&lt;&gt;"",((I264*'Checklist Parameters'!$N$58)*'Checklist Parameters'!$N$35)/1000,"N/A")</f>
        <v>N/A</v>
      </c>
      <c r="AA264" s="85">
        <f>IF('Checklist Parameters'!$N$101&lt;&gt;"",IFERROR(I264/'Checklist Parameters'!$N$101,0),"N/A")</f>
        <v>0</v>
      </c>
      <c r="AB264" s="85" t="str">
        <f>IF('Checklist Parameters'!$N$43&lt;&gt;"",(I264*'Checklist Parameters'!$N$43)/1000,"N/A")</f>
        <v>N/A</v>
      </c>
      <c r="AC264" s="85">
        <f>IF('Checklist Parameters'!$N$16="",$X264,IF(AND('Checklist Parameters'!$N$16&lt;$X264,'Checklist Parameters'!$N$16&gt;=3),'Checklist Parameters'!$N$16,IF(AND('Checklist Parameters'!$N$16&lt;$X264,'Checklist Parameters'!$N$16&lt;3),0,$X264)))</f>
        <v>0</v>
      </c>
      <c r="AD264" s="85" t="str">
        <f>IF(AND(I264&lt;'Checklist Parameters'!$N$22,$I264&lt;&gt;0),"Y","")</f>
        <v/>
      </c>
      <c r="AE264" s="85" t="str">
        <f>IF($AD264="Y",0,IF('Checklist Parameters'!$N$25="","&lt;no limit&gt;",ROUNDDOWN((($I264-'Checklist Parameters'!$N$24)/'Checklist Parameters'!$N$25)+1,0)))</f>
        <v>&lt;no limit&gt;</v>
      </c>
      <c r="AF264" s="174">
        <f t="shared" si="23"/>
        <v>0</v>
      </c>
      <c r="AG264" s="85">
        <f t="shared" si="18"/>
        <v>0</v>
      </c>
      <c r="AH264" s="5"/>
      <c r="AI264" s="5"/>
      <c r="AJ264" s="5"/>
      <c r="AK264" s="5"/>
      <c r="AL264" s="5"/>
      <c r="AM264" s="5"/>
      <c r="AN264" s="5"/>
      <c r="AO264" s="5"/>
      <c r="AP264" s="5"/>
      <c r="AQ264" s="5"/>
      <c r="AR264" s="5"/>
      <c r="AS264" s="5"/>
    </row>
    <row r="265" spans="1:45" s="2" customFormat="1" ht="15">
      <c r="A265" s="391"/>
      <c r="B265" s="392"/>
      <c r="C265" s="393"/>
      <c r="D265" s="393"/>
      <c r="E265" s="393"/>
      <c r="F265" s="393"/>
      <c r="G265" s="393"/>
      <c r="H265" s="394"/>
      <c r="I265" s="394"/>
      <c r="J265" s="394"/>
      <c r="K265" s="394"/>
      <c r="L265" s="394"/>
      <c r="M265" s="394"/>
      <c r="N265" s="313">
        <f>IF(IF(I265&lt;'Checklist Parameters'!$N$22,0,($I265-$L265))&lt;0,0,IF(I265&lt;'Checklist Parameters'!$N$22,0,($I265-$L265)))</f>
        <v>0</v>
      </c>
      <c r="O265" s="394"/>
      <c r="P265" s="395"/>
      <c r="Q265" s="316">
        <f t="shared" si="19"/>
        <v>0</v>
      </c>
      <c r="R265" s="87">
        <f t="shared" si="20"/>
        <v>0</v>
      </c>
      <c r="S265" s="87">
        <f>IF('Checklist Parameters'!$N$60&lt;0.2,0.2,'Checklist Parameters'!$N$60)</f>
        <v>0.7</v>
      </c>
      <c r="T265" s="88">
        <f>IF($O265="",IF('Checklist District ID'!$C$43="Y",MAX($R265:$S265)*$I265,SUM($R265:$S265)*$I265),IF(O265&gt;0,Q265*S265))</f>
        <v>0</v>
      </c>
      <c r="U265" s="88">
        <f>IF(Q265&gt;0,((I265-T265)*'Formula Matrix'!$E$41),0)</f>
        <v>0</v>
      </c>
      <c r="V265" s="88">
        <f t="shared" si="21"/>
        <v>0</v>
      </c>
      <c r="W265" s="88">
        <f>IF(V265&gt;0,(V265*'Checklist Parameters'!$N$35),0)</f>
        <v>0</v>
      </c>
      <c r="X265" s="85">
        <f t="shared" si="22"/>
        <v>0</v>
      </c>
      <c r="Y265" s="85">
        <f>IF('Checklist Parameters'!$N$102&lt;&gt;"",(I265/43560)*'Checklist Parameters'!$N$102,"N/A")</f>
        <v>0</v>
      </c>
      <c r="Z265" s="85" t="str">
        <f>IF('Checklist Parameters'!$N$58&lt;&gt;"",((I265*'Checklist Parameters'!$N$58)*'Checklist Parameters'!$N$35)/1000,"N/A")</f>
        <v>N/A</v>
      </c>
      <c r="AA265" s="85">
        <f>IF('Checklist Parameters'!$N$101&lt;&gt;"",IFERROR(I265/'Checklist Parameters'!$N$101,0),"N/A")</f>
        <v>0</v>
      </c>
      <c r="AB265" s="85" t="str">
        <f>IF('Checklist Parameters'!$N$43&lt;&gt;"",(I265*'Checklist Parameters'!$N$43)/1000,"N/A")</f>
        <v>N/A</v>
      </c>
      <c r="AC265" s="85">
        <f>IF('Checklist Parameters'!$N$16="",$X265,IF(AND('Checklist Parameters'!$N$16&lt;$X265,'Checklist Parameters'!$N$16&gt;=3),'Checklist Parameters'!$N$16,IF(AND('Checklist Parameters'!$N$16&lt;$X265,'Checklist Parameters'!$N$16&lt;3),0,$X265)))</f>
        <v>0</v>
      </c>
      <c r="AD265" s="85" t="str">
        <f>IF(AND(I265&lt;'Checklist Parameters'!$N$22,$I265&lt;&gt;0),"Y","")</f>
        <v/>
      </c>
      <c r="AE265" s="85" t="str">
        <f>IF($AD265="Y",0,IF('Checklist Parameters'!$N$25="","&lt;no limit&gt;",ROUNDDOWN((($I265-'Checklist Parameters'!$N$24)/'Checklist Parameters'!$N$25)+1,0)))</f>
        <v>&lt;no limit&gt;</v>
      </c>
      <c r="AF265" s="174">
        <f t="shared" si="23"/>
        <v>0</v>
      </c>
      <c r="AG265" s="85">
        <f t="shared" si="18"/>
        <v>0</v>
      </c>
      <c r="AH265" s="5"/>
      <c r="AI265" s="5"/>
      <c r="AJ265" s="5"/>
      <c r="AK265" s="5"/>
      <c r="AL265" s="5"/>
      <c r="AM265" s="5"/>
      <c r="AN265" s="5"/>
      <c r="AO265" s="5"/>
      <c r="AP265" s="5"/>
      <c r="AQ265" s="5"/>
      <c r="AR265" s="5"/>
      <c r="AS265" s="5"/>
    </row>
    <row r="266" spans="1:45" s="2" customFormat="1" ht="15">
      <c r="A266" s="391"/>
      <c r="B266" s="392"/>
      <c r="C266" s="393"/>
      <c r="D266" s="393"/>
      <c r="E266" s="393"/>
      <c r="F266" s="393"/>
      <c r="G266" s="393"/>
      <c r="H266" s="394"/>
      <c r="I266" s="394"/>
      <c r="J266" s="394"/>
      <c r="K266" s="394"/>
      <c r="L266" s="394"/>
      <c r="M266" s="394"/>
      <c r="N266" s="313">
        <f>IF(IF(I266&lt;'Checklist Parameters'!$N$22,0,($I266-$L266))&lt;0,0,IF(I266&lt;'Checklist Parameters'!$N$22,0,($I266-$L266)))</f>
        <v>0</v>
      </c>
      <c r="O266" s="394"/>
      <c r="P266" s="395"/>
      <c r="Q266" s="316">
        <f t="shared" si="19"/>
        <v>0</v>
      </c>
      <c r="R266" s="87">
        <f t="shared" si="20"/>
        <v>0</v>
      </c>
      <c r="S266" s="87">
        <f>IF('Checklist Parameters'!$N$60&lt;0.2,0.2,'Checklist Parameters'!$N$60)</f>
        <v>0.7</v>
      </c>
      <c r="T266" s="88">
        <f>IF($O266="",IF('Checklist District ID'!$C$43="Y",MAX($R266:$S266)*$I266,SUM($R266:$S266)*$I266),IF(O266&gt;0,Q266*S266))</f>
        <v>0</v>
      </c>
      <c r="U266" s="88">
        <f>IF(Q266&gt;0,((I266-T266)*'Formula Matrix'!$E$41),0)</f>
        <v>0</v>
      </c>
      <c r="V266" s="88">
        <f t="shared" si="21"/>
        <v>0</v>
      </c>
      <c r="W266" s="88">
        <f>IF(V266&gt;0,(V266*'Checklist Parameters'!$N$35),0)</f>
        <v>0</v>
      </c>
      <c r="X266" s="85">
        <f t="shared" si="22"/>
        <v>0</v>
      </c>
      <c r="Y266" s="85">
        <f>IF('Checklist Parameters'!$N$102&lt;&gt;"",(I266/43560)*'Checklist Parameters'!$N$102,"N/A")</f>
        <v>0</v>
      </c>
      <c r="Z266" s="85" t="str">
        <f>IF('Checklist Parameters'!$N$58&lt;&gt;"",((I266*'Checklist Parameters'!$N$58)*'Checklist Parameters'!$N$35)/1000,"N/A")</f>
        <v>N/A</v>
      </c>
      <c r="AA266" s="85">
        <f>IF('Checklist Parameters'!$N$101&lt;&gt;"",IFERROR(I266/'Checklist Parameters'!$N$101,0),"N/A")</f>
        <v>0</v>
      </c>
      <c r="AB266" s="85" t="str">
        <f>IF('Checklist Parameters'!$N$43&lt;&gt;"",(I266*'Checklist Parameters'!$N$43)/1000,"N/A")</f>
        <v>N/A</v>
      </c>
      <c r="AC266" s="85">
        <f>IF('Checklist Parameters'!$N$16="",$X266,IF(AND('Checklist Parameters'!$N$16&lt;$X266,'Checklist Parameters'!$N$16&gt;=3),'Checklist Parameters'!$N$16,IF(AND('Checklist Parameters'!$N$16&lt;$X266,'Checklist Parameters'!$N$16&lt;3),0,$X266)))</f>
        <v>0</v>
      </c>
      <c r="AD266" s="85" t="str">
        <f>IF(AND(I266&lt;'Checklist Parameters'!$N$22,$I266&lt;&gt;0),"Y","")</f>
        <v/>
      </c>
      <c r="AE266" s="85" t="str">
        <f>IF($AD266="Y",0,IF('Checklist Parameters'!$N$25="","&lt;no limit&gt;",ROUNDDOWN((($I266-'Checklist Parameters'!$N$24)/'Checklist Parameters'!$N$25)+1,0)))</f>
        <v>&lt;no limit&gt;</v>
      </c>
      <c r="AF266" s="174">
        <f t="shared" si="23"/>
        <v>0</v>
      </c>
      <c r="AG266" s="85">
        <f t="shared" si="18"/>
        <v>0</v>
      </c>
      <c r="AH266" s="5"/>
      <c r="AI266" s="5"/>
      <c r="AJ266" s="5"/>
      <c r="AK266" s="5"/>
      <c r="AL266" s="5"/>
      <c r="AM266" s="5"/>
      <c r="AN266" s="5"/>
      <c r="AO266" s="5"/>
      <c r="AP266" s="5"/>
      <c r="AQ266" s="5"/>
      <c r="AR266" s="5"/>
      <c r="AS266" s="5"/>
    </row>
    <row r="267" spans="1:45" s="2" customFormat="1" ht="15">
      <c r="A267" s="391"/>
      <c r="B267" s="392"/>
      <c r="C267" s="393"/>
      <c r="D267" s="393"/>
      <c r="E267" s="393"/>
      <c r="F267" s="393"/>
      <c r="G267" s="393"/>
      <c r="H267" s="394"/>
      <c r="I267" s="394"/>
      <c r="J267" s="394"/>
      <c r="K267" s="394"/>
      <c r="L267" s="394"/>
      <c r="M267" s="394"/>
      <c r="N267" s="313">
        <f>IF(IF(I267&lt;'Checklist Parameters'!$N$22,0,($I267-$L267))&lt;0,0,IF(I267&lt;'Checklist Parameters'!$N$22,0,($I267-$L267)))</f>
        <v>0</v>
      </c>
      <c r="O267" s="394"/>
      <c r="P267" s="395"/>
      <c r="Q267" s="316">
        <f t="shared" si="19"/>
        <v>0</v>
      </c>
      <c r="R267" s="87">
        <f t="shared" si="20"/>
        <v>0</v>
      </c>
      <c r="S267" s="87">
        <f>IF('Checklist Parameters'!$N$60&lt;0.2,0.2,'Checklist Parameters'!$N$60)</f>
        <v>0.7</v>
      </c>
      <c r="T267" s="88">
        <f>IF($O267="",IF('Checklist District ID'!$C$43="Y",MAX($R267:$S267)*$I267,SUM($R267:$S267)*$I267),IF(O267&gt;0,Q267*S267))</f>
        <v>0</v>
      </c>
      <c r="U267" s="88">
        <f>IF(Q267&gt;0,((I267-T267)*'Formula Matrix'!$E$41),0)</f>
        <v>0</v>
      </c>
      <c r="V267" s="88">
        <f t="shared" si="21"/>
        <v>0</v>
      </c>
      <c r="W267" s="88">
        <f>IF(V267&gt;0,(V267*'Checklist Parameters'!$N$35),0)</f>
        <v>0</v>
      </c>
      <c r="X267" s="85">
        <f t="shared" si="22"/>
        <v>0</v>
      </c>
      <c r="Y267" s="85">
        <f>IF('Checklist Parameters'!$N$102&lt;&gt;"",(I267/43560)*'Checklist Parameters'!$N$102,"N/A")</f>
        <v>0</v>
      </c>
      <c r="Z267" s="85" t="str">
        <f>IF('Checklist Parameters'!$N$58&lt;&gt;"",((I267*'Checklist Parameters'!$N$58)*'Checklist Parameters'!$N$35)/1000,"N/A")</f>
        <v>N/A</v>
      </c>
      <c r="AA267" s="85">
        <f>IF('Checklist Parameters'!$N$101&lt;&gt;"",IFERROR(I267/'Checklist Parameters'!$N$101,0),"N/A")</f>
        <v>0</v>
      </c>
      <c r="AB267" s="85" t="str">
        <f>IF('Checklist Parameters'!$N$43&lt;&gt;"",(I267*'Checklist Parameters'!$N$43)/1000,"N/A")</f>
        <v>N/A</v>
      </c>
      <c r="AC267" s="85">
        <f>IF('Checklist Parameters'!$N$16="",$X267,IF(AND('Checklist Parameters'!$N$16&lt;$X267,'Checklist Parameters'!$N$16&gt;=3),'Checklist Parameters'!$N$16,IF(AND('Checklist Parameters'!$N$16&lt;$X267,'Checklist Parameters'!$N$16&lt;3),0,$X267)))</f>
        <v>0</v>
      </c>
      <c r="AD267" s="85" t="str">
        <f>IF(AND(I267&lt;'Checklist Parameters'!$N$22,$I267&lt;&gt;0),"Y","")</f>
        <v/>
      </c>
      <c r="AE267" s="85" t="str">
        <f>IF($AD267="Y",0,IF('Checklist Parameters'!$N$25="","&lt;no limit&gt;",ROUNDDOWN((($I267-'Checklist Parameters'!$N$24)/'Checklist Parameters'!$N$25)+1,0)))</f>
        <v>&lt;no limit&gt;</v>
      </c>
      <c r="AF267" s="174">
        <f t="shared" si="23"/>
        <v>0</v>
      </c>
      <c r="AG267" s="85">
        <f t="shared" si="18"/>
        <v>0</v>
      </c>
      <c r="AH267" s="5"/>
      <c r="AI267" s="5"/>
      <c r="AJ267" s="5"/>
      <c r="AK267" s="5"/>
      <c r="AL267" s="5"/>
      <c r="AM267" s="5"/>
      <c r="AN267" s="5"/>
      <c r="AO267" s="5"/>
      <c r="AP267" s="5"/>
      <c r="AQ267" s="5"/>
      <c r="AR267" s="5"/>
      <c r="AS267" s="5"/>
    </row>
    <row r="268" spans="1:45" s="2" customFormat="1" ht="15">
      <c r="A268" s="391"/>
      <c r="B268" s="392"/>
      <c r="C268" s="393"/>
      <c r="D268" s="393"/>
      <c r="E268" s="393"/>
      <c r="F268" s="393"/>
      <c r="G268" s="393"/>
      <c r="H268" s="394"/>
      <c r="I268" s="394"/>
      <c r="J268" s="394"/>
      <c r="K268" s="394"/>
      <c r="L268" s="394"/>
      <c r="M268" s="394"/>
      <c r="N268" s="313">
        <f>IF(IF(I268&lt;'Checklist Parameters'!$N$22,0,($I268-$L268))&lt;0,0,IF(I268&lt;'Checklist Parameters'!$N$22,0,($I268-$L268)))</f>
        <v>0</v>
      </c>
      <c r="O268" s="394"/>
      <c r="P268" s="395"/>
      <c r="Q268" s="316">
        <f t="shared" si="19"/>
        <v>0</v>
      </c>
      <c r="R268" s="87">
        <f t="shared" si="20"/>
        <v>0</v>
      </c>
      <c r="S268" s="87">
        <f>IF('Checklist Parameters'!$N$60&lt;0.2,0.2,'Checklist Parameters'!$N$60)</f>
        <v>0.7</v>
      </c>
      <c r="T268" s="88">
        <f>IF($O268="",IF('Checklist District ID'!$C$43="Y",MAX($R268:$S268)*$I268,SUM($R268:$S268)*$I268),IF(O268&gt;0,Q268*S268))</f>
        <v>0</v>
      </c>
      <c r="U268" s="88">
        <f>IF(Q268&gt;0,((I268-T268)*'Formula Matrix'!$E$41),0)</f>
        <v>0</v>
      </c>
      <c r="V268" s="88">
        <f t="shared" si="21"/>
        <v>0</v>
      </c>
      <c r="W268" s="88">
        <f>IF(V268&gt;0,(V268*'Checklist Parameters'!$N$35),0)</f>
        <v>0</v>
      </c>
      <c r="X268" s="85">
        <f t="shared" si="22"/>
        <v>0</v>
      </c>
      <c r="Y268" s="85">
        <f>IF('Checklist Parameters'!$N$102&lt;&gt;"",(I268/43560)*'Checklist Parameters'!$N$102,"N/A")</f>
        <v>0</v>
      </c>
      <c r="Z268" s="85" t="str">
        <f>IF('Checklist Parameters'!$N$58&lt;&gt;"",((I268*'Checklist Parameters'!$N$58)*'Checklist Parameters'!$N$35)/1000,"N/A")</f>
        <v>N/A</v>
      </c>
      <c r="AA268" s="85">
        <f>IF('Checklist Parameters'!$N$101&lt;&gt;"",IFERROR(I268/'Checklist Parameters'!$N$101,0),"N/A")</f>
        <v>0</v>
      </c>
      <c r="AB268" s="85" t="str">
        <f>IF('Checklist Parameters'!$N$43&lt;&gt;"",(I268*'Checklist Parameters'!$N$43)/1000,"N/A")</f>
        <v>N/A</v>
      </c>
      <c r="AC268" s="85">
        <f>IF('Checklist Parameters'!$N$16="",$X268,IF(AND('Checklist Parameters'!$N$16&lt;$X268,'Checklist Parameters'!$N$16&gt;=3),'Checklist Parameters'!$N$16,IF(AND('Checklist Parameters'!$N$16&lt;$X268,'Checklist Parameters'!$N$16&lt;3),0,$X268)))</f>
        <v>0</v>
      </c>
      <c r="AD268" s="85" t="str">
        <f>IF(AND(I268&lt;'Checklist Parameters'!$N$22,$I268&lt;&gt;0),"Y","")</f>
        <v/>
      </c>
      <c r="AE268" s="85" t="str">
        <f>IF($AD268="Y",0,IF('Checklist Parameters'!$N$25="","&lt;no limit&gt;",ROUNDDOWN((($I268-'Checklist Parameters'!$N$24)/'Checklist Parameters'!$N$25)+1,0)))</f>
        <v>&lt;no limit&gt;</v>
      </c>
      <c r="AF268" s="174">
        <f t="shared" si="23"/>
        <v>0</v>
      </c>
      <c r="AG268" s="85">
        <f t="shared" si="18"/>
        <v>0</v>
      </c>
      <c r="AH268" s="5"/>
      <c r="AI268" s="5"/>
      <c r="AJ268" s="5"/>
      <c r="AK268" s="5"/>
      <c r="AL268" s="5"/>
      <c r="AM268" s="5"/>
      <c r="AN268" s="5"/>
      <c r="AO268" s="5"/>
      <c r="AP268" s="5"/>
      <c r="AQ268" s="5"/>
      <c r="AR268" s="5"/>
      <c r="AS268" s="5"/>
    </row>
    <row r="269" spans="1:45" s="2" customFormat="1" ht="15">
      <c r="A269" s="391"/>
      <c r="B269" s="392"/>
      <c r="C269" s="393"/>
      <c r="D269" s="393"/>
      <c r="E269" s="393"/>
      <c r="F269" s="393"/>
      <c r="G269" s="393"/>
      <c r="H269" s="394"/>
      <c r="I269" s="394"/>
      <c r="J269" s="394"/>
      <c r="K269" s="394"/>
      <c r="L269" s="394"/>
      <c r="M269" s="394"/>
      <c r="N269" s="313">
        <f>IF(IF(I269&lt;'Checklist Parameters'!$N$22,0,($I269-$L269))&lt;0,0,IF(I269&lt;'Checklist Parameters'!$N$22,0,($I269-$L269)))</f>
        <v>0</v>
      </c>
      <c r="O269" s="394"/>
      <c r="P269" s="395"/>
      <c r="Q269" s="316">
        <f t="shared" si="19"/>
        <v>0</v>
      </c>
      <c r="R269" s="87">
        <f t="shared" si="20"/>
        <v>0</v>
      </c>
      <c r="S269" s="87">
        <f>IF('Checklist Parameters'!$N$60&lt;0.2,0.2,'Checklist Parameters'!$N$60)</f>
        <v>0.7</v>
      </c>
      <c r="T269" s="88">
        <f>IF($O269="",IF('Checklist District ID'!$C$43="Y",MAX($R269:$S269)*$I269,SUM($R269:$S269)*$I269),IF(O269&gt;0,Q269*S269))</f>
        <v>0</v>
      </c>
      <c r="U269" s="88">
        <f>IF(Q269&gt;0,((I269-T269)*'Formula Matrix'!$E$41),0)</f>
        <v>0</v>
      </c>
      <c r="V269" s="88">
        <f t="shared" si="21"/>
        <v>0</v>
      </c>
      <c r="W269" s="88">
        <f>IF(V269&gt;0,(V269*'Checklist Parameters'!$N$35),0)</f>
        <v>0</v>
      </c>
      <c r="X269" s="85">
        <f t="shared" si="22"/>
        <v>0</v>
      </c>
      <c r="Y269" s="85">
        <f>IF('Checklist Parameters'!$N$102&lt;&gt;"",(I269/43560)*'Checklist Parameters'!$N$102,"N/A")</f>
        <v>0</v>
      </c>
      <c r="Z269" s="85" t="str">
        <f>IF('Checklist Parameters'!$N$58&lt;&gt;"",((I269*'Checklist Parameters'!$N$58)*'Checklist Parameters'!$N$35)/1000,"N/A")</f>
        <v>N/A</v>
      </c>
      <c r="AA269" s="85">
        <f>IF('Checklist Parameters'!$N$101&lt;&gt;"",IFERROR(I269/'Checklist Parameters'!$N$101,0),"N/A")</f>
        <v>0</v>
      </c>
      <c r="AB269" s="85" t="str">
        <f>IF('Checklist Parameters'!$N$43&lt;&gt;"",(I269*'Checklist Parameters'!$N$43)/1000,"N/A")</f>
        <v>N/A</v>
      </c>
      <c r="AC269" s="85">
        <f>IF('Checklist Parameters'!$N$16="",$X269,IF(AND('Checklist Parameters'!$N$16&lt;$X269,'Checklist Parameters'!$N$16&gt;=3),'Checklist Parameters'!$N$16,IF(AND('Checklist Parameters'!$N$16&lt;$X269,'Checklist Parameters'!$N$16&lt;3),0,$X269)))</f>
        <v>0</v>
      </c>
      <c r="AD269" s="85" t="str">
        <f>IF(AND(I269&lt;'Checklist Parameters'!$N$22,$I269&lt;&gt;0),"Y","")</f>
        <v/>
      </c>
      <c r="AE269" s="85" t="str">
        <f>IF($AD269="Y",0,IF('Checklist Parameters'!$N$25="","&lt;no limit&gt;",ROUNDDOWN((($I269-'Checklist Parameters'!$N$24)/'Checklist Parameters'!$N$25)+1,0)))</f>
        <v>&lt;no limit&gt;</v>
      </c>
      <c r="AF269" s="174">
        <f t="shared" si="23"/>
        <v>0</v>
      </c>
      <c r="AG269" s="85">
        <f t="shared" si="18"/>
        <v>0</v>
      </c>
      <c r="AH269" s="5"/>
      <c r="AI269" s="5"/>
      <c r="AJ269" s="5"/>
      <c r="AK269" s="5"/>
      <c r="AL269" s="5"/>
      <c r="AM269" s="5"/>
      <c r="AN269" s="5"/>
      <c r="AO269" s="5"/>
      <c r="AP269" s="5"/>
      <c r="AQ269" s="5"/>
      <c r="AR269" s="5"/>
      <c r="AS269" s="5"/>
    </row>
    <row r="270" spans="1:45" s="2" customFormat="1" ht="15">
      <c r="A270" s="391"/>
      <c r="B270" s="392"/>
      <c r="C270" s="393"/>
      <c r="D270" s="393"/>
      <c r="E270" s="393"/>
      <c r="F270" s="393"/>
      <c r="G270" s="393"/>
      <c r="H270" s="394"/>
      <c r="I270" s="394"/>
      <c r="J270" s="394"/>
      <c r="K270" s="394"/>
      <c r="L270" s="394"/>
      <c r="M270" s="394"/>
      <c r="N270" s="313">
        <f>IF(IF(I270&lt;'Checklist Parameters'!$N$22,0,($I270-$L270))&lt;0,0,IF(I270&lt;'Checklist Parameters'!$N$22,0,($I270-$L270)))</f>
        <v>0</v>
      </c>
      <c r="O270" s="394"/>
      <c r="P270" s="395"/>
      <c r="Q270" s="316">
        <f t="shared" si="19"/>
        <v>0</v>
      </c>
      <c r="R270" s="87">
        <f t="shared" si="20"/>
        <v>0</v>
      </c>
      <c r="S270" s="87">
        <f>IF('Checklist Parameters'!$N$60&lt;0.2,0.2,'Checklist Parameters'!$N$60)</f>
        <v>0.7</v>
      </c>
      <c r="T270" s="88">
        <f>IF($O270="",IF('Checklist District ID'!$C$43="Y",MAX($R270:$S270)*$I270,SUM($R270:$S270)*$I270),IF(O270&gt;0,Q270*S270))</f>
        <v>0</v>
      </c>
      <c r="U270" s="88">
        <f>IF(Q270&gt;0,((I270-T270)*'Formula Matrix'!$E$41),0)</f>
        <v>0</v>
      </c>
      <c r="V270" s="88">
        <f t="shared" si="21"/>
        <v>0</v>
      </c>
      <c r="W270" s="88">
        <f>IF(V270&gt;0,(V270*'Checklist Parameters'!$N$35),0)</f>
        <v>0</v>
      </c>
      <c r="X270" s="85">
        <f t="shared" si="22"/>
        <v>0</v>
      </c>
      <c r="Y270" s="85">
        <f>IF('Checklist Parameters'!$N$102&lt;&gt;"",(I270/43560)*'Checklist Parameters'!$N$102,"N/A")</f>
        <v>0</v>
      </c>
      <c r="Z270" s="85" t="str">
        <f>IF('Checklist Parameters'!$N$58&lt;&gt;"",((I270*'Checklist Parameters'!$N$58)*'Checklist Parameters'!$N$35)/1000,"N/A")</f>
        <v>N/A</v>
      </c>
      <c r="AA270" s="85">
        <f>IF('Checklist Parameters'!$N$101&lt;&gt;"",IFERROR(I270/'Checklist Parameters'!$N$101,0),"N/A")</f>
        <v>0</v>
      </c>
      <c r="AB270" s="85" t="str">
        <f>IF('Checklist Parameters'!$N$43&lt;&gt;"",(I270*'Checklist Parameters'!$N$43)/1000,"N/A")</f>
        <v>N/A</v>
      </c>
      <c r="AC270" s="85">
        <f>IF('Checklist Parameters'!$N$16="",$X270,IF(AND('Checklist Parameters'!$N$16&lt;$X270,'Checklist Parameters'!$N$16&gt;=3),'Checklist Parameters'!$N$16,IF(AND('Checklist Parameters'!$N$16&lt;$X270,'Checklist Parameters'!$N$16&lt;3),0,$X270)))</f>
        <v>0</v>
      </c>
      <c r="AD270" s="85" t="str">
        <f>IF(AND(I270&lt;'Checklist Parameters'!$N$22,$I270&lt;&gt;0),"Y","")</f>
        <v/>
      </c>
      <c r="AE270" s="85" t="str">
        <f>IF($AD270="Y",0,IF('Checklist Parameters'!$N$25="","&lt;no limit&gt;",ROUNDDOWN((($I270-'Checklist Parameters'!$N$24)/'Checklist Parameters'!$N$25)+1,0)))</f>
        <v>&lt;no limit&gt;</v>
      </c>
      <c r="AF270" s="174">
        <f t="shared" si="23"/>
        <v>0</v>
      </c>
      <c r="AG270" s="85">
        <f t="shared" si="18"/>
        <v>0</v>
      </c>
      <c r="AH270" s="5"/>
      <c r="AI270" s="5"/>
      <c r="AJ270" s="5"/>
      <c r="AK270" s="5"/>
      <c r="AL270" s="5"/>
      <c r="AM270" s="5"/>
      <c r="AN270" s="5"/>
      <c r="AO270" s="5"/>
      <c r="AP270" s="5"/>
      <c r="AQ270" s="5"/>
      <c r="AR270" s="5"/>
      <c r="AS270" s="5"/>
    </row>
    <row r="271" spans="1:45" s="2" customFormat="1" ht="15">
      <c r="A271" s="391"/>
      <c r="B271" s="392"/>
      <c r="C271" s="393"/>
      <c r="D271" s="393"/>
      <c r="E271" s="393"/>
      <c r="F271" s="393"/>
      <c r="G271" s="393"/>
      <c r="H271" s="394"/>
      <c r="I271" s="394"/>
      <c r="J271" s="394"/>
      <c r="K271" s="394"/>
      <c r="L271" s="394"/>
      <c r="M271" s="394"/>
      <c r="N271" s="313">
        <f>IF(IF(I271&lt;'Checklist Parameters'!$N$22,0,($I271-$L271))&lt;0,0,IF(I271&lt;'Checklist Parameters'!$N$22,0,($I271-$L271)))</f>
        <v>0</v>
      </c>
      <c r="O271" s="394"/>
      <c r="P271" s="395"/>
      <c r="Q271" s="316">
        <f t="shared" si="19"/>
        <v>0</v>
      </c>
      <c r="R271" s="87">
        <f t="shared" si="20"/>
        <v>0</v>
      </c>
      <c r="S271" s="87">
        <f>IF('Checklist Parameters'!$N$60&lt;0.2,0.2,'Checklist Parameters'!$N$60)</f>
        <v>0.7</v>
      </c>
      <c r="T271" s="88">
        <f>IF($O271="",IF('Checklist District ID'!$C$43="Y",MAX($R271:$S271)*$I271,SUM($R271:$S271)*$I271),IF(O271&gt;0,Q271*S271))</f>
        <v>0</v>
      </c>
      <c r="U271" s="88">
        <f>IF(Q271&gt;0,((I271-T271)*'Formula Matrix'!$E$41),0)</f>
        <v>0</v>
      </c>
      <c r="V271" s="88">
        <f t="shared" si="21"/>
        <v>0</v>
      </c>
      <c r="W271" s="88">
        <f>IF(V271&gt;0,(V271*'Checklist Parameters'!$N$35),0)</f>
        <v>0</v>
      </c>
      <c r="X271" s="85">
        <f t="shared" si="22"/>
        <v>0</v>
      </c>
      <c r="Y271" s="85">
        <f>IF('Checklist Parameters'!$N$102&lt;&gt;"",(I271/43560)*'Checklist Parameters'!$N$102,"N/A")</f>
        <v>0</v>
      </c>
      <c r="Z271" s="85" t="str">
        <f>IF('Checklist Parameters'!$N$58&lt;&gt;"",((I271*'Checklist Parameters'!$N$58)*'Checklist Parameters'!$N$35)/1000,"N/A")</f>
        <v>N/A</v>
      </c>
      <c r="AA271" s="85">
        <f>IF('Checklist Parameters'!$N$101&lt;&gt;"",IFERROR(I271/'Checklist Parameters'!$N$101,0),"N/A")</f>
        <v>0</v>
      </c>
      <c r="AB271" s="85" t="str">
        <f>IF('Checklist Parameters'!$N$43&lt;&gt;"",(I271*'Checklist Parameters'!$N$43)/1000,"N/A")</f>
        <v>N/A</v>
      </c>
      <c r="AC271" s="85">
        <f>IF('Checklist Parameters'!$N$16="",$X271,IF(AND('Checklist Parameters'!$N$16&lt;$X271,'Checklist Parameters'!$N$16&gt;=3),'Checklist Parameters'!$N$16,IF(AND('Checklist Parameters'!$N$16&lt;$X271,'Checklist Parameters'!$N$16&lt;3),0,$X271)))</f>
        <v>0</v>
      </c>
      <c r="AD271" s="85" t="str">
        <f>IF(AND(I271&lt;'Checklist Parameters'!$N$22,$I271&lt;&gt;0),"Y","")</f>
        <v/>
      </c>
      <c r="AE271" s="85" t="str">
        <f>IF($AD271="Y",0,IF('Checklist Parameters'!$N$25="","&lt;no limit&gt;",ROUNDDOWN((($I271-'Checklist Parameters'!$N$24)/'Checklist Parameters'!$N$25)+1,0)))</f>
        <v>&lt;no limit&gt;</v>
      </c>
      <c r="AF271" s="174">
        <f t="shared" si="23"/>
        <v>0</v>
      </c>
      <c r="AG271" s="85">
        <f t="shared" si="18"/>
        <v>0</v>
      </c>
      <c r="AH271" s="5"/>
      <c r="AI271" s="5"/>
      <c r="AJ271" s="5"/>
      <c r="AK271" s="5"/>
      <c r="AL271" s="5"/>
      <c r="AM271" s="5"/>
      <c r="AN271" s="5"/>
      <c r="AO271" s="5"/>
      <c r="AP271" s="5"/>
      <c r="AQ271" s="5"/>
      <c r="AR271" s="5"/>
      <c r="AS271" s="5"/>
    </row>
    <row r="272" spans="1:45" s="2" customFormat="1" ht="15">
      <c r="A272" s="391"/>
      <c r="B272" s="392"/>
      <c r="C272" s="393"/>
      <c r="D272" s="393"/>
      <c r="E272" s="393"/>
      <c r="F272" s="393"/>
      <c r="G272" s="393"/>
      <c r="H272" s="394"/>
      <c r="I272" s="394"/>
      <c r="J272" s="394"/>
      <c r="K272" s="394"/>
      <c r="L272" s="394"/>
      <c r="M272" s="394"/>
      <c r="N272" s="313">
        <f>IF(IF(I272&lt;'Checklist Parameters'!$N$22,0,($I272-$L272))&lt;0,0,IF(I272&lt;'Checklist Parameters'!$N$22,0,($I272-$L272)))</f>
        <v>0</v>
      </c>
      <c r="O272" s="394"/>
      <c r="P272" s="395"/>
      <c r="Q272" s="316">
        <f t="shared" si="19"/>
        <v>0</v>
      </c>
      <c r="R272" s="87">
        <f t="shared" si="20"/>
        <v>0</v>
      </c>
      <c r="S272" s="87">
        <f>IF('Checklist Parameters'!$N$60&lt;0.2,0.2,'Checklist Parameters'!$N$60)</f>
        <v>0.7</v>
      </c>
      <c r="T272" s="88">
        <f>IF($O272="",IF('Checklist District ID'!$C$43="Y",MAX($R272:$S272)*$I272,SUM($R272:$S272)*$I272),IF(O272&gt;0,Q272*S272))</f>
        <v>0</v>
      </c>
      <c r="U272" s="88">
        <f>IF(Q272&gt;0,((I272-T272)*'Formula Matrix'!$E$41),0)</f>
        <v>0</v>
      </c>
      <c r="V272" s="88">
        <f t="shared" si="21"/>
        <v>0</v>
      </c>
      <c r="W272" s="88">
        <f>IF(V272&gt;0,(V272*'Checklist Parameters'!$N$35),0)</f>
        <v>0</v>
      </c>
      <c r="X272" s="85">
        <f t="shared" si="22"/>
        <v>0</v>
      </c>
      <c r="Y272" s="85">
        <f>IF('Checklist Parameters'!$N$102&lt;&gt;"",(I272/43560)*'Checklist Parameters'!$N$102,"N/A")</f>
        <v>0</v>
      </c>
      <c r="Z272" s="85" t="str">
        <f>IF('Checklist Parameters'!$N$58&lt;&gt;"",((I272*'Checklist Parameters'!$N$58)*'Checklist Parameters'!$N$35)/1000,"N/A")</f>
        <v>N/A</v>
      </c>
      <c r="AA272" s="85">
        <f>IF('Checklist Parameters'!$N$101&lt;&gt;"",IFERROR(I272/'Checklist Parameters'!$N$101,0),"N/A")</f>
        <v>0</v>
      </c>
      <c r="AB272" s="85" t="str">
        <f>IF('Checklist Parameters'!$N$43&lt;&gt;"",(I272*'Checklist Parameters'!$N$43)/1000,"N/A")</f>
        <v>N/A</v>
      </c>
      <c r="AC272" s="85">
        <f>IF('Checklist Parameters'!$N$16="",$X272,IF(AND('Checklist Parameters'!$N$16&lt;$X272,'Checklist Parameters'!$N$16&gt;=3),'Checklist Parameters'!$N$16,IF(AND('Checklist Parameters'!$N$16&lt;$X272,'Checklist Parameters'!$N$16&lt;3),0,$X272)))</f>
        <v>0</v>
      </c>
      <c r="AD272" s="85" t="str">
        <f>IF(AND(I272&lt;'Checklist Parameters'!$N$22,$I272&lt;&gt;0),"Y","")</f>
        <v/>
      </c>
      <c r="AE272" s="85" t="str">
        <f>IF($AD272="Y",0,IF('Checklist Parameters'!$N$25="","&lt;no limit&gt;",ROUNDDOWN((($I272-'Checklist Parameters'!$N$24)/'Checklist Parameters'!$N$25)+1,0)))</f>
        <v>&lt;no limit&gt;</v>
      </c>
      <c r="AF272" s="174">
        <f t="shared" si="23"/>
        <v>0</v>
      </c>
      <c r="AG272" s="85">
        <f t="shared" si="18"/>
        <v>0</v>
      </c>
      <c r="AH272" s="5"/>
      <c r="AI272" s="5"/>
      <c r="AJ272" s="5"/>
      <c r="AK272" s="5"/>
      <c r="AL272" s="5"/>
      <c r="AM272" s="5"/>
      <c r="AN272" s="5"/>
      <c r="AO272" s="5"/>
      <c r="AP272" s="5"/>
      <c r="AQ272" s="5"/>
      <c r="AR272" s="5"/>
      <c r="AS272" s="5"/>
    </row>
    <row r="273" spans="1:45" s="2" customFormat="1" ht="15">
      <c r="A273" s="391"/>
      <c r="B273" s="392"/>
      <c r="C273" s="393"/>
      <c r="D273" s="393"/>
      <c r="E273" s="393"/>
      <c r="F273" s="393"/>
      <c r="G273" s="393"/>
      <c r="H273" s="394"/>
      <c r="I273" s="394"/>
      <c r="J273" s="394"/>
      <c r="K273" s="394"/>
      <c r="L273" s="394"/>
      <c r="M273" s="394"/>
      <c r="N273" s="313">
        <f>IF(IF(I273&lt;'Checklist Parameters'!$N$22,0,($I273-$L273))&lt;0,0,IF(I273&lt;'Checklist Parameters'!$N$22,0,($I273-$L273)))</f>
        <v>0</v>
      </c>
      <c r="O273" s="394"/>
      <c r="P273" s="395"/>
      <c r="Q273" s="316">
        <f t="shared" si="19"/>
        <v>0</v>
      </c>
      <c r="R273" s="87">
        <f t="shared" si="20"/>
        <v>0</v>
      </c>
      <c r="S273" s="87">
        <f>IF('Checklist Parameters'!$N$60&lt;0.2,0.2,'Checklist Parameters'!$N$60)</f>
        <v>0.7</v>
      </c>
      <c r="T273" s="88">
        <f>IF($O273="",IF('Checklist District ID'!$C$43="Y",MAX($R273:$S273)*$I273,SUM($R273:$S273)*$I273),IF(O273&gt;0,Q273*S273))</f>
        <v>0</v>
      </c>
      <c r="U273" s="88">
        <f>IF(Q273&gt;0,((I273-T273)*'Formula Matrix'!$E$41),0)</f>
        <v>0</v>
      </c>
      <c r="V273" s="88">
        <f t="shared" si="21"/>
        <v>0</v>
      </c>
      <c r="W273" s="88">
        <f>IF(V273&gt;0,(V273*'Checklist Parameters'!$N$35),0)</f>
        <v>0</v>
      </c>
      <c r="X273" s="85">
        <f t="shared" si="22"/>
        <v>0</v>
      </c>
      <c r="Y273" s="85">
        <f>IF('Checklist Parameters'!$N$102&lt;&gt;"",(I273/43560)*'Checklist Parameters'!$N$102,"N/A")</f>
        <v>0</v>
      </c>
      <c r="Z273" s="85" t="str">
        <f>IF('Checklist Parameters'!$N$58&lt;&gt;"",((I273*'Checklist Parameters'!$N$58)*'Checklist Parameters'!$N$35)/1000,"N/A")</f>
        <v>N/A</v>
      </c>
      <c r="AA273" s="85">
        <f>IF('Checklist Parameters'!$N$101&lt;&gt;"",IFERROR(I273/'Checklist Parameters'!$N$101,0),"N/A")</f>
        <v>0</v>
      </c>
      <c r="AB273" s="85" t="str">
        <f>IF('Checklist Parameters'!$N$43&lt;&gt;"",(I273*'Checklist Parameters'!$N$43)/1000,"N/A")</f>
        <v>N/A</v>
      </c>
      <c r="AC273" s="85">
        <f>IF('Checklist Parameters'!$N$16="",$X273,IF(AND('Checklist Parameters'!$N$16&lt;$X273,'Checklist Parameters'!$N$16&gt;=3),'Checklist Parameters'!$N$16,IF(AND('Checklist Parameters'!$N$16&lt;$X273,'Checklist Parameters'!$N$16&lt;3),0,$X273)))</f>
        <v>0</v>
      </c>
      <c r="AD273" s="85" t="str">
        <f>IF(AND(I273&lt;'Checklist Parameters'!$N$22,$I273&lt;&gt;0),"Y","")</f>
        <v/>
      </c>
      <c r="AE273" s="85" t="str">
        <f>IF($AD273="Y",0,IF('Checklist Parameters'!$N$25="","&lt;no limit&gt;",ROUNDDOWN((($I273-'Checklist Parameters'!$N$24)/'Checklist Parameters'!$N$25)+1,0)))</f>
        <v>&lt;no limit&gt;</v>
      </c>
      <c r="AF273" s="174">
        <f t="shared" si="23"/>
        <v>0</v>
      </c>
      <c r="AG273" s="85">
        <f t="shared" si="18"/>
        <v>0</v>
      </c>
      <c r="AH273" s="5"/>
      <c r="AI273" s="5"/>
      <c r="AJ273" s="5"/>
      <c r="AK273" s="5"/>
      <c r="AL273" s="5"/>
      <c r="AM273" s="5"/>
      <c r="AN273" s="5"/>
      <c r="AO273" s="5"/>
      <c r="AP273" s="5"/>
      <c r="AQ273" s="5"/>
      <c r="AR273" s="5"/>
      <c r="AS273" s="5"/>
    </row>
    <row r="274" spans="1:45" s="2" customFormat="1" ht="15">
      <c r="A274" s="391"/>
      <c r="B274" s="392"/>
      <c r="C274" s="393"/>
      <c r="D274" s="393"/>
      <c r="E274" s="393"/>
      <c r="F274" s="393"/>
      <c r="G274" s="393"/>
      <c r="H274" s="394"/>
      <c r="I274" s="394"/>
      <c r="J274" s="394"/>
      <c r="K274" s="394"/>
      <c r="L274" s="394"/>
      <c r="M274" s="394"/>
      <c r="N274" s="313">
        <f>IF(IF(I274&lt;'Checklist Parameters'!$N$22,0,($I274-$L274))&lt;0,0,IF(I274&lt;'Checklist Parameters'!$N$22,0,($I274-$L274)))</f>
        <v>0</v>
      </c>
      <c r="O274" s="394"/>
      <c r="P274" s="395"/>
      <c r="Q274" s="316">
        <f t="shared" si="19"/>
        <v>0</v>
      </c>
      <c r="R274" s="87">
        <f t="shared" si="20"/>
        <v>0</v>
      </c>
      <c r="S274" s="87">
        <f>IF('Checklist Parameters'!$N$60&lt;0.2,0.2,'Checklist Parameters'!$N$60)</f>
        <v>0.7</v>
      </c>
      <c r="T274" s="88">
        <f>IF($O274="",IF('Checklist District ID'!$C$43="Y",MAX($R274:$S274)*$I274,SUM($R274:$S274)*$I274),IF(O274&gt;0,Q274*S274))</f>
        <v>0</v>
      </c>
      <c r="U274" s="88">
        <f>IF(Q274&gt;0,((I274-T274)*'Formula Matrix'!$E$41),0)</f>
        <v>0</v>
      </c>
      <c r="V274" s="88">
        <f t="shared" si="21"/>
        <v>0</v>
      </c>
      <c r="W274" s="88">
        <f>IF(V274&gt;0,(V274*'Checklist Parameters'!$N$35),0)</f>
        <v>0</v>
      </c>
      <c r="X274" s="85">
        <f t="shared" si="22"/>
        <v>0</v>
      </c>
      <c r="Y274" s="85">
        <f>IF('Checklist Parameters'!$N$102&lt;&gt;"",(I274/43560)*'Checklist Parameters'!$N$102,"N/A")</f>
        <v>0</v>
      </c>
      <c r="Z274" s="85" t="str">
        <f>IF('Checklist Parameters'!$N$58&lt;&gt;"",((I274*'Checklist Parameters'!$N$58)*'Checklist Parameters'!$N$35)/1000,"N/A")</f>
        <v>N/A</v>
      </c>
      <c r="AA274" s="85">
        <f>IF('Checklist Parameters'!$N$101&lt;&gt;"",IFERROR(I274/'Checklist Parameters'!$N$101,0),"N/A")</f>
        <v>0</v>
      </c>
      <c r="AB274" s="85" t="str">
        <f>IF('Checklist Parameters'!$N$43&lt;&gt;"",(I274*'Checklist Parameters'!$N$43)/1000,"N/A")</f>
        <v>N/A</v>
      </c>
      <c r="AC274" s="85">
        <f>IF('Checklist Parameters'!$N$16="",$X274,IF(AND('Checklist Parameters'!$N$16&lt;$X274,'Checklist Parameters'!$N$16&gt;=3),'Checklist Parameters'!$N$16,IF(AND('Checklist Parameters'!$N$16&lt;$X274,'Checklist Parameters'!$N$16&lt;3),0,$X274)))</f>
        <v>0</v>
      </c>
      <c r="AD274" s="85" t="str">
        <f>IF(AND(I274&lt;'Checklist Parameters'!$N$22,$I274&lt;&gt;0),"Y","")</f>
        <v/>
      </c>
      <c r="AE274" s="85" t="str">
        <f>IF($AD274="Y",0,IF('Checklist Parameters'!$N$25="","&lt;no limit&gt;",ROUNDDOWN((($I274-'Checklist Parameters'!$N$24)/'Checklist Parameters'!$N$25)+1,0)))</f>
        <v>&lt;no limit&gt;</v>
      </c>
      <c r="AF274" s="174">
        <f t="shared" si="23"/>
        <v>0</v>
      </c>
      <c r="AG274" s="85">
        <f t="shared" si="18"/>
        <v>0</v>
      </c>
      <c r="AH274" s="5"/>
      <c r="AI274" s="5"/>
      <c r="AJ274" s="5"/>
      <c r="AK274" s="5"/>
      <c r="AL274" s="5"/>
      <c r="AM274" s="5"/>
      <c r="AN274" s="5"/>
      <c r="AO274" s="5"/>
      <c r="AP274" s="5"/>
      <c r="AQ274" s="5"/>
      <c r="AR274" s="5"/>
      <c r="AS274" s="5"/>
    </row>
    <row r="275" spans="1:45" s="2" customFormat="1" ht="15">
      <c r="A275" s="391"/>
      <c r="B275" s="392"/>
      <c r="C275" s="393"/>
      <c r="D275" s="393"/>
      <c r="E275" s="393"/>
      <c r="F275" s="393"/>
      <c r="G275" s="393"/>
      <c r="H275" s="394"/>
      <c r="I275" s="394"/>
      <c r="J275" s="394"/>
      <c r="K275" s="394"/>
      <c r="L275" s="394"/>
      <c r="M275" s="394"/>
      <c r="N275" s="313">
        <f>IF(IF(I275&lt;'Checklist Parameters'!$N$22,0,($I275-$L275))&lt;0,0,IF(I275&lt;'Checklist Parameters'!$N$22,0,($I275-$L275)))</f>
        <v>0</v>
      </c>
      <c r="O275" s="394"/>
      <c r="P275" s="395"/>
      <c r="Q275" s="316">
        <f t="shared" si="19"/>
        <v>0</v>
      </c>
      <c r="R275" s="87">
        <f t="shared" si="20"/>
        <v>0</v>
      </c>
      <c r="S275" s="87">
        <f>IF('Checklist Parameters'!$N$60&lt;0.2,0.2,'Checklist Parameters'!$N$60)</f>
        <v>0.7</v>
      </c>
      <c r="T275" s="88">
        <f>IF($O275="",IF('Checklist District ID'!$C$43="Y",MAX($R275:$S275)*$I275,SUM($R275:$S275)*$I275),IF(O275&gt;0,Q275*S275))</f>
        <v>0</v>
      </c>
      <c r="U275" s="88">
        <f>IF(Q275&gt;0,((I275-T275)*'Formula Matrix'!$E$41),0)</f>
        <v>0</v>
      </c>
      <c r="V275" s="88">
        <f t="shared" si="21"/>
        <v>0</v>
      </c>
      <c r="W275" s="88">
        <f>IF(V275&gt;0,(V275*'Checklist Parameters'!$N$35),0)</f>
        <v>0</v>
      </c>
      <c r="X275" s="85">
        <f t="shared" si="22"/>
        <v>0</v>
      </c>
      <c r="Y275" s="85">
        <f>IF('Checklist Parameters'!$N$102&lt;&gt;"",(I275/43560)*'Checklist Parameters'!$N$102,"N/A")</f>
        <v>0</v>
      </c>
      <c r="Z275" s="85" t="str">
        <f>IF('Checklist Parameters'!$N$58&lt;&gt;"",((I275*'Checklist Parameters'!$N$58)*'Checklist Parameters'!$N$35)/1000,"N/A")</f>
        <v>N/A</v>
      </c>
      <c r="AA275" s="85">
        <f>IF('Checklist Parameters'!$N$101&lt;&gt;"",IFERROR(I275/'Checklist Parameters'!$N$101,0),"N/A")</f>
        <v>0</v>
      </c>
      <c r="AB275" s="85" t="str">
        <f>IF('Checklist Parameters'!$N$43&lt;&gt;"",(I275*'Checklist Parameters'!$N$43)/1000,"N/A")</f>
        <v>N/A</v>
      </c>
      <c r="AC275" s="85">
        <f>IF('Checklist Parameters'!$N$16="",$X275,IF(AND('Checklist Parameters'!$N$16&lt;$X275,'Checklist Parameters'!$N$16&gt;=3),'Checklist Parameters'!$N$16,IF(AND('Checklist Parameters'!$N$16&lt;$X275,'Checklist Parameters'!$N$16&lt;3),0,$X275)))</f>
        <v>0</v>
      </c>
      <c r="AD275" s="85" t="str">
        <f>IF(AND(I275&lt;'Checklist Parameters'!$N$22,$I275&lt;&gt;0),"Y","")</f>
        <v/>
      </c>
      <c r="AE275" s="85" t="str">
        <f>IF($AD275="Y",0,IF('Checklist Parameters'!$N$25="","&lt;no limit&gt;",ROUNDDOWN((($I275-'Checklist Parameters'!$N$24)/'Checklist Parameters'!$N$25)+1,0)))</f>
        <v>&lt;no limit&gt;</v>
      </c>
      <c r="AF275" s="174">
        <f t="shared" si="23"/>
        <v>0</v>
      </c>
      <c r="AG275" s="85">
        <f t="shared" si="18"/>
        <v>0</v>
      </c>
      <c r="AH275" s="5"/>
      <c r="AI275" s="5"/>
      <c r="AJ275" s="5"/>
      <c r="AK275" s="5"/>
      <c r="AL275" s="5"/>
      <c r="AM275" s="5"/>
      <c r="AN275" s="5"/>
      <c r="AO275" s="5"/>
      <c r="AP275" s="5"/>
      <c r="AQ275" s="5"/>
      <c r="AR275" s="5"/>
      <c r="AS275" s="5"/>
    </row>
    <row r="276" spans="1:45" s="2" customFormat="1" ht="15">
      <c r="A276" s="391"/>
      <c r="B276" s="392"/>
      <c r="C276" s="393"/>
      <c r="D276" s="393"/>
      <c r="E276" s="393"/>
      <c r="F276" s="393"/>
      <c r="G276" s="393"/>
      <c r="H276" s="394"/>
      <c r="I276" s="394"/>
      <c r="J276" s="394"/>
      <c r="K276" s="394"/>
      <c r="L276" s="394"/>
      <c r="M276" s="394"/>
      <c r="N276" s="313">
        <f>IF(IF(I276&lt;'Checklist Parameters'!$N$22,0,($I276-$L276))&lt;0,0,IF(I276&lt;'Checklist Parameters'!$N$22,0,($I276-$L276)))</f>
        <v>0</v>
      </c>
      <c r="O276" s="394"/>
      <c r="P276" s="395"/>
      <c r="Q276" s="316">
        <f t="shared" si="19"/>
        <v>0</v>
      </c>
      <c r="R276" s="87">
        <f t="shared" si="20"/>
        <v>0</v>
      </c>
      <c r="S276" s="87">
        <f>IF('Checklist Parameters'!$N$60&lt;0.2,0.2,'Checklist Parameters'!$N$60)</f>
        <v>0.7</v>
      </c>
      <c r="T276" s="88">
        <f>IF($O276="",IF('Checklist District ID'!$C$43="Y",MAX($R276:$S276)*$I276,SUM($R276:$S276)*$I276),IF(O276&gt;0,Q276*S276))</f>
        <v>0</v>
      </c>
      <c r="U276" s="88">
        <f>IF(Q276&gt;0,((I276-T276)*'Formula Matrix'!$E$41),0)</f>
        <v>0</v>
      </c>
      <c r="V276" s="88">
        <f t="shared" si="21"/>
        <v>0</v>
      </c>
      <c r="W276" s="88">
        <f>IF(V276&gt;0,(V276*'Checklist Parameters'!$N$35),0)</f>
        <v>0</v>
      </c>
      <c r="X276" s="85">
        <f t="shared" si="22"/>
        <v>0</v>
      </c>
      <c r="Y276" s="85">
        <f>IF('Checklist Parameters'!$N$102&lt;&gt;"",(I276/43560)*'Checklist Parameters'!$N$102,"N/A")</f>
        <v>0</v>
      </c>
      <c r="Z276" s="85" t="str">
        <f>IF('Checklist Parameters'!$N$58&lt;&gt;"",((I276*'Checklist Parameters'!$N$58)*'Checklist Parameters'!$N$35)/1000,"N/A")</f>
        <v>N/A</v>
      </c>
      <c r="AA276" s="85">
        <f>IF('Checklist Parameters'!$N$101&lt;&gt;"",IFERROR(I276/'Checklist Parameters'!$N$101,0),"N/A")</f>
        <v>0</v>
      </c>
      <c r="AB276" s="85" t="str">
        <f>IF('Checklist Parameters'!$N$43&lt;&gt;"",(I276*'Checklist Parameters'!$N$43)/1000,"N/A")</f>
        <v>N/A</v>
      </c>
      <c r="AC276" s="85">
        <f>IF('Checklist Parameters'!$N$16="",$X276,IF(AND('Checklist Parameters'!$N$16&lt;$X276,'Checklist Parameters'!$N$16&gt;=3),'Checklist Parameters'!$N$16,IF(AND('Checklist Parameters'!$N$16&lt;$X276,'Checklist Parameters'!$N$16&lt;3),0,$X276)))</f>
        <v>0</v>
      </c>
      <c r="AD276" s="85" t="str">
        <f>IF(AND(I276&lt;'Checklist Parameters'!$N$22,$I276&lt;&gt;0),"Y","")</f>
        <v/>
      </c>
      <c r="AE276" s="85" t="str">
        <f>IF($AD276="Y",0,IF('Checklist Parameters'!$N$25="","&lt;no limit&gt;",ROUNDDOWN((($I276-'Checklist Parameters'!$N$24)/'Checklist Parameters'!$N$25)+1,0)))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ht="15">
      <c r="A277" s="391"/>
      <c r="B277" s="392"/>
      <c r="C277" s="393"/>
      <c r="D277" s="393"/>
      <c r="E277" s="393"/>
      <c r="F277" s="393"/>
      <c r="G277" s="393"/>
      <c r="H277" s="394"/>
      <c r="I277" s="394"/>
      <c r="J277" s="394"/>
      <c r="K277" s="394"/>
      <c r="L277" s="394"/>
      <c r="M277" s="394"/>
      <c r="N277" s="313">
        <f>IF(IF(I277&lt;'Checklist Parameters'!$N$22,0,($I277-$L277))&lt;0,0,IF(I277&lt;'Checklist Parameters'!$N$22,0,($I277-$L277)))</f>
        <v>0</v>
      </c>
      <c r="O277" s="394"/>
      <c r="P277" s="395"/>
      <c r="Q277" s="316">
        <f t="shared" ref="Q277:Q340" si="25">IF(O277&lt;&gt;"",O277,N277)</f>
        <v>0</v>
      </c>
      <c r="R277" s="87">
        <f t="shared" ref="R277:R340" si="26">IFERROR(L277/I277,0)</f>
        <v>0</v>
      </c>
      <c r="S277" s="87">
        <f>IF('Checklist Parameters'!$N$60&lt;0.2,0.2,'Checklist Parameters'!$N$60)</f>
        <v>0.7</v>
      </c>
      <c r="T277" s="88">
        <f>IF($O277="",IF('Checklist District ID'!$C$43="Y",MAX($R277:$S277)*$I277,SUM($R277:$S277)*$I277),IF(O277&gt;0,Q277*S277))</f>
        <v>0</v>
      </c>
      <c r="U277" s="88">
        <f>IF(Q277&gt;0,((I277-T277)*'Formula Matrix'!$E$41),0)</f>
        <v>0</v>
      </c>
      <c r="V277" s="88">
        <f t="shared" ref="V277:V340" si="27">IF(Q277=0,0,(I277-T277-U277))</f>
        <v>0</v>
      </c>
      <c r="W277" s="88">
        <f>IF(V277&gt;0,(V277*'Checklist Parameters'!$N$35),0)</f>
        <v>0</v>
      </c>
      <c r="X277" s="85">
        <f t="shared" ref="X277:X340" si="28">IF($W277/1000&gt;3,(ROUNDDOWN($W277/1000,0)),IF(AND($W277/1000&gt;2.5,$W277/1000&lt;=3),3,0))</f>
        <v>0</v>
      </c>
      <c r="Y277" s="85">
        <f>IF('Checklist Parameters'!$N$102&lt;&gt;"",(I277/43560)*'Checklist Parameters'!$N$102,"N/A")</f>
        <v>0</v>
      </c>
      <c r="Z277" s="85" t="str">
        <f>IF('Checklist Parameters'!$N$58&lt;&gt;"",((I277*'Checklist Parameters'!$N$58)*'Checklist Parameters'!$N$35)/1000,"N/A")</f>
        <v>N/A</v>
      </c>
      <c r="AA277" s="85">
        <f>IF('Checklist Parameters'!$N$101&lt;&gt;"",IFERROR(I277/'Checklist Parameters'!$N$101,0),"N/A")</f>
        <v>0</v>
      </c>
      <c r="AB277" s="85" t="str">
        <f>IF('Checklist Parameters'!$N$43&lt;&gt;"",(I277*'Checklist Parameters'!$N$43)/1000,"N/A")</f>
        <v>N/A</v>
      </c>
      <c r="AC277" s="85">
        <f>IF('Checklist Parameters'!$N$16="",$X277,IF(AND('Checklist Parameters'!$N$16&lt;$X277,'Checklist Parameters'!$N$16&gt;=3),'Checklist Parameters'!$N$16,IF(AND('Checklist Parameters'!$N$16&lt;$X277,'Checklist Parameters'!$N$16&lt;3),0,$X277)))</f>
        <v>0</v>
      </c>
      <c r="AD277" s="85" t="str">
        <f>IF(AND(I277&lt;'Checklist Parameters'!$N$22,$I277&lt;&gt;0),"Y","")</f>
        <v/>
      </c>
      <c r="AE277" s="85" t="str">
        <f>IF($AD277="Y",0,IF('Checklist Parameters'!$N$25="","&lt;no limit&gt;",ROUNDDOWN((($I277-'Checklist Parameters'!$N$24)/'Checklist Parameters'!$N$25)+1,0)))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ht="15">
      <c r="A278" s="391"/>
      <c r="B278" s="392"/>
      <c r="C278" s="393"/>
      <c r="D278" s="393"/>
      <c r="E278" s="393"/>
      <c r="F278" s="393"/>
      <c r="G278" s="393"/>
      <c r="H278" s="394"/>
      <c r="I278" s="394"/>
      <c r="J278" s="394"/>
      <c r="K278" s="394"/>
      <c r="L278" s="394"/>
      <c r="M278" s="394"/>
      <c r="N278" s="313">
        <f>IF(IF(I278&lt;'Checklist Parameters'!$N$22,0,($I278-$L278))&lt;0,0,IF(I278&lt;'Checklist Parameters'!$N$22,0,($I278-$L278)))</f>
        <v>0</v>
      </c>
      <c r="O278" s="394"/>
      <c r="P278" s="395"/>
      <c r="Q278" s="316">
        <f t="shared" si="25"/>
        <v>0</v>
      </c>
      <c r="R278" s="87">
        <f t="shared" si="26"/>
        <v>0</v>
      </c>
      <c r="S278" s="87">
        <f>IF('Checklist Parameters'!$N$60&lt;0.2,0.2,'Checklist Parameters'!$N$60)</f>
        <v>0.7</v>
      </c>
      <c r="T278" s="88">
        <f>IF($O278="",IF('Checklist District ID'!$C$43="Y",MAX($R278:$S278)*$I278,SUM($R278:$S278)*$I278),IF(O278&gt;0,Q278*S278))</f>
        <v>0</v>
      </c>
      <c r="U278" s="88">
        <f>IF(Q278&gt;0,((I278-T278)*'Formula Matrix'!$E$41),0)</f>
        <v>0</v>
      </c>
      <c r="V278" s="88">
        <f t="shared" si="27"/>
        <v>0</v>
      </c>
      <c r="W278" s="88">
        <f>IF(V278&gt;0,(V278*'Checklist Parameters'!$N$35),0)</f>
        <v>0</v>
      </c>
      <c r="X278" s="85">
        <f t="shared" si="28"/>
        <v>0</v>
      </c>
      <c r="Y278" s="85">
        <f>IF('Checklist Parameters'!$N$102&lt;&gt;"",(I278/43560)*'Checklist Parameters'!$N$102,"N/A")</f>
        <v>0</v>
      </c>
      <c r="Z278" s="85" t="str">
        <f>IF('Checklist Parameters'!$N$58&lt;&gt;"",((I278*'Checklist Parameters'!$N$58)*'Checklist Parameters'!$N$35)/1000,"N/A")</f>
        <v>N/A</v>
      </c>
      <c r="AA278" s="85">
        <f>IF('Checklist Parameters'!$N$101&lt;&gt;"",IFERROR(I278/'Checklist Parameters'!$N$101,0),"N/A")</f>
        <v>0</v>
      </c>
      <c r="AB278" s="85" t="str">
        <f>IF('Checklist Parameters'!$N$43&lt;&gt;"",(I278*'Checklist Parameters'!$N$43)/1000,"N/A")</f>
        <v>N/A</v>
      </c>
      <c r="AC278" s="85">
        <f>IF('Checklist Parameters'!$N$16="",$X278,IF(AND('Checklist Parameters'!$N$16&lt;$X278,'Checklist Parameters'!$N$16&gt;=3),'Checklist Parameters'!$N$16,IF(AND('Checklist Parameters'!$N$16&lt;$X278,'Checklist Parameters'!$N$16&lt;3),0,$X278)))</f>
        <v>0</v>
      </c>
      <c r="AD278" s="85" t="str">
        <f>IF(AND(I278&lt;'Checklist Parameters'!$N$22,$I278&lt;&gt;0),"Y","")</f>
        <v/>
      </c>
      <c r="AE278" s="85" t="str">
        <f>IF($AD278="Y",0,IF('Checklist Parameters'!$N$25="","&lt;no limit&gt;",ROUNDDOWN((($I278-'Checklist Parameters'!$N$24)/'Checklist Parameters'!$N$25)+1,0)))</f>
        <v>&lt;no limit&gt;</v>
      </c>
      <c r="AF278" s="174">
        <f t="shared" si="29"/>
        <v>0</v>
      </c>
      <c r="AG278" s="85">
        <f t="shared" si="24"/>
        <v>0</v>
      </c>
      <c r="AH278" s="5"/>
      <c r="AI278" s="5"/>
      <c r="AJ278" s="5"/>
      <c r="AK278" s="5"/>
      <c r="AL278" s="5"/>
      <c r="AM278" s="5"/>
      <c r="AN278" s="5"/>
      <c r="AO278" s="5"/>
      <c r="AP278" s="5"/>
      <c r="AQ278" s="5"/>
      <c r="AR278" s="5"/>
      <c r="AS278" s="5"/>
    </row>
    <row r="279" spans="1:45" s="2" customFormat="1" ht="15">
      <c r="A279" s="391"/>
      <c r="B279" s="392"/>
      <c r="C279" s="393"/>
      <c r="D279" s="393"/>
      <c r="E279" s="393"/>
      <c r="F279" s="393"/>
      <c r="G279" s="393"/>
      <c r="H279" s="394"/>
      <c r="I279" s="394"/>
      <c r="J279" s="394"/>
      <c r="K279" s="394"/>
      <c r="L279" s="394"/>
      <c r="M279" s="394"/>
      <c r="N279" s="313">
        <f>IF(IF(I279&lt;'Checklist Parameters'!$N$22,0,($I279-$L279))&lt;0,0,IF(I279&lt;'Checklist Parameters'!$N$22,0,($I279-$L279)))</f>
        <v>0</v>
      </c>
      <c r="O279" s="394"/>
      <c r="P279" s="395"/>
      <c r="Q279" s="316">
        <f t="shared" si="25"/>
        <v>0</v>
      </c>
      <c r="R279" s="87">
        <f t="shared" si="26"/>
        <v>0</v>
      </c>
      <c r="S279" s="87">
        <f>IF('Checklist Parameters'!$N$60&lt;0.2,0.2,'Checklist Parameters'!$N$60)</f>
        <v>0.7</v>
      </c>
      <c r="T279" s="88">
        <f>IF($O279="",IF('Checklist District ID'!$C$43="Y",MAX($R279:$S279)*$I279,SUM($R279:$S279)*$I279),IF(O279&gt;0,Q279*S279))</f>
        <v>0</v>
      </c>
      <c r="U279" s="88">
        <f>IF(Q279&gt;0,((I279-T279)*'Formula Matrix'!$E$41),0)</f>
        <v>0</v>
      </c>
      <c r="V279" s="88">
        <f t="shared" si="27"/>
        <v>0</v>
      </c>
      <c r="W279" s="88">
        <f>IF(V279&gt;0,(V279*'Checklist Parameters'!$N$35),0)</f>
        <v>0</v>
      </c>
      <c r="X279" s="85">
        <f t="shared" si="28"/>
        <v>0</v>
      </c>
      <c r="Y279" s="85">
        <f>IF('Checklist Parameters'!$N$102&lt;&gt;"",(I279/43560)*'Checklist Parameters'!$N$102,"N/A")</f>
        <v>0</v>
      </c>
      <c r="Z279" s="85" t="str">
        <f>IF('Checklist Parameters'!$N$58&lt;&gt;"",((I279*'Checklist Parameters'!$N$58)*'Checklist Parameters'!$N$35)/1000,"N/A")</f>
        <v>N/A</v>
      </c>
      <c r="AA279" s="85">
        <f>IF('Checklist Parameters'!$N$101&lt;&gt;"",IFERROR(I279/'Checklist Parameters'!$N$101,0),"N/A")</f>
        <v>0</v>
      </c>
      <c r="AB279" s="85" t="str">
        <f>IF('Checklist Parameters'!$N$43&lt;&gt;"",(I279*'Checklist Parameters'!$N$43)/1000,"N/A")</f>
        <v>N/A</v>
      </c>
      <c r="AC279" s="85">
        <f>IF('Checklist Parameters'!$N$16="",$X279,IF(AND('Checklist Parameters'!$N$16&lt;$X279,'Checklist Parameters'!$N$16&gt;=3),'Checklist Parameters'!$N$16,IF(AND('Checklist Parameters'!$N$16&lt;$X279,'Checklist Parameters'!$N$16&lt;3),0,$X279)))</f>
        <v>0</v>
      </c>
      <c r="AD279" s="85" t="str">
        <f>IF(AND(I279&lt;'Checklist Parameters'!$N$22,$I279&lt;&gt;0),"Y","")</f>
        <v/>
      </c>
      <c r="AE279" s="85" t="str">
        <f>IF($AD279="Y",0,IF('Checklist Parameters'!$N$25="","&lt;no limit&gt;",ROUNDDOWN((($I279-'Checklist Parameters'!$N$24)/'Checklist Parameters'!$N$25)+1,0)))</f>
        <v>&lt;no limit&gt;</v>
      </c>
      <c r="AF279" s="174">
        <f t="shared" si="29"/>
        <v>0</v>
      </c>
      <c r="AG279" s="85">
        <f t="shared" si="24"/>
        <v>0</v>
      </c>
      <c r="AH279" s="5"/>
      <c r="AI279" s="5"/>
      <c r="AJ279" s="5"/>
      <c r="AK279" s="5"/>
      <c r="AL279" s="5"/>
      <c r="AM279" s="5"/>
      <c r="AN279" s="5"/>
      <c r="AO279" s="5"/>
      <c r="AP279" s="5"/>
      <c r="AQ279" s="5"/>
      <c r="AR279" s="5"/>
      <c r="AS279" s="5"/>
    </row>
    <row r="280" spans="1:45" s="2" customFormat="1" ht="15">
      <c r="A280" s="391"/>
      <c r="B280" s="392"/>
      <c r="C280" s="393"/>
      <c r="D280" s="393"/>
      <c r="E280" s="393"/>
      <c r="F280" s="393"/>
      <c r="G280" s="393"/>
      <c r="H280" s="394"/>
      <c r="I280" s="394"/>
      <c r="J280" s="394"/>
      <c r="K280" s="394"/>
      <c r="L280" s="394"/>
      <c r="M280" s="394"/>
      <c r="N280" s="313">
        <f>IF(IF(I280&lt;'Checklist Parameters'!$N$22,0,($I280-$L280))&lt;0,0,IF(I280&lt;'Checklist Parameters'!$N$22,0,($I280-$L280)))</f>
        <v>0</v>
      </c>
      <c r="O280" s="394"/>
      <c r="P280" s="395"/>
      <c r="Q280" s="316">
        <f t="shared" si="25"/>
        <v>0</v>
      </c>
      <c r="R280" s="87">
        <f t="shared" si="26"/>
        <v>0</v>
      </c>
      <c r="S280" s="87">
        <f>IF('Checklist Parameters'!$N$60&lt;0.2,0.2,'Checklist Parameters'!$N$60)</f>
        <v>0.7</v>
      </c>
      <c r="T280" s="88">
        <f>IF($O280="",IF('Checklist District ID'!$C$43="Y",MAX($R280:$S280)*$I280,SUM($R280:$S280)*$I280),IF(O280&gt;0,Q280*S280))</f>
        <v>0</v>
      </c>
      <c r="U280" s="88">
        <f>IF(Q280&gt;0,((I280-T280)*'Formula Matrix'!$E$41),0)</f>
        <v>0</v>
      </c>
      <c r="V280" s="88">
        <f t="shared" si="27"/>
        <v>0</v>
      </c>
      <c r="W280" s="88">
        <f>IF(V280&gt;0,(V280*'Checklist Parameters'!$N$35),0)</f>
        <v>0</v>
      </c>
      <c r="X280" s="85">
        <f t="shared" si="28"/>
        <v>0</v>
      </c>
      <c r="Y280" s="85">
        <f>IF('Checklist Parameters'!$N$102&lt;&gt;"",(I280/43560)*'Checklist Parameters'!$N$102,"N/A")</f>
        <v>0</v>
      </c>
      <c r="Z280" s="85" t="str">
        <f>IF('Checklist Parameters'!$N$58&lt;&gt;"",((I280*'Checklist Parameters'!$N$58)*'Checklist Parameters'!$N$35)/1000,"N/A")</f>
        <v>N/A</v>
      </c>
      <c r="AA280" s="85">
        <f>IF('Checklist Parameters'!$N$101&lt;&gt;"",IFERROR(I280/'Checklist Parameters'!$N$101,0),"N/A")</f>
        <v>0</v>
      </c>
      <c r="AB280" s="85" t="str">
        <f>IF('Checklist Parameters'!$N$43&lt;&gt;"",(I280*'Checklist Parameters'!$N$43)/1000,"N/A")</f>
        <v>N/A</v>
      </c>
      <c r="AC280" s="85">
        <f>IF('Checklist Parameters'!$N$16="",$X280,IF(AND('Checklist Parameters'!$N$16&lt;$X280,'Checklist Parameters'!$N$16&gt;=3),'Checklist Parameters'!$N$16,IF(AND('Checklist Parameters'!$N$16&lt;$X280,'Checklist Parameters'!$N$16&lt;3),0,$X280)))</f>
        <v>0</v>
      </c>
      <c r="AD280" s="85" t="str">
        <f>IF(AND(I280&lt;'Checklist Parameters'!$N$22,$I280&lt;&gt;0),"Y","")</f>
        <v/>
      </c>
      <c r="AE280" s="85" t="str">
        <f>IF($AD280="Y",0,IF('Checklist Parameters'!$N$25="","&lt;no limit&gt;",ROUNDDOWN((($I280-'Checklist Parameters'!$N$24)/'Checklist Parameters'!$N$25)+1,0)))</f>
        <v>&lt;no limit&gt;</v>
      </c>
      <c r="AF280" s="174">
        <f t="shared" si="29"/>
        <v>0</v>
      </c>
      <c r="AG280" s="85">
        <f t="shared" si="24"/>
        <v>0</v>
      </c>
      <c r="AH280" s="5"/>
      <c r="AI280" s="5"/>
      <c r="AJ280" s="5"/>
      <c r="AK280" s="5"/>
      <c r="AL280" s="5"/>
      <c r="AM280" s="5"/>
      <c r="AN280" s="5"/>
      <c r="AO280" s="5"/>
      <c r="AP280" s="5"/>
      <c r="AQ280" s="5"/>
      <c r="AR280" s="5"/>
      <c r="AS280" s="5"/>
    </row>
    <row r="281" spans="1:45" s="2" customFormat="1" ht="15">
      <c r="A281" s="391"/>
      <c r="B281" s="392"/>
      <c r="C281" s="393"/>
      <c r="D281" s="393"/>
      <c r="E281" s="393"/>
      <c r="F281" s="393"/>
      <c r="G281" s="393"/>
      <c r="H281" s="394"/>
      <c r="I281" s="394"/>
      <c r="J281" s="394"/>
      <c r="K281" s="394"/>
      <c r="L281" s="394"/>
      <c r="M281" s="394"/>
      <c r="N281" s="313">
        <f>IF(IF(I281&lt;'Checklist Parameters'!$N$22,0,($I281-$L281))&lt;0,0,IF(I281&lt;'Checklist Parameters'!$N$22,0,($I281-$L281)))</f>
        <v>0</v>
      </c>
      <c r="O281" s="394"/>
      <c r="P281" s="395"/>
      <c r="Q281" s="316">
        <f t="shared" si="25"/>
        <v>0</v>
      </c>
      <c r="R281" s="87">
        <f t="shared" si="26"/>
        <v>0</v>
      </c>
      <c r="S281" s="87">
        <f>IF('Checklist Parameters'!$N$60&lt;0.2,0.2,'Checklist Parameters'!$N$60)</f>
        <v>0.7</v>
      </c>
      <c r="T281" s="88">
        <f>IF($O281="",IF('Checklist District ID'!$C$43="Y",MAX($R281:$S281)*$I281,SUM($R281:$S281)*$I281),IF(O281&gt;0,Q281*S281))</f>
        <v>0</v>
      </c>
      <c r="U281" s="88">
        <f>IF(Q281&gt;0,((I281-T281)*'Formula Matrix'!$E$41),0)</f>
        <v>0</v>
      </c>
      <c r="V281" s="88">
        <f t="shared" si="27"/>
        <v>0</v>
      </c>
      <c r="W281" s="88">
        <f>IF(V281&gt;0,(V281*'Checklist Parameters'!$N$35),0)</f>
        <v>0</v>
      </c>
      <c r="X281" s="85">
        <f t="shared" si="28"/>
        <v>0</v>
      </c>
      <c r="Y281" s="85">
        <f>IF('Checklist Parameters'!$N$102&lt;&gt;"",(I281/43560)*'Checklist Parameters'!$N$102,"N/A")</f>
        <v>0</v>
      </c>
      <c r="Z281" s="85" t="str">
        <f>IF('Checklist Parameters'!$N$58&lt;&gt;"",((I281*'Checklist Parameters'!$N$58)*'Checklist Parameters'!$N$35)/1000,"N/A")</f>
        <v>N/A</v>
      </c>
      <c r="AA281" s="85">
        <f>IF('Checklist Parameters'!$N$101&lt;&gt;"",IFERROR(I281/'Checklist Parameters'!$N$101,0),"N/A")</f>
        <v>0</v>
      </c>
      <c r="AB281" s="85" t="str">
        <f>IF('Checklist Parameters'!$N$43&lt;&gt;"",(I281*'Checklist Parameters'!$N$43)/1000,"N/A")</f>
        <v>N/A</v>
      </c>
      <c r="AC281" s="85">
        <f>IF('Checklist Parameters'!$N$16="",$X281,IF(AND('Checklist Parameters'!$N$16&lt;$X281,'Checklist Parameters'!$N$16&gt;=3),'Checklist Parameters'!$N$16,IF(AND('Checklist Parameters'!$N$16&lt;$X281,'Checklist Parameters'!$N$16&lt;3),0,$X281)))</f>
        <v>0</v>
      </c>
      <c r="AD281" s="85" t="str">
        <f>IF(AND(I281&lt;'Checklist Parameters'!$N$22,$I281&lt;&gt;0),"Y","")</f>
        <v/>
      </c>
      <c r="AE281" s="85" t="str">
        <f>IF($AD281="Y",0,IF('Checklist Parameters'!$N$25="","&lt;no limit&gt;",ROUNDDOWN((($I281-'Checklist Parameters'!$N$24)/'Checklist Parameters'!$N$25)+1,0)))</f>
        <v>&lt;no limit&gt;</v>
      </c>
      <c r="AF281" s="174">
        <f t="shared" si="29"/>
        <v>0</v>
      </c>
      <c r="AG281" s="85">
        <f t="shared" si="24"/>
        <v>0</v>
      </c>
      <c r="AH281" s="5"/>
      <c r="AI281" s="5"/>
      <c r="AJ281" s="5"/>
      <c r="AK281" s="5"/>
      <c r="AL281" s="5"/>
      <c r="AM281" s="5"/>
      <c r="AN281" s="5"/>
      <c r="AO281" s="5"/>
      <c r="AP281" s="5"/>
      <c r="AQ281" s="5"/>
      <c r="AR281" s="5"/>
      <c r="AS281" s="5"/>
    </row>
    <row r="282" spans="1:45" s="2" customFormat="1" ht="15">
      <c r="A282" s="391"/>
      <c r="B282" s="392"/>
      <c r="C282" s="393"/>
      <c r="D282" s="393"/>
      <c r="E282" s="393"/>
      <c r="F282" s="393"/>
      <c r="G282" s="393"/>
      <c r="H282" s="394"/>
      <c r="I282" s="394"/>
      <c r="J282" s="394"/>
      <c r="K282" s="394"/>
      <c r="L282" s="394"/>
      <c r="M282" s="394"/>
      <c r="N282" s="313">
        <f>IF(IF(I282&lt;'Checklist Parameters'!$N$22,0,($I282-$L282))&lt;0,0,IF(I282&lt;'Checklist Parameters'!$N$22,0,($I282-$L282)))</f>
        <v>0</v>
      </c>
      <c r="O282" s="394"/>
      <c r="P282" s="395"/>
      <c r="Q282" s="316">
        <f t="shared" si="25"/>
        <v>0</v>
      </c>
      <c r="R282" s="87">
        <f t="shared" si="26"/>
        <v>0</v>
      </c>
      <c r="S282" s="87">
        <f>IF('Checklist Parameters'!$N$60&lt;0.2,0.2,'Checklist Parameters'!$N$60)</f>
        <v>0.7</v>
      </c>
      <c r="T282" s="88">
        <f>IF($O282="",IF('Checklist District ID'!$C$43="Y",MAX($R282:$S282)*$I282,SUM($R282:$S282)*$I282),IF(O282&gt;0,Q282*S282))</f>
        <v>0</v>
      </c>
      <c r="U282" s="88">
        <f>IF(Q282&gt;0,((I282-T282)*'Formula Matrix'!$E$41),0)</f>
        <v>0</v>
      </c>
      <c r="V282" s="88">
        <f t="shared" si="27"/>
        <v>0</v>
      </c>
      <c r="W282" s="88">
        <f>IF(V282&gt;0,(V282*'Checklist Parameters'!$N$35),0)</f>
        <v>0</v>
      </c>
      <c r="X282" s="85">
        <f t="shared" si="28"/>
        <v>0</v>
      </c>
      <c r="Y282" s="85">
        <f>IF('Checklist Parameters'!$N$102&lt;&gt;"",(I282/43560)*'Checklist Parameters'!$N$102,"N/A")</f>
        <v>0</v>
      </c>
      <c r="Z282" s="85" t="str">
        <f>IF('Checklist Parameters'!$N$58&lt;&gt;"",((I282*'Checklist Parameters'!$N$58)*'Checklist Parameters'!$N$35)/1000,"N/A")</f>
        <v>N/A</v>
      </c>
      <c r="AA282" s="85">
        <f>IF('Checklist Parameters'!$N$101&lt;&gt;"",IFERROR(I282/'Checklist Parameters'!$N$101,0),"N/A")</f>
        <v>0</v>
      </c>
      <c r="AB282" s="85" t="str">
        <f>IF('Checklist Parameters'!$N$43&lt;&gt;"",(I282*'Checklist Parameters'!$N$43)/1000,"N/A")</f>
        <v>N/A</v>
      </c>
      <c r="AC282" s="85">
        <f>IF('Checklist Parameters'!$N$16="",$X282,IF(AND('Checklist Parameters'!$N$16&lt;$X282,'Checklist Parameters'!$N$16&gt;=3),'Checklist Parameters'!$N$16,IF(AND('Checklist Parameters'!$N$16&lt;$X282,'Checklist Parameters'!$N$16&lt;3),0,$X282)))</f>
        <v>0</v>
      </c>
      <c r="AD282" s="85" t="str">
        <f>IF(AND(I282&lt;'Checklist Parameters'!$N$22,$I282&lt;&gt;0),"Y","")</f>
        <v/>
      </c>
      <c r="AE282" s="85" t="str">
        <f>IF($AD282="Y",0,IF('Checklist Parameters'!$N$25="","&lt;no limit&gt;",ROUNDDOWN((($I282-'Checklist Parameters'!$N$24)/'Checklist Parameters'!$N$25)+1,0)))</f>
        <v>&lt;no limit&gt;</v>
      </c>
      <c r="AF282" s="174">
        <f t="shared" si="29"/>
        <v>0</v>
      </c>
      <c r="AG282" s="85">
        <f t="shared" si="24"/>
        <v>0</v>
      </c>
      <c r="AH282" s="5"/>
      <c r="AI282" s="5"/>
      <c r="AJ282" s="5"/>
      <c r="AK282" s="5"/>
      <c r="AL282" s="5"/>
      <c r="AM282" s="5"/>
      <c r="AN282" s="5"/>
      <c r="AO282" s="5"/>
      <c r="AP282" s="5"/>
      <c r="AQ282" s="5"/>
      <c r="AR282" s="5"/>
      <c r="AS282" s="5"/>
    </row>
    <row r="283" spans="1:45" s="2" customFormat="1" ht="15">
      <c r="A283" s="391"/>
      <c r="B283" s="392"/>
      <c r="C283" s="393"/>
      <c r="D283" s="393"/>
      <c r="E283" s="393"/>
      <c r="F283" s="393"/>
      <c r="G283" s="393"/>
      <c r="H283" s="394"/>
      <c r="I283" s="394"/>
      <c r="J283" s="394"/>
      <c r="K283" s="394"/>
      <c r="L283" s="394"/>
      <c r="M283" s="394"/>
      <c r="N283" s="313">
        <f>IF(IF(I283&lt;'Checklist Parameters'!$N$22,0,($I283-$L283))&lt;0,0,IF(I283&lt;'Checklist Parameters'!$N$22,0,($I283-$L283)))</f>
        <v>0</v>
      </c>
      <c r="O283" s="394"/>
      <c r="P283" s="395"/>
      <c r="Q283" s="316">
        <f t="shared" si="25"/>
        <v>0</v>
      </c>
      <c r="R283" s="87">
        <f t="shared" si="26"/>
        <v>0</v>
      </c>
      <c r="S283" s="87">
        <f>IF('Checklist Parameters'!$N$60&lt;0.2,0.2,'Checklist Parameters'!$N$60)</f>
        <v>0.7</v>
      </c>
      <c r="T283" s="88">
        <f>IF($O283="",IF('Checklist District ID'!$C$43="Y",MAX($R283:$S283)*$I283,SUM($R283:$S283)*$I283),IF(O283&gt;0,Q283*S283))</f>
        <v>0</v>
      </c>
      <c r="U283" s="88">
        <f>IF(Q283&gt;0,((I283-T283)*'Formula Matrix'!$E$41),0)</f>
        <v>0</v>
      </c>
      <c r="V283" s="88">
        <f t="shared" si="27"/>
        <v>0</v>
      </c>
      <c r="W283" s="88">
        <f>IF(V283&gt;0,(V283*'Checklist Parameters'!$N$35),0)</f>
        <v>0</v>
      </c>
      <c r="X283" s="85">
        <f t="shared" si="28"/>
        <v>0</v>
      </c>
      <c r="Y283" s="85">
        <f>IF('Checklist Parameters'!$N$102&lt;&gt;"",(I283/43560)*'Checklist Parameters'!$N$102,"N/A")</f>
        <v>0</v>
      </c>
      <c r="Z283" s="85" t="str">
        <f>IF('Checklist Parameters'!$N$58&lt;&gt;"",((I283*'Checklist Parameters'!$N$58)*'Checklist Parameters'!$N$35)/1000,"N/A")</f>
        <v>N/A</v>
      </c>
      <c r="AA283" s="85">
        <f>IF('Checklist Parameters'!$N$101&lt;&gt;"",IFERROR(I283/'Checklist Parameters'!$N$101,0),"N/A")</f>
        <v>0</v>
      </c>
      <c r="AB283" s="85" t="str">
        <f>IF('Checklist Parameters'!$N$43&lt;&gt;"",(I283*'Checklist Parameters'!$N$43)/1000,"N/A")</f>
        <v>N/A</v>
      </c>
      <c r="AC283" s="85">
        <f>IF('Checklist Parameters'!$N$16="",$X283,IF(AND('Checklist Parameters'!$N$16&lt;$X283,'Checklist Parameters'!$N$16&gt;=3),'Checklist Parameters'!$N$16,IF(AND('Checklist Parameters'!$N$16&lt;$X283,'Checklist Parameters'!$N$16&lt;3),0,$X283)))</f>
        <v>0</v>
      </c>
      <c r="AD283" s="85" t="str">
        <f>IF(AND(I283&lt;'Checklist Parameters'!$N$22,$I283&lt;&gt;0),"Y","")</f>
        <v/>
      </c>
      <c r="AE283" s="85" t="str">
        <f>IF($AD283="Y",0,IF('Checklist Parameters'!$N$25="","&lt;no limit&gt;",ROUNDDOWN((($I283-'Checklist Parameters'!$N$24)/'Checklist Parameters'!$N$25)+1,0)))</f>
        <v>&lt;no limit&gt;</v>
      </c>
      <c r="AF283" s="174">
        <f t="shared" si="29"/>
        <v>0</v>
      </c>
      <c r="AG283" s="85">
        <f t="shared" si="24"/>
        <v>0</v>
      </c>
      <c r="AH283" s="5"/>
      <c r="AI283" s="5"/>
      <c r="AJ283" s="5"/>
      <c r="AK283" s="5"/>
      <c r="AL283" s="5"/>
      <c r="AM283" s="5"/>
      <c r="AN283" s="5"/>
      <c r="AO283" s="5"/>
      <c r="AP283" s="5"/>
      <c r="AQ283" s="5"/>
      <c r="AR283" s="5"/>
      <c r="AS283" s="5"/>
    </row>
    <row r="284" spans="1:45" s="2" customFormat="1" ht="15">
      <c r="A284" s="391"/>
      <c r="B284" s="392"/>
      <c r="C284" s="393"/>
      <c r="D284" s="393"/>
      <c r="E284" s="393"/>
      <c r="F284" s="393"/>
      <c r="G284" s="393"/>
      <c r="H284" s="394"/>
      <c r="I284" s="394"/>
      <c r="J284" s="394"/>
      <c r="K284" s="394"/>
      <c r="L284" s="394"/>
      <c r="M284" s="394"/>
      <c r="N284" s="313">
        <f>IF(IF(I284&lt;'Checklist Parameters'!$N$22,0,($I284-$L284))&lt;0,0,IF(I284&lt;'Checklist Parameters'!$N$22,0,($I284-$L284)))</f>
        <v>0</v>
      </c>
      <c r="O284" s="394"/>
      <c r="P284" s="395"/>
      <c r="Q284" s="316">
        <f t="shared" si="25"/>
        <v>0</v>
      </c>
      <c r="R284" s="87">
        <f t="shared" si="26"/>
        <v>0</v>
      </c>
      <c r="S284" s="87">
        <f>IF('Checklist Parameters'!$N$60&lt;0.2,0.2,'Checklist Parameters'!$N$60)</f>
        <v>0.7</v>
      </c>
      <c r="T284" s="88">
        <f>IF($O284="",IF('Checklist District ID'!$C$43="Y",MAX($R284:$S284)*$I284,SUM($R284:$S284)*$I284),IF(O284&gt;0,Q284*S284))</f>
        <v>0</v>
      </c>
      <c r="U284" s="88">
        <f>IF(Q284&gt;0,((I284-T284)*'Formula Matrix'!$E$41),0)</f>
        <v>0</v>
      </c>
      <c r="V284" s="88">
        <f t="shared" si="27"/>
        <v>0</v>
      </c>
      <c r="W284" s="88">
        <f>IF(V284&gt;0,(V284*'Checklist Parameters'!$N$35),0)</f>
        <v>0</v>
      </c>
      <c r="X284" s="85">
        <f t="shared" si="28"/>
        <v>0</v>
      </c>
      <c r="Y284" s="85">
        <f>IF('Checklist Parameters'!$N$102&lt;&gt;"",(I284/43560)*'Checklist Parameters'!$N$102,"N/A")</f>
        <v>0</v>
      </c>
      <c r="Z284" s="85" t="str">
        <f>IF('Checklist Parameters'!$N$58&lt;&gt;"",((I284*'Checklist Parameters'!$N$58)*'Checklist Parameters'!$N$35)/1000,"N/A")</f>
        <v>N/A</v>
      </c>
      <c r="AA284" s="85">
        <f>IF('Checklist Parameters'!$N$101&lt;&gt;"",IFERROR(I284/'Checklist Parameters'!$N$101,0),"N/A")</f>
        <v>0</v>
      </c>
      <c r="AB284" s="85" t="str">
        <f>IF('Checklist Parameters'!$N$43&lt;&gt;"",(I284*'Checklist Parameters'!$N$43)/1000,"N/A")</f>
        <v>N/A</v>
      </c>
      <c r="AC284" s="85">
        <f>IF('Checklist Parameters'!$N$16="",$X284,IF(AND('Checklist Parameters'!$N$16&lt;$X284,'Checklist Parameters'!$N$16&gt;=3),'Checklist Parameters'!$N$16,IF(AND('Checklist Parameters'!$N$16&lt;$X284,'Checklist Parameters'!$N$16&lt;3),0,$X284)))</f>
        <v>0</v>
      </c>
      <c r="AD284" s="85" t="str">
        <f>IF(AND(I284&lt;'Checklist Parameters'!$N$22,$I284&lt;&gt;0),"Y","")</f>
        <v/>
      </c>
      <c r="AE284" s="85" t="str">
        <f>IF($AD284="Y",0,IF('Checklist Parameters'!$N$25="","&lt;no limit&gt;",ROUNDDOWN((($I284-'Checklist Parameters'!$N$24)/'Checklist Parameters'!$N$25)+1,0)))</f>
        <v>&lt;no limit&gt;</v>
      </c>
      <c r="AF284" s="174">
        <f t="shared" si="29"/>
        <v>0</v>
      </c>
      <c r="AG284" s="85">
        <f t="shared" si="24"/>
        <v>0</v>
      </c>
      <c r="AH284" s="5"/>
      <c r="AI284" s="5"/>
      <c r="AJ284" s="5"/>
      <c r="AK284" s="5"/>
      <c r="AL284" s="5"/>
      <c r="AM284" s="5"/>
      <c r="AN284" s="5"/>
      <c r="AO284" s="5"/>
      <c r="AP284" s="5"/>
      <c r="AQ284" s="5"/>
      <c r="AR284" s="5"/>
      <c r="AS284" s="5"/>
    </row>
    <row r="285" spans="1:45" s="2" customFormat="1" ht="15">
      <c r="A285" s="391"/>
      <c r="B285" s="392"/>
      <c r="C285" s="393"/>
      <c r="D285" s="393"/>
      <c r="E285" s="393"/>
      <c r="F285" s="393"/>
      <c r="G285" s="393"/>
      <c r="H285" s="394"/>
      <c r="I285" s="394"/>
      <c r="J285" s="394"/>
      <c r="K285" s="394"/>
      <c r="L285" s="394"/>
      <c r="M285" s="394"/>
      <c r="N285" s="313">
        <f>IF(IF(I285&lt;'Checklist Parameters'!$N$22,0,($I285-$L285))&lt;0,0,IF(I285&lt;'Checklist Parameters'!$N$22,0,($I285-$L285)))</f>
        <v>0</v>
      </c>
      <c r="O285" s="394"/>
      <c r="P285" s="395"/>
      <c r="Q285" s="316">
        <f t="shared" si="25"/>
        <v>0</v>
      </c>
      <c r="R285" s="87">
        <f t="shared" si="26"/>
        <v>0</v>
      </c>
      <c r="S285" s="87">
        <f>IF('Checklist Parameters'!$N$60&lt;0.2,0.2,'Checklist Parameters'!$N$60)</f>
        <v>0.7</v>
      </c>
      <c r="T285" s="88">
        <f>IF($O285="",IF('Checklist District ID'!$C$43="Y",MAX($R285:$S285)*$I285,SUM($R285:$S285)*$I285),IF(O285&gt;0,Q285*S285))</f>
        <v>0</v>
      </c>
      <c r="U285" s="88">
        <f>IF(Q285&gt;0,((I285-T285)*'Formula Matrix'!$E$41),0)</f>
        <v>0</v>
      </c>
      <c r="V285" s="88">
        <f t="shared" si="27"/>
        <v>0</v>
      </c>
      <c r="W285" s="88">
        <f>IF(V285&gt;0,(V285*'Checklist Parameters'!$N$35),0)</f>
        <v>0</v>
      </c>
      <c r="X285" s="85">
        <f t="shared" si="28"/>
        <v>0</v>
      </c>
      <c r="Y285" s="85">
        <f>IF('Checklist Parameters'!$N$102&lt;&gt;"",(I285/43560)*'Checklist Parameters'!$N$102,"N/A")</f>
        <v>0</v>
      </c>
      <c r="Z285" s="85" t="str">
        <f>IF('Checklist Parameters'!$N$58&lt;&gt;"",((I285*'Checklist Parameters'!$N$58)*'Checklist Parameters'!$N$35)/1000,"N/A")</f>
        <v>N/A</v>
      </c>
      <c r="AA285" s="85">
        <f>IF('Checklist Parameters'!$N$101&lt;&gt;"",IFERROR(I285/'Checklist Parameters'!$N$101,0),"N/A")</f>
        <v>0</v>
      </c>
      <c r="AB285" s="85" t="str">
        <f>IF('Checklist Parameters'!$N$43&lt;&gt;"",(I285*'Checklist Parameters'!$N$43)/1000,"N/A")</f>
        <v>N/A</v>
      </c>
      <c r="AC285" s="85">
        <f>IF('Checklist Parameters'!$N$16="",$X285,IF(AND('Checklist Parameters'!$N$16&lt;$X285,'Checklist Parameters'!$N$16&gt;=3),'Checklist Parameters'!$N$16,IF(AND('Checklist Parameters'!$N$16&lt;$X285,'Checklist Parameters'!$N$16&lt;3),0,$X285)))</f>
        <v>0</v>
      </c>
      <c r="AD285" s="85" t="str">
        <f>IF(AND(I285&lt;'Checklist Parameters'!$N$22,$I285&lt;&gt;0),"Y","")</f>
        <v/>
      </c>
      <c r="AE285" s="85" t="str">
        <f>IF($AD285="Y",0,IF('Checklist Parameters'!$N$25="","&lt;no limit&gt;",ROUNDDOWN((($I285-'Checklist Parameters'!$N$24)/'Checklist Parameters'!$N$25)+1,0)))</f>
        <v>&lt;no limit&gt;</v>
      </c>
      <c r="AF285" s="174">
        <f t="shared" si="29"/>
        <v>0</v>
      </c>
      <c r="AG285" s="85">
        <f t="shared" si="24"/>
        <v>0</v>
      </c>
      <c r="AH285" s="5"/>
      <c r="AI285" s="5"/>
      <c r="AJ285" s="5"/>
      <c r="AK285" s="5"/>
      <c r="AL285" s="5"/>
      <c r="AM285" s="5"/>
      <c r="AN285" s="5"/>
      <c r="AO285" s="5"/>
      <c r="AP285" s="5"/>
      <c r="AQ285" s="5"/>
      <c r="AR285" s="5"/>
      <c r="AS285" s="5"/>
    </row>
    <row r="286" spans="1:45" s="2" customFormat="1" ht="15">
      <c r="A286" s="391"/>
      <c r="B286" s="392"/>
      <c r="C286" s="393"/>
      <c r="D286" s="393"/>
      <c r="E286" s="393"/>
      <c r="F286" s="393"/>
      <c r="G286" s="393"/>
      <c r="H286" s="394"/>
      <c r="I286" s="394"/>
      <c r="J286" s="394"/>
      <c r="K286" s="394"/>
      <c r="L286" s="394"/>
      <c r="M286" s="394"/>
      <c r="N286" s="313">
        <f>IF(IF(I286&lt;'Checklist Parameters'!$N$22,0,($I286-$L286))&lt;0,0,IF(I286&lt;'Checklist Parameters'!$N$22,0,($I286-$L286)))</f>
        <v>0</v>
      </c>
      <c r="O286" s="394"/>
      <c r="P286" s="395"/>
      <c r="Q286" s="316">
        <f t="shared" si="25"/>
        <v>0</v>
      </c>
      <c r="R286" s="87">
        <f t="shared" si="26"/>
        <v>0</v>
      </c>
      <c r="S286" s="87">
        <f>IF('Checklist Parameters'!$N$60&lt;0.2,0.2,'Checklist Parameters'!$N$60)</f>
        <v>0.7</v>
      </c>
      <c r="T286" s="88">
        <f>IF($O286="",IF('Checklist District ID'!$C$43="Y",MAX($R286:$S286)*$I286,SUM($R286:$S286)*$I286),IF(O286&gt;0,Q286*S286))</f>
        <v>0</v>
      </c>
      <c r="U286" s="88">
        <f>IF(Q286&gt;0,((I286-T286)*'Formula Matrix'!$E$41),0)</f>
        <v>0</v>
      </c>
      <c r="V286" s="88">
        <f t="shared" si="27"/>
        <v>0</v>
      </c>
      <c r="W286" s="88">
        <f>IF(V286&gt;0,(V286*'Checklist Parameters'!$N$35),0)</f>
        <v>0</v>
      </c>
      <c r="X286" s="85">
        <f t="shared" si="28"/>
        <v>0</v>
      </c>
      <c r="Y286" s="85">
        <f>IF('Checklist Parameters'!$N$102&lt;&gt;"",(I286/43560)*'Checklist Parameters'!$N$102,"N/A")</f>
        <v>0</v>
      </c>
      <c r="Z286" s="85" t="str">
        <f>IF('Checklist Parameters'!$N$58&lt;&gt;"",((I286*'Checklist Parameters'!$N$58)*'Checklist Parameters'!$N$35)/1000,"N/A")</f>
        <v>N/A</v>
      </c>
      <c r="AA286" s="85">
        <f>IF('Checklist Parameters'!$N$101&lt;&gt;"",IFERROR(I286/'Checklist Parameters'!$N$101,0),"N/A")</f>
        <v>0</v>
      </c>
      <c r="AB286" s="85" t="str">
        <f>IF('Checklist Parameters'!$N$43&lt;&gt;"",(I286*'Checklist Parameters'!$N$43)/1000,"N/A")</f>
        <v>N/A</v>
      </c>
      <c r="AC286" s="85">
        <f>IF('Checklist Parameters'!$N$16="",$X286,IF(AND('Checklist Parameters'!$N$16&lt;$X286,'Checklist Parameters'!$N$16&gt;=3),'Checklist Parameters'!$N$16,IF(AND('Checklist Parameters'!$N$16&lt;$X286,'Checklist Parameters'!$N$16&lt;3),0,$X286)))</f>
        <v>0</v>
      </c>
      <c r="AD286" s="85" t="str">
        <f>IF(AND(I286&lt;'Checklist Parameters'!$N$22,$I286&lt;&gt;0),"Y","")</f>
        <v/>
      </c>
      <c r="AE286" s="85" t="str">
        <f>IF($AD286="Y",0,IF('Checklist Parameters'!$N$25="","&lt;no limit&gt;",ROUNDDOWN((($I286-'Checklist Parameters'!$N$24)/'Checklist Parameters'!$N$25)+1,0)))</f>
        <v>&lt;no limit&gt;</v>
      </c>
      <c r="AF286" s="174">
        <f t="shared" si="29"/>
        <v>0</v>
      </c>
      <c r="AG286" s="85">
        <f t="shared" si="24"/>
        <v>0</v>
      </c>
      <c r="AH286" s="5"/>
      <c r="AI286" s="5"/>
      <c r="AJ286" s="5"/>
      <c r="AK286" s="5"/>
      <c r="AL286" s="5"/>
      <c r="AM286" s="5"/>
      <c r="AN286" s="5"/>
      <c r="AO286" s="5"/>
      <c r="AP286" s="5"/>
      <c r="AQ286" s="5"/>
      <c r="AR286" s="5"/>
      <c r="AS286" s="5"/>
    </row>
    <row r="287" spans="1:45" s="2" customFormat="1" ht="15">
      <c r="A287" s="391"/>
      <c r="B287" s="392"/>
      <c r="C287" s="393"/>
      <c r="D287" s="393"/>
      <c r="E287" s="393"/>
      <c r="F287" s="393"/>
      <c r="G287" s="393"/>
      <c r="H287" s="394"/>
      <c r="I287" s="394"/>
      <c r="J287" s="394"/>
      <c r="K287" s="394"/>
      <c r="L287" s="394"/>
      <c r="M287" s="394"/>
      <c r="N287" s="313">
        <f>IF(IF(I287&lt;'Checklist Parameters'!$N$22,0,($I287-$L287))&lt;0,0,IF(I287&lt;'Checklist Parameters'!$N$22,0,($I287-$L287)))</f>
        <v>0</v>
      </c>
      <c r="O287" s="394"/>
      <c r="P287" s="395"/>
      <c r="Q287" s="316">
        <f t="shared" si="25"/>
        <v>0</v>
      </c>
      <c r="R287" s="87">
        <f t="shared" si="26"/>
        <v>0</v>
      </c>
      <c r="S287" s="87">
        <f>IF('Checklist Parameters'!$N$60&lt;0.2,0.2,'Checklist Parameters'!$N$60)</f>
        <v>0.7</v>
      </c>
      <c r="T287" s="88">
        <f>IF($O287="",IF('Checklist District ID'!$C$43="Y",MAX($R287:$S287)*$I287,SUM($R287:$S287)*$I287),IF(O287&gt;0,Q287*S287))</f>
        <v>0</v>
      </c>
      <c r="U287" s="88">
        <f>IF(Q287&gt;0,((I287-T287)*'Formula Matrix'!$E$41),0)</f>
        <v>0</v>
      </c>
      <c r="V287" s="88">
        <f t="shared" si="27"/>
        <v>0</v>
      </c>
      <c r="W287" s="88">
        <f>IF(V287&gt;0,(V287*'Checklist Parameters'!$N$35),0)</f>
        <v>0</v>
      </c>
      <c r="X287" s="85">
        <f t="shared" si="28"/>
        <v>0</v>
      </c>
      <c r="Y287" s="85">
        <f>IF('Checklist Parameters'!$N$102&lt;&gt;"",(I287/43560)*'Checklist Parameters'!$N$102,"N/A")</f>
        <v>0</v>
      </c>
      <c r="Z287" s="85" t="str">
        <f>IF('Checklist Parameters'!$N$58&lt;&gt;"",((I287*'Checklist Parameters'!$N$58)*'Checklist Parameters'!$N$35)/1000,"N/A")</f>
        <v>N/A</v>
      </c>
      <c r="AA287" s="85">
        <f>IF('Checklist Parameters'!$N$101&lt;&gt;"",IFERROR(I287/'Checklist Parameters'!$N$101,0),"N/A")</f>
        <v>0</v>
      </c>
      <c r="AB287" s="85" t="str">
        <f>IF('Checklist Parameters'!$N$43&lt;&gt;"",(I287*'Checklist Parameters'!$N$43)/1000,"N/A")</f>
        <v>N/A</v>
      </c>
      <c r="AC287" s="85">
        <f>IF('Checklist Parameters'!$N$16="",$X287,IF(AND('Checklist Parameters'!$N$16&lt;$X287,'Checklist Parameters'!$N$16&gt;=3),'Checklist Parameters'!$N$16,IF(AND('Checklist Parameters'!$N$16&lt;$X287,'Checklist Parameters'!$N$16&lt;3),0,$X287)))</f>
        <v>0</v>
      </c>
      <c r="AD287" s="85" t="str">
        <f>IF(AND(I287&lt;'Checklist Parameters'!$N$22,$I287&lt;&gt;0),"Y","")</f>
        <v/>
      </c>
      <c r="AE287" s="85" t="str">
        <f>IF($AD287="Y",0,IF('Checklist Parameters'!$N$25="","&lt;no limit&gt;",ROUNDDOWN((($I287-'Checklist Parameters'!$N$24)/'Checklist Parameters'!$N$25)+1,0)))</f>
        <v>&lt;no limit&gt;</v>
      </c>
      <c r="AF287" s="174">
        <f t="shared" si="29"/>
        <v>0</v>
      </c>
      <c r="AG287" s="85">
        <f t="shared" si="24"/>
        <v>0</v>
      </c>
      <c r="AH287" s="5"/>
      <c r="AI287" s="5"/>
      <c r="AJ287" s="5"/>
      <c r="AK287" s="5"/>
      <c r="AL287" s="5"/>
      <c r="AM287" s="5"/>
      <c r="AN287" s="5"/>
      <c r="AO287" s="5"/>
      <c r="AP287" s="5"/>
      <c r="AQ287" s="5"/>
      <c r="AR287" s="5"/>
      <c r="AS287" s="5"/>
    </row>
    <row r="288" spans="1:45" s="2" customFormat="1" ht="15">
      <c r="A288" s="391"/>
      <c r="B288" s="392"/>
      <c r="C288" s="393"/>
      <c r="D288" s="393"/>
      <c r="E288" s="393"/>
      <c r="F288" s="393"/>
      <c r="G288" s="393"/>
      <c r="H288" s="394"/>
      <c r="I288" s="394"/>
      <c r="J288" s="394"/>
      <c r="K288" s="394"/>
      <c r="L288" s="394"/>
      <c r="M288" s="394"/>
      <c r="N288" s="313">
        <f>IF(IF(I288&lt;'Checklist Parameters'!$N$22,0,($I288-$L288))&lt;0,0,IF(I288&lt;'Checklist Parameters'!$N$22,0,($I288-$L288)))</f>
        <v>0</v>
      </c>
      <c r="O288" s="394"/>
      <c r="P288" s="395"/>
      <c r="Q288" s="316">
        <f t="shared" si="25"/>
        <v>0</v>
      </c>
      <c r="R288" s="87">
        <f t="shared" si="26"/>
        <v>0</v>
      </c>
      <c r="S288" s="87">
        <f>IF('Checklist Parameters'!$N$60&lt;0.2,0.2,'Checklist Parameters'!$N$60)</f>
        <v>0.7</v>
      </c>
      <c r="T288" s="88">
        <f>IF($O288="",IF('Checklist District ID'!$C$43="Y",MAX($R288:$S288)*$I288,SUM($R288:$S288)*$I288),IF(O288&gt;0,Q288*S288))</f>
        <v>0</v>
      </c>
      <c r="U288" s="88">
        <f>IF(Q288&gt;0,((I288-T288)*'Formula Matrix'!$E$41),0)</f>
        <v>0</v>
      </c>
      <c r="V288" s="88">
        <f t="shared" si="27"/>
        <v>0</v>
      </c>
      <c r="W288" s="88">
        <f>IF(V288&gt;0,(V288*'Checklist Parameters'!$N$35),0)</f>
        <v>0</v>
      </c>
      <c r="X288" s="85">
        <f t="shared" si="28"/>
        <v>0</v>
      </c>
      <c r="Y288" s="85">
        <f>IF('Checklist Parameters'!$N$102&lt;&gt;"",(I288/43560)*'Checklist Parameters'!$N$102,"N/A")</f>
        <v>0</v>
      </c>
      <c r="Z288" s="85" t="str">
        <f>IF('Checklist Parameters'!$N$58&lt;&gt;"",((I288*'Checklist Parameters'!$N$58)*'Checklist Parameters'!$N$35)/1000,"N/A")</f>
        <v>N/A</v>
      </c>
      <c r="AA288" s="85">
        <f>IF('Checklist Parameters'!$N$101&lt;&gt;"",IFERROR(I288/'Checklist Parameters'!$N$101,0),"N/A")</f>
        <v>0</v>
      </c>
      <c r="AB288" s="85" t="str">
        <f>IF('Checklist Parameters'!$N$43&lt;&gt;"",(I288*'Checklist Parameters'!$N$43)/1000,"N/A")</f>
        <v>N/A</v>
      </c>
      <c r="AC288" s="85">
        <f>IF('Checklist Parameters'!$N$16="",$X288,IF(AND('Checklist Parameters'!$N$16&lt;$X288,'Checklist Parameters'!$N$16&gt;=3),'Checklist Parameters'!$N$16,IF(AND('Checklist Parameters'!$N$16&lt;$X288,'Checklist Parameters'!$N$16&lt;3),0,$X288)))</f>
        <v>0</v>
      </c>
      <c r="AD288" s="85" t="str">
        <f>IF(AND(I288&lt;'Checklist Parameters'!$N$22,$I288&lt;&gt;0),"Y","")</f>
        <v/>
      </c>
      <c r="AE288" s="85" t="str">
        <f>IF($AD288="Y",0,IF('Checklist Parameters'!$N$25="","&lt;no limit&gt;",ROUNDDOWN((($I288-'Checklist Parameters'!$N$24)/'Checklist Parameters'!$N$25)+1,0)))</f>
        <v>&lt;no limit&gt;</v>
      </c>
      <c r="AF288" s="174">
        <f t="shared" si="29"/>
        <v>0</v>
      </c>
      <c r="AG288" s="85">
        <f t="shared" si="24"/>
        <v>0</v>
      </c>
      <c r="AH288" s="5"/>
      <c r="AI288" s="5"/>
      <c r="AJ288" s="5"/>
      <c r="AK288" s="5"/>
      <c r="AL288" s="5"/>
      <c r="AM288" s="5"/>
      <c r="AN288" s="5"/>
      <c r="AO288" s="5"/>
      <c r="AP288" s="5"/>
      <c r="AQ288" s="5"/>
      <c r="AR288" s="5"/>
      <c r="AS288" s="5"/>
    </row>
    <row r="289" spans="1:45" s="2" customFormat="1" ht="15">
      <c r="A289" s="391"/>
      <c r="B289" s="392"/>
      <c r="C289" s="393"/>
      <c r="D289" s="393"/>
      <c r="E289" s="393"/>
      <c r="F289" s="393"/>
      <c r="G289" s="393"/>
      <c r="H289" s="394"/>
      <c r="I289" s="394"/>
      <c r="J289" s="394"/>
      <c r="K289" s="394"/>
      <c r="L289" s="394"/>
      <c r="M289" s="394"/>
      <c r="N289" s="313">
        <f>IF(IF(I289&lt;'Checklist Parameters'!$N$22,0,($I289-$L289))&lt;0,0,IF(I289&lt;'Checklist Parameters'!$N$22,0,($I289-$L289)))</f>
        <v>0</v>
      </c>
      <c r="O289" s="394"/>
      <c r="P289" s="395"/>
      <c r="Q289" s="316">
        <f t="shared" si="25"/>
        <v>0</v>
      </c>
      <c r="R289" s="87">
        <f t="shared" si="26"/>
        <v>0</v>
      </c>
      <c r="S289" s="87">
        <f>IF('Checklist Parameters'!$N$60&lt;0.2,0.2,'Checklist Parameters'!$N$60)</f>
        <v>0.7</v>
      </c>
      <c r="T289" s="88">
        <f>IF($O289="",IF('Checklist District ID'!$C$43="Y",MAX($R289:$S289)*$I289,SUM($R289:$S289)*$I289),IF(O289&gt;0,Q289*S289))</f>
        <v>0</v>
      </c>
      <c r="U289" s="88">
        <f>IF(Q289&gt;0,((I289-T289)*'Formula Matrix'!$E$41),0)</f>
        <v>0</v>
      </c>
      <c r="V289" s="88">
        <f t="shared" si="27"/>
        <v>0</v>
      </c>
      <c r="W289" s="88">
        <f>IF(V289&gt;0,(V289*'Checklist Parameters'!$N$35),0)</f>
        <v>0</v>
      </c>
      <c r="X289" s="85">
        <f t="shared" si="28"/>
        <v>0</v>
      </c>
      <c r="Y289" s="85">
        <f>IF('Checklist Parameters'!$N$102&lt;&gt;"",(I289/43560)*'Checklist Parameters'!$N$102,"N/A")</f>
        <v>0</v>
      </c>
      <c r="Z289" s="85" t="str">
        <f>IF('Checklist Parameters'!$N$58&lt;&gt;"",((I289*'Checklist Parameters'!$N$58)*'Checklist Parameters'!$N$35)/1000,"N/A")</f>
        <v>N/A</v>
      </c>
      <c r="AA289" s="85">
        <f>IF('Checklist Parameters'!$N$101&lt;&gt;"",IFERROR(I289/'Checklist Parameters'!$N$101,0),"N/A")</f>
        <v>0</v>
      </c>
      <c r="AB289" s="85" t="str">
        <f>IF('Checklist Parameters'!$N$43&lt;&gt;"",(I289*'Checklist Parameters'!$N$43)/1000,"N/A")</f>
        <v>N/A</v>
      </c>
      <c r="AC289" s="85">
        <f>IF('Checklist Parameters'!$N$16="",$X289,IF(AND('Checklist Parameters'!$N$16&lt;$X289,'Checklist Parameters'!$N$16&gt;=3),'Checklist Parameters'!$N$16,IF(AND('Checklist Parameters'!$N$16&lt;$X289,'Checklist Parameters'!$N$16&lt;3),0,$X289)))</f>
        <v>0</v>
      </c>
      <c r="AD289" s="85" t="str">
        <f>IF(AND(I289&lt;'Checklist Parameters'!$N$22,$I289&lt;&gt;0),"Y","")</f>
        <v/>
      </c>
      <c r="AE289" s="85" t="str">
        <f>IF($AD289="Y",0,IF('Checklist Parameters'!$N$25="","&lt;no limit&gt;",ROUNDDOWN((($I289-'Checklist Parameters'!$N$24)/'Checklist Parameters'!$N$25)+1,0)))</f>
        <v>&lt;no limit&gt;</v>
      </c>
      <c r="AF289" s="174">
        <f t="shared" si="29"/>
        <v>0</v>
      </c>
      <c r="AG289" s="85">
        <f t="shared" si="24"/>
        <v>0</v>
      </c>
      <c r="AH289" s="5"/>
      <c r="AI289" s="5"/>
      <c r="AJ289" s="5"/>
      <c r="AK289" s="5"/>
      <c r="AL289" s="5"/>
      <c r="AM289" s="5"/>
      <c r="AN289" s="5"/>
      <c r="AO289" s="5"/>
      <c r="AP289" s="5"/>
      <c r="AQ289" s="5"/>
      <c r="AR289" s="5"/>
      <c r="AS289" s="5"/>
    </row>
    <row r="290" spans="1:45" s="2" customFormat="1" ht="15">
      <c r="A290" s="391"/>
      <c r="B290" s="392"/>
      <c r="C290" s="393"/>
      <c r="D290" s="393"/>
      <c r="E290" s="393"/>
      <c r="F290" s="393"/>
      <c r="G290" s="393"/>
      <c r="H290" s="394"/>
      <c r="I290" s="394"/>
      <c r="J290" s="394"/>
      <c r="K290" s="394"/>
      <c r="L290" s="394"/>
      <c r="M290" s="394"/>
      <c r="N290" s="313">
        <f>IF(IF(I290&lt;'Checklist Parameters'!$N$22,0,($I290-$L290))&lt;0,0,IF(I290&lt;'Checklist Parameters'!$N$22,0,($I290-$L290)))</f>
        <v>0</v>
      </c>
      <c r="O290" s="394"/>
      <c r="P290" s="395"/>
      <c r="Q290" s="316">
        <f t="shared" si="25"/>
        <v>0</v>
      </c>
      <c r="R290" s="87">
        <f t="shared" si="26"/>
        <v>0</v>
      </c>
      <c r="S290" s="87">
        <f>IF('Checklist Parameters'!$N$60&lt;0.2,0.2,'Checklist Parameters'!$N$60)</f>
        <v>0.7</v>
      </c>
      <c r="T290" s="88">
        <f>IF($O290="",IF('Checklist District ID'!$C$43="Y",MAX($R290:$S290)*$I290,SUM($R290:$S290)*$I290),IF(O290&gt;0,Q290*S290))</f>
        <v>0</v>
      </c>
      <c r="U290" s="88">
        <f>IF(Q290&gt;0,((I290-T290)*'Formula Matrix'!$E$41),0)</f>
        <v>0</v>
      </c>
      <c r="V290" s="88">
        <f t="shared" si="27"/>
        <v>0</v>
      </c>
      <c r="W290" s="88">
        <f>IF(V290&gt;0,(V290*'Checklist Parameters'!$N$35),0)</f>
        <v>0</v>
      </c>
      <c r="X290" s="85">
        <f t="shared" si="28"/>
        <v>0</v>
      </c>
      <c r="Y290" s="85">
        <f>IF('Checklist Parameters'!$N$102&lt;&gt;"",(I290/43560)*'Checklist Parameters'!$N$102,"N/A")</f>
        <v>0</v>
      </c>
      <c r="Z290" s="85" t="str">
        <f>IF('Checklist Parameters'!$N$58&lt;&gt;"",((I290*'Checklist Parameters'!$N$58)*'Checklist Parameters'!$N$35)/1000,"N/A")</f>
        <v>N/A</v>
      </c>
      <c r="AA290" s="85">
        <f>IF('Checklist Parameters'!$N$101&lt;&gt;"",IFERROR(I290/'Checklist Parameters'!$N$101,0),"N/A")</f>
        <v>0</v>
      </c>
      <c r="AB290" s="85" t="str">
        <f>IF('Checklist Parameters'!$N$43&lt;&gt;"",(I290*'Checklist Parameters'!$N$43)/1000,"N/A")</f>
        <v>N/A</v>
      </c>
      <c r="AC290" s="85">
        <f>IF('Checklist Parameters'!$N$16="",$X290,IF(AND('Checklist Parameters'!$N$16&lt;$X290,'Checklist Parameters'!$N$16&gt;=3),'Checklist Parameters'!$N$16,IF(AND('Checklist Parameters'!$N$16&lt;$X290,'Checklist Parameters'!$N$16&lt;3),0,$X290)))</f>
        <v>0</v>
      </c>
      <c r="AD290" s="85" t="str">
        <f>IF(AND(I290&lt;'Checklist Parameters'!$N$22,$I290&lt;&gt;0),"Y","")</f>
        <v/>
      </c>
      <c r="AE290" s="85" t="str">
        <f>IF($AD290="Y",0,IF('Checklist Parameters'!$N$25="","&lt;no limit&gt;",ROUNDDOWN((($I290-'Checklist Parameters'!$N$24)/'Checklist Parameters'!$N$25)+1,0)))</f>
        <v>&lt;no limit&gt;</v>
      </c>
      <c r="AF290" s="174">
        <f t="shared" si="29"/>
        <v>0</v>
      </c>
      <c r="AG290" s="85">
        <f t="shared" si="24"/>
        <v>0</v>
      </c>
      <c r="AH290" s="5"/>
      <c r="AI290" s="5"/>
      <c r="AJ290" s="5"/>
      <c r="AK290" s="5"/>
      <c r="AL290" s="5"/>
      <c r="AM290" s="5"/>
      <c r="AN290" s="5"/>
      <c r="AO290" s="5"/>
      <c r="AP290" s="5"/>
      <c r="AQ290" s="5"/>
      <c r="AR290" s="5"/>
      <c r="AS290" s="5"/>
    </row>
    <row r="291" spans="1:45" s="2" customFormat="1" ht="15">
      <c r="A291" s="391"/>
      <c r="B291" s="392"/>
      <c r="C291" s="393"/>
      <c r="D291" s="393"/>
      <c r="E291" s="393"/>
      <c r="F291" s="393"/>
      <c r="G291" s="393"/>
      <c r="H291" s="394"/>
      <c r="I291" s="394"/>
      <c r="J291" s="394"/>
      <c r="K291" s="394"/>
      <c r="L291" s="394"/>
      <c r="M291" s="394"/>
      <c r="N291" s="313">
        <f>IF(IF(I291&lt;'Checklist Parameters'!$N$22,0,($I291-$L291))&lt;0,0,IF(I291&lt;'Checklist Parameters'!$N$22,0,($I291-$L291)))</f>
        <v>0</v>
      </c>
      <c r="O291" s="394"/>
      <c r="P291" s="395"/>
      <c r="Q291" s="316">
        <f t="shared" si="25"/>
        <v>0</v>
      </c>
      <c r="R291" s="87">
        <f t="shared" si="26"/>
        <v>0</v>
      </c>
      <c r="S291" s="87">
        <f>IF('Checklist Parameters'!$N$60&lt;0.2,0.2,'Checklist Parameters'!$N$60)</f>
        <v>0.7</v>
      </c>
      <c r="T291" s="88">
        <f>IF($O291="",IF('Checklist District ID'!$C$43="Y",MAX($R291:$S291)*$I291,SUM($R291:$S291)*$I291),IF(O291&gt;0,Q291*S291))</f>
        <v>0</v>
      </c>
      <c r="U291" s="88">
        <f>IF(Q291&gt;0,((I291-T291)*'Formula Matrix'!$E$41),0)</f>
        <v>0</v>
      </c>
      <c r="V291" s="88">
        <f t="shared" si="27"/>
        <v>0</v>
      </c>
      <c r="W291" s="88">
        <f>IF(V291&gt;0,(V291*'Checklist Parameters'!$N$35),0)</f>
        <v>0</v>
      </c>
      <c r="X291" s="85">
        <f t="shared" si="28"/>
        <v>0</v>
      </c>
      <c r="Y291" s="85">
        <f>IF('Checklist Parameters'!$N$102&lt;&gt;"",(I291/43560)*'Checklist Parameters'!$N$102,"N/A")</f>
        <v>0</v>
      </c>
      <c r="Z291" s="85" t="str">
        <f>IF('Checklist Parameters'!$N$58&lt;&gt;"",((I291*'Checklist Parameters'!$N$58)*'Checklist Parameters'!$N$35)/1000,"N/A")</f>
        <v>N/A</v>
      </c>
      <c r="AA291" s="85">
        <f>IF('Checklist Parameters'!$N$101&lt;&gt;"",IFERROR(I291/'Checklist Parameters'!$N$101,0),"N/A")</f>
        <v>0</v>
      </c>
      <c r="AB291" s="85" t="str">
        <f>IF('Checklist Parameters'!$N$43&lt;&gt;"",(I291*'Checklist Parameters'!$N$43)/1000,"N/A")</f>
        <v>N/A</v>
      </c>
      <c r="AC291" s="85">
        <f>IF('Checklist Parameters'!$N$16="",$X291,IF(AND('Checklist Parameters'!$N$16&lt;$X291,'Checklist Parameters'!$N$16&gt;=3),'Checklist Parameters'!$N$16,IF(AND('Checklist Parameters'!$N$16&lt;$X291,'Checklist Parameters'!$N$16&lt;3),0,$X291)))</f>
        <v>0</v>
      </c>
      <c r="AD291" s="85" t="str">
        <f>IF(AND(I291&lt;'Checklist Parameters'!$N$22,$I291&lt;&gt;0),"Y","")</f>
        <v/>
      </c>
      <c r="AE291" s="85" t="str">
        <f>IF($AD291="Y",0,IF('Checklist Parameters'!$N$25="","&lt;no limit&gt;",ROUNDDOWN((($I291-'Checklist Parameters'!$N$24)/'Checklist Parameters'!$N$25)+1,0)))</f>
        <v>&lt;no limit&gt;</v>
      </c>
      <c r="AF291" s="174">
        <f t="shared" si="29"/>
        <v>0</v>
      </c>
      <c r="AG291" s="85">
        <f t="shared" si="24"/>
        <v>0</v>
      </c>
      <c r="AH291" s="5"/>
      <c r="AI291" s="5"/>
      <c r="AJ291" s="5"/>
      <c r="AK291" s="5"/>
      <c r="AL291" s="5"/>
      <c r="AM291" s="5"/>
      <c r="AN291" s="5"/>
      <c r="AO291" s="5"/>
      <c r="AP291" s="5"/>
      <c r="AQ291" s="5"/>
      <c r="AR291" s="5"/>
      <c r="AS291" s="5"/>
    </row>
    <row r="292" spans="1:45" s="2" customFormat="1" ht="15">
      <c r="A292" s="391"/>
      <c r="B292" s="392"/>
      <c r="C292" s="393"/>
      <c r="D292" s="393"/>
      <c r="E292" s="393"/>
      <c r="F292" s="393"/>
      <c r="G292" s="393"/>
      <c r="H292" s="394"/>
      <c r="I292" s="394"/>
      <c r="J292" s="394"/>
      <c r="K292" s="394"/>
      <c r="L292" s="394"/>
      <c r="M292" s="394"/>
      <c r="N292" s="313">
        <f>IF(IF(I292&lt;'Checklist Parameters'!$N$22,0,($I292-$L292))&lt;0,0,IF(I292&lt;'Checklist Parameters'!$N$22,0,($I292-$L292)))</f>
        <v>0</v>
      </c>
      <c r="O292" s="394"/>
      <c r="P292" s="395"/>
      <c r="Q292" s="316">
        <f t="shared" si="25"/>
        <v>0</v>
      </c>
      <c r="R292" s="87">
        <f t="shared" si="26"/>
        <v>0</v>
      </c>
      <c r="S292" s="87">
        <f>IF('Checklist Parameters'!$N$60&lt;0.2,0.2,'Checklist Parameters'!$N$60)</f>
        <v>0.7</v>
      </c>
      <c r="T292" s="88">
        <f>IF($O292="",IF('Checklist District ID'!$C$43="Y",MAX($R292:$S292)*$I292,SUM($R292:$S292)*$I292),IF(O292&gt;0,Q292*S292))</f>
        <v>0</v>
      </c>
      <c r="U292" s="88">
        <f>IF(Q292&gt;0,((I292-T292)*'Formula Matrix'!$E$41),0)</f>
        <v>0</v>
      </c>
      <c r="V292" s="88">
        <f t="shared" si="27"/>
        <v>0</v>
      </c>
      <c r="W292" s="88">
        <f>IF(V292&gt;0,(V292*'Checklist Parameters'!$N$35),0)</f>
        <v>0</v>
      </c>
      <c r="X292" s="85">
        <f t="shared" si="28"/>
        <v>0</v>
      </c>
      <c r="Y292" s="85">
        <f>IF('Checklist Parameters'!$N$102&lt;&gt;"",(I292/43560)*'Checklist Parameters'!$N$102,"N/A")</f>
        <v>0</v>
      </c>
      <c r="Z292" s="85" t="str">
        <f>IF('Checklist Parameters'!$N$58&lt;&gt;"",((I292*'Checklist Parameters'!$N$58)*'Checklist Parameters'!$N$35)/1000,"N/A")</f>
        <v>N/A</v>
      </c>
      <c r="AA292" s="85">
        <f>IF('Checklist Parameters'!$N$101&lt;&gt;"",IFERROR(I292/'Checklist Parameters'!$N$101,0),"N/A")</f>
        <v>0</v>
      </c>
      <c r="AB292" s="85" t="str">
        <f>IF('Checklist Parameters'!$N$43&lt;&gt;"",(I292*'Checklist Parameters'!$N$43)/1000,"N/A")</f>
        <v>N/A</v>
      </c>
      <c r="AC292" s="85">
        <f>IF('Checklist Parameters'!$N$16="",$X292,IF(AND('Checklist Parameters'!$N$16&lt;$X292,'Checklist Parameters'!$N$16&gt;=3),'Checklist Parameters'!$N$16,IF(AND('Checklist Parameters'!$N$16&lt;$X292,'Checklist Parameters'!$N$16&lt;3),0,$X292)))</f>
        <v>0</v>
      </c>
      <c r="AD292" s="85" t="str">
        <f>IF(AND(I292&lt;'Checklist Parameters'!$N$22,$I292&lt;&gt;0),"Y","")</f>
        <v/>
      </c>
      <c r="AE292" s="85" t="str">
        <f>IF($AD292="Y",0,IF('Checklist Parameters'!$N$25="","&lt;no limit&gt;",ROUNDDOWN((($I292-'Checklist Parameters'!$N$24)/'Checklist Parameters'!$N$25)+1,0)))</f>
        <v>&lt;no limit&gt;</v>
      </c>
      <c r="AF292" s="174">
        <f t="shared" si="29"/>
        <v>0</v>
      </c>
      <c r="AG292" s="85">
        <f t="shared" si="24"/>
        <v>0</v>
      </c>
      <c r="AH292" s="5"/>
      <c r="AI292" s="5"/>
      <c r="AJ292" s="5"/>
      <c r="AK292" s="5"/>
      <c r="AL292" s="5"/>
      <c r="AM292" s="5"/>
      <c r="AN292" s="5"/>
      <c r="AO292" s="5"/>
      <c r="AP292" s="5"/>
      <c r="AQ292" s="5"/>
      <c r="AR292" s="5"/>
      <c r="AS292" s="5"/>
    </row>
    <row r="293" spans="1:45" s="2" customFormat="1" ht="15">
      <c r="A293" s="391"/>
      <c r="B293" s="392"/>
      <c r="C293" s="393"/>
      <c r="D293" s="393"/>
      <c r="E293" s="393"/>
      <c r="F293" s="393"/>
      <c r="G293" s="393"/>
      <c r="H293" s="394"/>
      <c r="I293" s="394"/>
      <c r="J293" s="394"/>
      <c r="K293" s="394"/>
      <c r="L293" s="394"/>
      <c r="M293" s="394"/>
      <c r="N293" s="313">
        <f>IF(IF(I293&lt;'Checklist Parameters'!$N$22,0,($I293-$L293))&lt;0,0,IF(I293&lt;'Checklist Parameters'!$N$22,0,($I293-$L293)))</f>
        <v>0</v>
      </c>
      <c r="O293" s="394"/>
      <c r="P293" s="395"/>
      <c r="Q293" s="316">
        <f t="shared" si="25"/>
        <v>0</v>
      </c>
      <c r="R293" s="87">
        <f t="shared" si="26"/>
        <v>0</v>
      </c>
      <c r="S293" s="87">
        <f>IF('Checklist Parameters'!$N$60&lt;0.2,0.2,'Checklist Parameters'!$N$60)</f>
        <v>0.7</v>
      </c>
      <c r="T293" s="88">
        <f>IF($O293="",IF('Checklist District ID'!$C$43="Y",MAX($R293:$S293)*$I293,SUM($R293:$S293)*$I293),IF(O293&gt;0,Q293*S293))</f>
        <v>0</v>
      </c>
      <c r="U293" s="88">
        <f>IF(Q293&gt;0,((I293-T293)*'Formula Matrix'!$E$41),0)</f>
        <v>0</v>
      </c>
      <c r="V293" s="88">
        <f t="shared" si="27"/>
        <v>0</v>
      </c>
      <c r="W293" s="88">
        <f>IF(V293&gt;0,(V293*'Checklist Parameters'!$N$35),0)</f>
        <v>0</v>
      </c>
      <c r="X293" s="85">
        <f t="shared" si="28"/>
        <v>0</v>
      </c>
      <c r="Y293" s="85">
        <f>IF('Checklist Parameters'!$N$102&lt;&gt;"",(I293/43560)*'Checklist Parameters'!$N$102,"N/A")</f>
        <v>0</v>
      </c>
      <c r="Z293" s="85" t="str">
        <f>IF('Checklist Parameters'!$N$58&lt;&gt;"",((I293*'Checklist Parameters'!$N$58)*'Checklist Parameters'!$N$35)/1000,"N/A")</f>
        <v>N/A</v>
      </c>
      <c r="AA293" s="85">
        <f>IF('Checklist Parameters'!$N$101&lt;&gt;"",IFERROR(I293/'Checklist Parameters'!$N$101,0),"N/A")</f>
        <v>0</v>
      </c>
      <c r="AB293" s="85" t="str">
        <f>IF('Checklist Parameters'!$N$43&lt;&gt;"",(I293*'Checklist Parameters'!$N$43)/1000,"N/A")</f>
        <v>N/A</v>
      </c>
      <c r="AC293" s="85">
        <f>IF('Checklist Parameters'!$N$16="",$X293,IF(AND('Checklist Parameters'!$N$16&lt;$X293,'Checklist Parameters'!$N$16&gt;=3),'Checklist Parameters'!$N$16,IF(AND('Checklist Parameters'!$N$16&lt;$X293,'Checklist Parameters'!$N$16&lt;3),0,$X293)))</f>
        <v>0</v>
      </c>
      <c r="AD293" s="85" t="str">
        <f>IF(AND(I293&lt;'Checklist Parameters'!$N$22,$I293&lt;&gt;0),"Y","")</f>
        <v/>
      </c>
      <c r="AE293" s="85" t="str">
        <f>IF($AD293="Y",0,IF('Checklist Parameters'!$N$25="","&lt;no limit&gt;",ROUNDDOWN((($I293-'Checklist Parameters'!$N$24)/'Checklist Parameters'!$N$25)+1,0)))</f>
        <v>&lt;no limit&gt;</v>
      </c>
      <c r="AF293" s="174">
        <f t="shared" si="29"/>
        <v>0</v>
      </c>
      <c r="AG293" s="85">
        <f t="shared" si="24"/>
        <v>0</v>
      </c>
      <c r="AH293" s="5"/>
      <c r="AI293" s="5"/>
      <c r="AJ293" s="5"/>
      <c r="AK293" s="5"/>
      <c r="AL293" s="5"/>
      <c r="AM293" s="5"/>
      <c r="AN293" s="5"/>
      <c r="AO293" s="5"/>
      <c r="AP293" s="5"/>
      <c r="AQ293" s="5"/>
      <c r="AR293" s="5"/>
      <c r="AS293" s="5"/>
    </row>
    <row r="294" spans="1:45" s="2" customFormat="1" ht="15">
      <c r="A294" s="391"/>
      <c r="B294" s="392"/>
      <c r="C294" s="393"/>
      <c r="D294" s="393"/>
      <c r="E294" s="393"/>
      <c r="F294" s="393"/>
      <c r="G294" s="393"/>
      <c r="H294" s="394"/>
      <c r="I294" s="394"/>
      <c r="J294" s="394"/>
      <c r="K294" s="394"/>
      <c r="L294" s="394"/>
      <c r="M294" s="394"/>
      <c r="N294" s="313">
        <f>IF(IF(I294&lt;'Checklist Parameters'!$N$22,0,($I294-$L294))&lt;0,0,IF(I294&lt;'Checklist Parameters'!$N$22,0,($I294-$L294)))</f>
        <v>0</v>
      </c>
      <c r="O294" s="394"/>
      <c r="P294" s="395"/>
      <c r="Q294" s="316">
        <f t="shared" si="25"/>
        <v>0</v>
      </c>
      <c r="R294" s="87">
        <f t="shared" si="26"/>
        <v>0</v>
      </c>
      <c r="S294" s="87">
        <f>IF('Checklist Parameters'!$N$60&lt;0.2,0.2,'Checklist Parameters'!$N$60)</f>
        <v>0.7</v>
      </c>
      <c r="T294" s="88">
        <f>IF($O294="",IF('Checklist District ID'!$C$43="Y",MAX($R294:$S294)*$I294,SUM($R294:$S294)*$I294),IF(O294&gt;0,Q294*S294))</f>
        <v>0</v>
      </c>
      <c r="U294" s="88">
        <f>IF(Q294&gt;0,((I294-T294)*'Formula Matrix'!$E$41),0)</f>
        <v>0</v>
      </c>
      <c r="V294" s="88">
        <f t="shared" si="27"/>
        <v>0</v>
      </c>
      <c r="W294" s="88">
        <f>IF(V294&gt;0,(V294*'Checklist Parameters'!$N$35),0)</f>
        <v>0</v>
      </c>
      <c r="X294" s="85">
        <f t="shared" si="28"/>
        <v>0</v>
      </c>
      <c r="Y294" s="85">
        <f>IF('Checklist Parameters'!$N$102&lt;&gt;"",(I294/43560)*'Checklist Parameters'!$N$102,"N/A")</f>
        <v>0</v>
      </c>
      <c r="Z294" s="85" t="str">
        <f>IF('Checklist Parameters'!$N$58&lt;&gt;"",((I294*'Checklist Parameters'!$N$58)*'Checklist Parameters'!$N$35)/1000,"N/A")</f>
        <v>N/A</v>
      </c>
      <c r="AA294" s="85">
        <f>IF('Checklist Parameters'!$N$101&lt;&gt;"",IFERROR(I294/'Checklist Parameters'!$N$101,0),"N/A")</f>
        <v>0</v>
      </c>
      <c r="AB294" s="85" t="str">
        <f>IF('Checklist Parameters'!$N$43&lt;&gt;"",(I294*'Checklist Parameters'!$N$43)/1000,"N/A")</f>
        <v>N/A</v>
      </c>
      <c r="AC294" s="85">
        <f>IF('Checklist Parameters'!$N$16="",$X294,IF(AND('Checklist Parameters'!$N$16&lt;$X294,'Checklist Parameters'!$N$16&gt;=3),'Checklist Parameters'!$N$16,IF(AND('Checklist Parameters'!$N$16&lt;$X294,'Checklist Parameters'!$N$16&lt;3),0,$X294)))</f>
        <v>0</v>
      </c>
      <c r="AD294" s="85" t="str">
        <f>IF(AND(I294&lt;'Checklist Parameters'!$N$22,$I294&lt;&gt;0),"Y","")</f>
        <v/>
      </c>
      <c r="AE294" s="85" t="str">
        <f>IF($AD294="Y",0,IF('Checklist Parameters'!$N$25="","&lt;no limit&gt;",ROUNDDOWN((($I294-'Checklist Parameters'!$N$24)/'Checklist Parameters'!$N$25)+1,0)))</f>
        <v>&lt;no limit&gt;</v>
      </c>
      <c r="AF294" s="174">
        <f t="shared" si="29"/>
        <v>0</v>
      </c>
      <c r="AG294" s="85">
        <f t="shared" si="24"/>
        <v>0</v>
      </c>
      <c r="AH294" s="5"/>
      <c r="AI294" s="5"/>
      <c r="AJ294" s="5"/>
      <c r="AK294" s="5"/>
      <c r="AL294" s="5"/>
      <c r="AM294" s="5"/>
      <c r="AN294" s="5"/>
      <c r="AO294" s="5"/>
      <c r="AP294" s="5"/>
      <c r="AQ294" s="5"/>
      <c r="AR294" s="5"/>
      <c r="AS294" s="5"/>
    </row>
    <row r="295" spans="1:45" s="2" customFormat="1" ht="15">
      <c r="A295" s="391"/>
      <c r="B295" s="392"/>
      <c r="C295" s="393"/>
      <c r="D295" s="393"/>
      <c r="E295" s="393"/>
      <c r="F295" s="393"/>
      <c r="G295" s="393"/>
      <c r="H295" s="394"/>
      <c r="I295" s="394"/>
      <c r="J295" s="394"/>
      <c r="K295" s="394"/>
      <c r="L295" s="394"/>
      <c r="M295" s="394"/>
      <c r="N295" s="313">
        <f>IF(IF(I295&lt;'Checklist Parameters'!$N$22,0,($I295-$L295))&lt;0,0,IF(I295&lt;'Checklist Parameters'!$N$22,0,($I295-$L295)))</f>
        <v>0</v>
      </c>
      <c r="O295" s="394"/>
      <c r="P295" s="395"/>
      <c r="Q295" s="316">
        <f t="shared" si="25"/>
        <v>0</v>
      </c>
      <c r="R295" s="87">
        <f t="shared" si="26"/>
        <v>0</v>
      </c>
      <c r="S295" s="87">
        <f>IF('Checklist Parameters'!$N$60&lt;0.2,0.2,'Checklist Parameters'!$N$60)</f>
        <v>0.7</v>
      </c>
      <c r="T295" s="88">
        <f>IF($O295="",IF('Checklist District ID'!$C$43="Y",MAX($R295:$S295)*$I295,SUM($R295:$S295)*$I295),IF(O295&gt;0,Q295*S295))</f>
        <v>0</v>
      </c>
      <c r="U295" s="88">
        <f>IF(Q295&gt;0,((I295-T295)*'Formula Matrix'!$E$41),0)</f>
        <v>0</v>
      </c>
      <c r="V295" s="88">
        <f t="shared" si="27"/>
        <v>0</v>
      </c>
      <c r="W295" s="88">
        <f>IF(V295&gt;0,(V295*'Checklist Parameters'!$N$35),0)</f>
        <v>0</v>
      </c>
      <c r="X295" s="85">
        <f t="shared" si="28"/>
        <v>0</v>
      </c>
      <c r="Y295" s="85">
        <f>IF('Checklist Parameters'!$N$102&lt;&gt;"",(I295/43560)*'Checklist Parameters'!$N$102,"N/A")</f>
        <v>0</v>
      </c>
      <c r="Z295" s="85" t="str">
        <f>IF('Checklist Parameters'!$N$58&lt;&gt;"",((I295*'Checklist Parameters'!$N$58)*'Checklist Parameters'!$N$35)/1000,"N/A")</f>
        <v>N/A</v>
      </c>
      <c r="AA295" s="85">
        <f>IF('Checklist Parameters'!$N$101&lt;&gt;"",IFERROR(I295/'Checklist Parameters'!$N$101,0),"N/A")</f>
        <v>0</v>
      </c>
      <c r="AB295" s="85" t="str">
        <f>IF('Checklist Parameters'!$N$43&lt;&gt;"",(I295*'Checklist Parameters'!$N$43)/1000,"N/A")</f>
        <v>N/A</v>
      </c>
      <c r="AC295" s="85">
        <f>IF('Checklist Parameters'!$N$16="",$X295,IF(AND('Checklist Parameters'!$N$16&lt;$X295,'Checklist Parameters'!$N$16&gt;=3),'Checklist Parameters'!$N$16,IF(AND('Checklist Parameters'!$N$16&lt;$X295,'Checklist Parameters'!$N$16&lt;3),0,$X295)))</f>
        <v>0</v>
      </c>
      <c r="AD295" s="85" t="str">
        <f>IF(AND(I295&lt;'Checklist Parameters'!$N$22,$I295&lt;&gt;0),"Y","")</f>
        <v/>
      </c>
      <c r="AE295" s="85" t="str">
        <f>IF($AD295="Y",0,IF('Checklist Parameters'!$N$25="","&lt;no limit&gt;",ROUNDDOWN((($I295-'Checklist Parameters'!$N$24)/'Checklist Parameters'!$N$25)+1,0)))</f>
        <v>&lt;no limit&gt;</v>
      </c>
      <c r="AF295" s="174">
        <f t="shared" si="29"/>
        <v>0</v>
      </c>
      <c r="AG295" s="85">
        <f t="shared" si="24"/>
        <v>0</v>
      </c>
      <c r="AH295" s="5"/>
      <c r="AI295" s="5"/>
      <c r="AJ295" s="5"/>
      <c r="AK295" s="5"/>
      <c r="AL295" s="5"/>
      <c r="AM295" s="5"/>
      <c r="AN295" s="5"/>
      <c r="AO295" s="5"/>
      <c r="AP295" s="5"/>
      <c r="AQ295" s="5"/>
      <c r="AR295" s="5"/>
      <c r="AS295" s="5"/>
    </row>
    <row r="296" spans="1:45" s="2" customFormat="1" ht="15">
      <c r="A296" s="391"/>
      <c r="B296" s="392"/>
      <c r="C296" s="393"/>
      <c r="D296" s="393"/>
      <c r="E296" s="393"/>
      <c r="F296" s="393"/>
      <c r="G296" s="393"/>
      <c r="H296" s="394"/>
      <c r="I296" s="394"/>
      <c r="J296" s="394"/>
      <c r="K296" s="394"/>
      <c r="L296" s="394"/>
      <c r="M296" s="394"/>
      <c r="N296" s="313">
        <f>IF(IF(I296&lt;'Checklist Parameters'!$N$22,0,($I296-$L296))&lt;0,0,IF(I296&lt;'Checklist Parameters'!$N$22,0,($I296-$L296)))</f>
        <v>0</v>
      </c>
      <c r="O296" s="394"/>
      <c r="P296" s="395"/>
      <c r="Q296" s="316">
        <f t="shared" si="25"/>
        <v>0</v>
      </c>
      <c r="R296" s="87">
        <f t="shared" si="26"/>
        <v>0</v>
      </c>
      <c r="S296" s="87">
        <f>IF('Checklist Parameters'!$N$60&lt;0.2,0.2,'Checklist Parameters'!$N$60)</f>
        <v>0.7</v>
      </c>
      <c r="T296" s="88">
        <f>IF($O296="",IF('Checklist District ID'!$C$43="Y",MAX($R296:$S296)*$I296,SUM($R296:$S296)*$I296),IF(O296&gt;0,Q296*S296))</f>
        <v>0</v>
      </c>
      <c r="U296" s="88">
        <f>IF(Q296&gt;0,((I296-T296)*'Formula Matrix'!$E$41),0)</f>
        <v>0</v>
      </c>
      <c r="V296" s="88">
        <f t="shared" si="27"/>
        <v>0</v>
      </c>
      <c r="W296" s="88">
        <f>IF(V296&gt;0,(V296*'Checklist Parameters'!$N$35),0)</f>
        <v>0</v>
      </c>
      <c r="X296" s="85">
        <f t="shared" si="28"/>
        <v>0</v>
      </c>
      <c r="Y296" s="85">
        <f>IF('Checklist Parameters'!$N$102&lt;&gt;"",(I296/43560)*'Checklist Parameters'!$N$102,"N/A")</f>
        <v>0</v>
      </c>
      <c r="Z296" s="85" t="str">
        <f>IF('Checklist Parameters'!$N$58&lt;&gt;"",((I296*'Checklist Parameters'!$N$58)*'Checklist Parameters'!$N$35)/1000,"N/A")</f>
        <v>N/A</v>
      </c>
      <c r="AA296" s="85">
        <f>IF('Checklist Parameters'!$N$101&lt;&gt;"",IFERROR(I296/'Checklist Parameters'!$N$101,0),"N/A")</f>
        <v>0</v>
      </c>
      <c r="AB296" s="85" t="str">
        <f>IF('Checklist Parameters'!$N$43&lt;&gt;"",(I296*'Checklist Parameters'!$N$43)/1000,"N/A")</f>
        <v>N/A</v>
      </c>
      <c r="AC296" s="85">
        <f>IF('Checklist Parameters'!$N$16="",$X296,IF(AND('Checklist Parameters'!$N$16&lt;$X296,'Checklist Parameters'!$N$16&gt;=3),'Checklist Parameters'!$N$16,IF(AND('Checklist Parameters'!$N$16&lt;$X296,'Checklist Parameters'!$N$16&lt;3),0,$X296)))</f>
        <v>0</v>
      </c>
      <c r="AD296" s="85" t="str">
        <f>IF(AND(I296&lt;'Checklist Parameters'!$N$22,$I296&lt;&gt;0),"Y","")</f>
        <v/>
      </c>
      <c r="AE296" s="85" t="str">
        <f>IF($AD296="Y",0,IF('Checklist Parameters'!$N$25="","&lt;no limit&gt;",ROUNDDOWN((($I296-'Checklist Parameters'!$N$24)/'Checklist Parameters'!$N$25)+1,0)))</f>
        <v>&lt;no limit&gt;</v>
      </c>
      <c r="AF296" s="174">
        <f t="shared" si="29"/>
        <v>0</v>
      </c>
      <c r="AG296" s="85">
        <f t="shared" si="24"/>
        <v>0</v>
      </c>
      <c r="AH296" s="5"/>
      <c r="AI296" s="5"/>
      <c r="AJ296" s="5"/>
      <c r="AK296" s="5"/>
      <c r="AL296" s="5"/>
      <c r="AM296" s="5"/>
      <c r="AN296" s="5"/>
      <c r="AO296" s="5"/>
      <c r="AP296" s="5"/>
      <c r="AQ296" s="5"/>
      <c r="AR296" s="5"/>
      <c r="AS296" s="5"/>
    </row>
    <row r="297" spans="1:45" s="2" customFormat="1" ht="15">
      <c r="A297" s="391"/>
      <c r="B297" s="392"/>
      <c r="C297" s="393"/>
      <c r="D297" s="393"/>
      <c r="E297" s="393"/>
      <c r="F297" s="393"/>
      <c r="G297" s="393"/>
      <c r="H297" s="394"/>
      <c r="I297" s="394"/>
      <c r="J297" s="394"/>
      <c r="K297" s="394"/>
      <c r="L297" s="394"/>
      <c r="M297" s="394"/>
      <c r="N297" s="313">
        <f>IF(IF(I297&lt;'Checklist Parameters'!$N$22,0,($I297-$L297))&lt;0,0,IF(I297&lt;'Checklist Parameters'!$N$22,0,($I297-$L297)))</f>
        <v>0</v>
      </c>
      <c r="O297" s="394"/>
      <c r="P297" s="395"/>
      <c r="Q297" s="316">
        <f t="shared" si="25"/>
        <v>0</v>
      </c>
      <c r="R297" s="87">
        <f t="shared" si="26"/>
        <v>0</v>
      </c>
      <c r="S297" s="87">
        <f>IF('Checklist Parameters'!$N$60&lt;0.2,0.2,'Checklist Parameters'!$N$60)</f>
        <v>0.7</v>
      </c>
      <c r="T297" s="88">
        <f>IF($O297="",IF('Checklist District ID'!$C$43="Y",MAX($R297:$S297)*$I297,SUM($R297:$S297)*$I297),IF(O297&gt;0,Q297*S297))</f>
        <v>0</v>
      </c>
      <c r="U297" s="88">
        <f>IF(Q297&gt;0,((I297-T297)*'Formula Matrix'!$E$41),0)</f>
        <v>0</v>
      </c>
      <c r="V297" s="88">
        <f t="shared" si="27"/>
        <v>0</v>
      </c>
      <c r="W297" s="88">
        <f>IF(V297&gt;0,(V297*'Checklist Parameters'!$N$35),0)</f>
        <v>0</v>
      </c>
      <c r="X297" s="85">
        <f t="shared" si="28"/>
        <v>0</v>
      </c>
      <c r="Y297" s="85">
        <f>IF('Checklist Parameters'!$N$102&lt;&gt;"",(I297/43560)*'Checklist Parameters'!$N$102,"N/A")</f>
        <v>0</v>
      </c>
      <c r="Z297" s="85" t="str">
        <f>IF('Checklist Parameters'!$N$58&lt;&gt;"",((I297*'Checklist Parameters'!$N$58)*'Checklist Parameters'!$N$35)/1000,"N/A")</f>
        <v>N/A</v>
      </c>
      <c r="AA297" s="85">
        <f>IF('Checklist Parameters'!$N$101&lt;&gt;"",IFERROR(I297/'Checklist Parameters'!$N$101,0),"N/A")</f>
        <v>0</v>
      </c>
      <c r="AB297" s="85" t="str">
        <f>IF('Checklist Parameters'!$N$43&lt;&gt;"",(I297*'Checklist Parameters'!$N$43)/1000,"N/A")</f>
        <v>N/A</v>
      </c>
      <c r="AC297" s="85">
        <f>IF('Checklist Parameters'!$N$16="",$X297,IF(AND('Checklist Parameters'!$N$16&lt;$X297,'Checklist Parameters'!$N$16&gt;=3),'Checklist Parameters'!$N$16,IF(AND('Checklist Parameters'!$N$16&lt;$X297,'Checklist Parameters'!$N$16&lt;3),0,$X297)))</f>
        <v>0</v>
      </c>
      <c r="AD297" s="85" t="str">
        <f>IF(AND(I297&lt;'Checklist Parameters'!$N$22,$I297&lt;&gt;0),"Y","")</f>
        <v/>
      </c>
      <c r="AE297" s="85" t="str">
        <f>IF($AD297="Y",0,IF('Checklist Parameters'!$N$25="","&lt;no limit&gt;",ROUNDDOWN((($I297-'Checklist Parameters'!$N$24)/'Checklist Parameters'!$N$25)+1,0)))</f>
        <v>&lt;no limit&gt;</v>
      </c>
      <c r="AF297" s="174">
        <f t="shared" si="29"/>
        <v>0</v>
      </c>
      <c r="AG297" s="85">
        <f t="shared" si="24"/>
        <v>0</v>
      </c>
      <c r="AH297" s="5"/>
      <c r="AI297" s="5"/>
      <c r="AJ297" s="5"/>
      <c r="AK297" s="5"/>
      <c r="AL297" s="5"/>
      <c r="AM297" s="5"/>
      <c r="AN297" s="5"/>
      <c r="AO297" s="5"/>
      <c r="AP297" s="5"/>
      <c r="AQ297" s="5"/>
      <c r="AR297" s="5"/>
      <c r="AS297" s="5"/>
    </row>
    <row r="298" spans="1:45" s="2" customFormat="1" ht="15">
      <c r="A298" s="391"/>
      <c r="B298" s="392"/>
      <c r="C298" s="393"/>
      <c r="D298" s="393"/>
      <c r="E298" s="393"/>
      <c r="F298" s="393"/>
      <c r="G298" s="393"/>
      <c r="H298" s="394"/>
      <c r="I298" s="394"/>
      <c r="J298" s="394"/>
      <c r="K298" s="394"/>
      <c r="L298" s="394"/>
      <c r="M298" s="394"/>
      <c r="N298" s="313">
        <f>IF(IF(I298&lt;'Checklist Parameters'!$N$22,0,($I298-$L298))&lt;0,0,IF(I298&lt;'Checklist Parameters'!$N$22,0,($I298-$L298)))</f>
        <v>0</v>
      </c>
      <c r="O298" s="394"/>
      <c r="P298" s="395"/>
      <c r="Q298" s="316">
        <f t="shared" si="25"/>
        <v>0</v>
      </c>
      <c r="R298" s="87">
        <f t="shared" si="26"/>
        <v>0</v>
      </c>
      <c r="S298" s="87">
        <f>IF('Checklist Parameters'!$N$60&lt;0.2,0.2,'Checklist Parameters'!$N$60)</f>
        <v>0.7</v>
      </c>
      <c r="T298" s="88">
        <f>IF($O298="",IF('Checklist District ID'!$C$43="Y",MAX($R298:$S298)*$I298,SUM($R298:$S298)*$I298),IF(O298&gt;0,Q298*S298))</f>
        <v>0</v>
      </c>
      <c r="U298" s="88">
        <f>IF(Q298&gt;0,((I298-T298)*'Formula Matrix'!$E$41),0)</f>
        <v>0</v>
      </c>
      <c r="V298" s="88">
        <f t="shared" si="27"/>
        <v>0</v>
      </c>
      <c r="W298" s="88">
        <f>IF(V298&gt;0,(V298*'Checklist Parameters'!$N$35),0)</f>
        <v>0</v>
      </c>
      <c r="X298" s="85">
        <f t="shared" si="28"/>
        <v>0</v>
      </c>
      <c r="Y298" s="85">
        <f>IF('Checklist Parameters'!$N$102&lt;&gt;"",(I298/43560)*'Checklist Parameters'!$N$102,"N/A")</f>
        <v>0</v>
      </c>
      <c r="Z298" s="85" t="str">
        <f>IF('Checklist Parameters'!$N$58&lt;&gt;"",((I298*'Checklist Parameters'!$N$58)*'Checklist Parameters'!$N$35)/1000,"N/A")</f>
        <v>N/A</v>
      </c>
      <c r="AA298" s="85">
        <f>IF('Checklist Parameters'!$N$101&lt;&gt;"",IFERROR(I298/'Checklist Parameters'!$N$101,0),"N/A")</f>
        <v>0</v>
      </c>
      <c r="AB298" s="85" t="str">
        <f>IF('Checklist Parameters'!$N$43&lt;&gt;"",(I298*'Checklist Parameters'!$N$43)/1000,"N/A")</f>
        <v>N/A</v>
      </c>
      <c r="AC298" s="85">
        <f>IF('Checklist Parameters'!$N$16="",$X298,IF(AND('Checklist Parameters'!$N$16&lt;$X298,'Checklist Parameters'!$N$16&gt;=3),'Checklist Parameters'!$N$16,IF(AND('Checklist Parameters'!$N$16&lt;$X298,'Checklist Parameters'!$N$16&lt;3),0,$X298)))</f>
        <v>0</v>
      </c>
      <c r="AD298" s="85" t="str">
        <f>IF(AND(I298&lt;'Checklist Parameters'!$N$22,$I298&lt;&gt;0),"Y","")</f>
        <v/>
      </c>
      <c r="AE298" s="85" t="str">
        <f>IF($AD298="Y",0,IF('Checklist Parameters'!$N$25="","&lt;no limit&gt;",ROUNDDOWN((($I298-'Checklist Parameters'!$N$24)/'Checklist Parameters'!$N$25)+1,0)))</f>
        <v>&lt;no limit&gt;</v>
      </c>
      <c r="AF298" s="174">
        <f t="shared" si="29"/>
        <v>0</v>
      </c>
      <c r="AG298" s="85">
        <f t="shared" si="24"/>
        <v>0</v>
      </c>
      <c r="AH298" s="5"/>
      <c r="AI298" s="5"/>
      <c r="AJ298" s="5"/>
      <c r="AK298" s="5"/>
      <c r="AL298" s="5"/>
      <c r="AM298" s="5"/>
      <c r="AN298" s="5"/>
      <c r="AO298" s="5"/>
      <c r="AP298" s="5"/>
      <c r="AQ298" s="5"/>
      <c r="AR298" s="5"/>
      <c r="AS298" s="5"/>
    </row>
    <row r="299" spans="1:45" s="2" customFormat="1" ht="15">
      <c r="A299" s="391"/>
      <c r="B299" s="392"/>
      <c r="C299" s="393"/>
      <c r="D299" s="393"/>
      <c r="E299" s="393"/>
      <c r="F299" s="393"/>
      <c r="G299" s="393"/>
      <c r="H299" s="394"/>
      <c r="I299" s="394"/>
      <c r="J299" s="394"/>
      <c r="K299" s="394"/>
      <c r="L299" s="394"/>
      <c r="M299" s="394"/>
      <c r="N299" s="313">
        <f>IF(IF(I299&lt;'Checklist Parameters'!$N$22,0,($I299-$L299))&lt;0,0,IF(I299&lt;'Checklist Parameters'!$N$22,0,($I299-$L299)))</f>
        <v>0</v>
      </c>
      <c r="O299" s="394"/>
      <c r="P299" s="395"/>
      <c r="Q299" s="316">
        <f t="shared" si="25"/>
        <v>0</v>
      </c>
      <c r="R299" s="87">
        <f t="shared" si="26"/>
        <v>0</v>
      </c>
      <c r="S299" s="87">
        <f>IF('Checklist Parameters'!$N$60&lt;0.2,0.2,'Checklist Parameters'!$N$60)</f>
        <v>0.7</v>
      </c>
      <c r="T299" s="88">
        <f>IF($O299="",IF('Checklist District ID'!$C$43="Y",MAX($R299:$S299)*$I299,SUM($R299:$S299)*$I299),IF(O299&gt;0,Q299*S299))</f>
        <v>0</v>
      </c>
      <c r="U299" s="88">
        <f>IF(Q299&gt;0,((I299-T299)*'Formula Matrix'!$E$41),0)</f>
        <v>0</v>
      </c>
      <c r="V299" s="88">
        <f t="shared" si="27"/>
        <v>0</v>
      </c>
      <c r="W299" s="88">
        <f>IF(V299&gt;0,(V299*'Checklist Parameters'!$N$35),0)</f>
        <v>0</v>
      </c>
      <c r="X299" s="85">
        <f t="shared" si="28"/>
        <v>0</v>
      </c>
      <c r="Y299" s="85">
        <f>IF('Checklist Parameters'!$N$102&lt;&gt;"",(I299/43560)*'Checklist Parameters'!$N$102,"N/A")</f>
        <v>0</v>
      </c>
      <c r="Z299" s="85" t="str">
        <f>IF('Checklist Parameters'!$N$58&lt;&gt;"",((I299*'Checklist Parameters'!$N$58)*'Checklist Parameters'!$N$35)/1000,"N/A")</f>
        <v>N/A</v>
      </c>
      <c r="AA299" s="85">
        <f>IF('Checklist Parameters'!$N$101&lt;&gt;"",IFERROR(I299/'Checklist Parameters'!$N$101,0),"N/A")</f>
        <v>0</v>
      </c>
      <c r="AB299" s="85" t="str">
        <f>IF('Checklist Parameters'!$N$43&lt;&gt;"",(I299*'Checklist Parameters'!$N$43)/1000,"N/A")</f>
        <v>N/A</v>
      </c>
      <c r="AC299" s="85">
        <f>IF('Checklist Parameters'!$N$16="",$X299,IF(AND('Checklist Parameters'!$N$16&lt;$X299,'Checklist Parameters'!$N$16&gt;=3),'Checklist Parameters'!$N$16,IF(AND('Checklist Parameters'!$N$16&lt;$X299,'Checklist Parameters'!$N$16&lt;3),0,$X299)))</f>
        <v>0</v>
      </c>
      <c r="AD299" s="85" t="str">
        <f>IF(AND(I299&lt;'Checklist Parameters'!$N$22,$I299&lt;&gt;0),"Y","")</f>
        <v/>
      </c>
      <c r="AE299" s="85" t="str">
        <f>IF($AD299="Y",0,IF('Checklist Parameters'!$N$25="","&lt;no limit&gt;",ROUNDDOWN((($I299-'Checklist Parameters'!$N$24)/'Checklist Parameters'!$N$25)+1,0)))</f>
        <v>&lt;no limit&gt;</v>
      </c>
      <c r="AF299" s="174">
        <f t="shared" si="29"/>
        <v>0</v>
      </c>
      <c r="AG299" s="85">
        <f t="shared" si="24"/>
        <v>0</v>
      </c>
      <c r="AH299" s="5"/>
      <c r="AI299" s="5"/>
      <c r="AJ299" s="5"/>
      <c r="AK299" s="5"/>
      <c r="AL299" s="5"/>
      <c r="AM299" s="5"/>
      <c r="AN299" s="5"/>
      <c r="AO299" s="5"/>
      <c r="AP299" s="5"/>
      <c r="AQ299" s="5"/>
      <c r="AR299" s="5"/>
      <c r="AS299" s="5"/>
    </row>
    <row r="300" spans="1:45" s="2" customFormat="1" ht="15">
      <c r="A300" s="391"/>
      <c r="B300" s="392"/>
      <c r="C300" s="393"/>
      <c r="D300" s="393"/>
      <c r="E300" s="393"/>
      <c r="F300" s="393"/>
      <c r="G300" s="393"/>
      <c r="H300" s="394"/>
      <c r="I300" s="394"/>
      <c r="J300" s="394"/>
      <c r="K300" s="394"/>
      <c r="L300" s="394"/>
      <c r="M300" s="394"/>
      <c r="N300" s="313">
        <f>IF(IF(I300&lt;'Checklist Parameters'!$N$22,0,($I300-$L300))&lt;0,0,IF(I300&lt;'Checklist Parameters'!$N$22,0,($I300-$L300)))</f>
        <v>0</v>
      </c>
      <c r="O300" s="394"/>
      <c r="P300" s="395"/>
      <c r="Q300" s="316">
        <f t="shared" si="25"/>
        <v>0</v>
      </c>
      <c r="R300" s="87">
        <f t="shared" si="26"/>
        <v>0</v>
      </c>
      <c r="S300" s="87">
        <f>IF('Checklist Parameters'!$N$60&lt;0.2,0.2,'Checklist Parameters'!$N$60)</f>
        <v>0.7</v>
      </c>
      <c r="T300" s="88">
        <f>IF($O300="",IF('Checklist District ID'!$C$43="Y",MAX($R300:$S300)*$I300,SUM($R300:$S300)*$I300),IF(O300&gt;0,Q300*S300))</f>
        <v>0</v>
      </c>
      <c r="U300" s="88">
        <f>IF(Q300&gt;0,((I300-T300)*'Formula Matrix'!$E$41),0)</f>
        <v>0</v>
      </c>
      <c r="V300" s="88">
        <f t="shared" si="27"/>
        <v>0</v>
      </c>
      <c r="W300" s="88">
        <f>IF(V300&gt;0,(V300*'Checklist Parameters'!$N$35),0)</f>
        <v>0</v>
      </c>
      <c r="X300" s="85">
        <f t="shared" si="28"/>
        <v>0</v>
      </c>
      <c r="Y300" s="85">
        <f>IF('Checklist Parameters'!$N$102&lt;&gt;"",(I300/43560)*'Checklist Parameters'!$N$102,"N/A")</f>
        <v>0</v>
      </c>
      <c r="Z300" s="85" t="str">
        <f>IF('Checklist Parameters'!$N$58&lt;&gt;"",((I300*'Checklist Parameters'!$N$58)*'Checklist Parameters'!$N$35)/1000,"N/A")</f>
        <v>N/A</v>
      </c>
      <c r="AA300" s="85">
        <f>IF('Checklist Parameters'!$N$101&lt;&gt;"",IFERROR(I300/'Checklist Parameters'!$N$101,0),"N/A")</f>
        <v>0</v>
      </c>
      <c r="AB300" s="85" t="str">
        <f>IF('Checklist Parameters'!$N$43&lt;&gt;"",(I300*'Checklist Parameters'!$N$43)/1000,"N/A")</f>
        <v>N/A</v>
      </c>
      <c r="AC300" s="85">
        <f>IF('Checklist Parameters'!$N$16="",$X300,IF(AND('Checklist Parameters'!$N$16&lt;$X300,'Checklist Parameters'!$N$16&gt;=3),'Checklist Parameters'!$N$16,IF(AND('Checklist Parameters'!$N$16&lt;$X300,'Checklist Parameters'!$N$16&lt;3),0,$X300)))</f>
        <v>0</v>
      </c>
      <c r="AD300" s="85" t="str">
        <f>IF(AND(I300&lt;'Checklist Parameters'!$N$22,$I300&lt;&gt;0),"Y","")</f>
        <v/>
      </c>
      <c r="AE300" s="85" t="str">
        <f>IF($AD300="Y",0,IF('Checklist Parameters'!$N$25="","&lt;no limit&gt;",ROUNDDOWN((($I300-'Checklist Parameters'!$N$24)/'Checklist Parameters'!$N$25)+1,0)))</f>
        <v>&lt;no limit&gt;</v>
      </c>
      <c r="AF300" s="174">
        <f t="shared" si="29"/>
        <v>0</v>
      </c>
      <c r="AG300" s="85">
        <f t="shared" si="24"/>
        <v>0</v>
      </c>
      <c r="AH300" s="5"/>
      <c r="AI300" s="5"/>
      <c r="AJ300" s="5"/>
      <c r="AK300" s="5"/>
      <c r="AL300" s="5"/>
      <c r="AM300" s="5"/>
      <c r="AN300" s="5"/>
      <c r="AO300" s="5"/>
      <c r="AP300" s="5"/>
      <c r="AQ300" s="5"/>
      <c r="AR300" s="5"/>
      <c r="AS300" s="5"/>
    </row>
    <row r="301" spans="1:45" s="2" customFormat="1" ht="15">
      <c r="A301" s="391"/>
      <c r="B301" s="392"/>
      <c r="C301" s="393"/>
      <c r="D301" s="393"/>
      <c r="E301" s="393"/>
      <c r="F301" s="393"/>
      <c r="G301" s="393"/>
      <c r="H301" s="394"/>
      <c r="I301" s="394"/>
      <c r="J301" s="394"/>
      <c r="K301" s="394"/>
      <c r="L301" s="394"/>
      <c r="M301" s="394"/>
      <c r="N301" s="313">
        <f>IF(IF(I301&lt;'Checklist Parameters'!$N$22,0,($I301-$L301))&lt;0,0,IF(I301&lt;'Checklist Parameters'!$N$22,0,($I301-$L301)))</f>
        <v>0</v>
      </c>
      <c r="O301" s="394"/>
      <c r="P301" s="395"/>
      <c r="Q301" s="316">
        <f t="shared" si="25"/>
        <v>0</v>
      </c>
      <c r="R301" s="87">
        <f t="shared" si="26"/>
        <v>0</v>
      </c>
      <c r="S301" s="87">
        <f>IF('Checklist Parameters'!$N$60&lt;0.2,0.2,'Checklist Parameters'!$N$60)</f>
        <v>0.7</v>
      </c>
      <c r="T301" s="88">
        <f>IF($O301="",IF('Checklist District ID'!$C$43="Y",MAX($R301:$S301)*$I301,SUM($R301:$S301)*$I301),IF(O301&gt;0,Q301*S301))</f>
        <v>0</v>
      </c>
      <c r="U301" s="88">
        <f>IF(Q301&gt;0,((I301-T301)*'Formula Matrix'!$E$41),0)</f>
        <v>0</v>
      </c>
      <c r="V301" s="88">
        <f t="shared" si="27"/>
        <v>0</v>
      </c>
      <c r="W301" s="88">
        <f>IF(V301&gt;0,(V301*'Checklist Parameters'!$N$35),0)</f>
        <v>0</v>
      </c>
      <c r="X301" s="85">
        <f t="shared" si="28"/>
        <v>0</v>
      </c>
      <c r="Y301" s="85">
        <f>IF('Checklist Parameters'!$N$102&lt;&gt;"",(I301/43560)*'Checklist Parameters'!$N$102,"N/A")</f>
        <v>0</v>
      </c>
      <c r="Z301" s="85" t="str">
        <f>IF('Checklist Parameters'!$N$58&lt;&gt;"",((I301*'Checklist Parameters'!$N$58)*'Checklist Parameters'!$N$35)/1000,"N/A")</f>
        <v>N/A</v>
      </c>
      <c r="AA301" s="85">
        <f>IF('Checklist Parameters'!$N$101&lt;&gt;"",IFERROR(I301/'Checklist Parameters'!$N$101,0),"N/A")</f>
        <v>0</v>
      </c>
      <c r="AB301" s="85" t="str">
        <f>IF('Checklist Parameters'!$N$43&lt;&gt;"",(I301*'Checklist Parameters'!$N$43)/1000,"N/A")</f>
        <v>N/A</v>
      </c>
      <c r="AC301" s="85">
        <f>IF('Checklist Parameters'!$N$16="",$X301,IF(AND('Checklist Parameters'!$N$16&lt;$X301,'Checklist Parameters'!$N$16&gt;=3),'Checklist Parameters'!$N$16,IF(AND('Checklist Parameters'!$N$16&lt;$X301,'Checklist Parameters'!$N$16&lt;3),0,$X301)))</f>
        <v>0</v>
      </c>
      <c r="AD301" s="85" t="str">
        <f>IF(AND(I301&lt;'Checklist Parameters'!$N$22,$I301&lt;&gt;0),"Y","")</f>
        <v/>
      </c>
      <c r="AE301" s="85" t="str">
        <f>IF($AD301="Y",0,IF('Checklist Parameters'!$N$25="","&lt;no limit&gt;",ROUNDDOWN((($I301-'Checklist Parameters'!$N$24)/'Checklist Parameters'!$N$25)+1,0)))</f>
        <v>&lt;no limit&gt;</v>
      </c>
      <c r="AF301" s="174">
        <f t="shared" si="29"/>
        <v>0</v>
      </c>
      <c r="AG301" s="85">
        <f t="shared" si="24"/>
        <v>0</v>
      </c>
      <c r="AH301" s="5"/>
      <c r="AI301" s="5"/>
      <c r="AJ301" s="5"/>
      <c r="AK301" s="5"/>
      <c r="AL301" s="5"/>
      <c r="AM301" s="5"/>
      <c r="AN301" s="5"/>
      <c r="AO301" s="5"/>
      <c r="AP301" s="5"/>
      <c r="AQ301" s="5"/>
      <c r="AR301" s="5"/>
      <c r="AS301" s="5"/>
    </row>
    <row r="302" spans="1:45" s="2" customFormat="1" ht="15">
      <c r="A302" s="391"/>
      <c r="B302" s="392"/>
      <c r="C302" s="393"/>
      <c r="D302" s="393"/>
      <c r="E302" s="393"/>
      <c r="F302" s="393"/>
      <c r="G302" s="393"/>
      <c r="H302" s="394"/>
      <c r="I302" s="394"/>
      <c r="J302" s="394"/>
      <c r="K302" s="394"/>
      <c r="L302" s="394"/>
      <c r="M302" s="394"/>
      <c r="N302" s="313">
        <f>IF(IF(I302&lt;'Checklist Parameters'!$N$22,0,($I302-$L302))&lt;0,0,IF(I302&lt;'Checklist Parameters'!$N$22,0,($I302-$L302)))</f>
        <v>0</v>
      </c>
      <c r="O302" s="394"/>
      <c r="P302" s="395"/>
      <c r="Q302" s="316">
        <f t="shared" si="25"/>
        <v>0</v>
      </c>
      <c r="R302" s="87">
        <f t="shared" si="26"/>
        <v>0</v>
      </c>
      <c r="S302" s="87">
        <f>IF('Checklist Parameters'!$N$60&lt;0.2,0.2,'Checklist Parameters'!$N$60)</f>
        <v>0.7</v>
      </c>
      <c r="T302" s="88">
        <f>IF($O302="",IF('Checklist District ID'!$C$43="Y",MAX($R302:$S302)*$I302,SUM($R302:$S302)*$I302),IF(O302&gt;0,Q302*S302))</f>
        <v>0</v>
      </c>
      <c r="U302" s="88">
        <f>IF(Q302&gt;0,((I302-T302)*'Formula Matrix'!$E$41),0)</f>
        <v>0</v>
      </c>
      <c r="V302" s="88">
        <f t="shared" si="27"/>
        <v>0</v>
      </c>
      <c r="W302" s="88">
        <f>IF(V302&gt;0,(V302*'Checklist Parameters'!$N$35),0)</f>
        <v>0</v>
      </c>
      <c r="X302" s="85">
        <f t="shared" si="28"/>
        <v>0</v>
      </c>
      <c r="Y302" s="85">
        <f>IF('Checklist Parameters'!$N$102&lt;&gt;"",(I302/43560)*'Checklist Parameters'!$N$102,"N/A")</f>
        <v>0</v>
      </c>
      <c r="Z302" s="85" t="str">
        <f>IF('Checklist Parameters'!$N$58&lt;&gt;"",((I302*'Checklist Parameters'!$N$58)*'Checklist Parameters'!$N$35)/1000,"N/A")</f>
        <v>N/A</v>
      </c>
      <c r="AA302" s="85">
        <f>IF('Checklist Parameters'!$N$101&lt;&gt;"",IFERROR(I302/'Checklist Parameters'!$N$101,0),"N/A")</f>
        <v>0</v>
      </c>
      <c r="AB302" s="85" t="str">
        <f>IF('Checklist Parameters'!$N$43&lt;&gt;"",(I302*'Checklist Parameters'!$N$43)/1000,"N/A")</f>
        <v>N/A</v>
      </c>
      <c r="AC302" s="85">
        <f>IF('Checklist Parameters'!$N$16="",$X302,IF(AND('Checklist Parameters'!$N$16&lt;$X302,'Checklist Parameters'!$N$16&gt;=3),'Checklist Parameters'!$N$16,IF(AND('Checklist Parameters'!$N$16&lt;$X302,'Checklist Parameters'!$N$16&lt;3),0,$X302)))</f>
        <v>0</v>
      </c>
      <c r="AD302" s="85" t="str">
        <f>IF(AND(I302&lt;'Checklist Parameters'!$N$22,$I302&lt;&gt;0),"Y","")</f>
        <v/>
      </c>
      <c r="AE302" s="85" t="str">
        <f>IF($AD302="Y",0,IF('Checklist Parameters'!$N$25="","&lt;no limit&gt;",ROUNDDOWN((($I302-'Checklist Parameters'!$N$24)/'Checklist Parameters'!$N$25)+1,0)))</f>
        <v>&lt;no limit&gt;</v>
      </c>
      <c r="AF302" s="174">
        <f t="shared" si="29"/>
        <v>0</v>
      </c>
      <c r="AG302" s="85">
        <f t="shared" si="24"/>
        <v>0</v>
      </c>
      <c r="AH302" s="5"/>
      <c r="AI302" s="5"/>
      <c r="AJ302" s="5"/>
      <c r="AK302" s="5"/>
      <c r="AL302" s="5"/>
      <c r="AM302" s="5"/>
      <c r="AN302" s="5"/>
      <c r="AO302" s="5"/>
      <c r="AP302" s="5"/>
      <c r="AQ302" s="5"/>
      <c r="AR302" s="5"/>
      <c r="AS302" s="5"/>
    </row>
    <row r="303" spans="1:45" s="2" customFormat="1" ht="15">
      <c r="A303" s="391"/>
      <c r="B303" s="392"/>
      <c r="C303" s="393"/>
      <c r="D303" s="393"/>
      <c r="E303" s="393"/>
      <c r="F303" s="393"/>
      <c r="G303" s="393"/>
      <c r="H303" s="394"/>
      <c r="I303" s="394"/>
      <c r="J303" s="394"/>
      <c r="K303" s="394"/>
      <c r="L303" s="394"/>
      <c r="M303" s="394"/>
      <c r="N303" s="313">
        <f>IF(IF(I303&lt;'Checklist Parameters'!$N$22,0,($I303-$L303))&lt;0,0,IF(I303&lt;'Checklist Parameters'!$N$22,0,($I303-$L303)))</f>
        <v>0</v>
      </c>
      <c r="O303" s="394"/>
      <c r="P303" s="395"/>
      <c r="Q303" s="316">
        <f t="shared" si="25"/>
        <v>0</v>
      </c>
      <c r="R303" s="87">
        <f t="shared" si="26"/>
        <v>0</v>
      </c>
      <c r="S303" s="87">
        <f>IF('Checklist Parameters'!$N$60&lt;0.2,0.2,'Checklist Parameters'!$N$60)</f>
        <v>0.7</v>
      </c>
      <c r="T303" s="88">
        <f>IF($O303="",IF('Checklist District ID'!$C$43="Y",MAX($R303:$S303)*$I303,SUM($R303:$S303)*$I303),IF(O303&gt;0,Q303*S303))</f>
        <v>0</v>
      </c>
      <c r="U303" s="88">
        <f>IF(Q303&gt;0,((I303-T303)*'Formula Matrix'!$E$41),0)</f>
        <v>0</v>
      </c>
      <c r="V303" s="88">
        <f t="shared" si="27"/>
        <v>0</v>
      </c>
      <c r="W303" s="88">
        <f>IF(V303&gt;0,(V303*'Checklist Parameters'!$N$35),0)</f>
        <v>0</v>
      </c>
      <c r="X303" s="85">
        <f t="shared" si="28"/>
        <v>0</v>
      </c>
      <c r="Y303" s="85">
        <f>IF('Checklist Parameters'!$N$102&lt;&gt;"",(I303/43560)*'Checklist Parameters'!$N$102,"N/A")</f>
        <v>0</v>
      </c>
      <c r="Z303" s="85" t="str">
        <f>IF('Checklist Parameters'!$N$58&lt;&gt;"",((I303*'Checklist Parameters'!$N$58)*'Checklist Parameters'!$N$35)/1000,"N/A")</f>
        <v>N/A</v>
      </c>
      <c r="AA303" s="85">
        <f>IF('Checklist Parameters'!$N$101&lt;&gt;"",IFERROR(I303/'Checklist Parameters'!$N$101,0),"N/A")</f>
        <v>0</v>
      </c>
      <c r="AB303" s="85" t="str">
        <f>IF('Checklist Parameters'!$N$43&lt;&gt;"",(I303*'Checklist Parameters'!$N$43)/1000,"N/A")</f>
        <v>N/A</v>
      </c>
      <c r="AC303" s="85">
        <f>IF('Checklist Parameters'!$N$16="",$X303,IF(AND('Checklist Parameters'!$N$16&lt;$X303,'Checklist Parameters'!$N$16&gt;=3),'Checklist Parameters'!$N$16,IF(AND('Checklist Parameters'!$N$16&lt;$X303,'Checklist Parameters'!$N$16&lt;3),0,$X303)))</f>
        <v>0</v>
      </c>
      <c r="AD303" s="85" t="str">
        <f>IF(AND(I303&lt;'Checklist Parameters'!$N$22,$I303&lt;&gt;0),"Y","")</f>
        <v/>
      </c>
      <c r="AE303" s="85" t="str">
        <f>IF($AD303="Y",0,IF('Checklist Parameters'!$N$25="","&lt;no limit&gt;",ROUNDDOWN((($I303-'Checklist Parameters'!$N$24)/'Checklist Parameters'!$N$25)+1,0)))</f>
        <v>&lt;no limit&gt;</v>
      </c>
      <c r="AF303" s="174">
        <f t="shared" si="29"/>
        <v>0</v>
      </c>
      <c r="AG303" s="85">
        <f t="shared" si="24"/>
        <v>0</v>
      </c>
      <c r="AH303" s="5"/>
      <c r="AI303" s="5"/>
      <c r="AJ303" s="5"/>
      <c r="AK303" s="5"/>
      <c r="AL303" s="5"/>
      <c r="AM303" s="5"/>
      <c r="AN303" s="5"/>
      <c r="AO303" s="5"/>
      <c r="AP303" s="5"/>
      <c r="AQ303" s="5"/>
      <c r="AR303" s="5"/>
      <c r="AS303" s="5"/>
    </row>
    <row r="304" spans="1:45" s="2" customFormat="1" ht="15">
      <c r="A304" s="391"/>
      <c r="B304" s="392"/>
      <c r="C304" s="393"/>
      <c r="D304" s="393"/>
      <c r="E304" s="393"/>
      <c r="F304" s="393"/>
      <c r="G304" s="393"/>
      <c r="H304" s="394"/>
      <c r="I304" s="394"/>
      <c r="J304" s="394"/>
      <c r="K304" s="394"/>
      <c r="L304" s="394"/>
      <c r="M304" s="394"/>
      <c r="N304" s="313">
        <f>IF(IF(I304&lt;'Checklist Parameters'!$N$22,0,($I304-$L304))&lt;0,0,IF(I304&lt;'Checklist Parameters'!$N$22,0,($I304-$L304)))</f>
        <v>0</v>
      </c>
      <c r="O304" s="394"/>
      <c r="P304" s="395"/>
      <c r="Q304" s="316">
        <f t="shared" si="25"/>
        <v>0</v>
      </c>
      <c r="R304" s="87">
        <f t="shared" si="26"/>
        <v>0</v>
      </c>
      <c r="S304" s="87">
        <f>IF('Checklist Parameters'!$N$60&lt;0.2,0.2,'Checklist Parameters'!$N$60)</f>
        <v>0.7</v>
      </c>
      <c r="T304" s="88">
        <f>IF($O304="",IF('Checklist District ID'!$C$43="Y",MAX($R304:$S304)*$I304,SUM($R304:$S304)*$I304),IF(O304&gt;0,Q304*S304))</f>
        <v>0</v>
      </c>
      <c r="U304" s="88">
        <f>IF(Q304&gt;0,((I304-T304)*'Formula Matrix'!$E$41),0)</f>
        <v>0</v>
      </c>
      <c r="V304" s="88">
        <f t="shared" si="27"/>
        <v>0</v>
      </c>
      <c r="W304" s="88">
        <f>IF(V304&gt;0,(V304*'Checklist Parameters'!$N$35),0)</f>
        <v>0</v>
      </c>
      <c r="X304" s="85">
        <f t="shared" si="28"/>
        <v>0</v>
      </c>
      <c r="Y304" s="85">
        <f>IF('Checklist Parameters'!$N$102&lt;&gt;"",(I304/43560)*'Checklist Parameters'!$N$102,"N/A")</f>
        <v>0</v>
      </c>
      <c r="Z304" s="85" t="str">
        <f>IF('Checklist Parameters'!$N$58&lt;&gt;"",((I304*'Checklist Parameters'!$N$58)*'Checklist Parameters'!$N$35)/1000,"N/A")</f>
        <v>N/A</v>
      </c>
      <c r="AA304" s="85">
        <f>IF('Checklist Parameters'!$N$101&lt;&gt;"",IFERROR(I304/'Checklist Parameters'!$N$101,0),"N/A")</f>
        <v>0</v>
      </c>
      <c r="AB304" s="85" t="str">
        <f>IF('Checklist Parameters'!$N$43&lt;&gt;"",(I304*'Checklist Parameters'!$N$43)/1000,"N/A")</f>
        <v>N/A</v>
      </c>
      <c r="AC304" s="85">
        <f>IF('Checklist Parameters'!$N$16="",$X304,IF(AND('Checklist Parameters'!$N$16&lt;$X304,'Checklist Parameters'!$N$16&gt;=3),'Checklist Parameters'!$N$16,IF(AND('Checklist Parameters'!$N$16&lt;$X304,'Checklist Parameters'!$N$16&lt;3),0,$X304)))</f>
        <v>0</v>
      </c>
      <c r="AD304" s="85" t="str">
        <f>IF(AND(I304&lt;'Checklist Parameters'!$N$22,$I304&lt;&gt;0),"Y","")</f>
        <v/>
      </c>
      <c r="AE304" s="85" t="str">
        <f>IF($AD304="Y",0,IF('Checklist Parameters'!$N$25="","&lt;no limit&gt;",ROUNDDOWN((($I304-'Checklist Parameters'!$N$24)/'Checklist Parameters'!$N$25)+1,0)))</f>
        <v>&lt;no limit&gt;</v>
      </c>
      <c r="AF304" s="174">
        <f t="shared" si="29"/>
        <v>0</v>
      </c>
      <c r="AG304" s="85">
        <f t="shared" si="24"/>
        <v>0</v>
      </c>
      <c r="AH304" s="5"/>
      <c r="AI304" s="5"/>
      <c r="AJ304" s="5"/>
      <c r="AK304" s="5"/>
      <c r="AL304" s="5"/>
      <c r="AM304" s="5"/>
      <c r="AN304" s="5"/>
      <c r="AO304" s="5"/>
      <c r="AP304" s="5"/>
      <c r="AQ304" s="5"/>
      <c r="AR304" s="5"/>
      <c r="AS304" s="5"/>
    </row>
    <row r="305" spans="1:45" s="2" customFormat="1" ht="15">
      <c r="A305" s="391"/>
      <c r="B305" s="392"/>
      <c r="C305" s="393"/>
      <c r="D305" s="393"/>
      <c r="E305" s="393"/>
      <c r="F305" s="393"/>
      <c r="G305" s="393"/>
      <c r="H305" s="394"/>
      <c r="I305" s="394"/>
      <c r="J305" s="394"/>
      <c r="K305" s="394"/>
      <c r="L305" s="394"/>
      <c r="M305" s="394"/>
      <c r="N305" s="313">
        <f>IF(IF(I305&lt;'Checklist Parameters'!$N$22,0,($I305-$L305))&lt;0,0,IF(I305&lt;'Checklist Parameters'!$N$22,0,($I305-$L305)))</f>
        <v>0</v>
      </c>
      <c r="O305" s="394"/>
      <c r="P305" s="395"/>
      <c r="Q305" s="316">
        <f t="shared" si="25"/>
        <v>0</v>
      </c>
      <c r="R305" s="87">
        <f t="shared" si="26"/>
        <v>0</v>
      </c>
      <c r="S305" s="87">
        <f>IF('Checklist Parameters'!$N$60&lt;0.2,0.2,'Checklist Parameters'!$N$60)</f>
        <v>0.7</v>
      </c>
      <c r="T305" s="88">
        <f>IF($O305="",IF('Checklist District ID'!$C$43="Y",MAX($R305:$S305)*$I305,SUM($R305:$S305)*$I305),IF(O305&gt;0,Q305*S305))</f>
        <v>0</v>
      </c>
      <c r="U305" s="88">
        <f>IF(Q305&gt;0,((I305-T305)*'Formula Matrix'!$E$41),0)</f>
        <v>0</v>
      </c>
      <c r="V305" s="88">
        <f t="shared" si="27"/>
        <v>0</v>
      </c>
      <c r="W305" s="88">
        <f>IF(V305&gt;0,(V305*'Checklist Parameters'!$N$35),0)</f>
        <v>0</v>
      </c>
      <c r="X305" s="85">
        <f t="shared" si="28"/>
        <v>0</v>
      </c>
      <c r="Y305" s="85">
        <f>IF('Checklist Parameters'!$N$102&lt;&gt;"",(I305/43560)*'Checklist Parameters'!$N$102,"N/A")</f>
        <v>0</v>
      </c>
      <c r="Z305" s="85" t="str">
        <f>IF('Checklist Parameters'!$N$58&lt;&gt;"",((I305*'Checklist Parameters'!$N$58)*'Checklist Parameters'!$N$35)/1000,"N/A")</f>
        <v>N/A</v>
      </c>
      <c r="AA305" s="85">
        <f>IF('Checklist Parameters'!$N$101&lt;&gt;"",IFERROR(I305/'Checklist Parameters'!$N$101,0),"N/A")</f>
        <v>0</v>
      </c>
      <c r="AB305" s="85" t="str">
        <f>IF('Checklist Parameters'!$N$43&lt;&gt;"",(I305*'Checklist Parameters'!$N$43)/1000,"N/A")</f>
        <v>N/A</v>
      </c>
      <c r="AC305" s="85">
        <f>IF('Checklist Parameters'!$N$16="",$X305,IF(AND('Checklist Parameters'!$N$16&lt;$X305,'Checklist Parameters'!$N$16&gt;=3),'Checklist Parameters'!$N$16,IF(AND('Checklist Parameters'!$N$16&lt;$X305,'Checklist Parameters'!$N$16&lt;3),0,$X305)))</f>
        <v>0</v>
      </c>
      <c r="AD305" s="85" t="str">
        <f>IF(AND(I305&lt;'Checklist Parameters'!$N$22,$I305&lt;&gt;0),"Y","")</f>
        <v/>
      </c>
      <c r="AE305" s="85" t="str">
        <f>IF($AD305="Y",0,IF('Checklist Parameters'!$N$25="","&lt;no limit&gt;",ROUNDDOWN((($I305-'Checklist Parameters'!$N$24)/'Checklist Parameters'!$N$25)+1,0)))</f>
        <v>&lt;no limit&gt;</v>
      </c>
      <c r="AF305" s="174">
        <f t="shared" si="29"/>
        <v>0</v>
      </c>
      <c r="AG305" s="85">
        <f t="shared" si="24"/>
        <v>0</v>
      </c>
      <c r="AH305" s="5"/>
      <c r="AI305" s="5"/>
      <c r="AJ305" s="5"/>
      <c r="AK305" s="5"/>
      <c r="AL305" s="5"/>
      <c r="AM305" s="5"/>
      <c r="AN305" s="5"/>
      <c r="AO305" s="5"/>
      <c r="AP305" s="5"/>
      <c r="AQ305" s="5"/>
      <c r="AR305" s="5"/>
      <c r="AS305" s="5"/>
    </row>
    <row r="306" spans="1:45" s="2" customFormat="1" ht="15">
      <c r="A306" s="391"/>
      <c r="B306" s="392"/>
      <c r="C306" s="393"/>
      <c r="D306" s="393"/>
      <c r="E306" s="393"/>
      <c r="F306" s="393"/>
      <c r="G306" s="393"/>
      <c r="H306" s="394"/>
      <c r="I306" s="394"/>
      <c r="J306" s="394"/>
      <c r="K306" s="394"/>
      <c r="L306" s="394"/>
      <c r="M306" s="394"/>
      <c r="N306" s="313">
        <f>IF(IF(I306&lt;'Checklist Parameters'!$N$22,0,($I306-$L306))&lt;0,0,IF(I306&lt;'Checklist Parameters'!$N$22,0,($I306-$L306)))</f>
        <v>0</v>
      </c>
      <c r="O306" s="394"/>
      <c r="P306" s="395"/>
      <c r="Q306" s="316">
        <f t="shared" si="25"/>
        <v>0</v>
      </c>
      <c r="R306" s="87">
        <f t="shared" si="26"/>
        <v>0</v>
      </c>
      <c r="S306" s="87">
        <f>IF('Checklist Parameters'!$N$60&lt;0.2,0.2,'Checklist Parameters'!$N$60)</f>
        <v>0.7</v>
      </c>
      <c r="T306" s="88">
        <f>IF($O306="",IF('Checklist District ID'!$C$43="Y",MAX($R306:$S306)*$I306,SUM($R306:$S306)*$I306),IF(O306&gt;0,Q306*S306))</f>
        <v>0</v>
      </c>
      <c r="U306" s="88">
        <f>IF(Q306&gt;0,((I306-T306)*'Formula Matrix'!$E$41),0)</f>
        <v>0</v>
      </c>
      <c r="V306" s="88">
        <f t="shared" si="27"/>
        <v>0</v>
      </c>
      <c r="W306" s="88">
        <f>IF(V306&gt;0,(V306*'Checklist Parameters'!$N$35),0)</f>
        <v>0</v>
      </c>
      <c r="X306" s="85">
        <f t="shared" si="28"/>
        <v>0</v>
      </c>
      <c r="Y306" s="85">
        <f>IF('Checklist Parameters'!$N$102&lt;&gt;"",(I306/43560)*'Checklist Parameters'!$N$102,"N/A")</f>
        <v>0</v>
      </c>
      <c r="Z306" s="85" t="str">
        <f>IF('Checklist Parameters'!$N$58&lt;&gt;"",((I306*'Checklist Parameters'!$N$58)*'Checklist Parameters'!$N$35)/1000,"N/A")</f>
        <v>N/A</v>
      </c>
      <c r="AA306" s="85">
        <f>IF('Checklist Parameters'!$N$101&lt;&gt;"",IFERROR(I306/'Checklist Parameters'!$N$101,0),"N/A")</f>
        <v>0</v>
      </c>
      <c r="AB306" s="85" t="str">
        <f>IF('Checklist Parameters'!$N$43&lt;&gt;"",(I306*'Checklist Parameters'!$N$43)/1000,"N/A")</f>
        <v>N/A</v>
      </c>
      <c r="AC306" s="85">
        <f>IF('Checklist Parameters'!$N$16="",$X306,IF(AND('Checklist Parameters'!$N$16&lt;$X306,'Checklist Parameters'!$N$16&gt;=3),'Checklist Parameters'!$N$16,IF(AND('Checklist Parameters'!$N$16&lt;$X306,'Checklist Parameters'!$N$16&lt;3),0,$X306)))</f>
        <v>0</v>
      </c>
      <c r="AD306" s="85" t="str">
        <f>IF(AND(I306&lt;'Checklist Parameters'!$N$22,$I306&lt;&gt;0),"Y","")</f>
        <v/>
      </c>
      <c r="AE306" s="85" t="str">
        <f>IF($AD306="Y",0,IF('Checklist Parameters'!$N$25="","&lt;no limit&gt;",ROUNDDOWN((($I306-'Checklist Parameters'!$N$24)/'Checklist Parameters'!$N$25)+1,0)))</f>
        <v>&lt;no limit&gt;</v>
      </c>
      <c r="AF306" s="174">
        <f t="shared" si="29"/>
        <v>0</v>
      </c>
      <c r="AG306" s="85">
        <f t="shared" si="24"/>
        <v>0</v>
      </c>
      <c r="AH306" s="5"/>
      <c r="AI306" s="5"/>
      <c r="AJ306" s="5"/>
      <c r="AK306" s="5"/>
      <c r="AL306" s="5"/>
      <c r="AM306" s="5"/>
      <c r="AN306" s="5"/>
      <c r="AO306" s="5"/>
      <c r="AP306" s="5"/>
      <c r="AQ306" s="5"/>
      <c r="AR306" s="5"/>
      <c r="AS306" s="5"/>
    </row>
    <row r="307" spans="1:45" s="2" customFormat="1" ht="15">
      <c r="A307" s="391"/>
      <c r="B307" s="392"/>
      <c r="C307" s="393"/>
      <c r="D307" s="393"/>
      <c r="E307" s="393"/>
      <c r="F307" s="393"/>
      <c r="G307" s="393"/>
      <c r="H307" s="394"/>
      <c r="I307" s="394"/>
      <c r="J307" s="394"/>
      <c r="K307" s="394"/>
      <c r="L307" s="394"/>
      <c r="M307" s="394"/>
      <c r="N307" s="313">
        <f>IF(IF(I307&lt;'Checklist Parameters'!$N$22,0,($I307-$L307))&lt;0,0,IF(I307&lt;'Checklist Parameters'!$N$22,0,($I307-$L307)))</f>
        <v>0</v>
      </c>
      <c r="O307" s="394"/>
      <c r="P307" s="395"/>
      <c r="Q307" s="316">
        <f t="shared" si="25"/>
        <v>0</v>
      </c>
      <c r="R307" s="87">
        <f t="shared" si="26"/>
        <v>0</v>
      </c>
      <c r="S307" s="87">
        <f>IF('Checklist Parameters'!$N$60&lt;0.2,0.2,'Checklist Parameters'!$N$60)</f>
        <v>0.7</v>
      </c>
      <c r="T307" s="88">
        <f>IF($O307="",IF('Checklist District ID'!$C$43="Y",MAX($R307:$S307)*$I307,SUM($R307:$S307)*$I307),IF(O307&gt;0,Q307*S307))</f>
        <v>0</v>
      </c>
      <c r="U307" s="88">
        <f>IF(Q307&gt;0,((I307-T307)*'Formula Matrix'!$E$41),0)</f>
        <v>0</v>
      </c>
      <c r="V307" s="88">
        <f t="shared" si="27"/>
        <v>0</v>
      </c>
      <c r="W307" s="88">
        <f>IF(V307&gt;0,(V307*'Checklist Parameters'!$N$35),0)</f>
        <v>0</v>
      </c>
      <c r="X307" s="85">
        <f t="shared" si="28"/>
        <v>0</v>
      </c>
      <c r="Y307" s="85">
        <f>IF('Checklist Parameters'!$N$102&lt;&gt;"",(I307/43560)*'Checklist Parameters'!$N$102,"N/A")</f>
        <v>0</v>
      </c>
      <c r="Z307" s="85" t="str">
        <f>IF('Checklist Parameters'!$N$58&lt;&gt;"",((I307*'Checklist Parameters'!$N$58)*'Checklist Parameters'!$N$35)/1000,"N/A")</f>
        <v>N/A</v>
      </c>
      <c r="AA307" s="85">
        <f>IF('Checklist Parameters'!$N$101&lt;&gt;"",IFERROR(I307/'Checklist Parameters'!$N$101,0),"N/A")</f>
        <v>0</v>
      </c>
      <c r="AB307" s="85" t="str">
        <f>IF('Checklist Parameters'!$N$43&lt;&gt;"",(I307*'Checklist Parameters'!$N$43)/1000,"N/A")</f>
        <v>N/A</v>
      </c>
      <c r="AC307" s="85">
        <f>IF('Checklist Parameters'!$N$16="",$X307,IF(AND('Checklist Parameters'!$N$16&lt;$X307,'Checklist Parameters'!$N$16&gt;=3),'Checklist Parameters'!$N$16,IF(AND('Checklist Parameters'!$N$16&lt;$X307,'Checklist Parameters'!$N$16&lt;3),0,$X307)))</f>
        <v>0</v>
      </c>
      <c r="AD307" s="85" t="str">
        <f>IF(AND(I307&lt;'Checklist Parameters'!$N$22,$I307&lt;&gt;0),"Y","")</f>
        <v/>
      </c>
      <c r="AE307" s="85" t="str">
        <f>IF($AD307="Y",0,IF('Checklist Parameters'!$N$25="","&lt;no limit&gt;",ROUNDDOWN((($I307-'Checklist Parameters'!$N$24)/'Checklist Parameters'!$N$25)+1,0)))</f>
        <v>&lt;no limit&gt;</v>
      </c>
      <c r="AF307" s="174">
        <f t="shared" si="29"/>
        <v>0</v>
      </c>
      <c r="AG307" s="85">
        <f t="shared" si="24"/>
        <v>0</v>
      </c>
      <c r="AH307" s="5"/>
      <c r="AI307" s="5"/>
      <c r="AJ307" s="5"/>
      <c r="AK307" s="5"/>
      <c r="AL307" s="5"/>
      <c r="AM307" s="5"/>
      <c r="AN307" s="5"/>
      <c r="AO307" s="5"/>
      <c r="AP307" s="5"/>
      <c r="AQ307" s="5"/>
      <c r="AR307" s="5"/>
      <c r="AS307" s="5"/>
    </row>
    <row r="308" spans="1:45" s="2" customFormat="1" ht="15">
      <c r="A308" s="391"/>
      <c r="B308" s="392"/>
      <c r="C308" s="393"/>
      <c r="D308" s="393"/>
      <c r="E308" s="393"/>
      <c r="F308" s="393"/>
      <c r="G308" s="393"/>
      <c r="H308" s="394"/>
      <c r="I308" s="394"/>
      <c r="J308" s="394"/>
      <c r="K308" s="394"/>
      <c r="L308" s="394"/>
      <c r="M308" s="394"/>
      <c r="N308" s="313">
        <f>IF(IF(I308&lt;'Checklist Parameters'!$N$22,0,($I308-$L308))&lt;0,0,IF(I308&lt;'Checklist Parameters'!$N$22,0,($I308-$L308)))</f>
        <v>0</v>
      </c>
      <c r="O308" s="394"/>
      <c r="P308" s="395"/>
      <c r="Q308" s="316">
        <f t="shared" si="25"/>
        <v>0</v>
      </c>
      <c r="R308" s="87">
        <f t="shared" si="26"/>
        <v>0</v>
      </c>
      <c r="S308" s="87">
        <f>IF('Checklist Parameters'!$N$60&lt;0.2,0.2,'Checklist Parameters'!$N$60)</f>
        <v>0.7</v>
      </c>
      <c r="T308" s="88">
        <f>IF($O308="",IF('Checklist District ID'!$C$43="Y",MAX($R308:$S308)*$I308,SUM($R308:$S308)*$I308),IF(O308&gt;0,Q308*S308))</f>
        <v>0</v>
      </c>
      <c r="U308" s="88">
        <f>IF(Q308&gt;0,((I308-T308)*'Formula Matrix'!$E$41),0)</f>
        <v>0</v>
      </c>
      <c r="V308" s="88">
        <f t="shared" si="27"/>
        <v>0</v>
      </c>
      <c r="W308" s="88">
        <f>IF(V308&gt;0,(V308*'Checklist Parameters'!$N$35),0)</f>
        <v>0</v>
      </c>
      <c r="X308" s="85">
        <f t="shared" si="28"/>
        <v>0</v>
      </c>
      <c r="Y308" s="85">
        <f>IF('Checklist Parameters'!$N$102&lt;&gt;"",(I308/43560)*'Checklist Parameters'!$N$102,"N/A")</f>
        <v>0</v>
      </c>
      <c r="Z308" s="85" t="str">
        <f>IF('Checklist Parameters'!$N$58&lt;&gt;"",((I308*'Checklist Parameters'!$N$58)*'Checklist Parameters'!$N$35)/1000,"N/A")</f>
        <v>N/A</v>
      </c>
      <c r="AA308" s="85">
        <f>IF('Checklist Parameters'!$N$101&lt;&gt;"",IFERROR(I308/'Checklist Parameters'!$N$101,0),"N/A")</f>
        <v>0</v>
      </c>
      <c r="AB308" s="85" t="str">
        <f>IF('Checklist Parameters'!$N$43&lt;&gt;"",(I308*'Checklist Parameters'!$N$43)/1000,"N/A")</f>
        <v>N/A</v>
      </c>
      <c r="AC308" s="85">
        <f>IF('Checklist Parameters'!$N$16="",$X308,IF(AND('Checklist Parameters'!$N$16&lt;$X308,'Checklist Parameters'!$N$16&gt;=3),'Checklist Parameters'!$N$16,IF(AND('Checklist Parameters'!$N$16&lt;$X308,'Checklist Parameters'!$N$16&lt;3),0,$X308)))</f>
        <v>0</v>
      </c>
      <c r="AD308" s="85" t="str">
        <f>IF(AND(I308&lt;'Checklist Parameters'!$N$22,$I308&lt;&gt;0),"Y","")</f>
        <v/>
      </c>
      <c r="AE308" s="85" t="str">
        <f>IF($AD308="Y",0,IF('Checklist Parameters'!$N$25="","&lt;no limit&gt;",ROUNDDOWN((($I308-'Checklist Parameters'!$N$24)/'Checklist Parameters'!$N$25)+1,0)))</f>
        <v>&lt;no limit&gt;</v>
      </c>
      <c r="AF308" s="174">
        <f t="shared" si="29"/>
        <v>0</v>
      </c>
      <c r="AG308" s="85">
        <f t="shared" si="24"/>
        <v>0</v>
      </c>
      <c r="AH308" s="5"/>
      <c r="AI308" s="5"/>
      <c r="AJ308" s="5"/>
      <c r="AK308" s="5"/>
      <c r="AL308" s="5"/>
      <c r="AM308" s="5"/>
      <c r="AN308" s="5"/>
      <c r="AO308" s="5"/>
      <c r="AP308" s="5"/>
      <c r="AQ308" s="5"/>
      <c r="AR308" s="5"/>
      <c r="AS308" s="5"/>
    </row>
    <row r="309" spans="1:45" s="2" customFormat="1" ht="15">
      <c r="A309" s="391"/>
      <c r="B309" s="392"/>
      <c r="C309" s="393"/>
      <c r="D309" s="393"/>
      <c r="E309" s="393"/>
      <c r="F309" s="393"/>
      <c r="G309" s="393"/>
      <c r="H309" s="394"/>
      <c r="I309" s="394"/>
      <c r="J309" s="394"/>
      <c r="K309" s="394"/>
      <c r="L309" s="394"/>
      <c r="M309" s="394"/>
      <c r="N309" s="313">
        <f>IF(IF(I309&lt;'Checklist Parameters'!$N$22,0,($I309-$L309))&lt;0,0,IF(I309&lt;'Checklist Parameters'!$N$22,0,($I309-$L309)))</f>
        <v>0</v>
      </c>
      <c r="O309" s="394"/>
      <c r="P309" s="395"/>
      <c r="Q309" s="316">
        <f t="shared" si="25"/>
        <v>0</v>
      </c>
      <c r="R309" s="87">
        <f t="shared" si="26"/>
        <v>0</v>
      </c>
      <c r="S309" s="87">
        <f>IF('Checklist Parameters'!$N$60&lt;0.2,0.2,'Checklist Parameters'!$N$60)</f>
        <v>0.7</v>
      </c>
      <c r="T309" s="88">
        <f>IF($O309="",IF('Checklist District ID'!$C$43="Y",MAX($R309:$S309)*$I309,SUM($R309:$S309)*$I309),IF(O309&gt;0,Q309*S309))</f>
        <v>0</v>
      </c>
      <c r="U309" s="88">
        <f>IF(Q309&gt;0,((I309-T309)*'Formula Matrix'!$E$41),0)</f>
        <v>0</v>
      </c>
      <c r="V309" s="88">
        <f t="shared" si="27"/>
        <v>0</v>
      </c>
      <c r="W309" s="88">
        <f>IF(V309&gt;0,(V309*'Checklist Parameters'!$N$35),0)</f>
        <v>0</v>
      </c>
      <c r="X309" s="85">
        <f t="shared" si="28"/>
        <v>0</v>
      </c>
      <c r="Y309" s="85">
        <f>IF('Checklist Parameters'!$N$102&lt;&gt;"",(I309/43560)*'Checklist Parameters'!$N$102,"N/A")</f>
        <v>0</v>
      </c>
      <c r="Z309" s="85" t="str">
        <f>IF('Checklist Parameters'!$N$58&lt;&gt;"",((I309*'Checklist Parameters'!$N$58)*'Checklist Parameters'!$N$35)/1000,"N/A")</f>
        <v>N/A</v>
      </c>
      <c r="AA309" s="85">
        <f>IF('Checklist Parameters'!$N$101&lt;&gt;"",IFERROR(I309/'Checklist Parameters'!$N$101,0),"N/A")</f>
        <v>0</v>
      </c>
      <c r="AB309" s="85" t="str">
        <f>IF('Checklist Parameters'!$N$43&lt;&gt;"",(I309*'Checklist Parameters'!$N$43)/1000,"N/A")</f>
        <v>N/A</v>
      </c>
      <c r="AC309" s="85">
        <f>IF('Checklist Parameters'!$N$16="",$X309,IF(AND('Checklist Parameters'!$N$16&lt;$X309,'Checklist Parameters'!$N$16&gt;=3),'Checklist Parameters'!$N$16,IF(AND('Checklist Parameters'!$N$16&lt;$X309,'Checklist Parameters'!$N$16&lt;3),0,$X309)))</f>
        <v>0</v>
      </c>
      <c r="AD309" s="85" t="str">
        <f>IF(AND(I309&lt;'Checklist Parameters'!$N$22,$I309&lt;&gt;0),"Y","")</f>
        <v/>
      </c>
      <c r="AE309" s="85" t="str">
        <f>IF($AD309="Y",0,IF('Checklist Parameters'!$N$25="","&lt;no limit&gt;",ROUNDDOWN((($I309-'Checklist Parameters'!$N$24)/'Checklist Parameters'!$N$25)+1,0)))</f>
        <v>&lt;no limit&gt;</v>
      </c>
      <c r="AF309" s="174">
        <f t="shared" si="29"/>
        <v>0</v>
      </c>
      <c r="AG309" s="85">
        <f t="shared" si="24"/>
        <v>0</v>
      </c>
      <c r="AH309" s="5"/>
      <c r="AI309" s="5"/>
      <c r="AJ309" s="5"/>
      <c r="AK309" s="5"/>
      <c r="AL309" s="5"/>
      <c r="AM309" s="5"/>
      <c r="AN309" s="5"/>
      <c r="AO309" s="5"/>
      <c r="AP309" s="5"/>
      <c r="AQ309" s="5"/>
      <c r="AR309" s="5"/>
      <c r="AS309" s="5"/>
    </row>
    <row r="310" spans="1:45" s="2" customFormat="1" ht="15">
      <c r="A310" s="391"/>
      <c r="B310" s="392"/>
      <c r="C310" s="393"/>
      <c r="D310" s="393"/>
      <c r="E310" s="393"/>
      <c r="F310" s="393"/>
      <c r="G310" s="393"/>
      <c r="H310" s="394"/>
      <c r="I310" s="394"/>
      <c r="J310" s="394"/>
      <c r="K310" s="394"/>
      <c r="L310" s="394"/>
      <c r="M310" s="394"/>
      <c r="N310" s="313">
        <f>IF(IF(I310&lt;'Checklist Parameters'!$N$22,0,($I310-$L310))&lt;0,0,IF(I310&lt;'Checklist Parameters'!$N$22,0,($I310-$L310)))</f>
        <v>0</v>
      </c>
      <c r="O310" s="394"/>
      <c r="P310" s="395"/>
      <c r="Q310" s="316">
        <f t="shared" si="25"/>
        <v>0</v>
      </c>
      <c r="R310" s="87">
        <f t="shared" si="26"/>
        <v>0</v>
      </c>
      <c r="S310" s="87">
        <f>IF('Checklist Parameters'!$N$60&lt;0.2,0.2,'Checklist Parameters'!$N$60)</f>
        <v>0.7</v>
      </c>
      <c r="T310" s="88">
        <f>IF($O310="",IF('Checklist District ID'!$C$43="Y",MAX($R310:$S310)*$I310,SUM($R310:$S310)*$I310),IF(O310&gt;0,Q310*S310))</f>
        <v>0</v>
      </c>
      <c r="U310" s="88">
        <f>IF(Q310&gt;0,((I310-T310)*'Formula Matrix'!$E$41),0)</f>
        <v>0</v>
      </c>
      <c r="V310" s="88">
        <f t="shared" si="27"/>
        <v>0</v>
      </c>
      <c r="W310" s="88">
        <f>IF(V310&gt;0,(V310*'Checklist Parameters'!$N$35),0)</f>
        <v>0</v>
      </c>
      <c r="X310" s="85">
        <f t="shared" si="28"/>
        <v>0</v>
      </c>
      <c r="Y310" s="85">
        <f>IF('Checklist Parameters'!$N$102&lt;&gt;"",(I310/43560)*'Checklist Parameters'!$N$102,"N/A")</f>
        <v>0</v>
      </c>
      <c r="Z310" s="85" t="str">
        <f>IF('Checklist Parameters'!$N$58&lt;&gt;"",((I310*'Checklist Parameters'!$N$58)*'Checklist Parameters'!$N$35)/1000,"N/A")</f>
        <v>N/A</v>
      </c>
      <c r="AA310" s="85">
        <f>IF('Checklist Parameters'!$N$101&lt;&gt;"",IFERROR(I310/'Checklist Parameters'!$N$101,0),"N/A")</f>
        <v>0</v>
      </c>
      <c r="AB310" s="85" t="str">
        <f>IF('Checklist Parameters'!$N$43&lt;&gt;"",(I310*'Checklist Parameters'!$N$43)/1000,"N/A")</f>
        <v>N/A</v>
      </c>
      <c r="AC310" s="85">
        <f>IF('Checklist Parameters'!$N$16="",$X310,IF(AND('Checklist Parameters'!$N$16&lt;$X310,'Checklist Parameters'!$N$16&gt;=3),'Checklist Parameters'!$N$16,IF(AND('Checklist Parameters'!$N$16&lt;$X310,'Checklist Parameters'!$N$16&lt;3),0,$X310)))</f>
        <v>0</v>
      </c>
      <c r="AD310" s="85" t="str">
        <f>IF(AND(I310&lt;'Checklist Parameters'!$N$22,$I310&lt;&gt;0),"Y","")</f>
        <v/>
      </c>
      <c r="AE310" s="85" t="str">
        <f>IF($AD310="Y",0,IF('Checklist Parameters'!$N$25="","&lt;no limit&gt;",ROUNDDOWN((($I310-'Checklist Parameters'!$N$24)/'Checklist Parameters'!$N$25)+1,0)))</f>
        <v>&lt;no limit&gt;</v>
      </c>
      <c r="AF310" s="174">
        <f t="shared" si="29"/>
        <v>0</v>
      </c>
      <c r="AG310" s="85">
        <f t="shared" si="24"/>
        <v>0</v>
      </c>
      <c r="AH310" s="5"/>
      <c r="AI310" s="5"/>
      <c r="AJ310" s="5"/>
      <c r="AK310" s="5"/>
      <c r="AL310" s="5"/>
      <c r="AM310" s="5"/>
      <c r="AN310" s="5"/>
      <c r="AO310" s="5"/>
      <c r="AP310" s="5"/>
      <c r="AQ310" s="5"/>
      <c r="AR310" s="5"/>
      <c r="AS310" s="5"/>
    </row>
    <row r="311" spans="1:45" s="2" customFormat="1" ht="15">
      <c r="A311" s="391"/>
      <c r="B311" s="392"/>
      <c r="C311" s="393"/>
      <c r="D311" s="393"/>
      <c r="E311" s="393"/>
      <c r="F311" s="393"/>
      <c r="G311" s="393"/>
      <c r="H311" s="394"/>
      <c r="I311" s="394"/>
      <c r="J311" s="394"/>
      <c r="K311" s="394"/>
      <c r="L311" s="394"/>
      <c r="M311" s="394"/>
      <c r="N311" s="313">
        <f>IF(IF(I311&lt;'Checklist Parameters'!$N$22,0,($I311-$L311))&lt;0,0,IF(I311&lt;'Checklist Parameters'!$N$22,0,($I311-$L311)))</f>
        <v>0</v>
      </c>
      <c r="O311" s="394"/>
      <c r="P311" s="395"/>
      <c r="Q311" s="316">
        <f t="shared" si="25"/>
        <v>0</v>
      </c>
      <c r="R311" s="87">
        <f t="shared" si="26"/>
        <v>0</v>
      </c>
      <c r="S311" s="87">
        <f>IF('Checklist Parameters'!$N$60&lt;0.2,0.2,'Checklist Parameters'!$N$60)</f>
        <v>0.7</v>
      </c>
      <c r="T311" s="88">
        <f>IF($O311="",IF('Checklist District ID'!$C$43="Y",MAX($R311:$S311)*$I311,SUM($R311:$S311)*$I311),IF(O311&gt;0,Q311*S311))</f>
        <v>0</v>
      </c>
      <c r="U311" s="88">
        <f>IF(Q311&gt;0,((I311-T311)*'Formula Matrix'!$E$41),0)</f>
        <v>0</v>
      </c>
      <c r="V311" s="88">
        <f t="shared" si="27"/>
        <v>0</v>
      </c>
      <c r="W311" s="88">
        <f>IF(V311&gt;0,(V311*'Checklist Parameters'!$N$35),0)</f>
        <v>0</v>
      </c>
      <c r="X311" s="85">
        <f t="shared" si="28"/>
        <v>0</v>
      </c>
      <c r="Y311" s="85">
        <f>IF('Checklist Parameters'!$N$102&lt;&gt;"",(I311/43560)*'Checklist Parameters'!$N$102,"N/A")</f>
        <v>0</v>
      </c>
      <c r="Z311" s="85" t="str">
        <f>IF('Checklist Parameters'!$N$58&lt;&gt;"",((I311*'Checklist Parameters'!$N$58)*'Checklist Parameters'!$N$35)/1000,"N/A")</f>
        <v>N/A</v>
      </c>
      <c r="AA311" s="85">
        <f>IF('Checklist Parameters'!$N$101&lt;&gt;"",IFERROR(I311/'Checklist Parameters'!$N$101,0),"N/A")</f>
        <v>0</v>
      </c>
      <c r="AB311" s="85" t="str">
        <f>IF('Checklist Parameters'!$N$43&lt;&gt;"",(I311*'Checklist Parameters'!$N$43)/1000,"N/A")</f>
        <v>N/A</v>
      </c>
      <c r="AC311" s="85">
        <f>IF('Checklist Parameters'!$N$16="",$X311,IF(AND('Checklist Parameters'!$N$16&lt;$X311,'Checklist Parameters'!$N$16&gt;=3),'Checklist Parameters'!$N$16,IF(AND('Checklist Parameters'!$N$16&lt;$X311,'Checklist Parameters'!$N$16&lt;3),0,$X311)))</f>
        <v>0</v>
      </c>
      <c r="AD311" s="85" t="str">
        <f>IF(AND(I311&lt;'Checklist Parameters'!$N$22,$I311&lt;&gt;0),"Y","")</f>
        <v/>
      </c>
      <c r="AE311" s="85" t="str">
        <f>IF($AD311="Y",0,IF('Checklist Parameters'!$N$25="","&lt;no limit&gt;",ROUNDDOWN((($I311-'Checklist Parameters'!$N$24)/'Checklist Parameters'!$N$25)+1,0)))</f>
        <v>&lt;no limit&gt;</v>
      </c>
      <c r="AF311" s="174">
        <f t="shared" si="29"/>
        <v>0</v>
      </c>
      <c r="AG311" s="85">
        <f t="shared" si="24"/>
        <v>0</v>
      </c>
      <c r="AH311" s="5"/>
      <c r="AI311" s="5"/>
      <c r="AJ311" s="5"/>
      <c r="AK311" s="5"/>
      <c r="AL311" s="5"/>
      <c r="AM311" s="5"/>
      <c r="AN311" s="5"/>
      <c r="AO311" s="5"/>
      <c r="AP311" s="5"/>
      <c r="AQ311" s="5"/>
      <c r="AR311" s="5"/>
      <c r="AS311" s="5"/>
    </row>
    <row r="312" spans="1:45" s="2" customFormat="1" ht="15">
      <c r="A312" s="391"/>
      <c r="B312" s="392"/>
      <c r="C312" s="393"/>
      <c r="D312" s="393"/>
      <c r="E312" s="393"/>
      <c r="F312" s="393"/>
      <c r="G312" s="393"/>
      <c r="H312" s="394"/>
      <c r="I312" s="394"/>
      <c r="J312" s="394"/>
      <c r="K312" s="394"/>
      <c r="L312" s="394"/>
      <c r="M312" s="394"/>
      <c r="N312" s="313">
        <f>IF(IF(I312&lt;'Checklist Parameters'!$N$22,0,($I312-$L312))&lt;0,0,IF(I312&lt;'Checklist Parameters'!$N$22,0,($I312-$L312)))</f>
        <v>0</v>
      </c>
      <c r="O312" s="394"/>
      <c r="P312" s="395"/>
      <c r="Q312" s="316">
        <f t="shared" si="25"/>
        <v>0</v>
      </c>
      <c r="R312" s="87">
        <f t="shared" si="26"/>
        <v>0</v>
      </c>
      <c r="S312" s="87">
        <f>IF('Checklist Parameters'!$N$60&lt;0.2,0.2,'Checklist Parameters'!$N$60)</f>
        <v>0.7</v>
      </c>
      <c r="T312" s="88">
        <f>IF($O312="",IF('Checklist District ID'!$C$43="Y",MAX($R312:$S312)*$I312,SUM($R312:$S312)*$I312),IF(O312&gt;0,Q312*S312))</f>
        <v>0</v>
      </c>
      <c r="U312" s="88">
        <f>IF(Q312&gt;0,((I312-T312)*'Formula Matrix'!$E$41),0)</f>
        <v>0</v>
      </c>
      <c r="V312" s="88">
        <f t="shared" si="27"/>
        <v>0</v>
      </c>
      <c r="W312" s="88">
        <f>IF(V312&gt;0,(V312*'Checklist Parameters'!$N$35),0)</f>
        <v>0</v>
      </c>
      <c r="X312" s="85">
        <f t="shared" si="28"/>
        <v>0</v>
      </c>
      <c r="Y312" s="85">
        <f>IF('Checklist Parameters'!$N$102&lt;&gt;"",(I312/43560)*'Checklist Parameters'!$N$102,"N/A")</f>
        <v>0</v>
      </c>
      <c r="Z312" s="85" t="str">
        <f>IF('Checklist Parameters'!$N$58&lt;&gt;"",((I312*'Checklist Parameters'!$N$58)*'Checklist Parameters'!$N$35)/1000,"N/A")</f>
        <v>N/A</v>
      </c>
      <c r="AA312" s="85">
        <f>IF('Checklist Parameters'!$N$101&lt;&gt;"",IFERROR(I312/'Checklist Parameters'!$N$101,0),"N/A")</f>
        <v>0</v>
      </c>
      <c r="AB312" s="85" t="str">
        <f>IF('Checklist Parameters'!$N$43&lt;&gt;"",(I312*'Checklist Parameters'!$N$43)/1000,"N/A")</f>
        <v>N/A</v>
      </c>
      <c r="AC312" s="85">
        <f>IF('Checklist Parameters'!$N$16="",$X312,IF(AND('Checklist Parameters'!$N$16&lt;$X312,'Checklist Parameters'!$N$16&gt;=3),'Checklist Parameters'!$N$16,IF(AND('Checklist Parameters'!$N$16&lt;$X312,'Checklist Parameters'!$N$16&lt;3),0,$X312)))</f>
        <v>0</v>
      </c>
      <c r="AD312" s="85" t="str">
        <f>IF(AND(I312&lt;'Checklist Parameters'!$N$22,$I312&lt;&gt;0),"Y","")</f>
        <v/>
      </c>
      <c r="AE312" s="85" t="str">
        <f>IF($AD312="Y",0,IF('Checklist Parameters'!$N$25="","&lt;no limit&gt;",ROUNDDOWN((($I312-'Checklist Parameters'!$N$24)/'Checklist Parameters'!$N$25)+1,0)))</f>
        <v>&lt;no limit&gt;</v>
      </c>
      <c r="AF312" s="174">
        <f t="shared" si="29"/>
        <v>0</v>
      </c>
      <c r="AG312" s="85">
        <f t="shared" si="24"/>
        <v>0</v>
      </c>
      <c r="AH312" s="5"/>
      <c r="AI312" s="5"/>
      <c r="AJ312" s="5"/>
      <c r="AK312" s="5"/>
      <c r="AL312" s="5"/>
      <c r="AM312" s="5"/>
      <c r="AN312" s="5"/>
      <c r="AO312" s="5"/>
      <c r="AP312" s="5"/>
      <c r="AQ312" s="5"/>
      <c r="AR312" s="5"/>
      <c r="AS312" s="5"/>
    </row>
    <row r="313" spans="1:45" s="2" customFormat="1" ht="15">
      <c r="A313" s="391"/>
      <c r="B313" s="392"/>
      <c r="C313" s="393"/>
      <c r="D313" s="393"/>
      <c r="E313" s="393"/>
      <c r="F313" s="393"/>
      <c r="G313" s="393"/>
      <c r="H313" s="394"/>
      <c r="I313" s="394"/>
      <c r="J313" s="394"/>
      <c r="K313" s="394"/>
      <c r="L313" s="394"/>
      <c r="M313" s="394"/>
      <c r="N313" s="313">
        <f>IF(IF(I313&lt;'Checklist Parameters'!$N$22,0,($I313-$L313))&lt;0,0,IF(I313&lt;'Checklist Parameters'!$N$22,0,($I313-$L313)))</f>
        <v>0</v>
      </c>
      <c r="O313" s="394"/>
      <c r="P313" s="395"/>
      <c r="Q313" s="316">
        <f t="shared" si="25"/>
        <v>0</v>
      </c>
      <c r="R313" s="87">
        <f t="shared" si="26"/>
        <v>0</v>
      </c>
      <c r="S313" s="87">
        <f>IF('Checklist Parameters'!$N$60&lt;0.2,0.2,'Checklist Parameters'!$N$60)</f>
        <v>0.7</v>
      </c>
      <c r="T313" s="88">
        <f>IF($O313="",IF('Checklist District ID'!$C$43="Y",MAX($R313:$S313)*$I313,SUM($R313:$S313)*$I313),IF(O313&gt;0,Q313*S313))</f>
        <v>0</v>
      </c>
      <c r="U313" s="88">
        <f>IF(Q313&gt;0,((I313-T313)*'Formula Matrix'!$E$41),0)</f>
        <v>0</v>
      </c>
      <c r="V313" s="88">
        <f t="shared" si="27"/>
        <v>0</v>
      </c>
      <c r="W313" s="88">
        <f>IF(V313&gt;0,(V313*'Checklist Parameters'!$N$35),0)</f>
        <v>0</v>
      </c>
      <c r="X313" s="85">
        <f t="shared" si="28"/>
        <v>0</v>
      </c>
      <c r="Y313" s="85">
        <f>IF('Checklist Parameters'!$N$102&lt;&gt;"",(I313/43560)*'Checklist Parameters'!$N$102,"N/A")</f>
        <v>0</v>
      </c>
      <c r="Z313" s="85" t="str">
        <f>IF('Checklist Parameters'!$N$58&lt;&gt;"",((I313*'Checklist Parameters'!$N$58)*'Checklist Parameters'!$N$35)/1000,"N/A")</f>
        <v>N/A</v>
      </c>
      <c r="AA313" s="85">
        <f>IF('Checklist Parameters'!$N$101&lt;&gt;"",IFERROR(I313/'Checklist Parameters'!$N$101,0),"N/A")</f>
        <v>0</v>
      </c>
      <c r="AB313" s="85" t="str">
        <f>IF('Checklist Parameters'!$N$43&lt;&gt;"",(I313*'Checklist Parameters'!$N$43)/1000,"N/A")</f>
        <v>N/A</v>
      </c>
      <c r="AC313" s="85">
        <f>IF('Checklist Parameters'!$N$16="",$X313,IF(AND('Checklist Parameters'!$N$16&lt;$X313,'Checklist Parameters'!$N$16&gt;=3),'Checklist Parameters'!$N$16,IF(AND('Checklist Parameters'!$N$16&lt;$X313,'Checklist Parameters'!$N$16&lt;3),0,$X313)))</f>
        <v>0</v>
      </c>
      <c r="AD313" s="85" t="str">
        <f>IF(AND(I313&lt;'Checklist Parameters'!$N$22,$I313&lt;&gt;0),"Y","")</f>
        <v/>
      </c>
      <c r="AE313" s="85" t="str">
        <f>IF($AD313="Y",0,IF('Checklist Parameters'!$N$25="","&lt;no limit&gt;",ROUNDDOWN((($I313-'Checklist Parameters'!$N$24)/'Checklist Parameters'!$N$25)+1,0)))</f>
        <v>&lt;no limit&gt;</v>
      </c>
      <c r="AF313" s="174">
        <f t="shared" si="29"/>
        <v>0</v>
      </c>
      <c r="AG313" s="85">
        <f t="shared" si="24"/>
        <v>0</v>
      </c>
      <c r="AH313" s="5"/>
      <c r="AI313" s="5"/>
      <c r="AJ313" s="5"/>
      <c r="AK313" s="5"/>
      <c r="AL313" s="5"/>
      <c r="AM313" s="5"/>
      <c r="AN313" s="5"/>
      <c r="AO313" s="5"/>
      <c r="AP313" s="5"/>
      <c r="AQ313" s="5"/>
      <c r="AR313" s="5"/>
      <c r="AS313" s="5"/>
    </row>
    <row r="314" spans="1:45" s="2" customFormat="1" ht="15">
      <c r="A314" s="391"/>
      <c r="B314" s="392"/>
      <c r="C314" s="393"/>
      <c r="D314" s="393"/>
      <c r="E314" s="393"/>
      <c r="F314" s="393"/>
      <c r="G314" s="393"/>
      <c r="H314" s="394"/>
      <c r="I314" s="394"/>
      <c r="J314" s="394"/>
      <c r="K314" s="394"/>
      <c r="L314" s="394"/>
      <c r="M314" s="394"/>
      <c r="N314" s="313">
        <f>IF(IF(I314&lt;'Checklist Parameters'!$N$22,0,($I314-$L314))&lt;0,0,IF(I314&lt;'Checklist Parameters'!$N$22,0,($I314-$L314)))</f>
        <v>0</v>
      </c>
      <c r="O314" s="394"/>
      <c r="P314" s="395"/>
      <c r="Q314" s="316">
        <f t="shared" si="25"/>
        <v>0</v>
      </c>
      <c r="R314" s="87">
        <f t="shared" si="26"/>
        <v>0</v>
      </c>
      <c r="S314" s="87">
        <f>IF('Checklist Parameters'!$N$60&lt;0.2,0.2,'Checklist Parameters'!$N$60)</f>
        <v>0.7</v>
      </c>
      <c r="T314" s="88">
        <f>IF($O314="",IF('Checklist District ID'!$C$43="Y",MAX($R314:$S314)*$I314,SUM($R314:$S314)*$I314),IF(O314&gt;0,Q314*S314))</f>
        <v>0</v>
      </c>
      <c r="U314" s="88">
        <f>IF(Q314&gt;0,((I314-T314)*'Formula Matrix'!$E$41),0)</f>
        <v>0</v>
      </c>
      <c r="V314" s="88">
        <f t="shared" si="27"/>
        <v>0</v>
      </c>
      <c r="W314" s="88">
        <f>IF(V314&gt;0,(V314*'Checklist Parameters'!$N$35),0)</f>
        <v>0</v>
      </c>
      <c r="X314" s="85">
        <f t="shared" si="28"/>
        <v>0</v>
      </c>
      <c r="Y314" s="85">
        <f>IF('Checklist Parameters'!$N$102&lt;&gt;"",(I314/43560)*'Checklist Parameters'!$N$102,"N/A")</f>
        <v>0</v>
      </c>
      <c r="Z314" s="85" t="str">
        <f>IF('Checklist Parameters'!$N$58&lt;&gt;"",((I314*'Checklist Parameters'!$N$58)*'Checklist Parameters'!$N$35)/1000,"N/A")</f>
        <v>N/A</v>
      </c>
      <c r="AA314" s="85">
        <f>IF('Checklist Parameters'!$N$101&lt;&gt;"",IFERROR(I314/'Checklist Parameters'!$N$101,0),"N/A")</f>
        <v>0</v>
      </c>
      <c r="AB314" s="85" t="str">
        <f>IF('Checklist Parameters'!$N$43&lt;&gt;"",(I314*'Checklist Parameters'!$N$43)/1000,"N/A")</f>
        <v>N/A</v>
      </c>
      <c r="AC314" s="85">
        <f>IF('Checklist Parameters'!$N$16="",$X314,IF(AND('Checklist Parameters'!$N$16&lt;$X314,'Checklist Parameters'!$N$16&gt;=3),'Checklist Parameters'!$N$16,IF(AND('Checklist Parameters'!$N$16&lt;$X314,'Checklist Parameters'!$N$16&lt;3),0,$X314)))</f>
        <v>0</v>
      </c>
      <c r="AD314" s="85" t="str">
        <f>IF(AND(I314&lt;'Checklist Parameters'!$N$22,$I314&lt;&gt;0),"Y","")</f>
        <v/>
      </c>
      <c r="AE314" s="85" t="str">
        <f>IF($AD314="Y",0,IF('Checklist Parameters'!$N$25="","&lt;no limit&gt;",ROUNDDOWN((($I314-'Checklist Parameters'!$N$24)/'Checklist Parameters'!$N$25)+1,0)))</f>
        <v>&lt;no limit&gt;</v>
      </c>
      <c r="AF314" s="174">
        <f t="shared" si="29"/>
        <v>0</v>
      </c>
      <c r="AG314" s="85">
        <f t="shared" si="24"/>
        <v>0</v>
      </c>
      <c r="AH314" s="5"/>
      <c r="AI314" s="5"/>
      <c r="AJ314" s="5"/>
      <c r="AK314" s="5"/>
      <c r="AL314" s="5"/>
      <c r="AM314" s="5"/>
      <c r="AN314" s="5"/>
      <c r="AO314" s="5"/>
      <c r="AP314" s="5"/>
      <c r="AQ314" s="5"/>
      <c r="AR314" s="5"/>
      <c r="AS314" s="5"/>
    </row>
    <row r="315" spans="1:45" s="2" customFormat="1" ht="15">
      <c r="A315" s="391"/>
      <c r="B315" s="392"/>
      <c r="C315" s="393"/>
      <c r="D315" s="393"/>
      <c r="E315" s="393"/>
      <c r="F315" s="393"/>
      <c r="G315" s="393"/>
      <c r="H315" s="394"/>
      <c r="I315" s="394"/>
      <c r="J315" s="394"/>
      <c r="K315" s="394"/>
      <c r="L315" s="394"/>
      <c r="M315" s="394"/>
      <c r="N315" s="313">
        <f>IF(IF(I315&lt;'Checklist Parameters'!$N$22,0,($I315-$L315))&lt;0,0,IF(I315&lt;'Checklist Parameters'!$N$22,0,($I315-$L315)))</f>
        <v>0</v>
      </c>
      <c r="O315" s="394"/>
      <c r="P315" s="395"/>
      <c r="Q315" s="316">
        <f t="shared" si="25"/>
        <v>0</v>
      </c>
      <c r="R315" s="87">
        <f t="shared" si="26"/>
        <v>0</v>
      </c>
      <c r="S315" s="87">
        <f>IF('Checklist Parameters'!$N$60&lt;0.2,0.2,'Checklist Parameters'!$N$60)</f>
        <v>0.7</v>
      </c>
      <c r="T315" s="88">
        <f>IF($O315="",IF('Checklist District ID'!$C$43="Y",MAX($R315:$S315)*$I315,SUM($R315:$S315)*$I315),IF(O315&gt;0,Q315*S315))</f>
        <v>0</v>
      </c>
      <c r="U315" s="88">
        <f>IF(Q315&gt;0,((I315-T315)*'Formula Matrix'!$E$41),0)</f>
        <v>0</v>
      </c>
      <c r="V315" s="88">
        <f t="shared" si="27"/>
        <v>0</v>
      </c>
      <c r="W315" s="88">
        <f>IF(V315&gt;0,(V315*'Checklist Parameters'!$N$35),0)</f>
        <v>0</v>
      </c>
      <c r="X315" s="85">
        <f t="shared" si="28"/>
        <v>0</v>
      </c>
      <c r="Y315" s="85">
        <f>IF('Checklist Parameters'!$N$102&lt;&gt;"",(I315/43560)*'Checklist Parameters'!$N$102,"N/A")</f>
        <v>0</v>
      </c>
      <c r="Z315" s="85" t="str">
        <f>IF('Checklist Parameters'!$N$58&lt;&gt;"",((I315*'Checklist Parameters'!$N$58)*'Checklist Parameters'!$N$35)/1000,"N/A")</f>
        <v>N/A</v>
      </c>
      <c r="AA315" s="85">
        <f>IF('Checklist Parameters'!$N$101&lt;&gt;"",IFERROR(I315/'Checklist Parameters'!$N$101,0),"N/A")</f>
        <v>0</v>
      </c>
      <c r="AB315" s="85" t="str">
        <f>IF('Checklist Parameters'!$N$43&lt;&gt;"",(I315*'Checklist Parameters'!$N$43)/1000,"N/A")</f>
        <v>N/A</v>
      </c>
      <c r="AC315" s="85">
        <f>IF('Checklist Parameters'!$N$16="",$X315,IF(AND('Checklist Parameters'!$N$16&lt;$X315,'Checklist Parameters'!$N$16&gt;=3),'Checklist Parameters'!$N$16,IF(AND('Checklist Parameters'!$N$16&lt;$X315,'Checklist Parameters'!$N$16&lt;3),0,$X315)))</f>
        <v>0</v>
      </c>
      <c r="AD315" s="85" t="str">
        <f>IF(AND(I315&lt;'Checklist Parameters'!$N$22,$I315&lt;&gt;0),"Y","")</f>
        <v/>
      </c>
      <c r="AE315" s="85" t="str">
        <f>IF($AD315="Y",0,IF('Checklist Parameters'!$N$25="","&lt;no limit&gt;",ROUNDDOWN((($I315-'Checklist Parameters'!$N$24)/'Checklist Parameters'!$N$25)+1,0)))</f>
        <v>&lt;no limit&gt;</v>
      </c>
      <c r="AF315" s="174">
        <f t="shared" si="29"/>
        <v>0</v>
      </c>
      <c r="AG315" s="85">
        <f t="shared" si="24"/>
        <v>0</v>
      </c>
      <c r="AH315" s="5"/>
      <c r="AI315" s="5"/>
      <c r="AJ315" s="5"/>
      <c r="AK315" s="5"/>
      <c r="AL315" s="5"/>
      <c r="AM315" s="5"/>
      <c r="AN315" s="5"/>
      <c r="AO315" s="5"/>
      <c r="AP315" s="5"/>
      <c r="AQ315" s="5"/>
      <c r="AR315" s="5"/>
      <c r="AS315" s="5"/>
    </row>
    <row r="316" spans="1:45" s="2" customFormat="1" ht="15">
      <c r="A316" s="391"/>
      <c r="B316" s="392"/>
      <c r="C316" s="393"/>
      <c r="D316" s="393"/>
      <c r="E316" s="393"/>
      <c r="F316" s="393"/>
      <c r="G316" s="393"/>
      <c r="H316" s="394"/>
      <c r="I316" s="394"/>
      <c r="J316" s="394"/>
      <c r="K316" s="394"/>
      <c r="L316" s="394"/>
      <c r="M316" s="394"/>
      <c r="N316" s="313">
        <f>IF(IF(I316&lt;'Checklist Parameters'!$N$22,0,($I316-$L316))&lt;0,0,IF(I316&lt;'Checklist Parameters'!$N$22,0,($I316-$L316)))</f>
        <v>0</v>
      </c>
      <c r="O316" s="394"/>
      <c r="P316" s="395"/>
      <c r="Q316" s="316">
        <f t="shared" si="25"/>
        <v>0</v>
      </c>
      <c r="R316" s="87">
        <f t="shared" si="26"/>
        <v>0</v>
      </c>
      <c r="S316" s="87">
        <f>IF('Checklist Parameters'!$N$60&lt;0.2,0.2,'Checklist Parameters'!$N$60)</f>
        <v>0.7</v>
      </c>
      <c r="T316" s="88">
        <f>IF($O316="",IF('Checklist District ID'!$C$43="Y",MAX($R316:$S316)*$I316,SUM($R316:$S316)*$I316),IF(O316&gt;0,Q316*S316))</f>
        <v>0</v>
      </c>
      <c r="U316" s="88">
        <f>IF(Q316&gt;0,((I316-T316)*'Formula Matrix'!$E$41),0)</f>
        <v>0</v>
      </c>
      <c r="V316" s="88">
        <f t="shared" si="27"/>
        <v>0</v>
      </c>
      <c r="W316" s="88">
        <f>IF(V316&gt;0,(V316*'Checklist Parameters'!$N$35),0)</f>
        <v>0</v>
      </c>
      <c r="X316" s="85">
        <f t="shared" si="28"/>
        <v>0</v>
      </c>
      <c r="Y316" s="85">
        <f>IF('Checklist Parameters'!$N$102&lt;&gt;"",(I316/43560)*'Checklist Parameters'!$N$102,"N/A")</f>
        <v>0</v>
      </c>
      <c r="Z316" s="85" t="str">
        <f>IF('Checklist Parameters'!$N$58&lt;&gt;"",((I316*'Checklist Parameters'!$N$58)*'Checklist Parameters'!$N$35)/1000,"N/A")</f>
        <v>N/A</v>
      </c>
      <c r="AA316" s="85">
        <f>IF('Checklist Parameters'!$N$101&lt;&gt;"",IFERROR(I316/'Checklist Parameters'!$N$101,0),"N/A")</f>
        <v>0</v>
      </c>
      <c r="AB316" s="85" t="str">
        <f>IF('Checklist Parameters'!$N$43&lt;&gt;"",(I316*'Checklist Parameters'!$N$43)/1000,"N/A")</f>
        <v>N/A</v>
      </c>
      <c r="AC316" s="85">
        <f>IF('Checklist Parameters'!$N$16="",$X316,IF(AND('Checklist Parameters'!$N$16&lt;$X316,'Checklist Parameters'!$N$16&gt;=3),'Checklist Parameters'!$N$16,IF(AND('Checklist Parameters'!$N$16&lt;$X316,'Checklist Parameters'!$N$16&lt;3),0,$X316)))</f>
        <v>0</v>
      </c>
      <c r="AD316" s="85" t="str">
        <f>IF(AND(I316&lt;'Checklist Parameters'!$N$22,$I316&lt;&gt;0),"Y","")</f>
        <v/>
      </c>
      <c r="AE316" s="85" t="str">
        <f>IF($AD316="Y",0,IF('Checklist Parameters'!$N$25="","&lt;no limit&gt;",ROUNDDOWN((($I316-'Checklist Parameters'!$N$24)/'Checklist Parameters'!$N$25)+1,0)))</f>
        <v>&lt;no limit&gt;</v>
      </c>
      <c r="AF316" s="174">
        <f t="shared" si="29"/>
        <v>0</v>
      </c>
      <c r="AG316" s="85">
        <f t="shared" si="24"/>
        <v>0</v>
      </c>
      <c r="AH316" s="5"/>
      <c r="AI316" s="5"/>
      <c r="AJ316" s="5"/>
      <c r="AK316" s="5"/>
      <c r="AL316" s="5"/>
      <c r="AM316" s="5"/>
      <c r="AN316" s="5"/>
      <c r="AO316" s="5"/>
      <c r="AP316" s="5"/>
      <c r="AQ316" s="5"/>
      <c r="AR316" s="5"/>
      <c r="AS316" s="5"/>
    </row>
    <row r="317" spans="1:45" s="2" customFormat="1" ht="15">
      <c r="A317" s="391"/>
      <c r="B317" s="392"/>
      <c r="C317" s="393"/>
      <c r="D317" s="393"/>
      <c r="E317" s="393"/>
      <c r="F317" s="393"/>
      <c r="G317" s="393"/>
      <c r="H317" s="394"/>
      <c r="I317" s="394"/>
      <c r="J317" s="394"/>
      <c r="K317" s="394"/>
      <c r="L317" s="394"/>
      <c r="M317" s="394"/>
      <c r="N317" s="313">
        <f>IF(IF(I317&lt;'Checklist Parameters'!$N$22,0,($I317-$L317))&lt;0,0,IF(I317&lt;'Checklist Parameters'!$N$22,0,($I317-$L317)))</f>
        <v>0</v>
      </c>
      <c r="O317" s="394"/>
      <c r="P317" s="395"/>
      <c r="Q317" s="316">
        <f t="shared" si="25"/>
        <v>0</v>
      </c>
      <c r="R317" s="87">
        <f t="shared" si="26"/>
        <v>0</v>
      </c>
      <c r="S317" s="87">
        <f>IF('Checklist Parameters'!$N$60&lt;0.2,0.2,'Checklist Parameters'!$N$60)</f>
        <v>0.7</v>
      </c>
      <c r="T317" s="88">
        <f>IF($O317="",IF('Checklist District ID'!$C$43="Y",MAX($R317:$S317)*$I317,SUM($R317:$S317)*$I317),IF(O317&gt;0,Q317*S317))</f>
        <v>0</v>
      </c>
      <c r="U317" s="88">
        <f>IF(Q317&gt;0,((I317-T317)*'Formula Matrix'!$E$41),0)</f>
        <v>0</v>
      </c>
      <c r="V317" s="88">
        <f t="shared" si="27"/>
        <v>0</v>
      </c>
      <c r="W317" s="88">
        <f>IF(V317&gt;0,(V317*'Checklist Parameters'!$N$35),0)</f>
        <v>0</v>
      </c>
      <c r="X317" s="85">
        <f t="shared" si="28"/>
        <v>0</v>
      </c>
      <c r="Y317" s="85">
        <f>IF('Checklist Parameters'!$N$102&lt;&gt;"",(I317/43560)*'Checklist Parameters'!$N$102,"N/A")</f>
        <v>0</v>
      </c>
      <c r="Z317" s="85" t="str">
        <f>IF('Checklist Parameters'!$N$58&lt;&gt;"",((I317*'Checklist Parameters'!$N$58)*'Checklist Parameters'!$N$35)/1000,"N/A")</f>
        <v>N/A</v>
      </c>
      <c r="AA317" s="85">
        <f>IF('Checklist Parameters'!$N$101&lt;&gt;"",IFERROR(I317/'Checklist Parameters'!$N$101,0),"N/A")</f>
        <v>0</v>
      </c>
      <c r="AB317" s="85" t="str">
        <f>IF('Checklist Parameters'!$N$43&lt;&gt;"",(I317*'Checklist Parameters'!$N$43)/1000,"N/A")</f>
        <v>N/A</v>
      </c>
      <c r="AC317" s="85">
        <f>IF('Checklist Parameters'!$N$16="",$X317,IF(AND('Checklist Parameters'!$N$16&lt;$X317,'Checklist Parameters'!$N$16&gt;=3),'Checklist Parameters'!$N$16,IF(AND('Checklist Parameters'!$N$16&lt;$X317,'Checklist Parameters'!$N$16&lt;3),0,$X317)))</f>
        <v>0</v>
      </c>
      <c r="AD317" s="85" t="str">
        <f>IF(AND(I317&lt;'Checklist Parameters'!$N$22,$I317&lt;&gt;0),"Y","")</f>
        <v/>
      </c>
      <c r="AE317" s="85" t="str">
        <f>IF($AD317="Y",0,IF('Checklist Parameters'!$N$25="","&lt;no limit&gt;",ROUNDDOWN((($I317-'Checklist Parameters'!$N$24)/'Checklist Parameters'!$N$25)+1,0)))</f>
        <v>&lt;no limit&gt;</v>
      </c>
      <c r="AF317" s="174">
        <f t="shared" si="29"/>
        <v>0</v>
      </c>
      <c r="AG317" s="85">
        <f t="shared" si="24"/>
        <v>0</v>
      </c>
      <c r="AH317" s="5"/>
      <c r="AI317" s="5"/>
      <c r="AJ317" s="5"/>
      <c r="AK317" s="5"/>
      <c r="AL317" s="5"/>
      <c r="AM317" s="5"/>
      <c r="AN317" s="5"/>
      <c r="AO317" s="5"/>
      <c r="AP317" s="5"/>
      <c r="AQ317" s="5"/>
      <c r="AR317" s="5"/>
      <c r="AS317" s="5"/>
    </row>
    <row r="318" spans="1:45" s="2" customFormat="1" ht="15">
      <c r="A318" s="391"/>
      <c r="B318" s="392"/>
      <c r="C318" s="393"/>
      <c r="D318" s="393"/>
      <c r="E318" s="393"/>
      <c r="F318" s="393"/>
      <c r="G318" s="393"/>
      <c r="H318" s="394"/>
      <c r="I318" s="394"/>
      <c r="J318" s="394"/>
      <c r="K318" s="394"/>
      <c r="L318" s="394"/>
      <c r="M318" s="394"/>
      <c r="N318" s="313">
        <f>IF(IF(I318&lt;'Checklist Parameters'!$N$22,0,($I318-$L318))&lt;0,0,IF(I318&lt;'Checklist Parameters'!$N$22,0,($I318-$L318)))</f>
        <v>0</v>
      </c>
      <c r="O318" s="394"/>
      <c r="P318" s="395"/>
      <c r="Q318" s="316">
        <f t="shared" si="25"/>
        <v>0</v>
      </c>
      <c r="R318" s="87">
        <f t="shared" si="26"/>
        <v>0</v>
      </c>
      <c r="S318" s="87">
        <f>IF('Checklist Parameters'!$N$60&lt;0.2,0.2,'Checklist Parameters'!$N$60)</f>
        <v>0.7</v>
      </c>
      <c r="T318" s="88">
        <f>IF($O318="",IF('Checklist District ID'!$C$43="Y",MAX($R318:$S318)*$I318,SUM($R318:$S318)*$I318),IF(O318&gt;0,Q318*S318))</f>
        <v>0</v>
      </c>
      <c r="U318" s="88">
        <f>IF(Q318&gt;0,((I318-T318)*'Formula Matrix'!$E$41),0)</f>
        <v>0</v>
      </c>
      <c r="V318" s="88">
        <f t="shared" si="27"/>
        <v>0</v>
      </c>
      <c r="W318" s="88">
        <f>IF(V318&gt;0,(V318*'Checklist Parameters'!$N$35),0)</f>
        <v>0</v>
      </c>
      <c r="X318" s="85">
        <f t="shared" si="28"/>
        <v>0</v>
      </c>
      <c r="Y318" s="85">
        <f>IF('Checklist Parameters'!$N$102&lt;&gt;"",(I318/43560)*'Checklist Parameters'!$N$102,"N/A")</f>
        <v>0</v>
      </c>
      <c r="Z318" s="85" t="str">
        <f>IF('Checklist Parameters'!$N$58&lt;&gt;"",((I318*'Checklist Parameters'!$N$58)*'Checklist Parameters'!$N$35)/1000,"N/A")</f>
        <v>N/A</v>
      </c>
      <c r="AA318" s="85">
        <f>IF('Checklist Parameters'!$N$101&lt;&gt;"",IFERROR(I318/'Checklist Parameters'!$N$101,0),"N/A")</f>
        <v>0</v>
      </c>
      <c r="AB318" s="85" t="str">
        <f>IF('Checklist Parameters'!$N$43&lt;&gt;"",(I318*'Checklist Parameters'!$N$43)/1000,"N/A")</f>
        <v>N/A</v>
      </c>
      <c r="AC318" s="85">
        <f>IF('Checklist Parameters'!$N$16="",$X318,IF(AND('Checklist Parameters'!$N$16&lt;$X318,'Checklist Parameters'!$N$16&gt;=3),'Checklist Parameters'!$N$16,IF(AND('Checklist Parameters'!$N$16&lt;$X318,'Checklist Parameters'!$N$16&lt;3),0,$X318)))</f>
        <v>0</v>
      </c>
      <c r="AD318" s="85" t="str">
        <f>IF(AND(I318&lt;'Checklist Parameters'!$N$22,$I318&lt;&gt;0),"Y","")</f>
        <v/>
      </c>
      <c r="AE318" s="85" t="str">
        <f>IF($AD318="Y",0,IF('Checklist Parameters'!$N$25="","&lt;no limit&gt;",ROUNDDOWN((($I318-'Checklist Parameters'!$N$24)/'Checklist Parameters'!$N$25)+1,0)))</f>
        <v>&lt;no limit&gt;</v>
      </c>
      <c r="AF318" s="174">
        <f t="shared" si="29"/>
        <v>0</v>
      </c>
      <c r="AG318" s="85">
        <f t="shared" si="24"/>
        <v>0</v>
      </c>
      <c r="AH318" s="5"/>
      <c r="AI318" s="5"/>
      <c r="AJ318" s="5"/>
      <c r="AK318" s="5"/>
      <c r="AL318" s="5"/>
      <c r="AM318" s="5"/>
      <c r="AN318" s="5"/>
      <c r="AO318" s="5"/>
      <c r="AP318" s="5"/>
      <c r="AQ318" s="5"/>
      <c r="AR318" s="5"/>
      <c r="AS318" s="5"/>
    </row>
    <row r="319" spans="1:45" s="2" customFormat="1" ht="15">
      <c r="A319" s="391"/>
      <c r="B319" s="392"/>
      <c r="C319" s="393"/>
      <c r="D319" s="393"/>
      <c r="E319" s="393"/>
      <c r="F319" s="393"/>
      <c r="G319" s="393"/>
      <c r="H319" s="394"/>
      <c r="I319" s="394"/>
      <c r="J319" s="394"/>
      <c r="K319" s="394"/>
      <c r="L319" s="394"/>
      <c r="M319" s="394"/>
      <c r="N319" s="313">
        <f>IF(IF(I319&lt;'Checklist Parameters'!$N$22,0,($I319-$L319))&lt;0,0,IF(I319&lt;'Checklist Parameters'!$N$22,0,($I319-$L319)))</f>
        <v>0</v>
      </c>
      <c r="O319" s="394"/>
      <c r="P319" s="395"/>
      <c r="Q319" s="316">
        <f t="shared" si="25"/>
        <v>0</v>
      </c>
      <c r="R319" s="87">
        <f t="shared" si="26"/>
        <v>0</v>
      </c>
      <c r="S319" s="87">
        <f>IF('Checklist Parameters'!$N$60&lt;0.2,0.2,'Checklist Parameters'!$N$60)</f>
        <v>0.7</v>
      </c>
      <c r="T319" s="88">
        <f>IF($O319="",IF('Checklist District ID'!$C$43="Y",MAX($R319:$S319)*$I319,SUM($R319:$S319)*$I319),IF(O319&gt;0,Q319*S319))</f>
        <v>0</v>
      </c>
      <c r="U319" s="88">
        <f>IF(Q319&gt;0,((I319-T319)*'Formula Matrix'!$E$41),0)</f>
        <v>0</v>
      </c>
      <c r="V319" s="88">
        <f t="shared" si="27"/>
        <v>0</v>
      </c>
      <c r="W319" s="88">
        <f>IF(V319&gt;0,(V319*'Checklist Parameters'!$N$35),0)</f>
        <v>0</v>
      </c>
      <c r="X319" s="85">
        <f t="shared" si="28"/>
        <v>0</v>
      </c>
      <c r="Y319" s="85">
        <f>IF('Checklist Parameters'!$N$102&lt;&gt;"",(I319/43560)*'Checklist Parameters'!$N$102,"N/A")</f>
        <v>0</v>
      </c>
      <c r="Z319" s="85" t="str">
        <f>IF('Checklist Parameters'!$N$58&lt;&gt;"",((I319*'Checklist Parameters'!$N$58)*'Checklist Parameters'!$N$35)/1000,"N/A")</f>
        <v>N/A</v>
      </c>
      <c r="AA319" s="85">
        <f>IF('Checklist Parameters'!$N$101&lt;&gt;"",IFERROR(I319/'Checklist Parameters'!$N$101,0),"N/A")</f>
        <v>0</v>
      </c>
      <c r="AB319" s="85" t="str">
        <f>IF('Checklist Parameters'!$N$43&lt;&gt;"",(I319*'Checklist Parameters'!$N$43)/1000,"N/A")</f>
        <v>N/A</v>
      </c>
      <c r="AC319" s="85">
        <f>IF('Checklist Parameters'!$N$16="",$X319,IF(AND('Checklist Parameters'!$N$16&lt;$X319,'Checklist Parameters'!$N$16&gt;=3),'Checklist Parameters'!$N$16,IF(AND('Checklist Parameters'!$N$16&lt;$X319,'Checklist Parameters'!$N$16&lt;3),0,$X319)))</f>
        <v>0</v>
      </c>
      <c r="AD319" s="85" t="str">
        <f>IF(AND(I319&lt;'Checklist Parameters'!$N$22,$I319&lt;&gt;0),"Y","")</f>
        <v/>
      </c>
      <c r="AE319" s="85" t="str">
        <f>IF($AD319="Y",0,IF('Checklist Parameters'!$N$25="","&lt;no limit&gt;",ROUNDDOWN((($I319-'Checklist Parameters'!$N$24)/'Checklist Parameters'!$N$25)+1,0)))</f>
        <v>&lt;no limit&gt;</v>
      </c>
      <c r="AF319" s="174">
        <f t="shared" si="29"/>
        <v>0</v>
      </c>
      <c r="AG319" s="85">
        <f t="shared" si="24"/>
        <v>0</v>
      </c>
      <c r="AH319" s="5"/>
      <c r="AI319" s="5"/>
      <c r="AJ319" s="5"/>
      <c r="AK319" s="5"/>
      <c r="AL319" s="5"/>
      <c r="AM319" s="5"/>
      <c r="AN319" s="5"/>
      <c r="AO319" s="5"/>
      <c r="AP319" s="5"/>
      <c r="AQ319" s="5"/>
      <c r="AR319" s="5"/>
      <c r="AS319" s="5"/>
    </row>
    <row r="320" spans="1:45" s="2" customFormat="1" ht="15">
      <c r="A320" s="391"/>
      <c r="B320" s="392"/>
      <c r="C320" s="393"/>
      <c r="D320" s="393"/>
      <c r="E320" s="393"/>
      <c r="F320" s="393"/>
      <c r="G320" s="393"/>
      <c r="H320" s="394"/>
      <c r="I320" s="394"/>
      <c r="J320" s="394"/>
      <c r="K320" s="394"/>
      <c r="L320" s="394"/>
      <c r="M320" s="394"/>
      <c r="N320" s="313">
        <f>IF(IF(I320&lt;'Checklist Parameters'!$N$22,0,($I320-$L320))&lt;0,0,IF(I320&lt;'Checklist Parameters'!$N$22,0,($I320-$L320)))</f>
        <v>0</v>
      </c>
      <c r="O320" s="394"/>
      <c r="P320" s="395"/>
      <c r="Q320" s="316">
        <f t="shared" si="25"/>
        <v>0</v>
      </c>
      <c r="R320" s="87">
        <f t="shared" si="26"/>
        <v>0</v>
      </c>
      <c r="S320" s="87">
        <f>IF('Checklist Parameters'!$N$60&lt;0.2,0.2,'Checklist Parameters'!$N$60)</f>
        <v>0.7</v>
      </c>
      <c r="T320" s="88">
        <f>IF($O320="",IF('Checklist District ID'!$C$43="Y",MAX($R320:$S320)*$I320,SUM($R320:$S320)*$I320),IF(O320&gt;0,Q320*S320))</f>
        <v>0</v>
      </c>
      <c r="U320" s="88">
        <f>IF(Q320&gt;0,((I320-T320)*'Formula Matrix'!$E$41),0)</f>
        <v>0</v>
      </c>
      <c r="V320" s="88">
        <f t="shared" si="27"/>
        <v>0</v>
      </c>
      <c r="W320" s="88">
        <f>IF(V320&gt;0,(V320*'Checklist Parameters'!$N$35),0)</f>
        <v>0</v>
      </c>
      <c r="X320" s="85">
        <f t="shared" si="28"/>
        <v>0</v>
      </c>
      <c r="Y320" s="85">
        <f>IF('Checklist Parameters'!$N$102&lt;&gt;"",(I320/43560)*'Checklist Parameters'!$N$102,"N/A")</f>
        <v>0</v>
      </c>
      <c r="Z320" s="85" t="str">
        <f>IF('Checklist Parameters'!$N$58&lt;&gt;"",((I320*'Checklist Parameters'!$N$58)*'Checklist Parameters'!$N$35)/1000,"N/A")</f>
        <v>N/A</v>
      </c>
      <c r="AA320" s="85">
        <f>IF('Checklist Parameters'!$N$101&lt;&gt;"",IFERROR(I320/'Checklist Parameters'!$N$101,0),"N/A")</f>
        <v>0</v>
      </c>
      <c r="AB320" s="85" t="str">
        <f>IF('Checklist Parameters'!$N$43&lt;&gt;"",(I320*'Checklist Parameters'!$N$43)/1000,"N/A")</f>
        <v>N/A</v>
      </c>
      <c r="AC320" s="85">
        <f>IF('Checklist Parameters'!$N$16="",$X320,IF(AND('Checklist Parameters'!$N$16&lt;$X320,'Checklist Parameters'!$N$16&gt;=3),'Checklist Parameters'!$N$16,IF(AND('Checklist Parameters'!$N$16&lt;$X320,'Checklist Parameters'!$N$16&lt;3),0,$X320)))</f>
        <v>0</v>
      </c>
      <c r="AD320" s="85" t="str">
        <f>IF(AND(I320&lt;'Checklist Parameters'!$N$22,$I320&lt;&gt;0),"Y","")</f>
        <v/>
      </c>
      <c r="AE320" s="85" t="str">
        <f>IF($AD320="Y",0,IF('Checklist Parameters'!$N$25="","&lt;no limit&gt;",ROUNDDOWN((($I320-'Checklist Parameters'!$N$24)/'Checklist Parameters'!$N$25)+1,0)))</f>
        <v>&lt;no limit&gt;</v>
      </c>
      <c r="AF320" s="174">
        <f t="shared" si="29"/>
        <v>0</v>
      </c>
      <c r="AG320" s="85">
        <f t="shared" si="24"/>
        <v>0</v>
      </c>
      <c r="AH320" s="5"/>
      <c r="AI320" s="5"/>
      <c r="AJ320" s="5"/>
      <c r="AK320" s="5"/>
      <c r="AL320" s="5"/>
      <c r="AM320" s="5"/>
      <c r="AN320" s="5"/>
      <c r="AO320" s="5"/>
      <c r="AP320" s="5"/>
      <c r="AQ320" s="5"/>
      <c r="AR320" s="5"/>
      <c r="AS320" s="5"/>
    </row>
    <row r="321" spans="1:45" s="2" customFormat="1" ht="15">
      <c r="A321" s="391"/>
      <c r="B321" s="392"/>
      <c r="C321" s="393"/>
      <c r="D321" s="393"/>
      <c r="E321" s="393"/>
      <c r="F321" s="393"/>
      <c r="G321" s="393"/>
      <c r="H321" s="394"/>
      <c r="I321" s="394"/>
      <c r="J321" s="394"/>
      <c r="K321" s="394"/>
      <c r="L321" s="394"/>
      <c r="M321" s="394"/>
      <c r="N321" s="313">
        <f>IF(IF(I321&lt;'Checklist Parameters'!$N$22,0,($I321-$L321))&lt;0,0,IF(I321&lt;'Checklist Parameters'!$N$22,0,($I321-$L321)))</f>
        <v>0</v>
      </c>
      <c r="O321" s="394"/>
      <c r="P321" s="395"/>
      <c r="Q321" s="316">
        <f t="shared" si="25"/>
        <v>0</v>
      </c>
      <c r="R321" s="87">
        <f t="shared" si="26"/>
        <v>0</v>
      </c>
      <c r="S321" s="87">
        <f>IF('Checklist Parameters'!$N$60&lt;0.2,0.2,'Checklist Parameters'!$N$60)</f>
        <v>0.7</v>
      </c>
      <c r="T321" s="88">
        <f>IF($O321="",IF('Checklist District ID'!$C$43="Y",MAX($R321:$S321)*$I321,SUM($R321:$S321)*$I321),IF(O321&gt;0,Q321*S321))</f>
        <v>0</v>
      </c>
      <c r="U321" s="88">
        <f>IF(Q321&gt;0,((I321-T321)*'Formula Matrix'!$E$41),0)</f>
        <v>0</v>
      </c>
      <c r="V321" s="88">
        <f t="shared" si="27"/>
        <v>0</v>
      </c>
      <c r="W321" s="88">
        <f>IF(V321&gt;0,(V321*'Checklist Parameters'!$N$35),0)</f>
        <v>0</v>
      </c>
      <c r="X321" s="85">
        <f t="shared" si="28"/>
        <v>0</v>
      </c>
      <c r="Y321" s="85">
        <f>IF('Checklist Parameters'!$N$102&lt;&gt;"",(I321/43560)*'Checklist Parameters'!$N$102,"N/A")</f>
        <v>0</v>
      </c>
      <c r="Z321" s="85" t="str">
        <f>IF('Checklist Parameters'!$N$58&lt;&gt;"",((I321*'Checklist Parameters'!$N$58)*'Checklist Parameters'!$N$35)/1000,"N/A")</f>
        <v>N/A</v>
      </c>
      <c r="AA321" s="85">
        <f>IF('Checklist Parameters'!$N$101&lt;&gt;"",IFERROR(I321/'Checklist Parameters'!$N$101,0),"N/A")</f>
        <v>0</v>
      </c>
      <c r="AB321" s="85" t="str">
        <f>IF('Checklist Parameters'!$N$43&lt;&gt;"",(I321*'Checklist Parameters'!$N$43)/1000,"N/A")</f>
        <v>N/A</v>
      </c>
      <c r="AC321" s="85">
        <f>IF('Checklist Parameters'!$N$16="",$X321,IF(AND('Checklist Parameters'!$N$16&lt;$X321,'Checklist Parameters'!$N$16&gt;=3),'Checklist Parameters'!$N$16,IF(AND('Checklist Parameters'!$N$16&lt;$X321,'Checklist Parameters'!$N$16&lt;3),0,$X321)))</f>
        <v>0</v>
      </c>
      <c r="AD321" s="85" t="str">
        <f>IF(AND(I321&lt;'Checklist Parameters'!$N$22,$I321&lt;&gt;0),"Y","")</f>
        <v/>
      </c>
      <c r="AE321" s="85" t="str">
        <f>IF($AD321="Y",0,IF('Checklist Parameters'!$N$25="","&lt;no limit&gt;",ROUNDDOWN((($I321-'Checklist Parameters'!$N$24)/'Checklist Parameters'!$N$25)+1,0)))</f>
        <v>&lt;no limit&gt;</v>
      </c>
      <c r="AF321" s="174">
        <f t="shared" si="29"/>
        <v>0</v>
      </c>
      <c r="AG321" s="85">
        <f t="shared" si="24"/>
        <v>0</v>
      </c>
      <c r="AH321" s="5"/>
      <c r="AI321" s="5"/>
      <c r="AJ321" s="5"/>
      <c r="AK321" s="5"/>
      <c r="AL321" s="5"/>
      <c r="AM321" s="5"/>
      <c r="AN321" s="5"/>
      <c r="AO321" s="5"/>
      <c r="AP321" s="5"/>
      <c r="AQ321" s="5"/>
      <c r="AR321" s="5"/>
      <c r="AS321" s="5"/>
    </row>
    <row r="322" spans="1:45" s="2" customFormat="1" ht="15">
      <c r="A322" s="391"/>
      <c r="B322" s="392"/>
      <c r="C322" s="393"/>
      <c r="D322" s="393"/>
      <c r="E322" s="393"/>
      <c r="F322" s="393"/>
      <c r="G322" s="393"/>
      <c r="H322" s="394"/>
      <c r="I322" s="394"/>
      <c r="J322" s="394"/>
      <c r="K322" s="394"/>
      <c r="L322" s="394"/>
      <c r="M322" s="394"/>
      <c r="N322" s="313">
        <f>IF(IF(I322&lt;'Checklist Parameters'!$N$22,0,($I322-$L322))&lt;0,0,IF(I322&lt;'Checklist Parameters'!$N$22,0,($I322-$L322)))</f>
        <v>0</v>
      </c>
      <c r="O322" s="394"/>
      <c r="P322" s="395"/>
      <c r="Q322" s="316">
        <f t="shared" si="25"/>
        <v>0</v>
      </c>
      <c r="R322" s="87">
        <f t="shared" si="26"/>
        <v>0</v>
      </c>
      <c r="S322" s="87">
        <f>IF('Checklist Parameters'!$N$60&lt;0.2,0.2,'Checklist Parameters'!$N$60)</f>
        <v>0.7</v>
      </c>
      <c r="T322" s="88">
        <f>IF($O322="",IF('Checklist District ID'!$C$43="Y",MAX($R322:$S322)*$I322,SUM($R322:$S322)*$I322),IF(O322&gt;0,Q322*S322))</f>
        <v>0</v>
      </c>
      <c r="U322" s="88">
        <f>IF(Q322&gt;0,((I322-T322)*'Formula Matrix'!$E$41),0)</f>
        <v>0</v>
      </c>
      <c r="V322" s="88">
        <f t="shared" si="27"/>
        <v>0</v>
      </c>
      <c r="W322" s="88">
        <f>IF(V322&gt;0,(V322*'Checklist Parameters'!$N$35),0)</f>
        <v>0</v>
      </c>
      <c r="X322" s="85">
        <f t="shared" si="28"/>
        <v>0</v>
      </c>
      <c r="Y322" s="85">
        <f>IF('Checklist Parameters'!$N$102&lt;&gt;"",(I322/43560)*'Checklist Parameters'!$N$102,"N/A")</f>
        <v>0</v>
      </c>
      <c r="Z322" s="85" t="str">
        <f>IF('Checklist Parameters'!$N$58&lt;&gt;"",((I322*'Checklist Parameters'!$N$58)*'Checklist Parameters'!$N$35)/1000,"N/A")</f>
        <v>N/A</v>
      </c>
      <c r="AA322" s="85">
        <f>IF('Checklist Parameters'!$N$101&lt;&gt;"",IFERROR(I322/'Checklist Parameters'!$N$101,0),"N/A")</f>
        <v>0</v>
      </c>
      <c r="AB322" s="85" t="str">
        <f>IF('Checklist Parameters'!$N$43&lt;&gt;"",(I322*'Checklist Parameters'!$N$43)/1000,"N/A")</f>
        <v>N/A</v>
      </c>
      <c r="AC322" s="85">
        <f>IF('Checklist Parameters'!$N$16="",$X322,IF(AND('Checklist Parameters'!$N$16&lt;$X322,'Checklist Parameters'!$N$16&gt;=3),'Checklist Parameters'!$N$16,IF(AND('Checklist Parameters'!$N$16&lt;$X322,'Checklist Parameters'!$N$16&lt;3),0,$X322)))</f>
        <v>0</v>
      </c>
      <c r="AD322" s="85" t="str">
        <f>IF(AND(I322&lt;'Checklist Parameters'!$N$22,$I322&lt;&gt;0),"Y","")</f>
        <v/>
      </c>
      <c r="AE322" s="85" t="str">
        <f>IF($AD322="Y",0,IF('Checklist Parameters'!$N$25="","&lt;no limit&gt;",ROUNDDOWN((($I322-'Checklist Parameters'!$N$24)/'Checklist Parameters'!$N$25)+1,0)))</f>
        <v>&lt;no limit&gt;</v>
      </c>
      <c r="AF322" s="174">
        <f t="shared" si="29"/>
        <v>0</v>
      </c>
      <c r="AG322" s="85">
        <f t="shared" si="24"/>
        <v>0</v>
      </c>
      <c r="AH322" s="5"/>
      <c r="AI322" s="5"/>
      <c r="AJ322" s="5"/>
      <c r="AK322" s="5"/>
      <c r="AL322" s="5"/>
      <c r="AM322" s="5"/>
      <c r="AN322" s="5"/>
      <c r="AO322" s="5"/>
      <c r="AP322" s="5"/>
      <c r="AQ322" s="5"/>
      <c r="AR322" s="5"/>
      <c r="AS322" s="5"/>
    </row>
    <row r="323" spans="1:45" s="2" customFormat="1" ht="15">
      <c r="A323" s="391"/>
      <c r="B323" s="392"/>
      <c r="C323" s="393"/>
      <c r="D323" s="393"/>
      <c r="E323" s="393"/>
      <c r="F323" s="393"/>
      <c r="G323" s="393"/>
      <c r="H323" s="394"/>
      <c r="I323" s="394"/>
      <c r="J323" s="394"/>
      <c r="K323" s="394"/>
      <c r="L323" s="394"/>
      <c r="M323" s="394"/>
      <c r="N323" s="313">
        <f>IF(IF(I323&lt;'Checklist Parameters'!$N$22,0,($I323-$L323))&lt;0,0,IF(I323&lt;'Checklist Parameters'!$N$22,0,($I323-$L323)))</f>
        <v>0</v>
      </c>
      <c r="O323" s="394"/>
      <c r="P323" s="395"/>
      <c r="Q323" s="316">
        <f t="shared" si="25"/>
        <v>0</v>
      </c>
      <c r="R323" s="87">
        <f t="shared" si="26"/>
        <v>0</v>
      </c>
      <c r="S323" s="87">
        <f>IF('Checklist Parameters'!$N$60&lt;0.2,0.2,'Checklist Parameters'!$N$60)</f>
        <v>0.7</v>
      </c>
      <c r="T323" s="88">
        <f>IF($O323="",IF('Checklist District ID'!$C$43="Y",MAX($R323:$S323)*$I323,SUM($R323:$S323)*$I323),IF(O323&gt;0,Q323*S323))</f>
        <v>0</v>
      </c>
      <c r="U323" s="88">
        <f>IF(Q323&gt;0,((I323-T323)*'Formula Matrix'!$E$41),0)</f>
        <v>0</v>
      </c>
      <c r="V323" s="88">
        <f t="shared" si="27"/>
        <v>0</v>
      </c>
      <c r="W323" s="88">
        <f>IF(V323&gt;0,(V323*'Checklist Parameters'!$N$35),0)</f>
        <v>0</v>
      </c>
      <c r="X323" s="85">
        <f t="shared" si="28"/>
        <v>0</v>
      </c>
      <c r="Y323" s="85">
        <f>IF('Checklist Parameters'!$N$102&lt;&gt;"",(I323/43560)*'Checklist Parameters'!$N$102,"N/A")</f>
        <v>0</v>
      </c>
      <c r="Z323" s="85" t="str">
        <f>IF('Checklist Parameters'!$N$58&lt;&gt;"",((I323*'Checklist Parameters'!$N$58)*'Checklist Parameters'!$N$35)/1000,"N/A")</f>
        <v>N/A</v>
      </c>
      <c r="AA323" s="85">
        <f>IF('Checklist Parameters'!$N$101&lt;&gt;"",IFERROR(I323/'Checklist Parameters'!$N$101,0),"N/A")</f>
        <v>0</v>
      </c>
      <c r="AB323" s="85" t="str">
        <f>IF('Checklist Parameters'!$N$43&lt;&gt;"",(I323*'Checklist Parameters'!$N$43)/1000,"N/A")</f>
        <v>N/A</v>
      </c>
      <c r="AC323" s="85">
        <f>IF('Checklist Parameters'!$N$16="",$X323,IF(AND('Checklist Parameters'!$N$16&lt;$X323,'Checklist Parameters'!$N$16&gt;=3),'Checklist Parameters'!$N$16,IF(AND('Checklist Parameters'!$N$16&lt;$X323,'Checklist Parameters'!$N$16&lt;3),0,$X323)))</f>
        <v>0</v>
      </c>
      <c r="AD323" s="85" t="str">
        <f>IF(AND(I323&lt;'Checklist Parameters'!$N$22,$I323&lt;&gt;0),"Y","")</f>
        <v/>
      </c>
      <c r="AE323" s="85" t="str">
        <f>IF($AD323="Y",0,IF('Checklist Parameters'!$N$25="","&lt;no limit&gt;",ROUNDDOWN((($I323-'Checklist Parameters'!$N$24)/'Checklist Parameters'!$N$25)+1,0)))</f>
        <v>&lt;no limit&gt;</v>
      </c>
      <c r="AF323" s="174">
        <f t="shared" si="29"/>
        <v>0</v>
      </c>
      <c r="AG323" s="85">
        <f t="shared" si="24"/>
        <v>0</v>
      </c>
      <c r="AH323" s="5"/>
      <c r="AI323" s="5"/>
      <c r="AJ323" s="5"/>
      <c r="AK323" s="5"/>
      <c r="AL323" s="5"/>
      <c r="AM323" s="5"/>
      <c r="AN323" s="5"/>
      <c r="AO323" s="5"/>
      <c r="AP323" s="5"/>
      <c r="AQ323" s="5"/>
      <c r="AR323" s="5"/>
      <c r="AS323" s="5"/>
    </row>
    <row r="324" spans="1:45" s="2" customFormat="1" ht="15">
      <c r="A324" s="391"/>
      <c r="B324" s="392"/>
      <c r="C324" s="393"/>
      <c r="D324" s="393"/>
      <c r="E324" s="393"/>
      <c r="F324" s="393"/>
      <c r="G324" s="393"/>
      <c r="H324" s="394"/>
      <c r="I324" s="394"/>
      <c r="J324" s="394"/>
      <c r="K324" s="394"/>
      <c r="L324" s="394"/>
      <c r="M324" s="394"/>
      <c r="N324" s="313">
        <f>IF(IF(I324&lt;'Checklist Parameters'!$N$22,0,($I324-$L324))&lt;0,0,IF(I324&lt;'Checklist Parameters'!$N$22,0,($I324-$L324)))</f>
        <v>0</v>
      </c>
      <c r="O324" s="394"/>
      <c r="P324" s="395"/>
      <c r="Q324" s="316">
        <f t="shared" si="25"/>
        <v>0</v>
      </c>
      <c r="R324" s="87">
        <f t="shared" si="26"/>
        <v>0</v>
      </c>
      <c r="S324" s="87">
        <f>IF('Checklist Parameters'!$N$60&lt;0.2,0.2,'Checklist Parameters'!$N$60)</f>
        <v>0.7</v>
      </c>
      <c r="T324" s="88">
        <f>IF($O324="",IF('Checklist District ID'!$C$43="Y",MAX($R324:$S324)*$I324,SUM($R324:$S324)*$I324),IF(O324&gt;0,Q324*S324))</f>
        <v>0</v>
      </c>
      <c r="U324" s="88">
        <f>IF(Q324&gt;0,((I324-T324)*'Formula Matrix'!$E$41),0)</f>
        <v>0</v>
      </c>
      <c r="V324" s="88">
        <f t="shared" si="27"/>
        <v>0</v>
      </c>
      <c r="W324" s="88">
        <f>IF(V324&gt;0,(V324*'Checklist Parameters'!$N$35),0)</f>
        <v>0</v>
      </c>
      <c r="X324" s="85">
        <f t="shared" si="28"/>
        <v>0</v>
      </c>
      <c r="Y324" s="85">
        <f>IF('Checklist Parameters'!$N$102&lt;&gt;"",(I324/43560)*'Checklist Parameters'!$N$102,"N/A")</f>
        <v>0</v>
      </c>
      <c r="Z324" s="85" t="str">
        <f>IF('Checklist Parameters'!$N$58&lt;&gt;"",((I324*'Checklist Parameters'!$N$58)*'Checklist Parameters'!$N$35)/1000,"N/A")</f>
        <v>N/A</v>
      </c>
      <c r="AA324" s="85">
        <f>IF('Checklist Parameters'!$N$101&lt;&gt;"",IFERROR(I324/'Checklist Parameters'!$N$101,0),"N/A")</f>
        <v>0</v>
      </c>
      <c r="AB324" s="85" t="str">
        <f>IF('Checklist Parameters'!$N$43&lt;&gt;"",(I324*'Checklist Parameters'!$N$43)/1000,"N/A")</f>
        <v>N/A</v>
      </c>
      <c r="AC324" s="85">
        <f>IF('Checklist Parameters'!$N$16="",$X324,IF(AND('Checklist Parameters'!$N$16&lt;$X324,'Checklist Parameters'!$N$16&gt;=3),'Checklist Parameters'!$N$16,IF(AND('Checklist Parameters'!$N$16&lt;$X324,'Checklist Parameters'!$N$16&lt;3),0,$X324)))</f>
        <v>0</v>
      </c>
      <c r="AD324" s="85" t="str">
        <f>IF(AND(I324&lt;'Checklist Parameters'!$N$22,$I324&lt;&gt;0),"Y","")</f>
        <v/>
      </c>
      <c r="AE324" s="85" t="str">
        <f>IF($AD324="Y",0,IF('Checklist Parameters'!$N$25="","&lt;no limit&gt;",ROUNDDOWN((($I324-'Checklist Parameters'!$N$24)/'Checklist Parameters'!$N$25)+1,0)))</f>
        <v>&lt;no limit&gt;</v>
      </c>
      <c r="AF324" s="174">
        <f t="shared" si="29"/>
        <v>0</v>
      </c>
      <c r="AG324" s="85">
        <f t="shared" si="24"/>
        <v>0</v>
      </c>
      <c r="AH324" s="5"/>
      <c r="AI324" s="5"/>
      <c r="AJ324" s="5"/>
      <c r="AK324" s="5"/>
      <c r="AL324" s="5"/>
      <c r="AM324" s="5"/>
      <c r="AN324" s="5"/>
      <c r="AO324" s="5"/>
      <c r="AP324" s="5"/>
      <c r="AQ324" s="5"/>
      <c r="AR324" s="5"/>
      <c r="AS324" s="5"/>
    </row>
    <row r="325" spans="1:45" s="2" customFormat="1" ht="15">
      <c r="A325" s="391"/>
      <c r="B325" s="392"/>
      <c r="C325" s="393"/>
      <c r="D325" s="393"/>
      <c r="E325" s="393"/>
      <c r="F325" s="393"/>
      <c r="G325" s="393"/>
      <c r="H325" s="394"/>
      <c r="I325" s="394"/>
      <c r="J325" s="394"/>
      <c r="K325" s="394"/>
      <c r="L325" s="394"/>
      <c r="M325" s="394"/>
      <c r="N325" s="313">
        <f>IF(IF(I325&lt;'Checklist Parameters'!$N$22,0,($I325-$L325))&lt;0,0,IF(I325&lt;'Checklist Parameters'!$N$22,0,($I325-$L325)))</f>
        <v>0</v>
      </c>
      <c r="O325" s="394"/>
      <c r="P325" s="395"/>
      <c r="Q325" s="316">
        <f t="shared" si="25"/>
        <v>0</v>
      </c>
      <c r="R325" s="87">
        <f t="shared" si="26"/>
        <v>0</v>
      </c>
      <c r="S325" s="87">
        <f>IF('Checklist Parameters'!$N$60&lt;0.2,0.2,'Checklist Parameters'!$N$60)</f>
        <v>0.7</v>
      </c>
      <c r="T325" s="88">
        <f>IF($O325="",IF('Checklist District ID'!$C$43="Y",MAX($R325:$S325)*$I325,SUM($R325:$S325)*$I325),IF(O325&gt;0,Q325*S325))</f>
        <v>0</v>
      </c>
      <c r="U325" s="88">
        <f>IF(Q325&gt;0,((I325-T325)*'Formula Matrix'!$E$41),0)</f>
        <v>0</v>
      </c>
      <c r="V325" s="88">
        <f t="shared" si="27"/>
        <v>0</v>
      </c>
      <c r="W325" s="88">
        <f>IF(V325&gt;0,(V325*'Checklist Parameters'!$N$35),0)</f>
        <v>0</v>
      </c>
      <c r="X325" s="85">
        <f t="shared" si="28"/>
        <v>0</v>
      </c>
      <c r="Y325" s="85">
        <f>IF('Checklist Parameters'!$N$102&lt;&gt;"",(I325/43560)*'Checklist Parameters'!$N$102,"N/A")</f>
        <v>0</v>
      </c>
      <c r="Z325" s="85" t="str">
        <f>IF('Checklist Parameters'!$N$58&lt;&gt;"",((I325*'Checklist Parameters'!$N$58)*'Checklist Parameters'!$N$35)/1000,"N/A")</f>
        <v>N/A</v>
      </c>
      <c r="AA325" s="85">
        <f>IF('Checklist Parameters'!$N$101&lt;&gt;"",IFERROR(I325/'Checklist Parameters'!$N$101,0),"N/A")</f>
        <v>0</v>
      </c>
      <c r="AB325" s="85" t="str">
        <f>IF('Checklist Parameters'!$N$43&lt;&gt;"",(I325*'Checklist Parameters'!$N$43)/1000,"N/A")</f>
        <v>N/A</v>
      </c>
      <c r="AC325" s="85">
        <f>IF('Checklist Parameters'!$N$16="",$X325,IF(AND('Checklist Parameters'!$N$16&lt;$X325,'Checklist Parameters'!$N$16&gt;=3),'Checklist Parameters'!$N$16,IF(AND('Checklist Parameters'!$N$16&lt;$X325,'Checklist Parameters'!$N$16&lt;3),0,$X325)))</f>
        <v>0</v>
      </c>
      <c r="AD325" s="85" t="str">
        <f>IF(AND(I325&lt;'Checklist Parameters'!$N$22,$I325&lt;&gt;0),"Y","")</f>
        <v/>
      </c>
      <c r="AE325" s="85" t="str">
        <f>IF($AD325="Y",0,IF('Checklist Parameters'!$N$25="","&lt;no limit&gt;",ROUNDDOWN((($I325-'Checklist Parameters'!$N$24)/'Checklist Parameters'!$N$25)+1,0)))</f>
        <v>&lt;no limit&gt;</v>
      </c>
      <c r="AF325" s="174">
        <f t="shared" si="29"/>
        <v>0</v>
      </c>
      <c r="AG325" s="85">
        <f t="shared" si="24"/>
        <v>0</v>
      </c>
      <c r="AH325" s="5"/>
      <c r="AI325" s="5"/>
      <c r="AJ325" s="5"/>
      <c r="AK325" s="5"/>
      <c r="AL325" s="5"/>
      <c r="AM325" s="5"/>
      <c r="AN325" s="5"/>
      <c r="AO325" s="5"/>
      <c r="AP325" s="5"/>
      <c r="AQ325" s="5"/>
      <c r="AR325" s="5"/>
      <c r="AS325" s="5"/>
    </row>
    <row r="326" spans="1:45" s="2" customFormat="1" ht="15">
      <c r="A326" s="391"/>
      <c r="B326" s="392"/>
      <c r="C326" s="393"/>
      <c r="D326" s="393"/>
      <c r="E326" s="393"/>
      <c r="F326" s="393"/>
      <c r="G326" s="393"/>
      <c r="H326" s="394"/>
      <c r="I326" s="394"/>
      <c r="J326" s="394"/>
      <c r="K326" s="394"/>
      <c r="L326" s="394"/>
      <c r="M326" s="394"/>
      <c r="N326" s="313">
        <f>IF(IF(I326&lt;'Checklist Parameters'!$N$22,0,($I326-$L326))&lt;0,0,IF(I326&lt;'Checklist Parameters'!$N$22,0,($I326-$L326)))</f>
        <v>0</v>
      </c>
      <c r="O326" s="394"/>
      <c r="P326" s="395"/>
      <c r="Q326" s="316">
        <f t="shared" si="25"/>
        <v>0</v>
      </c>
      <c r="R326" s="87">
        <f t="shared" si="26"/>
        <v>0</v>
      </c>
      <c r="S326" s="87">
        <f>IF('Checklist Parameters'!$N$60&lt;0.2,0.2,'Checklist Parameters'!$N$60)</f>
        <v>0.7</v>
      </c>
      <c r="T326" s="88">
        <f>IF($O326="",IF('Checklist District ID'!$C$43="Y",MAX($R326:$S326)*$I326,SUM($R326:$S326)*$I326),IF(O326&gt;0,Q326*S326))</f>
        <v>0</v>
      </c>
      <c r="U326" s="88">
        <f>IF(Q326&gt;0,((I326-T326)*'Formula Matrix'!$E$41),0)</f>
        <v>0</v>
      </c>
      <c r="V326" s="88">
        <f t="shared" si="27"/>
        <v>0</v>
      </c>
      <c r="W326" s="88">
        <f>IF(V326&gt;0,(V326*'Checklist Parameters'!$N$35),0)</f>
        <v>0</v>
      </c>
      <c r="X326" s="85">
        <f t="shared" si="28"/>
        <v>0</v>
      </c>
      <c r="Y326" s="85">
        <f>IF('Checklist Parameters'!$N$102&lt;&gt;"",(I326/43560)*'Checklist Parameters'!$N$102,"N/A")</f>
        <v>0</v>
      </c>
      <c r="Z326" s="85" t="str">
        <f>IF('Checklist Parameters'!$N$58&lt;&gt;"",((I326*'Checklist Parameters'!$N$58)*'Checklist Parameters'!$N$35)/1000,"N/A")</f>
        <v>N/A</v>
      </c>
      <c r="AA326" s="85">
        <f>IF('Checklist Parameters'!$N$101&lt;&gt;"",IFERROR(I326/'Checklist Parameters'!$N$101,0),"N/A")</f>
        <v>0</v>
      </c>
      <c r="AB326" s="85" t="str">
        <f>IF('Checklist Parameters'!$N$43&lt;&gt;"",(I326*'Checklist Parameters'!$N$43)/1000,"N/A")</f>
        <v>N/A</v>
      </c>
      <c r="AC326" s="85">
        <f>IF('Checklist Parameters'!$N$16="",$X326,IF(AND('Checklist Parameters'!$N$16&lt;$X326,'Checklist Parameters'!$N$16&gt;=3),'Checklist Parameters'!$N$16,IF(AND('Checklist Parameters'!$N$16&lt;$X326,'Checklist Parameters'!$N$16&lt;3),0,$X326)))</f>
        <v>0</v>
      </c>
      <c r="AD326" s="85" t="str">
        <f>IF(AND(I326&lt;'Checklist Parameters'!$N$22,$I326&lt;&gt;0),"Y","")</f>
        <v/>
      </c>
      <c r="AE326" s="85" t="str">
        <f>IF($AD326="Y",0,IF('Checklist Parameters'!$N$25="","&lt;no limit&gt;",ROUNDDOWN((($I326-'Checklist Parameters'!$N$24)/'Checklist Parameters'!$N$25)+1,0)))</f>
        <v>&lt;no limit&gt;</v>
      </c>
      <c r="AF326" s="174">
        <f t="shared" si="29"/>
        <v>0</v>
      </c>
      <c r="AG326" s="85">
        <f t="shared" si="24"/>
        <v>0</v>
      </c>
      <c r="AH326" s="5"/>
      <c r="AI326" s="5"/>
      <c r="AJ326" s="5"/>
      <c r="AK326" s="5"/>
      <c r="AL326" s="5"/>
      <c r="AM326" s="5"/>
      <c r="AN326" s="5"/>
      <c r="AO326" s="5"/>
      <c r="AP326" s="5"/>
      <c r="AQ326" s="5"/>
      <c r="AR326" s="5"/>
      <c r="AS326" s="5"/>
    </row>
    <row r="327" spans="1:45" s="2" customFormat="1" ht="15">
      <c r="A327" s="391"/>
      <c r="B327" s="392"/>
      <c r="C327" s="393"/>
      <c r="D327" s="393"/>
      <c r="E327" s="393"/>
      <c r="F327" s="393"/>
      <c r="G327" s="393"/>
      <c r="H327" s="394"/>
      <c r="I327" s="394"/>
      <c r="J327" s="394"/>
      <c r="K327" s="394"/>
      <c r="L327" s="394"/>
      <c r="M327" s="394"/>
      <c r="N327" s="313">
        <f>IF(IF(I327&lt;'Checklist Parameters'!$N$22,0,($I327-$L327))&lt;0,0,IF(I327&lt;'Checklist Parameters'!$N$22,0,($I327-$L327)))</f>
        <v>0</v>
      </c>
      <c r="O327" s="394"/>
      <c r="P327" s="395"/>
      <c r="Q327" s="316">
        <f t="shared" si="25"/>
        <v>0</v>
      </c>
      <c r="R327" s="87">
        <f t="shared" si="26"/>
        <v>0</v>
      </c>
      <c r="S327" s="87">
        <f>IF('Checklist Parameters'!$N$60&lt;0.2,0.2,'Checklist Parameters'!$N$60)</f>
        <v>0.7</v>
      </c>
      <c r="T327" s="88">
        <f>IF($O327="",IF('Checklist District ID'!$C$43="Y",MAX($R327:$S327)*$I327,SUM($R327:$S327)*$I327),IF(O327&gt;0,Q327*S327))</f>
        <v>0</v>
      </c>
      <c r="U327" s="88">
        <f>IF(Q327&gt;0,((I327-T327)*'Formula Matrix'!$E$41),0)</f>
        <v>0</v>
      </c>
      <c r="V327" s="88">
        <f t="shared" si="27"/>
        <v>0</v>
      </c>
      <c r="W327" s="88">
        <f>IF(V327&gt;0,(V327*'Checklist Parameters'!$N$35),0)</f>
        <v>0</v>
      </c>
      <c r="X327" s="85">
        <f t="shared" si="28"/>
        <v>0</v>
      </c>
      <c r="Y327" s="85">
        <f>IF('Checklist Parameters'!$N$102&lt;&gt;"",(I327/43560)*'Checklist Parameters'!$N$102,"N/A")</f>
        <v>0</v>
      </c>
      <c r="Z327" s="85" t="str">
        <f>IF('Checklist Parameters'!$N$58&lt;&gt;"",((I327*'Checklist Parameters'!$N$58)*'Checklist Parameters'!$N$35)/1000,"N/A")</f>
        <v>N/A</v>
      </c>
      <c r="AA327" s="85">
        <f>IF('Checklist Parameters'!$N$101&lt;&gt;"",IFERROR(I327/'Checklist Parameters'!$N$101,0),"N/A")</f>
        <v>0</v>
      </c>
      <c r="AB327" s="85" t="str">
        <f>IF('Checklist Parameters'!$N$43&lt;&gt;"",(I327*'Checklist Parameters'!$N$43)/1000,"N/A")</f>
        <v>N/A</v>
      </c>
      <c r="AC327" s="85">
        <f>IF('Checklist Parameters'!$N$16="",$X327,IF(AND('Checklist Parameters'!$N$16&lt;$X327,'Checklist Parameters'!$N$16&gt;=3),'Checklist Parameters'!$N$16,IF(AND('Checklist Parameters'!$N$16&lt;$X327,'Checklist Parameters'!$N$16&lt;3),0,$X327)))</f>
        <v>0</v>
      </c>
      <c r="AD327" s="85" t="str">
        <f>IF(AND(I327&lt;'Checklist Parameters'!$N$22,$I327&lt;&gt;0),"Y","")</f>
        <v/>
      </c>
      <c r="AE327" s="85" t="str">
        <f>IF($AD327="Y",0,IF('Checklist Parameters'!$N$25="","&lt;no limit&gt;",ROUNDDOWN((($I327-'Checklist Parameters'!$N$24)/'Checklist Parameters'!$N$25)+1,0)))</f>
        <v>&lt;no limit&gt;</v>
      </c>
      <c r="AF327" s="174">
        <f t="shared" si="29"/>
        <v>0</v>
      </c>
      <c r="AG327" s="85">
        <f t="shared" si="24"/>
        <v>0</v>
      </c>
      <c r="AH327" s="5"/>
      <c r="AI327" s="5"/>
      <c r="AJ327" s="5"/>
      <c r="AK327" s="5"/>
      <c r="AL327" s="5"/>
      <c r="AM327" s="5"/>
      <c r="AN327" s="5"/>
      <c r="AO327" s="5"/>
      <c r="AP327" s="5"/>
      <c r="AQ327" s="5"/>
      <c r="AR327" s="5"/>
      <c r="AS327" s="5"/>
    </row>
    <row r="328" spans="1:45" s="2" customFormat="1" ht="15">
      <c r="A328" s="391"/>
      <c r="B328" s="392"/>
      <c r="C328" s="393"/>
      <c r="D328" s="393"/>
      <c r="E328" s="393"/>
      <c r="F328" s="393"/>
      <c r="G328" s="393"/>
      <c r="H328" s="394"/>
      <c r="I328" s="394"/>
      <c r="J328" s="394"/>
      <c r="K328" s="394"/>
      <c r="L328" s="394"/>
      <c r="M328" s="394"/>
      <c r="N328" s="313">
        <f>IF(IF(I328&lt;'Checklist Parameters'!$N$22,0,($I328-$L328))&lt;0,0,IF(I328&lt;'Checklist Parameters'!$N$22,0,($I328-$L328)))</f>
        <v>0</v>
      </c>
      <c r="O328" s="394"/>
      <c r="P328" s="395"/>
      <c r="Q328" s="316">
        <f t="shared" si="25"/>
        <v>0</v>
      </c>
      <c r="R328" s="87">
        <f t="shared" si="26"/>
        <v>0</v>
      </c>
      <c r="S328" s="87">
        <f>IF('Checklist Parameters'!$N$60&lt;0.2,0.2,'Checklist Parameters'!$N$60)</f>
        <v>0.7</v>
      </c>
      <c r="T328" s="88">
        <f>IF($O328="",IF('Checklist District ID'!$C$43="Y",MAX($R328:$S328)*$I328,SUM($R328:$S328)*$I328),IF(O328&gt;0,Q328*S328))</f>
        <v>0</v>
      </c>
      <c r="U328" s="88">
        <f>IF(Q328&gt;0,((I328-T328)*'Formula Matrix'!$E$41),0)</f>
        <v>0</v>
      </c>
      <c r="V328" s="88">
        <f t="shared" si="27"/>
        <v>0</v>
      </c>
      <c r="W328" s="88">
        <f>IF(V328&gt;0,(V328*'Checklist Parameters'!$N$35),0)</f>
        <v>0</v>
      </c>
      <c r="X328" s="85">
        <f t="shared" si="28"/>
        <v>0</v>
      </c>
      <c r="Y328" s="85">
        <f>IF('Checklist Parameters'!$N$102&lt;&gt;"",(I328/43560)*'Checklist Parameters'!$N$102,"N/A")</f>
        <v>0</v>
      </c>
      <c r="Z328" s="85" t="str">
        <f>IF('Checklist Parameters'!$N$58&lt;&gt;"",((I328*'Checklist Parameters'!$N$58)*'Checklist Parameters'!$N$35)/1000,"N/A")</f>
        <v>N/A</v>
      </c>
      <c r="AA328" s="85">
        <f>IF('Checklist Parameters'!$N$101&lt;&gt;"",IFERROR(I328/'Checklist Parameters'!$N$101,0),"N/A")</f>
        <v>0</v>
      </c>
      <c r="AB328" s="85" t="str">
        <f>IF('Checklist Parameters'!$N$43&lt;&gt;"",(I328*'Checklist Parameters'!$N$43)/1000,"N/A")</f>
        <v>N/A</v>
      </c>
      <c r="AC328" s="85">
        <f>IF('Checklist Parameters'!$N$16="",$X328,IF(AND('Checklist Parameters'!$N$16&lt;$X328,'Checklist Parameters'!$N$16&gt;=3),'Checklist Parameters'!$N$16,IF(AND('Checklist Parameters'!$N$16&lt;$X328,'Checklist Parameters'!$N$16&lt;3),0,$X328)))</f>
        <v>0</v>
      </c>
      <c r="AD328" s="85" t="str">
        <f>IF(AND(I328&lt;'Checklist Parameters'!$N$22,$I328&lt;&gt;0),"Y","")</f>
        <v/>
      </c>
      <c r="AE328" s="85" t="str">
        <f>IF($AD328="Y",0,IF('Checklist Parameters'!$N$25="","&lt;no limit&gt;",ROUNDDOWN((($I328-'Checklist Parameters'!$N$24)/'Checklist Parameters'!$N$25)+1,0)))</f>
        <v>&lt;no limit&gt;</v>
      </c>
      <c r="AF328" s="174">
        <f t="shared" si="29"/>
        <v>0</v>
      </c>
      <c r="AG328" s="85">
        <f t="shared" si="24"/>
        <v>0</v>
      </c>
      <c r="AH328" s="5"/>
      <c r="AI328" s="5"/>
      <c r="AJ328" s="5"/>
      <c r="AK328" s="5"/>
      <c r="AL328" s="5"/>
      <c r="AM328" s="5"/>
      <c r="AN328" s="5"/>
      <c r="AO328" s="5"/>
      <c r="AP328" s="5"/>
      <c r="AQ328" s="5"/>
      <c r="AR328" s="5"/>
      <c r="AS328" s="5"/>
    </row>
    <row r="329" spans="1:45" s="2" customFormat="1" ht="15">
      <c r="A329" s="391"/>
      <c r="B329" s="392"/>
      <c r="C329" s="393"/>
      <c r="D329" s="393"/>
      <c r="E329" s="393"/>
      <c r="F329" s="393"/>
      <c r="G329" s="393"/>
      <c r="H329" s="394"/>
      <c r="I329" s="394"/>
      <c r="J329" s="394"/>
      <c r="K329" s="394"/>
      <c r="L329" s="394"/>
      <c r="M329" s="394"/>
      <c r="N329" s="313">
        <f>IF(IF(I329&lt;'Checklist Parameters'!$N$22,0,($I329-$L329))&lt;0,0,IF(I329&lt;'Checklist Parameters'!$N$22,0,($I329-$L329)))</f>
        <v>0</v>
      </c>
      <c r="O329" s="394"/>
      <c r="P329" s="395"/>
      <c r="Q329" s="316">
        <f t="shared" si="25"/>
        <v>0</v>
      </c>
      <c r="R329" s="87">
        <f t="shared" si="26"/>
        <v>0</v>
      </c>
      <c r="S329" s="87">
        <f>IF('Checklist Parameters'!$N$60&lt;0.2,0.2,'Checklist Parameters'!$N$60)</f>
        <v>0.7</v>
      </c>
      <c r="T329" s="88">
        <f>IF($O329="",IF('Checklist District ID'!$C$43="Y",MAX($R329:$S329)*$I329,SUM($R329:$S329)*$I329),IF(O329&gt;0,Q329*S329))</f>
        <v>0</v>
      </c>
      <c r="U329" s="88">
        <f>IF(Q329&gt;0,((I329-T329)*'Formula Matrix'!$E$41),0)</f>
        <v>0</v>
      </c>
      <c r="V329" s="88">
        <f t="shared" si="27"/>
        <v>0</v>
      </c>
      <c r="W329" s="88">
        <f>IF(V329&gt;0,(V329*'Checklist Parameters'!$N$35),0)</f>
        <v>0</v>
      </c>
      <c r="X329" s="85">
        <f t="shared" si="28"/>
        <v>0</v>
      </c>
      <c r="Y329" s="85">
        <f>IF('Checklist Parameters'!$N$102&lt;&gt;"",(I329/43560)*'Checklist Parameters'!$N$102,"N/A")</f>
        <v>0</v>
      </c>
      <c r="Z329" s="85" t="str">
        <f>IF('Checklist Parameters'!$N$58&lt;&gt;"",((I329*'Checklist Parameters'!$N$58)*'Checklist Parameters'!$N$35)/1000,"N/A")</f>
        <v>N/A</v>
      </c>
      <c r="AA329" s="85">
        <f>IF('Checklist Parameters'!$N$101&lt;&gt;"",IFERROR(I329/'Checklist Parameters'!$N$101,0),"N/A")</f>
        <v>0</v>
      </c>
      <c r="AB329" s="85" t="str">
        <f>IF('Checklist Parameters'!$N$43&lt;&gt;"",(I329*'Checklist Parameters'!$N$43)/1000,"N/A")</f>
        <v>N/A</v>
      </c>
      <c r="AC329" s="85">
        <f>IF('Checklist Parameters'!$N$16="",$X329,IF(AND('Checklist Parameters'!$N$16&lt;$X329,'Checklist Parameters'!$N$16&gt;=3),'Checklist Parameters'!$N$16,IF(AND('Checklist Parameters'!$N$16&lt;$X329,'Checklist Parameters'!$N$16&lt;3),0,$X329)))</f>
        <v>0</v>
      </c>
      <c r="AD329" s="85" t="str">
        <f>IF(AND(I329&lt;'Checklist Parameters'!$N$22,$I329&lt;&gt;0),"Y","")</f>
        <v/>
      </c>
      <c r="AE329" s="85" t="str">
        <f>IF($AD329="Y",0,IF('Checklist Parameters'!$N$25="","&lt;no limit&gt;",ROUNDDOWN((($I329-'Checklist Parameters'!$N$24)/'Checklist Parameters'!$N$25)+1,0)))</f>
        <v>&lt;no limit&gt;</v>
      </c>
      <c r="AF329" s="174">
        <f t="shared" si="29"/>
        <v>0</v>
      </c>
      <c r="AG329" s="85">
        <f t="shared" si="24"/>
        <v>0</v>
      </c>
      <c r="AH329" s="5"/>
      <c r="AI329" s="5"/>
      <c r="AJ329" s="5"/>
      <c r="AK329" s="5"/>
      <c r="AL329" s="5"/>
      <c r="AM329" s="5"/>
      <c r="AN329" s="5"/>
      <c r="AO329" s="5"/>
      <c r="AP329" s="5"/>
      <c r="AQ329" s="5"/>
      <c r="AR329" s="5"/>
      <c r="AS329" s="5"/>
    </row>
    <row r="330" spans="1:45" s="2" customFormat="1" ht="15">
      <c r="A330" s="391"/>
      <c r="B330" s="392"/>
      <c r="C330" s="393"/>
      <c r="D330" s="393"/>
      <c r="E330" s="393"/>
      <c r="F330" s="393"/>
      <c r="G330" s="393"/>
      <c r="H330" s="394"/>
      <c r="I330" s="394"/>
      <c r="J330" s="394"/>
      <c r="K330" s="394"/>
      <c r="L330" s="394"/>
      <c r="M330" s="394"/>
      <c r="N330" s="313">
        <f>IF(IF(I330&lt;'Checklist Parameters'!$N$22,0,($I330-$L330))&lt;0,0,IF(I330&lt;'Checklist Parameters'!$N$22,0,($I330-$L330)))</f>
        <v>0</v>
      </c>
      <c r="O330" s="394"/>
      <c r="P330" s="395"/>
      <c r="Q330" s="316">
        <f t="shared" si="25"/>
        <v>0</v>
      </c>
      <c r="R330" s="87">
        <f t="shared" si="26"/>
        <v>0</v>
      </c>
      <c r="S330" s="87">
        <f>IF('Checklist Parameters'!$N$60&lt;0.2,0.2,'Checklist Parameters'!$N$60)</f>
        <v>0.7</v>
      </c>
      <c r="T330" s="88">
        <f>IF($O330="",IF('Checklist District ID'!$C$43="Y",MAX($R330:$S330)*$I330,SUM($R330:$S330)*$I330),IF(O330&gt;0,Q330*S330))</f>
        <v>0</v>
      </c>
      <c r="U330" s="88">
        <f>IF(Q330&gt;0,((I330-T330)*'Formula Matrix'!$E$41),0)</f>
        <v>0</v>
      </c>
      <c r="V330" s="88">
        <f t="shared" si="27"/>
        <v>0</v>
      </c>
      <c r="W330" s="88">
        <f>IF(V330&gt;0,(V330*'Checklist Parameters'!$N$35),0)</f>
        <v>0</v>
      </c>
      <c r="X330" s="85">
        <f t="shared" si="28"/>
        <v>0</v>
      </c>
      <c r="Y330" s="85">
        <f>IF('Checklist Parameters'!$N$102&lt;&gt;"",(I330/43560)*'Checklist Parameters'!$N$102,"N/A")</f>
        <v>0</v>
      </c>
      <c r="Z330" s="85" t="str">
        <f>IF('Checklist Parameters'!$N$58&lt;&gt;"",((I330*'Checklist Parameters'!$N$58)*'Checklist Parameters'!$N$35)/1000,"N/A")</f>
        <v>N/A</v>
      </c>
      <c r="AA330" s="85">
        <f>IF('Checklist Parameters'!$N$101&lt;&gt;"",IFERROR(I330/'Checklist Parameters'!$N$101,0),"N/A")</f>
        <v>0</v>
      </c>
      <c r="AB330" s="85" t="str">
        <f>IF('Checklist Parameters'!$N$43&lt;&gt;"",(I330*'Checklist Parameters'!$N$43)/1000,"N/A")</f>
        <v>N/A</v>
      </c>
      <c r="AC330" s="85">
        <f>IF('Checklist Parameters'!$N$16="",$X330,IF(AND('Checklist Parameters'!$N$16&lt;$X330,'Checklist Parameters'!$N$16&gt;=3),'Checklist Parameters'!$N$16,IF(AND('Checklist Parameters'!$N$16&lt;$X330,'Checklist Parameters'!$N$16&lt;3),0,$X330)))</f>
        <v>0</v>
      </c>
      <c r="AD330" s="85" t="str">
        <f>IF(AND(I330&lt;'Checklist Parameters'!$N$22,$I330&lt;&gt;0),"Y","")</f>
        <v/>
      </c>
      <c r="AE330" s="85" t="str">
        <f>IF($AD330="Y",0,IF('Checklist Parameters'!$N$25="","&lt;no limit&gt;",ROUNDDOWN((($I330-'Checklist Parameters'!$N$24)/'Checklist Parameters'!$N$25)+1,0)))</f>
        <v>&lt;no limit&gt;</v>
      </c>
      <c r="AF330" s="174">
        <f t="shared" si="29"/>
        <v>0</v>
      </c>
      <c r="AG330" s="85">
        <f t="shared" si="24"/>
        <v>0</v>
      </c>
      <c r="AH330" s="5"/>
      <c r="AI330" s="5"/>
      <c r="AJ330" s="5"/>
      <c r="AK330" s="5"/>
      <c r="AL330" s="5"/>
      <c r="AM330" s="5"/>
      <c r="AN330" s="5"/>
      <c r="AO330" s="5"/>
      <c r="AP330" s="5"/>
      <c r="AQ330" s="5"/>
      <c r="AR330" s="5"/>
      <c r="AS330" s="5"/>
    </row>
    <row r="331" spans="1:45" s="2" customFormat="1" ht="15">
      <c r="A331" s="391"/>
      <c r="B331" s="392"/>
      <c r="C331" s="393"/>
      <c r="D331" s="393"/>
      <c r="E331" s="393"/>
      <c r="F331" s="393"/>
      <c r="G331" s="393"/>
      <c r="H331" s="394"/>
      <c r="I331" s="394"/>
      <c r="J331" s="394"/>
      <c r="K331" s="394"/>
      <c r="L331" s="394"/>
      <c r="M331" s="394"/>
      <c r="N331" s="313">
        <f>IF(IF(I331&lt;'Checklist Parameters'!$N$22,0,($I331-$L331))&lt;0,0,IF(I331&lt;'Checklist Parameters'!$N$22,0,($I331-$L331)))</f>
        <v>0</v>
      </c>
      <c r="O331" s="394"/>
      <c r="P331" s="395"/>
      <c r="Q331" s="316">
        <f t="shared" si="25"/>
        <v>0</v>
      </c>
      <c r="R331" s="87">
        <f t="shared" si="26"/>
        <v>0</v>
      </c>
      <c r="S331" s="87">
        <f>IF('Checklist Parameters'!$N$60&lt;0.2,0.2,'Checklist Parameters'!$N$60)</f>
        <v>0.7</v>
      </c>
      <c r="T331" s="88">
        <f>IF($O331="",IF('Checklist District ID'!$C$43="Y",MAX($R331:$S331)*$I331,SUM($R331:$S331)*$I331),IF(O331&gt;0,Q331*S331))</f>
        <v>0</v>
      </c>
      <c r="U331" s="88">
        <f>IF(Q331&gt;0,((I331-T331)*'Formula Matrix'!$E$41),0)</f>
        <v>0</v>
      </c>
      <c r="V331" s="88">
        <f t="shared" si="27"/>
        <v>0</v>
      </c>
      <c r="W331" s="88">
        <f>IF(V331&gt;0,(V331*'Checklist Parameters'!$N$35),0)</f>
        <v>0</v>
      </c>
      <c r="X331" s="85">
        <f t="shared" si="28"/>
        <v>0</v>
      </c>
      <c r="Y331" s="85">
        <f>IF('Checklist Parameters'!$N$102&lt;&gt;"",(I331/43560)*'Checklist Parameters'!$N$102,"N/A")</f>
        <v>0</v>
      </c>
      <c r="Z331" s="85" t="str">
        <f>IF('Checklist Parameters'!$N$58&lt;&gt;"",((I331*'Checklist Parameters'!$N$58)*'Checklist Parameters'!$N$35)/1000,"N/A")</f>
        <v>N/A</v>
      </c>
      <c r="AA331" s="85">
        <f>IF('Checklist Parameters'!$N$101&lt;&gt;"",IFERROR(I331/'Checklist Parameters'!$N$101,0),"N/A")</f>
        <v>0</v>
      </c>
      <c r="AB331" s="85" t="str">
        <f>IF('Checklist Parameters'!$N$43&lt;&gt;"",(I331*'Checklist Parameters'!$N$43)/1000,"N/A")</f>
        <v>N/A</v>
      </c>
      <c r="AC331" s="85">
        <f>IF('Checklist Parameters'!$N$16="",$X331,IF(AND('Checklist Parameters'!$N$16&lt;$X331,'Checklist Parameters'!$N$16&gt;=3),'Checklist Parameters'!$N$16,IF(AND('Checklist Parameters'!$N$16&lt;$X331,'Checklist Parameters'!$N$16&lt;3),0,$X331)))</f>
        <v>0</v>
      </c>
      <c r="AD331" s="85" t="str">
        <f>IF(AND(I331&lt;'Checklist Parameters'!$N$22,$I331&lt;&gt;0),"Y","")</f>
        <v/>
      </c>
      <c r="AE331" s="85" t="str">
        <f>IF($AD331="Y",0,IF('Checklist Parameters'!$N$25="","&lt;no limit&gt;",ROUNDDOWN((($I331-'Checklist Parameters'!$N$24)/'Checklist Parameters'!$N$25)+1,0)))</f>
        <v>&lt;no limit&gt;</v>
      </c>
      <c r="AF331" s="174">
        <f t="shared" si="29"/>
        <v>0</v>
      </c>
      <c r="AG331" s="85">
        <f t="shared" si="24"/>
        <v>0</v>
      </c>
      <c r="AH331" s="5"/>
      <c r="AI331" s="5"/>
      <c r="AJ331" s="5"/>
      <c r="AK331" s="5"/>
      <c r="AL331" s="5"/>
      <c r="AM331" s="5"/>
      <c r="AN331" s="5"/>
      <c r="AO331" s="5"/>
      <c r="AP331" s="5"/>
      <c r="AQ331" s="5"/>
      <c r="AR331" s="5"/>
      <c r="AS331" s="5"/>
    </row>
    <row r="332" spans="1:45" s="2" customFormat="1" ht="15">
      <c r="A332" s="391"/>
      <c r="B332" s="392"/>
      <c r="C332" s="393"/>
      <c r="D332" s="393"/>
      <c r="E332" s="393"/>
      <c r="F332" s="393"/>
      <c r="G332" s="393"/>
      <c r="H332" s="394"/>
      <c r="I332" s="394"/>
      <c r="J332" s="394"/>
      <c r="K332" s="394"/>
      <c r="L332" s="394"/>
      <c r="M332" s="394"/>
      <c r="N332" s="313">
        <f>IF(IF(I332&lt;'Checklist Parameters'!$N$22,0,($I332-$L332))&lt;0,0,IF(I332&lt;'Checklist Parameters'!$N$22,0,($I332-$L332)))</f>
        <v>0</v>
      </c>
      <c r="O332" s="394"/>
      <c r="P332" s="395"/>
      <c r="Q332" s="316">
        <f t="shared" si="25"/>
        <v>0</v>
      </c>
      <c r="R332" s="87">
        <f t="shared" si="26"/>
        <v>0</v>
      </c>
      <c r="S332" s="87">
        <f>IF('Checklist Parameters'!$N$60&lt;0.2,0.2,'Checklist Parameters'!$N$60)</f>
        <v>0.7</v>
      </c>
      <c r="T332" s="88">
        <f>IF($O332="",IF('Checklist District ID'!$C$43="Y",MAX($R332:$S332)*$I332,SUM($R332:$S332)*$I332),IF(O332&gt;0,Q332*S332))</f>
        <v>0</v>
      </c>
      <c r="U332" s="88">
        <f>IF(Q332&gt;0,((I332-T332)*'Formula Matrix'!$E$41),0)</f>
        <v>0</v>
      </c>
      <c r="V332" s="88">
        <f t="shared" si="27"/>
        <v>0</v>
      </c>
      <c r="W332" s="88">
        <f>IF(V332&gt;0,(V332*'Checklist Parameters'!$N$35),0)</f>
        <v>0</v>
      </c>
      <c r="X332" s="85">
        <f t="shared" si="28"/>
        <v>0</v>
      </c>
      <c r="Y332" s="85">
        <f>IF('Checklist Parameters'!$N$102&lt;&gt;"",(I332/43560)*'Checklist Parameters'!$N$102,"N/A")</f>
        <v>0</v>
      </c>
      <c r="Z332" s="85" t="str">
        <f>IF('Checklist Parameters'!$N$58&lt;&gt;"",((I332*'Checklist Parameters'!$N$58)*'Checklist Parameters'!$N$35)/1000,"N/A")</f>
        <v>N/A</v>
      </c>
      <c r="AA332" s="85">
        <f>IF('Checklist Parameters'!$N$101&lt;&gt;"",IFERROR(I332/'Checklist Parameters'!$N$101,0),"N/A")</f>
        <v>0</v>
      </c>
      <c r="AB332" s="85" t="str">
        <f>IF('Checklist Parameters'!$N$43&lt;&gt;"",(I332*'Checklist Parameters'!$N$43)/1000,"N/A")</f>
        <v>N/A</v>
      </c>
      <c r="AC332" s="85">
        <f>IF('Checklist Parameters'!$N$16="",$X332,IF(AND('Checklist Parameters'!$N$16&lt;$X332,'Checklist Parameters'!$N$16&gt;=3),'Checklist Parameters'!$N$16,IF(AND('Checklist Parameters'!$N$16&lt;$X332,'Checklist Parameters'!$N$16&lt;3),0,$X332)))</f>
        <v>0</v>
      </c>
      <c r="AD332" s="85" t="str">
        <f>IF(AND(I332&lt;'Checklist Parameters'!$N$22,$I332&lt;&gt;0),"Y","")</f>
        <v/>
      </c>
      <c r="AE332" s="85" t="str">
        <f>IF($AD332="Y",0,IF('Checklist Parameters'!$N$25="","&lt;no limit&gt;",ROUNDDOWN((($I332-'Checklist Parameters'!$N$24)/'Checklist Parameters'!$N$25)+1,0)))</f>
        <v>&lt;no limit&gt;</v>
      </c>
      <c r="AF332" s="174">
        <f t="shared" si="29"/>
        <v>0</v>
      </c>
      <c r="AG332" s="85">
        <f t="shared" si="24"/>
        <v>0</v>
      </c>
      <c r="AH332" s="5"/>
      <c r="AI332" s="5"/>
      <c r="AJ332" s="5"/>
      <c r="AK332" s="5"/>
      <c r="AL332" s="5"/>
      <c r="AM332" s="5"/>
      <c r="AN332" s="5"/>
      <c r="AO332" s="5"/>
      <c r="AP332" s="5"/>
      <c r="AQ332" s="5"/>
      <c r="AR332" s="5"/>
      <c r="AS332" s="5"/>
    </row>
    <row r="333" spans="1:45" s="2" customFormat="1" ht="15">
      <c r="A333" s="391"/>
      <c r="B333" s="392"/>
      <c r="C333" s="393"/>
      <c r="D333" s="393"/>
      <c r="E333" s="393"/>
      <c r="F333" s="393"/>
      <c r="G333" s="393"/>
      <c r="H333" s="394"/>
      <c r="I333" s="394"/>
      <c r="J333" s="394"/>
      <c r="K333" s="394"/>
      <c r="L333" s="394"/>
      <c r="M333" s="394"/>
      <c r="N333" s="313">
        <f>IF(IF(I333&lt;'Checklist Parameters'!$N$22,0,($I333-$L333))&lt;0,0,IF(I333&lt;'Checklist Parameters'!$N$22,0,($I333-$L333)))</f>
        <v>0</v>
      </c>
      <c r="O333" s="394"/>
      <c r="P333" s="395"/>
      <c r="Q333" s="316">
        <f t="shared" si="25"/>
        <v>0</v>
      </c>
      <c r="R333" s="87">
        <f t="shared" si="26"/>
        <v>0</v>
      </c>
      <c r="S333" s="87">
        <f>IF('Checklist Parameters'!$N$60&lt;0.2,0.2,'Checklist Parameters'!$N$60)</f>
        <v>0.7</v>
      </c>
      <c r="T333" s="88">
        <f>IF($O333="",IF('Checklist District ID'!$C$43="Y",MAX($R333:$S333)*$I333,SUM($R333:$S333)*$I333),IF(O333&gt;0,Q333*S333))</f>
        <v>0</v>
      </c>
      <c r="U333" s="88">
        <f>IF(Q333&gt;0,((I333-T333)*'Formula Matrix'!$E$41),0)</f>
        <v>0</v>
      </c>
      <c r="V333" s="88">
        <f t="shared" si="27"/>
        <v>0</v>
      </c>
      <c r="W333" s="88">
        <f>IF(V333&gt;0,(V333*'Checklist Parameters'!$N$35),0)</f>
        <v>0</v>
      </c>
      <c r="X333" s="85">
        <f t="shared" si="28"/>
        <v>0</v>
      </c>
      <c r="Y333" s="85">
        <f>IF('Checklist Parameters'!$N$102&lt;&gt;"",(I333/43560)*'Checklist Parameters'!$N$102,"N/A")</f>
        <v>0</v>
      </c>
      <c r="Z333" s="85" t="str">
        <f>IF('Checklist Parameters'!$N$58&lt;&gt;"",((I333*'Checklist Parameters'!$N$58)*'Checklist Parameters'!$N$35)/1000,"N/A")</f>
        <v>N/A</v>
      </c>
      <c r="AA333" s="85">
        <f>IF('Checklist Parameters'!$N$101&lt;&gt;"",IFERROR(I333/'Checklist Parameters'!$N$101,0),"N/A")</f>
        <v>0</v>
      </c>
      <c r="AB333" s="85" t="str">
        <f>IF('Checklist Parameters'!$N$43&lt;&gt;"",(I333*'Checklist Parameters'!$N$43)/1000,"N/A")</f>
        <v>N/A</v>
      </c>
      <c r="AC333" s="85">
        <f>IF('Checklist Parameters'!$N$16="",$X333,IF(AND('Checklist Parameters'!$N$16&lt;$X333,'Checklist Parameters'!$N$16&gt;=3),'Checklist Parameters'!$N$16,IF(AND('Checklist Parameters'!$N$16&lt;$X333,'Checklist Parameters'!$N$16&lt;3),0,$X333)))</f>
        <v>0</v>
      </c>
      <c r="AD333" s="85" t="str">
        <f>IF(AND(I333&lt;'Checklist Parameters'!$N$22,$I333&lt;&gt;0),"Y","")</f>
        <v/>
      </c>
      <c r="AE333" s="85" t="str">
        <f>IF($AD333="Y",0,IF('Checklist Parameters'!$N$25="","&lt;no limit&gt;",ROUNDDOWN((($I333-'Checklist Parameters'!$N$24)/'Checklist Parameters'!$N$25)+1,0)))</f>
        <v>&lt;no limit&gt;</v>
      </c>
      <c r="AF333" s="174">
        <f t="shared" si="29"/>
        <v>0</v>
      </c>
      <c r="AG333" s="85">
        <f t="shared" si="24"/>
        <v>0</v>
      </c>
      <c r="AH333" s="5"/>
      <c r="AI333" s="5"/>
      <c r="AJ333" s="5"/>
      <c r="AK333" s="5"/>
      <c r="AL333" s="5"/>
      <c r="AM333" s="5"/>
      <c r="AN333" s="5"/>
      <c r="AO333" s="5"/>
      <c r="AP333" s="5"/>
      <c r="AQ333" s="5"/>
      <c r="AR333" s="5"/>
      <c r="AS333" s="5"/>
    </row>
    <row r="334" spans="1:45" s="2" customFormat="1" ht="15">
      <c r="A334" s="391"/>
      <c r="B334" s="392"/>
      <c r="C334" s="393"/>
      <c r="D334" s="393"/>
      <c r="E334" s="393"/>
      <c r="F334" s="393"/>
      <c r="G334" s="393"/>
      <c r="H334" s="394"/>
      <c r="I334" s="394"/>
      <c r="J334" s="394"/>
      <c r="K334" s="394"/>
      <c r="L334" s="394"/>
      <c r="M334" s="394"/>
      <c r="N334" s="313">
        <f>IF(IF(I334&lt;'Checklist Parameters'!$N$22,0,($I334-$L334))&lt;0,0,IF(I334&lt;'Checklist Parameters'!$N$22,0,($I334-$L334)))</f>
        <v>0</v>
      </c>
      <c r="O334" s="394"/>
      <c r="P334" s="395"/>
      <c r="Q334" s="316">
        <f t="shared" si="25"/>
        <v>0</v>
      </c>
      <c r="R334" s="87">
        <f t="shared" si="26"/>
        <v>0</v>
      </c>
      <c r="S334" s="87">
        <f>IF('Checklist Parameters'!$N$60&lt;0.2,0.2,'Checklist Parameters'!$N$60)</f>
        <v>0.7</v>
      </c>
      <c r="T334" s="88">
        <f>IF($O334="",IF('Checklist District ID'!$C$43="Y",MAX($R334:$S334)*$I334,SUM($R334:$S334)*$I334),IF(O334&gt;0,Q334*S334))</f>
        <v>0</v>
      </c>
      <c r="U334" s="88">
        <f>IF(Q334&gt;0,((I334-T334)*'Formula Matrix'!$E$41),0)</f>
        <v>0</v>
      </c>
      <c r="V334" s="88">
        <f t="shared" si="27"/>
        <v>0</v>
      </c>
      <c r="W334" s="88">
        <f>IF(V334&gt;0,(V334*'Checklist Parameters'!$N$35),0)</f>
        <v>0</v>
      </c>
      <c r="X334" s="85">
        <f t="shared" si="28"/>
        <v>0</v>
      </c>
      <c r="Y334" s="85">
        <f>IF('Checklist Parameters'!$N$102&lt;&gt;"",(I334/43560)*'Checklist Parameters'!$N$102,"N/A")</f>
        <v>0</v>
      </c>
      <c r="Z334" s="85" t="str">
        <f>IF('Checklist Parameters'!$N$58&lt;&gt;"",((I334*'Checklist Parameters'!$N$58)*'Checklist Parameters'!$N$35)/1000,"N/A")</f>
        <v>N/A</v>
      </c>
      <c r="AA334" s="85">
        <f>IF('Checklist Parameters'!$N$101&lt;&gt;"",IFERROR(I334/'Checklist Parameters'!$N$101,0),"N/A")</f>
        <v>0</v>
      </c>
      <c r="AB334" s="85" t="str">
        <f>IF('Checklist Parameters'!$N$43&lt;&gt;"",(I334*'Checklist Parameters'!$N$43)/1000,"N/A")</f>
        <v>N/A</v>
      </c>
      <c r="AC334" s="85">
        <f>IF('Checklist Parameters'!$N$16="",$X334,IF(AND('Checklist Parameters'!$N$16&lt;$X334,'Checklist Parameters'!$N$16&gt;=3),'Checklist Parameters'!$N$16,IF(AND('Checklist Parameters'!$N$16&lt;$X334,'Checklist Parameters'!$N$16&lt;3),0,$X334)))</f>
        <v>0</v>
      </c>
      <c r="AD334" s="85" t="str">
        <f>IF(AND(I334&lt;'Checklist Parameters'!$N$22,$I334&lt;&gt;0),"Y","")</f>
        <v/>
      </c>
      <c r="AE334" s="85" t="str">
        <f>IF($AD334="Y",0,IF('Checklist Parameters'!$N$25="","&lt;no limit&gt;",ROUNDDOWN((($I334-'Checklist Parameters'!$N$24)/'Checklist Parameters'!$N$25)+1,0)))</f>
        <v>&lt;no limit&gt;</v>
      </c>
      <c r="AF334" s="174">
        <f t="shared" si="29"/>
        <v>0</v>
      </c>
      <c r="AG334" s="85">
        <f t="shared" si="24"/>
        <v>0</v>
      </c>
      <c r="AH334" s="5"/>
      <c r="AI334" s="5"/>
      <c r="AJ334" s="5"/>
      <c r="AK334" s="5"/>
      <c r="AL334" s="5"/>
      <c r="AM334" s="5"/>
      <c r="AN334" s="5"/>
      <c r="AO334" s="5"/>
      <c r="AP334" s="5"/>
      <c r="AQ334" s="5"/>
      <c r="AR334" s="5"/>
      <c r="AS334" s="5"/>
    </row>
    <row r="335" spans="1:45" s="2" customFormat="1" ht="15">
      <c r="A335" s="391"/>
      <c r="B335" s="392"/>
      <c r="C335" s="393"/>
      <c r="D335" s="393"/>
      <c r="E335" s="393"/>
      <c r="F335" s="393"/>
      <c r="G335" s="393"/>
      <c r="H335" s="394"/>
      <c r="I335" s="394"/>
      <c r="J335" s="394"/>
      <c r="K335" s="394"/>
      <c r="L335" s="394"/>
      <c r="M335" s="394"/>
      <c r="N335" s="313">
        <f>IF(IF(I335&lt;'Checklist Parameters'!$N$22,0,($I335-$L335))&lt;0,0,IF(I335&lt;'Checklist Parameters'!$N$22,0,($I335-$L335)))</f>
        <v>0</v>
      </c>
      <c r="O335" s="394"/>
      <c r="P335" s="395"/>
      <c r="Q335" s="316">
        <f t="shared" si="25"/>
        <v>0</v>
      </c>
      <c r="R335" s="87">
        <f t="shared" si="26"/>
        <v>0</v>
      </c>
      <c r="S335" s="87">
        <f>IF('Checklist Parameters'!$N$60&lt;0.2,0.2,'Checklist Parameters'!$N$60)</f>
        <v>0.7</v>
      </c>
      <c r="T335" s="88">
        <f>IF($O335="",IF('Checklist District ID'!$C$43="Y",MAX($R335:$S335)*$I335,SUM($R335:$S335)*$I335),IF(O335&gt;0,Q335*S335))</f>
        <v>0</v>
      </c>
      <c r="U335" s="88">
        <f>IF(Q335&gt;0,((I335-T335)*'Formula Matrix'!$E$41),0)</f>
        <v>0</v>
      </c>
      <c r="V335" s="88">
        <f t="shared" si="27"/>
        <v>0</v>
      </c>
      <c r="W335" s="88">
        <f>IF(V335&gt;0,(V335*'Checklist Parameters'!$N$35),0)</f>
        <v>0</v>
      </c>
      <c r="X335" s="85">
        <f t="shared" si="28"/>
        <v>0</v>
      </c>
      <c r="Y335" s="85">
        <f>IF('Checklist Parameters'!$N$102&lt;&gt;"",(I335/43560)*'Checklist Parameters'!$N$102,"N/A")</f>
        <v>0</v>
      </c>
      <c r="Z335" s="85" t="str">
        <f>IF('Checklist Parameters'!$N$58&lt;&gt;"",((I335*'Checklist Parameters'!$N$58)*'Checklist Parameters'!$N$35)/1000,"N/A")</f>
        <v>N/A</v>
      </c>
      <c r="AA335" s="85">
        <f>IF('Checklist Parameters'!$N$101&lt;&gt;"",IFERROR(I335/'Checklist Parameters'!$N$101,0),"N/A")</f>
        <v>0</v>
      </c>
      <c r="AB335" s="85" t="str">
        <f>IF('Checklist Parameters'!$N$43&lt;&gt;"",(I335*'Checklist Parameters'!$N$43)/1000,"N/A")</f>
        <v>N/A</v>
      </c>
      <c r="AC335" s="85">
        <f>IF('Checklist Parameters'!$N$16="",$X335,IF(AND('Checklist Parameters'!$N$16&lt;$X335,'Checklist Parameters'!$N$16&gt;=3),'Checklist Parameters'!$N$16,IF(AND('Checklist Parameters'!$N$16&lt;$X335,'Checklist Parameters'!$N$16&lt;3),0,$X335)))</f>
        <v>0</v>
      </c>
      <c r="AD335" s="85" t="str">
        <f>IF(AND(I335&lt;'Checklist Parameters'!$N$22,$I335&lt;&gt;0),"Y","")</f>
        <v/>
      </c>
      <c r="AE335" s="85" t="str">
        <f>IF($AD335="Y",0,IF('Checklist Parameters'!$N$25="","&lt;no limit&gt;",ROUNDDOWN((($I335-'Checklist Parameters'!$N$24)/'Checklist Parameters'!$N$25)+1,0)))</f>
        <v>&lt;no limit&gt;</v>
      </c>
      <c r="AF335" s="174">
        <f t="shared" si="29"/>
        <v>0</v>
      </c>
      <c r="AG335" s="85">
        <f t="shared" si="24"/>
        <v>0</v>
      </c>
      <c r="AH335" s="5"/>
      <c r="AI335" s="5"/>
      <c r="AJ335" s="5"/>
      <c r="AK335" s="5"/>
      <c r="AL335" s="5"/>
      <c r="AM335" s="5"/>
      <c r="AN335" s="5"/>
      <c r="AO335" s="5"/>
      <c r="AP335" s="5"/>
      <c r="AQ335" s="5"/>
      <c r="AR335" s="5"/>
      <c r="AS335" s="5"/>
    </row>
    <row r="336" spans="1:45" s="2" customFormat="1" ht="15">
      <c r="A336" s="391"/>
      <c r="B336" s="392"/>
      <c r="C336" s="393"/>
      <c r="D336" s="393"/>
      <c r="E336" s="393"/>
      <c r="F336" s="393"/>
      <c r="G336" s="393"/>
      <c r="H336" s="394"/>
      <c r="I336" s="394"/>
      <c r="J336" s="394"/>
      <c r="K336" s="394"/>
      <c r="L336" s="394"/>
      <c r="M336" s="394"/>
      <c r="N336" s="313">
        <f>IF(IF(I336&lt;'Checklist Parameters'!$N$22,0,($I336-$L336))&lt;0,0,IF(I336&lt;'Checklist Parameters'!$N$22,0,($I336-$L336)))</f>
        <v>0</v>
      </c>
      <c r="O336" s="394"/>
      <c r="P336" s="395"/>
      <c r="Q336" s="316">
        <f t="shared" si="25"/>
        <v>0</v>
      </c>
      <c r="R336" s="87">
        <f t="shared" si="26"/>
        <v>0</v>
      </c>
      <c r="S336" s="87">
        <f>IF('Checklist Parameters'!$N$60&lt;0.2,0.2,'Checklist Parameters'!$N$60)</f>
        <v>0.7</v>
      </c>
      <c r="T336" s="88">
        <f>IF($O336="",IF('Checklist District ID'!$C$43="Y",MAX($R336:$S336)*$I336,SUM($R336:$S336)*$I336),IF(O336&gt;0,Q336*S336))</f>
        <v>0</v>
      </c>
      <c r="U336" s="88">
        <f>IF(Q336&gt;0,((I336-T336)*'Formula Matrix'!$E$41),0)</f>
        <v>0</v>
      </c>
      <c r="V336" s="88">
        <f t="shared" si="27"/>
        <v>0</v>
      </c>
      <c r="W336" s="88">
        <f>IF(V336&gt;0,(V336*'Checklist Parameters'!$N$35),0)</f>
        <v>0</v>
      </c>
      <c r="X336" s="85">
        <f t="shared" si="28"/>
        <v>0</v>
      </c>
      <c r="Y336" s="85">
        <f>IF('Checklist Parameters'!$N$102&lt;&gt;"",(I336/43560)*'Checklist Parameters'!$N$102,"N/A")</f>
        <v>0</v>
      </c>
      <c r="Z336" s="85" t="str">
        <f>IF('Checklist Parameters'!$N$58&lt;&gt;"",((I336*'Checklist Parameters'!$N$58)*'Checklist Parameters'!$N$35)/1000,"N/A")</f>
        <v>N/A</v>
      </c>
      <c r="AA336" s="85">
        <f>IF('Checklist Parameters'!$N$101&lt;&gt;"",IFERROR(I336/'Checklist Parameters'!$N$101,0),"N/A")</f>
        <v>0</v>
      </c>
      <c r="AB336" s="85" t="str">
        <f>IF('Checklist Parameters'!$N$43&lt;&gt;"",(I336*'Checklist Parameters'!$N$43)/1000,"N/A")</f>
        <v>N/A</v>
      </c>
      <c r="AC336" s="85">
        <f>IF('Checklist Parameters'!$N$16="",$X336,IF(AND('Checklist Parameters'!$N$16&lt;$X336,'Checklist Parameters'!$N$16&gt;=3),'Checklist Parameters'!$N$16,IF(AND('Checklist Parameters'!$N$16&lt;$X336,'Checklist Parameters'!$N$16&lt;3),0,$X336)))</f>
        <v>0</v>
      </c>
      <c r="AD336" s="85" t="str">
        <f>IF(AND(I336&lt;'Checklist Parameters'!$N$22,$I336&lt;&gt;0),"Y","")</f>
        <v/>
      </c>
      <c r="AE336" s="85" t="str">
        <f>IF($AD336="Y",0,IF('Checklist Parameters'!$N$25="","&lt;no limit&gt;",ROUNDDOWN((($I336-'Checklist Parameters'!$N$24)/'Checklist Parameters'!$N$25)+1,0)))</f>
        <v>&lt;no limit&gt;</v>
      </c>
      <c r="AF336" s="174">
        <f t="shared" si="29"/>
        <v>0</v>
      </c>
      <c r="AG336" s="85">
        <f t="shared" si="24"/>
        <v>0</v>
      </c>
      <c r="AH336" s="5"/>
      <c r="AI336" s="5"/>
      <c r="AJ336" s="5"/>
      <c r="AK336" s="5"/>
      <c r="AL336" s="5"/>
      <c r="AM336" s="5"/>
      <c r="AN336" s="5"/>
      <c r="AO336" s="5"/>
      <c r="AP336" s="5"/>
      <c r="AQ336" s="5"/>
      <c r="AR336" s="5"/>
      <c r="AS336" s="5"/>
    </row>
    <row r="337" spans="1:45" s="2" customFormat="1" ht="15">
      <c r="A337" s="391"/>
      <c r="B337" s="392"/>
      <c r="C337" s="393"/>
      <c r="D337" s="393"/>
      <c r="E337" s="393"/>
      <c r="F337" s="393"/>
      <c r="G337" s="393"/>
      <c r="H337" s="394"/>
      <c r="I337" s="394"/>
      <c r="J337" s="394"/>
      <c r="K337" s="394"/>
      <c r="L337" s="394"/>
      <c r="M337" s="394"/>
      <c r="N337" s="313">
        <f>IF(IF(I337&lt;'Checklist Parameters'!$N$22,0,($I337-$L337))&lt;0,0,IF(I337&lt;'Checklist Parameters'!$N$22,0,($I337-$L337)))</f>
        <v>0</v>
      </c>
      <c r="O337" s="394"/>
      <c r="P337" s="395"/>
      <c r="Q337" s="316">
        <f t="shared" si="25"/>
        <v>0</v>
      </c>
      <c r="R337" s="87">
        <f t="shared" si="26"/>
        <v>0</v>
      </c>
      <c r="S337" s="87">
        <f>IF('Checklist Parameters'!$N$60&lt;0.2,0.2,'Checklist Parameters'!$N$60)</f>
        <v>0.7</v>
      </c>
      <c r="T337" s="88">
        <f>IF($O337="",IF('Checklist District ID'!$C$43="Y",MAX($R337:$S337)*$I337,SUM($R337:$S337)*$I337),IF(O337&gt;0,Q337*S337))</f>
        <v>0</v>
      </c>
      <c r="U337" s="88">
        <f>IF(Q337&gt;0,((I337-T337)*'Formula Matrix'!$E$41),0)</f>
        <v>0</v>
      </c>
      <c r="V337" s="88">
        <f t="shared" si="27"/>
        <v>0</v>
      </c>
      <c r="W337" s="88">
        <f>IF(V337&gt;0,(V337*'Checklist Parameters'!$N$35),0)</f>
        <v>0</v>
      </c>
      <c r="X337" s="85">
        <f t="shared" si="28"/>
        <v>0</v>
      </c>
      <c r="Y337" s="85">
        <f>IF('Checklist Parameters'!$N$102&lt;&gt;"",(I337/43560)*'Checklist Parameters'!$N$102,"N/A")</f>
        <v>0</v>
      </c>
      <c r="Z337" s="85" t="str">
        <f>IF('Checklist Parameters'!$N$58&lt;&gt;"",((I337*'Checklist Parameters'!$N$58)*'Checklist Parameters'!$N$35)/1000,"N/A")</f>
        <v>N/A</v>
      </c>
      <c r="AA337" s="85">
        <f>IF('Checklist Parameters'!$N$101&lt;&gt;"",IFERROR(I337/'Checklist Parameters'!$N$101,0),"N/A")</f>
        <v>0</v>
      </c>
      <c r="AB337" s="85" t="str">
        <f>IF('Checklist Parameters'!$N$43&lt;&gt;"",(I337*'Checklist Parameters'!$N$43)/1000,"N/A")</f>
        <v>N/A</v>
      </c>
      <c r="AC337" s="85">
        <f>IF('Checklist Parameters'!$N$16="",$X337,IF(AND('Checklist Parameters'!$N$16&lt;$X337,'Checklist Parameters'!$N$16&gt;=3),'Checklist Parameters'!$N$16,IF(AND('Checklist Parameters'!$N$16&lt;$X337,'Checklist Parameters'!$N$16&lt;3),0,$X337)))</f>
        <v>0</v>
      </c>
      <c r="AD337" s="85" t="str">
        <f>IF(AND(I337&lt;'Checklist Parameters'!$N$22,$I337&lt;&gt;0),"Y","")</f>
        <v/>
      </c>
      <c r="AE337" s="85" t="str">
        <f>IF($AD337="Y",0,IF('Checklist Parameters'!$N$25="","&lt;no limit&gt;",ROUNDDOWN((($I337-'Checklist Parameters'!$N$24)/'Checklist Parameters'!$N$25)+1,0)))</f>
        <v>&lt;no limit&gt;</v>
      </c>
      <c r="AF337" s="174">
        <f t="shared" si="29"/>
        <v>0</v>
      </c>
      <c r="AG337" s="85">
        <f t="shared" si="24"/>
        <v>0</v>
      </c>
      <c r="AH337" s="5"/>
      <c r="AI337" s="5"/>
      <c r="AJ337" s="5"/>
      <c r="AK337" s="5"/>
      <c r="AL337" s="5"/>
      <c r="AM337" s="5"/>
      <c r="AN337" s="5"/>
      <c r="AO337" s="5"/>
      <c r="AP337" s="5"/>
      <c r="AQ337" s="5"/>
      <c r="AR337" s="5"/>
      <c r="AS337" s="5"/>
    </row>
    <row r="338" spans="1:45" s="2" customFormat="1" ht="15">
      <c r="A338" s="391"/>
      <c r="B338" s="392"/>
      <c r="C338" s="393"/>
      <c r="D338" s="393"/>
      <c r="E338" s="393"/>
      <c r="F338" s="393"/>
      <c r="G338" s="393"/>
      <c r="H338" s="394"/>
      <c r="I338" s="394"/>
      <c r="J338" s="394"/>
      <c r="K338" s="394"/>
      <c r="L338" s="394"/>
      <c r="M338" s="394"/>
      <c r="N338" s="313">
        <f>IF(IF(I338&lt;'Checklist Parameters'!$N$22,0,($I338-$L338))&lt;0,0,IF(I338&lt;'Checklist Parameters'!$N$22,0,($I338-$L338)))</f>
        <v>0</v>
      </c>
      <c r="O338" s="394"/>
      <c r="P338" s="395"/>
      <c r="Q338" s="316">
        <f t="shared" si="25"/>
        <v>0</v>
      </c>
      <c r="R338" s="87">
        <f t="shared" si="26"/>
        <v>0</v>
      </c>
      <c r="S338" s="87">
        <f>IF('Checklist Parameters'!$N$60&lt;0.2,0.2,'Checklist Parameters'!$N$60)</f>
        <v>0.7</v>
      </c>
      <c r="T338" s="88">
        <f>IF($O338="",IF('Checklist District ID'!$C$43="Y",MAX($R338:$S338)*$I338,SUM($R338:$S338)*$I338),IF(O338&gt;0,Q338*S338))</f>
        <v>0</v>
      </c>
      <c r="U338" s="88">
        <f>IF(Q338&gt;0,((I338-T338)*'Formula Matrix'!$E$41),0)</f>
        <v>0</v>
      </c>
      <c r="V338" s="88">
        <f t="shared" si="27"/>
        <v>0</v>
      </c>
      <c r="W338" s="88">
        <f>IF(V338&gt;0,(V338*'Checklist Parameters'!$N$35),0)</f>
        <v>0</v>
      </c>
      <c r="X338" s="85">
        <f t="shared" si="28"/>
        <v>0</v>
      </c>
      <c r="Y338" s="85">
        <f>IF('Checklist Parameters'!$N$102&lt;&gt;"",(I338/43560)*'Checklist Parameters'!$N$102,"N/A")</f>
        <v>0</v>
      </c>
      <c r="Z338" s="85" t="str">
        <f>IF('Checklist Parameters'!$N$58&lt;&gt;"",((I338*'Checklist Parameters'!$N$58)*'Checklist Parameters'!$N$35)/1000,"N/A")</f>
        <v>N/A</v>
      </c>
      <c r="AA338" s="85">
        <f>IF('Checklist Parameters'!$N$101&lt;&gt;"",IFERROR(I338/'Checklist Parameters'!$N$101,0),"N/A")</f>
        <v>0</v>
      </c>
      <c r="AB338" s="85" t="str">
        <f>IF('Checklist Parameters'!$N$43&lt;&gt;"",(I338*'Checklist Parameters'!$N$43)/1000,"N/A")</f>
        <v>N/A</v>
      </c>
      <c r="AC338" s="85">
        <f>IF('Checklist Parameters'!$N$16="",$X338,IF(AND('Checklist Parameters'!$N$16&lt;$X338,'Checklist Parameters'!$N$16&gt;=3),'Checklist Parameters'!$N$16,IF(AND('Checklist Parameters'!$N$16&lt;$X338,'Checklist Parameters'!$N$16&lt;3),0,$X338)))</f>
        <v>0</v>
      </c>
      <c r="AD338" s="85" t="str">
        <f>IF(AND(I338&lt;'Checklist Parameters'!$N$22,$I338&lt;&gt;0),"Y","")</f>
        <v/>
      </c>
      <c r="AE338" s="85" t="str">
        <f>IF($AD338="Y",0,IF('Checklist Parameters'!$N$25="","&lt;no limit&gt;",ROUNDDOWN((($I338-'Checklist Parameters'!$N$24)/'Checklist Parameters'!$N$25)+1,0)))</f>
        <v>&lt;no limit&gt;</v>
      </c>
      <c r="AF338" s="174">
        <f t="shared" si="29"/>
        <v>0</v>
      </c>
      <c r="AG338" s="85">
        <f t="shared" si="24"/>
        <v>0</v>
      </c>
      <c r="AH338" s="5"/>
      <c r="AI338" s="5"/>
      <c r="AJ338" s="5"/>
      <c r="AK338" s="5"/>
      <c r="AL338" s="5"/>
      <c r="AM338" s="5"/>
      <c r="AN338" s="5"/>
      <c r="AO338" s="5"/>
      <c r="AP338" s="5"/>
      <c r="AQ338" s="5"/>
      <c r="AR338" s="5"/>
      <c r="AS338" s="5"/>
    </row>
    <row r="339" spans="1:45" s="2" customFormat="1" ht="15">
      <c r="A339" s="391"/>
      <c r="B339" s="392"/>
      <c r="C339" s="393"/>
      <c r="D339" s="393"/>
      <c r="E339" s="393"/>
      <c r="F339" s="393"/>
      <c r="G339" s="393"/>
      <c r="H339" s="394"/>
      <c r="I339" s="394"/>
      <c r="J339" s="394"/>
      <c r="K339" s="394"/>
      <c r="L339" s="394"/>
      <c r="M339" s="394"/>
      <c r="N339" s="313">
        <f>IF(IF(I339&lt;'Checklist Parameters'!$N$22,0,($I339-$L339))&lt;0,0,IF(I339&lt;'Checklist Parameters'!$N$22,0,($I339-$L339)))</f>
        <v>0</v>
      </c>
      <c r="O339" s="394"/>
      <c r="P339" s="395"/>
      <c r="Q339" s="316">
        <f t="shared" si="25"/>
        <v>0</v>
      </c>
      <c r="R339" s="87">
        <f t="shared" si="26"/>
        <v>0</v>
      </c>
      <c r="S339" s="87">
        <f>IF('Checklist Parameters'!$N$60&lt;0.2,0.2,'Checklist Parameters'!$N$60)</f>
        <v>0.7</v>
      </c>
      <c r="T339" s="88">
        <f>IF($O339="",IF('Checklist District ID'!$C$43="Y",MAX($R339:$S339)*$I339,SUM($R339:$S339)*$I339),IF(O339&gt;0,Q339*S339))</f>
        <v>0</v>
      </c>
      <c r="U339" s="88">
        <f>IF(Q339&gt;0,((I339-T339)*'Formula Matrix'!$E$41),0)</f>
        <v>0</v>
      </c>
      <c r="V339" s="88">
        <f t="shared" si="27"/>
        <v>0</v>
      </c>
      <c r="W339" s="88">
        <f>IF(V339&gt;0,(V339*'Checklist Parameters'!$N$35),0)</f>
        <v>0</v>
      </c>
      <c r="X339" s="85">
        <f t="shared" si="28"/>
        <v>0</v>
      </c>
      <c r="Y339" s="85">
        <f>IF('Checklist Parameters'!$N$102&lt;&gt;"",(I339/43560)*'Checklist Parameters'!$N$102,"N/A")</f>
        <v>0</v>
      </c>
      <c r="Z339" s="85" t="str">
        <f>IF('Checklist Parameters'!$N$58&lt;&gt;"",((I339*'Checklist Parameters'!$N$58)*'Checklist Parameters'!$N$35)/1000,"N/A")</f>
        <v>N/A</v>
      </c>
      <c r="AA339" s="85">
        <f>IF('Checklist Parameters'!$N$101&lt;&gt;"",IFERROR(I339/'Checklist Parameters'!$N$101,0),"N/A")</f>
        <v>0</v>
      </c>
      <c r="AB339" s="85" t="str">
        <f>IF('Checklist Parameters'!$N$43&lt;&gt;"",(I339*'Checklist Parameters'!$N$43)/1000,"N/A")</f>
        <v>N/A</v>
      </c>
      <c r="AC339" s="85">
        <f>IF('Checklist Parameters'!$N$16="",$X339,IF(AND('Checklist Parameters'!$N$16&lt;$X339,'Checklist Parameters'!$N$16&gt;=3),'Checklist Parameters'!$N$16,IF(AND('Checklist Parameters'!$N$16&lt;$X339,'Checklist Parameters'!$N$16&lt;3),0,$X339)))</f>
        <v>0</v>
      </c>
      <c r="AD339" s="85" t="str">
        <f>IF(AND(I339&lt;'Checklist Parameters'!$N$22,$I339&lt;&gt;0),"Y","")</f>
        <v/>
      </c>
      <c r="AE339" s="85" t="str">
        <f>IF($AD339="Y",0,IF('Checklist Parameters'!$N$25="","&lt;no limit&gt;",ROUNDDOWN((($I339-'Checklist Parameters'!$N$24)/'Checklist Parameters'!$N$25)+1,0)))</f>
        <v>&lt;no limit&gt;</v>
      </c>
      <c r="AF339" s="174">
        <f t="shared" si="29"/>
        <v>0</v>
      </c>
      <c r="AG339" s="85">
        <f t="shared" si="24"/>
        <v>0</v>
      </c>
      <c r="AH339" s="5"/>
      <c r="AI339" s="5"/>
      <c r="AJ339" s="5"/>
      <c r="AK339" s="5"/>
      <c r="AL339" s="5"/>
      <c r="AM339" s="5"/>
      <c r="AN339" s="5"/>
      <c r="AO339" s="5"/>
      <c r="AP339" s="5"/>
      <c r="AQ339" s="5"/>
      <c r="AR339" s="5"/>
      <c r="AS339" s="5"/>
    </row>
    <row r="340" spans="1:45" s="2" customFormat="1" ht="15">
      <c r="A340" s="391"/>
      <c r="B340" s="392"/>
      <c r="C340" s="393"/>
      <c r="D340" s="393"/>
      <c r="E340" s="393"/>
      <c r="F340" s="393"/>
      <c r="G340" s="393"/>
      <c r="H340" s="394"/>
      <c r="I340" s="394"/>
      <c r="J340" s="394"/>
      <c r="K340" s="394"/>
      <c r="L340" s="394"/>
      <c r="M340" s="394"/>
      <c r="N340" s="313">
        <f>IF(IF(I340&lt;'Checklist Parameters'!$N$22,0,($I340-$L340))&lt;0,0,IF(I340&lt;'Checklist Parameters'!$N$22,0,($I340-$L340)))</f>
        <v>0</v>
      </c>
      <c r="O340" s="394"/>
      <c r="P340" s="395"/>
      <c r="Q340" s="316">
        <f t="shared" si="25"/>
        <v>0</v>
      </c>
      <c r="R340" s="87">
        <f t="shared" si="26"/>
        <v>0</v>
      </c>
      <c r="S340" s="87">
        <f>IF('Checklist Parameters'!$N$60&lt;0.2,0.2,'Checklist Parameters'!$N$60)</f>
        <v>0.7</v>
      </c>
      <c r="T340" s="88">
        <f>IF($O340="",IF('Checklist District ID'!$C$43="Y",MAX($R340:$S340)*$I340,SUM($R340:$S340)*$I340),IF(O340&gt;0,Q340*S340))</f>
        <v>0</v>
      </c>
      <c r="U340" s="88">
        <f>IF(Q340&gt;0,((I340-T340)*'Formula Matrix'!$E$41),0)</f>
        <v>0</v>
      </c>
      <c r="V340" s="88">
        <f t="shared" si="27"/>
        <v>0</v>
      </c>
      <c r="W340" s="88">
        <f>IF(V340&gt;0,(V340*'Checklist Parameters'!$N$35),0)</f>
        <v>0</v>
      </c>
      <c r="X340" s="85">
        <f t="shared" si="28"/>
        <v>0</v>
      </c>
      <c r="Y340" s="85">
        <f>IF('Checklist Parameters'!$N$102&lt;&gt;"",(I340/43560)*'Checklist Parameters'!$N$102,"N/A")</f>
        <v>0</v>
      </c>
      <c r="Z340" s="85" t="str">
        <f>IF('Checklist Parameters'!$N$58&lt;&gt;"",((I340*'Checklist Parameters'!$N$58)*'Checklist Parameters'!$N$35)/1000,"N/A")</f>
        <v>N/A</v>
      </c>
      <c r="AA340" s="85">
        <f>IF('Checklist Parameters'!$N$101&lt;&gt;"",IFERROR(I340/'Checklist Parameters'!$N$101,0),"N/A")</f>
        <v>0</v>
      </c>
      <c r="AB340" s="85" t="str">
        <f>IF('Checklist Parameters'!$N$43&lt;&gt;"",(I340*'Checklist Parameters'!$N$43)/1000,"N/A")</f>
        <v>N/A</v>
      </c>
      <c r="AC340" s="85">
        <f>IF('Checklist Parameters'!$N$16="",$X340,IF(AND('Checklist Parameters'!$N$16&lt;$X340,'Checklist Parameters'!$N$16&gt;=3),'Checklist Parameters'!$N$16,IF(AND('Checklist Parameters'!$N$16&lt;$X340,'Checklist Parameters'!$N$16&lt;3),0,$X340)))</f>
        <v>0</v>
      </c>
      <c r="AD340" s="85" t="str">
        <f>IF(AND(I340&lt;'Checklist Parameters'!$N$22,$I340&lt;&gt;0),"Y","")</f>
        <v/>
      </c>
      <c r="AE340" s="85" t="str">
        <f>IF($AD340="Y",0,IF('Checklist Parameters'!$N$25="","&lt;no limit&gt;",ROUNDDOWN((($I340-'Checklist Parameters'!$N$24)/'Checklist Parameters'!$N$25)+1,0)))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ht="15">
      <c r="A341" s="391"/>
      <c r="B341" s="392"/>
      <c r="C341" s="393"/>
      <c r="D341" s="393"/>
      <c r="E341" s="393"/>
      <c r="F341" s="393"/>
      <c r="G341" s="393"/>
      <c r="H341" s="394"/>
      <c r="I341" s="394"/>
      <c r="J341" s="394"/>
      <c r="K341" s="394"/>
      <c r="L341" s="394"/>
      <c r="M341" s="394"/>
      <c r="N341" s="313">
        <f>IF(IF(I341&lt;'Checklist Parameters'!$N$22,0,($I341-$L341))&lt;0,0,IF(I341&lt;'Checklist Parameters'!$N$22,0,($I341-$L341)))</f>
        <v>0</v>
      </c>
      <c r="O341" s="394"/>
      <c r="P341" s="395"/>
      <c r="Q341" s="316">
        <f t="shared" ref="Q341:Q404" si="31">IF(O341&lt;&gt;"",O341,N341)</f>
        <v>0</v>
      </c>
      <c r="R341" s="87">
        <f t="shared" ref="R341:R404" si="32">IFERROR(L341/I341,0)</f>
        <v>0</v>
      </c>
      <c r="S341" s="87">
        <f>IF('Checklist Parameters'!$N$60&lt;0.2,0.2,'Checklist Parameters'!$N$60)</f>
        <v>0.7</v>
      </c>
      <c r="T341" s="88">
        <f>IF($O341="",IF('Checklist District ID'!$C$43="Y",MAX($R341:$S341)*$I341,SUM($R341:$S341)*$I341),IF(O341&gt;0,Q341*S341))</f>
        <v>0</v>
      </c>
      <c r="U341" s="88">
        <f>IF(Q341&gt;0,((I341-T341)*'Formula Matrix'!$E$41),0)</f>
        <v>0</v>
      </c>
      <c r="V341" s="88">
        <f t="shared" ref="V341:V404" si="33">IF(Q341=0,0,(I341-T341-U341))</f>
        <v>0</v>
      </c>
      <c r="W341" s="88">
        <f>IF(V341&gt;0,(V341*'Checklist Parameters'!$N$35),0)</f>
        <v>0</v>
      </c>
      <c r="X341" s="85">
        <f t="shared" ref="X341:X404" si="34">IF($W341/1000&gt;3,(ROUNDDOWN($W341/1000,0)),IF(AND($W341/1000&gt;2.5,$W341/1000&lt;=3),3,0))</f>
        <v>0</v>
      </c>
      <c r="Y341" s="85">
        <f>IF('Checklist Parameters'!$N$102&lt;&gt;"",(I341/43560)*'Checklist Parameters'!$N$102,"N/A")</f>
        <v>0</v>
      </c>
      <c r="Z341" s="85" t="str">
        <f>IF('Checklist Parameters'!$N$58&lt;&gt;"",((I341*'Checklist Parameters'!$N$58)*'Checklist Parameters'!$N$35)/1000,"N/A")</f>
        <v>N/A</v>
      </c>
      <c r="AA341" s="85">
        <f>IF('Checklist Parameters'!$N$101&lt;&gt;"",IFERROR(I341/'Checklist Parameters'!$N$101,0),"N/A")</f>
        <v>0</v>
      </c>
      <c r="AB341" s="85" t="str">
        <f>IF('Checklist Parameters'!$N$43&lt;&gt;"",(I341*'Checklist Parameters'!$N$43)/1000,"N/A")</f>
        <v>N/A</v>
      </c>
      <c r="AC341" s="85">
        <f>IF('Checklist Parameters'!$N$16="",$X341,IF(AND('Checklist Parameters'!$N$16&lt;$X341,'Checklist Parameters'!$N$16&gt;=3),'Checklist Parameters'!$N$16,IF(AND('Checklist Parameters'!$N$16&lt;$X341,'Checklist Parameters'!$N$16&lt;3),0,$X341)))</f>
        <v>0</v>
      </c>
      <c r="AD341" s="85" t="str">
        <f>IF(AND(I341&lt;'Checklist Parameters'!$N$22,$I341&lt;&gt;0),"Y","")</f>
        <v/>
      </c>
      <c r="AE341" s="85" t="str">
        <f>IF($AD341="Y",0,IF('Checklist Parameters'!$N$25="","&lt;no limit&gt;",ROUNDDOWN((($I341-'Checklist Parameters'!$N$24)/'Checklist Parameters'!$N$25)+1,0)))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ht="15">
      <c r="A342" s="391"/>
      <c r="B342" s="392"/>
      <c r="C342" s="393"/>
      <c r="D342" s="393"/>
      <c r="E342" s="393"/>
      <c r="F342" s="393"/>
      <c r="G342" s="393"/>
      <c r="H342" s="394"/>
      <c r="I342" s="394"/>
      <c r="J342" s="394"/>
      <c r="K342" s="394"/>
      <c r="L342" s="394"/>
      <c r="M342" s="394"/>
      <c r="N342" s="313">
        <f>IF(IF(I342&lt;'Checklist Parameters'!$N$22,0,($I342-$L342))&lt;0,0,IF(I342&lt;'Checklist Parameters'!$N$22,0,($I342-$L342)))</f>
        <v>0</v>
      </c>
      <c r="O342" s="394"/>
      <c r="P342" s="395"/>
      <c r="Q342" s="316">
        <f t="shared" si="31"/>
        <v>0</v>
      </c>
      <c r="R342" s="87">
        <f t="shared" si="32"/>
        <v>0</v>
      </c>
      <c r="S342" s="87">
        <f>IF('Checklist Parameters'!$N$60&lt;0.2,0.2,'Checklist Parameters'!$N$60)</f>
        <v>0.7</v>
      </c>
      <c r="T342" s="88">
        <f>IF($O342="",IF('Checklist District ID'!$C$43="Y",MAX($R342:$S342)*$I342,SUM($R342:$S342)*$I342),IF(O342&gt;0,Q342*S342))</f>
        <v>0</v>
      </c>
      <c r="U342" s="88">
        <f>IF(Q342&gt;0,((I342-T342)*'Formula Matrix'!$E$41),0)</f>
        <v>0</v>
      </c>
      <c r="V342" s="88">
        <f t="shared" si="33"/>
        <v>0</v>
      </c>
      <c r="W342" s="88">
        <f>IF(V342&gt;0,(V342*'Checklist Parameters'!$N$35),0)</f>
        <v>0</v>
      </c>
      <c r="X342" s="85">
        <f t="shared" si="34"/>
        <v>0</v>
      </c>
      <c r="Y342" s="85">
        <f>IF('Checklist Parameters'!$N$102&lt;&gt;"",(I342/43560)*'Checklist Parameters'!$N$102,"N/A")</f>
        <v>0</v>
      </c>
      <c r="Z342" s="85" t="str">
        <f>IF('Checklist Parameters'!$N$58&lt;&gt;"",((I342*'Checklist Parameters'!$N$58)*'Checklist Parameters'!$N$35)/1000,"N/A")</f>
        <v>N/A</v>
      </c>
      <c r="AA342" s="85">
        <f>IF('Checklist Parameters'!$N$101&lt;&gt;"",IFERROR(I342/'Checklist Parameters'!$N$101,0),"N/A")</f>
        <v>0</v>
      </c>
      <c r="AB342" s="85" t="str">
        <f>IF('Checklist Parameters'!$N$43&lt;&gt;"",(I342*'Checklist Parameters'!$N$43)/1000,"N/A")</f>
        <v>N/A</v>
      </c>
      <c r="AC342" s="85">
        <f>IF('Checklist Parameters'!$N$16="",$X342,IF(AND('Checklist Parameters'!$N$16&lt;$X342,'Checklist Parameters'!$N$16&gt;=3),'Checklist Parameters'!$N$16,IF(AND('Checklist Parameters'!$N$16&lt;$X342,'Checklist Parameters'!$N$16&lt;3),0,$X342)))</f>
        <v>0</v>
      </c>
      <c r="AD342" s="85" t="str">
        <f>IF(AND(I342&lt;'Checklist Parameters'!$N$22,$I342&lt;&gt;0),"Y","")</f>
        <v/>
      </c>
      <c r="AE342" s="85" t="str">
        <f>IF($AD342="Y",0,IF('Checklist Parameters'!$N$25="","&lt;no limit&gt;",ROUNDDOWN((($I342-'Checklist Parameters'!$N$24)/'Checklist Parameters'!$N$25)+1,0)))</f>
        <v>&lt;no limit&gt;</v>
      </c>
      <c r="AF342" s="174">
        <f t="shared" si="35"/>
        <v>0</v>
      </c>
      <c r="AG342" s="85">
        <f t="shared" si="30"/>
        <v>0</v>
      </c>
      <c r="AH342" s="5"/>
      <c r="AI342" s="5"/>
      <c r="AJ342" s="5"/>
      <c r="AK342" s="5"/>
      <c r="AL342" s="5"/>
      <c r="AM342" s="5"/>
      <c r="AN342" s="5"/>
      <c r="AO342" s="5"/>
      <c r="AP342" s="5"/>
      <c r="AQ342" s="5"/>
      <c r="AR342" s="5"/>
      <c r="AS342" s="5"/>
    </row>
    <row r="343" spans="1:45" s="2" customFormat="1" ht="15">
      <c r="A343" s="391"/>
      <c r="B343" s="392"/>
      <c r="C343" s="393"/>
      <c r="D343" s="393"/>
      <c r="E343" s="393"/>
      <c r="F343" s="393"/>
      <c r="G343" s="393"/>
      <c r="H343" s="394"/>
      <c r="I343" s="394"/>
      <c r="J343" s="394"/>
      <c r="K343" s="394"/>
      <c r="L343" s="394"/>
      <c r="M343" s="394"/>
      <c r="N343" s="313">
        <f>IF(IF(I343&lt;'Checklist Parameters'!$N$22,0,($I343-$L343))&lt;0,0,IF(I343&lt;'Checklist Parameters'!$N$22,0,($I343-$L343)))</f>
        <v>0</v>
      </c>
      <c r="O343" s="394"/>
      <c r="P343" s="395"/>
      <c r="Q343" s="316">
        <f t="shared" si="31"/>
        <v>0</v>
      </c>
      <c r="R343" s="87">
        <f t="shared" si="32"/>
        <v>0</v>
      </c>
      <c r="S343" s="87">
        <f>IF('Checklist Parameters'!$N$60&lt;0.2,0.2,'Checklist Parameters'!$N$60)</f>
        <v>0.7</v>
      </c>
      <c r="T343" s="88">
        <f>IF($O343="",IF('Checklist District ID'!$C$43="Y",MAX($R343:$S343)*$I343,SUM($R343:$S343)*$I343),IF(O343&gt;0,Q343*S343))</f>
        <v>0</v>
      </c>
      <c r="U343" s="88">
        <f>IF(Q343&gt;0,((I343-T343)*'Formula Matrix'!$E$41),0)</f>
        <v>0</v>
      </c>
      <c r="V343" s="88">
        <f t="shared" si="33"/>
        <v>0</v>
      </c>
      <c r="W343" s="88">
        <f>IF(V343&gt;0,(V343*'Checklist Parameters'!$N$35),0)</f>
        <v>0</v>
      </c>
      <c r="X343" s="85">
        <f t="shared" si="34"/>
        <v>0</v>
      </c>
      <c r="Y343" s="85">
        <f>IF('Checklist Parameters'!$N$102&lt;&gt;"",(I343/43560)*'Checklist Parameters'!$N$102,"N/A")</f>
        <v>0</v>
      </c>
      <c r="Z343" s="85" t="str">
        <f>IF('Checklist Parameters'!$N$58&lt;&gt;"",((I343*'Checklist Parameters'!$N$58)*'Checklist Parameters'!$N$35)/1000,"N/A")</f>
        <v>N/A</v>
      </c>
      <c r="AA343" s="85">
        <f>IF('Checklist Parameters'!$N$101&lt;&gt;"",IFERROR(I343/'Checklist Parameters'!$N$101,0),"N/A")</f>
        <v>0</v>
      </c>
      <c r="AB343" s="85" t="str">
        <f>IF('Checklist Parameters'!$N$43&lt;&gt;"",(I343*'Checklist Parameters'!$N$43)/1000,"N/A")</f>
        <v>N/A</v>
      </c>
      <c r="AC343" s="85">
        <f>IF('Checklist Parameters'!$N$16="",$X343,IF(AND('Checklist Parameters'!$N$16&lt;$X343,'Checklist Parameters'!$N$16&gt;=3),'Checklist Parameters'!$N$16,IF(AND('Checklist Parameters'!$N$16&lt;$X343,'Checklist Parameters'!$N$16&lt;3),0,$X343)))</f>
        <v>0</v>
      </c>
      <c r="AD343" s="85" t="str">
        <f>IF(AND(I343&lt;'Checklist Parameters'!$N$22,$I343&lt;&gt;0),"Y","")</f>
        <v/>
      </c>
      <c r="AE343" s="85" t="str">
        <f>IF($AD343="Y",0,IF('Checklist Parameters'!$N$25="","&lt;no limit&gt;",ROUNDDOWN((($I343-'Checklist Parameters'!$N$24)/'Checklist Parameters'!$N$25)+1,0)))</f>
        <v>&lt;no limit&gt;</v>
      </c>
      <c r="AF343" s="174">
        <f t="shared" si="35"/>
        <v>0</v>
      </c>
      <c r="AG343" s="85">
        <f t="shared" si="30"/>
        <v>0</v>
      </c>
      <c r="AH343" s="5"/>
      <c r="AI343" s="5"/>
      <c r="AJ343" s="5"/>
      <c r="AK343" s="5"/>
      <c r="AL343" s="5"/>
      <c r="AM343" s="5"/>
      <c r="AN343" s="5"/>
      <c r="AO343" s="5"/>
      <c r="AP343" s="5"/>
      <c r="AQ343" s="5"/>
      <c r="AR343" s="5"/>
      <c r="AS343" s="5"/>
    </row>
    <row r="344" spans="1:45" s="2" customFormat="1" ht="15">
      <c r="A344" s="391"/>
      <c r="B344" s="392"/>
      <c r="C344" s="393"/>
      <c r="D344" s="393"/>
      <c r="E344" s="393"/>
      <c r="F344" s="393"/>
      <c r="G344" s="393"/>
      <c r="H344" s="394"/>
      <c r="I344" s="394"/>
      <c r="J344" s="394"/>
      <c r="K344" s="394"/>
      <c r="L344" s="394"/>
      <c r="M344" s="394"/>
      <c r="N344" s="313">
        <f>IF(IF(I344&lt;'Checklist Parameters'!$N$22,0,($I344-$L344))&lt;0,0,IF(I344&lt;'Checklist Parameters'!$N$22,0,($I344-$L344)))</f>
        <v>0</v>
      </c>
      <c r="O344" s="394"/>
      <c r="P344" s="395"/>
      <c r="Q344" s="316">
        <f t="shared" si="31"/>
        <v>0</v>
      </c>
      <c r="R344" s="87">
        <f t="shared" si="32"/>
        <v>0</v>
      </c>
      <c r="S344" s="87">
        <f>IF('Checklist Parameters'!$N$60&lt;0.2,0.2,'Checklist Parameters'!$N$60)</f>
        <v>0.7</v>
      </c>
      <c r="T344" s="88">
        <f>IF($O344="",IF('Checklist District ID'!$C$43="Y",MAX($R344:$S344)*$I344,SUM($R344:$S344)*$I344),IF(O344&gt;0,Q344*S344))</f>
        <v>0</v>
      </c>
      <c r="U344" s="88">
        <f>IF(Q344&gt;0,((I344-T344)*'Formula Matrix'!$E$41),0)</f>
        <v>0</v>
      </c>
      <c r="V344" s="88">
        <f t="shared" si="33"/>
        <v>0</v>
      </c>
      <c r="W344" s="88">
        <f>IF(V344&gt;0,(V344*'Checklist Parameters'!$N$35),0)</f>
        <v>0</v>
      </c>
      <c r="X344" s="85">
        <f t="shared" si="34"/>
        <v>0</v>
      </c>
      <c r="Y344" s="85">
        <f>IF('Checklist Parameters'!$N$102&lt;&gt;"",(I344/43560)*'Checklist Parameters'!$N$102,"N/A")</f>
        <v>0</v>
      </c>
      <c r="Z344" s="85" t="str">
        <f>IF('Checklist Parameters'!$N$58&lt;&gt;"",((I344*'Checklist Parameters'!$N$58)*'Checklist Parameters'!$N$35)/1000,"N/A")</f>
        <v>N/A</v>
      </c>
      <c r="AA344" s="85">
        <f>IF('Checklist Parameters'!$N$101&lt;&gt;"",IFERROR(I344/'Checklist Parameters'!$N$101,0),"N/A")</f>
        <v>0</v>
      </c>
      <c r="AB344" s="85" t="str">
        <f>IF('Checklist Parameters'!$N$43&lt;&gt;"",(I344*'Checklist Parameters'!$N$43)/1000,"N/A")</f>
        <v>N/A</v>
      </c>
      <c r="AC344" s="85">
        <f>IF('Checklist Parameters'!$N$16="",$X344,IF(AND('Checklist Parameters'!$N$16&lt;$X344,'Checklist Parameters'!$N$16&gt;=3),'Checklist Parameters'!$N$16,IF(AND('Checklist Parameters'!$N$16&lt;$X344,'Checklist Parameters'!$N$16&lt;3),0,$X344)))</f>
        <v>0</v>
      </c>
      <c r="AD344" s="85" t="str">
        <f>IF(AND(I344&lt;'Checklist Parameters'!$N$22,$I344&lt;&gt;0),"Y","")</f>
        <v/>
      </c>
      <c r="AE344" s="85" t="str">
        <f>IF($AD344="Y",0,IF('Checklist Parameters'!$N$25="","&lt;no limit&gt;",ROUNDDOWN((($I344-'Checklist Parameters'!$N$24)/'Checklist Parameters'!$N$25)+1,0)))</f>
        <v>&lt;no limit&gt;</v>
      </c>
      <c r="AF344" s="174">
        <f t="shared" si="35"/>
        <v>0</v>
      </c>
      <c r="AG344" s="85">
        <f t="shared" si="30"/>
        <v>0</v>
      </c>
      <c r="AH344" s="5"/>
      <c r="AI344" s="5"/>
      <c r="AJ344" s="5"/>
      <c r="AK344" s="5"/>
      <c r="AL344" s="5"/>
      <c r="AM344" s="5"/>
      <c r="AN344" s="5"/>
      <c r="AO344" s="5"/>
      <c r="AP344" s="5"/>
      <c r="AQ344" s="5"/>
      <c r="AR344" s="5"/>
      <c r="AS344" s="5"/>
    </row>
    <row r="345" spans="1:45" s="2" customFormat="1" ht="15">
      <c r="A345" s="391"/>
      <c r="B345" s="392"/>
      <c r="C345" s="393"/>
      <c r="D345" s="393"/>
      <c r="E345" s="393"/>
      <c r="F345" s="393"/>
      <c r="G345" s="393"/>
      <c r="H345" s="394"/>
      <c r="I345" s="394"/>
      <c r="J345" s="394"/>
      <c r="K345" s="394"/>
      <c r="L345" s="394"/>
      <c r="M345" s="394"/>
      <c r="N345" s="313">
        <f>IF(IF(I345&lt;'Checklist Parameters'!$N$22,0,($I345-$L345))&lt;0,0,IF(I345&lt;'Checklist Parameters'!$N$22,0,($I345-$L345)))</f>
        <v>0</v>
      </c>
      <c r="O345" s="394"/>
      <c r="P345" s="395"/>
      <c r="Q345" s="316">
        <f t="shared" si="31"/>
        <v>0</v>
      </c>
      <c r="R345" s="87">
        <f t="shared" si="32"/>
        <v>0</v>
      </c>
      <c r="S345" s="87">
        <f>IF('Checklist Parameters'!$N$60&lt;0.2,0.2,'Checklist Parameters'!$N$60)</f>
        <v>0.7</v>
      </c>
      <c r="T345" s="88">
        <f>IF($O345="",IF('Checklist District ID'!$C$43="Y",MAX($R345:$S345)*$I345,SUM($R345:$S345)*$I345),IF(O345&gt;0,Q345*S345))</f>
        <v>0</v>
      </c>
      <c r="U345" s="88">
        <f>IF(Q345&gt;0,((I345-T345)*'Formula Matrix'!$E$41),0)</f>
        <v>0</v>
      </c>
      <c r="V345" s="88">
        <f t="shared" si="33"/>
        <v>0</v>
      </c>
      <c r="W345" s="88">
        <f>IF(V345&gt;0,(V345*'Checklist Parameters'!$N$35),0)</f>
        <v>0</v>
      </c>
      <c r="X345" s="85">
        <f t="shared" si="34"/>
        <v>0</v>
      </c>
      <c r="Y345" s="85">
        <f>IF('Checklist Parameters'!$N$102&lt;&gt;"",(I345/43560)*'Checklist Parameters'!$N$102,"N/A")</f>
        <v>0</v>
      </c>
      <c r="Z345" s="85" t="str">
        <f>IF('Checklist Parameters'!$N$58&lt;&gt;"",((I345*'Checklist Parameters'!$N$58)*'Checklist Parameters'!$N$35)/1000,"N/A")</f>
        <v>N/A</v>
      </c>
      <c r="AA345" s="85">
        <f>IF('Checklist Parameters'!$N$101&lt;&gt;"",IFERROR(I345/'Checklist Parameters'!$N$101,0),"N/A")</f>
        <v>0</v>
      </c>
      <c r="AB345" s="85" t="str">
        <f>IF('Checklist Parameters'!$N$43&lt;&gt;"",(I345*'Checklist Parameters'!$N$43)/1000,"N/A")</f>
        <v>N/A</v>
      </c>
      <c r="AC345" s="85">
        <f>IF('Checklist Parameters'!$N$16="",$X345,IF(AND('Checklist Parameters'!$N$16&lt;$X345,'Checklist Parameters'!$N$16&gt;=3),'Checklist Parameters'!$N$16,IF(AND('Checklist Parameters'!$N$16&lt;$X345,'Checklist Parameters'!$N$16&lt;3),0,$X345)))</f>
        <v>0</v>
      </c>
      <c r="AD345" s="85" t="str">
        <f>IF(AND(I345&lt;'Checklist Parameters'!$N$22,$I345&lt;&gt;0),"Y","")</f>
        <v/>
      </c>
      <c r="AE345" s="85" t="str">
        <f>IF($AD345="Y",0,IF('Checklist Parameters'!$N$25="","&lt;no limit&gt;",ROUNDDOWN((($I345-'Checklist Parameters'!$N$24)/'Checklist Parameters'!$N$25)+1,0)))</f>
        <v>&lt;no limit&gt;</v>
      </c>
      <c r="AF345" s="174">
        <f t="shared" si="35"/>
        <v>0</v>
      </c>
      <c r="AG345" s="85">
        <f t="shared" si="30"/>
        <v>0</v>
      </c>
      <c r="AH345" s="5"/>
      <c r="AI345" s="5"/>
      <c r="AJ345" s="5"/>
      <c r="AK345" s="5"/>
      <c r="AL345" s="5"/>
      <c r="AM345" s="5"/>
      <c r="AN345" s="5"/>
      <c r="AO345" s="5"/>
      <c r="AP345" s="5"/>
      <c r="AQ345" s="5"/>
      <c r="AR345" s="5"/>
      <c r="AS345" s="5"/>
    </row>
    <row r="346" spans="1:45" s="2" customFormat="1" ht="15">
      <c r="A346" s="391"/>
      <c r="B346" s="392"/>
      <c r="C346" s="393"/>
      <c r="D346" s="393"/>
      <c r="E346" s="393"/>
      <c r="F346" s="393"/>
      <c r="G346" s="393"/>
      <c r="H346" s="394"/>
      <c r="I346" s="394"/>
      <c r="J346" s="394"/>
      <c r="K346" s="394"/>
      <c r="L346" s="394"/>
      <c r="M346" s="394"/>
      <c r="N346" s="313">
        <f>IF(IF(I346&lt;'Checklist Parameters'!$N$22,0,($I346-$L346))&lt;0,0,IF(I346&lt;'Checklist Parameters'!$N$22,0,($I346-$L346)))</f>
        <v>0</v>
      </c>
      <c r="O346" s="394"/>
      <c r="P346" s="395"/>
      <c r="Q346" s="316">
        <f t="shared" si="31"/>
        <v>0</v>
      </c>
      <c r="R346" s="87">
        <f t="shared" si="32"/>
        <v>0</v>
      </c>
      <c r="S346" s="87">
        <f>IF('Checklist Parameters'!$N$60&lt;0.2,0.2,'Checklist Parameters'!$N$60)</f>
        <v>0.7</v>
      </c>
      <c r="T346" s="88">
        <f>IF($O346="",IF('Checklist District ID'!$C$43="Y",MAX($R346:$S346)*$I346,SUM($R346:$S346)*$I346),IF(O346&gt;0,Q346*S346))</f>
        <v>0</v>
      </c>
      <c r="U346" s="88">
        <f>IF(Q346&gt;0,((I346-T346)*'Formula Matrix'!$E$41),0)</f>
        <v>0</v>
      </c>
      <c r="V346" s="88">
        <f t="shared" si="33"/>
        <v>0</v>
      </c>
      <c r="W346" s="88">
        <f>IF(V346&gt;0,(V346*'Checklist Parameters'!$N$35),0)</f>
        <v>0</v>
      </c>
      <c r="X346" s="85">
        <f t="shared" si="34"/>
        <v>0</v>
      </c>
      <c r="Y346" s="85">
        <f>IF('Checklist Parameters'!$N$102&lt;&gt;"",(I346/43560)*'Checklist Parameters'!$N$102,"N/A")</f>
        <v>0</v>
      </c>
      <c r="Z346" s="85" t="str">
        <f>IF('Checklist Parameters'!$N$58&lt;&gt;"",((I346*'Checklist Parameters'!$N$58)*'Checklist Parameters'!$N$35)/1000,"N/A")</f>
        <v>N/A</v>
      </c>
      <c r="AA346" s="85">
        <f>IF('Checklist Parameters'!$N$101&lt;&gt;"",IFERROR(I346/'Checklist Parameters'!$N$101,0),"N/A")</f>
        <v>0</v>
      </c>
      <c r="AB346" s="85" t="str">
        <f>IF('Checklist Parameters'!$N$43&lt;&gt;"",(I346*'Checklist Parameters'!$N$43)/1000,"N/A")</f>
        <v>N/A</v>
      </c>
      <c r="AC346" s="85">
        <f>IF('Checklist Parameters'!$N$16="",$X346,IF(AND('Checklist Parameters'!$N$16&lt;$X346,'Checklist Parameters'!$N$16&gt;=3),'Checklist Parameters'!$N$16,IF(AND('Checklist Parameters'!$N$16&lt;$X346,'Checklist Parameters'!$N$16&lt;3),0,$X346)))</f>
        <v>0</v>
      </c>
      <c r="AD346" s="85" t="str">
        <f>IF(AND(I346&lt;'Checklist Parameters'!$N$22,$I346&lt;&gt;0),"Y","")</f>
        <v/>
      </c>
      <c r="AE346" s="85" t="str">
        <f>IF($AD346="Y",0,IF('Checklist Parameters'!$N$25="","&lt;no limit&gt;",ROUNDDOWN((($I346-'Checklist Parameters'!$N$24)/'Checklist Parameters'!$N$25)+1,0)))</f>
        <v>&lt;no limit&gt;</v>
      </c>
      <c r="AF346" s="174">
        <f t="shared" si="35"/>
        <v>0</v>
      </c>
      <c r="AG346" s="85">
        <f t="shared" si="30"/>
        <v>0</v>
      </c>
      <c r="AH346" s="5"/>
      <c r="AI346" s="5"/>
      <c r="AJ346" s="5"/>
      <c r="AK346" s="5"/>
      <c r="AL346" s="5"/>
      <c r="AM346" s="5"/>
      <c r="AN346" s="5"/>
      <c r="AO346" s="5"/>
      <c r="AP346" s="5"/>
      <c r="AQ346" s="5"/>
      <c r="AR346" s="5"/>
      <c r="AS346" s="5"/>
    </row>
    <row r="347" spans="1:45" s="2" customFormat="1" ht="15">
      <c r="A347" s="391"/>
      <c r="B347" s="392"/>
      <c r="C347" s="393"/>
      <c r="D347" s="393"/>
      <c r="E347" s="393"/>
      <c r="F347" s="393"/>
      <c r="G347" s="393"/>
      <c r="H347" s="394"/>
      <c r="I347" s="394"/>
      <c r="J347" s="394"/>
      <c r="K347" s="394"/>
      <c r="L347" s="394"/>
      <c r="M347" s="394"/>
      <c r="N347" s="313">
        <f>IF(IF(I347&lt;'Checklist Parameters'!$N$22,0,($I347-$L347))&lt;0,0,IF(I347&lt;'Checklist Parameters'!$N$22,0,($I347-$L347)))</f>
        <v>0</v>
      </c>
      <c r="O347" s="394"/>
      <c r="P347" s="395"/>
      <c r="Q347" s="316">
        <f t="shared" si="31"/>
        <v>0</v>
      </c>
      <c r="R347" s="87">
        <f t="shared" si="32"/>
        <v>0</v>
      </c>
      <c r="S347" s="87">
        <f>IF('Checklist Parameters'!$N$60&lt;0.2,0.2,'Checklist Parameters'!$N$60)</f>
        <v>0.7</v>
      </c>
      <c r="T347" s="88">
        <f>IF($O347="",IF('Checklist District ID'!$C$43="Y",MAX($R347:$S347)*$I347,SUM($R347:$S347)*$I347),IF(O347&gt;0,Q347*S347))</f>
        <v>0</v>
      </c>
      <c r="U347" s="88">
        <f>IF(Q347&gt;0,((I347-T347)*'Formula Matrix'!$E$41),0)</f>
        <v>0</v>
      </c>
      <c r="V347" s="88">
        <f t="shared" si="33"/>
        <v>0</v>
      </c>
      <c r="W347" s="88">
        <f>IF(V347&gt;0,(V347*'Checklist Parameters'!$N$35),0)</f>
        <v>0</v>
      </c>
      <c r="X347" s="85">
        <f t="shared" si="34"/>
        <v>0</v>
      </c>
      <c r="Y347" s="85">
        <f>IF('Checklist Parameters'!$N$102&lt;&gt;"",(I347/43560)*'Checklist Parameters'!$N$102,"N/A")</f>
        <v>0</v>
      </c>
      <c r="Z347" s="85" t="str">
        <f>IF('Checklist Parameters'!$N$58&lt;&gt;"",((I347*'Checklist Parameters'!$N$58)*'Checklist Parameters'!$N$35)/1000,"N/A")</f>
        <v>N/A</v>
      </c>
      <c r="AA347" s="85">
        <f>IF('Checklist Parameters'!$N$101&lt;&gt;"",IFERROR(I347/'Checklist Parameters'!$N$101,0),"N/A")</f>
        <v>0</v>
      </c>
      <c r="AB347" s="85" t="str">
        <f>IF('Checklist Parameters'!$N$43&lt;&gt;"",(I347*'Checklist Parameters'!$N$43)/1000,"N/A")</f>
        <v>N/A</v>
      </c>
      <c r="AC347" s="85">
        <f>IF('Checklist Parameters'!$N$16="",$X347,IF(AND('Checklist Parameters'!$N$16&lt;$X347,'Checklist Parameters'!$N$16&gt;=3),'Checklist Parameters'!$N$16,IF(AND('Checklist Parameters'!$N$16&lt;$X347,'Checklist Parameters'!$N$16&lt;3),0,$X347)))</f>
        <v>0</v>
      </c>
      <c r="AD347" s="85" t="str">
        <f>IF(AND(I347&lt;'Checklist Parameters'!$N$22,$I347&lt;&gt;0),"Y","")</f>
        <v/>
      </c>
      <c r="AE347" s="85" t="str">
        <f>IF($AD347="Y",0,IF('Checklist Parameters'!$N$25="","&lt;no limit&gt;",ROUNDDOWN((($I347-'Checklist Parameters'!$N$24)/'Checklist Parameters'!$N$25)+1,0)))</f>
        <v>&lt;no limit&gt;</v>
      </c>
      <c r="AF347" s="174">
        <f t="shared" si="35"/>
        <v>0</v>
      </c>
      <c r="AG347" s="85">
        <f t="shared" si="30"/>
        <v>0</v>
      </c>
      <c r="AH347" s="5"/>
      <c r="AI347" s="5"/>
      <c r="AJ347" s="5"/>
      <c r="AK347" s="5"/>
      <c r="AL347" s="5"/>
      <c r="AM347" s="5"/>
      <c r="AN347" s="5"/>
      <c r="AO347" s="5"/>
      <c r="AP347" s="5"/>
      <c r="AQ347" s="5"/>
      <c r="AR347" s="5"/>
      <c r="AS347" s="5"/>
    </row>
    <row r="348" spans="1:45" s="2" customFormat="1" ht="15">
      <c r="A348" s="391"/>
      <c r="B348" s="392"/>
      <c r="C348" s="393"/>
      <c r="D348" s="393"/>
      <c r="E348" s="393"/>
      <c r="F348" s="393"/>
      <c r="G348" s="393"/>
      <c r="H348" s="394"/>
      <c r="I348" s="394"/>
      <c r="J348" s="394"/>
      <c r="K348" s="394"/>
      <c r="L348" s="394"/>
      <c r="M348" s="394"/>
      <c r="N348" s="313">
        <f>IF(IF(I348&lt;'Checklist Parameters'!$N$22,0,($I348-$L348))&lt;0,0,IF(I348&lt;'Checklist Parameters'!$N$22,0,($I348-$L348)))</f>
        <v>0</v>
      </c>
      <c r="O348" s="394"/>
      <c r="P348" s="395"/>
      <c r="Q348" s="316">
        <f t="shared" si="31"/>
        <v>0</v>
      </c>
      <c r="R348" s="87">
        <f t="shared" si="32"/>
        <v>0</v>
      </c>
      <c r="S348" s="87">
        <f>IF('Checklist Parameters'!$N$60&lt;0.2,0.2,'Checklist Parameters'!$N$60)</f>
        <v>0.7</v>
      </c>
      <c r="T348" s="88">
        <f>IF($O348="",IF('Checklist District ID'!$C$43="Y",MAX($R348:$S348)*$I348,SUM($R348:$S348)*$I348),IF(O348&gt;0,Q348*S348))</f>
        <v>0</v>
      </c>
      <c r="U348" s="88">
        <f>IF(Q348&gt;0,((I348-T348)*'Formula Matrix'!$E$41),0)</f>
        <v>0</v>
      </c>
      <c r="V348" s="88">
        <f t="shared" si="33"/>
        <v>0</v>
      </c>
      <c r="W348" s="88">
        <f>IF(V348&gt;0,(V348*'Checklist Parameters'!$N$35),0)</f>
        <v>0</v>
      </c>
      <c r="X348" s="85">
        <f t="shared" si="34"/>
        <v>0</v>
      </c>
      <c r="Y348" s="85">
        <f>IF('Checklist Parameters'!$N$102&lt;&gt;"",(I348/43560)*'Checklist Parameters'!$N$102,"N/A")</f>
        <v>0</v>
      </c>
      <c r="Z348" s="85" t="str">
        <f>IF('Checklist Parameters'!$N$58&lt;&gt;"",((I348*'Checklist Parameters'!$N$58)*'Checklist Parameters'!$N$35)/1000,"N/A")</f>
        <v>N/A</v>
      </c>
      <c r="AA348" s="85">
        <f>IF('Checklist Parameters'!$N$101&lt;&gt;"",IFERROR(I348/'Checklist Parameters'!$N$101,0),"N/A")</f>
        <v>0</v>
      </c>
      <c r="AB348" s="85" t="str">
        <f>IF('Checklist Parameters'!$N$43&lt;&gt;"",(I348*'Checklist Parameters'!$N$43)/1000,"N/A")</f>
        <v>N/A</v>
      </c>
      <c r="AC348" s="85">
        <f>IF('Checklist Parameters'!$N$16="",$X348,IF(AND('Checklist Parameters'!$N$16&lt;$X348,'Checklist Parameters'!$N$16&gt;=3),'Checklist Parameters'!$N$16,IF(AND('Checklist Parameters'!$N$16&lt;$X348,'Checklist Parameters'!$N$16&lt;3),0,$X348)))</f>
        <v>0</v>
      </c>
      <c r="AD348" s="85" t="str">
        <f>IF(AND(I348&lt;'Checklist Parameters'!$N$22,$I348&lt;&gt;0),"Y","")</f>
        <v/>
      </c>
      <c r="AE348" s="85" t="str">
        <f>IF($AD348="Y",0,IF('Checklist Parameters'!$N$25="","&lt;no limit&gt;",ROUNDDOWN((($I348-'Checklist Parameters'!$N$24)/'Checklist Parameters'!$N$25)+1,0)))</f>
        <v>&lt;no limit&gt;</v>
      </c>
      <c r="AF348" s="174">
        <f t="shared" si="35"/>
        <v>0</v>
      </c>
      <c r="AG348" s="85">
        <f t="shared" si="30"/>
        <v>0</v>
      </c>
      <c r="AH348" s="5"/>
      <c r="AI348" s="5"/>
      <c r="AJ348" s="5"/>
      <c r="AK348" s="5"/>
      <c r="AL348" s="5"/>
      <c r="AM348" s="5"/>
      <c r="AN348" s="5"/>
      <c r="AO348" s="5"/>
      <c r="AP348" s="5"/>
      <c r="AQ348" s="5"/>
      <c r="AR348" s="5"/>
      <c r="AS348" s="5"/>
    </row>
    <row r="349" spans="1:45" s="2" customFormat="1" ht="15">
      <c r="A349" s="391"/>
      <c r="B349" s="392"/>
      <c r="C349" s="393"/>
      <c r="D349" s="393"/>
      <c r="E349" s="393"/>
      <c r="F349" s="393"/>
      <c r="G349" s="393"/>
      <c r="H349" s="394"/>
      <c r="I349" s="394"/>
      <c r="J349" s="394"/>
      <c r="K349" s="394"/>
      <c r="L349" s="394"/>
      <c r="M349" s="394"/>
      <c r="N349" s="313">
        <f>IF(IF(I349&lt;'Checklist Parameters'!$N$22,0,($I349-$L349))&lt;0,0,IF(I349&lt;'Checklist Parameters'!$N$22,0,($I349-$L349)))</f>
        <v>0</v>
      </c>
      <c r="O349" s="394"/>
      <c r="P349" s="395"/>
      <c r="Q349" s="316">
        <f t="shared" si="31"/>
        <v>0</v>
      </c>
      <c r="R349" s="87">
        <f t="shared" si="32"/>
        <v>0</v>
      </c>
      <c r="S349" s="87">
        <f>IF('Checklist Parameters'!$N$60&lt;0.2,0.2,'Checklist Parameters'!$N$60)</f>
        <v>0.7</v>
      </c>
      <c r="T349" s="88">
        <f>IF($O349="",IF('Checklist District ID'!$C$43="Y",MAX($R349:$S349)*$I349,SUM($R349:$S349)*$I349),IF(O349&gt;0,Q349*S349))</f>
        <v>0</v>
      </c>
      <c r="U349" s="88">
        <f>IF(Q349&gt;0,((I349-T349)*'Formula Matrix'!$E$41),0)</f>
        <v>0</v>
      </c>
      <c r="V349" s="88">
        <f t="shared" si="33"/>
        <v>0</v>
      </c>
      <c r="W349" s="88">
        <f>IF(V349&gt;0,(V349*'Checklist Parameters'!$N$35),0)</f>
        <v>0</v>
      </c>
      <c r="X349" s="85">
        <f t="shared" si="34"/>
        <v>0</v>
      </c>
      <c r="Y349" s="85">
        <f>IF('Checklist Parameters'!$N$102&lt;&gt;"",(I349/43560)*'Checklist Parameters'!$N$102,"N/A")</f>
        <v>0</v>
      </c>
      <c r="Z349" s="85" t="str">
        <f>IF('Checklist Parameters'!$N$58&lt;&gt;"",((I349*'Checklist Parameters'!$N$58)*'Checklist Parameters'!$N$35)/1000,"N/A")</f>
        <v>N/A</v>
      </c>
      <c r="AA349" s="85">
        <f>IF('Checklist Parameters'!$N$101&lt;&gt;"",IFERROR(I349/'Checklist Parameters'!$N$101,0),"N/A")</f>
        <v>0</v>
      </c>
      <c r="AB349" s="85" t="str">
        <f>IF('Checklist Parameters'!$N$43&lt;&gt;"",(I349*'Checklist Parameters'!$N$43)/1000,"N/A")</f>
        <v>N/A</v>
      </c>
      <c r="AC349" s="85">
        <f>IF('Checklist Parameters'!$N$16="",$X349,IF(AND('Checklist Parameters'!$N$16&lt;$X349,'Checklist Parameters'!$N$16&gt;=3),'Checklist Parameters'!$N$16,IF(AND('Checklist Parameters'!$N$16&lt;$X349,'Checklist Parameters'!$N$16&lt;3),0,$X349)))</f>
        <v>0</v>
      </c>
      <c r="AD349" s="85" t="str">
        <f>IF(AND(I349&lt;'Checklist Parameters'!$N$22,$I349&lt;&gt;0),"Y","")</f>
        <v/>
      </c>
      <c r="AE349" s="85" t="str">
        <f>IF($AD349="Y",0,IF('Checklist Parameters'!$N$25="","&lt;no limit&gt;",ROUNDDOWN((($I349-'Checklist Parameters'!$N$24)/'Checklist Parameters'!$N$25)+1,0)))</f>
        <v>&lt;no limit&gt;</v>
      </c>
      <c r="AF349" s="174">
        <f t="shared" si="35"/>
        <v>0</v>
      </c>
      <c r="AG349" s="85">
        <f t="shared" si="30"/>
        <v>0</v>
      </c>
      <c r="AH349" s="5"/>
      <c r="AI349" s="5"/>
      <c r="AJ349" s="5"/>
      <c r="AK349" s="5"/>
      <c r="AL349" s="5"/>
      <c r="AM349" s="5"/>
      <c r="AN349" s="5"/>
      <c r="AO349" s="5"/>
      <c r="AP349" s="5"/>
      <c r="AQ349" s="5"/>
      <c r="AR349" s="5"/>
      <c r="AS349" s="5"/>
    </row>
    <row r="350" spans="1:45" s="2" customFormat="1" ht="15">
      <c r="A350" s="391"/>
      <c r="B350" s="392"/>
      <c r="C350" s="393"/>
      <c r="D350" s="393"/>
      <c r="E350" s="393"/>
      <c r="F350" s="393"/>
      <c r="G350" s="393"/>
      <c r="H350" s="394"/>
      <c r="I350" s="394"/>
      <c r="J350" s="394"/>
      <c r="K350" s="394"/>
      <c r="L350" s="394"/>
      <c r="M350" s="394"/>
      <c r="N350" s="313">
        <f>IF(IF(I350&lt;'Checklist Parameters'!$N$22,0,($I350-$L350))&lt;0,0,IF(I350&lt;'Checklist Parameters'!$N$22,0,($I350-$L350)))</f>
        <v>0</v>
      </c>
      <c r="O350" s="394"/>
      <c r="P350" s="395"/>
      <c r="Q350" s="316">
        <f t="shared" si="31"/>
        <v>0</v>
      </c>
      <c r="R350" s="87">
        <f t="shared" si="32"/>
        <v>0</v>
      </c>
      <c r="S350" s="87">
        <f>IF('Checklist Parameters'!$N$60&lt;0.2,0.2,'Checklist Parameters'!$N$60)</f>
        <v>0.7</v>
      </c>
      <c r="T350" s="88">
        <f>IF($O350="",IF('Checklist District ID'!$C$43="Y",MAX($R350:$S350)*$I350,SUM($R350:$S350)*$I350),IF(O350&gt;0,Q350*S350))</f>
        <v>0</v>
      </c>
      <c r="U350" s="88">
        <f>IF(Q350&gt;0,((I350-T350)*'Formula Matrix'!$E$41),0)</f>
        <v>0</v>
      </c>
      <c r="V350" s="88">
        <f t="shared" si="33"/>
        <v>0</v>
      </c>
      <c r="W350" s="88">
        <f>IF(V350&gt;0,(V350*'Checklist Parameters'!$N$35),0)</f>
        <v>0</v>
      </c>
      <c r="X350" s="85">
        <f t="shared" si="34"/>
        <v>0</v>
      </c>
      <c r="Y350" s="85">
        <f>IF('Checklist Parameters'!$N$102&lt;&gt;"",(I350/43560)*'Checklist Parameters'!$N$102,"N/A")</f>
        <v>0</v>
      </c>
      <c r="Z350" s="85" t="str">
        <f>IF('Checklist Parameters'!$N$58&lt;&gt;"",((I350*'Checklist Parameters'!$N$58)*'Checklist Parameters'!$N$35)/1000,"N/A")</f>
        <v>N/A</v>
      </c>
      <c r="AA350" s="85">
        <f>IF('Checklist Parameters'!$N$101&lt;&gt;"",IFERROR(I350/'Checklist Parameters'!$N$101,0),"N/A")</f>
        <v>0</v>
      </c>
      <c r="AB350" s="85" t="str">
        <f>IF('Checklist Parameters'!$N$43&lt;&gt;"",(I350*'Checklist Parameters'!$N$43)/1000,"N/A")</f>
        <v>N/A</v>
      </c>
      <c r="AC350" s="85">
        <f>IF('Checklist Parameters'!$N$16="",$X350,IF(AND('Checklist Parameters'!$N$16&lt;$X350,'Checklist Parameters'!$N$16&gt;=3),'Checklist Parameters'!$N$16,IF(AND('Checklist Parameters'!$N$16&lt;$X350,'Checklist Parameters'!$N$16&lt;3),0,$X350)))</f>
        <v>0</v>
      </c>
      <c r="AD350" s="85" t="str">
        <f>IF(AND(I350&lt;'Checklist Parameters'!$N$22,$I350&lt;&gt;0),"Y","")</f>
        <v/>
      </c>
      <c r="AE350" s="85" t="str">
        <f>IF($AD350="Y",0,IF('Checklist Parameters'!$N$25="","&lt;no limit&gt;",ROUNDDOWN((($I350-'Checklist Parameters'!$N$24)/'Checklist Parameters'!$N$25)+1,0)))</f>
        <v>&lt;no limit&gt;</v>
      </c>
      <c r="AF350" s="174">
        <f t="shared" si="35"/>
        <v>0</v>
      </c>
      <c r="AG350" s="85">
        <f t="shared" si="30"/>
        <v>0</v>
      </c>
      <c r="AH350" s="5"/>
      <c r="AI350" s="5"/>
      <c r="AJ350" s="5"/>
      <c r="AK350" s="5"/>
      <c r="AL350" s="5"/>
      <c r="AM350" s="5"/>
      <c r="AN350" s="5"/>
      <c r="AO350" s="5"/>
      <c r="AP350" s="5"/>
      <c r="AQ350" s="5"/>
      <c r="AR350" s="5"/>
      <c r="AS350" s="5"/>
    </row>
    <row r="351" spans="1:45" s="2" customFormat="1" ht="15">
      <c r="A351" s="391"/>
      <c r="B351" s="392"/>
      <c r="C351" s="393"/>
      <c r="D351" s="393"/>
      <c r="E351" s="393"/>
      <c r="F351" s="393"/>
      <c r="G351" s="393"/>
      <c r="H351" s="394"/>
      <c r="I351" s="394"/>
      <c r="J351" s="394"/>
      <c r="K351" s="394"/>
      <c r="L351" s="394"/>
      <c r="M351" s="394"/>
      <c r="N351" s="313">
        <f>IF(IF(I351&lt;'Checklist Parameters'!$N$22,0,($I351-$L351))&lt;0,0,IF(I351&lt;'Checklist Parameters'!$N$22,0,($I351-$L351)))</f>
        <v>0</v>
      </c>
      <c r="O351" s="394"/>
      <c r="P351" s="395"/>
      <c r="Q351" s="316">
        <f t="shared" si="31"/>
        <v>0</v>
      </c>
      <c r="R351" s="87">
        <f t="shared" si="32"/>
        <v>0</v>
      </c>
      <c r="S351" s="87">
        <f>IF('Checklist Parameters'!$N$60&lt;0.2,0.2,'Checklist Parameters'!$N$60)</f>
        <v>0.7</v>
      </c>
      <c r="T351" s="88">
        <f>IF($O351="",IF('Checklist District ID'!$C$43="Y",MAX($R351:$S351)*$I351,SUM($R351:$S351)*$I351),IF(O351&gt;0,Q351*S351))</f>
        <v>0</v>
      </c>
      <c r="U351" s="88">
        <f>IF(Q351&gt;0,((I351-T351)*'Formula Matrix'!$E$41),0)</f>
        <v>0</v>
      </c>
      <c r="V351" s="88">
        <f t="shared" si="33"/>
        <v>0</v>
      </c>
      <c r="W351" s="88">
        <f>IF(V351&gt;0,(V351*'Checklist Parameters'!$N$35),0)</f>
        <v>0</v>
      </c>
      <c r="X351" s="85">
        <f t="shared" si="34"/>
        <v>0</v>
      </c>
      <c r="Y351" s="85">
        <f>IF('Checklist Parameters'!$N$102&lt;&gt;"",(I351/43560)*'Checklist Parameters'!$N$102,"N/A")</f>
        <v>0</v>
      </c>
      <c r="Z351" s="85" t="str">
        <f>IF('Checklist Parameters'!$N$58&lt;&gt;"",((I351*'Checklist Parameters'!$N$58)*'Checklist Parameters'!$N$35)/1000,"N/A")</f>
        <v>N/A</v>
      </c>
      <c r="AA351" s="85">
        <f>IF('Checklist Parameters'!$N$101&lt;&gt;"",IFERROR(I351/'Checklist Parameters'!$N$101,0),"N/A")</f>
        <v>0</v>
      </c>
      <c r="AB351" s="85" t="str">
        <f>IF('Checklist Parameters'!$N$43&lt;&gt;"",(I351*'Checklist Parameters'!$N$43)/1000,"N/A")</f>
        <v>N/A</v>
      </c>
      <c r="AC351" s="85">
        <f>IF('Checklist Parameters'!$N$16="",$X351,IF(AND('Checklist Parameters'!$N$16&lt;$X351,'Checklist Parameters'!$N$16&gt;=3),'Checklist Parameters'!$N$16,IF(AND('Checklist Parameters'!$N$16&lt;$X351,'Checklist Parameters'!$N$16&lt;3),0,$X351)))</f>
        <v>0</v>
      </c>
      <c r="AD351" s="85" t="str">
        <f>IF(AND(I351&lt;'Checklist Parameters'!$N$22,$I351&lt;&gt;0),"Y","")</f>
        <v/>
      </c>
      <c r="AE351" s="85" t="str">
        <f>IF($AD351="Y",0,IF('Checklist Parameters'!$N$25="","&lt;no limit&gt;",ROUNDDOWN((($I351-'Checklist Parameters'!$N$24)/'Checklist Parameters'!$N$25)+1,0)))</f>
        <v>&lt;no limit&gt;</v>
      </c>
      <c r="AF351" s="174">
        <f t="shared" si="35"/>
        <v>0</v>
      </c>
      <c r="AG351" s="85">
        <f t="shared" si="30"/>
        <v>0</v>
      </c>
      <c r="AH351" s="5"/>
      <c r="AI351" s="5"/>
      <c r="AJ351" s="5"/>
      <c r="AK351" s="5"/>
      <c r="AL351" s="5"/>
      <c r="AM351" s="5"/>
      <c r="AN351" s="5"/>
      <c r="AO351" s="5"/>
      <c r="AP351" s="5"/>
      <c r="AQ351" s="5"/>
      <c r="AR351" s="5"/>
      <c r="AS351" s="5"/>
    </row>
    <row r="352" spans="1:45" s="2" customFormat="1" ht="15">
      <c r="A352" s="391"/>
      <c r="B352" s="392"/>
      <c r="C352" s="393"/>
      <c r="D352" s="393"/>
      <c r="E352" s="393"/>
      <c r="F352" s="393"/>
      <c r="G352" s="393"/>
      <c r="H352" s="394"/>
      <c r="I352" s="394"/>
      <c r="J352" s="394"/>
      <c r="K352" s="394"/>
      <c r="L352" s="394"/>
      <c r="M352" s="394"/>
      <c r="N352" s="313">
        <f>IF(IF(I352&lt;'Checklist Parameters'!$N$22,0,($I352-$L352))&lt;0,0,IF(I352&lt;'Checklist Parameters'!$N$22,0,($I352-$L352)))</f>
        <v>0</v>
      </c>
      <c r="O352" s="394"/>
      <c r="P352" s="395"/>
      <c r="Q352" s="316">
        <f t="shared" si="31"/>
        <v>0</v>
      </c>
      <c r="R352" s="87">
        <f t="shared" si="32"/>
        <v>0</v>
      </c>
      <c r="S352" s="87">
        <f>IF('Checklist Parameters'!$N$60&lt;0.2,0.2,'Checklist Parameters'!$N$60)</f>
        <v>0.7</v>
      </c>
      <c r="T352" s="88">
        <f>IF($O352="",IF('Checklist District ID'!$C$43="Y",MAX($R352:$S352)*$I352,SUM($R352:$S352)*$I352),IF(O352&gt;0,Q352*S352))</f>
        <v>0</v>
      </c>
      <c r="U352" s="88">
        <f>IF(Q352&gt;0,((I352-T352)*'Formula Matrix'!$E$41),0)</f>
        <v>0</v>
      </c>
      <c r="V352" s="88">
        <f t="shared" si="33"/>
        <v>0</v>
      </c>
      <c r="W352" s="88">
        <f>IF(V352&gt;0,(V352*'Checklist Parameters'!$N$35),0)</f>
        <v>0</v>
      </c>
      <c r="X352" s="85">
        <f t="shared" si="34"/>
        <v>0</v>
      </c>
      <c r="Y352" s="85">
        <f>IF('Checklist Parameters'!$N$102&lt;&gt;"",(I352/43560)*'Checklist Parameters'!$N$102,"N/A")</f>
        <v>0</v>
      </c>
      <c r="Z352" s="85" t="str">
        <f>IF('Checklist Parameters'!$N$58&lt;&gt;"",((I352*'Checklist Parameters'!$N$58)*'Checklist Parameters'!$N$35)/1000,"N/A")</f>
        <v>N/A</v>
      </c>
      <c r="AA352" s="85">
        <f>IF('Checklist Parameters'!$N$101&lt;&gt;"",IFERROR(I352/'Checklist Parameters'!$N$101,0),"N/A")</f>
        <v>0</v>
      </c>
      <c r="AB352" s="85" t="str">
        <f>IF('Checklist Parameters'!$N$43&lt;&gt;"",(I352*'Checklist Parameters'!$N$43)/1000,"N/A")</f>
        <v>N/A</v>
      </c>
      <c r="AC352" s="85">
        <f>IF('Checklist Parameters'!$N$16="",$X352,IF(AND('Checklist Parameters'!$N$16&lt;$X352,'Checklist Parameters'!$N$16&gt;=3),'Checklist Parameters'!$N$16,IF(AND('Checklist Parameters'!$N$16&lt;$X352,'Checklist Parameters'!$N$16&lt;3),0,$X352)))</f>
        <v>0</v>
      </c>
      <c r="AD352" s="85" t="str">
        <f>IF(AND(I352&lt;'Checklist Parameters'!$N$22,$I352&lt;&gt;0),"Y","")</f>
        <v/>
      </c>
      <c r="AE352" s="85" t="str">
        <f>IF($AD352="Y",0,IF('Checklist Parameters'!$N$25="","&lt;no limit&gt;",ROUNDDOWN((($I352-'Checklist Parameters'!$N$24)/'Checklist Parameters'!$N$25)+1,0)))</f>
        <v>&lt;no limit&gt;</v>
      </c>
      <c r="AF352" s="174">
        <f t="shared" si="35"/>
        <v>0</v>
      </c>
      <c r="AG352" s="85">
        <f t="shared" si="30"/>
        <v>0</v>
      </c>
      <c r="AH352" s="5"/>
      <c r="AI352" s="5"/>
      <c r="AJ352" s="5"/>
      <c r="AK352" s="5"/>
      <c r="AL352" s="5"/>
      <c r="AM352" s="5"/>
      <c r="AN352" s="5"/>
      <c r="AO352" s="5"/>
      <c r="AP352" s="5"/>
      <c r="AQ352" s="5"/>
      <c r="AR352" s="5"/>
      <c r="AS352" s="5"/>
    </row>
    <row r="353" spans="1:45" s="2" customFormat="1" ht="15">
      <c r="A353" s="391"/>
      <c r="B353" s="392"/>
      <c r="C353" s="393"/>
      <c r="D353" s="393"/>
      <c r="E353" s="393"/>
      <c r="F353" s="393"/>
      <c r="G353" s="393"/>
      <c r="H353" s="394"/>
      <c r="I353" s="394"/>
      <c r="J353" s="394"/>
      <c r="K353" s="394"/>
      <c r="L353" s="394"/>
      <c r="M353" s="394"/>
      <c r="N353" s="313">
        <f>IF(IF(I353&lt;'Checklist Parameters'!$N$22,0,($I353-$L353))&lt;0,0,IF(I353&lt;'Checklist Parameters'!$N$22,0,($I353-$L353)))</f>
        <v>0</v>
      </c>
      <c r="O353" s="394"/>
      <c r="P353" s="395"/>
      <c r="Q353" s="316">
        <f t="shared" si="31"/>
        <v>0</v>
      </c>
      <c r="R353" s="87">
        <f t="shared" si="32"/>
        <v>0</v>
      </c>
      <c r="S353" s="87">
        <f>IF('Checklist Parameters'!$N$60&lt;0.2,0.2,'Checklist Parameters'!$N$60)</f>
        <v>0.7</v>
      </c>
      <c r="T353" s="88">
        <f>IF($O353="",IF('Checklist District ID'!$C$43="Y",MAX($R353:$S353)*$I353,SUM($R353:$S353)*$I353),IF(O353&gt;0,Q353*S353))</f>
        <v>0</v>
      </c>
      <c r="U353" s="88">
        <f>IF(Q353&gt;0,((I353-T353)*'Formula Matrix'!$E$41),0)</f>
        <v>0</v>
      </c>
      <c r="V353" s="88">
        <f t="shared" si="33"/>
        <v>0</v>
      </c>
      <c r="W353" s="88">
        <f>IF(V353&gt;0,(V353*'Checklist Parameters'!$N$35),0)</f>
        <v>0</v>
      </c>
      <c r="X353" s="85">
        <f t="shared" si="34"/>
        <v>0</v>
      </c>
      <c r="Y353" s="85">
        <f>IF('Checklist Parameters'!$N$102&lt;&gt;"",(I353/43560)*'Checklist Parameters'!$N$102,"N/A")</f>
        <v>0</v>
      </c>
      <c r="Z353" s="85" t="str">
        <f>IF('Checklist Parameters'!$N$58&lt;&gt;"",((I353*'Checklist Parameters'!$N$58)*'Checklist Parameters'!$N$35)/1000,"N/A")</f>
        <v>N/A</v>
      </c>
      <c r="AA353" s="85">
        <f>IF('Checklist Parameters'!$N$101&lt;&gt;"",IFERROR(I353/'Checklist Parameters'!$N$101,0),"N/A")</f>
        <v>0</v>
      </c>
      <c r="AB353" s="85" t="str">
        <f>IF('Checklist Parameters'!$N$43&lt;&gt;"",(I353*'Checklist Parameters'!$N$43)/1000,"N/A")</f>
        <v>N/A</v>
      </c>
      <c r="AC353" s="85">
        <f>IF('Checklist Parameters'!$N$16="",$X353,IF(AND('Checklist Parameters'!$N$16&lt;$X353,'Checklist Parameters'!$N$16&gt;=3),'Checklist Parameters'!$N$16,IF(AND('Checklist Parameters'!$N$16&lt;$X353,'Checklist Parameters'!$N$16&lt;3),0,$X353)))</f>
        <v>0</v>
      </c>
      <c r="AD353" s="85" t="str">
        <f>IF(AND(I353&lt;'Checklist Parameters'!$N$22,$I353&lt;&gt;0),"Y","")</f>
        <v/>
      </c>
      <c r="AE353" s="85" t="str">
        <f>IF($AD353="Y",0,IF('Checklist Parameters'!$N$25="","&lt;no limit&gt;",ROUNDDOWN((($I353-'Checklist Parameters'!$N$24)/'Checklist Parameters'!$N$25)+1,0)))</f>
        <v>&lt;no limit&gt;</v>
      </c>
      <c r="AF353" s="174">
        <f t="shared" si="35"/>
        <v>0</v>
      </c>
      <c r="AG353" s="85">
        <f t="shared" si="30"/>
        <v>0</v>
      </c>
      <c r="AH353" s="5"/>
      <c r="AI353" s="5"/>
      <c r="AJ353" s="5"/>
      <c r="AK353" s="5"/>
      <c r="AL353" s="5"/>
      <c r="AM353" s="5"/>
      <c r="AN353" s="5"/>
      <c r="AO353" s="5"/>
      <c r="AP353" s="5"/>
      <c r="AQ353" s="5"/>
      <c r="AR353" s="5"/>
      <c r="AS353" s="5"/>
    </row>
    <row r="354" spans="1:45" s="2" customFormat="1" ht="15">
      <c r="A354" s="391"/>
      <c r="B354" s="392"/>
      <c r="C354" s="393"/>
      <c r="D354" s="393"/>
      <c r="E354" s="393"/>
      <c r="F354" s="393"/>
      <c r="G354" s="393"/>
      <c r="H354" s="394"/>
      <c r="I354" s="394"/>
      <c r="J354" s="394"/>
      <c r="K354" s="394"/>
      <c r="L354" s="394"/>
      <c r="M354" s="394"/>
      <c r="N354" s="313">
        <f>IF(IF(I354&lt;'Checklist Parameters'!$N$22,0,($I354-$L354))&lt;0,0,IF(I354&lt;'Checklist Parameters'!$N$22,0,($I354-$L354)))</f>
        <v>0</v>
      </c>
      <c r="O354" s="394"/>
      <c r="P354" s="395"/>
      <c r="Q354" s="316">
        <f t="shared" si="31"/>
        <v>0</v>
      </c>
      <c r="R354" s="87">
        <f t="shared" si="32"/>
        <v>0</v>
      </c>
      <c r="S354" s="87">
        <f>IF('Checklist Parameters'!$N$60&lt;0.2,0.2,'Checklist Parameters'!$N$60)</f>
        <v>0.7</v>
      </c>
      <c r="T354" s="88">
        <f>IF($O354="",IF('Checklist District ID'!$C$43="Y",MAX($R354:$S354)*$I354,SUM($R354:$S354)*$I354),IF(O354&gt;0,Q354*S354))</f>
        <v>0</v>
      </c>
      <c r="U354" s="88">
        <f>IF(Q354&gt;0,((I354-T354)*'Formula Matrix'!$E$41),0)</f>
        <v>0</v>
      </c>
      <c r="V354" s="88">
        <f t="shared" si="33"/>
        <v>0</v>
      </c>
      <c r="W354" s="88">
        <f>IF(V354&gt;0,(V354*'Checklist Parameters'!$N$35),0)</f>
        <v>0</v>
      </c>
      <c r="X354" s="85">
        <f t="shared" si="34"/>
        <v>0</v>
      </c>
      <c r="Y354" s="85">
        <f>IF('Checklist Parameters'!$N$102&lt;&gt;"",(I354/43560)*'Checklist Parameters'!$N$102,"N/A")</f>
        <v>0</v>
      </c>
      <c r="Z354" s="85" t="str">
        <f>IF('Checklist Parameters'!$N$58&lt;&gt;"",((I354*'Checklist Parameters'!$N$58)*'Checklist Parameters'!$N$35)/1000,"N/A")</f>
        <v>N/A</v>
      </c>
      <c r="AA354" s="85">
        <f>IF('Checklist Parameters'!$N$101&lt;&gt;"",IFERROR(I354/'Checklist Parameters'!$N$101,0),"N/A")</f>
        <v>0</v>
      </c>
      <c r="AB354" s="85" t="str">
        <f>IF('Checklist Parameters'!$N$43&lt;&gt;"",(I354*'Checklist Parameters'!$N$43)/1000,"N/A")</f>
        <v>N/A</v>
      </c>
      <c r="AC354" s="85">
        <f>IF('Checklist Parameters'!$N$16="",$X354,IF(AND('Checklist Parameters'!$N$16&lt;$X354,'Checklist Parameters'!$N$16&gt;=3),'Checklist Parameters'!$N$16,IF(AND('Checklist Parameters'!$N$16&lt;$X354,'Checklist Parameters'!$N$16&lt;3),0,$X354)))</f>
        <v>0</v>
      </c>
      <c r="AD354" s="85" t="str">
        <f>IF(AND(I354&lt;'Checklist Parameters'!$N$22,$I354&lt;&gt;0),"Y","")</f>
        <v/>
      </c>
      <c r="AE354" s="85" t="str">
        <f>IF($AD354="Y",0,IF('Checklist Parameters'!$N$25="","&lt;no limit&gt;",ROUNDDOWN((($I354-'Checklist Parameters'!$N$24)/'Checklist Parameters'!$N$25)+1,0)))</f>
        <v>&lt;no limit&gt;</v>
      </c>
      <c r="AF354" s="174">
        <f t="shared" si="35"/>
        <v>0</v>
      </c>
      <c r="AG354" s="85">
        <f t="shared" si="30"/>
        <v>0</v>
      </c>
      <c r="AH354" s="5"/>
      <c r="AI354" s="5"/>
      <c r="AJ354" s="5"/>
      <c r="AK354" s="5"/>
      <c r="AL354" s="5"/>
      <c r="AM354" s="5"/>
      <c r="AN354" s="5"/>
      <c r="AO354" s="5"/>
      <c r="AP354" s="5"/>
      <c r="AQ354" s="5"/>
      <c r="AR354" s="5"/>
      <c r="AS354" s="5"/>
    </row>
    <row r="355" spans="1:45" s="2" customFormat="1" ht="15">
      <c r="A355" s="391"/>
      <c r="B355" s="392"/>
      <c r="C355" s="393"/>
      <c r="D355" s="393"/>
      <c r="E355" s="393"/>
      <c r="F355" s="393"/>
      <c r="G355" s="393"/>
      <c r="H355" s="394"/>
      <c r="I355" s="394"/>
      <c r="J355" s="394"/>
      <c r="K355" s="394"/>
      <c r="L355" s="394"/>
      <c r="M355" s="394"/>
      <c r="N355" s="313">
        <f>IF(IF(I355&lt;'Checklist Parameters'!$N$22,0,($I355-$L355))&lt;0,0,IF(I355&lt;'Checklist Parameters'!$N$22,0,($I355-$L355)))</f>
        <v>0</v>
      </c>
      <c r="O355" s="394"/>
      <c r="P355" s="395"/>
      <c r="Q355" s="316">
        <f t="shared" si="31"/>
        <v>0</v>
      </c>
      <c r="R355" s="87">
        <f t="shared" si="32"/>
        <v>0</v>
      </c>
      <c r="S355" s="87">
        <f>IF('Checklist Parameters'!$N$60&lt;0.2,0.2,'Checklist Parameters'!$N$60)</f>
        <v>0.7</v>
      </c>
      <c r="T355" s="88">
        <f>IF($O355="",IF('Checklist District ID'!$C$43="Y",MAX($R355:$S355)*$I355,SUM($R355:$S355)*$I355),IF(O355&gt;0,Q355*S355))</f>
        <v>0</v>
      </c>
      <c r="U355" s="88">
        <f>IF(Q355&gt;0,((I355-T355)*'Formula Matrix'!$E$41),0)</f>
        <v>0</v>
      </c>
      <c r="V355" s="88">
        <f t="shared" si="33"/>
        <v>0</v>
      </c>
      <c r="W355" s="88">
        <f>IF(V355&gt;0,(V355*'Checklist Parameters'!$N$35),0)</f>
        <v>0</v>
      </c>
      <c r="X355" s="85">
        <f t="shared" si="34"/>
        <v>0</v>
      </c>
      <c r="Y355" s="85">
        <f>IF('Checklist Parameters'!$N$102&lt;&gt;"",(I355/43560)*'Checklist Parameters'!$N$102,"N/A")</f>
        <v>0</v>
      </c>
      <c r="Z355" s="85" t="str">
        <f>IF('Checklist Parameters'!$N$58&lt;&gt;"",((I355*'Checklist Parameters'!$N$58)*'Checklist Parameters'!$N$35)/1000,"N/A")</f>
        <v>N/A</v>
      </c>
      <c r="AA355" s="85">
        <f>IF('Checklist Parameters'!$N$101&lt;&gt;"",IFERROR(I355/'Checklist Parameters'!$N$101,0),"N/A")</f>
        <v>0</v>
      </c>
      <c r="AB355" s="85" t="str">
        <f>IF('Checklist Parameters'!$N$43&lt;&gt;"",(I355*'Checklist Parameters'!$N$43)/1000,"N/A")</f>
        <v>N/A</v>
      </c>
      <c r="AC355" s="85">
        <f>IF('Checklist Parameters'!$N$16="",$X355,IF(AND('Checklist Parameters'!$N$16&lt;$X355,'Checklist Parameters'!$N$16&gt;=3),'Checklist Parameters'!$N$16,IF(AND('Checklist Parameters'!$N$16&lt;$X355,'Checklist Parameters'!$N$16&lt;3),0,$X355)))</f>
        <v>0</v>
      </c>
      <c r="AD355" s="85" t="str">
        <f>IF(AND(I355&lt;'Checklist Parameters'!$N$22,$I355&lt;&gt;0),"Y","")</f>
        <v/>
      </c>
      <c r="AE355" s="85" t="str">
        <f>IF($AD355="Y",0,IF('Checklist Parameters'!$N$25="","&lt;no limit&gt;",ROUNDDOWN((($I355-'Checklist Parameters'!$N$24)/'Checklist Parameters'!$N$25)+1,0)))</f>
        <v>&lt;no limit&gt;</v>
      </c>
      <c r="AF355" s="174">
        <f t="shared" si="35"/>
        <v>0</v>
      </c>
      <c r="AG355" s="85">
        <f t="shared" si="30"/>
        <v>0</v>
      </c>
      <c r="AH355" s="5"/>
      <c r="AI355" s="5"/>
      <c r="AJ355" s="5"/>
      <c r="AK355" s="5"/>
      <c r="AL355" s="5"/>
      <c r="AM355" s="5"/>
      <c r="AN355" s="5"/>
      <c r="AO355" s="5"/>
      <c r="AP355" s="5"/>
      <c r="AQ355" s="5"/>
      <c r="AR355" s="5"/>
      <c r="AS355" s="5"/>
    </row>
    <row r="356" spans="1:45" s="2" customFormat="1" ht="15">
      <c r="A356" s="391"/>
      <c r="B356" s="392"/>
      <c r="C356" s="393"/>
      <c r="D356" s="393"/>
      <c r="E356" s="393"/>
      <c r="F356" s="393"/>
      <c r="G356" s="393"/>
      <c r="H356" s="394"/>
      <c r="I356" s="394"/>
      <c r="J356" s="394"/>
      <c r="K356" s="394"/>
      <c r="L356" s="394"/>
      <c r="M356" s="394"/>
      <c r="N356" s="313">
        <f>IF(IF(I356&lt;'Checklist Parameters'!$N$22,0,($I356-$L356))&lt;0,0,IF(I356&lt;'Checklist Parameters'!$N$22,0,($I356-$L356)))</f>
        <v>0</v>
      </c>
      <c r="O356" s="394"/>
      <c r="P356" s="395"/>
      <c r="Q356" s="316">
        <f t="shared" si="31"/>
        <v>0</v>
      </c>
      <c r="R356" s="87">
        <f t="shared" si="32"/>
        <v>0</v>
      </c>
      <c r="S356" s="87">
        <f>IF('Checklist Parameters'!$N$60&lt;0.2,0.2,'Checklist Parameters'!$N$60)</f>
        <v>0.7</v>
      </c>
      <c r="T356" s="88">
        <f>IF($O356="",IF('Checklist District ID'!$C$43="Y",MAX($R356:$S356)*$I356,SUM($R356:$S356)*$I356),IF(O356&gt;0,Q356*S356))</f>
        <v>0</v>
      </c>
      <c r="U356" s="88">
        <f>IF(Q356&gt;0,((I356-T356)*'Formula Matrix'!$E$41),0)</f>
        <v>0</v>
      </c>
      <c r="V356" s="88">
        <f t="shared" si="33"/>
        <v>0</v>
      </c>
      <c r="W356" s="88">
        <f>IF(V356&gt;0,(V356*'Checklist Parameters'!$N$35),0)</f>
        <v>0</v>
      </c>
      <c r="X356" s="85">
        <f t="shared" si="34"/>
        <v>0</v>
      </c>
      <c r="Y356" s="85">
        <f>IF('Checklist Parameters'!$N$102&lt;&gt;"",(I356/43560)*'Checklist Parameters'!$N$102,"N/A")</f>
        <v>0</v>
      </c>
      <c r="Z356" s="85" t="str">
        <f>IF('Checklist Parameters'!$N$58&lt;&gt;"",((I356*'Checklist Parameters'!$N$58)*'Checklist Parameters'!$N$35)/1000,"N/A")</f>
        <v>N/A</v>
      </c>
      <c r="AA356" s="85">
        <f>IF('Checklist Parameters'!$N$101&lt;&gt;"",IFERROR(I356/'Checklist Parameters'!$N$101,0),"N/A")</f>
        <v>0</v>
      </c>
      <c r="AB356" s="85" t="str">
        <f>IF('Checklist Parameters'!$N$43&lt;&gt;"",(I356*'Checklist Parameters'!$N$43)/1000,"N/A")</f>
        <v>N/A</v>
      </c>
      <c r="AC356" s="85">
        <f>IF('Checklist Parameters'!$N$16="",$X356,IF(AND('Checklist Parameters'!$N$16&lt;$X356,'Checklist Parameters'!$N$16&gt;=3),'Checklist Parameters'!$N$16,IF(AND('Checklist Parameters'!$N$16&lt;$X356,'Checklist Parameters'!$N$16&lt;3),0,$X356)))</f>
        <v>0</v>
      </c>
      <c r="AD356" s="85" t="str">
        <f>IF(AND(I356&lt;'Checklist Parameters'!$N$22,$I356&lt;&gt;0),"Y","")</f>
        <v/>
      </c>
      <c r="AE356" s="85" t="str">
        <f>IF($AD356="Y",0,IF('Checklist Parameters'!$N$25="","&lt;no limit&gt;",ROUNDDOWN((($I356-'Checklist Parameters'!$N$24)/'Checklist Parameters'!$N$25)+1,0)))</f>
        <v>&lt;no limit&gt;</v>
      </c>
      <c r="AF356" s="174">
        <f t="shared" si="35"/>
        <v>0</v>
      </c>
      <c r="AG356" s="85">
        <f t="shared" si="30"/>
        <v>0</v>
      </c>
      <c r="AH356" s="5"/>
      <c r="AI356" s="5"/>
      <c r="AJ356" s="5"/>
      <c r="AK356" s="5"/>
      <c r="AL356" s="5"/>
      <c r="AM356" s="5"/>
      <c r="AN356" s="5"/>
      <c r="AO356" s="5"/>
      <c r="AP356" s="5"/>
      <c r="AQ356" s="5"/>
      <c r="AR356" s="5"/>
      <c r="AS356" s="5"/>
    </row>
    <row r="357" spans="1:45" s="2" customFormat="1" ht="15">
      <c r="A357" s="391"/>
      <c r="B357" s="392"/>
      <c r="C357" s="393"/>
      <c r="D357" s="393"/>
      <c r="E357" s="393"/>
      <c r="F357" s="393"/>
      <c r="G357" s="393"/>
      <c r="H357" s="394"/>
      <c r="I357" s="394"/>
      <c r="J357" s="394"/>
      <c r="K357" s="394"/>
      <c r="L357" s="394"/>
      <c r="M357" s="394"/>
      <c r="N357" s="313">
        <f>IF(IF(I357&lt;'Checklist Parameters'!$N$22,0,($I357-$L357))&lt;0,0,IF(I357&lt;'Checklist Parameters'!$N$22,0,($I357-$L357)))</f>
        <v>0</v>
      </c>
      <c r="O357" s="394"/>
      <c r="P357" s="395"/>
      <c r="Q357" s="316">
        <f t="shared" si="31"/>
        <v>0</v>
      </c>
      <c r="R357" s="87">
        <f t="shared" si="32"/>
        <v>0</v>
      </c>
      <c r="S357" s="87">
        <f>IF('Checklist Parameters'!$N$60&lt;0.2,0.2,'Checklist Parameters'!$N$60)</f>
        <v>0.7</v>
      </c>
      <c r="T357" s="88">
        <f>IF($O357="",IF('Checklist District ID'!$C$43="Y",MAX($R357:$S357)*$I357,SUM($R357:$S357)*$I357),IF(O357&gt;0,Q357*S357))</f>
        <v>0</v>
      </c>
      <c r="U357" s="88">
        <f>IF(Q357&gt;0,((I357-T357)*'Formula Matrix'!$E$41),0)</f>
        <v>0</v>
      </c>
      <c r="V357" s="88">
        <f t="shared" si="33"/>
        <v>0</v>
      </c>
      <c r="W357" s="88">
        <f>IF(V357&gt;0,(V357*'Checklist Parameters'!$N$35),0)</f>
        <v>0</v>
      </c>
      <c r="X357" s="85">
        <f t="shared" si="34"/>
        <v>0</v>
      </c>
      <c r="Y357" s="85">
        <f>IF('Checklist Parameters'!$N$102&lt;&gt;"",(I357/43560)*'Checklist Parameters'!$N$102,"N/A")</f>
        <v>0</v>
      </c>
      <c r="Z357" s="85" t="str">
        <f>IF('Checklist Parameters'!$N$58&lt;&gt;"",((I357*'Checklist Parameters'!$N$58)*'Checklist Parameters'!$N$35)/1000,"N/A")</f>
        <v>N/A</v>
      </c>
      <c r="AA357" s="85">
        <f>IF('Checklist Parameters'!$N$101&lt;&gt;"",IFERROR(I357/'Checklist Parameters'!$N$101,0),"N/A")</f>
        <v>0</v>
      </c>
      <c r="AB357" s="85" t="str">
        <f>IF('Checklist Parameters'!$N$43&lt;&gt;"",(I357*'Checklist Parameters'!$N$43)/1000,"N/A")</f>
        <v>N/A</v>
      </c>
      <c r="AC357" s="85">
        <f>IF('Checklist Parameters'!$N$16="",$X357,IF(AND('Checklist Parameters'!$N$16&lt;$X357,'Checklist Parameters'!$N$16&gt;=3),'Checklist Parameters'!$N$16,IF(AND('Checklist Parameters'!$N$16&lt;$X357,'Checklist Parameters'!$N$16&lt;3),0,$X357)))</f>
        <v>0</v>
      </c>
      <c r="AD357" s="85" t="str">
        <f>IF(AND(I357&lt;'Checklist Parameters'!$N$22,$I357&lt;&gt;0),"Y","")</f>
        <v/>
      </c>
      <c r="AE357" s="85" t="str">
        <f>IF($AD357="Y",0,IF('Checklist Parameters'!$N$25="","&lt;no limit&gt;",ROUNDDOWN((($I357-'Checklist Parameters'!$N$24)/'Checklist Parameters'!$N$25)+1,0)))</f>
        <v>&lt;no limit&gt;</v>
      </c>
      <c r="AF357" s="174">
        <f t="shared" si="35"/>
        <v>0</v>
      </c>
      <c r="AG357" s="85">
        <f t="shared" si="30"/>
        <v>0</v>
      </c>
      <c r="AH357" s="5"/>
      <c r="AI357" s="5"/>
      <c r="AJ357" s="5"/>
      <c r="AK357" s="5"/>
      <c r="AL357" s="5"/>
      <c r="AM357" s="5"/>
      <c r="AN357" s="5"/>
      <c r="AO357" s="5"/>
      <c r="AP357" s="5"/>
      <c r="AQ357" s="5"/>
      <c r="AR357" s="5"/>
      <c r="AS357" s="5"/>
    </row>
    <row r="358" spans="1:45" s="2" customFormat="1" ht="15">
      <c r="A358" s="391"/>
      <c r="B358" s="392"/>
      <c r="C358" s="393"/>
      <c r="D358" s="393"/>
      <c r="E358" s="393"/>
      <c r="F358" s="393"/>
      <c r="G358" s="393"/>
      <c r="H358" s="394"/>
      <c r="I358" s="394"/>
      <c r="J358" s="394"/>
      <c r="K358" s="394"/>
      <c r="L358" s="394"/>
      <c r="M358" s="394"/>
      <c r="N358" s="313">
        <f>IF(IF(I358&lt;'Checklist Parameters'!$N$22,0,($I358-$L358))&lt;0,0,IF(I358&lt;'Checklist Parameters'!$N$22,0,($I358-$L358)))</f>
        <v>0</v>
      </c>
      <c r="O358" s="394"/>
      <c r="P358" s="395"/>
      <c r="Q358" s="316">
        <f t="shared" si="31"/>
        <v>0</v>
      </c>
      <c r="R358" s="87">
        <f t="shared" si="32"/>
        <v>0</v>
      </c>
      <c r="S358" s="87">
        <f>IF('Checklist Parameters'!$N$60&lt;0.2,0.2,'Checklist Parameters'!$N$60)</f>
        <v>0.7</v>
      </c>
      <c r="T358" s="88">
        <f>IF($O358="",IF('Checklist District ID'!$C$43="Y",MAX($R358:$S358)*$I358,SUM($R358:$S358)*$I358),IF(O358&gt;0,Q358*S358))</f>
        <v>0</v>
      </c>
      <c r="U358" s="88">
        <f>IF(Q358&gt;0,((I358-T358)*'Formula Matrix'!$E$41),0)</f>
        <v>0</v>
      </c>
      <c r="V358" s="88">
        <f t="shared" si="33"/>
        <v>0</v>
      </c>
      <c r="W358" s="88">
        <f>IF(V358&gt;0,(V358*'Checklist Parameters'!$N$35),0)</f>
        <v>0</v>
      </c>
      <c r="X358" s="85">
        <f t="shared" si="34"/>
        <v>0</v>
      </c>
      <c r="Y358" s="85">
        <f>IF('Checklist Parameters'!$N$102&lt;&gt;"",(I358/43560)*'Checklist Parameters'!$N$102,"N/A")</f>
        <v>0</v>
      </c>
      <c r="Z358" s="85" t="str">
        <f>IF('Checklist Parameters'!$N$58&lt;&gt;"",((I358*'Checklist Parameters'!$N$58)*'Checklist Parameters'!$N$35)/1000,"N/A")</f>
        <v>N/A</v>
      </c>
      <c r="AA358" s="85">
        <f>IF('Checklist Parameters'!$N$101&lt;&gt;"",IFERROR(I358/'Checklist Parameters'!$N$101,0),"N/A")</f>
        <v>0</v>
      </c>
      <c r="AB358" s="85" t="str">
        <f>IF('Checklist Parameters'!$N$43&lt;&gt;"",(I358*'Checklist Parameters'!$N$43)/1000,"N/A")</f>
        <v>N/A</v>
      </c>
      <c r="AC358" s="85">
        <f>IF('Checklist Parameters'!$N$16="",$X358,IF(AND('Checklist Parameters'!$N$16&lt;$X358,'Checklist Parameters'!$N$16&gt;=3),'Checklist Parameters'!$N$16,IF(AND('Checklist Parameters'!$N$16&lt;$X358,'Checklist Parameters'!$N$16&lt;3),0,$X358)))</f>
        <v>0</v>
      </c>
      <c r="AD358" s="85" t="str">
        <f>IF(AND(I358&lt;'Checklist Parameters'!$N$22,$I358&lt;&gt;0),"Y","")</f>
        <v/>
      </c>
      <c r="AE358" s="85" t="str">
        <f>IF($AD358="Y",0,IF('Checklist Parameters'!$N$25="","&lt;no limit&gt;",ROUNDDOWN((($I358-'Checklist Parameters'!$N$24)/'Checklist Parameters'!$N$25)+1,0)))</f>
        <v>&lt;no limit&gt;</v>
      </c>
      <c r="AF358" s="174">
        <f t="shared" si="35"/>
        <v>0</v>
      </c>
      <c r="AG358" s="85">
        <f t="shared" si="30"/>
        <v>0</v>
      </c>
      <c r="AH358" s="5"/>
      <c r="AI358" s="5"/>
      <c r="AJ358" s="5"/>
      <c r="AK358" s="5"/>
      <c r="AL358" s="5"/>
      <c r="AM358" s="5"/>
      <c r="AN358" s="5"/>
      <c r="AO358" s="5"/>
      <c r="AP358" s="5"/>
      <c r="AQ358" s="5"/>
      <c r="AR358" s="5"/>
      <c r="AS358" s="5"/>
    </row>
    <row r="359" spans="1:45" s="2" customFormat="1" ht="15">
      <c r="A359" s="391"/>
      <c r="B359" s="392"/>
      <c r="C359" s="393"/>
      <c r="D359" s="393"/>
      <c r="E359" s="393"/>
      <c r="F359" s="393"/>
      <c r="G359" s="393"/>
      <c r="H359" s="394"/>
      <c r="I359" s="394"/>
      <c r="J359" s="394"/>
      <c r="K359" s="394"/>
      <c r="L359" s="394"/>
      <c r="M359" s="394"/>
      <c r="N359" s="313">
        <f>IF(IF(I359&lt;'Checklist Parameters'!$N$22,0,($I359-$L359))&lt;0,0,IF(I359&lt;'Checklist Parameters'!$N$22,0,($I359-$L359)))</f>
        <v>0</v>
      </c>
      <c r="O359" s="394"/>
      <c r="P359" s="395"/>
      <c r="Q359" s="316">
        <f t="shared" si="31"/>
        <v>0</v>
      </c>
      <c r="R359" s="87">
        <f t="shared" si="32"/>
        <v>0</v>
      </c>
      <c r="S359" s="87">
        <f>IF('Checklist Parameters'!$N$60&lt;0.2,0.2,'Checklist Parameters'!$N$60)</f>
        <v>0.7</v>
      </c>
      <c r="T359" s="88">
        <f>IF($O359="",IF('Checklist District ID'!$C$43="Y",MAX($R359:$S359)*$I359,SUM($R359:$S359)*$I359),IF(O359&gt;0,Q359*S359))</f>
        <v>0</v>
      </c>
      <c r="U359" s="88">
        <f>IF(Q359&gt;0,((I359-T359)*'Formula Matrix'!$E$41),0)</f>
        <v>0</v>
      </c>
      <c r="V359" s="88">
        <f t="shared" si="33"/>
        <v>0</v>
      </c>
      <c r="W359" s="88">
        <f>IF(V359&gt;0,(V359*'Checklist Parameters'!$N$35),0)</f>
        <v>0</v>
      </c>
      <c r="X359" s="85">
        <f t="shared" si="34"/>
        <v>0</v>
      </c>
      <c r="Y359" s="85">
        <f>IF('Checklist Parameters'!$N$102&lt;&gt;"",(I359/43560)*'Checklist Parameters'!$N$102,"N/A")</f>
        <v>0</v>
      </c>
      <c r="Z359" s="85" t="str">
        <f>IF('Checklist Parameters'!$N$58&lt;&gt;"",((I359*'Checklist Parameters'!$N$58)*'Checklist Parameters'!$N$35)/1000,"N/A")</f>
        <v>N/A</v>
      </c>
      <c r="AA359" s="85">
        <f>IF('Checklist Parameters'!$N$101&lt;&gt;"",IFERROR(I359/'Checklist Parameters'!$N$101,0),"N/A")</f>
        <v>0</v>
      </c>
      <c r="AB359" s="85" t="str">
        <f>IF('Checklist Parameters'!$N$43&lt;&gt;"",(I359*'Checklist Parameters'!$N$43)/1000,"N/A")</f>
        <v>N/A</v>
      </c>
      <c r="AC359" s="85">
        <f>IF('Checklist Parameters'!$N$16="",$X359,IF(AND('Checklist Parameters'!$N$16&lt;$X359,'Checklist Parameters'!$N$16&gt;=3),'Checklist Parameters'!$N$16,IF(AND('Checklist Parameters'!$N$16&lt;$X359,'Checklist Parameters'!$N$16&lt;3),0,$X359)))</f>
        <v>0</v>
      </c>
      <c r="AD359" s="85" t="str">
        <f>IF(AND(I359&lt;'Checklist Parameters'!$N$22,$I359&lt;&gt;0),"Y","")</f>
        <v/>
      </c>
      <c r="AE359" s="85" t="str">
        <f>IF($AD359="Y",0,IF('Checklist Parameters'!$N$25="","&lt;no limit&gt;",ROUNDDOWN((($I359-'Checklist Parameters'!$N$24)/'Checklist Parameters'!$N$25)+1,0)))</f>
        <v>&lt;no limit&gt;</v>
      </c>
      <c r="AF359" s="174">
        <f t="shared" si="35"/>
        <v>0</v>
      </c>
      <c r="AG359" s="85">
        <f t="shared" si="30"/>
        <v>0</v>
      </c>
      <c r="AH359" s="5"/>
      <c r="AI359" s="5"/>
      <c r="AJ359" s="5"/>
      <c r="AK359" s="5"/>
      <c r="AL359" s="5"/>
      <c r="AM359" s="5"/>
      <c r="AN359" s="5"/>
      <c r="AO359" s="5"/>
      <c r="AP359" s="5"/>
      <c r="AQ359" s="5"/>
      <c r="AR359" s="5"/>
      <c r="AS359" s="5"/>
    </row>
    <row r="360" spans="1:45" s="2" customFormat="1" ht="15">
      <c r="A360" s="391"/>
      <c r="B360" s="392"/>
      <c r="C360" s="393"/>
      <c r="D360" s="393"/>
      <c r="E360" s="393"/>
      <c r="F360" s="393"/>
      <c r="G360" s="393"/>
      <c r="H360" s="394"/>
      <c r="I360" s="394"/>
      <c r="J360" s="394"/>
      <c r="K360" s="394"/>
      <c r="L360" s="394"/>
      <c r="M360" s="394"/>
      <c r="N360" s="313">
        <f>IF(IF(I360&lt;'Checklist Parameters'!$N$22,0,($I360-$L360))&lt;0,0,IF(I360&lt;'Checklist Parameters'!$N$22,0,($I360-$L360)))</f>
        <v>0</v>
      </c>
      <c r="O360" s="394"/>
      <c r="P360" s="395"/>
      <c r="Q360" s="316">
        <f t="shared" si="31"/>
        <v>0</v>
      </c>
      <c r="R360" s="87">
        <f t="shared" si="32"/>
        <v>0</v>
      </c>
      <c r="S360" s="87">
        <f>IF('Checklist Parameters'!$N$60&lt;0.2,0.2,'Checklist Parameters'!$N$60)</f>
        <v>0.7</v>
      </c>
      <c r="T360" s="88">
        <f>IF($O360="",IF('Checklist District ID'!$C$43="Y",MAX($R360:$S360)*$I360,SUM($R360:$S360)*$I360),IF(O360&gt;0,Q360*S360))</f>
        <v>0</v>
      </c>
      <c r="U360" s="88">
        <f>IF(Q360&gt;0,((I360-T360)*'Formula Matrix'!$E$41),0)</f>
        <v>0</v>
      </c>
      <c r="V360" s="88">
        <f t="shared" si="33"/>
        <v>0</v>
      </c>
      <c r="W360" s="88">
        <f>IF(V360&gt;0,(V360*'Checklist Parameters'!$N$35),0)</f>
        <v>0</v>
      </c>
      <c r="X360" s="85">
        <f t="shared" si="34"/>
        <v>0</v>
      </c>
      <c r="Y360" s="85">
        <f>IF('Checklist Parameters'!$N$102&lt;&gt;"",(I360/43560)*'Checklist Parameters'!$N$102,"N/A")</f>
        <v>0</v>
      </c>
      <c r="Z360" s="85" t="str">
        <f>IF('Checklist Parameters'!$N$58&lt;&gt;"",((I360*'Checklist Parameters'!$N$58)*'Checklist Parameters'!$N$35)/1000,"N/A")</f>
        <v>N/A</v>
      </c>
      <c r="AA360" s="85">
        <f>IF('Checklist Parameters'!$N$101&lt;&gt;"",IFERROR(I360/'Checklist Parameters'!$N$101,0),"N/A")</f>
        <v>0</v>
      </c>
      <c r="AB360" s="85" t="str">
        <f>IF('Checklist Parameters'!$N$43&lt;&gt;"",(I360*'Checklist Parameters'!$N$43)/1000,"N/A")</f>
        <v>N/A</v>
      </c>
      <c r="AC360" s="85">
        <f>IF('Checklist Parameters'!$N$16="",$X360,IF(AND('Checklist Parameters'!$N$16&lt;$X360,'Checklist Parameters'!$N$16&gt;=3),'Checklist Parameters'!$N$16,IF(AND('Checklist Parameters'!$N$16&lt;$X360,'Checklist Parameters'!$N$16&lt;3),0,$X360)))</f>
        <v>0</v>
      </c>
      <c r="AD360" s="85" t="str">
        <f>IF(AND(I360&lt;'Checklist Parameters'!$N$22,$I360&lt;&gt;0),"Y","")</f>
        <v/>
      </c>
      <c r="AE360" s="85" t="str">
        <f>IF($AD360="Y",0,IF('Checklist Parameters'!$N$25="","&lt;no limit&gt;",ROUNDDOWN((($I360-'Checklist Parameters'!$N$24)/'Checklist Parameters'!$N$25)+1,0)))</f>
        <v>&lt;no limit&gt;</v>
      </c>
      <c r="AF360" s="174">
        <f t="shared" si="35"/>
        <v>0</v>
      </c>
      <c r="AG360" s="85">
        <f t="shared" si="30"/>
        <v>0</v>
      </c>
      <c r="AH360" s="5"/>
      <c r="AI360" s="5"/>
      <c r="AJ360" s="5"/>
      <c r="AK360" s="5"/>
      <c r="AL360" s="5"/>
      <c r="AM360" s="5"/>
      <c r="AN360" s="5"/>
      <c r="AO360" s="5"/>
      <c r="AP360" s="5"/>
      <c r="AQ360" s="5"/>
      <c r="AR360" s="5"/>
      <c r="AS360" s="5"/>
    </row>
    <row r="361" spans="1:45" s="2" customFormat="1" ht="15">
      <c r="A361" s="391"/>
      <c r="B361" s="392"/>
      <c r="C361" s="393"/>
      <c r="D361" s="393"/>
      <c r="E361" s="393"/>
      <c r="F361" s="393"/>
      <c r="G361" s="393"/>
      <c r="H361" s="394"/>
      <c r="I361" s="394"/>
      <c r="J361" s="394"/>
      <c r="K361" s="394"/>
      <c r="L361" s="394"/>
      <c r="M361" s="394"/>
      <c r="N361" s="313">
        <f>IF(IF(I361&lt;'Checklist Parameters'!$N$22,0,($I361-$L361))&lt;0,0,IF(I361&lt;'Checklist Parameters'!$N$22,0,($I361-$L361)))</f>
        <v>0</v>
      </c>
      <c r="O361" s="394"/>
      <c r="P361" s="395"/>
      <c r="Q361" s="316">
        <f t="shared" si="31"/>
        <v>0</v>
      </c>
      <c r="R361" s="87">
        <f t="shared" si="32"/>
        <v>0</v>
      </c>
      <c r="S361" s="87">
        <f>IF('Checklist Parameters'!$N$60&lt;0.2,0.2,'Checklist Parameters'!$N$60)</f>
        <v>0.7</v>
      </c>
      <c r="T361" s="88">
        <f>IF($O361="",IF('Checklist District ID'!$C$43="Y",MAX($R361:$S361)*$I361,SUM($R361:$S361)*$I361),IF(O361&gt;0,Q361*S361))</f>
        <v>0</v>
      </c>
      <c r="U361" s="88">
        <f>IF(Q361&gt;0,((I361-T361)*'Formula Matrix'!$E$41),0)</f>
        <v>0</v>
      </c>
      <c r="V361" s="88">
        <f t="shared" si="33"/>
        <v>0</v>
      </c>
      <c r="W361" s="88">
        <f>IF(V361&gt;0,(V361*'Checklist Parameters'!$N$35),0)</f>
        <v>0</v>
      </c>
      <c r="X361" s="85">
        <f t="shared" si="34"/>
        <v>0</v>
      </c>
      <c r="Y361" s="85">
        <f>IF('Checklist Parameters'!$N$102&lt;&gt;"",(I361/43560)*'Checklist Parameters'!$N$102,"N/A")</f>
        <v>0</v>
      </c>
      <c r="Z361" s="85" t="str">
        <f>IF('Checklist Parameters'!$N$58&lt;&gt;"",((I361*'Checklist Parameters'!$N$58)*'Checklist Parameters'!$N$35)/1000,"N/A")</f>
        <v>N/A</v>
      </c>
      <c r="AA361" s="85">
        <f>IF('Checklist Parameters'!$N$101&lt;&gt;"",IFERROR(I361/'Checklist Parameters'!$N$101,0),"N/A")</f>
        <v>0</v>
      </c>
      <c r="AB361" s="85" t="str">
        <f>IF('Checklist Parameters'!$N$43&lt;&gt;"",(I361*'Checklist Parameters'!$N$43)/1000,"N/A")</f>
        <v>N/A</v>
      </c>
      <c r="AC361" s="85">
        <f>IF('Checklist Parameters'!$N$16="",$X361,IF(AND('Checklist Parameters'!$N$16&lt;$X361,'Checklist Parameters'!$N$16&gt;=3),'Checklist Parameters'!$N$16,IF(AND('Checklist Parameters'!$N$16&lt;$X361,'Checklist Parameters'!$N$16&lt;3),0,$X361)))</f>
        <v>0</v>
      </c>
      <c r="AD361" s="85" t="str">
        <f>IF(AND(I361&lt;'Checklist Parameters'!$N$22,$I361&lt;&gt;0),"Y","")</f>
        <v/>
      </c>
      <c r="AE361" s="85" t="str">
        <f>IF($AD361="Y",0,IF('Checklist Parameters'!$N$25="","&lt;no limit&gt;",ROUNDDOWN((($I361-'Checklist Parameters'!$N$24)/'Checklist Parameters'!$N$25)+1,0)))</f>
        <v>&lt;no limit&gt;</v>
      </c>
      <c r="AF361" s="174">
        <f t="shared" si="35"/>
        <v>0</v>
      </c>
      <c r="AG361" s="85">
        <f t="shared" si="30"/>
        <v>0</v>
      </c>
      <c r="AH361" s="5"/>
      <c r="AI361" s="5"/>
      <c r="AJ361" s="5"/>
      <c r="AK361" s="5"/>
      <c r="AL361" s="5"/>
      <c r="AM361" s="5"/>
      <c r="AN361" s="5"/>
      <c r="AO361" s="5"/>
      <c r="AP361" s="5"/>
      <c r="AQ361" s="5"/>
      <c r="AR361" s="5"/>
      <c r="AS361" s="5"/>
    </row>
    <row r="362" spans="1:45" s="2" customFormat="1" ht="15">
      <c r="A362" s="391"/>
      <c r="B362" s="392"/>
      <c r="C362" s="393"/>
      <c r="D362" s="393"/>
      <c r="E362" s="393"/>
      <c r="F362" s="393"/>
      <c r="G362" s="393"/>
      <c r="H362" s="394"/>
      <c r="I362" s="394"/>
      <c r="J362" s="394"/>
      <c r="K362" s="394"/>
      <c r="L362" s="394"/>
      <c r="M362" s="394"/>
      <c r="N362" s="313">
        <f>IF(IF(I362&lt;'Checklist Parameters'!$N$22,0,($I362-$L362))&lt;0,0,IF(I362&lt;'Checklist Parameters'!$N$22,0,($I362-$L362)))</f>
        <v>0</v>
      </c>
      <c r="O362" s="394"/>
      <c r="P362" s="395"/>
      <c r="Q362" s="316">
        <f t="shared" si="31"/>
        <v>0</v>
      </c>
      <c r="R362" s="87">
        <f t="shared" si="32"/>
        <v>0</v>
      </c>
      <c r="S362" s="87">
        <f>IF('Checklist Parameters'!$N$60&lt;0.2,0.2,'Checklist Parameters'!$N$60)</f>
        <v>0.7</v>
      </c>
      <c r="T362" s="88">
        <f>IF($O362="",IF('Checklist District ID'!$C$43="Y",MAX($R362:$S362)*$I362,SUM($R362:$S362)*$I362),IF(O362&gt;0,Q362*S362))</f>
        <v>0</v>
      </c>
      <c r="U362" s="88">
        <f>IF(Q362&gt;0,((I362-T362)*'Formula Matrix'!$E$41),0)</f>
        <v>0</v>
      </c>
      <c r="V362" s="88">
        <f t="shared" si="33"/>
        <v>0</v>
      </c>
      <c r="W362" s="88">
        <f>IF(V362&gt;0,(V362*'Checklist Parameters'!$N$35),0)</f>
        <v>0</v>
      </c>
      <c r="X362" s="85">
        <f t="shared" si="34"/>
        <v>0</v>
      </c>
      <c r="Y362" s="85">
        <f>IF('Checklist Parameters'!$N$102&lt;&gt;"",(I362/43560)*'Checklist Parameters'!$N$102,"N/A")</f>
        <v>0</v>
      </c>
      <c r="Z362" s="85" t="str">
        <f>IF('Checklist Parameters'!$N$58&lt;&gt;"",((I362*'Checklist Parameters'!$N$58)*'Checklist Parameters'!$N$35)/1000,"N/A")</f>
        <v>N/A</v>
      </c>
      <c r="AA362" s="85">
        <f>IF('Checklist Parameters'!$N$101&lt;&gt;"",IFERROR(I362/'Checklist Parameters'!$N$101,0),"N/A")</f>
        <v>0</v>
      </c>
      <c r="AB362" s="85" t="str">
        <f>IF('Checklist Parameters'!$N$43&lt;&gt;"",(I362*'Checklist Parameters'!$N$43)/1000,"N/A")</f>
        <v>N/A</v>
      </c>
      <c r="AC362" s="85">
        <f>IF('Checklist Parameters'!$N$16="",$X362,IF(AND('Checklist Parameters'!$N$16&lt;$X362,'Checklist Parameters'!$N$16&gt;=3),'Checklist Parameters'!$N$16,IF(AND('Checklist Parameters'!$N$16&lt;$X362,'Checklist Parameters'!$N$16&lt;3),0,$X362)))</f>
        <v>0</v>
      </c>
      <c r="AD362" s="85" t="str">
        <f>IF(AND(I362&lt;'Checklist Parameters'!$N$22,$I362&lt;&gt;0),"Y","")</f>
        <v/>
      </c>
      <c r="AE362" s="85" t="str">
        <f>IF($AD362="Y",0,IF('Checklist Parameters'!$N$25="","&lt;no limit&gt;",ROUNDDOWN((($I362-'Checklist Parameters'!$N$24)/'Checklist Parameters'!$N$25)+1,0)))</f>
        <v>&lt;no limit&gt;</v>
      </c>
      <c r="AF362" s="174">
        <f t="shared" si="35"/>
        <v>0</v>
      </c>
      <c r="AG362" s="85">
        <f t="shared" si="30"/>
        <v>0</v>
      </c>
      <c r="AH362" s="5"/>
      <c r="AI362" s="5"/>
      <c r="AJ362" s="5"/>
      <c r="AK362" s="5"/>
      <c r="AL362" s="5"/>
      <c r="AM362" s="5"/>
      <c r="AN362" s="5"/>
      <c r="AO362" s="5"/>
      <c r="AP362" s="5"/>
      <c r="AQ362" s="5"/>
      <c r="AR362" s="5"/>
      <c r="AS362" s="5"/>
    </row>
    <row r="363" spans="1:45" s="2" customFormat="1" ht="15">
      <c r="A363" s="391"/>
      <c r="B363" s="392"/>
      <c r="C363" s="393"/>
      <c r="D363" s="393"/>
      <c r="E363" s="393"/>
      <c r="F363" s="393"/>
      <c r="G363" s="393"/>
      <c r="H363" s="394"/>
      <c r="I363" s="394"/>
      <c r="J363" s="394"/>
      <c r="K363" s="394"/>
      <c r="L363" s="394"/>
      <c r="M363" s="394"/>
      <c r="N363" s="313">
        <f>IF(IF(I363&lt;'Checklist Parameters'!$N$22,0,($I363-$L363))&lt;0,0,IF(I363&lt;'Checklist Parameters'!$N$22,0,($I363-$L363)))</f>
        <v>0</v>
      </c>
      <c r="O363" s="394"/>
      <c r="P363" s="395"/>
      <c r="Q363" s="316">
        <f t="shared" si="31"/>
        <v>0</v>
      </c>
      <c r="R363" s="87">
        <f t="shared" si="32"/>
        <v>0</v>
      </c>
      <c r="S363" s="87">
        <f>IF('Checklist Parameters'!$N$60&lt;0.2,0.2,'Checklist Parameters'!$N$60)</f>
        <v>0.7</v>
      </c>
      <c r="T363" s="88">
        <f>IF($O363="",IF('Checklist District ID'!$C$43="Y",MAX($R363:$S363)*$I363,SUM($R363:$S363)*$I363),IF(O363&gt;0,Q363*S363))</f>
        <v>0</v>
      </c>
      <c r="U363" s="88">
        <f>IF(Q363&gt;0,((I363-T363)*'Formula Matrix'!$E$41),0)</f>
        <v>0</v>
      </c>
      <c r="V363" s="88">
        <f t="shared" si="33"/>
        <v>0</v>
      </c>
      <c r="W363" s="88">
        <f>IF(V363&gt;0,(V363*'Checklist Parameters'!$N$35),0)</f>
        <v>0</v>
      </c>
      <c r="X363" s="85">
        <f t="shared" si="34"/>
        <v>0</v>
      </c>
      <c r="Y363" s="85">
        <f>IF('Checklist Parameters'!$N$102&lt;&gt;"",(I363/43560)*'Checklist Parameters'!$N$102,"N/A")</f>
        <v>0</v>
      </c>
      <c r="Z363" s="85" t="str">
        <f>IF('Checklist Parameters'!$N$58&lt;&gt;"",((I363*'Checklist Parameters'!$N$58)*'Checklist Parameters'!$N$35)/1000,"N/A")</f>
        <v>N/A</v>
      </c>
      <c r="AA363" s="85">
        <f>IF('Checklist Parameters'!$N$101&lt;&gt;"",IFERROR(I363/'Checklist Parameters'!$N$101,0),"N/A")</f>
        <v>0</v>
      </c>
      <c r="AB363" s="85" t="str">
        <f>IF('Checklist Parameters'!$N$43&lt;&gt;"",(I363*'Checklist Parameters'!$N$43)/1000,"N/A")</f>
        <v>N/A</v>
      </c>
      <c r="AC363" s="85">
        <f>IF('Checklist Parameters'!$N$16="",$X363,IF(AND('Checklist Parameters'!$N$16&lt;$X363,'Checklist Parameters'!$N$16&gt;=3),'Checklist Parameters'!$N$16,IF(AND('Checklist Parameters'!$N$16&lt;$X363,'Checklist Parameters'!$N$16&lt;3),0,$X363)))</f>
        <v>0</v>
      </c>
      <c r="AD363" s="85" t="str">
        <f>IF(AND(I363&lt;'Checklist Parameters'!$N$22,$I363&lt;&gt;0),"Y","")</f>
        <v/>
      </c>
      <c r="AE363" s="85" t="str">
        <f>IF($AD363="Y",0,IF('Checklist Parameters'!$N$25="","&lt;no limit&gt;",ROUNDDOWN((($I363-'Checklist Parameters'!$N$24)/'Checklist Parameters'!$N$25)+1,0)))</f>
        <v>&lt;no limit&gt;</v>
      </c>
      <c r="AF363" s="174">
        <f t="shared" si="35"/>
        <v>0</v>
      </c>
      <c r="AG363" s="85">
        <f t="shared" si="30"/>
        <v>0</v>
      </c>
      <c r="AH363" s="5"/>
      <c r="AI363" s="5"/>
      <c r="AJ363" s="5"/>
      <c r="AK363" s="5"/>
      <c r="AL363" s="5"/>
      <c r="AM363" s="5"/>
      <c r="AN363" s="5"/>
      <c r="AO363" s="5"/>
      <c r="AP363" s="5"/>
      <c r="AQ363" s="5"/>
      <c r="AR363" s="5"/>
      <c r="AS363" s="5"/>
    </row>
    <row r="364" spans="1:45" s="2" customFormat="1" ht="15">
      <c r="A364" s="391"/>
      <c r="B364" s="392"/>
      <c r="C364" s="393"/>
      <c r="D364" s="393"/>
      <c r="E364" s="393"/>
      <c r="F364" s="393"/>
      <c r="G364" s="393"/>
      <c r="H364" s="394"/>
      <c r="I364" s="394"/>
      <c r="J364" s="394"/>
      <c r="K364" s="394"/>
      <c r="L364" s="394"/>
      <c r="M364" s="394"/>
      <c r="N364" s="313">
        <f>IF(IF(I364&lt;'Checklist Parameters'!$N$22,0,($I364-$L364))&lt;0,0,IF(I364&lt;'Checklist Parameters'!$N$22,0,($I364-$L364)))</f>
        <v>0</v>
      </c>
      <c r="O364" s="394"/>
      <c r="P364" s="395"/>
      <c r="Q364" s="316">
        <f t="shared" si="31"/>
        <v>0</v>
      </c>
      <c r="R364" s="87">
        <f t="shared" si="32"/>
        <v>0</v>
      </c>
      <c r="S364" s="87">
        <f>IF('Checklist Parameters'!$N$60&lt;0.2,0.2,'Checklist Parameters'!$N$60)</f>
        <v>0.7</v>
      </c>
      <c r="T364" s="88">
        <f>IF($O364="",IF('Checklist District ID'!$C$43="Y",MAX($R364:$S364)*$I364,SUM($R364:$S364)*$I364),IF(O364&gt;0,Q364*S364))</f>
        <v>0</v>
      </c>
      <c r="U364" s="88">
        <f>IF(Q364&gt;0,((I364-T364)*'Formula Matrix'!$E$41),0)</f>
        <v>0</v>
      </c>
      <c r="V364" s="88">
        <f t="shared" si="33"/>
        <v>0</v>
      </c>
      <c r="W364" s="88">
        <f>IF(V364&gt;0,(V364*'Checklist Parameters'!$N$35),0)</f>
        <v>0</v>
      </c>
      <c r="X364" s="85">
        <f t="shared" si="34"/>
        <v>0</v>
      </c>
      <c r="Y364" s="85">
        <f>IF('Checklist Parameters'!$N$102&lt;&gt;"",(I364/43560)*'Checklist Parameters'!$N$102,"N/A")</f>
        <v>0</v>
      </c>
      <c r="Z364" s="85" t="str">
        <f>IF('Checklist Parameters'!$N$58&lt;&gt;"",((I364*'Checklist Parameters'!$N$58)*'Checklist Parameters'!$N$35)/1000,"N/A")</f>
        <v>N/A</v>
      </c>
      <c r="AA364" s="85">
        <f>IF('Checklist Parameters'!$N$101&lt;&gt;"",IFERROR(I364/'Checklist Parameters'!$N$101,0),"N/A")</f>
        <v>0</v>
      </c>
      <c r="AB364" s="85" t="str">
        <f>IF('Checklist Parameters'!$N$43&lt;&gt;"",(I364*'Checklist Parameters'!$N$43)/1000,"N/A")</f>
        <v>N/A</v>
      </c>
      <c r="AC364" s="85">
        <f>IF('Checklist Parameters'!$N$16="",$X364,IF(AND('Checklist Parameters'!$N$16&lt;$X364,'Checklist Parameters'!$N$16&gt;=3),'Checklist Parameters'!$N$16,IF(AND('Checklist Parameters'!$N$16&lt;$X364,'Checklist Parameters'!$N$16&lt;3),0,$X364)))</f>
        <v>0</v>
      </c>
      <c r="AD364" s="85" t="str">
        <f>IF(AND(I364&lt;'Checklist Parameters'!$N$22,$I364&lt;&gt;0),"Y","")</f>
        <v/>
      </c>
      <c r="AE364" s="85" t="str">
        <f>IF($AD364="Y",0,IF('Checklist Parameters'!$N$25="","&lt;no limit&gt;",ROUNDDOWN((($I364-'Checklist Parameters'!$N$24)/'Checklist Parameters'!$N$25)+1,0)))</f>
        <v>&lt;no limit&gt;</v>
      </c>
      <c r="AF364" s="174">
        <f t="shared" si="35"/>
        <v>0</v>
      </c>
      <c r="AG364" s="85">
        <f t="shared" si="30"/>
        <v>0</v>
      </c>
      <c r="AH364" s="5"/>
      <c r="AI364" s="5"/>
      <c r="AJ364" s="5"/>
      <c r="AK364" s="5"/>
      <c r="AL364" s="5"/>
      <c r="AM364" s="5"/>
      <c r="AN364" s="5"/>
      <c r="AO364" s="5"/>
      <c r="AP364" s="5"/>
      <c r="AQ364" s="5"/>
      <c r="AR364" s="5"/>
      <c r="AS364" s="5"/>
    </row>
    <row r="365" spans="1:45" s="2" customFormat="1" ht="15">
      <c r="A365" s="391"/>
      <c r="B365" s="392"/>
      <c r="C365" s="393"/>
      <c r="D365" s="393"/>
      <c r="E365" s="393"/>
      <c r="F365" s="393"/>
      <c r="G365" s="393"/>
      <c r="H365" s="394"/>
      <c r="I365" s="394"/>
      <c r="J365" s="394"/>
      <c r="K365" s="394"/>
      <c r="L365" s="394"/>
      <c r="M365" s="394"/>
      <c r="N365" s="313">
        <f>IF(IF(I365&lt;'Checklist Parameters'!$N$22,0,($I365-$L365))&lt;0,0,IF(I365&lt;'Checklist Parameters'!$N$22,0,($I365-$L365)))</f>
        <v>0</v>
      </c>
      <c r="O365" s="394"/>
      <c r="P365" s="395"/>
      <c r="Q365" s="316">
        <f t="shared" si="31"/>
        <v>0</v>
      </c>
      <c r="R365" s="87">
        <f t="shared" si="32"/>
        <v>0</v>
      </c>
      <c r="S365" s="87">
        <f>IF('Checklist Parameters'!$N$60&lt;0.2,0.2,'Checklist Parameters'!$N$60)</f>
        <v>0.7</v>
      </c>
      <c r="T365" s="88">
        <f>IF($O365="",IF('Checklist District ID'!$C$43="Y",MAX($R365:$S365)*$I365,SUM($R365:$S365)*$I365),IF(O365&gt;0,Q365*S365))</f>
        <v>0</v>
      </c>
      <c r="U365" s="88">
        <f>IF(Q365&gt;0,((I365-T365)*'Formula Matrix'!$E$41),0)</f>
        <v>0</v>
      </c>
      <c r="V365" s="88">
        <f t="shared" si="33"/>
        <v>0</v>
      </c>
      <c r="W365" s="88">
        <f>IF(V365&gt;0,(V365*'Checklist Parameters'!$N$35),0)</f>
        <v>0</v>
      </c>
      <c r="X365" s="85">
        <f t="shared" si="34"/>
        <v>0</v>
      </c>
      <c r="Y365" s="85">
        <f>IF('Checklist Parameters'!$N$102&lt;&gt;"",(I365/43560)*'Checklist Parameters'!$N$102,"N/A")</f>
        <v>0</v>
      </c>
      <c r="Z365" s="85" t="str">
        <f>IF('Checklist Parameters'!$N$58&lt;&gt;"",((I365*'Checklist Parameters'!$N$58)*'Checklist Parameters'!$N$35)/1000,"N/A")</f>
        <v>N/A</v>
      </c>
      <c r="AA365" s="85">
        <f>IF('Checklist Parameters'!$N$101&lt;&gt;"",IFERROR(I365/'Checklist Parameters'!$N$101,0),"N/A")</f>
        <v>0</v>
      </c>
      <c r="AB365" s="85" t="str">
        <f>IF('Checklist Parameters'!$N$43&lt;&gt;"",(I365*'Checklist Parameters'!$N$43)/1000,"N/A")</f>
        <v>N/A</v>
      </c>
      <c r="AC365" s="85">
        <f>IF('Checklist Parameters'!$N$16="",$X365,IF(AND('Checklist Parameters'!$N$16&lt;$X365,'Checklist Parameters'!$N$16&gt;=3),'Checklist Parameters'!$N$16,IF(AND('Checklist Parameters'!$N$16&lt;$X365,'Checklist Parameters'!$N$16&lt;3),0,$X365)))</f>
        <v>0</v>
      </c>
      <c r="AD365" s="85" t="str">
        <f>IF(AND(I365&lt;'Checklist Parameters'!$N$22,$I365&lt;&gt;0),"Y","")</f>
        <v/>
      </c>
      <c r="AE365" s="85" t="str">
        <f>IF($AD365="Y",0,IF('Checklist Parameters'!$N$25="","&lt;no limit&gt;",ROUNDDOWN((($I365-'Checklist Parameters'!$N$24)/'Checklist Parameters'!$N$25)+1,0)))</f>
        <v>&lt;no limit&gt;</v>
      </c>
      <c r="AF365" s="174">
        <f t="shared" si="35"/>
        <v>0</v>
      </c>
      <c r="AG365" s="85">
        <f t="shared" si="30"/>
        <v>0</v>
      </c>
      <c r="AH365" s="5"/>
      <c r="AI365" s="5"/>
      <c r="AJ365" s="5"/>
      <c r="AK365" s="5"/>
      <c r="AL365" s="5"/>
      <c r="AM365" s="5"/>
      <c r="AN365" s="5"/>
      <c r="AO365" s="5"/>
      <c r="AP365" s="5"/>
      <c r="AQ365" s="5"/>
      <c r="AR365" s="5"/>
      <c r="AS365" s="5"/>
    </row>
    <row r="366" spans="1:45" s="2" customFormat="1" ht="15">
      <c r="A366" s="391"/>
      <c r="B366" s="392"/>
      <c r="C366" s="393"/>
      <c r="D366" s="393"/>
      <c r="E366" s="393"/>
      <c r="F366" s="393"/>
      <c r="G366" s="393"/>
      <c r="H366" s="394"/>
      <c r="I366" s="394"/>
      <c r="J366" s="394"/>
      <c r="K366" s="394"/>
      <c r="L366" s="394"/>
      <c r="M366" s="394"/>
      <c r="N366" s="313">
        <f>IF(IF(I366&lt;'Checklist Parameters'!$N$22,0,($I366-$L366))&lt;0,0,IF(I366&lt;'Checklist Parameters'!$N$22,0,($I366-$L366)))</f>
        <v>0</v>
      </c>
      <c r="O366" s="394"/>
      <c r="P366" s="395"/>
      <c r="Q366" s="316">
        <f t="shared" si="31"/>
        <v>0</v>
      </c>
      <c r="R366" s="87">
        <f t="shared" si="32"/>
        <v>0</v>
      </c>
      <c r="S366" s="87">
        <f>IF('Checklist Parameters'!$N$60&lt;0.2,0.2,'Checklist Parameters'!$N$60)</f>
        <v>0.7</v>
      </c>
      <c r="T366" s="88">
        <f>IF($O366="",IF('Checklist District ID'!$C$43="Y",MAX($R366:$S366)*$I366,SUM($R366:$S366)*$I366),IF(O366&gt;0,Q366*S366))</f>
        <v>0</v>
      </c>
      <c r="U366" s="88">
        <f>IF(Q366&gt;0,((I366-T366)*'Formula Matrix'!$E$41),0)</f>
        <v>0</v>
      </c>
      <c r="V366" s="88">
        <f t="shared" si="33"/>
        <v>0</v>
      </c>
      <c r="W366" s="88">
        <f>IF(V366&gt;0,(V366*'Checklist Parameters'!$N$35),0)</f>
        <v>0</v>
      </c>
      <c r="X366" s="85">
        <f t="shared" si="34"/>
        <v>0</v>
      </c>
      <c r="Y366" s="85">
        <f>IF('Checklist Parameters'!$N$102&lt;&gt;"",(I366/43560)*'Checklist Parameters'!$N$102,"N/A")</f>
        <v>0</v>
      </c>
      <c r="Z366" s="85" t="str">
        <f>IF('Checklist Parameters'!$N$58&lt;&gt;"",((I366*'Checklist Parameters'!$N$58)*'Checklist Parameters'!$N$35)/1000,"N/A")</f>
        <v>N/A</v>
      </c>
      <c r="AA366" s="85">
        <f>IF('Checklist Parameters'!$N$101&lt;&gt;"",IFERROR(I366/'Checklist Parameters'!$N$101,0),"N/A")</f>
        <v>0</v>
      </c>
      <c r="AB366" s="85" t="str">
        <f>IF('Checklist Parameters'!$N$43&lt;&gt;"",(I366*'Checklist Parameters'!$N$43)/1000,"N/A")</f>
        <v>N/A</v>
      </c>
      <c r="AC366" s="85">
        <f>IF('Checklist Parameters'!$N$16="",$X366,IF(AND('Checklist Parameters'!$N$16&lt;$X366,'Checklist Parameters'!$N$16&gt;=3),'Checklist Parameters'!$N$16,IF(AND('Checklist Parameters'!$N$16&lt;$X366,'Checklist Parameters'!$N$16&lt;3),0,$X366)))</f>
        <v>0</v>
      </c>
      <c r="AD366" s="85" t="str">
        <f>IF(AND(I366&lt;'Checklist Parameters'!$N$22,$I366&lt;&gt;0),"Y","")</f>
        <v/>
      </c>
      <c r="AE366" s="85" t="str">
        <f>IF($AD366="Y",0,IF('Checklist Parameters'!$N$25="","&lt;no limit&gt;",ROUNDDOWN((($I366-'Checklist Parameters'!$N$24)/'Checklist Parameters'!$N$25)+1,0)))</f>
        <v>&lt;no limit&gt;</v>
      </c>
      <c r="AF366" s="174">
        <f t="shared" si="35"/>
        <v>0</v>
      </c>
      <c r="AG366" s="85">
        <f t="shared" si="30"/>
        <v>0</v>
      </c>
      <c r="AH366" s="5"/>
      <c r="AI366" s="5"/>
      <c r="AJ366" s="5"/>
      <c r="AK366" s="5"/>
      <c r="AL366" s="5"/>
      <c r="AM366" s="5"/>
      <c r="AN366" s="5"/>
      <c r="AO366" s="5"/>
      <c r="AP366" s="5"/>
      <c r="AQ366" s="5"/>
      <c r="AR366" s="5"/>
      <c r="AS366" s="5"/>
    </row>
    <row r="367" spans="1:45" s="2" customFormat="1" ht="15">
      <c r="A367" s="391"/>
      <c r="B367" s="392"/>
      <c r="C367" s="393"/>
      <c r="D367" s="393"/>
      <c r="E367" s="393"/>
      <c r="F367" s="393"/>
      <c r="G367" s="393"/>
      <c r="H367" s="394"/>
      <c r="I367" s="394"/>
      <c r="J367" s="394"/>
      <c r="K367" s="394"/>
      <c r="L367" s="394"/>
      <c r="M367" s="394"/>
      <c r="N367" s="313">
        <f>IF(IF(I367&lt;'Checklist Parameters'!$N$22,0,($I367-$L367))&lt;0,0,IF(I367&lt;'Checklist Parameters'!$N$22,0,($I367-$L367)))</f>
        <v>0</v>
      </c>
      <c r="O367" s="394"/>
      <c r="P367" s="395"/>
      <c r="Q367" s="316">
        <f t="shared" si="31"/>
        <v>0</v>
      </c>
      <c r="R367" s="87">
        <f t="shared" si="32"/>
        <v>0</v>
      </c>
      <c r="S367" s="87">
        <f>IF('Checklist Parameters'!$N$60&lt;0.2,0.2,'Checklist Parameters'!$N$60)</f>
        <v>0.7</v>
      </c>
      <c r="T367" s="88">
        <f>IF($O367="",IF('Checklist District ID'!$C$43="Y",MAX($R367:$S367)*$I367,SUM($R367:$S367)*$I367),IF(O367&gt;0,Q367*S367))</f>
        <v>0</v>
      </c>
      <c r="U367" s="88">
        <f>IF(Q367&gt;0,((I367-T367)*'Formula Matrix'!$E$41),0)</f>
        <v>0</v>
      </c>
      <c r="V367" s="88">
        <f t="shared" si="33"/>
        <v>0</v>
      </c>
      <c r="W367" s="88">
        <f>IF(V367&gt;0,(V367*'Checklist Parameters'!$N$35),0)</f>
        <v>0</v>
      </c>
      <c r="X367" s="85">
        <f t="shared" si="34"/>
        <v>0</v>
      </c>
      <c r="Y367" s="85">
        <f>IF('Checklist Parameters'!$N$102&lt;&gt;"",(I367/43560)*'Checklist Parameters'!$N$102,"N/A")</f>
        <v>0</v>
      </c>
      <c r="Z367" s="85" t="str">
        <f>IF('Checklist Parameters'!$N$58&lt;&gt;"",((I367*'Checklist Parameters'!$N$58)*'Checklist Parameters'!$N$35)/1000,"N/A")</f>
        <v>N/A</v>
      </c>
      <c r="AA367" s="85">
        <f>IF('Checklist Parameters'!$N$101&lt;&gt;"",IFERROR(I367/'Checklist Parameters'!$N$101,0),"N/A")</f>
        <v>0</v>
      </c>
      <c r="AB367" s="85" t="str">
        <f>IF('Checklist Parameters'!$N$43&lt;&gt;"",(I367*'Checklist Parameters'!$N$43)/1000,"N/A")</f>
        <v>N/A</v>
      </c>
      <c r="AC367" s="85">
        <f>IF('Checklist Parameters'!$N$16="",$X367,IF(AND('Checklist Parameters'!$N$16&lt;$X367,'Checklist Parameters'!$N$16&gt;=3),'Checklist Parameters'!$N$16,IF(AND('Checklist Parameters'!$N$16&lt;$X367,'Checklist Parameters'!$N$16&lt;3),0,$X367)))</f>
        <v>0</v>
      </c>
      <c r="AD367" s="85" t="str">
        <f>IF(AND(I367&lt;'Checklist Parameters'!$N$22,$I367&lt;&gt;0),"Y","")</f>
        <v/>
      </c>
      <c r="AE367" s="85" t="str">
        <f>IF($AD367="Y",0,IF('Checklist Parameters'!$N$25="","&lt;no limit&gt;",ROUNDDOWN((($I367-'Checklist Parameters'!$N$24)/'Checklist Parameters'!$N$25)+1,0)))</f>
        <v>&lt;no limit&gt;</v>
      </c>
      <c r="AF367" s="174">
        <f t="shared" si="35"/>
        <v>0</v>
      </c>
      <c r="AG367" s="85">
        <f t="shared" si="30"/>
        <v>0</v>
      </c>
      <c r="AH367" s="5"/>
      <c r="AI367" s="5"/>
      <c r="AJ367" s="5"/>
      <c r="AK367" s="5"/>
      <c r="AL367" s="5"/>
      <c r="AM367" s="5"/>
      <c r="AN367" s="5"/>
      <c r="AO367" s="5"/>
      <c r="AP367" s="5"/>
      <c r="AQ367" s="5"/>
      <c r="AR367" s="5"/>
      <c r="AS367" s="5"/>
    </row>
    <row r="368" spans="1:45" s="2" customFormat="1" ht="15">
      <c r="A368" s="391"/>
      <c r="B368" s="392"/>
      <c r="C368" s="393"/>
      <c r="D368" s="393"/>
      <c r="E368" s="393"/>
      <c r="F368" s="393"/>
      <c r="G368" s="393"/>
      <c r="H368" s="394"/>
      <c r="I368" s="394"/>
      <c r="J368" s="394"/>
      <c r="K368" s="394"/>
      <c r="L368" s="394"/>
      <c r="M368" s="394"/>
      <c r="N368" s="313">
        <f>IF(IF(I368&lt;'Checklist Parameters'!$N$22,0,($I368-$L368))&lt;0,0,IF(I368&lt;'Checklist Parameters'!$N$22,0,($I368-$L368)))</f>
        <v>0</v>
      </c>
      <c r="O368" s="394"/>
      <c r="P368" s="395"/>
      <c r="Q368" s="316">
        <f t="shared" si="31"/>
        <v>0</v>
      </c>
      <c r="R368" s="87">
        <f t="shared" si="32"/>
        <v>0</v>
      </c>
      <c r="S368" s="87">
        <f>IF('Checklist Parameters'!$N$60&lt;0.2,0.2,'Checklist Parameters'!$N$60)</f>
        <v>0.7</v>
      </c>
      <c r="T368" s="88">
        <f>IF($O368="",IF('Checklist District ID'!$C$43="Y",MAX($R368:$S368)*$I368,SUM($R368:$S368)*$I368),IF(O368&gt;0,Q368*S368))</f>
        <v>0</v>
      </c>
      <c r="U368" s="88">
        <f>IF(Q368&gt;0,((I368-T368)*'Formula Matrix'!$E$41),0)</f>
        <v>0</v>
      </c>
      <c r="V368" s="88">
        <f t="shared" si="33"/>
        <v>0</v>
      </c>
      <c r="W368" s="88">
        <f>IF(V368&gt;0,(V368*'Checklist Parameters'!$N$35),0)</f>
        <v>0</v>
      </c>
      <c r="X368" s="85">
        <f t="shared" si="34"/>
        <v>0</v>
      </c>
      <c r="Y368" s="85">
        <f>IF('Checklist Parameters'!$N$102&lt;&gt;"",(I368/43560)*'Checklist Parameters'!$N$102,"N/A")</f>
        <v>0</v>
      </c>
      <c r="Z368" s="85" t="str">
        <f>IF('Checklist Parameters'!$N$58&lt;&gt;"",((I368*'Checklist Parameters'!$N$58)*'Checklist Parameters'!$N$35)/1000,"N/A")</f>
        <v>N/A</v>
      </c>
      <c r="AA368" s="85">
        <f>IF('Checklist Parameters'!$N$101&lt;&gt;"",IFERROR(I368/'Checklist Parameters'!$N$101,0),"N/A")</f>
        <v>0</v>
      </c>
      <c r="AB368" s="85" t="str">
        <f>IF('Checklist Parameters'!$N$43&lt;&gt;"",(I368*'Checklist Parameters'!$N$43)/1000,"N/A")</f>
        <v>N/A</v>
      </c>
      <c r="AC368" s="85">
        <f>IF('Checklist Parameters'!$N$16="",$X368,IF(AND('Checklist Parameters'!$N$16&lt;$X368,'Checklist Parameters'!$N$16&gt;=3),'Checklist Parameters'!$N$16,IF(AND('Checklist Parameters'!$N$16&lt;$X368,'Checklist Parameters'!$N$16&lt;3),0,$X368)))</f>
        <v>0</v>
      </c>
      <c r="AD368" s="85" t="str">
        <f>IF(AND(I368&lt;'Checklist Parameters'!$N$22,$I368&lt;&gt;0),"Y","")</f>
        <v/>
      </c>
      <c r="AE368" s="85" t="str">
        <f>IF($AD368="Y",0,IF('Checklist Parameters'!$N$25="","&lt;no limit&gt;",ROUNDDOWN((($I368-'Checklist Parameters'!$N$24)/'Checklist Parameters'!$N$25)+1,0)))</f>
        <v>&lt;no limit&gt;</v>
      </c>
      <c r="AF368" s="174">
        <f t="shared" si="35"/>
        <v>0</v>
      </c>
      <c r="AG368" s="85">
        <f t="shared" si="30"/>
        <v>0</v>
      </c>
      <c r="AH368" s="5"/>
      <c r="AI368" s="5"/>
      <c r="AJ368" s="5"/>
      <c r="AK368" s="5"/>
      <c r="AL368" s="5"/>
      <c r="AM368" s="5"/>
      <c r="AN368" s="5"/>
      <c r="AO368" s="5"/>
      <c r="AP368" s="5"/>
      <c r="AQ368" s="5"/>
      <c r="AR368" s="5"/>
      <c r="AS368" s="5"/>
    </row>
    <row r="369" spans="1:45" s="2" customFormat="1" ht="15">
      <c r="A369" s="391"/>
      <c r="B369" s="392"/>
      <c r="C369" s="393"/>
      <c r="D369" s="393"/>
      <c r="E369" s="393"/>
      <c r="F369" s="393"/>
      <c r="G369" s="393"/>
      <c r="H369" s="394"/>
      <c r="I369" s="394"/>
      <c r="J369" s="394"/>
      <c r="K369" s="394"/>
      <c r="L369" s="394"/>
      <c r="M369" s="394"/>
      <c r="N369" s="313">
        <f>IF(IF(I369&lt;'Checklist Parameters'!$N$22,0,($I369-$L369))&lt;0,0,IF(I369&lt;'Checklist Parameters'!$N$22,0,($I369-$L369)))</f>
        <v>0</v>
      </c>
      <c r="O369" s="394"/>
      <c r="P369" s="395"/>
      <c r="Q369" s="316">
        <f t="shared" si="31"/>
        <v>0</v>
      </c>
      <c r="R369" s="87">
        <f t="shared" si="32"/>
        <v>0</v>
      </c>
      <c r="S369" s="87">
        <f>IF('Checklist Parameters'!$N$60&lt;0.2,0.2,'Checklist Parameters'!$N$60)</f>
        <v>0.7</v>
      </c>
      <c r="T369" s="88">
        <f>IF($O369="",IF('Checklist District ID'!$C$43="Y",MAX($R369:$S369)*$I369,SUM($R369:$S369)*$I369),IF(O369&gt;0,Q369*S369))</f>
        <v>0</v>
      </c>
      <c r="U369" s="88">
        <f>IF(Q369&gt;0,((I369-T369)*'Formula Matrix'!$E$41),0)</f>
        <v>0</v>
      </c>
      <c r="V369" s="88">
        <f t="shared" si="33"/>
        <v>0</v>
      </c>
      <c r="W369" s="88">
        <f>IF(V369&gt;0,(V369*'Checklist Parameters'!$N$35),0)</f>
        <v>0</v>
      </c>
      <c r="X369" s="85">
        <f t="shared" si="34"/>
        <v>0</v>
      </c>
      <c r="Y369" s="85">
        <f>IF('Checklist Parameters'!$N$102&lt;&gt;"",(I369/43560)*'Checklist Parameters'!$N$102,"N/A")</f>
        <v>0</v>
      </c>
      <c r="Z369" s="85" t="str">
        <f>IF('Checklist Parameters'!$N$58&lt;&gt;"",((I369*'Checklist Parameters'!$N$58)*'Checklist Parameters'!$N$35)/1000,"N/A")</f>
        <v>N/A</v>
      </c>
      <c r="AA369" s="85">
        <f>IF('Checklist Parameters'!$N$101&lt;&gt;"",IFERROR(I369/'Checklist Parameters'!$N$101,0),"N/A")</f>
        <v>0</v>
      </c>
      <c r="AB369" s="85" t="str">
        <f>IF('Checklist Parameters'!$N$43&lt;&gt;"",(I369*'Checklist Parameters'!$N$43)/1000,"N/A")</f>
        <v>N/A</v>
      </c>
      <c r="AC369" s="85">
        <f>IF('Checklist Parameters'!$N$16="",$X369,IF(AND('Checklist Parameters'!$N$16&lt;$X369,'Checklist Parameters'!$N$16&gt;=3),'Checklist Parameters'!$N$16,IF(AND('Checklist Parameters'!$N$16&lt;$X369,'Checklist Parameters'!$N$16&lt;3),0,$X369)))</f>
        <v>0</v>
      </c>
      <c r="AD369" s="85" t="str">
        <f>IF(AND(I369&lt;'Checklist Parameters'!$N$22,$I369&lt;&gt;0),"Y","")</f>
        <v/>
      </c>
      <c r="AE369" s="85" t="str">
        <f>IF($AD369="Y",0,IF('Checklist Parameters'!$N$25="","&lt;no limit&gt;",ROUNDDOWN((($I369-'Checklist Parameters'!$N$24)/'Checklist Parameters'!$N$25)+1,0)))</f>
        <v>&lt;no limit&gt;</v>
      </c>
      <c r="AF369" s="174">
        <f t="shared" si="35"/>
        <v>0</v>
      </c>
      <c r="AG369" s="85">
        <f t="shared" si="30"/>
        <v>0</v>
      </c>
      <c r="AH369" s="5"/>
      <c r="AI369" s="5"/>
      <c r="AJ369" s="5"/>
      <c r="AK369" s="5"/>
      <c r="AL369" s="5"/>
      <c r="AM369" s="5"/>
      <c r="AN369" s="5"/>
      <c r="AO369" s="5"/>
      <c r="AP369" s="5"/>
      <c r="AQ369" s="5"/>
      <c r="AR369" s="5"/>
      <c r="AS369" s="5"/>
    </row>
    <row r="370" spans="1:45" s="2" customFormat="1" ht="15">
      <c r="A370" s="391"/>
      <c r="B370" s="392"/>
      <c r="C370" s="393"/>
      <c r="D370" s="393"/>
      <c r="E370" s="393"/>
      <c r="F370" s="393"/>
      <c r="G370" s="393"/>
      <c r="H370" s="394"/>
      <c r="I370" s="394"/>
      <c r="J370" s="394"/>
      <c r="K370" s="394"/>
      <c r="L370" s="394"/>
      <c r="M370" s="394"/>
      <c r="N370" s="313">
        <f>IF(IF(I370&lt;'Checklist Parameters'!$N$22,0,($I370-$L370))&lt;0,0,IF(I370&lt;'Checklist Parameters'!$N$22,0,($I370-$L370)))</f>
        <v>0</v>
      </c>
      <c r="O370" s="394"/>
      <c r="P370" s="395"/>
      <c r="Q370" s="316">
        <f t="shared" si="31"/>
        <v>0</v>
      </c>
      <c r="R370" s="87">
        <f t="shared" si="32"/>
        <v>0</v>
      </c>
      <c r="S370" s="87">
        <f>IF('Checklist Parameters'!$N$60&lt;0.2,0.2,'Checklist Parameters'!$N$60)</f>
        <v>0.7</v>
      </c>
      <c r="T370" s="88">
        <f>IF($O370="",IF('Checklist District ID'!$C$43="Y",MAX($R370:$S370)*$I370,SUM($R370:$S370)*$I370),IF(O370&gt;0,Q370*S370))</f>
        <v>0</v>
      </c>
      <c r="U370" s="88">
        <f>IF(Q370&gt;0,((I370-T370)*'Formula Matrix'!$E$41),0)</f>
        <v>0</v>
      </c>
      <c r="V370" s="88">
        <f t="shared" si="33"/>
        <v>0</v>
      </c>
      <c r="W370" s="88">
        <f>IF(V370&gt;0,(V370*'Checklist Parameters'!$N$35),0)</f>
        <v>0</v>
      </c>
      <c r="X370" s="85">
        <f t="shared" si="34"/>
        <v>0</v>
      </c>
      <c r="Y370" s="85">
        <f>IF('Checklist Parameters'!$N$102&lt;&gt;"",(I370/43560)*'Checklist Parameters'!$N$102,"N/A")</f>
        <v>0</v>
      </c>
      <c r="Z370" s="85" t="str">
        <f>IF('Checklist Parameters'!$N$58&lt;&gt;"",((I370*'Checklist Parameters'!$N$58)*'Checklist Parameters'!$N$35)/1000,"N/A")</f>
        <v>N/A</v>
      </c>
      <c r="AA370" s="85">
        <f>IF('Checklist Parameters'!$N$101&lt;&gt;"",IFERROR(I370/'Checklist Parameters'!$N$101,0),"N/A")</f>
        <v>0</v>
      </c>
      <c r="AB370" s="85" t="str">
        <f>IF('Checklist Parameters'!$N$43&lt;&gt;"",(I370*'Checklist Parameters'!$N$43)/1000,"N/A")</f>
        <v>N/A</v>
      </c>
      <c r="AC370" s="85">
        <f>IF('Checklist Parameters'!$N$16="",$X370,IF(AND('Checklist Parameters'!$N$16&lt;$X370,'Checklist Parameters'!$N$16&gt;=3),'Checklist Parameters'!$N$16,IF(AND('Checklist Parameters'!$N$16&lt;$X370,'Checklist Parameters'!$N$16&lt;3),0,$X370)))</f>
        <v>0</v>
      </c>
      <c r="AD370" s="85" t="str">
        <f>IF(AND(I370&lt;'Checklist Parameters'!$N$22,$I370&lt;&gt;0),"Y","")</f>
        <v/>
      </c>
      <c r="AE370" s="85" t="str">
        <f>IF($AD370="Y",0,IF('Checklist Parameters'!$N$25="","&lt;no limit&gt;",ROUNDDOWN((($I370-'Checklist Parameters'!$N$24)/'Checklist Parameters'!$N$25)+1,0)))</f>
        <v>&lt;no limit&gt;</v>
      </c>
      <c r="AF370" s="174">
        <f t="shared" si="35"/>
        <v>0</v>
      </c>
      <c r="AG370" s="85">
        <f t="shared" si="30"/>
        <v>0</v>
      </c>
      <c r="AH370" s="5"/>
      <c r="AI370" s="5"/>
      <c r="AJ370" s="5"/>
      <c r="AK370" s="5"/>
      <c r="AL370" s="5"/>
      <c r="AM370" s="5"/>
      <c r="AN370" s="5"/>
      <c r="AO370" s="5"/>
      <c r="AP370" s="5"/>
      <c r="AQ370" s="5"/>
      <c r="AR370" s="5"/>
      <c r="AS370" s="5"/>
    </row>
    <row r="371" spans="1:45" s="2" customFormat="1" ht="15">
      <c r="A371" s="391"/>
      <c r="B371" s="392"/>
      <c r="C371" s="393"/>
      <c r="D371" s="393"/>
      <c r="E371" s="393"/>
      <c r="F371" s="393"/>
      <c r="G371" s="393"/>
      <c r="H371" s="394"/>
      <c r="I371" s="394"/>
      <c r="J371" s="394"/>
      <c r="K371" s="394"/>
      <c r="L371" s="394"/>
      <c r="M371" s="394"/>
      <c r="N371" s="313">
        <f>IF(IF(I371&lt;'Checklist Parameters'!$N$22,0,($I371-$L371))&lt;0,0,IF(I371&lt;'Checklist Parameters'!$N$22,0,($I371-$L371)))</f>
        <v>0</v>
      </c>
      <c r="O371" s="394"/>
      <c r="P371" s="395"/>
      <c r="Q371" s="316">
        <f t="shared" si="31"/>
        <v>0</v>
      </c>
      <c r="R371" s="87">
        <f t="shared" si="32"/>
        <v>0</v>
      </c>
      <c r="S371" s="87">
        <f>IF('Checklist Parameters'!$N$60&lt;0.2,0.2,'Checklist Parameters'!$N$60)</f>
        <v>0.7</v>
      </c>
      <c r="T371" s="88">
        <f>IF($O371="",IF('Checklist District ID'!$C$43="Y",MAX($R371:$S371)*$I371,SUM($R371:$S371)*$I371),IF(O371&gt;0,Q371*S371))</f>
        <v>0</v>
      </c>
      <c r="U371" s="88">
        <f>IF(Q371&gt;0,((I371-T371)*'Formula Matrix'!$E$41),0)</f>
        <v>0</v>
      </c>
      <c r="V371" s="88">
        <f t="shared" si="33"/>
        <v>0</v>
      </c>
      <c r="W371" s="88">
        <f>IF(V371&gt;0,(V371*'Checklist Parameters'!$N$35),0)</f>
        <v>0</v>
      </c>
      <c r="X371" s="85">
        <f t="shared" si="34"/>
        <v>0</v>
      </c>
      <c r="Y371" s="85">
        <f>IF('Checklist Parameters'!$N$102&lt;&gt;"",(I371/43560)*'Checklist Parameters'!$N$102,"N/A")</f>
        <v>0</v>
      </c>
      <c r="Z371" s="85" t="str">
        <f>IF('Checklist Parameters'!$N$58&lt;&gt;"",((I371*'Checklist Parameters'!$N$58)*'Checklist Parameters'!$N$35)/1000,"N/A")</f>
        <v>N/A</v>
      </c>
      <c r="AA371" s="85">
        <f>IF('Checklist Parameters'!$N$101&lt;&gt;"",IFERROR(I371/'Checklist Parameters'!$N$101,0),"N/A")</f>
        <v>0</v>
      </c>
      <c r="AB371" s="85" t="str">
        <f>IF('Checklist Parameters'!$N$43&lt;&gt;"",(I371*'Checklist Parameters'!$N$43)/1000,"N/A")</f>
        <v>N/A</v>
      </c>
      <c r="AC371" s="85">
        <f>IF('Checklist Parameters'!$N$16="",$X371,IF(AND('Checklist Parameters'!$N$16&lt;$X371,'Checklist Parameters'!$N$16&gt;=3),'Checklist Parameters'!$N$16,IF(AND('Checklist Parameters'!$N$16&lt;$X371,'Checklist Parameters'!$N$16&lt;3),0,$X371)))</f>
        <v>0</v>
      </c>
      <c r="AD371" s="85" t="str">
        <f>IF(AND(I371&lt;'Checklist Parameters'!$N$22,$I371&lt;&gt;0),"Y","")</f>
        <v/>
      </c>
      <c r="AE371" s="85" t="str">
        <f>IF($AD371="Y",0,IF('Checklist Parameters'!$N$25="","&lt;no limit&gt;",ROUNDDOWN((($I371-'Checklist Parameters'!$N$24)/'Checklist Parameters'!$N$25)+1,0)))</f>
        <v>&lt;no limit&gt;</v>
      </c>
      <c r="AF371" s="174">
        <f t="shared" si="35"/>
        <v>0</v>
      </c>
      <c r="AG371" s="85">
        <f t="shared" si="30"/>
        <v>0</v>
      </c>
      <c r="AH371" s="5"/>
      <c r="AI371" s="5"/>
      <c r="AJ371" s="5"/>
      <c r="AK371" s="5"/>
      <c r="AL371" s="5"/>
      <c r="AM371" s="5"/>
      <c r="AN371" s="5"/>
      <c r="AO371" s="5"/>
      <c r="AP371" s="5"/>
      <c r="AQ371" s="5"/>
      <c r="AR371" s="5"/>
      <c r="AS371" s="5"/>
    </row>
    <row r="372" spans="1:45" s="2" customFormat="1" ht="15">
      <c r="A372" s="391"/>
      <c r="B372" s="392"/>
      <c r="C372" s="393"/>
      <c r="D372" s="393"/>
      <c r="E372" s="393"/>
      <c r="F372" s="393"/>
      <c r="G372" s="393"/>
      <c r="H372" s="394"/>
      <c r="I372" s="394"/>
      <c r="J372" s="394"/>
      <c r="K372" s="394"/>
      <c r="L372" s="394"/>
      <c r="M372" s="394"/>
      <c r="N372" s="313">
        <f>IF(IF(I372&lt;'Checklist Parameters'!$N$22,0,($I372-$L372))&lt;0,0,IF(I372&lt;'Checklist Parameters'!$N$22,0,($I372-$L372)))</f>
        <v>0</v>
      </c>
      <c r="O372" s="394"/>
      <c r="P372" s="395"/>
      <c r="Q372" s="316">
        <f t="shared" si="31"/>
        <v>0</v>
      </c>
      <c r="R372" s="87">
        <f t="shared" si="32"/>
        <v>0</v>
      </c>
      <c r="S372" s="87">
        <f>IF('Checklist Parameters'!$N$60&lt;0.2,0.2,'Checklist Parameters'!$N$60)</f>
        <v>0.7</v>
      </c>
      <c r="T372" s="88">
        <f>IF($O372="",IF('Checklist District ID'!$C$43="Y",MAX($R372:$S372)*$I372,SUM($R372:$S372)*$I372),IF(O372&gt;0,Q372*S372))</f>
        <v>0</v>
      </c>
      <c r="U372" s="88">
        <f>IF(Q372&gt;0,((I372-T372)*'Formula Matrix'!$E$41),0)</f>
        <v>0</v>
      </c>
      <c r="V372" s="88">
        <f t="shared" si="33"/>
        <v>0</v>
      </c>
      <c r="W372" s="88">
        <f>IF(V372&gt;0,(V372*'Checklist Parameters'!$N$35),0)</f>
        <v>0</v>
      </c>
      <c r="X372" s="85">
        <f t="shared" si="34"/>
        <v>0</v>
      </c>
      <c r="Y372" s="85">
        <f>IF('Checklist Parameters'!$N$102&lt;&gt;"",(I372/43560)*'Checklist Parameters'!$N$102,"N/A")</f>
        <v>0</v>
      </c>
      <c r="Z372" s="85" t="str">
        <f>IF('Checklist Parameters'!$N$58&lt;&gt;"",((I372*'Checklist Parameters'!$N$58)*'Checklist Parameters'!$N$35)/1000,"N/A")</f>
        <v>N/A</v>
      </c>
      <c r="AA372" s="85">
        <f>IF('Checklist Parameters'!$N$101&lt;&gt;"",IFERROR(I372/'Checklist Parameters'!$N$101,0),"N/A")</f>
        <v>0</v>
      </c>
      <c r="AB372" s="85" t="str">
        <f>IF('Checklist Parameters'!$N$43&lt;&gt;"",(I372*'Checklist Parameters'!$N$43)/1000,"N/A")</f>
        <v>N/A</v>
      </c>
      <c r="AC372" s="85">
        <f>IF('Checklist Parameters'!$N$16="",$X372,IF(AND('Checklist Parameters'!$N$16&lt;$X372,'Checklist Parameters'!$N$16&gt;=3),'Checklist Parameters'!$N$16,IF(AND('Checklist Parameters'!$N$16&lt;$X372,'Checklist Parameters'!$N$16&lt;3),0,$X372)))</f>
        <v>0</v>
      </c>
      <c r="AD372" s="85" t="str">
        <f>IF(AND(I372&lt;'Checklist Parameters'!$N$22,$I372&lt;&gt;0),"Y","")</f>
        <v/>
      </c>
      <c r="AE372" s="85" t="str">
        <f>IF($AD372="Y",0,IF('Checklist Parameters'!$N$25="","&lt;no limit&gt;",ROUNDDOWN((($I372-'Checklist Parameters'!$N$24)/'Checklist Parameters'!$N$25)+1,0)))</f>
        <v>&lt;no limit&gt;</v>
      </c>
      <c r="AF372" s="174">
        <f t="shared" si="35"/>
        <v>0</v>
      </c>
      <c r="AG372" s="85">
        <f t="shared" si="30"/>
        <v>0</v>
      </c>
      <c r="AH372" s="5"/>
      <c r="AI372" s="5"/>
      <c r="AJ372" s="5"/>
      <c r="AK372" s="5"/>
      <c r="AL372" s="5"/>
      <c r="AM372" s="5"/>
      <c r="AN372" s="5"/>
      <c r="AO372" s="5"/>
      <c r="AP372" s="5"/>
      <c r="AQ372" s="5"/>
      <c r="AR372" s="5"/>
      <c r="AS372" s="5"/>
    </row>
    <row r="373" spans="1:45" s="2" customFormat="1" ht="15">
      <c r="A373" s="391"/>
      <c r="B373" s="392"/>
      <c r="C373" s="393"/>
      <c r="D373" s="393"/>
      <c r="E373" s="393"/>
      <c r="F373" s="393"/>
      <c r="G373" s="393"/>
      <c r="H373" s="394"/>
      <c r="I373" s="394"/>
      <c r="J373" s="394"/>
      <c r="K373" s="394"/>
      <c r="L373" s="394"/>
      <c r="M373" s="394"/>
      <c r="N373" s="313">
        <f>IF(IF(I373&lt;'Checklist Parameters'!$N$22,0,($I373-$L373))&lt;0,0,IF(I373&lt;'Checklist Parameters'!$N$22,0,($I373-$L373)))</f>
        <v>0</v>
      </c>
      <c r="O373" s="394"/>
      <c r="P373" s="395"/>
      <c r="Q373" s="316">
        <f t="shared" si="31"/>
        <v>0</v>
      </c>
      <c r="R373" s="87">
        <f t="shared" si="32"/>
        <v>0</v>
      </c>
      <c r="S373" s="87">
        <f>IF('Checklist Parameters'!$N$60&lt;0.2,0.2,'Checklist Parameters'!$N$60)</f>
        <v>0.7</v>
      </c>
      <c r="T373" s="88">
        <f>IF($O373="",IF('Checklist District ID'!$C$43="Y",MAX($R373:$S373)*$I373,SUM($R373:$S373)*$I373),IF(O373&gt;0,Q373*S373))</f>
        <v>0</v>
      </c>
      <c r="U373" s="88">
        <f>IF(Q373&gt;0,((I373-T373)*'Formula Matrix'!$E$41),0)</f>
        <v>0</v>
      </c>
      <c r="V373" s="88">
        <f t="shared" si="33"/>
        <v>0</v>
      </c>
      <c r="W373" s="88">
        <f>IF(V373&gt;0,(V373*'Checklist Parameters'!$N$35),0)</f>
        <v>0</v>
      </c>
      <c r="X373" s="85">
        <f t="shared" si="34"/>
        <v>0</v>
      </c>
      <c r="Y373" s="85">
        <f>IF('Checklist Parameters'!$N$102&lt;&gt;"",(I373/43560)*'Checklist Parameters'!$N$102,"N/A")</f>
        <v>0</v>
      </c>
      <c r="Z373" s="85" t="str">
        <f>IF('Checklist Parameters'!$N$58&lt;&gt;"",((I373*'Checklist Parameters'!$N$58)*'Checklist Parameters'!$N$35)/1000,"N/A")</f>
        <v>N/A</v>
      </c>
      <c r="AA373" s="85">
        <f>IF('Checklist Parameters'!$N$101&lt;&gt;"",IFERROR(I373/'Checklist Parameters'!$N$101,0),"N/A")</f>
        <v>0</v>
      </c>
      <c r="AB373" s="85" t="str">
        <f>IF('Checklist Parameters'!$N$43&lt;&gt;"",(I373*'Checklist Parameters'!$N$43)/1000,"N/A")</f>
        <v>N/A</v>
      </c>
      <c r="AC373" s="85">
        <f>IF('Checklist Parameters'!$N$16="",$X373,IF(AND('Checklist Parameters'!$N$16&lt;$X373,'Checklist Parameters'!$N$16&gt;=3),'Checklist Parameters'!$N$16,IF(AND('Checklist Parameters'!$N$16&lt;$X373,'Checklist Parameters'!$N$16&lt;3),0,$X373)))</f>
        <v>0</v>
      </c>
      <c r="AD373" s="85" t="str">
        <f>IF(AND(I373&lt;'Checklist Parameters'!$N$22,$I373&lt;&gt;0),"Y","")</f>
        <v/>
      </c>
      <c r="AE373" s="85" t="str">
        <f>IF($AD373="Y",0,IF('Checklist Parameters'!$N$25="","&lt;no limit&gt;",ROUNDDOWN((($I373-'Checklist Parameters'!$N$24)/'Checklist Parameters'!$N$25)+1,0)))</f>
        <v>&lt;no limit&gt;</v>
      </c>
      <c r="AF373" s="174">
        <f t="shared" si="35"/>
        <v>0</v>
      </c>
      <c r="AG373" s="85">
        <f t="shared" si="30"/>
        <v>0</v>
      </c>
      <c r="AH373" s="5"/>
      <c r="AI373" s="5"/>
      <c r="AJ373" s="5"/>
      <c r="AK373" s="5"/>
      <c r="AL373" s="5"/>
      <c r="AM373" s="5"/>
      <c r="AN373" s="5"/>
      <c r="AO373" s="5"/>
      <c r="AP373" s="5"/>
      <c r="AQ373" s="5"/>
      <c r="AR373" s="5"/>
      <c r="AS373" s="5"/>
    </row>
    <row r="374" spans="1:45" s="2" customFormat="1" ht="15">
      <c r="A374" s="391"/>
      <c r="B374" s="392"/>
      <c r="C374" s="393"/>
      <c r="D374" s="393"/>
      <c r="E374" s="393"/>
      <c r="F374" s="393"/>
      <c r="G374" s="393"/>
      <c r="H374" s="394"/>
      <c r="I374" s="394"/>
      <c r="J374" s="394"/>
      <c r="K374" s="394"/>
      <c r="L374" s="394"/>
      <c r="M374" s="394"/>
      <c r="N374" s="313">
        <f>IF(IF(I374&lt;'Checklist Parameters'!$N$22,0,($I374-$L374))&lt;0,0,IF(I374&lt;'Checklist Parameters'!$N$22,0,($I374-$L374)))</f>
        <v>0</v>
      </c>
      <c r="O374" s="394"/>
      <c r="P374" s="395"/>
      <c r="Q374" s="316">
        <f t="shared" si="31"/>
        <v>0</v>
      </c>
      <c r="R374" s="87">
        <f t="shared" si="32"/>
        <v>0</v>
      </c>
      <c r="S374" s="87">
        <f>IF('Checklist Parameters'!$N$60&lt;0.2,0.2,'Checklist Parameters'!$N$60)</f>
        <v>0.7</v>
      </c>
      <c r="T374" s="88">
        <f>IF($O374="",IF('Checklist District ID'!$C$43="Y",MAX($R374:$S374)*$I374,SUM($R374:$S374)*$I374),IF(O374&gt;0,Q374*S374))</f>
        <v>0</v>
      </c>
      <c r="U374" s="88">
        <f>IF(Q374&gt;0,((I374-T374)*'Formula Matrix'!$E$41),0)</f>
        <v>0</v>
      </c>
      <c r="V374" s="88">
        <f t="shared" si="33"/>
        <v>0</v>
      </c>
      <c r="W374" s="88">
        <f>IF(V374&gt;0,(V374*'Checklist Parameters'!$N$35),0)</f>
        <v>0</v>
      </c>
      <c r="X374" s="85">
        <f t="shared" si="34"/>
        <v>0</v>
      </c>
      <c r="Y374" s="85">
        <f>IF('Checklist Parameters'!$N$102&lt;&gt;"",(I374/43560)*'Checklist Parameters'!$N$102,"N/A")</f>
        <v>0</v>
      </c>
      <c r="Z374" s="85" t="str">
        <f>IF('Checklist Parameters'!$N$58&lt;&gt;"",((I374*'Checklist Parameters'!$N$58)*'Checklist Parameters'!$N$35)/1000,"N/A")</f>
        <v>N/A</v>
      </c>
      <c r="AA374" s="85">
        <f>IF('Checklist Parameters'!$N$101&lt;&gt;"",IFERROR(I374/'Checklist Parameters'!$N$101,0),"N/A")</f>
        <v>0</v>
      </c>
      <c r="AB374" s="85" t="str">
        <f>IF('Checklist Parameters'!$N$43&lt;&gt;"",(I374*'Checklist Parameters'!$N$43)/1000,"N/A")</f>
        <v>N/A</v>
      </c>
      <c r="AC374" s="85">
        <f>IF('Checklist Parameters'!$N$16="",$X374,IF(AND('Checklist Parameters'!$N$16&lt;$X374,'Checklist Parameters'!$N$16&gt;=3),'Checklist Parameters'!$N$16,IF(AND('Checklist Parameters'!$N$16&lt;$X374,'Checklist Parameters'!$N$16&lt;3),0,$X374)))</f>
        <v>0</v>
      </c>
      <c r="AD374" s="85" t="str">
        <f>IF(AND(I374&lt;'Checklist Parameters'!$N$22,$I374&lt;&gt;0),"Y","")</f>
        <v/>
      </c>
      <c r="AE374" s="85" t="str">
        <f>IF($AD374="Y",0,IF('Checklist Parameters'!$N$25="","&lt;no limit&gt;",ROUNDDOWN((($I374-'Checklist Parameters'!$N$24)/'Checklist Parameters'!$N$25)+1,0)))</f>
        <v>&lt;no limit&gt;</v>
      </c>
      <c r="AF374" s="174">
        <f t="shared" si="35"/>
        <v>0</v>
      </c>
      <c r="AG374" s="85">
        <f t="shared" si="30"/>
        <v>0</v>
      </c>
      <c r="AH374" s="5"/>
      <c r="AI374" s="5"/>
      <c r="AJ374" s="5"/>
      <c r="AK374" s="5"/>
      <c r="AL374" s="5"/>
      <c r="AM374" s="5"/>
      <c r="AN374" s="5"/>
      <c r="AO374" s="5"/>
      <c r="AP374" s="5"/>
      <c r="AQ374" s="5"/>
      <c r="AR374" s="5"/>
      <c r="AS374" s="5"/>
    </row>
    <row r="375" spans="1:45" s="2" customFormat="1" ht="15">
      <c r="A375" s="391"/>
      <c r="B375" s="392"/>
      <c r="C375" s="393"/>
      <c r="D375" s="393"/>
      <c r="E375" s="393"/>
      <c r="F375" s="393"/>
      <c r="G375" s="393"/>
      <c r="H375" s="394"/>
      <c r="I375" s="394"/>
      <c r="J375" s="394"/>
      <c r="K375" s="394"/>
      <c r="L375" s="394"/>
      <c r="M375" s="394"/>
      <c r="N375" s="313">
        <f>IF(IF(I375&lt;'Checklist Parameters'!$N$22,0,($I375-$L375))&lt;0,0,IF(I375&lt;'Checklist Parameters'!$N$22,0,($I375-$L375)))</f>
        <v>0</v>
      </c>
      <c r="O375" s="394"/>
      <c r="P375" s="395"/>
      <c r="Q375" s="316">
        <f t="shared" si="31"/>
        <v>0</v>
      </c>
      <c r="R375" s="87">
        <f t="shared" si="32"/>
        <v>0</v>
      </c>
      <c r="S375" s="87">
        <f>IF('Checklist Parameters'!$N$60&lt;0.2,0.2,'Checklist Parameters'!$N$60)</f>
        <v>0.7</v>
      </c>
      <c r="T375" s="88">
        <f>IF($O375="",IF('Checklist District ID'!$C$43="Y",MAX($R375:$S375)*$I375,SUM($R375:$S375)*$I375),IF(O375&gt;0,Q375*S375))</f>
        <v>0</v>
      </c>
      <c r="U375" s="88">
        <f>IF(Q375&gt;0,((I375-T375)*'Formula Matrix'!$E$41),0)</f>
        <v>0</v>
      </c>
      <c r="V375" s="88">
        <f t="shared" si="33"/>
        <v>0</v>
      </c>
      <c r="W375" s="88">
        <f>IF(V375&gt;0,(V375*'Checklist Parameters'!$N$35),0)</f>
        <v>0</v>
      </c>
      <c r="X375" s="85">
        <f t="shared" si="34"/>
        <v>0</v>
      </c>
      <c r="Y375" s="85">
        <f>IF('Checklist Parameters'!$N$102&lt;&gt;"",(I375/43560)*'Checklist Parameters'!$N$102,"N/A")</f>
        <v>0</v>
      </c>
      <c r="Z375" s="85" t="str">
        <f>IF('Checklist Parameters'!$N$58&lt;&gt;"",((I375*'Checklist Parameters'!$N$58)*'Checklist Parameters'!$N$35)/1000,"N/A")</f>
        <v>N/A</v>
      </c>
      <c r="AA375" s="85">
        <f>IF('Checklist Parameters'!$N$101&lt;&gt;"",IFERROR(I375/'Checklist Parameters'!$N$101,0),"N/A")</f>
        <v>0</v>
      </c>
      <c r="AB375" s="85" t="str">
        <f>IF('Checklist Parameters'!$N$43&lt;&gt;"",(I375*'Checklist Parameters'!$N$43)/1000,"N/A")</f>
        <v>N/A</v>
      </c>
      <c r="AC375" s="85">
        <f>IF('Checklist Parameters'!$N$16="",$X375,IF(AND('Checklist Parameters'!$N$16&lt;$X375,'Checklist Parameters'!$N$16&gt;=3),'Checklist Parameters'!$N$16,IF(AND('Checklist Parameters'!$N$16&lt;$X375,'Checklist Parameters'!$N$16&lt;3),0,$X375)))</f>
        <v>0</v>
      </c>
      <c r="AD375" s="85" t="str">
        <f>IF(AND(I375&lt;'Checklist Parameters'!$N$22,$I375&lt;&gt;0),"Y","")</f>
        <v/>
      </c>
      <c r="AE375" s="85" t="str">
        <f>IF($AD375="Y",0,IF('Checklist Parameters'!$N$25="","&lt;no limit&gt;",ROUNDDOWN((($I375-'Checklist Parameters'!$N$24)/'Checklist Parameters'!$N$25)+1,0)))</f>
        <v>&lt;no limit&gt;</v>
      </c>
      <c r="AF375" s="174">
        <f t="shared" si="35"/>
        <v>0</v>
      </c>
      <c r="AG375" s="85">
        <f t="shared" si="30"/>
        <v>0</v>
      </c>
      <c r="AH375" s="5"/>
      <c r="AI375" s="5"/>
      <c r="AJ375" s="5"/>
      <c r="AK375" s="5"/>
      <c r="AL375" s="5"/>
      <c r="AM375" s="5"/>
      <c r="AN375" s="5"/>
      <c r="AO375" s="5"/>
      <c r="AP375" s="5"/>
      <c r="AQ375" s="5"/>
      <c r="AR375" s="5"/>
      <c r="AS375" s="5"/>
    </row>
    <row r="376" spans="1:45" s="2" customFormat="1" ht="15">
      <c r="A376" s="391"/>
      <c r="B376" s="392"/>
      <c r="C376" s="393"/>
      <c r="D376" s="393"/>
      <c r="E376" s="393"/>
      <c r="F376" s="393"/>
      <c r="G376" s="393"/>
      <c r="H376" s="394"/>
      <c r="I376" s="394"/>
      <c r="J376" s="394"/>
      <c r="K376" s="394"/>
      <c r="L376" s="394"/>
      <c r="M376" s="394"/>
      <c r="N376" s="313">
        <f>IF(IF(I376&lt;'Checklist Parameters'!$N$22,0,($I376-$L376))&lt;0,0,IF(I376&lt;'Checklist Parameters'!$N$22,0,($I376-$L376)))</f>
        <v>0</v>
      </c>
      <c r="O376" s="394"/>
      <c r="P376" s="395"/>
      <c r="Q376" s="316">
        <f t="shared" si="31"/>
        <v>0</v>
      </c>
      <c r="R376" s="87">
        <f t="shared" si="32"/>
        <v>0</v>
      </c>
      <c r="S376" s="87">
        <f>IF('Checklist Parameters'!$N$60&lt;0.2,0.2,'Checklist Parameters'!$N$60)</f>
        <v>0.7</v>
      </c>
      <c r="T376" s="88">
        <f>IF($O376="",IF('Checklist District ID'!$C$43="Y",MAX($R376:$S376)*$I376,SUM($R376:$S376)*$I376),IF(O376&gt;0,Q376*S376))</f>
        <v>0</v>
      </c>
      <c r="U376" s="88">
        <f>IF(Q376&gt;0,((I376-T376)*'Formula Matrix'!$E$41),0)</f>
        <v>0</v>
      </c>
      <c r="V376" s="88">
        <f t="shared" si="33"/>
        <v>0</v>
      </c>
      <c r="W376" s="88">
        <f>IF(V376&gt;0,(V376*'Checklist Parameters'!$N$35),0)</f>
        <v>0</v>
      </c>
      <c r="X376" s="85">
        <f t="shared" si="34"/>
        <v>0</v>
      </c>
      <c r="Y376" s="85">
        <f>IF('Checklist Parameters'!$N$102&lt;&gt;"",(I376/43560)*'Checklist Parameters'!$N$102,"N/A")</f>
        <v>0</v>
      </c>
      <c r="Z376" s="85" t="str">
        <f>IF('Checklist Parameters'!$N$58&lt;&gt;"",((I376*'Checklist Parameters'!$N$58)*'Checklist Parameters'!$N$35)/1000,"N/A")</f>
        <v>N/A</v>
      </c>
      <c r="AA376" s="85">
        <f>IF('Checklist Parameters'!$N$101&lt;&gt;"",IFERROR(I376/'Checklist Parameters'!$N$101,0),"N/A")</f>
        <v>0</v>
      </c>
      <c r="AB376" s="85" t="str">
        <f>IF('Checklist Parameters'!$N$43&lt;&gt;"",(I376*'Checklist Parameters'!$N$43)/1000,"N/A")</f>
        <v>N/A</v>
      </c>
      <c r="AC376" s="85">
        <f>IF('Checklist Parameters'!$N$16="",$X376,IF(AND('Checklist Parameters'!$N$16&lt;$X376,'Checklist Parameters'!$N$16&gt;=3),'Checklist Parameters'!$N$16,IF(AND('Checklist Parameters'!$N$16&lt;$X376,'Checklist Parameters'!$N$16&lt;3),0,$X376)))</f>
        <v>0</v>
      </c>
      <c r="AD376" s="85" t="str">
        <f>IF(AND(I376&lt;'Checklist Parameters'!$N$22,$I376&lt;&gt;0),"Y","")</f>
        <v/>
      </c>
      <c r="AE376" s="85" t="str">
        <f>IF($AD376="Y",0,IF('Checklist Parameters'!$N$25="","&lt;no limit&gt;",ROUNDDOWN((($I376-'Checklist Parameters'!$N$24)/'Checklist Parameters'!$N$25)+1,0)))</f>
        <v>&lt;no limit&gt;</v>
      </c>
      <c r="AF376" s="174">
        <f t="shared" si="35"/>
        <v>0</v>
      </c>
      <c r="AG376" s="85">
        <f t="shared" si="30"/>
        <v>0</v>
      </c>
      <c r="AH376" s="5"/>
      <c r="AI376" s="5"/>
      <c r="AJ376" s="5"/>
      <c r="AK376" s="5"/>
      <c r="AL376" s="5"/>
      <c r="AM376" s="5"/>
      <c r="AN376" s="5"/>
      <c r="AO376" s="5"/>
      <c r="AP376" s="5"/>
      <c r="AQ376" s="5"/>
      <c r="AR376" s="5"/>
      <c r="AS376" s="5"/>
    </row>
    <row r="377" spans="1:45" s="2" customFormat="1" ht="15">
      <c r="A377" s="391"/>
      <c r="B377" s="392"/>
      <c r="C377" s="393"/>
      <c r="D377" s="393"/>
      <c r="E377" s="393"/>
      <c r="F377" s="393"/>
      <c r="G377" s="393"/>
      <c r="H377" s="394"/>
      <c r="I377" s="394"/>
      <c r="J377" s="394"/>
      <c r="K377" s="394"/>
      <c r="L377" s="394"/>
      <c r="M377" s="394"/>
      <c r="N377" s="313">
        <f>IF(IF(I377&lt;'Checklist Parameters'!$N$22,0,($I377-$L377))&lt;0,0,IF(I377&lt;'Checklist Parameters'!$N$22,0,($I377-$L377)))</f>
        <v>0</v>
      </c>
      <c r="O377" s="394"/>
      <c r="P377" s="395"/>
      <c r="Q377" s="316">
        <f t="shared" si="31"/>
        <v>0</v>
      </c>
      <c r="R377" s="87">
        <f t="shared" si="32"/>
        <v>0</v>
      </c>
      <c r="S377" s="87">
        <f>IF('Checklist Parameters'!$N$60&lt;0.2,0.2,'Checklist Parameters'!$N$60)</f>
        <v>0.7</v>
      </c>
      <c r="T377" s="88">
        <f>IF($O377="",IF('Checklist District ID'!$C$43="Y",MAX($R377:$S377)*$I377,SUM($R377:$S377)*$I377),IF(O377&gt;0,Q377*S377))</f>
        <v>0</v>
      </c>
      <c r="U377" s="88">
        <f>IF(Q377&gt;0,((I377-T377)*'Formula Matrix'!$E$41),0)</f>
        <v>0</v>
      </c>
      <c r="V377" s="88">
        <f t="shared" si="33"/>
        <v>0</v>
      </c>
      <c r="W377" s="88">
        <f>IF(V377&gt;0,(V377*'Checklist Parameters'!$N$35),0)</f>
        <v>0</v>
      </c>
      <c r="X377" s="85">
        <f t="shared" si="34"/>
        <v>0</v>
      </c>
      <c r="Y377" s="85">
        <f>IF('Checklist Parameters'!$N$102&lt;&gt;"",(I377/43560)*'Checklist Parameters'!$N$102,"N/A")</f>
        <v>0</v>
      </c>
      <c r="Z377" s="85" t="str">
        <f>IF('Checklist Parameters'!$N$58&lt;&gt;"",((I377*'Checklist Parameters'!$N$58)*'Checklist Parameters'!$N$35)/1000,"N/A")</f>
        <v>N/A</v>
      </c>
      <c r="AA377" s="85">
        <f>IF('Checklist Parameters'!$N$101&lt;&gt;"",IFERROR(I377/'Checklist Parameters'!$N$101,0),"N/A")</f>
        <v>0</v>
      </c>
      <c r="AB377" s="85" t="str">
        <f>IF('Checklist Parameters'!$N$43&lt;&gt;"",(I377*'Checklist Parameters'!$N$43)/1000,"N/A")</f>
        <v>N/A</v>
      </c>
      <c r="AC377" s="85">
        <f>IF('Checklist Parameters'!$N$16="",$X377,IF(AND('Checklist Parameters'!$N$16&lt;$X377,'Checklist Parameters'!$N$16&gt;=3),'Checklist Parameters'!$N$16,IF(AND('Checklist Parameters'!$N$16&lt;$X377,'Checklist Parameters'!$N$16&lt;3),0,$X377)))</f>
        <v>0</v>
      </c>
      <c r="AD377" s="85" t="str">
        <f>IF(AND(I377&lt;'Checklist Parameters'!$N$22,$I377&lt;&gt;0),"Y","")</f>
        <v/>
      </c>
      <c r="AE377" s="85" t="str">
        <f>IF($AD377="Y",0,IF('Checklist Parameters'!$N$25="","&lt;no limit&gt;",ROUNDDOWN((($I377-'Checklist Parameters'!$N$24)/'Checklist Parameters'!$N$25)+1,0)))</f>
        <v>&lt;no limit&gt;</v>
      </c>
      <c r="AF377" s="174">
        <f t="shared" si="35"/>
        <v>0</v>
      </c>
      <c r="AG377" s="85">
        <f t="shared" si="30"/>
        <v>0</v>
      </c>
      <c r="AH377" s="5"/>
      <c r="AI377" s="5"/>
      <c r="AJ377" s="5"/>
      <c r="AK377" s="5"/>
      <c r="AL377" s="5"/>
      <c r="AM377" s="5"/>
      <c r="AN377" s="5"/>
      <c r="AO377" s="5"/>
      <c r="AP377" s="5"/>
      <c r="AQ377" s="5"/>
      <c r="AR377" s="5"/>
      <c r="AS377" s="5"/>
    </row>
    <row r="378" spans="1:45" s="2" customFormat="1" ht="15">
      <c r="A378" s="391"/>
      <c r="B378" s="392"/>
      <c r="C378" s="393"/>
      <c r="D378" s="393"/>
      <c r="E378" s="393"/>
      <c r="F378" s="393"/>
      <c r="G378" s="393"/>
      <c r="H378" s="394"/>
      <c r="I378" s="394"/>
      <c r="J378" s="394"/>
      <c r="K378" s="394"/>
      <c r="L378" s="394"/>
      <c r="M378" s="394"/>
      <c r="N378" s="313">
        <f>IF(IF(I378&lt;'Checklist Parameters'!$N$22,0,($I378-$L378))&lt;0,0,IF(I378&lt;'Checklist Parameters'!$N$22,0,($I378-$L378)))</f>
        <v>0</v>
      </c>
      <c r="O378" s="394"/>
      <c r="P378" s="395"/>
      <c r="Q378" s="316">
        <f t="shared" si="31"/>
        <v>0</v>
      </c>
      <c r="R378" s="87">
        <f t="shared" si="32"/>
        <v>0</v>
      </c>
      <c r="S378" s="87">
        <f>IF('Checklist Parameters'!$N$60&lt;0.2,0.2,'Checklist Parameters'!$N$60)</f>
        <v>0.7</v>
      </c>
      <c r="T378" s="88">
        <f>IF($O378="",IF('Checklist District ID'!$C$43="Y",MAX($R378:$S378)*$I378,SUM($R378:$S378)*$I378),IF(O378&gt;0,Q378*S378))</f>
        <v>0</v>
      </c>
      <c r="U378" s="88">
        <f>IF(Q378&gt;0,((I378-T378)*'Formula Matrix'!$E$41),0)</f>
        <v>0</v>
      </c>
      <c r="V378" s="88">
        <f t="shared" si="33"/>
        <v>0</v>
      </c>
      <c r="W378" s="88">
        <f>IF(V378&gt;0,(V378*'Checklist Parameters'!$N$35),0)</f>
        <v>0</v>
      </c>
      <c r="X378" s="85">
        <f t="shared" si="34"/>
        <v>0</v>
      </c>
      <c r="Y378" s="85">
        <f>IF('Checklist Parameters'!$N$102&lt;&gt;"",(I378/43560)*'Checklist Parameters'!$N$102,"N/A")</f>
        <v>0</v>
      </c>
      <c r="Z378" s="85" t="str">
        <f>IF('Checklist Parameters'!$N$58&lt;&gt;"",((I378*'Checklist Parameters'!$N$58)*'Checklist Parameters'!$N$35)/1000,"N/A")</f>
        <v>N/A</v>
      </c>
      <c r="AA378" s="85">
        <f>IF('Checklist Parameters'!$N$101&lt;&gt;"",IFERROR(I378/'Checklist Parameters'!$N$101,0),"N/A")</f>
        <v>0</v>
      </c>
      <c r="AB378" s="85" t="str">
        <f>IF('Checklist Parameters'!$N$43&lt;&gt;"",(I378*'Checklist Parameters'!$N$43)/1000,"N/A")</f>
        <v>N/A</v>
      </c>
      <c r="AC378" s="85">
        <f>IF('Checklist Parameters'!$N$16="",$X378,IF(AND('Checklist Parameters'!$N$16&lt;$X378,'Checklist Parameters'!$N$16&gt;=3),'Checklist Parameters'!$N$16,IF(AND('Checklist Parameters'!$N$16&lt;$X378,'Checklist Parameters'!$N$16&lt;3),0,$X378)))</f>
        <v>0</v>
      </c>
      <c r="AD378" s="85" t="str">
        <f>IF(AND(I378&lt;'Checklist Parameters'!$N$22,$I378&lt;&gt;0),"Y","")</f>
        <v/>
      </c>
      <c r="AE378" s="85" t="str">
        <f>IF($AD378="Y",0,IF('Checklist Parameters'!$N$25="","&lt;no limit&gt;",ROUNDDOWN((($I378-'Checklist Parameters'!$N$24)/'Checklist Parameters'!$N$25)+1,0)))</f>
        <v>&lt;no limit&gt;</v>
      </c>
      <c r="AF378" s="174">
        <f t="shared" si="35"/>
        <v>0</v>
      </c>
      <c r="AG378" s="85">
        <f t="shared" si="30"/>
        <v>0</v>
      </c>
      <c r="AH378" s="5"/>
      <c r="AI378" s="5"/>
      <c r="AJ378" s="5"/>
      <c r="AK378" s="5"/>
      <c r="AL378" s="5"/>
      <c r="AM378" s="5"/>
      <c r="AN378" s="5"/>
      <c r="AO378" s="5"/>
      <c r="AP378" s="5"/>
      <c r="AQ378" s="5"/>
      <c r="AR378" s="5"/>
      <c r="AS378" s="5"/>
    </row>
    <row r="379" spans="1:45" s="2" customFormat="1" ht="15">
      <c r="A379" s="391"/>
      <c r="B379" s="392"/>
      <c r="C379" s="393"/>
      <c r="D379" s="393"/>
      <c r="E379" s="393"/>
      <c r="F379" s="393"/>
      <c r="G379" s="393"/>
      <c r="H379" s="394"/>
      <c r="I379" s="394"/>
      <c r="J379" s="394"/>
      <c r="K379" s="394"/>
      <c r="L379" s="394"/>
      <c r="M379" s="394"/>
      <c r="N379" s="313">
        <f>IF(IF(I379&lt;'Checklist Parameters'!$N$22,0,($I379-$L379))&lt;0,0,IF(I379&lt;'Checklist Parameters'!$N$22,0,($I379-$L379)))</f>
        <v>0</v>
      </c>
      <c r="O379" s="394"/>
      <c r="P379" s="395"/>
      <c r="Q379" s="316">
        <f t="shared" si="31"/>
        <v>0</v>
      </c>
      <c r="R379" s="87">
        <f t="shared" si="32"/>
        <v>0</v>
      </c>
      <c r="S379" s="87">
        <f>IF('Checklist Parameters'!$N$60&lt;0.2,0.2,'Checklist Parameters'!$N$60)</f>
        <v>0.7</v>
      </c>
      <c r="T379" s="88">
        <f>IF($O379="",IF('Checklist District ID'!$C$43="Y",MAX($R379:$S379)*$I379,SUM($R379:$S379)*$I379),IF(O379&gt;0,Q379*S379))</f>
        <v>0</v>
      </c>
      <c r="U379" s="88">
        <f>IF(Q379&gt;0,((I379-T379)*'Formula Matrix'!$E$41),0)</f>
        <v>0</v>
      </c>
      <c r="V379" s="88">
        <f t="shared" si="33"/>
        <v>0</v>
      </c>
      <c r="W379" s="88">
        <f>IF(V379&gt;0,(V379*'Checklist Parameters'!$N$35),0)</f>
        <v>0</v>
      </c>
      <c r="X379" s="85">
        <f t="shared" si="34"/>
        <v>0</v>
      </c>
      <c r="Y379" s="85">
        <f>IF('Checklist Parameters'!$N$102&lt;&gt;"",(I379/43560)*'Checklist Parameters'!$N$102,"N/A")</f>
        <v>0</v>
      </c>
      <c r="Z379" s="85" t="str">
        <f>IF('Checklist Parameters'!$N$58&lt;&gt;"",((I379*'Checklist Parameters'!$N$58)*'Checklist Parameters'!$N$35)/1000,"N/A")</f>
        <v>N/A</v>
      </c>
      <c r="AA379" s="85">
        <f>IF('Checklist Parameters'!$N$101&lt;&gt;"",IFERROR(I379/'Checklist Parameters'!$N$101,0),"N/A")</f>
        <v>0</v>
      </c>
      <c r="AB379" s="85" t="str">
        <f>IF('Checklist Parameters'!$N$43&lt;&gt;"",(I379*'Checklist Parameters'!$N$43)/1000,"N/A")</f>
        <v>N/A</v>
      </c>
      <c r="AC379" s="85">
        <f>IF('Checklist Parameters'!$N$16="",$X379,IF(AND('Checklist Parameters'!$N$16&lt;$X379,'Checklist Parameters'!$N$16&gt;=3),'Checklist Parameters'!$N$16,IF(AND('Checklist Parameters'!$N$16&lt;$X379,'Checklist Parameters'!$N$16&lt;3),0,$X379)))</f>
        <v>0</v>
      </c>
      <c r="AD379" s="85" t="str">
        <f>IF(AND(I379&lt;'Checklist Parameters'!$N$22,$I379&lt;&gt;0),"Y","")</f>
        <v/>
      </c>
      <c r="AE379" s="85" t="str">
        <f>IF($AD379="Y",0,IF('Checklist Parameters'!$N$25="","&lt;no limit&gt;",ROUNDDOWN((($I379-'Checklist Parameters'!$N$24)/'Checklist Parameters'!$N$25)+1,0)))</f>
        <v>&lt;no limit&gt;</v>
      </c>
      <c r="AF379" s="174">
        <f t="shared" si="35"/>
        <v>0</v>
      </c>
      <c r="AG379" s="85">
        <f t="shared" si="30"/>
        <v>0</v>
      </c>
      <c r="AH379" s="5"/>
      <c r="AI379" s="5"/>
      <c r="AJ379" s="5"/>
      <c r="AK379" s="5"/>
      <c r="AL379" s="5"/>
      <c r="AM379" s="5"/>
      <c r="AN379" s="5"/>
      <c r="AO379" s="5"/>
      <c r="AP379" s="5"/>
      <c r="AQ379" s="5"/>
      <c r="AR379" s="5"/>
      <c r="AS379" s="5"/>
    </row>
    <row r="380" spans="1:45" s="2" customFormat="1" ht="15">
      <c r="A380" s="391"/>
      <c r="B380" s="392"/>
      <c r="C380" s="393"/>
      <c r="D380" s="393"/>
      <c r="E380" s="393"/>
      <c r="F380" s="393"/>
      <c r="G380" s="393"/>
      <c r="H380" s="394"/>
      <c r="I380" s="394"/>
      <c r="J380" s="394"/>
      <c r="K380" s="394"/>
      <c r="L380" s="394"/>
      <c r="M380" s="394"/>
      <c r="N380" s="313">
        <f>IF(IF(I380&lt;'Checklist Parameters'!$N$22,0,($I380-$L380))&lt;0,0,IF(I380&lt;'Checklist Parameters'!$N$22,0,($I380-$L380)))</f>
        <v>0</v>
      </c>
      <c r="O380" s="394"/>
      <c r="P380" s="395"/>
      <c r="Q380" s="316">
        <f t="shared" si="31"/>
        <v>0</v>
      </c>
      <c r="R380" s="87">
        <f t="shared" si="32"/>
        <v>0</v>
      </c>
      <c r="S380" s="87">
        <f>IF('Checklist Parameters'!$N$60&lt;0.2,0.2,'Checklist Parameters'!$N$60)</f>
        <v>0.7</v>
      </c>
      <c r="T380" s="88">
        <f>IF($O380="",IF('Checklist District ID'!$C$43="Y",MAX($R380:$S380)*$I380,SUM($R380:$S380)*$I380),IF(O380&gt;0,Q380*S380))</f>
        <v>0</v>
      </c>
      <c r="U380" s="88">
        <f>IF(Q380&gt;0,((I380-T380)*'Formula Matrix'!$E$41),0)</f>
        <v>0</v>
      </c>
      <c r="V380" s="88">
        <f t="shared" si="33"/>
        <v>0</v>
      </c>
      <c r="W380" s="88">
        <f>IF(V380&gt;0,(V380*'Checklist Parameters'!$N$35),0)</f>
        <v>0</v>
      </c>
      <c r="X380" s="85">
        <f t="shared" si="34"/>
        <v>0</v>
      </c>
      <c r="Y380" s="85">
        <f>IF('Checklist Parameters'!$N$102&lt;&gt;"",(I380/43560)*'Checklist Parameters'!$N$102,"N/A")</f>
        <v>0</v>
      </c>
      <c r="Z380" s="85" t="str">
        <f>IF('Checklist Parameters'!$N$58&lt;&gt;"",((I380*'Checklist Parameters'!$N$58)*'Checklist Parameters'!$N$35)/1000,"N/A")</f>
        <v>N/A</v>
      </c>
      <c r="AA380" s="85">
        <f>IF('Checklist Parameters'!$N$101&lt;&gt;"",IFERROR(I380/'Checklist Parameters'!$N$101,0),"N/A")</f>
        <v>0</v>
      </c>
      <c r="AB380" s="85" t="str">
        <f>IF('Checklist Parameters'!$N$43&lt;&gt;"",(I380*'Checklist Parameters'!$N$43)/1000,"N/A")</f>
        <v>N/A</v>
      </c>
      <c r="AC380" s="85">
        <f>IF('Checklist Parameters'!$N$16="",$X380,IF(AND('Checklist Parameters'!$N$16&lt;$X380,'Checklist Parameters'!$N$16&gt;=3),'Checklist Parameters'!$N$16,IF(AND('Checklist Parameters'!$N$16&lt;$X380,'Checklist Parameters'!$N$16&lt;3),0,$X380)))</f>
        <v>0</v>
      </c>
      <c r="AD380" s="85" t="str">
        <f>IF(AND(I380&lt;'Checklist Parameters'!$N$22,$I380&lt;&gt;0),"Y","")</f>
        <v/>
      </c>
      <c r="AE380" s="85" t="str">
        <f>IF($AD380="Y",0,IF('Checklist Parameters'!$N$25="","&lt;no limit&gt;",ROUNDDOWN((($I380-'Checklist Parameters'!$N$24)/'Checklist Parameters'!$N$25)+1,0)))</f>
        <v>&lt;no limit&gt;</v>
      </c>
      <c r="AF380" s="174">
        <f t="shared" si="35"/>
        <v>0</v>
      </c>
      <c r="AG380" s="85">
        <f t="shared" si="30"/>
        <v>0</v>
      </c>
      <c r="AH380" s="5"/>
      <c r="AI380" s="5"/>
      <c r="AJ380" s="5"/>
      <c r="AK380" s="5"/>
      <c r="AL380" s="5"/>
      <c r="AM380" s="5"/>
      <c r="AN380" s="5"/>
      <c r="AO380" s="5"/>
      <c r="AP380" s="5"/>
      <c r="AQ380" s="5"/>
      <c r="AR380" s="5"/>
      <c r="AS380" s="5"/>
    </row>
    <row r="381" spans="1:45" s="2" customFormat="1" ht="15">
      <c r="A381" s="391"/>
      <c r="B381" s="392"/>
      <c r="C381" s="393"/>
      <c r="D381" s="393"/>
      <c r="E381" s="393"/>
      <c r="F381" s="393"/>
      <c r="G381" s="393"/>
      <c r="H381" s="394"/>
      <c r="I381" s="394"/>
      <c r="J381" s="394"/>
      <c r="K381" s="394"/>
      <c r="L381" s="394"/>
      <c r="M381" s="394"/>
      <c r="N381" s="313">
        <f>IF(IF(I381&lt;'Checklist Parameters'!$N$22,0,($I381-$L381))&lt;0,0,IF(I381&lt;'Checklist Parameters'!$N$22,0,($I381-$L381)))</f>
        <v>0</v>
      </c>
      <c r="O381" s="394"/>
      <c r="P381" s="395"/>
      <c r="Q381" s="316">
        <f t="shared" si="31"/>
        <v>0</v>
      </c>
      <c r="R381" s="87">
        <f t="shared" si="32"/>
        <v>0</v>
      </c>
      <c r="S381" s="87">
        <f>IF('Checklist Parameters'!$N$60&lt;0.2,0.2,'Checklist Parameters'!$N$60)</f>
        <v>0.7</v>
      </c>
      <c r="T381" s="88">
        <f>IF($O381="",IF('Checklist District ID'!$C$43="Y",MAX($R381:$S381)*$I381,SUM($R381:$S381)*$I381),IF(O381&gt;0,Q381*S381))</f>
        <v>0</v>
      </c>
      <c r="U381" s="88">
        <f>IF(Q381&gt;0,((I381-T381)*'Formula Matrix'!$E$41),0)</f>
        <v>0</v>
      </c>
      <c r="V381" s="88">
        <f t="shared" si="33"/>
        <v>0</v>
      </c>
      <c r="W381" s="88">
        <f>IF(V381&gt;0,(V381*'Checklist Parameters'!$N$35),0)</f>
        <v>0</v>
      </c>
      <c r="X381" s="85">
        <f t="shared" si="34"/>
        <v>0</v>
      </c>
      <c r="Y381" s="85">
        <f>IF('Checklist Parameters'!$N$102&lt;&gt;"",(I381/43560)*'Checklist Parameters'!$N$102,"N/A")</f>
        <v>0</v>
      </c>
      <c r="Z381" s="85" t="str">
        <f>IF('Checklist Parameters'!$N$58&lt;&gt;"",((I381*'Checklist Parameters'!$N$58)*'Checklist Parameters'!$N$35)/1000,"N/A")</f>
        <v>N/A</v>
      </c>
      <c r="AA381" s="85">
        <f>IF('Checklist Parameters'!$N$101&lt;&gt;"",IFERROR(I381/'Checklist Parameters'!$N$101,0),"N/A")</f>
        <v>0</v>
      </c>
      <c r="AB381" s="85" t="str">
        <f>IF('Checklist Parameters'!$N$43&lt;&gt;"",(I381*'Checklist Parameters'!$N$43)/1000,"N/A")</f>
        <v>N/A</v>
      </c>
      <c r="AC381" s="85">
        <f>IF('Checklist Parameters'!$N$16="",$X381,IF(AND('Checklist Parameters'!$N$16&lt;$X381,'Checklist Parameters'!$N$16&gt;=3),'Checklist Parameters'!$N$16,IF(AND('Checklist Parameters'!$N$16&lt;$X381,'Checklist Parameters'!$N$16&lt;3),0,$X381)))</f>
        <v>0</v>
      </c>
      <c r="AD381" s="85" t="str">
        <f>IF(AND(I381&lt;'Checklist Parameters'!$N$22,$I381&lt;&gt;0),"Y","")</f>
        <v/>
      </c>
      <c r="AE381" s="85" t="str">
        <f>IF($AD381="Y",0,IF('Checklist Parameters'!$N$25="","&lt;no limit&gt;",ROUNDDOWN((($I381-'Checklist Parameters'!$N$24)/'Checklist Parameters'!$N$25)+1,0)))</f>
        <v>&lt;no limit&gt;</v>
      </c>
      <c r="AF381" s="174">
        <f t="shared" si="35"/>
        <v>0</v>
      </c>
      <c r="AG381" s="85">
        <f t="shared" si="30"/>
        <v>0</v>
      </c>
      <c r="AH381" s="5"/>
      <c r="AI381" s="5"/>
      <c r="AJ381" s="5"/>
      <c r="AK381" s="5"/>
      <c r="AL381" s="5"/>
      <c r="AM381" s="5"/>
      <c r="AN381" s="5"/>
      <c r="AO381" s="5"/>
      <c r="AP381" s="5"/>
      <c r="AQ381" s="5"/>
      <c r="AR381" s="5"/>
      <c r="AS381" s="5"/>
    </row>
    <row r="382" spans="1:45" s="2" customFormat="1" ht="15">
      <c r="A382" s="391"/>
      <c r="B382" s="392"/>
      <c r="C382" s="393"/>
      <c r="D382" s="393"/>
      <c r="E382" s="393"/>
      <c r="F382" s="393"/>
      <c r="G382" s="393"/>
      <c r="H382" s="394"/>
      <c r="I382" s="394"/>
      <c r="J382" s="394"/>
      <c r="K382" s="394"/>
      <c r="L382" s="394"/>
      <c r="M382" s="394"/>
      <c r="N382" s="313">
        <f>IF(IF(I382&lt;'Checklist Parameters'!$N$22,0,($I382-$L382))&lt;0,0,IF(I382&lt;'Checklist Parameters'!$N$22,0,($I382-$L382)))</f>
        <v>0</v>
      </c>
      <c r="O382" s="394"/>
      <c r="P382" s="395"/>
      <c r="Q382" s="316">
        <f t="shared" si="31"/>
        <v>0</v>
      </c>
      <c r="R382" s="87">
        <f t="shared" si="32"/>
        <v>0</v>
      </c>
      <c r="S382" s="87">
        <f>IF('Checklist Parameters'!$N$60&lt;0.2,0.2,'Checklist Parameters'!$N$60)</f>
        <v>0.7</v>
      </c>
      <c r="T382" s="88">
        <f>IF($O382="",IF('Checklist District ID'!$C$43="Y",MAX($R382:$S382)*$I382,SUM($R382:$S382)*$I382),IF(O382&gt;0,Q382*S382))</f>
        <v>0</v>
      </c>
      <c r="U382" s="88">
        <f>IF(Q382&gt;0,((I382-T382)*'Formula Matrix'!$E$41),0)</f>
        <v>0</v>
      </c>
      <c r="V382" s="88">
        <f t="shared" si="33"/>
        <v>0</v>
      </c>
      <c r="W382" s="88">
        <f>IF(V382&gt;0,(V382*'Checklist Parameters'!$N$35),0)</f>
        <v>0</v>
      </c>
      <c r="X382" s="85">
        <f t="shared" si="34"/>
        <v>0</v>
      </c>
      <c r="Y382" s="85">
        <f>IF('Checklist Parameters'!$N$102&lt;&gt;"",(I382/43560)*'Checklist Parameters'!$N$102,"N/A")</f>
        <v>0</v>
      </c>
      <c r="Z382" s="85" t="str">
        <f>IF('Checklist Parameters'!$N$58&lt;&gt;"",((I382*'Checklist Parameters'!$N$58)*'Checklist Parameters'!$N$35)/1000,"N/A")</f>
        <v>N/A</v>
      </c>
      <c r="AA382" s="85">
        <f>IF('Checklist Parameters'!$N$101&lt;&gt;"",IFERROR(I382/'Checklist Parameters'!$N$101,0),"N/A")</f>
        <v>0</v>
      </c>
      <c r="AB382" s="85" t="str">
        <f>IF('Checklist Parameters'!$N$43&lt;&gt;"",(I382*'Checklist Parameters'!$N$43)/1000,"N/A")</f>
        <v>N/A</v>
      </c>
      <c r="AC382" s="85">
        <f>IF('Checklist Parameters'!$N$16="",$X382,IF(AND('Checklist Parameters'!$N$16&lt;$X382,'Checklist Parameters'!$N$16&gt;=3),'Checklist Parameters'!$N$16,IF(AND('Checklist Parameters'!$N$16&lt;$X382,'Checklist Parameters'!$N$16&lt;3),0,$X382)))</f>
        <v>0</v>
      </c>
      <c r="AD382" s="85" t="str">
        <f>IF(AND(I382&lt;'Checklist Parameters'!$N$22,$I382&lt;&gt;0),"Y","")</f>
        <v/>
      </c>
      <c r="AE382" s="85" t="str">
        <f>IF($AD382="Y",0,IF('Checklist Parameters'!$N$25="","&lt;no limit&gt;",ROUNDDOWN((($I382-'Checklist Parameters'!$N$24)/'Checklist Parameters'!$N$25)+1,0)))</f>
        <v>&lt;no limit&gt;</v>
      </c>
      <c r="AF382" s="174">
        <f t="shared" si="35"/>
        <v>0</v>
      </c>
      <c r="AG382" s="85">
        <f t="shared" si="30"/>
        <v>0</v>
      </c>
      <c r="AH382" s="5"/>
      <c r="AI382" s="5"/>
      <c r="AJ382" s="5"/>
      <c r="AK382" s="5"/>
      <c r="AL382" s="5"/>
      <c r="AM382" s="5"/>
      <c r="AN382" s="5"/>
      <c r="AO382" s="5"/>
      <c r="AP382" s="5"/>
      <c r="AQ382" s="5"/>
      <c r="AR382" s="5"/>
      <c r="AS382" s="5"/>
    </row>
    <row r="383" spans="1:45" s="2" customFormat="1" ht="15">
      <c r="A383" s="391"/>
      <c r="B383" s="392"/>
      <c r="C383" s="393"/>
      <c r="D383" s="393"/>
      <c r="E383" s="393"/>
      <c r="F383" s="393"/>
      <c r="G383" s="393"/>
      <c r="H383" s="394"/>
      <c r="I383" s="394"/>
      <c r="J383" s="394"/>
      <c r="K383" s="394"/>
      <c r="L383" s="394"/>
      <c r="M383" s="394"/>
      <c r="N383" s="313">
        <f>IF(IF(I383&lt;'Checklist Parameters'!$N$22,0,($I383-$L383))&lt;0,0,IF(I383&lt;'Checklist Parameters'!$N$22,0,($I383-$L383)))</f>
        <v>0</v>
      </c>
      <c r="O383" s="394"/>
      <c r="P383" s="395"/>
      <c r="Q383" s="316">
        <f t="shared" si="31"/>
        <v>0</v>
      </c>
      <c r="R383" s="87">
        <f t="shared" si="32"/>
        <v>0</v>
      </c>
      <c r="S383" s="87">
        <f>IF('Checklist Parameters'!$N$60&lt;0.2,0.2,'Checklist Parameters'!$N$60)</f>
        <v>0.7</v>
      </c>
      <c r="T383" s="88">
        <f>IF($O383="",IF('Checklist District ID'!$C$43="Y",MAX($R383:$S383)*$I383,SUM($R383:$S383)*$I383),IF(O383&gt;0,Q383*S383))</f>
        <v>0</v>
      </c>
      <c r="U383" s="88">
        <f>IF(Q383&gt;0,((I383-T383)*'Formula Matrix'!$E$41),0)</f>
        <v>0</v>
      </c>
      <c r="V383" s="88">
        <f t="shared" si="33"/>
        <v>0</v>
      </c>
      <c r="W383" s="88">
        <f>IF(V383&gt;0,(V383*'Checklist Parameters'!$N$35),0)</f>
        <v>0</v>
      </c>
      <c r="X383" s="85">
        <f t="shared" si="34"/>
        <v>0</v>
      </c>
      <c r="Y383" s="85">
        <f>IF('Checklist Parameters'!$N$102&lt;&gt;"",(I383/43560)*'Checklist Parameters'!$N$102,"N/A")</f>
        <v>0</v>
      </c>
      <c r="Z383" s="85" t="str">
        <f>IF('Checklist Parameters'!$N$58&lt;&gt;"",((I383*'Checklist Parameters'!$N$58)*'Checklist Parameters'!$N$35)/1000,"N/A")</f>
        <v>N/A</v>
      </c>
      <c r="AA383" s="85">
        <f>IF('Checklist Parameters'!$N$101&lt;&gt;"",IFERROR(I383/'Checklist Parameters'!$N$101,0),"N/A")</f>
        <v>0</v>
      </c>
      <c r="AB383" s="85" t="str">
        <f>IF('Checklist Parameters'!$N$43&lt;&gt;"",(I383*'Checklist Parameters'!$N$43)/1000,"N/A")</f>
        <v>N/A</v>
      </c>
      <c r="AC383" s="85">
        <f>IF('Checklist Parameters'!$N$16="",$X383,IF(AND('Checklist Parameters'!$N$16&lt;$X383,'Checklist Parameters'!$N$16&gt;=3),'Checklist Parameters'!$N$16,IF(AND('Checklist Parameters'!$N$16&lt;$X383,'Checklist Parameters'!$N$16&lt;3),0,$X383)))</f>
        <v>0</v>
      </c>
      <c r="AD383" s="85" t="str">
        <f>IF(AND(I383&lt;'Checklist Parameters'!$N$22,$I383&lt;&gt;0),"Y","")</f>
        <v/>
      </c>
      <c r="AE383" s="85" t="str">
        <f>IF($AD383="Y",0,IF('Checklist Parameters'!$N$25="","&lt;no limit&gt;",ROUNDDOWN((($I383-'Checklist Parameters'!$N$24)/'Checklist Parameters'!$N$25)+1,0)))</f>
        <v>&lt;no limit&gt;</v>
      </c>
      <c r="AF383" s="174">
        <f t="shared" si="35"/>
        <v>0</v>
      </c>
      <c r="AG383" s="85">
        <f t="shared" si="30"/>
        <v>0</v>
      </c>
      <c r="AH383" s="5"/>
      <c r="AI383" s="5"/>
      <c r="AJ383" s="5"/>
      <c r="AK383" s="5"/>
      <c r="AL383" s="5"/>
      <c r="AM383" s="5"/>
      <c r="AN383" s="5"/>
      <c r="AO383" s="5"/>
      <c r="AP383" s="5"/>
      <c r="AQ383" s="5"/>
      <c r="AR383" s="5"/>
      <c r="AS383" s="5"/>
    </row>
    <row r="384" spans="1:45" s="2" customFormat="1" ht="15">
      <c r="A384" s="391"/>
      <c r="B384" s="392"/>
      <c r="C384" s="393"/>
      <c r="D384" s="393"/>
      <c r="E384" s="393"/>
      <c r="F384" s="393"/>
      <c r="G384" s="393"/>
      <c r="H384" s="394"/>
      <c r="I384" s="394"/>
      <c r="J384" s="394"/>
      <c r="K384" s="394"/>
      <c r="L384" s="394"/>
      <c r="M384" s="394"/>
      <c r="N384" s="313">
        <f>IF(IF(I384&lt;'Checklist Parameters'!$N$22,0,($I384-$L384))&lt;0,0,IF(I384&lt;'Checklist Parameters'!$N$22,0,($I384-$L384)))</f>
        <v>0</v>
      </c>
      <c r="O384" s="394"/>
      <c r="P384" s="395"/>
      <c r="Q384" s="316">
        <f t="shared" si="31"/>
        <v>0</v>
      </c>
      <c r="R384" s="87">
        <f t="shared" si="32"/>
        <v>0</v>
      </c>
      <c r="S384" s="87">
        <f>IF('Checklist Parameters'!$N$60&lt;0.2,0.2,'Checklist Parameters'!$N$60)</f>
        <v>0.7</v>
      </c>
      <c r="T384" s="88">
        <f>IF($O384="",IF('Checklist District ID'!$C$43="Y",MAX($R384:$S384)*$I384,SUM($R384:$S384)*$I384),IF(O384&gt;0,Q384*S384))</f>
        <v>0</v>
      </c>
      <c r="U384" s="88">
        <f>IF(Q384&gt;0,((I384-T384)*'Formula Matrix'!$E$41),0)</f>
        <v>0</v>
      </c>
      <c r="V384" s="88">
        <f t="shared" si="33"/>
        <v>0</v>
      </c>
      <c r="W384" s="88">
        <f>IF(V384&gt;0,(V384*'Checklist Parameters'!$N$35),0)</f>
        <v>0</v>
      </c>
      <c r="X384" s="85">
        <f t="shared" si="34"/>
        <v>0</v>
      </c>
      <c r="Y384" s="85">
        <f>IF('Checklist Parameters'!$N$102&lt;&gt;"",(I384/43560)*'Checklist Parameters'!$N$102,"N/A")</f>
        <v>0</v>
      </c>
      <c r="Z384" s="85" t="str">
        <f>IF('Checklist Parameters'!$N$58&lt;&gt;"",((I384*'Checklist Parameters'!$N$58)*'Checklist Parameters'!$N$35)/1000,"N/A")</f>
        <v>N/A</v>
      </c>
      <c r="AA384" s="85">
        <f>IF('Checklist Parameters'!$N$101&lt;&gt;"",IFERROR(I384/'Checklist Parameters'!$N$101,0),"N/A")</f>
        <v>0</v>
      </c>
      <c r="AB384" s="85" t="str">
        <f>IF('Checklist Parameters'!$N$43&lt;&gt;"",(I384*'Checklist Parameters'!$N$43)/1000,"N/A")</f>
        <v>N/A</v>
      </c>
      <c r="AC384" s="85">
        <f>IF('Checklist Parameters'!$N$16="",$X384,IF(AND('Checklist Parameters'!$N$16&lt;$X384,'Checklist Parameters'!$N$16&gt;=3),'Checklist Parameters'!$N$16,IF(AND('Checklist Parameters'!$N$16&lt;$X384,'Checklist Parameters'!$N$16&lt;3),0,$X384)))</f>
        <v>0</v>
      </c>
      <c r="AD384" s="85" t="str">
        <f>IF(AND(I384&lt;'Checklist Parameters'!$N$22,$I384&lt;&gt;0),"Y","")</f>
        <v/>
      </c>
      <c r="AE384" s="85" t="str">
        <f>IF($AD384="Y",0,IF('Checklist Parameters'!$N$25="","&lt;no limit&gt;",ROUNDDOWN((($I384-'Checklist Parameters'!$N$24)/'Checklist Parameters'!$N$25)+1,0)))</f>
        <v>&lt;no limit&gt;</v>
      </c>
      <c r="AF384" s="174">
        <f t="shared" si="35"/>
        <v>0</v>
      </c>
      <c r="AG384" s="85">
        <f t="shared" si="30"/>
        <v>0</v>
      </c>
      <c r="AH384" s="5"/>
      <c r="AI384" s="5"/>
      <c r="AJ384" s="5"/>
      <c r="AK384" s="5"/>
      <c r="AL384" s="5"/>
      <c r="AM384" s="5"/>
      <c r="AN384" s="5"/>
      <c r="AO384" s="5"/>
      <c r="AP384" s="5"/>
      <c r="AQ384" s="5"/>
      <c r="AR384" s="5"/>
      <c r="AS384" s="5"/>
    </row>
    <row r="385" spans="1:45" s="2" customFormat="1" ht="15">
      <c r="A385" s="391"/>
      <c r="B385" s="392"/>
      <c r="C385" s="393"/>
      <c r="D385" s="393"/>
      <c r="E385" s="393"/>
      <c r="F385" s="393"/>
      <c r="G385" s="393"/>
      <c r="H385" s="394"/>
      <c r="I385" s="394"/>
      <c r="J385" s="394"/>
      <c r="K385" s="394"/>
      <c r="L385" s="394"/>
      <c r="M385" s="394"/>
      <c r="N385" s="313">
        <f>IF(IF(I385&lt;'Checklist Parameters'!$N$22,0,($I385-$L385))&lt;0,0,IF(I385&lt;'Checklist Parameters'!$N$22,0,($I385-$L385)))</f>
        <v>0</v>
      </c>
      <c r="O385" s="394"/>
      <c r="P385" s="395"/>
      <c r="Q385" s="316">
        <f t="shared" si="31"/>
        <v>0</v>
      </c>
      <c r="R385" s="87">
        <f t="shared" si="32"/>
        <v>0</v>
      </c>
      <c r="S385" s="87">
        <f>IF('Checklist Parameters'!$N$60&lt;0.2,0.2,'Checklist Parameters'!$N$60)</f>
        <v>0.7</v>
      </c>
      <c r="T385" s="88">
        <f>IF($O385="",IF('Checklist District ID'!$C$43="Y",MAX($R385:$S385)*$I385,SUM($R385:$S385)*$I385),IF(O385&gt;0,Q385*S385))</f>
        <v>0</v>
      </c>
      <c r="U385" s="88">
        <f>IF(Q385&gt;0,((I385-T385)*'Formula Matrix'!$E$41),0)</f>
        <v>0</v>
      </c>
      <c r="V385" s="88">
        <f t="shared" si="33"/>
        <v>0</v>
      </c>
      <c r="W385" s="88">
        <f>IF(V385&gt;0,(V385*'Checklist Parameters'!$N$35),0)</f>
        <v>0</v>
      </c>
      <c r="X385" s="85">
        <f t="shared" si="34"/>
        <v>0</v>
      </c>
      <c r="Y385" s="85">
        <f>IF('Checklist Parameters'!$N$102&lt;&gt;"",(I385/43560)*'Checklist Parameters'!$N$102,"N/A")</f>
        <v>0</v>
      </c>
      <c r="Z385" s="85" t="str">
        <f>IF('Checklist Parameters'!$N$58&lt;&gt;"",((I385*'Checklist Parameters'!$N$58)*'Checklist Parameters'!$N$35)/1000,"N/A")</f>
        <v>N/A</v>
      </c>
      <c r="AA385" s="85">
        <f>IF('Checklist Parameters'!$N$101&lt;&gt;"",IFERROR(I385/'Checklist Parameters'!$N$101,0),"N/A")</f>
        <v>0</v>
      </c>
      <c r="AB385" s="85" t="str">
        <f>IF('Checklist Parameters'!$N$43&lt;&gt;"",(I385*'Checklist Parameters'!$N$43)/1000,"N/A")</f>
        <v>N/A</v>
      </c>
      <c r="AC385" s="85">
        <f>IF('Checklist Parameters'!$N$16="",$X385,IF(AND('Checklist Parameters'!$N$16&lt;$X385,'Checklist Parameters'!$N$16&gt;=3),'Checklist Parameters'!$N$16,IF(AND('Checklist Parameters'!$N$16&lt;$X385,'Checklist Parameters'!$N$16&lt;3),0,$X385)))</f>
        <v>0</v>
      </c>
      <c r="AD385" s="85" t="str">
        <f>IF(AND(I385&lt;'Checklist Parameters'!$N$22,$I385&lt;&gt;0),"Y","")</f>
        <v/>
      </c>
      <c r="AE385" s="85" t="str">
        <f>IF($AD385="Y",0,IF('Checklist Parameters'!$N$25="","&lt;no limit&gt;",ROUNDDOWN((($I385-'Checklist Parameters'!$N$24)/'Checklist Parameters'!$N$25)+1,0)))</f>
        <v>&lt;no limit&gt;</v>
      </c>
      <c r="AF385" s="174">
        <f t="shared" si="35"/>
        <v>0</v>
      </c>
      <c r="AG385" s="85">
        <f t="shared" si="30"/>
        <v>0</v>
      </c>
      <c r="AH385" s="5"/>
      <c r="AI385" s="5"/>
      <c r="AJ385" s="5"/>
      <c r="AK385" s="5"/>
      <c r="AL385" s="5"/>
      <c r="AM385" s="5"/>
      <c r="AN385" s="5"/>
      <c r="AO385" s="5"/>
      <c r="AP385" s="5"/>
      <c r="AQ385" s="5"/>
      <c r="AR385" s="5"/>
      <c r="AS385" s="5"/>
    </row>
    <row r="386" spans="1:45" s="2" customFormat="1" ht="15">
      <c r="A386" s="391"/>
      <c r="B386" s="392"/>
      <c r="C386" s="393"/>
      <c r="D386" s="393"/>
      <c r="E386" s="393"/>
      <c r="F386" s="393"/>
      <c r="G386" s="393"/>
      <c r="H386" s="394"/>
      <c r="I386" s="394"/>
      <c r="J386" s="394"/>
      <c r="K386" s="394"/>
      <c r="L386" s="394"/>
      <c r="M386" s="394"/>
      <c r="N386" s="313">
        <f>IF(IF(I386&lt;'Checklist Parameters'!$N$22,0,($I386-$L386))&lt;0,0,IF(I386&lt;'Checklist Parameters'!$N$22,0,($I386-$L386)))</f>
        <v>0</v>
      </c>
      <c r="O386" s="394"/>
      <c r="P386" s="395"/>
      <c r="Q386" s="316">
        <f t="shared" si="31"/>
        <v>0</v>
      </c>
      <c r="R386" s="87">
        <f t="shared" si="32"/>
        <v>0</v>
      </c>
      <c r="S386" s="87">
        <f>IF('Checklist Parameters'!$N$60&lt;0.2,0.2,'Checklist Parameters'!$N$60)</f>
        <v>0.7</v>
      </c>
      <c r="T386" s="88">
        <f>IF($O386="",IF('Checklist District ID'!$C$43="Y",MAX($R386:$S386)*$I386,SUM($R386:$S386)*$I386),IF(O386&gt;0,Q386*S386))</f>
        <v>0</v>
      </c>
      <c r="U386" s="88">
        <f>IF(Q386&gt;0,((I386-T386)*'Formula Matrix'!$E$41),0)</f>
        <v>0</v>
      </c>
      <c r="V386" s="88">
        <f t="shared" si="33"/>
        <v>0</v>
      </c>
      <c r="W386" s="88">
        <f>IF(V386&gt;0,(V386*'Checklist Parameters'!$N$35),0)</f>
        <v>0</v>
      </c>
      <c r="X386" s="85">
        <f t="shared" si="34"/>
        <v>0</v>
      </c>
      <c r="Y386" s="85">
        <f>IF('Checklist Parameters'!$N$102&lt;&gt;"",(I386/43560)*'Checklist Parameters'!$N$102,"N/A")</f>
        <v>0</v>
      </c>
      <c r="Z386" s="85" t="str">
        <f>IF('Checklist Parameters'!$N$58&lt;&gt;"",((I386*'Checklist Parameters'!$N$58)*'Checklist Parameters'!$N$35)/1000,"N/A")</f>
        <v>N/A</v>
      </c>
      <c r="AA386" s="85">
        <f>IF('Checklist Parameters'!$N$101&lt;&gt;"",IFERROR(I386/'Checklist Parameters'!$N$101,0),"N/A")</f>
        <v>0</v>
      </c>
      <c r="AB386" s="85" t="str">
        <f>IF('Checklist Parameters'!$N$43&lt;&gt;"",(I386*'Checklist Parameters'!$N$43)/1000,"N/A")</f>
        <v>N/A</v>
      </c>
      <c r="AC386" s="85">
        <f>IF('Checklist Parameters'!$N$16="",$X386,IF(AND('Checklist Parameters'!$N$16&lt;$X386,'Checklist Parameters'!$N$16&gt;=3),'Checklist Parameters'!$N$16,IF(AND('Checklist Parameters'!$N$16&lt;$X386,'Checklist Parameters'!$N$16&lt;3),0,$X386)))</f>
        <v>0</v>
      </c>
      <c r="AD386" s="85" t="str">
        <f>IF(AND(I386&lt;'Checklist Parameters'!$N$22,$I386&lt;&gt;0),"Y","")</f>
        <v/>
      </c>
      <c r="AE386" s="85" t="str">
        <f>IF($AD386="Y",0,IF('Checklist Parameters'!$N$25="","&lt;no limit&gt;",ROUNDDOWN((($I386-'Checklist Parameters'!$N$24)/'Checklist Parameters'!$N$25)+1,0)))</f>
        <v>&lt;no limit&gt;</v>
      </c>
      <c r="AF386" s="174">
        <f t="shared" si="35"/>
        <v>0</v>
      </c>
      <c r="AG386" s="85">
        <f t="shared" si="30"/>
        <v>0</v>
      </c>
      <c r="AH386" s="5"/>
      <c r="AI386" s="5"/>
      <c r="AJ386" s="5"/>
      <c r="AK386" s="5"/>
      <c r="AL386" s="5"/>
      <c r="AM386" s="5"/>
      <c r="AN386" s="5"/>
      <c r="AO386" s="5"/>
      <c r="AP386" s="5"/>
      <c r="AQ386" s="5"/>
      <c r="AR386" s="5"/>
      <c r="AS386" s="5"/>
    </row>
    <row r="387" spans="1:45" s="2" customFormat="1" ht="15">
      <c r="A387" s="391"/>
      <c r="B387" s="392"/>
      <c r="C387" s="393"/>
      <c r="D387" s="393"/>
      <c r="E387" s="393"/>
      <c r="F387" s="393"/>
      <c r="G387" s="393"/>
      <c r="H387" s="394"/>
      <c r="I387" s="394"/>
      <c r="J387" s="394"/>
      <c r="K387" s="394"/>
      <c r="L387" s="394"/>
      <c r="M387" s="394"/>
      <c r="N387" s="313">
        <f>IF(IF(I387&lt;'Checklist Parameters'!$N$22,0,($I387-$L387))&lt;0,0,IF(I387&lt;'Checklist Parameters'!$N$22,0,($I387-$L387)))</f>
        <v>0</v>
      </c>
      <c r="O387" s="394"/>
      <c r="P387" s="395"/>
      <c r="Q387" s="316">
        <f t="shared" si="31"/>
        <v>0</v>
      </c>
      <c r="R387" s="87">
        <f t="shared" si="32"/>
        <v>0</v>
      </c>
      <c r="S387" s="87">
        <f>IF('Checklist Parameters'!$N$60&lt;0.2,0.2,'Checklist Parameters'!$N$60)</f>
        <v>0.7</v>
      </c>
      <c r="T387" s="88">
        <f>IF($O387="",IF('Checklist District ID'!$C$43="Y",MAX($R387:$S387)*$I387,SUM($R387:$S387)*$I387),IF(O387&gt;0,Q387*S387))</f>
        <v>0</v>
      </c>
      <c r="U387" s="88">
        <f>IF(Q387&gt;0,((I387-T387)*'Formula Matrix'!$E$41),0)</f>
        <v>0</v>
      </c>
      <c r="V387" s="88">
        <f t="shared" si="33"/>
        <v>0</v>
      </c>
      <c r="W387" s="88">
        <f>IF(V387&gt;0,(V387*'Checklist Parameters'!$N$35),0)</f>
        <v>0</v>
      </c>
      <c r="X387" s="85">
        <f t="shared" si="34"/>
        <v>0</v>
      </c>
      <c r="Y387" s="85">
        <f>IF('Checklist Parameters'!$N$102&lt;&gt;"",(I387/43560)*'Checklist Parameters'!$N$102,"N/A")</f>
        <v>0</v>
      </c>
      <c r="Z387" s="85" t="str">
        <f>IF('Checklist Parameters'!$N$58&lt;&gt;"",((I387*'Checklist Parameters'!$N$58)*'Checklist Parameters'!$N$35)/1000,"N/A")</f>
        <v>N/A</v>
      </c>
      <c r="AA387" s="85">
        <f>IF('Checklist Parameters'!$N$101&lt;&gt;"",IFERROR(I387/'Checklist Parameters'!$N$101,0),"N/A")</f>
        <v>0</v>
      </c>
      <c r="AB387" s="85" t="str">
        <f>IF('Checklist Parameters'!$N$43&lt;&gt;"",(I387*'Checklist Parameters'!$N$43)/1000,"N/A")</f>
        <v>N/A</v>
      </c>
      <c r="AC387" s="85">
        <f>IF('Checklist Parameters'!$N$16="",$X387,IF(AND('Checklist Parameters'!$N$16&lt;$X387,'Checklist Parameters'!$N$16&gt;=3),'Checklist Parameters'!$N$16,IF(AND('Checklist Parameters'!$N$16&lt;$X387,'Checklist Parameters'!$N$16&lt;3),0,$X387)))</f>
        <v>0</v>
      </c>
      <c r="AD387" s="85" t="str">
        <f>IF(AND(I387&lt;'Checklist Parameters'!$N$22,$I387&lt;&gt;0),"Y","")</f>
        <v/>
      </c>
      <c r="AE387" s="85" t="str">
        <f>IF($AD387="Y",0,IF('Checklist Parameters'!$N$25="","&lt;no limit&gt;",ROUNDDOWN((($I387-'Checklist Parameters'!$N$24)/'Checklist Parameters'!$N$25)+1,0)))</f>
        <v>&lt;no limit&gt;</v>
      </c>
      <c r="AF387" s="174">
        <f t="shared" si="35"/>
        <v>0</v>
      </c>
      <c r="AG387" s="85">
        <f t="shared" si="30"/>
        <v>0</v>
      </c>
      <c r="AH387" s="5"/>
      <c r="AI387" s="5"/>
      <c r="AJ387" s="5"/>
      <c r="AK387" s="5"/>
      <c r="AL387" s="5"/>
      <c r="AM387" s="5"/>
      <c r="AN387" s="5"/>
      <c r="AO387" s="5"/>
      <c r="AP387" s="5"/>
      <c r="AQ387" s="5"/>
      <c r="AR387" s="5"/>
      <c r="AS387" s="5"/>
    </row>
    <row r="388" spans="1:45" s="2" customFormat="1" ht="15">
      <c r="A388" s="391"/>
      <c r="B388" s="392"/>
      <c r="C388" s="393"/>
      <c r="D388" s="393"/>
      <c r="E388" s="393"/>
      <c r="F388" s="393"/>
      <c r="G388" s="393"/>
      <c r="H388" s="394"/>
      <c r="I388" s="394"/>
      <c r="J388" s="394"/>
      <c r="K388" s="394"/>
      <c r="L388" s="394"/>
      <c r="M388" s="394"/>
      <c r="N388" s="313">
        <f>IF(IF(I388&lt;'Checklist Parameters'!$N$22,0,($I388-$L388))&lt;0,0,IF(I388&lt;'Checklist Parameters'!$N$22,0,($I388-$L388)))</f>
        <v>0</v>
      </c>
      <c r="O388" s="394"/>
      <c r="P388" s="395"/>
      <c r="Q388" s="316">
        <f t="shared" si="31"/>
        <v>0</v>
      </c>
      <c r="R388" s="87">
        <f t="shared" si="32"/>
        <v>0</v>
      </c>
      <c r="S388" s="87">
        <f>IF('Checklist Parameters'!$N$60&lt;0.2,0.2,'Checklist Parameters'!$N$60)</f>
        <v>0.7</v>
      </c>
      <c r="T388" s="88">
        <f>IF($O388="",IF('Checklist District ID'!$C$43="Y",MAX($R388:$S388)*$I388,SUM($R388:$S388)*$I388),IF(O388&gt;0,Q388*S388))</f>
        <v>0</v>
      </c>
      <c r="U388" s="88">
        <f>IF(Q388&gt;0,((I388-T388)*'Formula Matrix'!$E$41),0)</f>
        <v>0</v>
      </c>
      <c r="V388" s="88">
        <f t="shared" si="33"/>
        <v>0</v>
      </c>
      <c r="W388" s="88">
        <f>IF(V388&gt;0,(V388*'Checklist Parameters'!$N$35),0)</f>
        <v>0</v>
      </c>
      <c r="X388" s="85">
        <f t="shared" si="34"/>
        <v>0</v>
      </c>
      <c r="Y388" s="85">
        <f>IF('Checklist Parameters'!$N$102&lt;&gt;"",(I388/43560)*'Checklist Parameters'!$N$102,"N/A")</f>
        <v>0</v>
      </c>
      <c r="Z388" s="85" t="str">
        <f>IF('Checklist Parameters'!$N$58&lt;&gt;"",((I388*'Checklist Parameters'!$N$58)*'Checklist Parameters'!$N$35)/1000,"N/A")</f>
        <v>N/A</v>
      </c>
      <c r="AA388" s="85">
        <f>IF('Checklist Parameters'!$N$101&lt;&gt;"",IFERROR(I388/'Checklist Parameters'!$N$101,0),"N/A")</f>
        <v>0</v>
      </c>
      <c r="AB388" s="85" t="str">
        <f>IF('Checklist Parameters'!$N$43&lt;&gt;"",(I388*'Checklist Parameters'!$N$43)/1000,"N/A")</f>
        <v>N/A</v>
      </c>
      <c r="AC388" s="85">
        <f>IF('Checklist Parameters'!$N$16="",$X388,IF(AND('Checklist Parameters'!$N$16&lt;$X388,'Checklist Parameters'!$N$16&gt;=3),'Checklist Parameters'!$N$16,IF(AND('Checklist Parameters'!$N$16&lt;$X388,'Checklist Parameters'!$N$16&lt;3),0,$X388)))</f>
        <v>0</v>
      </c>
      <c r="AD388" s="85" t="str">
        <f>IF(AND(I388&lt;'Checklist Parameters'!$N$22,$I388&lt;&gt;0),"Y","")</f>
        <v/>
      </c>
      <c r="AE388" s="85" t="str">
        <f>IF($AD388="Y",0,IF('Checklist Parameters'!$N$25="","&lt;no limit&gt;",ROUNDDOWN((($I388-'Checklist Parameters'!$N$24)/'Checklist Parameters'!$N$25)+1,0)))</f>
        <v>&lt;no limit&gt;</v>
      </c>
      <c r="AF388" s="174">
        <f t="shared" si="35"/>
        <v>0</v>
      </c>
      <c r="AG388" s="85">
        <f t="shared" si="30"/>
        <v>0</v>
      </c>
      <c r="AH388" s="5"/>
      <c r="AI388" s="5"/>
      <c r="AJ388" s="5"/>
      <c r="AK388" s="5"/>
      <c r="AL388" s="5"/>
      <c r="AM388" s="5"/>
      <c r="AN388" s="5"/>
      <c r="AO388" s="5"/>
      <c r="AP388" s="5"/>
      <c r="AQ388" s="5"/>
      <c r="AR388" s="5"/>
      <c r="AS388" s="5"/>
    </row>
    <row r="389" spans="1:45" s="2" customFormat="1" ht="15">
      <c r="A389" s="391"/>
      <c r="B389" s="392"/>
      <c r="C389" s="393"/>
      <c r="D389" s="393"/>
      <c r="E389" s="393"/>
      <c r="F389" s="393"/>
      <c r="G389" s="393"/>
      <c r="H389" s="394"/>
      <c r="I389" s="394"/>
      <c r="J389" s="394"/>
      <c r="K389" s="394"/>
      <c r="L389" s="394"/>
      <c r="M389" s="394"/>
      <c r="N389" s="313">
        <f>IF(IF(I389&lt;'Checklist Parameters'!$N$22,0,($I389-$L389))&lt;0,0,IF(I389&lt;'Checklist Parameters'!$N$22,0,($I389-$L389)))</f>
        <v>0</v>
      </c>
      <c r="O389" s="394"/>
      <c r="P389" s="395"/>
      <c r="Q389" s="316">
        <f t="shared" si="31"/>
        <v>0</v>
      </c>
      <c r="R389" s="87">
        <f t="shared" si="32"/>
        <v>0</v>
      </c>
      <c r="S389" s="87">
        <f>IF('Checklist Parameters'!$N$60&lt;0.2,0.2,'Checklist Parameters'!$N$60)</f>
        <v>0.7</v>
      </c>
      <c r="T389" s="88">
        <f>IF($O389="",IF('Checklist District ID'!$C$43="Y",MAX($R389:$S389)*$I389,SUM($R389:$S389)*$I389),IF(O389&gt;0,Q389*S389))</f>
        <v>0</v>
      </c>
      <c r="U389" s="88">
        <f>IF(Q389&gt;0,((I389-T389)*'Formula Matrix'!$E$41),0)</f>
        <v>0</v>
      </c>
      <c r="V389" s="88">
        <f t="shared" si="33"/>
        <v>0</v>
      </c>
      <c r="W389" s="88">
        <f>IF(V389&gt;0,(V389*'Checklist Parameters'!$N$35),0)</f>
        <v>0</v>
      </c>
      <c r="X389" s="85">
        <f t="shared" si="34"/>
        <v>0</v>
      </c>
      <c r="Y389" s="85">
        <f>IF('Checklist Parameters'!$N$102&lt;&gt;"",(I389/43560)*'Checklist Parameters'!$N$102,"N/A")</f>
        <v>0</v>
      </c>
      <c r="Z389" s="85" t="str">
        <f>IF('Checklist Parameters'!$N$58&lt;&gt;"",((I389*'Checklist Parameters'!$N$58)*'Checklist Parameters'!$N$35)/1000,"N/A")</f>
        <v>N/A</v>
      </c>
      <c r="AA389" s="85">
        <f>IF('Checklist Parameters'!$N$101&lt;&gt;"",IFERROR(I389/'Checklist Parameters'!$N$101,0),"N/A")</f>
        <v>0</v>
      </c>
      <c r="AB389" s="85" t="str">
        <f>IF('Checklist Parameters'!$N$43&lt;&gt;"",(I389*'Checklist Parameters'!$N$43)/1000,"N/A")</f>
        <v>N/A</v>
      </c>
      <c r="AC389" s="85">
        <f>IF('Checklist Parameters'!$N$16="",$X389,IF(AND('Checklist Parameters'!$N$16&lt;$X389,'Checklist Parameters'!$N$16&gt;=3),'Checklist Parameters'!$N$16,IF(AND('Checklist Parameters'!$N$16&lt;$X389,'Checklist Parameters'!$N$16&lt;3),0,$X389)))</f>
        <v>0</v>
      </c>
      <c r="AD389" s="85" t="str">
        <f>IF(AND(I389&lt;'Checklist Parameters'!$N$22,$I389&lt;&gt;0),"Y","")</f>
        <v/>
      </c>
      <c r="AE389" s="85" t="str">
        <f>IF($AD389="Y",0,IF('Checklist Parameters'!$N$25="","&lt;no limit&gt;",ROUNDDOWN((($I389-'Checklist Parameters'!$N$24)/'Checklist Parameters'!$N$25)+1,0)))</f>
        <v>&lt;no limit&gt;</v>
      </c>
      <c r="AF389" s="174">
        <f t="shared" si="35"/>
        <v>0</v>
      </c>
      <c r="AG389" s="85">
        <f t="shared" si="30"/>
        <v>0</v>
      </c>
      <c r="AH389" s="5"/>
      <c r="AI389" s="5"/>
      <c r="AJ389" s="5"/>
      <c r="AK389" s="5"/>
      <c r="AL389" s="5"/>
      <c r="AM389" s="5"/>
      <c r="AN389" s="5"/>
      <c r="AO389" s="5"/>
      <c r="AP389" s="5"/>
      <c r="AQ389" s="5"/>
      <c r="AR389" s="5"/>
      <c r="AS389" s="5"/>
    </row>
    <row r="390" spans="1:45" s="2" customFormat="1" ht="15">
      <c r="A390" s="391"/>
      <c r="B390" s="392"/>
      <c r="C390" s="393"/>
      <c r="D390" s="393"/>
      <c r="E390" s="393"/>
      <c r="F390" s="393"/>
      <c r="G390" s="393"/>
      <c r="H390" s="394"/>
      <c r="I390" s="394"/>
      <c r="J390" s="394"/>
      <c r="K390" s="394"/>
      <c r="L390" s="394"/>
      <c r="M390" s="394"/>
      <c r="N390" s="313">
        <f>IF(IF(I390&lt;'Checklist Parameters'!$N$22,0,($I390-$L390))&lt;0,0,IF(I390&lt;'Checklist Parameters'!$N$22,0,($I390-$L390)))</f>
        <v>0</v>
      </c>
      <c r="O390" s="394"/>
      <c r="P390" s="395"/>
      <c r="Q390" s="316">
        <f t="shared" si="31"/>
        <v>0</v>
      </c>
      <c r="R390" s="87">
        <f t="shared" si="32"/>
        <v>0</v>
      </c>
      <c r="S390" s="87">
        <f>IF('Checklist Parameters'!$N$60&lt;0.2,0.2,'Checklist Parameters'!$N$60)</f>
        <v>0.7</v>
      </c>
      <c r="T390" s="88">
        <f>IF($O390="",IF('Checklist District ID'!$C$43="Y",MAX($R390:$S390)*$I390,SUM($R390:$S390)*$I390),IF(O390&gt;0,Q390*S390))</f>
        <v>0</v>
      </c>
      <c r="U390" s="88">
        <f>IF(Q390&gt;0,((I390-T390)*'Formula Matrix'!$E$41),0)</f>
        <v>0</v>
      </c>
      <c r="V390" s="88">
        <f t="shared" si="33"/>
        <v>0</v>
      </c>
      <c r="W390" s="88">
        <f>IF(V390&gt;0,(V390*'Checklist Parameters'!$N$35),0)</f>
        <v>0</v>
      </c>
      <c r="X390" s="85">
        <f t="shared" si="34"/>
        <v>0</v>
      </c>
      <c r="Y390" s="85">
        <f>IF('Checklist Parameters'!$N$102&lt;&gt;"",(I390/43560)*'Checklist Parameters'!$N$102,"N/A")</f>
        <v>0</v>
      </c>
      <c r="Z390" s="85" t="str">
        <f>IF('Checklist Parameters'!$N$58&lt;&gt;"",((I390*'Checklist Parameters'!$N$58)*'Checklist Parameters'!$N$35)/1000,"N/A")</f>
        <v>N/A</v>
      </c>
      <c r="AA390" s="85">
        <f>IF('Checklist Parameters'!$N$101&lt;&gt;"",IFERROR(I390/'Checklist Parameters'!$N$101,0),"N/A")</f>
        <v>0</v>
      </c>
      <c r="AB390" s="85" t="str">
        <f>IF('Checklist Parameters'!$N$43&lt;&gt;"",(I390*'Checklist Parameters'!$N$43)/1000,"N/A")</f>
        <v>N/A</v>
      </c>
      <c r="AC390" s="85">
        <f>IF('Checklist Parameters'!$N$16="",$X390,IF(AND('Checklist Parameters'!$N$16&lt;$X390,'Checklist Parameters'!$N$16&gt;=3),'Checklist Parameters'!$N$16,IF(AND('Checklist Parameters'!$N$16&lt;$X390,'Checklist Parameters'!$N$16&lt;3),0,$X390)))</f>
        <v>0</v>
      </c>
      <c r="AD390" s="85" t="str">
        <f>IF(AND(I390&lt;'Checklist Parameters'!$N$22,$I390&lt;&gt;0),"Y","")</f>
        <v/>
      </c>
      <c r="AE390" s="85" t="str">
        <f>IF($AD390="Y",0,IF('Checklist Parameters'!$N$25="","&lt;no limit&gt;",ROUNDDOWN((($I390-'Checklist Parameters'!$N$24)/'Checklist Parameters'!$N$25)+1,0)))</f>
        <v>&lt;no limit&gt;</v>
      </c>
      <c r="AF390" s="174">
        <f t="shared" si="35"/>
        <v>0</v>
      </c>
      <c r="AG390" s="85">
        <f t="shared" si="30"/>
        <v>0</v>
      </c>
      <c r="AH390" s="5"/>
      <c r="AI390" s="5"/>
      <c r="AJ390" s="5"/>
      <c r="AK390" s="5"/>
      <c r="AL390" s="5"/>
      <c r="AM390" s="5"/>
      <c r="AN390" s="5"/>
      <c r="AO390" s="5"/>
      <c r="AP390" s="5"/>
      <c r="AQ390" s="5"/>
      <c r="AR390" s="5"/>
      <c r="AS390" s="5"/>
    </row>
    <row r="391" spans="1:45" s="2" customFormat="1" ht="15">
      <c r="A391" s="391"/>
      <c r="B391" s="392"/>
      <c r="C391" s="393"/>
      <c r="D391" s="393"/>
      <c r="E391" s="393"/>
      <c r="F391" s="393"/>
      <c r="G391" s="393"/>
      <c r="H391" s="394"/>
      <c r="I391" s="394"/>
      <c r="J391" s="394"/>
      <c r="K391" s="394"/>
      <c r="L391" s="394"/>
      <c r="M391" s="394"/>
      <c r="N391" s="313">
        <f>IF(IF(I391&lt;'Checklist Parameters'!$N$22,0,($I391-$L391))&lt;0,0,IF(I391&lt;'Checklist Parameters'!$N$22,0,($I391-$L391)))</f>
        <v>0</v>
      </c>
      <c r="O391" s="394"/>
      <c r="P391" s="395"/>
      <c r="Q391" s="316">
        <f t="shared" si="31"/>
        <v>0</v>
      </c>
      <c r="R391" s="87">
        <f t="shared" si="32"/>
        <v>0</v>
      </c>
      <c r="S391" s="87">
        <f>IF('Checklist Parameters'!$N$60&lt;0.2,0.2,'Checklist Parameters'!$N$60)</f>
        <v>0.7</v>
      </c>
      <c r="T391" s="88">
        <f>IF($O391="",IF('Checklist District ID'!$C$43="Y",MAX($R391:$S391)*$I391,SUM($R391:$S391)*$I391),IF(O391&gt;0,Q391*S391))</f>
        <v>0</v>
      </c>
      <c r="U391" s="88">
        <f>IF(Q391&gt;0,((I391-T391)*'Formula Matrix'!$E$41),0)</f>
        <v>0</v>
      </c>
      <c r="V391" s="88">
        <f t="shared" si="33"/>
        <v>0</v>
      </c>
      <c r="W391" s="88">
        <f>IF(V391&gt;0,(V391*'Checklist Parameters'!$N$35),0)</f>
        <v>0</v>
      </c>
      <c r="X391" s="85">
        <f t="shared" si="34"/>
        <v>0</v>
      </c>
      <c r="Y391" s="85">
        <f>IF('Checklist Parameters'!$N$102&lt;&gt;"",(I391/43560)*'Checklist Parameters'!$N$102,"N/A")</f>
        <v>0</v>
      </c>
      <c r="Z391" s="85" t="str">
        <f>IF('Checklist Parameters'!$N$58&lt;&gt;"",((I391*'Checklist Parameters'!$N$58)*'Checklist Parameters'!$N$35)/1000,"N/A")</f>
        <v>N/A</v>
      </c>
      <c r="AA391" s="85">
        <f>IF('Checklist Parameters'!$N$101&lt;&gt;"",IFERROR(I391/'Checklist Parameters'!$N$101,0),"N/A")</f>
        <v>0</v>
      </c>
      <c r="AB391" s="85" t="str">
        <f>IF('Checklist Parameters'!$N$43&lt;&gt;"",(I391*'Checklist Parameters'!$N$43)/1000,"N/A")</f>
        <v>N/A</v>
      </c>
      <c r="AC391" s="85">
        <f>IF('Checklist Parameters'!$N$16="",$X391,IF(AND('Checklist Parameters'!$N$16&lt;$X391,'Checklist Parameters'!$N$16&gt;=3),'Checklist Parameters'!$N$16,IF(AND('Checklist Parameters'!$N$16&lt;$X391,'Checklist Parameters'!$N$16&lt;3),0,$X391)))</f>
        <v>0</v>
      </c>
      <c r="AD391" s="85" t="str">
        <f>IF(AND(I391&lt;'Checklist Parameters'!$N$22,$I391&lt;&gt;0),"Y","")</f>
        <v/>
      </c>
      <c r="AE391" s="85" t="str">
        <f>IF($AD391="Y",0,IF('Checklist Parameters'!$N$25="","&lt;no limit&gt;",ROUNDDOWN((($I391-'Checklist Parameters'!$N$24)/'Checklist Parameters'!$N$25)+1,0)))</f>
        <v>&lt;no limit&gt;</v>
      </c>
      <c r="AF391" s="174">
        <f t="shared" si="35"/>
        <v>0</v>
      </c>
      <c r="AG391" s="85">
        <f t="shared" si="30"/>
        <v>0</v>
      </c>
      <c r="AH391" s="5"/>
      <c r="AI391" s="5"/>
      <c r="AJ391" s="5"/>
      <c r="AK391" s="5"/>
      <c r="AL391" s="5"/>
      <c r="AM391" s="5"/>
      <c r="AN391" s="5"/>
      <c r="AO391" s="5"/>
      <c r="AP391" s="5"/>
      <c r="AQ391" s="5"/>
      <c r="AR391" s="5"/>
      <c r="AS391" s="5"/>
    </row>
    <row r="392" spans="1:45" s="2" customFormat="1" ht="15">
      <c r="A392" s="391"/>
      <c r="B392" s="392"/>
      <c r="C392" s="393"/>
      <c r="D392" s="393"/>
      <c r="E392" s="393"/>
      <c r="F392" s="393"/>
      <c r="G392" s="393"/>
      <c r="H392" s="394"/>
      <c r="I392" s="394"/>
      <c r="J392" s="394"/>
      <c r="K392" s="394"/>
      <c r="L392" s="394"/>
      <c r="M392" s="394"/>
      <c r="N392" s="313">
        <f>IF(IF(I392&lt;'Checklist Parameters'!$N$22,0,($I392-$L392))&lt;0,0,IF(I392&lt;'Checklist Parameters'!$N$22,0,($I392-$L392)))</f>
        <v>0</v>
      </c>
      <c r="O392" s="394"/>
      <c r="P392" s="395"/>
      <c r="Q392" s="316">
        <f t="shared" si="31"/>
        <v>0</v>
      </c>
      <c r="R392" s="87">
        <f t="shared" si="32"/>
        <v>0</v>
      </c>
      <c r="S392" s="87">
        <f>IF('Checklist Parameters'!$N$60&lt;0.2,0.2,'Checklist Parameters'!$N$60)</f>
        <v>0.7</v>
      </c>
      <c r="T392" s="88">
        <f>IF($O392="",IF('Checklist District ID'!$C$43="Y",MAX($R392:$S392)*$I392,SUM($R392:$S392)*$I392),IF(O392&gt;0,Q392*S392))</f>
        <v>0</v>
      </c>
      <c r="U392" s="88">
        <f>IF(Q392&gt;0,((I392-T392)*'Formula Matrix'!$E$41),0)</f>
        <v>0</v>
      </c>
      <c r="V392" s="88">
        <f t="shared" si="33"/>
        <v>0</v>
      </c>
      <c r="W392" s="88">
        <f>IF(V392&gt;0,(V392*'Checklist Parameters'!$N$35),0)</f>
        <v>0</v>
      </c>
      <c r="X392" s="85">
        <f t="shared" si="34"/>
        <v>0</v>
      </c>
      <c r="Y392" s="85">
        <f>IF('Checklist Parameters'!$N$102&lt;&gt;"",(I392/43560)*'Checklist Parameters'!$N$102,"N/A")</f>
        <v>0</v>
      </c>
      <c r="Z392" s="85" t="str">
        <f>IF('Checklist Parameters'!$N$58&lt;&gt;"",((I392*'Checklist Parameters'!$N$58)*'Checklist Parameters'!$N$35)/1000,"N/A")</f>
        <v>N/A</v>
      </c>
      <c r="AA392" s="85">
        <f>IF('Checklist Parameters'!$N$101&lt;&gt;"",IFERROR(I392/'Checklist Parameters'!$N$101,0),"N/A")</f>
        <v>0</v>
      </c>
      <c r="AB392" s="85" t="str">
        <f>IF('Checklist Parameters'!$N$43&lt;&gt;"",(I392*'Checklist Parameters'!$N$43)/1000,"N/A")</f>
        <v>N/A</v>
      </c>
      <c r="AC392" s="85">
        <f>IF('Checklist Parameters'!$N$16="",$X392,IF(AND('Checklist Parameters'!$N$16&lt;$X392,'Checklist Parameters'!$N$16&gt;=3),'Checklist Parameters'!$N$16,IF(AND('Checklist Parameters'!$N$16&lt;$X392,'Checklist Parameters'!$N$16&lt;3),0,$X392)))</f>
        <v>0</v>
      </c>
      <c r="AD392" s="85" t="str">
        <f>IF(AND(I392&lt;'Checklist Parameters'!$N$22,$I392&lt;&gt;0),"Y","")</f>
        <v/>
      </c>
      <c r="AE392" s="85" t="str">
        <f>IF($AD392="Y",0,IF('Checklist Parameters'!$N$25="","&lt;no limit&gt;",ROUNDDOWN((($I392-'Checklist Parameters'!$N$24)/'Checklist Parameters'!$N$25)+1,0)))</f>
        <v>&lt;no limit&gt;</v>
      </c>
      <c r="AF392" s="174">
        <f t="shared" si="35"/>
        <v>0</v>
      </c>
      <c r="AG392" s="85">
        <f t="shared" si="30"/>
        <v>0</v>
      </c>
      <c r="AH392" s="5"/>
      <c r="AI392" s="5"/>
      <c r="AJ392" s="5"/>
      <c r="AK392" s="5"/>
      <c r="AL392" s="5"/>
      <c r="AM392" s="5"/>
      <c r="AN392" s="5"/>
      <c r="AO392" s="5"/>
      <c r="AP392" s="5"/>
      <c r="AQ392" s="5"/>
      <c r="AR392" s="5"/>
      <c r="AS392" s="5"/>
    </row>
    <row r="393" spans="1:45" s="2" customFormat="1" ht="15">
      <c r="A393" s="391"/>
      <c r="B393" s="392"/>
      <c r="C393" s="393"/>
      <c r="D393" s="393"/>
      <c r="E393" s="393"/>
      <c r="F393" s="393"/>
      <c r="G393" s="393"/>
      <c r="H393" s="394"/>
      <c r="I393" s="394"/>
      <c r="J393" s="394"/>
      <c r="K393" s="394"/>
      <c r="L393" s="394"/>
      <c r="M393" s="394"/>
      <c r="N393" s="313">
        <f>IF(IF(I393&lt;'Checklist Parameters'!$N$22,0,($I393-$L393))&lt;0,0,IF(I393&lt;'Checklist Parameters'!$N$22,0,($I393-$L393)))</f>
        <v>0</v>
      </c>
      <c r="O393" s="394"/>
      <c r="P393" s="395"/>
      <c r="Q393" s="316">
        <f t="shared" si="31"/>
        <v>0</v>
      </c>
      <c r="R393" s="87">
        <f t="shared" si="32"/>
        <v>0</v>
      </c>
      <c r="S393" s="87">
        <f>IF('Checklist Parameters'!$N$60&lt;0.2,0.2,'Checklist Parameters'!$N$60)</f>
        <v>0.7</v>
      </c>
      <c r="T393" s="88">
        <f>IF($O393="",IF('Checklist District ID'!$C$43="Y",MAX($R393:$S393)*$I393,SUM($R393:$S393)*$I393),IF(O393&gt;0,Q393*S393))</f>
        <v>0</v>
      </c>
      <c r="U393" s="88">
        <f>IF(Q393&gt;0,((I393-T393)*'Formula Matrix'!$E$41),0)</f>
        <v>0</v>
      </c>
      <c r="V393" s="88">
        <f t="shared" si="33"/>
        <v>0</v>
      </c>
      <c r="W393" s="88">
        <f>IF(V393&gt;0,(V393*'Checklist Parameters'!$N$35),0)</f>
        <v>0</v>
      </c>
      <c r="X393" s="85">
        <f t="shared" si="34"/>
        <v>0</v>
      </c>
      <c r="Y393" s="85">
        <f>IF('Checklist Parameters'!$N$102&lt;&gt;"",(I393/43560)*'Checklist Parameters'!$N$102,"N/A")</f>
        <v>0</v>
      </c>
      <c r="Z393" s="85" t="str">
        <f>IF('Checklist Parameters'!$N$58&lt;&gt;"",((I393*'Checklist Parameters'!$N$58)*'Checklist Parameters'!$N$35)/1000,"N/A")</f>
        <v>N/A</v>
      </c>
      <c r="AA393" s="85">
        <f>IF('Checklist Parameters'!$N$101&lt;&gt;"",IFERROR(I393/'Checklist Parameters'!$N$101,0),"N/A")</f>
        <v>0</v>
      </c>
      <c r="AB393" s="85" t="str">
        <f>IF('Checklist Parameters'!$N$43&lt;&gt;"",(I393*'Checklist Parameters'!$N$43)/1000,"N/A")</f>
        <v>N/A</v>
      </c>
      <c r="AC393" s="85">
        <f>IF('Checklist Parameters'!$N$16="",$X393,IF(AND('Checklist Parameters'!$N$16&lt;$X393,'Checklist Parameters'!$N$16&gt;=3),'Checklist Parameters'!$N$16,IF(AND('Checklist Parameters'!$N$16&lt;$X393,'Checklist Parameters'!$N$16&lt;3),0,$X393)))</f>
        <v>0</v>
      </c>
      <c r="AD393" s="85" t="str">
        <f>IF(AND(I393&lt;'Checklist Parameters'!$N$22,$I393&lt;&gt;0),"Y","")</f>
        <v/>
      </c>
      <c r="AE393" s="85" t="str">
        <f>IF($AD393="Y",0,IF('Checklist Parameters'!$N$25="","&lt;no limit&gt;",ROUNDDOWN((($I393-'Checklist Parameters'!$N$24)/'Checklist Parameters'!$N$25)+1,0)))</f>
        <v>&lt;no limit&gt;</v>
      </c>
      <c r="AF393" s="174">
        <f t="shared" si="35"/>
        <v>0</v>
      </c>
      <c r="AG393" s="85">
        <f t="shared" si="30"/>
        <v>0</v>
      </c>
      <c r="AH393" s="5"/>
      <c r="AI393" s="5"/>
      <c r="AJ393" s="5"/>
      <c r="AK393" s="5"/>
      <c r="AL393" s="5"/>
      <c r="AM393" s="5"/>
      <c r="AN393" s="5"/>
      <c r="AO393" s="5"/>
      <c r="AP393" s="5"/>
      <c r="AQ393" s="5"/>
      <c r="AR393" s="5"/>
      <c r="AS393" s="5"/>
    </row>
    <row r="394" spans="1:45" s="2" customFormat="1" ht="15">
      <c r="A394" s="391"/>
      <c r="B394" s="392"/>
      <c r="C394" s="393"/>
      <c r="D394" s="393"/>
      <c r="E394" s="393"/>
      <c r="F394" s="393"/>
      <c r="G394" s="393"/>
      <c r="H394" s="394"/>
      <c r="I394" s="394"/>
      <c r="J394" s="394"/>
      <c r="K394" s="394"/>
      <c r="L394" s="394"/>
      <c r="M394" s="394"/>
      <c r="N394" s="313">
        <f>IF(IF(I394&lt;'Checklist Parameters'!$N$22,0,($I394-$L394))&lt;0,0,IF(I394&lt;'Checklist Parameters'!$N$22,0,($I394-$L394)))</f>
        <v>0</v>
      </c>
      <c r="O394" s="394"/>
      <c r="P394" s="395"/>
      <c r="Q394" s="316">
        <f t="shared" si="31"/>
        <v>0</v>
      </c>
      <c r="R394" s="87">
        <f t="shared" si="32"/>
        <v>0</v>
      </c>
      <c r="S394" s="87">
        <f>IF('Checklist Parameters'!$N$60&lt;0.2,0.2,'Checklist Parameters'!$N$60)</f>
        <v>0.7</v>
      </c>
      <c r="T394" s="88">
        <f>IF($O394="",IF('Checklist District ID'!$C$43="Y",MAX($R394:$S394)*$I394,SUM($R394:$S394)*$I394),IF(O394&gt;0,Q394*S394))</f>
        <v>0</v>
      </c>
      <c r="U394" s="88">
        <f>IF(Q394&gt;0,((I394-T394)*'Formula Matrix'!$E$41),0)</f>
        <v>0</v>
      </c>
      <c r="V394" s="88">
        <f t="shared" si="33"/>
        <v>0</v>
      </c>
      <c r="W394" s="88">
        <f>IF(V394&gt;0,(V394*'Checklist Parameters'!$N$35),0)</f>
        <v>0</v>
      </c>
      <c r="X394" s="85">
        <f t="shared" si="34"/>
        <v>0</v>
      </c>
      <c r="Y394" s="85">
        <f>IF('Checklist Parameters'!$N$102&lt;&gt;"",(I394/43560)*'Checklist Parameters'!$N$102,"N/A")</f>
        <v>0</v>
      </c>
      <c r="Z394" s="85" t="str">
        <f>IF('Checklist Parameters'!$N$58&lt;&gt;"",((I394*'Checklist Parameters'!$N$58)*'Checklist Parameters'!$N$35)/1000,"N/A")</f>
        <v>N/A</v>
      </c>
      <c r="AA394" s="85">
        <f>IF('Checklist Parameters'!$N$101&lt;&gt;"",IFERROR(I394/'Checklist Parameters'!$N$101,0),"N/A")</f>
        <v>0</v>
      </c>
      <c r="AB394" s="85" t="str">
        <f>IF('Checklist Parameters'!$N$43&lt;&gt;"",(I394*'Checklist Parameters'!$N$43)/1000,"N/A")</f>
        <v>N/A</v>
      </c>
      <c r="AC394" s="85">
        <f>IF('Checklist Parameters'!$N$16="",$X394,IF(AND('Checklist Parameters'!$N$16&lt;$X394,'Checklist Parameters'!$N$16&gt;=3),'Checklist Parameters'!$N$16,IF(AND('Checklist Parameters'!$N$16&lt;$X394,'Checklist Parameters'!$N$16&lt;3),0,$X394)))</f>
        <v>0</v>
      </c>
      <c r="AD394" s="85" t="str">
        <f>IF(AND(I394&lt;'Checklist Parameters'!$N$22,$I394&lt;&gt;0),"Y","")</f>
        <v/>
      </c>
      <c r="AE394" s="85" t="str">
        <f>IF($AD394="Y",0,IF('Checklist Parameters'!$N$25="","&lt;no limit&gt;",ROUNDDOWN((($I394-'Checklist Parameters'!$N$24)/'Checklist Parameters'!$N$25)+1,0)))</f>
        <v>&lt;no limit&gt;</v>
      </c>
      <c r="AF394" s="174">
        <f t="shared" si="35"/>
        <v>0</v>
      </c>
      <c r="AG394" s="85">
        <f t="shared" si="30"/>
        <v>0</v>
      </c>
      <c r="AH394" s="5"/>
      <c r="AI394" s="5"/>
      <c r="AJ394" s="5"/>
      <c r="AK394" s="5"/>
      <c r="AL394" s="5"/>
      <c r="AM394" s="5"/>
      <c r="AN394" s="5"/>
      <c r="AO394" s="5"/>
      <c r="AP394" s="5"/>
      <c r="AQ394" s="5"/>
      <c r="AR394" s="5"/>
      <c r="AS394" s="5"/>
    </row>
    <row r="395" spans="1:45" s="2" customFormat="1" ht="15">
      <c r="A395" s="391"/>
      <c r="B395" s="392"/>
      <c r="C395" s="393"/>
      <c r="D395" s="393"/>
      <c r="E395" s="393"/>
      <c r="F395" s="393"/>
      <c r="G395" s="393"/>
      <c r="H395" s="394"/>
      <c r="I395" s="394"/>
      <c r="J395" s="394"/>
      <c r="K395" s="394"/>
      <c r="L395" s="394"/>
      <c r="M395" s="394"/>
      <c r="N395" s="313">
        <f>IF(IF(I395&lt;'Checklist Parameters'!$N$22,0,($I395-$L395))&lt;0,0,IF(I395&lt;'Checklist Parameters'!$N$22,0,($I395-$L395)))</f>
        <v>0</v>
      </c>
      <c r="O395" s="394"/>
      <c r="P395" s="395"/>
      <c r="Q395" s="316">
        <f t="shared" si="31"/>
        <v>0</v>
      </c>
      <c r="R395" s="87">
        <f t="shared" si="32"/>
        <v>0</v>
      </c>
      <c r="S395" s="87">
        <f>IF('Checklist Parameters'!$N$60&lt;0.2,0.2,'Checklist Parameters'!$N$60)</f>
        <v>0.7</v>
      </c>
      <c r="T395" s="88">
        <f>IF($O395="",IF('Checklist District ID'!$C$43="Y",MAX($R395:$S395)*$I395,SUM($R395:$S395)*$I395),IF(O395&gt;0,Q395*S395))</f>
        <v>0</v>
      </c>
      <c r="U395" s="88">
        <f>IF(Q395&gt;0,((I395-T395)*'Formula Matrix'!$E$41),0)</f>
        <v>0</v>
      </c>
      <c r="V395" s="88">
        <f t="shared" si="33"/>
        <v>0</v>
      </c>
      <c r="W395" s="88">
        <f>IF(V395&gt;0,(V395*'Checklist Parameters'!$N$35),0)</f>
        <v>0</v>
      </c>
      <c r="X395" s="85">
        <f t="shared" si="34"/>
        <v>0</v>
      </c>
      <c r="Y395" s="85">
        <f>IF('Checklist Parameters'!$N$102&lt;&gt;"",(I395/43560)*'Checklist Parameters'!$N$102,"N/A")</f>
        <v>0</v>
      </c>
      <c r="Z395" s="85" t="str">
        <f>IF('Checklist Parameters'!$N$58&lt;&gt;"",((I395*'Checklist Parameters'!$N$58)*'Checklist Parameters'!$N$35)/1000,"N/A")</f>
        <v>N/A</v>
      </c>
      <c r="AA395" s="85">
        <f>IF('Checklist Parameters'!$N$101&lt;&gt;"",IFERROR(I395/'Checklist Parameters'!$N$101,0),"N/A")</f>
        <v>0</v>
      </c>
      <c r="AB395" s="85" t="str">
        <f>IF('Checklist Parameters'!$N$43&lt;&gt;"",(I395*'Checklist Parameters'!$N$43)/1000,"N/A")</f>
        <v>N/A</v>
      </c>
      <c r="AC395" s="85">
        <f>IF('Checklist Parameters'!$N$16="",$X395,IF(AND('Checklist Parameters'!$N$16&lt;$X395,'Checklist Parameters'!$N$16&gt;=3),'Checklist Parameters'!$N$16,IF(AND('Checklist Parameters'!$N$16&lt;$X395,'Checklist Parameters'!$N$16&lt;3),0,$X395)))</f>
        <v>0</v>
      </c>
      <c r="AD395" s="85" t="str">
        <f>IF(AND(I395&lt;'Checklist Parameters'!$N$22,$I395&lt;&gt;0),"Y","")</f>
        <v/>
      </c>
      <c r="AE395" s="85" t="str">
        <f>IF($AD395="Y",0,IF('Checklist Parameters'!$N$25="","&lt;no limit&gt;",ROUNDDOWN((($I395-'Checklist Parameters'!$N$24)/'Checklist Parameters'!$N$25)+1,0)))</f>
        <v>&lt;no limit&gt;</v>
      </c>
      <c r="AF395" s="174">
        <f t="shared" si="35"/>
        <v>0</v>
      </c>
      <c r="AG395" s="85">
        <f t="shared" si="30"/>
        <v>0</v>
      </c>
      <c r="AH395" s="5"/>
      <c r="AI395" s="5"/>
      <c r="AJ395" s="5"/>
      <c r="AK395" s="5"/>
      <c r="AL395" s="5"/>
      <c r="AM395" s="5"/>
      <c r="AN395" s="5"/>
      <c r="AO395" s="5"/>
      <c r="AP395" s="5"/>
      <c r="AQ395" s="5"/>
      <c r="AR395" s="5"/>
      <c r="AS395" s="5"/>
    </row>
    <row r="396" spans="1:45" s="2" customFormat="1" ht="15">
      <c r="A396" s="391"/>
      <c r="B396" s="392"/>
      <c r="C396" s="393"/>
      <c r="D396" s="393"/>
      <c r="E396" s="393"/>
      <c r="F396" s="393"/>
      <c r="G396" s="393"/>
      <c r="H396" s="394"/>
      <c r="I396" s="394"/>
      <c r="J396" s="394"/>
      <c r="K396" s="394"/>
      <c r="L396" s="394"/>
      <c r="M396" s="394"/>
      <c r="N396" s="313">
        <f>IF(IF(I396&lt;'Checklist Parameters'!$N$22,0,($I396-$L396))&lt;0,0,IF(I396&lt;'Checklist Parameters'!$N$22,0,($I396-$L396)))</f>
        <v>0</v>
      </c>
      <c r="O396" s="394"/>
      <c r="P396" s="395"/>
      <c r="Q396" s="316">
        <f t="shared" si="31"/>
        <v>0</v>
      </c>
      <c r="R396" s="87">
        <f t="shared" si="32"/>
        <v>0</v>
      </c>
      <c r="S396" s="87">
        <f>IF('Checklist Parameters'!$N$60&lt;0.2,0.2,'Checklist Parameters'!$N$60)</f>
        <v>0.7</v>
      </c>
      <c r="T396" s="88">
        <f>IF($O396="",IF('Checklist District ID'!$C$43="Y",MAX($R396:$S396)*$I396,SUM($R396:$S396)*$I396),IF(O396&gt;0,Q396*S396))</f>
        <v>0</v>
      </c>
      <c r="U396" s="88">
        <f>IF(Q396&gt;0,((I396-T396)*'Formula Matrix'!$E$41),0)</f>
        <v>0</v>
      </c>
      <c r="V396" s="88">
        <f t="shared" si="33"/>
        <v>0</v>
      </c>
      <c r="W396" s="88">
        <f>IF(V396&gt;0,(V396*'Checklist Parameters'!$N$35),0)</f>
        <v>0</v>
      </c>
      <c r="X396" s="85">
        <f t="shared" si="34"/>
        <v>0</v>
      </c>
      <c r="Y396" s="85">
        <f>IF('Checklist Parameters'!$N$102&lt;&gt;"",(I396/43560)*'Checklist Parameters'!$N$102,"N/A")</f>
        <v>0</v>
      </c>
      <c r="Z396" s="85" t="str">
        <f>IF('Checklist Parameters'!$N$58&lt;&gt;"",((I396*'Checklist Parameters'!$N$58)*'Checklist Parameters'!$N$35)/1000,"N/A")</f>
        <v>N/A</v>
      </c>
      <c r="AA396" s="85">
        <f>IF('Checklist Parameters'!$N$101&lt;&gt;"",IFERROR(I396/'Checklist Parameters'!$N$101,0),"N/A")</f>
        <v>0</v>
      </c>
      <c r="AB396" s="85" t="str">
        <f>IF('Checklist Parameters'!$N$43&lt;&gt;"",(I396*'Checklist Parameters'!$N$43)/1000,"N/A")</f>
        <v>N/A</v>
      </c>
      <c r="AC396" s="85">
        <f>IF('Checklist Parameters'!$N$16="",$X396,IF(AND('Checklist Parameters'!$N$16&lt;$X396,'Checklist Parameters'!$N$16&gt;=3),'Checklist Parameters'!$N$16,IF(AND('Checklist Parameters'!$N$16&lt;$X396,'Checklist Parameters'!$N$16&lt;3),0,$X396)))</f>
        <v>0</v>
      </c>
      <c r="AD396" s="85" t="str">
        <f>IF(AND(I396&lt;'Checklist Parameters'!$N$22,$I396&lt;&gt;0),"Y","")</f>
        <v/>
      </c>
      <c r="AE396" s="85" t="str">
        <f>IF($AD396="Y",0,IF('Checklist Parameters'!$N$25="","&lt;no limit&gt;",ROUNDDOWN((($I396-'Checklist Parameters'!$N$24)/'Checklist Parameters'!$N$25)+1,0)))</f>
        <v>&lt;no limit&gt;</v>
      </c>
      <c r="AF396" s="174">
        <f t="shared" si="35"/>
        <v>0</v>
      </c>
      <c r="AG396" s="85">
        <f t="shared" si="30"/>
        <v>0</v>
      </c>
      <c r="AH396" s="5"/>
      <c r="AI396" s="5"/>
      <c r="AJ396" s="5"/>
      <c r="AK396" s="5"/>
      <c r="AL396" s="5"/>
      <c r="AM396" s="5"/>
      <c r="AN396" s="5"/>
      <c r="AO396" s="5"/>
      <c r="AP396" s="5"/>
      <c r="AQ396" s="5"/>
      <c r="AR396" s="5"/>
      <c r="AS396" s="5"/>
    </row>
    <row r="397" spans="1:45" s="2" customFormat="1" ht="15">
      <c r="A397" s="391"/>
      <c r="B397" s="392"/>
      <c r="C397" s="393"/>
      <c r="D397" s="393"/>
      <c r="E397" s="393"/>
      <c r="F397" s="393"/>
      <c r="G397" s="393"/>
      <c r="H397" s="394"/>
      <c r="I397" s="394"/>
      <c r="J397" s="394"/>
      <c r="K397" s="394"/>
      <c r="L397" s="394"/>
      <c r="M397" s="394"/>
      <c r="N397" s="313">
        <f>IF(IF(I397&lt;'Checklist Parameters'!$N$22,0,($I397-$L397))&lt;0,0,IF(I397&lt;'Checklist Parameters'!$N$22,0,($I397-$L397)))</f>
        <v>0</v>
      </c>
      <c r="O397" s="394"/>
      <c r="P397" s="395"/>
      <c r="Q397" s="316">
        <f t="shared" si="31"/>
        <v>0</v>
      </c>
      <c r="R397" s="87">
        <f t="shared" si="32"/>
        <v>0</v>
      </c>
      <c r="S397" s="87">
        <f>IF('Checklist Parameters'!$N$60&lt;0.2,0.2,'Checklist Parameters'!$N$60)</f>
        <v>0.7</v>
      </c>
      <c r="T397" s="88">
        <f>IF($O397="",IF('Checklist District ID'!$C$43="Y",MAX($R397:$S397)*$I397,SUM($R397:$S397)*$I397),IF(O397&gt;0,Q397*S397))</f>
        <v>0</v>
      </c>
      <c r="U397" s="88">
        <f>IF(Q397&gt;0,((I397-T397)*'Formula Matrix'!$E$41),0)</f>
        <v>0</v>
      </c>
      <c r="V397" s="88">
        <f t="shared" si="33"/>
        <v>0</v>
      </c>
      <c r="W397" s="88">
        <f>IF(V397&gt;0,(V397*'Checklist Parameters'!$N$35),0)</f>
        <v>0</v>
      </c>
      <c r="X397" s="85">
        <f t="shared" si="34"/>
        <v>0</v>
      </c>
      <c r="Y397" s="85">
        <f>IF('Checklist Parameters'!$N$102&lt;&gt;"",(I397/43560)*'Checklist Parameters'!$N$102,"N/A")</f>
        <v>0</v>
      </c>
      <c r="Z397" s="85" t="str">
        <f>IF('Checklist Parameters'!$N$58&lt;&gt;"",((I397*'Checklist Parameters'!$N$58)*'Checklist Parameters'!$N$35)/1000,"N/A")</f>
        <v>N/A</v>
      </c>
      <c r="AA397" s="85">
        <f>IF('Checklist Parameters'!$N$101&lt;&gt;"",IFERROR(I397/'Checklist Parameters'!$N$101,0),"N/A")</f>
        <v>0</v>
      </c>
      <c r="AB397" s="85" t="str">
        <f>IF('Checklist Parameters'!$N$43&lt;&gt;"",(I397*'Checklist Parameters'!$N$43)/1000,"N/A")</f>
        <v>N/A</v>
      </c>
      <c r="AC397" s="85">
        <f>IF('Checklist Parameters'!$N$16="",$X397,IF(AND('Checklist Parameters'!$N$16&lt;$X397,'Checklist Parameters'!$N$16&gt;=3),'Checklist Parameters'!$N$16,IF(AND('Checklist Parameters'!$N$16&lt;$X397,'Checklist Parameters'!$N$16&lt;3),0,$X397)))</f>
        <v>0</v>
      </c>
      <c r="AD397" s="85" t="str">
        <f>IF(AND(I397&lt;'Checklist Parameters'!$N$22,$I397&lt;&gt;0),"Y","")</f>
        <v/>
      </c>
      <c r="AE397" s="85" t="str">
        <f>IF($AD397="Y",0,IF('Checklist Parameters'!$N$25="","&lt;no limit&gt;",ROUNDDOWN((($I397-'Checklist Parameters'!$N$24)/'Checklist Parameters'!$N$25)+1,0)))</f>
        <v>&lt;no limit&gt;</v>
      </c>
      <c r="AF397" s="174">
        <f t="shared" si="35"/>
        <v>0</v>
      </c>
      <c r="AG397" s="85">
        <f t="shared" si="30"/>
        <v>0</v>
      </c>
      <c r="AH397" s="5"/>
      <c r="AI397" s="5"/>
      <c r="AJ397" s="5"/>
      <c r="AK397" s="5"/>
      <c r="AL397" s="5"/>
      <c r="AM397" s="5"/>
      <c r="AN397" s="5"/>
      <c r="AO397" s="5"/>
      <c r="AP397" s="5"/>
      <c r="AQ397" s="5"/>
      <c r="AR397" s="5"/>
      <c r="AS397" s="5"/>
    </row>
    <row r="398" spans="1:45" s="2" customFormat="1" ht="15">
      <c r="A398" s="391"/>
      <c r="B398" s="392"/>
      <c r="C398" s="393"/>
      <c r="D398" s="393"/>
      <c r="E398" s="393"/>
      <c r="F398" s="393"/>
      <c r="G398" s="393"/>
      <c r="H398" s="394"/>
      <c r="I398" s="394"/>
      <c r="J398" s="394"/>
      <c r="K398" s="394"/>
      <c r="L398" s="394"/>
      <c r="M398" s="394"/>
      <c r="N398" s="313">
        <f>IF(IF(I398&lt;'Checklist Parameters'!$N$22,0,($I398-$L398))&lt;0,0,IF(I398&lt;'Checklist Parameters'!$N$22,0,($I398-$L398)))</f>
        <v>0</v>
      </c>
      <c r="O398" s="394"/>
      <c r="P398" s="395"/>
      <c r="Q398" s="316">
        <f t="shared" si="31"/>
        <v>0</v>
      </c>
      <c r="R398" s="87">
        <f t="shared" si="32"/>
        <v>0</v>
      </c>
      <c r="S398" s="87">
        <f>IF('Checklist Parameters'!$N$60&lt;0.2,0.2,'Checklist Parameters'!$N$60)</f>
        <v>0.7</v>
      </c>
      <c r="T398" s="88">
        <f>IF($O398="",IF('Checklist District ID'!$C$43="Y",MAX($R398:$S398)*$I398,SUM($R398:$S398)*$I398),IF(O398&gt;0,Q398*S398))</f>
        <v>0</v>
      </c>
      <c r="U398" s="88">
        <f>IF(Q398&gt;0,((I398-T398)*'Formula Matrix'!$E$41),0)</f>
        <v>0</v>
      </c>
      <c r="V398" s="88">
        <f t="shared" si="33"/>
        <v>0</v>
      </c>
      <c r="W398" s="88">
        <f>IF(V398&gt;0,(V398*'Checklist Parameters'!$N$35),0)</f>
        <v>0</v>
      </c>
      <c r="X398" s="85">
        <f t="shared" si="34"/>
        <v>0</v>
      </c>
      <c r="Y398" s="85">
        <f>IF('Checklist Parameters'!$N$102&lt;&gt;"",(I398/43560)*'Checklist Parameters'!$N$102,"N/A")</f>
        <v>0</v>
      </c>
      <c r="Z398" s="85" t="str">
        <f>IF('Checklist Parameters'!$N$58&lt;&gt;"",((I398*'Checklist Parameters'!$N$58)*'Checklist Parameters'!$N$35)/1000,"N/A")</f>
        <v>N/A</v>
      </c>
      <c r="AA398" s="85">
        <f>IF('Checklist Parameters'!$N$101&lt;&gt;"",IFERROR(I398/'Checklist Parameters'!$N$101,0),"N/A")</f>
        <v>0</v>
      </c>
      <c r="AB398" s="85" t="str">
        <f>IF('Checklist Parameters'!$N$43&lt;&gt;"",(I398*'Checklist Parameters'!$N$43)/1000,"N/A")</f>
        <v>N/A</v>
      </c>
      <c r="AC398" s="85">
        <f>IF('Checklist Parameters'!$N$16="",$X398,IF(AND('Checklist Parameters'!$N$16&lt;$X398,'Checklist Parameters'!$N$16&gt;=3),'Checklist Parameters'!$N$16,IF(AND('Checklist Parameters'!$N$16&lt;$X398,'Checklist Parameters'!$N$16&lt;3),0,$X398)))</f>
        <v>0</v>
      </c>
      <c r="AD398" s="85" t="str">
        <f>IF(AND(I398&lt;'Checklist Parameters'!$N$22,$I398&lt;&gt;0),"Y","")</f>
        <v/>
      </c>
      <c r="AE398" s="85" t="str">
        <f>IF($AD398="Y",0,IF('Checklist Parameters'!$N$25="","&lt;no limit&gt;",ROUNDDOWN((($I398-'Checklist Parameters'!$N$24)/'Checklist Parameters'!$N$25)+1,0)))</f>
        <v>&lt;no limit&gt;</v>
      </c>
      <c r="AF398" s="174">
        <f t="shared" si="35"/>
        <v>0</v>
      </c>
      <c r="AG398" s="85">
        <f t="shared" si="30"/>
        <v>0</v>
      </c>
      <c r="AH398" s="5"/>
      <c r="AI398" s="5"/>
      <c r="AJ398" s="5"/>
      <c r="AK398" s="5"/>
      <c r="AL398" s="5"/>
      <c r="AM398" s="5"/>
      <c r="AN398" s="5"/>
      <c r="AO398" s="5"/>
      <c r="AP398" s="5"/>
      <c r="AQ398" s="5"/>
      <c r="AR398" s="5"/>
      <c r="AS398" s="5"/>
    </row>
    <row r="399" spans="1:45" s="2" customFormat="1" ht="15">
      <c r="A399" s="391"/>
      <c r="B399" s="392"/>
      <c r="C399" s="393"/>
      <c r="D399" s="393"/>
      <c r="E399" s="393"/>
      <c r="F399" s="393"/>
      <c r="G399" s="393"/>
      <c r="H399" s="394"/>
      <c r="I399" s="394"/>
      <c r="J399" s="394"/>
      <c r="K399" s="394"/>
      <c r="L399" s="394"/>
      <c r="M399" s="394"/>
      <c r="N399" s="313">
        <f>IF(IF(I399&lt;'Checklist Parameters'!$N$22,0,($I399-$L399))&lt;0,0,IF(I399&lt;'Checklist Parameters'!$N$22,0,($I399-$L399)))</f>
        <v>0</v>
      </c>
      <c r="O399" s="394"/>
      <c r="P399" s="395"/>
      <c r="Q399" s="316">
        <f t="shared" si="31"/>
        <v>0</v>
      </c>
      <c r="R399" s="87">
        <f t="shared" si="32"/>
        <v>0</v>
      </c>
      <c r="S399" s="87">
        <f>IF('Checklist Parameters'!$N$60&lt;0.2,0.2,'Checklist Parameters'!$N$60)</f>
        <v>0.7</v>
      </c>
      <c r="T399" s="88">
        <f>IF($O399="",IF('Checklist District ID'!$C$43="Y",MAX($R399:$S399)*$I399,SUM($R399:$S399)*$I399),IF(O399&gt;0,Q399*S399))</f>
        <v>0</v>
      </c>
      <c r="U399" s="88">
        <f>IF(Q399&gt;0,((I399-T399)*'Formula Matrix'!$E$41),0)</f>
        <v>0</v>
      </c>
      <c r="V399" s="88">
        <f t="shared" si="33"/>
        <v>0</v>
      </c>
      <c r="W399" s="88">
        <f>IF(V399&gt;0,(V399*'Checklist Parameters'!$N$35),0)</f>
        <v>0</v>
      </c>
      <c r="X399" s="85">
        <f t="shared" si="34"/>
        <v>0</v>
      </c>
      <c r="Y399" s="85">
        <f>IF('Checklist Parameters'!$N$102&lt;&gt;"",(I399/43560)*'Checklist Parameters'!$N$102,"N/A")</f>
        <v>0</v>
      </c>
      <c r="Z399" s="85" t="str">
        <f>IF('Checklist Parameters'!$N$58&lt;&gt;"",((I399*'Checklist Parameters'!$N$58)*'Checklist Parameters'!$N$35)/1000,"N/A")</f>
        <v>N/A</v>
      </c>
      <c r="AA399" s="85">
        <f>IF('Checklist Parameters'!$N$101&lt;&gt;"",IFERROR(I399/'Checklist Parameters'!$N$101,0),"N/A")</f>
        <v>0</v>
      </c>
      <c r="AB399" s="85" t="str">
        <f>IF('Checklist Parameters'!$N$43&lt;&gt;"",(I399*'Checklist Parameters'!$N$43)/1000,"N/A")</f>
        <v>N/A</v>
      </c>
      <c r="AC399" s="85">
        <f>IF('Checklist Parameters'!$N$16="",$X399,IF(AND('Checklist Parameters'!$N$16&lt;$X399,'Checklist Parameters'!$N$16&gt;=3),'Checklist Parameters'!$N$16,IF(AND('Checklist Parameters'!$N$16&lt;$X399,'Checklist Parameters'!$N$16&lt;3),0,$X399)))</f>
        <v>0</v>
      </c>
      <c r="AD399" s="85" t="str">
        <f>IF(AND(I399&lt;'Checklist Parameters'!$N$22,$I399&lt;&gt;0),"Y","")</f>
        <v/>
      </c>
      <c r="AE399" s="85" t="str">
        <f>IF($AD399="Y",0,IF('Checklist Parameters'!$N$25="","&lt;no limit&gt;",ROUNDDOWN((($I399-'Checklist Parameters'!$N$24)/'Checklist Parameters'!$N$25)+1,0)))</f>
        <v>&lt;no limit&gt;</v>
      </c>
      <c r="AF399" s="174">
        <f t="shared" si="35"/>
        <v>0</v>
      </c>
      <c r="AG399" s="85">
        <f t="shared" si="30"/>
        <v>0</v>
      </c>
      <c r="AH399" s="5"/>
      <c r="AI399" s="5"/>
      <c r="AJ399" s="5"/>
      <c r="AK399" s="5"/>
      <c r="AL399" s="5"/>
      <c r="AM399" s="5"/>
      <c r="AN399" s="5"/>
      <c r="AO399" s="5"/>
      <c r="AP399" s="5"/>
      <c r="AQ399" s="5"/>
      <c r="AR399" s="5"/>
      <c r="AS399" s="5"/>
    </row>
    <row r="400" spans="1:45" s="2" customFormat="1" ht="15">
      <c r="A400" s="391"/>
      <c r="B400" s="392"/>
      <c r="C400" s="393"/>
      <c r="D400" s="393"/>
      <c r="E400" s="393"/>
      <c r="F400" s="393"/>
      <c r="G400" s="393"/>
      <c r="H400" s="394"/>
      <c r="I400" s="394"/>
      <c r="J400" s="394"/>
      <c r="K400" s="394"/>
      <c r="L400" s="394"/>
      <c r="M400" s="394"/>
      <c r="N400" s="313">
        <f>IF(IF(I400&lt;'Checklist Parameters'!$N$22,0,($I400-$L400))&lt;0,0,IF(I400&lt;'Checklist Parameters'!$N$22,0,($I400-$L400)))</f>
        <v>0</v>
      </c>
      <c r="O400" s="394"/>
      <c r="P400" s="395"/>
      <c r="Q400" s="316">
        <f t="shared" si="31"/>
        <v>0</v>
      </c>
      <c r="R400" s="87">
        <f t="shared" si="32"/>
        <v>0</v>
      </c>
      <c r="S400" s="87">
        <f>IF('Checklist Parameters'!$N$60&lt;0.2,0.2,'Checklist Parameters'!$N$60)</f>
        <v>0.7</v>
      </c>
      <c r="T400" s="88">
        <f>IF($O400="",IF('Checklist District ID'!$C$43="Y",MAX($R400:$S400)*$I400,SUM($R400:$S400)*$I400),IF(O400&gt;0,Q400*S400))</f>
        <v>0</v>
      </c>
      <c r="U400" s="88">
        <f>IF(Q400&gt;0,((I400-T400)*'Formula Matrix'!$E$41),0)</f>
        <v>0</v>
      </c>
      <c r="V400" s="88">
        <f t="shared" si="33"/>
        <v>0</v>
      </c>
      <c r="W400" s="88">
        <f>IF(V400&gt;0,(V400*'Checklist Parameters'!$N$35),0)</f>
        <v>0</v>
      </c>
      <c r="X400" s="85">
        <f t="shared" si="34"/>
        <v>0</v>
      </c>
      <c r="Y400" s="85">
        <f>IF('Checklist Parameters'!$N$102&lt;&gt;"",(I400/43560)*'Checklist Parameters'!$N$102,"N/A")</f>
        <v>0</v>
      </c>
      <c r="Z400" s="85" t="str">
        <f>IF('Checklist Parameters'!$N$58&lt;&gt;"",((I400*'Checklist Parameters'!$N$58)*'Checklist Parameters'!$N$35)/1000,"N/A")</f>
        <v>N/A</v>
      </c>
      <c r="AA400" s="85">
        <f>IF('Checklist Parameters'!$N$101&lt;&gt;"",IFERROR(I400/'Checklist Parameters'!$N$101,0),"N/A")</f>
        <v>0</v>
      </c>
      <c r="AB400" s="85" t="str">
        <f>IF('Checklist Parameters'!$N$43&lt;&gt;"",(I400*'Checklist Parameters'!$N$43)/1000,"N/A")</f>
        <v>N/A</v>
      </c>
      <c r="AC400" s="85">
        <f>IF('Checklist Parameters'!$N$16="",$X400,IF(AND('Checklist Parameters'!$N$16&lt;$X400,'Checklist Parameters'!$N$16&gt;=3),'Checklist Parameters'!$N$16,IF(AND('Checklist Parameters'!$N$16&lt;$X400,'Checklist Parameters'!$N$16&lt;3),0,$X400)))</f>
        <v>0</v>
      </c>
      <c r="AD400" s="85" t="str">
        <f>IF(AND(I400&lt;'Checklist Parameters'!$N$22,$I400&lt;&gt;0),"Y","")</f>
        <v/>
      </c>
      <c r="AE400" s="85" t="str">
        <f>IF($AD400="Y",0,IF('Checklist Parameters'!$N$25="","&lt;no limit&gt;",ROUNDDOWN((($I400-'Checklist Parameters'!$N$24)/'Checklist Parameters'!$N$25)+1,0)))</f>
        <v>&lt;no limit&gt;</v>
      </c>
      <c r="AF400" s="174">
        <f t="shared" si="35"/>
        <v>0</v>
      </c>
      <c r="AG400" s="85">
        <f t="shared" si="30"/>
        <v>0</v>
      </c>
      <c r="AH400" s="5"/>
      <c r="AI400" s="5"/>
      <c r="AJ400" s="5"/>
      <c r="AK400" s="5"/>
      <c r="AL400" s="5"/>
      <c r="AM400" s="5"/>
      <c r="AN400" s="5"/>
      <c r="AO400" s="5"/>
      <c r="AP400" s="5"/>
      <c r="AQ400" s="5"/>
      <c r="AR400" s="5"/>
      <c r="AS400" s="5"/>
    </row>
    <row r="401" spans="1:45" s="2" customFormat="1" ht="15">
      <c r="A401" s="391"/>
      <c r="B401" s="392"/>
      <c r="C401" s="393"/>
      <c r="D401" s="393"/>
      <c r="E401" s="393"/>
      <c r="F401" s="393"/>
      <c r="G401" s="393"/>
      <c r="H401" s="394"/>
      <c r="I401" s="394"/>
      <c r="J401" s="394"/>
      <c r="K401" s="394"/>
      <c r="L401" s="394"/>
      <c r="M401" s="394"/>
      <c r="N401" s="313">
        <f>IF(IF(I401&lt;'Checklist Parameters'!$N$22,0,($I401-$L401))&lt;0,0,IF(I401&lt;'Checklist Parameters'!$N$22,0,($I401-$L401)))</f>
        <v>0</v>
      </c>
      <c r="O401" s="394"/>
      <c r="P401" s="395"/>
      <c r="Q401" s="316">
        <f t="shared" si="31"/>
        <v>0</v>
      </c>
      <c r="R401" s="87">
        <f t="shared" si="32"/>
        <v>0</v>
      </c>
      <c r="S401" s="87">
        <f>IF('Checklist Parameters'!$N$60&lt;0.2,0.2,'Checklist Parameters'!$N$60)</f>
        <v>0.7</v>
      </c>
      <c r="T401" s="88">
        <f>IF($O401="",IF('Checklist District ID'!$C$43="Y",MAX($R401:$S401)*$I401,SUM($R401:$S401)*$I401),IF(O401&gt;0,Q401*S401))</f>
        <v>0</v>
      </c>
      <c r="U401" s="88">
        <f>IF(Q401&gt;0,((I401-T401)*'Formula Matrix'!$E$41),0)</f>
        <v>0</v>
      </c>
      <c r="V401" s="88">
        <f t="shared" si="33"/>
        <v>0</v>
      </c>
      <c r="W401" s="88">
        <f>IF(V401&gt;0,(V401*'Checklist Parameters'!$N$35),0)</f>
        <v>0</v>
      </c>
      <c r="X401" s="85">
        <f t="shared" si="34"/>
        <v>0</v>
      </c>
      <c r="Y401" s="85">
        <f>IF('Checklist Parameters'!$N$102&lt;&gt;"",(I401/43560)*'Checklist Parameters'!$N$102,"N/A")</f>
        <v>0</v>
      </c>
      <c r="Z401" s="85" t="str">
        <f>IF('Checklist Parameters'!$N$58&lt;&gt;"",((I401*'Checklist Parameters'!$N$58)*'Checklist Parameters'!$N$35)/1000,"N/A")</f>
        <v>N/A</v>
      </c>
      <c r="AA401" s="85">
        <f>IF('Checklist Parameters'!$N$101&lt;&gt;"",IFERROR(I401/'Checklist Parameters'!$N$101,0),"N/A")</f>
        <v>0</v>
      </c>
      <c r="AB401" s="85" t="str">
        <f>IF('Checklist Parameters'!$N$43&lt;&gt;"",(I401*'Checklist Parameters'!$N$43)/1000,"N/A")</f>
        <v>N/A</v>
      </c>
      <c r="AC401" s="85">
        <f>IF('Checklist Parameters'!$N$16="",$X401,IF(AND('Checklist Parameters'!$N$16&lt;$X401,'Checklist Parameters'!$N$16&gt;=3),'Checklist Parameters'!$N$16,IF(AND('Checklist Parameters'!$N$16&lt;$X401,'Checklist Parameters'!$N$16&lt;3),0,$X401)))</f>
        <v>0</v>
      </c>
      <c r="AD401" s="85" t="str">
        <f>IF(AND(I401&lt;'Checklist Parameters'!$N$22,$I401&lt;&gt;0),"Y","")</f>
        <v/>
      </c>
      <c r="AE401" s="85" t="str">
        <f>IF($AD401="Y",0,IF('Checklist Parameters'!$N$25="","&lt;no limit&gt;",ROUNDDOWN((($I401-'Checklist Parameters'!$N$24)/'Checklist Parameters'!$N$25)+1,0)))</f>
        <v>&lt;no limit&gt;</v>
      </c>
      <c r="AF401" s="174">
        <f t="shared" si="35"/>
        <v>0</v>
      </c>
      <c r="AG401" s="85">
        <f t="shared" si="30"/>
        <v>0</v>
      </c>
      <c r="AH401" s="5"/>
      <c r="AI401" s="5"/>
      <c r="AJ401" s="5"/>
      <c r="AK401" s="5"/>
      <c r="AL401" s="5"/>
      <c r="AM401" s="5"/>
      <c r="AN401" s="5"/>
      <c r="AO401" s="5"/>
      <c r="AP401" s="5"/>
      <c r="AQ401" s="5"/>
      <c r="AR401" s="5"/>
      <c r="AS401" s="5"/>
    </row>
    <row r="402" spans="1:45" s="2" customFormat="1" ht="15">
      <c r="A402" s="391"/>
      <c r="B402" s="392"/>
      <c r="C402" s="393"/>
      <c r="D402" s="393"/>
      <c r="E402" s="393"/>
      <c r="F402" s="393"/>
      <c r="G402" s="393"/>
      <c r="H402" s="394"/>
      <c r="I402" s="394"/>
      <c r="J402" s="394"/>
      <c r="K402" s="394"/>
      <c r="L402" s="394"/>
      <c r="M402" s="394"/>
      <c r="N402" s="313">
        <f>IF(IF(I402&lt;'Checklist Parameters'!$N$22,0,($I402-$L402))&lt;0,0,IF(I402&lt;'Checklist Parameters'!$N$22,0,($I402-$L402)))</f>
        <v>0</v>
      </c>
      <c r="O402" s="394"/>
      <c r="P402" s="395"/>
      <c r="Q402" s="316">
        <f t="shared" si="31"/>
        <v>0</v>
      </c>
      <c r="R402" s="87">
        <f t="shared" si="32"/>
        <v>0</v>
      </c>
      <c r="S402" s="87">
        <f>IF('Checklist Parameters'!$N$60&lt;0.2,0.2,'Checklist Parameters'!$N$60)</f>
        <v>0.7</v>
      </c>
      <c r="T402" s="88">
        <f>IF($O402="",IF('Checklist District ID'!$C$43="Y",MAX($R402:$S402)*$I402,SUM($R402:$S402)*$I402),IF(O402&gt;0,Q402*S402))</f>
        <v>0</v>
      </c>
      <c r="U402" s="88">
        <f>IF(Q402&gt;0,((I402-T402)*'Formula Matrix'!$E$41),0)</f>
        <v>0</v>
      </c>
      <c r="V402" s="88">
        <f t="shared" si="33"/>
        <v>0</v>
      </c>
      <c r="W402" s="88">
        <f>IF(V402&gt;0,(V402*'Checklist Parameters'!$N$35),0)</f>
        <v>0</v>
      </c>
      <c r="X402" s="85">
        <f t="shared" si="34"/>
        <v>0</v>
      </c>
      <c r="Y402" s="85">
        <f>IF('Checklist Parameters'!$N$102&lt;&gt;"",(I402/43560)*'Checklist Parameters'!$N$102,"N/A")</f>
        <v>0</v>
      </c>
      <c r="Z402" s="85" t="str">
        <f>IF('Checklist Parameters'!$N$58&lt;&gt;"",((I402*'Checklist Parameters'!$N$58)*'Checklist Parameters'!$N$35)/1000,"N/A")</f>
        <v>N/A</v>
      </c>
      <c r="AA402" s="85">
        <f>IF('Checklist Parameters'!$N$101&lt;&gt;"",IFERROR(I402/'Checklist Parameters'!$N$101,0),"N/A")</f>
        <v>0</v>
      </c>
      <c r="AB402" s="85" t="str">
        <f>IF('Checklist Parameters'!$N$43&lt;&gt;"",(I402*'Checklist Parameters'!$N$43)/1000,"N/A")</f>
        <v>N/A</v>
      </c>
      <c r="AC402" s="85">
        <f>IF('Checklist Parameters'!$N$16="",$X402,IF(AND('Checklist Parameters'!$N$16&lt;$X402,'Checklist Parameters'!$N$16&gt;=3),'Checklist Parameters'!$N$16,IF(AND('Checklist Parameters'!$N$16&lt;$X402,'Checklist Parameters'!$N$16&lt;3),0,$X402)))</f>
        <v>0</v>
      </c>
      <c r="AD402" s="85" t="str">
        <f>IF(AND(I402&lt;'Checklist Parameters'!$N$22,$I402&lt;&gt;0),"Y","")</f>
        <v/>
      </c>
      <c r="AE402" s="85" t="str">
        <f>IF($AD402="Y",0,IF('Checklist Parameters'!$N$25="","&lt;no limit&gt;",ROUNDDOWN((($I402-'Checklist Parameters'!$N$24)/'Checklist Parameters'!$N$25)+1,0)))</f>
        <v>&lt;no limit&gt;</v>
      </c>
      <c r="AF402" s="174">
        <f t="shared" si="35"/>
        <v>0</v>
      </c>
      <c r="AG402" s="85">
        <f t="shared" si="30"/>
        <v>0</v>
      </c>
      <c r="AH402" s="5"/>
      <c r="AI402" s="5"/>
      <c r="AJ402" s="5"/>
      <c r="AK402" s="5"/>
      <c r="AL402" s="5"/>
      <c r="AM402" s="5"/>
      <c r="AN402" s="5"/>
      <c r="AO402" s="5"/>
      <c r="AP402" s="5"/>
      <c r="AQ402" s="5"/>
      <c r="AR402" s="5"/>
      <c r="AS402" s="5"/>
    </row>
    <row r="403" spans="1:45" s="2" customFormat="1" ht="15">
      <c r="A403" s="391"/>
      <c r="B403" s="392"/>
      <c r="C403" s="393"/>
      <c r="D403" s="393"/>
      <c r="E403" s="393"/>
      <c r="F403" s="393"/>
      <c r="G403" s="393"/>
      <c r="H403" s="394"/>
      <c r="I403" s="394"/>
      <c r="J403" s="394"/>
      <c r="K403" s="394"/>
      <c r="L403" s="394"/>
      <c r="M403" s="394"/>
      <c r="N403" s="313">
        <f>IF(IF(I403&lt;'Checklist Parameters'!$N$22,0,($I403-$L403))&lt;0,0,IF(I403&lt;'Checklist Parameters'!$N$22,0,($I403-$L403)))</f>
        <v>0</v>
      </c>
      <c r="O403" s="394"/>
      <c r="P403" s="395"/>
      <c r="Q403" s="316">
        <f t="shared" si="31"/>
        <v>0</v>
      </c>
      <c r="R403" s="87">
        <f t="shared" si="32"/>
        <v>0</v>
      </c>
      <c r="S403" s="87">
        <f>IF('Checklist Parameters'!$N$60&lt;0.2,0.2,'Checklist Parameters'!$N$60)</f>
        <v>0.7</v>
      </c>
      <c r="T403" s="88">
        <f>IF($O403="",IF('Checklist District ID'!$C$43="Y",MAX($R403:$S403)*$I403,SUM($R403:$S403)*$I403),IF(O403&gt;0,Q403*S403))</f>
        <v>0</v>
      </c>
      <c r="U403" s="88">
        <f>IF(Q403&gt;0,((I403-T403)*'Formula Matrix'!$E$41),0)</f>
        <v>0</v>
      </c>
      <c r="V403" s="88">
        <f t="shared" si="33"/>
        <v>0</v>
      </c>
      <c r="W403" s="88">
        <f>IF(V403&gt;0,(V403*'Checklist Parameters'!$N$35),0)</f>
        <v>0</v>
      </c>
      <c r="X403" s="85">
        <f t="shared" si="34"/>
        <v>0</v>
      </c>
      <c r="Y403" s="85">
        <f>IF('Checklist Parameters'!$N$102&lt;&gt;"",(I403/43560)*'Checklist Parameters'!$N$102,"N/A")</f>
        <v>0</v>
      </c>
      <c r="Z403" s="85" t="str">
        <f>IF('Checklist Parameters'!$N$58&lt;&gt;"",((I403*'Checklist Parameters'!$N$58)*'Checklist Parameters'!$N$35)/1000,"N/A")</f>
        <v>N/A</v>
      </c>
      <c r="AA403" s="85">
        <f>IF('Checklist Parameters'!$N$101&lt;&gt;"",IFERROR(I403/'Checklist Parameters'!$N$101,0),"N/A")</f>
        <v>0</v>
      </c>
      <c r="AB403" s="85" t="str">
        <f>IF('Checklist Parameters'!$N$43&lt;&gt;"",(I403*'Checklist Parameters'!$N$43)/1000,"N/A")</f>
        <v>N/A</v>
      </c>
      <c r="AC403" s="85">
        <f>IF('Checklist Parameters'!$N$16="",$X403,IF(AND('Checklist Parameters'!$N$16&lt;$X403,'Checklist Parameters'!$N$16&gt;=3),'Checklist Parameters'!$N$16,IF(AND('Checklist Parameters'!$N$16&lt;$X403,'Checklist Parameters'!$N$16&lt;3),0,$X403)))</f>
        <v>0</v>
      </c>
      <c r="AD403" s="85" t="str">
        <f>IF(AND(I403&lt;'Checklist Parameters'!$N$22,$I403&lt;&gt;0),"Y","")</f>
        <v/>
      </c>
      <c r="AE403" s="85" t="str">
        <f>IF($AD403="Y",0,IF('Checklist Parameters'!$N$25="","&lt;no limit&gt;",ROUNDDOWN((($I403-'Checklist Parameters'!$N$24)/'Checklist Parameters'!$N$25)+1,0)))</f>
        <v>&lt;no limit&gt;</v>
      </c>
      <c r="AF403" s="174">
        <f t="shared" si="35"/>
        <v>0</v>
      </c>
      <c r="AG403" s="85">
        <f t="shared" si="30"/>
        <v>0</v>
      </c>
      <c r="AH403" s="5"/>
      <c r="AI403" s="5"/>
      <c r="AJ403" s="5"/>
      <c r="AK403" s="5"/>
      <c r="AL403" s="5"/>
      <c r="AM403" s="5"/>
      <c r="AN403" s="5"/>
      <c r="AO403" s="5"/>
      <c r="AP403" s="5"/>
      <c r="AQ403" s="5"/>
      <c r="AR403" s="5"/>
      <c r="AS403" s="5"/>
    </row>
    <row r="404" spans="1:45" s="2" customFormat="1" ht="15">
      <c r="A404" s="391"/>
      <c r="B404" s="392"/>
      <c r="C404" s="393"/>
      <c r="D404" s="393"/>
      <c r="E404" s="393"/>
      <c r="F404" s="393"/>
      <c r="G404" s="393"/>
      <c r="H404" s="394"/>
      <c r="I404" s="394"/>
      <c r="J404" s="394"/>
      <c r="K404" s="394"/>
      <c r="L404" s="394"/>
      <c r="M404" s="394"/>
      <c r="N404" s="313">
        <f>IF(IF(I404&lt;'Checklist Parameters'!$N$22,0,($I404-$L404))&lt;0,0,IF(I404&lt;'Checklist Parameters'!$N$22,0,($I404-$L404)))</f>
        <v>0</v>
      </c>
      <c r="O404" s="394"/>
      <c r="P404" s="395"/>
      <c r="Q404" s="316">
        <f t="shared" si="31"/>
        <v>0</v>
      </c>
      <c r="R404" s="87">
        <f t="shared" si="32"/>
        <v>0</v>
      </c>
      <c r="S404" s="87">
        <f>IF('Checklist Parameters'!$N$60&lt;0.2,0.2,'Checklist Parameters'!$N$60)</f>
        <v>0.7</v>
      </c>
      <c r="T404" s="88">
        <f>IF($O404="",IF('Checklist District ID'!$C$43="Y",MAX($R404:$S404)*$I404,SUM($R404:$S404)*$I404),IF(O404&gt;0,Q404*S404))</f>
        <v>0</v>
      </c>
      <c r="U404" s="88">
        <f>IF(Q404&gt;0,((I404-T404)*'Formula Matrix'!$E$41),0)</f>
        <v>0</v>
      </c>
      <c r="V404" s="88">
        <f t="shared" si="33"/>
        <v>0</v>
      </c>
      <c r="W404" s="88">
        <f>IF(V404&gt;0,(V404*'Checklist Parameters'!$N$35),0)</f>
        <v>0</v>
      </c>
      <c r="X404" s="85">
        <f t="shared" si="34"/>
        <v>0</v>
      </c>
      <c r="Y404" s="85">
        <f>IF('Checklist Parameters'!$N$102&lt;&gt;"",(I404/43560)*'Checklist Parameters'!$N$102,"N/A")</f>
        <v>0</v>
      </c>
      <c r="Z404" s="85" t="str">
        <f>IF('Checklist Parameters'!$N$58&lt;&gt;"",((I404*'Checklist Parameters'!$N$58)*'Checklist Parameters'!$N$35)/1000,"N/A")</f>
        <v>N/A</v>
      </c>
      <c r="AA404" s="85">
        <f>IF('Checklist Parameters'!$N$101&lt;&gt;"",IFERROR(I404/'Checklist Parameters'!$N$101,0),"N/A")</f>
        <v>0</v>
      </c>
      <c r="AB404" s="85" t="str">
        <f>IF('Checklist Parameters'!$N$43&lt;&gt;"",(I404*'Checklist Parameters'!$N$43)/1000,"N/A")</f>
        <v>N/A</v>
      </c>
      <c r="AC404" s="85">
        <f>IF('Checklist Parameters'!$N$16="",$X404,IF(AND('Checklist Parameters'!$N$16&lt;$X404,'Checklist Parameters'!$N$16&gt;=3),'Checklist Parameters'!$N$16,IF(AND('Checklist Parameters'!$N$16&lt;$X404,'Checklist Parameters'!$N$16&lt;3),0,$X404)))</f>
        <v>0</v>
      </c>
      <c r="AD404" s="85" t="str">
        <f>IF(AND(I404&lt;'Checklist Parameters'!$N$22,$I404&lt;&gt;0),"Y","")</f>
        <v/>
      </c>
      <c r="AE404" s="85" t="str">
        <f>IF($AD404="Y",0,IF('Checklist Parameters'!$N$25="","&lt;no limit&gt;",ROUNDDOWN((($I404-'Checklist Parameters'!$N$24)/'Checklist Parameters'!$N$25)+1,0)))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ht="15">
      <c r="A405" s="391"/>
      <c r="B405" s="392"/>
      <c r="C405" s="393"/>
      <c r="D405" s="393"/>
      <c r="E405" s="393"/>
      <c r="F405" s="393"/>
      <c r="G405" s="393"/>
      <c r="H405" s="394"/>
      <c r="I405" s="394"/>
      <c r="J405" s="394"/>
      <c r="K405" s="394"/>
      <c r="L405" s="394"/>
      <c r="M405" s="394"/>
      <c r="N405" s="313">
        <f>IF(IF(I405&lt;'Checklist Parameters'!$N$22,0,($I405-$L405))&lt;0,0,IF(I405&lt;'Checklist Parameters'!$N$22,0,($I405-$L405)))</f>
        <v>0</v>
      </c>
      <c r="O405" s="394"/>
      <c r="P405" s="395"/>
      <c r="Q405" s="316">
        <f t="shared" ref="Q405:Q468" si="37">IF(O405&lt;&gt;"",O405,N405)</f>
        <v>0</v>
      </c>
      <c r="R405" s="87">
        <f t="shared" ref="R405:R468" si="38">IFERROR(L405/I405,0)</f>
        <v>0</v>
      </c>
      <c r="S405" s="87">
        <f>IF('Checklist Parameters'!$N$60&lt;0.2,0.2,'Checklist Parameters'!$N$60)</f>
        <v>0.7</v>
      </c>
      <c r="T405" s="88">
        <f>IF($O405="",IF('Checklist District ID'!$C$43="Y",MAX($R405:$S405)*$I405,SUM($R405:$S405)*$I405),IF(O405&gt;0,Q405*S405))</f>
        <v>0</v>
      </c>
      <c r="U405" s="88">
        <f>IF(Q405&gt;0,((I405-T405)*'Formula Matrix'!$E$41),0)</f>
        <v>0</v>
      </c>
      <c r="V405" s="88">
        <f t="shared" ref="V405:V468" si="39">IF(Q405=0,0,(I405-T405-U405))</f>
        <v>0</v>
      </c>
      <c r="W405" s="88">
        <f>IF(V405&gt;0,(V405*'Checklist Parameters'!$N$35),0)</f>
        <v>0</v>
      </c>
      <c r="X405" s="85">
        <f t="shared" ref="X405:X468" si="40">IF($W405/1000&gt;3,(ROUNDDOWN($W405/1000,0)),IF(AND($W405/1000&gt;2.5,$W405/1000&lt;=3),3,0))</f>
        <v>0</v>
      </c>
      <c r="Y405" s="85">
        <f>IF('Checklist Parameters'!$N$102&lt;&gt;"",(I405/43560)*'Checklist Parameters'!$N$102,"N/A")</f>
        <v>0</v>
      </c>
      <c r="Z405" s="85" t="str">
        <f>IF('Checklist Parameters'!$N$58&lt;&gt;"",((I405*'Checklist Parameters'!$N$58)*'Checklist Parameters'!$N$35)/1000,"N/A")</f>
        <v>N/A</v>
      </c>
      <c r="AA405" s="85">
        <f>IF('Checklist Parameters'!$N$101&lt;&gt;"",IFERROR(I405/'Checklist Parameters'!$N$101,0),"N/A")</f>
        <v>0</v>
      </c>
      <c r="AB405" s="85" t="str">
        <f>IF('Checklist Parameters'!$N$43&lt;&gt;"",(I405*'Checklist Parameters'!$N$43)/1000,"N/A")</f>
        <v>N/A</v>
      </c>
      <c r="AC405" s="85">
        <f>IF('Checklist Parameters'!$N$16="",$X405,IF(AND('Checklist Parameters'!$N$16&lt;$X405,'Checklist Parameters'!$N$16&gt;=3),'Checklist Parameters'!$N$16,IF(AND('Checklist Parameters'!$N$16&lt;$X405,'Checklist Parameters'!$N$16&lt;3),0,$X405)))</f>
        <v>0</v>
      </c>
      <c r="AD405" s="85" t="str">
        <f>IF(AND(I405&lt;'Checklist Parameters'!$N$22,$I405&lt;&gt;0),"Y","")</f>
        <v/>
      </c>
      <c r="AE405" s="85" t="str">
        <f>IF($AD405="Y",0,IF('Checklist Parameters'!$N$25="","&lt;no limit&gt;",ROUNDDOWN((($I405-'Checklist Parameters'!$N$24)/'Checklist Parameters'!$N$25)+1,0)))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ht="15">
      <c r="A406" s="391"/>
      <c r="B406" s="392"/>
      <c r="C406" s="393"/>
      <c r="D406" s="393"/>
      <c r="E406" s="393"/>
      <c r="F406" s="393"/>
      <c r="G406" s="393"/>
      <c r="H406" s="394"/>
      <c r="I406" s="394"/>
      <c r="J406" s="394"/>
      <c r="K406" s="394"/>
      <c r="L406" s="394"/>
      <c r="M406" s="394"/>
      <c r="N406" s="313">
        <f>IF(IF(I406&lt;'Checklist Parameters'!$N$22,0,($I406-$L406))&lt;0,0,IF(I406&lt;'Checklist Parameters'!$N$22,0,($I406-$L406)))</f>
        <v>0</v>
      </c>
      <c r="O406" s="394"/>
      <c r="P406" s="395"/>
      <c r="Q406" s="316">
        <f t="shared" si="37"/>
        <v>0</v>
      </c>
      <c r="R406" s="87">
        <f t="shared" si="38"/>
        <v>0</v>
      </c>
      <c r="S406" s="87">
        <f>IF('Checklist Parameters'!$N$60&lt;0.2,0.2,'Checklist Parameters'!$N$60)</f>
        <v>0.7</v>
      </c>
      <c r="T406" s="88">
        <f>IF($O406="",IF('Checklist District ID'!$C$43="Y",MAX($R406:$S406)*$I406,SUM($R406:$S406)*$I406),IF(O406&gt;0,Q406*S406))</f>
        <v>0</v>
      </c>
      <c r="U406" s="88">
        <f>IF(Q406&gt;0,((I406-T406)*'Formula Matrix'!$E$41),0)</f>
        <v>0</v>
      </c>
      <c r="V406" s="88">
        <f t="shared" si="39"/>
        <v>0</v>
      </c>
      <c r="W406" s="88">
        <f>IF(V406&gt;0,(V406*'Checklist Parameters'!$N$35),0)</f>
        <v>0</v>
      </c>
      <c r="X406" s="85">
        <f t="shared" si="40"/>
        <v>0</v>
      </c>
      <c r="Y406" s="85">
        <f>IF('Checklist Parameters'!$N$102&lt;&gt;"",(I406/43560)*'Checklist Parameters'!$N$102,"N/A")</f>
        <v>0</v>
      </c>
      <c r="Z406" s="85" t="str">
        <f>IF('Checklist Parameters'!$N$58&lt;&gt;"",((I406*'Checklist Parameters'!$N$58)*'Checklist Parameters'!$N$35)/1000,"N/A")</f>
        <v>N/A</v>
      </c>
      <c r="AA406" s="85">
        <f>IF('Checklist Parameters'!$N$101&lt;&gt;"",IFERROR(I406/'Checklist Parameters'!$N$101,0),"N/A")</f>
        <v>0</v>
      </c>
      <c r="AB406" s="85" t="str">
        <f>IF('Checklist Parameters'!$N$43&lt;&gt;"",(I406*'Checklist Parameters'!$N$43)/1000,"N/A")</f>
        <v>N/A</v>
      </c>
      <c r="AC406" s="85">
        <f>IF('Checklist Parameters'!$N$16="",$X406,IF(AND('Checklist Parameters'!$N$16&lt;$X406,'Checklist Parameters'!$N$16&gt;=3),'Checklist Parameters'!$N$16,IF(AND('Checklist Parameters'!$N$16&lt;$X406,'Checklist Parameters'!$N$16&lt;3),0,$X406)))</f>
        <v>0</v>
      </c>
      <c r="AD406" s="85" t="str">
        <f>IF(AND(I406&lt;'Checklist Parameters'!$N$22,$I406&lt;&gt;0),"Y","")</f>
        <v/>
      </c>
      <c r="AE406" s="85" t="str">
        <f>IF($AD406="Y",0,IF('Checklist Parameters'!$N$25="","&lt;no limit&gt;",ROUNDDOWN((($I406-'Checklist Parameters'!$N$24)/'Checklist Parameters'!$N$25)+1,0)))</f>
        <v>&lt;no limit&gt;</v>
      </c>
      <c r="AF406" s="174">
        <f t="shared" si="41"/>
        <v>0</v>
      </c>
      <c r="AG406" s="85">
        <f t="shared" si="36"/>
        <v>0</v>
      </c>
      <c r="AH406" s="5"/>
      <c r="AI406" s="5"/>
      <c r="AJ406" s="5"/>
      <c r="AK406" s="5"/>
      <c r="AL406" s="5"/>
      <c r="AM406" s="5"/>
      <c r="AN406" s="5"/>
      <c r="AO406" s="5"/>
      <c r="AP406" s="5"/>
      <c r="AQ406" s="5"/>
      <c r="AR406" s="5"/>
      <c r="AS406" s="5"/>
    </row>
    <row r="407" spans="1:45" s="2" customFormat="1" ht="15">
      <c r="A407" s="391"/>
      <c r="B407" s="392"/>
      <c r="C407" s="393"/>
      <c r="D407" s="393"/>
      <c r="E407" s="393"/>
      <c r="F407" s="393"/>
      <c r="G407" s="393"/>
      <c r="H407" s="394"/>
      <c r="I407" s="394"/>
      <c r="J407" s="394"/>
      <c r="K407" s="394"/>
      <c r="L407" s="394"/>
      <c r="M407" s="394"/>
      <c r="N407" s="313">
        <f>IF(IF(I407&lt;'Checklist Parameters'!$N$22,0,($I407-$L407))&lt;0,0,IF(I407&lt;'Checklist Parameters'!$N$22,0,($I407-$L407)))</f>
        <v>0</v>
      </c>
      <c r="O407" s="394"/>
      <c r="P407" s="395"/>
      <c r="Q407" s="316">
        <f t="shared" si="37"/>
        <v>0</v>
      </c>
      <c r="R407" s="87">
        <f t="shared" si="38"/>
        <v>0</v>
      </c>
      <c r="S407" s="87">
        <f>IF('Checklist Parameters'!$N$60&lt;0.2,0.2,'Checklist Parameters'!$N$60)</f>
        <v>0.7</v>
      </c>
      <c r="T407" s="88">
        <f>IF($O407="",IF('Checklist District ID'!$C$43="Y",MAX($R407:$S407)*$I407,SUM($R407:$S407)*$I407),IF(O407&gt;0,Q407*S407))</f>
        <v>0</v>
      </c>
      <c r="U407" s="88">
        <f>IF(Q407&gt;0,((I407-T407)*'Formula Matrix'!$E$41),0)</f>
        <v>0</v>
      </c>
      <c r="V407" s="88">
        <f t="shared" si="39"/>
        <v>0</v>
      </c>
      <c r="W407" s="88">
        <f>IF(V407&gt;0,(V407*'Checklist Parameters'!$N$35),0)</f>
        <v>0</v>
      </c>
      <c r="X407" s="85">
        <f t="shared" si="40"/>
        <v>0</v>
      </c>
      <c r="Y407" s="85">
        <f>IF('Checklist Parameters'!$N$102&lt;&gt;"",(I407/43560)*'Checklist Parameters'!$N$102,"N/A")</f>
        <v>0</v>
      </c>
      <c r="Z407" s="85" t="str">
        <f>IF('Checklist Parameters'!$N$58&lt;&gt;"",((I407*'Checklist Parameters'!$N$58)*'Checklist Parameters'!$N$35)/1000,"N/A")</f>
        <v>N/A</v>
      </c>
      <c r="AA407" s="85">
        <f>IF('Checklist Parameters'!$N$101&lt;&gt;"",IFERROR(I407/'Checklist Parameters'!$N$101,0),"N/A")</f>
        <v>0</v>
      </c>
      <c r="AB407" s="85" t="str">
        <f>IF('Checklist Parameters'!$N$43&lt;&gt;"",(I407*'Checklist Parameters'!$N$43)/1000,"N/A")</f>
        <v>N/A</v>
      </c>
      <c r="AC407" s="85">
        <f>IF('Checklist Parameters'!$N$16="",$X407,IF(AND('Checklist Parameters'!$N$16&lt;$X407,'Checklist Parameters'!$N$16&gt;=3),'Checklist Parameters'!$N$16,IF(AND('Checklist Parameters'!$N$16&lt;$X407,'Checklist Parameters'!$N$16&lt;3),0,$X407)))</f>
        <v>0</v>
      </c>
      <c r="AD407" s="85" t="str">
        <f>IF(AND(I407&lt;'Checklist Parameters'!$N$22,$I407&lt;&gt;0),"Y","")</f>
        <v/>
      </c>
      <c r="AE407" s="85" t="str">
        <f>IF($AD407="Y",0,IF('Checklist Parameters'!$N$25="","&lt;no limit&gt;",ROUNDDOWN((($I407-'Checklist Parameters'!$N$24)/'Checklist Parameters'!$N$25)+1,0)))</f>
        <v>&lt;no limit&gt;</v>
      </c>
      <c r="AF407" s="174">
        <f t="shared" si="41"/>
        <v>0</v>
      </c>
      <c r="AG407" s="85">
        <f t="shared" si="36"/>
        <v>0</v>
      </c>
      <c r="AH407" s="5"/>
      <c r="AI407" s="5"/>
      <c r="AJ407" s="5"/>
      <c r="AK407" s="5"/>
      <c r="AL407" s="5"/>
      <c r="AM407" s="5"/>
      <c r="AN407" s="5"/>
      <c r="AO407" s="5"/>
      <c r="AP407" s="5"/>
      <c r="AQ407" s="5"/>
      <c r="AR407" s="5"/>
      <c r="AS407" s="5"/>
    </row>
    <row r="408" spans="1:45" s="2" customFormat="1" ht="15">
      <c r="A408" s="391"/>
      <c r="B408" s="392"/>
      <c r="C408" s="393"/>
      <c r="D408" s="393"/>
      <c r="E408" s="393"/>
      <c r="F408" s="393"/>
      <c r="G408" s="393"/>
      <c r="H408" s="394"/>
      <c r="I408" s="394"/>
      <c r="J408" s="394"/>
      <c r="K408" s="394"/>
      <c r="L408" s="394"/>
      <c r="M408" s="394"/>
      <c r="N408" s="313">
        <f>IF(IF(I408&lt;'Checklist Parameters'!$N$22,0,($I408-$L408))&lt;0,0,IF(I408&lt;'Checklist Parameters'!$N$22,0,($I408-$L408)))</f>
        <v>0</v>
      </c>
      <c r="O408" s="394"/>
      <c r="P408" s="395"/>
      <c r="Q408" s="316">
        <f t="shared" si="37"/>
        <v>0</v>
      </c>
      <c r="R408" s="87">
        <f t="shared" si="38"/>
        <v>0</v>
      </c>
      <c r="S408" s="87">
        <f>IF('Checklist Parameters'!$N$60&lt;0.2,0.2,'Checklist Parameters'!$N$60)</f>
        <v>0.7</v>
      </c>
      <c r="T408" s="88">
        <f>IF($O408="",IF('Checklist District ID'!$C$43="Y",MAX($R408:$S408)*$I408,SUM($R408:$S408)*$I408),IF(O408&gt;0,Q408*S408))</f>
        <v>0</v>
      </c>
      <c r="U408" s="88">
        <f>IF(Q408&gt;0,((I408-T408)*'Formula Matrix'!$E$41),0)</f>
        <v>0</v>
      </c>
      <c r="V408" s="88">
        <f t="shared" si="39"/>
        <v>0</v>
      </c>
      <c r="W408" s="88">
        <f>IF(V408&gt;0,(V408*'Checklist Parameters'!$N$35),0)</f>
        <v>0</v>
      </c>
      <c r="X408" s="85">
        <f t="shared" si="40"/>
        <v>0</v>
      </c>
      <c r="Y408" s="85">
        <f>IF('Checklist Parameters'!$N$102&lt;&gt;"",(I408/43560)*'Checklist Parameters'!$N$102,"N/A")</f>
        <v>0</v>
      </c>
      <c r="Z408" s="85" t="str">
        <f>IF('Checklist Parameters'!$N$58&lt;&gt;"",((I408*'Checklist Parameters'!$N$58)*'Checklist Parameters'!$N$35)/1000,"N/A")</f>
        <v>N/A</v>
      </c>
      <c r="AA408" s="85">
        <f>IF('Checklist Parameters'!$N$101&lt;&gt;"",IFERROR(I408/'Checklist Parameters'!$N$101,0),"N/A")</f>
        <v>0</v>
      </c>
      <c r="AB408" s="85" t="str">
        <f>IF('Checklist Parameters'!$N$43&lt;&gt;"",(I408*'Checklist Parameters'!$N$43)/1000,"N/A")</f>
        <v>N/A</v>
      </c>
      <c r="AC408" s="85">
        <f>IF('Checklist Parameters'!$N$16="",$X408,IF(AND('Checklist Parameters'!$N$16&lt;$X408,'Checklist Parameters'!$N$16&gt;=3),'Checklist Parameters'!$N$16,IF(AND('Checklist Parameters'!$N$16&lt;$X408,'Checklist Parameters'!$N$16&lt;3),0,$X408)))</f>
        <v>0</v>
      </c>
      <c r="AD408" s="85" t="str">
        <f>IF(AND(I408&lt;'Checklist Parameters'!$N$22,$I408&lt;&gt;0),"Y","")</f>
        <v/>
      </c>
      <c r="AE408" s="85" t="str">
        <f>IF($AD408="Y",0,IF('Checklist Parameters'!$N$25="","&lt;no limit&gt;",ROUNDDOWN((($I408-'Checklist Parameters'!$N$24)/'Checklist Parameters'!$N$25)+1,0)))</f>
        <v>&lt;no limit&gt;</v>
      </c>
      <c r="AF408" s="174">
        <f t="shared" si="41"/>
        <v>0</v>
      </c>
      <c r="AG408" s="85">
        <f t="shared" si="36"/>
        <v>0</v>
      </c>
      <c r="AH408" s="5"/>
      <c r="AI408" s="5"/>
      <c r="AJ408" s="5"/>
      <c r="AK408" s="5"/>
      <c r="AL408" s="5"/>
      <c r="AM408" s="5"/>
      <c r="AN408" s="5"/>
      <c r="AO408" s="5"/>
      <c r="AP408" s="5"/>
      <c r="AQ408" s="5"/>
      <c r="AR408" s="5"/>
      <c r="AS408" s="5"/>
    </row>
    <row r="409" spans="1:45" s="2" customFormat="1" ht="15">
      <c r="A409" s="391"/>
      <c r="B409" s="392"/>
      <c r="C409" s="393"/>
      <c r="D409" s="393"/>
      <c r="E409" s="393"/>
      <c r="F409" s="393"/>
      <c r="G409" s="393"/>
      <c r="H409" s="394"/>
      <c r="I409" s="394"/>
      <c r="J409" s="394"/>
      <c r="K409" s="394"/>
      <c r="L409" s="394"/>
      <c r="M409" s="394"/>
      <c r="N409" s="313">
        <f>IF(IF(I409&lt;'Checklist Parameters'!$N$22,0,($I409-$L409))&lt;0,0,IF(I409&lt;'Checklist Parameters'!$N$22,0,($I409-$L409)))</f>
        <v>0</v>
      </c>
      <c r="O409" s="394"/>
      <c r="P409" s="395"/>
      <c r="Q409" s="316">
        <f t="shared" si="37"/>
        <v>0</v>
      </c>
      <c r="R409" s="87">
        <f t="shared" si="38"/>
        <v>0</v>
      </c>
      <c r="S409" s="87">
        <f>IF('Checklist Parameters'!$N$60&lt;0.2,0.2,'Checklist Parameters'!$N$60)</f>
        <v>0.7</v>
      </c>
      <c r="T409" s="88">
        <f>IF($O409="",IF('Checklist District ID'!$C$43="Y",MAX($R409:$S409)*$I409,SUM($R409:$S409)*$I409),IF(O409&gt;0,Q409*S409))</f>
        <v>0</v>
      </c>
      <c r="U409" s="88">
        <f>IF(Q409&gt;0,((I409-T409)*'Formula Matrix'!$E$41),0)</f>
        <v>0</v>
      </c>
      <c r="V409" s="88">
        <f t="shared" si="39"/>
        <v>0</v>
      </c>
      <c r="W409" s="88">
        <f>IF(V409&gt;0,(V409*'Checklist Parameters'!$N$35),0)</f>
        <v>0</v>
      </c>
      <c r="X409" s="85">
        <f t="shared" si="40"/>
        <v>0</v>
      </c>
      <c r="Y409" s="85">
        <f>IF('Checklist Parameters'!$N$102&lt;&gt;"",(I409/43560)*'Checklist Parameters'!$N$102,"N/A")</f>
        <v>0</v>
      </c>
      <c r="Z409" s="85" t="str">
        <f>IF('Checklist Parameters'!$N$58&lt;&gt;"",((I409*'Checklist Parameters'!$N$58)*'Checklist Parameters'!$N$35)/1000,"N/A")</f>
        <v>N/A</v>
      </c>
      <c r="AA409" s="85">
        <f>IF('Checklist Parameters'!$N$101&lt;&gt;"",IFERROR(I409/'Checklist Parameters'!$N$101,0),"N/A")</f>
        <v>0</v>
      </c>
      <c r="AB409" s="85" t="str">
        <f>IF('Checklist Parameters'!$N$43&lt;&gt;"",(I409*'Checklist Parameters'!$N$43)/1000,"N/A")</f>
        <v>N/A</v>
      </c>
      <c r="AC409" s="85">
        <f>IF('Checklist Parameters'!$N$16="",$X409,IF(AND('Checklist Parameters'!$N$16&lt;$X409,'Checklist Parameters'!$N$16&gt;=3),'Checklist Parameters'!$N$16,IF(AND('Checklist Parameters'!$N$16&lt;$X409,'Checklist Parameters'!$N$16&lt;3),0,$X409)))</f>
        <v>0</v>
      </c>
      <c r="AD409" s="85" t="str">
        <f>IF(AND(I409&lt;'Checklist Parameters'!$N$22,$I409&lt;&gt;0),"Y","")</f>
        <v/>
      </c>
      <c r="AE409" s="85" t="str">
        <f>IF($AD409="Y",0,IF('Checklist Parameters'!$N$25="","&lt;no limit&gt;",ROUNDDOWN((($I409-'Checklist Parameters'!$N$24)/'Checklist Parameters'!$N$25)+1,0)))</f>
        <v>&lt;no limit&gt;</v>
      </c>
      <c r="AF409" s="174">
        <f t="shared" si="41"/>
        <v>0</v>
      </c>
      <c r="AG409" s="85">
        <f t="shared" si="36"/>
        <v>0</v>
      </c>
      <c r="AH409" s="5"/>
      <c r="AI409" s="5"/>
      <c r="AJ409" s="5"/>
      <c r="AK409" s="5"/>
      <c r="AL409" s="5"/>
      <c r="AM409" s="5"/>
      <c r="AN409" s="5"/>
      <c r="AO409" s="5"/>
      <c r="AP409" s="5"/>
      <c r="AQ409" s="5"/>
      <c r="AR409" s="5"/>
      <c r="AS409" s="5"/>
    </row>
    <row r="410" spans="1:45" s="2" customFormat="1" ht="15">
      <c r="A410" s="391"/>
      <c r="B410" s="392"/>
      <c r="C410" s="393"/>
      <c r="D410" s="393"/>
      <c r="E410" s="393"/>
      <c r="F410" s="393"/>
      <c r="G410" s="393"/>
      <c r="H410" s="394"/>
      <c r="I410" s="394"/>
      <c r="J410" s="394"/>
      <c r="K410" s="394"/>
      <c r="L410" s="394"/>
      <c r="M410" s="394"/>
      <c r="N410" s="313">
        <f>IF(IF(I410&lt;'Checklist Parameters'!$N$22,0,($I410-$L410))&lt;0,0,IF(I410&lt;'Checklist Parameters'!$N$22,0,($I410-$L410)))</f>
        <v>0</v>
      </c>
      <c r="O410" s="394"/>
      <c r="P410" s="395"/>
      <c r="Q410" s="316">
        <f t="shared" si="37"/>
        <v>0</v>
      </c>
      <c r="R410" s="87">
        <f t="shared" si="38"/>
        <v>0</v>
      </c>
      <c r="S410" s="87">
        <f>IF('Checklist Parameters'!$N$60&lt;0.2,0.2,'Checklist Parameters'!$N$60)</f>
        <v>0.7</v>
      </c>
      <c r="T410" s="88">
        <f>IF($O410="",IF('Checklist District ID'!$C$43="Y",MAX($R410:$S410)*$I410,SUM($R410:$S410)*$I410),IF(O410&gt;0,Q410*S410))</f>
        <v>0</v>
      </c>
      <c r="U410" s="88">
        <f>IF(Q410&gt;0,((I410-T410)*'Formula Matrix'!$E$41),0)</f>
        <v>0</v>
      </c>
      <c r="V410" s="88">
        <f t="shared" si="39"/>
        <v>0</v>
      </c>
      <c r="W410" s="88">
        <f>IF(V410&gt;0,(V410*'Checklist Parameters'!$N$35),0)</f>
        <v>0</v>
      </c>
      <c r="X410" s="85">
        <f t="shared" si="40"/>
        <v>0</v>
      </c>
      <c r="Y410" s="85">
        <f>IF('Checklist Parameters'!$N$102&lt;&gt;"",(I410/43560)*'Checklist Parameters'!$N$102,"N/A")</f>
        <v>0</v>
      </c>
      <c r="Z410" s="85" t="str">
        <f>IF('Checklist Parameters'!$N$58&lt;&gt;"",((I410*'Checklist Parameters'!$N$58)*'Checklist Parameters'!$N$35)/1000,"N/A")</f>
        <v>N/A</v>
      </c>
      <c r="AA410" s="85">
        <f>IF('Checklist Parameters'!$N$101&lt;&gt;"",IFERROR(I410/'Checklist Parameters'!$N$101,0),"N/A")</f>
        <v>0</v>
      </c>
      <c r="AB410" s="85" t="str">
        <f>IF('Checklist Parameters'!$N$43&lt;&gt;"",(I410*'Checklist Parameters'!$N$43)/1000,"N/A")</f>
        <v>N/A</v>
      </c>
      <c r="AC410" s="85">
        <f>IF('Checklist Parameters'!$N$16="",$X410,IF(AND('Checklist Parameters'!$N$16&lt;$X410,'Checklist Parameters'!$N$16&gt;=3),'Checklist Parameters'!$N$16,IF(AND('Checklist Parameters'!$N$16&lt;$X410,'Checklist Parameters'!$N$16&lt;3),0,$X410)))</f>
        <v>0</v>
      </c>
      <c r="AD410" s="85" t="str">
        <f>IF(AND(I410&lt;'Checklist Parameters'!$N$22,$I410&lt;&gt;0),"Y","")</f>
        <v/>
      </c>
      <c r="AE410" s="85" t="str">
        <f>IF($AD410="Y",0,IF('Checklist Parameters'!$N$25="","&lt;no limit&gt;",ROUNDDOWN((($I410-'Checklist Parameters'!$N$24)/'Checklist Parameters'!$N$25)+1,0)))</f>
        <v>&lt;no limit&gt;</v>
      </c>
      <c r="AF410" s="174">
        <f t="shared" si="41"/>
        <v>0</v>
      </c>
      <c r="AG410" s="85">
        <f t="shared" si="36"/>
        <v>0</v>
      </c>
      <c r="AH410" s="5"/>
      <c r="AI410" s="5"/>
      <c r="AJ410" s="5"/>
      <c r="AK410" s="5"/>
      <c r="AL410" s="5"/>
      <c r="AM410" s="5"/>
      <c r="AN410" s="5"/>
      <c r="AO410" s="5"/>
      <c r="AP410" s="5"/>
      <c r="AQ410" s="5"/>
      <c r="AR410" s="5"/>
      <c r="AS410" s="5"/>
    </row>
    <row r="411" spans="1:45" s="2" customFormat="1" ht="15">
      <c r="A411" s="391"/>
      <c r="B411" s="392"/>
      <c r="C411" s="393"/>
      <c r="D411" s="393"/>
      <c r="E411" s="393"/>
      <c r="F411" s="393"/>
      <c r="G411" s="393"/>
      <c r="H411" s="394"/>
      <c r="I411" s="394"/>
      <c r="J411" s="394"/>
      <c r="K411" s="394"/>
      <c r="L411" s="394"/>
      <c r="M411" s="394"/>
      <c r="N411" s="313">
        <f>IF(IF(I411&lt;'Checklist Parameters'!$N$22,0,($I411-$L411))&lt;0,0,IF(I411&lt;'Checklist Parameters'!$N$22,0,($I411-$L411)))</f>
        <v>0</v>
      </c>
      <c r="O411" s="394"/>
      <c r="P411" s="395"/>
      <c r="Q411" s="316">
        <f t="shared" si="37"/>
        <v>0</v>
      </c>
      <c r="R411" s="87">
        <f t="shared" si="38"/>
        <v>0</v>
      </c>
      <c r="S411" s="87">
        <f>IF('Checklist Parameters'!$N$60&lt;0.2,0.2,'Checklist Parameters'!$N$60)</f>
        <v>0.7</v>
      </c>
      <c r="T411" s="88">
        <f>IF($O411="",IF('Checklist District ID'!$C$43="Y",MAX($R411:$S411)*$I411,SUM($R411:$S411)*$I411),IF(O411&gt;0,Q411*S411))</f>
        <v>0</v>
      </c>
      <c r="U411" s="88">
        <f>IF(Q411&gt;0,((I411-T411)*'Formula Matrix'!$E$41),0)</f>
        <v>0</v>
      </c>
      <c r="V411" s="88">
        <f t="shared" si="39"/>
        <v>0</v>
      </c>
      <c r="W411" s="88">
        <f>IF(V411&gt;0,(V411*'Checklist Parameters'!$N$35),0)</f>
        <v>0</v>
      </c>
      <c r="X411" s="85">
        <f t="shared" si="40"/>
        <v>0</v>
      </c>
      <c r="Y411" s="85">
        <f>IF('Checklist Parameters'!$N$102&lt;&gt;"",(I411/43560)*'Checklist Parameters'!$N$102,"N/A")</f>
        <v>0</v>
      </c>
      <c r="Z411" s="85" t="str">
        <f>IF('Checklist Parameters'!$N$58&lt;&gt;"",((I411*'Checklist Parameters'!$N$58)*'Checklist Parameters'!$N$35)/1000,"N/A")</f>
        <v>N/A</v>
      </c>
      <c r="AA411" s="85">
        <f>IF('Checklist Parameters'!$N$101&lt;&gt;"",IFERROR(I411/'Checklist Parameters'!$N$101,0),"N/A")</f>
        <v>0</v>
      </c>
      <c r="AB411" s="85" t="str">
        <f>IF('Checklist Parameters'!$N$43&lt;&gt;"",(I411*'Checklist Parameters'!$N$43)/1000,"N/A")</f>
        <v>N/A</v>
      </c>
      <c r="AC411" s="85">
        <f>IF('Checklist Parameters'!$N$16="",$X411,IF(AND('Checklist Parameters'!$N$16&lt;$X411,'Checklist Parameters'!$N$16&gt;=3),'Checklist Parameters'!$N$16,IF(AND('Checklist Parameters'!$N$16&lt;$X411,'Checklist Parameters'!$N$16&lt;3),0,$X411)))</f>
        <v>0</v>
      </c>
      <c r="AD411" s="85" t="str">
        <f>IF(AND(I411&lt;'Checklist Parameters'!$N$22,$I411&lt;&gt;0),"Y","")</f>
        <v/>
      </c>
      <c r="AE411" s="85" t="str">
        <f>IF($AD411="Y",0,IF('Checklist Parameters'!$N$25="","&lt;no limit&gt;",ROUNDDOWN((($I411-'Checklist Parameters'!$N$24)/'Checklist Parameters'!$N$25)+1,0)))</f>
        <v>&lt;no limit&gt;</v>
      </c>
      <c r="AF411" s="174">
        <f t="shared" si="41"/>
        <v>0</v>
      </c>
      <c r="AG411" s="85">
        <f t="shared" si="36"/>
        <v>0</v>
      </c>
      <c r="AH411" s="5"/>
      <c r="AI411" s="5"/>
      <c r="AJ411" s="5"/>
      <c r="AK411" s="5"/>
      <c r="AL411" s="5"/>
      <c r="AM411" s="5"/>
      <c r="AN411" s="5"/>
      <c r="AO411" s="5"/>
      <c r="AP411" s="5"/>
      <c r="AQ411" s="5"/>
      <c r="AR411" s="5"/>
      <c r="AS411" s="5"/>
    </row>
    <row r="412" spans="1:45" s="2" customFormat="1" ht="15">
      <c r="A412" s="391"/>
      <c r="B412" s="392"/>
      <c r="C412" s="393"/>
      <c r="D412" s="393"/>
      <c r="E412" s="393"/>
      <c r="F412" s="393"/>
      <c r="G412" s="393"/>
      <c r="H412" s="394"/>
      <c r="I412" s="394"/>
      <c r="J412" s="394"/>
      <c r="K412" s="394"/>
      <c r="L412" s="394"/>
      <c r="M412" s="394"/>
      <c r="N412" s="313">
        <f>IF(IF(I412&lt;'Checklist Parameters'!$N$22,0,($I412-$L412))&lt;0,0,IF(I412&lt;'Checklist Parameters'!$N$22,0,($I412-$L412)))</f>
        <v>0</v>
      </c>
      <c r="O412" s="394"/>
      <c r="P412" s="395"/>
      <c r="Q412" s="316">
        <f t="shared" si="37"/>
        <v>0</v>
      </c>
      <c r="R412" s="87">
        <f t="shared" si="38"/>
        <v>0</v>
      </c>
      <c r="S412" s="87">
        <f>IF('Checklist Parameters'!$N$60&lt;0.2,0.2,'Checklist Parameters'!$N$60)</f>
        <v>0.7</v>
      </c>
      <c r="T412" s="88">
        <f>IF($O412="",IF('Checklist District ID'!$C$43="Y",MAX($R412:$S412)*$I412,SUM($R412:$S412)*$I412),IF(O412&gt;0,Q412*S412))</f>
        <v>0</v>
      </c>
      <c r="U412" s="88">
        <f>IF(Q412&gt;0,((I412-T412)*'Formula Matrix'!$E$41),0)</f>
        <v>0</v>
      </c>
      <c r="V412" s="88">
        <f t="shared" si="39"/>
        <v>0</v>
      </c>
      <c r="W412" s="88">
        <f>IF(V412&gt;0,(V412*'Checklist Parameters'!$N$35),0)</f>
        <v>0</v>
      </c>
      <c r="X412" s="85">
        <f t="shared" si="40"/>
        <v>0</v>
      </c>
      <c r="Y412" s="85">
        <f>IF('Checklist Parameters'!$N$102&lt;&gt;"",(I412/43560)*'Checklist Parameters'!$N$102,"N/A")</f>
        <v>0</v>
      </c>
      <c r="Z412" s="85" t="str">
        <f>IF('Checklist Parameters'!$N$58&lt;&gt;"",((I412*'Checklist Parameters'!$N$58)*'Checklist Parameters'!$N$35)/1000,"N/A")</f>
        <v>N/A</v>
      </c>
      <c r="AA412" s="85">
        <f>IF('Checklist Parameters'!$N$101&lt;&gt;"",IFERROR(I412/'Checklist Parameters'!$N$101,0),"N/A")</f>
        <v>0</v>
      </c>
      <c r="AB412" s="85" t="str">
        <f>IF('Checklist Parameters'!$N$43&lt;&gt;"",(I412*'Checklist Parameters'!$N$43)/1000,"N/A")</f>
        <v>N/A</v>
      </c>
      <c r="AC412" s="85">
        <f>IF('Checklist Parameters'!$N$16="",$X412,IF(AND('Checklist Parameters'!$N$16&lt;$X412,'Checklist Parameters'!$N$16&gt;=3),'Checklist Parameters'!$N$16,IF(AND('Checklist Parameters'!$N$16&lt;$X412,'Checklist Parameters'!$N$16&lt;3),0,$X412)))</f>
        <v>0</v>
      </c>
      <c r="AD412" s="85" t="str">
        <f>IF(AND(I412&lt;'Checklist Parameters'!$N$22,$I412&lt;&gt;0),"Y","")</f>
        <v/>
      </c>
      <c r="AE412" s="85" t="str">
        <f>IF($AD412="Y",0,IF('Checklist Parameters'!$N$25="","&lt;no limit&gt;",ROUNDDOWN((($I412-'Checklist Parameters'!$N$24)/'Checklist Parameters'!$N$25)+1,0)))</f>
        <v>&lt;no limit&gt;</v>
      </c>
      <c r="AF412" s="174">
        <f t="shared" si="41"/>
        <v>0</v>
      </c>
      <c r="AG412" s="85">
        <f t="shared" si="36"/>
        <v>0</v>
      </c>
      <c r="AH412" s="5"/>
      <c r="AI412" s="5"/>
      <c r="AJ412" s="5"/>
      <c r="AK412" s="5"/>
      <c r="AL412" s="5"/>
      <c r="AM412" s="5"/>
      <c r="AN412" s="5"/>
      <c r="AO412" s="5"/>
      <c r="AP412" s="5"/>
      <c r="AQ412" s="5"/>
      <c r="AR412" s="5"/>
      <c r="AS412" s="5"/>
    </row>
    <row r="413" spans="1:45" s="2" customFormat="1" ht="15">
      <c r="A413" s="391"/>
      <c r="B413" s="392"/>
      <c r="C413" s="393"/>
      <c r="D413" s="393"/>
      <c r="E413" s="393"/>
      <c r="F413" s="393"/>
      <c r="G413" s="393"/>
      <c r="H413" s="394"/>
      <c r="I413" s="394"/>
      <c r="J413" s="394"/>
      <c r="K413" s="394"/>
      <c r="L413" s="394"/>
      <c r="M413" s="394"/>
      <c r="N413" s="313">
        <f>IF(IF(I413&lt;'Checklist Parameters'!$N$22,0,($I413-$L413))&lt;0,0,IF(I413&lt;'Checklist Parameters'!$N$22,0,($I413-$L413)))</f>
        <v>0</v>
      </c>
      <c r="O413" s="394"/>
      <c r="P413" s="395"/>
      <c r="Q413" s="316">
        <f t="shared" si="37"/>
        <v>0</v>
      </c>
      <c r="R413" s="87">
        <f t="shared" si="38"/>
        <v>0</v>
      </c>
      <c r="S413" s="87">
        <f>IF('Checklist Parameters'!$N$60&lt;0.2,0.2,'Checklist Parameters'!$N$60)</f>
        <v>0.7</v>
      </c>
      <c r="T413" s="88">
        <f>IF($O413="",IF('Checklist District ID'!$C$43="Y",MAX($R413:$S413)*$I413,SUM($R413:$S413)*$I413),IF(O413&gt;0,Q413*S413))</f>
        <v>0</v>
      </c>
      <c r="U413" s="88">
        <f>IF(Q413&gt;0,((I413-T413)*'Formula Matrix'!$E$41),0)</f>
        <v>0</v>
      </c>
      <c r="V413" s="88">
        <f t="shared" si="39"/>
        <v>0</v>
      </c>
      <c r="W413" s="88">
        <f>IF(V413&gt;0,(V413*'Checklist Parameters'!$N$35),0)</f>
        <v>0</v>
      </c>
      <c r="X413" s="85">
        <f t="shared" si="40"/>
        <v>0</v>
      </c>
      <c r="Y413" s="85">
        <f>IF('Checklist Parameters'!$N$102&lt;&gt;"",(I413/43560)*'Checklist Parameters'!$N$102,"N/A")</f>
        <v>0</v>
      </c>
      <c r="Z413" s="85" t="str">
        <f>IF('Checklist Parameters'!$N$58&lt;&gt;"",((I413*'Checklist Parameters'!$N$58)*'Checklist Parameters'!$N$35)/1000,"N/A")</f>
        <v>N/A</v>
      </c>
      <c r="AA413" s="85">
        <f>IF('Checklist Parameters'!$N$101&lt;&gt;"",IFERROR(I413/'Checklist Parameters'!$N$101,0),"N/A")</f>
        <v>0</v>
      </c>
      <c r="AB413" s="85" t="str">
        <f>IF('Checklist Parameters'!$N$43&lt;&gt;"",(I413*'Checklist Parameters'!$N$43)/1000,"N/A")</f>
        <v>N/A</v>
      </c>
      <c r="AC413" s="85">
        <f>IF('Checklist Parameters'!$N$16="",$X413,IF(AND('Checklist Parameters'!$N$16&lt;$X413,'Checklist Parameters'!$N$16&gt;=3),'Checklist Parameters'!$N$16,IF(AND('Checklist Parameters'!$N$16&lt;$X413,'Checklist Parameters'!$N$16&lt;3),0,$X413)))</f>
        <v>0</v>
      </c>
      <c r="AD413" s="85" t="str">
        <f>IF(AND(I413&lt;'Checklist Parameters'!$N$22,$I413&lt;&gt;0),"Y","")</f>
        <v/>
      </c>
      <c r="AE413" s="85" t="str">
        <f>IF($AD413="Y",0,IF('Checklist Parameters'!$N$25="","&lt;no limit&gt;",ROUNDDOWN((($I413-'Checklist Parameters'!$N$24)/'Checklist Parameters'!$N$25)+1,0)))</f>
        <v>&lt;no limit&gt;</v>
      </c>
      <c r="AF413" s="174">
        <f t="shared" si="41"/>
        <v>0</v>
      </c>
      <c r="AG413" s="85">
        <f t="shared" si="36"/>
        <v>0</v>
      </c>
      <c r="AH413" s="5"/>
      <c r="AI413" s="5"/>
      <c r="AJ413" s="5"/>
      <c r="AK413" s="5"/>
      <c r="AL413" s="5"/>
      <c r="AM413" s="5"/>
      <c r="AN413" s="5"/>
      <c r="AO413" s="5"/>
      <c r="AP413" s="5"/>
      <c r="AQ413" s="5"/>
      <c r="AR413" s="5"/>
      <c r="AS413" s="5"/>
    </row>
    <row r="414" spans="1:45" s="2" customFormat="1" ht="15">
      <c r="A414" s="391"/>
      <c r="B414" s="392"/>
      <c r="C414" s="393"/>
      <c r="D414" s="393"/>
      <c r="E414" s="393"/>
      <c r="F414" s="393"/>
      <c r="G414" s="393"/>
      <c r="H414" s="394"/>
      <c r="I414" s="394"/>
      <c r="J414" s="394"/>
      <c r="K414" s="394"/>
      <c r="L414" s="394"/>
      <c r="M414" s="394"/>
      <c r="N414" s="313">
        <f>IF(IF(I414&lt;'Checklist Parameters'!$N$22,0,($I414-$L414))&lt;0,0,IF(I414&lt;'Checklist Parameters'!$N$22,0,($I414-$L414)))</f>
        <v>0</v>
      </c>
      <c r="O414" s="394"/>
      <c r="P414" s="395"/>
      <c r="Q414" s="316">
        <f t="shared" si="37"/>
        <v>0</v>
      </c>
      <c r="R414" s="87">
        <f t="shared" si="38"/>
        <v>0</v>
      </c>
      <c r="S414" s="87">
        <f>IF('Checklist Parameters'!$N$60&lt;0.2,0.2,'Checklist Parameters'!$N$60)</f>
        <v>0.7</v>
      </c>
      <c r="T414" s="88">
        <f>IF($O414="",IF('Checklist District ID'!$C$43="Y",MAX($R414:$S414)*$I414,SUM($R414:$S414)*$I414),IF(O414&gt;0,Q414*S414))</f>
        <v>0</v>
      </c>
      <c r="U414" s="88">
        <f>IF(Q414&gt;0,((I414-T414)*'Formula Matrix'!$E$41),0)</f>
        <v>0</v>
      </c>
      <c r="V414" s="88">
        <f t="shared" si="39"/>
        <v>0</v>
      </c>
      <c r="W414" s="88">
        <f>IF(V414&gt;0,(V414*'Checklist Parameters'!$N$35),0)</f>
        <v>0</v>
      </c>
      <c r="X414" s="85">
        <f t="shared" si="40"/>
        <v>0</v>
      </c>
      <c r="Y414" s="85">
        <f>IF('Checklist Parameters'!$N$102&lt;&gt;"",(I414/43560)*'Checklist Parameters'!$N$102,"N/A")</f>
        <v>0</v>
      </c>
      <c r="Z414" s="85" t="str">
        <f>IF('Checklist Parameters'!$N$58&lt;&gt;"",((I414*'Checklist Parameters'!$N$58)*'Checklist Parameters'!$N$35)/1000,"N/A")</f>
        <v>N/A</v>
      </c>
      <c r="AA414" s="85">
        <f>IF('Checklist Parameters'!$N$101&lt;&gt;"",IFERROR(I414/'Checklist Parameters'!$N$101,0),"N/A")</f>
        <v>0</v>
      </c>
      <c r="AB414" s="85" t="str">
        <f>IF('Checklist Parameters'!$N$43&lt;&gt;"",(I414*'Checklist Parameters'!$N$43)/1000,"N/A")</f>
        <v>N/A</v>
      </c>
      <c r="AC414" s="85">
        <f>IF('Checklist Parameters'!$N$16="",$X414,IF(AND('Checklist Parameters'!$N$16&lt;$X414,'Checklist Parameters'!$N$16&gt;=3),'Checklist Parameters'!$N$16,IF(AND('Checklist Parameters'!$N$16&lt;$X414,'Checklist Parameters'!$N$16&lt;3),0,$X414)))</f>
        <v>0</v>
      </c>
      <c r="AD414" s="85" t="str">
        <f>IF(AND(I414&lt;'Checklist Parameters'!$N$22,$I414&lt;&gt;0),"Y","")</f>
        <v/>
      </c>
      <c r="AE414" s="85" t="str">
        <f>IF($AD414="Y",0,IF('Checklist Parameters'!$N$25="","&lt;no limit&gt;",ROUNDDOWN((($I414-'Checklist Parameters'!$N$24)/'Checklist Parameters'!$N$25)+1,0)))</f>
        <v>&lt;no limit&gt;</v>
      </c>
      <c r="AF414" s="174">
        <f t="shared" si="41"/>
        <v>0</v>
      </c>
      <c r="AG414" s="85">
        <f t="shared" si="36"/>
        <v>0</v>
      </c>
      <c r="AH414" s="5"/>
      <c r="AI414" s="5"/>
      <c r="AJ414" s="5"/>
      <c r="AK414" s="5"/>
      <c r="AL414" s="5"/>
      <c r="AM414" s="5"/>
      <c r="AN414" s="5"/>
      <c r="AO414" s="5"/>
      <c r="AP414" s="5"/>
      <c r="AQ414" s="5"/>
      <c r="AR414" s="5"/>
      <c r="AS414" s="5"/>
    </row>
    <row r="415" spans="1:45" s="2" customFormat="1" ht="15">
      <c r="A415" s="391"/>
      <c r="B415" s="392"/>
      <c r="C415" s="393"/>
      <c r="D415" s="393"/>
      <c r="E415" s="393"/>
      <c r="F415" s="393"/>
      <c r="G415" s="393"/>
      <c r="H415" s="394"/>
      <c r="I415" s="394"/>
      <c r="J415" s="394"/>
      <c r="K415" s="394"/>
      <c r="L415" s="394"/>
      <c r="M415" s="394"/>
      <c r="N415" s="313">
        <f>IF(IF(I415&lt;'Checklist Parameters'!$N$22,0,($I415-$L415))&lt;0,0,IF(I415&lt;'Checklist Parameters'!$N$22,0,($I415-$L415)))</f>
        <v>0</v>
      </c>
      <c r="O415" s="394"/>
      <c r="P415" s="395"/>
      <c r="Q415" s="316">
        <f t="shared" si="37"/>
        <v>0</v>
      </c>
      <c r="R415" s="87">
        <f t="shared" si="38"/>
        <v>0</v>
      </c>
      <c r="S415" s="87">
        <f>IF('Checklist Parameters'!$N$60&lt;0.2,0.2,'Checklist Parameters'!$N$60)</f>
        <v>0.7</v>
      </c>
      <c r="T415" s="88">
        <f>IF($O415="",IF('Checklist District ID'!$C$43="Y",MAX($R415:$S415)*$I415,SUM($R415:$S415)*$I415),IF(O415&gt;0,Q415*S415))</f>
        <v>0</v>
      </c>
      <c r="U415" s="88">
        <f>IF(Q415&gt;0,((I415-T415)*'Formula Matrix'!$E$41),0)</f>
        <v>0</v>
      </c>
      <c r="V415" s="88">
        <f t="shared" si="39"/>
        <v>0</v>
      </c>
      <c r="W415" s="88">
        <f>IF(V415&gt;0,(V415*'Checklist Parameters'!$N$35),0)</f>
        <v>0</v>
      </c>
      <c r="X415" s="85">
        <f t="shared" si="40"/>
        <v>0</v>
      </c>
      <c r="Y415" s="85">
        <f>IF('Checklist Parameters'!$N$102&lt;&gt;"",(I415/43560)*'Checklist Parameters'!$N$102,"N/A")</f>
        <v>0</v>
      </c>
      <c r="Z415" s="85" t="str">
        <f>IF('Checklist Parameters'!$N$58&lt;&gt;"",((I415*'Checklist Parameters'!$N$58)*'Checklist Parameters'!$N$35)/1000,"N/A")</f>
        <v>N/A</v>
      </c>
      <c r="AA415" s="85">
        <f>IF('Checklist Parameters'!$N$101&lt;&gt;"",IFERROR(I415/'Checklist Parameters'!$N$101,0),"N/A")</f>
        <v>0</v>
      </c>
      <c r="AB415" s="85" t="str">
        <f>IF('Checklist Parameters'!$N$43&lt;&gt;"",(I415*'Checklist Parameters'!$N$43)/1000,"N/A")</f>
        <v>N/A</v>
      </c>
      <c r="AC415" s="85">
        <f>IF('Checklist Parameters'!$N$16="",$X415,IF(AND('Checklist Parameters'!$N$16&lt;$X415,'Checklist Parameters'!$N$16&gt;=3),'Checklist Parameters'!$N$16,IF(AND('Checklist Parameters'!$N$16&lt;$X415,'Checklist Parameters'!$N$16&lt;3),0,$X415)))</f>
        <v>0</v>
      </c>
      <c r="AD415" s="85" t="str">
        <f>IF(AND(I415&lt;'Checklist Parameters'!$N$22,$I415&lt;&gt;0),"Y","")</f>
        <v/>
      </c>
      <c r="AE415" s="85" t="str">
        <f>IF($AD415="Y",0,IF('Checklist Parameters'!$N$25="","&lt;no limit&gt;",ROUNDDOWN((($I415-'Checklist Parameters'!$N$24)/'Checklist Parameters'!$N$25)+1,0)))</f>
        <v>&lt;no limit&gt;</v>
      </c>
      <c r="AF415" s="174">
        <f t="shared" si="41"/>
        <v>0</v>
      </c>
      <c r="AG415" s="85">
        <f t="shared" si="36"/>
        <v>0</v>
      </c>
      <c r="AH415" s="5"/>
      <c r="AI415" s="5"/>
      <c r="AJ415" s="5"/>
      <c r="AK415" s="5"/>
      <c r="AL415" s="5"/>
      <c r="AM415" s="5"/>
      <c r="AN415" s="5"/>
      <c r="AO415" s="5"/>
      <c r="AP415" s="5"/>
      <c r="AQ415" s="5"/>
      <c r="AR415" s="5"/>
      <c r="AS415" s="5"/>
    </row>
    <row r="416" spans="1:45" s="2" customFormat="1" ht="15">
      <c r="A416" s="391"/>
      <c r="B416" s="392"/>
      <c r="C416" s="393"/>
      <c r="D416" s="393"/>
      <c r="E416" s="393"/>
      <c r="F416" s="393"/>
      <c r="G416" s="393"/>
      <c r="H416" s="394"/>
      <c r="I416" s="394"/>
      <c r="J416" s="394"/>
      <c r="K416" s="394"/>
      <c r="L416" s="394"/>
      <c r="M416" s="394"/>
      <c r="N416" s="313">
        <f>IF(IF(I416&lt;'Checklist Parameters'!$N$22,0,($I416-$L416))&lt;0,0,IF(I416&lt;'Checklist Parameters'!$N$22,0,($I416-$L416)))</f>
        <v>0</v>
      </c>
      <c r="O416" s="394"/>
      <c r="P416" s="395"/>
      <c r="Q416" s="316">
        <f t="shared" si="37"/>
        <v>0</v>
      </c>
      <c r="R416" s="87">
        <f t="shared" si="38"/>
        <v>0</v>
      </c>
      <c r="S416" s="87">
        <f>IF('Checklist Parameters'!$N$60&lt;0.2,0.2,'Checklist Parameters'!$N$60)</f>
        <v>0.7</v>
      </c>
      <c r="T416" s="88">
        <f>IF($O416="",IF('Checklist District ID'!$C$43="Y",MAX($R416:$S416)*$I416,SUM($R416:$S416)*$I416),IF(O416&gt;0,Q416*S416))</f>
        <v>0</v>
      </c>
      <c r="U416" s="88">
        <f>IF(Q416&gt;0,((I416-T416)*'Formula Matrix'!$E$41),0)</f>
        <v>0</v>
      </c>
      <c r="V416" s="88">
        <f t="shared" si="39"/>
        <v>0</v>
      </c>
      <c r="W416" s="88">
        <f>IF(V416&gt;0,(V416*'Checklist Parameters'!$N$35),0)</f>
        <v>0</v>
      </c>
      <c r="X416" s="85">
        <f t="shared" si="40"/>
        <v>0</v>
      </c>
      <c r="Y416" s="85">
        <f>IF('Checklist Parameters'!$N$102&lt;&gt;"",(I416/43560)*'Checklist Parameters'!$N$102,"N/A")</f>
        <v>0</v>
      </c>
      <c r="Z416" s="85" t="str">
        <f>IF('Checklist Parameters'!$N$58&lt;&gt;"",((I416*'Checklist Parameters'!$N$58)*'Checklist Parameters'!$N$35)/1000,"N/A")</f>
        <v>N/A</v>
      </c>
      <c r="AA416" s="85">
        <f>IF('Checklist Parameters'!$N$101&lt;&gt;"",IFERROR(I416/'Checklist Parameters'!$N$101,0),"N/A")</f>
        <v>0</v>
      </c>
      <c r="AB416" s="85" t="str">
        <f>IF('Checklist Parameters'!$N$43&lt;&gt;"",(I416*'Checklist Parameters'!$N$43)/1000,"N/A")</f>
        <v>N/A</v>
      </c>
      <c r="AC416" s="85">
        <f>IF('Checklist Parameters'!$N$16="",$X416,IF(AND('Checklist Parameters'!$N$16&lt;$X416,'Checklist Parameters'!$N$16&gt;=3),'Checklist Parameters'!$N$16,IF(AND('Checklist Parameters'!$N$16&lt;$X416,'Checklist Parameters'!$N$16&lt;3),0,$X416)))</f>
        <v>0</v>
      </c>
      <c r="AD416" s="85" t="str">
        <f>IF(AND(I416&lt;'Checklist Parameters'!$N$22,$I416&lt;&gt;0),"Y","")</f>
        <v/>
      </c>
      <c r="AE416" s="85" t="str">
        <f>IF($AD416="Y",0,IF('Checklist Parameters'!$N$25="","&lt;no limit&gt;",ROUNDDOWN((($I416-'Checklist Parameters'!$N$24)/'Checklist Parameters'!$N$25)+1,0)))</f>
        <v>&lt;no limit&gt;</v>
      </c>
      <c r="AF416" s="174">
        <f t="shared" si="41"/>
        <v>0</v>
      </c>
      <c r="AG416" s="85">
        <f t="shared" si="36"/>
        <v>0</v>
      </c>
      <c r="AH416" s="5"/>
      <c r="AI416" s="5"/>
      <c r="AJ416" s="5"/>
      <c r="AK416" s="5"/>
      <c r="AL416" s="5"/>
      <c r="AM416" s="5"/>
      <c r="AN416" s="5"/>
      <c r="AO416" s="5"/>
      <c r="AP416" s="5"/>
      <c r="AQ416" s="5"/>
      <c r="AR416" s="5"/>
      <c r="AS416" s="5"/>
    </row>
    <row r="417" spans="1:45" s="2" customFormat="1" ht="15">
      <c r="A417" s="391"/>
      <c r="B417" s="392"/>
      <c r="C417" s="393"/>
      <c r="D417" s="393"/>
      <c r="E417" s="393"/>
      <c r="F417" s="393"/>
      <c r="G417" s="393"/>
      <c r="H417" s="394"/>
      <c r="I417" s="394"/>
      <c r="J417" s="394"/>
      <c r="K417" s="394"/>
      <c r="L417" s="394"/>
      <c r="M417" s="394"/>
      <c r="N417" s="313">
        <f>IF(IF(I417&lt;'Checklist Parameters'!$N$22,0,($I417-$L417))&lt;0,0,IF(I417&lt;'Checklist Parameters'!$N$22,0,($I417-$L417)))</f>
        <v>0</v>
      </c>
      <c r="O417" s="394"/>
      <c r="P417" s="395"/>
      <c r="Q417" s="316">
        <f t="shared" si="37"/>
        <v>0</v>
      </c>
      <c r="R417" s="87">
        <f t="shared" si="38"/>
        <v>0</v>
      </c>
      <c r="S417" s="87">
        <f>IF('Checklist Parameters'!$N$60&lt;0.2,0.2,'Checklist Parameters'!$N$60)</f>
        <v>0.7</v>
      </c>
      <c r="T417" s="88">
        <f>IF($O417="",IF('Checklist District ID'!$C$43="Y",MAX($R417:$S417)*$I417,SUM($R417:$S417)*$I417),IF(O417&gt;0,Q417*S417))</f>
        <v>0</v>
      </c>
      <c r="U417" s="88">
        <f>IF(Q417&gt;0,((I417-T417)*'Formula Matrix'!$E$41),0)</f>
        <v>0</v>
      </c>
      <c r="V417" s="88">
        <f t="shared" si="39"/>
        <v>0</v>
      </c>
      <c r="W417" s="88">
        <f>IF(V417&gt;0,(V417*'Checklist Parameters'!$N$35),0)</f>
        <v>0</v>
      </c>
      <c r="X417" s="85">
        <f t="shared" si="40"/>
        <v>0</v>
      </c>
      <c r="Y417" s="85">
        <f>IF('Checklist Parameters'!$N$102&lt;&gt;"",(I417/43560)*'Checklist Parameters'!$N$102,"N/A")</f>
        <v>0</v>
      </c>
      <c r="Z417" s="85" t="str">
        <f>IF('Checklist Parameters'!$N$58&lt;&gt;"",((I417*'Checklist Parameters'!$N$58)*'Checklist Parameters'!$N$35)/1000,"N/A")</f>
        <v>N/A</v>
      </c>
      <c r="AA417" s="85">
        <f>IF('Checklist Parameters'!$N$101&lt;&gt;"",IFERROR(I417/'Checklist Parameters'!$N$101,0),"N/A")</f>
        <v>0</v>
      </c>
      <c r="AB417" s="85" t="str">
        <f>IF('Checklist Parameters'!$N$43&lt;&gt;"",(I417*'Checklist Parameters'!$N$43)/1000,"N/A")</f>
        <v>N/A</v>
      </c>
      <c r="AC417" s="85">
        <f>IF('Checklist Parameters'!$N$16="",$X417,IF(AND('Checklist Parameters'!$N$16&lt;$X417,'Checklist Parameters'!$N$16&gt;=3),'Checklist Parameters'!$N$16,IF(AND('Checklist Parameters'!$N$16&lt;$X417,'Checklist Parameters'!$N$16&lt;3),0,$X417)))</f>
        <v>0</v>
      </c>
      <c r="AD417" s="85" t="str">
        <f>IF(AND(I417&lt;'Checklist Parameters'!$N$22,$I417&lt;&gt;0),"Y","")</f>
        <v/>
      </c>
      <c r="AE417" s="85" t="str">
        <f>IF($AD417="Y",0,IF('Checklist Parameters'!$N$25="","&lt;no limit&gt;",ROUNDDOWN((($I417-'Checklist Parameters'!$N$24)/'Checklist Parameters'!$N$25)+1,0)))</f>
        <v>&lt;no limit&gt;</v>
      </c>
      <c r="AF417" s="174">
        <f t="shared" si="41"/>
        <v>0</v>
      </c>
      <c r="AG417" s="85">
        <f t="shared" si="36"/>
        <v>0</v>
      </c>
      <c r="AH417" s="5"/>
      <c r="AI417" s="5"/>
      <c r="AJ417" s="5"/>
      <c r="AK417" s="5"/>
      <c r="AL417" s="5"/>
      <c r="AM417" s="5"/>
      <c r="AN417" s="5"/>
      <c r="AO417" s="5"/>
      <c r="AP417" s="5"/>
      <c r="AQ417" s="5"/>
      <c r="AR417" s="5"/>
      <c r="AS417" s="5"/>
    </row>
    <row r="418" spans="1:45" s="2" customFormat="1" ht="15">
      <c r="A418" s="391"/>
      <c r="B418" s="392"/>
      <c r="C418" s="393"/>
      <c r="D418" s="393"/>
      <c r="E418" s="393"/>
      <c r="F418" s="393"/>
      <c r="G418" s="393"/>
      <c r="H418" s="394"/>
      <c r="I418" s="394"/>
      <c r="J418" s="394"/>
      <c r="K418" s="394"/>
      <c r="L418" s="394"/>
      <c r="M418" s="394"/>
      <c r="N418" s="313">
        <f>IF(IF(I418&lt;'Checklist Parameters'!$N$22,0,($I418-$L418))&lt;0,0,IF(I418&lt;'Checklist Parameters'!$N$22,0,($I418-$L418)))</f>
        <v>0</v>
      </c>
      <c r="O418" s="394"/>
      <c r="P418" s="395"/>
      <c r="Q418" s="316">
        <f t="shared" si="37"/>
        <v>0</v>
      </c>
      <c r="R418" s="87">
        <f t="shared" si="38"/>
        <v>0</v>
      </c>
      <c r="S418" s="87">
        <f>IF('Checklist Parameters'!$N$60&lt;0.2,0.2,'Checklist Parameters'!$N$60)</f>
        <v>0.7</v>
      </c>
      <c r="T418" s="88">
        <f>IF($O418="",IF('Checklist District ID'!$C$43="Y",MAX($R418:$S418)*$I418,SUM($R418:$S418)*$I418),IF(O418&gt;0,Q418*S418))</f>
        <v>0</v>
      </c>
      <c r="U418" s="88">
        <f>IF(Q418&gt;0,((I418-T418)*'Formula Matrix'!$E$41),0)</f>
        <v>0</v>
      </c>
      <c r="V418" s="88">
        <f t="shared" si="39"/>
        <v>0</v>
      </c>
      <c r="W418" s="88">
        <f>IF(V418&gt;0,(V418*'Checklist Parameters'!$N$35),0)</f>
        <v>0</v>
      </c>
      <c r="X418" s="85">
        <f t="shared" si="40"/>
        <v>0</v>
      </c>
      <c r="Y418" s="85">
        <f>IF('Checklist Parameters'!$N$102&lt;&gt;"",(I418/43560)*'Checklist Parameters'!$N$102,"N/A")</f>
        <v>0</v>
      </c>
      <c r="Z418" s="85" t="str">
        <f>IF('Checklist Parameters'!$N$58&lt;&gt;"",((I418*'Checklist Parameters'!$N$58)*'Checklist Parameters'!$N$35)/1000,"N/A")</f>
        <v>N/A</v>
      </c>
      <c r="AA418" s="85">
        <f>IF('Checklist Parameters'!$N$101&lt;&gt;"",IFERROR(I418/'Checklist Parameters'!$N$101,0),"N/A")</f>
        <v>0</v>
      </c>
      <c r="AB418" s="85" t="str">
        <f>IF('Checklist Parameters'!$N$43&lt;&gt;"",(I418*'Checklist Parameters'!$N$43)/1000,"N/A")</f>
        <v>N/A</v>
      </c>
      <c r="AC418" s="85">
        <f>IF('Checklist Parameters'!$N$16="",$X418,IF(AND('Checklist Parameters'!$N$16&lt;$X418,'Checklist Parameters'!$N$16&gt;=3),'Checklist Parameters'!$N$16,IF(AND('Checklist Parameters'!$N$16&lt;$X418,'Checklist Parameters'!$N$16&lt;3),0,$X418)))</f>
        <v>0</v>
      </c>
      <c r="AD418" s="85" t="str">
        <f>IF(AND(I418&lt;'Checklist Parameters'!$N$22,$I418&lt;&gt;0),"Y","")</f>
        <v/>
      </c>
      <c r="AE418" s="85" t="str">
        <f>IF($AD418="Y",0,IF('Checklist Parameters'!$N$25="","&lt;no limit&gt;",ROUNDDOWN((($I418-'Checklist Parameters'!$N$24)/'Checklist Parameters'!$N$25)+1,0)))</f>
        <v>&lt;no limit&gt;</v>
      </c>
      <c r="AF418" s="174">
        <f t="shared" si="41"/>
        <v>0</v>
      </c>
      <c r="AG418" s="85">
        <f t="shared" si="36"/>
        <v>0</v>
      </c>
      <c r="AH418" s="5"/>
      <c r="AI418" s="5"/>
      <c r="AJ418" s="5"/>
      <c r="AK418" s="5"/>
      <c r="AL418" s="5"/>
      <c r="AM418" s="5"/>
      <c r="AN418" s="5"/>
      <c r="AO418" s="5"/>
      <c r="AP418" s="5"/>
      <c r="AQ418" s="5"/>
      <c r="AR418" s="5"/>
      <c r="AS418" s="5"/>
    </row>
    <row r="419" spans="1:45" s="2" customFormat="1" ht="15">
      <c r="A419" s="391"/>
      <c r="B419" s="392"/>
      <c r="C419" s="393"/>
      <c r="D419" s="393"/>
      <c r="E419" s="393"/>
      <c r="F419" s="393"/>
      <c r="G419" s="393"/>
      <c r="H419" s="394"/>
      <c r="I419" s="394"/>
      <c r="J419" s="394"/>
      <c r="K419" s="394"/>
      <c r="L419" s="394"/>
      <c r="M419" s="394"/>
      <c r="N419" s="313">
        <f>IF(IF(I419&lt;'Checklist Parameters'!$N$22,0,($I419-$L419))&lt;0,0,IF(I419&lt;'Checklist Parameters'!$N$22,0,($I419-$L419)))</f>
        <v>0</v>
      </c>
      <c r="O419" s="394"/>
      <c r="P419" s="395"/>
      <c r="Q419" s="316">
        <f t="shared" si="37"/>
        <v>0</v>
      </c>
      <c r="R419" s="87">
        <f t="shared" si="38"/>
        <v>0</v>
      </c>
      <c r="S419" s="87">
        <f>IF('Checklist Parameters'!$N$60&lt;0.2,0.2,'Checklist Parameters'!$N$60)</f>
        <v>0.7</v>
      </c>
      <c r="T419" s="88">
        <f>IF($O419="",IF('Checklist District ID'!$C$43="Y",MAX($R419:$S419)*$I419,SUM($R419:$S419)*$I419),IF(O419&gt;0,Q419*S419))</f>
        <v>0</v>
      </c>
      <c r="U419" s="88">
        <f>IF(Q419&gt;0,((I419-T419)*'Formula Matrix'!$E$41),0)</f>
        <v>0</v>
      </c>
      <c r="V419" s="88">
        <f t="shared" si="39"/>
        <v>0</v>
      </c>
      <c r="W419" s="88">
        <f>IF(V419&gt;0,(V419*'Checklist Parameters'!$N$35),0)</f>
        <v>0</v>
      </c>
      <c r="X419" s="85">
        <f t="shared" si="40"/>
        <v>0</v>
      </c>
      <c r="Y419" s="85">
        <f>IF('Checklist Parameters'!$N$102&lt;&gt;"",(I419/43560)*'Checklist Parameters'!$N$102,"N/A")</f>
        <v>0</v>
      </c>
      <c r="Z419" s="85" t="str">
        <f>IF('Checklist Parameters'!$N$58&lt;&gt;"",((I419*'Checklist Parameters'!$N$58)*'Checklist Parameters'!$N$35)/1000,"N/A")</f>
        <v>N/A</v>
      </c>
      <c r="AA419" s="85">
        <f>IF('Checklist Parameters'!$N$101&lt;&gt;"",IFERROR(I419/'Checklist Parameters'!$N$101,0),"N/A")</f>
        <v>0</v>
      </c>
      <c r="AB419" s="85" t="str">
        <f>IF('Checklist Parameters'!$N$43&lt;&gt;"",(I419*'Checklist Parameters'!$N$43)/1000,"N/A")</f>
        <v>N/A</v>
      </c>
      <c r="AC419" s="85">
        <f>IF('Checklist Parameters'!$N$16="",$X419,IF(AND('Checklist Parameters'!$N$16&lt;$X419,'Checklist Parameters'!$N$16&gt;=3),'Checklist Parameters'!$N$16,IF(AND('Checklist Parameters'!$N$16&lt;$X419,'Checklist Parameters'!$N$16&lt;3),0,$X419)))</f>
        <v>0</v>
      </c>
      <c r="AD419" s="85" t="str">
        <f>IF(AND(I419&lt;'Checklist Parameters'!$N$22,$I419&lt;&gt;0),"Y","")</f>
        <v/>
      </c>
      <c r="AE419" s="85" t="str">
        <f>IF($AD419="Y",0,IF('Checklist Parameters'!$N$25="","&lt;no limit&gt;",ROUNDDOWN((($I419-'Checklist Parameters'!$N$24)/'Checklist Parameters'!$N$25)+1,0)))</f>
        <v>&lt;no limit&gt;</v>
      </c>
      <c r="AF419" s="174">
        <f t="shared" si="41"/>
        <v>0</v>
      </c>
      <c r="AG419" s="85">
        <f t="shared" si="36"/>
        <v>0</v>
      </c>
      <c r="AH419" s="5"/>
      <c r="AI419" s="5"/>
      <c r="AJ419" s="5"/>
      <c r="AK419" s="5"/>
      <c r="AL419" s="5"/>
      <c r="AM419" s="5"/>
      <c r="AN419" s="5"/>
      <c r="AO419" s="5"/>
      <c r="AP419" s="5"/>
      <c r="AQ419" s="5"/>
      <c r="AR419" s="5"/>
      <c r="AS419" s="5"/>
    </row>
    <row r="420" spans="1:45" s="2" customFormat="1" ht="15">
      <c r="A420" s="391"/>
      <c r="B420" s="392"/>
      <c r="C420" s="393"/>
      <c r="D420" s="393"/>
      <c r="E420" s="393"/>
      <c r="F420" s="393"/>
      <c r="G420" s="393"/>
      <c r="H420" s="394"/>
      <c r="I420" s="394"/>
      <c r="J420" s="394"/>
      <c r="K420" s="394"/>
      <c r="L420" s="394"/>
      <c r="M420" s="394"/>
      <c r="N420" s="313">
        <f>IF(IF(I420&lt;'Checklist Parameters'!$N$22,0,($I420-$L420))&lt;0,0,IF(I420&lt;'Checklist Parameters'!$N$22,0,($I420-$L420)))</f>
        <v>0</v>
      </c>
      <c r="O420" s="394"/>
      <c r="P420" s="395"/>
      <c r="Q420" s="316">
        <f t="shared" si="37"/>
        <v>0</v>
      </c>
      <c r="R420" s="87">
        <f t="shared" si="38"/>
        <v>0</v>
      </c>
      <c r="S420" s="87">
        <f>IF('Checklist Parameters'!$N$60&lt;0.2,0.2,'Checklist Parameters'!$N$60)</f>
        <v>0.7</v>
      </c>
      <c r="T420" s="88">
        <f>IF($O420="",IF('Checklist District ID'!$C$43="Y",MAX($R420:$S420)*$I420,SUM($R420:$S420)*$I420),IF(O420&gt;0,Q420*S420))</f>
        <v>0</v>
      </c>
      <c r="U420" s="88">
        <f>IF(Q420&gt;0,((I420-T420)*'Formula Matrix'!$E$41),0)</f>
        <v>0</v>
      </c>
      <c r="V420" s="88">
        <f t="shared" si="39"/>
        <v>0</v>
      </c>
      <c r="W420" s="88">
        <f>IF(V420&gt;0,(V420*'Checklist Parameters'!$N$35),0)</f>
        <v>0</v>
      </c>
      <c r="X420" s="85">
        <f t="shared" si="40"/>
        <v>0</v>
      </c>
      <c r="Y420" s="85">
        <f>IF('Checklist Parameters'!$N$102&lt;&gt;"",(I420/43560)*'Checklist Parameters'!$N$102,"N/A")</f>
        <v>0</v>
      </c>
      <c r="Z420" s="85" t="str">
        <f>IF('Checklist Parameters'!$N$58&lt;&gt;"",((I420*'Checklist Parameters'!$N$58)*'Checklist Parameters'!$N$35)/1000,"N/A")</f>
        <v>N/A</v>
      </c>
      <c r="AA420" s="85">
        <f>IF('Checklist Parameters'!$N$101&lt;&gt;"",IFERROR(I420/'Checklist Parameters'!$N$101,0),"N/A")</f>
        <v>0</v>
      </c>
      <c r="AB420" s="85" t="str">
        <f>IF('Checklist Parameters'!$N$43&lt;&gt;"",(I420*'Checklist Parameters'!$N$43)/1000,"N/A")</f>
        <v>N/A</v>
      </c>
      <c r="AC420" s="85">
        <f>IF('Checklist Parameters'!$N$16="",$X420,IF(AND('Checklist Parameters'!$N$16&lt;$X420,'Checklist Parameters'!$N$16&gt;=3),'Checklist Parameters'!$N$16,IF(AND('Checklist Parameters'!$N$16&lt;$X420,'Checklist Parameters'!$N$16&lt;3),0,$X420)))</f>
        <v>0</v>
      </c>
      <c r="AD420" s="85" t="str">
        <f>IF(AND(I420&lt;'Checklist Parameters'!$N$22,$I420&lt;&gt;0),"Y","")</f>
        <v/>
      </c>
      <c r="AE420" s="85" t="str">
        <f>IF($AD420="Y",0,IF('Checklist Parameters'!$N$25="","&lt;no limit&gt;",ROUNDDOWN((($I420-'Checklist Parameters'!$N$24)/'Checklist Parameters'!$N$25)+1,0)))</f>
        <v>&lt;no limit&gt;</v>
      </c>
      <c r="AF420" s="174">
        <f t="shared" si="41"/>
        <v>0</v>
      </c>
      <c r="AG420" s="85">
        <f t="shared" si="36"/>
        <v>0</v>
      </c>
      <c r="AH420" s="5"/>
      <c r="AI420" s="5"/>
      <c r="AJ420" s="5"/>
      <c r="AK420" s="5"/>
      <c r="AL420" s="5"/>
      <c r="AM420" s="5"/>
      <c r="AN420" s="5"/>
      <c r="AO420" s="5"/>
      <c r="AP420" s="5"/>
      <c r="AQ420" s="5"/>
      <c r="AR420" s="5"/>
      <c r="AS420" s="5"/>
    </row>
    <row r="421" spans="1:45" s="2" customFormat="1" ht="15">
      <c r="A421" s="391"/>
      <c r="B421" s="392"/>
      <c r="C421" s="393"/>
      <c r="D421" s="393"/>
      <c r="E421" s="393"/>
      <c r="F421" s="393"/>
      <c r="G421" s="393"/>
      <c r="H421" s="394"/>
      <c r="I421" s="394"/>
      <c r="J421" s="394"/>
      <c r="K421" s="394"/>
      <c r="L421" s="394"/>
      <c r="M421" s="394"/>
      <c r="N421" s="313">
        <f>IF(IF(I421&lt;'Checklist Parameters'!$N$22,0,($I421-$L421))&lt;0,0,IF(I421&lt;'Checklist Parameters'!$N$22,0,($I421-$L421)))</f>
        <v>0</v>
      </c>
      <c r="O421" s="394"/>
      <c r="P421" s="395"/>
      <c r="Q421" s="316">
        <f t="shared" si="37"/>
        <v>0</v>
      </c>
      <c r="R421" s="87">
        <f t="shared" si="38"/>
        <v>0</v>
      </c>
      <c r="S421" s="87">
        <f>IF('Checklist Parameters'!$N$60&lt;0.2,0.2,'Checklist Parameters'!$N$60)</f>
        <v>0.7</v>
      </c>
      <c r="T421" s="88">
        <f>IF($O421="",IF('Checklist District ID'!$C$43="Y",MAX($R421:$S421)*$I421,SUM($R421:$S421)*$I421),IF(O421&gt;0,Q421*S421))</f>
        <v>0</v>
      </c>
      <c r="U421" s="88">
        <f>IF(Q421&gt;0,((I421-T421)*'Formula Matrix'!$E$41),0)</f>
        <v>0</v>
      </c>
      <c r="V421" s="88">
        <f t="shared" si="39"/>
        <v>0</v>
      </c>
      <c r="W421" s="88">
        <f>IF(V421&gt;0,(V421*'Checklist Parameters'!$N$35),0)</f>
        <v>0</v>
      </c>
      <c r="X421" s="85">
        <f t="shared" si="40"/>
        <v>0</v>
      </c>
      <c r="Y421" s="85">
        <f>IF('Checklist Parameters'!$N$102&lt;&gt;"",(I421/43560)*'Checklist Parameters'!$N$102,"N/A")</f>
        <v>0</v>
      </c>
      <c r="Z421" s="85" t="str">
        <f>IF('Checklist Parameters'!$N$58&lt;&gt;"",((I421*'Checklist Parameters'!$N$58)*'Checklist Parameters'!$N$35)/1000,"N/A")</f>
        <v>N/A</v>
      </c>
      <c r="AA421" s="85">
        <f>IF('Checklist Parameters'!$N$101&lt;&gt;"",IFERROR(I421/'Checklist Parameters'!$N$101,0),"N/A")</f>
        <v>0</v>
      </c>
      <c r="AB421" s="85" t="str">
        <f>IF('Checklist Parameters'!$N$43&lt;&gt;"",(I421*'Checklist Parameters'!$N$43)/1000,"N/A")</f>
        <v>N/A</v>
      </c>
      <c r="AC421" s="85">
        <f>IF('Checklist Parameters'!$N$16="",$X421,IF(AND('Checklist Parameters'!$N$16&lt;$X421,'Checklist Parameters'!$N$16&gt;=3),'Checklist Parameters'!$N$16,IF(AND('Checklist Parameters'!$N$16&lt;$X421,'Checklist Parameters'!$N$16&lt;3),0,$X421)))</f>
        <v>0</v>
      </c>
      <c r="AD421" s="85" t="str">
        <f>IF(AND(I421&lt;'Checklist Parameters'!$N$22,$I421&lt;&gt;0),"Y","")</f>
        <v/>
      </c>
      <c r="AE421" s="85" t="str">
        <f>IF($AD421="Y",0,IF('Checklist Parameters'!$N$25="","&lt;no limit&gt;",ROUNDDOWN((($I421-'Checklist Parameters'!$N$24)/'Checklist Parameters'!$N$25)+1,0)))</f>
        <v>&lt;no limit&gt;</v>
      </c>
      <c r="AF421" s="174">
        <f t="shared" si="41"/>
        <v>0</v>
      </c>
      <c r="AG421" s="85">
        <f t="shared" si="36"/>
        <v>0</v>
      </c>
      <c r="AH421" s="5"/>
      <c r="AI421" s="5"/>
      <c r="AJ421" s="5"/>
      <c r="AK421" s="5"/>
      <c r="AL421" s="5"/>
      <c r="AM421" s="5"/>
      <c r="AN421" s="5"/>
      <c r="AO421" s="5"/>
      <c r="AP421" s="5"/>
      <c r="AQ421" s="5"/>
      <c r="AR421" s="5"/>
      <c r="AS421" s="5"/>
    </row>
    <row r="422" spans="1:45" s="2" customFormat="1" ht="15">
      <c r="A422" s="391"/>
      <c r="B422" s="392"/>
      <c r="C422" s="393"/>
      <c r="D422" s="393"/>
      <c r="E422" s="393"/>
      <c r="F422" s="393"/>
      <c r="G422" s="393"/>
      <c r="H422" s="394"/>
      <c r="I422" s="394"/>
      <c r="J422" s="394"/>
      <c r="K422" s="394"/>
      <c r="L422" s="394"/>
      <c r="M422" s="394"/>
      <c r="N422" s="313">
        <f>IF(IF(I422&lt;'Checklist Parameters'!$N$22,0,($I422-$L422))&lt;0,0,IF(I422&lt;'Checklist Parameters'!$N$22,0,($I422-$L422)))</f>
        <v>0</v>
      </c>
      <c r="O422" s="394"/>
      <c r="P422" s="395"/>
      <c r="Q422" s="316">
        <f t="shared" si="37"/>
        <v>0</v>
      </c>
      <c r="R422" s="87">
        <f t="shared" si="38"/>
        <v>0</v>
      </c>
      <c r="S422" s="87">
        <f>IF('Checklist Parameters'!$N$60&lt;0.2,0.2,'Checklist Parameters'!$N$60)</f>
        <v>0.7</v>
      </c>
      <c r="T422" s="88">
        <f>IF($O422="",IF('Checklist District ID'!$C$43="Y",MAX($R422:$S422)*$I422,SUM($R422:$S422)*$I422),IF(O422&gt;0,Q422*S422))</f>
        <v>0</v>
      </c>
      <c r="U422" s="88">
        <f>IF(Q422&gt;0,((I422-T422)*'Formula Matrix'!$E$41),0)</f>
        <v>0</v>
      </c>
      <c r="V422" s="88">
        <f t="shared" si="39"/>
        <v>0</v>
      </c>
      <c r="W422" s="88">
        <f>IF(V422&gt;0,(V422*'Checklist Parameters'!$N$35),0)</f>
        <v>0</v>
      </c>
      <c r="X422" s="85">
        <f t="shared" si="40"/>
        <v>0</v>
      </c>
      <c r="Y422" s="85">
        <f>IF('Checklist Parameters'!$N$102&lt;&gt;"",(I422/43560)*'Checklist Parameters'!$N$102,"N/A")</f>
        <v>0</v>
      </c>
      <c r="Z422" s="85" t="str">
        <f>IF('Checklist Parameters'!$N$58&lt;&gt;"",((I422*'Checklist Parameters'!$N$58)*'Checklist Parameters'!$N$35)/1000,"N/A")</f>
        <v>N/A</v>
      </c>
      <c r="AA422" s="85">
        <f>IF('Checklist Parameters'!$N$101&lt;&gt;"",IFERROR(I422/'Checklist Parameters'!$N$101,0),"N/A")</f>
        <v>0</v>
      </c>
      <c r="AB422" s="85" t="str">
        <f>IF('Checklist Parameters'!$N$43&lt;&gt;"",(I422*'Checklist Parameters'!$N$43)/1000,"N/A")</f>
        <v>N/A</v>
      </c>
      <c r="AC422" s="85">
        <f>IF('Checklist Parameters'!$N$16="",$X422,IF(AND('Checklist Parameters'!$N$16&lt;$X422,'Checklist Parameters'!$N$16&gt;=3),'Checklist Parameters'!$N$16,IF(AND('Checklist Parameters'!$N$16&lt;$X422,'Checklist Parameters'!$N$16&lt;3),0,$X422)))</f>
        <v>0</v>
      </c>
      <c r="AD422" s="85" t="str">
        <f>IF(AND(I422&lt;'Checklist Parameters'!$N$22,$I422&lt;&gt;0),"Y","")</f>
        <v/>
      </c>
      <c r="AE422" s="85" t="str">
        <f>IF($AD422="Y",0,IF('Checklist Parameters'!$N$25="","&lt;no limit&gt;",ROUNDDOWN((($I422-'Checklist Parameters'!$N$24)/'Checklist Parameters'!$N$25)+1,0)))</f>
        <v>&lt;no limit&gt;</v>
      </c>
      <c r="AF422" s="174">
        <f t="shared" si="41"/>
        <v>0</v>
      </c>
      <c r="AG422" s="85">
        <f t="shared" si="36"/>
        <v>0</v>
      </c>
      <c r="AH422" s="5"/>
      <c r="AI422" s="5"/>
      <c r="AJ422" s="5"/>
      <c r="AK422" s="5"/>
      <c r="AL422" s="5"/>
      <c r="AM422" s="5"/>
      <c r="AN422" s="5"/>
      <c r="AO422" s="5"/>
      <c r="AP422" s="5"/>
      <c r="AQ422" s="5"/>
      <c r="AR422" s="5"/>
      <c r="AS422" s="5"/>
    </row>
    <row r="423" spans="1:45" s="2" customFormat="1" ht="15">
      <c r="A423" s="391"/>
      <c r="B423" s="392"/>
      <c r="C423" s="393"/>
      <c r="D423" s="393"/>
      <c r="E423" s="393"/>
      <c r="F423" s="393"/>
      <c r="G423" s="393"/>
      <c r="H423" s="394"/>
      <c r="I423" s="394"/>
      <c r="J423" s="394"/>
      <c r="K423" s="394"/>
      <c r="L423" s="394"/>
      <c r="M423" s="394"/>
      <c r="N423" s="313">
        <f>IF(IF(I423&lt;'Checklist Parameters'!$N$22,0,($I423-$L423))&lt;0,0,IF(I423&lt;'Checklist Parameters'!$N$22,0,($I423-$L423)))</f>
        <v>0</v>
      </c>
      <c r="O423" s="394"/>
      <c r="P423" s="395"/>
      <c r="Q423" s="316">
        <f t="shared" si="37"/>
        <v>0</v>
      </c>
      <c r="R423" s="87">
        <f t="shared" si="38"/>
        <v>0</v>
      </c>
      <c r="S423" s="87">
        <f>IF('Checklist Parameters'!$N$60&lt;0.2,0.2,'Checklist Parameters'!$N$60)</f>
        <v>0.7</v>
      </c>
      <c r="T423" s="88">
        <f>IF($O423="",IF('Checklist District ID'!$C$43="Y",MAX($R423:$S423)*$I423,SUM($R423:$S423)*$I423),IF(O423&gt;0,Q423*S423))</f>
        <v>0</v>
      </c>
      <c r="U423" s="88">
        <f>IF(Q423&gt;0,((I423-T423)*'Formula Matrix'!$E$41),0)</f>
        <v>0</v>
      </c>
      <c r="V423" s="88">
        <f t="shared" si="39"/>
        <v>0</v>
      </c>
      <c r="W423" s="88">
        <f>IF(V423&gt;0,(V423*'Checklist Parameters'!$N$35),0)</f>
        <v>0</v>
      </c>
      <c r="X423" s="85">
        <f t="shared" si="40"/>
        <v>0</v>
      </c>
      <c r="Y423" s="85">
        <f>IF('Checklist Parameters'!$N$102&lt;&gt;"",(I423/43560)*'Checklist Parameters'!$N$102,"N/A")</f>
        <v>0</v>
      </c>
      <c r="Z423" s="85" t="str">
        <f>IF('Checklist Parameters'!$N$58&lt;&gt;"",((I423*'Checklist Parameters'!$N$58)*'Checklist Parameters'!$N$35)/1000,"N/A")</f>
        <v>N/A</v>
      </c>
      <c r="AA423" s="85">
        <f>IF('Checklist Parameters'!$N$101&lt;&gt;"",IFERROR(I423/'Checklist Parameters'!$N$101,0),"N/A")</f>
        <v>0</v>
      </c>
      <c r="AB423" s="85" t="str">
        <f>IF('Checklist Parameters'!$N$43&lt;&gt;"",(I423*'Checklist Parameters'!$N$43)/1000,"N/A")</f>
        <v>N/A</v>
      </c>
      <c r="AC423" s="85">
        <f>IF('Checklist Parameters'!$N$16="",$X423,IF(AND('Checklist Parameters'!$N$16&lt;$X423,'Checklist Parameters'!$N$16&gt;=3),'Checklist Parameters'!$N$16,IF(AND('Checklist Parameters'!$N$16&lt;$X423,'Checklist Parameters'!$N$16&lt;3),0,$X423)))</f>
        <v>0</v>
      </c>
      <c r="AD423" s="85" t="str">
        <f>IF(AND(I423&lt;'Checklist Parameters'!$N$22,$I423&lt;&gt;0),"Y","")</f>
        <v/>
      </c>
      <c r="AE423" s="85" t="str">
        <f>IF($AD423="Y",0,IF('Checklist Parameters'!$N$25="","&lt;no limit&gt;",ROUNDDOWN((($I423-'Checklist Parameters'!$N$24)/'Checklist Parameters'!$N$25)+1,0)))</f>
        <v>&lt;no limit&gt;</v>
      </c>
      <c r="AF423" s="174">
        <f t="shared" si="41"/>
        <v>0</v>
      </c>
      <c r="AG423" s="85">
        <f t="shared" si="36"/>
        <v>0</v>
      </c>
      <c r="AH423" s="5"/>
      <c r="AI423" s="5"/>
      <c r="AJ423" s="5"/>
      <c r="AK423" s="5"/>
      <c r="AL423" s="5"/>
      <c r="AM423" s="5"/>
      <c r="AN423" s="5"/>
      <c r="AO423" s="5"/>
      <c r="AP423" s="5"/>
      <c r="AQ423" s="5"/>
      <c r="AR423" s="5"/>
      <c r="AS423" s="5"/>
    </row>
    <row r="424" spans="1:45" s="2" customFormat="1" ht="15">
      <c r="A424" s="391"/>
      <c r="B424" s="392"/>
      <c r="C424" s="393"/>
      <c r="D424" s="393"/>
      <c r="E424" s="393"/>
      <c r="F424" s="393"/>
      <c r="G424" s="393"/>
      <c r="H424" s="394"/>
      <c r="I424" s="394"/>
      <c r="J424" s="394"/>
      <c r="K424" s="394"/>
      <c r="L424" s="394"/>
      <c r="M424" s="394"/>
      <c r="N424" s="313">
        <f>IF(IF(I424&lt;'Checklist Parameters'!$N$22,0,($I424-$L424))&lt;0,0,IF(I424&lt;'Checklist Parameters'!$N$22,0,($I424-$L424)))</f>
        <v>0</v>
      </c>
      <c r="O424" s="394"/>
      <c r="P424" s="395"/>
      <c r="Q424" s="316">
        <f t="shared" si="37"/>
        <v>0</v>
      </c>
      <c r="R424" s="87">
        <f t="shared" si="38"/>
        <v>0</v>
      </c>
      <c r="S424" s="87">
        <f>IF('Checklist Parameters'!$N$60&lt;0.2,0.2,'Checklist Parameters'!$N$60)</f>
        <v>0.7</v>
      </c>
      <c r="T424" s="88">
        <f>IF($O424="",IF('Checklist District ID'!$C$43="Y",MAX($R424:$S424)*$I424,SUM($R424:$S424)*$I424),IF(O424&gt;0,Q424*S424))</f>
        <v>0</v>
      </c>
      <c r="U424" s="88">
        <f>IF(Q424&gt;0,((I424-T424)*'Formula Matrix'!$E$41),0)</f>
        <v>0</v>
      </c>
      <c r="V424" s="88">
        <f t="shared" si="39"/>
        <v>0</v>
      </c>
      <c r="W424" s="88">
        <f>IF(V424&gt;0,(V424*'Checklist Parameters'!$N$35),0)</f>
        <v>0</v>
      </c>
      <c r="X424" s="85">
        <f t="shared" si="40"/>
        <v>0</v>
      </c>
      <c r="Y424" s="85">
        <f>IF('Checklist Parameters'!$N$102&lt;&gt;"",(I424/43560)*'Checklist Parameters'!$N$102,"N/A")</f>
        <v>0</v>
      </c>
      <c r="Z424" s="85" t="str">
        <f>IF('Checklist Parameters'!$N$58&lt;&gt;"",((I424*'Checklist Parameters'!$N$58)*'Checklist Parameters'!$N$35)/1000,"N/A")</f>
        <v>N/A</v>
      </c>
      <c r="AA424" s="85">
        <f>IF('Checklist Parameters'!$N$101&lt;&gt;"",IFERROR(I424/'Checklist Parameters'!$N$101,0),"N/A")</f>
        <v>0</v>
      </c>
      <c r="AB424" s="85" t="str">
        <f>IF('Checklist Parameters'!$N$43&lt;&gt;"",(I424*'Checklist Parameters'!$N$43)/1000,"N/A")</f>
        <v>N/A</v>
      </c>
      <c r="AC424" s="85">
        <f>IF('Checklist Parameters'!$N$16="",$X424,IF(AND('Checklist Parameters'!$N$16&lt;$X424,'Checklist Parameters'!$N$16&gt;=3),'Checklist Parameters'!$N$16,IF(AND('Checklist Parameters'!$N$16&lt;$X424,'Checklist Parameters'!$N$16&lt;3),0,$X424)))</f>
        <v>0</v>
      </c>
      <c r="AD424" s="85" t="str">
        <f>IF(AND(I424&lt;'Checklist Parameters'!$N$22,$I424&lt;&gt;0),"Y","")</f>
        <v/>
      </c>
      <c r="AE424" s="85" t="str">
        <f>IF($AD424="Y",0,IF('Checklist Parameters'!$N$25="","&lt;no limit&gt;",ROUNDDOWN((($I424-'Checklist Parameters'!$N$24)/'Checklist Parameters'!$N$25)+1,0)))</f>
        <v>&lt;no limit&gt;</v>
      </c>
      <c r="AF424" s="174">
        <f t="shared" si="41"/>
        <v>0</v>
      </c>
      <c r="AG424" s="85">
        <f t="shared" si="36"/>
        <v>0</v>
      </c>
      <c r="AH424" s="5"/>
      <c r="AI424" s="5"/>
      <c r="AJ424" s="5"/>
      <c r="AK424" s="5"/>
      <c r="AL424" s="5"/>
      <c r="AM424" s="5"/>
      <c r="AN424" s="5"/>
      <c r="AO424" s="5"/>
      <c r="AP424" s="5"/>
      <c r="AQ424" s="5"/>
      <c r="AR424" s="5"/>
      <c r="AS424" s="5"/>
    </row>
    <row r="425" spans="1:45" s="2" customFormat="1" ht="15">
      <c r="A425" s="391"/>
      <c r="B425" s="392"/>
      <c r="C425" s="393"/>
      <c r="D425" s="393"/>
      <c r="E425" s="393"/>
      <c r="F425" s="393"/>
      <c r="G425" s="393"/>
      <c r="H425" s="394"/>
      <c r="I425" s="394"/>
      <c r="J425" s="394"/>
      <c r="K425" s="394"/>
      <c r="L425" s="394"/>
      <c r="M425" s="394"/>
      <c r="N425" s="313">
        <f>IF(IF(I425&lt;'Checklist Parameters'!$N$22,0,($I425-$L425))&lt;0,0,IF(I425&lt;'Checklist Parameters'!$N$22,0,($I425-$L425)))</f>
        <v>0</v>
      </c>
      <c r="O425" s="394"/>
      <c r="P425" s="395"/>
      <c r="Q425" s="316">
        <f t="shared" si="37"/>
        <v>0</v>
      </c>
      <c r="R425" s="87">
        <f t="shared" si="38"/>
        <v>0</v>
      </c>
      <c r="S425" s="87">
        <f>IF('Checklist Parameters'!$N$60&lt;0.2,0.2,'Checklist Parameters'!$N$60)</f>
        <v>0.7</v>
      </c>
      <c r="T425" s="88">
        <f>IF($O425="",IF('Checklist District ID'!$C$43="Y",MAX($R425:$S425)*$I425,SUM($R425:$S425)*$I425),IF(O425&gt;0,Q425*S425))</f>
        <v>0</v>
      </c>
      <c r="U425" s="88">
        <f>IF(Q425&gt;0,((I425-T425)*'Formula Matrix'!$E$41),0)</f>
        <v>0</v>
      </c>
      <c r="V425" s="88">
        <f t="shared" si="39"/>
        <v>0</v>
      </c>
      <c r="W425" s="88">
        <f>IF(V425&gt;0,(V425*'Checklist Parameters'!$N$35),0)</f>
        <v>0</v>
      </c>
      <c r="X425" s="85">
        <f t="shared" si="40"/>
        <v>0</v>
      </c>
      <c r="Y425" s="85">
        <f>IF('Checklist Parameters'!$N$102&lt;&gt;"",(I425/43560)*'Checklist Parameters'!$N$102,"N/A")</f>
        <v>0</v>
      </c>
      <c r="Z425" s="85" t="str">
        <f>IF('Checklist Parameters'!$N$58&lt;&gt;"",((I425*'Checklist Parameters'!$N$58)*'Checklist Parameters'!$N$35)/1000,"N/A")</f>
        <v>N/A</v>
      </c>
      <c r="AA425" s="85">
        <f>IF('Checklist Parameters'!$N$101&lt;&gt;"",IFERROR(I425/'Checklist Parameters'!$N$101,0),"N/A")</f>
        <v>0</v>
      </c>
      <c r="AB425" s="85" t="str">
        <f>IF('Checklist Parameters'!$N$43&lt;&gt;"",(I425*'Checklist Parameters'!$N$43)/1000,"N/A")</f>
        <v>N/A</v>
      </c>
      <c r="AC425" s="85">
        <f>IF('Checklist Parameters'!$N$16="",$X425,IF(AND('Checklist Parameters'!$N$16&lt;$X425,'Checklist Parameters'!$N$16&gt;=3),'Checklist Parameters'!$N$16,IF(AND('Checklist Parameters'!$N$16&lt;$X425,'Checklist Parameters'!$N$16&lt;3),0,$X425)))</f>
        <v>0</v>
      </c>
      <c r="AD425" s="85" t="str">
        <f>IF(AND(I425&lt;'Checklist Parameters'!$N$22,$I425&lt;&gt;0),"Y","")</f>
        <v/>
      </c>
      <c r="AE425" s="85" t="str">
        <f>IF($AD425="Y",0,IF('Checklist Parameters'!$N$25="","&lt;no limit&gt;",ROUNDDOWN((($I425-'Checklist Parameters'!$N$24)/'Checklist Parameters'!$N$25)+1,0)))</f>
        <v>&lt;no limit&gt;</v>
      </c>
      <c r="AF425" s="174">
        <f t="shared" si="41"/>
        <v>0</v>
      </c>
      <c r="AG425" s="85">
        <f t="shared" si="36"/>
        <v>0</v>
      </c>
      <c r="AH425" s="5"/>
      <c r="AI425" s="5"/>
      <c r="AJ425" s="5"/>
      <c r="AK425" s="5"/>
      <c r="AL425" s="5"/>
      <c r="AM425" s="5"/>
      <c r="AN425" s="5"/>
      <c r="AO425" s="5"/>
      <c r="AP425" s="5"/>
      <c r="AQ425" s="5"/>
      <c r="AR425" s="5"/>
      <c r="AS425" s="5"/>
    </row>
    <row r="426" spans="1:45" s="2" customFormat="1" ht="15">
      <c r="A426" s="391"/>
      <c r="B426" s="392"/>
      <c r="C426" s="393"/>
      <c r="D426" s="393"/>
      <c r="E426" s="393"/>
      <c r="F426" s="393"/>
      <c r="G426" s="393"/>
      <c r="H426" s="394"/>
      <c r="I426" s="394"/>
      <c r="J426" s="394"/>
      <c r="K426" s="394"/>
      <c r="L426" s="394"/>
      <c r="M426" s="394"/>
      <c r="N426" s="313">
        <f>IF(IF(I426&lt;'Checklist Parameters'!$N$22,0,($I426-$L426))&lt;0,0,IF(I426&lt;'Checklist Parameters'!$N$22,0,($I426-$L426)))</f>
        <v>0</v>
      </c>
      <c r="O426" s="394"/>
      <c r="P426" s="395"/>
      <c r="Q426" s="316">
        <f t="shared" si="37"/>
        <v>0</v>
      </c>
      <c r="R426" s="87">
        <f t="shared" si="38"/>
        <v>0</v>
      </c>
      <c r="S426" s="87">
        <f>IF('Checklist Parameters'!$N$60&lt;0.2,0.2,'Checklist Parameters'!$N$60)</f>
        <v>0.7</v>
      </c>
      <c r="T426" s="88">
        <f>IF($O426="",IF('Checklist District ID'!$C$43="Y",MAX($R426:$S426)*$I426,SUM($R426:$S426)*$I426),IF(O426&gt;0,Q426*S426))</f>
        <v>0</v>
      </c>
      <c r="U426" s="88">
        <f>IF(Q426&gt;0,((I426-T426)*'Formula Matrix'!$E$41),0)</f>
        <v>0</v>
      </c>
      <c r="V426" s="88">
        <f t="shared" si="39"/>
        <v>0</v>
      </c>
      <c r="W426" s="88">
        <f>IF(V426&gt;0,(V426*'Checklist Parameters'!$N$35),0)</f>
        <v>0</v>
      </c>
      <c r="X426" s="85">
        <f t="shared" si="40"/>
        <v>0</v>
      </c>
      <c r="Y426" s="85">
        <f>IF('Checklist Parameters'!$N$102&lt;&gt;"",(I426/43560)*'Checklist Parameters'!$N$102,"N/A")</f>
        <v>0</v>
      </c>
      <c r="Z426" s="85" t="str">
        <f>IF('Checklist Parameters'!$N$58&lt;&gt;"",((I426*'Checklist Parameters'!$N$58)*'Checklist Parameters'!$N$35)/1000,"N/A")</f>
        <v>N/A</v>
      </c>
      <c r="AA426" s="85">
        <f>IF('Checklist Parameters'!$N$101&lt;&gt;"",IFERROR(I426/'Checklist Parameters'!$N$101,0),"N/A")</f>
        <v>0</v>
      </c>
      <c r="AB426" s="85" t="str">
        <f>IF('Checklist Parameters'!$N$43&lt;&gt;"",(I426*'Checklist Parameters'!$N$43)/1000,"N/A")</f>
        <v>N/A</v>
      </c>
      <c r="AC426" s="85">
        <f>IF('Checklist Parameters'!$N$16="",$X426,IF(AND('Checklist Parameters'!$N$16&lt;$X426,'Checklist Parameters'!$N$16&gt;=3),'Checklist Parameters'!$N$16,IF(AND('Checklist Parameters'!$N$16&lt;$X426,'Checklist Parameters'!$N$16&lt;3),0,$X426)))</f>
        <v>0</v>
      </c>
      <c r="AD426" s="85" t="str">
        <f>IF(AND(I426&lt;'Checklist Parameters'!$N$22,$I426&lt;&gt;0),"Y","")</f>
        <v/>
      </c>
      <c r="AE426" s="85" t="str">
        <f>IF($AD426="Y",0,IF('Checklist Parameters'!$N$25="","&lt;no limit&gt;",ROUNDDOWN((($I426-'Checklist Parameters'!$N$24)/'Checklist Parameters'!$N$25)+1,0)))</f>
        <v>&lt;no limit&gt;</v>
      </c>
      <c r="AF426" s="174">
        <f t="shared" si="41"/>
        <v>0</v>
      </c>
      <c r="AG426" s="85">
        <f t="shared" si="36"/>
        <v>0</v>
      </c>
      <c r="AH426" s="5"/>
      <c r="AI426" s="5"/>
      <c r="AJ426" s="5"/>
      <c r="AK426" s="5"/>
      <c r="AL426" s="5"/>
      <c r="AM426" s="5"/>
      <c r="AN426" s="5"/>
      <c r="AO426" s="5"/>
      <c r="AP426" s="5"/>
      <c r="AQ426" s="5"/>
      <c r="AR426" s="5"/>
      <c r="AS426" s="5"/>
    </row>
    <row r="427" spans="1:45" s="2" customFormat="1" ht="15">
      <c r="A427" s="391"/>
      <c r="B427" s="392"/>
      <c r="C427" s="393"/>
      <c r="D427" s="393"/>
      <c r="E427" s="393"/>
      <c r="F427" s="393"/>
      <c r="G427" s="393"/>
      <c r="H427" s="394"/>
      <c r="I427" s="394"/>
      <c r="J427" s="394"/>
      <c r="K427" s="394"/>
      <c r="L427" s="394"/>
      <c r="M427" s="394"/>
      <c r="N427" s="313">
        <f>IF(IF(I427&lt;'Checklist Parameters'!$N$22,0,($I427-$L427))&lt;0,0,IF(I427&lt;'Checklist Parameters'!$N$22,0,($I427-$L427)))</f>
        <v>0</v>
      </c>
      <c r="O427" s="394"/>
      <c r="P427" s="395"/>
      <c r="Q427" s="316">
        <f t="shared" si="37"/>
        <v>0</v>
      </c>
      <c r="R427" s="87">
        <f t="shared" si="38"/>
        <v>0</v>
      </c>
      <c r="S427" s="87">
        <f>IF('Checklist Parameters'!$N$60&lt;0.2,0.2,'Checklist Parameters'!$N$60)</f>
        <v>0.7</v>
      </c>
      <c r="T427" s="88">
        <f>IF($O427="",IF('Checklist District ID'!$C$43="Y",MAX($R427:$S427)*$I427,SUM($R427:$S427)*$I427),IF(O427&gt;0,Q427*S427))</f>
        <v>0</v>
      </c>
      <c r="U427" s="88">
        <f>IF(Q427&gt;0,((I427-T427)*'Formula Matrix'!$E$41),0)</f>
        <v>0</v>
      </c>
      <c r="V427" s="88">
        <f t="shared" si="39"/>
        <v>0</v>
      </c>
      <c r="W427" s="88">
        <f>IF(V427&gt;0,(V427*'Checklist Parameters'!$N$35),0)</f>
        <v>0</v>
      </c>
      <c r="X427" s="85">
        <f t="shared" si="40"/>
        <v>0</v>
      </c>
      <c r="Y427" s="85">
        <f>IF('Checklist Parameters'!$N$102&lt;&gt;"",(I427/43560)*'Checklist Parameters'!$N$102,"N/A")</f>
        <v>0</v>
      </c>
      <c r="Z427" s="85" t="str">
        <f>IF('Checklist Parameters'!$N$58&lt;&gt;"",((I427*'Checklist Parameters'!$N$58)*'Checklist Parameters'!$N$35)/1000,"N/A")</f>
        <v>N/A</v>
      </c>
      <c r="AA427" s="85">
        <f>IF('Checklist Parameters'!$N$101&lt;&gt;"",IFERROR(I427/'Checklist Parameters'!$N$101,0),"N/A")</f>
        <v>0</v>
      </c>
      <c r="AB427" s="85" t="str">
        <f>IF('Checklist Parameters'!$N$43&lt;&gt;"",(I427*'Checklist Parameters'!$N$43)/1000,"N/A")</f>
        <v>N/A</v>
      </c>
      <c r="AC427" s="85">
        <f>IF('Checklist Parameters'!$N$16="",$X427,IF(AND('Checklist Parameters'!$N$16&lt;$X427,'Checklist Parameters'!$N$16&gt;=3),'Checklist Parameters'!$N$16,IF(AND('Checklist Parameters'!$N$16&lt;$X427,'Checklist Parameters'!$N$16&lt;3),0,$X427)))</f>
        <v>0</v>
      </c>
      <c r="AD427" s="85" t="str">
        <f>IF(AND(I427&lt;'Checklist Parameters'!$N$22,$I427&lt;&gt;0),"Y","")</f>
        <v/>
      </c>
      <c r="AE427" s="85" t="str">
        <f>IF($AD427="Y",0,IF('Checklist Parameters'!$N$25="","&lt;no limit&gt;",ROUNDDOWN((($I427-'Checklist Parameters'!$N$24)/'Checklist Parameters'!$N$25)+1,0)))</f>
        <v>&lt;no limit&gt;</v>
      </c>
      <c r="AF427" s="174">
        <f t="shared" si="41"/>
        <v>0</v>
      </c>
      <c r="AG427" s="85">
        <f t="shared" si="36"/>
        <v>0</v>
      </c>
      <c r="AH427" s="5"/>
      <c r="AI427" s="5"/>
      <c r="AJ427" s="5"/>
      <c r="AK427" s="5"/>
      <c r="AL427" s="5"/>
      <c r="AM427" s="5"/>
      <c r="AN427" s="5"/>
      <c r="AO427" s="5"/>
      <c r="AP427" s="5"/>
      <c r="AQ427" s="5"/>
      <c r="AR427" s="5"/>
      <c r="AS427" s="5"/>
    </row>
    <row r="428" spans="1:45" s="2" customFormat="1" ht="15">
      <c r="A428" s="391"/>
      <c r="B428" s="392"/>
      <c r="C428" s="393"/>
      <c r="D428" s="393"/>
      <c r="E428" s="393"/>
      <c r="F428" s="393"/>
      <c r="G428" s="393"/>
      <c r="H428" s="394"/>
      <c r="I428" s="394"/>
      <c r="J428" s="394"/>
      <c r="K428" s="394"/>
      <c r="L428" s="394"/>
      <c r="M428" s="394"/>
      <c r="N428" s="313">
        <f>IF(IF(I428&lt;'Checklist Parameters'!$N$22,0,($I428-$L428))&lt;0,0,IF(I428&lt;'Checklist Parameters'!$N$22,0,($I428-$L428)))</f>
        <v>0</v>
      </c>
      <c r="O428" s="394"/>
      <c r="P428" s="395"/>
      <c r="Q428" s="316">
        <f t="shared" si="37"/>
        <v>0</v>
      </c>
      <c r="R428" s="87">
        <f t="shared" si="38"/>
        <v>0</v>
      </c>
      <c r="S428" s="87">
        <f>IF('Checklist Parameters'!$N$60&lt;0.2,0.2,'Checklist Parameters'!$N$60)</f>
        <v>0.7</v>
      </c>
      <c r="T428" s="88">
        <f>IF($O428="",IF('Checklist District ID'!$C$43="Y",MAX($R428:$S428)*$I428,SUM($R428:$S428)*$I428),IF(O428&gt;0,Q428*S428))</f>
        <v>0</v>
      </c>
      <c r="U428" s="88">
        <f>IF(Q428&gt;0,((I428-T428)*'Formula Matrix'!$E$41),0)</f>
        <v>0</v>
      </c>
      <c r="V428" s="88">
        <f t="shared" si="39"/>
        <v>0</v>
      </c>
      <c r="W428" s="88">
        <f>IF(V428&gt;0,(V428*'Checklist Parameters'!$N$35),0)</f>
        <v>0</v>
      </c>
      <c r="X428" s="85">
        <f t="shared" si="40"/>
        <v>0</v>
      </c>
      <c r="Y428" s="85">
        <f>IF('Checklist Parameters'!$N$102&lt;&gt;"",(I428/43560)*'Checklist Parameters'!$N$102,"N/A")</f>
        <v>0</v>
      </c>
      <c r="Z428" s="85" t="str">
        <f>IF('Checklist Parameters'!$N$58&lt;&gt;"",((I428*'Checklist Parameters'!$N$58)*'Checklist Parameters'!$N$35)/1000,"N/A")</f>
        <v>N/A</v>
      </c>
      <c r="AA428" s="85">
        <f>IF('Checklist Parameters'!$N$101&lt;&gt;"",IFERROR(I428/'Checklist Parameters'!$N$101,0),"N/A")</f>
        <v>0</v>
      </c>
      <c r="AB428" s="85" t="str">
        <f>IF('Checklist Parameters'!$N$43&lt;&gt;"",(I428*'Checklist Parameters'!$N$43)/1000,"N/A")</f>
        <v>N/A</v>
      </c>
      <c r="AC428" s="85">
        <f>IF('Checklist Parameters'!$N$16="",$X428,IF(AND('Checklist Parameters'!$N$16&lt;$X428,'Checklist Parameters'!$N$16&gt;=3),'Checklist Parameters'!$N$16,IF(AND('Checklist Parameters'!$N$16&lt;$X428,'Checklist Parameters'!$N$16&lt;3),0,$X428)))</f>
        <v>0</v>
      </c>
      <c r="AD428" s="85" t="str">
        <f>IF(AND(I428&lt;'Checklist Parameters'!$N$22,$I428&lt;&gt;0),"Y","")</f>
        <v/>
      </c>
      <c r="AE428" s="85" t="str">
        <f>IF($AD428="Y",0,IF('Checklist Parameters'!$N$25="","&lt;no limit&gt;",ROUNDDOWN((($I428-'Checklist Parameters'!$N$24)/'Checklist Parameters'!$N$25)+1,0)))</f>
        <v>&lt;no limit&gt;</v>
      </c>
      <c r="AF428" s="174">
        <f t="shared" si="41"/>
        <v>0</v>
      </c>
      <c r="AG428" s="85">
        <f t="shared" si="36"/>
        <v>0</v>
      </c>
      <c r="AH428" s="5"/>
      <c r="AI428" s="5"/>
      <c r="AJ428" s="5"/>
      <c r="AK428" s="5"/>
      <c r="AL428" s="5"/>
      <c r="AM428" s="5"/>
      <c r="AN428" s="5"/>
      <c r="AO428" s="5"/>
      <c r="AP428" s="5"/>
      <c r="AQ428" s="5"/>
      <c r="AR428" s="5"/>
      <c r="AS428" s="5"/>
    </row>
    <row r="429" spans="1:45" s="2" customFormat="1" ht="15">
      <c r="A429" s="391"/>
      <c r="B429" s="392"/>
      <c r="C429" s="393"/>
      <c r="D429" s="393"/>
      <c r="E429" s="393"/>
      <c r="F429" s="393"/>
      <c r="G429" s="393"/>
      <c r="H429" s="394"/>
      <c r="I429" s="394"/>
      <c r="J429" s="394"/>
      <c r="K429" s="394"/>
      <c r="L429" s="394"/>
      <c r="M429" s="394"/>
      <c r="N429" s="313">
        <f>IF(IF(I429&lt;'Checklist Parameters'!$N$22,0,($I429-$L429))&lt;0,0,IF(I429&lt;'Checklist Parameters'!$N$22,0,($I429-$L429)))</f>
        <v>0</v>
      </c>
      <c r="O429" s="394"/>
      <c r="P429" s="395"/>
      <c r="Q429" s="316">
        <f t="shared" si="37"/>
        <v>0</v>
      </c>
      <c r="R429" s="87">
        <f t="shared" si="38"/>
        <v>0</v>
      </c>
      <c r="S429" s="87">
        <f>IF('Checklist Parameters'!$N$60&lt;0.2,0.2,'Checklist Parameters'!$N$60)</f>
        <v>0.7</v>
      </c>
      <c r="T429" s="88">
        <f>IF($O429="",IF('Checklist District ID'!$C$43="Y",MAX($R429:$S429)*$I429,SUM($R429:$S429)*$I429),IF(O429&gt;0,Q429*S429))</f>
        <v>0</v>
      </c>
      <c r="U429" s="88">
        <f>IF(Q429&gt;0,((I429-T429)*'Formula Matrix'!$E$41),0)</f>
        <v>0</v>
      </c>
      <c r="V429" s="88">
        <f t="shared" si="39"/>
        <v>0</v>
      </c>
      <c r="W429" s="88">
        <f>IF(V429&gt;0,(V429*'Checklist Parameters'!$N$35),0)</f>
        <v>0</v>
      </c>
      <c r="X429" s="85">
        <f t="shared" si="40"/>
        <v>0</v>
      </c>
      <c r="Y429" s="85">
        <f>IF('Checklist Parameters'!$N$102&lt;&gt;"",(I429/43560)*'Checklist Parameters'!$N$102,"N/A")</f>
        <v>0</v>
      </c>
      <c r="Z429" s="85" t="str">
        <f>IF('Checklist Parameters'!$N$58&lt;&gt;"",((I429*'Checklist Parameters'!$N$58)*'Checklist Parameters'!$N$35)/1000,"N/A")</f>
        <v>N/A</v>
      </c>
      <c r="AA429" s="85">
        <f>IF('Checklist Parameters'!$N$101&lt;&gt;"",IFERROR(I429/'Checklist Parameters'!$N$101,0),"N/A")</f>
        <v>0</v>
      </c>
      <c r="AB429" s="85" t="str">
        <f>IF('Checklist Parameters'!$N$43&lt;&gt;"",(I429*'Checklist Parameters'!$N$43)/1000,"N/A")</f>
        <v>N/A</v>
      </c>
      <c r="AC429" s="85">
        <f>IF('Checklist Parameters'!$N$16="",$X429,IF(AND('Checklist Parameters'!$N$16&lt;$X429,'Checklist Parameters'!$N$16&gt;=3),'Checklist Parameters'!$N$16,IF(AND('Checklist Parameters'!$N$16&lt;$X429,'Checklist Parameters'!$N$16&lt;3),0,$X429)))</f>
        <v>0</v>
      </c>
      <c r="AD429" s="85" t="str">
        <f>IF(AND(I429&lt;'Checklist Parameters'!$N$22,$I429&lt;&gt;0),"Y","")</f>
        <v/>
      </c>
      <c r="AE429" s="85" t="str">
        <f>IF($AD429="Y",0,IF('Checklist Parameters'!$N$25="","&lt;no limit&gt;",ROUNDDOWN((($I429-'Checklist Parameters'!$N$24)/'Checklist Parameters'!$N$25)+1,0)))</f>
        <v>&lt;no limit&gt;</v>
      </c>
      <c r="AF429" s="174">
        <f t="shared" si="41"/>
        <v>0</v>
      </c>
      <c r="AG429" s="85">
        <f t="shared" si="36"/>
        <v>0</v>
      </c>
      <c r="AH429" s="5"/>
      <c r="AI429" s="5"/>
      <c r="AJ429" s="5"/>
      <c r="AK429" s="5"/>
      <c r="AL429" s="5"/>
      <c r="AM429" s="5"/>
      <c r="AN429" s="5"/>
      <c r="AO429" s="5"/>
      <c r="AP429" s="5"/>
      <c r="AQ429" s="5"/>
      <c r="AR429" s="5"/>
      <c r="AS429" s="5"/>
    </row>
    <row r="430" spans="1:45" s="2" customFormat="1" ht="15">
      <c r="A430" s="391"/>
      <c r="B430" s="392"/>
      <c r="C430" s="393"/>
      <c r="D430" s="393"/>
      <c r="E430" s="393"/>
      <c r="F430" s="393"/>
      <c r="G430" s="393"/>
      <c r="H430" s="394"/>
      <c r="I430" s="394"/>
      <c r="J430" s="394"/>
      <c r="K430" s="394"/>
      <c r="L430" s="394"/>
      <c r="M430" s="394"/>
      <c r="N430" s="313">
        <f>IF(IF(I430&lt;'Checklist Parameters'!$N$22,0,($I430-$L430))&lt;0,0,IF(I430&lt;'Checklist Parameters'!$N$22,0,($I430-$L430)))</f>
        <v>0</v>
      </c>
      <c r="O430" s="394"/>
      <c r="P430" s="395"/>
      <c r="Q430" s="316">
        <f t="shared" si="37"/>
        <v>0</v>
      </c>
      <c r="R430" s="87">
        <f t="shared" si="38"/>
        <v>0</v>
      </c>
      <c r="S430" s="87">
        <f>IF('Checklist Parameters'!$N$60&lt;0.2,0.2,'Checklist Parameters'!$N$60)</f>
        <v>0.7</v>
      </c>
      <c r="T430" s="88">
        <f>IF($O430="",IF('Checklist District ID'!$C$43="Y",MAX($R430:$S430)*$I430,SUM($R430:$S430)*$I430),IF(O430&gt;0,Q430*S430))</f>
        <v>0</v>
      </c>
      <c r="U430" s="88">
        <f>IF(Q430&gt;0,((I430-T430)*'Formula Matrix'!$E$41),0)</f>
        <v>0</v>
      </c>
      <c r="V430" s="88">
        <f t="shared" si="39"/>
        <v>0</v>
      </c>
      <c r="W430" s="88">
        <f>IF(V430&gt;0,(V430*'Checklist Parameters'!$N$35),0)</f>
        <v>0</v>
      </c>
      <c r="X430" s="85">
        <f t="shared" si="40"/>
        <v>0</v>
      </c>
      <c r="Y430" s="85">
        <f>IF('Checklist Parameters'!$N$102&lt;&gt;"",(I430/43560)*'Checklist Parameters'!$N$102,"N/A")</f>
        <v>0</v>
      </c>
      <c r="Z430" s="85" t="str">
        <f>IF('Checklist Parameters'!$N$58&lt;&gt;"",((I430*'Checklist Parameters'!$N$58)*'Checklist Parameters'!$N$35)/1000,"N/A")</f>
        <v>N/A</v>
      </c>
      <c r="AA430" s="85">
        <f>IF('Checklist Parameters'!$N$101&lt;&gt;"",IFERROR(I430/'Checklist Parameters'!$N$101,0),"N/A")</f>
        <v>0</v>
      </c>
      <c r="AB430" s="85" t="str">
        <f>IF('Checklist Parameters'!$N$43&lt;&gt;"",(I430*'Checklist Parameters'!$N$43)/1000,"N/A")</f>
        <v>N/A</v>
      </c>
      <c r="AC430" s="85">
        <f>IF('Checklist Parameters'!$N$16="",$X430,IF(AND('Checklist Parameters'!$N$16&lt;$X430,'Checklist Parameters'!$N$16&gt;=3),'Checklist Parameters'!$N$16,IF(AND('Checklist Parameters'!$N$16&lt;$X430,'Checklist Parameters'!$N$16&lt;3),0,$X430)))</f>
        <v>0</v>
      </c>
      <c r="AD430" s="85" t="str">
        <f>IF(AND(I430&lt;'Checklist Parameters'!$N$22,$I430&lt;&gt;0),"Y","")</f>
        <v/>
      </c>
      <c r="AE430" s="85" t="str">
        <f>IF($AD430="Y",0,IF('Checklist Parameters'!$N$25="","&lt;no limit&gt;",ROUNDDOWN((($I430-'Checklist Parameters'!$N$24)/'Checklist Parameters'!$N$25)+1,0)))</f>
        <v>&lt;no limit&gt;</v>
      </c>
      <c r="AF430" s="174">
        <f t="shared" si="41"/>
        <v>0</v>
      </c>
      <c r="AG430" s="85">
        <f t="shared" si="36"/>
        <v>0</v>
      </c>
      <c r="AH430" s="5"/>
      <c r="AI430" s="5"/>
      <c r="AJ430" s="5"/>
      <c r="AK430" s="5"/>
      <c r="AL430" s="5"/>
      <c r="AM430" s="5"/>
      <c r="AN430" s="5"/>
      <c r="AO430" s="5"/>
      <c r="AP430" s="5"/>
      <c r="AQ430" s="5"/>
      <c r="AR430" s="5"/>
      <c r="AS430" s="5"/>
    </row>
    <row r="431" spans="1:45" s="2" customFormat="1" ht="15">
      <c r="A431" s="391"/>
      <c r="B431" s="392"/>
      <c r="C431" s="393"/>
      <c r="D431" s="393"/>
      <c r="E431" s="393"/>
      <c r="F431" s="393"/>
      <c r="G431" s="393"/>
      <c r="H431" s="394"/>
      <c r="I431" s="394"/>
      <c r="J431" s="394"/>
      <c r="K431" s="394"/>
      <c r="L431" s="394"/>
      <c r="M431" s="394"/>
      <c r="N431" s="313">
        <f>IF(IF(I431&lt;'Checklist Parameters'!$N$22,0,($I431-$L431))&lt;0,0,IF(I431&lt;'Checklist Parameters'!$N$22,0,($I431-$L431)))</f>
        <v>0</v>
      </c>
      <c r="O431" s="394"/>
      <c r="P431" s="395"/>
      <c r="Q431" s="316">
        <f t="shared" si="37"/>
        <v>0</v>
      </c>
      <c r="R431" s="87">
        <f t="shared" si="38"/>
        <v>0</v>
      </c>
      <c r="S431" s="87">
        <f>IF('Checklist Parameters'!$N$60&lt;0.2,0.2,'Checklist Parameters'!$N$60)</f>
        <v>0.7</v>
      </c>
      <c r="T431" s="88">
        <f>IF($O431="",IF('Checklist District ID'!$C$43="Y",MAX($R431:$S431)*$I431,SUM($R431:$S431)*$I431),IF(O431&gt;0,Q431*S431))</f>
        <v>0</v>
      </c>
      <c r="U431" s="88">
        <f>IF(Q431&gt;0,((I431-T431)*'Formula Matrix'!$E$41),0)</f>
        <v>0</v>
      </c>
      <c r="V431" s="88">
        <f t="shared" si="39"/>
        <v>0</v>
      </c>
      <c r="W431" s="88">
        <f>IF(V431&gt;0,(V431*'Checklist Parameters'!$N$35),0)</f>
        <v>0</v>
      </c>
      <c r="X431" s="85">
        <f t="shared" si="40"/>
        <v>0</v>
      </c>
      <c r="Y431" s="85">
        <f>IF('Checklist Parameters'!$N$102&lt;&gt;"",(I431/43560)*'Checklist Parameters'!$N$102,"N/A")</f>
        <v>0</v>
      </c>
      <c r="Z431" s="85" t="str">
        <f>IF('Checklist Parameters'!$N$58&lt;&gt;"",((I431*'Checklist Parameters'!$N$58)*'Checklist Parameters'!$N$35)/1000,"N/A")</f>
        <v>N/A</v>
      </c>
      <c r="AA431" s="85">
        <f>IF('Checklist Parameters'!$N$101&lt;&gt;"",IFERROR(I431/'Checklist Parameters'!$N$101,0),"N/A")</f>
        <v>0</v>
      </c>
      <c r="AB431" s="85" t="str">
        <f>IF('Checklist Parameters'!$N$43&lt;&gt;"",(I431*'Checklist Parameters'!$N$43)/1000,"N/A")</f>
        <v>N/A</v>
      </c>
      <c r="AC431" s="85">
        <f>IF('Checklist Parameters'!$N$16="",$X431,IF(AND('Checklist Parameters'!$N$16&lt;$X431,'Checklist Parameters'!$N$16&gt;=3),'Checklist Parameters'!$N$16,IF(AND('Checklist Parameters'!$N$16&lt;$X431,'Checklist Parameters'!$N$16&lt;3),0,$X431)))</f>
        <v>0</v>
      </c>
      <c r="AD431" s="85" t="str">
        <f>IF(AND(I431&lt;'Checklist Parameters'!$N$22,$I431&lt;&gt;0),"Y","")</f>
        <v/>
      </c>
      <c r="AE431" s="85" t="str">
        <f>IF($AD431="Y",0,IF('Checklist Parameters'!$N$25="","&lt;no limit&gt;",ROUNDDOWN((($I431-'Checklist Parameters'!$N$24)/'Checklist Parameters'!$N$25)+1,0)))</f>
        <v>&lt;no limit&gt;</v>
      </c>
      <c r="AF431" s="174">
        <f t="shared" si="41"/>
        <v>0</v>
      </c>
      <c r="AG431" s="85">
        <f t="shared" si="36"/>
        <v>0</v>
      </c>
      <c r="AH431" s="5"/>
      <c r="AI431" s="5"/>
      <c r="AJ431" s="5"/>
      <c r="AK431" s="5"/>
      <c r="AL431" s="5"/>
      <c r="AM431" s="5"/>
      <c r="AN431" s="5"/>
      <c r="AO431" s="5"/>
      <c r="AP431" s="5"/>
      <c r="AQ431" s="5"/>
      <c r="AR431" s="5"/>
      <c r="AS431" s="5"/>
    </row>
    <row r="432" spans="1:45" s="2" customFormat="1" ht="15">
      <c r="A432" s="391"/>
      <c r="B432" s="392"/>
      <c r="C432" s="393"/>
      <c r="D432" s="393"/>
      <c r="E432" s="393"/>
      <c r="F432" s="393"/>
      <c r="G432" s="393"/>
      <c r="H432" s="394"/>
      <c r="I432" s="394"/>
      <c r="J432" s="394"/>
      <c r="K432" s="394"/>
      <c r="L432" s="394"/>
      <c r="M432" s="394"/>
      <c r="N432" s="313">
        <f>IF(IF(I432&lt;'Checklist Parameters'!$N$22,0,($I432-$L432))&lt;0,0,IF(I432&lt;'Checklist Parameters'!$N$22,0,($I432-$L432)))</f>
        <v>0</v>
      </c>
      <c r="O432" s="394"/>
      <c r="P432" s="395"/>
      <c r="Q432" s="316">
        <f t="shared" si="37"/>
        <v>0</v>
      </c>
      <c r="R432" s="87">
        <f t="shared" si="38"/>
        <v>0</v>
      </c>
      <c r="S432" s="87">
        <f>IF('Checklist Parameters'!$N$60&lt;0.2,0.2,'Checklist Parameters'!$N$60)</f>
        <v>0.7</v>
      </c>
      <c r="T432" s="88">
        <f>IF($O432="",IF('Checklist District ID'!$C$43="Y",MAX($R432:$S432)*$I432,SUM($R432:$S432)*$I432),IF(O432&gt;0,Q432*S432))</f>
        <v>0</v>
      </c>
      <c r="U432" s="88">
        <f>IF(Q432&gt;0,((I432-T432)*'Formula Matrix'!$E$41),0)</f>
        <v>0</v>
      </c>
      <c r="V432" s="88">
        <f t="shared" si="39"/>
        <v>0</v>
      </c>
      <c r="W432" s="88">
        <f>IF(V432&gt;0,(V432*'Checklist Parameters'!$N$35),0)</f>
        <v>0</v>
      </c>
      <c r="X432" s="85">
        <f t="shared" si="40"/>
        <v>0</v>
      </c>
      <c r="Y432" s="85">
        <f>IF('Checklist Parameters'!$N$102&lt;&gt;"",(I432/43560)*'Checklist Parameters'!$N$102,"N/A")</f>
        <v>0</v>
      </c>
      <c r="Z432" s="85" t="str">
        <f>IF('Checklist Parameters'!$N$58&lt;&gt;"",((I432*'Checklist Parameters'!$N$58)*'Checklist Parameters'!$N$35)/1000,"N/A")</f>
        <v>N/A</v>
      </c>
      <c r="AA432" s="85">
        <f>IF('Checklist Parameters'!$N$101&lt;&gt;"",IFERROR(I432/'Checklist Parameters'!$N$101,0),"N/A")</f>
        <v>0</v>
      </c>
      <c r="AB432" s="85" t="str">
        <f>IF('Checklist Parameters'!$N$43&lt;&gt;"",(I432*'Checklist Parameters'!$N$43)/1000,"N/A")</f>
        <v>N/A</v>
      </c>
      <c r="AC432" s="85">
        <f>IF('Checklist Parameters'!$N$16="",$X432,IF(AND('Checklist Parameters'!$N$16&lt;$X432,'Checklist Parameters'!$N$16&gt;=3),'Checklist Parameters'!$N$16,IF(AND('Checklist Parameters'!$N$16&lt;$X432,'Checklist Parameters'!$N$16&lt;3),0,$X432)))</f>
        <v>0</v>
      </c>
      <c r="AD432" s="85" t="str">
        <f>IF(AND(I432&lt;'Checklist Parameters'!$N$22,$I432&lt;&gt;0),"Y","")</f>
        <v/>
      </c>
      <c r="AE432" s="85" t="str">
        <f>IF($AD432="Y",0,IF('Checklist Parameters'!$N$25="","&lt;no limit&gt;",ROUNDDOWN((($I432-'Checklist Parameters'!$N$24)/'Checklist Parameters'!$N$25)+1,0)))</f>
        <v>&lt;no limit&gt;</v>
      </c>
      <c r="AF432" s="174">
        <f t="shared" si="41"/>
        <v>0</v>
      </c>
      <c r="AG432" s="85">
        <f t="shared" si="36"/>
        <v>0</v>
      </c>
      <c r="AH432" s="5"/>
      <c r="AI432" s="5"/>
      <c r="AJ432" s="5"/>
      <c r="AK432" s="5"/>
      <c r="AL432" s="5"/>
      <c r="AM432" s="5"/>
      <c r="AN432" s="5"/>
      <c r="AO432" s="5"/>
      <c r="AP432" s="5"/>
      <c r="AQ432" s="5"/>
      <c r="AR432" s="5"/>
      <c r="AS432" s="5"/>
    </row>
    <row r="433" spans="1:45" s="2" customFormat="1" ht="15">
      <c r="A433" s="391"/>
      <c r="B433" s="392"/>
      <c r="C433" s="393"/>
      <c r="D433" s="393"/>
      <c r="E433" s="393"/>
      <c r="F433" s="393"/>
      <c r="G433" s="393"/>
      <c r="H433" s="394"/>
      <c r="I433" s="394"/>
      <c r="J433" s="394"/>
      <c r="K433" s="394"/>
      <c r="L433" s="394"/>
      <c r="M433" s="394"/>
      <c r="N433" s="313">
        <f>IF(IF(I433&lt;'Checklist Parameters'!$N$22,0,($I433-$L433))&lt;0,0,IF(I433&lt;'Checklist Parameters'!$N$22,0,($I433-$L433)))</f>
        <v>0</v>
      </c>
      <c r="O433" s="394"/>
      <c r="P433" s="395"/>
      <c r="Q433" s="316">
        <f t="shared" si="37"/>
        <v>0</v>
      </c>
      <c r="R433" s="87">
        <f t="shared" si="38"/>
        <v>0</v>
      </c>
      <c r="S433" s="87">
        <f>IF('Checklist Parameters'!$N$60&lt;0.2,0.2,'Checklist Parameters'!$N$60)</f>
        <v>0.7</v>
      </c>
      <c r="T433" s="88">
        <f>IF($O433="",IF('Checklist District ID'!$C$43="Y",MAX($R433:$S433)*$I433,SUM($R433:$S433)*$I433),IF(O433&gt;0,Q433*S433))</f>
        <v>0</v>
      </c>
      <c r="U433" s="88">
        <f>IF(Q433&gt;0,((I433-T433)*'Formula Matrix'!$E$41),0)</f>
        <v>0</v>
      </c>
      <c r="V433" s="88">
        <f t="shared" si="39"/>
        <v>0</v>
      </c>
      <c r="W433" s="88">
        <f>IF(V433&gt;0,(V433*'Checklist Parameters'!$N$35),0)</f>
        <v>0</v>
      </c>
      <c r="X433" s="85">
        <f t="shared" si="40"/>
        <v>0</v>
      </c>
      <c r="Y433" s="85">
        <f>IF('Checklist Parameters'!$N$102&lt;&gt;"",(I433/43560)*'Checklist Parameters'!$N$102,"N/A")</f>
        <v>0</v>
      </c>
      <c r="Z433" s="85" t="str">
        <f>IF('Checklist Parameters'!$N$58&lt;&gt;"",((I433*'Checklist Parameters'!$N$58)*'Checklist Parameters'!$N$35)/1000,"N/A")</f>
        <v>N/A</v>
      </c>
      <c r="AA433" s="85">
        <f>IF('Checklist Parameters'!$N$101&lt;&gt;"",IFERROR(I433/'Checklist Parameters'!$N$101,0),"N/A")</f>
        <v>0</v>
      </c>
      <c r="AB433" s="85" t="str">
        <f>IF('Checklist Parameters'!$N$43&lt;&gt;"",(I433*'Checklist Parameters'!$N$43)/1000,"N/A")</f>
        <v>N/A</v>
      </c>
      <c r="AC433" s="85">
        <f>IF('Checklist Parameters'!$N$16="",$X433,IF(AND('Checklist Parameters'!$N$16&lt;$X433,'Checklist Parameters'!$N$16&gt;=3),'Checklist Parameters'!$N$16,IF(AND('Checklist Parameters'!$N$16&lt;$X433,'Checklist Parameters'!$N$16&lt;3),0,$X433)))</f>
        <v>0</v>
      </c>
      <c r="AD433" s="85" t="str">
        <f>IF(AND(I433&lt;'Checklist Parameters'!$N$22,$I433&lt;&gt;0),"Y","")</f>
        <v/>
      </c>
      <c r="AE433" s="85" t="str">
        <f>IF($AD433="Y",0,IF('Checklist Parameters'!$N$25="","&lt;no limit&gt;",ROUNDDOWN((($I433-'Checklist Parameters'!$N$24)/'Checklist Parameters'!$N$25)+1,0)))</f>
        <v>&lt;no limit&gt;</v>
      </c>
      <c r="AF433" s="174">
        <f t="shared" si="41"/>
        <v>0</v>
      </c>
      <c r="AG433" s="85">
        <f t="shared" si="36"/>
        <v>0</v>
      </c>
      <c r="AH433" s="5"/>
      <c r="AI433" s="5"/>
      <c r="AJ433" s="5"/>
      <c r="AK433" s="5"/>
      <c r="AL433" s="5"/>
      <c r="AM433" s="5"/>
      <c r="AN433" s="5"/>
      <c r="AO433" s="5"/>
      <c r="AP433" s="5"/>
      <c r="AQ433" s="5"/>
      <c r="AR433" s="5"/>
      <c r="AS433" s="5"/>
    </row>
    <row r="434" spans="1:45" s="2" customFormat="1" ht="15">
      <c r="A434" s="391"/>
      <c r="B434" s="392"/>
      <c r="C434" s="393"/>
      <c r="D434" s="393"/>
      <c r="E434" s="393"/>
      <c r="F434" s="393"/>
      <c r="G434" s="393"/>
      <c r="H434" s="394"/>
      <c r="I434" s="394"/>
      <c r="J434" s="394"/>
      <c r="K434" s="394"/>
      <c r="L434" s="394"/>
      <c r="M434" s="394"/>
      <c r="N434" s="313">
        <f>IF(IF(I434&lt;'Checklist Parameters'!$N$22,0,($I434-$L434))&lt;0,0,IF(I434&lt;'Checklist Parameters'!$N$22,0,($I434-$L434)))</f>
        <v>0</v>
      </c>
      <c r="O434" s="394"/>
      <c r="P434" s="395"/>
      <c r="Q434" s="316">
        <f t="shared" si="37"/>
        <v>0</v>
      </c>
      <c r="R434" s="87">
        <f t="shared" si="38"/>
        <v>0</v>
      </c>
      <c r="S434" s="87">
        <f>IF('Checklist Parameters'!$N$60&lt;0.2,0.2,'Checklist Parameters'!$N$60)</f>
        <v>0.7</v>
      </c>
      <c r="T434" s="88">
        <f>IF($O434="",IF('Checklist District ID'!$C$43="Y",MAX($R434:$S434)*$I434,SUM($R434:$S434)*$I434),IF(O434&gt;0,Q434*S434))</f>
        <v>0</v>
      </c>
      <c r="U434" s="88">
        <f>IF(Q434&gt;0,((I434-T434)*'Formula Matrix'!$E$41),0)</f>
        <v>0</v>
      </c>
      <c r="V434" s="88">
        <f t="shared" si="39"/>
        <v>0</v>
      </c>
      <c r="W434" s="88">
        <f>IF(V434&gt;0,(V434*'Checklist Parameters'!$N$35),0)</f>
        <v>0</v>
      </c>
      <c r="X434" s="85">
        <f t="shared" si="40"/>
        <v>0</v>
      </c>
      <c r="Y434" s="85">
        <f>IF('Checklist Parameters'!$N$102&lt;&gt;"",(I434/43560)*'Checklist Parameters'!$N$102,"N/A")</f>
        <v>0</v>
      </c>
      <c r="Z434" s="85" t="str">
        <f>IF('Checklist Parameters'!$N$58&lt;&gt;"",((I434*'Checklist Parameters'!$N$58)*'Checklist Parameters'!$N$35)/1000,"N/A")</f>
        <v>N/A</v>
      </c>
      <c r="AA434" s="85">
        <f>IF('Checklist Parameters'!$N$101&lt;&gt;"",IFERROR(I434/'Checklist Parameters'!$N$101,0),"N/A")</f>
        <v>0</v>
      </c>
      <c r="AB434" s="85" t="str">
        <f>IF('Checklist Parameters'!$N$43&lt;&gt;"",(I434*'Checklist Parameters'!$N$43)/1000,"N/A")</f>
        <v>N/A</v>
      </c>
      <c r="AC434" s="85">
        <f>IF('Checklist Parameters'!$N$16="",$X434,IF(AND('Checklist Parameters'!$N$16&lt;$X434,'Checklist Parameters'!$N$16&gt;=3),'Checklist Parameters'!$N$16,IF(AND('Checklist Parameters'!$N$16&lt;$X434,'Checklist Parameters'!$N$16&lt;3),0,$X434)))</f>
        <v>0</v>
      </c>
      <c r="AD434" s="85" t="str">
        <f>IF(AND(I434&lt;'Checklist Parameters'!$N$22,$I434&lt;&gt;0),"Y","")</f>
        <v/>
      </c>
      <c r="AE434" s="85" t="str">
        <f>IF($AD434="Y",0,IF('Checklist Parameters'!$N$25="","&lt;no limit&gt;",ROUNDDOWN((($I434-'Checklist Parameters'!$N$24)/'Checklist Parameters'!$N$25)+1,0)))</f>
        <v>&lt;no limit&gt;</v>
      </c>
      <c r="AF434" s="174">
        <f t="shared" si="41"/>
        <v>0</v>
      </c>
      <c r="AG434" s="85">
        <f t="shared" si="36"/>
        <v>0</v>
      </c>
      <c r="AH434" s="5"/>
      <c r="AI434" s="5"/>
      <c r="AJ434" s="5"/>
      <c r="AK434" s="5"/>
      <c r="AL434" s="5"/>
      <c r="AM434" s="5"/>
      <c r="AN434" s="5"/>
      <c r="AO434" s="5"/>
      <c r="AP434" s="5"/>
      <c r="AQ434" s="5"/>
      <c r="AR434" s="5"/>
      <c r="AS434" s="5"/>
    </row>
    <row r="435" spans="1:45" s="2" customFormat="1" ht="15">
      <c r="A435" s="391"/>
      <c r="B435" s="392"/>
      <c r="C435" s="393"/>
      <c r="D435" s="393"/>
      <c r="E435" s="393"/>
      <c r="F435" s="393"/>
      <c r="G435" s="393"/>
      <c r="H435" s="394"/>
      <c r="I435" s="394"/>
      <c r="J435" s="394"/>
      <c r="K435" s="394"/>
      <c r="L435" s="394"/>
      <c r="M435" s="394"/>
      <c r="N435" s="313">
        <f>IF(IF(I435&lt;'Checklist Parameters'!$N$22,0,($I435-$L435))&lt;0,0,IF(I435&lt;'Checklist Parameters'!$N$22,0,($I435-$L435)))</f>
        <v>0</v>
      </c>
      <c r="O435" s="394"/>
      <c r="P435" s="395"/>
      <c r="Q435" s="316">
        <f t="shared" si="37"/>
        <v>0</v>
      </c>
      <c r="R435" s="87">
        <f t="shared" si="38"/>
        <v>0</v>
      </c>
      <c r="S435" s="87">
        <f>IF('Checklist Parameters'!$N$60&lt;0.2,0.2,'Checklist Parameters'!$N$60)</f>
        <v>0.7</v>
      </c>
      <c r="T435" s="88">
        <f>IF($O435="",IF('Checklist District ID'!$C$43="Y",MAX($R435:$S435)*$I435,SUM($R435:$S435)*$I435),IF(O435&gt;0,Q435*S435))</f>
        <v>0</v>
      </c>
      <c r="U435" s="88">
        <f>IF(Q435&gt;0,((I435-T435)*'Formula Matrix'!$E$41),0)</f>
        <v>0</v>
      </c>
      <c r="V435" s="88">
        <f t="shared" si="39"/>
        <v>0</v>
      </c>
      <c r="W435" s="88">
        <f>IF(V435&gt;0,(V435*'Checklist Parameters'!$N$35),0)</f>
        <v>0</v>
      </c>
      <c r="X435" s="85">
        <f t="shared" si="40"/>
        <v>0</v>
      </c>
      <c r="Y435" s="85">
        <f>IF('Checklist Parameters'!$N$102&lt;&gt;"",(I435/43560)*'Checklist Parameters'!$N$102,"N/A")</f>
        <v>0</v>
      </c>
      <c r="Z435" s="85" t="str">
        <f>IF('Checklist Parameters'!$N$58&lt;&gt;"",((I435*'Checklist Parameters'!$N$58)*'Checklist Parameters'!$N$35)/1000,"N/A")</f>
        <v>N/A</v>
      </c>
      <c r="AA435" s="85">
        <f>IF('Checklist Parameters'!$N$101&lt;&gt;"",IFERROR(I435/'Checklist Parameters'!$N$101,0),"N/A")</f>
        <v>0</v>
      </c>
      <c r="AB435" s="85" t="str">
        <f>IF('Checklist Parameters'!$N$43&lt;&gt;"",(I435*'Checklist Parameters'!$N$43)/1000,"N/A")</f>
        <v>N/A</v>
      </c>
      <c r="AC435" s="85">
        <f>IF('Checklist Parameters'!$N$16="",$X435,IF(AND('Checklist Parameters'!$N$16&lt;$X435,'Checklist Parameters'!$N$16&gt;=3),'Checklist Parameters'!$N$16,IF(AND('Checklist Parameters'!$N$16&lt;$X435,'Checklist Parameters'!$N$16&lt;3),0,$X435)))</f>
        <v>0</v>
      </c>
      <c r="AD435" s="85" t="str">
        <f>IF(AND(I435&lt;'Checklist Parameters'!$N$22,$I435&lt;&gt;0),"Y","")</f>
        <v/>
      </c>
      <c r="AE435" s="85" t="str">
        <f>IF($AD435="Y",0,IF('Checklist Parameters'!$N$25="","&lt;no limit&gt;",ROUNDDOWN((($I435-'Checklist Parameters'!$N$24)/'Checklist Parameters'!$N$25)+1,0)))</f>
        <v>&lt;no limit&gt;</v>
      </c>
      <c r="AF435" s="174">
        <f t="shared" si="41"/>
        <v>0</v>
      </c>
      <c r="AG435" s="85">
        <f t="shared" si="36"/>
        <v>0</v>
      </c>
      <c r="AH435" s="5"/>
      <c r="AI435" s="5"/>
      <c r="AJ435" s="5"/>
      <c r="AK435" s="5"/>
      <c r="AL435" s="5"/>
      <c r="AM435" s="5"/>
      <c r="AN435" s="5"/>
      <c r="AO435" s="5"/>
      <c r="AP435" s="5"/>
      <c r="AQ435" s="5"/>
      <c r="AR435" s="5"/>
      <c r="AS435" s="5"/>
    </row>
    <row r="436" spans="1:45" s="2" customFormat="1" ht="15">
      <c r="A436" s="391"/>
      <c r="B436" s="392"/>
      <c r="C436" s="393"/>
      <c r="D436" s="393"/>
      <c r="E436" s="393"/>
      <c r="F436" s="393"/>
      <c r="G436" s="393"/>
      <c r="H436" s="394"/>
      <c r="I436" s="394"/>
      <c r="J436" s="394"/>
      <c r="K436" s="394"/>
      <c r="L436" s="394"/>
      <c r="M436" s="394"/>
      <c r="N436" s="313">
        <f>IF(IF(I436&lt;'Checklist Parameters'!$N$22,0,($I436-$L436))&lt;0,0,IF(I436&lt;'Checklist Parameters'!$N$22,0,($I436-$L436)))</f>
        <v>0</v>
      </c>
      <c r="O436" s="394"/>
      <c r="P436" s="395"/>
      <c r="Q436" s="316">
        <f t="shared" si="37"/>
        <v>0</v>
      </c>
      <c r="R436" s="87">
        <f t="shared" si="38"/>
        <v>0</v>
      </c>
      <c r="S436" s="87">
        <f>IF('Checklist Parameters'!$N$60&lt;0.2,0.2,'Checklist Parameters'!$N$60)</f>
        <v>0.7</v>
      </c>
      <c r="T436" s="88">
        <f>IF($O436="",IF('Checklist District ID'!$C$43="Y",MAX($R436:$S436)*$I436,SUM($R436:$S436)*$I436),IF(O436&gt;0,Q436*S436))</f>
        <v>0</v>
      </c>
      <c r="U436" s="88">
        <f>IF(Q436&gt;0,((I436-T436)*'Formula Matrix'!$E$41),0)</f>
        <v>0</v>
      </c>
      <c r="V436" s="88">
        <f t="shared" si="39"/>
        <v>0</v>
      </c>
      <c r="W436" s="88">
        <f>IF(V436&gt;0,(V436*'Checklist Parameters'!$N$35),0)</f>
        <v>0</v>
      </c>
      <c r="X436" s="85">
        <f t="shared" si="40"/>
        <v>0</v>
      </c>
      <c r="Y436" s="85">
        <f>IF('Checklist Parameters'!$N$102&lt;&gt;"",(I436/43560)*'Checklist Parameters'!$N$102,"N/A")</f>
        <v>0</v>
      </c>
      <c r="Z436" s="85" t="str">
        <f>IF('Checklist Parameters'!$N$58&lt;&gt;"",((I436*'Checklist Parameters'!$N$58)*'Checklist Parameters'!$N$35)/1000,"N/A")</f>
        <v>N/A</v>
      </c>
      <c r="AA436" s="85">
        <f>IF('Checklist Parameters'!$N$101&lt;&gt;"",IFERROR(I436/'Checklist Parameters'!$N$101,0),"N/A")</f>
        <v>0</v>
      </c>
      <c r="AB436" s="85" t="str">
        <f>IF('Checklist Parameters'!$N$43&lt;&gt;"",(I436*'Checklist Parameters'!$N$43)/1000,"N/A")</f>
        <v>N/A</v>
      </c>
      <c r="AC436" s="85">
        <f>IF('Checklist Parameters'!$N$16="",$X436,IF(AND('Checklist Parameters'!$N$16&lt;$X436,'Checklist Parameters'!$N$16&gt;=3),'Checklist Parameters'!$N$16,IF(AND('Checklist Parameters'!$N$16&lt;$X436,'Checklist Parameters'!$N$16&lt;3),0,$X436)))</f>
        <v>0</v>
      </c>
      <c r="AD436" s="85" t="str">
        <f>IF(AND(I436&lt;'Checklist Parameters'!$N$22,$I436&lt;&gt;0),"Y","")</f>
        <v/>
      </c>
      <c r="AE436" s="85" t="str">
        <f>IF($AD436="Y",0,IF('Checklist Parameters'!$N$25="","&lt;no limit&gt;",ROUNDDOWN((($I436-'Checklist Parameters'!$N$24)/'Checklist Parameters'!$N$25)+1,0)))</f>
        <v>&lt;no limit&gt;</v>
      </c>
      <c r="AF436" s="174">
        <f t="shared" si="41"/>
        <v>0</v>
      </c>
      <c r="AG436" s="85">
        <f t="shared" si="36"/>
        <v>0</v>
      </c>
      <c r="AH436" s="5"/>
      <c r="AI436" s="5"/>
      <c r="AJ436" s="5"/>
      <c r="AK436" s="5"/>
      <c r="AL436" s="5"/>
      <c r="AM436" s="5"/>
      <c r="AN436" s="5"/>
      <c r="AO436" s="5"/>
      <c r="AP436" s="5"/>
      <c r="AQ436" s="5"/>
      <c r="AR436" s="5"/>
      <c r="AS436" s="5"/>
    </row>
    <row r="437" spans="1:45" s="2" customFormat="1" ht="15">
      <c r="A437" s="391"/>
      <c r="B437" s="392"/>
      <c r="C437" s="393"/>
      <c r="D437" s="393"/>
      <c r="E437" s="393"/>
      <c r="F437" s="393"/>
      <c r="G437" s="393"/>
      <c r="H437" s="394"/>
      <c r="I437" s="394"/>
      <c r="J437" s="394"/>
      <c r="K437" s="394"/>
      <c r="L437" s="394"/>
      <c r="M437" s="394"/>
      <c r="N437" s="313">
        <f>IF(IF(I437&lt;'Checklist Parameters'!$N$22,0,($I437-$L437))&lt;0,0,IF(I437&lt;'Checklist Parameters'!$N$22,0,($I437-$L437)))</f>
        <v>0</v>
      </c>
      <c r="O437" s="394"/>
      <c r="P437" s="395"/>
      <c r="Q437" s="316">
        <f t="shared" si="37"/>
        <v>0</v>
      </c>
      <c r="R437" s="87">
        <f t="shared" si="38"/>
        <v>0</v>
      </c>
      <c r="S437" s="87">
        <f>IF('Checklist Parameters'!$N$60&lt;0.2,0.2,'Checklist Parameters'!$N$60)</f>
        <v>0.7</v>
      </c>
      <c r="T437" s="88">
        <f>IF($O437="",IF('Checklist District ID'!$C$43="Y",MAX($R437:$S437)*$I437,SUM($R437:$S437)*$I437),IF(O437&gt;0,Q437*S437))</f>
        <v>0</v>
      </c>
      <c r="U437" s="88">
        <f>IF(Q437&gt;0,((I437-T437)*'Formula Matrix'!$E$41),0)</f>
        <v>0</v>
      </c>
      <c r="V437" s="88">
        <f t="shared" si="39"/>
        <v>0</v>
      </c>
      <c r="W437" s="88">
        <f>IF(V437&gt;0,(V437*'Checklist Parameters'!$N$35),0)</f>
        <v>0</v>
      </c>
      <c r="X437" s="85">
        <f t="shared" si="40"/>
        <v>0</v>
      </c>
      <c r="Y437" s="85">
        <f>IF('Checklist Parameters'!$N$102&lt;&gt;"",(I437/43560)*'Checklist Parameters'!$N$102,"N/A")</f>
        <v>0</v>
      </c>
      <c r="Z437" s="85" t="str">
        <f>IF('Checklist Parameters'!$N$58&lt;&gt;"",((I437*'Checklist Parameters'!$N$58)*'Checklist Parameters'!$N$35)/1000,"N/A")</f>
        <v>N/A</v>
      </c>
      <c r="AA437" s="85">
        <f>IF('Checklist Parameters'!$N$101&lt;&gt;"",IFERROR(I437/'Checklist Parameters'!$N$101,0),"N/A")</f>
        <v>0</v>
      </c>
      <c r="AB437" s="85" t="str">
        <f>IF('Checklist Parameters'!$N$43&lt;&gt;"",(I437*'Checklist Parameters'!$N$43)/1000,"N/A")</f>
        <v>N/A</v>
      </c>
      <c r="AC437" s="85">
        <f>IF('Checklist Parameters'!$N$16="",$X437,IF(AND('Checklist Parameters'!$N$16&lt;$X437,'Checklist Parameters'!$N$16&gt;=3),'Checklist Parameters'!$N$16,IF(AND('Checklist Parameters'!$N$16&lt;$X437,'Checklist Parameters'!$N$16&lt;3),0,$X437)))</f>
        <v>0</v>
      </c>
      <c r="AD437" s="85" t="str">
        <f>IF(AND(I437&lt;'Checklist Parameters'!$N$22,$I437&lt;&gt;0),"Y","")</f>
        <v/>
      </c>
      <c r="AE437" s="85" t="str">
        <f>IF($AD437="Y",0,IF('Checklist Parameters'!$N$25="","&lt;no limit&gt;",ROUNDDOWN((($I437-'Checklist Parameters'!$N$24)/'Checklist Parameters'!$N$25)+1,0)))</f>
        <v>&lt;no limit&gt;</v>
      </c>
      <c r="AF437" s="174">
        <f t="shared" si="41"/>
        <v>0</v>
      </c>
      <c r="AG437" s="85">
        <f t="shared" si="36"/>
        <v>0</v>
      </c>
      <c r="AH437" s="5"/>
      <c r="AI437" s="5"/>
      <c r="AJ437" s="5"/>
      <c r="AK437" s="5"/>
      <c r="AL437" s="5"/>
      <c r="AM437" s="5"/>
      <c r="AN437" s="5"/>
      <c r="AO437" s="5"/>
      <c r="AP437" s="5"/>
      <c r="AQ437" s="5"/>
      <c r="AR437" s="5"/>
      <c r="AS437" s="5"/>
    </row>
    <row r="438" spans="1:45" s="2" customFormat="1" ht="15">
      <c r="A438" s="391"/>
      <c r="B438" s="392"/>
      <c r="C438" s="393"/>
      <c r="D438" s="393"/>
      <c r="E438" s="393"/>
      <c r="F438" s="393"/>
      <c r="G438" s="393"/>
      <c r="H438" s="394"/>
      <c r="I438" s="394"/>
      <c r="J438" s="394"/>
      <c r="K438" s="394"/>
      <c r="L438" s="394"/>
      <c r="M438" s="394"/>
      <c r="N438" s="313">
        <f>IF(IF(I438&lt;'Checklist Parameters'!$N$22,0,($I438-$L438))&lt;0,0,IF(I438&lt;'Checklist Parameters'!$N$22,0,($I438-$L438)))</f>
        <v>0</v>
      </c>
      <c r="O438" s="394"/>
      <c r="P438" s="395"/>
      <c r="Q438" s="316">
        <f t="shared" si="37"/>
        <v>0</v>
      </c>
      <c r="R438" s="87">
        <f t="shared" si="38"/>
        <v>0</v>
      </c>
      <c r="S438" s="87">
        <f>IF('Checklist Parameters'!$N$60&lt;0.2,0.2,'Checklist Parameters'!$N$60)</f>
        <v>0.7</v>
      </c>
      <c r="T438" s="88">
        <f>IF($O438="",IF('Checklist District ID'!$C$43="Y",MAX($R438:$S438)*$I438,SUM($R438:$S438)*$I438),IF(O438&gt;0,Q438*S438))</f>
        <v>0</v>
      </c>
      <c r="U438" s="88">
        <f>IF(Q438&gt;0,((I438-T438)*'Formula Matrix'!$E$41),0)</f>
        <v>0</v>
      </c>
      <c r="V438" s="88">
        <f t="shared" si="39"/>
        <v>0</v>
      </c>
      <c r="W438" s="88">
        <f>IF(V438&gt;0,(V438*'Checklist Parameters'!$N$35),0)</f>
        <v>0</v>
      </c>
      <c r="X438" s="85">
        <f t="shared" si="40"/>
        <v>0</v>
      </c>
      <c r="Y438" s="85">
        <f>IF('Checklist Parameters'!$N$102&lt;&gt;"",(I438/43560)*'Checklist Parameters'!$N$102,"N/A")</f>
        <v>0</v>
      </c>
      <c r="Z438" s="85" t="str">
        <f>IF('Checklist Parameters'!$N$58&lt;&gt;"",((I438*'Checklist Parameters'!$N$58)*'Checklist Parameters'!$N$35)/1000,"N/A")</f>
        <v>N/A</v>
      </c>
      <c r="AA438" s="85">
        <f>IF('Checklist Parameters'!$N$101&lt;&gt;"",IFERROR(I438/'Checklist Parameters'!$N$101,0),"N/A")</f>
        <v>0</v>
      </c>
      <c r="AB438" s="85" t="str">
        <f>IF('Checklist Parameters'!$N$43&lt;&gt;"",(I438*'Checklist Parameters'!$N$43)/1000,"N/A")</f>
        <v>N/A</v>
      </c>
      <c r="AC438" s="85">
        <f>IF('Checklist Parameters'!$N$16="",$X438,IF(AND('Checklist Parameters'!$N$16&lt;$X438,'Checklist Parameters'!$N$16&gt;=3),'Checklist Parameters'!$N$16,IF(AND('Checklist Parameters'!$N$16&lt;$X438,'Checklist Parameters'!$N$16&lt;3),0,$X438)))</f>
        <v>0</v>
      </c>
      <c r="AD438" s="85" t="str">
        <f>IF(AND(I438&lt;'Checklist Parameters'!$N$22,$I438&lt;&gt;0),"Y","")</f>
        <v/>
      </c>
      <c r="AE438" s="85" t="str">
        <f>IF($AD438="Y",0,IF('Checklist Parameters'!$N$25="","&lt;no limit&gt;",ROUNDDOWN((($I438-'Checklist Parameters'!$N$24)/'Checklist Parameters'!$N$25)+1,0)))</f>
        <v>&lt;no limit&gt;</v>
      </c>
      <c r="AF438" s="174">
        <f t="shared" si="41"/>
        <v>0</v>
      </c>
      <c r="AG438" s="85">
        <f t="shared" si="36"/>
        <v>0</v>
      </c>
      <c r="AH438" s="5"/>
      <c r="AI438" s="5"/>
      <c r="AJ438" s="5"/>
      <c r="AK438" s="5"/>
      <c r="AL438" s="5"/>
      <c r="AM438" s="5"/>
      <c r="AN438" s="5"/>
      <c r="AO438" s="5"/>
      <c r="AP438" s="5"/>
      <c r="AQ438" s="5"/>
      <c r="AR438" s="5"/>
      <c r="AS438" s="5"/>
    </row>
    <row r="439" spans="1:45" s="2" customFormat="1" ht="15">
      <c r="A439" s="391"/>
      <c r="B439" s="392"/>
      <c r="C439" s="393"/>
      <c r="D439" s="393"/>
      <c r="E439" s="393"/>
      <c r="F439" s="393"/>
      <c r="G439" s="393"/>
      <c r="H439" s="394"/>
      <c r="I439" s="394"/>
      <c r="J439" s="394"/>
      <c r="K439" s="394"/>
      <c r="L439" s="394"/>
      <c r="M439" s="394"/>
      <c r="N439" s="313">
        <f>IF(IF(I439&lt;'Checklist Parameters'!$N$22,0,($I439-$L439))&lt;0,0,IF(I439&lt;'Checklist Parameters'!$N$22,0,($I439-$L439)))</f>
        <v>0</v>
      </c>
      <c r="O439" s="394"/>
      <c r="P439" s="395"/>
      <c r="Q439" s="316">
        <f t="shared" si="37"/>
        <v>0</v>
      </c>
      <c r="R439" s="87">
        <f t="shared" si="38"/>
        <v>0</v>
      </c>
      <c r="S439" s="87">
        <f>IF('Checklist Parameters'!$N$60&lt;0.2,0.2,'Checklist Parameters'!$N$60)</f>
        <v>0.7</v>
      </c>
      <c r="T439" s="88">
        <f>IF($O439="",IF('Checklist District ID'!$C$43="Y",MAX($R439:$S439)*$I439,SUM($R439:$S439)*$I439),IF(O439&gt;0,Q439*S439))</f>
        <v>0</v>
      </c>
      <c r="U439" s="88">
        <f>IF(Q439&gt;0,((I439-T439)*'Formula Matrix'!$E$41),0)</f>
        <v>0</v>
      </c>
      <c r="V439" s="88">
        <f t="shared" si="39"/>
        <v>0</v>
      </c>
      <c r="W439" s="88">
        <f>IF(V439&gt;0,(V439*'Checklist Parameters'!$N$35),0)</f>
        <v>0</v>
      </c>
      <c r="X439" s="85">
        <f t="shared" si="40"/>
        <v>0</v>
      </c>
      <c r="Y439" s="85">
        <f>IF('Checklist Parameters'!$N$102&lt;&gt;"",(I439/43560)*'Checklist Parameters'!$N$102,"N/A")</f>
        <v>0</v>
      </c>
      <c r="Z439" s="85" t="str">
        <f>IF('Checklist Parameters'!$N$58&lt;&gt;"",((I439*'Checklist Parameters'!$N$58)*'Checklist Parameters'!$N$35)/1000,"N/A")</f>
        <v>N/A</v>
      </c>
      <c r="AA439" s="85">
        <f>IF('Checklist Parameters'!$N$101&lt;&gt;"",IFERROR(I439/'Checklist Parameters'!$N$101,0),"N/A")</f>
        <v>0</v>
      </c>
      <c r="AB439" s="85" t="str">
        <f>IF('Checklist Parameters'!$N$43&lt;&gt;"",(I439*'Checklist Parameters'!$N$43)/1000,"N/A")</f>
        <v>N/A</v>
      </c>
      <c r="AC439" s="85">
        <f>IF('Checklist Parameters'!$N$16="",$X439,IF(AND('Checklist Parameters'!$N$16&lt;$X439,'Checklist Parameters'!$N$16&gt;=3),'Checklist Parameters'!$N$16,IF(AND('Checklist Parameters'!$N$16&lt;$X439,'Checklist Parameters'!$N$16&lt;3),0,$X439)))</f>
        <v>0</v>
      </c>
      <c r="AD439" s="85" t="str">
        <f>IF(AND(I439&lt;'Checklist Parameters'!$N$22,$I439&lt;&gt;0),"Y","")</f>
        <v/>
      </c>
      <c r="AE439" s="85" t="str">
        <f>IF($AD439="Y",0,IF('Checklist Parameters'!$N$25="","&lt;no limit&gt;",ROUNDDOWN((($I439-'Checklist Parameters'!$N$24)/'Checklist Parameters'!$N$25)+1,0)))</f>
        <v>&lt;no limit&gt;</v>
      </c>
      <c r="AF439" s="174">
        <f t="shared" si="41"/>
        <v>0</v>
      </c>
      <c r="AG439" s="85">
        <f t="shared" si="36"/>
        <v>0</v>
      </c>
      <c r="AH439" s="5"/>
      <c r="AI439" s="5"/>
      <c r="AJ439" s="5"/>
      <c r="AK439" s="5"/>
      <c r="AL439" s="5"/>
      <c r="AM439" s="5"/>
      <c r="AN439" s="5"/>
      <c r="AO439" s="5"/>
      <c r="AP439" s="5"/>
      <c r="AQ439" s="5"/>
      <c r="AR439" s="5"/>
      <c r="AS439" s="5"/>
    </row>
    <row r="440" spans="1:45" s="2" customFormat="1" ht="15">
      <c r="A440" s="391"/>
      <c r="B440" s="392"/>
      <c r="C440" s="393"/>
      <c r="D440" s="393"/>
      <c r="E440" s="393"/>
      <c r="F440" s="393"/>
      <c r="G440" s="393"/>
      <c r="H440" s="394"/>
      <c r="I440" s="394"/>
      <c r="J440" s="394"/>
      <c r="K440" s="394"/>
      <c r="L440" s="394"/>
      <c r="M440" s="394"/>
      <c r="N440" s="313">
        <f>IF(IF(I440&lt;'Checklist Parameters'!$N$22,0,($I440-$L440))&lt;0,0,IF(I440&lt;'Checklist Parameters'!$N$22,0,($I440-$L440)))</f>
        <v>0</v>
      </c>
      <c r="O440" s="394"/>
      <c r="P440" s="395"/>
      <c r="Q440" s="316">
        <f t="shared" si="37"/>
        <v>0</v>
      </c>
      <c r="R440" s="87">
        <f t="shared" si="38"/>
        <v>0</v>
      </c>
      <c r="S440" s="87">
        <f>IF('Checklist Parameters'!$N$60&lt;0.2,0.2,'Checklist Parameters'!$N$60)</f>
        <v>0.7</v>
      </c>
      <c r="T440" s="88">
        <f>IF($O440="",IF('Checklist District ID'!$C$43="Y",MAX($R440:$S440)*$I440,SUM($R440:$S440)*$I440),IF(O440&gt;0,Q440*S440))</f>
        <v>0</v>
      </c>
      <c r="U440" s="88">
        <f>IF(Q440&gt;0,((I440-T440)*'Formula Matrix'!$E$41),0)</f>
        <v>0</v>
      </c>
      <c r="V440" s="88">
        <f t="shared" si="39"/>
        <v>0</v>
      </c>
      <c r="W440" s="88">
        <f>IF(V440&gt;0,(V440*'Checklist Parameters'!$N$35),0)</f>
        <v>0</v>
      </c>
      <c r="X440" s="85">
        <f t="shared" si="40"/>
        <v>0</v>
      </c>
      <c r="Y440" s="85">
        <f>IF('Checklist Parameters'!$N$102&lt;&gt;"",(I440/43560)*'Checklist Parameters'!$N$102,"N/A")</f>
        <v>0</v>
      </c>
      <c r="Z440" s="85" t="str">
        <f>IF('Checklist Parameters'!$N$58&lt;&gt;"",((I440*'Checklist Parameters'!$N$58)*'Checklist Parameters'!$N$35)/1000,"N/A")</f>
        <v>N/A</v>
      </c>
      <c r="AA440" s="85">
        <f>IF('Checklist Parameters'!$N$101&lt;&gt;"",IFERROR(I440/'Checklist Parameters'!$N$101,0),"N/A")</f>
        <v>0</v>
      </c>
      <c r="AB440" s="85" t="str">
        <f>IF('Checklist Parameters'!$N$43&lt;&gt;"",(I440*'Checklist Parameters'!$N$43)/1000,"N/A")</f>
        <v>N/A</v>
      </c>
      <c r="AC440" s="85">
        <f>IF('Checklist Parameters'!$N$16="",$X440,IF(AND('Checklist Parameters'!$N$16&lt;$X440,'Checklist Parameters'!$N$16&gt;=3),'Checklist Parameters'!$N$16,IF(AND('Checklist Parameters'!$N$16&lt;$X440,'Checklist Parameters'!$N$16&lt;3),0,$X440)))</f>
        <v>0</v>
      </c>
      <c r="AD440" s="85" t="str">
        <f>IF(AND(I440&lt;'Checklist Parameters'!$N$22,$I440&lt;&gt;0),"Y","")</f>
        <v/>
      </c>
      <c r="AE440" s="85" t="str">
        <f>IF($AD440="Y",0,IF('Checklist Parameters'!$N$25="","&lt;no limit&gt;",ROUNDDOWN((($I440-'Checklist Parameters'!$N$24)/'Checklist Parameters'!$N$25)+1,0)))</f>
        <v>&lt;no limit&gt;</v>
      </c>
      <c r="AF440" s="174">
        <f t="shared" si="41"/>
        <v>0</v>
      </c>
      <c r="AG440" s="85">
        <f t="shared" si="36"/>
        <v>0</v>
      </c>
      <c r="AH440" s="5"/>
      <c r="AI440" s="5"/>
      <c r="AJ440" s="5"/>
      <c r="AK440" s="5"/>
      <c r="AL440" s="5"/>
      <c r="AM440" s="5"/>
      <c r="AN440" s="5"/>
      <c r="AO440" s="5"/>
      <c r="AP440" s="5"/>
      <c r="AQ440" s="5"/>
      <c r="AR440" s="5"/>
      <c r="AS440" s="5"/>
    </row>
    <row r="441" spans="1:45" s="2" customFormat="1" ht="15">
      <c r="A441" s="391"/>
      <c r="B441" s="392"/>
      <c r="C441" s="393"/>
      <c r="D441" s="393"/>
      <c r="E441" s="393"/>
      <c r="F441" s="393"/>
      <c r="G441" s="393"/>
      <c r="H441" s="394"/>
      <c r="I441" s="394"/>
      <c r="J441" s="394"/>
      <c r="K441" s="394"/>
      <c r="L441" s="394"/>
      <c r="M441" s="394"/>
      <c r="N441" s="313">
        <f>IF(IF(I441&lt;'Checklist Parameters'!$N$22,0,($I441-$L441))&lt;0,0,IF(I441&lt;'Checklist Parameters'!$N$22,0,($I441-$L441)))</f>
        <v>0</v>
      </c>
      <c r="O441" s="394"/>
      <c r="P441" s="395"/>
      <c r="Q441" s="316">
        <f t="shared" si="37"/>
        <v>0</v>
      </c>
      <c r="R441" s="87">
        <f t="shared" si="38"/>
        <v>0</v>
      </c>
      <c r="S441" s="87">
        <f>IF('Checklist Parameters'!$N$60&lt;0.2,0.2,'Checklist Parameters'!$N$60)</f>
        <v>0.7</v>
      </c>
      <c r="T441" s="88">
        <f>IF($O441="",IF('Checklist District ID'!$C$43="Y",MAX($R441:$S441)*$I441,SUM($R441:$S441)*$I441),IF(O441&gt;0,Q441*S441))</f>
        <v>0</v>
      </c>
      <c r="U441" s="88">
        <f>IF(Q441&gt;0,((I441-T441)*'Formula Matrix'!$E$41),0)</f>
        <v>0</v>
      </c>
      <c r="V441" s="88">
        <f t="shared" si="39"/>
        <v>0</v>
      </c>
      <c r="W441" s="88">
        <f>IF(V441&gt;0,(V441*'Checklist Parameters'!$N$35),0)</f>
        <v>0</v>
      </c>
      <c r="X441" s="85">
        <f t="shared" si="40"/>
        <v>0</v>
      </c>
      <c r="Y441" s="85">
        <f>IF('Checklist Parameters'!$N$102&lt;&gt;"",(I441/43560)*'Checklist Parameters'!$N$102,"N/A")</f>
        <v>0</v>
      </c>
      <c r="Z441" s="85" t="str">
        <f>IF('Checklist Parameters'!$N$58&lt;&gt;"",((I441*'Checklist Parameters'!$N$58)*'Checklist Parameters'!$N$35)/1000,"N/A")</f>
        <v>N/A</v>
      </c>
      <c r="AA441" s="85">
        <f>IF('Checklist Parameters'!$N$101&lt;&gt;"",IFERROR(I441/'Checklist Parameters'!$N$101,0),"N/A")</f>
        <v>0</v>
      </c>
      <c r="AB441" s="85" t="str">
        <f>IF('Checklist Parameters'!$N$43&lt;&gt;"",(I441*'Checklist Parameters'!$N$43)/1000,"N/A")</f>
        <v>N/A</v>
      </c>
      <c r="AC441" s="85">
        <f>IF('Checklist Parameters'!$N$16="",$X441,IF(AND('Checklist Parameters'!$N$16&lt;$X441,'Checklist Parameters'!$N$16&gt;=3),'Checklist Parameters'!$N$16,IF(AND('Checklist Parameters'!$N$16&lt;$X441,'Checklist Parameters'!$N$16&lt;3),0,$X441)))</f>
        <v>0</v>
      </c>
      <c r="AD441" s="85" t="str">
        <f>IF(AND(I441&lt;'Checklist Parameters'!$N$22,$I441&lt;&gt;0),"Y","")</f>
        <v/>
      </c>
      <c r="AE441" s="85" t="str">
        <f>IF($AD441="Y",0,IF('Checklist Parameters'!$N$25="","&lt;no limit&gt;",ROUNDDOWN((($I441-'Checklist Parameters'!$N$24)/'Checklist Parameters'!$N$25)+1,0)))</f>
        <v>&lt;no limit&gt;</v>
      </c>
      <c r="AF441" s="174">
        <f t="shared" si="41"/>
        <v>0</v>
      </c>
      <c r="AG441" s="85">
        <f t="shared" si="36"/>
        <v>0</v>
      </c>
      <c r="AH441" s="5"/>
      <c r="AI441" s="5"/>
      <c r="AJ441" s="5"/>
      <c r="AK441" s="5"/>
      <c r="AL441" s="5"/>
      <c r="AM441" s="5"/>
      <c r="AN441" s="5"/>
      <c r="AO441" s="5"/>
      <c r="AP441" s="5"/>
      <c r="AQ441" s="5"/>
      <c r="AR441" s="5"/>
      <c r="AS441" s="5"/>
    </row>
    <row r="442" spans="1:45" s="2" customFormat="1" ht="15">
      <c r="A442" s="391"/>
      <c r="B442" s="392"/>
      <c r="C442" s="393"/>
      <c r="D442" s="393"/>
      <c r="E442" s="393"/>
      <c r="F442" s="393"/>
      <c r="G442" s="393"/>
      <c r="H442" s="394"/>
      <c r="I442" s="394"/>
      <c r="J442" s="394"/>
      <c r="K442" s="394"/>
      <c r="L442" s="394"/>
      <c r="M442" s="394"/>
      <c r="N442" s="313">
        <f>IF(IF(I442&lt;'Checklist Parameters'!$N$22,0,($I442-$L442))&lt;0,0,IF(I442&lt;'Checklist Parameters'!$N$22,0,($I442-$L442)))</f>
        <v>0</v>
      </c>
      <c r="O442" s="394"/>
      <c r="P442" s="395"/>
      <c r="Q442" s="316">
        <f t="shared" si="37"/>
        <v>0</v>
      </c>
      <c r="R442" s="87">
        <f t="shared" si="38"/>
        <v>0</v>
      </c>
      <c r="S442" s="87">
        <f>IF('Checklist Parameters'!$N$60&lt;0.2,0.2,'Checklist Parameters'!$N$60)</f>
        <v>0.7</v>
      </c>
      <c r="T442" s="88">
        <f>IF($O442="",IF('Checklist District ID'!$C$43="Y",MAX($R442:$S442)*$I442,SUM($R442:$S442)*$I442),IF(O442&gt;0,Q442*S442))</f>
        <v>0</v>
      </c>
      <c r="U442" s="88">
        <f>IF(Q442&gt;0,((I442-T442)*'Formula Matrix'!$E$41),0)</f>
        <v>0</v>
      </c>
      <c r="V442" s="88">
        <f t="shared" si="39"/>
        <v>0</v>
      </c>
      <c r="W442" s="88">
        <f>IF(V442&gt;0,(V442*'Checklist Parameters'!$N$35),0)</f>
        <v>0</v>
      </c>
      <c r="X442" s="85">
        <f t="shared" si="40"/>
        <v>0</v>
      </c>
      <c r="Y442" s="85">
        <f>IF('Checklist Parameters'!$N$102&lt;&gt;"",(I442/43560)*'Checklist Parameters'!$N$102,"N/A")</f>
        <v>0</v>
      </c>
      <c r="Z442" s="85" t="str">
        <f>IF('Checklist Parameters'!$N$58&lt;&gt;"",((I442*'Checklist Parameters'!$N$58)*'Checklist Parameters'!$N$35)/1000,"N/A")</f>
        <v>N/A</v>
      </c>
      <c r="AA442" s="85">
        <f>IF('Checklist Parameters'!$N$101&lt;&gt;"",IFERROR(I442/'Checklist Parameters'!$N$101,0),"N/A")</f>
        <v>0</v>
      </c>
      <c r="AB442" s="85" t="str">
        <f>IF('Checklist Parameters'!$N$43&lt;&gt;"",(I442*'Checklist Parameters'!$N$43)/1000,"N/A")</f>
        <v>N/A</v>
      </c>
      <c r="AC442" s="85">
        <f>IF('Checklist Parameters'!$N$16="",$X442,IF(AND('Checklist Parameters'!$N$16&lt;$X442,'Checklist Parameters'!$N$16&gt;=3),'Checklist Parameters'!$N$16,IF(AND('Checklist Parameters'!$N$16&lt;$X442,'Checklist Parameters'!$N$16&lt;3),0,$X442)))</f>
        <v>0</v>
      </c>
      <c r="AD442" s="85" t="str">
        <f>IF(AND(I442&lt;'Checklist Parameters'!$N$22,$I442&lt;&gt;0),"Y","")</f>
        <v/>
      </c>
      <c r="AE442" s="85" t="str">
        <f>IF($AD442="Y",0,IF('Checklist Parameters'!$N$25="","&lt;no limit&gt;",ROUNDDOWN((($I442-'Checklist Parameters'!$N$24)/'Checklist Parameters'!$N$25)+1,0)))</f>
        <v>&lt;no limit&gt;</v>
      </c>
      <c r="AF442" s="174">
        <f t="shared" si="41"/>
        <v>0</v>
      </c>
      <c r="AG442" s="85">
        <f t="shared" si="36"/>
        <v>0</v>
      </c>
      <c r="AH442" s="5"/>
      <c r="AI442" s="5"/>
      <c r="AJ442" s="5"/>
      <c r="AK442" s="5"/>
      <c r="AL442" s="5"/>
      <c r="AM442" s="5"/>
      <c r="AN442" s="5"/>
      <c r="AO442" s="5"/>
      <c r="AP442" s="5"/>
      <c r="AQ442" s="5"/>
      <c r="AR442" s="5"/>
      <c r="AS442" s="5"/>
    </row>
    <row r="443" spans="1:45" s="2" customFormat="1" ht="15">
      <c r="A443" s="391"/>
      <c r="B443" s="392"/>
      <c r="C443" s="393"/>
      <c r="D443" s="393"/>
      <c r="E443" s="393"/>
      <c r="F443" s="393"/>
      <c r="G443" s="393"/>
      <c r="H443" s="394"/>
      <c r="I443" s="394"/>
      <c r="J443" s="394"/>
      <c r="K443" s="394"/>
      <c r="L443" s="394"/>
      <c r="M443" s="394"/>
      <c r="N443" s="313">
        <f>IF(IF(I443&lt;'Checklist Parameters'!$N$22,0,($I443-$L443))&lt;0,0,IF(I443&lt;'Checklist Parameters'!$N$22,0,($I443-$L443)))</f>
        <v>0</v>
      </c>
      <c r="O443" s="394"/>
      <c r="P443" s="395"/>
      <c r="Q443" s="316">
        <f t="shared" si="37"/>
        <v>0</v>
      </c>
      <c r="R443" s="87">
        <f t="shared" si="38"/>
        <v>0</v>
      </c>
      <c r="S443" s="87">
        <f>IF('Checklist Parameters'!$N$60&lt;0.2,0.2,'Checklist Parameters'!$N$60)</f>
        <v>0.7</v>
      </c>
      <c r="T443" s="88">
        <f>IF($O443="",IF('Checklist District ID'!$C$43="Y",MAX($R443:$S443)*$I443,SUM($R443:$S443)*$I443),IF(O443&gt;0,Q443*S443))</f>
        <v>0</v>
      </c>
      <c r="U443" s="88">
        <f>IF(Q443&gt;0,((I443-T443)*'Formula Matrix'!$E$41),0)</f>
        <v>0</v>
      </c>
      <c r="V443" s="88">
        <f t="shared" si="39"/>
        <v>0</v>
      </c>
      <c r="W443" s="88">
        <f>IF(V443&gt;0,(V443*'Checklist Parameters'!$N$35),0)</f>
        <v>0</v>
      </c>
      <c r="X443" s="85">
        <f t="shared" si="40"/>
        <v>0</v>
      </c>
      <c r="Y443" s="85">
        <f>IF('Checklist Parameters'!$N$102&lt;&gt;"",(I443/43560)*'Checklist Parameters'!$N$102,"N/A")</f>
        <v>0</v>
      </c>
      <c r="Z443" s="85" t="str">
        <f>IF('Checklist Parameters'!$N$58&lt;&gt;"",((I443*'Checklist Parameters'!$N$58)*'Checklist Parameters'!$N$35)/1000,"N/A")</f>
        <v>N/A</v>
      </c>
      <c r="AA443" s="85">
        <f>IF('Checklist Parameters'!$N$101&lt;&gt;"",IFERROR(I443/'Checklist Parameters'!$N$101,0),"N/A")</f>
        <v>0</v>
      </c>
      <c r="AB443" s="85" t="str">
        <f>IF('Checklist Parameters'!$N$43&lt;&gt;"",(I443*'Checklist Parameters'!$N$43)/1000,"N/A")</f>
        <v>N/A</v>
      </c>
      <c r="AC443" s="85">
        <f>IF('Checklist Parameters'!$N$16="",$X443,IF(AND('Checklist Parameters'!$N$16&lt;$X443,'Checklist Parameters'!$N$16&gt;=3),'Checklist Parameters'!$N$16,IF(AND('Checklist Parameters'!$N$16&lt;$X443,'Checklist Parameters'!$N$16&lt;3),0,$X443)))</f>
        <v>0</v>
      </c>
      <c r="AD443" s="85" t="str">
        <f>IF(AND(I443&lt;'Checklist Parameters'!$N$22,$I443&lt;&gt;0),"Y","")</f>
        <v/>
      </c>
      <c r="AE443" s="85" t="str">
        <f>IF($AD443="Y",0,IF('Checklist Parameters'!$N$25="","&lt;no limit&gt;",ROUNDDOWN((($I443-'Checklist Parameters'!$N$24)/'Checklist Parameters'!$N$25)+1,0)))</f>
        <v>&lt;no limit&gt;</v>
      </c>
      <c r="AF443" s="174">
        <f t="shared" si="41"/>
        <v>0</v>
      </c>
      <c r="AG443" s="85">
        <f t="shared" si="36"/>
        <v>0</v>
      </c>
      <c r="AH443" s="5"/>
      <c r="AI443" s="5"/>
      <c r="AJ443" s="5"/>
      <c r="AK443" s="5"/>
      <c r="AL443" s="5"/>
      <c r="AM443" s="5"/>
      <c r="AN443" s="5"/>
      <c r="AO443" s="5"/>
      <c r="AP443" s="5"/>
      <c r="AQ443" s="5"/>
      <c r="AR443" s="5"/>
      <c r="AS443" s="5"/>
    </row>
    <row r="444" spans="1:45" s="2" customFormat="1" ht="15">
      <c r="A444" s="391"/>
      <c r="B444" s="392"/>
      <c r="C444" s="393"/>
      <c r="D444" s="393"/>
      <c r="E444" s="393"/>
      <c r="F444" s="393"/>
      <c r="G444" s="393"/>
      <c r="H444" s="394"/>
      <c r="I444" s="394"/>
      <c r="J444" s="394"/>
      <c r="K444" s="394"/>
      <c r="L444" s="394"/>
      <c r="M444" s="394"/>
      <c r="N444" s="313">
        <f>IF(IF(I444&lt;'Checklist Parameters'!$N$22,0,($I444-$L444))&lt;0,0,IF(I444&lt;'Checklist Parameters'!$N$22,0,($I444-$L444)))</f>
        <v>0</v>
      </c>
      <c r="O444" s="394"/>
      <c r="P444" s="395"/>
      <c r="Q444" s="316">
        <f t="shared" si="37"/>
        <v>0</v>
      </c>
      <c r="R444" s="87">
        <f t="shared" si="38"/>
        <v>0</v>
      </c>
      <c r="S444" s="87">
        <f>IF('Checklist Parameters'!$N$60&lt;0.2,0.2,'Checklist Parameters'!$N$60)</f>
        <v>0.7</v>
      </c>
      <c r="T444" s="88">
        <f>IF($O444="",IF('Checklist District ID'!$C$43="Y",MAX($R444:$S444)*$I444,SUM($R444:$S444)*$I444),IF(O444&gt;0,Q444*S444))</f>
        <v>0</v>
      </c>
      <c r="U444" s="88">
        <f>IF(Q444&gt;0,((I444-T444)*'Formula Matrix'!$E$41),0)</f>
        <v>0</v>
      </c>
      <c r="V444" s="88">
        <f t="shared" si="39"/>
        <v>0</v>
      </c>
      <c r="W444" s="88">
        <f>IF(V444&gt;0,(V444*'Checklist Parameters'!$N$35),0)</f>
        <v>0</v>
      </c>
      <c r="X444" s="85">
        <f t="shared" si="40"/>
        <v>0</v>
      </c>
      <c r="Y444" s="85">
        <f>IF('Checklist Parameters'!$N$102&lt;&gt;"",(I444/43560)*'Checklist Parameters'!$N$102,"N/A")</f>
        <v>0</v>
      </c>
      <c r="Z444" s="85" t="str">
        <f>IF('Checklist Parameters'!$N$58&lt;&gt;"",((I444*'Checklist Parameters'!$N$58)*'Checklist Parameters'!$N$35)/1000,"N/A")</f>
        <v>N/A</v>
      </c>
      <c r="AA444" s="85">
        <f>IF('Checklist Parameters'!$N$101&lt;&gt;"",IFERROR(I444/'Checklist Parameters'!$N$101,0),"N/A")</f>
        <v>0</v>
      </c>
      <c r="AB444" s="85" t="str">
        <f>IF('Checklist Parameters'!$N$43&lt;&gt;"",(I444*'Checklist Parameters'!$N$43)/1000,"N/A")</f>
        <v>N/A</v>
      </c>
      <c r="AC444" s="85">
        <f>IF('Checklist Parameters'!$N$16="",$X444,IF(AND('Checklist Parameters'!$N$16&lt;$X444,'Checklist Parameters'!$N$16&gt;=3),'Checklist Parameters'!$N$16,IF(AND('Checklist Parameters'!$N$16&lt;$X444,'Checklist Parameters'!$N$16&lt;3),0,$X444)))</f>
        <v>0</v>
      </c>
      <c r="AD444" s="85" t="str">
        <f>IF(AND(I444&lt;'Checklist Parameters'!$N$22,$I444&lt;&gt;0),"Y","")</f>
        <v/>
      </c>
      <c r="AE444" s="85" t="str">
        <f>IF($AD444="Y",0,IF('Checklist Parameters'!$N$25="","&lt;no limit&gt;",ROUNDDOWN((($I444-'Checklist Parameters'!$N$24)/'Checklist Parameters'!$N$25)+1,0)))</f>
        <v>&lt;no limit&gt;</v>
      </c>
      <c r="AF444" s="174">
        <f t="shared" si="41"/>
        <v>0</v>
      </c>
      <c r="AG444" s="85">
        <f t="shared" si="36"/>
        <v>0</v>
      </c>
      <c r="AH444" s="5"/>
      <c r="AI444" s="5"/>
      <c r="AJ444" s="5"/>
      <c r="AK444" s="5"/>
      <c r="AL444" s="5"/>
      <c r="AM444" s="5"/>
      <c r="AN444" s="5"/>
      <c r="AO444" s="5"/>
      <c r="AP444" s="5"/>
      <c r="AQ444" s="5"/>
      <c r="AR444" s="5"/>
      <c r="AS444" s="5"/>
    </row>
    <row r="445" spans="1:45" s="2" customFormat="1" ht="15">
      <c r="A445" s="391"/>
      <c r="B445" s="392"/>
      <c r="C445" s="393"/>
      <c r="D445" s="393"/>
      <c r="E445" s="393"/>
      <c r="F445" s="393"/>
      <c r="G445" s="393"/>
      <c r="H445" s="394"/>
      <c r="I445" s="394"/>
      <c r="J445" s="394"/>
      <c r="K445" s="394"/>
      <c r="L445" s="394"/>
      <c r="M445" s="394"/>
      <c r="N445" s="313">
        <f>IF(IF(I445&lt;'Checklist Parameters'!$N$22,0,($I445-$L445))&lt;0,0,IF(I445&lt;'Checklist Parameters'!$N$22,0,($I445-$L445)))</f>
        <v>0</v>
      </c>
      <c r="O445" s="394"/>
      <c r="P445" s="395"/>
      <c r="Q445" s="316">
        <f t="shared" si="37"/>
        <v>0</v>
      </c>
      <c r="R445" s="87">
        <f t="shared" si="38"/>
        <v>0</v>
      </c>
      <c r="S445" s="87">
        <f>IF('Checklist Parameters'!$N$60&lt;0.2,0.2,'Checklist Parameters'!$N$60)</f>
        <v>0.7</v>
      </c>
      <c r="T445" s="88">
        <f>IF($O445="",IF('Checklist District ID'!$C$43="Y",MAX($R445:$S445)*$I445,SUM($R445:$S445)*$I445),IF(O445&gt;0,Q445*S445))</f>
        <v>0</v>
      </c>
      <c r="U445" s="88">
        <f>IF(Q445&gt;0,((I445-T445)*'Formula Matrix'!$E$41),0)</f>
        <v>0</v>
      </c>
      <c r="V445" s="88">
        <f t="shared" si="39"/>
        <v>0</v>
      </c>
      <c r="W445" s="88">
        <f>IF(V445&gt;0,(V445*'Checklist Parameters'!$N$35),0)</f>
        <v>0</v>
      </c>
      <c r="X445" s="85">
        <f t="shared" si="40"/>
        <v>0</v>
      </c>
      <c r="Y445" s="85">
        <f>IF('Checklist Parameters'!$N$102&lt;&gt;"",(I445/43560)*'Checklist Parameters'!$N$102,"N/A")</f>
        <v>0</v>
      </c>
      <c r="Z445" s="85" t="str">
        <f>IF('Checklist Parameters'!$N$58&lt;&gt;"",((I445*'Checklist Parameters'!$N$58)*'Checklist Parameters'!$N$35)/1000,"N/A")</f>
        <v>N/A</v>
      </c>
      <c r="AA445" s="85">
        <f>IF('Checklist Parameters'!$N$101&lt;&gt;"",IFERROR(I445/'Checklist Parameters'!$N$101,0),"N/A")</f>
        <v>0</v>
      </c>
      <c r="AB445" s="85" t="str">
        <f>IF('Checklist Parameters'!$N$43&lt;&gt;"",(I445*'Checklist Parameters'!$N$43)/1000,"N/A")</f>
        <v>N/A</v>
      </c>
      <c r="AC445" s="85">
        <f>IF('Checklist Parameters'!$N$16="",$X445,IF(AND('Checklist Parameters'!$N$16&lt;$X445,'Checklist Parameters'!$N$16&gt;=3),'Checklist Parameters'!$N$16,IF(AND('Checklist Parameters'!$N$16&lt;$X445,'Checklist Parameters'!$N$16&lt;3),0,$X445)))</f>
        <v>0</v>
      </c>
      <c r="AD445" s="85" t="str">
        <f>IF(AND(I445&lt;'Checklist Parameters'!$N$22,$I445&lt;&gt;0),"Y","")</f>
        <v/>
      </c>
      <c r="AE445" s="85" t="str">
        <f>IF($AD445="Y",0,IF('Checklist Parameters'!$N$25="","&lt;no limit&gt;",ROUNDDOWN((($I445-'Checklist Parameters'!$N$24)/'Checklist Parameters'!$N$25)+1,0)))</f>
        <v>&lt;no limit&gt;</v>
      </c>
      <c r="AF445" s="174">
        <f t="shared" si="41"/>
        <v>0</v>
      </c>
      <c r="AG445" s="85">
        <f t="shared" si="36"/>
        <v>0</v>
      </c>
      <c r="AH445" s="5"/>
      <c r="AI445" s="5"/>
      <c r="AJ445" s="5"/>
      <c r="AK445" s="5"/>
      <c r="AL445" s="5"/>
      <c r="AM445" s="5"/>
      <c r="AN445" s="5"/>
      <c r="AO445" s="5"/>
      <c r="AP445" s="5"/>
      <c r="AQ445" s="5"/>
      <c r="AR445" s="5"/>
      <c r="AS445" s="5"/>
    </row>
    <row r="446" spans="1:45" s="2" customFormat="1" ht="15">
      <c r="A446" s="391"/>
      <c r="B446" s="392"/>
      <c r="C446" s="393"/>
      <c r="D446" s="393"/>
      <c r="E446" s="393"/>
      <c r="F446" s="393"/>
      <c r="G446" s="393"/>
      <c r="H446" s="394"/>
      <c r="I446" s="394"/>
      <c r="J446" s="394"/>
      <c r="K446" s="394"/>
      <c r="L446" s="394"/>
      <c r="M446" s="394"/>
      <c r="N446" s="313">
        <f>IF(IF(I446&lt;'Checklist Parameters'!$N$22,0,($I446-$L446))&lt;0,0,IF(I446&lt;'Checklist Parameters'!$N$22,0,($I446-$L446)))</f>
        <v>0</v>
      </c>
      <c r="O446" s="394"/>
      <c r="P446" s="395"/>
      <c r="Q446" s="316">
        <f t="shared" si="37"/>
        <v>0</v>
      </c>
      <c r="R446" s="87">
        <f t="shared" si="38"/>
        <v>0</v>
      </c>
      <c r="S446" s="87">
        <f>IF('Checklist Parameters'!$N$60&lt;0.2,0.2,'Checklist Parameters'!$N$60)</f>
        <v>0.7</v>
      </c>
      <c r="T446" s="88">
        <f>IF($O446="",IF('Checklist District ID'!$C$43="Y",MAX($R446:$S446)*$I446,SUM($R446:$S446)*$I446),IF(O446&gt;0,Q446*S446))</f>
        <v>0</v>
      </c>
      <c r="U446" s="88">
        <f>IF(Q446&gt;0,((I446-T446)*'Formula Matrix'!$E$41),0)</f>
        <v>0</v>
      </c>
      <c r="V446" s="88">
        <f t="shared" si="39"/>
        <v>0</v>
      </c>
      <c r="W446" s="88">
        <f>IF(V446&gt;0,(V446*'Checklist Parameters'!$N$35),0)</f>
        <v>0</v>
      </c>
      <c r="X446" s="85">
        <f t="shared" si="40"/>
        <v>0</v>
      </c>
      <c r="Y446" s="85">
        <f>IF('Checklist Parameters'!$N$102&lt;&gt;"",(I446/43560)*'Checklist Parameters'!$N$102,"N/A")</f>
        <v>0</v>
      </c>
      <c r="Z446" s="85" t="str">
        <f>IF('Checklist Parameters'!$N$58&lt;&gt;"",((I446*'Checklist Parameters'!$N$58)*'Checklist Parameters'!$N$35)/1000,"N/A")</f>
        <v>N/A</v>
      </c>
      <c r="AA446" s="85">
        <f>IF('Checklist Parameters'!$N$101&lt;&gt;"",IFERROR(I446/'Checklist Parameters'!$N$101,0),"N/A")</f>
        <v>0</v>
      </c>
      <c r="AB446" s="85" t="str">
        <f>IF('Checklist Parameters'!$N$43&lt;&gt;"",(I446*'Checklist Parameters'!$N$43)/1000,"N/A")</f>
        <v>N/A</v>
      </c>
      <c r="AC446" s="85">
        <f>IF('Checklist Parameters'!$N$16="",$X446,IF(AND('Checklist Parameters'!$N$16&lt;$X446,'Checklist Parameters'!$N$16&gt;=3),'Checklist Parameters'!$N$16,IF(AND('Checklist Parameters'!$N$16&lt;$X446,'Checklist Parameters'!$N$16&lt;3),0,$X446)))</f>
        <v>0</v>
      </c>
      <c r="AD446" s="85" t="str">
        <f>IF(AND(I446&lt;'Checklist Parameters'!$N$22,$I446&lt;&gt;0),"Y","")</f>
        <v/>
      </c>
      <c r="AE446" s="85" t="str">
        <f>IF($AD446="Y",0,IF('Checklist Parameters'!$N$25="","&lt;no limit&gt;",ROUNDDOWN((($I446-'Checklist Parameters'!$N$24)/'Checklist Parameters'!$N$25)+1,0)))</f>
        <v>&lt;no limit&gt;</v>
      </c>
      <c r="AF446" s="174">
        <f t="shared" si="41"/>
        <v>0</v>
      </c>
      <c r="AG446" s="85">
        <f t="shared" si="36"/>
        <v>0</v>
      </c>
      <c r="AH446" s="5"/>
      <c r="AI446" s="5"/>
      <c r="AJ446" s="5"/>
      <c r="AK446" s="5"/>
      <c r="AL446" s="5"/>
      <c r="AM446" s="5"/>
      <c r="AN446" s="5"/>
      <c r="AO446" s="5"/>
      <c r="AP446" s="5"/>
      <c r="AQ446" s="5"/>
      <c r="AR446" s="5"/>
      <c r="AS446" s="5"/>
    </row>
    <row r="447" spans="1:45" s="2" customFormat="1" ht="15">
      <c r="A447" s="391"/>
      <c r="B447" s="392"/>
      <c r="C447" s="393"/>
      <c r="D447" s="393"/>
      <c r="E447" s="393"/>
      <c r="F447" s="393"/>
      <c r="G447" s="393"/>
      <c r="H447" s="394"/>
      <c r="I447" s="394"/>
      <c r="J447" s="394"/>
      <c r="K447" s="394"/>
      <c r="L447" s="394"/>
      <c r="M447" s="394"/>
      <c r="N447" s="313">
        <f>IF(IF(I447&lt;'Checklist Parameters'!$N$22,0,($I447-$L447))&lt;0,0,IF(I447&lt;'Checklist Parameters'!$N$22,0,($I447-$L447)))</f>
        <v>0</v>
      </c>
      <c r="O447" s="394"/>
      <c r="P447" s="395"/>
      <c r="Q447" s="316">
        <f t="shared" si="37"/>
        <v>0</v>
      </c>
      <c r="R447" s="87">
        <f t="shared" si="38"/>
        <v>0</v>
      </c>
      <c r="S447" s="87">
        <f>IF('Checklist Parameters'!$N$60&lt;0.2,0.2,'Checklist Parameters'!$N$60)</f>
        <v>0.7</v>
      </c>
      <c r="T447" s="88">
        <f>IF($O447="",IF('Checklist District ID'!$C$43="Y",MAX($R447:$S447)*$I447,SUM($R447:$S447)*$I447),IF(O447&gt;0,Q447*S447))</f>
        <v>0</v>
      </c>
      <c r="U447" s="88">
        <f>IF(Q447&gt;0,((I447-T447)*'Formula Matrix'!$E$41),0)</f>
        <v>0</v>
      </c>
      <c r="V447" s="88">
        <f t="shared" si="39"/>
        <v>0</v>
      </c>
      <c r="W447" s="88">
        <f>IF(V447&gt;0,(V447*'Checklist Parameters'!$N$35),0)</f>
        <v>0</v>
      </c>
      <c r="X447" s="85">
        <f t="shared" si="40"/>
        <v>0</v>
      </c>
      <c r="Y447" s="85">
        <f>IF('Checklist Parameters'!$N$102&lt;&gt;"",(I447/43560)*'Checklist Parameters'!$N$102,"N/A")</f>
        <v>0</v>
      </c>
      <c r="Z447" s="85" t="str">
        <f>IF('Checklist Parameters'!$N$58&lt;&gt;"",((I447*'Checklist Parameters'!$N$58)*'Checklist Parameters'!$N$35)/1000,"N/A")</f>
        <v>N/A</v>
      </c>
      <c r="AA447" s="85">
        <f>IF('Checklist Parameters'!$N$101&lt;&gt;"",IFERROR(I447/'Checklist Parameters'!$N$101,0),"N/A")</f>
        <v>0</v>
      </c>
      <c r="AB447" s="85" t="str">
        <f>IF('Checklist Parameters'!$N$43&lt;&gt;"",(I447*'Checklist Parameters'!$N$43)/1000,"N/A")</f>
        <v>N/A</v>
      </c>
      <c r="AC447" s="85">
        <f>IF('Checklist Parameters'!$N$16="",$X447,IF(AND('Checklist Parameters'!$N$16&lt;$X447,'Checklist Parameters'!$N$16&gt;=3),'Checklist Parameters'!$N$16,IF(AND('Checklist Parameters'!$N$16&lt;$X447,'Checklist Parameters'!$N$16&lt;3),0,$X447)))</f>
        <v>0</v>
      </c>
      <c r="AD447" s="85" t="str">
        <f>IF(AND(I447&lt;'Checklist Parameters'!$N$22,$I447&lt;&gt;0),"Y","")</f>
        <v/>
      </c>
      <c r="AE447" s="85" t="str">
        <f>IF($AD447="Y",0,IF('Checklist Parameters'!$N$25="","&lt;no limit&gt;",ROUNDDOWN((($I447-'Checklist Parameters'!$N$24)/'Checklist Parameters'!$N$25)+1,0)))</f>
        <v>&lt;no limit&gt;</v>
      </c>
      <c r="AF447" s="174">
        <f t="shared" si="41"/>
        <v>0</v>
      </c>
      <c r="AG447" s="85">
        <f t="shared" si="36"/>
        <v>0</v>
      </c>
      <c r="AH447" s="5"/>
      <c r="AI447" s="5"/>
      <c r="AJ447" s="5"/>
      <c r="AK447" s="5"/>
      <c r="AL447" s="5"/>
      <c r="AM447" s="5"/>
      <c r="AN447" s="5"/>
      <c r="AO447" s="5"/>
      <c r="AP447" s="5"/>
      <c r="AQ447" s="5"/>
      <c r="AR447" s="5"/>
      <c r="AS447" s="5"/>
    </row>
    <row r="448" spans="1:45" s="2" customFormat="1" ht="15">
      <c r="A448" s="391"/>
      <c r="B448" s="392"/>
      <c r="C448" s="393"/>
      <c r="D448" s="393"/>
      <c r="E448" s="393"/>
      <c r="F448" s="393"/>
      <c r="G448" s="393"/>
      <c r="H448" s="394"/>
      <c r="I448" s="394"/>
      <c r="J448" s="394"/>
      <c r="K448" s="394"/>
      <c r="L448" s="394"/>
      <c r="M448" s="394"/>
      <c r="N448" s="313">
        <f>IF(IF(I448&lt;'Checklist Parameters'!$N$22,0,($I448-$L448))&lt;0,0,IF(I448&lt;'Checklist Parameters'!$N$22,0,($I448-$L448)))</f>
        <v>0</v>
      </c>
      <c r="O448" s="394"/>
      <c r="P448" s="395"/>
      <c r="Q448" s="316">
        <f t="shared" si="37"/>
        <v>0</v>
      </c>
      <c r="R448" s="87">
        <f t="shared" si="38"/>
        <v>0</v>
      </c>
      <c r="S448" s="87">
        <f>IF('Checklist Parameters'!$N$60&lt;0.2,0.2,'Checklist Parameters'!$N$60)</f>
        <v>0.7</v>
      </c>
      <c r="T448" s="88">
        <f>IF($O448="",IF('Checklist District ID'!$C$43="Y",MAX($R448:$S448)*$I448,SUM($R448:$S448)*$I448),IF(O448&gt;0,Q448*S448))</f>
        <v>0</v>
      </c>
      <c r="U448" s="88">
        <f>IF(Q448&gt;0,((I448-T448)*'Formula Matrix'!$E$41),0)</f>
        <v>0</v>
      </c>
      <c r="V448" s="88">
        <f t="shared" si="39"/>
        <v>0</v>
      </c>
      <c r="W448" s="88">
        <f>IF(V448&gt;0,(V448*'Checklist Parameters'!$N$35),0)</f>
        <v>0</v>
      </c>
      <c r="X448" s="85">
        <f t="shared" si="40"/>
        <v>0</v>
      </c>
      <c r="Y448" s="85">
        <f>IF('Checklist Parameters'!$N$102&lt;&gt;"",(I448/43560)*'Checklist Parameters'!$N$102,"N/A")</f>
        <v>0</v>
      </c>
      <c r="Z448" s="85" t="str">
        <f>IF('Checklist Parameters'!$N$58&lt;&gt;"",((I448*'Checklist Parameters'!$N$58)*'Checklist Parameters'!$N$35)/1000,"N/A")</f>
        <v>N/A</v>
      </c>
      <c r="AA448" s="85">
        <f>IF('Checklist Parameters'!$N$101&lt;&gt;"",IFERROR(I448/'Checklist Parameters'!$N$101,0),"N/A")</f>
        <v>0</v>
      </c>
      <c r="AB448" s="85" t="str">
        <f>IF('Checklist Parameters'!$N$43&lt;&gt;"",(I448*'Checklist Parameters'!$N$43)/1000,"N/A")</f>
        <v>N/A</v>
      </c>
      <c r="AC448" s="85">
        <f>IF('Checklist Parameters'!$N$16="",$X448,IF(AND('Checklist Parameters'!$N$16&lt;$X448,'Checklist Parameters'!$N$16&gt;=3),'Checklist Parameters'!$N$16,IF(AND('Checklist Parameters'!$N$16&lt;$X448,'Checklist Parameters'!$N$16&lt;3),0,$X448)))</f>
        <v>0</v>
      </c>
      <c r="AD448" s="85" t="str">
        <f>IF(AND(I448&lt;'Checklist Parameters'!$N$22,$I448&lt;&gt;0),"Y","")</f>
        <v/>
      </c>
      <c r="AE448" s="85" t="str">
        <f>IF($AD448="Y",0,IF('Checklist Parameters'!$N$25="","&lt;no limit&gt;",ROUNDDOWN((($I448-'Checklist Parameters'!$N$24)/'Checklist Parameters'!$N$25)+1,0)))</f>
        <v>&lt;no limit&gt;</v>
      </c>
      <c r="AF448" s="174">
        <f t="shared" si="41"/>
        <v>0</v>
      </c>
      <c r="AG448" s="85">
        <f t="shared" si="36"/>
        <v>0</v>
      </c>
      <c r="AH448" s="5"/>
      <c r="AI448" s="5"/>
      <c r="AJ448" s="5"/>
      <c r="AK448" s="5"/>
      <c r="AL448" s="5"/>
      <c r="AM448" s="5"/>
      <c r="AN448" s="5"/>
      <c r="AO448" s="5"/>
      <c r="AP448" s="5"/>
      <c r="AQ448" s="5"/>
      <c r="AR448" s="5"/>
      <c r="AS448" s="5"/>
    </row>
    <row r="449" spans="1:45" s="2" customFormat="1" ht="15">
      <c r="A449" s="391"/>
      <c r="B449" s="392"/>
      <c r="C449" s="393"/>
      <c r="D449" s="393"/>
      <c r="E449" s="393"/>
      <c r="F449" s="393"/>
      <c r="G449" s="393"/>
      <c r="H449" s="394"/>
      <c r="I449" s="394"/>
      <c r="J449" s="394"/>
      <c r="K449" s="394"/>
      <c r="L449" s="394"/>
      <c r="M449" s="394"/>
      <c r="N449" s="313">
        <f>IF(IF(I449&lt;'Checklist Parameters'!$N$22,0,($I449-$L449))&lt;0,0,IF(I449&lt;'Checklist Parameters'!$N$22,0,($I449-$L449)))</f>
        <v>0</v>
      </c>
      <c r="O449" s="394"/>
      <c r="P449" s="395"/>
      <c r="Q449" s="316">
        <f t="shared" si="37"/>
        <v>0</v>
      </c>
      <c r="R449" s="87">
        <f t="shared" si="38"/>
        <v>0</v>
      </c>
      <c r="S449" s="87">
        <f>IF('Checklist Parameters'!$N$60&lt;0.2,0.2,'Checklist Parameters'!$N$60)</f>
        <v>0.7</v>
      </c>
      <c r="T449" s="88">
        <f>IF($O449="",IF('Checklist District ID'!$C$43="Y",MAX($R449:$S449)*$I449,SUM($R449:$S449)*$I449),IF(O449&gt;0,Q449*S449))</f>
        <v>0</v>
      </c>
      <c r="U449" s="88">
        <f>IF(Q449&gt;0,((I449-T449)*'Formula Matrix'!$E$41),0)</f>
        <v>0</v>
      </c>
      <c r="V449" s="88">
        <f t="shared" si="39"/>
        <v>0</v>
      </c>
      <c r="W449" s="88">
        <f>IF(V449&gt;0,(V449*'Checklist Parameters'!$N$35),0)</f>
        <v>0</v>
      </c>
      <c r="X449" s="85">
        <f t="shared" si="40"/>
        <v>0</v>
      </c>
      <c r="Y449" s="85">
        <f>IF('Checklist Parameters'!$N$102&lt;&gt;"",(I449/43560)*'Checklist Parameters'!$N$102,"N/A")</f>
        <v>0</v>
      </c>
      <c r="Z449" s="85" t="str">
        <f>IF('Checklist Parameters'!$N$58&lt;&gt;"",((I449*'Checklist Parameters'!$N$58)*'Checklist Parameters'!$N$35)/1000,"N/A")</f>
        <v>N/A</v>
      </c>
      <c r="AA449" s="85">
        <f>IF('Checklist Parameters'!$N$101&lt;&gt;"",IFERROR(I449/'Checklist Parameters'!$N$101,0),"N/A")</f>
        <v>0</v>
      </c>
      <c r="AB449" s="85" t="str">
        <f>IF('Checklist Parameters'!$N$43&lt;&gt;"",(I449*'Checklist Parameters'!$N$43)/1000,"N/A")</f>
        <v>N/A</v>
      </c>
      <c r="AC449" s="85">
        <f>IF('Checklist Parameters'!$N$16="",$X449,IF(AND('Checklist Parameters'!$N$16&lt;$X449,'Checklist Parameters'!$N$16&gt;=3),'Checklist Parameters'!$N$16,IF(AND('Checklist Parameters'!$N$16&lt;$X449,'Checklist Parameters'!$N$16&lt;3),0,$X449)))</f>
        <v>0</v>
      </c>
      <c r="AD449" s="85" t="str">
        <f>IF(AND(I449&lt;'Checklist Parameters'!$N$22,$I449&lt;&gt;0),"Y","")</f>
        <v/>
      </c>
      <c r="AE449" s="85" t="str">
        <f>IF($AD449="Y",0,IF('Checklist Parameters'!$N$25="","&lt;no limit&gt;",ROUNDDOWN((($I449-'Checklist Parameters'!$N$24)/'Checklist Parameters'!$N$25)+1,0)))</f>
        <v>&lt;no limit&gt;</v>
      </c>
      <c r="AF449" s="174">
        <f t="shared" si="41"/>
        <v>0</v>
      </c>
      <c r="AG449" s="85">
        <f t="shared" si="36"/>
        <v>0</v>
      </c>
      <c r="AH449" s="5"/>
      <c r="AI449" s="5"/>
      <c r="AJ449" s="5"/>
      <c r="AK449" s="5"/>
      <c r="AL449" s="5"/>
      <c r="AM449" s="5"/>
      <c r="AN449" s="5"/>
      <c r="AO449" s="5"/>
      <c r="AP449" s="5"/>
      <c r="AQ449" s="5"/>
      <c r="AR449" s="5"/>
      <c r="AS449" s="5"/>
    </row>
    <row r="450" spans="1:45" s="2" customFormat="1" ht="15">
      <c r="A450" s="391"/>
      <c r="B450" s="392"/>
      <c r="C450" s="393"/>
      <c r="D450" s="393"/>
      <c r="E450" s="393"/>
      <c r="F450" s="393"/>
      <c r="G450" s="393"/>
      <c r="H450" s="394"/>
      <c r="I450" s="394"/>
      <c r="J450" s="394"/>
      <c r="K450" s="394"/>
      <c r="L450" s="394"/>
      <c r="M450" s="394"/>
      <c r="N450" s="313">
        <f>IF(IF(I450&lt;'Checklist Parameters'!$N$22,0,($I450-$L450))&lt;0,0,IF(I450&lt;'Checklist Parameters'!$N$22,0,($I450-$L450)))</f>
        <v>0</v>
      </c>
      <c r="O450" s="394"/>
      <c r="P450" s="395"/>
      <c r="Q450" s="316">
        <f t="shared" si="37"/>
        <v>0</v>
      </c>
      <c r="R450" s="87">
        <f t="shared" si="38"/>
        <v>0</v>
      </c>
      <c r="S450" s="87">
        <f>IF('Checklist Parameters'!$N$60&lt;0.2,0.2,'Checklist Parameters'!$N$60)</f>
        <v>0.7</v>
      </c>
      <c r="T450" s="88">
        <f>IF($O450="",IF('Checklist District ID'!$C$43="Y",MAX($R450:$S450)*$I450,SUM($R450:$S450)*$I450),IF(O450&gt;0,Q450*S450))</f>
        <v>0</v>
      </c>
      <c r="U450" s="88">
        <f>IF(Q450&gt;0,((I450-T450)*'Formula Matrix'!$E$41),0)</f>
        <v>0</v>
      </c>
      <c r="V450" s="88">
        <f t="shared" si="39"/>
        <v>0</v>
      </c>
      <c r="W450" s="88">
        <f>IF(V450&gt;0,(V450*'Checklist Parameters'!$N$35),0)</f>
        <v>0</v>
      </c>
      <c r="X450" s="85">
        <f t="shared" si="40"/>
        <v>0</v>
      </c>
      <c r="Y450" s="85">
        <f>IF('Checklist Parameters'!$N$102&lt;&gt;"",(I450/43560)*'Checklist Parameters'!$N$102,"N/A")</f>
        <v>0</v>
      </c>
      <c r="Z450" s="85" t="str">
        <f>IF('Checklist Parameters'!$N$58&lt;&gt;"",((I450*'Checklist Parameters'!$N$58)*'Checklist Parameters'!$N$35)/1000,"N/A")</f>
        <v>N/A</v>
      </c>
      <c r="AA450" s="85">
        <f>IF('Checklist Parameters'!$N$101&lt;&gt;"",IFERROR(I450/'Checklist Parameters'!$N$101,0),"N/A")</f>
        <v>0</v>
      </c>
      <c r="AB450" s="85" t="str">
        <f>IF('Checklist Parameters'!$N$43&lt;&gt;"",(I450*'Checklist Parameters'!$N$43)/1000,"N/A")</f>
        <v>N/A</v>
      </c>
      <c r="AC450" s="85">
        <f>IF('Checklist Parameters'!$N$16="",$X450,IF(AND('Checklist Parameters'!$N$16&lt;$X450,'Checklist Parameters'!$N$16&gt;=3),'Checklist Parameters'!$N$16,IF(AND('Checklist Parameters'!$N$16&lt;$X450,'Checklist Parameters'!$N$16&lt;3),0,$X450)))</f>
        <v>0</v>
      </c>
      <c r="AD450" s="85" t="str">
        <f>IF(AND(I450&lt;'Checklist Parameters'!$N$22,$I450&lt;&gt;0),"Y","")</f>
        <v/>
      </c>
      <c r="AE450" s="85" t="str">
        <f>IF($AD450="Y",0,IF('Checklist Parameters'!$N$25="","&lt;no limit&gt;",ROUNDDOWN((($I450-'Checklist Parameters'!$N$24)/'Checklist Parameters'!$N$25)+1,0)))</f>
        <v>&lt;no limit&gt;</v>
      </c>
      <c r="AF450" s="174">
        <f t="shared" si="41"/>
        <v>0</v>
      </c>
      <c r="AG450" s="85">
        <f t="shared" si="36"/>
        <v>0</v>
      </c>
      <c r="AH450" s="5"/>
      <c r="AI450" s="5"/>
      <c r="AJ450" s="5"/>
      <c r="AK450" s="5"/>
      <c r="AL450" s="5"/>
      <c r="AM450" s="5"/>
      <c r="AN450" s="5"/>
      <c r="AO450" s="5"/>
      <c r="AP450" s="5"/>
      <c r="AQ450" s="5"/>
      <c r="AR450" s="5"/>
      <c r="AS450" s="5"/>
    </row>
    <row r="451" spans="1:45" s="2" customFormat="1" ht="15">
      <c r="A451" s="391"/>
      <c r="B451" s="392"/>
      <c r="C451" s="393"/>
      <c r="D451" s="393"/>
      <c r="E451" s="393"/>
      <c r="F451" s="393"/>
      <c r="G451" s="393"/>
      <c r="H451" s="394"/>
      <c r="I451" s="394"/>
      <c r="J451" s="394"/>
      <c r="K451" s="394"/>
      <c r="L451" s="394"/>
      <c r="M451" s="394"/>
      <c r="N451" s="313">
        <f>IF(IF(I451&lt;'Checklist Parameters'!$N$22,0,($I451-$L451))&lt;0,0,IF(I451&lt;'Checklist Parameters'!$N$22,0,($I451-$L451)))</f>
        <v>0</v>
      </c>
      <c r="O451" s="394"/>
      <c r="P451" s="395"/>
      <c r="Q451" s="316">
        <f t="shared" si="37"/>
        <v>0</v>
      </c>
      <c r="R451" s="87">
        <f t="shared" si="38"/>
        <v>0</v>
      </c>
      <c r="S451" s="87">
        <f>IF('Checklist Parameters'!$N$60&lt;0.2,0.2,'Checklist Parameters'!$N$60)</f>
        <v>0.7</v>
      </c>
      <c r="T451" s="88">
        <f>IF($O451="",IF('Checklist District ID'!$C$43="Y",MAX($R451:$S451)*$I451,SUM($R451:$S451)*$I451),IF(O451&gt;0,Q451*S451))</f>
        <v>0</v>
      </c>
      <c r="U451" s="88">
        <f>IF(Q451&gt;0,((I451-T451)*'Formula Matrix'!$E$41),0)</f>
        <v>0</v>
      </c>
      <c r="V451" s="88">
        <f t="shared" si="39"/>
        <v>0</v>
      </c>
      <c r="W451" s="88">
        <f>IF(V451&gt;0,(V451*'Checklist Parameters'!$N$35),0)</f>
        <v>0</v>
      </c>
      <c r="X451" s="85">
        <f t="shared" si="40"/>
        <v>0</v>
      </c>
      <c r="Y451" s="85">
        <f>IF('Checklist Parameters'!$N$102&lt;&gt;"",(I451/43560)*'Checklist Parameters'!$N$102,"N/A")</f>
        <v>0</v>
      </c>
      <c r="Z451" s="85" t="str">
        <f>IF('Checklist Parameters'!$N$58&lt;&gt;"",((I451*'Checklist Parameters'!$N$58)*'Checklist Parameters'!$N$35)/1000,"N/A")</f>
        <v>N/A</v>
      </c>
      <c r="AA451" s="85">
        <f>IF('Checklist Parameters'!$N$101&lt;&gt;"",IFERROR(I451/'Checklist Parameters'!$N$101,0),"N/A")</f>
        <v>0</v>
      </c>
      <c r="AB451" s="85" t="str">
        <f>IF('Checklist Parameters'!$N$43&lt;&gt;"",(I451*'Checklist Parameters'!$N$43)/1000,"N/A")</f>
        <v>N/A</v>
      </c>
      <c r="AC451" s="85">
        <f>IF('Checklist Parameters'!$N$16="",$X451,IF(AND('Checklist Parameters'!$N$16&lt;$X451,'Checklist Parameters'!$N$16&gt;=3),'Checklist Parameters'!$N$16,IF(AND('Checklist Parameters'!$N$16&lt;$X451,'Checklist Parameters'!$N$16&lt;3),0,$X451)))</f>
        <v>0</v>
      </c>
      <c r="AD451" s="85" t="str">
        <f>IF(AND(I451&lt;'Checklist Parameters'!$N$22,$I451&lt;&gt;0),"Y","")</f>
        <v/>
      </c>
      <c r="AE451" s="85" t="str">
        <f>IF($AD451="Y",0,IF('Checklist Parameters'!$N$25="","&lt;no limit&gt;",ROUNDDOWN((($I451-'Checklist Parameters'!$N$24)/'Checklist Parameters'!$N$25)+1,0)))</f>
        <v>&lt;no limit&gt;</v>
      </c>
      <c r="AF451" s="174">
        <f t="shared" si="41"/>
        <v>0</v>
      </c>
      <c r="AG451" s="85">
        <f t="shared" si="36"/>
        <v>0</v>
      </c>
      <c r="AH451" s="5"/>
      <c r="AI451" s="5"/>
      <c r="AJ451" s="5"/>
      <c r="AK451" s="5"/>
      <c r="AL451" s="5"/>
      <c r="AM451" s="5"/>
      <c r="AN451" s="5"/>
      <c r="AO451" s="5"/>
      <c r="AP451" s="5"/>
      <c r="AQ451" s="5"/>
      <c r="AR451" s="5"/>
      <c r="AS451" s="5"/>
    </row>
    <row r="452" spans="1:45" s="2" customFormat="1" ht="15">
      <c r="A452" s="391"/>
      <c r="B452" s="392"/>
      <c r="C452" s="393"/>
      <c r="D452" s="393"/>
      <c r="E452" s="393"/>
      <c r="F452" s="393"/>
      <c r="G452" s="393"/>
      <c r="H452" s="394"/>
      <c r="I452" s="394"/>
      <c r="J452" s="394"/>
      <c r="K452" s="394"/>
      <c r="L452" s="394"/>
      <c r="M452" s="394"/>
      <c r="N452" s="313">
        <f>IF(IF(I452&lt;'Checklist Parameters'!$N$22,0,($I452-$L452))&lt;0,0,IF(I452&lt;'Checklist Parameters'!$N$22,0,($I452-$L452)))</f>
        <v>0</v>
      </c>
      <c r="O452" s="394"/>
      <c r="P452" s="395"/>
      <c r="Q452" s="316">
        <f t="shared" si="37"/>
        <v>0</v>
      </c>
      <c r="R452" s="87">
        <f t="shared" si="38"/>
        <v>0</v>
      </c>
      <c r="S452" s="87">
        <f>IF('Checklist Parameters'!$N$60&lt;0.2,0.2,'Checklist Parameters'!$N$60)</f>
        <v>0.7</v>
      </c>
      <c r="T452" s="88">
        <f>IF($O452="",IF('Checklist District ID'!$C$43="Y",MAX($R452:$S452)*$I452,SUM($R452:$S452)*$I452),IF(O452&gt;0,Q452*S452))</f>
        <v>0</v>
      </c>
      <c r="U452" s="88">
        <f>IF(Q452&gt;0,((I452-T452)*'Formula Matrix'!$E$41),0)</f>
        <v>0</v>
      </c>
      <c r="V452" s="88">
        <f t="shared" si="39"/>
        <v>0</v>
      </c>
      <c r="W452" s="88">
        <f>IF(V452&gt;0,(V452*'Checklist Parameters'!$N$35),0)</f>
        <v>0</v>
      </c>
      <c r="X452" s="85">
        <f t="shared" si="40"/>
        <v>0</v>
      </c>
      <c r="Y452" s="85">
        <f>IF('Checklist Parameters'!$N$102&lt;&gt;"",(I452/43560)*'Checklist Parameters'!$N$102,"N/A")</f>
        <v>0</v>
      </c>
      <c r="Z452" s="85" t="str">
        <f>IF('Checklist Parameters'!$N$58&lt;&gt;"",((I452*'Checklist Parameters'!$N$58)*'Checklist Parameters'!$N$35)/1000,"N/A")</f>
        <v>N/A</v>
      </c>
      <c r="AA452" s="85">
        <f>IF('Checklist Parameters'!$N$101&lt;&gt;"",IFERROR(I452/'Checklist Parameters'!$N$101,0),"N/A")</f>
        <v>0</v>
      </c>
      <c r="AB452" s="85" t="str">
        <f>IF('Checklist Parameters'!$N$43&lt;&gt;"",(I452*'Checklist Parameters'!$N$43)/1000,"N/A")</f>
        <v>N/A</v>
      </c>
      <c r="AC452" s="85">
        <f>IF('Checklist Parameters'!$N$16="",$X452,IF(AND('Checklist Parameters'!$N$16&lt;$X452,'Checklist Parameters'!$N$16&gt;=3),'Checklist Parameters'!$N$16,IF(AND('Checklist Parameters'!$N$16&lt;$X452,'Checklist Parameters'!$N$16&lt;3),0,$X452)))</f>
        <v>0</v>
      </c>
      <c r="AD452" s="85" t="str">
        <f>IF(AND(I452&lt;'Checklist Parameters'!$N$22,$I452&lt;&gt;0),"Y","")</f>
        <v/>
      </c>
      <c r="AE452" s="85" t="str">
        <f>IF($AD452="Y",0,IF('Checklist Parameters'!$N$25="","&lt;no limit&gt;",ROUNDDOWN((($I452-'Checklist Parameters'!$N$24)/'Checklist Parameters'!$N$25)+1,0)))</f>
        <v>&lt;no limit&gt;</v>
      </c>
      <c r="AF452" s="174">
        <f t="shared" si="41"/>
        <v>0</v>
      </c>
      <c r="AG452" s="85">
        <f t="shared" si="36"/>
        <v>0</v>
      </c>
      <c r="AH452" s="5"/>
      <c r="AI452" s="5"/>
      <c r="AJ452" s="5"/>
      <c r="AK452" s="5"/>
      <c r="AL452" s="5"/>
      <c r="AM452" s="5"/>
      <c r="AN452" s="5"/>
      <c r="AO452" s="5"/>
      <c r="AP452" s="5"/>
      <c r="AQ452" s="5"/>
      <c r="AR452" s="5"/>
      <c r="AS452" s="5"/>
    </row>
    <row r="453" spans="1:45" s="2" customFormat="1" ht="15">
      <c r="A453" s="391"/>
      <c r="B453" s="392"/>
      <c r="C453" s="393"/>
      <c r="D453" s="393"/>
      <c r="E453" s="393"/>
      <c r="F453" s="393"/>
      <c r="G453" s="393"/>
      <c r="H453" s="394"/>
      <c r="I453" s="394"/>
      <c r="J453" s="394"/>
      <c r="K453" s="394"/>
      <c r="L453" s="394"/>
      <c r="M453" s="394"/>
      <c r="N453" s="313">
        <f>IF(IF(I453&lt;'Checklist Parameters'!$N$22,0,($I453-$L453))&lt;0,0,IF(I453&lt;'Checklist Parameters'!$N$22,0,($I453-$L453)))</f>
        <v>0</v>
      </c>
      <c r="O453" s="394"/>
      <c r="P453" s="395"/>
      <c r="Q453" s="316">
        <f t="shared" si="37"/>
        <v>0</v>
      </c>
      <c r="R453" s="87">
        <f t="shared" si="38"/>
        <v>0</v>
      </c>
      <c r="S453" s="87">
        <f>IF('Checklist Parameters'!$N$60&lt;0.2,0.2,'Checklist Parameters'!$N$60)</f>
        <v>0.7</v>
      </c>
      <c r="T453" s="88">
        <f>IF($O453="",IF('Checklist District ID'!$C$43="Y",MAX($R453:$S453)*$I453,SUM($R453:$S453)*$I453),IF(O453&gt;0,Q453*S453))</f>
        <v>0</v>
      </c>
      <c r="U453" s="88">
        <f>IF(Q453&gt;0,((I453-T453)*'Formula Matrix'!$E$41),0)</f>
        <v>0</v>
      </c>
      <c r="V453" s="88">
        <f t="shared" si="39"/>
        <v>0</v>
      </c>
      <c r="W453" s="88">
        <f>IF(V453&gt;0,(V453*'Checklist Parameters'!$N$35),0)</f>
        <v>0</v>
      </c>
      <c r="X453" s="85">
        <f t="shared" si="40"/>
        <v>0</v>
      </c>
      <c r="Y453" s="85">
        <f>IF('Checklist Parameters'!$N$102&lt;&gt;"",(I453/43560)*'Checklist Parameters'!$N$102,"N/A")</f>
        <v>0</v>
      </c>
      <c r="Z453" s="85" t="str">
        <f>IF('Checklist Parameters'!$N$58&lt;&gt;"",((I453*'Checklist Parameters'!$N$58)*'Checklist Parameters'!$N$35)/1000,"N/A")</f>
        <v>N/A</v>
      </c>
      <c r="AA453" s="85">
        <f>IF('Checklist Parameters'!$N$101&lt;&gt;"",IFERROR(I453/'Checklist Parameters'!$N$101,0),"N/A")</f>
        <v>0</v>
      </c>
      <c r="AB453" s="85" t="str">
        <f>IF('Checklist Parameters'!$N$43&lt;&gt;"",(I453*'Checklist Parameters'!$N$43)/1000,"N/A")</f>
        <v>N/A</v>
      </c>
      <c r="AC453" s="85">
        <f>IF('Checklist Parameters'!$N$16="",$X453,IF(AND('Checklist Parameters'!$N$16&lt;$X453,'Checklist Parameters'!$N$16&gt;=3),'Checklist Parameters'!$N$16,IF(AND('Checklist Parameters'!$N$16&lt;$X453,'Checklist Parameters'!$N$16&lt;3),0,$X453)))</f>
        <v>0</v>
      </c>
      <c r="AD453" s="85" t="str">
        <f>IF(AND(I453&lt;'Checklist Parameters'!$N$22,$I453&lt;&gt;0),"Y","")</f>
        <v/>
      </c>
      <c r="AE453" s="85" t="str">
        <f>IF($AD453="Y",0,IF('Checklist Parameters'!$N$25="","&lt;no limit&gt;",ROUNDDOWN((($I453-'Checklist Parameters'!$N$24)/'Checklist Parameters'!$N$25)+1,0)))</f>
        <v>&lt;no limit&gt;</v>
      </c>
      <c r="AF453" s="174">
        <f t="shared" si="41"/>
        <v>0</v>
      </c>
      <c r="AG453" s="85">
        <f t="shared" si="36"/>
        <v>0</v>
      </c>
      <c r="AH453" s="5"/>
      <c r="AI453" s="5"/>
      <c r="AJ453" s="5"/>
      <c r="AK453" s="5"/>
      <c r="AL453" s="5"/>
      <c r="AM453" s="5"/>
      <c r="AN453" s="5"/>
      <c r="AO453" s="5"/>
      <c r="AP453" s="5"/>
      <c r="AQ453" s="5"/>
      <c r="AR453" s="5"/>
      <c r="AS453" s="5"/>
    </row>
    <row r="454" spans="1:45" s="2" customFormat="1" ht="15">
      <c r="A454" s="391"/>
      <c r="B454" s="392"/>
      <c r="C454" s="393"/>
      <c r="D454" s="393"/>
      <c r="E454" s="393"/>
      <c r="F454" s="393"/>
      <c r="G454" s="393"/>
      <c r="H454" s="394"/>
      <c r="I454" s="394"/>
      <c r="J454" s="394"/>
      <c r="K454" s="394"/>
      <c r="L454" s="394"/>
      <c r="M454" s="394"/>
      <c r="N454" s="313">
        <f>IF(IF(I454&lt;'Checklist Parameters'!$N$22,0,($I454-$L454))&lt;0,0,IF(I454&lt;'Checklist Parameters'!$N$22,0,($I454-$L454)))</f>
        <v>0</v>
      </c>
      <c r="O454" s="394"/>
      <c r="P454" s="395"/>
      <c r="Q454" s="316">
        <f t="shared" si="37"/>
        <v>0</v>
      </c>
      <c r="R454" s="87">
        <f t="shared" si="38"/>
        <v>0</v>
      </c>
      <c r="S454" s="87">
        <f>IF('Checklist Parameters'!$N$60&lt;0.2,0.2,'Checklist Parameters'!$N$60)</f>
        <v>0.7</v>
      </c>
      <c r="T454" s="88">
        <f>IF($O454="",IF('Checklist District ID'!$C$43="Y",MAX($R454:$S454)*$I454,SUM($R454:$S454)*$I454),IF(O454&gt;0,Q454*S454))</f>
        <v>0</v>
      </c>
      <c r="U454" s="88">
        <f>IF(Q454&gt;0,((I454-T454)*'Formula Matrix'!$E$41),0)</f>
        <v>0</v>
      </c>
      <c r="V454" s="88">
        <f t="shared" si="39"/>
        <v>0</v>
      </c>
      <c r="W454" s="88">
        <f>IF(V454&gt;0,(V454*'Checklist Parameters'!$N$35),0)</f>
        <v>0</v>
      </c>
      <c r="X454" s="85">
        <f t="shared" si="40"/>
        <v>0</v>
      </c>
      <c r="Y454" s="85">
        <f>IF('Checklist Parameters'!$N$102&lt;&gt;"",(I454/43560)*'Checklist Parameters'!$N$102,"N/A")</f>
        <v>0</v>
      </c>
      <c r="Z454" s="85" t="str">
        <f>IF('Checklist Parameters'!$N$58&lt;&gt;"",((I454*'Checklist Parameters'!$N$58)*'Checklist Parameters'!$N$35)/1000,"N/A")</f>
        <v>N/A</v>
      </c>
      <c r="AA454" s="85">
        <f>IF('Checklist Parameters'!$N$101&lt;&gt;"",IFERROR(I454/'Checklist Parameters'!$N$101,0),"N/A")</f>
        <v>0</v>
      </c>
      <c r="AB454" s="85" t="str">
        <f>IF('Checklist Parameters'!$N$43&lt;&gt;"",(I454*'Checklist Parameters'!$N$43)/1000,"N/A")</f>
        <v>N/A</v>
      </c>
      <c r="AC454" s="85">
        <f>IF('Checklist Parameters'!$N$16="",$X454,IF(AND('Checklist Parameters'!$N$16&lt;$X454,'Checklist Parameters'!$N$16&gt;=3),'Checklist Parameters'!$N$16,IF(AND('Checklist Parameters'!$N$16&lt;$X454,'Checklist Parameters'!$N$16&lt;3),0,$X454)))</f>
        <v>0</v>
      </c>
      <c r="AD454" s="85" t="str">
        <f>IF(AND(I454&lt;'Checklist Parameters'!$N$22,$I454&lt;&gt;0),"Y","")</f>
        <v/>
      </c>
      <c r="AE454" s="85" t="str">
        <f>IF($AD454="Y",0,IF('Checklist Parameters'!$N$25="","&lt;no limit&gt;",ROUNDDOWN((($I454-'Checklist Parameters'!$N$24)/'Checklist Parameters'!$N$25)+1,0)))</f>
        <v>&lt;no limit&gt;</v>
      </c>
      <c r="AF454" s="174">
        <f t="shared" si="41"/>
        <v>0</v>
      </c>
      <c r="AG454" s="85">
        <f t="shared" si="36"/>
        <v>0</v>
      </c>
      <c r="AH454" s="5"/>
      <c r="AI454" s="5"/>
      <c r="AJ454" s="5"/>
      <c r="AK454" s="5"/>
      <c r="AL454" s="5"/>
      <c r="AM454" s="5"/>
      <c r="AN454" s="5"/>
      <c r="AO454" s="5"/>
      <c r="AP454" s="5"/>
      <c r="AQ454" s="5"/>
      <c r="AR454" s="5"/>
      <c r="AS454" s="5"/>
    </row>
    <row r="455" spans="1:45" s="2" customFormat="1" ht="15">
      <c r="A455" s="391"/>
      <c r="B455" s="392"/>
      <c r="C455" s="393"/>
      <c r="D455" s="393"/>
      <c r="E455" s="393"/>
      <c r="F455" s="393"/>
      <c r="G455" s="393"/>
      <c r="H455" s="394"/>
      <c r="I455" s="394"/>
      <c r="J455" s="394"/>
      <c r="K455" s="394"/>
      <c r="L455" s="394"/>
      <c r="M455" s="394"/>
      <c r="N455" s="313">
        <f>IF(IF(I455&lt;'Checklist Parameters'!$N$22,0,($I455-$L455))&lt;0,0,IF(I455&lt;'Checklist Parameters'!$N$22,0,($I455-$L455)))</f>
        <v>0</v>
      </c>
      <c r="O455" s="394"/>
      <c r="P455" s="395"/>
      <c r="Q455" s="316">
        <f t="shared" si="37"/>
        <v>0</v>
      </c>
      <c r="R455" s="87">
        <f t="shared" si="38"/>
        <v>0</v>
      </c>
      <c r="S455" s="87">
        <f>IF('Checklist Parameters'!$N$60&lt;0.2,0.2,'Checklist Parameters'!$N$60)</f>
        <v>0.7</v>
      </c>
      <c r="T455" s="88">
        <f>IF($O455="",IF('Checklist District ID'!$C$43="Y",MAX($R455:$S455)*$I455,SUM($R455:$S455)*$I455),IF(O455&gt;0,Q455*S455))</f>
        <v>0</v>
      </c>
      <c r="U455" s="88">
        <f>IF(Q455&gt;0,((I455-T455)*'Formula Matrix'!$E$41),0)</f>
        <v>0</v>
      </c>
      <c r="V455" s="88">
        <f t="shared" si="39"/>
        <v>0</v>
      </c>
      <c r="W455" s="88">
        <f>IF(V455&gt;0,(V455*'Checklist Parameters'!$N$35),0)</f>
        <v>0</v>
      </c>
      <c r="X455" s="85">
        <f t="shared" si="40"/>
        <v>0</v>
      </c>
      <c r="Y455" s="85">
        <f>IF('Checklist Parameters'!$N$102&lt;&gt;"",(I455/43560)*'Checklist Parameters'!$N$102,"N/A")</f>
        <v>0</v>
      </c>
      <c r="Z455" s="85" t="str">
        <f>IF('Checklist Parameters'!$N$58&lt;&gt;"",((I455*'Checklist Parameters'!$N$58)*'Checklist Parameters'!$N$35)/1000,"N/A")</f>
        <v>N/A</v>
      </c>
      <c r="AA455" s="85">
        <f>IF('Checklist Parameters'!$N$101&lt;&gt;"",IFERROR(I455/'Checklist Parameters'!$N$101,0),"N/A")</f>
        <v>0</v>
      </c>
      <c r="AB455" s="85" t="str">
        <f>IF('Checklist Parameters'!$N$43&lt;&gt;"",(I455*'Checklist Parameters'!$N$43)/1000,"N/A")</f>
        <v>N/A</v>
      </c>
      <c r="AC455" s="85">
        <f>IF('Checklist Parameters'!$N$16="",$X455,IF(AND('Checklist Parameters'!$N$16&lt;$X455,'Checklist Parameters'!$N$16&gt;=3),'Checklist Parameters'!$N$16,IF(AND('Checklist Parameters'!$N$16&lt;$X455,'Checklist Parameters'!$N$16&lt;3),0,$X455)))</f>
        <v>0</v>
      </c>
      <c r="AD455" s="85" t="str">
        <f>IF(AND(I455&lt;'Checklist Parameters'!$N$22,$I455&lt;&gt;0),"Y","")</f>
        <v/>
      </c>
      <c r="AE455" s="85" t="str">
        <f>IF($AD455="Y",0,IF('Checklist Parameters'!$N$25="","&lt;no limit&gt;",ROUNDDOWN((($I455-'Checklist Parameters'!$N$24)/'Checklist Parameters'!$N$25)+1,0)))</f>
        <v>&lt;no limit&gt;</v>
      </c>
      <c r="AF455" s="174">
        <f t="shared" si="41"/>
        <v>0</v>
      </c>
      <c r="AG455" s="85">
        <f t="shared" si="36"/>
        <v>0</v>
      </c>
      <c r="AH455" s="5"/>
      <c r="AI455" s="5"/>
      <c r="AJ455" s="5"/>
      <c r="AK455" s="5"/>
      <c r="AL455" s="5"/>
      <c r="AM455" s="5"/>
      <c r="AN455" s="5"/>
      <c r="AO455" s="5"/>
      <c r="AP455" s="5"/>
      <c r="AQ455" s="5"/>
      <c r="AR455" s="5"/>
      <c r="AS455" s="5"/>
    </row>
    <row r="456" spans="1:45" s="2" customFormat="1" ht="15">
      <c r="A456" s="391"/>
      <c r="B456" s="392"/>
      <c r="C456" s="393"/>
      <c r="D456" s="393"/>
      <c r="E456" s="393"/>
      <c r="F456" s="393"/>
      <c r="G456" s="393"/>
      <c r="H456" s="394"/>
      <c r="I456" s="394"/>
      <c r="J456" s="394"/>
      <c r="K456" s="394"/>
      <c r="L456" s="394"/>
      <c r="M456" s="394"/>
      <c r="N456" s="313">
        <f>IF(IF(I456&lt;'Checklist Parameters'!$N$22,0,($I456-$L456))&lt;0,0,IF(I456&lt;'Checklist Parameters'!$N$22,0,($I456-$L456)))</f>
        <v>0</v>
      </c>
      <c r="O456" s="394"/>
      <c r="P456" s="395"/>
      <c r="Q456" s="316">
        <f t="shared" si="37"/>
        <v>0</v>
      </c>
      <c r="R456" s="87">
        <f t="shared" si="38"/>
        <v>0</v>
      </c>
      <c r="S456" s="87">
        <f>IF('Checklist Parameters'!$N$60&lt;0.2,0.2,'Checklist Parameters'!$N$60)</f>
        <v>0.7</v>
      </c>
      <c r="T456" s="88">
        <f>IF($O456="",IF('Checklist District ID'!$C$43="Y",MAX($R456:$S456)*$I456,SUM($R456:$S456)*$I456),IF(O456&gt;0,Q456*S456))</f>
        <v>0</v>
      </c>
      <c r="U456" s="88">
        <f>IF(Q456&gt;0,((I456-T456)*'Formula Matrix'!$E$41),0)</f>
        <v>0</v>
      </c>
      <c r="V456" s="88">
        <f t="shared" si="39"/>
        <v>0</v>
      </c>
      <c r="W456" s="88">
        <f>IF(V456&gt;0,(V456*'Checklist Parameters'!$N$35),0)</f>
        <v>0</v>
      </c>
      <c r="X456" s="85">
        <f t="shared" si="40"/>
        <v>0</v>
      </c>
      <c r="Y456" s="85">
        <f>IF('Checklist Parameters'!$N$102&lt;&gt;"",(I456/43560)*'Checklist Parameters'!$N$102,"N/A")</f>
        <v>0</v>
      </c>
      <c r="Z456" s="85" t="str">
        <f>IF('Checklist Parameters'!$N$58&lt;&gt;"",((I456*'Checklist Parameters'!$N$58)*'Checklist Parameters'!$N$35)/1000,"N/A")</f>
        <v>N/A</v>
      </c>
      <c r="AA456" s="85">
        <f>IF('Checklist Parameters'!$N$101&lt;&gt;"",IFERROR(I456/'Checklist Parameters'!$N$101,0),"N/A")</f>
        <v>0</v>
      </c>
      <c r="AB456" s="85" t="str">
        <f>IF('Checklist Parameters'!$N$43&lt;&gt;"",(I456*'Checklist Parameters'!$N$43)/1000,"N/A")</f>
        <v>N/A</v>
      </c>
      <c r="AC456" s="85">
        <f>IF('Checklist Parameters'!$N$16="",$X456,IF(AND('Checklist Parameters'!$N$16&lt;$X456,'Checklist Parameters'!$N$16&gt;=3),'Checklist Parameters'!$N$16,IF(AND('Checklist Parameters'!$N$16&lt;$X456,'Checklist Parameters'!$N$16&lt;3),0,$X456)))</f>
        <v>0</v>
      </c>
      <c r="AD456" s="85" t="str">
        <f>IF(AND(I456&lt;'Checklist Parameters'!$N$22,$I456&lt;&gt;0),"Y","")</f>
        <v/>
      </c>
      <c r="AE456" s="85" t="str">
        <f>IF($AD456="Y",0,IF('Checklist Parameters'!$N$25="","&lt;no limit&gt;",ROUNDDOWN((($I456-'Checklist Parameters'!$N$24)/'Checklist Parameters'!$N$25)+1,0)))</f>
        <v>&lt;no limit&gt;</v>
      </c>
      <c r="AF456" s="174">
        <f t="shared" si="41"/>
        <v>0</v>
      </c>
      <c r="AG456" s="85">
        <f t="shared" si="36"/>
        <v>0</v>
      </c>
      <c r="AH456" s="5"/>
      <c r="AI456" s="5"/>
      <c r="AJ456" s="5"/>
      <c r="AK456" s="5"/>
      <c r="AL456" s="5"/>
      <c r="AM456" s="5"/>
      <c r="AN456" s="5"/>
      <c r="AO456" s="5"/>
      <c r="AP456" s="5"/>
      <c r="AQ456" s="5"/>
      <c r="AR456" s="5"/>
      <c r="AS456" s="5"/>
    </row>
    <row r="457" spans="1:45" s="2" customFormat="1" ht="15">
      <c r="A457" s="391"/>
      <c r="B457" s="392"/>
      <c r="C457" s="393"/>
      <c r="D457" s="393"/>
      <c r="E457" s="393"/>
      <c r="F457" s="393"/>
      <c r="G457" s="393"/>
      <c r="H457" s="394"/>
      <c r="I457" s="394"/>
      <c r="J457" s="394"/>
      <c r="K457" s="394"/>
      <c r="L457" s="394"/>
      <c r="M457" s="394"/>
      <c r="N457" s="313">
        <f>IF(IF(I457&lt;'Checklist Parameters'!$N$22,0,($I457-$L457))&lt;0,0,IF(I457&lt;'Checklist Parameters'!$N$22,0,($I457-$L457)))</f>
        <v>0</v>
      </c>
      <c r="O457" s="394"/>
      <c r="P457" s="395"/>
      <c r="Q457" s="316">
        <f t="shared" si="37"/>
        <v>0</v>
      </c>
      <c r="R457" s="87">
        <f t="shared" si="38"/>
        <v>0</v>
      </c>
      <c r="S457" s="87">
        <f>IF('Checklist Parameters'!$N$60&lt;0.2,0.2,'Checklist Parameters'!$N$60)</f>
        <v>0.7</v>
      </c>
      <c r="T457" s="88">
        <f>IF($O457="",IF('Checklist District ID'!$C$43="Y",MAX($R457:$S457)*$I457,SUM($R457:$S457)*$I457),IF(O457&gt;0,Q457*S457))</f>
        <v>0</v>
      </c>
      <c r="U457" s="88">
        <f>IF(Q457&gt;0,((I457-T457)*'Formula Matrix'!$E$41),0)</f>
        <v>0</v>
      </c>
      <c r="V457" s="88">
        <f t="shared" si="39"/>
        <v>0</v>
      </c>
      <c r="W457" s="88">
        <f>IF(V457&gt;0,(V457*'Checklist Parameters'!$N$35),0)</f>
        <v>0</v>
      </c>
      <c r="X457" s="85">
        <f t="shared" si="40"/>
        <v>0</v>
      </c>
      <c r="Y457" s="85">
        <f>IF('Checklist Parameters'!$N$102&lt;&gt;"",(I457/43560)*'Checklist Parameters'!$N$102,"N/A")</f>
        <v>0</v>
      </c>
      <c r="Z457" s="85" t="str">
        <f>IF('Checklist Parameters'!$N$58&lt;&gt;"",((I457*'Checklist Parameters'!$N$58)*'Checklist Parameters'!$N$35)/1000,"N/A")</f>
        <v>N/A</v>
      </c>
      <c r="AA457" s="85">
        <f>IF('Checklist Parameters'!$N$101&lt;&gt;"",IFERROR(I457/'Checklist Parameters'!$N$101,0),"N/A")</f>
        <v>0</v>
      </c>
      <c r="AB457" s="85" t="str">
        <f>IF('Checklist Parameters'!$N$43&lt;&gt;"",(I457*'Checklist Parameters'!$N$43)/1000,"N/A")</f>
        <v>N/A</v>
      </c>
      <c r="AC457" s="85">
        <f>IF('Checklist Parameters'!$N$16="",$X457,IF(AND('Checklist Parameters'!$N$16&lt;$X457,'Checklist Parameters'!$N$16&gt;=3),'Checklist Parameters'!$N$16,IF(AND('Checklist Parameters'!$N$16&lt;$X457,'Checklist Parameters'!$N$16&lt;3),0,$X457)))</f>
        <v>0</v>
      </c>
      <c r="AD457" s="85" t="str">
        <f>IF(AND(I457&lt;'Checklist Parameters'!$N$22,$I457&lt;&gt;0),"Y","")</f>
        <v/>
      </c>
      <c r="AE457" s="85" t="str">
        <f>IF($AD457="Y",0,IF('Checklist Parameters'!$N$25="","&lt;no limit&gt;",ROUNDDOWN((($I457-'Checklist Parameters'!$N$24)/'Checklist Parameters'!$N$25)+1,0)))</f>
        <v>&lt;no limit&gt;</v>
      </c>
      <c r="AF457" s="174">
        <f t="shared" si="41"/>
        <v>0</v>
      </c>
      <c r="AG457" s="85">
        <f t="shared" si="36"/>
        <v>0</v>
      </c>
      <c r="AH457" s="5"/>
      <c r="AI457" s="5"/>
      <c r="AJ457" s="5"/>
      <c r="AK457" s="5"/>
      <c r="AL457" s="5"/>
      <c r="AM457" s="5"/>
      <c r="AN457" s="5"/>
      <c r="AO457" s="5"/>
      <c r="AP457" s="5"/>
      <c r="AQ457" s="5"/>
      <c r="AR457" s="5"/>
      <c r="AS457" s="5"/>
    </row>
    <row r="458" spans="1:45" s="2" customFormat="1" ht="15">
      <c r="A458" s="391"/>
      <c r="B458" s="392"/>
      <c r="C458" s="393"/>
      <c r="D458" s="393"/>
      <c r="E458" s="393"/>
      <c r="F458" s="393"/>
      <c r="G458" s="393"/>
      <c r="H458" s="394"/>
      <c r="I458" s="394"/>
      <c r="J458" s="394"/>
      <c r="K458" s="394"/>
      <c r="L458" s="394"/>
      <c r="M458" s="394"/>
      <c r="N458" s="313">
        <f>IF(IF(I458&lt;'Checklist Parameters'!$N$22,0,($I458-$L458))&lt;0,0,IF(I458&lt;'Checklist Parameters'!$N$22,0,($I458-$L458)))</f>
        <v>0</v>
      </c>
      <c r="O458" s="394"/>
      <c r="P458" s="395"/>
      <c r="Q458" s="316">
        <f t="shared" si="37"/>
        <v>0</v>
      </c>
      <c r="R458" s="87">
        <f t="shared" si="38"/>
        <v>0</v>
      </c>
      <c r="S458" s="87">
        <f>IF('Checklist Parameters'!$N$60&lt;0.2,0.2,'Checklist Parameters'!$N$60)</f>
        <v>0.7</v>
      </c>
      <c r="T458" s="88">
        <f>IF($O458="",IF('Checklist District ID'!$C$43="Y",MAX($R458:$S458)*$I458,SUM($R458:$S458)*$I458),IF(O458&gt;0,Q458*S458))</f>
        <v>0</v>
      </c>
      <c r="U458" s="88">
        <f>IF(Q458&gt;0,((I458-T458)*'Formula Matrix'!$E$41),0)</f>
        <v>0</v>
      </c>
      <c r="V458" s="88">
        <f t="shared" si="39"/>
        <v>0</v>
      </c>
      <c r="W458" s="88">
        <f>IF(V458&gt;0,(V458*'Checklist Parameters'!$N$35),0)</f>
        <v>0</v>
      </c>
      <c r="X458" s="85">
        <f t="shared" si="40"/>
        <v>0</v>
      </c>
      <c r="Y458" s="85">
        <f>IF('Checklist Parameters'!$N$102&lt;&gt;"",(I458/43560)*'Checklist Parameters'!$N$102,"N/A")</f>
        <v>0</v>
      </c>
      <c r="Z458" s="85" t="str">
        <f>IF('Checklist Parameters'!$N$58&lt;&gt;"",((I458*'Checklist Parameters'!$N$58)*'Checklist Parameters'!$N$35)/1000,"N/A")</f>
        <v>N/A</v>
      </c>
      <c r="AA458" s="85">
        <f>IF('Checklist Parameters'!$N$101&lt;&gt;"",IFERROR(I458/'Checklist Parameters'!$N$101,0),"N/A")</f>
        <v>0</v>
      </c>
      <c r="AB458" s="85" t="str">
        <f>IF('Checklist Parameters'!$N$43&lt;&gt;"",(I458*'Checklist Parameters'!$N$43)/1000,"N/A")</f>
        <v>N/A</v>
      </c>
      <c r="AC458" s="85">
        <f>IF('Checklist Parameters'!$N$16="",$X458,IF(AND('Checklist Parameters'!$N$16&lt;$X458,'Checklist Parameters'!$N$16&gt;=3),'Checklist Parameters'!$N$16,IF(AND('Checklist Parameters'!$N$16&lt;$X458,'Checklist Parameters'!$N$16&lt;3),0,$X458)))</f>
        <v>0</v>
      </c>
      <c r="AD458" s="85" t="str">
        <f>IF(AND(I458&lt;'Checklist Parameters'!$N$22,$I458&lt;&gt;0),"Y","")</f>
        <v/>
      </c>
      <c r="AE458" s="85" t="str">
        <f>IF($AD458="Y",0,IF('Checklist Parameters'!$N$25="","&lt;no limit&gt;",ROUNDDOWN((($I458-'Checklist Parameters'!$N$24)/'Checklist Parameters'!$N$25)+1,0)))</f>
        <v>&lt;no limit&gt;</v>
      </c>
      <c r="AF458" s="174">
        <f t="shared" si="41"/>
        <v>0</v>
      </c>
      <c r="AG458" s="85">
        <f t="shared" si="36"/>
        <v>0</v>
      </c>
      <c r="AH458" s="5"/>
      <c r="AI458" s="5"/>
      <c r="AJ458" s="5"/>
      <c r="AK458" s="5"/>
      <c r="AL458" s="5"/>
      <c r="AM458" s="5"/>
      <c r="AN458" s="5"/>
      <c r="AO458" s="5"/>
      <c r="AP458" s="5"/>
      <c r="AQ458" s="5"/>
      <c r="AR458" s="5"/>
      <c r="AS458" s="5"/>
    </row>
    <row r="459" spans="1:45" s="2" customFormat="1" ht="15">
      <c r="A459" s="391"/>
      <c r="B459" s="392"/>
      <c r="C459" s="393"/>
      <c r="D459" s="393"/>
      <c r="E459" s="393"/>
      <c r="F459" s="393"/>
      <c r="G459" s="393"/>
      <c r="H459" s="394"/>
      <c r="I459" s="394"/>
      <c r="J459" s="394"/>
      <c r="K459" s="394"/>
      <c r="L459" s="394"/>
      <c r="M459" s="394"/>
      <c r="N459" s="313">
        <f>IF(IF(I459&lt;'Checklist Parameters'!$N$22,0,($I459-$L459))&lt;0,0,IF(I459&lt;'Checklist Parameters'!$N$22,0,($I459-$L459)))</f>
        <v>0</v>
      </c>
      <c r="O459" s="394"/>
      <c r="P459" s="395"/>
      <c r="Q459" s="316">
        <f t="shared" si="37"/>
        <v>0</v>
      </c>
      <c r="R459" s="87">
        <f t="shared" si="38"/>
        <v>0</v>
      </c>
      <c r="S459" s="87">
        <f>IF('Checklist Parameters'!$N$60&lt;0.2,0.2,'Checklist Parameters'!$N$60)</f>
        <v>0.7</v>
      </c>
      <c r="T459" s="88">
        <f>IF($O459="",IF('Checklist District ID'!$C$43="Y",MAX($R459:$S459)*$I459,SUM($R459:$S459)*$I459),IF(O459&gt;0,Q459*S459))</f>
        <v>0</v>
      </c>
      <c r="U459" s="88">
        <f>IF(Q459&gt;0,((I459-T459)*'Formula Matrix'!$E$41),0)</f>
        <v>0</v>
      </c>
      <c r="V459" s="88">
        <f t="shared" si="39"/>
        <v>0</v>
      </c>
      <c r="W459" s="88">
        <f>IF(V459&gt;0,(V459*'Checklist Parameters'!$N$35),0)</f>
        <v>0</v>
      </c>
      <c r="X459" s="85">
        <f t="shared" si="40"/>
        <v>0</v>
      </c>
      <c r="Y459" s="85">
        <f>IF('Checklist Parameters'!$N$102&lt;&gt;"",(I459/43560)*'Checklist Parameters'!$N$102,"N/A")</f>
        <v>0</v>
      </c>
      <c r="Z459" s="85" t="str">
        <f>IF('Checklist Parameters'!$N$58&lt;&gt;"",((I459*'Checklist Parameters'!$N$58)*'Checklist Parameters'!$N$35)/1000,"N/A")</f>
        <v>N/A</v>
      </c>
      <c r="AA459" s="85">
        <f>IF('Checklist Parameters'!$N$101&lt;&gt;"",IFERROR(I459/'Checklist Parameters'!$N$101,0),"N/A")</f>
        <v>0</v>
      </c>
      <c r="AB459" s="85" t="str">
        <f>IF('Checklist Parameters'!$N$43&lt;&gt;"",(I459*'Checklist Parameters'!$N$43)/1000,"N/A")</f>
        <v>N/A</v>
      </c>
      <c r="AC459" s="85">
        <f>IF('Checklist Parameters'!$N$16="",$X459,IF(AND('Checklist Parameters'!$N$16&lt;$X459,'Checklist Parameters'!$N$16&gt;=3),'Checklist Parameters'!$N$16,IF(AND('Checklist Parameters'!$N$16&lt;$X459,'Checklist Parameters'!$N$16&lt;3),0,$X459)))</f>
        <v>0</v>
      </c>
      <c r="AD459" s="85" t="str">
        <f>IF(AND(I459&lt;'Checklist Parameters'!$N$22,$I459&lt;&gt;0),"Y","")</f>
        <v/>
      </c>
      <c r="AE459" s="85" t="str">
        <f>IF($AD459="Y",0,IF('Checklist Parameters'!$N$25="","&lt;no limit&gt;",ROUNDDOWN((($I459-'Checklist Parameters'!$N$24)/'Checklist Parameters'!$N$25)+1,0)))</f>
        <v>&lt;no limit&gt;</v>
      </c>
      <c r="AF459" s="174">
        <f t="shared" si="41"/>
        <v>0</v>
      </c>
      <c r="AG459" s="85">
        <f t="shared" si="36"/>
        <v>0</v>
      </c>
      <c r="AH459" s="5"/>
      <c r="AI459" s="5"/>
      <c r="AJ459" s="5"/>
      <c r="AK459" s="5"/>
      <c r="AL459" s="5"/>
      <c r="AM459" s="5"/>
      <c r="AN459" s="5"/>
      <c r="AO459" s="5"/>
      <c r="AP459" s="5"/>
      <c r="AQ459" s="5"/>
      <c r="AR459" s="5"/>
      <c r="AS459" s="5"/>
    </row>
    <row r="460" spans="1:45" s="2" customFormat="1" ht="15">
      <c r="A460" s="391"/>
      <c r="B460" s="392"/>
      <c r="C460" s="393"/>
      <c r="D460" s="393"/>
      <c r="E460" s="393"/>
      <c r="F460" s="393"/>
      <c r="G460" s="393"/>
      <c r="H460" s="394"/>
      <c r="I460" s="394"/>
      <c r="J460" s="394"/>
      <c r="K460" s="394"/>
      <c r="L460" s="394"/>
      <c r="M460" s="394"/>
      <c r="N460" s="313">
        <f>IF(IF(I460&lt;'Checklist Parameters'!$N$22,0,($I460-$L460))&lt;0,0,IF(I460&lt;'Checklist Parameters'!$N$22,0,($I460-$L460)))</f>
        <v>0</v>
      </c>
      <c r="O460" s="394"/>
      <c r="P460" s="395"/>
      <c r="Q460" s="316">
        <f t="shared" si="37"/>
        <v>0</v>
      </c>
      <c r="R460" s="87">
        <f t="shared" si="38"/>
        <v>0</v>
      </c>
      <c r="S460" s="87">
        <f>IF('Checklist Parameters'!$N$60&lt;0.2,0.2,'Checklist Parameters'!$N$60)</f>
        <v>0.7</v>
      </c>
      <c r="T460" s="88">
        <f>IF($O460="",IF('Checklist District ID'!$C$43="Y",MAX($R460:$S460)*$I460,SUM($R460:$S460)*$I460),IF(O460&gt;0,Q460*S460))</f>
        <v>0</v>
      </c>
      <c r="U460" s="88">
        <f>IF(Q460&gt;0,((I460-T460)*'Formula Matrix'!$E$41),0)</f>
        <v>0</v>
      </c>
      <c r="V460" s="88">
        <f t="shared" si="39"/>
        <v>0</v>
      </c>
      <c r="W460" s="88">
        <f>IF(V460&gt;0,(V460*'Checklist Parameters'!$N$35),0)</f>
        <v>0</v>
      </c>
      <c r="X460" s="85">
        <f t="shared" si="40"/>
        <v>0</v>
      </c>
      <c r="Y460" s="85">
        <f>IF('Checklist Parameters'!$N$102&lt;&gt;"",(I460/43560)*'Checklist Parameters'!$N$102,"N/A")</f>
        <v>0</v>
      </c>
      <c r="Z460" s="85" t="str">
        <f>IF('Checklist Parameters'!$N$58&lt;&gt;"",((I460*'Checklist Parameters'!$N$58)*'Checklist Parameters'!$N$35)/1000,"N/A")</f>
        <v>N/A</v>
      </c>
      <c r="AA460" s="85">
        <f>IF('Checklist Parameters'!$N$101&lt;&gt;"",IFERROR(I460/'Checklist Parameters'!$N$101,0),"N/A")</f>
        <v>0</v>
      </c>
      <c r="AB460" s="85" t="str">
        <f>IF('Checklist Parameters'!$N$43&lt;&gt;"",(I460*'Checklist Parameters'!$N$43)/1000,"N/A")</f>
        <v>N/A</v>
      </c>
      <c r="AC460" s="85">
        <f>IF('Checklist Parameters'!$N$16="",$X460,IF(AND('Checklist Parameters'!$N$16&lt;$X460,'Checklist Parameters'!$N$16&gt;=3),'Checklist Parameters'!$N$16,IF(AND('Checklist Parameters'!$N$16&lt;$X460,'Checklist Parameters'!$N$16&lt;3),0,$X460)))</f>
        <v>0</v>
      </c>
      <c r="AD460" s="85" t="str">
        <f>IF(AND(I460&lt;'Checklist Parameters'!$N$22,$I460&lt;&gt;0),"Y","")</f>
        <v/>
      </c>
      <c r="AE460" s="85" t="str">
        <f>IF($AD460="Y",0,IF('Checklist Parameters'!$N$25="","&lt;no limit&gt;",ROUNDDOWN((($I460-'Checklist Parameters'!$N$24)/'Checklist Parameters'!$N$25)+1,0)))</f>
        <v>&lt;no limit&gt;</v>
      </c>
      <c r="AF460" s="174">
        <f t="shared" si="41"/>
        <v>0</v>
      </c>
      <c r="AG460" s="85">
        <f t="shared" si="36"/>
        <v>0</v>
      </c>
      <c r="AH460" s="5"/>
      <c r="AI460" s="5"/>
      <c r="AJ460" s="5"/>
      <c r="AK460" s="5"/>
      <c r="AL460" s="5"/>
      <c r="AM460" s="5"/>
      <c r="AN460" s="5"/>
      <c r="AO460" s="5"/>
      <c r="AP460" s="5"/>
      <c r="AQ460" s="5"/>
      <c r="AR460" s="5"/>
      <c r="AS460" s="5"/>
    </row>
    <row r="461" spans="1:45" s="2" customFormat="1" ht="15">
      <c r="A461" s="391"/>
      <c r="B461" s="392"/>
      <c r="C461" s="393"/>
      <c r="D461" s="393"/>
      <c r="E461" s="393"/>
      <c r="F461" s="393"/>
      <c r="G461" s="393"/>
      <c r="H461" s="394"/>
      <c r="I461" s="394"/>
      <c r="J461" s="394"/>
      <c r="K461" s="394"/>
      <c r="L461" s="394"/>
      <c r="M461" s="394"/>
      <c r="N461" s="313">
        <f>IF(IF(I461&lt;'Checklist Parameters'!$N$22,0,($I461-$L461))&lt;0,0,IF(I461&lt;'Checklist Parameters'!$N$22,0,($I461-$L461)))</f>
        <v>0</v>
      </c>
      <c r="O461" s="394"/>
      <c r="P461" s="395"/>
      <c r="Q461" s="316">
        <f t="shared" si="37"/>
        <v>0</v>
      </c>
      <c r="R461" s="87">
        <f t="shared" si="38"/>
        <v>0</v>
      </c>
      <c r="S461" s="87">
        <f>IF('Checklist Parameters'!$N$60&lt;0.2,0.2,'Checklist Parameters'!$N$60)</f>
        <v>0.7</v>
      </c>
      <c r="T461" s="88">
        <f>IF($O461="",IF('Checklist District ID'!$C$43="Y",MAX($R461:$S461)*$I461,SUM($R461:$S461)*$I461),IF(O461&gt;0,Q461*S461))</f>
        <v>0</v>
      </c>
      <c r="U461" s="88">
        <f>IF(Q461&gt;0,((I461-T461)*'Formula Matrix'!$E$41),0)</f>
        <v>0</v>
      </c>
      <c r="V461" s="88">
        <f t="shared" si="39"/>
        <v>0</v>
      </c>
      <c r="W461" s="88">
        <f>IF(V461&gt;0,(V461*'Checklist Parameters'!$N$35),0)</f>
        <v>0</v>
      </c>
      <c r="X461" s="85">
        <f t="shared" si="40"/>
        <v>0</v>
      </c>
      <c r="Y461" s="85">
        <f>IF('Checklist Parameters'!$N$102&lt;&gt;"",(I461/43560)*'Checklist Parameters'!$N$102,"N/A")</f>
        <v>0</v>
      </c>
      <c r="Z461" s="85" t="str">
        <f>IF('Checklist Parameters'!$N$58&lt;&gt;"",((I461*'Checklist Parameters'!$N$58)*'Checklist Parameters'!$N$35)/1000,"N/A")</f>
        <v>N/A</v>
      </c>
      <c r="AA461" s="85">
        <f>IF('Checklist Parameters'!$N$101&lt;&gt;"",IFERROR(I461/'Checklist Parameters'!$N$101,0),"N/A")</f>
        <v>0</v>
      </c>
      <c r="AB461" s="85" t="str">
        <f>IF('Checklist Parameters'!$N$43&lt;&gt;"",(I461*'Checklist Parameters'!$N$43)/1000,"N/A")</f>
        <v>N/A</v>
      </c>
      <c r="AC461" s="85">
        <f>IF('Checklist Parameters'!$N$16="",$X461,IF(AND('Checklist Parameters'!$N$16&lt;$X461,'Checklist Parameters'!$N$16&gt;=3),'Checklist Parameters'!$N$16,IF(AND('Checklist Parameters'!$N$16&lt;$X461,'Checklist Parameters'!$N$16&lt;3),0,$X461)))</f>
        <v>0</v>
      </c>
      <c r="AD461" s="85" t="str">
        <f>IF(AND(I461&lt;'Checklist Parameters'!$N$22,$I461&lt;&gt;0),"Y","")</f>
        <v/>
      </c>
      <c r="AE461" s="85" t="str">
        <f>IF($AD461="Y",0,IF('Checklist Parameters'!$N$25="","&lt;no limit&gt;",ROUNDDOWN((($I461-'Checklist Parameters'!$N$24)/'Checklist Parameters'!$N$25)+1,0)))</f>
        <v>&lt;no limit&gt;</v>
      </c>
      <c r="AF461" s="174">
        <f t="shared" si="41"/>
        <v>0</v>
      </c>
      <c r="AG461" s="85">
        <f t="shared" si="36"/>
        <v>0</v>
      </c>
      <c r="AH461" s="5"/>
      <c r="AI461" s="5"/>
      <c r="AJ461" s="5"/>
      <c r="AK461" s="5"/>
      <c r="AL461" s="5"/>
      <c r="AM461" s="5"/>
      <c r="AN461" s="5"/>
      <c r="AO461" s="5"/>
      <c r="AP461" s="5"/>
      <c r="AQ461" s="5"/>
      <c r="AR461" s="5"/>
      <c r="AS461" s="5"/>
    </row>
    <row r="462" spans="1:45" s="2" customFormat="1" ht="15">
      <c r="A462" s="391"/>
      <c r="B462" s="392"/>
      <c r="C462" s="393"/>
      <c r="D462" s="393"/>
      <c r="E462" s="393"/>
      <c r="F462" s="393"/>
      <c r="G462" s="393"/>
      <c r="H462" s="394"/>
      <c r="I462" s="394"/>
      <c r="J462" s="394"/>
      <c r="K462" s="394"/>
      <c r="L462" s="394"/>
      <c r="M462" s="394"/>
      <c r="N462" s="313">
        <f>IF(IF(I462&lt;'Checklist Parameters'!$N$22,0,($I462-$L462))&lt;0,0,IF(I462&lt;'Checklist Parameters'!$N$22,0,($I462-$L462)))</f>
        <v>0</v>
      </c>
      <c r="O462" s="394"/>
      <c r="P462" s="395"/>
      <c r="Q462" s="316">
        <f t="shared" si="37"/>
        <v>0</v>
      </c>
      <c r="R462" s="87">
        <f t="shared" si="38"/>
        <v>0</v>
      </c>
      <c r="S462" s="87">
        <f>IF('Checklist Parameters'!$N$60&lt;0.2,0.2,'Checklist Parameters'!$N$60)</f>
        <v>0.7</v>
      </c>
      <c r="T462" s="88">
        <f>IF($O462="",IF('Checklist District ID'!$C$43="Y",MAX($R462:$S462)*$I462,SUM($R462:$S462)*$I462),IF(O462&gt;0,Q462*S462))</f>
        <v>0</v>
      </c>
      <c r="U462" s="88">
        <f>IF(Q462&gt;0,((I462-T462)*'Formula Matrix'!$E$41),0)</f>
        <v>0</v>
      </c>
      <c r="V462" s="88">
        <f t="shared" si="39"/>
        <v>0</v>
      </c>
      <c r="W462" s="88">
        <f>IF(V462&gt;0,(V462*'Checklist Parameters'!$N$35),0)</f>
        <v>0</v>
      </c>
      <c r="X462" s="85">
        <f t="shared" si="40"/>
        <v>0</v>
      </c>
      <c r="Y462" s="85">
        <f>IF('Checklist Parameters'!$N$102&lt;&gt;"",(I462/43560)*'Checklist Parameters'!$N$102,"N/A")</f>
        <v>0</v>
      </c>
      <c r="Z462" s="85" t="str">
        <f>IF('Checklist Parameters'!$N$58&lt;&gt;"",((I462*'Checklist Parameters'!$N$58)*'Checklist Parameters'!$N$35)/1000,"N/A")</f>
        <v>N/A</v>
      </c>
      <c r="AA462" s="85">
        <f>IF('Checklist Parameters'!$N$101&lt;&gt;"",IFERROR(I462/'Checklist Parameters'!$N$101,0),"N/A")</f>
        <v>0</v>
      </c>
      <c r="AB462" s="85" t="str">
        <f>IF('Checklist Parameters'!$N$43&lt;&gt;"",(I462*'Checklist Parameters'!$N$43)/1000,"N/A")</f>
        <v>N/A</v>
      </c>
      <c r="AC462" s="85">
        <f>IF('Checklist Parameters'!$N$16="",$X462,IF(AND('Checklist Parameters'!$N$16&lt;$X462,'Checklist Parameters'!$N$16&gt;=3),'Checklist Parameters'!$N$16,IF(AND('Checklist Parameters'!$N$16&lt;$X462,'Checklist Parameters'!$N$16&lt;3),0,$X462)))</f>
        <v>0</v>
      </c>
      <c r="AD462" s="85" t="str">
        <f>IF(AND(I462&lt;'Checklist Parameters'!$N$22,$I462&lt;&gt;0),"Y","")</f>
        <v/>
      </c>
      <c r="AE462" s="85" t="str">
        <f>IF($AD462="Y",0,IF('Checklist Parameters'!$N$25="","&lt;no limit&gt;",ROUNDDOWN((($I462-'Checklist Parameters'!$N$24)/'Checklist Parameters'!$N$25)+1,0)))</f>
        <v>&lt;no limit&gt;</v>
      </c>
      <c r="AF462" s="174">
        <f t="shared" si="41"/>
        <v>0</v>
      </c>
      <c r="AG462" s="85">
        <f t="shared" si="36"/>
        <v>0</v>
      </c>
      <c r="AH462" s="5"/>
      <c r="AI462" s="5"/>
      <c r="AJ462" s="5"/>
      <c r="AK462" s="5"/>
      <c r="AL462" s="5"/>
      <c r="AM462" s="5"/>
      <c r="AN462" s="5"/>
      <c r="AO462" s="5"/>
      <c r="AP462" s="5"/>
      <c r="AQ462" s="5"/>
      <c r="AR462" s="5"/>
      <c r="AS462" s="5"/>
    </row>
    <row r="463" spans="1:45" s="2" customFormat="1" ht="15">
      <c r="A463" s="391"/>
      <c r="B463" s="392"/>
      <c r="C463" s="393"/>
      <c r="D463" s="393"/>
      <c r="E463" s="393"/>
      <c r="F463" s="393"/>
      <c r="G463" s="393"/>
      <c r="H463" s="394"/>
      <c r="I463" s="394"/>
      <c r="J463" s="394"/>
      <c r="K463" s="394"/>
      <c r="L463" s="394"/>
      <c r="M463" s="394"/>
      <c r="N463" s="313">
        <f>IF(IF(I463&lt;'Checklist Parameters'!$N$22,0,($I463-$L463))&lt;0,0,IF(I463&lt;'Checklist Parameters'!$N$22,0,($I463-$L463)))</f>
        <v>0</v>
      </c>
      <c r="O463" s="394"/>
      <c r="P463" s="395"/>
      <c r="Q463" s="316">
        <f t="shared" si="37"/>
        <v>0</v>
      </c>
      <c r="R463" s="87">
        <f t="shared" si="38"/>
        <v>0</v>
      </c>
      <c r="S463" s="87">
        <f>IF('Checklist Parameters'!$N$60&lt;0.2,0.2,'Checklist Parameters'!$N$60)</f>
        <v>0.7</v>
      </c>
      <c r="T463" s="88">
        <f>IF($O463="",IF('Checklist District ID'!$C$43="Y",MAX($R463:$S463)*$I463,SUM($R463:$S463)*$I463),IF(O463&gt;0,Q463*S463))</f>
        <v>0</v>
      </c>
      <c r="U463" s="88">
        <f>IF(Q463&gt;0,((I463-T463)*'Formula Matrix'!$E$41),0)</f>
        <v>0</v>
      </c>
      <c r="V463" s="88">
        <f t="shared" si="39"/>
        <v>0</v>
      </c>
      <c r="W463" s="88">
        <f>IF(V463&gt;0,(V463*'Checklist Parameters'!$N$35),0)</f>
        <v>0</v>
      </c>
      <c r="X463" s="85">
        <f t="shared" si="40"/>
        <v>0</v>
      </c>
      <c r="Y463" s="85">
        <f>IF('Checklist Parameters'!$N$102&lt;&gt;"",(I463/43560)*'Checklist Parameters'!$N$102,"N/A")</f>
        <v>0</v>
      </c>
      <c r="Z463" s="85" t="str">
        <f>IF('Checklist Parameters'!$N$58&lt;&gt;"",((I463*'Checklist Parameters'!$N$58)*'Checklist Parameters'!$N$35)/1000,"N/A")</f>
        <v>N/A</v>
      </c>
      <c r="AA463" s="85">
        <f>IF('Checklist Parameters'!$N$101&lt;&gt;"",IFERROR(I463/'Checklist Parameters'!$N$101,0),"N/A")</f>
        <v>0</v>
      </c>
      <c r="AB463" s="85" t="str">
        <f>IF('Checklist Parameters'!$N$43&lt;&gt;"",(I463*'Checklist Parameters'!$N$43)/1000,"N/A")</f>
        <v>N/A</v>
      </c>
      <c r="AC463" s="85">
        <f>IF('Checklist Parameters'!$N$16="",$X463,IF(AND('Checklist Parameters'!$N$16&lt;$X463,'Checklist Parameters'!$N$16&gt;=3),'Checklist Parameters'!$N$16,IF(AND('Checklist Parameters'!$N$16&lt;$X463,'Checklist Parameters'!$N$16&lt;3),0,$X463)))</f>
        <v>0</v>
      </c>
      <c r="AD463" s="85" t="str">
        <f>IF(AND(I463&lt;'Checklist Parameters'!$N$22,$I463&lt;&gt;0),"Y","")</f>
        <v/>
      </c>
      <c r="AE463" s="85" t="str">
        <f>IF($AD463="Y",0,IF('Checklist Parameters'!$N$25="","&lt;no limit&gt;",ROUNDDOWN((($I463-'Checklist Parameters'!$N$24)/'Checklist Parameters'!$N$25)+1,0)))</f>
        <v>&lt;no limit&gt;</v>
      </c>
      <c r="AF463" s="174">
        <f t="shared" si="41"/>
        <v>0</v>
      </c>
      <c r="AG463" s="85">
        <f t="shared" si="36"/>
        <v>0</v>
      </c>
      <c r="AH463" s="5"/>
      <c r="AI463" s="5"/>
      <c r="AJ463" s="5"/>
      <c r="AK463" s="5"/>
      <c r="AL463" s="5"/>
      <c r="AM463" s="5"/>
      <c r="AN463" s="5"/>
      <c r="AO463" s="5"/>
      <c r="AP463" s="5"/>
      <c r="AQ463" s="5"/>
      <c r="AR463" s="5"/>
      <c r="AS463" s="5"/>
    </row>
    <row r="464" spans="1:45" s="2" customFormat="1" ht="15">
      <c r="A464" s="391"/>
      <c r="B464" s="392"/>
      <c r="C464" s="393"/>
      <c r="D464" s="393"/>
      <c r="E464" s="393"/>
      <c r="F464" s="393"/>
      <c r="G464" s="393"/>
      <c r="H464" s="394"/>
      <c r="I464" s="394"/>
      <c r="J464" s="394"/>
      <c r="K464" s="394"/>
      <c r="L464" s="394"/>
      <c r="M464" s="394"/>
      <c r="N464" s="313">
        <f>IF(IF(I464&lt;'Checklist Parameters'!$N$22,0,($I464-$L464))&lt;0,0,IF(I464&lt;'Checklist Parameters'!$N$22,0,($I464-$L464)))</f>
        <v>0</v>
      </c>
      <c r="O464" s="394"/>
      <c r="P464" s="395"/>
      <c r="Q464" s="316">
        <f t="shared" si="37"/>
        <v>0</v>
      </c>
      <c r="R464" s="87">
        <f t="shared" si="38"/>
        <v>0</v>
      </c>
      <c r="S464" s="87">
        <f>IF('Checklist Parameters'!$N$60&lt;0.2,0.2,'Checklist Parameters'!$N$60)</f>
        <v>0.7</v>
      </c>
      <c r="T464" s="88">
        <f>IF($O464="",IF('Checklist District ID'!$C$43="Y",MAX($R464:$S464)*$I464,SUM($R464:$S464)*$I464),IF(O464&gt;0,Q464*S464))</f>
        <v>0</v>
      </c>
      <c r="U464" s="88">
        <f>IF(Q464&gt;0,((I464-T464)*'Formula Matrix'!$E$41),0)</f>
        <v>0</v>
      </c>
      <c r="V464" s="88">
        <f t="shared" si="39"/>
        <v>0</v>
      </c>
      <c r="W464" s="88">
        <f>IF(V464&gt;0,(V464*'Checklist Parameters'!$N$35),0)</f>
        <v>0</v>
      </c>
      <c r="X464" s="85">
        <f t="shared" si="40"/>
        <v>0</v>
      </c>
      <c r="Y464" s="85">
        <f>IF('Checklist Parameters'!$N$102&lt;&gt;"",(I464/43560)*'Checklist Parameters'!$N$102,"N/A")</f>
        <v>0</v>
      </c>
      <c r="Z464" s="85" t="str">
        <f>IF('Checklist Parameters'!$N$58&lt;&gt;"",((I464*'Checklist Parameters'!$N$58)*'Checklist Parameters'!$N$35)/1000,"N/A")</f>
        <v>N/A</v>
      </c>
      <c r="AA464" s="85">
        <f>IF('Checklist Parameters'!$N$101&lt;&gt;"",IFERROR(I464/'Checklist Parameters'!$N$101,0),"N/A")</f>
        <v>0</v>
      </c>
      <c r="AB464" s="85" t="str">
        <f>IF('Checklist Parameters'!$N$43&lt;&gt;"",(I464*'Checklist Parameters'!$N$43)/1000,"N/A")</f>
        <v>N/A</v>
      </c>
      <c r="AC464" s="85">
        <f>IF('Checklist Parameters'!$N$16="",$X464,IF(AND('Checklist Parameters'!$N$16&lt;$X464,'Checklist Parameters'!$N$16&gt;=3),'Checklist Parameters'!$N$16,IF(AND('Checklist Parameters'!$N$16&lt;$X464,'Checklist Parameters'!$N$16&lt;3),0,$X464)))</f>
        <v>0</v>
      </c>
      <c r="AD464" s="85" t="str">
        <f>IF(AND(I464&lt;'Checklist Parameters'!$N$22,$I464&lt;&gt;0),"Y","")</f>
        <v/>
      </c>
      <c r="AE464" s="85" t="str">
        <f>IF($AD464="Y",0,IF('Checklist Parameters'!$N$25="","&lt;no limit&gt;",ROUNDDOWN((($I464-'Checklist Parameters'!$N$24)/'Checklist Parameters'!$N$25)+1,0)))</f>
        <v>&lt;no limit&gt;</v>
      </c>
      <c r="AF464" s="174">
        <f t="shared" si="41"/>
        <v>0</v>
      </c>
      <c r="AG464" s="85">
        <f t="shared" si="36"/>
        <v>0</v>
      </c>
      <c r="AH464" s="5"/>
      <c r="AI464" s="5"/>
      <c r="AJ464" s="5"/>
      <c r="AK464" s="5"/>
      <c r="AL464" s="5"/>
      <c r="AM464" s="5"/>
      <c r="AN464" s="5"/>
      <c r="AO464" s="5"/>
      <c r="AP464" s="5"/>
      <c r="AQ464" s="5"/>
      <c r="AR464" s="5"/>
      <c r="AS464" s="5"/>
    </row>
    <row r="465" spans="1:45" s="2" customFormat="1" ht="15">
      <c r="A465" s="391"/>
      <c r="B465" s="392"/>
      <c r="C465" s="393"/>
      <c r="D465" s="393"/>
      <c r="E465" s="393"/>
      <c r="F465" s="393"/>
      <c r="G465" s="393"/>
      <c r="H465" s="394"/>
      <c r="I465" s="394"/>
      <c r="J465" s="394"/>
      <c r="K465" s="394"/>
      <c r="L465" s="394"/>
      <c r="M465" s="394"/>
      <c r="N465" s="313">
        <f>IF(IF(I465&lt;'Checklist Parameters'!$N$22,0,($I465-$L465))&lt;0,0,IF(I465&lt;'Checklist Parameters'!$N$22,0,($I465-$L465)))</f>
        <v>0</v>
      </c>
      <c r="O465" s="394"/>
      <c r="P465" s="395"/>
      <c r="Q465" s="316">
        <f t="shared" si="37"/>
        <v>0</v>
      </c>
      <c r="R465" s="87">
        <f t="shared" si="38"/>
        <v>0</v>
      </c>
      <c r="S465" s="87">
        <f>IF('Checklist Parameters'!$N$60&lt;0.2,0.2,'Checklist Parameters'!$N$60)</f>
        <v>0.7</v>
      </c>
      <c r="T465" s="88">
        <f>IF($O465="",IF('Checklist District ID'!$C$43="Y",MAX($R465:$S465)*$I465,SUM($R465:$S465)*$I465),IF(O465&gt;0,Q465*S465))</f>
        <v>0</v>
      </c>
      <c r="U465" s="88">
        <f>IF(Q465&gt;0,((I465-T465)*'Formula Matrix'!$E$41),0)</f>
        <v>0</v>
      </c>
      <c r="V465" s="88">
        <f t="shared" si="39"/>
        <v>0</v>
      </c>
      <c r="W465" s="88">
        <f>IF(V465&gt;0,(V465*'Checklist Parameters'!$N$35),0)</f>
        <v>0</v>
      </c>
      <c r="X465" s="85">
        <f t="shared" si="40"/>
        <v>0</v>
      </c>
      <c r="Y465" s="85">
        <f>IF('Checklist Parameters'!$N$102&lt;&gt;"",(I465/43560)*'Checklist Parameters'!$N$102,"N/A")</f>
        <v>0</v>
      </c>
      <c r="Z465" s="85" t="str">
        <f>IF('Checklist Parameters'!$N$58&lt;&gt;"",((I465*'Checklist Parameters'!$N$58)*'Checklist Parameters'!$N$35)/1000,"N/A")</f>
        <v>N/A</v>
      </c>
      <c r="AA465" s="85">
        <f>IF('Checklist Parameters'!$N$101&lt;&gt;"",IFERROR(I465/'Checklist Parameters'!$N$101,0),"N/A")</f>
        <v>0</v>
      </c>
      <c r="AB465" s="85" t="str">
        <f>IF('Checklist Parameters'!$N$43&lt;&gt;"",(I465*'Checklist Parameters'!$N$43)/1000,"N/A")</f>
        <v>N/A</v>
      </c>
      <c r="AC465" s="85">
        <f>IF('Checklist Parameters'!$N$16="",$X465,IF(AND('Checklist Parameters'!$N$16&lt;$X465,'Checklist Parameters'!$N$16&gt;=3),'Checklist Parameters'!$N$16,IF(AND('Checklist Parameters'!$N$16&lt;$X465,'Checklist Parameters'!$N$16&lt;3),0,$X465)))</f>
        <v>0</v>
      </c>
      <c r="AD465" s="85" t="str">
        <f>IF(AND(I465&lt;'Checklist Parameters'!$N$22,$I465&lt;&gt;0),"Y","")</f>
        <v/>
      </c>
      <c r="AE465" s="85" t="str">
        <f>IF($AD465="Y",0,IF('Checklist Parameters'!$N$25="","&lt;no limit&gt;",ROUNDDOWN((($I465-'Checklist Parameters'!$N$24)/'Checklist Parameters'!$N$25)+1,0)))</f>
        <v>&lt;no limit&gt;</v>
      </c>
      <c r="AF465" s="174">
        <f t="shared" si="41"/>
        <v>0</v>
      </c>
      <c r="AG465" s="85">
        <f t="shared" si="36"/>
        <v>0</v>
      </c>
      <c r="AH465" s="5"/>
      <c r="AI465" s="5"/>
      <c r="AJ465" s="5"/>
      <c r="AK465" s="5"/>
      <c r="AL465" s="5"/>
      <c r="AM465" s="5"/>
      <c r="AN465" s="5"/>
      <c r="AO465" s="5"/>
      <c r="AP465" s="5"/>
      <c r="AQ465" s="5"/>
      <c r="AR465" s="5"/>
      <c r="AS465" s="5"/>
    </row>
    <row r="466" spans="1:45" s="2" customFormat="1" ht="15">
      <c r="A466" s="391"/>
      <c r="B466" s="392"/>
      <c r="C466" s="393"/>
      <c r="D466" s="393"/>
      <c r="E466" s="393"/>
      <c r="F466" s="393"/>
      <c r="G466" s="393"/>
      <c r="H466" s="394"/>
      <c r="I466" s="394"/>
      <c r="J466" s="394"/>
      <c r="K466" s="394"/>
      <c r="L466" s="394"/>
      <c r="M466" s="394"/>
      <c r="N466" s="313">
        <f>IF(IF(I466&lt;'Checklist Parameters'!$N$22,0,($I466-$L466))&lt;0,0,IF(I466&lt;'Checklist Parameters'!$N$22,0,($I466-$L466)))</f>
        <v>0</v>
      </c>
      <c r="O466" s="394"/>
      <c r="P466" s="395"/>
      <c r="Q466" s="316">
        <f t="shared" si="37"/>
        <v>0</v>
      </c>
      <c r="R466" s="87">
        <f t="shared" si="38"/>
        <v>0</v>
      </c>
      <c r="S466" s="87">
        <f>IF('Checklist Parameters'!$N$60&lt;0.2,0.2,'Checklist Parameters'!$N$60)</f>
        <v>0.7</v>
      </c>
      <c r="T466" s="88">
        <f>IF($O466="",IF('Checklist District ID'!$C$43="Y",MAX($R466:$S466)*$I466,SUM($R466:$S466)*$I466),IF(O466&gt;0,Q466*S466))</f>
        <v>0</v>
      </c>
      <c r="U466" s="88">
        <f>IF(Q466&gt;0,((I466-T466)*'Formula Matrix'!$E$41),0)</f>
        <v>0</v>
      </c>
      <c r="V466" s="88">
        <f t="shared" si="39"/>
        <v>0</v>
      </c>
      <c r="W466" s="88">
        <f>IF(V466&gt;0,(V466*'Checklist Parameters'!$N$35),0)</f>
        <v>0</v>
      </c>
      <c r="X466" s="85">
        <f t="shared" si="40"/>
        <v>0</v>
      </c>
      <c r="Y466" s="85">
        <f>IF('Checklist Parameters'!$N$102&lt;&gt;"",(I466/43560)*'Checklist Parameters'!$N$102,"N/A")</f>
        <v>0</v>
      </c>
      <c r="Z466" s="85" t="str">
        <f>IF('Checklist Parameters'!$N$58&lt;&gt;"",((I466*'Checklist Parameters'!$N$58)*'Checklist Parameters'!$N$35)/1000,"N/A")</f>
        <v>N/A</v>
      </c>
      <c r="AA466" s="85">
        <f>IF('Checklist Parameters'!$N$101&lt;&gt;"",IFERROR(I466/'Checklist Parameters'!$N$101,0),"N/A")</f>
        <v>0</v>
      </c>
      <c r="AB466" s="85" t="str">
        <f>IF('Checklist Parameters'!$N$43&lt;&gt;"",(I466*'Checklist Parameters'!$N$43)/1000,"N/A")</f>
        <v>N/A</v>
      </c>
      <c r="AC466" s="85">
        <f>IF('Checklist Parameters'!$N$16="",$X466,IF(AND('Checklist Parameters'!$N$16&lt;$X466,'Checklist Parameters'!$N$16&gt;=3),'Checklist Parameters'!$N$16,IF(AND('Checklist Parameters'!$N$16&lt;$X466,'Checklist Parameters'!$N$16&lt;3),0,$X466)))</f>
        <v>0</v>
      </c>
      <c r="AD466" s="85" t="str">
        <f>IF(AND(I466&lt;'Checklist Parameters'!$N$22,$I466&lt;&gt;0),"Y","")</f>
        <v/>
      </c>
      <c r="AE466" s="85" t="str">
        <f>IF($AD466="Y",0,IF('Checklist Parameters'!$N$25="","&lt;no limit&gt;",ROUNDDOWN((($I466-'Checklist Parameters'!$N$24)/'Checklist Parameters'!$N$25)+1,0)))</f>
        <v>&lt;no limit&gt;</v>
      </c>
      <c r="AF466" s="174">
        <f t="shared" si="41"/>
        <v>0</v>
      </c>
      <c r="AG466" s="85">
        <f t="shared" si="36"/>
        <v>0</v>
      </c>
      <c r="AH466" s="5"/>
      <c r="AI466" s="5"/>
      <c r="AJ466" s="5"/>
      <c r="AK466" s="5"/>
      <c r="AL466" s="5"/>
      <c r="AM466" s="5"/>
      <c r="AN466" s="5"/>
      <c r="AO466" s="5"/>
      <c r="AP466" s="5"/>
      <c r="AQ466" s="5"/>
      <c r="AR466" s="5"/>
      <c r="AS466" s="5"/>
    </row>
    <row r="467" spans="1:45" s="2" customFormat="1" ht="15">
      <c r="A467" s="391"/>
      <c r="B467" s="392"/>
      <c r="C467" s="393"/>
      <c r="D467" s="393"/>
      <c r="E467" s="393"/>
      <c r="F467" s="393"/>
      <c r="G467" s="393"/>
      <c r="H467" s="394"/>
      <c r="I467" s="394"/>
      <c r="J467" s="394"/>
      <c r="K467" s="394"/>
      <c r="L467" s="394"/>
      <c r="M467" s="394"/>
      <c r="N467" s="313">
        <f>IF(IF(I467&lt;'Checklist Parameters'!$N$22,0,($I467-$L467))&lt;0,0,IF(I467&lt;'Checklist Parameters'!$N$22,0,($I467-$L467)))</f>
        <v>0</v>
      </c>
      <c r="O467" s="394"/>
      <c r="P467" s="395"/>
      <c r="Q467" s="316">
        <f t="shared" si="37"/>
        <v>0</v>
      </c>
      <c r="R467" s="87">
        <f t="shared" si="38"/>
        <v>0</v>
      </c>
      <c r="S467" s="87">
        <f>IF('Checklist Parameters'!$N$60&lt;0.2,0.2,'Checklist Parameters'!$N$60)</f>
        <v>0.7</v>
      </c>
      <c r="T467" s="88">
        <f>IF($O467="",IF('Checklist District ID'!$C$43="Y",MAX($R467:$S467)*$I467,SUM($R467:$S467)*$I467),IF(O467&gt;0,Q467*S467))</f>
        <v>0</v>
      </c>
      <c r="U467" s="88">
        <f>IF(Q467&gt;0,((I467-T467)*'Formula Matrix'!$E$41),0)</f>
        <v>0</v>
      </c>
      <c r="V467" s="88">
        <f t="shared" si="39"/>
        <v>0</v>
      </c>
      <c r="W467" s="88">
        <f>IF(V467&gt;0,(V467*'Checklist Parameters'!$N$35),0)</f>
        <v>0</v>
      </c>
      <c r="X467" s="85">
        <f t="shared" si="40"/>
        <v>0</v>
      </c>
      <c r="Y467" s="85">
        <f>IF('Checklist Parameters'!$N$102&lt;&gt;"",(I467/43560)*'Checklist Parameters'!$N$102,"N/A")</f>
        <v>0</v>
      </c>
      <c r="Z467" s="85" t="str">
        <f>IF('Checklist Parameters'!$N$58&lt;&gt;"",((I467*'Checklist Parameters'!$N$58)*'Checklist Parameters'!$N$35)/1000,"N/A")</f>
        <v>N/A</v>
      </c>
      <c r="AA467" s="85">
        <f>IF('Checklist Parameters'!$N$101&lt;&gt;"",IFERROR(I467/'Checklist Parameters'!$N$101,0),"N/A")</f>
        <v>0</v>
      </c>
      <c r="AB467" s="85" t="str">
        <f>IF('Checklist Parameters'!$N$43&lt;&gt;"",(I467*'Checklist Parameters'!$N$43)/1000,"N/A")</f>
        <v>N/A</v>
      </c>
      <c r="AC467" s="85">
        <f>IF('Checklist Parameters'!$N$16="",$X467,IF(AND('Checklist Parameters'!$N$16&lt;$X467,'Checklist Parameters'!$N$16&gt;=3),'Checklist Parameters'!$N$16,IF(AND('Checklist Parameters'!$N$16&lt;$X467,'Checklist Parameters'!$N$16&lt;3),0,$X467)))</f>
        <v>0</v>
      </c>
      <c r="AD467" s="85" t="str">
        <f>IF(AND(I467&lt;'Checklist Parameters'!$N$22,$I467&lt;&gt;0),"Y","")</f>
        <v/>
      </c>
      <c r="AE467" s="85" t="str">
        <f>IF($AD467="Y",0,IF('Checklist Parameters'!$N$25="","&lt;no limit&gt;",ROUNDDOWN((($I467-'Checklist Parameters'!$N$24)/'Checklist Parameters'!$N$25)+1,0)))</f>
        <v>&lt;no limit&gt;</v>
      </c>
      <c r="AF467" s="174">
        <f t="shared" si="41"/>
        <v>0</v>
      </c>
      <c r="AG467" s="85">
        <f t="shared" si="36"/>
        <v>0</v>
      </c>
      <c r="AH467" s="5"/>
      <c r="AI467" s="5"/>
      <c r="AJ467" s="5"/>
      <c r="AK467" s="5"/>
      <c r="AL467" s="5"/>
      <c r="AM467" s="5"/>
      <c r="AN467" s="5"/>
      <c r="AO467" s="5"/>
      <c r="AP467" s="5"/>
      <c r="AQ467" s="5"/>
      <c r="AR467" s="5"/>
      <c r="AS467" s="5"/>
    </row>
    <row r="468" spans="1:45" s="2" customFormat="1" ht="15">
      <c r="A468" s="391"/>
      <c r="B468" s="392"/>
      <c r="C468" s="393"/>
      <c r="D468" s="393"/>
      <c r="E468" s="393"/>
      <c r="F468" s="393"/>
      <c r="G468" s="393"/>
      <c r="H468" s="394"/>
      <c r="I468" s="394"/>
      <c r="J468" s="394"/>
      <c r="K468" s="394"/>
      <c r="L468" s="394"/>
      <c r="M468" s="394"/>
      <c r="N468" s="313">
        <f>IF(IF(I468&lt;'Checklist Parameters'!$N$22,0,($I468-$L468))&lt;0,0,IF(I468&lt;'Checklist Parameters'!$N$22,0,($I468-$L468)))</f>
        <v>0</v>
      </c>
      <c r="O468" s="394"/>
      <c r="P468" s="395"/>
      <c r="Q468" s="316">
        <f t="shared" si="37"/>
        <v>0</v>
      </c>
      <c r="R468" s="87">
        <f t="shared" si="38"/>
        <v>0</v>
      </c>
      <c r="S468" s="87">
        <f>IF('Checklist Parameters'!$N$60&lt;0.2,0.2,'Checklist Parameters'!$N$60)</f>
        <v>0.7</v>
      </c>
      <c r="T468" s="88">
        <f>IF($O468="",IF('Checklist District ID'!$C$43="Y",MAX($R468:$S468)*$I468,SUM($R468:$S468)*$I468),IF(O468&gt;0,Q468*S468))</f>
        <v>0</v>
      </c>
      <c r="U468" s="88">
        <f>IF(Q468&gt;0,((I468-T468)*'Formula Matrix'!$E$41),0)</f>
        <v>0</v>
      </c>
      <c r="V468" s="88">
        <f t="shared" si="39"/>
        <v>0</v>
      </c>
      <c r="W468" s="88">
        <f>IF(V468&gt;0,(V468*'Checklist Parameters'!$N$35),0)</f>
        <v>0</v>
      </c>
      <c r="X468" s="85">
        <f t="shared" si="40"/>
        <v>0</v>
      </c>
      <c r="Y468" s="85">
        <f>IF('Checklist Parameters'!$N$102&lt;&gt;"",(I468/43560)*'Checklist Parameters'!$N$102,"N/A")</f>
        <v>0</v>
      </c>
      <c r="Z468" s="85" t="str">
        <f>IF('Checklist Parameters'!$N$58&lt;&gt;"",((I468*'Checklist Parameters'!$N$58)*'Checklist Parameters'!$N$35)/1000,"N/A")</f>
        <v>N/A</v>
      </c>
      <c r="AA468" s="85">
        <f>IF('Checklist Parameters'!$N$101&lt;&gt;"",IFERROR(I468/'Checklist Parameters'!$N$101,0),"N/A")</f>
        <v>0</v>
      </c>
      <c r="AB468" s="85" t="str">
        <f>IF('Checklist Parameters'!$N$43&lt;&gt;"",(I468*'Checklist Parameters'!$N$43)/1000,"N/A")</f>
        <v>N/A</v>
      </c>
      <c r="AC468" s="85">
        <f>IF('Checklist Parameters'!$N$16="",$X468,IF(AND('Checklist Parameters'!$N$16&lt;$X468,'Checklist Parameters'!$N$16&gt;=3),'Checklist Parameters'!$N$16,IF(AND('Checklist Parameters'!$N$16&lt;$X468,'Checklist Parameters'!$N$16&lt;3),0,$X468)))</f>
        <v>0</v>
      </c>
      <c r="AD468" s="85" t="str">
        <f>IF(AND(I468&lt;'Checklist Parameters'!$N$22,$I468&lt;&gt;0),"Y","")</f>
        <v/>
      </c>
      <c r="AE468" s="85" t="str">
        <f>IF($AD468="Y",0,IF('Checklist Parameters'!$N$25="","&lt;no limit&gt;",ROUNDDOWN((($I468-'Checklist Parameters'!$N$24)/'Checklist Parameters'!$N$25)+1,0)))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ht="15">
      <c r="A469" s="391"/>
      <c r="B469" s="392"/>
      <c r="C469" s="393"/>
      <c r="D469" s="393"/>
      <c r="E469" s="393"/>
      <c r="F469" s="393"/>
      <c r="G469" s="393"/>
      <c r="H469" s="394"/>
      <c r="I469" s="394"/>
      <c r="J469" s="394"/>
      <c r="K469" s="394"/>
      <c r="L469" s="394"/>
      <c r="M469" s="394"/>
      <c r="N469" s="313">
        <f>IF(IF(I469&lt;'Checklist Parameters'!$N$22,0,($I469-$L469))&lt;0,0,IF(I469&lt;'Checklist Parameters'!$N$22,0,($I469-$L469)))</f>
        <v>0</v>
      </c>
      <c r="O469" s="394"/>
      <c r="P469" s="395"/>
      <c r="Q469" s="316">
        <f t="shared" ref="Q469:Q532" si="43">IF(O469&lt;&gt;"",O469,N469)</f>
        <v>0</v>
      </c>
      <c r="R469" s="87">
        <f t="shared" ref="R469:R532" si="44">IFERROR(L469/I469,0)</f>
        <v>0</v>
      </c>
      <c r="S469" s="87">
        <f>IF('Checklist Parameters'!$N$60&lt;0.2,0.2,'Checklist Parameters'!$N$60)</f>
        <v>0.7</v>
      </c>
      <c r="T469" s="88">
        <f>IF($O469="",IF('Checklist District ID'!$C$43="Y",MAX($R469:$S469)*$I469,SUM($R469:$S469)*$I469),IF(O469&gt;0,Q469*S469))</f>
        <v>0</v>
      </c>
      <c r="U469" s="88">
        <f>IF(Q469&gt;0,((I469-T469)*'Formula Matrix'!$E$41),0)</f>
        <v>0</v>
      </c>
      <c r="V469" s="88">
        <f t="shared" ref="V469:V532" si="45">IF(Q469=0,0,(I469-T469-U469))</f>
        <v>0</v>
      </c>
      <c r="W469" s="88">
        <f>IF(V469&gt;0,(V469*'Checklist Parameters'!$N$35),0)</f>
        <v>0</v>
      </c>
      <c r="X469" s="85">
        <f t="shared" ref="X469:X532" si="46">IF($W469/1000&gt;3,(ROUNDDOWN($W469/1000,0)),IF(AND($W469/1000&gt;2.5,$W469/1000&lt;=3),3,0))</f>
        <v>0</v>
      </c>
      <c r="Y469" s="85">
        <f>IF('Checklist Parameters'!$N$102&lt;&gt;"",(I469/43560)*'Checklist Parameters'!$N$102,"N/A")</f>
        <v>0</v>
      </c>
      <c r="Z469" s="85" t="str">
        <f>IF('Checklist Parameters'!$N$58&lt;&gt;"",((I469*'Checklist Parameters'!$N$58)*'Checklist Parameters'!$N$35)/1000,"N/A")</f>
        <v>N/A</v>
      </c>
      <c r="AA469" s="85">
        <f>IF('Checklist Parameters'!$N$101&lt;&gt;"",IFERROR(I469/'Checklist Parameters'!$N$101,0),"N/A")</f>
        <v>0</v>
      </c>
      <c r="AB469" s="85" t="str">
        <f>IF('Checklist Parameters'!$N$43&lt;&gt;"",(I469*'Checklist Parameters'!$N$43)/1000,"N/A")</f>
        <v>N/A</v>
      </c>
      <c r="AC469" s="85">
        <f>IF('Checklist Parameters'!$N$16="",$X469,IF(AND('Checklist Parameters'!$N$16&lt;$X469,'Checklist Parameters'!$N$16&gt;=3),'Checklist Parameters'!$N$16,IF(AND('Checklist Parameters'!$N$16&lt;$X469,'Checklist Parameters'!$N$16&lt;3),0,$X469)))</f>
        <v>0</v>
      </c>
      <c r="AD469" s="85" t="str">
        <f>IF(AND(I469&lt;'Checklist Parameters'!$N$22,$I469&lt;&gt;0),"Y","")</f>
        <v/>
      </c>
      <c r="AE469" s="85" t="str">
        <f>IF($AD469="Y",0,IF('Checklist Parameters'!$N$25="","&lt;no limit&gt;",ROUNDDOWN((($I469-'Checklist Parameters'!$N$24)/'Checklist Parameters'!$N$25)+1,0)))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ht="15">
      <c r="A470" s="391"/>
      <c r="B470" s="392"/>
      <c r="C470" s="393"/>
      <c r="D470" s="393"/>
      <c r="E470" s="393"/>
      <c r="F470" s="393"/>
      <c r="G470" s="393"/>
      <c r="H470" s="394"/>
      <c r="I470" s="394"/>
      <c r="J470" s="394"/>
      <c r="K470" s="394"/>
      <c r="L470" s="394"/>
      <c r="M470" s="394"/>
      <c r="N470" s="313">
        <f>IF(IF(I470&lt;'Checklist Parameters'!$N$22,0,($I470-$L470))&lt;0,0,IF(I470&lt;'Checklist Parameters'!$N$22,0,($I470-$L470)))</f>
        <v>0</v>
      </c>
      <c r="O470" s="394"/>
      <c r="P470" s="395"/>
      <c r="Q470" s="316">
        <f t="shared" si="43"/>
        <v>0</v>
      </c>
      <c r="R470" s="87">
        <f t="shared" si="44"/>
        <v>0</v>
      </c>
      <c r="S470" s="87">
        <f>IF('Checklist Parameters'!$N$60&lt;0.2,0.2,'Checklist Parameters'!$N$60)</f>
        <v>0.7</v>
      </c>
      <c r="T470" s="88">
        <f>IF($O470="",IF('Checklist District ID'!$C$43="Y",MAX($R470:$S470)*$I470,SUM($R470:$S470)*$I470),IF(O470&gt;0,Q470*S470))</f>
        <v>0</v>
      </c>
      <c r="U470" s="88">
        <f>IF(Q470&gt;0,((I470-T470)*'Formula Matrix'!$E$41),0)</f>
        <v>0</v>
      </c>
      <c r="V470" s="88">
        <f t="shared" si="45"/>
        <v>0</v>
      </c>
      <c r="W470" s="88">
        <f>IF(V470&gt;0,(V470*'Checklist Parameters'!$N$35),0)</f>
        <v>0</v>
      </c>
      <c r="X470" s="85">
        <f t="shared" si="46"/>
        <v>0</v>
      </c>
      <c r="Y470" s="85">
        <f>IF('Checklist Parameters'!$N$102&lt;&gt;"",(I470/43560)*'Checklist Parameters'!$N$102,"N/A")</f>
        <v>0</v>
      </c>
      <c r="Z470" s="85" t="str">
        <f>IF('Checklist Parameters'!$N$58&lt;&gt;"",((I470*'Checklist Parameters'!$N$58)*'Checklist Parameters'!$N$35)/1000,"N/A")</f>
        <v>N/A</v>
      </c>
      <c r="AA470" s="85">
        <f>IF('Checklist Parameters'!$N$101&lt;&gt;"",IFERROR(I470/'Checklist Parameters'!$N$101,0),"N/A")</f>
        <v>0</v>
      </c>
      <c r="AB470" s="85" t="str">
        <f>IF('Checklist Parameters'!$N$43&lt;&gt;"",(I470*'Checklist Parameters'!$N$43)/1000,"N/A")</f>
        <v>N/A</v>
      </c>
      <c r="AC470" s="85">
        <f>IF('Checklist Parameters'!$N$16="",$X470,IF(AND('Checklist Parameters'!$N$16&lt;$X470,'Checklist Parameters'!$N$16&gt;=3),'Checklist Parameters'!$N$16,IF(AND('Checklist Parameters'!$N$16&lt;$X470,'Checklist Parameters'!$N$16&lt;3),0,$X470)))</f>
        <v>0</v>
      </c>
      <c r="AD470" s="85" t="str">
        <f>IF(AND(I470&lt;'Checklist Parameters'!$N$22,$I470&lt;&gt;0),"Y","")</f>
        <v/>
      </c>
      <c r="AE470" s="85" t="str">
        <f>IF($AD470="Y",0,IF('Checklist Parameters'!$N$25="","&lt;no limit&gt;",ROUNDDOWN((($I470-'Checklist Parameters'!$N$24)/'Checklist Parameters'!$N$25)+1,0)))</f>
        <v>&lt;no limit&gt;</v>
      </c>
      <c r="AF470" s="174">
        <f t="shared" si="47"/>
        <v>0</v>
      </c>
      <c r="AG470" s="85">
        <f t="shared" si="42"/>
        <v>0</v>
      </c>
      <c r="AH470" s="5"/>
      <c r="AI470" s="5"/>
      <c r="AJ470" s="5"/>
      <c r="AK470" s="5"/>
      <c r="AL470" s="5"/>
      <c r="AM470" s="5"/>
      <c r="AN470" s="5"/>
      <c r="AO470" s="5"/>
      <c r="AP470" s="5"/>
      <c r="AQ470" s="5"/>
      <c r="AR470" s="5"/>
      <c r="AS470" s="5"/>
    </row>
    <row r="471" spans="1:45" s="2" customFormat="1" ht="15">
      <c r="A471" s="391"/>
      <c r="B471" s="392"/>
      <c r="C471" s="393"/>
      <c r="D471" s="393"/>
      <c r="E471" s="393"/>
      <c r="F471" s="393"/>
      <c r="G471" s="393"/>
      <c r="H471" s="394"/>
      <c r="I471" s="394"/>
      <c r="J471" s="394"/>
      <c r="K471" s="394"/>
      <c r="L471" s="394"/>
      <c r="M471" s="394"/>
      <c r="N471" s="313">
        <f>IF(IF(I471&lt;'Checklist Parameters'!$N$22,0,($I471-$L471))&lt;0,0,IF(I471&lt;'Checklist Parameters'!$N$22,0,($I471-$L471)))</f>
        <v>0</v>
      </c>
      <c r="O471" s="394"/>
      <c r="P471" s="395"/>
      <c r="Q471" s="316">
        <f t="shared" si="43"/>
        <v>0</v>
      </c>
      <c r="R471" s="87">
        <f t="shared" si="44"/>
        <v>0</v>
      </c>
      <c r="S471" s="87">
        <f>IF('Checklist Parameters'!$N$60&lt;0.2,0.2,'Checklist Parameters'!$N$60)</f>
        <v>0.7</v>
      </c>
      <c r="T471" s="88">
        <f>IF($O471="",IF('Checklist District ID'!$C$43="Y",MAX($R471:$S471)*$I471,SUM($R471:$S471)*$I471),IF(O471&gt;0,Q471*S471))</f>
        <v>0</v>
      </c>
      <c r="U471" s="88">
        <f>IF(Q471&gt;0,((I471-T471)*'Formula Matrix'!$E$41),0)</f>
        <v>0</v>
      </c>
      <c r="V471" s="88">
        <f t="shared" si="45"/>
        <v>0</v>
      </c>
      <c r="W471" s="88">
        <f>IF(V471&gt;0,(V471*'Checklist Parameters'!$N$35),0)</f>
        <v>0</v>
      </c>
      <c r="X471" s="85">
        <f t="shared" si="46"/>
        <v>0</v>
      </c>
      <c r="Y471" s="85">
        <f>IF('Checklist Parameters'!$N$102&lt;&gt;"",(I471/43560)*'Checklist Parameters'!$N$102,"N/A")</f>
        <v>0</v>
      </c>
      <c r="Z471" s="85" t="str">
        <f>IF('Checklist Parameters'!$N$58&lt;&gt;"",((I471*'Checklist Parameters'!$N$58)*'Checklist Parameters'!$N$35)/1000,"N/A")</f>
        <v>N/A</v>
      </c>
      <c r="AA471" s="85">
        <f>IF('Checklist Parameters'!$N$101&lt;&gt;"",IFERROR(I471/'Checklist Parameters'!$N$101,0),"N/A")</f>
        <v>0</v>
      </c>
      <c r="AB471" s="85" t="str">
        <f>IF('Checklist Parameters'!$N$43&lt;&gt;"",(I471*'Checklist Parameters'!$N$43)/1000,"N/A")</f>
        <v>N/A</v>
      </c>
      <c r="AC471" s="85">
        <f>IF('Checklist Parameters'!$N$16="",$X471,IF(AND('Checklist Parameters'!$N$16&lt;$X471,'Checklist Parameters'!$N$16&gt;=3),'Checklist Parameters'!$N$16,IF(AND('Checklist Parameters'!$N$16&lt;$X471,'Checklist Parameters'!$N$16&lt;3),0,$X471)))</f>
        <v>0</v>
      </c>
      <c r="AD471" s="85" t="str">
        <f>IF(AND(I471&lt;'Checklist Parameters'!$N$22,$I471&lt;&gt;0),"Y","")</f>
        <v/>
      </c>
      <c r="AE471" s="85" t="str">
        <f>IF($AD471="Y",0,IF('Checklist Parameters'!$N$25="","&lt;no limit&gt;",ROUNDDOWN((($I471-'Checklist Parameters'!$N$24)/'Checklist Parameters'!$N$25)+1,0)))</f>
        <v>&lt;no limit&gt;</v>
      </c>
      <c r="AF471" s="174">
        <f t="shared" si="47"/>
        <v>0</v>
      </c>
      <c r="AG471" s="85">
        <f t="shared" si="42"/>
        <v>0</v>
      </c>
      <c r="AH471" s="5"/>
      <c r="AI471" s="5"/>
      <c r="AJ471" s="5"/>
      <c r="AK471" s="5"/>
      <c r="AL471" s="5"/>
      <c r="AM471" s="5"/>
      <c r="AN471" s="5"/>
      <c r="AO471" s="5"/>
      <c r="AP471" s="5"/>
      <c r="AQ471" s="5"/>
      <c r="AR471" s="5"/>
      <c r="AS471" s="5"/>
    </row>
    <row r="472" spans="1:45" s="2" customFormat="1" ht="15">
      <c r="A472" s="391"/>
      <c r="B472" s="392"/>
      <c r="C472" s="393"/>
      <c r="D472" s="393"/>
      <c r="E472" s="393"/>
      <c r="F472" s="393"/>
      <c r="G472" s="393"/>
      <c r="H472" s="394"/>
      <c r="I472" s="394"/>
      <c r="J472" s="394"/>
      <c r="K472" s="394"/>
      <c r="L472" s="394"/>
      <c r="M472" s="394"/>
      <c r="N472" s="313">
        <f>IF(IF(I472&lt;'Checklist Parameters'!$N$22,0,($I472-$L472))&lt;0,0,IF(I472&lt;'Checklist Parameters'!$N$22,0,($I472-$L472)))</f>
        <v>0</v>
      </c>
      <c r="O472" s="394"/>
      <c r="P472" s="395"/>
      <c r="Q472" s="316">
        <f t="shared" si="43"/>
        <v>0</v>
      </c>
      <c r="R472" s="87">
        <f t="shared" si="44"/>
        <v>0</v>
      </c>
      <c r="S472" s="87">
        <f>IF('Checklist Parameters'!$N$60&lt;0.2,0.2,'Checklist Parameters'!$N$60)</f>
        <v>0.7</v>
      </c>
      <c r="T472" s="88">
        <f>IF($O472="",IF('Checklist District ID'!$C$43="Y",MAX($R472:$S472)*$I472,SUM($R472:$S472)*$I472),IF(O472&gt;0,Q472*S472))</f>
        <v>0</v>
      </c>
      <c r="U472" s="88">
        <f>IF(Q472&gt;0,((I472-T472)*'Formula Matrix'!$E$41),0)</f>
        <v>0</v>
      </c>
      <c r="V472" s="88">
        <f t="shared" si="45"/>
        <v>0</v>
      </c>
      <c r="W472" s="88">
        <f>IF(V472&gt;0,(V472*'Checklist Parameters'!$N$35),0)</f>
        <v>0</v>
      </c>
      <c r="X472" s="85">
        <f t="shared" si="46"/>
        <v>0</v>
      </c>
      <c r="Y472" s="85">
        <f>IF('Checklist Parameters'!$N$102&lt;&gt;"",(I472/43560)*'Checklist Parameters'!$N$102,"N/A")</f>
        <v>0</v>
      </c>
      <c r="Z472" s="85" t="str">
        <f>IF('Checklist Parameters'!$N$58&lt;&gt;"",((I472*'Checklist Parameters'!$N$58)*'Checklist Parameters'!$N$35)/1000,"N/A")</f>
        <v>N/A</v>
      </c>
      <c r="AA472" s="85">
        <f>IF('Checklist Parameters'!$N$101&lt;&gt;"",IFERROR(I472/'Checklist Parameters'!$N$101,0),"N/A")</f>
        <v>0</v>
      </c>
      <c r="AB472" s="85" t="str">
        <f>IF('Checklist Parameters'!$N$43&lt;&gt;"",(I472*'Checklist Parameters'!$N$43)/1000,"N/A")</f>
        <v>N/A</v>
      </c>
      <c r="AC472" s="85">
        <f>IF('Checklist Parameters'!$N$16="",$X472,IF(AND('Checklist Parameters'!$N$16&lt;$X472,'Checklist Parameters'!$N$16&gt;=3),'Checklist Parameters'!$N$16,IF(AND('Checklist Parameters'!$N$16&lt;$X472,'Checklist Parameters'!$N$16&lt;3),0,$X472)))</f>
        <v>0</v>
      </c>
      <c r="AD472" s="85" t="str">
        <f>IF(AND(I472&lt;'Checklist Parameters'!$N$22,$I472&lt;&gt;0),"Y","")</f>
        <v/>
      </c>
      <c r="AE472" s="85" t="str">
        <f>IF($AD472="Y",0,IF('Checklist Parameters'!$N$25="","&lt;no limit&gt;",ROUNDDOWN((($I472-'Checklist Parameters'!$N$24)/'Checklist Parameters'!$N$25)+1,0)))</f>
        <v>&lt;no limit&gt;</v>
      </c>
      <c r="AF472" s="174">
        <f t="shared" si="47"/>
        <v>0</v>
      </c>
      <c r="AG472" s="85">
        <f t="shared" si="42"/>
        <v>0</v>
      </c>
      <c r="AH472" s="5"/>
      <c r="AI472" s="5"/>
      <c r="AJ472" s="5"/>
      <c r="AK472" s="5"/>
      <c r="AL472" s="5"/>
      <c r="AM472" s="5"/>
      <c r="AN472" s="5"/>
      <c r="AO472" s="5"/>
      <c r="AP472" s="5"/>
      <c r="AQ472" s="5"/>
      <c r="AR472" s="5"/>
      <c r="AS472" s="5"/>
    </row>
    <row r="473" spans="1:45" s="2" customFormat="1" ht="15">
      <c r="A473" s="391"/>
      <c r="B473" s="392"/>
      <c r="C473" s="393"/>
      <c r="D473" s="393"/>
      <c r="E473" s="393"/>
      <c r="F473" s="393"/>
      <c r="G473" s="393"/>
      <c r="H473" s="394"/>
      <c r="I473" s="394"/>
      <c r="J473" s="394"/>
      <c r="K473" s="394"/>
      <c r="L473" s="394"/>
      <c r="M473" s="394"/>
      <c r="N473" s="313">
        <f>IF(IF(I473&lt;'Checklist Parameters'!$N$22,0,($I473-$L473))&lt;0,0,IF(I473&lt;'Checklist Parameters'!$N$22,0,($I473-$L473)))</f>
        <v>0</v>
      </c>
      <c r="O473" s="394"/>
      <c r="P473" s="395"/>
      <c r="Q473" s="316">
        <f t="shared" si="43"/>
        <v>0</v>
      </c>
      <c r="R473" s="87">
        <f t="shared" si="44"/>
        <v>0</v>
      </c>
      <c r="S473" s="87">
        <f>IF('Checklist Parameters'!$N$60&lt;0.2,0.2,'Checklist Parameters'!$N$60)</f>
        <v>0.7</v>
      </c>
      <c r="T473" s="88">
        <f>IF($O473="",IF('Checklist District ID'!$C$43="Y",MAX($R473:$S473)*$I473,SUM($R473:$S473)*$I473),IF(O473&gt;0,Q473*S473))</f>
        <v>0</v>
      </c>
      <c r="U473" s="88">
        <f>IF(Q473&gt;0,((I473-T473)*'Formula Matrix'!$E$41),0)</f>
        <v>0</v>
      </c>
      <c r="V473" s="88">
        <f t="shared" si="45"/>
        <v>0</v>
      </c>
      <c r="W473" s="88">
        <f>IF(V473&gt;0,(V473*'Checklist Parameters'!$N$35),0)</f>
        <v>0</v>
      </c>
      <c r="X473" s="85">
        <f t="shared" si="46"/>
        <v>0</v>
      </c>
      <c r="Y473" s="85">
        <f>IF('Checklist Parameters'!$N$102&lt;&gt;"",(I473/43560)*'Checklist Parameters'!$N$102,"N/A")</f>
        <v>0</v>
      </c>
      <c r="Z473" s="85" t="str">
        <f>IF('Checklist Parameters'!$N$58&lt;&gt;"",((I473*'Checklist Parameters'!$N$58)*'Checklist Parameters'!$N$35)/1000,"N/A")</f>
        <v>N/A</v>
      </c>
      <c r="AA473" s="85">
        <f>IF('Checklist Parameters'!$N$101&lt;&gt;"",IFERROR(I473/'Checklist Parameters'!$N$101,0),"N/A")</f>
        <v>0</v>
      </c>
      <c r="AB473" s="85" t="str">
        <f>IF('Checklist Parameters'!$N$43&lt;&gt;"",(I473*'Checklist Parameters'!$N$43)/1000,"N/A")</f>
        <v>N/A</v>
      </c>
      <c r="AC473" s="85">
        <f>IF('Checklist Parameters'!$N$16="",$X473,IF(AND('Checklist Parameters'!$N$16&lt;$X473,'Checklist Parameters'!$N$16&gt;=3),'Checklist Parameters'!$N$16,IF(AND('Checklist Parameters'!$N$16&lt;$X473,'Checklist Parameters'!$N$16&lt;3),0,$X473)))</f>
        <v>0</v>
      </c>
      <c r="AD473" s="85" t="str">
        <f>IF(AND(I473&lt;'Checklist Parameters'!$N$22,$I473&lt;&gt;0),"Y","")</f>
        <v/>
      </c>
      <c r="AE473" s="85" t="str">
        <f>IF($AD473="Y",0,IF('Checklist Parameters'!$N$25="","&lt;no limit&gt;",ROUNDDOWN((($I473-'Checklist Parameters'!$N$24)/'Checklist Parameters'!$N$25)+1,0)))</f>
        <v>&lt;no limit&gt;</v>
      </c>
      <c r="AF473" s="174">
        <f t="shared" si="47"/>
        <v>0</v>
      </c>
      <c r="AG473" s="85">
        <f t="shared" si="42"/>
        <v>0</v>
      </c>
      <c r="AH473" s="5"/>
      <c r="AI473" s="5"/>
      <c r="AJ473" s="5"/>
      <c r="AK473" s="5"/>
      <c r="AL473" s="5"/>
      <c r="AM473" s="5"/>
      <c r="AN473" s="5"/>
      <c r="AO473" s="5"/>
      <c r="AP473" s="5"/>
      <c r="AQ473" s="5"/>
      <c r="AR473" s="5"/>
      <c r="AS473" s="5"/>
    </row>
    <row r="474" spans="1:45" ht="15">
      <c r="A474" s="393"/>
      <c r="B474" s="393"/>
      <c r="C474" s="393"/>
      <c r="D474" s="393"/>
      <c r="E474" s="393"/>
      <c r="F474" s="393"/>
      <c r="G474" s="393"/>
      <c r="H474" s="394"/>
      <c r="I474" s="394"/>
      <c r="J474" s="394"/>
      <c r="K474" s="394"/>
      <c r="L474" s="394"/>
      <c r="M474" s="394"/>
      <c r="N474" s="313">
        <f>IF(IF(I474&lt;'Checklist Parameters'!$N$22,0,($I474-$L474))&lt;0,0,IF(I474&lt;'Checklist Parameters'!$N$22,0,($I474-$L474)))</f>
        <v>0</v>
      </c>
      <c r="O474" s="394"/>
      <c r="P474" s="395"/>
      <c r="Q474" s="316">
        <f t="shared" si="43"/>
        <v>0</v>
      </c>
      <c r="R474" s="87">
        <f t="shared" si="44"/>
        <v>0</v>
      </c>
      <c r="S474" s="87">
        <f>IF('Checklist Parameters'!$N$60&lt;0.2,0.2,'Checklist Parameters'!$N$60)</f>
        <v>0.7</v>
      </c>
      <c r="T474" s="88">
        <f>IF($O474="",IF('Checklist District ID'!$C$43="Y",MAX($R474:$S474)*$I474,SUM($R474:$S474)*$I474),IF(O474&gt;0,Q474*S474))</f>
        <v>0</v>
      </c>
      <c r="U474" s="88">
        <f>IF(Q474&gt;0,((I474-T474)*'Formula Matrix'!$E$41),0)</f>
        <v>0</v>
      </c>
      <c r="V474" s="88">
        <f t="shared" si="45"/>
        <v>0</v>
      </c>
      <c r="W474" s="88">
        <f>IF(V474&gt;0,(V474*'Checklist Parameters'!$N$35),0)</f>
        <v>0</v>
      </c>
      <c r="X474" s="85">
        <f t="shared" si="46"/>
        <v>0</v>
      </c>
      <c r="Y474" s="85">
        <f>IF('Checklist Parameters'!$N$102&lt;&gt;"",(I474/43560)*'Checklist Parameters'!$N$102,"N/A")</f>
        <v>0</v>
      </c>
      <c r="Z474" s="85" t="str">
        <f>IF('Checklist Parameters'!$N$58&lt;&gt;"",((I474*'Checklist Parameters'!$N$58)*'Checklist Parameters'!$N$35)/1000,"N/A")</f>
        <v>N/A</v>
      </c>
      <c r="AA474" s="85">
        <f>IF('Checklist Parameters'!$N$101&lt;&gt;"",IFERROR(I474/'Checklist Parameters'!$N$101,0),"N/A")</f>
        <v>0</v>
      </c>
      <c r="AB474" s="85" t="str">
        <f>IF('Checklist Parameters'!$N$43&lt;&gt;"",(I474*'Checklist Parameters'!$N$43)/1000,"N/A")</f>
        <v>N/A</v>
      </c>
      <c r="AC474" s="85">
        <f>IF('Checklist Parameters'!$N$16="",$X474,IF(AND('Checklist Parameters'!$N$16&lt;$X474,'Checklist Parameters'!$N$16&gt;=3),'Checklist Parameters'!$N$16,IF(AND('Checklist Parameters'!$N$16&lt;$X474,'Checklist Parameters'!$N$16&lt;3),0,$X474)))</f>
        <v>0</v>
      </c>
      <c r="AD474" s="85" t="str">
        <f>IF(AND(I474&lt;'Checklist Parameters'!$N$22,$I474&lt;&gt;0),"Y","")</f>
        <v/>
      </c>
      <c r="AE474" s="85" t="str">
        <f>IF($AD474="Y",0,IF('Checklist Parameters'!$N$25="","&lt;no limit&gt;",ROUNDDOWN((($I474-'Checklist Parameters'!$N$24)/'Checklist Parameters'!$N$25)+1,0)))</f>
        <v>&lt;no limit&gt;</v>
      </c>
      <c r="AF474" s="174">
        <f t="shared" si="47"/>
        <v>0</v>
      </c>
      <c r="AG474" s="85">
        <f t="shared" si="42"/>
        <v>0</v>
      </c>
    </row>
    <row r="475" spans="1:45" ht="15">
      <c r="A475" s="393"/>
      <c r="B475" s="393"/>
      <c r="C475" s="393"/>
      <c r="D475" s="393"/>
      <c r="E475" s="393"/>
      <c r="F475" s="393"/>
      <c r="G475" s="393"/>
      <c r="H475" s="394"/>
      <c r="I475" s="394"/>
      <c r="J475" s="394"/>
      <c r="K475" s="394"/>
      <c r="L475" s="394"/>
      <c r="M475" s="394"/>
      <c r="N475" s="313">
        <f>IF(IF(I475&lt;'Checklist Parameters'!$N$22,0,($I475-$L475))&lt;0,0,IF(I475&lt;'Checklist Parameters'!$N$22,0,($I475-$L475)))</f>
        <v>0</v>
      </c>
      <c r="O475" s="394"/>
      <c r="P475" s="395"/>
      <c r="Q475" s="316">
        <f t="shared" si="43"/>
        <v>0</v>
      </c>
      <c r="R475" s="87">
        <f t="shared" si="44"/>
        <v>0</v>
      </c>
      <c r="S475" s="87">
        <f>IF('Checklist Parameters'!$N$60&lt;0.2,0.2,'Checklist Parameters'!$N$60)</f>
        <v>0.7</v>
      </c>
      <c r="T475" s="88">
        <f>IF($O475="",IF('Checklist District ID'!$C$43="Y",MAX($R475:$S475)*$I475,SUM($R475:$S475)*$I475),IF(O475&gt;0,Q475*S475))</f>
        <v>0</v>
      </c>
      <c r="U475" s="88">
        <f>IF(Q475&gt;0,((I475-T475)*'Formula Matrix'!$E$41),0)</f>
        <v>0</v>
      </c>
      <c r="V475" s="88">
        <f t="shared" si="45"/>
        <v>0</v>
      </c>
      <c r="W475" s="88">
        <f>IF(V475&gt;0,(V475*'Checklist Parameters'!$N$35),0)</f>
        <v>0</v>
      </c>
      <c r="X475" s="85">
        <f t="shared" si="46"/>
        <v>0</v>
      </c>
      <c r="Y475" s="85">
        <f>IF('Checklist Parameters'!$N$102&lt;&gt;"",(I475/43560)*'Checklist Parameters'!$N$102,"N/A")</f>
        <v>0</v>
      </c>
      <c r="Z475" s="85" t="str">
        <f>IF('Checklist Parameters'!$N$58&lt;&gt;"",((I475*'Checklist Parameters'!$N$58)*'Checklist Parameters'!$N$35)/1000,"N/A")</f>
        <v>N/A</v>
      </c>
      <c r="AA475" s="85">
        <f>IF('Checklist Parameters'!$N$101&lt;&gt;"",IFERROR(I475/'Checklist Parameters'!$N$101,0),"N/A")</f>
        <v>0</v>
      </c>
      <c r="AB475" s="85" t="str">
        <f>IF('Checklist Parameters'!$N$43&lt;&gt;"",(I475*'Checklist Parameters'!$N$43)/1000,"N/A")</f>
        <v>N/A</v>
      </c>
      <c r="AC475" s="85">
        <f>IF('Checklist Parameters'!$N$16="",$X475,IF(AND('Checklist Parameters'!$N$16&lt;$X475,'Checklist Parameters'!$N$16&gt;=3),'Checklist Parameters'!$N$16,IF(AND('Checklist Parameters'!$N$16&lt;$X475,'Checklist Parameters'!$N$16&lt;3),0,$X475)))</f>
        <v>0</v>
      </c>
      <c r="AD475" s="85" t="str">
        <f>IF(AND(I475&lt;'Checklist Parameters'!$N$22,$I475&lt;&gt;0),"Y","")</f>
        <v/>
      </c>
      <c r="AE475" s="85" t="str">
        <f>IF($AD475="Y",0,IF('Checklist Parameters'!$N$25="","&lt;no limit&gt;",ROUNDDOWN((($I475-'Checklist Parameters'!$N$24)/'Checklist Parameters'!$N$25)+1,0)))</f>
        <v>&lt;no limit&gt;</v>
      </c>
      <c r="AF475" s="174">
        <f t="shared" si="47"/>
        <v>0</v>
      </c>
      <c r="AG475" s="85">
        <f t="shared" si="42"/>
        <v>0</v>
      </c>
    </row>
    <row r="476" spans="1:45" ht="15">
      <c r="A476" s="393"/>
      <c r="B476" s="393"/>
      <c r="C476" s="393"/>
      <c r="D476" s="393"/>
      <c r="E476" s="393"/>
      <c r="F476" s="393"/>
      <c r="G476" s="393"/>
      <c r="H476" s="394"/>
      <c r="I476" s="394"/>
      <c r="J476" s="394"/>
      <c r="K476" s="394"/>
      <c r="L476" s="394"/>
      <c r="M476" s="394"/>
      <c r="N476" s="313">
        <f>IF(IF(I476&lt;'Checklist Parameters'!$N$22,0,($I476-$L476))&lt;0,0,IF(I476&lt;'Checklist Parameters'!$N$22,0,($I476-$L476)))</f>
        <v>0</v>
      </c>
      <c r="O476" s="394"/>
      <c r="P476" s="395"/>
      <c r="Q476" s="316">
        <f t="shared" si="43"/>
        <v>0</v>
      </c>
      <c r="R476" s="87">
        <f t="shared" si="44"/>
        <v>0</v>
      </c>
      <c r="S476" s="87">
        <f>IF('Checklist Parameters'!$N$60&lt;0.2,0.2,'Checklist Parameters'!$N$60)</f>
        <v>0.7</v>
      </c>
      <c r="T476" s="88">
        <f>IF($O476="",IF('Checklist District ID'!$C$43="Y",MAX($R476:$S476)*$I476,SUM($R476:$S476)*$I476),IF(O476&gt;0,Q476*S476))</f>
        <v>0</v>
      </c>
      <c r="U476" s="88">
        <f>IF(Q476&gt;0,((I476-T476)*'Formula Matrix'!$E$41),0)</f>
        <v>0</v>
      </c>
      <c r="V476" s="88">
        <f t="shared" si="45"/>
        <v>0</v>
      </c>
      <c r="W476" s="88">
        <f>IF(V476&gt;0,(V476*'Checklist Parameters'!$N$35),0)</f>
        <v>0</v>
      </c>
      <c r="X476" s="85">
        <f t="shared" si="46"/>
        <v>0</v>
      </c>
      <c r="Y476" s="85">
        <f>IF('Checklist Parameters'!$N$102&lt;&gt;"",(I476/43560)*'Checklist Parameters'!$N$102,"N/A")</f>
        <v>0</v>
      </c>
      <c r="Z476" s="85" t="str">
        <f>IF('Checklist Parameters'!$N$58&lt;&gt;"",((I476*'Checklist Parameters'!$N$58)*'Checklist Parameters'!$N$35)/1000,"N/A")</f>
        <v>N/A</v>
      </c>
      <c r="AA476" s="85">
        <f>IF('Checklist Parameters'!$N$101&lt;&gt;"",IFERROR(I476/'Checklist Parameters'!$N$101,0),"N/A")</f>
        <v>0</v>
      </c>
      <c r="AB476" s="85" t="str">
        <f>IF('Checklist Parameters'!$N$43&lt;&gt;"",(I476*'Checklist Parameters'!$N$43)/1000,"N/A")</f>
        <v>N/A</v>
      </c>
      <c r="AC476" s="85">
        <f>IF('Checklist Parameters'!$N$16="",$X476,IF(AND('Checklist Parameters'!$N$16&lt;$X476,'Checklist Parameters'!$N$16&gt;=3),'Checklist Parameters'!$N$16,IF(AND('Checklist Parameters'!$N$16&lt;$X476,'Checklist Parameters'!$N$16&lt;3),0,$X476)))</f>
        <v>0</v>
      </c>
      <c r="AD476" s="85" t="str">
        <f>IF(AND(I476&lt;'Checklist Parameters'!$N$22,$I476&lt;&gt;0),"Y","")</f>
        <v/>
      </c>
      <c r="AE476" s="85" t="str">
        <f>IF($AD476="Y",0,IF('Checklist Parameters'!$N$25="","&lt;no limit&gt;",ROUNDDOWN((($I476-'Checklist Parameters'!$N$24)/'Checklist Parameters'!$N$25)+1,0)))</f>
        <v>&lt;no limit&gt;</v>
      </c>
      <c r="AF476" s="174">
        <f t="shared" si="47"/>
        <v>0</v>
      </c>
      <c r="AG476" s="85">
        <f t="shared" si="42"/>
        <v>0</v>
      </c>
    </row>
    <row r="477" spans="1:45" ht="15">
      <c r="A477" s="393"/>
      <c r="B477" s="393"/>
      <c r="C477" s="393"/>
      <c r="D477" s="393"/>
      <c r="E477" s="393"/>
      <c r="F477" s="393"/>
      <c r="G477" s="393"/>
      <c r="H477" s="394"/>
      <c r="I477" s="394"/>
      <c r="J477" s="394"/>
      <c r="K477" s="394"/>
      <c r="L477" s="394"/>
      <c r="M477" s="394"/>
      <c r="N477" s="313">
        <f>IF(IF(I477&lt;'Checklist Parameters'!$N$22,0,($I477-$L477))&lt;0,0,IF(I477&lt;'Checklist Parameters'!$N$22,0,($I477-$L477)))</f>
        <v>0</v>
      </c>
      <c r="O477" s="394"/>
      <c r="P477" s="395"/>
      <c r="Q477" s="316">
        <f t="shared" si="43"/>
        <v>0</v>
      </c>
      <c r="R477" s="87">
        <f t="shared" si="44"/>
        <v>0</v>
      </c>
      <c r="S477" s="87">
        <f>IF('Checklist Parameters'!$N$60&lt;0.2,0.2,'Checklist Parameters'!$N$60)</f>
        <v>0.7</v>
      </c>
      <c r="T477" s="88">
        <f>IF($O477="",IF('Checklist District ID'!$C$43="Y",MAX($R477:$S477)*$I477,SUM($R477:$S477)*$I477),IF(O477&gt;0,Q477*S477))</f>
        <v>0</v>
      </c>
      <c r="U477" s="88">
        <f>IF(Q477&gt;0,((I477-T477)*'Formula Matrix'!$E$41),0)</f>
        <v>0</v>
      </c>
      <c r="V477" s="88">
        <f t="shared" si="45"/>
        <v>0</v>
      </c>
      <c r="W477" s="88">
        <f>IF(V477&gt;0,(V477*'Checklist Parameters'!$N$35),0)</f>
        <v>0</v>
      </c>
      <c r="X477" s="85">
        <f t="shared" si="46"/>
        <v>0</v>
      </c>
      <c r="Y477" s="85">
        <f>IF('Checklist Parameters'!$N$102&lt;&gt;"",(I477/43560)*'Checklist Parameters'!$N$102,"N/A")</f>
        <v>0</v>
      </c>
      <c r="Z477" s="85" t="str">
        <f>IF('Checklist Parameters'!$N$58&lt;&gt;"",((I477*'Checklist Parameters'!$N$58)*'Checklist Parameters'!$N$35)/1000,"N/A")</f>
        <v>N/A</v>
      </c>
      <c r="AA477" s="85">
        <f>IF('Checklist Parameters'!$N$101&lt;&gt;"",IFERROR(I477/'Checklist Parameters'!$N$101,0),"N/A")</f>
        <v>0</v>
      </c>
      <c r="AB477" s="85" t="str">
        <f>IF('Checklist Parameters'!$N$43&lt;&gt;"",(I477*'Checklist Parameters'!$N$43)/1000,"N/A")</f>
        <v>N/A</v>
      </c>
      <c r="AC477" s="85">
        <f>IF('Checklist Parameters'!$N$16="",$X477,IF(AND('Checklist Parameters'!$N$16&lt;$X477,'Checklist Parameters'!$N$16&gt;=3),'Checklist Parameters'!$N$16,IF(AND('Checklist Parameters'!$N$16&lt;$X477,'Checklist Parameters'!$N$16&lt;3),0,$X477)))</f>
        <v>0</v>
      </c>
      <c r="AD477" s="85" t="str">
        <f>IF(AND(I477&lt;'Checklist Parameters'!$N$22,$I477&lt;&gt;0),"Y","")</f>
        <v/>
      </c>
      <c r="AE477" s="85" t="str">
        <f>IF($AD477="Y",0,IF('Checklist Parameters'!$N$25="","&lt;no limit&gt;",ROUNDDOWN((($I477-'Checklist Parameters'!$N$24)/'Checklist Parameters'!$N$25)+1,0)))</f>
        <v>&lt;no limit&gt;</v>
      </c>
      <c r="AF477" s="174">
        <f t="shared" si="47"/>
        <v>0</v>
      </c>
      <c r="AG477" s="85">
        <f t="shared" si="42"/>
        <v>0</v>
      </c>
    </row>
    <row r="478" spans="1:45" ht="15">
      <c r="A478" s="393"/>
      <c r="B478" s="393"/>
      <c r="C478" s="393"/>
      <c r="D478" s="393"/>
      <c r="E478" s="393"/>
      <c r="F478" s="393"/>
      <c r="G478" s="393"/>
      <c r="H478" s="394"/>
      <c r="I478" s="394"/>
      <c r="J478" s="394"/>
      <c r="K478" s="394"/>
      <c r="L478" s="394"/>
      <c r="M478" s="394"/>
      <c r="N478" s="313">
        <f>IF(IF(I478&lt;'Checklist Parameters'!$N$22,0,($I478-$L478))&lt;0,0,IF(I478&lt;'Checklist Parameters'!$N$22,0,($I478-$L478)))</f>
        <v>0</v>
      </c>
      <c r="O478" s="394"/>
      <c r="P478" s="395"/>
      <c r="Q478" s="316">
        <f t="shared" si="43"/>
        <v>0</v>
      </c>
      <c r="R478" s="87">
        <f t="shared" si="44"/>
        <v>0</v>
      </c>
      <c r="S478" s="87">
        <f>IF('Checklist Parameters'!$N$60&lt;0.2,0.2,'Checklist Parameters'!$N$60)</f>
        <v>0.7</v>
      </c>
      <c r="T478" s="88">
        <f>IF($O478="",IF('Checklist District ID'!$C$43="Y",MAX($R478:$S478)*$I478,SUM($R478:$S478)*$I478),IF(O478&gt;0,Q478*S478))</f>
        <v>0</v>
      </c>
      <c r="U478" s="88">
        <f>IF(Q478&gt;0,((I478-T478)*'Formula Matrix'!$E$41),0)</f>
        <v>0</v>
      </c>
      <c r="V478" s="88">
        <f t="shared" si="45"/>
        <v>0</v>
      </c>
      <c r="W478" s="88">
        <f>IF(V478&gt;0,(V478*'Checklist Parameters'!$N$35),0)</f>
        <v>0</v>
      </c>
      <c r="X478" s="85">
        <f t="shared" si="46"/>
        <v>0</v>
      </c>
      <c r="Y478" s="85">
        <f>IF('Checklist Parameters'!$N$102&lt;&gt;"",(I478/43560)*'Checklist Parameters'!$N$102,"N/A")</f>
        <v>0</v>
      </c>
      <c r="Z478" s="85" t="str">
        <f>IF('Checklist Parameters'!$N$58&lt;&gt;"",((I478*'Checklist Parameters'!$N$58)*'Checklist Parameters'!$N$35)/1000,"N/A")</f>
        <v>N/A</v>
      </c>
      <c r="AA478" s="85">
        <f>IF('Checklist Parameters'!$N$101&lt;&gt;"",IFERROR(I478/'Checklist Parameters'!$N$101,0),"N/A")</f>
        <v>0</v>
      </c>
      <c r="AB478" s="85" t="str">
        <f>IF('Checklist Parameters'!$N$43&lt;&gt;"",(I478*'Checklist Parameters'!$N$43)/1000,"N/A")</f>
        <v>N/A</v>
      </c>
      <c r="AC478" s="85">
        <f>IF('Checklist Parameters'!$N$16="",$X478,IF(AND('Checklist Parameters'!$N$16&lt;$X478,'Checklist Parameters'!$N$16&gt;=3),'Checklist Parameters'!$N$16,IF(AND('Checklist Parameters'!$N$16&lt;$X478,'Checklist Parameters'!$N$16&lt;3),0,$X478)))</f>
        <v>0</v>
      </c>
      <c r="AD478" s="85" t="str">
        <f>IF(AND(I478&lt;'Checklist Parameters'!$N$22,$I478&lt;&gt;0),"Y","")</f>
        <v/>
      </c>
      <c r="AE478" s="85" t="str">
        <f>IF($AD478="Y",0,IF('Checklist Parameters'!$N$25="","&lt;no limit&gt;",ROUNDDOWN((($I478-'Checklist Parameters'!$N$24)/'Checklist Parameters'!$N$25)+1,0)))</f>
        <v>&lt;no limit&gt;</v>
      </c>
      <c r="AF478" s="174">
        <f t="shared" si="47"/>
        <v>0</v>
      </c>
      <c r="AG478" s="85">
        <f t="shared" si="42"/>
        <v>0</v>
      </c>
    </row>
    <row r="479" spans="1:45" ht="15">
      <c r="A479" s="393"/>
      <c r="B479" s="393"/>
      <c r="C479" s="393"/>
      <c r="D479" s="393"/>
      <c r="E479" s="393"/>
      <c r="F479" s="393"/>
      <c r="G479" s="393"/>
      <c r="H479" s="394"/>
      <c r="I479" s="394"/>
      <c r="J479" s="394"/>
      <c r="K479" s="394"/>
      <c r="L479" s="394"/>
      <c r="M479" s="394"/>
      <c r="N479" s="313">
        <f>IF(IF(I479&lt;'Checklist Parameters'!$N$22,0,($I479-$L479))&lt;0,0,IF(I479&lt;'Checklist Parameters'!$N$22,0,($I479-$L479)))</f>
        <v>0</v>
      </c>
      <c r="O479" s="394"/>
      <c r="P479" s="395"/>
      <c r="Q479" s="316">
        <f t="shared" si="43"/>
        <v>0</v>
      </c>
      <c r="R479" s="87">
        <f t="shared" si="44"/>
        <v>0</v>
      </c>
      <c r="S479" s="87">
        <f>IF('Checklist Parameters'!$N$60&lt;0.2,0.2,'Checklist Parameters'!$N$60)</f>
        <v>0.7</v>
      </c>
      <c r="T479" s="88">
        <f>IF($O479="",IF('Checklist District ID'!$C$43="Y",MAX($R479:$S479)*$I479,SUM($R479:$S479)*$I479),IF(O479&gt;0,Q479*S479))</f>
        <v>0</v>
      </c>
      <c r="U479" s="88">
        <f>IF(Q479&gt;0,((I479-T479)*'Formula Matrix'!$E$41),0)</f>
        <v>0</v>
      </c>
      <c r="V479" s="88">
        <f t="shared" si="45"/>
        <v>0</v>
      </c>
      <c r="W479" s="88">
        <f>IF(V479&gt;0,(V479*'Checklist Parameters'!$N$35),0)</f>
        <v>0</v>
      </c>
      <c r="X479" s="85">
        <f t="shared" si="46"/>
        <v>0</v>
      </c>
      <c r="Y479" s="85">
        <f>IF('Checklist Parameters'!$N$102&lt;&gt;"",(I479/43560)*'Checklist Parameters'!$N$102,"N/A")</f>
        <v>0</v>
      </c>
      <c r="Z479" s="85" t="str">
        <f>IF('Checklist Parameters'!$N$58&lt;&gt;"",((I479*'Checklist Parameters'!$N$58)*'Checklist Parameters'!$N$35)/1000,"N/A")</f>
        <v>N/A</v>
      </c>
      <c r="AA479" s="85">
        <f>IF('Checklist Parameters'!$N$101&lt;&gt;"",IFERROR(I479/'Checklist Parameters'!$N$101,0),"N/A")</f>
        <v>0</v>
      </c>
      <c r="AB479" s="85" t="str">
        <f>IF('Checklist Parameters'!$N$43&lt;&gt;"",(I479*'Checklist Parameters'!$N$43)/1000,"N/A")</f>
        <v>N/A</v>
      </c>
      <c r="AC479" s="85">
        <f>IF('Checklist Parameters'!$N$16="",$X479,IF(AND('Checklist Parameters'!$N$16&lt;$X479,'Checklist Parameters'!$N$16&gt;=3),'Checklist Parameters'!$N$16,IF(AND('Checklist Parameters'!$N$16&lt;$X479,'Checklist Parameters'!$N$16&lt;3),0,$X479)))</f>
        <v>0</v>
      </c>
      <c r="AD479" s="85" t="str">
        <f>IF(AND(I479&lt;'Checklist Parameters'!$N$22,$I479&lt;&gt;0),"Y","")</f>
        <v/>
      </c>
      <c r="AE479" s="85" t="str">
        <f>IF($AD479="Y",0,IF('Checklist Parameters'!$N$25="","&lt;no limit&gt;",ROUNDDOWN((($I479-'Checklist Parameters'!$N$24)/'Checklist Parameters'!$N$25)+1,0)))</f>
        <v>&lt;no limit&gt;</v>
      </c>
      <c r="AF479" s="174">
        <f t="shared" si="47"/>
        <v>0</v>
      </c>
      <c r="AG479" s="85">
        <f t="shared" si="42"/>
        <v>0</v>
      </c>
    </row>
    <row r="480" spans="1:45" ht="15">
      <c r="A480" s="393"/>
      <c r="B480" s="393"/>
      <c r="C480" s="393"/>
      <c r="D480" s="393"/>
      <c r="E480" s="393"/>
      <c r="F480" s="393"/>
      <c r="G480" s="393"/>
      <c r="H480" s="394"/>
      <c r="I480" s="394"/>
      <c r="J480" s="394"/>
      <c r="K480" s="394"/>
      <c r="L480" s="394"/>
      <c r="M480" s="394"/>
      <c r="N480" s="313">
        <f>IF(IF(I480&lt;'Checklist Parameters'!$N$22,0,($I480-$L480))&lt;0,0,IF(I480&lt;'Checklist Parameters'!$N$22,0,($I480-$L480)))</f>
        <v>0</v>
      </c>
      <c r="O480" s="394"/>
      <c r="P480" s="395"/>
      <c r="Q480" s="316">
        <f t="shared" si="43"/>
        <v>0</v>
      </c>
      <c r="R480" s="87">
        <f t="shared" si="44"/>
        <v>0</v>
      </c>
      <c r="S480" s="87">
        <f>IF('Checklist Parameters'!$N$60&lt;0.2,0.2,'Checklist Parameters'!$N$60)</f>
        <v>0.7</v>
      </c>
      <c r="T480" s="88">
        <f>IF($O480="",IF('Checklist District ID'!$C$43="Y",MAX($R480:$S480)*$I480,SUM($R480:$S480)*$I480),IF(O480&gt;0,Q480*S480))</f>
        <v>0</v>
      </c>
      <c r="U480" s="88">
        <f>IF(Q480&gt;0,((I480-T480)*'Formula Matrix'!$E$41),0)</f>
        <v>0</v>
      </c>
      <c r="V480" s="88">
        <f t="shared" si="45"/>
        <v>0</v>
      </c>
      <c r="W480" s="88">
        <f>IF(V480&gt;0,(V480*'Checklist Parameters'!$N$35),0)</f>
        <v>0</v>
      </c>
      <c r="X480" s="85">
        <f t="shared" si="46"/>
        <v>0</v>
      </c>
      <c r="Y480" s="85">
        <f>IF('Checklist Parameters'!$N$102&lt;&gt;"",(I480/43560)*'Checklist Parameters'!$N$102,"N/A")</f>
        <v>0</v>
      </c>
      <c r="Z480" s="85" t="str">
        <f>IF('Checklist Parameters'!$N$58&lt;&gt;"",((I480*'Checklist Parameters'!$N$58)*'Checklist Parameters'!$N$35)/1000,"N/A")</f>
        <v>N/A</v>
      </c>
      <c r="AA480" s="85">
        <f>IF('Checklist Parameters'!$N$101&lt;&gt;"",IFERROR(I480/'Checklist Parameters'!$N$101,0),"N/A")</f>
        <v>0</v>
      </c>
      <c r="AB480" s="85" t="str">
        <f>IF('Checklist Parameters'!$N$43&lt;&gt;"",(I480*'Checklist Parameters'!$N$43)/1000,"N/A")</f>
        <v>N/A</v>
      </c>
      <c r="AC480" s="85">
        <f>IF('Checklist Parameters'!$N$16="",$X480,IF(AND('Checklist Parameters'!$N$16&lt;$X480,'Checklist Parameters'!$N$16&gt;=3),'Checklist Parameters'!$N$16,IF(AND('Checklist Parameters'!$N$16&lt;$X480,'Checklist Parameters'!$N$16&lt;3),0,$X480)))</f>
        <v>0</v>
      </c>
      <c r="AD480" s="85" t="str">
        <f>IF(AND(I480&lt;'Checklist Parameters'!$N$22,$I480&lt;&gt;0),"Y","")</f>
        <v/>
      </c>
      <c r="AE480" s="85" t="str">
        <f>IF($AD480="Y",0,IF('Checklist Parameters'!$N$25="","&lt;no limit&gt;",ROUNDDOWN((($I480-'Checklist Parameters'!$N$24)/'Checklist Parameters'!$N$25)+1,0)))</f>
        <v>&lt;no limit&gt;</v>
      </c>
      <c r="AF480" s="174">
        <f t="shared" si="47"/>
        <v>0</v>
      </c>
      <c r="AG480" s="85">
        <f t="shared" si="42"/>
        <v>0</v>
      </c>
    </row>
    <row r="481" spans="1:33" ht="15">
      <c r="A481" s="393"/>
      <c r="B481" s="393"/>
      <c r="C481" s="393"/>
      <c r="D481" s="393"/>
      <c r="E481" s="393"/>
      <c r="F481" s="393"/>
      <c r="G481" s="393"/>
      <c r="H481" s="394"/>
      <c r="I481" s="394"/>
      <c r="J481" s="394"/>
      <c r="K481" s="394"/>
      <c r="L481" s="394"/>
      <c r="M481" s="394"/>
      <c r="N481" s="313">
        <f>IF(IF(I481&lt;'Checklist Parameters'!$N$22,0,($I481-$L481))&lt;0,0,IF(I481&lt;'Checklist Parameters'!$N$22,0,($I481-$L481)))</f>
        <v>0</v>
      </c>
      <c r="O481" s="394"/>
      <c r="P481" s="395"/>
      <c r="Q481" s="316">
        <f t="shared" si="43"/>
        <v>0</v>
      </c>
      <c r="R481" s="87">
        <f t="shared" si="44"/>
        <v>0</v>
      </c>
      <c r="S481" s="87">
        <f>IF('Checklist Parameters'!$N$60&lt;0.2,0.2,'Checklist Parameters'!$N$60)</f>
        <v>0.7</v>
      </c>
      <c r="T481" s="88">
        <f>IF($O481="",IF('Checklist District ID'!$C$43="Y",MAX($R481:$S481)*$I481,SUM($R481:$S481)*$I481),IF(O481&gt;0,Q481*S481))</f>
        <v>0</v>
      </c>
      <c r="U481" s="88">
        <f>IF(Q481&gt;0,((I481-T481)*'Formula Matrix'!$E$41),0)</f>
        <v>0</v>
      </c>
      <c r="V481" s="88">
        <f t="shared" si="45"/>
        <v>0</v>
      </c>
      <c r="W481" s="88">
        <f>IF(V481&gt;0,(V481*'Checklist Parameters'!$N$35),0)</f>
        <v>0</v>
      </c>
      <c r="X481" s="85">
        <f t="shared" si="46"/>
        <v>0</v>
      </c>
      <c r="Y481" s="85">
        <f>IF('Checklist Parameters'!$N$102&lt;&gt;"",(I481/43560)*'Checklist Parameters'!$N$102,"N/A")</f>
        <v>0</v>
      </c>
      <c r="Z481" s="85" t="str">
        <f>IF('Checklist Parameters'!$N$58&lt;&gt;"",((I481*'Checklist Parameters'!$N$58)*'Checklist Parameters'!$N$35)/1000,"N/A")</f>
        <v>N/A</v>
      </c>
      <c r="AA481" s="85">
        <f>IF('Checklist Parameters'!$N$101&lt;&gt;"",IFERROR(I481/'Checklist Parameters'!$N$101,0),"N/A")</f>
        <v>0</v>
      </c>
      <c r="AB481" s="85" t="str">
        <f>IF('Checklist Parameters'!$N$43&lt;&gt;"",(I481*'Checklist Parameters'!$N$43)/1000,"N/A")</f>
        <v>N/A</v>
      </c>
      <c r="AC481" s="85">
        <f>IF('Checklist Parameters'!$N$16="",$X481,IF(AND('Checklist Parameters'!$N$16&lt;$X481,'Checklist Parameters'!$N$16&gt;=3),'Checklist Parameters'!$N$16,IF(AND('Checklist Parameters'!$N$16&lt;$X481,'Checklist Parameters'!$N$16&lt;3),0,$X481)))</f>
        <v>0</v>
      </c>
      <c r="AD481" s="85" t="str">
        <f>IF(AND(I481&lt;'Checklist Parameters'!$N$22,$I481&lt;&gt;0),"Y","")</f>
        <v/>
      </c>
      <c r="AE481" s="85" t="str">
        <f>IF($AD481="Y",0,IF('Checklist Parameters'!$N$25="","&lt;no limit&gt;",ROUNDDOWN((($I481-'Checklist Parameters'!$N$24)/'Checklist Parameters'!$N$25)+1,0)))</f>
        <v>&lt;no limit&gt;</v>
      </c>
      <c r="AF481" s="174">
        <f t="shared" si="47"/>
        <v>0</v>
      </c>
      <c r="AG481" s="85">
        <f t="shared" si="42"/>
        <v>0</v>
      </c>
    </row>
    <row r="482" spans="1:33" ht="15">
      <c r="A482" s="393"/>
      <c r="B482" s="393"/>
      <c r="C482" s="393"/>
      <c r="D482" s="393"/>
      <c r="E482" s="393"/>
      <c r="F482" s="393"/>
      <c r="G482" s="393"/>
      <c r="H482" s="394"/>
      <c r="I482" s="394"/>
      <c r="J482" s="394"/>
      <c r="K482" s="394"/>
      <c r="L482" s="394"/>
      <c r="M482" s="394"/>
      <c r="N482" s="313">
        <f>IF(IF(I482&lt;'Checklist Parameters'!$N$22,0,($I482-$L482))&lt;0,0,IF(I482&lt;'Checklist Parameters'!$N$22,0,($I482-$L482)))</f>
        <v>0</v>
      </c>
      <c r="O482" s="394"/>
      <c r="P482" s="395"/>
      <c r="Q482" s="316">
        <f t="shared" si="43"/>
        <v>0</v>
      </c>
      <c r="R482" s="87">
        <f t="shared" si="44"/>
        <v>0</v>
      </c>
      <c r="S482" s="87">
        <f>IF('Checklist Parameters'!$N$60&lt;0.2,0.2,'Checklist Parameters'!$N$60)</f>
        <v>0.7</v>
      </c>
      <c r="T482" s="88">
        <f>IF($O482="",IF('Checklist District ID'!$C$43="Y",MAX($R482:$S482)*$I482,SUM($R482:$S482)*$I482),IF(O482&gt;0,Q482*S482))</f>
        <v>0</v>
      </c>
      <c r="U482" s="88">
        <f>IF(Q482&gt;0,((I482-T482)*'Formula Matrix'!$E$41),0)</f>
        <v>0</v>
      </c>
      <c r="V482" s="88">
        <f t="shared" si="45"/>
        <v>0</v>
      </c>
      <c r="W482" s="88">
        <f>IF(V482&gt;0,(V482*'Checklist Parameters'!$N$35),0)</f>
        <v>0</v>
      </c>
      <c r="X482" s="85">
        <f t="shared" si="46"/>
        <v>0</v>
      </c>
      <c r="Y482" s="85">
        <f>IF('Checklist Parameters'!$N$102&lt;&gt;"",(I482/43560)*'Checklist Parameters'!$N$102,"N/A")</f>
        <v>0</v>
      </c>
      <c r="Z482" s="85" t="str">
        <f>IF('Checklist Parameters'!$N$58&lt;&gt;"",((I482*'Checklist Parameters'!$N$58)*'Checklist Parameters'!$N$35)/1000,"N/A")</f>
        <v>N/A</v>
      </c>
      <c r="AA482" s="85">
        <f>IF('Checklist Parameters'!$N$101&lt;&gt;"",IFERROR(I482/'Checklist Parameters'!$N$101,0),"N/A")</f>
        <v>0</v>
      </c>
      <c r="AB482" s="85" t="str">
        <f>IF('Checklist Parameters'!$N$43&lt;&gt;"",(I482*'Checklist Parameters'!$N$43)/1000,"N/A")</f>
        <v>N/A</v>
      </c>
      <c r="AC482" s="85">
        <f>IF('Checklist Parameters'!$N$16="",$X482,IF(AND('Checklist Parameters'!$N$16&lt;$X482,'Checklist Parameters'!$N$16&gt;=3),'Checklist Parameters'!$N$16,IF(AND('Checklist Parameters'!$N$16&lt;$X482,'Checklist Parameters'!$N$16&lt;3),0,$X482)))</f>
        <v>0</v>
      </c>
      <c r="AD482" s="85" t="str">
        <f>IF(AND(I482&lt;'Checklist Parameters'!$N$22,$I482&lt;&gt;0),"Y","")</f>
        <v/>
      </c>
      <c r="AE482" s="85" t="str">
        <f>IF($AD482="Y",0,IF('Checklist Parameters'!$N$25="","&lt;no limit&gt;",ROUNDDOWN((($I482-'Checklist Parameters'!$N$24)/'Checklist Parameters'!$N$25)+1,0)))</f>
        <v>&lt;no limit&gt;</v>
      </c>
      <c r="AF482" s="174">
        <f t="shared" si="47"/>
        <v>0</v>
      </c>
      <c r="AG482" s="85">
        <f t="shared" si="42"/>
        <v>0</v>
      </c>
    </row>
    <row r="483" spans="1:33" ht="15">
      <c r="A483" s="393"/>
      <c r="B483" s="393"/>
      <c r="C483" s="393"/>
      <c r="D483" s="393"/>
      <c r="E483" s="393"/>
      <c r="F483" s="393"/>
      <c r="G483" s="393"/>
      <c r="H483" s="394"/>
      <c r="I483" s="394"/>
      <c r="J483" s="394"/>
      <c r="K483" s="394"/>
      <c r="L483" s="394"/>
      <c r="M483" s="394"/>
      <c r="N483" s="313">
        <f>IF(IF(I483&lt;'Checklist Parameters'!$N$22,0,($I483-$L483))&lt;0,0,IF(I483&lt;'Checklist Parameters'!$N$22,0,($I483-$L483)))</f>
        <v>0</v>
      </c>
      <c r="O483" s="394"/>
      <c r="P483" s="395"/>
      <c r="Q483" s="316">
        <f t="shared" si="43"/>
        <v>0</v>
      </c>
      <c r="R483" s="87">
        <f t="shared" si="44"/>
        <v>0</v>
      </c>
      <c r="S483" s="87">
        <f>IF('Checklist Parameters'!$N$60&lt;0.2,0.2,'Checklist Parameters'!$N$60)</f>
        <v>0.7</v>
      </c>
      <c r="T483" s="88">
        <f>IF($O483="",IF('Checklist District ID'!$C$43="Y",MAX($R483:$S483)*$I483,SUM($R483:$S483)*$I483),IF(O483&gt;0,Q483*S483))</f>
        <v>0</v>
      </c>
      <c r="U483" s="88">
        <f>IF(Q483&gt;0,((I483-T483)*'Formula Matrix'!$E$41),0)</f>
        <v>0</v>
      </c>
      <c r="V483" s="88">
        <f t="shared" si="45"/>
        <v>0</v>
      </c>
      <c r="W483" s="88">
        <f>IF(V483&gt;0,(V483*'Checklist Parameters'!$N$35),0)</f>
        <v>0</v>
      </c>
      <c r="X483" s="85">
        <f t="shared" si="46"/>
        <v>0</v>
      </c>
      <c r="Y483" s="85">
        <f>IF('Checklist Parameters'!$N$102&lt;&gt;"",(I483/43560)*'Checklist Parameters'!$N$102,"N/A")</f>
        <v>0</v>
      </c>
      <c r="Z483" s="85" t="str">
        <f>IF('Checklist Parameters'!$N$58&lt;&gt;"",((I483*'Checklist Parameters'!$N$58)*'Checklist Parameters'!$N$35)/1000,"N/A")</f>
        <v>N/A</v>
      </c>
      <c r="AA483" s="85">
        <f>IF('Checklist Parameters'!$N$101&lt;&gt;"",IFERROR(I483/'Checklist Parameters'!$N$101,0),"N/A")</f>
        <v>0</v>
      </c>
      <c r="AB483" s="85" t="str">
        <f>IF('Checklist Parameters'!$N$43&lt;&gt;"",(I483*'Checklist Parameters'!$N$43)/1000,"N/A")</f>
        <v>N/A</v>
      </c>
      <c r="AC483" s="85">
        <f>IF('Checklist Parameters'!$N$16="",$X483,IF(AND('Checklist Parameters'!$N$16&lt;$X483,'Checklist Parameters'!$N$16&gt;=3),'Checklist Parameters'!$N$16,IF(AND('Checklist Parameters'!$N$16&lt;$X483,'Checklist Parameters'!$N$16&lt;3),0,$X483)))</f>
        <v>0</v>
      </c>
      <c r="AD483" s="85" t="str">
        <f>IF(AND(I483&lt;'Checklist Parameters'!$N$22,$I483&lt;&gt;0),"Y","")</f>
        <v/>
      </c>
      <c r="AE483" s="85" t="str">
        <f>IF($AD483="Y",0,IF('Checklist Parameters'!$N$25="","&lt;no limit&gt;",ROUNDDOWN((($I483-'Checklist Parameters'!$N$24)/'Checklist Parameters'!$N$25)+1,0)))</f>
        <v>&lt;no limit&gt;</v>
      </c>
      <c r="AF483" s="174">
        <f t="shared" si="47"/>
        <v>0</v>
      </c>
      <c r="AG483" s="85">
        <f t="shared" si="42"/>
        <v>0</v>
      </c>
    </row>
    <row r="484" spans="1:33" ht="15">
      <c r="A484" s="393"/>
      <c r="B484" s="393"/>
      <c r="C484" s="393"/>
      <c r="D484" s="393"/>
      <c r="E484" s="393"/>
      <c r="F484" s="393"/>
      <c r="G484" s="393"/>
      <c r="H484" s="394"/>
      <c r="I484" s="394"/>
      <c r="J484" s="394"/>
      <c r="K484" s="394"/>
      <c r="L484" s="394"/>
      <c r="M484" s="394"/>
      <c r="N484" s="313">
        <f>IF(IF(I484&lt;'Checklist Parameters'!$N$22,0,($I484-$L484))&lt;0,0,IF(I484&lt;'Checklist Parameters'!$N$22,0,($I484-$L484)))</f>
        <v>0</v>
      </c>
      <c r="O484" s="394"/>
      <c r="P484" s="395"/>
      <c r="Q484" s="316">
        <f t="shared" si="43"/>
        <v>0</v>
      </c>
      <c r="R484" s="87">
        <f t="shared" si="44"/>
        <v>0</v>
      </c>
      <c r="S484" s="87">
        <f>IF('Checklist Parameters'!$N$60&lt;0.2,0.2,'Checklist Parameters'!$N$60)</f>
        <v>0.7</v>
      </c>
      <c r="T484" s="88">
        <f>IF($O484="",IF('Checklist District ID'!$C$43="Y",MAX($R484:$S484)*$I484,SUM($R484:$S484)*$I484),IF(O484&gt;0,Q484*S484))</f>
        <v>0</v>
      </c>
      <c r="U484" s="88">
        <f>IF(Q484&gt;0,((I484-T484)*'Formula Matrix'!$E$41),0)</f>
        <v>0</v>
      </c>
      <c r="V484" s="88">
        <f t="shared" si="45"/>
        <v>0</v>
      </c>
      <c r="W484" s="88">
        <f>IF(V484&gt;0,(V484*'Checklist Parameters'!$N$35),0)</f>
        <v>0</v>
      </c>
      <c r="X484" s="85">
        <f t="shared" si="46"/>
        <v>0</v>
      </c>
      <c r="Y484" s="85">
        <f>IF('Checklist Parameters'!$N$102&lt;&gt;"",(I484/43560)*'Checklist Parameters'!$N$102,"N/A")</f>
        <v>0</v>
      </c>
      <c r="Z484" s="85" t="str">
        <f>IF('Checklist Parameters'!$N$58&lt;&gt;"",((I484*'Checklist Parameters'!$N$58)*'Checklist Parameters'!$N$35)/1000,"N/A")</f>
        <v>N/A</v>
      </c>
      <c r="AA484" s="85">
        <f>IF('Checklist Parameters'!$N$101&lt;&gt;"",IFERROR(I484/'Checklist Parameters'!$N$101,0),"N/A")</f>
        <v>0</v>
      </c>
      <c r="AB484" s="85" t="str">
        <f>IF('Checklist Parameters'!$N$43&lt;&gt;"",(I484*'Checklist Parameters'!$N$43)/1000,"N/A")</f>
        <v>N/A</v>
      </c>
      <c r="AC484" s="85">
        <f>IF('Checklist Parameters'!$N$16="",$X484,IF(AND('Checklist Parameters'!$N$16&lt;$X484,'Checklist Parameters'!$N$16&gt;=3),'Checklist Parameters'!$N$16,IF(AND('Checklist Parameters'!$N$16&lt;$X484,'Checklist Parameters'!$N$16&lt;3),0,$X484)))</f>
        <v>0</v>
      </c>
      <c r="AD484" s="85" t="str">
        <f>IF(AND(I484&lt;'Checklist Parameters'!$N$22,$I484&lt;&gt;0),"Y","")</f>
        <v/>
      </c>
      <c r="AE484" s="85" t="str">
        <f>IF($AD484="Y",0,IF('Checklist Parameters'!$N$25="","&lt;no limit&gt;",ROUNDDOWN((($I484-'Checklist Parameters'!$N$24)/'Checklist Parameters'!$N$25)+1,0)))</f>
        <v>&lt;no limit&gt;</v>
      </c>
      <c r="AF484" s="174">
        <f t="shared" si="47"/>
        <v>0</v>
      </c>
      <c r="AG484" s="85">
        <f t="shared" si="42"/>
        <v>0</v>
      </c>
    </row>
    <row r="485" spans="1:33" ht="15">
      <c r="A485" s="393"/>
      <c r="B485" s="393"/>
      <c r="C485" s="393"/>
      <c r="D485" s="393"/>
      <c r="E485" s="393"/>
      <c r="F485" s="393"/>
      <c r="G485" s="393"/>
      <c r="H485" s="394"/>
      <c r="I485" s="394"/>
      <c r="J485" s="394"/>
      <c r="K485" s="394"/>
      <c r="L485" s="394"/>
      <c r="M485" s="394"/>
      <c r="N485" s="313">
        <f>IF(IF(I485&lt;'Checklist Parameters'!$N$22,0,($I485-$L485))&lt;0,0,IF(I485&lt;'Checklist Parameters'!$N$22,0,($I485-$L485)))</f>
        <v>0</v>
      </c>
      <c r="O485" s="394"/>
      <c r="P485" s="395"/>
      <c r="Q485" s="316">
        <f t="shared" si="43"/>
        <v>0</v>
      </c>
      <c r="R485" s="87">
        <f t="shared" si="44"/>
        <v>0</v>
      </c>
      <c r="S485" s="87">
        <f>IF('Checklist Parameters'!$N$60&lt;0.2,0.2,'Checklist Parameters'!$N$60)</f>
        <v>0.7</v>
      </c>
      <c r="T485" s="88">
        <f>IF($O485="",IF('Checklist District ID'!$C$43="Y",MAX($R485:$S485)*$I485,SUM($R485:$S485)*$I485),IF(O485&gt;0,Q485*S485))</f>
        <v>0</v>
      </c>
      <c r="U485" s="88">
        <f>IF(Q485&gt;0,((I485-T485)*'Formula Matrix'!$E$41),0)</f>
        <v>0</v>
      </c>
      <c r="V485" s="88">
        <f t="shared" si="45"/>
        <v>0</v>
      </c>
      <c r="W485" s="88">
        <f>IF(V485&gt;0,(V485*'Checklist Parameters'!$N$35),0)</f>
        <v>0</v>
      </c>
      <c r="X485" s="85">
        <f t="shared" si="46"/>
        <v>0</v>
      </c>
      <c r="Y485" s="85">
        <f>IF('Checklist Parameters'!$N$102&lt;&gt;"",(I485/43560)*'Checklist Parameters'!$N$102,"N/A")</f>
        <v>0</v>
      </c>
      <c r="Z485" s="85" t="str">
        <f>IF('Checklist Parameters'!$N$58&lt;&gt;"",((I485*'Checklist Parameters'!$N$58)*'Checklist Parameters'!$N$35)/1000,"N/A")</f>
        <v>N/A</v>
      </c>
      <c r="AA485" s="85">
        <f>IF('Checklist Parameters'!$N$101&lt;&gt;"",IFERROR(I485/'Checklist Parameters'!$N$101,0),"N/A")</f>
        <v>0</v>
      </c>
      <c r="AB485" s="85" t="str">
        <f>IF('Checklist Parameters'!$N$43&lt;&gt;"",(I485*'Checklist Parameters'!$N$43)/1000,"N/A")</f>
        <v>N/A</v>
      </c>
      <c r="AC485" s="85">
        <f>IF('Checklist Parameters'!$N$16="",$X485,IF(AND('Checklist Parameters'!$N$16&lt;$X485,'Checklist Parameters'!$N$16&gt;=3),'Checklist Parameters'!$N$16,IF(AND('Checklist Parameters'!$N$16&lt;$X485,'Checklist Parameters'!$N$16&lt;3),0,$X485)))</f>
        <v>0</v>
      </c>
      <c r="AD485" s="85" t="str">
        <f>IF(AND(I485&lt;'Checklist Parameters'!$N$22,$I485&lt;&gt;0),"Y","")</f>
        <v/>
      </c>
      <c r="AE485" s="85" t="str">
        <f>IF($AD485="Y",0,IF('Checklist Parameters'!$N$25="","&lt;no limit&gt;",ROUNDDOWN((($I485-'Checklist Parameters'!$N$24)/'Checklist Parameters'!$N$25)+1,0)))</f>
        <v>&lt;no limit&gt;</v>
      </c>
      <c r="AF485" s="174">
        <f t="shared" si="47"/>
        <v>0</v>
      </c>
      <c r="AG485" s="85">
        <f t="shared" si="42"/>
        <v>0</v>
      </c>
    </row>
    <row r="486" spans="1:33" ht="15">
      <c r="A486" s="393"/>
      <c r="B486" s="393"/>
      <c r="C486" s="393"/>
      <c r="D486" s="393"/>
      <c r="E486" s="393"/>
      <c r="F486" s="393"/>
      <c r="G486" s="393"/>
      <c r="H486" s="394"/>
      <c r="I486" s="394"/>
      <c r="J486" s="394"/>
      <c r="K486" s="394"/>
      <c r="L486" s="394"/>
      <c r="M486" s="394"/>
      <c r="N486" s="313">
        <f>IF(IF(I486&lt;'Checklist Parameters'!$N$22,0,($I486-$L486))&lt;0,0,IF(I486&lt;'Checklist Parameters'!$N$22,0,($I486-$L486)))</f>
        <v>0</v>
      </c>
      <c r="O486" s="394"/>
      <c r="P486" s="395"/>
      <c r="Q486" s="316">
        <f t="shared" si="43"/>
        <v>0</v>
      </c>
      <c r="R486" s="87">
        <f t="shared" si="44"/>
        <v>0</v>
      </c>
      <c r="S486" s="87">
        <f>IF('Checklist Parameters'!$N$60&lt;0.2,0.2,'Checklist Parameters'!$N$60)</f>
        <v>0.7</v>
      </c>
      <c r="T486" s="88">
        <f>IF($O486="",IF('Checklist District ID'!$C$43="Y",MAX($R486:$S486)*$I486,SUM($R486:$S486)*$I486),IF(O486&gt;0,Q486*S486))</f>
        <v>0</v>
      </c>
      <c r="U486" s="88">
        <f>IF(Q486&gt;0,((I486-T486)*'Formula Matrix'!$E$41),0)</f>
        <v>0</v>
      </c>
      <c r="V486" s="88">
        <f t="shared" si="45"/>
        <v>0</v>
      </c>
      <c r="W486" s="88">
        <f>IF(V486&gt;0,(V486*'Checklist Parameters'!$N$35),0)</f>
        <v>0</v>
      </c>
      <c r="X486" s="85">
        <f t="shared" si="46"/>
        <v>0</v>
      </c>
      <c r="Y486" s="85">
        <f>IF('Checklist Parameters'!$N$102&lt;&gt;"",(I486/43560)*'Checklist Parameters'!$N$102,"N/A")</f>
        <v>0</v>
      </c>
      <c r="Z486" s="85" t="str">
        <f>IF('Checklist Parameters'!$N$58&lt;&gt;"",((I486*'Checklist Parameters'!$N$58)*'Checklist Parameters'!$N$35)/1000,"N/A")</f>
        <v>N/A</v>
      </c>
      <c r="AA486" s="85">
        <f>IF('Checklist Parameters'!$N$101&lt;&gt;"",IFERROR(I486/'Checklist Parameters'!$N$101,0),"N/A")</f>
        <v>0</v>
      </c>
      <c r="AB486" s="85" t="str">
        <f>IF('Checklist Parameters'!$N$43&lt;&gt;"",(I486*'Checklist Parameters'!$N$43)/1000,"N/A")</f>
        <v>N/A</v>
      </c>
      <c r="AC486" s="85">
        <f>IF('Checklist Parameters'!$N$16="",$X486,IF(AND('Checklist Parameters'!$N$16&lt;$X486,'Checklist Parameters'!$N$16&gt;=3),'Checklist Parameters'!$N$16,IF(AND('Checklist Parameters'!$N$16&lt;$X486,'Checklist Parameters'!$N$16&lt;3),0,$X486)))</f>
        <v>0</v>
      </c>
      <c r="AD486" s="85" t="str">
        <f>IF(AND(I486&lt;'Checklist Parameters'!$N$22,$I486&lt;&gt;0),"Y","")</f>
        <v/>
      </c>
      <c r="AE486" s="85" t="str">
        <f>IF($AD486="Y",0,IF('Checklist Parameters'!$N$25="","&lt;no limit&gt;",ROUNDDOWN((($I486-'Checklist Parameters'!$N$24)/'Checklist Parameters'!$N$25)+1,0)))</f>
        <v>&lt;no limit&gt;</v>
      </c>
      <c r="AF486" s="174">
        <f t="shared" si="47"/>
        <v>0</v>
      </c>
      <c r="AG486" s="85">
        <f t="shared" si="42"/>
        <v>0</v>
      </c>
    </row>
    <row r="487" spans="1:33" ht="15">
      <c r="A487" s="393"/>
      <c r="B487" s="393"/>
      <c r="C487" s="393"/>
      <c r="D487" s="393"/>
      <c r="E487" s="393"/>
      <c r="F487" s="393"/>
      <c r="G487" s="393"/>
      <c r="H487" s="394"/>
      <c r="I487" s="394"/>
      <c r="J487" s="394"/>
      <c r="K487" s="394"/>
      <c r="L487" s="394"/>
      <c r="M487" s="394"/>
      <c r="N487" s="313">
        <f>IF(IF(I487&lt;'Checklist Parameters'!$N$22,0,($I487-$L487))&lt;0,0,IF(I487&lt;'Checklist Parameters'!$N$22,0,($I487-$L487)))</f>
        <v>0</v>
      </c>
      <c r="O487" s="394"/>
      <c r="P487" s="395"/>
      <c r="Q487" s="316">
        <f t="shared" si="43"/>
        <v>0</v>
      </c>
      <c r="R487" s="87">
        <f t="shared" si="44"/>
        <v>0</v>
      </c>
      <c r="S487" s="87">
        <f>IF('Checklist Parameters'!$N$60&lt;0.2,0.2,'Checklist Parameters'!$N$60)</f>
        <v>0.7</v>
      </c>
      <c r="T487" s="88">
        <f>IF($O487="",IF('Checklist District ID'!$C$43="Y",MAX($R487:$S487)*$I487,SUM($R487:$S487)*$I487),IF(O487&gt;0,Q487*S487))</f>
        <v>0</v>
      </c>
      <c r="U487" s="88">
        <f>IF(Q487&gt;0,((I487-T487)*'Formula Matrix'!$E$41),0)</f>
        <v>0</v>
      </c>
      <c r="V487" s="88">
        <f t="shared" si="45"/>
        <v>0</v>
      </c>
      <c r="W487" s="88">
        <f>IF(V487&gt;0,(V487*'Checklist Parameters'!$N$35),0)</f>
        <v>0</v>
      </c>
      <c r="X487" s="85">
        <f t="shared" si="46"/>
        <v>0</v>
      </c>
      <c r="Y487" s="85">
        <f>IF('Checklist Parameters'!$N$102&lt;&gt;"",(I487/43560)*'Checklist Parameters'!$N$102,"N/A")</f>
        <v>0</v>
      </c>
      <c r="Z487" s="85" t="str">
        <f>IF('Checklist Parameters'!$N$58&lt;&gt;"",((I487*'Checklist Parameters'!$N$58)*'Checklist Parameters'!$N$35)/1000,"N/A")</f>
        <v>N/A</v>
      </c>
      <c r="AA487" s="85">
        <f>IF('Checklist Parameters'!$N$101&lt;&gt;"",IFERROR(I487/'Checklist Parameters'!$N$101,0),"N/A")</f>
        <v>0</v>
      </c>
      <c r="AB487" s="85" t="str">
        <f>IF('Checklist Parameters'!$N$43&lt;&gt;"",(I487*'Checklist Parameters'!$N$43)/1000,"N/A")</f>
        <v>N/A</v>
      </c>
      <c r="AC487" s="85">
        <f>IF('Checklist Parameters'!$N$16="",$X487,IF(AND('Checklist Parameters'!$N$16&lt;$X487,'Checklist Parameters'!$N$16&gt;=3),'Checklist Parameters'!$N$16,IF(AND('Checklist Parameters'!$N$16&lt;$X487,'Checklist Parameters'!$N$16&lt;3),0,$X487)))</f>
        <v>0</v>
      </c>
      <c r="AD487" s="85" t="str">
        <f>IF(AND(I487&lt;'Checklist Parameters'!$N$22,$I487&lt;&gt;0),"Y","")</f>
        <v/>
      </c>
      <c r="AE487" s="85" t="str">
        <f>IF($AD487="Y",0,IF('Checklist Parameters'!$N$25="","&lt;no limit&gt;",ROUNDDOWN((($I487-'Checklist Parameters'!$N$24)/'Checklist Parameters'!$N$25)+1,0)))</f>
        <v>&lt;no limit&gt;</v>
      </c>
      <c r="AF487" s="174">
        <f t="shared" si="47"/>
        <v>0</v>
      </c>
      <c r="AG487" s="85">
        <f t="shared" si="42"/>
        <v>0</v>
      </c>
    </row>
    <row r="488" spans="1:33" ht="15">
      <c r="A488" s="393"/>
      <c r="B488" s="393"/>
      <c r="C488" s="393"/>
      <c r="D488" s="393"/>
      <c r="E488" s="393"/>
      <c r="F488" s="393"/>
      <c r="G488" s="393"/>
      <c r="H488" s="394"/>
      <c r="I488" s="394"/>
      <c r="J488" s="394"/>
      <c r="K488" s="394"/>
      <c r="L488" s="394"/>
      <c r="M488" s="394"/>
      <c r="N488" s="313">
        <f>IF(IF(I488&lt;'Checklist Parameters'!$N$22,0,($I488-$L488))&lt;0,0,IF(I488&lt;'Checklist Parameters'!$N$22,0,($I488-$L488)))</f>
        <v>0</v>
      </c>
      <c r="O488" s="394"/>
      <c r="P488" s="395"/>
      <c r="Q488" s="316">
        <f t="shared" si="43"/>
        <v>0</v>
      </c>
      <c r="R488" s="87">
        <f t="shared" si="44"/>
        <v>0</v>
      </c>
      <c r="S488" s="87">
        <f>IF('Checklist Parameters'!$N$60&lt;0.2,0.2,'Checklist Parameters'!$N$60)</f>
        <v>0.7</v>
      </c>
      <c r="T488" s="88">
        <f>IF($O488="",IF('Checklist District ID'!$C$43="Y",MAX($R488:$S488)*$I488,SUM($R488:$S488)*$I488),IF(O488&gt;0,Q488*S488))</f>
        <v>0</v>
      </c>
      <c r="U488" s="88">
        <f>IF(Q488&gt;0,((I488-T488)*'Formula Matrix'!$E$41),0)</f>
        <v>0</v>
      </c>
      <c r="V488" s="88">
        <f t="shared" si="45"/>
        <v>0</v>
      </c>
      <c r="W488" s="88">
        <f>IF(V488&gt;0,(V488*'Checklist Parameters'!$N$35),0)</f>
        <v>0</v>
      </c>
      <c r="X488" s="85">
        <f t="shared" si="46"/>
        <v>0</v>
      </c>
      <c r="Y488" s="85">
        <f>IF('Checklist Parameters'!$N$102&lt;&gt;"",(I488/43560)*'Checklist Parameters'!$N$102,"N/A")</f>
        <v>0</v>
      </c>
      <c r="Z488" s="85" t="str">
        <f>IF('Checklist Parameters'!$N$58&lt;&gt;"",((I488*'Checklist Parameters'!$N$58)*'Checklist Parameters'!$N$35)/1000,"N/A")</f>
        <v>N/A</v>
      </c>
      <c r="AA488" s="85">
        <f>IF('Checklist Parameters'!$N$101&lt;&gt;"",IFERROR(I488/'Checklist Parameters'!$N$101,0),"N/A")</f>
        <v>0</v>
      </c>
      <c r="AB488" s="85" t="str">
        <f>IF('Checklist Parameters'!$N$43&lt;&gt;"",(I488*'Checklist Parameters'!$N$43)/1000,"N/A")</f>
        <v>N/A</v>
      </c>
      <c r="AC488" s="85">
        <f>IF('Checklist Parameters'!$N$16="",$X488,IF(AND('Checklist Parameters'!$N$16&lt;$X488,'Checklist Parameters'!$N$16&gt;=3),'Checklist Parameters'!$N$16,IF(AND('Checklist Parameters'!$N$16&lt;$X488,'Checklist Parameters'!$N$16&lt;3),0,$X488)))</f>
        <v>0</v>
      </c>
      <c r="AD488" s="85" t="str">
        <f>IF(AND(I488&lt;'Checklist Parameters'!$N$22,$I488&lt;&gt;0),"Y","")</f>
        <v/>
      </c>
      <c r="AE488" s="85" t="str">
        <f>IF($AD488="Y",0,IF('Checklist Parameters'!$N$25="","&lt;no limit&gt;",ROUNDDOWN((($I488-'Checklist Parameters'!$N$24)/'Checklist Parameters'!$N$25)+1,0)))</f>
        <v>&lt;no limit&gt;</v>
      </c>
      <c r="AF488" s="174">
        <f t="shared" si="47"/>
        <v>0</v>
      </c>
      <c r="AG488" s="85">
        <f t="shared" si="42"/>
        <v>0</v>
      </c>
    </row>
    <row r="489" spans="1:33" ht="15">
      <c r="A489" s="393"/>
      <c r="B489" s="393"/>
      <c r="C489" s="393"/>
      <c r="D489" s="393"/>
      <c r="E489" s="393"/>
      <c r="F489" s="393"/>
      <c r="G489" s="393"/>
      <c r="H489" s="394"/>
      <c r="I489" s="394"/>
      <c r="J489" s="394"/>
      <c r="K489" s="394"/>
      <c r="L489" s="394"/>
      <c r="M489" s="394"/>
      <c r="N489" s="313">
        <f>IF(IF(I489&lt;'Checklist Parameters'!$N$22,0,($I489-$L489))&lt;0,0,IF(I489&lt;'Checklist Parameters'!$N$22,0,($I489-$L489)))</f>
        <v>0</v>
      </c>
      <c r="O489" s="394"/>
      <c r="P489" s="395"/>
      <c r="Q489" s="316">
        <f t="shared" si="43"/>
        <v>0</v>
      </c>
      <c r="R489" s="87">
        <f t="shared" si="44"/>
        <v>0</v>
      </c>
      <c r="S489" s="87">
        <f>IF('Checklist Parameters'!$N$60&lt;0.2,0.2,'Checklist Parameters'!$N$60)</f>
        <v>0.7</v>
      </c>
      <c r="T489" s="88">
        <f>IF($O489="",IF('Checklist District ID'!$C$43="Y",MAX($R489:$S489)*$I489,SUM($R489:$S489)*$I489),IF(O489&gt;0,Q489*S489))</f>
        <v>0</v>
      </c>
      <c r="U489" s="88">
        <f>IF(Q489&gt;0,((I489-T489)*'Formula Matrix'!$E$41),0)</f>
        <v>0</v>
      </c>
      <c r="V489" s="88">
        <f t="shared" si="45"/>
        <v>0</v>
      </c>
      <c r="W489" s="88">
        <f>IF(V489&gt;0,(V489*'Checklist Parameters'!$N$35),0)</f>
        <v>0</v>
      </c>
      <c r="X489" s="85">
        <f t="shared" si="46"/>
        <v>0</v>
      </c>
      <c r="Y489" s="85">
        <f>IF('Checklist Parameters'!$N$102&lt;&gt;"",(I489/43560)*'Checklist Parameters'!$N$102,"N/A")</f>
        <v>0</v>
      </c>
      <c r="Z489" s="85" t="str">
        <f>IF('Checklist Parameters'!$N$58&lt;&gt;"",((I489*'Checklist Parameters'!$N$58)*'Checklist Parameters'!$N$35)/1000,"N/A")</f>
        <v>N/A</v>
      </c>
      <c r="AA489" s="85">
        <f>IF('Checklist Parameters'!$N$101&lt;&gt;"",IFERROR(I489/'Checklist Parameters'!$N$101,0),"N/A")</f>
        <v>0</v>
      </c>
      <c r="AB489" s="85" t="str">
        <f>IF('Checklist Parameters'!$N$43&lt;&gt;"",(I489*'Checklist Parameters'!$N$43)/1000,"N/A")</f>
        <v>N/A</v>
      </c>
      <c r="AC489" s="85">
        <f>IF('Checklist Parameters'!$N$16="",$X489,IF(AND('Checklist Parameters'!$N$16&lt;$X489,'Checklist Parameters'!$N$16&gt;=3),'Checklist Parameters'!$N$16,IF(AND('Checklist Parameters'!$N$16&lt;$X489,'Checklist Parameters'!$N$16&lt;3),0,$X489)))</f>
        <v>0</v>
      </c>
      <c r="AD489" s="85" t="str">
        <f>IF(AND(I489&lt;'Checklist Parameters'!$N$22,$I489&lt;&gt;0),"Y","")</f>
        <v/>
      </c>
      <c r="AE489" s="85" t="str">
        <f>IF($AD489="Y",0,IF('Checklist Parameters'!$N$25="","&lt;no limit&gt;",ROUNDDOWN((($I489-'Checklist Parameters'!$N$24)/'Checklist Parameters'!$N$25)+1,0)))</f>
        <v>&lt;no limit&gt;</v>
      </c>
      <c r="AF489" s="174">
        <f t="shared" si="47"/>
        <v>0</v>
      </c>
      <c r="AG489" s="85">
        <f t="shared" si="42"/>
        <v>0</v>
      </c>
    </row>
    <row r="490" spans="1:33" ht="15">
      <c r="A490" s="393"/>
      <c r="B490" s="393"/>
      <c r="C490" s="393"/>
      <c r="D490" s="393"/>
      <c r="E490" s="393"/>
      <c r="F490" s="393"/>
      <c r="G490" s="393"/>
      <c r="H490" s="394"/>
      <c r="I490" s="394"/>
      <c r="J490" s="394"/>
      <c r="K490" s="394"/>
      <c r="L490" s="394"/>
      <c r="M490" s="394"/>
      <c r="N490" s="313">
        <f>IF(IF(I490&lt;'Checklist Parameters'!$N$22,0,($I490-$L490))&lt;0,0,IF(I490&lt;'Checklist Parameters'!$N$22,0,($I490-$L490)))</f>
        <v>0</v>
      </c>
      <c r="O490" s="394"/>
      <c r="P490" s="395"/>
      <c r="Q490" s="316">
        <f t="shared" si="43"/>
        <v>0</v>
      </c>
      <c r="R490" s="87">
        <f t="shared" si="44"/>
        <v>0</v>
      </c>
      <c r="S490" s="87">
        <f>IF('Checklist Parameters'!$N$60&lt;0.2,0.2,'Checklist Parameters'!$N$60)</f>
        <v>0.7</v>
      </c>
      <c r="T490" s="88">
        <f>IF($O490="",IF('Checklist District ID'!$C$43="Y",MAX($R490:$S490)*$I490,SUM($R490:$S490)*$I490),IF(O490&gt;0,Q490*S490))</f>
        <v>0</v>
      </c>
      <c r="U490" s="88">
        <f>IF(Q490&gt;0,((I490-T490)*'Formula Matrix'!$E$41),0)</f>
        <v>0</v>
      </c>
      <c r="V490" s="88">
        <f t="shared" si="45"/>
        <v>0</v>
      </c>
      <c r="W490" s="88">
        <f>IF(V490&gt;0,(V490*'Checklist Parameters'!$N$35),0)</f>
        <v>0</v>
      </c>
      <c r="X490" s="85">
        <f t="shared" si="46"/>
        <v>0</v>
      </c>
      <c r="Y490" s="85">
        <f>IF('Checklist Parameters'!$N$102&lt;&gt;"",(I490/43560)*'Checklist Parameters'!$N$102,"N/A")</f>
        <v>0</v>
      </c>
      <c r="Z490" s="85" t="str">
        <f>IF('Checklist Parameters'!$N$58&lt;&gt;"",((I490*'Checklist Parameters'!$N$58)*'Checklist Parameters'!$N$35)/1000,"N/A")</f>
        <v>N/A</v>
      </c>
      <c r="AA490" s="85">
        <f>IF('Checklist Parameters'!$N$101&lt;&gt;"",IFERROR(I490/'Checklist Parameters'!$N$101,0),"N/A")</f>
        <v>0</v>
      </c>
      <c r="AB490" s="85" t="str">
        <f>IF('Checklist Parameters'!$N$43&lt;&gt;"",(I490*'Checklist Parameters'!$N$43)/1000,"N/A")</f>
        <v>N/A</v>
      </c>
      <c r="AC490" s="85">
        <f>IF('Checklist Parameters'!$N$16="",$X490,IF(AND('Checklist Parameters'!$N$16&lt;$X490,'Checklist Parameters'!$N$16&gt;=3),'Checklist Parameters'!$N$16,IF(AND('Checklist Parameters'!$N$16&lt;$X490,'Checklist Parameters'!$N$16&lt;3),0,$X490)))</f>
        <v>0</v>
      </c>
      <c r="AD490" s="85" t="str">
        <f>IF(AND(I490&lt;'Checklist Parameters'!$N$22,$I490&lt;&gt;0),"Y","")</f>
        <v/>
      </c>
      <c r="AE490" s="85" t="str">
        <f>IF($AD490="Y",0,IF('Checklist Parameters'!$N$25="","&lt;no limit&gt;",ROUNDDOWN((($I490-'Checklist Parameters'!$N$24)/'Checklist Parameters'!$N$25)+1,0)))</f>
        <v>&lt;no limit&gt;</v>
      </c>
      <c r="AF490" s="174">
        <f t="shared" si="47"/>
        <v>0</v>
      </c>
      <c r="AG490" s="85">
        <f t="shared" si="42"/>
        <v>0</v>
      </c>
    </row>
    <row r="491" spans="1:33" ht="15">
      <c r="A491" s="393"/>
      <c r="B491" s="393"/>
      <c r="C491" s="393"/>
      <c r="D491" s="393"/>
      <c r="E491" s="393"/>
      <c r="F491" s="393"/>
      <c r="G491" s="393"/>
      <c r="H491" s="394"/>
      <c r="I491" s="394"/>
      <c r="J491" s="394"/>
      <c r="K491" s="394"/>
      <c r="L491" s="394"/>
      <c r="M491" s="394"/>
      <c r="N491" s="313">
        <f>IF(IF(I491&lt;'Checklist Parameters'!$N$22,0,($I491-$L491))&lt;0,0,IF(I491&lt;'Checklist Parameters'!$N$22,0,($I491-$L491)))</f>
        <v>0</v>
      </c>
      <c r="O491" s="394"/>
      <c r="P491" s="395"/>
      <c r="Q491" s="316">
        <f t="shared" si="43"/>
        <v>0</v>
      </c>
      <c r="R491" s="87">
        <f t="shared" si="44"/>
        <v>0</v>
      </c>
      <c r="S491" s="87">
        <f>IF('Checklist Parameters'!$N$60&lt;0.2,0.2,'Checklist Parameters'!$N$60)</f>
        <v>0.7</v>
      </c>
      <c r="T491" s="88">
        <f>IF($O491="",IF('Checklist District ID'!$C$43="Y",MAX($R491:$S491)*$I491,SUM($R491:$S491)*$I491),IF(O491&gt;0,Q491*S491))</f>
        <v>0</v>
      </c>
      <c r="U491" s="88">
        <f>IF(Q491&gt;0,((I491-T491)*'Formula Matrix'!$E$41),0)</f>
        <v>0</v>
      </c>
      <c r="V491" s="88">
        <f t="shared" si="45"/>
        <v>0</v>
      </c>
      <c r="W491" s="88">
        <f>IF(V491&gt;0,(V491*'Checklist Parameters'!$N$35),0)</f>
        <v>0</v>
      </c>
      <c r="X491" s="85">
        <f t="shared" si="46"/>
        <v>0</v>
      </c>
      <c r="Y491" s="85">
        <f>IF('Checklist Parameters'!$N$102&lt;&gt;"",(I491/43560)*'Checklist Parameters'!$N$102,"N/A")</f>
        <v>0</v>
      </c>
      <c r="Z491" s="85" t="str">
        <f>IF('Checklist Parameters'!$N$58&lt;&gt;"",((I491*'Checklist Parameters'!$N$58)*'Checklist Parameters'!$N$35)/1000,"N/A")</f>
        <v>N/A</v>
      </c>
      <c r="AA491" s="85">
        <f>IF('Checklist Parameters'!$N$101&lt;&gt;"",IFERROR(I491/'Checklist Parameters'!$N$101,0),"N/A")</f>
        <v>0</v>
      </c>
      <c r="AB491" s="85" t="str">
        <f>IF('Checklist Parameters'!$N$43&lt;&gt;"",(I491*'Checklist Parameters'!$N$43)/1000,"N/A")</f>
        <v>N/A</v>
      </c>
      <c r="AC491" s="85">
        <f>IF('Checklist Parameters'!$N$16="",$X491,IF(AND('Checklist Parameters'!$N$16&lt;$X491,'Checklist Parameters'!$N$16&gt;=3),'Checklist Parameters'!$N$16,IF(AND('Checklist Parameters'!$N$16&lt;$X491,'Checklist Parameters'!$N$16&lt;3),0,$X491)))</f>
        <v>0</v>
      </c>
      <c r="AD491" s="85" t="str">
        <f>IF(AND(I491&lt;'Checklist Parameters'!$N$22,$I491&lt;&gt;0),"Y","")</f>
        <v/>
      </c>
      <c r="AE491" s="85" t="str">
        <f>IF($AD491="Y",0,IF('Checklist Parameters'!$N$25="","&lt;no limit&gt;",ROUNDDOWN((($I491-'Checklist Parameters'!$N$24)/'Checklist Parameters'!$N$25)+1,0)))</f>
        <v>&lt;no limit&gt;</v>
      </c>
      <c r="AF491" s="174">
        <f t="shared" si="47"/>
        <v>0</v>
      </c>
      <c r="AG491" s="85">
        <f t="shared" si="42"/>
        <v>0</v>
      </c>
    </row>
    <row r="492" spans="1:33" ht="15">
      <c r="A492" s="393"/>
      <c r="B492" s="393"/>
      <c r="C492" s="393"/>
      <c r="D492" s="393"/>
      <c r="E492" s="393"/>
      <c r="F492" s="393"/>
      <c r="G492" s="393"/>
      <c r="H492" s="394"/>
      <c r="I492" s="394"/>
      <c r="J492" s="394"/>
      <c r="K492" s="394"/>
      <c r="L492" s="394"/>
      <c r="M492" s="394"/>
      <c r="N492" s="313">
        <f>IF(IF(I492&lt;'Checklist Parameters'!$N$22,0,($I492-$L492))&lt;0,0,IF(I492&lt;'Checklist Parameters'!$N$22,0,($I492-$L492)))</f>
        <v>0</v>
      </c>
      <c r="O492" s="394"/>
      <c r="P492" s="395"/>
      <c r="Q492" s="316">
        <f t="shared" si="43"/>
        <v>0</v>
      </c>
      <c r="R492" s="87">
        <f t="shared" si="44"/>
        <v>0</v>
      </c>
      <c r="S492" s="87">
        <f>IF('Checklist Parameters'!$N$60&lt;0.2,0.2,'Checklist Parameters'!$N$60)</f>
        <v>0.7</v>
      </c>
      <c r="T492" s="88">
        <f>IF($O492="",IF('Checklist District ID'!$C$43="Y",MAX($R492:$S492)*$I492,SUM($R492:$S492)*$I492),IF(O492&gt;0,Q492*S492))</f>
        <v>0</v>
      </c>
      <c r="U492" s="88">
        <f>IF(Q492&gt;0,((I492-T492)*'Formula Matrix'!$E$41),0)</f>
        <v>0</v>
      </c>
      <c r="V492" s="88">
        <f t="shared" si="45"/>
        <v>0</v>
      </c>
      <c r="W492" s="88">
        <f>IF(V492&gt;0,(V492*'Checklist Parameters'!$N$35),0)</f>
        <v>0</v>
      </c>
      <c r="X492" s="85">
        <f t="shared" si="46"/>
        <v>0</v>
      </c>
      <c r="Y492" s="85">
        <f>IF('Checklist Parameters'!$N$102&lt;&gt;"",(I492/43560)*'Checklist Parameters'!$N$102,"N/A")</f>
        <v>0</v>
      </c>
      <c r="Z492" s="85" t="str">
        <f>IF('Checklist Parameters'!$N$58&lt;&gt;"",((I492*'Checklist Parameters'!$N$58)*'Checklist Parameters'!$N$35)/1000,"N/A")</f>
        <v>N/A</v>
      </c>
      <c r="AA492" s="85">
        <f>IF('Checklist Parameters'!$N$101&lt;&gt;"",IFERROR(I492/'Checklist Parameters'!$N$101,0),"N/A")</f>
        <v>0</v>
      </c>
      <c r="AB492" s="85" t="str">
        <f>IF('Checklist Parameters'!$N$43&lt;&gt;"",(I492*'Checklist Parameters'!$N$43)/1000,"N/A")</f>
        <v>N/A</v>
      </c>
      <c r="AC492" s="85">
        <f>IF('Checklist Parameters'!$N$16="",$X492,IF(AND('Checklist Parameters'!$N$16&lt;$X492,'Checklist Parameters'!$N$16&gt;=3),'Checklist Parameters'!$N$16,IF(AND('Checklist Parameters'!$N$16&lt;$X492,'Checklist Parameters'!$N$16&lt;3),0,$X492)))</f>
        <v>0</v>
      </c>
      <c r="AD492" s="85" t="str">
        <f>IF(AND(I492&lt;'Checklist Parameters'!$N$22,$I492&lt;&gt;0),"Y","")</f>
        <v/>
      </c>
      <c r="AE492" s="85" t="str">
        <f>IF($AD492="Y",0,IF('Checklist Parameters'!$N$25="","&lt;no limit&gt;",ROUNDDOWN((($I492-'Checklist Parameters'!$N$24)/'Checklist Parameters'!$N$25)+1,0)))</f>
        <v>&lt;no limit&gt;</v>
      </c>
      <c r="AF492" s="174">
        <f t="shared" si="47"/>
        <v>0</v>
      </c>
      <c r="AG492" s="85">
        <f t="shared" si="42"/>
        <v>0</v>
      </c>
    </row>
    <row r="493" spans="1:33" ht="15">
      <c r="A493" s="393"/>
      <c r="B493" s="393"/>
      <c r="C493" s="393"/>
      <c r="D493" s="393"/>
      <c r="E493" s="393"/>
      <c r="F493" s="393"/>
      <c r="G493" s="393"/>
      <c r="H493" s="394"/>
      <c r="I493" s="394"/>
      <c r="J493" s="394"/>
      <c r="K493" s="394"/>
      <c r="L493" s="394"/>
      <c r="M493" s="394"/>
      <c r="N493" s="313">
        <f>IF(IF(I493&lt;'Checklist Parameters'!$N$22,0,($I493-$L493))&lt;0,0,IF(I493&lt;'Checklist Parameters'!$N$22,0,($I493-$L493)))</f>
        <v>0</v>
      </c>
      <c r="O493" s="394"/>
      <c r="P493" s="395"/>
      <c r="Q493" s="316">
        <f t="shared" si="43"/>
        <v>0</v>
      </c>
      <c r="R493" s="87">
        <f t="shared" si="44"/>
        <v>0</v>
      </c>
      <c r="S493" s="87">
        <f>IF('Checklist Parameters'!$N$60&lt;0.2,0.2,'Checklist Parameters'!$N$60)</f>
        <v>0.7</v>
      </c>
      <c r="T493" s="88">
        <f>IF($O493="",IF('Checklist District ID'!$C$43="Y",MAX($R493:$S493)*$I493,SUM($R493:$S493)*$I493),IF(O493&gt;0,Q493*S493))</f>
        <v>0</v>
      </c>
      <c r="U493" s="88">
        <f>IF(Q493&gt;0,((I493-T493)*'Formula Matrix'!$E$41),0)</f>
        <v>0</v>
      </c>
      <c r="V493" s="88">
        <f t="shared" si="45"/>
        <v>0</v>
      </c>
      <c r="W493" s="88">
        <f>IF(V493&gt;0,(V493*'Checklist Parameters'!$N$35),0)</f>
        <v>0</v>
      </c>
      <c r="X493" s="85">
        <f t="shared" si="46"/>
        <v>0</v>
      </c>
      <c r="Y493" s="85">
        <f>IF('Checklist Parameters'!$N$102&lt;&gt;"",(I493/43560)*'Checklist Parameters'!$N$102,"N/A")</f>
        <v>0</v>
      </c>
      <c r="Z493" s="85" t="str">
        <f>IF('Checklist Parameters'!$N$58&lt;&gt;"",((I493*'Checklist Parameters'!$N$58)*'Checklist Parameters'!$N$35)/1000,"N/A")</f>
        <v>N/A</v>
      </c>
      <c r="AA493" s="85">
        <f>IF('Checklist Parameters'!$N$101&lt;&gt;"",IFERROR(I493/'Checklist Parameters'!$N$101,0),"N/A")</f>
        <v>0</v>
      </c>
      <c r="AB493" s="85" t="str">
        <f>IF('Checklist Parameters'!$N$43&lt;&gt;"",(I493*'Checklist Parameters'!$N$43)/1000,"N/A")</f>
        <v>N/A</v>
      </c>
      <c r="AC493" s="85">
        <f>IF('Checklist Parameters'!$N$16="",$X493,IF(AND('Checklist Parameters'!$N$16&lt;$X493,'Checklist Parameters'!$N$16&gt;=3),'Checklist Parameters'!$N$16,IF(AND('Checklist Parameters'!$N$16&lt;$X493,'Checklist Parameters'!$N$16&lt;3),0,$X493)))</f>
        <v>0</v>
      </c>
      <c r="AD493" s="85" t="str">
        <f>IF(AND(I493&lt;'Checklist Parameters'!$N$22,$I493&lt;&gt;0),"Y","")</f>
        <v/>
      </c>
      <c r="AE493" s="85" t="str">
        <f>IF($AD493="Y",0,IF('Checklist Parameters'!$N$25="","&lt;no limit&gt;",ROUNDDOWN((($I493-'Checklist Parameters'!$N$24)/'Checklist Parameters'!$N$25)+1,0)))</f>
        <v>&lt;no limit&gt;</v>
      </c>
      <c r="AF493" s="174">
        <f t="shared" si="47"/>
        <v>0</v>
      </c>
      <c r="AG493" s="85">
        <f t="shared" si="42"/>
        <v>0</v>
      </c>
    </row>
    <row r="494" spans="1:33" ht="15">
      <c r="A494" s="393"/>
      <c r="B494" s="393"/>
      <c r="C494" s="393"/>
      <c r="D494" s="393"/>
      <c r="E494" s="393"/>
      <c r="F494" s="393"/>
      <c r="G494" s="393"/>
      <c r="H494" s="394"/>
      <c r="I494" s="394"/>
      <c r="J494" s="394"/>
      <c r="K494" s="394"/>
      <c r="L494" s="394"/>
      <c r="M494" s="394"/>
      <c r="N494" s="313">
        <f>IF(IF(I494&lt;'Checklist Parameters'!$N$22,0,($I494-$L494))&lt;0,0,IF(I494&lt;'Checklist Parameters'!$N$22,0,($I494-$L494)))</f>
        <v>0</v>
      </c>
      <c r="O494" s="394"/>
      <c r="P494" s="395"/>
      <c r="Q494" s="316">
        <f t="shared" si="43"/>
        <v>0</v>
      </c>
      <c r="R494" s="87">
        <f t="shared" si="44"/>
        <v>0</v>
      </c>
      <c r="S494" s="87">
        <f>IF('Checklist Parameters'!$N$60&lt;0.2,0.2,'Checklist Parameters'!$N$60)</f>
        <v>0.7</v>
      </c>
      <c r="T494" s="88">
        <f>IF($O494="",IF('Checklist District ID'!$C$43="Y",MAX($R494:$S494)*$I494,SUM($R494:$S494)*$I494),IF(O494&gt;0,Q494*S494))</f>
        <v>0</v>
      </c>
      <c r="U494" s="88">
        <f>IF(Q494&gt;0,((I494-T494)*'Formula Matrix'!$E$41),0)</f>
        <v>0</v>
      </c>
      <c r="V494" s="88">
        <f t="shared" si="45"/>
        <v>0</v>
      </c>
      <c r="W494" s="88">
        <f>IF(V494&gt;0,(V494*'Checklist Parameters'!$N$35),0)</f>
        <v>0</v>
      </c>
      <c r="X494" s="85">
        <f t="shared" si="46"/>
        <v>0</v>
      </c>
      <c r="Y494" s="85">
        <f>IF('Checklist Parameters'!$N$102&lt;&gt;"",(I494/43560)*'Checklist Parameters'!$N$102,"N/A")</f>
        <v>0</v>
      </c>
      <c r="Z494" s="85" t="str">
        <f>IF('Checklist Parameters'!$N$58&lt;&gt;"",((I494*'Checklist Parameters'!$N$58)*'Checklist Parameters'!$N$35)/1000,"N/A")</f>
        <v>N/A</v>
      </c>
      <c r="AA494" s="85">
        <f>IF('Checklist Parameters'!$N$101&lt;&gt;"",IFERROR(I494/'Checklist Parameters'!$N$101,0),"N/A")</f>
        <v>0</v>
      </c>
      <c r="AB494" s="85" t="str">
        <f>IF('Checklist Parameters'!$N$43&lt;&gt;"",(I494*'Checklist Parameters'!$N$43)/1000,"N/A")</f>
        <v>N/A</v>
      </c>
      <c r="AC494" s="85">
        <f>IF('Checklist Parameters'!$N$16="",$X494,IF(AND('Checklist Parameters'!$N$16&lt;$X494,'Checklist Parameters'!$N$16&gt;=3),'Checklist Parameters'!$N$16,IF(AND('Checklist Parameters'!$N$16&lt;$X494,'Checklist Parameters'!$N$16&lt;3),0,$X494)))</f>
        <v>0</v>
      </c>
      <c r="AD494" s="85" t="str">
        <f>IF(AND(I494&lt;'Checklist Parameters'!$N$22,$I494&lt;&gt;0),"Y","")</f>
        <v/>
      </c>
      <c r="AE494" s="85" t="str">
        <f>IF($AD494="Y",0,IF('Checklist Parameters'!$N$25="","&lt;no limit&gt;",ROUNDDOWN((($I494-'Checklist Parameters'!$N$24)/'Checklist Parameters'!$N$25)+1,0)))</f>
        <v>&lt;no limit&gt;</v>
      </c>
      <c r="AF494" s="174">
        <f t="shared" si="47"/>
        <v>0</v>
      </c>
      <c r="AG494" s="85">
        <f t="shared" si="42"/>
        <v>0</v>
      </c>
    </row>
    <row r="495" spans="1:33" ht="15">
      <c r="A495" s="393"/>
      <c r="B495" s="393"/>
      <c r="C495" s="393"/>
      <c r="D495" s="393"/>
      <c r="E495" s="393"/>
      <c r="F495" s="393"/>
      <c r="G495" s="393"/>
      <c r="H495" s="394"/>
      <c r="I495" s="394"/>
      <c r="J495" s="394"/>
      <c r="K495" s="394"/>
      <c r="L495" s="394"/>
      <c r="M495" s="394"/>
      <c r="N495" s="313">
        <f>IF(IF(I495&lt;'Checklist Parameters'!$N$22,0,($I495-$L495))&lt;0,0,IF(I495&lt;'Checklist Parameters'!$N$22,0,($I495-$L495)))</f>
        <v>0</v>
      </c>
      <c r="O495" s="394"/>
      <c r="P495" s="395"/>
      <c r="Q495" s="316">
        <f t="shared" si="43"/>
        <v>0</v>
      </c>
      <c r="R495" s="87">
        <f t="shared" si="44"/>
        <v>0</v>
      </c>
      <c r="S495" s="87">
        <f>IF('Checklist Parameters'!$N$60&lt;0.2,0.2,'Checklist Parameters'!$N$60)</f>
        <v>0.7</v>
      </c>
      <c r="T495" s="88">
        <f>IF($O495="",IF('Checklist District ID'!$C$43="Y",MAX($R495:$S495)*$I495,SUM($R495:$S495)*$I495),IF(O495&gt;0,Q495*S495))</f>
        <v>0</v>
      </c>
      <c r="U495" s="88">
        <f>IF(Q495&gt;0,((I495-T495)*'Formula Matrix'!$E$41),0)</f>
        <v>0</v>
      </c>
      <c r="V495" s="88">
        <f t="shared" si="45"/>
        <v>0</v>
      </c>
      <c r="W495" s="88">
        <f>IF(V495&gt;0,(V495*'Checklist Parameters'!$N$35),0)</f>
        <v>0</v>
      </c>
      <c r="X495" s="85">
        <f t="shared" si="46"/>
        <v>0</v>
      </c>
      <c r="Y495" s="85">
        <f>IF('Checklist Parameters'!$N$102&lt;&gt;"",(I495/43560)*'Checklist Parameters'!$N$102,"N/A")</f>
        <v>0</v>
      </c>
      <c r="Z495" s="85" t="str">
        <f>IF('Checklist Parameters'!$N$58&lt;&gt;"",((I495*'Checklist Parameters'!$N$58)*'Checklist Parameters'!$N$35)/1000,"N/A")</f>
        <v>N/A</v>
      </c>
      <c r="AA495" s="85">
        <f>IF('Checklist Parameters'!$N$101&lt;&gt;"",IFERROR(I495/'Checklist Parameters'!$N$101,0),"N/A")</f>
        <v>0</v>
      </c>
      <c r="AB495" s="85" t="str">
        <f>IF('Checklist Parameters'!$N$43&lt;&gt;"",(I495*'Checklist Parameters'!$N$43)/1000,"N/A")</f>
        <v>N/A</v>
      </c>
      <c r="AC495" s="85">
        <f>IF('Checklist Parameters'!$N$16="",$X495,IF(AND('Checklist Parameters'!$N$16&lt;$X495,'Checklist Parameters'!$N$16&gt;=3),'Checklist Parameters'!$N$16,IF(AND('Checklist Parameters'!$N$16&lt;$X495,'Checklist Parameters'!$N$16&lt;3),0,$X495)))</f>
        <v>0</v>
      </c>
      <c r="AD495" s="85" t="str">
        <f>IF(AND(I495&lt;'Checklist Parameters'!$N$22,$I495&lt;&gt;0),"Y","")</f>
        <v/>
      </c>
      <c r="AE495" s="85" t="str">
        <f>IF($AD495="Y",0,IF('Checklist Parameters'!$N$25="","&lt;no limit&gt;",ROUNDDOWN((($I495-'Checklist Parameters'!$N$24)/'Checklist Parameters'!$N$25)+1,0)))</f>
        <v>&lt;no limit&gt;</v>
      </c>
      <c r="AF495" s="174">
        <f t="shared" si="47"/>
        <v>0</v>
      </c>
      <c r="AG495" s="85">
        <f t="shared" si="42"/>
        <v>0</v>
      </c>
    </row>
    <row r="496" spans="1:33" ht="15">
      <c r="A496" s="393"/>
      <c r="B496" s="393"/>
      <c r="C496" s="393"/>
      <c r="D496" s="393"/>
      <c r="E496" s="393"/>
      <c r="F496" s="393"/>
      <c r="G496" s="393"/>
      <c r="H496" s="394"/>
      <c r="I496" s="394"/>
      <c r="J496" s="394"/>
      <c r="K496" s="394"/>
      <c r="L496" s="394"/>
      <c r="M496" s="394"/>
      <c r="N496" s="313">
        <f>IF(IF(I496&lt;'Checklist Parameters'!$N$22,0,($I496-$L496))&lt;0,0,IF(I496&lt;'Checklist Parameters'!$N$22,0,($I496-$L496)))</f>
        <v>0</v>
      </c>
      <c r="O496" s="394"/>
      <c r="P496" s="395"/>
      <c r="Q496" s="316">
        <f t="shared" si="43"/>
        <v>0</v>
      </c>
      <c r="R496" s="87">
        <f t="shared" si="44"/>
        <v>0</v>
      </c>
      <c r="S496" s="87">
        <f>IF('Checklist Parameters'!$N$60&lt;0.2,0.2,'Checklist Parameters'!$N$60)</f>
        <v>0.7</v>
      </c>
      <c r="T496" s="88">
        <f>IF($O496="",IF('Checklist District ID'!$C$43="Y",MAX($R496:$S496)*$I496,SUM($R496:$S496)*$I496),IF(O496&gt;0,Q496*S496))</f>
        <v>0</v>
      </c>
      <c r="U496" s="88">
        <f>IF(Q496&gt;0,((I496-T496)*'Formula Matrix'!$E$41),0)</f>
        <v>0</v>
      </c>
      <c r="V496" s="88">
        <f t="shared" si="45"/>
        <v>0</v>
      </c>
      <c r="W496" s="88">
        <f>IF(V496&gt;0,(V496*'Checklist Parameters'!$N$35),0)</f>
        <v>0</v>
      </c>
      <c r="X496" s="85">
        <f t="shared" si="46"/>
        <v>0</v>
      </c>
      <c r="Y496" s="85">
        <f>IF('Checklist Parameters'!$N$102&lt;&gt;"",(I496/43560)*'Checklist Parameters'!$N$102,"N/A")</f>
        <v>0</v>
      </c>
      <c r="Z496" s="85" t="str">
        <f>IF('Checklist Parameters'!$N$58&lt;&gt;"",((I496*'Checklist Parameters'!$N$58)*'Checklist Parameters'!$N$35)/1000,"N/A")</f>
        <v>N/A</v>
      </c>
      <c r="AA496" s="85">
        <f>IF('Checklist Parameters'!$N$101&lt;&gt;"",IFERROR(I496/'Checklist Parameters'!$N$101,0),"N/A")</f>
        <v>0</v>
      </c>
      <c r="AB496" s="85" t="str">
        <f>IF('Checklist Parameters'!$N$43&lt;&gt;"",(I496*'Checklist Parameters'!$N$43)/1000,"N/A")</f>
        <v>N/A</v>
      </c>
      <c r="AC496" s="85">
        <f>IF('Checklist Parameters'!$N$16="",$X496,IF(AND('Checklist Parameters'!$N$16&lt;$X496,'Checklist Parameters'!$N$16&gt;=3),'Checklist Parameters'!$N$16,IF(AND('Checklist Parameters'!$N$16&lt;$X496,'Checklist Parameters'!$N$16&lt;3),0,$X496)))</f>
        <v>0</v>
      </c>
      <c r="AD496" s="85" t="str">
        <f>IF(AND(I496&lt;'Checklist Parameters'!$N$22,$I496&lt;&gt;0),"Y","")</f>
        <v/>
      </c>
      <c r="AE496" s="85" t="str">
        <f>IF($AD496="Y",0,IF('Checklist Parameters'!$N$25="","&lt;no limit&gt;",ROUNDDOWN((($I496-'Checklist Parameters'!$N$24)/'Checklist Parameters'!$N$25)+1,0)))</f>
        <v>&lt;no limit&gt;</v>
      </c>
      <c r="AF496" s="174">
        <f t="shared" si="47"/>
        <v>0</v>
      </c>
      <c r="AG496" s="85">
        <f t="shared" si="42"/>
        <v>0</v>
      </c>
    </row>
    <row r="497" spans="1:33" ht="15">
      <c r="A497" s="393"/>
      <c r="B497" s="393"/>
      <c r="C497" s="393"/>
      <c r="D497" s="393"/>
      <c r="E497" s="393"/>
      <c r="F497" s="393"/>
      <c r="G497" s="393"/>
      <c r="H497" s="394"/>
      <c r="I497" s="394"/>
      <c r="J497" s="394"/>
      <c r="K497" s="394"/>
      <c r="L497" s="394"/>
      <c r="M497" s="394"/>
      <c r="N497" s="313">
        <f>IF(IF(I497&lt;'Checklist Parameters'!$N$22,0,($I497-$L497))&lt;0,0,IF(I497&lt;'Checklist Parameters'!$N$22,0,($I497-$L497)))</f>
        <v>0</v>
      </c>
      <c r="O497" s="394"/>
      <c r="P497" s="395"/>
      <c r="Q497" s="316">
        <f t="shared" si="43"/>
        <v>0</v>
      </c>
      <c r="R497" s="87">
        <f t="shared" si="44"/>
        <v>0</v>
      </c>
      <c r="S497" s="87">
        <f>IF('Checklist Parameters'!$N$60&lt;0.2,0.2,'Checklist Parameters'!$N$60)</f>
        <v>0.7</v>
      </c>
      <c r="T497" s="88">
        <f>IF($O497="",IF('Checklist District ID'!$C$43="Y",MAX($R497:$S497)*$I497,SUM($R497:$S497)*$I497),IF(O497&gt;0,Q497*S497))</f>
        <v>0</v>
      </c>
      <c r="U497" s="88">
        <f>IF(Q497&gt;0,((I497-T497)*'Formula Matrix'!$E$41),0)</f>
        <v>0</v>
      </c>
      <c r="V497" s="88">
        <f t="shared" si="45"/>
        <v>0</v>
      </c>
      <c r="W497" s="88">
        <f>IF(V497&gt;0,(V497*'Checklist Parameters'!$N$35),0)</f>
        <v>0</v>
      </c>
      <c r="X497" s="85">
        <f t="shared" si="46"/>
        <v>0</v>
      </c>
      <c r="Y497" s="85">
        <f>IF('Checklist Parameters'!$N$102&lt;&gt;"",(I497/43560)*'Checklist Parameters'!$N$102,"N/A")</f>
        <v>0</v>
      </c>
      <c r="Z497" s="85" t="str">
        <f>IF('Checklist Parameters'!$N$58&lt;&gt;"",((I497*'Checklist Parameters'!$N$58)*'Checklist Parameters'!$N$35)/1000,"N/A")</f>
        <v>N/A</v>
      </c>
      <c r="AA497" s="85">
        <f>IF('Checklist Parameters'!$N$101&lt;&gt;"",IFERROR(I497/'Checklist Parameters'!$N$101,0),"N/A")</f>
        <v>0</v>
      </c>
      <c r="AB497" s="85" t="str">
        <f>IF('Checklist Parameters'!$N$43&lt;&gt;"",(I497*'Checklist Parameters'!$N$43)/1000,"N/A")</f>
        <v>N/A</v>
      </c>
      <c r="AC497" s="85">
        <f>IF('Checklist Parameters'!$N$16="",$X497,IF(AND('Checklist Parameters'!$N$16&lt;$X497,'Checklist Parameters'!$N$16&gt;=3),'Checklist Parameters'!$N$16,IF(AND('Checklist Parameters'!$N$16&lt;$X497,'Checklist Parameters'!$N$16&lt;3),0,$X497)))</f>
        <v>0</v>
      </c>
      <c r="AD497" s="85" t="str">
        <f>IF(AND(I497&lt;'Checklist Parameters'!$N$22,$I497&lt;&gt;0),"Y","")</f>
        <v/>
      </c>
      <c r="AE497" s="85" t="str">
        <f>IF($AD497="Y",0,IF('Checklist Parameters'!$N$25="","&lt;no limit&gt;",ROUNDDOWN((($I497-'Checklist Parameters'!$N$24)/'Checklist Parameters'!$N$25)+1,0)))</f>
        <v>&lt;no limit&gt;</v>
      </c>
      <c r="AF497" s="174">
        <f t="shared" si="47"/>
        <v>0</v>
      </c>
      <c r="AG497" s="85">
        <f t="shared" si="42"/>
        <v>0</v>
      </c>
    </row>
    <row r="498" spans="1:33" ht="15">
      <c r="A498" s="393"/>
      <c r="B498" s="393"/>
      <c r="C498" s="393"/>
      <c r="D498" s="393"/>
      <c r="E498" s="393"/>
      <c r="F498" s="393"/>
      <c r="G498" s="393"/>
      <c r="H498" s="394"/>
      <c r="I498" s="394"/>
      <c r="J498" s="394"/>
      <c r="K498" s="394"/>
      <c r="L498" s="394"/>
      <c r="M498" s="394"/>
      <c r="N498" s="313">
        <f>IF(IF(I498&lt;'Checklist Parameters'!$N$22,0,($I498-$L498))&lt;0,0,IF(I498&lt;'Checklist Parameters'!$N$22,0,($I498-$L498)))</f>
        <v>0</v>
      </c>
      <c r="O498" s="394"/>
      <c r="P498" s="395"/>
      <c r="Q498" s="316">
        <f t="shared" si="43"/>
        <v>0</v>
      </c>
      <c r="R498" s="87">
        <f t="shared" si="44"/>
        <v>0</v>
      </c>
      <c r="S498" s="87">
        <f>IF('Checklist Parameters'!$N$60&lt;0.2,0.2,'Checklist Parameters'!$N$60)</f>
        <v>0.7</v>
      </c>
      <c r="T498" s="88">
        <f>IF($O498="",IF('Checklist District ID'!$C$43="Y",MAX($R498:$S498)*$I498,SUM($R498:$S498)*$I498),IF(O498&gt;0,Q498*S498))</f>
        <v>0</v>
      </c>
      <c r="U498" s="88">
        <f>IF(Q498&gt;0,((I498-T498)*'Formula Matrix'!$E$41),0)</f>
        <v>0</v>
      </c>
      <c r="V498" s="88">
        <f t="shared" si="45"/>
        <v>0</v>
      </c>
      <c r="W498" s="88">
        <f>IF(V498&gt;0,(V498*'Checklist Parameters'!$N$35),0)</f>
        <v>0</v>
      </c>
      <c r="X498" s="85">
        <f t="shared" si="46"/>
        <v>0</v>
      </c>
      <c r="Y498" s="85">
        <f>IF('Checklist Parameters'!$N$102&lt;&gt;"",(I498/43560)*'Checklist Parameters'!$N$102,"N/A")</f>
        <v>0</v>
      </c>
      <c r="Z498" s="85" t="str">
        <f>IF('Checklist Parameters'!$N$58&lt;&gt;"",((I498*'Checklist Parameters'!$N$58)*'Checklist Parameters'!$N$35)/1000,"N/A")</f>
        <v>N/A</v>
      </c>
      <c r="AA498" s="85">
        <f>IF('Checklist Parameters'!$N$101&lt;&gt;"",IFERROR(I498/'Checklist Parameters'!$N$101,0),"N/A")</f>
        <v>0</v>
      </c>
      <c r="AB498" s="85" t="str">
        <f>IF('Checklist Parameters'!$N$43&lt;&gt;"",(I498*'Checklist Parameters'!$N$43)/1000,"N/A")</f>
        <v>N/A</v>
      </c>
      <c r="AC498" s="85">
        <f>IF('Checklist Parameters'!$N$16="",$X498,IF(AND('Checklist Parameters'!$N$16&lt;$X498,'Checklist Parameters'!$N$16&gt;=3),'Checklist Parameters'!$N$16,IF(AND('Checklist Parameters'!$N$16&lt;$X498,'Checklist Parameters'!$N$16&lt;3),0,$X498)))</f>
        <v>0</v>
      </c>
      <c r="AD498" s="85" t="str">
        <f>IF(AND(I498&lt;'Checklist Parameters'!$N$22,$I498&lt;&gt;0),"Y","")</f>
        <v/>
      </c>
      <c r="AE498" s="85" t="str">
        <f>IF($AD498="Y",0,IF('Checklist Parameters'!$N$25="","&lt;no limit&gt;",ROUNDDOWN((($I498-'Checklist Parameters'!$N$24)/'Checklist Parameters'!$N$25)+1,0)))</f>
        <v>&lt;no limit&gt;</v>
      </c>
      <c r="AF498" s="174">
        <f t="shared" si="47"/>
        <v>0</v>
      </c>
      <c r="AG498" s="85">
        <f t="shared" si="42"/>
        <v>0</v>
      </c>
    </row>
    <row r="499" spans="1:33" ht="15">
      <c r="A499" s="393"/>
      <c r="B499" s="393"/>
      <c r="C499" s="393"/>
      <c r="D499" s="393"/>
      <c r="E499" s="393"/>
      <c r="F499" s="393"/>
      <c r="G499" s="393"/>
      <c r="H499" s="394"/>
      <c r="I499" s="394"/>
      <c r="J499" s="394"/>
      <c r="K499" s="394"/>
      <c r="L499" s="394"/>
      <c r="M499" s="394"/>
      <c r="N499" s="313">
        <f>IF(IF(I499&lt;'Checklist Parameters'!$N$22,0,($I499-$L499))&lt;0,0,IF(I499&lt;'Checklist Parameters'!$N$22,0,($I499-$L499)))</f>
        <v>0</v>
      </c>
      <c r="O499" s="394"/>
      <c r="P499" s="395"/>
      <c r="Q499" s="316">
        <f t="shared" si="43"/>
        <v>0</v>
      </c>
      <c r="R499" s="87">
        <f t="shared" si="44"/>
        <v>0</v>
      </c>
      <c r="S499" s="87">
        <f>IF('Checklist Parameters'!$N$60&lt;0.2,0.2,'Checklist Parameters'!$N$60)</f>
        <v>0.7</v>
      </c>
      <c r="T499" s="88">
        <f>IF($O499="",IF('Checklist District ID'!$C$43="Y",MAX($R499:$S499)*$I499,SUM($R499:$S499)*$I499),IF(O499&gt;0,Q499*S499))</f>
        <v>0</v>
      </c>
      <c r="U499" s="88">
        <f>IF(Q499&gt;0,((I499-T499)*'Formula Matrix'!$E$41),0)</f>
        <v>0</v>
      </c>
      <c r="V499" s="88">
        <f t="shared" si="45"/>
        <v>0</v>
      </c>
      <c r="W499" s="88">
        <f>IF(V499&gt;0,(V499*'Checklist Parameters'!$N$35),0)</f>
        <v>0</v>
      </c>
      <c r="X499" s="85">
        <f t="shared" si="46"/>
        <v>0</v>
      </c>
      <c r="Y499" s="85">
        <f>IF('Checklist Parameters'!$N$102&lt;&gt;"",(I499/43560)*'Checklist Parameters'!$N$102,"N/A")</f>
        <v>0</v>
      </c>
      <c r="Z499" s="85" t="str">
        <f>IF('Checklist Parameters'!$N$58&lt;&gt;"",((I499*'Checklist Parameters'!$N$58)*'Checklist Parameters'!$N$35)/1000,"N/A")</f>
        <v>N/A</v>
      </c>
      <c r="AA499" s="85">
        <f>IF('Checklist Parameters'!$N$101&lt;&gt;"",IFERROR(I499/'Checklist Parameters'!$N$101,0),"N/A")</f>
        <v>0</v>
      </c>
      <c r="AB499" s="85" t="str">
        <f>IF('Checklist Parameters'!$N$43&lt;&gt;"",(I499*'Checklist Parameters'!$N$43)/1000,"N/A")</f>
        <v>N/A</v>
      </c>
      <c r="AC499" s="85">
        <f>IF('Checklist Parameters'!$N$16="",$X499,IF(AND('Checklist Parameters'!$N$16&lt;$X499,'Checklist Parameters'!$N$16&gt;=3),'Checklist Parameters'!$N$16,IF(AND('Checklist Parameters'!$N$16&lt;$X499,'Checklist Parameters'!$N$16&lt;3),0,$X499)))</f>
        <v>0</v>
      </c>
      <c r="AD499" s="85" t="str">
        <f>IF(AND(I499&lt;'Checklist Parameters'!$N$22,$I499&lt;&gt;0),"Y","")</f>
        <v/>
      </c>
      <c r="AE499" s="85" t="str">
        <f>IF($AD499="Y",0,IF('Checklist Parameters'!$N$25="","&lt;no limit&gt;",ROUNDDOWN((($I499-'Checklist Parameters'!$N$24)/'Checklist Parameters'!$N$25)+1,0)))</f>
        <v>&lt;no limit&gt;</v>
      </c>
      <c r="AF499" s="174">
        <f t="shared" si="47"/>
        <v>0</v>
      </c>
      <c r="AG499" s="85">
        <f t="shared" si="42"/>
        <v>0</v>
      </c>
    </row>
    <row r="500" spans="1:33" ht="15">
      <c r="A500" s="393"/>
      <c r="B500" s="393"/>
      <c r="C500" s="393"/>
      <c r="D500" s="393"/>
      <c r="E500" s="393"/>
      <c r="F500" s="393"/>
      <c r="G500" s="393"/>
      <c r="H500" s="394"/>
      <c r="I500" s="394"/>
      <c r="J500" s="394"/>
      <c r="K500" s="394"/>
      <c r="L500" s="394"/>
      <c r="M500" s="394"/>
      <c r="N500" s="313">
        <f>IF(IF(I500&lt;'Checklist Parameters'!$N$22,0,($I500-$L500))&lt;0,0,IF(I500&lt;'Checklist Parameters'!$N$22,0,($I500-$L500)))</f>
        <v>0</v>
      </c>
      <c r="O500" s="394"/>
      <c r="P500" s="395"/>
      <c r="Q500" s="316">
        <f t="shared" si="43"/>
        <v>0</v>
      </c>
      <c r="R500" s="87">
        <f t="shared" si="44"/>
        <v>0</v>
      </c>
      <c r="S500" s="87">
        <f>IF('Checklist Parameters'!$N$60&lt;0.2,0.2,'Checklist Parameters'!$N$60)</f>
        <v>0.7</v>
      </c>
      <c r="T500" s="88">
        <f>IF($O500="",IF('Checklist District ID'!$C$43="Y",MAX($R500:$S500)*$I500,SUM($R500:$S500)*$I500),IF(O500&gt;0,Q500*S500))</f>
        <v>0</v>
      </c>
      <c r="U500" s="88">
        <f>IF(Q500&gt;0,((I500-T500)*'Formula Matrix'!$E$41),0)</f>
        <v>0</v>
      </c>
      <c r="V500" s="88">
        <f t="shared" si="45"/>
        <v>0</v>
      </c>
      <c r="W500" s="88">
        <f>IF(V500&gt;0,(V500*'Checklist Parameters'!$N$35),0)</f>
        <v>0</v>
      </c>
      <c r="X500" s="85">
        <f t="shared" si="46"/>
        <v>0</v>
      </c>
      <c r="Y500" s="85">
        <f>IF('Checklist Parameters'!$N$102&lt;&gt;"",(I500/43560)*'Checklist Parameters'!$N$102,"N/A")</f>
        <v>0</v>
      </c>
      <c r="Z500" s="85" t="str">
        <f>IF('Checklist Parameters'!$N$58&lt;&gt;"",((I500*'Checklist Parameters'!$N$58)*'Checklist Parameters'!$N$35)/1000,"N/A")</f>
        <v>N/A</v>
      </c>
      <c r="AA500" s="85">
        <f>IF('Checklist Parameters'!$N$101&lt;&gt;"",IFERROR(I500/'Checklist Parameters'!$N$101,0),"N/A")</f>
        <v>0</v>
      </c>
      <c r="AB500" s="85" t="str">
        <f>IF('Checklist Parameters'!$N$43&lt;&gt;"",(I500*'Checklist Parameters'!$N$43)/1000,"N/A")</f>
        <v>N/A</v>
      </c>
      <c r="AC500" s="85">
        <f>IF('Checklist Parameters'!$N$16="",$X500,IF(AND('Checklist Parameters'!$N$16&lt;$X500,'Checklist Parameters'!$N$16&gt;=3),'Checklist Parameters'!$N$16,IF(AND('Checklist Parameters'!$N$16&lt;$X500,'Checklist Parameters'!$N$16&lt;3),0,$X500)))</f>
        <v>0</v>
      </c>
      <c r="AD500" s="85" t="str">
        <f>IF(AND(I500&lt;'Checklist Parameters'!$N$22,$I500&lt;&gt;0),"Y","")</f>
        <v/>
      </c>
      <c r="AE500" s="85" t="str">
        <f>IF($AD500="Y",0,IF('Checklist Parameters'!$N$25="","&lt;no limit&gt;",ROUNDDOWN((($I500-'Checklist Parameters'!$N$24)/'Checklist Parameters'!$N$25)+1,0)))</f>
        <v>&lt;no limit&gt;</v>
      </c>
      <c r="AF500" s="174">
        <f t="shared" si="47"/>
        <v>0</v>
      </c>
      <c r="AG500" s="85">
        <f t="shared" si="42"/>
        <v>0</v>
      </c>
    </row>
    <row r="501" spans="1:33" ht="15">
      <c r="A501" s="393"/>
      <c r="B501" s="393"/>
      <c r="C501" s="393"/>
      <c r="D501" s="393"/>
      <c r="E501" s="393"/>
      <c r="F501" s="393"/>
      <c r="G501" s="393"/>
      <c r="H501" s="394"/>
      <c r="I501" s="394"/>
      <c r="J501" s="394"/>
      <c r="K501" s="394"/>
      <c r="L501" s="394"/>
      <c r="M501" s="394"/>
      <c r="N501" s="313">
        <f>IF(IF(I501&lt;'Checklist Parameters'!$N$22,0,($I501-$L501))&lt;0,0,IF(I501&lt;'Checklist Parameters'!$N$22,0,($I501-$L501)))</f>
        <v>0</v>
      </c>
      <c r="O501" s="394"/>
      <c r="P501" s="395"/>
      <c r="Q501" s="316">
        <f t="shared" si="43"/>
        <v>0</v>
      </c>
      <c r="R501" s="87">
        <f t="shared" si="44"/>
        <v>0</v>
      </c>
      <c r="S501" s="87">
        <f>IF('Checklist Parameters'!$N$60&lt;0.2,0.2,'Checklist Parameters'!$N$60)</f>
        <v>0.7</v>
      </c>
      <c r="T501" s="88">
        <f>IF($O501="",IF('Checklist District ID'!$C$43="Y",MAX($R501:$S501)*$I501,SUM($R501:$S501)*$I501),IF(O501&gt;0,Q501*S501))</f>
        <v>0</v>
      </c>
      <c r="U501" s="88">
        <f>IF(Q501&gt;0,((I501-T501)*'Formula Matrix'!$E$41),0)</f>
        <v>0</v>
      </c>
      <c r="V501" s="88">
        <f t="shared" si="45"/>
        <v>0</v>
      </c>
      <c r="W501" s="88">
        <f>IF(V501&gt;0,(V501*'Checklist Parameters'!$N$35),0)</f>
        <v>0</v>
      </c>
      <c r="X501" s="85">
        <f t="shared" si="46"/>
        <v>0</v>
      </c>
      <c r="Y501" s="85">
        <f>IF('Checklist Parameters'!$N$102&lt;&gt;"",(I501/43560)*'Checklist Parameters'!$N$102,"N/A")</f>
        <v>0</v>
      </c>
      <c r="Z501" s="85" t="str">
        <f>IF('Checklist Parameters'!$N$58&lt;&gt;"",((I501*'Checklist Parameters'!$N$58)*'Checklist Parameters'!$N$35)/1000,"N/A")</f>
        <v>N/A</v>
      </c>
      <c r="AA501" s="85">
        <f>IF('Checklist Parameters'!$N$101&lt;&gt;"",IFERROR(I501/'Checklist Parameters'!$N$101,0),"N/A")</f>
        <v>0</v>
      </c>
      <c r="AB501" s="85" t="str">
        <f>IF('Checklist Parameters'!$N$43&lt;&gt;"",(I501*'Checklist Parameters'!$N$43)/1000,"N/A")</f>
        <v>N/A</v>
      </c>
      <c r="AC501" s="85">
        <f>IF('Checklist Parameters'!$N$16="",$X501,IF(AND('Checklist Parameters'!$N$16&lt;$X501,'Checklist Parameters'!$N$16&gt;=3),'Checklist Parameters'!$N$16,IF(AND('Checklist Parameters'!$N$16&lt;$X501,'Checklist Parameters'!$N$16&lt;3),0,$X501)))</f>
        <v>0</v>
      </c>
      <c r="AD501" s="85" t="str">
        <f>IF(AND(I501&lt;'Checklist Parameters'!$N$22,$I501&lt;&gt;0),"Y","")</f>
        <v/>
      </c>
      <c r="AE501" s="85" t="str">
        <f>IF($AD501="Y",0,IF('Checklist Parameters'!$N$25="","&lt;no limit&gt;",ROUNDDOWN((($I501-'Checklist Parameters'!$N$24)/'Checklist Parameters'!$N$25)+1,0)))</f>
        <v>&lt;no limit&gt;</v>
      </c>
      <c r="AF501" s="174">
        <f t="shared" si="47"/>
        <v>0</v>
      </c>
      <c r="AG501" s="85">
        <f t="shared" si="42"/>
        <v>0</v>
      </c>
    </row>
    <row r="502" spans="1:33" ht="15">
      <c r="A502" s="393"/>
      <c r="B502" s="393"/>
      <c r="C502" s="393"/>
      <c r="D502" s="393"/>
      <c r="E502" s="393"/>
      <c r="F502" s="393"/>
      <c r="G502" s="393"/>
      <c r="H502" s="394"/>
      <c r="I502" s="394"/>
      <c r="J502" s="394"/>
      <c r="K502" s="394"/>
      <c r="L502" s="394"/>
      <c r="M502" s="394"/>
      <c r="N502" s="313">
        <f>IF(IF(I502&lt;'Checklist Parameters'!$N$22,0,($I502-$L502))&lt;0,0,IF(I502&lt;'Checklist Parameters'!$N$22,0,($I502-$L502)))</f>
        <v>0</v>
      </c>
      <c r="O502" s="394"/>
      <c r="P502" s="395"/>
      <c r="Q502" s="316">
        <f t="shared" si="43"/>
        <v>0</v>
      </c>
      <c r="R502" s="87">
        <f t="shared" si="44"/>
        <v>0</v>
      </c>
      <c r="S502" s="87">
        <f>IF('Checklist Parameters'!$N$60&lt;0.2,0.2,'Checklist Parameters'!$N$60)</f>
        <v>0.7</v>
      </c>
      <c r="T502" s="88">
        <f>IF($O502="",IF('Checklist District ID'!$C$43="Y",MAX($R502:$S502)*$I502,SUM($R502:$S502)*$I502),IF(O502&gt;0,Q502*S502))</f>
        <v>0</v>
      </c>
      <c r="U502" s="88">
        <f>IF(Q502&gt;0,((I502-T502)*'Formula Matrix'!$E$41),0)</f>
        <v>0</v>
      </c>
      <c r="V502" s="88">
        <f t="shared" si="45"/>
        <v>0</v>
      </c>
      <c r="W502" s="88">
        <f>IF(V502&gt;0,(V502*'Checklist Parameters'!$N$35),0)</f>
        <v>0</v>
      </c>
      <c r="X502" s="85">
        <f t="shared" si="46"/>
        <v>0</v>
      </c>
      <c r="Y502" s="85">
        <f>IF('Checklist Parameters'!$N$102&lt;&gt;"",(I502/43560)*'Checklist Parameters'!$N$102,"N/A")</f>
        <v>0</v>
      </c>
      <c r="Z502" s="85" t="str">
        <f>IF('Checklist Parameters'!$N$58&lt;&gt;"",((I502*'Checklist Parameters'!$N$58)*'Checklist Parameters'!$N$35)/1000,"N/A")</f>
        <v>N/A</v>
      </c>
      <c r="AA502" s="85">
        <f>IF('Checklist Parameters'!$N$101&lt;&gt;"",IFERROR(I502/'Checklist Parameters'!$N$101,0),"N/A")</f>
        <v>0</v>
      </c>
      <c r="AB502" s="85" t="str">
        <f>IF('Checklist Parameters'!$N$43&lt;&gt;"",(I502*'Checklist Parameters'!$N$43)/1000,"N/A")</f>
        <v>N/A</v>
      </c>
      <c r="AC502" s="85">
        <f>IF('Checklist Parameters'!$N$16="",$X502,IF(AND('Checklist Parameters'!$N$16&lt;$X502,'Checklist Parameters'!$N$16&gt;=3),'Checklist Parameters'!$N$16,IF(AND('Checklist Parameters'!$N$16&lt;$X502,'Checklist Parameters'!$N$16&lt;3),0,$X502)))</f>
        <v>0</v>
      </c>
      <c r="AD502" s="85" t="str">
        <f>IF(AND(I502&lt;'Checklist Parameters'!$N$22,$I502&lt;&gt;0),"Y","")</f>
        <v/>
      </c>
      <c r="AE502" s="85" t="str">
        <f>IF($AD502="Y",0,IF('Checklist Parameters'!$N$25="","&lt;no limit&gt;",ROUNDDOWN((($I502-'Checklist Parameters'!$N$24)/'Checklist Parameters'!$N$25)+1,0)))</f>
        <v>&lt;no limit&gt;</v>
      </c>
      <c r="AF502" s="174">
        <f t="shared" si="47"/>
        <v>0</v>
      </c>
      <c r="AG502" s="85">
        <f t="shared" si="42"/>
        <v>0</v>
      </c>
    </row>
    <row r="503" spans="1:33" ht="15">
      <c r="A503" s="393"/>
      <c r="B503" s="393"/>
      <c r="C503" s="393"/>
      <c r="D503" s="393"/>
      <c r="E503" s="393"/>
      <c r="F503" s="393"/>
      <c r="G503" s="393"/>
      <c r="H503" s="394"/>
      <c r="I503" s="394"/>
      <c r="J503" s="394"/>
      <c r="K503" s="394"/>
      <c r="L503" s="394"/>
      <c r="M503" s="394"/>
      <c r="N503" s="313">
        <f>IF(IF(I503&lt;'Checklist Parameters'!$N$22,0,($I503-$L503))&lt;0,0,IF(I503&lt;'Checklist Parameters'!$N$22,0,($I503-$L503)))</f>
        <v>0</v>
      </c>
      <c r="O503" s="394"/>
      <c r="P503" s="395"/>
      <c r="Q503" s="316">
        <f t="shared" si="43"/>
        <v>0</v>
      </c>
      <c r="R503" s="87">
        <f t="shared" si="44"/>
        <v>0</v>
      </c>
      <c r="S503" s="87">
        <f>IF('Checklist Parameters'!$N$60&lt;0.2,0.2,'Checklist Parameters'!$N$60)</f>
        <v>0.7</v>
      </c>
      <c r="T503" s="88">
        <f>IF($O503="",IF('Checklist District ID'!$C$43="Y",MAX($R503:$S503)*$I503,SUM($R503:$S503)*$I503),IF(O503&gt;0,Q503*S503))</f>
        <v>0</v>
      </c>
      <c r="U503" s="88">
        <f>IF(Q503&gt;0,((I503-T503)*'Formula Matrix'!$E$41),0)</f>
        <v>0</v>
      </c>
      <c r="V503" s="88">
        <f t="shared" si="45"/>
        <v>0</v>
      </c>
      <c r="W503" s="88">
        <f>IF(V503&gt;0,(V503*'Checklist Parameters'!$N$35),0)</f>
        <v>0</v>
      </c>
      <c r="X503" s="85">
        <f t="shared" si="46"/>
        <v>0</v>
      </c>
      <c r="Y503" s="85">
        <f>IF('Checklist Parameters'!$N$102&lt;&gt;"",(I503/43560)*'Checklist Parameters'!$N$102,"N/A")</f>
        <v>0</v>
      </c>
      <c r="Z503" s="85" t="str">
        <f>IF('Checklist Parameters'!$N$58&lt;&gt;"",((I503*'Checklist Parameters'!$N$58)*'Checklist Parameters'!$N$35)/1000,"N/A")</f>
        <v>N/A</v>
      </c>
      <c r="AA503" s="85">
        <f>IF('Checklist Parameters'!$N$101&lt;&gt;"",IFERROR(I503/'Checklist Parameters'!$N$101,0),"N/A")</f>
        <v>0</v>
      </c>
      <c r="AB503" s="85" t="str">
        <f>IF('Checklist Parameters'!$N$43&lt;&gt;"",(I503*'Checklist Parameters'!$N$43)/1000,"N/A")</f>
        <v>N/A</v>
      </c>
      <c r="AC503" s="85">
        <f>IF('Checklist Parameters'!$N$16="",$X503,IF(AND('Checklist Parameters'!$N$16&lt;$X503,'Checklist Parameters'!$N$16&gt;=3),'Checklist Parameters'!$N$16,IF(AND('Checklist Parameters'!$N$16&lt;$X503,'Checklist Parameters'!$N$16&lt;3),0,$X503)))</f>
        <v>0</v>
      </c>
      <c r="AD503" s="85" t="str">
        <f>IF(AND(I503&lt;'Checklist Parameters'!$N$22,$I503&lt;&gt;0),"Y","")</f>
        <v/>
      </c>
      <c r="AE503" s="85" t="str">
        <f>IF($AD503="Y",0,IF('Checklist Parameters'!$N$25="","&lt;no limit&gt;",ROUNDDOWN((($I503-'Checklist Parameters'!$N$24)/'Checklist Parameters'!$N$25)+1,0)))</f>
        <v>&lt;no limit&gt;</v>
      </c>
      <c r="AF503" s="174">
        <f t="shared" si="47"/>
        <v>0</v>
      </c>
      <c r="AG503" s="85">
        <f t="shared" si="42"/>
        <v>0</v>
      </c>
    </row>
    <row r="504" spans="1:33" ht="15">
      <c r="A504" s="393"/>
      <c r="B504" s="393"/>
      <c r="C504" s="393"/>
      <c r="D504" s="393"/>
      <c r="E504" s="393"/>
      <c r="F504" s="393"/>
      <c r="G504" s="393"/>
      <c r="H504" s="394"/>
      <c r="I504" s="394"/>
      <c r="J504" s="394"/>
      <c r="K504" s="394"/>
      <c r="L504" s="394"/>
      <c r="M504" s="394"/>
      <c r="N504" s="313">
        <f>IF(IF(I504&lt;'Checklist Parameters'!$N$22,0,($I504-$L504))&lt;0,0,IF(I504&lt;'Checklist Parameters'!$N$22,0,($I504-$L504)))</f>
        <v>0</v>
      </c>
      <c r="O504" s="394"/>
      <c r="P504" s="395"/>
      <c r="Q504" s="316">
        <f t="shared" si="43"/>
        <v>0</v>
      </c>
      <c r="R504" s="87">
        <f t="shared" si="44"/>
        <v>0</v>
      </c>
      <c r="S504" s="87">
        <f>IF('Checklist Parameters'!$N$60&lt;0.2,0.2,'Checklist Parameters'!$N$60)</f>
        <v>0.7</v>
      </c>
      <c r="T504" s="88">
        <f>IF($O504="",IF('Checklist District ID'!$C$43="Y",MAX($R504:$S504)*$I504,SUM($R504:$S504)*$I504),IF(O504&gt;0,Q504*S504))</f>
        <v>0</v>
      </c>
      <c r="U504" s="88">
        <f>IF(Q504&gt;0,((I504-T504)*'Formula Matrix'!$E$41),0)</f>
        <v>0</v>
      </c>
      <c r="V504" s="88">
        <f t="shared" si="45"/>
        <v>0</v>
      </c>
      <c r="W504" s="88">
        <f>IF(V504&gt;0,(V504*'Checklist Parameters'!$N$35),0)</f>
        <v>0</v>
      </c>
      <c r="X504" s="85">
        <f t="shared" si="46"/>
        <v>0</v>
      </c>
      <c r="Y504" s="85">
        <f>IF('Checklist Parameters'!$N$102&lt;&gt;"",(I504/43560)*'Checklist Parameters'!$N$102,"N/A")</f>
        <v>0</v>
      </c>
      <c r="Z504" s="85" t="str">
        <f>IF('Checklist Parameters'!$N$58&lt;&gt;"",((I504*'Checklist Parameters'!$N$58)*'Checklist Parameters'!$N$35)/1000,"N/A")</f>
        <v>N/A</v>
      </c>
      <c r="AA504" s="85">
        <f>IF('Checklist Parameters'!$N$101&lt;&gt;"",IFERROR(I504/'Checklist Parameters'!$N$101,0),"N/A")</f>
        <v>0</v>
      </c>
      <c r="AB504" s="85" t="str">
        <f>IF('Checklist Parameters'!$N$43&lt;&gt;"",(I504*'Checklist Parameters'!$N$43)/1000,"N/A")</f>
        <v>N/A</v>
      </c>
      <c r="AC504" s="85">
        <f>IF('Checklist Parameters'!$N$16="",$X504,IF(AND('Checklist Parameters'!$N$16&lt;$X504,'Checklist Parameters'!$N$16&gt;=3),'Checklist Parameters'!$N$16,IF(AND('Checklist Parameters'!$N$16&lt;$X504,'Checklist Parameters'!$N$16&lt;3),0,$X504)))</f>
        <v>0</v>
      </c>
      <c r="AD504" s="85" t="str">
        <f>IF(AND(I504&lt;'Checklist Parameters'!$N$22,$I504&lt;&gt;0),"Y","")</f>
        <v/>
      </c>
      <c r="AE504" s="85" t="str">
        <f>IF($AD504="Y",0,IF('Checklist Parameters'!$N$25="","&lt;no limit&gt;",ROUNDDOWN((($I504-'Checklist Parameters'!$N$24)/'Checklist Parameters'!$N$25)+1,0)))</f>
        <v>&lt;no limit&gt;</v>
      </c>
      <c r="AF504" s="174">
        <f t="shared" si="47"/>
        <v>0</v>
      </c>
      <c r="AG504" s="85">
        <f t="shared" si="42"/>
        <v>0</v>
      </c>
    </row>
    <row r="505" spans="1:33" ht="15">
      <c r="A505" s="393"/>
      <c r="B505" s="393"/>
      <c r="C505" s="393"/>
      <c r="D505" s="393"/>
      <c r="E505" s="393"/>
      <c r="F505" s="393"/>
      <c r="G505" s="393"/>
      <c r="H505" s="394"/>
      <c r="I505" s="394"/>
      <c r="J505" s="394"/>
      <c r="K505" s="394"/>
      <c r="L505" s="394"/>
      <c r="M505" s="394"/>
      <c r="N505" s="313">
        <f>IF(IF(I505&lt;'Checklist Parameters'!$N$22,0,($I505-$L505))&lt;0,0,IF(I505&lt;'Checklist Parameters'!$N$22,0,($I505-$L505)))</f>
        <v>0</v>
      </c>
      <c r="O505" s="394"/>
      <c r="P505" s="395"/>
      <c r="Q505" s="316">
        <f t="shared" si="43"/>
        <v>0</v>
      </c>
      <c r="R505" s="87">
        <f t="shared" si="44"/>
        <v>0</v>
      </c>
      <c r="S505" s="87">
        <f>IF('Checklist Parameters'!$N$60&lt;0.2,0.2,'Checklist Parameters'!$N$60)</f>
        <v>0.7</v>
      </c>
      <c r="T505" s="88">
        <f>IF($O505="",IF('Checklist District ID'!$C$43="Y",MAX($R505:$S505)*$I505,SUM($R505:$S505)*$I505),IF(O505&gt;0,Q505*S505))</f>
        <v>0</v>
      </c>
      <c r="U505" s="88">
        <f>IF(Q505&gt;0,((I505-T505)*'Formula Matrix'!$E$41),0)</f>
        <v>0</v>
      </c>
      <c r="V505" s="88">
        <f t="shared" si="45"/>
        <v>0</v>
      </c>
      <c r="W505" s="88">
        <f>IF(V505&gt;0,(V505*'Checklist Parameters'!$N$35),0)</f>
        <v>0</v>
      </c>
      <c r="X505" s="85">
        <f t="shared" si="46"/>
        <v>0</v>
      </c>
      <c r="Y505" s="85">
        <f>IF('Checklist Parameters'!$N$102&lt;&gt;"",(I505/43560)*'Checklist Parameters'!$N$102,"N/A")</f>
        <v>0</v>
      </c>
      <c r="Z505" s="85" t="str">
        <f>IF('Checklist Parameters'!$N$58&lt;&gt;"",((I505*'Checklist Parameters'!$N$58)*'Checklist Parameters'!$N$35)/1000,"N/A")</f>
        <v>N/A</v>
      </c>
      <c r="AA505" s="85">
        <f>IF('Checklist Parameters'!$N$101&lt;&gt;"",IFERROR(I505/'Checklist Parameters'!$N$101,0),"N/A")</f>
        <v>0</v>
      </c>
      <c r="AB505" s="85" t="str">
        <f>IF('Checklist Parameters'!$N$43&lt;&gt;"",(I505*'Checklist Parameters'!$N$43)/1000,"N/A")</f>
        <v>N/A</v>
      </c>
      <c r="AC505" s="85">
        <f>IF('Checklist Parameters'!$N$16="",$X505,IF(AND('Checklist Parameters'!$N$16&lt;$X505,'Checklist Parameters'!$N$16&gt;=3),'Checklist Parameters'!$N$16,IF(AND('Checklist Parameters'!$N$16&lt;$X505,'Checklist Parameters'!$N$16&lt;3),0,$X505)))</f>
        <v>0</v>
      </c>
      <c r="AD505" s="85" t="str">
        <f>IF(AND(I505&lt;'Checklist Parameters'!$N$22,$I505&lt;&gt;0),"Y","")</f>
        <v/>
      </c>
      <c r="AE505" s="85" t="str">
        <f>IF($AD505="Y",0,IF('Checklist Parameters'!$N$25="","&lt;no limit&gt;",ROUNDDOWN((($I505-'Checklist Parameters'!$N$24)/'Checklist Parameters'!$N$25)+1,0)))</f>
        <v>&lt;no limit&gt;</v>
      </c>
      <c r="AF505" s="174">
        <f t="shared" si="47"/>
        <v>0</v>
      </c>
      <c r="AG505" s="85">
        <f t="shared" si="42"/>
        <v>0</v>
      </c>
    </row>
    <row r="506" spans="1:33" ht="15">
      <c r="A506" s="393"/>
      <c r="B506" s="393"/>
      <c r="C506" s="393"/>
      <c r="D506" s="393"/>
      <c r="E506" s="393"/>
      <c r="F506" s="393"/>
      <c r="G506" s="393"/>
      <c r="H506" s="394"/>
      <c r="I506" s="394"/>
      <c r="J506" s="394"/>
      <c r="K506" s="394"/>
      <c r="L506" s="394"/>
      <c r="M506" s="394"/>
      <c r="N506" s="313">
        <f>IF(IF(I506&lt;'Checklist Parameters'!$N$22,0,($I506-$L506))&lt;0,0,IF(I506&lt;'Checklist Parameters'!$N$22,0,($I506-$L506)))</f>
        <v>0</v>
      </c>
      <c r="O506" s="394"/>
      <c r="P506" s="395"/>
      <c r="Q506" s="316">
        <f t="shared" si="43"/>
        <v>0</v>
      </c>
      <c r="R506" s="87">
        <f t="shared" si="44"/>
        <v>0</v>
      </c>
      <c r="S506" s="87">
        <f>IF('Checklist Parameters'!$N$60&lt;0.2,0.2,'Checklist Parameters'!$N$60)</f>
        <v>0.7</v>
      </c>
      <c r="T506" s="88">
        <f>IF($O506="",IF('Checklist District ID'!$C$43="Y",MAX($R506:$S506)*$I506,SUM($R506:$S506)*$I506),IF(O506&gt;0,Q506*S506))</f>
        <v>0</v>
      </c>
      <c r="U506" s="88">
        <f>IF(Q506&gt;0,((I506-T506)*'Formula Matrix'!$E$41),0)</f>
        <v>0</v>
      </c>
      <c r="V506" s="88">
        <f t="shared" si="45"/>
        <v>0</v>
      </c>
      <c r="W506" s="88">
        <f>IF(V506&gt;0,(V506*'Checklist Parameters'!$N$35),0)</f>
        <v>0</v>
      </c>
      <c r="X506" s="85">
        <f t="shared" si="46"/>
        <v>0</v>
      </c>
      <c r="Y506" s="85">
        <f>IF('Checklist Parameters'!$N$102&lt;&gt;"",(I506/43560)*'Checklist Parameters'!$N$102,"N/A")</f>
        <v>0</v>
      </c>
      <c r="Z506" s="85" t="str">
        <f>IF('Checklist Parameters'!$N$58&lt;&gt;"",((I506*'Checklist Parameters'!$N$58)*'Checklist Parameters'!$N$35)/1000,"N/A")</f>
        <v>N/A</v>
      </c>
      <c r="AA506" s="85">
        <f>IF('Checklist Parameters'!$N$101&lt;&gt;"",IFERROR(I506/'Checklist Parameters'!$N$101,0),"N/A")</f>
        <v>0</v>
      </c>
      <c r="AB506" s="85" t="str">
        <f>IF('Checklist Parameters'!$N$43&lt;&gt;"",(I506*'Checklist Parameters'!$N$43)/1000,"N/A")</f>
        <v>N/A</v>
      </c>
      <c r="AC506" s="85">
        <f>IF('Checklist Parameters'!$N$16="",$X506,IF(AND('Checklist Parameters'!$N$16&lt;$X506,'Checklist Parameters'!$N$16&gt;=3),'Checklist Parameters'!$N$16,IF(AND('Checklist Parameters'!$N$16&lt;$X506,'Checklist Parameters'!$N$16&lt;3),0,$X506)))</f>
        <v>0</v>
      </c>
      <c r="AD506" s="85" t="str">
        <f>IF(AND(I506&lt;'Checklist Parameters'!$N$22,$I506&lt;&gt;0),"Y","")</f>
        <v/>
      </c>
      <c r="AE506" s="85" t="str">
        <f>IF($AD506="Y",0,IF('Checklist Parameters'!$N$25="","&lt;no limit&gt;",ROUNDDOWN((($I506-'Checklist Parameters'!$N$24)/'Checklist Parameters'!$N$25)+1,0)))</f>
        <v>&lt;no limit&gt;</v>
      </c>
      <c r="AF506" s="174">
        <f t="shared" si="47"/>
        <v>0</v>
      </c>
      <c r="AG506" s="85">
        <f t="shared" si="42"/>
        <v>0</v>
      </c>
    </row>
    <row r="507" spans="1:33" ht="15">
      <c r="A507" s="393"/>
      <c r="B507" s="393"/>
      <c r="C507" s="393"/>
      <c r="D507" s="393"/>
      <c r="E507" s="393"/>
      <c r="F507" s="393"/>
      <c r="G507" s="393"/>
      <c r="H507" s="394"/>
      <c r="I507" s="394"/>
      <c r="J507" s="394"/>
      <c r="K507" s="394"/>
      <c r="L507" s="394"/>
      <c r="M507" s="394"/>
      <c r="N507" s="313">
        <f>IF(IF(I507&lt;'Checklist Parameters'!$N$22,0,($I507-$L507))&lt;0,0,IF(I507&lt;'Checklist Parameters'!$N$22,0,($I507-$L507)))</f>
        <v>0</v>
      </c>
      <c r="O507" s="394"/>
      <c r="P507" s="395"/>
      <c r="Q507" s="316">
        <f t="shared" si="43"/>
        <v>0</v>
      </c>
      <c r="R507" s="87">
        <f t="shared" si="44"/>
        <v>0</v>
      </c>
      <c r="S507" s="87">
        <f>IF('Checklist Parameters'!$N$60&lt;0.2,0.2,'Checklist Parameters'!$N$60)</f>
        <v>0.7</v>
      </c>
      <c r="T507" s="88">
        <f>IF($O507="",IF('Checklist District ID'!$C$43="Y",MAX($R507:$S507)*$I507,SUM($R507:$S507)*$I507),IF(O507&gt;0,Q507*S507))</f>
        <v>0</v>
      </c>
      <c r="U507" s="88">
        <f>IF(Q507&gt;0,((I507-T507)*'Formula Matrix'!$E$41),0)</f>
        <v>0</v>
      </c>
      <c r="V507" s="88">
        <f t="shared" si="45"/>
        <v>0</v>
      </c>
      <c r="W507" s="88">
        <f>IF(V507&gt;0,(V507*'Checklist Parameters'!$N$35),0)</f>
        <v>0</v>
      </c>
      <c r="X507" s="85">
        <f t="shared" si="46"/>
        <v>0</v>
      </c>
      <c r="Y507" s="85">
        <f>IF('Checklist Parameters'!$N$102&lt;&gt;"",(I507/43560)*'Checklist Parameters'!$N$102,"N/A")</f>
        <v>0</v>
      </c>
      <c r="Z507" s="85" t="str">
        <f>IF('Checklist Parameters'!$N$58&lt;&gt;"",((I507*'Checklist Parameters'!$N$58)*'Checklist Parameters'!$N$35)/1000,"N/A")</f>
        <v>N/A</v>
      </c>
      <c r="AA507" s="85">
        <f>IF('Checklist Parameters'!$N$101&lt;&gt;"",IFERROR(I507/'Checklist Parameters'!$N$101,0),"N/A")</f>
        <v>0</v>
      </c>
      <c r="AB507" s="85" t="str">
        <f>IF('Checklist Parameters'!$N$43&lt;&gt;"",(I507*'Checklist Parameters'!$N$43)/1000,"N/A")</f>
        <v>N/A</v>
      </c>
      <c r="AC507" s="85">
        <f>IF('Checklist Parameters'!$N$16="",$X507,IF(AND('Checklist Parameters'!$N$16&lt;$X507,'Checklist Parameters'!$N$16&gt;=3),'Checklist Parameters'!$N$16,IF(AND('Checklist Parameters'!$N$16&lt;$X507,'Checklist Parameters'!$N$16&lt;3),0,$X507)))</f>
        <v>0</v>
      </c>
      <c r="AD507" s="85" t="str">
        <f>IF(AND(I507&lt;'Checklist Parameters'!$N$22,$I507&lt;&gt;0),"Y","")</f>
        <v/>
      </c>
      <c r="AE507" s="85" t="str">
        <f>IF($AD507="Y",0,IF('Checklist Parameters'!$N$25="","&lt;no limit&gt;",ROUNDDOWN((($I507-'Checklist Parameters'!$N$24)/'Checklist Parameters'!$N$25)+1,0)))</f>
        <v>&lt;no limit&gt;</v>
      </c>
      <c r="AF507" s="174">
        <f t="shared" si="47"/>
        <v>0</v>
      </c>
      <c r="AG507" s="85">
        <f t="shared" si="42"/>
        <v>0</v>
      </c>
    </row>
    <row r="508" spans="1:33" ht="15">
      <c r="A508" s="393"/>
      <c r="B508" s="393"/>
      <c r="C508" s="393"/>
      <c r="D508" s="393"/>
      <c r="E508" s="393"/>
      <c r="F508" s="393"/>
      <c r="G508" s="393"/>
      <c r="H508" s="394"/>
      <c r="I508" s="394"/>
      <c r="J508" s="394"/>
      <c r="K508" s="394"/>
      <c r="L508" s="394"/>
      <c r="M508" s="394"/>
      <c r="N508" s="313">
        <f>IF(IF(I508&lt;'Checklist Parameters'!$N$22,0,($I508-$L508))&lt;0,0,IF(I508&lt;'Checklist Parameters'!$N$22,0,($I508-$L508)))</f>
        <v>0</v>
      </c>
      <c r="O508" s="394"/>
      <c r="P508" s="395"/>
      <c r="Q508" s="316">
        <f t="shared" si="43"/>
        <v>0</v>
      </c>
      <c r="R508" s="87">
        <f t="shared" si="44"/>
        <v>0</v>
      </c>
      <c r="S508" s="87">
        <f>IF('Checklist Parameters'!$N$60&lt;0.2,0.2,'Checklist Parameters'!$N$60)</f>
        <v>0.7</v>
      </c>
      <c r="T508" s="88">
        <f>IF($O508="",IF('Checklist District ID'!$C$43="Y",MAX($R508:$S508)*$I508,SUM($R508:$S508)*$I508),IF(O508&gt;0,Q508*S508))</f>
        <v>0</v>
      </c>
      <c r="U508" s="88">
        <f>IF(Q508&gt;0,((I508-T508)*'Formula Matrix'!$E$41),0)</f>
        <v>0</v>
      </c>
      <c r="V508" s="88">
        <f t="shared" si="45"/>
        <v>0</v>
      </c>
      <c r="W508" s="88">
        <f>IF(V508&gt;0,(V508*'Checklist Parameters'!$N$35),0)</f>
        <v>0</v>
      </c>
      <c r="X508" s="85">
        <f t="shared" si="46"/>
        <v>0</v>
      </c>
      <c r="Y508" s="85">
        <f>IF('Checklist Parameters'!$N$102&lt;&gt;"",(I508/43560)*'Checklist Parameters'!$N$102,"N/A")</f>
        <v>0</v>
      </c>
      <c r="Z508" s="85" t="str">
        <f>IF('Checklist Parameters'!$N$58&lt;&gt;"",((I508*'Checklist Parameters'!$N$58)*'Checklist Parameters'!$N$35)/1000,"N/A")</f>
        <v>N/A</v>
      </c>
      <c r="AA508" s="85">
        <f>IF('Checklist Parameters'!$N$101&lt;&gt;"",IFERROR(I508/'Checklist Parameters'!$N$101,0),"N/A")</f>
        <v>0</v>
      </c>
      <c r="AB508" s="85" t="str">
        <f>IF('Checklist Parameters'!$N$43&lt;&gt;"",(I508*'Checklist Parameters'!$N$43)/1000,"N/A")</f>
        <v>N/A</v>
      </c>
      <c r="AC508" s="85">
        <f>IF('Checklist Parameters'!$N$16="",$X508,IF(AND('Checklist Parameters'!$N$16&lt;$X508,'Checklist Parameters'!$N$16&gt;=3),'Checklist Parameters'!$N$16,IF(AND('Checklist Parameters'!$N$16&lt;$X508,'Checklist Parameters'!$N$16&lt;3),0,$X508)))</f>
        <v>0</v>
      </c>
      <c r="AD508" s="85" t="str">
        <f>IF(AND(I508&lt;'Checklist Parameters'!$N$22,$I508&lt;&gt;0),"Y","")</f>
        <v/>
      </c>
      <c r="AE508" s="85" t="str">
        <f>IF($AD508="Y",0,IF('Checklist Parameters'!$N$25="","&lt;no limit&gt;",ROUNDDOWN((($I508-'Checklist Parameters'!$N$24)/'Checklist Parameters'!$N$25)+1,0)))</f>
        <v>&lt;no limit&gt;</v>
      </c>
      <c r="AF508" s="174">
        <f t="shared" si="47"/>
        <v>0</v>
      </c>
      <c r="AG508" s="85">
        <f t="shared" si="42"/>
        <v>0</v>
      </c>
    </row>
    <row r="509" spans="1:33" ht="15">
      <c r="A509" s="393"/>
      <c r="B509" s="393"/>
      <c r="C509" s="393"/>
      <c r="D509" s="393"/>
      <c r="E509" s="393"/>
      <c r="F509" s="393"/>
      <c r="G509" s="393"/>
      <c r="H509" s="394"/>
      <c r="I509" s="394"/>
      <c r="J509" s="394"/>
      <c r="K509" s="394"/>
      <c r="L509" s="394"/>
      <c r="M509" s="394"/>
      <c r="N509" s="313">
        <f>IF(IF(I509&lt;'Checklist Parameters'!$N$22,0,($I509-$L509))&lt;0,0,IF(I509&lt;'Checklist Parameters'!$N$22,0,($I509-$L509)))</f>
        <v>0</v>
      </c>
      <c r="O509" s="394"/>
      <c r="P509" s="395"/>
      <c r="Q509" s="316">
        <f t="shared" si="43"/>
        <v>0</v>
      </c>
      <c r="R509" s="87">
        <f t="shared" si="44"/>
        <v>0</v>
      </c>
      <c r="S509" s="87">
        <f>IF('Checklist Parameters'!$N$60&lt;0.2,0.2,'Checklist Parameters'!$N$60)</f>
        <v>0.7</v>
      </c>
      <c r="T509" s="88">
        <f>IF($O509="",IF('Checklist District ID'!$C$43="Y",MAX($R509:$S509)*$I509,SUM($R509:$S509)*$I509),IF(O509&gt;0,Q509*S509))</f>
        <v>0</v>
      </c>
      <c r="U509" s="88">
        <f>IF(Q509&gt;0,((I509-T509)*'Formula Matrix'!$E$41),0)</f>
        <v>0</v>
      </c>
      <c r="V509" s="88">
        <f t="shared" si="45"/>
        <v>0</v>
      </c>
      <c r="W509" s="88">
        <f>IF(V509&gt;0,(V509*'Checklist Parameters'!$N$35),0)</f>
        <v>0</v>
      </c>
      <c r="X509" s="85">
        <f t="shared" si="46"/>
        <v>0</v>
      </c>
      <c r="Y509" s="85">
        <f>IF('Checklist Parameters'!$N$102&lt;&gt;"",(I509/43560)*'Checklist Parameters'!$N$102,"N/A")</f>
        <v>0</v>
      </c>
      <c r="Z509" s="85" t="str">
        <f>IF('Checklist Parameters'!$N$58&lt;&gt;"",((I509*'Checklist Parameters'!$N$58)*'Checklist Parameters'!$N$35)/1000,"N/A")</f>
        <v>N/A</v>
      </c>
      <c r="AA509" s="85">
        <f>IF('Checklist Parameters'!$N$101&lt;&gt;"",IFERROR(I509/'Checklist Parameters'!$N$101,0),"N/A")</f>
        <v>0</v>
      </c>
      <c r="AB509" s="85" t="str">
        <f>IF('Checklist Parameters'!$N$43&lt;&gt;"",(I509*'Checklist Parameters'!$N$43)/1000,"N/A")</f>
        <v>N/A</v>
      </c>
      <c r="AC509" s="85">
        <f>IF('Checklist Parameters'!$N$16="",$X509,IF(AND('Checklist Parameters'!$N$16&lt;$X509,'Checklist Parameters'!$N$16&gt;=3),'Checklist Parameters'!$N$16,IF(AND('Checklist Parameters'!$N$16&lt;$X509,'Checklist Parameters'!$N$16&lt;3),0,$X509)))</f>
        <v>0</v>
      </c>
      <c r="AD509" s="85" t="str">
        <f>IF(AND(I509&lt;'Checklist Parameters'!$N$22,$I509&lt;&gt;0),"Y","")</f>
        <v/>
      </c>
      <c r="AE509" s="85" t="str">
        <f>IF($AD509="Y",0,IF('Checklist Parameters'!$N$25="","&lt;no limit&gt;",ROUNDDOWN((($I509-'Checklist Parameters'!$N$24)/'Checklist Parameters'!$N$25)+1,0)))</f>
        <v>&lt;no limit&gt;</v>
      </c>
      <c r="AF509" s="174">
        <f t="shared" si="47"/>
        <v>0</v>
      </c>
      <c r="AG509" s="85">
        <f t="shared" si="42"/>
        <v>0</v>
      </c>
    </row>
    <row r="510" spans="1:33" ht="15">
      <c r="A510" s="393"/>
      <c r="B510" s="393"/>
      <c r="C510" s="393"/>
      <c r="D510" s="393"/>
      <c r="E510" s="393"/>
      <c r="F510" s="393"/>
      <c r="G510" s="393"/>
      <c r="H510" s="394"/>
      <c r="I510" s="394"/>
      <c r="J510" s="394"/>
      <c r="K510" s="394"/>
      <c r="L510" s="394"/>
      <c r="M510" s="394"/>
      <c r="N510" s="313">
        <f>IF(IF(I510&lt;'Checklist Parameters'!$N$22,0,($I510-$L510))&lt;0,0,IF(I510&lt;'Checklist Parameters'!$N$22,0,($I510-$L510)))</f>
        <v>0</v>
      </c>
      <c r="O510" s="394"/>
      <c r="P510" s="395"/>
      <c r="Q510" s="316">
        <f t="shared" si="43"/>
        <v>0</v>
      </c>
      <c r="R510" s="87">
        <f t="shared" si="44"/>
        <v>0</v>
      </c>
      <c r="S510" s="87">
        <f>IF('Checklist Parameters'!$N$60&lt;0.2,0.2,'Checklist Parameters'!$N$60)</f>
        <v>0.7</v>
      </c>
      <c r="T510" s="88">
        <f>IF($O510="",IF('Checklist District ID'!$C$43="Y",MAX($R510:$S510)*$I510,SUM($R510:$S510)*$I510),IF(O510&gt;0,Q510*S510))</f>
        <v>0</v>
      </c>
      <c r="U510" s="88">
        <f>IF(Q510&gt;0,((I510-T510)*'Formula Matrix'!$E$41),0)</f>
        <v>0</v>
      </c>
      <c r="V510" s="88">
        <f t="shared" si="45"/>
        <v>0</v>
      </c>
      <c r="W510" s="88">
        <f>IF(V510&gt;0,(V510*'Checklist Parameters'!$N$35),0)</f>
        <v>0</v>
      </c>
      <c r="X510" s="85">
        <f t="shared" si="46"/>
        <v>0</v>
      </c>
      <c r="Y510" s="85">
        <f>IF('Checklist Parameters'!$N$102&lt;&gt;"",(I510/43560)*'Checklist Parameters'!$N$102,"N/A")</f>
        <v>0</v>
      </c>
      <c r="Z510" s="85" t="str">
        <f>IF('Checklist Parameters'!$N$58&lt;&gt;"",((I510*'Checklist Parameters'!$N$58)*'Checklist Parameters'!$N$35)/1000,"N/A")</f>
        <v>N/A</v>
      </c>
      <c r="AA510" s="85">
        <f>IF('Checklist Parameters'!$N$101&lt;&gt;"",IFERROR(I510/'Checklist Parameters'!$N$101,0),"N/A")</f>
        <v>0</v>
      </c>
      <c r="AB510" s="85" t="str">
        <f>IF('Checklist Parameters'!$N$43&lt;&gt;"",(I510*'Checklist Parameters'!$N$43)/1000,"N/A")</f>
        <v>N/A</v>
      </c>
      <c r="AC510" s="85">
        <f>IF('Checklist Parameters'!$N$16="",$X510,IF(AND('Checklist Parameters'!$N$16&lt;$X510,'Checklist Parameters'!$N$16&gt;=3),'Checklist Parameters'!$N$16,IF(AND('Checklist Parameters'!$N$16&lt;$X510,'Checklist Parameters'!$N$16&lt;3),0,$X510)))</f>
        <v>0</v>
      </c>
      <c r="AD510" s="85" t="str">
        <f>IF(AND(I510&lt;'Checklist Parameters'!$N$22,$I510&lt;&gt;0),"Y","")</f>
        <v/>
      </c>
      <c r="AE510" s="85" t="str">
        <f>IF($AD510="Y",0,IF('Checklist Parameters'!$N$25="","&lt;no limit&gt;",ROUNDDOWN((($I510-'Checklist Parameters'!$N$24)/'Checklist Parameters'!$N$25)+1,0)))</f>
        <v>&lt;no limit&gt;</v>
      </c>
      <c r="AF510" s="174">
        <f t="shared" si="47"/>
        <v>0</v>
      </c>
      <c r="AG510" s="85">
        <f t="shared" si="42"/>
        <v>0</v>
      </c>
    </row>
    <row r="511" spans="1:33" ht="15">
      <c r="A511" s="393"/>
      <c r="B511" s="393"/>
      <c r="C511" s="393"/>
      <c r="D511" s="393"/>
      <c r="E511" s="393"/>
      <c r="F511" s="393"/>
      <c r="G511" s="393"/>
      <c r="H511" s="394"/>
      <c r="I511" s="394"/>
      <c r="J511" s="394"/>
      <c r="K511" s="394"/>
      <c r="L511" s="394"/>
      <c r="M511" s="394"/>
      <c r="N511" s="313">
        <f>IF(IF(I511&lt;'Checklist Parameters'!$N$22,0,($I511-$L511))&lt;0,0,IF(I511&lt;'Checklist Parameters'!$N$22,0,($I511-$L511)))</f>
        <v>0</v>
      </c>
      <c r="O511" s="394"/>
      <c r="P511" s="395"/>
      <c r="Q511" s="316">
        <f t="shared" si="43"/>
        <v>0</v>
      </c>
      <c r="R511" s="87">
        <f t="shared" si="44"/>
        <v>0</v>
      </c>
      <c r="S511" s="87">
        <f>IF('Checklist Parameters'!$N$60&lt;0.2,0.2,'Checklist Parameters'!$N$60)</f>
        <v>0.7</v>
      </c>
      <c r="T511" s="88">
        <f>IF($O511="",IF('Checklist District ID'!$C$43="Y",MAX($R511:$S511)*$I511,SUM($R511:$S511)*$I511),IF(O511&gt;0,Q511*S511))</f>
        <v>0</v>
      </c>
      <c r="U511" s="88">
        <f>IF(Q511&gt;0,((I511-T511)*'Formula Matrix'!$E$41),0)</f>
        <v>0</v>
      </c>
      <c r="V511" s="88">
        <f t="shared" si="45"/>
        <v>0</v>
      </c>
      <c r="W511" s="88">
        <f>IF(V511&gt;0,(V511*'Checklist Parameters'!$N$35),0)</f>
        <v>0</v>
      </c>
      <c r="X511" s="85">
        <f t="shared" si="46"/>
        <v>0</v>
      </c>
      <c r="Y511" s="85">
        <f>IF('Checklist Parameters'!$N$102&lt;&gt;"",(I511/43560)*'Checklist Parameters'!$N$102,"N/A")</f>
        <v>0</v>
      </c>
      <c r="Z511" s="85" t="str">
        <f>IF('Checklist Parameters'!$N$58&lt;&gt;"",((I511*'Checklist Parameters'!$N$58)*'Checklist Parameters'!$N$35)/1000,"N/A")</f>
        <v>N/A</v>
      </c>
      <c r="AA511" s="85">
        <f>IF('Checklist Parameters'!$N$101&lt;&gt;"",IFERROR(I511/'Checklist Parameters'!$N$101,0),"N/A")</f>
        <v>0</v>
      </c>
      <c r="AB511" s="85" t="str">
        <f>IF('Checklist Parameters'!$N$43&lt;&gt;"",(I511*'Checklist Parameters'!$N$43)/1000,"N/A")</f>
        <v>N/A</v>
      </c>
      <c r="AC511" s="85">
        <f>IF('Checklist Parameters'!$N$16="",$X511,IF(AND('Checklist Parameters'!$N$16&lt;$X511,'Checklist Parameters'!$N$16&gt;=3),'Checklist Parameters'!$N$16,IF(AND('Checklist Parameters'!$N$16&lt;$X511,'Checklist Parameters'!$N$16&lt;3),0,$X511)))</f>
        <v>0</v>
      </c>
      <c r="AD511" s="85" t="str">
        <f>IF(AND(I511&lt;'Checklist Parameters'!$N$22,$I511&lt;&gt;0),"Y","")</f>
        <v/>
      </c>
      <c r="AE511" s="85" t="str">
        <f>IF($AD511="Y",0,IF('Checklist Parameters'!$N$25="","&lt;no limit&gt;",ROUNDDOWN((($I511-'Checklist Parameters'!$N$24)/'Checklist Parameters'!$N$25)+1,0)))</f>
        <v>&lt;no limit&gt;</v>
      </c>
      <c r="AF511" s="174">
        <f t="shared" si="47"/>
        <v>0</v>
      </c>
      <c r="AG511" s="85">
        <f t="shared" si="42"/>
        <v>0</v>
      </c>
    </row>
    <row r="512" spans="1:33" ht="15">
      <c r="A512" s="393"/>
      <c r="B512" s="393"/>
      <c r="C512" s="393"/>
      <c r="D512" s="393"/>
      <c r="E512" s="393"/>
      <c r="F512" s="393"/>
      <c r="G512" s="393"/>
      <c r="H512" s="394"/>
      <c r="I512" s="394"/>
      <c r="J512" s="394"/>
      <c r="K512" s="394"/>
      <c r="L512" s="394"/>
      <c r="M512" s="394"/>
      <c r="N512" s="313">
        <f>IF(IF(I512&lt;'Checklist Parameters'!$N$22,0,($I512-$L512))&lt;0,0,IF(I512&lt;'Checklist Parameters'!$N$22,0,($I512-$L512)))</f>
        <v>0</v>
      </c>
      <c r="O512" s="394"/>
      <c r="P512" s="395"/>
      <c r="Q512" s="316">
        <f t="shared" si="43"/>
        <v>0</v>
      </c>
      <c r="R512" s="87">
        <f t="shared" si="44"/>
        <v>0</v>
      </c>
      <c r="S512" s="87">
        <f>IF('Checklist Parameters'!$N$60&lt;0.2,0.2,'Checklist Parameters'!$N$60)</f>
        <v>0.7</v>
      </c>
      <c r="T512" s="88">
        <f>IF($O512="",IF('Checklist District ID'!$C$43="Y",MAX($R512:$S512)*$I512,SUM($R512:$S512)*$I512),IF(O512&gt;0,Q512*S512))</f>
        <v>0</v>
      </c>
      <c r="U512" s="88">
        <f>IF(Q512&gt;0,((I512-T512)*'Formula Matrix'!$E$41),0)</f>
        <v>0</v>
      </c>
      <c r="V512" s="88">
        <f t="shared" si="45"/>
        <v>0</v>
      </c>
      <c r="W512" s="88">
        <f>IF(V512&gt;0,(V512*'Checklist Parameters'!$N$35),0)</f>
        <v>0</v>
      </c>
      <c r="X512" s="85">
        <f t="shared" si="46"/>
        <v>0</v>
      </c>
      <c r="Y512" s="85">
        <f>IF('Checklist Parameters'!$N$102&lt;&gt;"",(I512/43560)*'Checklist Parameters'!$N$102,"N/A")</f>
        <v>0</v>
      </c>
      <c r="Z512" s="85" t="str">
        <f>IF('Checklist Parameters'!$N$58&lt;&gt;"",((I512*'Checklist Parameters'!$N$58)*'Checklist Parameters'!$N$35)/1000,"N/A")</f>
        <v>N/A</v>
      </c>
      <c r="AA512" s="85">
        <f>IF('Checklist Parameters'!$N$101&lt;&gt;"",IFERROR(I512/'Checklist Parameters'!$N$101,0),"N/A")</f>
        <v>0</v>
      </c>
      <c r="AB512" s="85" t="str">
        <f>IF('Checklist Parameters'!$N$43&lt;&gt;"",(I512*'Checklist Parameters'!$N$43)/1000,"N/A")</f>
        <v>N/A</v>
      </c>
      <c r="AC512" s="85">
        <f>IF('Checklist Parameters'!$N$16="",$X512,IF(AND('Checklist Parameters'!$N$16&lt;$X512,'Checklist Parameters'!$N$16&gt;=3),'Checklist Parameters'!$N$16,IF(AND('Checklist Parameters'!$N$16&lt;$X512,'Checklist Parameters'!$N$16&lt;3),0,$X512)))</f>
        <v>0</v>
      </c>
      <c r="AD512" s="85" t="str">
        <f>IF(AND(I512&lt;'Checklist Parameters'!$N$22,$I512&lt;&gt;0),"Y","")</f>
        <v/>
      </c>
      <c r="AE512" s="85" t="str">
        <f>IF($AD512="Y",0,IF('Checklist Parameters'!$N$25="","&lt;no limit&gt;",ROUNDDOWN((($I512-'Checklist Parameters'!$N$24)/'Checklist Parameters'!$N$25)+1,0)))</f>
        <v>&lt;no limit&gt;</v>
      </c>
      <c r="AF512" s="174">
        <f t="shared" si="47"/>
        <v>0</v>
      </c>
      <c r="AG512" s="85">
        <f t="shared" si="42"/>
        <v>0</v>
      </c>
    </row>
    <row r="513" spans="1:33" ht="15">
      <c r="A513" s="393"/>
      <c r="B513" s="393"/>
      <c r="C513" s="393"/>
      <c r="D513" s="393"/>
      <c r="E513" s="393"/>
      <c r="F513" s="393"/>
      <c r="G513" s="393"/>
      <c r="H513" s="394"/>
      <c r="I513" s="394"/>
      <c r="J513" s="394"/>
      <c r="K513" s="394"/>
      <c r="L513" s="394"/>
      <c r="M513" s="394"/>
      <c r="N513" s="313">
        <f>IF(IF(I513&lt;'Checklist Parameters'!$N$22,0,($I513-$L513))&lt;0,0,IF(I513&lt;'Checklist Parameters'!$N$22,0,($I513-$L513)))</f>
        <v>0</v>
      </c>
      <c r="O513" s="394"/>
      <c r="P513" s="395"/>
      <c r="Q513" s="316">
        <f t="shared" si="43"/>
        <v>0</v>
      </c>
      <c r="R513" s="87">
        <f t="shared" si="44"/>
        <v>0</v>
      </c>
      <c r="S513" s="87">
        <f>IF('Checklist Parameters'!$N$60&lt;0.2,0.2,'Checklist Parameters'!$N$60)</f>
        <v>0.7</v>
      </c>
      <c r="T513" s="88">
        <f>IF($O513="",IF('Checklist District ID'!$C$43="Y",MAX($R513:$S513)*$I513,SUM($R513:$S513)*$I513),IF(O513&gt;0,Q513*S513))</f>
        <v>0</v>
      </c>
      <c r="U513" s="88">
        <f>IF(Q513&gt;0,((I513-T513)*'Formula Matrix'!$E$41),0)</f>
        <v>0</v>
      </c>
      <c r="V513" s="88">
        <f t="shared" si="45"/>
        <v>0</v>
      </c>
      <c r="W513" s="88">
        <f>IF(V513&gt;0,(V513*'Checklist Parameters'!$N$35),0)</f>
        <v>0</v>
      </c>
      <c r="X513" s="85">
        <f t="shared" si="46"/>
        <v>0</v>
      </c>
      <c r="Y513" s="85">
        <f>IF('Checklist Parameters'!$N$102&lt;&gt;"",(I513/43560)*'Checklist Parameters'!$N$102,"N/A")</f>
        <v>0</v>
      </c>
      <c r="Z513" s="85" t="str">
        <f>IF('Checklist Parameters'!$N$58&lt;&gt;"",((I513*'Checklist Parameters'!$N$58)*'Checklist Parameters'!$N$35)/1000,"N/A")</f>
        <v>N/A</v>
      </c>
      <c r="AA513" s="85">
        <f>IF('Checklist Parameters'!$N$101&lt;&gt;"",IFERROR(I513/'Checklist Parameters'!$N$101,0),"N/A")</f>
        <v>0</v>
      </c>
      <c r="AB513" s="85" t="str">
        <f>IF('Checklist Parameters'!$N$43&lt;&gt;"",(I513*'Checklist Parameters'!$N$43)/1000,"N/A")</f>
        <v>N/A</v>
      </c>
      <c r="AC513" s="85">
        <f>IF('Checklist Parameters'!$N$16="",$X513,IF(AND('Checklist Parameters'!$N$16&lt;$X513,'Checklist Parameters'!$N$16&gt;=3),'Checklist Parameters'!$N$16,IF(AND('Checklist Parameters'!$N$16&lt;$X513,'Checklist Parameters'!$N$16&lt;3),0,$X513)))</f>
        <v>0</v>
      </c>
      <c r="AD513" s="85" t="str">
        <f>IF(AND(I513&lt;'Checklist Parameters'!$N$22,$I513&lt;&gt;0),"Y","")</f>
        <v/>
      </c>
      <c r="AE513" s="85" t="str">
        <f>IF($AD513="Y",0,IF('Checklist Parameters'!$N$25="","&lt;no limit&gt;",ROUNDDOWN((($I513-'Checklist Parameters'!$N$24)/'Checklist Parameters'!$N$25)+1,0)))</f>
        <v>&lt;no limit&gt;</v>
      </c>
      <c r="AF513" s="174">
        <f t="shared" si="47"/>
        <v>0</v>
      </c>
      <c r="AG513" s="85">
        <f t="shared" si="42"/>
        <v>0</v>
      </c>
    </row>
    <row r="514" spans="1:33" ht="15">
      <c r="A514" s="393"/>
      <c r="B514" s="393"/>
      <c r="C514" s="393"/>
      <c r="D514" s="393"/>
      <c r="E514" s="393"/>
      <c r="F514" s="393"/>
      <c r="G514" s="393"/>
      <c r="H514" s="394"/>
      <c r="I514" s="394"/>
      <c r="J514" s="394"/>
      <c r="K514" s="394"/>
      <c r="L514" s="394"/>
      <c r="M514" s="394"/>
      <c r="N514" s="313">
        <f>IF(IF(I514&lt;'Checklist Parameters'!$N$22,0,($I514-$L514))&lt;0,0,IF(I514&lt;'Checklist Parameters'!$N$22,0,($I514-$L514)))</f>
        <v>0</v>
      </c>
      <c r="O514" s="394"/>
      <c r="P514" s="395"/>
      <c r="Q514" s="316">
        <f t="shared" si="43"/>
        <v>0</v>
      </c>
      <c r="R514" s="87">
        <f t="shared" si="44"/>
        <v>0</v>
      </c>
      <c r="S514" s="87">
        <f>IF('Checklist Parameters'!$N$60&lt;0.2,0.2,'Checklist Parameters'!$N$60)</f>
        <v>0.7</v>
      </c>
      <c r="T514" s="88">
        <f>IF($O514="",IF('Checklist District ID'!$C$43="Y",MAX($R514:$S514)*$I514,SUM($R514:$S514)*$I514),IF(O514&gt;0,Q514*S514))</f>
        <v>0</v>
      </c>
      <c r="U514" s="88">
        <f>IF(Q514&gt;0,((I514-T514)*'Formula Matrix'!$E$41),0)</f>
        <v>0</v>
      </c>
      <c r="V514" s="88">
        <f t="shared" si="45"/>
        <v>0</v>
      </c>
      <c r="W514" s="88">
        <f>IF(V514&gt;0,(V514*'Checklist Parameters'!$N$35),0)</f>
        <v>0</v>
      </c>
      <c r="X514" s="85">
        <f t="shared" si="46"/>
        <v>0</v>
      </c>
      <c r="Y514" s="85">
        <f>IF('Checklist Parameters'!$N$102&lt;&gt;"",(I514/43560)*'Checklist Parameters'!$N$102,"N/A")</f>
        <v>0</v>
      </c>
      <c r="Z514" s="85" t="str">
        <f>IF('Checklist Parameters'!$N$58&lt;&gt;"",((I514*'Checklist Parameters'!$N$58)*'Checklist Parameters'!$N$35)/1000,"N/A")</f>
        <v>N/A</v>
      </c>
      <c r="AA514" s="85">
        <f>IF('Checklist Parameters'!$N$101&lt;&gt;"",IFERROR(I514/'Checklist Parameters'!$N$101,0),"N/A")</f>
        <v>0</v>
      </c>
      <c r="AB514" s="85" t="str">
        <f>IF('Checklist Parameters'!$N$43&lt;&gt;"",(I514*'Checklist Parameters'!$N$43)/1000,"N/A")</f>
        <v>N/A</v>
      </c>
      <c r="AC514" s="85">
        <f>IF('Checklist Parameters'!$N$16="",$X514,IF(AND('Checklist Parameters'!$N$16&lt;$X514,'Checklist Parameters'!$N$16&gt;=3),'Checklist Parameters'!$N$16,IF(AND('Checklist Parameters'!$N$16&lt;$X514,'Checklist Parameters'!$N$16&lt;3),0,$X514)))</f>
        <v>0</v>
      </c>
      <c r="AD514" s="85" t="str">
        <f>IF(AND(I514&lt;'Checklist Parameters'!$N$22,$I514&lt;&gt;0),"Y","")</f>
        <v/>
      </c>
      <c r="AE514" s="85" t="str">
        <f>IF($AD514="Y",0,IF('Checklist Parameters'!$N$25="","&lt;no limit&gt;",ROUNDDOWN((($I514-'Checklist Parameters'!$N$24)/'Checklist Parameters'!$N$25)+1,0)))</f>
        <v>&lt;no limit&gt;</v>
      </c>
      <c r="AF514" s="174">
        <f t="shared" si="47"/>
        <v>0</v>
      </c>
      <c r="AG514" s="85">
        <f t="shared" si="42"/>
        <v>0</v>
      </c>
    </row>
    <row r="515" spans="1:33" ht="15">
      <c r="A515" s="393"/>
      <c r="B515" s="393"/>
      <c r="C515" s="393"/>
      <c r="D515" s="393"/>
      <c r="E515" s="393"/>
      <c r="F515" s="393"/>
      <c r="G515" s="393"/>
      <c r="H515" s="394"/>
      <c r="I515" s="394"/>
      <c r="J515" s="394"/>
      <c r="K515" s="394"/>
      <c r="L515" s="394"/>
      <c r="M515" s="394"/>
      <c r="N515" s="313">
        <f>IF(IF(I515&lt;'Checklist Parameters'!$N$22,0,($I515-$L515))&lt;0,0,IF(I515&lt;'Checklist Parameters'!$N$22,0,($I515-$L515)))</f>
        <v>0</v>
      </c>
      <c r="O515" s="394"/>
      <c r="P515" s="395"/>
      <c r="Q515" s="316">
        <f t="shared" si="43"/>
        <v>0</v>
      </c>
      <c r="R515" s="87">
        <f t="shared" si="44"/>
        <v>0</v>
      </c>
      <c r="S515" s="87">
        <f>IF('Checklist Parameters'!$N$60&lt;0.2,0.2,'Checklist Parameters'!$N$60)</f>
        <v>0.7</v>
      </c>
      <c r="T515" s="88">
        <f>IF($O515="",IF('Checklist District ID'!$C$43="Y",MAX($R515:$S515)*$I515,SUM($R515:$S515)*$I515),IF(O515&gt;0,Q515*S515))</f>
        <v>0</v>
      </c>
      <c r="U515" s="88">
        <f>IF(Q515&gt;0,((I515-T515)*'Formula Matrix'!$E$41),0)</f>
        <v>0</v>
      </c>
      <c r="V515" s="88">
        <f t="shared" si="45"/>
        <v>0</v>
      </c>
      <c r="W515" s="88">
        <f>IF(V515&gt;0,(V515*'Checklist Parameters'!$N$35),0)</f>
        <v>0</v>
      </c>
      <c r="X515" s="85">
        <f t="shared" si="46"/>
        <v>0</v>
      </c>
      <c r="Y515" s="85">
        <f>IF('Checklist Parameters'!$N$102&lt;&gt;"",(I515/43560)*'Checklist Parameters'!$N$102,"N/A")</f>
        <v>0</v>
      </c>
      <c r="Z515" s="85" t="str">
        <f>IF('Checklist Parameters'!$N$58&lt;&gt;"",((I515*'Checklist Parameters'!$N$58)*'Checklist Parameters'!$N$35)/1000,"N/A")</f>
        <v>N/A</v>
      </c>
      <c r="AA515" s="85">
        <f>IF('Checklist Parameters'!$N$101&lt;&gt;"",IFERROR(I515/'Checklist Parameters'!$N$101,0),"N/A")</f>
        <v>0</v>
      </c>
      <c r="AB515" s="85" t="str">
        <f>IF('Checklist Parameters'!$N$43&lt;&gt;"",(I515*'Checklist Parameters'!$N$43)/1000,"N/A")</f>
        <v>N/A</v>
      </c>
      <c r="AC515" s="85">
        <f>IF('Checklist Parameters'!$N$16="",$X515,IF(AND('Checklist Parameters'!$N$16&lt;$X515,'Checklist Parameters'!$N$16&gt;=3),'Checklist Parameters'!$N$16,IF(AND('Checklist Parameters'!$N$16&lt;$X515,'Checklist Parameters'!$N$16&lt;3),0,$X515)))</f>
        <v>0</v>
      </c>
      <c r="AD515" s="85" t="str">
        <f>IF(AND(I515&lt;'Checklist Parameters'!$N$22,$I515&lt;&gt;0),"Y","")</f>
        <v/>
      </c>
      <c r="AE515" s="85" t="str">
        <f>IF($AD515="Y",0,IF('Checklist Parameters'!$N$25="","&lt;no limit&gt;",ROUNDDOWN((($I515-'Checklist Parameters'!$N$24)/'Checklist Parameters'!$N$25)+1,0)))</f>
        <v>&lt;no limit&gt;</v>
      </c>
      <c r="AF515" s="174">
        <f t="shared" si="47"/>
        <v>0</v>
      </c>
      <c r="AG515" s="85">
        <f t="shared" si="42"/>
        <v>0</v>
      </c>
    </row>
    <row r="516" spans="1:33" ht="15">
      <c r="A516" s="393"/>
      <c r="B516" s="393"/>
      <c r="C516" s="393"/>
      <c r="D516" s="393"/>
      <c r="E516" s="393"/>
      <c r="F516" s="393"/>
      <c r="G516" s="393"/>
      <c r="H516" s="394"/>
      <c r="I516" s="394"/>
      <c r="J516" s="394"/>
      <c r="K516" s="394"/>
      <c r="L516" s="394"/>
      <c r="M516" s="394"/>
      <c r="N516" s="313">
        <f>IF(IF(I516&lt;'Checklist Parameters'!$N$22,0,($I516-$L516))&lt;0,0,IF(I516&lt;'Checklist Parameters'!$N$22,0,($I516-$L516)))</f>
        <v>0</v>
      </c>
      <c r="O516" s="394"/>
      <c r="P516" s="395"/>
      <c r="Q516" s="316">
        <f t="shared" si="43"/>
        <v>0</v>
      </c>
      <c r="R516" s="87">
        <f t="shared" si="44"/>
        <v>0</v>
      </c>
      <c r="S516" s="87">
        <f>IF('Checklist Parameters'!$N$60&lt;0.2,0.2,'Checklist Parameters'!$N$60)</f>
        <v>0.7</v>
      </c>
      <c r="T516" s="88">
        <f>IF($O516="",IF('Checklist District ID'!$C$43="Y",MAX($R516:$S516)*$I516,SUM($R516:$S516)*$I516),IF(O516&gt;0,Q516*S516))</f>
        <v>0</v>
      </c>
      <c r="U516" s="88">
        <f>IF(Q516&gt;0,((I516-T516)*'Formula Matrix'!$E$41),0)</f>
        <v>0</v>
      </c>
      <c r="V516" s="88">
        <f t="shared" si="45"/>
        <v>0</v>
      </c>
      <c r="W516" s="88">
        <f>IF(V516&gt;0,(V516*'Checklist Parameters'!$N$35),0)</f>
        <v>0</v>
      </c>
      <c r="X516" s="85">
        <f t="shared" si="46"/>
        <v>0</v>
      </c>
      <c r="Y516" s="85">
        <f>IF('Checklist Parameters'!$N$102&lt;&gt;"",(I516/43560)*'Checklist Parameters'!$N$102,"N/A")</f>
        <v>0</v>
      </c>
      <c r="Z516" s="85" t="str">
        <f>IF('Checklist Parameters'!$N$58&lt;&gt;"",((I516*'Checklist Parameters'!$N$58)*'Checklist Parameters'!$N$35)/1000,"N/A")</f>
        <v>N/A</v>
      </c>
      <c r="AA516" s="85">
        <f>IF('Checklist Parameters'!$N$101&lt;&gt;"",IFERROR(I516/'Checklist Parameters'!$N$101,0),"N/A")</f>
        <v>0</v>
      </c>
      <c r="AB516" s="85" t="str">
        <f>IF('Checklist Parameters'!$N$43&lt;&gt;"",(I516*'Checklist Parameters'!$N$43)/1000,"N/A")</f>
        <v>N/A</v>
      </c>
      <c r="AC516" s="85">
        <f>IF('Checklist Parameters'!$N$16="",$X516,IF(AND('Checklist Parameters'!$N$16&lt;$X516,'Checklist Parameters'!$N$16&gt;=3),'Checklist Parameters'!$N$16,IF(AND('Checklist Parameters'!$N$16&lt;$X516,'Checklist Parameters'!$N$16&lt;3),0,$X516)))</f>
        <v>0</v>
      </c>
      <c r="AD516" s="85" t="str">
        <f>IF(AND(I516&lt;'Checklist Parameters'!$N$22,$I516&lt;&gt;0),"Y","")</f>
        <v/>
      </c>
      <c r="AE516" s="85" t="str">
        <f>IF($AD516="Y",0,IF('Checklist Parameters'!$N$25="","&lt;no limit&gt;",ROUNDDOWN((($I516-'Checklist Parameters'!$N$24)/'Checklist Parameters'!$N$25)+1,0)))</f>
        <v>&lt;no limit&gt;</v>
      </c>
      <c r="AF516" s="174">
        <f t="shared" si="47"/>
        <v>0</v>
      </c>
      <c r="AG516" s="85">
        <f t="shared" si="42"/>
        <v>0</v>
      </c>
    </row>
    <row r="517" spans="1:33" ht="15">
      <c r="A517" s="393"/>
      <c r="B517" s="393"/>
      <c r="C517" s="393"/>
      <c r="D517" s="393"/>
      <c r="E517" s="393"/>
      <c r="F517" s="393"/>
      <c r="G517" s="393"/>
      <c r="H517" s="394"/>
      <c r="I517" s="394"/>
      <c r="J517" s="394"/>
      <c r="K517" s="394"/>
      <c r="L517" s="394"/>
      <c r="M517" s="394"/>
      <c r="N517" s="313">
        <f>IF(IF(I517&lt;'Checklist Parameters'!$N$22,0,($I517-$L517))&lt;0,0,IF(I517&lt;'Checklist Parameters'!$N$22,0,($I517-$L517)))</f>
        <v>0</v>
      </c>
      <c r="O517" s="394"/>
      <c r="P517" s="395"/>
      <c r="Q517" s="316">
        <f t="shared" si="43"/>
        <v>0</v>
      </c>
      <c r="R517" s="87">
        <f t="shared" si="44"/>
        <v>0</v>
      </c>
      <c r="S517" s="87">
        <f>IF('Checklist Parameters'!$N$60&lt;0.2,0.2,'Checklist Parameters'!$N$60)</f>
        <v>0.7</v>
      </c>
      <c r="T517" s="88">
        <f>IF($O517="",IF('Checklist District ID'!$C$43="Y",MAX($R517:$S517)*$I517,SUM($R517:$S517)*$I517),IF(O517&gt;0,Q517*S517))</f>
        <v>0</v>
      </c>
      <c r="U517" s="88">
        <f>IF(Q517&gt;0,((I517-T517)*'Formula Matrix'!$E$41),0)</f>
        <v>0</v>
      </c>
      <c r="V517" s="88">
        <f t="shared" si="45"/>
        <v>0</v>
      </c>
      <c r="W517" s="88">
        <f>IF(V517&gt;0,(V517*'Checklist Parameters'!$N$35),0)</f>
        <v>0</v>
      </c>
      <c r="X517" s="85">
        <f t="shared" si="46"/>
        <v>0</v>
      </c>
      <c r="Y517" s="85">
        <f>IF('Checklist Parameters'!$N$102&lt;&gt;"",(I517/43560)*'Checklist Parameters'!$N$102,"N/A")</f>
        <v>0</v>
      </c>
      <c r="Z517" s="85" t="str">
        <f>IF('Checklist Parameters'!$N$58&lt;&gt;"",((I517*'Checklist Parameters'!$N$58)*'Checklist Parameters'!$N$35)/1000,"N/A")</f>
        <v>N/A</v>
      </c>
      <c r="AA517" s="85">
        <f>IF('Checklist Parameters'!$N$101&lt;&gt;"",IFERROR(I517/'Checklist Parameters'!$N$101,0),"N/A")</f>
        <v>0</v>
      </c>
      <c r="AB517" s="85" t="str">
        <f>IF('Checklist Parameters'!$N$43&lt;&gt;"",(I517*'Checklist Parameters'!$N$43)/1000,"N/A")</f>
        <v>N/A</v>
      </c>
      <c r="AC517" s="85">
        <f>IF('Checklist Parameters'!$N$16="",$X517,IF(AND('Checklist Parameters'!$N$16&lt;$X517,'Checklist Parameters'!$N$16&gt;=3),'Checklist Parameters'!$N$16,IF(AND('Checklist Parameters'!$N$16&lt;$X517,'Checklist Parameters'!$N$16&lt;3),0,$X517)))</f>
        <v>0</v>
      </c>
      <c r="AD517" s="85" t="str">
        <f>IF(AND(I517&lt;'Checklist Parameters'!$N$22,$I517&lt;&gt;0),"Y","")</f>
        <v/>
      </c>
      <c r="AE517" s="85" t="str">
        <f>IF($AD517="Y",0,IF('Checklist Parameters'!$N$25="","&lt;no limit&gt;",ROUNDDOWN((($I517-'Checklist Parameters'!$N$24)/'Checklist Parameters'!$N$25)+1,0)))</f>
        <v>&lt;no limit&gt;</v>
      </c>
      <c r="AF517" s="174">
        <f t="shared" si="47"/>
        <v>0</v>
      </c>
      <c r="AG517" s="85">
        <f t="shared" si="42"/>
        <v>0</v>
      </c>
    </row>
    <row r="518" spans="1:33" ht="15">
      <c r="A518" s="393"/>
      <c r="B518" s="393"/>
      <c r="C518" s="393"/>
      <c r="D518" s="393"/>
      <c r="E518" s="393"/>
      <c r="F518" s="393"/>
      <c r="G518" s="393"/>
      <c r="H518" s="394"/>
      <c r="I518" s="394"/>
      <c r="J518" s="394"/>
      <c r="K518" s="394"/>
      <c r="L518" s="394"/>
      <c r="M518" s="394"/>
      <c r="N518" s="313">
        <f>IF(IF(I518&lt;'Checklist Parameters'!$N$22,0,($I518-$L518))&lt;0,0,IF(I518&lt;'Checklist Parameters'!$N$22,0,($I518-$L518)))</f>
        <v>0</v>
      </c>
      <c r="O518" s="394"/>
      <c r="P518" s="395"/>
      <c r="Q518" s="316">
        <f t="shared" si="43"/>
        <v>0</v>
      </c>
      <c r="R518" s="87">
        <f t="shared" si="44"/>
        <v>0</v>
      </c>
      <c r="S518" s="87">
        <f>IF('Checklist Parameters'!$N$60&lt;0.2,0.2,'Checklist Parameters'!$N$60)</f>
        <v>0.7</v>
      </c>
      <c r="T518" s="88">
        <f>IF($O518="",IF('Checklist District ID'!$C$43="Y",MAX($R518:$S518)*$I518,SUM($R518:$S518)*$I518),IF(O518&gt;0,Q518*S518))</f>
        <v>0</v>
      </c>
      <c r="U518" s="88">
        <f>IF(Q518&gt;0,((I518-T518)*'Formula Matrix'!$E$41),0)</f>
        <v>0</v>
      </c>
      <c r="V518" s="88">
        <f t="shared" si="45"/>
        <v>0</v>
      </c>
      <c r="W518" s="88">
        <f>IF(V518&gt;0,(V518*'Checklist Parameters'!$N$35),0)</f>
        <v>0</v>
      </c>
      <c r="X518" s="85">
        <f t="shared" si="46"/>
        <v>0</v>
      </c>
      <c r="Y518" s="85">
        <f>IF('Checklist Parameters'!$N$102&lt;&gt;"",(I518/43560)*'Checklist Parameters'!$N$102,"N/A")</f>
        <v>0</v>
      </c>
      <c r="Z518" s="85" t="str">
        <f>IF('Checklist Parameters'!$N$58&lt;&gt;"",((I518*'Checklist Parameters'!$N$58)*'Checklist Parameters'!$N$35)/1000,"N/A")</f>
        <v>N/A</v>
      </c>
      <c r="AA518" s="85">
        <f>IF('Checklist Parameters'!$N$101&lt;&gt;"",IFERROR(I518/'Checklist Parameters'!$N$101,0),"N/A")</f>
        <v>0</v>
      </c>
      <c r="AB518" s="85" t="str">
        <f>IF('Checklist Parameters'!$N$43&lt;&gt;"",(I518*'Checklist Parameters'!$N$43)/1000,"N/A")</f>
        <v>N/A</v>
      </c>
      <c r="AC518" s="85">
        <f>IF('Checklist Parameters'!$N$16="",$X518,IF(AND('Checklist Parameters'!$N$16&lt;$X518,'Checklist Parameters'!$N$16&gt;=3),'Checklist Parameters'!$N$16,IF(AND('Checklist Parameters'!$N$16&lt;$X518,'Checklist Parameters'!$N$16&lt;3),0,$X518)))</f>
        <v>0</v>
      </c>
      <c r="AD518" s="85" t="str">
        <f>IF(AND(I518&lt;'Checklist Parameters'!$N$22,$I518&lt;&gt;0),"Y","")</f>
        <v/>
      </c>
      <c r="AE518" s="85" t="str">
        <f>IF($AD518="Y",0,IF('Checklist Parameters'!$N$25="","&lt;no limit&gt;",ROUNDDOWN((($I518-'Checklist Parameters'!$N$24)/'Checklist Parameters'!$N$25)+1,0)))</f>
        <v>&lt;no limit&gt;</v>
      </c>
      <c r="AF518" s="174">
        <f t="shared" si="47"/>
        <v>0</v>
      </c>
      <c r="AG518" s="85">
        <f t="shared" si="42"/>
        <v>0</v>
      </c>
    </row>
    <row r="519" spans="1:33" ht="15">
      <c r="A519" s="393"/>
      <c r="B519" s="393"/>
      <c r="C519" s="393"/>
      <c r="D519" s="393"/>
      <c r="E519" s="393"/>
      <c r="F519" s="393"/>
      <c r="G519" s="393"/>
      <c r="H519" s="394"/>
      <c r="I519" s="394"/>
      <c r="J519" s="394"/>
      <c r="K519" s="394"/>
      <c r="L519" s="394"/>
      <c r="M519" s="394"/>
      <c r="N519" s="313">
        <f>IF(IF(I519&lt;'Checklist Parameters'!$N$22,0,($I519-$L519))&lt;0,0,IF(I519&lt;'Checklist Parameters'!$N$22,0,($I519-$L519)))</f>
        <v>0</v>
      </c>
      <c r="O519" s="394"/>
      <c r="P519" s="395"/>
      <c r="Q519" s="316">
        <f t="shared" si="43"/>
        <v>0</v>
      </c>
      <c r="R519" s="87">
        <f t="shared" si="44"/>
        <v>0</v>
      </c>
      <c r="S519" s="87">
        <f>IF('Checklist Parameters'!$N$60&lt;0.2,0.2,'Checklist Parameters'!$N$60)</f>
        <v>0.7</v>
      </c>
      <c r="T519" s="88">
        <f>IF($O519="",IF('Checklist District ID'!$C$43="Y",MAX($R519:$S519)*$I519,SUM($R519:$S519)*$I519),IF(O519&gt;0,Q519*S519))</f>
        <v>0</v>
      </c>
      <c r="U519" s="88">
        <f>IF(Q519&gt;0,((I519-T519)*'Formula Matrix'!$E$41),0)</f>
        <v>0</v>
      </c>
      <c r="V519" s="88">
        <f t="shared" si="45"/>
        <v>0</v>
      </c>
      <c r="W519" s="88">
        <f>IF(V519&gt;0,(V519*'Checklist Parameters'!$N$35),0)</f>
        <v>0</v>
      </c>
      <c r="X519" s="85">
        <f t="shared" si="46"/>
        <v>0</v>
      </c>
      <c r="Y519" s="85">
        <f>IF('Checklist Parameters'!$N$102&lt;&gt;"",(I519/43560)*'Checklist Parameters'!$N$102,"N/A")</f>
        <v>0</v>
      </c>
      <c r="Z519" s="85" t="str">
        <f>IF('Checklist Parameters'!$N$58&lt;&gt;"",((I519*'Checklist Parameters'!$N$58)*'Checklist Parameters'!$N$35)/1000,"N/A")</f>
        <v>N/A</v>
      </c>
      <c r="AA519" s="85">
        <f>IF('Checklist Parameters'!$N$101&lt;&gt;"",IFERROR(I519/'Checklist Parameters'!$N$101,0),"N/A")</f>
        <v>0</v>
      </c>
      <c r="AB519" s="85" t="str">
        <f>IF('Checklist Parameters'!$N$43&lt;&gt;"",(I519*'Checklist Parameters'!$N$43)/1000,"N/A")</f>
        <v>N/A</v>
      </c>
      <c r="AC519" s="85">
        <f>IF('Checklist Parameters'!$N$16="",$X519,IF(AND('Checklist Parameters'!$N$16&lt;$X519,'Checklist Parameters'!$N$16&gt;=3),'Checklist Parameters'!$N$16,IF(AND('Checklist Parameters'!$N$16&lt;$X519,'Checklist Parameters'!$N$16&lt;3),0,$X519)))</f>
        <v>0</v>
      </c>
      <c r="AD519" s="85" t="str">
        <f>IF(AND(I519&lt;'Checklist Parameters'!$N$22,$I519&lt;&gt;0),"Y","")</f>
        <v/>
      </c>
      <c r="AE519" s="85" t="str">
        <f>IF($AD519="Y",0,IF('Checklist Parameters'!$N$25="","&lt;no limit&gt;",ROUNDDOWN((($I519-'Checklist Parameters'!$N$24)/'Checklist Parameters'!$N$25)+1,0)))</f>
        <v>&lt;no limit&gt;</v>
      </c>
      <c r="AF519" s="174">
        <f t="shared" si="47"/>
        <v>0</v>
      </c>
      <c r="AG519" s="85">
        <f t="shared" si="42"/>
        <v>0</v>
      </c>
    </row>
    <row r="520" spans="1:33" ht="15">
      <c r="A520" s="393"/>
      <c r="B520" s="393"/>
      <c r="C520" s="393"/>
      <c r="D520" s="393"/>
      <c r="E520" s="393"/>
      <c r="F520" s="393"/>
      <c r="G520" s="393"/>
      <c r="H520" s="394"/>
      <c r="I520" s="394"/>
      <c r="J520" s="394"/>
      <c r="K520" s="394"/>
      <c r="L520" s="394"/>
      <c r="M520" s="394"/>
      <c r="N520" s="313">
        <f>IF(IF(I520&lt;'Checklist Parameters'!$N$22,0,($I520-$L520))&lt;0,0,IF(I520&lt;'Checklist Parameters'!$N$22,0,($I520-$L520)))</f>
        <v>0</v>
      </c>
      <c r="O520" s="394"/>
      <c r="P520" s="395"/>
      <c r="Q520" s="316">
        <f t="shared" si="43"/>
        <v>0</v>
      </c>
      <c r="R520" s="87">
        <f t="shared" si="44"/>
        <v>0</v>
      </c>
      <c r="S520" s="87">
        <f>IF('Checklist Parameters'!$N$60&lt;0.2,0.2,'Checklist Parameters'!$N$60)</f>
        <v>0.7</v>
      </c>
      <c r="T520" s="88">
        <f>IF($O520="",IF('Checklist District ID'!$C$43="Y",MAX($R520:$S520)*$I520,SUM($R520:$S520)*$I520),IF(O520&gt;0,Q520*S520))</f>
        <v>0</v>
      </c>
      <c r="U520" s="88">
        <f>IF(Q520&gt;0,((I520-T520)*'Formula Matrix'!$E$41),0)</f>
        <v>0</v>
      </c>
      <c r="V520" s="88">
        <f t="shared" si="45"/>
        <v>0</v>
      </c>
      <c r="W520" s="88">
        <f>IF(V520&gt;0,(V520*'Checklist Parameters'!$N$35),0)</f>
        <v>0</v>
      </c>
      <c r="X520" s="85">
        <f t="shared" si="46"/>
        <v>0</v>
      </c>
      <c r="Y520" s="85">
        <f>IF('Checklist Parameters'!$N$102&lt;&gt;"",(I520/43560)*'Checklist Parameters'!$N$102,"N/A")</f>
        <v>0</v>
      </c>
      <c r="Z520" s="85" t="str">
        <f>IF('Checklist Parameters'!$N$58&lt;&gt;"",((I520*'Checklist Parameters'!$N$58)*'Checklist Parameters'!$N$35)/1000,"N/A")</f>
        <v>N/A</v>
      </c>
      <c r="AA520" s="85">
        <f>IF('Checklist Parameters'!$N$101&lt;&gt;"",IFERROR(I520/'Checklist Parameters'!$N$101,0),"N/A")</f>
        <v>0</v>
      </c>
      <c r="AB520" s="85" t="str">
        <f>IF('Checklist Parameters'!$N$43&lt;&gt;"",(I520*'Checklist Parameters'!$N$43)/1000,"N/A")</f>
        <v>N/A</v>
      </c>
      <c r="AC520" s="85">
        <f>IF('Checklist Parameters'!$N$16="",$X520,IF(AND('Checklist Parameters'!$N$16&lt;$X520,'Checklist Parameters'!$N$16&gt;=3),'Checklist Parameters'!$N$16,IF(AND('Checklist Parameters'!$N$16&lt;$X520,'Checklist Parameters'!$N$16&lt;3),0,$X520)))</f>
        <v>0</v>
      </c>
      <c r="AD520" s="85" t="str">
        <f>IF(AND(I520&lt;'Checklist Parameters'!$N$22,$I520&lt;&gt;0),"Y","")</f>
        <v/>
      </c>
      <c r="AE520" s="85" t="str">
        <f>IF($AD520="Y",0,IF('Checklist Parameters'!$N$25="","&lt;no limit&gt;",ROUNDDOWN((($I520-'Checklist Parameters'!$N$24)/'Checklist Parameters'!$N$25)+1,0)))</f>
        <v>&lt;no limit&gt;</v>
      </c>
      <c r="AF520" s="174">
        <f t="shared" si="47"/>
        <v>0</v>
      </c>
      <c r="AG520" s="85">
        <f t="shared" si="42"/>
        <v>0</v>
      </c>
    </row>
    <row r="521" spans="1:33" ht="15">
      <c r="A521" s="393"/>
      <c r="B521" s="393"/>
      <c r="C521" s="393"/>
      <c r="D521" s="393"/>
      <c r="E521" s="393"/>
      <c r="F521" s="393"/>
      <c r="G521" s="393"/>
      <c r="H521" s="394"/>
      <c r="I521" s="394"/>
      <c r="J521" s="394"/>
      <c r="K521" s="394"/>
      <c r="L521" s="394"/>
      <c r="M521" s="394"/>
      <c r="N521" s="313">
        <f>IF(IF(I521&lt;'Checklist Parameters'!$N$22,0,($I521-$L521))&lt;0,0,IF(I521&lt;'Checklist Parameters'!$N$22,0,($I521-$L521)))</f>
        <v>0</v>
      </c>
      <c r="O521" s="394"/>
      <c r="P521" s="395"/>
      <c r="Q521" s="316">
        <f t="shared" si="43"/>
        <v>0</v>
      </c>
      <c r="R521" s="87">
        <f t="shared" si="44"/>
        <v>0</v>
      </c>
      <c r="S521" s="87">
        <f>IF('Checklist Parameters'!$N$60&lt;0.2,0.2,'Checklist Parameters'!$N$60)</f>
        <v>0.7</v>
      </c>
      <c r="T521" s="88">
        <f>IF($O521="",IF('Checklist District ID'!$C$43="Y",MAX($R521:$S521)*$I521,SUM($R521:$S521)*$I521),IF(O521&gt;0,Q521*S521))</f>
        <v>0</v>
      </c>
      <c r="U521" s="88">
        <f>IF(Q521&gt;0,((I521-T521)*'Formula Matrix'!$E$41),0)</f>
        <v>0</v>
      </c>
      <c r="V521" s="88">
        <f t="shared" si="45"/>
        <v>0</v>
      </c>
      <c r="W521" s="88">
        <f>IF(V521&gt;0,(V521*'Checklist Parameters'!$N$35),0)</f>
        <v>0</v>
      </c>
      <c r="X521" s="85">
        <f t="shared" si="46"/>
        <v>0</v>
      </c>
      <c r="Y521" s="85">
        <f>IF('Checklist Parameters'!$N$102&lt;&gt;"",(I521/43560)*'Checklist Parameters'!$N$102,"N/A")</f>
        <v>0</v>
      </c>
      <c r="Z521" s="85" t="str">
        <f>IF('Checklist Parameters'!$N$58&lt;&gt;"",((I521*'Checklist Parameters'!$N$58)*'Checklist Parameters'!$N$35)/1000,"N/A")</f>
        <v>N/A</v>
      </c>
      <c r="AA521" s="85">
        <f>IF('Checklist Parameters'!$N$101&lt;&gt;"",IFERROR(I521/'Checklist Parameters'!$N$101,0),"N/A")</f>
        <v>0</v>
      </c>
      <c r="AB521" s="85" t="str">
        <f>IF('Checklist Parameters'!$N$43&lt;&gt;"",(I521*'Checklist Parameters'!$N$43)/1000,"N/A")</f>
        <v>N/A</v>
      </c>
      <c r="AC521" s="85">
        <f>IF('Checklist Parameters'!$N$16="",$X521,IF(AND('Checklist Parameters'!$N$16&lt;$X521,'Checklist Parameters'!$N$16&gt;=3),'Checklist Parameters'!$N$16,IF(AND('Checklist Parameters'!$N$16&lt;$X521,'Checklist Parameters'!$N$16&lt;3),0,$X521)))</f>
        <v>0</v>
      </c>
      <c r="AD521" s="85" t="str">
        <f>IF(AND(I521&lt;'Checklist Parameters'!$N$22,$I521&lt;&gt;0),"Y","")</f>
        <v/>
      </c>
      <c r="AE521" s="85" t="str">
        <f>IF($AD521="Y",0,IF('Checklist Parameters'!$N$25="","&lt;no limit&gt;",ROUNDDOWN((($I521-'Checklist Parameters'!$N$24)/'Checklist Parameters'!$N$25)+1,0)))</f>
        <v>&lt;no limit&gt;</v>
      </c>
      <c r="AF521" s="174">
        <f t="shared" si="47"/>
        <v>0</v>
      </c>
      <c r="AG521" s="85">
        <f t="shared" si="42"/>
        <v>0</v>
      </c>
    </row>
    <row r="522" spans="1:33" ht="15">
      <c r="A522" s="393"/>
      <c r="B522" s="393"/>
      <c r="C522" s="393"/>
      <c r="D522" s="393"/>
      <c r="E522" s="393"/>
      <c r="F522" s="393"/>
      <c r="G522" s="393"/>
      <c r="H522" s="394"/>
      <c r="I522" s="394"/>
      <c r="J522" s="394"/>
      <c r="K522" s="394"/>
      <c r="L522" s="394"/>
      <c r="M522" s="394"/>
      <c r="N522" s="313">
        <f>IF(IF(I522&lt;'Checklist Parameters'!$N$22,0,($I522-$L522))&lt;0,0,IF(I522&lt;'Checklist Parameters'!$N$22,0,($I522-$L522)))</f>
        <v>0</v>
      </c>
      <c r="O522" s="394"/>
      <c r="P522" s="395"/>
      <c r="Q522" s="316">
        <f t="shared" si="43"/>
        <v>0</v>
      </c>
      <c r="R522" s="87">
        <f t="shared" si="44"/>
        <v>0</v>
      </c>
      <c r="S522" s="87">
        <f>IF('Checklist Parameters'!$N$60&lt;0.2,0.2,'Checklist Parameters'!$N$60)</f>
        <v>0.7</v>
      </c>
      <c r="T522" s="88">
        <f>IF($O522="",IF('Checklist District ID'!$C$43="Y",MAX($R522:$S522)*$I522,SUM($R522:$S522)*$I522),IF(O522&gt;0,Q522*S522))</f>
        <v>0</v>
      </c>
      <c r="U522" s="88">
        <f>IF(Q522&gt;0,((I522-T522)*'Formula Matrix'!$E$41),0)</f>
        <v>0</v>
      </c>
      <c r="V522" s="88">
        <f t="shared" si="45"/>
        <v>0</v>
      </c>
      <c r="W522" s="88">
        <f>IF(V522&gt;0,(V522*'Checklist Parameters'!$N$35),0)</f>
        <v>0</v>
      </c>
      <c r="X522" s="85">
        <f t="shared" si="46"/>
        <v>0</v>
      </c>
      <c r="Y522" s="85">
        <f>IF('Checklist Parameters'!$N$102&lt;&gt;"",(I522/43560)*'Checklist Parameters'!$N$102,"N/A")</f>
        <v>0</v>
      </c>
      <c r="Z522" s="85" t="str">
        <f>IF('Checklist Parameters'!$N$58&lt;&gt;"",((I522*'Checklist Parameters'!$N$58)*'Checklist Parameters'!$N$35)/1000,"N/A")</f>
        <v>N/A</v>
      </c>
      <c r="AA522" s="85">
        <f>IF('Checklist Parameters'!$N$101&lt;&gt;"",IFERROR(I522/'Checklist Parameters'!$N$101,0),"N/A")</f>
        <v>0</v>
      </c>
      <c r="AB522" s="85" t="str">
        <f>IF('Checklist Parameters'!$N$43&lt;&gt;"",(I522*'Checklist Parameters'!$N$43)/1000,"N/A")</f>
        <v>N/A</v>
      </c>
      <c r="AC522" s="85">
        <f>IF('Checklist Parameters'!$N$16="",$X522,IF(AND('Checklist Parameters'!$N$16&lt;$X522,'Checklist Parameters'!$N$16&gt;=3),'Checklist Parameters'!$N$16,IF(AND('Checklist Parameters'!$N$16&lt;$X522,'Checklist Parameters'!$N$16&lt;3),0,$X522)))</f>
        <v>0</v>
      </c>
      <c r="AD522" s="85" t="str">
        <f>IF(AND(I522&lt;'Checklist Parameters'!$N$22,$I522&lt;&gt;0),"Y","")</f>
        <v/>
      </c>
      <c r="AE522" s="85" t="str">
        <f>IF($AD522="Y",0,IF('Checklist Parameters'!$N$25="","&lt;no limit&gt;",ROUNDDOWN((($I522-'Checklist Parameters'!$N$24)/'Checklist Parameters'!$N$25)+1,0)))</f>
        <v>&lt;no limit&gt;</v>
      </c>
      <c r="AF522" s="174">
        <f t="shared" si="47"/>
        <v>0</v>
      </c>
      <c r="AG522" s="85">
        <f t="shared" si="42"/>
        <v>0</v>
      </c>
    </row>
    <row r="523" spans="1:33" ht="15">
      <c r="A523" s="393"/>
      <c r="B523" s="393"/>
      <c r="C523" s="393"/>
      <c r="D523" s="393"/>
      <c r="E523" s="393"/>
      <c r="F523" s="393"/>
      <c r="G523" s="393"/>
      <c r="H523" s="394"/>
      <c r="I523" s="394"/>
      <c r="J523" s="394"/>
      <c r="K523" s="394"/>
      <c r="L523" s="394"/>
      <c r="M523" s="394"/>
      <c r="N523" s="313">
        <f>IF(IF(I523&lt;'Checklist Parameters'!$N$22,0,($I523-$L523))&lt;0,0,IF(I523&lt;'Checklist Parameters'!$N$22,0,($I523-$L523)))</f>
        <v>0</v>
      </c>
      <c r="O523" s="394"/>
      <c r="P523" s="395"/>
      <c r="Q523" s="316">
        <f t="shared" si="43"/>
        <v>0</v>
      </c>
      <c r="R523" s="87">
        <f t="shared" si="44"/>
        <v>0</v>
      </c>
      <c r="S523" s="87">
        <f>IF('Checklist Parameters'!$N$60&lt;0.2,0.2,'Checklist Parameters'!$N$60)</f>
        <v>0.7</v>
      </c>
      <c r="T523" s="88">
        <f>IF($O523="",IF('Checklist District ID'!$C$43="Y",MAX($R523:$S523)*$I523,SUM($R523:$S523)*$I523),IF(O523&gt;0,Q523*S523))</f>
        <v>0</v>
      </c>
      <c r="U523" s="88">
        <f>IF(Q523&gt;0,((I523-T523)*'Formula Matrix'!$E$41),0)</f>
        <v>0</v>
      </c>
      <c r="V523" s="88">
        <f t="shared" si="45"/>
        <v>0</v>
      </c>
      <c r="W523" s="88">
        <f>IF(V523&gt;0,(V523*'Checklist Parameters'!$N$35),0)</f>
        <v>0</v>
      </c>
      <c r="X523" s="85">
        <f t="shared" si="46"/>
        <v>0</v>
      </c>
      <c r="Y523" s="85">
        <f>IF('Checklist Parameters'!$N$102&lt;&gt;"",(I523/43560)*'Checklist Parameters'!$N$102,"N/A")</f>
        <v>0</v>
      </c>
      <c r="Z523" s="85" t="str">
        <f>IF('Checklist Parameters'!$N$58&lt;&gt;"",((I523*'Checklist Parameters'!$N$58)*'Checklist Parameters'!$N$35)/1000,"N/A")</f>
        <v>N/A</v>
      </c>
      <c r="AA523" s="85">
        <f>IF('Checklist Parameters'!$N$101&lt;&gt;"",IFERROR(I523/'Checklist Parameters'!$N$101,0),"N/A")</f>
        <v>0</v>
      </c>
      <c r="AB523" s="85" t="str">
        <f>IF('Checklist Parameters'!$N$43&lt;&gt;"",(I523*'Checklist Parameters'!$N$43)/1000,"N/A")</f>
        <v>N/A</v>
      </c>
      <c r="AC523" s="85">
        <f>IF('Checklist Parameters'!$N$16="",$X523,IF(AND('Checklist Parameters'!$N$16&lt;$X523,'Checklist Parameters'!$N$16&gt;=3),'Checklist Parameters'!$N$16,IF(AND('Checklist Parameters'!$N$16&lt;$X523,'Checklist Parameters'!$N$16&lt;3),0,$X523)))</f>
        <v>0</v>
      </c>
      <c r="AD523" s="85" t="str">
        <f>IF(AND(I523&lt;'Checklist Parameters'!$N$22,$I523&lt;&gt;0),"Y","")</f>
        <v/>
      </c>
      <c r="AE523" s="85" t="str">
        <f>IF($AD523="Y",0,IF('Checklist Parameters'!$N$25="","&lt;no limit&gt;",ROUNDDOWN((($I523-'Checklist Parameters'!$N$24)/'Checklist Parameters'!$N$25)+1,0)))</f>
        <v>&lt;no limit&gt;</v>
      </c>
      <c r="AF523" s="174">
        <f t="shared" si="47"/>
        <v>0</v>
      </c>
      <c r="AG523" s="85">
        <f t="shared" si="42"/>
        <v>0</v>
      </c>
    </row>
    <row r="524" spans="1:33" ht="15">
      <c r="A524" s="393"/>
      <c r="B524" s="393"/>
      <c r="C524" s="393"/>
      <c r="D524" s="393"/>
      <c r="E524" s="393"/>
      <c r="F524" s="393"/>
      <c r="G524" s="393"/>
      <c r="H524" s="394"/>
      <c r="I524" s="394"/>
      <c r="J524" s="394"/>
      <c r="K524" s="394"/>
      <c r="L524" s="394"/>
      <c r="M524" s="394"/>
      <c r="N524" s="313">
        <f>IF(IF(I524&lt;'Checklist Parameters'!$N$22,0,($I524-$L524))&lt;0,0,IF(I524&lt;'Checklist Parameters'!$N$22,0,($I524-$L524)))</f>
        <v>0</v>
      </c>
      <c r="O524" s="394"/>
      <c r="P524" s="395"/>
      <c r="Q524" s="316">
        <f t="shared" si="43"/>
        <v>0</v>
      </c>
      <c r="R524" s="87">
        <f t="shared" si="44"/>
        <v>0</v>
      </c>
      <c r="S524" s="87">
        <f>IF('Checklist Parameters'!$N$60&lt;0.2,0.2,'Checklist Parameters'!$N$60)</f>
        <v>0.7</v>
      </c>
      <c r="T524" s="88">
        <f>IF($O524="",IF('Checklist District ID'!$C$43="Y",MAX($R524:$S524)*$I524,SUM($R524:$S524)*$I524),IF(O524&gt;0,Q524*S524))</f>
        <v>0</v>
      </c>
      <c r="U524" s="88">
        <f>IF(Q524&gt;0,((I524-T524)*'Formula Matrix'!$E$41),0)</f>
        <v>0</v>
      </c>
      <c r="V524" s="88">
        <f t="shared" si="45"/>
        <v>0</v>
      </c>
      <c r="W524" s="88">
        <f>IF(V524&gt;0,(V524*'Checklist Parameters'!$N$35),0)</f>
        <v>0</v>
      </c>
      <c r="X524" s="85">
        <f t="shared" si="46"/>
        <v>0</v>
      </c>
      <c r="Y524" s="85">
        <f>IF('Checklist Parameters'!$N$102&lt;&gt;"",(I524/43560)*'Checklist Parameters'!$N$102,"N/A")</f>
        <v>0</v>
      </c>
      <c r="Z524" s="85" t="str">
        <f>IF('Checklist Parameters'!$N$58&lt;&gt;"",((I524*'Checklist Parameters'!$N$58)*'Checklist Parameters'!$N$35)/1000,"N/A")</f>
        <v>N/A</v>
      </c>
      <c r="AA524" s="85">
        <f>IF('Checklist Parameters'!$N$101&lt;&gt;"",IFERROR(I524/'Checklist Parameters'!$N$101,0),"N/A")</f>
        <v>0</v>
      </c>
      <c r="AB524" s="85" t="str">
        <f>IF('Checklist Parameters'!$N$43&lt;&gt;"",(I524*'Checklist Parameters'!$N$43)/1000,"N/A")</f>
        <v>N/A</v>
      </c>
      <c r="AC524" s="85">
        <f>IF('Checklist Parameters'!$N$16="",$X524,IF(AND('Checklist Parameters'!$N$16&lt;$X524,'Checklist Parameters'!$N$16&gt;=3),'Checklist Parameters'!$N$16,IF(AND('Checklist Parameters'!$N$16&lt;$X524,'Checklist Parameters'!$N$16&lt;3),0,$X524)))</f>
        <v>0</v>
      </c>
      <c r="AD524" s="85" t="str">
        <f>IF(AND(I524&lt;'Checklist Parameters'!$N$22,$I524&lt;&gt;0),"Y","")</f>
        <v/>
      </c>
      <c r="AE524" s="85" t="str">
        <f>IF($AD524="Y",0,IF('Checklist Parameters'!$N$25="","&lt;no limit&gt;",ROUNDDOWN((($I524-'Checklist Parameters'!$N$24)/'Checklist Parameters'!$N$25)+1,0)))</f>
        <v>&lt;no limit&gt;</v>
      </c>
      <c r="AF524" s="174">
        <f t="shared" si="47"/>
        <v>0</v>
      </c>
      <c r="AG524" s="85">
        <f t="shared" si="42"/>
        <v>0</v>
      </c>
    </row>
    <row r="525" spans="1:33" ht="15">
      <c r="A525" s="393"/>
      <c r="B525" s="393"/>
      <c r="C525" s="393"/>
      <c r="D525" s="393"/>
      <c r="E525" s="393"/>
      <c r="F525" s="393"/>
      <c r="G525" s="393"/>
      <c r="H525" s="394"/>
      <c r="I525" s="394"/>
      <c r="J525" s="394"/>
      <c r="K525" s="394"/>
      <c r="L525" s="394"/>
      <c r="M525" s="394"/>
      <c r="N525" s="313">
        <f>IF(IF(I525&lt;'Checklist Parameters'!$N$22,0,($I525-$L525))&lt;0,0,IF(I525&lt;'Checklist Parameters'!$N$22,0,($I525-$L525)))</f>
        <v>0</v>
      </c>
      <c r="O525" s="394"/>
      <c r="P525" s="395"/>
      <c r="Q525" s="316">
        <f t="shared" si="43"/>
        <v>0</v>
      </c>
      <c r="R525" s="87">
        <f t="shared" si="44"/>
        <v>0</v>
      </c>
      <c r="S525" s="87">
        <f>IF('Checklist Parameters'!$N$60&lt;0.2,0.2,'Checklist Parameters'!$N$60)</f>
        <v>0.7</v>
      </c>
      <c r="T525" s="88">
        <f>IF($O525="",IF('Checklist District ID'!$C$43="Y",MAX($R525:$S525)*$I525,SUM($R525:$S525)*$I525),IF(O525&gt;0,Q525*S525))</f>
        <v>0</v>
      </c>
      <c r="U525" s="88">
        <f>IF(Q525&gt;0,((I525-T525)*'Formula Matrix'!$E$41),0)</f>
        <v>0</v>
      </c>
      <c r="V525" s="88">
        <f t="shared" si="45"/>
        <v>0</v>
      </c>
      <c r="W525" s="88">
        <f>IF(V525&gt;0,(V525*'Checklist Parameters'!$N$35),0)</f>
        <v>0</v>
      </c>
      <c r="X525" s="85">
        <f t="shared" si="46"/>
        <v>0</v>
      </c>
      <c r="Y525" s="85">
        <f>IF('Checklist Parameters'!$N$102&lt;&gt;"",(I525/43560)*'Checklist Parameters'!$N$102,"N/A")</f>
        <v>0</v>
      </c>
      <c r="Z525" s="85" t="str">
        <f>IF('Checklist Parameters'!$N$58&lt;&gt;"",((I525*'Checklist Parameters'!$N$58)*'Checklist Parameters'!$N$35)/1000,"N/A")</f>
        <v>N/A</v>
      </c>
      <c r="AA525" s="85">
        <f>IF('Checklist Parameters'!$N$101&lt;&gt;"",IFERROR(I525/'Checklist Parameters'!$N$101,0),"N/A")</f>
        <v>0</v>
      </c>
      <c r="AB525" s="85" t="str">
        <f>IF('Checklist Parameters'!$N$43&lt;&gt;"",(I525*'Checklist Parameters'!$N$43)/1000,"N/A")</f>
        <v>N/A</v>
      </c>
      <c r="AC525" s="85">
        <f>IF('Checklist Parameters'!$N$16="",$X525,IF(AND('Checklist Parameters'!$N$16&lt;$X525,'Checklist Parameters'!$N$16&gt;=3),'Checklist Parameters'!$N$16,IF(AND('Checklist Parameters'!$N$16&lt;$X525,'Checklist Parameters'!$N$16&lt;3),0,$X525)))</f>
        <v>0</v>
      </c>
      <c r="AD525" s="85" t="str">
        <f>IF(AND(I525&lt;'Checklist Parameters'!$N$22,$I525&lt;&gt;0),"Y","")</f>
        <v/>
      </c>
      <c r="AE525" s="85" t="str">
        <f>IF($AD525="Y",0,IF('Checklist Parameters'!$N$25="","&lt;no limit&gt;",ROUNDDOWN((($I525-'Checklist Parameters'!$N$24)/'Checklist Parameters'!$N$25)+1,0)))</f>
        <v>&lt;no limit&gt;</v>
      </c>
      <c r="AF525" s="174">
        <f t="shared" si="47"/>
        <v>0</v>
      </c>
      <c r="AG525" s="85">
        <f t="shared" si="42"/>
        <v>0</v>
      </c>
    </row>
    <row r="526" spans="1:33" ht="15">
      <c r="A526" s="393"/>
      <c r="B526" s="393"/>
      <c r="C526" s="393"/>
      <c r="D526" s="393"/>
      <c r="E526" s="393"/>
      <c r="F526" s="393"/>
      <c r="G526" s="393"/>
      <c r="H526" s="394"/>
      <c r="I526" s="394"/>
      <c r="J526" s="394"/>
      <c r="K526" s="394"/>
      <c r="L526" s="394"/>
      <c r="M526" s="394"/>
      <c r="N526" s="313">
        <f>IF(IF(I526&lt;'Checklist Parameters'!$N$22,0,($I526-$L526))&lt;0,0,IF(I526&lt;'Checklist Parameters'!$N$22,0,($I526-$L526)))</f>
        <v>0</v>
      </c>
      <c r="O526" s="394"/>
      <c r="P526" s="395"/>
      <c r="Q526" s="316">
        <f t="shared" si="43"/>
        <v>0</v>
      </c>
      <c r="R526" s="87">
        <f t="shared" si="44"/>
        <v>0</v>
      </c>
      <c r="S526" s="87">
        <f>IF('Checklist Parameters'!$N$60&lt;0.2,0.2,'Checklist Parameters'!$N$60)</f>
        <v>0.7</v>
      </c>
      <c r="T526" s="88">
        <f>IF($O526="",IF('Checklist District ID'!$C$43="Y",MAX($R526:$S526)*$I526,SUM($R526:$S526)*$I526),IF(O526&gt;0,Q526*S526))</f>
        <v>0</v>
      </c>
      <c r="U526" s="88">
        <f>IF(Q526&gt;0,((I526-T526)*'Formula Matrix'!$E$41),0)</f>
        <v>0</v>
      </c>
      <c r="V526" s="88">
        <f t="shared" si="45"/>
        <v>0</v>
      </c>
      <c r="W526" s="88">
        <f>IF(V526&gt;0,(V526*'Checklist Parameters'!$N$35),0)</f>
        <v>0</v>
      </c>
      <c r="X526" s="85">
        <f t="shared" si="46"/>
        <v>0</v>
      </c>
      <c r="Y526" s="85">
        <f>IF('Checklist Parameters'!$N$102&lt;&gt;"",(I526/43560)*'Checklist Parameters'!$N$102,"N/A")</f>
        <v>0</v>
      </c>
      <c r="Z526" s="85" t="str">
        <f>IF('Checklist Parameters'!$N$58&lt;&gt;"",((I526*'Checklist Parameters'!$N$58)*'Checklist Parameters'!$N$35)/1000,"N/A")</f>
        <v>N/A</v>
      </c>
      <c r="AA526" s="85">
        <f>IF('Checklist Parameters'!$N$101&lt;&gt;"",IFERROR(I526/'Checklist Parameters'!$N$101,0),"N/A")</f>
        <v>0</v>
      </c>
      <c r="AB526" s="85" t="str">
        <f>IF('Checklist Parameters'!$N$43&lt;&gt;"",(I526*'Checklist Parameters'!$N$43)/1000,"N/A")</f>
        <v>N/A</v>
      </c>
      <c r="AC526" s="85">
        <f>IF('Checklist Parameters'!$N$16="",$X526,IF(AND('Checklist Parameters'!$N$16&lt;$X526,'Checklist Parameters'!$N$16&gt;=3),'Checklist Parameters'!$N$16,IF(AND('Checklist Parameters'!$N$16&lt;$X526,'Checklist Parameters'!$N$16&lt;3),0,$X526)))</f>
        <v>0</v>
      </c>
      <c r="AD526" s="85" t="str">
        <f>IF(AND(I526&lt;'Checklist Parameters'!$N$22,$I526&lt;&gt;0),"Y","")</f>
        <v/>
      </c>
      <c r="AE526" s="85" t="str">
        <f>IF($AD526="Y",0,IF('Checklist Parameters'!$N$25="","&lt;no limit&gt;",ROUNDDOWN((($I526-'Checklist Parameters'!$N$24)/'Checklist Parameters'!$N$25)+1,0)))</f>
        <v>&lt;no limit&gt;</v>
      </c>
      <c r="AF526" s="174">
        <f t="shared" si="47"/>
        <v>0</v>
      </c>
      <c r="AG526" s="85">
        <f t="shared" si="42"/>
        <v>0</v>
      </c>
    </row>
    <row r="527" spans="1:33" ht="15">
      <c r="A527" s="393"/>
      <c r="B527" s="393"/>
      <c r="C527" s="393"/>
      <c r="D527" s="393"/>
      <c r="E527" s="393"/>
      <c r="F527" s="393"/>
      <c r="G527" s="393"/>
      <c r="H527" s="394"/>
      <c r="I527" s="394"/>
      <c r="J527" s="394"/>
      <c r="K527" s="394"/>
      <c r="L527" s="394"/>
      <c r="M527" s="394"/>
      <c r="N527" s="313">
        <f>IF(IF(I527&lt;'Checklist Parameters'!$N$22,0,($I527-$L527))&lt;0,0,IF(I527&lt;'Checklist Parameters'!$N$22,0,($I527-$L527)))</f>
        <v>0</v>
      </c>
      <c r="O527" s="394"/>
      <c r="P527" s="395"/>
      <c r="Q527" s="316">
        <f t="shared" si="43"/>
        <v>0</v>
      </c>
      <c r="R527" s="87">
        <f t="shared" si="44"/>
        <v>0</v>
      </c>
      <c r="S527" s="87">
        <f>IF('Checklist Parameters'!$N$60&lt;0.2,0.2,'Checklist Parameters'!$N$60)</f>
        <v>0.7</v>
      </c>
      <c r="T527" s="88">
        <f>IF($O527="",IF('Checklist District ID'!$C$43="Y",MAX($R527:$S527)*$I527,SUM($R527:$S527)*$I527),IF(O527&gt;0,Q527*S527))</f>
        <v>0</v>
      </c>
      <c r="U527" s="88">
        <f>IF(Q527&gt;0,((I527-T527)*'Formula Matrix'!$E$41),0)</f>
        <v>0</v>
      </c>
      <c r="V527" s="88">
        <f t="shared" si="45"/>
        <v>0</v>
      </c>
      <c r="W527" s="88">
        <f>IF(V527&gt;0,(V527*'Checklist Parameters'!$N$35),0)</f>
        <v>0</v>
      </c>
      <c r="X527" s="85">
        <f t="shared" si="46"/>
        <v>0</v>
      </c>
      <c r="Y527" s="85">
        <f>IF('Checklist Parameters'!$N$102&lt;&gt;"",(I527/43560)*'Checklist Parameters'!$N$102,"N/A")</f>
        <v>0</v>
      </c>
      <c r="Z527" s="85" t="str">
        <f>IF('Checklist Parameters'!$N$58&lt;&gt;"",((I527*'Checklist Parameters'!$N$58)*'Checklist Parameters'!$N$35)/1000,"N/A")</f>
        <v>N/A</v>
      </c>
      <c r="AA527" s="85">
        <f>IF('Checklist Parameters'!$N$101&lt;&gt;"",IFERROR(I527/'Checklist Parameters'!$N$101,0),"N/A")</f>
        <v>0</v>
      </c>
      <c r="AB527" s="85" t="str">
        <f>IF('Checklist Parameters'!$N$43&lt;&gt;"",(I527*'Checklist Parameters'!$N$43)/1000,"N/A")</f>
        <v>N/A</v>
      </c>
      <c r="AC527" s="85">
        <f>IF('Checklist Parameters'!$N$16="",$X527,IF(AND('Checklist Parameters'!$N$16&lt;$X527,'Checklist Parameters'!$N$16&gt;=3),'Checklist Parameters'!$N$16,IF(AND('Checklist Parameters'!$N$16&lt;$X527,'Checklist Parameters'!$N$16&lt;3),0,$X527)))</f>
        <v>0</v>
      </c>
      <c r="AD527" s="85" t="str">
        <f>IF(AND(I527&lt;'Checklist Parameters'!$N$22,$I527&lt;&gt;0),"Y","")</f>
        <v/>
      </c>
      <c r="AE527" s="85" t="str">
        <f>IF($AD527="Y",0,IF('Checklist Parameters'!$N$25="","&lt;no limit&gt;",ROUNDDOWN((($I527-'Checklist Parameters'!$N$24)/'Checklist Parameters'!$N$25)+1,0)))</f>
        <v>&lt;no limit&gt;</v>
      </c>
      <c r="AF527" s="174">
        <f t="shared" si="47"/>
        <v>0</v>
      </c>
      <c r="AG527" s="85">
        <f t="shared" si="42"/>
        <v>0</v>
      </c>
    </row>
    <row r="528" spans="1:33" ht="15">
      <c r="A528" s="393"/>
      <c r="B528" s="393"/>
      <c r="C528" s="393"/>
      <c r="D528" s="393"/>
      <c r="E528" s="393"/>
      <c r="F528" s="393"/>
      <c r="G528" s="393"/>
      <c r="H528" s="394"/>
      <c r="I528" s="394"/>
      <c r="J528" s="394"/>
      <c r="K528" s="394"/>
      <c r="L528" s="394"/>
      <c r="M528" s="394"/>
      <c r="N528" s="313">
        <f>IF(IF(I528&lt;'Checklist Parameters'!$N$22,0,($I528-$L528))&lt;0,0,IF(I528&lt;'Checklist Parameters'!$N$22,0,($I528-$L528)))</f>
        <v>0</v>
      </c>
      <c r="O528" s="394"/>
      <c r="P528" s="395"/>
      <c r="Q528" s="316">
        <f t="shared" si="43"/>
        <v>0</v>
      </c>
      <c r="R528" s="87">
        <f t="shared" si="44"/>
        <v>0</v>
      </c>
      <c r="S528" s="87">
        <f>IF('Checklist Parameters'!$N$60&lt;0.2,0.2,'Checklist Parameters'!$N$60)</f>
        <v>0.7</v>
      </c>
      <c r="T528" s="88">
        <f>IF($O528="",IF('Checklist District ID'!$C$43="Y",MAX($R528:$S528)*$I528,SUM($R528:$S528)*$I528),IF(O528&gt;0,Q528*S528))</f>
        <v>0</v>
      </c>
      <c r="U528" s="88">
        <f>IF(Q528&gt;0,((I528-T528)*'Formula Matrix'!$E$41),0)</f>
        <v>0</v>
      </c>
      <c r="V528" s="88">
        <f t="shared" si="45"/>
        <v>0</v>
      </c>
      <c r="W528" s="88">
        <f>IF(V528&gt;0,(V528*'Checklist Parameters'!$N$35),0)</f>
        <v>0</v>
      </c>
      <c r="X528" s="85">
        <f t="shared" si="46"/>
        <v>0</v>
      </c>
      <c r="Y528" s="85">
        <f>IF('Checklist Parameters'!$N$102&lt;&gt;"",(I528/43560)*'Checklist Parameters'!$N$102,"N/A")</f>
        <v>0</v>
      </c>
      <c r="Z528" s="85" t="str">
        <f>IF('Checklist Parameters'!$N$58&lt;&gt;"",((I528*'Checklist Parameters'!$N$58)*'Checklist Parameters'!$N$35)/1000,"N/A")</f>
        <v>N/A</v>
      </c>
      <c r="AA528" s="85">
        <f>IF('Checklist Parameters'!$N$101&lt;&gt;"",IFERROR(I528/'Checklist Parameters'!$N$101,0),"N/A")</f>
        <v>0</v>
      </c>
      <c r="AB528" s="85" t="str">
        <f>IF('Checklist Parameters'!$N$43&lt;&gt;"",(I528*'Checklist Parameters'!$N$43)/1000,"N/A")</f>
        <v>N/A</v>
      </c>
      <c r="AC528" s="85">
        <f>IF('Checklist Parameters'!$N$16="",$X528,IF(AND('Checklist Parameters'!$N$16&lt;$X528,'Checklist Parameters'!$N$16&gt;=3),'Checklist Parameters'!$N$16,IF(AND('Checklist Parameters'!$N$16&lt;$X528,'Checklist Parameters'!$N$16&lt;3),0,$X528)))</f>
        <v>0</v>
      </c>
      <c r="AD528" s="85" t="str">
        <f>IF(AND(I528&lt;'Checklist Parameters'!$N$22,$I528&lt;&gt;0),"Y","")</f>
        <v/>
      </c>
      <c r="AE528" s="85" t="str">
        <f>IF($AD528="Y",0,IF('Checklist Parameters'!$N$25="","&lt;no limit&gt;",ROUNDDOWN((($I528-'Checklist Parameters'!$N$24)/'Checklist Parameters'!$N$25)+1,0)))</f>
        <v>&lt;no limit&gt;</v>
      </c>
      <c r="AF528" s="174">
        <f t="shared" si="47"/>
        <v>0</v>
      </c>
      <c r="AG528" s="85">
        <f t="shared" si="42"/>
        <v>0</v>
      </c>
    </row>
    <row r="529" spans="1:33" ht="15">
      <c r="A529" s="393"/>
      <c r="B529" s="393"/>
      <c r="C529" s="393"/>
      <c r="D529" s="393"/>
      <c r="E529" s="393"/>
      <c r="F529" s="393"/>
      <c r="G529" s="393"/>
      <c r="H529" s="394"/>
      <c r="I529" s="394"/>
      <c r="J529" s="394"/>
      <c r="K529" s="394"/>
      <c r="L529" s="394"/>
      <c r="M529" s="394"/>
      <c r="N529" s="313">
        <f>IF(IF(I529&lt;'Checklist Parameters'!$N$22,0,($I529-$L529))&lt;0,0,IF(I529&lt;'Checklist Parameters'!$N$22,0,($I529-$L529)))</f>
        <v>0</v>
      </c>
      <c r="O529" s="394"/>
      <c r="P529" s="395"/>
      <c r="Q529" s="316">
        <f t="shared" si="43"/>
        <v>0</v>
      </c>
      <c r="R529" s="87">
        <f t="shared" si="44"/>
        <v>0</v>
      </c>
      <c r="S529" s="87">
        <f>IF('Checklist Parameters'!$N$60&lt;0.2,0.2,'Checklist Parameters'!$N$60)</f>
        <v>0.7</v>
      </c>
      <c r="T529" s="88">
        <f>IF($O529="",IF('Checklist District ID'!$C$43="Y",MAX($R529:$S529)*$I529,SUM($R529:$S529)*$I529),IF(O529&gt;0,Q529*S529))</f>
        <v>0</v>
      </c>
      <c r="U529" s="88">
        <f>IF(Q529&gt;0,((I529-T529)*'Formula Matrix'!$E$41),0)</f>
        <v>0</v>
      </c>
      <c r="V529" s="88">
        <f t="shared" si="45"/>
        <v>0</v>
      </c>
      <c r="W529" s="88">
        <f>IF(V529&gt;0,(V529*'Checklist Parameters'!$N$35),0)</f>
        <v>0</v>
      </c>
      <c r="X529" s="85">
        <f t="shared" si="46"/>
        <v>0</v>
      </c>
      <c r="Y529" s="85">
        <f>IF('Checklist Parameters'!$N$102&lt;&gt;"",(I529/43560)*'Checklist Parameters'!$N$102,"N/A")</f>
        <v>0</v>
      </c>
      <c r="Z529" s="85" t="str">
        <f>IF('Checklist Parameters'!$N$58&lt;&gt;"",((I529*'Checklist Parameters'!$N$58)*'Checklist Parameters'!$N$35)/1000,"N/A")</f>
        <v>N/A</v>
      </c>
      <c r="AA529" s="85">
        <f>IF('Checklist Parameters'!$N$101&lt;&gt;"",IFERROR(I529/'Checklist Parameters'!$N$101,0),"N/A")</f>
        <v>0</v>
      </c>
      <c r="AB529" s="85" t="str">
        <f>IF('Checklist Parameters'!$N$43&lt;&gt;"",(I529*'Checklist Parameters'!$N$43)/1000,"N/A")</f>
        <v>N/A</v>
      </c>
      <c r="AC529" s="85">
        <f>IF('Checklist Parameters'!$N$16="",$X529,IF(AND('Checklist Parameters'!$N$16&lt;$X529,'Checklist Parameters'!$N$16&gt;=3),'Checklist Parameters'!$N$16,IF(AND('Checklist Parameters'!$N$16&lt;$X529,'Checklist Parameters'!$N$16&lt;3),0,$X529)))</f>
        <v>0</v>
      </c>
      <c r="AD529" s="85" t="str">
        <f>IF(AND(I529&lt;'Checklist Parameters'!$N$22,$I529&lt;&gt;0),"Y","")</f>
        <v/>
      </c>
      <c r="AE529" s="85" t="str">
        <f>IF($AD529="Y",0,IF('Checklist Parameters'!$N$25="","&lt;no limit&gt;",ROUNDDOWN((($I529-'Checklist Parameters'!$N$24)/'Checklist Parameters'!$N$25)+1,0)))</f>
        <v>&lt;no limit&gt;</v>
      </c>
      <c r="AF529" s="174">
        <f t="shared" si="47"/>
        <v>0</v>
      </c>
      <c r="AG529" s="85">
        <f t="shared" si="42"/>
        <v>0</v>
      </c>
    </row>
    <row r="530" spans="1:33" ht="15">
      <c r="A530" s="393"/>
      <c r="B530" s="393"/>
      <c r="C530" s="393"/>
      <c r="D530" s="393"/>
      <c r="E530" s="393"/>
      <c r="F530" s="393"/>
      <c r="G530" s="393"/>
      <c r="H530" s="394"/>
      <c r="I530" s="394"/>
      <c r="J530" s="394"/>
      <c r="K530" s="394"/>
      <c r="L530" s="394"/>
      <c r="M530" s="394"/>
      <c r="N530" s="313">
        <f>IF(IF(I530&lt;'Checklist Parameters'!$N$22,0,($I530-$L530))&lt;0,0,IF(I530&lt;'Checklist Parameters'!$N$22,0,($I530-$L530)))</f>
        <v>0</v>
      </c>
      <c r="O530" s="394"/>
      <c r="P530" s="395"/>
      <c r="Q530" s="316">
        <f t="shared" si="43"/>
        <v>0</v>
      </c>
      <c r="R530" s="87">
        <f t="shared" si="44"/>
        <v>0</v>
      </c>
      <c r="S530" s="87">
        <f>IF('Checklist Parameters'!$N$60&lt;0.2,0.2,'Checklist Parameters'!$N$60)</f>
        <v>0.7</v>
      </c>
      <c r="T530" s="88">
        <f>IF($O530="",IF('Checklist District ID'!$C$43="Y",MAX($R530:$S530)*$I530,SUM($R530:$S530)*$I530),IF(O530&gt;0,Q530*S530))</f>
        <v>0</v>
      </c>
      <c r="U530" s="88">
        <f>IF(Q530&gt;0,((I530-T530)*'Formula Matrix'!$E$41),0)</f>
        <v>0</v>
      </c>
      <c r="V530" s="88">
        <f t="shared" si="45"/>
        <v>0</v>
      </c>
      <c r="W530" s="88">
        <f>IF(V530&gt;0,(V530*'Checklist Parameters'!$N$35),0)</f>
        <v>0</v>
      </c>
      <c r="X530" s="85">
        <f t="shared" si="46"/>
        <v>0</v>
      </c>
      <c r="Y530" s="85">
        <f>IF('Checklist Parameters'!$N$102&lt;&gt;"",(I530/43560)*'Checklist Parameters'!$N$102,"N/A")</f>
        <v>0</v>
      </c>
      <c r="Z530" s="85" t="str">
        <f>IF('Checklist Parameters'!$N$58&lt;&gt;"",((I530*'Checklist Parameters'!$N$58)*'Checklist Parameters'!$N$35)/1000,"N/A")</f>
        <v>N/A</v>
      </c>
      <c r="AA530" s="85">
        <f>IF('Checklist Parameters'!$N$101&lt;&gt;"",IFERROR(I530/'Checklist Parameters'!$N$101,0),"N/A")</f>
        <v>0</v>
      </c>
      <c r="AB530" s="85" t="str">
        <f>IF('Checklist Parameters'!$N$43&lt;&gt;"",(I530*'Checklist Parameters'!$N$43)/1000,"N/A")</f>
        <v>N/A</v>
      </c>
      <c r="AC530" s="85">
        <f>IF('Checklist Parameters'!$N$16="",$X530,IF(AND('Checklist Parameters'!$N$16&lt;$X530,'Checklist Parameters'!$N$16&gt;=3),'Checklist Parameters'!$N$16,IF(AND('Checklist Parameters'!$N$16&lt;$X530,'Checklist Parameters'!$N$16&lt;3),0,$X530)))</f>
        <v>0</v>
      </c>
      <c r="AD530" s="85" t="str">
        <f>IF(AND(I530&lt;'Checklist Parameters'!$N$22,$I530&lt;&gt;0),"Y","")</f>
        <v/>
      </c>
      <c r="AE530" s="85" t="str">
        <f>IF($AD530="Y",0,IF('Checklist Parameters'!$N$25="","&lt;no limit&gt;",ROUNDDOWN((($I530-'Checklist Parameters'!$N$24)/'Checklist Parameters'!$N$25)+1,0)))</f>
        <v>&lt;no limit&gt;</v>
      </c>
      <c r="AF530" s="174">
        <f t="shared" si="47"/>
        <v>0</v>
      </c>
      <c r="AG530" s="85">
        <f t="shared" si="42"/>
        <v>0</v>
      </c>
    </row>
    <row r="531" spans="1:33" ht="15">
      <c r="A531" s="393"/>
      <c r="B531" s="393"/>
      <c r="C531" s="393"/>
      <c r="D531" s="393"/>
      <c r="E531" s="393"/>
      <c r="F531" s="393"/>
      <c r="G531" s="393"/>
      <c r="H531" s="394"/>
      <c r="I531" s="394"/>
      <c r="J531" s="394"/>
      <c r="K531" s="394"/>
      <c r="L531" s="394"/>
      <c r="M531" s="394"/>
      <c r="N531" s="313">
        <f>IF(IF(I531&lt;'Checklist Parameters'!$N$22,0,($I531-$L531))&lt;0,0,IF(I531&lt;'Checklist Parameters'!$N$22,0,($I531-$L531)))</f>
        <v>0</v>
      </c>
      <c r="O531" s="394"/>
      <c r="P531" s="395"/>
      <c r="Q531" s="316">
        <f t="shared" si="43"/>
        <v>0</v>
      </c>
      <c r="R531" s="87">
        <f t="shared" si="44"/>
        <v>0</v>
      </c>
      <c r="S531" s="87">
        <f>IF('Checklist Parameters'!$N$60&lt;0.2,0.2,'Checklist Parameters'!$N$60)</f>
        <v>0.7</v>
      </c>
      <c r="T531" s="88">
        <f>IF($O531="",IF('Checklist District ID'!$C$43="Y",MAX($R531:$S531)*$I531,SUM($R531:$S531)*$I531),IF(O531&gt;0,Q531*S531))</f>
        <v>0</v>
      </c>
      <c r="U531" s="88">
        <f>IF(Q531&gt;0,((I531-T531)*'Formula Matrix'!$E$41),0)</f>
        <v>0</v>
      </c>
      <c r="V531" s="88">
        <f t="shared" si="45"/>
        <v>0</v>
      </c>
      <c r="W531" s="88">
        <f>IF(V531&gt;0,(V531*'Checklist Parameters'!$N$35),0)</f>
        <v>0</v>
      </c>
      <c r="X531" s="85">
        <f t="shared" si="46"/>
        <v>0</v>
      </c>
      <c r="Y531" s="85">
        <f>IF('Checklist Parameters'!$N$102&lt;&gt;"",(I531/43560)*'Checklist Parameters'!$N$102,"N/A")</f>
        <v>0</v>
      </c>
      <c r="Z531" s="85" t="str">
        <f>IF('Checklist Parameters'!$N$58&lt;&gt;"",((I531*'Checklist Parameters'!$N$58)*'Checklist Parameters'!$N$35)/1000,"N/A")</f>
        <v>N/A</v>
      </c>
      <c r="AA531" s="85">
        <f>IF('Checklist Parameters'!$N$101&lt;&gt;"",IFERROR(I531/'Checklist Parameters'!$N$101,0),"N/A")</f>
        <v>0</v>
      </c>
      <c r="AB531" s="85" t="str">
        <f>IF('Checklist Parameters'!$N$43&lt;&gt;"",(I531*'Checklist Parameters'!$N$43)/1000,"N/A")</f>
        <v>N/A</v>
      </c>
      <c r="AC531" s="85">
        <f>IF('Checklist Parameters'!$N$16="",$X531,IF(AND('Checklist Parameters'!$N$16&lt;$X531,'Checklist Parameters'!$N$16&gt;=3),'Checklist Parameters'!$N$16,IF(AND('Checklist Parameters'!$N$16&lt;$X531,'Checklist Parameters'!$N$16&lt;3),0,$X531)))</f>
        <v>0</v>
      </c>
      <c r="AD531" s="85" t="str">
        <f>IF(AND(I531&lt;'Checklist Parameters'!$N$22,$I531&lt;&gt;0),"Y","")</f>
        <v/>
      </c>
      <c r="AE531" s="85" t="str">
        <f>IF($AD531="Y",0,IF('Checklist Parameters'!$N$25="","&lt;no limit&gt;",ROUNDDOWN((($I531-'Checklist Parameters'!$N$24)/'Checklist Parameters'!$N$25)+1,0)))</f>
        <v>&lt;no limit&gt;</v>
      </c>
      <c r="AF531" s="174">
        <f t="shared" si="47"/>
        <v>0</v>
      </c>
      <c r="AG531" s="85">
        <f t="shared" si="42"/>
        <v>0</v>
      </c>
    </row>
    <row r="532" spans="1:33" ht="15">
      <c r="A532" s="393"/>
      <c r="B532" s="393"/>
      <c r="C532" s="393"/>
      <c r="D532" s="393"/>
      <c r="E532" s="393"/>
      <c r="F532" s="393"/>
      <c r="G532" s="393"/>
      <c r="H532" s="394"/>
      <c r="I532" s="394"/>
      <c r="J532" s="394"/>
      <c r="K532" s="394"/>
      <c r="L532" s="394"/>
      <c r="M532" s="394"/>
      <c r="N532" s="313">
        <f>IF(IF(I532&lt;'Checklist Parameters'!$N$22,0,($I532-$L532))&lt;0,0,IF(I532&lt;'Checklist Parameters'!$N$22,0,($I532-$L532)))</f>
        <v>0</v>
      </c>
      <c r="O532" s="394"/>
      <c r="P532" s="395"/>
      <c r="Q532" s="316">
        <f t="shared" si="43"/>
        <v>0</v>
      </c>
      <c r="R532" s="87">
        <f t="shared" si="44"/>
        <v>0</v>
      </c>
      <c r="S532" s="87">
        <f>IF('Checklist Parameters'!$N$60&lt;0.2,0.2,'Checklist Parameters'!$N$60)</f>
        <v>0.7</v>
      </c>
      <c r="T532" s="88">
        <f>IF($O532="",IF('Checklist District ID'!$C$43="Y",MAX($R532:$S532)*$I532,SUM($R532:$S532)*$I532),IF(O532&gt;0,Q532*S532))</f>
        <v>0</v>
      </c>
      <c r="U532" s="88">
        <f>IF(Q532&gt;0,((I532-T532)*'Formula Matrix'!$E$41),0)</f>
        <v>0</v>
      </c>
      <c r="V532" s="88">
        <f t="shared" si="45"/>
        <v>0</v>
      </c>
      <c r="W532" s="88">
        <f>IF(V532&gt;0,(V532*'Checklist Parameters'!$N$35),0)</f>
        <v>0</v>
      </c>
      <c r="X532" s="85">
        <f t="shared" si="46"/>
        <v>0</v>
      </c>
      <c r="Y532" s="85">
        <f>IF('Checklist Parameters'!$N$102&lt;&gt;"",(I532/43560)*'Checklist Parameters'!$N$102,"N/A")</f>
        <v>0</v>
      </c>
      <c r="Z532" s="85" t="str">
        <f>IF('Checklist Parameters'!$N$58&lt;&gt;"",((I532*'Checklist Parameters'!$N$58)*'Checklist Parameters'!$N$35)/1000,"N/A")</f>
        <v>N/A</v>
      </c>
      <c r="AA532" s="85">
        <f>IF('Checklist Parameters'!$N$101&lt;&gt;"",IFERROR(I532/'Checklist Parameters'!$N$101,0),"N/A")</f>
        <v>0</v>
      </c>
      <c r="AB532" s="85" t="str">
        <f>IF('Checklist Parameters'!$N$43&lt;&gt;"",(I532*'Checklist Parameters'!$N$43)/1000,"N/A")</f>
        <v>N/A</v>
      </c>
      <c r="AC532" s="85">
        <f>IF('Checklist Parameters'!$N$16="",$X532,IF(AND('Checklist Parameters'!$N$16&lt;$X532,'Checklist Parameters'!$N$16&gt;=3),'Checklist Parameters'!$N$16,IF(AND('Checklist Parameters'!$N$16&lt;$X532,'Checklist Parameters'!$N$16&lt;3),0,$X532)))</f>
        <v>0</v>
      </c>
      <c r="AD532" s="85" t="str">
        <f>IF(AND(I532&lt;'Checklist Parameters'!$N$22,$I532&lt;&gt;0),"Y","")</f>
        <v/>
      </c>
      <c r="AE532" s="85" t="str">
        <f>IF($AD532="Y",0,IF('Checklist Parameters'!$N$25="","&lt;no limit&gt;",ROUNDDOWN((($I532-'Checklist Parameters'!$N$24)/'Checklist Parameters'!$N$25)+1,0)))</f>
        <v>&lt;no limit&gt;</v>
      </c>
      <c r="AF532" s="174">
        <f t="shared" si="47"/>
        <v>0</v>
      </c>
      <c r="AG532" s="85">
        <f t="shared" ref="AG532:AG595" si="48">IFERROR((43560/$I532)*$AF532,0)</f>
        <v>0</v>
      </c>
    </row>
    <row r="533" spans="1:33" ht="15">
      <c r="A533" s="393"/>
      <c r="B533" s="393"/>
      <c r="C533" s="393"/>
      <c r="D533" s="393"/>
      <c r="E533" s="393"/>
      <c r="F533" s="393"/>
      <c r="G533" s="393"/>
      <c r="H533" s="394"/>
      <c r="I533" s="394"/>
      <c r="J533" s="394"/>
      <c r="K533" s="394"/>
      <c r="L533" s="394"/>
      <c r="M533" s="394"/>
      <c r="N533" s="313">
        <f>IF(IF(I533&lt;'Checklist Parameters'!$N$22,0,($I533-$L533))&lt;0,0,IF(I533&lt;'Checklist Parameters'!$N$22,0,($I533-$L533)))</f>
        <v>0</v>
      </c>
      <c r="O533" s="394"/>
      <c r="P533" s="395"/>
      <c r="Q533" s="316">
        <f t="shared" ref="Q533:Q596" si="49">IF(O533&lt;&gt;"",O533,N533)</f>
        <v>0</v>
      </c>
      <c r="R533" s="87">
        <f t="shared" ref="R533:R596" si="50">IFERROR(L533/I533,0)</f>
        <v>0</v>
      </c>
      <c r="S533" s="87">
        <f>IF('Checklist Parameters'!$N$60&lt;0.2,0.2,'Checklist Parameters'!$N$60)</f>
        <v>0.7</v>
      </c>
      <c r="T533" s="88">
        <f>IF($O533="",IF('Checklist District ID'!$C$43="Y",MAX($R533:$S533)*$I533,SUM($R533:$S533)*$I533),IF(O533&gt;0,Q533*S533))</f>
        <v>0</v>
      </c>
      <c r="U533" s="88">
        <f>IF(Q533&gt;0,((I533-T533)*'Formula Matrix'!$E$41),0)</f>
        <v>0</v>
      </c>
      <c r="V533" s="88">
        <f t="shared" ref="V533:V596" si="51">IF(Q533=0,0,(I533-T533-U533))</f>
        <v>0</v>
      </c>
      <c r="W533" s="88">
        <f>IF(V533&gt;0,(V533*'Checklist Parameters'!$N$35),0)</f>
        <v>0</v>
      </c>
      <c r="X533" s="85">
        <f t="shared" ref="X533:X596" si="52">IF($W533/1000&gt;3,(ROUNDDOWN($W533/1000,0)),IF(AND($W533/1000&gt;2.5,$W533/1000&lt;=3),3,0))</f>
        <v>0</v>
      </c>
      <c r="Y533" s="85">
        <f>IF('Checklist Parameters'!$N$102&lt;&gt;"",(I533/43560)*'Checklist Parameters'!$N$102,"N/A")</f>
        <v>0</v>
      </c>
      <c r="Z533" s="85" t="str">
        <f>IF('Checklist Parameters'!$N$58&lt;&gt;"",((I533*'Checklist Parameters'!$N$58)*'Checklist Parameters'!$N$35)/1000,"N/A")</f>
        <v>N/A</v>
      </c>
      <c r="AA533" s="85">
        <f>IF('Checklist Parameters'!$N$101&lt;&gt;"",IFERROR(I533/'Checklist Parameters'!$N$101,0),"N/A")</f>
        <v>0</v>
      </c>
      <c r="AB533" s="85" t="str">
        <f>IF('Checklist Parameters'!$N$43&lt;&gt;"",(I533*'Checklist Parameters'!$N$43)/1000,"N/A")</f>
        <v>N/A</v>
      </c>
      <c r="AC533" s="85">
        <f>IF('Checklist Parameters'!$N$16="",$X533,IF(AND('Checklist Parameters'!$N$16&lt;$X533,'Checklist Parameters'!$N$16&gt;=3),'Checklist Parameters'!$N$16,IF(AND('Checklist Parameters'!$N$16&lt;$X533,'Checklist Parameters'!$N$16&lt;3),0,$X533)))</f>
        <v>0</v>
      </c>
      <c r="AD533" s="85" t="str">
        <f>IF(AND(I533&lt;'Checklist Parameters'!$N$22,$I533&lt;&gt;0),"Y","")</f>
        <v/>
      </c>
      <c r="AE533" s="85" t="str">
        <f>IF($AD533="Y",0,IF('Checklist Parameters'!$N$25="","&lt;no limit&gt;",ROUNDDOWN((($I533-'Checklist Parameters'!$N$24)/'Checklist Parameters'!$N$25)+1,0)))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ht="15">
      <c r="A534" s="393"/>
      <c r="B534" s="393"/>
      <c r="C534" s="393"/>
      <c r="D534" s="393"/>
      <c r="E534" s="393"/>
      <c r="F534" s="393"/>
      <c r="G534" s="393"/>
      <c r="H534" s="394"/>
      <c r="I534" s="394"/>
      <c r="J534" s="394"/>
      <c r="K534" s="394"/>
      <c r="L534" s="394"/>
      <c r="M534" s="394"/>
      <c r="N534" s="313">
        <f>IF(IF(I534&lt;'Checklist Parameters'!$N$22,0,($I534-$L534))&lt;0,0,IF(I534&lt;'Checklist Parameters'!$N$22,0,($I534-$L534)))</f>
        <v>0</v>
      </c>
      <c r="O534" s="394"/>
      <c r="P534" s="395"/>
      <c r="Q534" s="316">
        <f t="shared" si="49"/>
        <v>0</v>
      </c>
      <c r="R534" s="87">
        <f t="shared" si="50"/>
        <v>0</v>
      </c>
      <c r="S534" s="87">
        <f>IF('Checklist Parameters'!$N$60&lt;0.2,0.2,'Checklist Parameters'!$N$60)</f>
        <v>0.7</v>
      </c>
      <c r="T534" s="88">
        <f>IF($O534="",IF('Checklist District ID'!$C$43="Y",MAX($R534:$S534)*$I534,SUM($R534:$S534)*$I534),IF(O534&gt;0,Q534*S534))</f>
        <v>0</v>
      </c>
      <c r="U534" s="88">
        <f>IF(Q534&gt;0,((I534-T534)*'Formula Matrix'!$E$41),0)</f>
        <v>0</v>
      </c>
      <c r="V534" s="88">
        <f t="shared" si="51"/>
        <v>0</v>
      </c>
      <c r="W534" s="88">
        <f>IF(V534&gt;0,(V534*'Checklist Parameters'!$N$35),0)</f>
        <v>0</v>
      </c>
      <c r="X534" s="85">
        <f t="shared" si="52"/>
        <v>0</v>
      </c>
      <c r="Y534" s="85">
        <f>IF('Checklist Parameters'!$N$102&lt;&gt;"",(I534/43560)*'Checklist Parameters'!$N$102,"N/A")</f>
        <v>0</v>
      </c>
      <c r="Z534" s="85" t="str">
        <f>IF('Checklist Parameters'!$N$58&lt;&gt;"",((I534*'Checklist Parameters'!$N$58)*'Checklist Parameters'!$N$35)/1000,"N/A")</f>
        <v>N/A</v>
      </c>
      <c r="AA534" s="85">
        <f>IF('Checklist Parameters'!$N$101&lt;&gt;"",IFERROR(I534/'Checklist Parameters'!$N$101,0),"N/A")</f>
        <v>0</v>
      </c>
      <c r="AB534" s="85" t="str">
        <f>IF('Checklist Parameters'!$N$43&lt;&gt;"",(I534*'Checklist Parameters'!$N$43)/1000,"N/A")</f>
        <v>N/A</v>
      </c>
      <c r="AC534" s="85">
        <f>IF('Checklist Parameters'!$N$16="",$X534,IF(AND('Checklist Parameters'!$N$16&lt;$X534,'Checklist Parameters'!$N$16&gt;=3),'Checklist Parameters'!$N$16,IF(AND('Checklist Parameters'!$N$16&lt;$X534,'Checklist Parameters'!$N$16&lt;3),0,$X534)))</f>
        <v>0</v>
      </c>
      <c r="AD534" s="85" t="str">
        <f>IF(AND(I534&lt;'Checklist Parameters'!$N$22,$I534&lt;&gt;0),"Y","")</f>
        <v/>
      </c>
      <c r="AE534" s="85" t="str">
        <f>IF($AD534="Y",0,IF('Checklist Parameters'!$N$25="","&lt;no limit&gt;",ROUNDDOWN((($I534-'Checklist Parameters'!$N$24)/'Checklist Parameters'!$N$25)+1,0)))</f>
        <v>&lt;no limit&gt;</v>
      </c>
      <c r="AF534" s="174">
        <f t="shared" si="53"/>
        <v>0</v>
      </c>
      <c r="AG534" s="85">
        <f t="shared" si="48"/>
        <v>0</v>
      </c>
    </row>
    <row r="535" spans="1:33" ht="15">
      <c r="A535" s="393"/>
      <c r="B535" s="393"/>
      <c r="C535" s="393"/>
      <c r="D535" s="393"/>
      <c r="E535" s="393"/>
      <c r="F535" s="393"/>
      <c r="G535" s="393"/>
      <c r="H535" s="394"/>
      <c r="I535" s="394"/>
      <c r="J535" s="394"/>
      <c r="K535" s="394"/>
      <c r="L535" s="394"/>
      <c r="M535" s="394"/>
      <c r="N535" s="313">
        <f>IF(IF(I535&lt;'Checklist Parameters'!$N$22,0,($I535-$L535))&lt;0,0,IF(I535&lt;'Checklist Parameters'!$N$22,0,($I535-$L535)))</f>
        <v>0</v>
      </c>
      <c r="O535" s="394"/>
      <c r="P535" s="395"/>
      <c r="Q535" s="316">
        <f t="shared" si="49"/>
        <v>0</v>
      </c>
      <c r="R535" s="87">
        <f t="shared" si="50"/>
        <v>0</v>
      </c>
      <c r="S535" s="87">
        <f>IF('Checklist Parameters'!$N$60&lt;0.2,0.2,'Checklist Parameters'!$N$60)</f>
        <v>0.7</v>
      </c>
      <c r="T535" s="88">
        <f>IF($O535="",IF('Checklist District ID'!$C$43="Y",MAX($R535:$S535)*$I535,SUM($R535:$S535)*$I535),IF(O535&gt;0,Q535*S535))</f>
        <v>0</v>
      </c>
      <c r="U535" s="88">
        <f>IF(Q535&gt;0,((I535-T535)*'Formula Matrix'!$E$41),0)</f>
        <v>0</v>
      </c>
      <c r="V535" s="88">
        <f t="shared" si="51"/>
        <v>0</v>
      </c>
      <c r="W535" s="88">
        <f>IF(V535&gt;0,(V535*'Checklist Parameters'!$N$35),0)</f>
        <v>0</v>
      </c>
      <c r="X535" s="85">
        <f t="shared" si="52"/>
        <v>0</v>
      </c>
      <c r="Y535" s="85">
        <f>IF('Checklist Parameters'!$N$102&lt;&gt;"",(I535/43560)*'Checklist Parameters'!$N$102,"N/A")</f>
        <v>0</v>
      </c>
      <c r="Z535" s="85" t="str">
        <f>IF('Checklist Parameters'!$N$58&lt;&gt;"",((I535*'Checklist Parameters'!$N$58)*'Checklist Parameters'!$N$35)/1000,"N/A")</f>
        <v>N/A</v>
      </c>
      <c r="AA535" s="85">
        <f>IF('Checklist Parameters'!$N$101&lt;&gt;"",IFERROR(I535/'Checklist Parameters'!$N$101,0),"N/A")</f>
        <v>0</v>
      </c>
      <c r="AB535" s="85" t="str">
        <f>IF('Checklist Parameters'!$N$43&lt;&gt;"",(I535*'Checklist Parameters'!$N$43)/1000,"N/A")</f>
        <v>N/A</v>
      </c>
      <c r="AC535" s="85">
        <f>IF('Checklist Parameters'!$N$16="",$X535,IF(AND('Checklist Parameters'!$N$16&lt;$X535,'Checklist Parameters'!$N$16&gt;=3),'Checklist Parameters'!$N$16,IF(AND('Checklist Parameters'!$N$16&lt;$X535,'Checklist Parameters'!$N$16&lt;3),0,$X535)))</f>
        <v>0</v>
      </c>
      <c r="AD535" s="85" t="str">
        <f>IF(AND(I535&lt;'Checklist Parameters'!$N$22,$I535&lt;&gt;0),"Y","")</f>
        <v/>
      </c>
      <c r="AE535" s="85" t="str">
        <f>IF($AD535="Y",0,IF('Checklist Parameters'!$N$25="","&lt;no limit&gt;",ROUNDDOWN((($I535-'Checklist Parameters'!$N$24)/'Checklist Parameters'!$N$25)+1,0)))</f>
        <v>&lt;no limit&gt;</v>
      </c>
      <c r="AF535" s="174">
        <f t="shared" si="53"/>
        <v>0</v>
      </c>
      <c r="AG535" s="85">
        <f t="shared" si="48"/>
        <v>0</v>
      </c>
    </row>
    <row r="536" spans="1:33" ht="15">
      <c r="A536" s="393"/>
      <c r="B536" s="393"/>
      <c r="C536" s="393"/>
      <c r="D536" s="393"/>
      <c r="E536" s="393"/>
      <c r="F536" s="393"/>
      <c r="G536" s="393"/>
      <c r="H536" s="394"/>
      <c r="I536" s="394"/>
      <c r="J536" s="394"/>
      <c r="K536" s="394"/>
      <c r="L536" s="394"/>
      <c r="M536" s="394"/>
      <c r="N536" s="313">
        <f>IF(IF(I536&lt;'Checklist Parameters'!$N$22,0,($I536-$L536))&lt;0,0,IF(I536&lt;'Checklist Parameters'!$N$22,0,($I536-$L536)))</f>
        <v>0</v>
      </c>
      <c r="O536" s="394"/>
      <c r="P536" s="395"/>
      <c r="Q536" s="316">
        <f t="shared" si="49"/>
        <v>0</v>
      </c>
      <c r="R536" s="87">
        <f t="shared" si="50"/>
        <v>0</v>
      </c>
      <c r="S536" s="87">
        <f>IF('Checklist Parameters'!$N$60&lt;0.2,0.2,'Checklist Parameters'!$N$60)</f>
        <v>0.7</v>
      </c>
      <c r="T536" s="88">
        <f>IF($O536="",IF('Checklist District ID'!$C$43="Y",MAX($R536:$S536)*$I536,SUM($R536:$S536)*$I536),IF(O536&gt;0,Q536*S536))</f>
        <v>0</v>
      </c>
      <c r="U536" s="88">
        <f>IF(Q536&gt;0,((I536-T536)*'Formula Matrix'!$E$41),0)</f>
        <v>0</v>
      </c>
      <c r="V536" s="88">
        <f t="shared" si="51"/>
        <v>0</v>
      </c>
      <c r="W536" s="88">
        <f>IF(V536&gt;0,(V536*'Checklist Parameters'!$N$35),0)</f>
        <v>0</v>
      </c>
      <c r="X536" s="85">
        <f t="shared" si="52"/>
        <v>0</v>
      </c>
      <c r="Y536" s="85">
        <f>IF('Checklist Parameters'!$N$102&lt;&gt;"",(I536/43560)*'Checklist Parameters'!$N$102,"N/A")</f>
        <v>0</v>
      </c>
      <c r="Z536" s="85" t="str">
        <f>IF('Checklist Parameters'!$N$58&lt;&gt;"",((I536*'Checklist Parameters'!$N$58)*'Checklist Parameters'!$N$35)/1000,"N/A")</f>
        <v>N/A</v>
      </c>
      <c r="AA536" s="85">
        <f>IF('Checklist Parameters'!$N$101&lt;&gt;"",IFERROR(I536/'Checklist Parameters'!$N$101,0),"N/A")</f>
        <v>0</v>
      </c>
      <c r="AB536" s="85" t="str">
        <f>IF('Checklist Parameters'!$N$43&lt;&gt;"",(I536*'Checklist Parameters'!$N$43)/1000,"N/A")</f>
        <v>N/A</v>
      </c>
      <c r="AC536" s="85">
        <f>IF('Checklist Parameters'!$N$16="",$X536,IF(AND('Checklist Parameters'!$N$16&lt;$X536,'Checklist Parameters'!$N$16&gt;=3),'Checklist Parameters'!$N$16,IF(AND('Checklist Parameters'!$N$16&lt;$X536,'Checklist Parameters'!$N$16&lt;3),0,$X536)))</f>
        <v>0</v>
      </c>
      <c r="AD536" s="85" t="str">
        <f>IF(AND(I536&lt;'Checklist Parameters'!$N$22,$I536&lt;&gt;0),"Y","")</f>
        <v/>
      </c>
      <c r="AE536" s="85" t="str">
        <f>IF($AD536="Y",0,IF('Checklist Parameters'!$N$25="","&lt;no limit&gt;",ROUNDDOWN((($I536-'Checklist Parameters'!$N$24)/'Checklist Parameters'!$N$25)+1,0)))</f>
        <v>&lt;no limit&gt;</v>
      </c>
      <c r="AF536" s="174">
        <f t="shared" si="53"/>
        <v>0</v>
      </c>
      <c r="AG536" s="85">
        <f t="shared" si="48"/>
        <v>0</v>
      </c>
    </row>
    <row r="537" spans="1:33" ht="15">
      <c r="A537" s="393"/>
      <c r="B537" s="393"/>
      <c r="C537" s="393"/>
      <c r="D537" s="393"/>
      <c r="E537" s="393"/>
      <c r="F537" s="393"/>
      <c r="G537" s="393"/>
      <c r="H537" s="394"/>
      <c r="I537" s="394"/>
      <c r="J537" s="394"/>
      <c r="K537" s="394"/>
      <c r="L537" s="394"/>
      <c r="M537" s="394"/>
      <c r="N537" s="313">
        <f>IF(IF(I537&lt;'Checklist Parameters'!$N$22,0,($I537-$L537))&lt;0,0,IF(I537&lt;'Checklist Parameters'!$N$22,0,($I537-$L537)))</f>
        <v>0</v>
      </c>
      <c r="O537" s="394"/>
      <c r="P537" s="395"/>
      <c r="Q537" s="316">
        <f t="shared" si="49"/>
        <v>0</v>
      </c>
      <c r="R537" s="87">
        <f t="shared" si="50"/>
        <v>0</v>
      </c>
      <c r="S537" s="87">
        <f>IF('Checklist Parameters'!$N$60&lt;0.2,0.2,'Checklist Parameters'!$N$60)</f>
        <v>0.7</v>
      </c>
      <c r="T537" s="88">
        <f>IF($O537="",IF('Checklist District ID'!$C$43="Y",MAX($R537:$S537)*$I537,SUM($R537:$S537)*$I537),IF(O537&gt;0,Q537*S537))</f>
        <v>0</v>
      </c>
      <c r="U537" s="88">
        <f>IF(Q537&gt;0,((I537-T537)*'Formula Matrix'!$E$41),0)</f>
        <v>0</v>
      </c>
      <c r="V537" s="88">
        <f t="shared" si="51"/>
        <v>0</v>
      </c>
      <c r="W537" s="88">
        <f>IF(V537&gt;0,(V537*'Checklist Parameters'!$N$35),0)</f>
        <v>0</v>
      </c>
      <c r="X537" s="85">
        <f t="shared" si="52"/>
        <v>0</v>
      </c>
      <c r="Y537" s="85">
        <f>IF('Checklist Parameters'!$N$102&lt;&gt;"",(I537/43560)*'Checklist Parameters'!$N$102,"N/A")</f>
        <v>0</v>
      </c>
      <c r="Z537" s="85" t="str">
        <f>IF('Checklist Parameters'!$N$58&lt;&gt;"",((I537*'Checklist Parameters'!$N$58)*'Checklist Parameters'!$N$35)/1000,"N/A")</f>
        <v>N/A</v>
      </c>
      <c r="AA537" s="85">
        <f>IF('Checklist Parameters'!$N$101&lt;&gt;"",IFERROR(I537/'Checklist Parameters'!$N$101,0),"N/A")</f>
        <v>0</v>
      </c>
      <c r="AB537" s="85" t="str">
        <f>IF('Checklist Parameters'!$N$43&lt;&gt;"",(I537*'Checklist Parameters'!$N$43)/1000,"N/A")</f>
        <v>N/A</v>
      </c>
      <c r="AC537" s="85">
        <f>IF('Checklist Parameters'!$N$16="",$X537,IF(AND('Checklist Parameters'!$N$16&lt;$X537,'Checklist Parameters'!$N$16&gt;=3),'Checklist Parameters'!$N$16,IF(AND('Checklist Parameters'!$N$16&lt;$X537,'Checklist Parameters'!$N$16&lt;3),0,$X537)))</f>
        <v>0</v>
      </c>
      <c r="AD537" s="85" t="str">
        <f>IF(AND(I537&lt;'Checklist Parameters'!$N$22,$I537&lt;&gt;0),"Y","")</f>
        <v/>
      </c>
      <c r="AE537" s="85" t="str">
        <f>IF($AD537="Y",0,IF('Checklist Parameters'!$N$25="","&lt;no limit&gt;",ROUNDDOWN((($I537-'Checklist Parameters'!$N$24)/'Checklist Parameters'!$N$25)+1,0)))</f>
        <v>&lt;no limit&gt;</v>
      </c>
      <c r="AF537" s="174">
        <f t="shared" si="53"/>
        <v>0</v>
      </c>
      <c r="AG537" s="85">
        <f t="shared" si="48"/>
        <v>0</v>
      </c>
    </row>
    <row r="538" spans="1:33" ht="15">
      <c r="A538" s="393"/>
      <c r="B538" s="393"/>
      <c r="C538" s="393"/>
      <c r="D538" s="393"/>
      <c r="E538" s="393"/>
      <c r="F538" s="393"/>
      <c r="G538" s="393"/>
      <c r="H538" s="394"/>
      <c r="I538" s="394"/>
      <c r="J538" s="394"/>
      <c r="K538" s="394"/>
      <c r="L538" s="394"/>
      <c r="M538" s="394"/>
      <c r="N538" s="313">
        <f>IF(IF(I538&lt;'Checklist Parameters'!$N$22,0,($I538-$L538))&lt;0,0,IF(I538&lt;'Checklist Parameters'!$N$22,0,($I538-$L538)))</f>
        <v>0</v>
      </c>
      <c r="O538" s="394"/>
      <c r="P538" s="395"/>
      <c r="Q538" s="316">
        <f t="shared" si="49"/>
        <v>0</v>
      </c>
      <c r="R538" s="87">
        <f t="shared" si="50"/>
        <v>0</v>
      </c>
      <c r="S538" s="87">
        <f>IF('Checklist Parameters'!$N$60&lt;0.2,0.2,'Checklist Parameters'!$N$60)</f>
        <v>0.7</v>
      </c>
      <c r="T538" s="88">
        <f>IF($O538="",IF('Checklist District ID'!$C$43="Y",MAX($R538:$S538)*$I538,SUM($R538:$S538)*$I538),IF(O538&gt;0,Q538*S538))</f>
        <v>0</v>
      </c>
      <c r="U538" s="88">
        <f>IF(Q538&gt;0,((I538-T538)*'Formula Matrix'!$E$41),0)</f>
        <v>0</v>
      </c>
      <c r="V538" s="88">
        <f t="shared" si="51"/>
        <v>0</v>
      </c>
      <c r="W538" s="88">
        <f>IF(V538&gt;0,(V538*'Checklist Parameters'!$N$35),0)</f>
        <v>0</v>
      </c>
      <c r="X538" s="85">
        <f t="shared" si="52"/>
        <v>0</v>
      </c>
      <c r="Y538" s="85">
        <f>IF('Checklist Parameters'!$N$102&lt;&gt;"",(I538/43560)*'Checklist Parameters'!$N$102,"N/A")</f>
        <v>0</v>
      </c>
      <c r="Z538" s="85" t="str">
        <f>IF('Checklist Parameters'!$N$58&lt;&gt;"",((I538*'Checklist Parameters'!$N$58)*'Checklist Parameters'!$N$35)/1000,"N/A")</f>
        <v>N/A</v>
      </c>
      <c r="AA538" s="85">
        <f>IF('Checklist Parameters'!$N$101&lt;&gt;"",IFERROR(I538/'Checklist Parameters'!$N$101,0),"N/A")</f>
        <v>0</v>
      </c>
      <c r="AB538" s="85" t="str">
        <f>IF('Checklist Parameters'!$N$43&lt;&gt;"",(I538*'Checklist Parameters'!$N$43)/1000,"N/A")</f>
        <v>N/A</v>
      </c>
      <c r="AC538" s="85">
        <f>IF('Checklist Parameters'!$N$16="",$X538,IF(AND('Checklist Parameters'!$N$16&lt;$X538,'Checklist Parameters'!$N$16&gt;=3),'Checklist Parameters'!$N$16,IF(AND('Checklist Parameters'!$N$16&lt;$X538,'Checklist Parameters'!$N$16&lt;3),0,$X538)))</f>
        <v>0</v>
      </c>
      <c r="AD538" s="85" t="str">
        <f>IF(AND(I538&lt;'Checklist Parameters'!$N$22,$I538&lt;&gt;0),"Y","")</f>
        <v/>
      </c>
      <c r="AE538" s="85" t="str">
        <f>IF($AD538="Y",0,IF('Checklist Parameters'!$N$25="","&lt;no limit&gt;",ROUNDDOWN((($I538-'Checklist Parameters'!$N$24)/'Checklist Parameters'!$N$25)+1,0)))</f>
        <v>&lt;no limit&gt;</v>
      </c>
      <c r="AF538" s="174">
        <f t="shared" si="53"/>
        <v>0</v>
      </c>
      <c r="AG538" s="85">
        <f t="shared" si="48"/>
        <v>0</v>
      </c>
    </row>
    <row r="539" spans="1:33" ht="15">
      <c r="A539" s="393"/>
      <c r="B539" s="393"/>
      <c r="C539" s="393"/>
      <c r="D539" s="393"/>
      <c r="E539" s="393"/>
      <c r="F539" s="393"/>
      <c r="G539" s="393"/>
      <c r="H539" s="394"/>
      <c r="I539" s="394"/>
      <c r="J539" s="394"/>
      <c r="K539" s="394"/>
      <c r="L539" s="394"/>
      <c r="M539" s="394"/>
      <c r="N539" s="313">
        <f>IF(IF(I539&lt;'Checklist Parameters'!$N$22,0,($I539-$L539))&lt;0,0,IF(I539&lt;'Checklist Parameters'!$N$22,0,($I539-$L539)))</f>
        <v>0</v>
      </c>
      <c r="O539" s="394"/>
      <c r="P539" s="395"/>
      <c r="Q539" s="316">
        <f t="shared" si="49"/>
        <v>0</v>
      </c>
      <c r="R539" s="87">
        <f t="shared" si="50"/>
        <v>0</v>
      </c>
      <c r="S539" s="87">
        <f>IF('Checklist Parameters'!$N$60&lt;0.2,0.2,'Checklist Parameters'!$N$60)</f>
        <v>0.7</v>
      </c>
      <c r="T539" s="88">
        <f>IF($O539="",IF('Checklist District ID'!$C$43="Y",MAX($R539:$S539)*$I539,SUM($R539:$S539)*$I539),IF(O539&gt;0,Q539*S539))</f>
        <v>0</v>
      </c>
      <c r="U539" s="88">
        <f>IF(Q539&gt;0,((I539-T539)*'Formula Matrix'!$E$41),0)</f>
        <v>0</v>
      </c>
      <c r="V539" s="88">
        <f t="shared" si="51"/>
        <v>0</v>
      </c>
      <c r="W539" s="88">
        <f>IF(V539&gt;0,(V539*'Checklist Parameters'!$N$35),0)</f>
        <v>0</v>
      </c>
      <c r="X539" s="85">
        <f t="shared" si="52"/>
        <v>0</v>
      </c>
      <c r="Y539" s="85">
        <f>IF('Checklist Parameters'!$N$102&lt;&gt;"",(I539/43560)*'Checklist Parameters'!$N$102,"N/A")</f>
        <v>0</v>
      </c>
      <c r="Z539" s="85" t="str">
        <f>IF('Checklist Parameters'!$N$58&lt;&gt;"",((I539*'Checklist Parameters'!$N$58)*'Checklist Parameters'!$N$35)/1000,"N/A")</f>
        <v>N/A</v>
      </c>
      <c r="AA539" s="85">
        <f>IF('Checklist Parameters'!$N$101&lt;&gt;"",IFERROR(I539/'Checklist Parameters'!$N$101,0),"N/A")</f>
        <v>0</v>
      </c>
      <c r="AB539" s="85" t="str">
        <f>IF('Checklist Parameters'!$N$43&lt;&gt;"",(I539*'Checklist Parameters'!$N$43)/1000,"N/A")</f>
        <v>N/A</v>
      </c>
      <c r="AC539" s="85">
        <f>IF('Checklist Parameters'!$N$16="",$X539,IF(AND('Checklist Parameters'!$N$16&lt;$X539,'Checklist Parameters'!$N$16&gt;=3),'Checklist Parameters'!$N$16,IF(AND('Checklist Parameters'!$N$16&lt;$X539,'Checklist Parameters'!$N$16&lt;3),0,$X539)))</f>
        <v>0</v>
      </c>
      <c r="AD539" s="85" t="str">
        <f>IF(AND(I539&lt;'Checklist Parameters'!$N$22,$I539&lt;&gt;0),"Y","")</f>
        <v/>
      </c>
      <c r="AE539" s="85" t="str">
        <f>IF($AD539="Y",0,IF('Checklist Parameters'!$N$25="","&lt;no limit&gt;",ROUNDDOWN((($I539-'Checklist Parameters'!$N$24)/'Checklist Parameters'!$N$25)+1,0)))</f>
        <v>&lt;no limit&gt;</v>
      </c>
      <c r="AF539" s="174">
        <f t="shared" si="53"/>
        <v>0</v>
      </c>
      <c r="AG539" s="85">
        <f t="shared" si="48"/>
        <v>0</v>
      </c>
    </row>
    <row r="540" spans="1:33" ht="15">
      <c r="A540" s="393"/>
      <c r="B540" s="393"/>
      <c r="C540" s="393"/>
      <c r="D540" s="393"/>
      <c r="E540" s="393"/>
      <c r="F540" s="393"/>
      <c r="G540" s="393"/>
      <c r="H540" s="394"/>
      <c r="I540" s="394"/>
      <c r="J540" s="394"/>
      <c r="K540" s="394"/>
      <c r="L540" s="394"/>
      <c r="M540" s="394"/>
      <c r="N540" s="313">
        <f>IF(IF(I540&lt;'Checklist Parameters'!$N$22,0,($I540-$L540))&lt;0,0,IF(I540&lt;'Checklist Parameters'!$N$22,0,($I540-$L540)))</f>
        <v>0</v>
      </c>
      <c r="O540" s="394"/>
      <c r="P540" s="395"/>
      <c r="Q540" s="316">
        <f t="shared" si="49"/>
        <v>0</v>
      </c>
      <c r="R540" s="87">
        <f t="shared" si="50"/>
        <v>0</v>
      </c>
      <c r="S540" s="87">
        <f>IF('Checklist Parameters'!$N$60&lt;0.2,0.2,'Checklist Parameters'!$N$60)</f>
        <v>0.7</v>
      </c>
      <c r="T540" s="88">
        <f>IF($O540="",IF('Checklist District ID'!$C$43="Y",MAX($R540:$S540)*$I540,SUM($R540:$S540)*$I540),IF(O540&gt;0,Q540*S540))</f>
        <v>0</v>
      </c>
      <c r="U540" s="88">
        <f>IF(Q540&gt;0,((I540-T540)*'Formula Matrix'!$E$41),0)</f>
        <v>0</v>
      </c>
      <c r="V540" s="88">
        <f t="shared" si="51"/>
        <v>0</v>
      </c>
      <c r="W540" s="88">
        <f>IF(V540&gt;0,(V540*'Checklist Parameters'!$N$35),0)</f>
        <v>0</v>
      </c>
      <c r="X540" s="85">
        <f t="shared" si="52"/>
        <v>0</v>
      </c>
      <c r="Y540" s="85">
        <f>IF('Checklist Parameters'!$N$102&lt;&gt;"",(I540/43560)*'Checklist Parameters'!$N$102,"N/A")</f>
        <v>0</v>
      </c>
      <c r="Z540" s="85" t="str">
        <f>IF('Checklist Parameters'!$N$58&lt;&gt;"",((I540*'Checklist Parameters'!$N$58)*'Checklist Parameters'!$N$35)/1000,"N/A")</f>
        <v>N/A</v>
      </c>
      <c r="AA540" s="85">
        <f>IF('Checklist Parameters'!$N$101&lt;&gt;"",IFERROR(I540/'Checklist Parameters'!$N$101,0),"N/A")</f>
        <v>0</v>
      </c>
      <c r="AB540" s="85" t="str">
        <f>IF('Checklist Parameters'!$N$43&lt;&gt;"",(I540*'Checklist Parameters'!$N$43)/1000,"N/A")</f>
        <v>N/A</v>
      </c>
      <c r="AC540" s="85">
        <f>IF('Checklist Parameters'!$N$16="",$X540,IF(AND('Checklist Parameters'!$N$16&lt;$X540,'Checklist Parameters'!$N$16&gt;=3),'Checklist Parameters'!$N$16,IF(AND('Checklist Parameters'!$N$16&lt;$X540,'Checklist Parameters'!$N$16&lt;3),0,$X540)))</f>
        <v>0</v>
      </c>
      <c r="AD540" s="85" t="str">
        <f>IF(AND(I540&lt;'Checklist Parameters'!$N$22,$I540&lt;&gt;0),"Y","")</f>
        <v/>
      </c>
      <c r="AE540" s="85" t="str">
        <f>IF($AD540="Y",0,IF('Checklist Parameters'!$N$25="","&lt;no limit&gt;",ROUNDDOWN((($I540-'Checklist Parameters'!$N$24)/'Checklist Parameters'!$N$25)+1,0)))</f>
        <v>&lt;no limit&gt;</v>
      </c>
      <c r="AF540" s="174">
        <f t="shared" si="53"/>
        <v>0</v>
      </c>
      <c r="AG540" s="85">
        <f t="shared" si="48"/>
        <v>0</v>
      </c>
    </row>
    <row r="541" spans="1:33" ht="15">
      <c r="A541" s="393"/>
      <c r="B541" s="393"/>
      <c r="C541" s="393"/>
      <c r="D541" s="393"/>
      <c r="E541" s="393"/>
      <c r="F541" s="393"/>
      <c r="G541" s="393"/>
      <c r="H541" s="394"/>
      <c r="I541" s="394"/>
      <c r="J541" s="394"/>
      <c r="K541" s="394"/>
      <c r="L541" s="394"/>
      <c r="M541" s="394"/>
      <c r="N541" s="313">
        <f>IF(IF(I541&lt;'Checklist Parameters'!$N$22,0,($I541-$L541))&lt;0,0,IF(I541&lt;'Checklist Parameters'!$N$22,0,($I541-$L541)))</f>
        <v>0</v>
      </c>
      <c r="O541" s="394"/>
      <c r="P541" s="395"/>
      <c r="Q541" s="316">
        <f t="shared" si="49"/>
        <v>0</v>
      </c>
      <c r="R541" s="87">
        <f t="shared" si="50"/>
        <v>0</v>
      </c>
      <c r="S541" s="87">
        <f>IF('Checklist Parameters'!$N$60&lt;0.2,0.2,'Checklist Parameters'!$N$60)</f>
        <v>0.7</v>
      </c>
      <c r="T541" s="88">
        <f>IF($O541="",IF('Checklist District ID'!$C$43="Y",MAX($R541:$S541)*$I541,SUM($R541:$S541)*$I541),IF(O541&gt;0,Q541*S541))</f>
        <v>0</v>
      </c>
      <c r="U541" s="88">
        <f>IF(Q541&gt;0,((I541-T541)*'Formula Matrix'!$E$41),0)</f>
        <v>0</v>
      </c>
      <c r="V541" s="88">
        <f t="shared" si="51"/>
        <v>0</v>
      </c>
      <c r="W541" s="88">
        <f>IF(V541&gt;0,(V541*'Checklist Parameters'!$N$35),0)</f>
        <v>0</v>
      </c>
      <c r="X541" s="85">
        <f t="shared" si="52"/>
        <v>0</v>
      </c>
      <c r="Y541" s="85">
        <f>IF('Checklist Parameters'!$N$102&lt;&gt;"",(I541/43560)*'Checklist Parameters'!$N$102,"N/A")</f>
        <v>0</v>
      </c>
      <c r="Z541" s="85" t="str">
        <f>IF('Checklist Parameters'!$N$58&lt;&gt;"",((I541*'Checklist Parameters'!$N$58)*'Checklist Parameters'!$N$35)/1000,"N/A")</f>
        <v>N/A</v>
      </c>
      <c r="AA541" s="85">
        <f>IF('Checklist Parameters'!$N$101&lt;&gt;"",IFERROR(I541/'Checklist Parameters'!$N$101,0),"N/A")</f>
        <v>0</v>
      </c>
      <c r="AB541" s="85" t="str">
        <f>IF('Checklist Parameters'!$N$43&lt;&gt;"",(I541*'Checklist Parameters'!$N$43)/1000,"N/A")</f>
        <v>N/A</v>
      </c>
      <c r="AC541" s="85">
        <f>IF('Checklist Parameters'!$N$16="",$X541,IF(AND('Checklist Parameters'!$N$16&lt;$X541,'Checklist Parameters'!$N$16&gt;=3),'Checklist Parameters'!$N$16,IF(AND('Checklist Parameters'!$N$16&lt;$X541,'Checklist Parameters'!$N$16&lt;3),0,$X541)))</f>
        <v>0</v>
      </c>
      <c r="AD541" s="85" t="str">
        <f>IF(AND(I541&lt;'Checklist Parameters'!$N$22,$I541&lt;&gt;0),"Y","")</f>
        <v/>
      </c>
      <c r="AE541" s="85" t="str">
        <f>IF($AD541="Y",0,IF('Checklist Parameters'!$N$25="","&lt;no limit&gt;",ROUNDDOWN((($I541-'Checklist Parameters'!$N$24)/'Checklist Parameters'!$N$25)+1,0)))</f>
        <v>&lt;no limit&gt;</v>
      </c>
      <c r="AF541" s="174">
        <f t="shared" si="53"/>
        <v>0</v>
      </c>
      <c r="AG541" s="85">
        <f t="shared" si="48"/>
        <v>0</v>
      </c>
    </row>
    <row r="542" spans="1:33" ht="15">
      <c r="A542" s="393"/>
      <c r="B542" s="393"/>
      <c r="C542" s="393"/>
      <c r="D542" s="393"/>
      <c r="E542" s="393"/>
      <c r="F542" s="393"/>
      <c r="G542" s="393"/>
      <c r="H542" s="394"/>
      <c r="I542" s="394"/>
      <c r="J542" s="394"/>
      <c r="K542" s="394"/>
      <c r="L542" s="394"/>
      <c r="M542" s="394"/>
      <c r="N542" s="313">
        <f>IF(IF(I542&lt;'Checklist Parameters'!$N$22,0,($I542-$L542))&lt;0,0,IF(I542&lt;'Checklist Parameters'!$N$22,0,($I542-$L542)))</f>
        <v>0</v>
      </c>
      <c r="O542" s="394"/>
      <c r="P542" s="395"/>
      <c r="Q542" s="316">
        <f t="shared" si="49"/>
        <v>0</v>
      </c>
      <c r="R542" s="87">
        <f t="shared" si="50"/>
        <v>0</v>
      </c>
      <c r="S542" s="87">
        <f>IF('Checklist Parameters'!$N$60&lt;0.2,0.2,'Checklist Parameters'!$N$60)</f>
        <v>0.7</v>
      </c>
      <c r="T542" s="88">
        <f>IF($O542="",IF('Checklist District ID'!$C$43="Y",MAX($R542:$S542)*$I542,SUM($R542:$S542)*$I542),IF(O542&gt;0,Q542*S542))</f>
        <v>0</v>
      </c>
      <c r="U542" s="88">
        <f>IF(Q542&gt;0,((I542-T542)*'Formula Matrix'!$E$41),0)</f>
        <v>0</v>
      </c>
      <c r="V542" s="88">
        <f t="shared" si="51"/>
        <v>0</v>
      </c>
      <c r="W542" s="88">
        <f>IF(V542&gt;0,(V542*'Checklist Parameters'!$N$35),0)</f>
        <v>0</v>
      </c>
      <c r="X542" s="85">
        <f t="shared" si="52"/>
        <v>0</v>
      </c>
      <c r="Y542" s="85">
        <f>IF('Checklist Parameters'!$N$102&lt;&gt;"",(I542/43560)*'Checklist Parameters'!$N$102,"N/A")</f>
        <v>0</v>
      </c>
      <c r="Z542" s="85" t="str">
        <f>IF('Checklist Parameters'!$N$58&lt;&gt;"",((I542*'Checklist Parameters'!$N$58)*'Checklist Parameters'!$N$35)/1000,"N/A")</f>
        <v>N/A</v>
      </c>
      <c r="AA542" s="85">
        <f>IF('Checklist Parameters'!$N$101&lt;&gt;"",IFERROR(I542/'Checklist Parameters'!$N$101,0),"N/A")</f>
        <v>0</v>
      </c>
      <c r="AB542" s="85" t="str">
        <f>IF('Checklist Parameters'!$N$43&lt;&gt;"",(I542*'Checklist Parameters'!$N$43)/1000,"N/A")</f>
        <v>N/A</v>
      </c>
      <c r="AC542" s="85">
        <f>IF('Checklist Parameters'!$N$16="",$X542,IF(AND('Checklist Parameters'!$N$16&lt;$X542,'Checklist Parameters'!$N$16&gt;=3),'Checklist Parameters'!$N$16,IF(AND('Checklist Parameters'!$N$16&lt;$X542,'Checklist Parameters'!$N$16&lt;3),0,$X542)))</f>
        <v>0</v>
      </c>
      <c r="AD542" s="85" t="str">
        <f>IF(AND(I542&lt;'Checklist Parameters'!$N$22,$I542&lt;&gt;0),"Y","")</f>
        <v/>
      </c>
      <c r="AE542" s="85" t="str">
        <f>IF($AD542="Y",0,IF('Checklist Parameters'!$N$25="","&lt;no limit&gt;",ROUNDDOWN((($I542-'Checklist Parameters'!$N$24)/'Checklist Parameters'!$N$25)+1,0)))</f>
        <v>&lt;no limit&gt;</v>
      </c>
      <c r="AF542" s="174">
        <f t="shared" si="53"/>
        <v>0</v>
      </c>
      <c r="AG542" s="85">
        <f t="shared" si="48"/>
        <v>0</v>
      </c>
    </row>
    <row r="543" spans="1:33" ht="15">
      <c r="A543" s="393"/>
      <c r="B543" s="393"/>
      <c r="C543" s="393"/>
      <c r="D543" s="393"/>
      <c r="E543" s="393"/>
      <c r="F543" s="393"/>
      <c r="G543" s="393"/>
      <c r="H543" s="394"/>
      <c r="I543" s="394"/>
      <c r="J543" s="394"/>
      <c r="K543" s="394"/>
      <c r="L543" s="394"/>
      <c r="M543" s="394"/>
      <c r="N543" s="313">
        <f>IF(IF(I543&lt;'Checklist Parameters'!$N$22,0,($I543-$L543))&lt;0,0,IF(I543&lt;'Checklist Parameters'!$N$22,0,($I543-$L543)))</f>
        <v>0</v>
      </c>
      <c r="O543" s="394"/>
      <c r="P543" s="395"/>
      <c r="Q543" s="316">
        <f t="shared" si="49"/>
        <v>0</v>
      </c>
      <c r="R543" s="87">
        <f t="shared" si="50"/>
        <v>0</v>
      </c>
      <c r="S543" s="87">
        <f>IF('Checklist Parameters'!$N$60&lt;0.2,0.2,'Checklist Parameters'!$N$60)</f>
        <v>0.7</v>
      </c>
      <c r="T543" s="88">
        <f>IF($O543="",IF('Checklist District ID'!$C$43="Y",MAX($R543:$S543)*$I543,SUM($R543:$S543)*$I543),IF(O543&gt;0,Q543*S543))</f>
        <v>0</v>
      </c>
      <c r="U543" s="88">
        <f>IF(Q543&gt;0,((I543-T543)*'Formula Matrix'!$E$41),0)</f>
        <v>0</v>
      </c>
      <c r="V543" s="88">
        <f t="shared" si="51"/>
        <v>0</v>
      </c>
      <c r="W543" s="88">
        <f>IF(V543&gt;0,(V543*'Checklist Parameters'!$N$35),0)</f>
        <v>0</v>
      </c>
      <c r="X543" s="85">
        <f t="shared" si="52"/>
        <v>0</v>
      </c>
      <c r="Y543" s="85">
        <f>IF('Checklist Parameters'!$N$102&lt;&gt;"",(I543/43560)*'Checklist Parameters'!$N$102,"N/A")</f>
        <v>0</v>
      </c>
      <c r="Z543" s="85" t="str">
        <f>IF('Checklist Parameters'!$N$58&lt;&gt;"",((I543*'Checklist Parameters'!$N$58)*'Checklist Parameters'!$N$35)/1000,"N/A")</f>
        <v>N/A</v>
      </c>
      <c r="AA543" s="85">
        <f>IF('Checklist Parameters'!$N$101&lt;&gt;"",IFERROR(I543/'Checklist Parameters'!$N$101,0),"N/A")</f>
        <v>0</v>
      </c>
      <c r="AB543" s="85" t="str">
        <f>IF('Checklist Parameters'!$N$43&lt;&gt;"",(I543*'Checklist Parameters'!$N$43)/1000,"N/A")</f>
        <v>N/A</v>
      </c>
      <c r="AC543" s="85">
        <f>IF('Checklist Parameters'!$N$16="",$X543,IF(AND('Checklist Parameters'!$N$16&lt;$X543,'Checklist Parameters'!$N$16&gt;=3),'Checklist Parameters'!$N$16,IF(AND('Checklist Parameters'!$N$16&lt;$X543,'Checklist Parameters'!$N$16&lt;3),0,$X543)))</f>
        <v>0</v>
      </c>
      <c r="AD543" s="85" t="str">
        <f>IF(AND(I543&lt;'Checklist Parameters'!$N$22,$I543&lt;&gt;0),"Y","")</f>
        <v/>
      </c>
      <c r="AE543" s="85" t="str">
        <f>IF($AD543="Y",0,IF('Checklist Parameters'!$N$25="","&lt;no limit&gt;",ROUNDDOWN((($I543-'Checklist Parameters'!$N$24)/'Checklist Parameters'!$N$25)+1,0)))</f>
        <v>&lt;no limit&gt;</v>
      </c>
      <c r="AF543" s="174">
        <f t="shared" si="53"/>
        <v>0</v>
      </c>
      <c r="AG543" s="85">
        <f t="shared" si="48"/>
        <v>0</v>
      </c>
    </row>
    <row r="544" spans="1:33" ht="15">
      <c r="A544" s="393"/>
      <c r="B544" s="393"/>
      <c r="C544" s="393"/>
      <c r="D544" s="393"/>
      <c r="E544" s="393"/>
      <c r="F544" s="393"/>
      <c r="G544" s="393"/>
      <c r="H544" s="394"/>
      <c r="I544" s="394"/>
      <c r="J544" s="394"/>
      <c r="K544" s="394"/>
      <c r="L544" s="394"/>
      <c r="M544" s="394"/>
      <c r="N544" s="313">
        <f>IF(IF(I544&lt;'Checklist Parameters'!$N$22,0,($I544-$L544))&lt;0,0,IF(I544&lt;'Checklist Parameters'!$N$22,0,($I544-$L544)))</f>
        <v>0</v>
      </c>
      <c r="O544" s="394"/>
      <c r="P544" s="395"/>
      <c r="Q544" s="316">
        <f t="shared" si="49"/>
        <v>0</v>
      </c>
      <c r="R544" s="87">
        <f t="shared" si="50"/>
        <v>0</v>
      </c>
      <c r="S544" s="87">
        <f>IF('Checklist Parameters'!$N$60&lt;0.2,0.2,'Checklist Parameters'!$N$60)</f>
        <v>0.7</v>
      </c>
      <c r="T544" s="88">
        <f>IF($O544="",IF('Checklist District ID'!$C$43="Y",MAX($R544:$S544)*$I544,SUM($R544:$S544)*$I544),IF(O544&gt;0,Q544*S544))</f>
        <v>0</v>
      </c>
      <c r="U544" s="88">
        <f>IF(Q544&gt;0,((I544-T544)*'Formula Matrix'!$E$41),0)</f>
        <v>0</v>
      </c>
      <c r="V544" s="88">
        <f t="shared" si="51"/>
        <v>0</v>
      </c>
      <c r="W544" s="88">
        <f>IF(V544&gt;0,(V544*'Checklist Parameters'!$N$35),0)</f>
        <v>0</v>
      </c>
      <c r="X544" s="85">
        <f t="shared" si="52"/>
        <v>0</v>
      </c>
      <c r="Y544" s="85">
        <f>IF('Checklist Parameters'!$N$102&lt;&gt;"",(I544/43560)*'Checklist Parameters'!$N$102,"N/A")</f>
        <v>0</v>
      </c>
      <c r="Z544" s="85" t="str">
        <f>IF('Checklist Parameters'!$N$58&lt;&gt;"",((I544*'Checklist Parameters'!$N$58)*'Checklist Parameters'!$N$35)/1000,"N/A")</f>
        <v>N/A</v>
      </c>
      <c r="AA544" s="85">
        <f>IF('Checklist Parameters'!$N$101&lt;&gt;"",IFERROR(I544/'Checklist Parameters'!$N$101,0),"N/A")</f>
        <v>0</v>
      </c>
      <c r="AB544" s="85" t="str">
        <f>IF('Checklist Parameters'!$N$43&lt;&gt;"",(I544*'Checklist Parameters'!$N$43)/1000,"N/A")</f>
        <v>N/A</v>
      </c>
      <c r="AC544" s="85">
        <f>IF('Checklist Parameters'!$N$16="",$X544,IF(AND('Checklist Parameters'!$N$16&lt;$X544,'Checklist Parameters'!$N$16&gt;=3),'Checklist Parameters'!$N$16,IF(AND('Checklist Parameters'!$N$16&lt;$X544,'Checklist Parameters'!$N$16&lt;3),0,$X544)))</f>
        <v>0</v>
      </c>
      <c r="AD544" s="85" t="str">
        <f>IF(AND(I544&lt;'Checklist Parameters'!$N$22,$I544&lt;&gt;0),"Y","")</f>
        <v/>
      </c>
      <c r="AE544" s="85" t="str">
        <f>IF($AD544="Y",0,IF('Checklist Parameters'!$N$25="","&lt;no limit&gt;",ROUNDDOWN((($I544-'Checklist Parameters'!$N$24)/'Checklist Parameters'!$N$25)+1,0)))</f>
        <v>&lt;no limit&gt;</v>
      </c>
      <c r="AF544" s="174">
        <f t="shared" si="53"/>
        <v>0</v>
      </c>
      <c r="AG544" s="85">
        <f t="shared" si="48"/>
        <v>0</v>
      </c>
    </row>
    <row r="545" spans="1:33" ht="15">
      <c r="A545" s="393"/>
      <c r="B545" s="393"/>
      <c r="C545" s="393"/>
      <c r="D545" s="393"/>
      <c r="E545" s="393"/>
      <c r="F545" s="393"/>
      <c r="G545" s="393"/>
      <c r="H545" s="394"/>
      <c r="I545" s="394"/>
      <c r="J545" s="394"/>
      <c r="K545" s="394"/>
      <c r="L545" s="394"/>
      <c r="M545" s="394"/>
      <c r="N545" s="313">
        <f>IF(IF(I545&lt;'Checklist Parameters'!$N$22,0,($I545-$L545))&lt;0,0,IF(I545&lt;'Checklist Parameters'!$N$22,0,($I545-$L545)))</f>
        <v>0</v>
      </c>
      <c r="O545" s="394"/>
      <c r="P545" s="395"/>
      <c r="Q545" s="316">
        <f t="shared" si="49"/>
        <v>0</v>
      </c>
      <c r="R545" s="87">
        <f t="shared" si="50"/>
        <v>0</v>
      </c>
      <c r="S545" s="87">
        <f>IF('Checklist Parameters'!$N$60&lt;0.2,0.2,'Checklist Parameters'!$N$60)</f>
        <v>0.7</v>
      </c>
      <c r="T545" s="88">
        <f>IF($O545="",IF('Checklist District ID'!$C$43="Y",MAX($R545:$S545)*$I545,SUM($R545:$S545)*$I545),IF(O545&gt;0,Q545*S545))</f>
        <v>0</v>
      </c>
      <c r="U545" s="88">
        <f>IF(Q545&gt;0,((I545-T545)*'Formula Matrix'!$E$41),0)</f>
        <v>0</v>
      </c>
      <c r="V545" s="88">
        <f t="shared" si="51"/>
        <v>0</v>
      </c>
      <c r="W545" s="88">
        <f>IF(V545&gt;0,(V545*'Checklist Parameters'!$N$35),0)</f>
        <v>0</v>
      </c>
      <c r="X545" s="85">
        <f t="shared" si="52"/>
        <v>0</v>
      </c>
      <c r="Y545" s="85">
        <f>IF('Checklist Parameters'!$N$102&lt;&gt;"",(I545/43560)*'Checklist Parameters'!$N$102,"N/A")</f>
        <v>0</v>
      </c>
      <c r="Z545" s="85" t="str">
        <f>IF('Checklist Parameters'!$N$58&lt;&gt;"",((I545*'Checklist Parameters'!$N$58)*'Checklist Parameters'!$N$35)/1000,"N/A")</f>
        <v>N/A</v>
      </c>
      <c r="AA545" s="85">
        <f>IF('Checklist Parameters'!$N$101&lt;&gt;"",IFERROR(I545/'Checklist Parameters'!$N$101,0),"N/A")</f>
        <v>0</v>
      </c>
      <c r="AB545" s="85" t="str">
        <f>IF('Checklist Parameters'!$N$43&lt;&gt;"",(I545*'Checklist Parameters'!$N$43)/1000,"N/A")</f>
        <v>N/A</v>
      </c>
      <c r="AC545" s="85">
        <f>IF('Checklist Parameters'!$N$16="",$X545,IF(AND('Checklist Parameters'!$N$16&lt;$X545,'Checklist Parameters'!$N$16&gt;=3),'Checklist Parameters'!$N$16,IF(AND('Checklist Parameters'!$N$16&lt;$X545,'Checklist Parameters'!$N$16&lt;3),0,$X545)))</f>
        <v>0</v>
      </c>
      <c r="AD545" s="85" t="str">
        <f>IF(AND(I545&lt;'Checklist Parameters'!$N$22,$I545&lt;&gt;0),"Y","")</f>
        <v/>
      </c>
      <c r="AE545" s="85" t="str">
        <f>IF($AD545="Y",0,IF('Checklist Parameters'!$N$25="","&lt;no limit&gt;",ROUNDDOWN((($I545-'Checklist Parameters'!$N$24)/'Checklist Parameters'!$N$25)+1,0)))</f>
        <v>&lt;no limit&gt;</v>
      </c>
      <c r="AF545" s="174">
        <f t="shared" si="53"/>
        <v>0</v>
      </c>
      <c r="AG545" s="85">
        <f t="shared" si="48"/>
        <v>0</v>
      </c>
    </row>
    <row r="546" spans="1:33" ht="15">
      <c r="A546" s="393"/>
      <c r="B546" s="393"/>
      <c r="C546" s="393"/>
      <c r="D546" s="393"/>
      <c r="E546" s="393"/>
      <c r="F546" s="393"/>
      <c r="G546" s="393"/>
      <c r="H546" s="394"/>
      <c r="I546" s="394"/>
      <c r="J546" s="394"/>
      <c r="K546" s="394"/>
      <c r="L546" s="394"/>
      <c r="M546" s="394"/>
      <c r="N546" s="313">
        <f>IF(IF(I546&lt;'Checklist Parameters'!$N$22,0,($I546-$L546))&lt;0,0,IF(I546&lt;'Checklist Parameters'!$N$22,0,($I546-$L546)))</f>
        <v>0</v>
      </c>
      <c r="O546" s="394"/>
      <c r="P546" s="395"/>
      <c r="Q546" s="316">
        <f t="shared" si="49"/>
        <v>0</v>
      </c>
      <c r="R546" s="87">
        <f t="shared" si="50"/>
        <v>0</v>
      </c>
      <c r="S546" s="87">
        <f>IF('Checklist Parameters'!$N$60&lt;0.2,0.2,'Checklist Parameters'!$N$60)</f>
        <v>0.7</v>
      </c>
      <c r="T546" s="88">
        <f>IF($O546="",IF('Checklist District ID'!$C$43="Y",MAX($R546:$S546)*$I546,SUM($R546:$S546)*$I546),IF(O546&gt;0,Q546*S546))</f>
        <v>0</v>
      </c>
      <c r="U546" s="88">
        <f>IF(Q546&gt;0,((I546-T546)*'Formula Matrix'!$E$41),0)</f>
        <v>0</v>
      </c>
      <c r="V546" s="88">
        <f t="shared" si="51"/>
        <v>0</v>
      </c>
      <c r="W546" s="88">
        <f>IF(V546&gt;0,(V546*'Checklist Parameters'!$N$35),0)</f>
        <v>0</v>
      </c>
      <c r="X546" s="85">
        <f t="shared" si="52"/>
        <v>0</v>
      </c>
      <c r="Y546" s="85">
        <f>IF('Checklist Parameters'!$N$102&lt;&gt;"",(I546/43560)*'Checklist Parameters'!$N$102,"N/A")</f>
        <v>0</v>
      </c>
      <c r="Z546" s="85" t="str">
        <f>IF('Checklist Parameters'!$N$58&lt;&gt;"",((I546*'Checklist Parameters'!$N$58)*'Checklist Parameters'!$N$35)/1000,"N/A")</f>
        <v>N/A</v>
      </c>
      <c r="AA546" s="85">
        <f>IF('Checklist Parameters'!$N$101&lt;&gt;"",IFERROR(I546/'Checklist Parameters'!$N$101,0),"N/A")</f>
        <v>0</v>
      </c>
      <c r="AB546" s="85" t="str">
        <f>IF('Checklist Parameters'!$N$43&lt;&gt;"",(I546*'Checklist Parameters'!$N$43)/1000,"N/A")</f>
        <v>N/A</v>
      </c>
      <c r="AC546" s="85">
        <f>IF('Checklist Parameters'!$N$16="",$X546,IF(AND('Checklist Parameters'!$N$16&lt;$X546,'Checklist Parameters'!$N$16&gt;=3),'Checklist Parameters'!$N$16,IF(AND('Checklist Parameters'!$N$16&lt;$X546,'Checklist Parameters'!$N$16&lt;3),0,$X546)))</f>
        <v>0</v>
      </c>
      <c r="AD546" s="85" t="str">
        <f>IF(AND(I546&lt;'Checklist Parameters'!$N$22,$I546&lt;&gt;0),"Y","")</f>
        <v/>
      </c>
      <c r="AE546" s="85" t="str">
        <f>IF($AD546="Y",0,IF('Checklist Parameters'!$N$25="","&lt;no limit&gt;",ROUNDDOWN((($I546-'Checklist Parameters'!$N$24)/'Checklist Parameters'!$N$25)+1,0)))</f>
        <v>&lt;no limit&gt;</v>
      </c>
      <c r="AF546" s="174">
        <f t="shared" si="53"/>
        <v>0</v>
      </c>
      <c r="AG546" s="85">
        <f t="shared" si="48"/>
        <v>0</v>
      </c>
    </row>
    <row r="547" spans="1:33" ht="15">
      <c r="A547" s="393"/>
      <c r="B547" s="393"/>
      <c r="C547" s="393"/>
      <c r="D547" s="393"/>
      <c r="E547" s="393"/>
      <c r="F547" s="393"/>
      <c r="G547" s="393"/>
      <c r="H547" s="394"/>
      <c r="I547" s="394"/>
      <c r="J547" s="394"/>
      <c r="K547" s="394"/>
      <c r="L547" s="394"/>
      <c r="M547" s="394"/>
      <c r="N547" s="313">
        <f>IF(IF(I547&lt;'Checklist Parameters'!$N$22,0,($I547-$L547))&lt;0,0,IF(I547&lt;'Checklist Parameters'!$N$22,0,($I547-$L547)))</f>
        <v>0</v>
      </c>
      <c r="O547" s="394"/>
      <c r="P547" s="395"/>
      <c r="Q547" s="316">
        <f t="shared" si="49"/>
        <v>0</v>
      </c>
      <c r="R547" s="87">
        <f t="shared" si="50"/>
        <v>0</v>
      </c>
      <c r="S547" s="87">
        <f>IF('Checklist Parameters'!$N$60&lt;0.2,0.2,'Checklist Parameters'!$N$60)</f>
        <v>0.7</v>
      </c>
      <c r="T547" s="88">
        <f>IF($O547="",IF('Checklist District ID'!$C$43="Y",MAX($R547:$S547)*$I547,SUM($R547:$S547)*$I547),IF(O547&gt;0,Q547*S547))</f>
        <v>0</v>
      </c>
      <c r="U547" s="88">
        <f>IF(Q547&gt;0,((I547-T547)*'Formula Matrix'!$E$41),0)</f>
        <v>0</v>
      </c>
      <c r="V547" s="88">
        <f t="shared" si="51"/>
        <v>0</v>
      </c>
      <c r="W547" s="88">
        <f>IF(V547&gt;0,(V547*'Checklist Parameters'!$N$35),0)</f>
        <v>0</v>
      </c>
      <c r="X547" s="85">
        <f t="shared" si="52"/>
        <v>0</v>
      </c>
      <c r="Y547" s="85">
        <f>IF('Checklist Parameters'!$N$102&lt;&gt;"",(I547/43560)*'Checklist Parameters'!$N$102,"N/A")</f>
        <v>0</v>
      </c>
      <c r="Z547" s="85" t="str">
        <f>IF('Checklist Parameters'!$N$58&lt;&gt;"",((I547*'Checklist Parameters'!$N$58)*'Checklist Parameters'!$N$35)/1000,"N/A")</f>
        <v>N/A</v>
      </c>
      <c r="AA547" s="85">
        <f>IF('Checklist Parameters'!$N$101&lt;&gt;"",IFERROR(I547/'Checklist Parameters'!$N$101,0),"N/A")</f>
        <v>0</v>
      </c>
      <c r="AB547" s="85" t="str">
        <f>IF('Checklist Parameters'!$N$43&lt;&gt;"",(I547*'Checklist Parameters'!$N$43)/1000,"N/A")</f>
        <v>N/A</v>
      </c>
      <c r="AC547" s="85">
        <f>IF('Checklist Parameters'!$N$16="",$X547,IF(AND('Checklist Parameters'!$N$16&lt;$X547,'Checklist Parameters'!$N$16&gt;=3),'Checklist Parameters'!$N$16,IF(AND('Checklist Parameters'!$N$16&lt;$X547,'Checklist Parameters'!$N$16&lt;3),0,$X547)))</f>
        <v>0</v>
      </c>
      <c r="AD547" s="85" t="str">
        <f>IF(AND(I547&lt;'Checklist Parameters'!$N$22,$I547&lt;&gt;0),"Y","")</f>
        <v/>
      </c>
      <c r="AE547" s="85" t="str">
        <f>IF($AD547="Y",0,IF('Checklist Parameters'!$N$25="","&lt;no limit&gt;",ROUNDDOWN((($I547-'Checklist Parameters'!$N$24)/'Checklist Parameters'!$N$25)+1,0)))</f>
        <v>&lt;no limit&gt;</v>
      </c>
      <c r="AF547" s="174">
        <f t="shared" si="53"/>
        <v>0</v>
      </c>
      <c r="AG547" s="85">
        <f t="shared" si="48"/>
        <v>0</v>
      </c>
    </row>
    <row r="548" spans="1:33" ht="15">
      <c r="A548" s="393"/>
      <c r="B548" s="393"/>
      <c r="C548" s="393"/>
      <c r="D548" s="393"/>
      <c r="E548" s="393"/>
      <c r="F548" s="393"/>
      <c r="G548" s="393"/>
      <c r="H548" s="394"/>
      <c r="I548" s="394"/>
      <c r="J548" s="394"/>
      <c r="K548" s="394"/>
      <c r="L548" s="394"/>
      <c r="M548" s="394"/>
      <c r="N548" s="313">
        <f>IF(IF(I548&lt;'Checklist Parameters'!$N$22,0,($I548-$L548))&lt;0,0,IF(I548&lt;'Checklist Parameters'!$N$22,0,($I548-$L548)))</f>
        <v>0</v>
      </c>
      <c r="O548" s="394"/>
      <c r="P548" s="395"/>
      <c r="Q548" s="316">
        <f t="shared" si="49"/>
        <v>0</v>
      </c>
      <c r="R548" s="87">
        <f t="shared" si="50"/>
        <v>0</v>
      </c>
      <c r="S548" s="87">
        <f>IF('Checklist Parameters'!$N$60&lt;0.2,0.2,'Checklist Parameters'!$N$60)</f>
        <v>0.7</v>
      </c>
      <c r="T548" s="88">
        <f>IF($O548="",IF('Checklist District ID'!$C$43="Y",MAX($R548:$S548)*$I548,SUM($R548:$S548)*$I548),IF(O548&gt;0,Q548*S548))</f>
        <v>0</v>
      </c>
      <c r="U548" s="88">
        <f>IF(Q548&gt;0,((I548-T548)*'Formula Matrix'!$E$41),0)</f>
        <v>0</v>
      </c>
      <c r="V548" s="88">
        <f t="shared" si="51"/>
        <v>0</v>
      </c>
      <c r="W548" s="88">
        <f>IF(V548&gt;0,(V548*'Checklist Parameters'!$N$35),0)</f>
        <v>0</v>
      </c>
      <c r="X548" s="85">
        <f t="shared" si="52"/>
        <v>0</v>
      </c>
      <c r="Y548" s="85">
        <f>IF('Checklist Parameters'!$N$102&lt;&gt;"",(I548/43560)*'Checklist Parameters'!$N$102,"N/A")</f>
        <v>0</v>
      </c>
      <c r="Z548" s="85" t="str">
        <f>IF('Checklist Parameters'!$N$58&lt;&gt;"",((I548*'Checklist Parameters'!$N$58)*'Checklist Parameters'!$N$35)/1000,"N/A")</f>
        <v>N/A</v>
      </c>
      <c r="AA548" s="85">
        <f>IF('Checklist Parameters'!$N$101&lt;&gt;"",IFERROR(I548/'Checklist Parameters'!$N$101,0),"N/A")</f>
        <v>0</v>
      </c>
      <c r="AB548" s="85" t="str">
        <f>IF('Checklist Parameters'!$N$43&lt;&gt;"",(I548*'Checklist Parameters'!$N$43)/1000,"N/A")</f>
        <v>N/A</v>
      </c>
      <c r="AC548" s="85">
        <f>IF('Checklist Parameters'!$N$16="",$X548,IF(AND('Checklist Parameters'!$N$16&lt;$X548,'Checklist Parameters'!$N$16&gt;=3),'Checklist Parameters'!$N$16,IF(AND('Checklist Parameters'!$N$16&lt;$X548,'Checklist Parameters'!$N$16&lt;3),0,$X548)))</f>
        <v>0</v>
      </c>
      <c r="AD548" s="85" t="str">
        <f>IF(AND(I548&lt;'Checklist Parameters'!$N$22,$I548&lt;&gt;0),"Y","")</f>
        <v/>
      </c>
      <c r="AE548" s="85" t="str">
        <f>IF($AD548="Y",0,IF('Checklist Parameters'!$N$25="","&lt;no limit&gt;",ROUNDDOWN((($I548-'Checklist Parameters'!$N$24)/'Checklist Parameters'!$N$25)+1,0)))</f>
        <v>&lt;no limit&gt;</v>
      </c>
      <c r="AF548" s="174">
        <f t="shared" si="53"/>
        <v>0</v>
      </c>
      <c r="AG548" s="85">
        <f t="shared" si="48"/>
        <v>0</v>
      </c>
    </row>
    <row r="549" spans="1:33" ht="15">
      <c r="A549" s="393"/>
      <c r="B549" s="393"/>
      <c r="C549" s="393"/>
      <c r="D549" s="393"/>
      <c r="E549" s="393"/>
      <c r="F549" s="393"/>
      <c r="G549" s="393"/>
      <c r="H549" s="394"/>
      <c r="I549" s="394"/>
      <c r="J549" s="394"/>
      <c r="K549" s="394"/>
      <c r="L549" s="394"/>
      <c r="M549" s="394"/>
      <c r="N549" s="313">
        <f>IF(IF(I549&lt;'Checklist Parameters'!$N$22,0,($I549-$L549))&lt;0,0,IF(I549&lt;'Checklist Parameters'!$N$22,0,($I549-$L549)))</f>
        <v>0</v>
      </c>
      <c r="O549" s="394"/>
      <c r="P549" s="395"/>
      <c r="Q549" s="316">
        <f t="shared" si="49"/>
        <v>0</v>
      </c>
      <c r="R549" s="87">
        <f t="shared" si="50"/>
        <v>0</v>
      </c>
      <c r="S549" s="87">
        <f>IF('Checklist Parameters'!$N$60&lt;0.2,0.2,'Checklist Parameters'!$N$60)</f>
        <v>0.7</v>
      </c>
      <c r="T549" s="88">
        <f>IF($O549="",IF('Checklist District ID'!$C$43="Y",MAX($R549:$S549)*$I549,SUM($R549:$S549)*$I549),IF(O549&gt;0,Q549*S549))</f>
        <v>0</v>
      </c>
      <c r="U549" s="88">
        <f>IF(Q549&gt;0,((I549-T549)*'Formula Matrix'!$E$41),0)</f>
        <v>0</v>
      </c>
      <c r="V549" s="88">
        <f t="shared" si="51"/>
        <v>0</v>
      </c>
      <c r="W549" s="88">
        <f>IF(V549&gt;0,(V549*'Checklist Parameters'!$N$35),0)</f>
        <v>0</v>
      </c>
      <c r="X549" s="85">
        <f t="shared" si="52"/>
        <v>0</v>
      </c>
      <c r="Y549" s="85">
        <f>IF('Checklist Parameters'!$N$102&lt;&gt;"",(I549/43560)*'Checklist Parameters'!$N$102,"N/A")</f>
        <v>0</v>
      </c>
      <c r="Z549" s="85" t="str">
        <f>IF('Checklist Parameters'!$N$58&lt;&gt;"",((I549*'Checklist Parameters'!$N$58)*'Checklist Parameters'!$N$35)/1000,"N/A")</f>
        <v>N/A</v>
      </c>
      <c r="AA549" s="85">
        <f>IF('Checklist Parameters'!$N$101&lt;&gt;"",IFERROR(I549/'Checklist Parameters'!$N$101,0),"N/A")</f>
        <v>0</v>
      </c>
      <c r="AB549" s="85" t="str">
        <f>IF('Checklist Parameters'!$N$43&lt;&gt;"",(I549*'Checklist Parameters'!$N$43)/1000,"N/A")</f>
        <v>N/A</v>
      </c>
      <c r="AC549" s="85">
        <f>IF('Checklist Parameters'!$N$16="",$X549,IF(AND('Checklist Parameters'!$N$16&lt;$X549,'Checklist Parameters'!$N$16&gt;=3),'Checklist Parameters'!$N$16,IF(AND('Checklist Parameters'!$N$16&lt;$X549,'Checklist Parameters'!$N$16&lt;3),0,$X549)))</f>
        <v>0</v>
      </c>
      <c r="AD549" s="85" t="str">
        <f>IF(AND(I549&lt;'Checklist Parameters'!$N$22,$I549&lt;&gt;0),"Y","")</f>
        <v/>
      </c>
      <c r="AE549" s="85" t="str">
        <f>IF($AD549="Y",0,IF('Checklist Parameters'!$N$25="","&lt;no limit&gt;",ROUNDDOWN((($I549-'Checklist Parameters'!$N$24)/'Checklist Parameters'!$N$25)+1,0)))</f>
        <v>&lt;no limit&gt;</v>
      </c>
      <c r="AF549" s="174">
        <f t="shared" si="53"/>
        <v>0</v>
      </c>
      <c r="AG549" s="85">
        <f t="shared" si="48"/>
        <v>0</v>
      </c>
    </row>
    <row r="550" spans="1:33" ht="15">
      <c r="A550" s="393"/>
      <c r="B550" s="393"/>
      <c r="C550" s="393"/>
      <c r="D550" s="393"/>
      <c r="E550" s="393"/>
      <c r="F550" s="393"/>
      <c r="G550" s="393"/>
      <c r="H550" s="394"/>
      <c r="I550" s="394"/>
      <c r="J550" s="394"/>
      <c r="K550" s="394"/>
      <c r="L550" s="394"/>
      <c r="M550" s="394"/>
      <c r="N550" s="313">
        <f>IF(IF(I550&lt;'Checklist Parameters'!$N$22,0,($I550-$L550))&lt;0,0,IF(I550&lt;'Checklist Parameters'!$N$22,0,($I550-$L550)))</f>
        <v>0</v>
      </c>
      <c r="O550" s="394"/>
      <c r="P550" s="395"/>
      <c r="Q550" s="316">
        <f t="shared" si="49"/>
        <v>0</v>
      </c>
      <c r="R550" s="87">
        <f t="shared" si="50"/>
        <v>0</v>
      </c>
      <c r="S550" s="87">
        <f>IF('Checklist Parameters'!$N$60&lt;0.2,0.2,'Checklist Parameters'!$N$60)</f>
        <v>0.7</v>
      </c>
      <c r="T550" s="88">
        <f>IF($O550="",IF('Checklist District ID'!$C$43="Y",MAX($R550:$S550)*$I550,SUM($R550:$S550)*$I550),IF(O550&gt;0,Q550*S550))</f>
        <v>0</v>
      </c>
      <c r="U550" s="88">
        <f>IF(Q550&gt;0,((I550-T550)*'Formula Matrix'!$E$41),0)</f>
        <v>0</v>
      </c>
      <c r="V550" s="88">
        <f t="shared" si="51"/>
        <v>0</v>
      </c>
      <c r="W550" s="88">
        <f>IF(V550&gt;0,(V550*'Checklist Parameters'!$N$35),0)</f>
        <v>0</v>
      </c>
      <c r="X550" s="85">
        <f t="shared" si="52"/>
        <v>0</v>
      </c>
      <c r="Y550" s="85">
        <f>IF('Checklist Parameters'!$N$102&lt;&gt;"",(I550/43560)*'Checklist Parameters'!$N$102,"N/A")</f>
        <v>0</v>
      </c>
      <c r="Z550" s="85" t="str">
        <f>IF('Checklist Parameters'!$N$58&lt;&gt;"",((I550*'Checklist Parameters'!$N$58)*'Checklist Parameters'!$N$35)/1000,"N/A")</f>
        <v>N/A</v>
      </c>
      <c r="AA550" s="85">
        <f>IF('Checklist Parameters'!$N$101&lt;&gt;"",IFERROR(I550/'Checklist Parameters'!$N$101,0),"N/A")</f>
        <v>0</v>
      </c>
      <c r="AB550" s="85" t="str">
        <f>IF('Checklist Parameters'!$N$43&lt;&gt;"",(I550*'Checklist Parameters'!$N$43)/1000,"N/A")</f>
        <v>N/A</v>
      </c>
      <c r="AC550" s="85">
        <f>IF('Checklist Parameters'!$N$16="",$X550,IF(AND('Checklist Parameters'!$N$16&lt;$X550,'Checklist Parameters'!$N$16&gt;=3),'Checklist Parameters'!$N$16,IF(AND('Checklist Parameters'!$N$16&lt;$X550,'Checklist Parameters'!$N$16&lt;3),0,$X550)))</f>
        <v>0</v>
      </c>
      <c r="AD550" s="85" t="str">
        <f>IF(AND(I550&lt;'Checklist Parameters'!$N$22,$I550&lt;&gt;0),"Y","")</f>
        <v/>
      </c>
      <c r="AE550" s="85" t="str">
        <f>IF($AD550="Y",0,IF('Checklist Parameters'!$N$25="","&lt;no limit&gt;",ROUNDDOWN((($I550-'Checklist Parameters'!$N$24)/'Checklist Parameters'!$N$25)+1,0)))</f>
        <v>&lt;no limit&gt;</v>
      </c>
      <c r="AF550" s="174">
        <f t="shared" si="53"/>
        <v>0</v>
      </c>
      <c r="AG550" s="85">
        <f t="shared" si="48"/>
        <v>0</v>
      </c>
    </row>
    <row r="551" spans="1:33" ht="15">
      <c r="A551" s="393"/>
      <c r="B551" s="393"/>
      <c r="C551" s="393"/>
      <c r="D551" s="393"/>
      <c r="E551" s="393"/>
      <c r="F551" s="393"/>
      <c r="G551" s="393"/>
      <c r="H551" s="394"/>
      <c r="I551" s="394"/>
      <c r="J551" s="394"/>
      <c r="K551" s="394"/>
      <c r="L551" s="394"/>
      <c r="M551" s="394"/>
      <c r="N551" s="313">
        <f>IF(IF(I551&lt;'Checklist Parameters'!$N$22,0,($I551-$L551))&lt;0,0,IF(I551&lt;'Checklist Parameters'!$N$22,0,($I551-$L551)))</f>
        <v>0</v>
      </c>
      <c r="O551" s="394"/>
      <c r="P551" s="395"/>
      <c r="Q551" s="316">
        <f t="shared" si="49"/>
        <v>0</v>
      </c>
      <c r="R551" s="87">
        <f t="shared" si="50"/>
        <v>0</v>
      </c>
      <c r="S551" s="87">
        <f>IF('Checklist Parameters'!$N$60&lt;0.2,0.2,'Checklist Parameters'!$N$60)</f>
        <v>0.7</v>
      </c>
      <c r="T551" s="88">
        <f>IF($O551="",IF('Checklist District ID'!$C$43="Y",MAX($R551:$S551)*$I551,SUM($R551:$S551)*$I551),IF(O551&gt;0,Q551*S551))</f>
        <v>0</v>
      </c>
      <c r="U551" s="88">
        <f>IF(Q551&gt;0,((I551-T551)*'Formula Matrix'!$E$41),0)</f>
        <v>0</v>
      </c>
      <c r="V551" s="88">
        <f t="shared" si="51"/>
        <v>0</v>
      </c>
      <c r="W551" s="88">
        <f>IF(V551&gt;0,(V551*'Checklist Parameters'!$N$35),0)</f>
        <v>0</v>
      </c>
      <c r="X551" s="85">
        <f t="shared" si="52"/>
        <v>0</v>
      </c>
      <c r="Y551" s="85">
        <f>IF('Checklist Parameters'!$N$102&lt;&gt;"",(I551/43560)*'Checklist Parameters'!$N$102,"N/A")</f>
        <v>0</v>
      </c>
      <c r="Z551" s="85" t="str">
        <f>IF('Checklist Parameters'!$N$58&lt;&gt;"",((I551*'Checklist Parameters'!$N$58)*'Checklist Parameters'!$N$35)/1000,"N/A")</f>
        <v>N/A</v>
      </c>
      <c r="AA551" s="85">
        <f>IF('Checklist Parameters'!$N$101&lt;&gt;"",IFERROR(I551/'Checklist Parameters'!$N$101,0),"N/A")</f>
        <v>0</v>
      </c>
      <c r="AB551" s="85" t="str">
        <f>IF('Checklist Parameters'!$N$43&lt;&gt;"",(I551*'Checklist Parameters'!$N$43)/1000,"N/A")</f>
        <v>N/A</v>
      </c>
      <c r="AC551" s="85">
        <f>IF('Checklist Parameters'!$N$16="",$X551,IF(AND('Checklist Parameters'!$N$16&lt;$X551,'Checklist Parameters'!$N$16&gt;=3),'Checklist Parameters'!$N$16,IF(AND('Checklist Parameters'!$N$16&lt;$X551,'Checklist Parameters'!$N$16&lt;3),0,$X551)))</f>
        <v>0</v>
      </c>
      <c r="AD551" s="85" t="str">
        <f>IF(AND(I551&lt;'Checklist Parameters'!$N$22,$I551&lt;&gt;0),"Y","")</f>
        <v/>
      </c>
      <c r="AE551" s="85" t="str">
        <f>IF($AD551="Y",0,IF('Checklist Parameters'!$N$25="","&lt;no limit&gt;",ROUNDDOWN((($I551-'Checklist Parameters'!$N$24)/'Checklist Parameters'!$N$25)+1,0)))</f>
        <v>&lt;no limit&gt;</v>
      </c>
      <c r="AF551" s="174">
        <f t="shared" si="53"/>
        <v>0</v>
      </c>
      <c r="AG551" s="85">
        <f t="shared" si="48"/>
        <v>0</v>
      </c>
    </row>
    <row r="552" spans="1:33" ht="15">
      <c r="A552" s="393"/>
      <c r="B552" s="393"/>
      <c r="C552" s="393"/>
      <c r="D552" s="393"/>
      <c r="E552" s="393"/>
      <c r="F552" s="393"/>
      <c r="G552" s="393"/>
      <c r="H552" s="394"/>
      <c r="I552" s="394"/>
      <c r="J552" s="394"/>
      <c r="K552" s="394"/>
      <c r="L552" s="394"/>
      <c r="M552" s="394"/>
      <c r="N552" s="313">
        <f>IF(IF(I552&lt;'Checklist Parameters'!$N$22,0,($I552-$L552))&lt;0,0,IF(I552&lt;'Checklist Parameters'!$N$22,0,($I552-$L552)))</f>
        <v>0</v>
      </c>
      <c r="O552" s="394"/>
      <c r="P552" s="395"/>
      <c r="Q552" s="316">
        <f t="shared" si="49"/>
        <v>0</v>
      </c>
      <c r="R552" s="87">
        <f t="shared" si="50"/>
        <v>0</v>
      </c>
      <c r="S552" s="87">
        <f>IF('Checklist Parameters'!$N$60&lt;0.2,0.2,'Checklist Parameters'!$N$60)</f>
        <v>0.7</v>
      </c>
      <c r="T552" s="88">
        <f>IF($O552="",IF('Checklist District ID'!$C$43="Y",MAX($R552:$S552)*$I552,SUM($R552:$S552)*$I552),IF(O552&gt;0,Q552*S552))</f>
        <v>0</v>
      </c>
      <c r="U552" s="88">
        <f>IF(Q552&gt;0,((I552-T552)*'Formula Matrix'!$E$41),0)</f>
        <v>0</v>
      </c>
      <c r="V552" s="88">
        <f t="shared" si="51"/>
        <v>0</v>
      </c>
      <c r="W552" s="88">
        <f>IF(V552&gt;0,(V552*'Checklist Parameters'!$N$35),0)</f>
        <v>0</v>
      </c>
      <c r="X552" s="85">
        <f t="shared" si="52"/>
        <v>0</v>
      </c>
      <c r="Y552" s="85">
        <f>IF('Checklist Parameters'!$N$102&lt;&gt;"",(I552/43560)*'Checklist Parameters'!$N$102,"N/A")</f>
        <v>0</v>
      </c>
      <c r="Z552" s="85" t="str">
        <f>IF('Checklist Parameters'!$N$58&lt;&gt;"",((I552*'Checklist Parameters'!$N$58)*'Checklist Parameters'!$N$35)/1000,"N/A")</f>
        <v>N/A</v>
      </c>
      <c r="AA552" s="85">
        <f>IF('Checklist Parameters'!$N$101&lt;&gt;"",IFERROR(I552/'Checklist Parameters'!$N$101,0),"N/A")</f>
        <v>0</v>
      </c>
      <c r="AB552" s="85" t="str">
        <f>IF('Checklist Parameters'!$N$43&lt;&gt;"",(I552*'Checklist Parameters'!$N$43)/1000,"N/A")</f>
        <v>N/A</v>
      </c>
      <c r="AC552" s="85">
        <f>IF('Checklist Parameters'!$N$16="",$X552,IF(AND('Checklist Parameters'!$N$16&lt;$X552,'Checklist Parameters'!$N$16&gt;=3),'Checklist Parameters'!$N$16,IF(AND('Checklist Parameters'!$N$16&lt;$X552,'Checklist Parameters'!$N$16&lt;3),0,$X552)))</f>
        <v>0</v>
      </c>
      <c r="AD552" s="85" t="str">
        <f>IF(AND(I552&lt;'Checklist Parameters'!$N$22,$I552&lt;&gt;0),"Y","")</f>
        <v/>
      </c>
      <c r="AE552" s="85" t="str">
        <f>IF($AD552="Y",0,IF('Checklist Parameters'!$N$25="","&lt;no limit&gt;",ROUNDDOWN((($I552-'Checklist Parameters'!$N$24)/'Checklist Parameters'!$N$25)+1,0)))</f>
        <v>&lt;no limit&gt;</v>
      </c>
      <c r="AF552" s="174">
        <f t="shared" si="53"/>
        <v>0</v>
      </c>
      <c r="AG552" s="85">
        <f t="shared" si="48"/>
        <v>0</v>
      </c>
    </row>
    <row r="553" spans="1:33" ht="15">
      <c r="A553" s="393"/>
      <c r="B553" s="393"/>
      <c r="C553" s="393"/>
      <c r="D553" s="393"/>
      <c r="E553" s="393"/>
      <c r="F553" s="393"/>
      <c r="G553" s="393"/>
      <c r="H553" s="394"/>
      <c r="I553" s="394"/>
      <c r="J553" s="394"/>
      <c r="K553" s="394"/>
      <c r="L553" s="394"/>
      <c r="M553" s="394"/>
      <c r="N553" s="313">
        <f>IF(IF(I553&lt;'Checklist Parameters'!$N$22,0,($I553-$L553))&lt;0,0,IF(I553&lt;'Checklist Parameters'!$N$22,0,($I553-$L553)))</f>
        <v>0</v>
      </c>
      <c r="O553" s="394"/>
      <c r="P553" s="395"/>
      <c r="Q553" s="316">
        <f t="shared" si="49"/>
        <v>0</v>
      </c>
      <c r="R553" s="87">
        <f t="shared" si="50"/>
        <v>0</v>
      </c>
      <c r="S553" s="87">
        <f>IF('Checklist Parameters'!$N$60&lt;0.2,0.2,'Checklist Parameters'!$N$60)</f>
        <v>0.7</v>
      </c>
      <c r="T553" s="88">
        <f>IF($O553="",IF('Checklist District ID'!$C$43="Y",MAX($R553:$S553)*$I553,SUM($R553:$S553)*$I553),IF(O553&gt;0,Q553*S553))</f>
        <v>0</v>
      </c>
      <c r="U553" s="88">
        <f>IF(Q553&gt;0,((I553-T553)*'Formula Matrix'!$E$41),0)</f>
        <v>0</v>
      </c>
      <c r="V553" s="88">
        <f t="shared" si="51"/>
        <v>0</v>
      </c>
      <c r="W553" s="88">
        <f>IF(V553&gt;0,(V553*'Checklist Parameters'!$N$35),0)</f>
        <v>0</v>
      </c>
      <c r="X553" s="85">
        <f t="shared" si="52"/>
        <v>0</v>
      </c>
      <c r="Y553" s="85">
        <f>IF('Checklist Parameters'!$N$102&lt;&gt;"",(I553/43560)*'Checklist Parameters'!$N$102,"N/A")</f>
        <v>0</v>
      </c>
      <c r="Z553" s="85" t="str">
        <f>IF('Checklist Parameters'!$N$58&lt;&gt;"",((I553*'Checklist Parameters'!$N$58)*'Checklist Parameters'!$N$35)/1000,"N/A")</f>
        <v>N/A</v>
      </c>
      <c r="AA553" s="85">
        <f>IF('Checklist Parameters'!$N$101&lt;&gt;"",IFERROR(I553/'Checklist Parameters'!$N$101,0),"N/A")</f>
        <v>0</v>
      </c>
      <c r="AB553" s="85" t="str">
        <f>IF('Checklist Parameters'!$N$43&lt;&gt;"",(I553*'Checklist Parameters'!$N$43)/1000,"N/A")</f>
        <v>N/A</v>
      </c>
      <c r="AC553" s="85">
        <f>IF('Checklist Parameters'!$N$16="",$X553,IF(AND('Checklist Parameters'!$N$16&lt;$X553,'Checklist Parameters'!$N$16&gt;=3),'Checklist Parameters'!$N$16,IF(AND('Checklist Parameters'!$N$16&lt;$X553,'Checklist Parameters'!$N$16&lt;3),0,$X553)))</f>
        <v>0</v>
      </c>
      <c r="AD553" s="85" t="str">
        <f>IF(AND(I553&lt;'Checklist Parameters'!$N$22,$I553&lt;&gt;0),"Y","")</f>
        <v/>
      </c>
      <c r="AE553" s="85" t="str">
        <f>IF($AD553="Y",0,IF('Checklist Parameters'!$N$25="","&lt;no limit&gt;",ROUNDDOWN((($I553-'Checklist Parameters'!$N$24)/'Checklist Parameters'!$N$25)+1,0)))</f>
        <v>&lt;no limit&gt;</v>
      </c>
      <c r="AF553" s="174">
        <f t="shared" si="53"/>
        <v>0</v>
      </c>
      <c r="AG553" s="85">
        <f t="shared" si="48"/>
        <v>0</v>
      </c>
    </row>
    <row r="554" spans="1:33" ht="15">
      <c r="A554" s="393"/>
      <c r="B554" s="393"/>
      <c r="C554" s="393"/>
      <c r="D554" s="393"/>
      <c r="E554" s="393"/>
      <c r="F554" s="393"/>
      <c r="G554" s="393"/>
      <c r="H554" s="394"/>
      <c r="I554" s="394"/>
      <c r="J554" s="394"/>
      <c r="K554" s="394"/>
      <c r="L554" s="394"/>
      <c r="M554" s="394"/>
      <c r="N554" s="313">
        <f>IF(IF(I554&lt;'Checklist Parameters'!$N$22,0,($I554-$L554))&lt;0,0,IF(I554&lt;'Checklist Parameters'!$N$22,0,($I554-$L554)))</f>
        <v>0</v>
      </c>
      <c r="O554" s="394"/>
      <c r="P554" s="395"/>
      <c r="Q554" s="316">
        <f t="shared" si="49"/>
        <v>0</v>
      </c>
      <c r="R554" s="87">
        <f t="shared" si="50"/>
        <v>0</v>
      </c>
      <c r="S554" s="87">
        <f>IF('Checklist Parameters'!$N$60&lt;0.2,0.2,'Checklist Parameters'!$N$60)</f>
        <v>0.7</v>
      </c>
      <c r="T554" s="88">
        <f>IF($O554="",IF('Checklist District ID'!$C$43="Y",MAX($R554:$S554)*$I554,SUM($R554:$S554)*$I554),IF(O554&gt;0,Q554*S554))</f>
        <v>0</v>
      </c>
      <c r="U554" s="88">
        <f>IF(Q554&gt;0,((I554-T554)*'Formula Matrix'!$E$41),0)</f>
        <v>0</v>
      </c>
      <c r="V554" s="88">
        <f t="shared" si="51"/>
        <v>0</v>
      </c>
      <c r="W554" s="88">
        <f>IF(V554&gt;0,(V554*'Checklist Parameters'!$N$35),0)</f>
        <v>0</v>
      </c>
      <c r="X554" s="85">
        <f t="shared" si="52"/>
        <v>0</v>
      </c>
      <c r="Y554" s="85">
        <f>IF('Checklist Parameters'!$N$102&lt;&gt;"",(I554/43560)*'Checklist Parameters'!$N$102,"N/A")</f>
        <v>0</v>
      </c>
      <c r="Z554" s="85" t="str">
        <f>IF('Checklist Parameters'!$N$58&lt;&gt;"",((I554*'Checklist Parameters'!$N$58)*'Checklist Parameters'!$N$35)/1000,"N/A")</f>
        <v>N/A</v>
      </c>
      <c r="AA554" s="85">
        <f>IF('Checklist Parameters'!$N$101&lt;&gt;"",IFERROR(I554/'Checklist Parameters'!$N$101,0),"N/A")</f>
        <v>0</v>
      </c>
      <c r="AB554" s="85" t="str">
        <f>IF('Checklist Parameters'!$N$43&lt;&gt;"",(I554*'Checklist Parameters'!$N$43)/1000,"N/A")</f>
        <v>N/A</v>
      </c>
      <c r="AC554" s="85">
        <f>IF('Checklist Parameters'!$N$16="",$X554,IF(AND('Checklist Parameters'!$N$16&lt;$X554,'Checklist Parameters'!$N$16&gt;=3),'Checklist Parameters'!$N$16,IF(AND('Checklist Parameters'!$N$16&lt;$X554,'Checklist Parameters'!$N$16&lt;3),0,$X554)))</f>
        <v>0</v>
      </c>
      <c r="AD554" s="85" t="str">
        <f>IF(AND(I554&lt;'Checklist Parameters'!$N$22,$I554&lt;&gt;0),"Y","")</f>
        <v/>
      </c>
      <c r="AE554" s="85" t="str">
        <f>IF($AD554="Y",0,IF('Checklist Parameters'!$N$25="","&lt;no limit&gt;",ROUNDDOWN((($I554-'Checklist Parameters'!$N$24)/'Checklist Parameters'!$N$25)+1,0)))</f>
        <v>&lt;no limit&gt;</v>
      </c>
      <c r="AF554" s="174">
        <f t="shared" si="53"/>
        <v>0</v>
      </c>
      <c r="AG554" s="85">
        <f t="shared" si="48"/>
        <v>0</v>
      </c>
    </row>
    <row r="555" spans="1:33" ht="15">
      <c r="A555" s="393"/>
      <c r="B555" s="393"/>
      <c r="C555" s="393"/>
      <c r="D555" s="393"/>
      <c r="E555" s="393"/>
      <c r="F555" s="393"/>
      <c r="G555" s="393"/>
      <c r="H555" s="394"/>
      <c r="I555" s="394"/>
      <c r="J555" s="394"/>
      <c r="K555" s="394"/>
      <c r="L555" s="394"/>
      <c r="M555" s="394"/>
      <c r="N555" s="313">
        <f>IF(IF(I555&lt;'Checklist Parameters'!$N$22,0,($I555-$L555))&lt;0,0,IF(I555&lt;'Checklist Parameters'!$N$22,0,($I555-$L555)))</f>
        <v>0</v>
      </c>
      <c r="O555" s="394"/>
      <c r="P555" s="395"/>
      <c r="Q555" s="316">
        <f t="shared" si="49"/>
        <v>0</v>
      </c>
      <c r="R555" s="87">
        <f t="shared" si="50"/>
        <v>0</v>
      </c>
      <c r="S555" s="87">
        <f>IF('Checklist Parameters'!$N$60&lt;0.2,0.2,'Checklist Parameters'!$N$60)</f>
        <v>0.7</v>
      </c>
      <c r="T555" s="88">
        <f>IF($O555="",IF('Checklist District ID'!$C$43="Y",MAX($R555:$S555)*$I555,SUM($R555:$S555)*$I555),IF(O555&gt;0,Q555*S555))</f>
        <v>0</v>
      </c>
      <c r="U555" s="88">
        <f>IF(Q555&gt;0,((I555-T555)*'Formula Matrix'!$E$41),0)</f>
        <v>0</v>
      </c>
      <c r="V555" s="88">
        <f t="shared" si="51"/>
        <v>0</v>
      </c>
      <c r="W555" s="88">
        <f>IF(V555&gt;0,(V555*'Checklist Parameters'!$N$35),0)</f>
        <v>0</v>
      </c>
      <c r="X555" s="85">
        <f t="shared" si="52"/>
        <v>0</v>
      </c>
      <c r="Y555" s="85">
        <f>IF('Checklist Parameters'!$N$102&lt;&gt;"",(I555/43560)*'Checklist Parameters'!$N$102,"N/A")</f>
        <v>0</v>
      </c>
      <c r="Z555" s="85" t="str">
        <f>IF('Checklist Parameters'!$N$58&lt;&gt;"",((I555*'Checklist Parameters'!$N$58)*'Checklist Parameters'!$N$35)/1000,"N/A")</f>
        <v>N/A</v>
      </c>
      <c r="AA555" s="85">
        <f>IF('Checklist Parameters'!$N$101&lt;&gt;"",IFERROR(I555/'Checklist Parameters'!$N$101,0),"N/A")</f>
        <v>0</v>
      </c>
      <c r="AB555" s="85" t="str">
        <f>IF('Checklist Parameters'!$N$43&lt;&gt;"",(I555*'Checklist Parameters'!$N$43)/1000,"N/A")</f>
        <v>N/A</v>
      </c>
      <c r="AC555" s="85">
        <f>IF('Checklist Parameters'!$N$16="",$X555,IF(AND('Checklist Parameters'!$N$16&lt;$X555,'Checklist Parameters'!$N$16&gt;=3),'Checklist Parameters'!$N$16,IF(AND('Checklist Parameters'!$N$16&lt;$X555,'Checklist Parameters'!$N$16&lt;3),0,$X555)))</f>
        <v>0</v>
      </c>
      <c r="AD555" s="85" t="str">
        <f>IF(AND(I555&lt;'Checklist Parameters'!$N$22,$I555&lt;&gt;0),"Y","")</f>
        <v/>
      </c>
      <c r="AE555" s="85" t="str">
        <f>IF($AD555="Y",0,IF('Checklist Parameters'!$N$25="","&lt;no limit&gt;",ROUNDDOWN((($I555-'Checklist Parameters'!$N$24)/'Checklist Parameters'!$N$25)+1,0)))</f>
        <v>&lt;no limit&gt;</v>
      </c>
      <c r="AF555" s="174">
        <f t="shared" si="53"/>
        <v>0</v>
      </c>
      <c r="AG555" s="85">
        <f t="shared" si="48"/>
        <v>0</v>
      </c>
    </row>
    <row r="556" spans="1:33" ht="15">
      <c r="A556" s="393"/>
      <c r="B556" s="393"/>
      <c r="C556" s="393"/>
      <c r="D556" s="393"/>
      <c r="E556" s="393"/>
      <c r="F556" s="393"/>
      <c r="G556" s="393"/>
      <c r="H556" s="394"/>
      <c r="I556" s="394"/>
      <c r="J556" s="394"/>
      <c r="K556" s="394"/>
      <c r="L556" s="394"/>
      <c r="M556" s="394"/>
      <c r="N556" s="313">
        <f>IF(IF(I556&lt;'Checklist Parameters'!$N$22,0,($I556-$L556))&lt;0,0,IF(I556&lt;'Checklist Parameters'!$N$22,0,($I556-$L556)))</f>
        <v>0</v>
      </c>
      <c r="O556" s="394"/>
      <c r="P556" s="395"/>
      <c r="Q556" s="316">
        <f t="shared" si="49"/>
        <v>0</v>
      </c>
      <c r="R556" s="87">
        <f t="shared" si="50"/>
        <v>0</v>
      </c>
      <c r="S556" s="87">
        <f>IF('Checklist Parameters'!$N$60&lt;0.2,0.2,'Checklist Parameters'!$N$60)</f>
        <v>0.7</v>
      </c>
      <c r="T556" s="88">
        <f>IF($O556="",IF('Checklist District ID'!$C$43="Y",MAX($R556:$S556)*$I556,SUM($R556:$S556)*$I556),IF(O556&gt;0,Q556*S556))</f>
        <v>0</v>
      </c>
      <c r="U556" s="88">
        <f>IF(Q556&gt;0,((I556-T556)*'Formula Matrix'!$E$41),0)</f>
        <v>0</v>
      </c>
      <c r="V556" s="88">
        <f t="shared" si="51"/>
        <v>0</v>
      </c>
      <c r="W556" s="88">
        <f>IF(V556&gt;0,(V556*'Checklist Parameters'!$N$35),0)</f>
        <v>0</v>
      </c>
      <c r="X556" s="85">
        <f t="shared" si="52"/>
        <v>0</v>
      </c>
      <c r="Y556" s="85">
        <f>IF('Checklist Parameters'!$N$102&lt;&gt;"",(I556/43560)*'Checklist Parameters'!$N$102,"N/A")</f>
        <v>0</v>
      </c>
      <c r="Z556" s="85" t="str">
        <f>IF('Checklist Parameters'!$N$58&lt;&gt;"",((I556*'Checklist Parameters'!$N$58)*'Checklist Parameters'!$N$35)/1000,"N/A")</f>
        <v>N/A</v>
      </c>
      <c r="AA556" s="85">
        <f>IF('Checklist Parameters'!$N$101&lt;&gt;"",IFERROR(I556/'Checklist Parameters'!$N$101,0),"N/A")</f>
        <v>0</v>
      </c>
      <c r="AB556" s="85" t="str">
        <f>IF('Checklist Parameters'!$N$43&lt;&gt;"",(I556*'Checklist Parameters'!$N$43)/1000,"N/A")</f>
        <v>N/A</v>
      </c>
      <c r="AC556" s="85">
        <f>IF('Checklist Parameters'!$N$16="",$X556,IF(AND('Checklist Parameters'!$N$16&lt;$X556,'Checklist Parameters'!$N$16&gt;=3),'Checklist Parameters'!$N$16,IF(AND('Checklist Parameters'!$N$16&lt;$X556,'Checklist Parameters'!$N$16&lt;3),0,$X556)))</f>
        <v>0</v>
      </c>
      <c r="AD556" s="85" t="str">
        <f>IF(AND(I556&lt;'Checklist Parameters'!$N$22,$I556&lt;&gt;0),"Y","")</f>
        <v/>
      </c>
      <c r="AE556" s="85" t="str">
        <f>IF($AD556="Y",0,IF('Checklist Parameters'!$N$25="","&lt;no limit&gt;",ROUNDDOWN((($I556-'Checklist Parameters'!$N$24)/'Checklist Parameters'!$N$25)+1,0)))</f>
        <v>&lt;no limit&gt;</v>
      </c>
      <c r="AF556" s="174">
        <f t="shared" si="53"/>
        <v>0</v>
      </c>
      <c r="AG556" s="85">
        <f t="shared" si="48"/>
        <v>0</v>
      </c>
    </row>
    <row r="557" spans="1:33" ht="15">
      <c r="A557" s="393"/>
      <c r="B557" s="393"/>
      <c r="C557" s="393"/>
      <c r="D557" s="393"/>
      <c r="E557" s="393"/>
      <c r="F557" s="393"/>
      <c r="G557" s="393"/>
      <c r="H557" s="394"/>
      <c r="I557" s="394"/>
      <c r="J557" s="394"/>
      <c r="K557" s="394"/>
      <c r="L557" s="394"/>
      <c r="M557" s="394"/>
      <c r="N557" s="313">
        <f>IF(IF(I557&lt;'Checklist Parameters'!$N$22,0,($I557-$L557))&lt;0,0,IF(I557&lt;'Checklist Parameters'!$N$22,0,($I557-$L557)))</f>
        <v>0</v>
      </c>
      <c r="O557" s="394"/>
      <c r="P557" s="395"/>
      <c r="Q557" s="316">
        <f t="shared" si="49"/>
        <v>0</v>
      </c>
      <c r="R557" s="87">
        <f t="shared" si="50"/>
        <v>0</v>
      </c>
      <c r="S557" s="87">
        <f>IF('Checklist Parameters'!$N$60&lt;0.2,0.2,'Checklist Parameters'!$N$60)</f>
        <v>0.7</v>
      </c>
      <c r="T557" s="88">
        <f>IF($O557="",IF('Checklist District ID'!$C$43="Y",MAX($R557:$S557)*$I557,SUM($R557:$S557)*$I557),IF(O557&gt;0,Q557*S557))</f>
        <v>0</v>
      </c>
      <c r="U557" s="88">
        <f>IF(Q557&gt;0,((I557-T557)*'Formula Matrix'!$E$41),0)</f>
        <v>0</v>
      </c>
      <c r="V557" s="88">
        <f t="shared" si="51"/>
        <v>0</v>
      </c>
      <c r="W557" s="88">
        <f>IF(V557&gt;0,(V557*'Checklist Parameters'!$N$35),0)</f>
        <v>0</v>
      </c>
      <c r="X557" s="85">
        <f t="shared" si="52"/>
        <v>0</v>
      </c>
      <c r="Y557" s="85">
        <f>IF('Checklist Parameters'!$N$102&lt;&gt;"",(I557/43560)*'Checklist Parameters'!$N$102,"N/A")</f>
        <v>0</v>
      </c>
      <c r="Z557" s="85" t="str">
        <f>IF('Checklist Parameters'!$N$58&lt;&gt;"",((I557*'Checklist Parameters'!$N$58)*'Checklist Parameters'!$N$35)/1000,"N/A")</f>
        <v>N/A</v>
      </c>
      <c r="AA557" s="85">
        <f>IF('Checklist Parameters'!$N$101&lt;&gt;"",IFERROR(I557/'Checklist Parameters'!$N$101,0),"N/A")</f>
        <v>0</v>
      </c>
      <c r="AB557" s="85" t="str">
        <f>IF('Checklist Parameters'!$N$43&lt;&gt;"",(I557*'Checklist Parameters'!$N$43)/1000,"N/A")</f>
        <v>N/A</v>
      </c>
      <c r="AC557" s="85">
        <f>IF('Checklist Parameters'!$N$16="",$X557,IF(AND('Checklist Parameters'!$N$16&lt;$X557,'Checklist Parameters'!$N$16&gt;=3),'Checklist Parameters'!$N$16,IF(AND('Checklist Parameters'!$N$16&lt;$X557,'Checklist Parameters'!$N$16&lt;3),0,$X557)))</f>
        <v>0</v>
      </c>
      <c r="AD557" s="85" t="str">
        <f>IF(AND(I557&lt;'Checklist Parameters'!$N$22,$I557&lt;&gt;0),"Y","")</f>
        <v/>
      </c>
      <c r="AE557" s="85" t="str">
        <f>IF($AD557="Y",0,IF('Checklist Parameters'!$N$25="","&lt;no limit&gt;",ROUNDDOWN((($I557-'Checklist Parameters'!$N$24)/'Checklist Parameters'!$N$25)+1,0)))</f>
        <v>&lt;no limit&gt;</v>
      </c>
      <c r="AF557" s="174">
        <f t="shared" si="53"/>
        <v>0</v>
      </c>
      <c r="AG557" s="85">
        <f t="shared" si="48"/>
        <v>0</v>
      </c>
    </row>
    <row r="558" spans="1:33" ht="15">
      <c r="A558" s="393"/>
      <c r="B558" s="393"/>
      <c r="C558" s="393"/>
      <c r="D558" s="393"/>
      <c r="E558" s="393"/>
      <c r="F558" s="393"/>
      <c r="G558" s="393"/>
      <c r="H558" s="394"/>
      <c r="I558" s="394"/>
      <c r="J558" s="394"/>
      <c r="K558" s="394"/>
      <c r="L558" s="394"/>
      <c r="M558" s="394"/>
      <c r="N558" s="313">
        <f>IF(IF(I558&lt;'Checklist Parameters'!$N$22,0,($I558-$L558))&lt;0,0,IF(I558&lt;'Checklist Parameters'!$N$22,0,($I558-$L558)))</f>
        <v>0</v>
      </c>
      <c r="O558" s="394"/>
      <c r="P558" s="395"/>
      <c r="Q558" s="316">
        <f t="shared" si="49"/>
        <v>0</v>
      </c>
      <c r="R558" s="87">
        <f t="shared" si="50"/>
        <v>0</v>
      </c>
      <c r="S558" s="87">
        <f>IF('Checklist Parameters'!$N$60&lt;0.2,0.2,'Checklist Parameters'!$N$60)</f>
        <v>0.7</v>
      </c>
      <c r="T558" s="88">
        <f>IF($O558="",IF('Checklist District ID'!$C$43="Y",MAX($R558:$S558)*$I558,SUM($R558:$S558)*$I558),IF(O558&gt;0,Q558*S558))</f>
        <v>0</v>
      </c>
      <c r="U558" s="88">
        <f>IF(Q558&gt;0,((I558-T558)*'Formula Matrix'!$E$41),0)</f>
        <v>0</v>
      </c>
      <c r="V558" s="88">
        <f t="shared" si="51"/>
        <v>0</v>
      </c>
      <c r="W558" s="88">
        <f>IF(V558&gt;0,(V558*'Checklist Parameters'!$N$35),0)</f>
        <v>0</v>
      </c>
      <c r="X558" s="85">
        <f t="shared" si="52"/>
        <v>0</v>
      </c>
      <c r="Y558" s="85">
        <f>IF('Checklist Parameters'!$N$102&lt;&gt;"",(I558/43560)*'Checklist Parameters'!$N$102,"N/A")</f>
        <v>0</v>
      </c>
      <c r="Z558" s="85" t="str">
        <f>IF('Checklist Parameters'!$N$58&lt;&gt;"",((I558*'Checklist Parameters'!$N$58)*'Checklist Parameters'!$N$35)/1000,"N/A")</f>
        <v>N/A</v>
      </c>
      <c r="AA558" s="85">
        <f>IF('Checklist Parameters'!$N$101&lt;&gt;"",IFERROR(I558/'Checklist Parameters'!$N$101,0),"N/A")</f>
        <v>0</v>
      </c>
      <c r="AB558" s="85" t="str">
        <f>IF('Checklist Parameters'!$N$43&lt;&gt;"",(I558*'Checklist Parameters'!$N$43)/1000,"N/A")</f>
        <v>N/A</v>
      </c>
      <c r="AC558" s="85">
        <f>IF('Checklist Parameters'!$N$16="",$X558,IF(AND('Checklist Parameters'!$N$16&lt;$X558,'Checklist Parameters'!$N$16&gt;=3),'Checklist Parameters'!$N$16,IF(AND('Checklist Parameters'!$N$16&lt;$X558,'Checklist Parameters'!$N$16&lt;3),0,$X558)))</f>
        <v>0</v>
      </c>
      <c r="AD558" s="85" t="str">
        <f>IF(AND(I558&lt;'Checklist Parameters'!$N$22,$I558&lt;&gt;0),"Y","")</f>
        <v/>
      </c>
      <c r="AE558" s="85" t="str">
        <f>IF($AD558="Y",0,IF('Checklist Parameters'!$N$25="","&lt;no limit&gt;",ROUNDDOWN((($I558-'Checklist Parameters'!$N$24)/'Checklist Parameters'!$N$25)+1,0)))</f>
        <v>&lt;no limit&gt;</v>
      </c>
      <c r="AF558" s="174">
        <f t="shared" si="53"/>
        <v>0</v>
      </c>
      <c r="AG558" s="85">
        <f t="shared" si="48"/>
        <v>0</v>
      </c>
    </row>
    <row r="559" spans="1:33" ht="15">
      <c r="A559" s="393"/>
      <c r="B559" s="393"/>
      <c r="C559" s="393"/>
      <c r="D559" s="393"/>
      <c r="E559" s="393"/>
      <c r="F559" s="393"/>
      <c r="G559" s="393"/>
      <c r="H559" s="394"/>
      <c r="I559" s="394"/>
      <c r="J559" s="394"/>
      <c r="K559" s="394"/>
      <c r="L559" s="394"/>
      <c r="M559" s="394"/>
      <c r="N559" s="313">
        <f>IF(IF(I559&lt;'Checklist Parameters'!$N$22,0,($I559-$L559))&lt;0,0,IF(I559&lt;'Checklist Parameters'!$N$22,0,($I559-$L559)))</f>
        <v>0</v>
      </c>
      <c r="O559" s="394"/>
      <c r="P559" s="395"/>
      <c r="Q559" s="316">
        <f t="shared" si="49"/>
        <v>0</v>
      </c>
      <c r="R559" s="87">
        <f t="shared" si="50"/>
        <v>0</v>
      </c>
      <c r="S559" s="87">
        <f>IF('Checklist Parameters'!$N$60&lt;0.2,0.2,'Checklist Parameters'!$N$60)</f>
        <v>0.7</v>
      </c>
      <c r="T559" s="88">
        <f>IF($O559="",IF('Checklist District ID'!$C$43="Y",MAX($R559:$S559)*$I559,SUM($R559:$S559)*$I559),IF(O559&gt;0,Q559*S559))</f>
        <v>0</v>
      </c>
      <c r="U559" s="88">
        <f>IF(Q559&gt;0,((I559-T559)*'Formula Matrix'!$E$41),0)</f>
        <v>0</v>
      </c>
      <c r="V559" s="88">
        <f t="shared" si="51"/>
        <v>0</v>
      </c>
      <c r="W559" s="88">
        <f>IF(V559&gt;0,(V559*'Checklist Parameters'!$N$35),0)</f>
        <v>0</v>
      </c>
      <c r="X559" s="85">
        <f t="shared" si="52"/>
        <v>0</v>
      </c>
      <c r="Y559" s="85">
        <f>IF('Checklist Parameters'!$N$102&lt;&gt;"",(I559/43560)*'Checklist Parameters'!$N$102,"N/A")</f>
        <v>0</v>
      </c>
      <c r="Z559" s="85" t="str">
        <f>IF('Checklist Parameters'!$N$58&lt;&gt;"",((I559*'Checklist Parameters'!$N$58)*'Checklist Parameters'!$N$35)/1000,"N/A")</f>
        <v>N/A</v>
      </c>
      <c r="AA559" s="85">
        <f>IF('Checklist Parameters'!$N$101&lt;&gt;"",IFERROR(I559/'Checklist Parameters'!$N$101,0),"N/A")</f>
        <v>0</v>
      </c>
      <c r="AB559" s="85" t="str">
        <f>IF('Checklist Parameters'!$N$43&lt;&gt;"",(I559*'Checklist Parameters'!$N$43)/1000,"N/A")</f>
        <v>N/A</v>
      </c>
      <c r="AC559" s="85">
        <f>IF('Checklist Parameters'!$N$16="",$X559,IF(AND('Checklist Parameters'!$N$16&lt;$X559,'Checklist Parameters'!$N$16&gt;=3),'Checklist Parameters'!$N$16,IF(AND('Checklist Parameters'!$N$16&lt;$X559,'Checklist Parameters'!$N$16&lt;3),0,$X559)))</f>
        <v>0</v>
      </c>
      <c r="AD559" s="85" t="str">
        <f>IF(AND(I559&lt;'Checklist Parameters'!$N$22,$I559&lt;&gt;0),"Y","")</f>
        <v/>
      </c>
      <c r="AE559" s="85" t="str">
        <f>IF($AD559="Y",0,IF('Checklist Parameters'!$N$25="","&lt;no limit&gt;",ROUNDDOWN((($I559-'Checklist Parameters'!$N$24)/'Checklist Parameters'!$N$25)+1,0)))</f>
        <v>&lt;no limit&gt;</v>
      </c>
      <c r="AF559" s="174">
        <f t="shared" si="53"/>
        <v>0</v>
      </c>
      <c r="AG559" s="85">
        <f t="shared" si="48"/>
        <v>0</v>
      </c>
    </row>
    <row r="560" spans="1:33" ht="15">
      <c r="A560" s="393"/>
      <c r="B560" s="393"/>
      <c r="C560" s="393"/>
      <c r="D560" s="393"/>
      <c r="E560" s="393"/>
      <c r="F560" s="393"/>
      <c r="G560" s="393"/>
      <c r="H560" s="394"/>
      <c r="I560" s="394"/>
      <c r="J560" s="394"/>
      <c r="K560" s="394"/>
      <c r="L560" s="394"/>
      <c r="M560" s="394"/>
      <c r="N560" s="313">
        <f>IF(IF(I560&lt;'Checklist Parameters'!$N$22,0,($I560-$L560))&lt;0,0,IF(I560&lt;'Checklist Parameters'!$N$22,0,($I560-$L560)))</f>
        <v>0</v>
      </c>
      <c r="O560" s="394"/>
      <c r="P560" s="395"/>
      <c r="Q560" s="316">
        <f t="shared" si="49"/>
        <v>0</v>
      </c>
      <c r="R560" s="87">
        <f t="shared" si="50"/>
        <v>0</v>
      </c>
      <c r="S560" s="87">
        <f>IF('Checklist Parameters'!$N$60&lt;0.2,0.2,'Checklist Parameters'!$N$60)</f>
        <v>0.7</v>
      </c>
      <c r="T560" s="88">
        <f>IF($O560="",IF('Checklist District ID'!$C$43="Y",MAX($R560:$S560)*$I560,SUM($R560:$S560)*$I560),IF(O560&gt;0,Q560*S560))</f>
        <v>0</v>
      </c>
      <c r="U560" s="88">
        <f>IF(Q560&gt;0,((I560-T560)*'Formula Matrix'!$E$41),0)</f>
        <v>0</v>
      </c>
      <c r="V560" s="88">
        <f t="shared" si="51"/>
        <v>0</v>
      </c>
      <c r="W560" s="88">
        <f>IF(V560&gt;0,(V560*'Checklist Parameters'!$N$35),0)</f>
        <v>0</v>
      </c>
      <c r="X560" s="85">
        <f t="shared" si="52"/>
        <v>0</v>
      </c>
      <c r="Y560" s="85">
        <f>IF('Checklist Parameters'!$N$102&lt;&gt;"",(I560/43560)*'Checklist Parameters'!$N$102,"N/A")</f>
        <v>0</v>
      </c>
      <c r="Z560" s="85" t="str">
        <f>IF('Checklist Parameters'!$N$58&lt;&gt;"",((I560*'Checklist Parameters'!$N$58)*'Checklist Parameters'!$N$35)/1000,"N/A")</f>
        <v>N/A</v>
      </c>
      <c r="AA560" s="85">
        <f>IF('Checklist Parameters'!$N$101&lt;&gt;"",IFERROR(I560/'Checklist Parameters'!$N$101,0),"N/A")</f>
        <v>0</v>
      </c>
      <c r="AB560" s="85" t="str">
        <f>IF('Checklist Parameters'!$N$43&lt;&gt;"",(I560*'Checklist Parameters'!$N$43)/1000,"N/A")</f>
        <v>N/A</v>
      </c>
      <c r="AC560" s="85">
        <f>IF('Checklist Parameters'!$N$16="",$X560,IF(AND('Checklist Parameters'!$N$16&lt;$X560,'Checklist Parameters'!$N$16&gt;=3),'Checklist Parameters'!$N$16,IF(AND('Checklist Parameters'!$N$16&lt;$X560,'Checklist Parameters'!$N$16&lt;3),0,$X560)))</f>
        <v>0</v>
      </c>
      <c r="AD560" s="85" t="str">
        <f>IF(AND(I560&lt;'Checklist Parameters'!$N$22,$I560&lt;&gt;0),"Y","")</f>
        <v/>
      </c>
      <c r="AE560" s="85" t="str">
        <f>IF($AD560="Y",0,IF('Checklist Parameters'!$N$25="","&lt;no limit&gt;",ROUNDDOWN((($I560-'Checklist Parameters'!$N$24)/'Checklist Parameters'!$N$25)+1,0)))</f>
        <v>&lt;no limit&gt;</v>
      </c>
      <c r="AF560" s="174">
        <f t="shared" si="53"/>
        <v>0</v>
      </c>
      <c r="AG560" s="85">
        <f t="shared" si="48"/>
        <v>0</v>
      </c>
    </row>
    <row r="561" spans="1:33" ht="15">
      <c r="A561" s="393"/>
      <c r="B561" s="393"/>
      <c r="C561" s="393"/>
      <c r="D561" s="393"/>
      <c r="E561" s="393"/>
      <c r="F561" s="393"/>
      <c r="G561" s="393"/>
      <c r="H561" s="394"/>
      <c r="I561" s="394"/>
      <c r="J561" s="394"/>
      <c r="K561" s="394"/>
      <c r="L561" s="394"/>
      <c r="M561" s="394"/>
      <c r="N561" s="313">
        <f>IF(IF(I561&lt;'Checklist Parameters'!$N$22,0,($I561-$L561))&lt;0,0,IF(I561&lt;'Checklist Parameters'!$N$22,0,($I561-$L561)))</f>
        <v>0</v>
      </c>
      <c r="O561" s="394"/>
      <c r="P561" s="395"/>
      <c r="Q561" s="316">
        <f t="shared" si="49"/>
        <v>0</v>
      </c>
      <c r="R561" s="87">
        <f t="shared" si="50"/>
        <v>0</v>
      </c>
      <c r="S561" s="87">
        <f>IF('Checklist Parameters'!$N$60&lt;0.2,0.2,'Checklist Parameters'!$N$60)</f>
        <v>0.7</v>
      </c>
      <c r="T561" s="88">
        <f>IF($O561="",IF('Checklist District ID'!$C$43="Y",MAX($R561:$S561)*$I561,SUM($R561:$S561)*$I561),IF(O561&gt;0,Q561*S561))</f>
        <v>0</v>
      </c>
      <c r="U561" s="88">
        <f>IF(Q561&gt;0,((I561-T561)*'Formula Matrix'!$E$41),0)</f>
        <v>0</v>
      </c>
      <c r="V561" s="88">
        <f t="shared" si="51"/>
        <v>0</v>
      </c>
      <c r="W561" s="88">
        <f>IF(V561&gt;0,(V561*'Checklist Parameters'!$N$35),0)</f>
        <v>0</v>
      </c>
      <c r="X561" s="85">
        <f t="shared" si="52"/>
        <v>0</v>
      </c>
      <c r="Y561" s="85">
        <f>IF('Checklist Parameters'!$N$102&lt;&gt;"",(I561/43560)*'Checklist Parameters'!$N$102,"N/A")</f>
        <v>0</v>
      </c>
      <c r="Z561" s="85" t="str">
        <f>IF('Checklist Parameters'!$N$58&lt;&gt;"",((I561*'Checklist Parameters'!$N$58)*'Checklist Parameters'!$N$35)/1000,"N/A")</f>
        <v>N/A</v>
      </c>
      <c r="AA561" s="85">
        <f>IF('Checklist Parameters'!$N$101&lt;&gt;"",IFERROR(I561/'Checklist Parameters'!$N$101,0),"N/A")</f>
        <v>0</v>
      </c>
      <c r="AB561" s="85" t="str">
        <f>IF('Checklist Parameters'!$N$43&lt;&gt;"",(I561*'Checklist Parameters'!$N$43)/1000,"N/A")</f>
        <v>N/A</v>
      </c>
      <c r="AC561" s="85">
        <f>IF('Checklist Parameters'!$N$16="",$X561,IF(AND('Checklist Parameters'!$N$16&lt;$X561,'Checklist Parameters'!$N$16&gt;=3),'Checklist Parameters'!$N$16,IF(AND('Checklist Parameters'!$N$16&lt;$X561,'Checklist Parameters'!$N$16&lt;3),0,$X561)))</f>
        <v>0</v>
      </c>
      <c r="AD561" s="85" t="str">
        <f>IF(AND(I561&lt;'Checklist Parameters'!$N$22,$I561&lt;&gt;0),"Y","")</f>
        <v/>
      </c>
      <c r="AE561" s="85" t="str">
        <f>IF($AD561="Y",0,IF('Checklist Parameters'!$N$25="","&lt;no limit&gt;",ROUNDDOWN((($I561-'Checklist Parameters'!$N$24)/'Checklist Parameters'!$N$25)+1,0)))</f>
        <v>&lt;no limit&gt;</v>
      </c>
      <c r="AF561" s="174">
        <f t="shared" si="53"/>
        <v>0</v>
      </c>
      <c r="AG561" s="85">
        <f t="shared" si="48"/>
        <v>0</v>
      </c>
    </row>
    <row r="562" spans="1:33" ht="15">
      <c r="A562" s="393"/>
      <c r="B562" s="393"/>
      <c r="C562" s="393"/>
      <c r="D562" s="393"/>
      <c r="E562" s="393"/>
      <c r="F562" s="393"/>
      <c r="G562" s="393"/>
      <c r="H562" s="394"/>
      <c r="I562" s="394"/>
      <c r="J562" s="394"/>
      <c r="K562" s="394"/>
      <c r="L562" s="394"/>
      <c r="M562" s="394"/>
      <c r="N562" s="313">
        <f>IF(IF(I562&lt;'Checklist Parameters'!$N$22,0,($I562-$L562))&lt;0,0,IF(I562&lt;'Checklist Parameters'!$N$22,0,($I562-$L562)))</f>
        <v>0</v>
      </c>
      <c r="O562" s="394"/>
      <c r="P562" s="395"/>
      <c r="Q562" s="316">
        <f t="shared" si="49"/>
        <v>0</v>
      </c>
      <c r="R562" s="87">
        <f t="shared" si="50"/>
        <v>0</v>
      </c>
      <c r="S562" s="87">
        <f>IF('Checklist Parameters'!$N$60&lt;0.2,0.2,'Checklist Parameters'!$N$60)</f>
        <v>0.7</v>
      </c>
      <c r="T562" s="88">
        <f>IF($O562="",IF('Checklist District ID'!$C$43="Y",MAX($R562:$S562)*$I562,SUM($R562:$S562)*$I562),IF(O562&gt;0,Q562*S562))</f>
        <v>0</v>
      </c>
      <c r="U562" s="88">
        <f>IF(Q562&gt;0,((I562-T562)*'Formula Matrix'!$E$41),0)</f>
        <v>0</v>
      </c>
      <c r="V562" s="88">
        <f t="shared" si="51"/>
        <v>0</v>
      </c>
      <c r="W562" s="88">
        <f>IF(V562&gt;0,(V562*'Checklist Parameters'!$N$35),0)</f>
        <v>0</v>
      </c>
      <c r="X562" s="85">
        <f t="shared" si="52"/>
        <v>0</v>
      </c>
      <c r="Y562" s="85">
        <f>IF('Checklist Parameters'!$N$102&lt;&gt;"",(I562/43560)*'Checklist Parameters'!$N$102,"N/A")</f>
        <v>0</v>
      </c>
      <c r="Z562" s="85" t="str">
        <f>IF('Checklist Parameters'!$N$58&lt;&gt;"",((I562*'Checklist Parameters'!$N$58)*'Checklist Parameters'!$N$35)/1000,"N/A")</f>
        <v>N/A</v>
      </c>
      <c r="AA562" s="85">
        <f>IF('Checklist Parameters'!$N$101&lt;&gt;"",IFERROR(I562/'Checklist Parameters'!$N$101,0),"N/A")</f>
        <v>0</v>
      </c>
      <c r="AB562" s="85" t="str">
        <f>IF('Checklist Parameters'!$N$43&lt;&gt;"",(I562*'Checklist Parameters'!$N$43)/1000,"N/A")</f>
        <v>N/A</v>
      </c>
      <c r="AC562" s="85">
        <f>IF('Checklist Parameters'!$N$16="",$X562,IF(AND('Checklist Parameters'!$N$16&lt;$X562,'Checklist Parameters'!$N$16&gt;=3),'Checklist Parameters'!$N$16,IF(AND('Checklist Parameters'!$N$16&lt;$X562,'Checklist Parameters'!$N$16&lt;3),0,$X562)))</f>
        <v>0</v>
      </c>
      <c r="AD562" s="85" t="str">
        <f>IF(AND(I562&lt;'Checklist Parameters'!$N$22,$I562&lt;&gt;0),"Y","")</f>
        <v/>
      </c>
      <c r="AE562" s="85" t="str">
        <f>IF($AD562="Y",0,IF('Checklist Parameters'!$N$25="","&lt;no limit&gt;",ROUNDDOWN((($I562-'Checklist Parameters'!$N$24)/'Checklist Parameters'!$N$25)+1,0)))</f>
        <v>&lt;no limit&gt;</v>
      </c>
      <c r="AF562" s="174">
        <f t="shared" si="53"/>
        <v>0</v>
      </c>
      <c r="AG562" s="85">
        <f t="shared" si="48"/>
        <v>0</v>
      </c>
    </row>
    <row r="563" spans="1:33" ht="15">
      <c r="A563" s="393"/>
      <c r="B563" s="393"/>
      <c r="C563" s="393"/>
      <c r="D563" s="393"/>
      <c r="E563" s="393"/>
      <c r="F563" s="393"/>
      <c r="G563" s="393"/>
      <c r="H563" s="394"/>
      <c r="I563" s="394"/>
      <c r="J563" s="394"/>
      <c r="K563" s="394"/>
      <c r="L563" s="394"/>
      <c r="M563" s="394"/>
      <c r="N563" s="313">
        <f>IF(IF(I563&lt;'Checklist Parameters'!$N$22,0,($I563-$L563))&lt;0,0,IF(I563&lt;'Checklist Parameters'!$N$22,0,($I563-$L563)))</f>
        <v>0</v>
      </c>
      <c r="O563" s="394"/>
      <c r="P563" s="395"/>
      <c r="Q563" s="316">
        <f t="shared" si="49"/>
        <v>0</v>
      </c>
      <c r="R563" s="87">
        <f t="shared" si="50"/>
        <v>0</v>
      </c>
      <c r="S563" s="87">
        <f>IF('Checklist Parameters'!$N$60&lt;0.2,0.2,'Checklist Parameters'!$N$60)</f>
        <v>0.7</v>
      </c>
      <c r="T563" s="88">
        <f>IF($O563="",IF('Checklist District ID'!$C$43="Y",MAX($R563:$S563)*$I563,SUM($R563:$S563)*$I563),IF(O563&gt;0,Q563*S563))</f>
        <v>0</v>
      </c>
      <c r="U563" s="88">
        <f>IF(Q563&gt;0,((I563-T563)*'Formula Matrix'!$E$41),0)</f>
        <v>0</v>
      </c>
      <c r="V563" s="88">
        <f t="shared" si="51"/>
        <v>0</v>
      </c>
      <c r="W563" s="88">
        <f>IF(V563&gt;0,(V563*'Checklist Parameters'!$N$35),0)</f>
        <v>0</v>
      </c>
      <c r="X563" s="85">
        <f t="shared" si="52"/>
        <v>0</v>
      </c>
      <c r="Y563" s="85">
        <f>IF('Checklist Parameters'!$N$102&lt;&gt;"",(I563/43560)*'Checklist Parameters'!$N$102,"N/A")</f>
        <v>0</v>
      </c>
      <c r="Z563" s="85" t="str">
        <f>IF('Checklist Parameters'!$N$58&lt;&gt;"",((I563*'Checklist Parameters'!$N$58)*'Checklist Parameters'!$N$35)/1000,"N/A")</f>
        <v>N/A</v>
      </c>
      <c r="AA563" s="85">
        <f>IF('Checklist Parameters'!$N$101&lt;&gt;"",IFERROR(I563/'Checklist Parameters'!$N$101,0),"N/A")</f>
        <v>0</v>
      </c>
      <c r="AB563" s="85" t="str">
        <f>IF('Checklist Parameters'!$N$43&lt;&gt;"",(I563*'Checklist Parameters'!$N$43)/1000,"N/A")</f>
        <v>N/A</v>
      </c>
      <c r="AC563" s="85">
        <f>IF('Checklist Parameters'!$N$16="",$X563,IF(AND('Checklist Parameters'!$N$16&lt;$X563,'Checklist Parameters'!$N$16&gt;=3),'Checklist Parameters'!$N$16,IF(AND('Checklist Parameters'!$N$16&lt;$X563,'Checklist Parameters'!$N$16&lt;3),0,$X563)))</f>
        <v>0</v>
      </c>
      <c r="AD563" s="85" t="str">
        <f>IF(AND(I563&lt;'Checklist Parameters'!$N$22,$I563&lt;&gt;0),"Y","")</f>
        <v/>
      </c>
      <c r="AE563" s="85" t="str">
        <f>IF($AD563="Y",0,IF('Checklist Parameters'!$N$25="","&lt;no limit&gt;",ROUNDDOWN((($I563-'Checklist Parameters'!$N$24)/'Checklist Parameters'!$N$25)+1,0)))</f>
        <v>&lt;no limit&gt;</v>
      </c>
      <c r="AF563" s="174">
        <f t="shared" si="53"/>
        <v>0</v>
      </c>
      <c r="AG563" s="85">
        <f t="shared" si="48"/>
        <v>0</v>
      </c>
    </row>
    <row r="564" spans="1:33" ht="15">
      <c r="A564" s="393"/>
      <c r="B564" s="393"/>
      <c r="C564" s="393"/>
      <c r="D564" s="393"/>
      <c r="E564" s="393"/>
      <c r="F564" s="393"/>
      <c r="G564" s="393"/>
      <c r="H564" s="394"/>
      <c r="I564" s="394"/>
      <c r="J564" s="394"/>
      <c r="K564" s="394"/>
      <c r="L564" s="394"/>
      <c r="M564" s="394"/>
      <c r="N564" s="313">
        <f>IF(IF(I564&lt;'Checklist Parameters'!$N$22,0,($I564-$L564))&lt;0,0,IF(I564&lt;'Checklist Parameters'!$N$22,0,($I564-$L564)))</f>
        <v>0</v>
      </c>
      <c r="O564" s="394"/>
      <c r="P564" s="395"/>
      <c r="Q564" s="316">
        <f t="shared" si="49"/>
        <v>0</v>
      </c>
      <c r="R564" s="87">
        <f t="shared" si="50"/>
        <v>0</v>
      </c>
      <c r="S564" s="87">
        <f>IF('Checklist Parameters'!$N$60&lt;0.2,0.2,'Checklist Parameters'!$N$60)</f>
        <v>0.7</v>
      </c>
      <c r="T564" s="88">
        <f>IF($O564="",IF('Checklist District ID'!$C$43="Y",MAX($R564:$S564)*$I564,SUM($R564:$S564)*$I564),IF(O564&gt;0,Q564*S564))</f>
        <v>0</v>
      </c>
      <c r="U564" s="88">
        <f>IF(Q564&gt;0,((I564-T564)*'Formula Matrix'!$E$41),0)</f>
        <v>0</v>
      </c>
      <c r="V564" s="88">
        <f t="shared" si="51"/>
        <v>0</v>
      </c>
      <c r="W564" s="88">
        <f>IF(V564&gt;0,(V564*'Checklist Parameters'!$N$35),0)</f>
        <v>0</v>
      </c>
      <c r="X564" s="85">
        <f t="shared" si="52"/>
        <v>0</v>
      </c>
      <c r="Y564" s="85">
        <f>IF('Checklist Parameters'!$N$102&lt;&gt;"",(I564/43560)*'Checklist Parameters'!$N$102,"N/A")</f>
        <v>0</v>
      </c>
      <c r="Z564" s="85" t="str">
        <f>IF('Checklist Parameters'!$N$58&lt;&gt;"",((I564*'Checklist Parameters'!$N$58)*'Checklist Parameters'!$N$35)/1000,"N/A")</f>
        <v>N/A</v>
      </c>
      <c r="AA564" s="85">
        <f>IF('Checklist Parameters'!$N$101&lt;&gt;"",IFERROR(I564/'Checklist Parameters'!$N$101,0),"N/A")</f>
        <v>0</v>
      </c>
      <c r="AB564" s="85" t="str">
        <f>IF('Checklist Parameters'!$N$43&lt;&gt;"",(I564*'Checklist Parameters'!$N$43)/1000,"N/A")</f>
        <v>N/A</v>
      </c>
      <c r="AC564" s="85">
        <f>IF('Checklist Parameters'!$N$16="",$X564,IF(AND('Checklist Parameters'!$N$16&lt;$X564,'Checklist Parameters'!$N$16&gt;=3),'Checklist Parameters'!$N$16,IF(AND('Checklist Parameters'!$N$16&lt;$X564,'Checklist Parameters'!$N$16&lt;3),0,$X564)))</f>
        <v>0</v>
      </c>
      <c r="AD564" s="85" t="str">
        <f>IF(AND(I564&lt;'Checklist Parameters'!$N$22,$I564&lt;&gt;0),"Y","")</f>
        <v/>
      </c>
      <c r="AE564" s="85" t="str">
        <f>IF($AD564="Y",0,IF('Checklist Parameters'!$N$25="","&lt;no limit&gt;",ROUNDDOWN((($I564-'Checklist Parameters'!$N$24)/'Checklist Parameters'!$N$25)+1,0)))</f>
        <v>&lt;no limit&gt;</v>
      </c>
      <c r="AF564" s="174">
        <f t="shared" si="53"/>
        <v>0</v>
      </c>
      <c r="AG564" s="85">
        <f t="shared" si="48"/>
        <v>0</v>
      </c>
    </row>
    <row r="565" spans="1:33" ht="15">
      <c r="A565" s="393"/>
      <c r="B565" s="393"/>
      <c r="C565" s="393"/>
      <c r="D565" s="393"/>
      <c r="E565" s="393"/>
      <c r="F565" s="393"/>
      <c r="G565" s="393"/>
      <c r="H565" s="394"/>
      <c r="I565" s="394"/>
      <c r="J565" s="394"/>
      <c r="K565" s="394"/>
      <c r="L565" s="394"/>
      <c r="M565" s="394"/>
      <c r="N565" s="313">
        <f>IF(IF(I565&lt;'Checklist Parameters'!$N$22,0,($I565-$L565))&lt;0,0,IF(I565&lt;'Checklist Parameters'!$N$22,0,($I565-$L565)))</f>
        <v>0</v>
      </c>
      <c r="O565" s="394"/>
      <c r="P565" s="395"/>
      <c r="Q565" s="316">
        <f t="shared" si="49"/>
        <v>0</v>
      </c>
      <c r="R565" s="87">
        <f t="shared" si="50"/>
        <v>0</v>
      </c>
      <c r="S565" s="87">
        <f>IF('Checklist Parameters'!$N$60&lt;0.2,0.2,'Checklist Parameters'!$N$60)</f>
        <v>0.7</v>
      </c>
      <c r="T565" s="88">
        <f>IF($O565="",IF('Checklist District ID'!$C$43="Y",MAX($R565:$S565)*$I565,SUM($R565:$S565)*$I565),IF(O565&gt;0,Q565*S565))</f>
        <v>0</v>
      </c>
      <c r="U565" s="88">
        <f>IF(Q565&gt;0,((I565-T565)*'Formula Matrix'!$E$41),0)</f>
        <v>0</v>
      </c>
      <c r="V565" s="88">
        <f t="shared" si="51"/>
        <v>0</v>
      </c>
      <c r="W565" s="88">
        <f>IF(V565&gt;0,(V565*'Checklist Parameters'!$N$35),0)</f>
        <v>0</v>
      </c>
      <c r="X565" s="85">
        <f t="shared" si="52"/>
        <v>0</v>
      </c>
      <c r="Y565" s="85">
        <f>IF('Checklist Parameters'!$N$102&lt;&gt;"",(I565/43560)*'Checklist Parameters'!$N$102,"N/A")</f>
        <v>0</v>
      </c>
      <c r="Z565" s="85" t="str">
        <f>IF('Checklist Parameters'!$N$58&lt;&gt;"",((I565*'Checklist Parameters'!$N$58)*'Checklist Parameters'!$N$35)/1000,"N/A")</f>
        <v>N/A</v>
      </c>
      <c r="AA565" s="85">
        <f>IF('Checklist Parameters'!$N$101&lt;&gt;"",IFERROR(I565/'Checklist Parameters'!$N$101,0),"N/A")</f>
        <v>0</v>
      </c>
      <c r="AB565" s="85" t="str">
        <f>IF('Checklist Parameters'!$N$43&lt;&gt;"",(I565*'Checklist Parameters'!$N$43)/1000,"N/A")</f>
        <v>N/A</v>
      </c>
      <c r="AC565" s="85">
        <f>IF('Checklist Parameters'!$N$16="",$X565,IF(AND('Checklist Parameters'!$N$16&lt;$X565,'Checklist Parameters'!$N$16&gt;=3),'Checklist Parameters'!$N$16,IF(AND('Checklist Parameters'!$N$16&lt;$X565,'Checklist Parameters'!$N$16&lt;3),0,$X565)))</f>
        <v>0</v>
      </c>
      <c r="AD565" s="85" t="str">
        <f>IF(AND(I565&lt;'Checklist Parameters'!$N$22,$I565&lt;&gt;0),"Y","")</f>
        <v/>
      </c>
      <c r="AE565" s="85" t="str">
        <f>IF($AD565="Y",0,IF('Checklist Parameters'!$N$25="","&lt;no limit&gt;",ROUNDDOWN((($I565-'Checklist Parameters'!$N$24)/'Checklist Parameters'!$N$25)+1,0)))</f>
        <v>&lt;no limit&gt;</v>
      </c>
      <c r="AF565" s="174">
        <f t="shared" si="53"/>
        <v>0</v>
      </c>
      <c r="AG565" s="85">
        <f t="shared" si="48"/>
        <v>0</v>
      </c>
    </row>
    <row r="566" spans="1:33" ht="15">
      <c r="A566" s="393"/>
      <c r="B566" s="393"/>
      <c r="C566" s="393"/>
      <c r="D566" s="393"/>
      <c r="E566" s="393"/>
      <c r="F566" s="393"/>
      <c r="G566" s="393"/>
      <c r="H566" s="394"/>
      <c r="I566" s="394"/>
      <c r="J566" s="394"/>
      <c r="K566" s="394"/>
      <c r="L566" s="394"/>
      <c r="M566" s="394"/>
      <c r="N566" s="313">
        <f>IF(IF(I566&lt;'Checklist Parameters'!$N$22,0,($I566-$L566))&lt;0,0,IF(I566&lt;'Checklist Parameters'!$N$22,0,($I566-$L566)))</f>
        <v>0</v>
      </c>
      <c r="O566" s="394"/>
      <c r="P566" s="395"/>
      <c r="Q566" s="316">
        <f t="shared" si="49"/>
        <v>0</v>
      </c>
      <c r="R566" s="87">
        <f t="shared" si="50"/>
        <v>0</v>
      </c>
      <c r="S566" s="87">
        <f>IF('Checklist Parameters'!$N$60&lt;0.2,0.2,'Checklist Parameters'!$N$60)</f>
        <v>0.7</v>
      </c>
      <c r="T566" s="88">
        <f>IF($O566="",IF('Checklist District ID'!$C$43="Y",MAX($R566:$S566)*$I566,SUM($R566:$S566)*$I566),IF(O566&gt;0,Q566*S566))</f>
        <v>0</v>
      </c>
      <c r="U566" s="88">
        <f>IF(Q566&gt;0,((I566-T566)*'Formula Matrix'!$E$41),0)</f>
        <v>0</v>
      </c>
      <c r="V566" s="88">
        <f t="shared" si="51"/>
        <v>0</v>
      </c>
      <c r="W566" s="88">
        <f>IF(V566&gt;0,(V566*'Checklist Parameters'!$N$35),0)</f>
        <v>0</v>
      </c>
      <c r="X566" s="85">
        <f t="shared" si="52"/>
        <v>0</v>
      </c>
      <c r="Y566" s="85">
        <f>IF('Checklist Parameters'!$N$102&lt;&gt;"",(I566/43560)*'Checklist Parameters'!$N$102,"N/A")</f>
        <v>0</v>
      </c>
      <c r="Z566" s="85" t="str">
        <f>IF('Checklist Parameters'!$N$58&lt;&gt;"",((I566*'Checklist Parameters'!$N$58)*'Checklist Parameters'!$N$35)/1000,"N/A")</f>
        <v>N/A</v>
      </c>
      <c r="AA566" s="85">
        <f>IF('Checklist Parameters'!$N$101&lt;&gt;"",IFERROR(I566/'Checklist Parameters'!$N$101,0),"N/A")</f>
        <v>0</v>
      </c>
      <c r="AB566" s="85" t="str">
        <f>IF('Checklist Parameters'!$N$43&lt;&gt;"",(I566*'Checklist Parameters'!$N$43)/1000,"N/A")</f>
        <v>N/A</v>
      </c>
      <c r="AC566" s="85">
        <f>IF('Checklist Parameters'!$N$16="",$X566,IF(AND('Checklist Parameters'!$N$16&lt;$X566,'Checklist Parameters'!$N$16&gt;=3),'Checklist Parameters'!$N$16,IF(AND('Checklist Parameters'!$N$16&lt;$X566,'Checklist Parameters'!$N$16&lt;3),0,$X566)))</f>
        <v>0</v>
      </c>
      <c r="AD566" s="85" t="str">
        <f>IF(AND(I566&lt;'Checklist Parameters'!$N$22,$I566&lt;&gt;0),"Y","")</f>
        <v/>
      </c>
      <c r="AE566" s="85" t="str">
        <f>IF($AD566="Y",0,IF('Checklist Parameters'!$N$25="","&lt;no limit&gt;",ROUNDDOWN((($I566-'Checklist Parameters'!$N$24)/'Checklist Parameters'!$N$25)+1,0)))</f>
        <v>&lt;no limit&gt;</v>
      </c>
      <c r="AF566" s="174">
        <f t="shared" si="53"/>
        <v>0</v>
      </c>
      <c r="AG566" s="85">
        <f t="shared" si="48"/>
        <v>0</v>
      </c>
    </row>
    <row r="567" spans="1:33" ht="15">
      <c r="A567" s="393"/>
      <c r="B567" s="393"/>
      <c r="C567" s="393"/>
      <c r="D567" s="393"/>
      <c r="E567" s="393"/>
      <c r="F567" s="393"/>
      <c r="G567" s="393"/>
      <c r="H567" s="394"/>
      <c r="I567" s="394"/>
      <c r="J567" s="394"/>
      <c r="K567" s="394"/>
      <c r="L567" s="394"/>
      <c r="M567" s="394"/>
      <c r="N567" s="313">
        <f>IF(IF(I567&lt;'Checklist Parameters'!$N$22,0,($I567-$L567))&lt;0,0,IF(I567&lt;'Checklist Parameters'!$N$22,0,($I567-$L567)))</f>
        <v>0</v>
      </c>
      <c r="O567" s="394"/>
      <c r="P567" s="395"/>
      <c r="Q567" s="316">
        <f t="shared" si="49"/>
        <v>0</v>
      </c>
      <c r="R567" s="87">
        <f t="shared" si="50"/>
        <v>0</v>
      </c>
      <c r="S567" s="87">
        <f>IF('Checklist Parameters'!$N$60&lt;0.2,0.2,'Checklist Parameters'!$N$60)</f>
        <v>0.7</v>
      </c>
      <c r="T567" s="88">
        <f>IF($O567="",IF('Checklist District ID'!$C$43="Y",MAX($R567:$S567)*$I567,SUM($R567:$S567)*$I567),IF(O567&gt;0,Q567*S567))</f>
        <v>0</v>
      </c>
      <c r="U567" s="88">
        <f>IF(Q567&gt;0,((I567-T567)*'Formula Matrix'!$E$41),0)</f>
        <v>0</v>
      </c>
      <c r="V567" s="88">
        <f t="shared" si="51"/>
        <v>0</v>
      </c>
      <c r="W567" s="88">
        <f>IF(V567&gt;0,(V567*'Checklist Parameters'!$N$35),0)</f>
        <v>0</v>
      </c>
      <c r="X567" s="85">
        <f t="shared" si="52"/>
        <v>0</v>
      </c>
      <c r="Y567" s="85">
        <f>IF('Checklist Parameters'!$N$102&lt;&gt;"",(I567/43560)*'Checklist Parameters'!$N$102,"N/A")</f>
        <v>0</v>
      </c>
      <c r="Z567" s="85" t="str">
        <f>IF('Checklist Parameters'!$N$58&lt;&gt;"",((I567*'Checklist Parameters'!$N$58)*'Checklist Parameters'!$N$35)/1000,"N/A")</f>
        <v>N/A</v>
      </c>
      <c r="AA567" s="85">
        <f>IF('Checklist Parameters'!$N$101&lt;&gt;"",IFERROR(I567/'Checklist Parameters'!$N$101,0),"N/A")</f>
        <v>0</v>
      </c>
      <c r="AB567" s="85" t="str">
        <f>IF('Checklist Parameters'!$N$43&lt;&gt;"",(I567*'Checklist Parameters'!$N$43)/1000,"N/A")</f>
        <v>N/A</v>
      </c>
      <c r="AC567" s="85">
        <f>IF('Checklist Parameters'!$N$16="",$X567,IF(AND('Checklist Parameters'!$N$16&lt;$X567,'Checklist Parameters'!$N$16&gt;=3),'Checklist Parameters'!$N$16,IF(AND('Checklist Parameters'!$N$16&lt;$X567,'Checklist Parameters'!$N$16&lt;3),0,$X567)))</f>
        <v>0</v>
      </c>
      <c r="AD567" s="85" t="str">
        <f>IF(AND(I567&lt;'Checklist Parameters'!$N$22,$I567&lt;&gt;0),"Y","")</f>
        <v/>
      </c>
      <c r="AE567" s="85" t="str">
        <f>IF($AD567="Y",0,IF('Checklist Parameters'!$N$25="","&lt;no limit&gt;",ROUNDDOWN((($I567-'Checklist Parameters'!$N$24)/'Checklist Parameters'!$N$25)+1,0)))</f>
        <v>&lt;no limit&gt;</v>
      </c>
      <c r="AF567" s="174">
        <f t="shared" si="53"/>
        <v>0</v>
      </c>
      <c r="AG567" s="85">
        <f t="shared" si="48"/>
        <v>0</v>
      </c>
    </row>
    <row r="568" spans="1:33" ht="15">
      <c r="A568" s="393"/>
      <c r="B568" s="393"/>
      <c r="C568" s="393"/>
      <c r="D568" s="393"/>
      <c r="E568" s="393"/>
      <c r="F568" s="393"/>
      <c r="G568" s="393"/>
      <c r="H568" s="394"/>
      <c r="I568" s="394"/>
      <c r="J568" s="394"/>
      <c r="K568" s="394"/>
      <c r="L568" s="394"/>
      <c r="M568" s="394"/>
      <c r="N568" s="313">
        <f>IF(IF(I568&lt;'Checklist Parameters'!$N$22,0,($I568-$L568))&lt;0,0,IF(I568&lt;'Checklist Parameters'!$N$22,0,($I568-$L568)))</f>
        <v>0</v>
      </c>
      <c r="O568" s="394"/>
      <c r="P568" s="395"/>
      <c r="Q568" s="316">
        <f t="shared" si="49"/>
        <v>0</v>
      </c>
      <c r="R568" s="87">
        <f t="shared" si="50"/>
        <v>0</v>
      </c>
      <c r="S568" s="87">
        <f>IF('Checklist Parameters'!$N$60&lt;0.2,0.2,'Checklist Parameters'!$N$60)</f>
        <v>0.7</v>
      </c>
      <c r="T568" s="88">
        <f>IF($O568="",IF('Checklist District ID'!$C$43="Y",MAX($R568:$S568)*$I568,SUM($R568:$S568)*$I568),IF(O568&gt;0,Q568*S568))</f>
        <v>0</v>
      </c>
      <c r="U568" s="88">
        <f>IF(Q568&gt;0,((I568-T568)*'Formula Matrix'!$E$41),0)</f>
        <v>0</v>
      </c>
      <c r="V568" s="88">
        <f t="shared" si="51"/>
        <v>0</v>
      </c>
      <c r="W568" s="88">
        <f>IF(V568&gt;0,(V568*'Checklist Parameters'!$N$35),0)</f>
        <v>0</v>
      </c>
      <c r="X568" s="85">
        <f t="shared" si="52"/>
        <v>0</v>
      </c>
      <c r="Y568" s="85">
        <f>IF('Checklist Parameters'!$N$102&lt;&gt;"",(I568/43560)*'Checklist Parameters'!$N$102,"N/A")</f>
        <v>0</v>
      </c>
      <c r="Z568" s="85" t="str">
        <f>IF('Checklist Parameters'!$N$58&lt;&gt;"",((I568*'Checklist Parameters'!$N$58)*'Checklist Parameters'!$N$35)/1000,"N/A")</f>
        <v>N/A</v>
      </c>
      <c r="AA568" s="85">
        <f>IF('Checklist Parameters'!$N$101&lt;&gt;"",IFERROR(I568/'Checklist Parameters'!$N$101,0),"N/A")</f>
        <v>0</v>
      </c>
      <c r="AB568" s="85" t="str">
        <f>IF('Checklist Parameters'!$N$43&lt;&gt;"",(I568*'Checklist Parameters'!$N$43)/1000,"N/A")</f>
        <v>N/A</v>
      </c>
      <c r="AC568" s="85">
        <f>IF('Checklist Parameters'!$N$16="",$X568,IF(AND('Checklist Parameters'!$N$16&lt;$X568,'Checklist Parameters'!$N$16&gt;=3),'Checklist Parameters'!$N$16,IF(AND('Checklist Parameters'!$N$16&lt;$X568,'Checklist Parameters'!$N$16&lt;3),0,$X568)))</f>
        <v>0</v>
      </c>
      <c r="AD568" s="85" t="str">
        <f>IF(AND(I568&lt;'Checklist Parameters'!$N$22,$I568&lt;&gt;0),"Y","")</f>
        <v/>
      </c>
      <c r="AE568" s="85" t="str">
        <f>IF($AD568="Y",0,IF('Checklist Parameters'!$N$25="","&lt;no limit&gt;",ROUNDDOWN((($I568-'Checklist Parameters'!$N$24)/'Checklist Parameters'!$N$25)+1,0)))</f>
        <v>&lt;no limit&gt;</v>
      </c>
      <c r="AF568" s="174">
        <f t="shared" si="53"/>
        <v>0</v>
      </c>
      <c r="AG568" s="85">
        <f t="shared" si="48"/>
        <v>0</v>
      </c>
    </row>
    <row r="569" spans="1:33" ht="15">
      <c r="A569" s="393"/>
      <c r="B569" s="393"/>
      <c r="C569" s="393"/>
      <c r="D569" s="393"/>
      <c r="E569" s="393"/>
      <c r="F569" s="393"/>
      <c r="G569" s="393"/>
      <c r="H569" s="394"/>
      <c r="I569" s="394"/>
      <c r="J569" s="394"/>
      <c r="K569" s="394"/>
      <c r="L569" s="394"/>
      <c r="M569" s="394"/>
      <c r="N569" s="313">
        <f>IF(IF(I569&lt;'Checklist Parameters'!$N$22,0,($I569-$L569))&lt;0,0,IF(I569&lt;'Checklist Parameters'!$N$22,0,($I569-$L569)))</f>
        <v>0</v>
      </c>
      <c r="O569" s="394"/>
      <c r="P569" s="395"/>
      <c r="Q569" s="316">
        <f t="shared" si="49"/>
        <v>0</v>
      </c>
      <c r="R569" s="87">
        <f t="shared" si="50"/>
        <v>0</v>
      </c>
      <c r="S569" s="87">
        <f>IF('Checklist Parameters'!$N$60&lt;0.2,0.2,'Checklist Parameters'!$N$60)</f>
        <v>0.7</v>
      </c>
      <c r="T569" s="88">
        <f>IF($O569="",IF('Checklist District ID'!$C$43="Y",MAX($R569:$S569)*$I569,SUM($R569:$S569)*$I569),IF(O569&gt;0,Q569*S569))</f>
        <v>0</v>
      </c>
      <c r="U569" s="88">
        <f>IF(Q569&gt;0,((I569-T569)*'Formula Matrix'!$E$41),0)</f>
        <v>0</v>
      </c>
      <c r="V569" s="88">
        <f t="shared" si="51"/>
        <v>0</v>
      </c>
      <c r="W569" s="88">
        <f>IF(V569&gt;0,(V569*'Checklist Parameters'!$N$35),0)</f>
        <v>0</v>
      </c>
      <c r="X569" s="85">
        <f t="shared" si="52"/>
        <v>0</v>
      </c>
      <c r="Y569" s="85">
        <f>IF('Checklist Parameters'!$N$102&lt;&gt;"",(I569/43560)*'Checklist Parameters'!$N$102,"N/A")</f>
        <v>0</v>
      </c>
      <c r="Z569" s="85" t="str">
        <f>IF('Checklist Parameters'!$N$58&lt;&gt;"",((I569*'Checklist Parameters'!$N$58)*'Checklist Parameters'!$N$35)/1000,"N/A")</f>
        <v>N/A</v>
      </c>
      <c r="AA569" s="85">
        <f>IF('Checklist Parameters'!$N$101&lt;&gt;"",IFERROR(I569/'Checklist Parameters'!$N$101,0),"N/A")</f>
        <v>0</v>
      </c>
      <c r="AB569" s="85" t="str">
        <f>IF('Checklist Parameters'!$N$43&lt;&gt;"",(I569*'Checklist Parameters'!$N$43)/1000,"N/A")</f>
        <v>N/A</v>
      </c>
      <c r="AC569" s="85">
        <f>IF('Checklist Parameters'!$N$16="",$X569,IF(AND('Checklist Parameters'!$N$16&lt;$X569,'Checklist Parameters'!$N$16&gt;=3),'Checklist Parameters'!$N$16,IF(AND('Checklist Parameters'!$N$16&lt;$X569,'Checklist Parameters'!$N$16&lt;3),0,$X569)))</f>
        <v>0</v>
      </c>
      <c r="AD569" s="85" t="str">
        <f>IF(AND(I569&lt;'Checklist Parameters'!$N$22,$I569&lt;&gt;0),"Y","")</f>
        <v/>
      </c>
      <c r="AE569" s="85" t="str">
        <f>IF($AD569="Y",0,IF('Checklist Parameters'!$N$25="","&lt;no limit&gt;",ROUNDDOWN((($I569-'Checklist Parameters'!$N$24)/'Checklist Parameters'!$N$25)+1,0)))</f>
        <v>&lt;no limit&gt;</v>
      </c>
      <c r="AF569" s="174">
        <f t="shared" si="53"/>
        <v>0</v>
      </c>
      <c r="AG569" s="85">
        <f t="shared" si="48"/>
        <v>0</v>
      </c>
    </row>
    <row r="570" spans="1:33" ht="15">
      <c r="A570" s="393"/>
      <c r="B570" s="393"/>
      <c r="C570" s="393"/>
      <c r="D570" s="393"/>
      <c r="E570" s="393"/>
      <c r="F570" s="393"/>
      <c r="G570" s="393"/>
      <c r="H570" s="394"/>
      <c r="I570" s="394"/>
      <c r="J570" s="394"/>
      <c r="K570" s="394"/>
      <c r="L570" s="394"/>
      <c r="M570" s="394"/>
      <c r="N570" s="313">
        <f>IF(IF(I570&lt;'Checklist Parameters'!$N$22,0,($I570-$L570))&lt;0,0,IF(I570&lt;'Checklist Parameters'!$N$22,0,($I570-$L570)))</f>
        <v>0</v>
      </c>
      <c r="O570" s="394"/>
      <c r="P570" s="395"/>
      <c r="Q570" s="316">
        <f t="shared" si="49"/>
        <v>0</v>
      </c>
      <c r="R570" s="87">
        <f t="shared" si="50"/>
        <v>0</v>
      </c>
      <c r="S570" s="87">
        <f>IF('Checklist Parameters'!$N$60&lt;0.2,0.2,'Checklist Parameters'!$N$60)</f>
        <v>0.7</v>
      </c>
      <c r="T570" s="88">
        <f>IF($O570="",IF('Checklist District ID'!$C$43="Y",MAX($R570:$S570)*$I570,SUM($R570:$S570)*$I570),IF(O570&gt;0,Q570*S570))</f>
        <v>0</v>
      </c>
      <c r="U570" s="88">
        <f>IF(Q570&gt;0,((I570-T570)*'Formula Matrix'!$E$41),0)</f>
        <v>0</v>
      </c>
      <c r="V570" s="88">
        <f t="shared" si="51"/>
        <v>0</v>
      </c>
      <c r="W570" s="88">
        <f>IF(V570&gt;0,(V570*'Checklist Parameters'!$N$35),0)</f>
        <v>0</v>
      </c>
      <c r="X570" s="85">
        <f t="shared" si="52"/>
        <v>0</v>
      </c>
      <c r="Y570" s="85">
        <f>IF('Checklist Parameters'!$N$102&lt;&gt;"",(I570/43560)*'Checklist Parameters'!$N$102,"N/A")</f>
        <v>0</v>
      </c>
      <c r="Z570" s="85" t="str">
        <f>IF('Checklist Parameters'!$N$58&lt;&gt;"",((I570*'Checklist Parameters'!$N$58)*'Checklist Parameters'!$N$35)/1000,"N/A")</f>
        <v>N/A</v>
      </c>
      <c r="AA570" s="85">
        <f>IF('Checklist Parameters'!$N$101&lt;&gt;"",IFERROR(I570/'Checklist Parameters'!$N$101,0),"N/A")</f>
        <v>0</v>
      </c>
      <c r="AB570" s="85" t="str">
        <f>IF('Checklist Parameters'!$N$43&lt;&gt;"",(I570*'Checklist Parameters'!$N$43)/1000,"N/A")</f>
        <v>N/A</v>
      </c>
      <c r="AC570" s="85">
        <f>IF('Checklist Parameters'!$N$16="",$X570,IF(AND('Checklist Parameters'!$N$16&lt;$X570,'Checklist Parameters'!$N$16&gt;=3),'Checklist Parameters'!$N$16,IF(AND('Checklist Parameters'!$N$16&lt;$X570,'Checklist Parameters'!$N$16&lt;3),0,$X570)))</f>
        <v>0</v>
      </c>
      <c r="AD570" s="85" t="str">
        <f>IF(AND(I570&lt;'Checklist Parameters'!$N$22,$I570&lt;&gt;0),"Y","")</f>
        <v/>
      </c>
      <c r="AE570" s="85" t="str">
        <f>IF($AD570="Y",0,IF('Checklist Parameters'!$N$25="","&lt;no limit&gt;",ROUNDDOWN((($I570-'Checklist Parameters'!$N$24)/'Checklist Parameters'!$N$25)+1,0)))</f>
        <v>&lt;no limit&gt;</v>
      </c>
      <c r="AF570" s="174">
        <f t="shared" si="53"/>
        <v>0</v>
      </c>
      <c r="AG570" s="85">
        <f t="shared" si="48"/>
        <v>0</v>
      </c>
    </row>
    <row r="571" spans="1:33" ht="15">
      <c r="A571" s="393"/>
      <c r="B571" s="393"/>
      <c r="C571" s="393"/>
      <c r="D571" s="393"/>
      <c r="E571" s="393"/>
      <c r="F571" s="393"/>
      <c r="G571" s="393"/>
      <c r="H571" s="394"/>
      <c r="I571" s="394"/>
      <c r="J571" s="394"/>
      <c r="K571" s="394"/>
      <c r="L571" s="394"/>
      <c r="M571" s="394"/>
      <c r="N571" s="313">
        <f>IF(IF(I571&lt;'Checklist Parameters'!$N$22,0,($I571-$L571))&lt;0,0,IF(I571&lt;'Checklist Parameters'!$N$22,0,($I571-$L571)))</f>
        <v>0</v>
      </c>
      <c r="O571" s="394"/>
      <c r="P571" s="395"/>
      <c r="Q571" s="316">
        <f t="shared" si="49"/>
        <v>0</v>
      </c>
      <c r="R571" s="87">
        <f t="shared" si="50"/>
        <v>0</v>
      </c>
      <c r="S571" s="87">
        <f>IF('Checklist Parameters'!$N$60&lt;0.2,0.2,'Checklist Parameters'!$N$60)</f>
        <v>0.7</v>
      </c>
      <c r="T571" s="88">
        <f>IF($O571="",IF('Checklist District ID'!$C$43="Y",MAX($R571:$S571)*$I571,SUM($R571:$S571)*$I571),IF(O571&gt;0,Q571*S571))</f>
        <v>0</v>
      </c>
      <c r="U571" s="88">
        <f>IF(Q571&gt;0,((I571-T571)*'Formula Matrix'!$E$41),0)</f>
        <v>0</v>
      </c>
      <c r="V571" s="88">
        <f t="shared" si="51"/>
        <v>0</v>
      </c>
      <c r="W571" s="88">
        <f>IF(V571&gt;0,(V571*'Checklist Parameters'!$N$35),0)</f>
        <v>0</v>
      </c>
      <c r="X571" s="85">
        <f t="shared" si="52"/>
        <v>0</v>
      </c>
      <c r="Y571" s="85">
        <f>IF('Checklist Parameters'!$N$102&lt;&gt;"",(I571/43560)*'Checklist Parameters'!$N$102,"N/A")</f>
        <v>0</v>
      </c>
      <c r="Z571" s="85" t="str">
        <f>IF('Checklist Parameters'!$N$58&lt;&gt;"",((I571*'Checklist Parameters'!$N$58)*'Checklist Parameters'!$N$35)/1000,"N/A")</f>
        <v>N/A</v>
      </c>
      <c r="AA571" s="85">
        <f>IF('Checklist Parameters'!$N$101&lt;&gt;"",IFERROR(I571/'Checklist Parameters'!$N$101,0),"N/A")</f>
        <v>0</v>
      </c>
      <c r="AB571" s="85" t="str">
        <f>IF('Checklist Parameters'!$N$43&lt;&gt;"",(I571*'Checklist Parameters'!$N$43)/1000,"N/A")</f>
        <v>N/A</v>
      </c>
      <c r="AC571" s="85">
        <f>IF('Checklist Parameters'!$N$16="",$X571,IF(AND('Checklist Parameters'!$N$16&lt;$X571,'Checklist Parameters'!$N$16&gt;=3),'Checklist Parameters'!$N$16,IF(AND('Checklist Parameters'!$N$16&lt;$X571,'Checklist Parameters'!$N$16&lt;3),0,$X571)))</f>
        <v>0</v>
      </c>
      <c r="AD571" s="85" t="str">
        <f>IF(AND(I571&lt;'Checklist Parameters'!$N$22,$I571&lt;&gt;0),"Y","")</f>
        <v/>
      </c>
      <c r="AE571" s="85" t="str">
        <f>IF($AD571="Y",0,IF('Checklist Parameters'!$N$25="","&lt;no limit&gt;",ROUNDDOWN((($I571-'Checklist Parameters'!$N$24)/'Checklist Parameters'!$N$25)+1,0)))</f>
        <v>&lt;no limit&gt;</v>
      </c>
      <c r="AF571" s="174">
        <f t="shared" si="53"/>
        <v>0</v>
      </c>
      <c r="AG571" s="85">
        <f t="shared" si="48"/>
        <v>0</v>
      </c>
    </row>
    <row r="572" spans="1:33" ht="15">
      <c r="A572" s="393"/>
      <c r="B572" s="393"/>
      <c r="C572" s="393"/>
      <c r="D572" s="393"/>
      <c r="E572" s="393"/>
      <c r="F572" s="393"/>
      <c r="G572" s="393"/>
      <c r="H572" s="394"/>
      <c r="I572" s="394"/>
      <c r="J572" s="394"/>
      <c r="K572" s="394"/>
      <c r="L572" s="394"/>
      <c r="M572" s="394"/>
      <c r="N572" s="313">
        <f>IF(IF(I572&lt;'Checklist Parameters'!$N$22,0,($I572-$L572))&lt;0,0,IF(I572&lt;'Checklist Parameters'!$N$22,0,($I572-$L572)))</f>
        <v>0</v>
      </c>
      <c r="O572" s="394"/>
      <c r="P572" s="395"/>
      <c r="Q572" s="316">
        <f t="shared" si="49"/>
        <v>0</v>
      </c>
      <c r="R572" s="87">
        <f t="shared" si="50"/>
        <v>0</v>
      </c>
      <c r="S572" s="87">
        <f>IF('Checklist Parameters'!$N$60&lt;0.2,0.2,'Checklist Parameters'!$N$60)</f>
        <v>0.7</v>
      </c>
      <c r="T572" s="88">
        <f>IF($O572="",IF('Checklist District ID'!$C$43="Y",MAX($R572:$S572)*$I572,SUM($R572:$S572)*$I572),IF(O572&gt;0,Q572*S572))</f>
        <v>0</v>
      </c>
      <c r="U572" s="88">
        <f>IF(Q572&gt;0,((I572-T572)*'Formula Matrix'!$E$41),0)</f>
        <v>0</v>
      </c>
      <c r="V572" s="88">
        <f t="shared" si="51"/>
        <v>0</v>
      </c>
      <c r="W572" s="88">
        <f>IF(V572&gt;0,(V572*'Checklist Parameters'!$N$35),0)</f>
        <v>0</v>
      </c>
      <c r="X572" s="85">
        <f t="shared" si="52"/>
        <v>0</v>
      </c>
      <c r="Y572" s="85">
        <f>IF('Checklist Parameters'!$N$102&lt;&gt;"",(I572/43560)*'Checklist Parameters'!$N$102,"N/A")</f>
        <v>0</v>
      </c>
      <c r="Z572" s="85" t="str">
        <f>IF('Checklist Parameters'!$N$58&lt;&gt;"",((I572*'Checklist Parameters'!$N$58)*'Checklist Parameters'!$N$35)/1000,"N/A")</f>
        <v>N/A</v>
      </c>
      <c r="AA572" s="85">
        <f>IF('Checklist Parameters'!$N$101&lt;&gt;"",IFERROR(I572/'Checklist Parameters'!$N$101,0),"N/A")</f>
        <v>0</v>
      </c>
      <c r="AB572" s="85" t="str">
        <f>IF('Checklist Parameters'!$N$43&lt;&gt;"",(I572*'Checklist Parameters'!$N$43)/1000,"N/A")</f>
        <v>N/A</v>
      </c>
      <c r="AC572" s="85">
        <f>IF('Checklist Parameters'!$N$16="",$X572,IF(AND('Checklist Parameters'!$N$16&lt;$X572,'Checklist Parameters'!$N$16&gt;=3),'Checklist Parameters'!$N$16,IF(AND('Checklist Parameters'!$N$16&lt;$X572,'Checklist Parameters'!$N$16&lt;3),0,$X572)))</f>
        <v>0</v>
      </c>
      <c r="AD572" s="85" t="str">
        <f>IF(AND(I572&lt;'Checklist Parameters'!$N$22,$I572&lt;&gt;0),"Y","")</f>
        <v/>
      </c>
      <c r="AE572" s="85" t="str">
        <f>IF($AD572="Y",0,IF('Checklist Parameters'!$N$25="","&lt;no limit&gt;",ROUNDDOWN((($I572-'Checklist Parameters'!$N$24)/'Checklist Parameters'!$N$25)+1,0)))</f>
        <v>&lt;no limit&gt;</v>
      </c>
      <c r="AF572" s="174">
        <f t="shared" si="53"/>
        <v>0</v>
      </c>
      <c r="AG572" s="85">
        <f t="shared" si="48"/>
        <v>0</v>
      </c>
    </row>
    <row r="573" spans="1:33" ht="15">
      <c r="A573" s="393"/>
      <c r="B573" s="393"/>
      <c r="C573" s="393"/>
      <c r="D573" s="393"/>
      <c r="E573" s="393"/>
      <c r="F573" s="393"/>
      <c r="G573" s="393"/>
      <c r="H573" s="394"/>
      <c r="I573" s="394"/>
      <c r="J573" s="394"/>
      <c r="K573" s="394"/>
      <c r="L573" s="394"/>
      <c r="M573" s="394"/>
      <c r="N573" s="313">
        <f>IF(IF(I573&lt;'Checklist Parameters'!$N$22,0,($I573-$L573))&lt;0,0,IF(I573&lt;'Checklist Parameters'!$N$22,0,($I573-$L573)))</f>
        <v>0</v>
      </c>
      <c r="O573" s="394"/>
      <c r="P573" s="395"/>
      <c r="Q573" s="316">
        <f t="shared" si="49"/>
        <v>0</v>
      </c>
      <c r="R573" s="87">
        <f t="shared" si="50"/>
        <v>0</v>
      </c>
      <c r="S573" s="87">
        <f>IF('Checklist Parameters'!$N$60&lt;0.2,0.2,'Checklist Parameters'!$N$60)</f>
        <v>0.7</v>
      </c>
      <c r="T573" s="88">
        <f>IF($O573="",IF('Checklist District ID'!$C$43="Y",MAX($R573:$S573)*$I573,SUM($R573:$S573)*$I573),IF(O573&gt;0,Q573*S573))</f>
        <v>0</v>
      </c>
      <c r="U573" s="88">
        <f>IF(Q573&gt;0,((I573-T573)*'Formula Matrix'!$E$41),0)</f>
        <v>0</v>
      </c>
      <c r="V573" s="88">
        <f t="shared" si="51"/>
        <v>0</v>
      </c>
      <c r="W573" s="88">
        <f>IF(V573&gt;0,(V573*'Checklist Parameters'!$N$35),0)</f>
        <v>0</v>
      </c>
      <c r="X573" s="85">
        <f t="shared" si="52"/>
        <v>0</v>
      </c>
      <c r="Y573" s="85">
        <f>IF('Checklist Parameters'!$N$102&lt;&gt;"",(I573/43560)*'Checklist Parameters'!$N$102,"N/A")</f>
        <v>0</v>
      </c>
      <c r="Z573" s="85" t="str">
        <f>IF('Checklist Parameters'!$N$58&lt;&gt;"",((I573*'Checklist Parameters'!$N$58)*'Checklist Parameters'!$N$35)/1000,"N/A")</f>
        <v>N/A</v>
      </c>
      <c r="AA573" s="85">
        <f>IF('Checklist Parameters'!$N$101&lt;&gt;"",IFERROR(I573/'Checklist Parameters'!$N$101,0),"N/A")</f>
        <v>0</v>
      </c>
      <c r="AB573" s="85" t="str">
        <f>IF('Checklist Parameters'!$N$43&lt;&gt;"",(I573*'Checklist Parameters'!$N$43)/1000,"N/A")</f>
        <v>N/A</v>
      </c>
      <c r="AC573" s="85">
        <f>IF('Checklist Parameters'!$N$16="",$X573,IF(AND('Checklist Parameters'!$N$16&lt;$X573,'Checklist Parameters'!$N$16&gt;=3),'Checklist Parameters'!$N$16,IF(AND('Checklist Parameters'!$N$16&lt;$X573,'Checklist Parameters'!$N$16&lt;3),0,$X573)))</f>
        <v>0</v>
      </c>
      <c r="AD573" s="85" t="str">
        <f>IF(AND(I573&lt;'Checklist Parameters'!$N$22,$I573&lt;&gt;0),"Y","")</f>
        <v/>
      </c>
      <c r="AE573" s="85" t="str">
        <f>IF($AD573="Y",0,IF('Checklist Parameters'!$N$25="","&lt;no limit&gt;",ROUNDDOWN((($I573-'Checklist Parameters'!$N$24)/'Checklist Parameters'!$N$25)+1,0)))</f>
        <v>&lt;no limit&gt;</v>
      </c>
      <c r="AF573" s="174">
        <f t="shared" si="53"/>
        <v>0</v>
      </c>
      <c r="AG573" s="85">
        <f t="shared" si="48"/>
        <v>0</v>
      </c>
    </row>
    <row r="574" spans="1:33" ht="15">
      <c r="A574" s="393"/>
      <c r="B574" s="393"/>
      <c r="C574" s="393"/>
      <c r="D574" s="393"/>
      <c r="E574" s="393"/>
      <c r="F574" s="393"/>
      <c r="G574" s="393"/>
      <c r="H574" s="394"/>
      <c r="I574" s="394"/>
      <c r="J574" s="394"/>
      <c r="K574" s="394"/>
      <c r="L574" s="394"/>
      <c r="M574" s="394"/>
      <c r="N574" s="313">
        <f>IF(IF(I574&lt;'Checklist Parameters'!$N$22,0,($I574-$L574))&lt;0,0,IF(I574&lt;'Checklist Parameters'!$N$22,0,($I574-$L574)))</f>
        <v>0</v>
      </c>
      <c r="O574" s="394"/>
      <c r="P574" s="395"/>
      <c r="Q574" s="316">
        <f t="shared" si="49"/>
        <v>0</v>
      </c>
      <c r="R574" s="87">
        <f t="shared" si="50"/>
        <v>0</v>
      </c>
      <c r="S574" s="87">
        <f>IF('Checklist Parameters'!$N$60&lt;0.2,0.2,'Checklist Parameters'!$N$60)</f>
        <v>0.7</v>
      </c>
      <c r="T574" s="88">
        <f>IF($O574="",IF('Checklist District ID'!$C$43="Y",MAX($R574:$S574)*$I574,SUM($R574:$S574)*$I574),IF(O574&gt;0,Q574*S574))</f>
        <v>0</v>
      </c>
      <c r="U574" s="88">
        <f>IF(Q574&gt;0,((I574-T574)*'Formula Matrix'!$E$41),0)</f>
        <v>0</v>
      </c>
      <c r="V574" s="88">
        <f t="shared" si="51"/>
        <v>0</v>
      </c>
      <c r="W574" s="88">
        <f>IF(V574&gt;0,(V574*'Checklist Parameters'!$N$35),0)</f>
        <v>0</v>
      </c>
      <c r="X574" s="85">
        <f t="shared" si="52"/>
        <v>0</v>
      </c>
      <c r="Y574" s="85">
        <f>IF('Checklist Parameters'!$N$102&lt;&gt;"",(I574/43560)*'Checklist Parameters'!$N$102,"N/A")</f>
        <v>0</v>
      </c>
      <c r="Z574" s="85" t="str">
        <f>IF('Checklist Parameters'!$N$58&lt;&gt;"",((I574*'Checklist Parameters'!$N$58)*'Checklist Parameters'!$N$35)/1000,"N/A")</f>
        <v>N/A</v>
      </c>
      <c r="AA574" s="85">
        <f>IF('Checklist Parameters'!$N$101&lt;&gt;"",IFERROR(I574/'Checklist Parameters'!$N$101,0),"N/A")</f>
        <v>0</v>
      </c>
      <c r="AB574" s="85" t="str">
        <f>IF('Checklist Parameters'!$N$43&lt;&gt;"",(I574*'Checklist Parameters'!$N$43)/1000,"N/A")</f>
        <v>N/A</v>
      </c>
      <c r="AC574" s="85">
        <f>IF('Checklist Parameters'!$N$16="",$X574,IF(AND('Checklist Parameters'!$N$16&lt;$X574,'Checklist Parameters'!$N$16&gt;=3),'Checklist Parameters'!$N$16,IF(AND('Checklist Parameters'!$N$16&lt;$X574,'Checklist Parameters'!$N$16&lt;3),0,$X574)))</f>
        <v>0</v>
      </c>
      <c r="AD574" s="85" t="str">
        <f>IF(AND(I574&lt;'Checklist Parameters'!$N$22,$I574&lt;&gt;0),"Y","")</f>
        <v/>
      </c>
      <c r="AE574" s="85" t="str">
        <f>IF($AD574="Y",0,IF('Checklist Parameters'!$N$25="","&lt;no limit&gt;",ROUNDDOWN((($I574-'Checklist Parameters'!$N$24)/'Checklist Parameters'!$N$25)+1,0)))</f>
        <v>&lt;no limit&gt;</v>
      </c>
      <c r="AF574" s="174">
        <f t="shared" si="53"/>
        <v>0</v>
      </c>
      <c r="AG574" s="85">
        <f t="shared" si="48"/>
        <v>0</v>
      </c>
    </row>
    <row r="575" spans="1:33" ht="15">
      <c r="A575" s="393"/>
      <c r="B575" s="393"/>
      <c r="C575" s="393"/>
      <c r="D575" s="393"/>
      <c r="E575" s="393"/>
      <c r="F575" s="393"/>
      <c r="G575" s="393"/>
      <c r="H575" s="394"/>
      <c r="I575" s="394"/>
      <c r="J575" s="394"/>
      <c r="K575" s="394"/>
      <c r="L575" s="394"/>
      <c r="M575" s="394"/>
      <c r="N575" s="313">
        <f>IF(IF(I575&lt;'Checklist Parameters'!$N$22,0,($I575-$L575))&lt;0,0,IF(I575&lt;'Checklist Parameters'!$N$22,0,($I575-$L575)))</f>
        <v>0</v>
      </c>
      <c r="O575" s="394"/>
      <c r="P575" s="395"/>
      <c r="Q575" s="316">
        <f t="shared" si="49"/>
        <v>0</v>
      </c>
      <c r="R575" s="87">
        <f t="shared" si="50"/>
        <v>0</v>
      </c>
      <c r="S575" s="87">
        <f>IF('Checklist Parameters'!$N$60&lt;0.2,0.2,'Checklist Parameters'!$N$60)</f>
        <v>0.7</v>
      </c>
      <c r="T575" s="88">
        <f>IF($O575="",IF('Checklist District ID'!$C$43="Y",MAX($R575:$S575)*$I575,SUM($R575:$S575)*$I575),IF(O575&gt;0,Q575*S575))</f>
        <v>0</v>
      </c>
      <c r="U575" s="88">
        <f>IF(Q575&gt;0,((I575-T575)*'Formula Matrix'!$E$41),0)</f>
        <v>0</v>
      </c>
      <c r="V575" s="88">
        <f t="shared" si="51"/>
        <v>0</v>
      </c>
      <c r="W575" s="88">
        <f>IF(V575&gt;0,(V575*'Checklist Parameters'!$N$35),0)</f>
        <v>0</v>
      </c>
      <c r="X575" s="85">
        <f t="shared" si="52"/>
        <v>0</v>
      </c>
      <c r="Y575" s="85">
        <f>IF('Checklist Parameters'!$N$102&lt;&gt;"",(I575/43560)*'Checklist Parameters'!$N$102,"N/A")</f>
        <v>0</v>
      </c>
      <c r="Z575" s="85" t="str">
        <f>IF('Checklist Parameters'!$N$58&lt;&gt;"",((I575*'Checklist Parameters'!$N$58)*'Checklist Parameters'!$N$35)/1000,"N/A")</f>
        <v>N/A</v>
      </c>
      <c r="AA575" s="85">
        <f>IF('Checklist Parameters'!$N$101&lt;&gt;"",IFERROR(I575/'Checklist Parameters'!$N$101,0),"N/A")</f>
        <v>0</v>
      </c>
      <c r="AB575" s="85" t="str">
        <f>IF('Checklist Parameters'!$N$43&lt;&gt;"",(I575*'Checklist Parameters'!$N$43)/1000,"N/A")</f>
        <v>N/A</v>
      </c>
      <c r="AC575" s="85">
        <f>IF('Checklist Parameters'!$N$16="",$X575,IF(AND('Checklist Parameters'!$N$16&lt;$X575,'Checklist Parameters'!$N$16&gt;=3),'Checklist Parameters'!$N$16,IF(AND('Checklist Parameters'!$N$16&lt;$X575,'Checklist Parameters'!$N$16&lt;3),0,$X575)))</f>
        <v>0</v>
      </c>
      <c r="AD575" s="85" t="str">
        <f>IF(AND(I575&lt;'Checklist Parameters'!$N$22,$I575&lt;&gt;0),"Y","")</f>
        <v/>
      </c>
      <c r="AE575" s="85" t="str">
        <f>IF($AD575="Y",0,IF('Checklist Parameters'!$N$25="","&lt;no limit&gt;",ROUNDDOWN((($I575-'Checklist Parameters'!$N$24)/'Checklist Parameters'!$N$25)+1,0)))</f>
        <v>&lt;no limit&gt;</v>
      </c>
      <c r="AF575" s="174">
        <f t="shared" si="53"/>
        <v>0</v>
      </c>
      <c r="AG575" s="85">
        <f t="shared" si="48"/>
        <v>0</v>
      </c>
    </row>
    <row r="576" spans="1:33" ht="15">
      <c r="A576" s="393"/>
      <c r="B576" s="393"/>
      <c r="C576" s="393"/>
      <c r="D576" s="393"/>
      <c r="E576" s="393"/>
      <c r="F576" s="393"/>
      <c r="G576" s="393"/>
      <c r="H576" s="394"/>
      <c r="I576" s="394"/>
      <c r="J576" s="394"/>
      <c r="K576" s="394"/>
      <c r="L576" s="394"/>
      <c r="M576" s="394"/>
      <c r="N576" s="313">
        <f>IF(IF(I576&lt;'Checklist Parameters'!$N$22,0,($I576-$L576))&lt;0,0,IF(I576&lt;'Checklist Parameters'!$N$22,0,($I576-$L576)))</f>
        <v>0</v>
      </c>
      <c r="O576" s="394"/>
      <c r="P576" s="395"/>
      <c r="Q576" s="316">
        <f t="shared" si="49"/>
        <v>0</v>
      </c>
      <c r="R576" s="87">
        <f t="shared" si="50"/>
        <v>0</v>
      </c>
      <c r="S576" s="87">
        <f>IF('Checklist Parameters'!$N$60&lt;0.2,0.2,'Checklist Parameters'!$N$60)</f>
        <v>0.7</v>
      </c>
      <c r="T576" s="88">
        <f>IF($O576="",IF('Checklist District ID'!$C$43="Y",MAX($R576:$S576)*$I576,SUM($R576:$S576)*$I576),IF(O576&gt;0,Q576*S576))</f>
        <v>0</v>
      </c>
      <c r="U576" s="88">
        <f>IF(Q576&gt;0,((I576-T576)*'Formula Matrix'!$E$41),0)</f>
        <v>0</v>
      </c>
      <c r="V576" s="88">
        <f t="shared" si="51"/>
        <v>0</v>
      </c>
      <c r="W576" s="88">
        <f>IF(V576&gt;0,(V576*'Checklist Parameters'!$N$35),0)</f>
        <v>0</v>
      </c>
      <c r="X576" s="85">
        <f t="shared" si="52"/>
        <v>0</v>
      </c>
      <c r="Y576" s="85">
        <f>IF('Checklist Parameters'!$N$102&lt;&gt;"",(I576/43560)*'Checklist Parameters'!$N$102,"N/A")</f>
        <v>0</v>
      </c>
      <c r="Z576" s="85" t="str">
        <f>IF('Checklist Parameters'!$N$58&lt;&gt;"",((I576*'Checklist Parameters'!$N$58)*'Checklist Parameters'!$N$35)/1000,"N/A")</f>
        <v>N/A</v>
      </c>
      <c r="AA576" s="85">
        <f>IF('Checklist Parameters'!$N$101&lt;&gt;"",IFERROR(I576/'Checklist Parameters'!$N$101,0),"N/A")</f>
        <v>0</v>
      </c>
      <c r="AB576" s="85" t="str">
        <f>IF('Checklist Parameters'!$N$43&lt;&gt;"",(I576*'Checklist Parameters'!$N$43)/1000,"N/A")</f>
        <v>N/A</v>
      </c>
      <c r="AC576" s="85">
        <f>IF('Checklist Parameters'!$N$16="",$X576,IF(AND('Checklist Parameters'!$N$16&lt;$X576,'Checklist Parameters'!$N$16&gt;=3),'Checklist Parameters'!$N$16,IF(AND('Checklist Parameters'!$N$16&lt;$X576,'Checklist Parameters'!$N$16&lt;3),0,$X576)))</f>
        <v>0</v>
      </c>
      <c r="AD576" s="85" t="str">
        <f>IF(AND(I576&lt;'Checklist Parameters'!$N$22,$I576&lt;&gt;0),"Y","")</f>
        <v/>
      </c>
      <c r="AE576" s="85" t="str">
        <f>IF($AD576="Y",0,IF('Checklist Parameters'!$N$25="","&lt;no limit&gt;",ROUNDDOWN((($I576-'Checklist Parameters'!$N$24)/'Checklist Parameters'!$N$25)+1,0)))</f>
        <v>&lt;no limit&gt;</v>
      </c>
      <c r="AF576" s="174">
        <f t="shared" si="53"/>
        <v>0</v>
      </c>
      <c r="AG576" s="85">
        <f t="shared" si="48"/>
        <v>0</v>
      </c>
    </row>
    <row r="577" spans="1:33" ht="15">
      <c r="A577" s="393"/>
      <c r="B577" s="393"/>
      <c r="C577" s="393"/>
      <c r="D577" s="393"/>
      <c r="E577" s="393"/>
      <c r="F577" s="393"/>
      <c r="G577" s="393"/>
      <c r="H577" s="394"/>
      <c r="I577" s="394"/>
      <c r="J577" s="394"/>
      <c r="K577" s="394"/>
      <c r="L577" s="394"/>
      <c r="M577" s="394"/>
      <c r="N577" s="313">
        <f>IF(IF(I577&lt;'Checklist Parameters'!$N$22,0,($I577-$L577))&lt;0,0,IF(I577&lt;'Checklist Parameters'!$N$22,0,($I577-$L577)))</f>
        <v>0</v>
      </c>
      <c r="O577" s="394"/>
      <c r="P577" s="395"/>
      <c r="Q577" s="316">
        <f t="shared" si="49"/>
        <v>0</v>
      </c>
      <c r="R577" s="87">
        <f t="shared" si="50"/>
        <v>0</v>
      </c>
      <c r="S577" s="87">
        <f>IF('Checklist Parameters'!$N$60&lt;0.2,0.2,'Checklist Parameters'!$N$60)</f>
        <v>0.7</v>
      </c>
      <c r="T577" s="88">
        <f>IF($O577="",IF('Checklist District ID'!$C$43="Y",MAX($R577:$S577)*$I577,SUM($R577:$S577)*$I577),IF(O577&gt;0,Q577*S577))</f>
        <v>0</v>
      </c>
      <c r="U577" s="88">
        <f>IF(Q577&gt;0,((I577-T577)*'Formula Matrix'!$E$41),0)</f>
        <v>0</v>
      </c>
      <c r="V577" s="88">
        <f t="shared" si="51"/>
        <v>0</v>
      </c>
      <c r="W577" s="88">
        <f>IF(V577&gt;0,(V577*'Checklist Parameters'!$N$35),0)</f>
        <v>0</v>
      </c>
      <c r="X577" s="85">
        <f t="shared" si="52"/>
        <v>0</v>
      </c>
      <c r="Y577" s="85">
        <f>IF('Checklist Parameters'!$N$102&lt;&gt;"",(I577/43560)*'Checklist Parameters'!$N$102,"N/A")</f>
        <v>0</v>
      </c>
      <c r="Z577" s="85" t="str">
        <f>IF('Checklist Parameters'!$N$58&lt;&gt;"",((I577*'Checklist Parameters'!$N$58)*'Checklist Parameters'!$N$35)/1000,"N/A")</f>
        <v>N/A</v>
      </c>
      <c r="AA577" s="85">
        <f>IF('Checklist Parameters'!$N$101&lt;&gt;"",IFERROR(I577/'Checklist Parameters'!$N$101,0),"N/A")</f>
        <v>0</v>
      </c>
      <c r="AB577" s="85" t="str">
        <f>IF('Checklist Parameters'!$N$43&lt;&gt;"",(I577*'Checklist Parameters'!$N$43)/1000,"N/A")</f>
        <v>N/A</v>
      </c>
      <c r="AC577" s="85">
        <f>IF('Checklist Parameters'!$N$16="",$X577,IF(AND('Checklist Parameters'!$N$16&lt;$X577,'Checklist Parameters'!$N$16&gt;=3),'Checklist Parameters'!$N$16,IF(AND('Checklist Parameters'!$N$16&lt;$X577,'Checklist Parameters'!$N$16&lt;3),0,$X577)))</f>
        <v>0</v>
      </c>
      <c r="AD577" s="85" t="str">
        <f>IF(AND(I577&lt;'Checklist Parameters'!$N$22,$I577&lt;&gt;0),"Y","")</f>
        <v/>
      </c>
      <c r="AE577" s="85" t="str">
        <f>IF($AD577="Y",0,IF('Checklist Parameters'!$N$25="","&lt;no limit&gt;",ROUNDDOWN((($I577-'Checklist Parameters'!$N$24)/'Checklist Parameters'!$N$25)+1,0)))</f>
        <v>&lt;no limit&gt;</v>
      </c>
      <c r="AF577" s="174">
        <f t="shared" si="53"/>
        <v>0</v>
      </c>
      <c r="AG577" s="85">
        <f t="shared" si="48"/>
        <v>0</v>
      </c>
    </row>
    <row r="578" spans="1:33" ht="15">
      <c r="A578" s="393"/>
      <c r="B578" s="393"/>
      <c r="C578" s="393"/>
      <c r="D578" s="393"/>
      <c r="E578" s="393"/>
      <c r="F578" s="393"/>
      <c r="G578" s="393"/>
      <c r="H578" s="394"/>
      <c r="I578" s="394"/>
      <c r="J578" s="394"/>
      <c r="K578" s="394"/>
      <c r="L578" s="394"/>
      <c r="M578" s="394"/>
      <c r="N578" s="313">
        <f>IF(IF(I578&lt;'Checklist Parameters'!$N$22,0,($I578-$L578))&lt;0,0,IF(I578&lt;'Checklist Parameters'!$N$22,0,($I578-$L578)))</f>
        <v>0</v>
      </c>
      <c r="O578" s="394"/>
      <c r="P578" s="395"/>
      <c r="Q578" s="316">
        <f t="shared" si="49"/>
        <v>0</v>
      </c>
      <c r="R578" s="87">
        <f t="shared" si="50"/>
        <v>0</v>
      </c>
      <c r="S578" s="87">
        <f>IF('Checklist Parameters'!$N$60&lt;0.2,0.2,'Checklist Parameters'!$N$60)</f>
        <v>0.7</v>
      </c>
      <c r="T578" s="88">
        <f>IF($O578="",IF('Checklist District ID'!$C$43="Y",MAX($R578:$S578)*$I578,SUM($R578:$S578)*$I578),IF(O578&gt;0,Q578*S578))</f>
        <v>0</v>
      </c>
      <c r="U578" s="88">
        <f>IF(Q578&gt;0,((I578-T578)*'Formula Matrix'!$E$41),0)</f>
        <v>0</v>
      </c>
      <c r="V578" s="88">
        <f t="shared" si="51"/>
        <v>0</v>
      </c>
      <c r="W578" s="88">
        <f>IF(V578&gt;0,(V578*'Checklist Parameters'!$N$35),0)</f>
        <v>0</v>
      </c>
      <c r="X578" s="85">
        <f t="shared" si="52"/>
        <v>0</v>
      </c>
      <c r="Y578" s="85">
        <f>IF('Checklist Parameters'!$N$102&lt;&gt;"",(I578/43560)*'Checklist Parameters'!$N$102,"N/A")</f>
        <v>0</v>
      </c>
      <c r="Z578" s="85" t="str">
        <f>IF('Checklist Parameters'!$N$58&lt;&gt;"",((I578*'Checklist Parameters'!$N$58)*'Checklist Parameters'!$N$35)/1000,"N/A")</f>
        <v>N/A</v>
      </c>
      <c r="AA578" s="85">
        <f>IF('Checklist Parameters'!$N$101&lt;&gt;"",IFERROR(I578/'Checklist Parameters'!$N$101,0),"N/A")</f>
        <v>0</v>
      </c>
      <c r="AB578" s="85" t="str">
        <f>IF('Checklist Parameters'!$N$43&lt;&gt;"",(I578*'Checklist Parameters'!$N$43)/1000,"N/A")</f>
        <v>N/A</v>
      </c>
      <c r="AC578" s="85">
        <f>IF('Checklist Parameters'!$N$16="",$X578,IF(AND('Checklist Parameters'!$N$16&lt;$X578,'Checklist Parameters'!$N$16&gt;=3),'Checklist Parameters'!$N$16,IF(AND('Checklist Parameters'!$N$16&lt;$X578,'Checklist Parameters'!$N$16&lt;3),0,$X578)))</f>
        <v>0</v>
      </c>
      <c r="AD578" s="85" t="str">
        <f>IF(AND(I578&lt;'Checklist Parameters'!$N$22,$I578&lt;&gt;0),"Y","")</f>
        <v/>
      </c>
      <c r="AE578" s="85" t="str">
        <f>IF($AD578="Y",0,IF('Checklist Parameters'!$N$25="","&lt;no limit&gt;",ROUNDDOWN((($I578-'Checklist Parameters'!$N$24)/'Checklist Parameters'!$N$25)+1,0)))</f>
        <v>&lt;no limit&gt;</v>
      </c>
      <c r="AF578" s="174">
        <f t="shared" si="53"/>
        <v>0</v>
      </c>
      <c r="AG578" s="85">
        <f t="shared" si="48"/>
        <v>0</v>
      </c>
    </row>
    <row r="579" spans="1:33" ht="15">
      <c r="A579" s="393"/>
      <c r="B579" s="393"/>
      <c r="C579" s="393"/>
      <c r="D579" s="393"/>
      <c r="E579" s="393"/>
      <c r="F579" s="393"/>
      <c r="G579" s="393"/>
      <c r="H579" s="394"/>
      <c r="I579" s="394"/>
      <c r="J579" s="394"/>
      <c r="K579" s="394"/>
      <c r="L579" s="394"/>
      <c r="M579" s="394"/>
      <c r="N579" s="313">
        <f>IF(IF(I579&lt;'Checklist Parameters'!$N$22,0,($I579-$L579))&lt;0,0,IF(I579&lt;'Checklist Parameters'!$N$22,0,($I579-$L579)))</f>
        <v>0</v>
      </c>
      <c r="O579" s="394"/>
      <c r="P579" s="395"/>
      <c r="Q579" s="316">
        <f t="shared" si="49"/>
        <v>0</v>
      </c>
      <c r="R579" s="87">
        <f t="shared" si="50"/>
        <v>0</v>
      </c>
      <c r="S579" s="87">
        <f>IF('Checklist Parameters'!$N$60&lt;0.2,0.2,'Checklist Parameters'!$N$60)</f>
        <v>0.7</v>
      </c>
      <c r="T579" s="88">
        <f>IF($O579="",IF('Checklist District ID'!$C$43="Y",MAX($R579:$S579)*$I579,SUM($R579:$S579)*$I579),IF(O579&gt;0,Q579*S579))</f>
        <v>0</v>
      </c>
      <c r="U579" s="88">
        <f>IF(Q579&gt;0,((I579-T579)*'Formula Matrix'!$E$41),0)</f>
        <v>0</v>
      </c>
      <c r="V579" s="88">
        <f t="shared" si="51"/>
        <v>0</v>
      </c>
      <c r="W579" s="88">
        <f>IF(V579&gt;0,(V579*'Checklist Parameters'!$N$35),0)</f>
        <v>0</v>
      </c>
      <c r="X579" s="85">
        <f t="shared" si="52"/>
        <v>0</v>
      </c>
      <c r="Y579" s="85">
        <f>IF('Checklist Parameters'!$N$102&lt;&gt;"",(I579/43560)*'Checklist Parameters'!$N$102,"N/A")</f>
        <v>0</v>
      </c>
      <c r="Z579" s="85" t="str">
        <f>IF('Checklist Parameters'!$N$58&lt;&gt;"",((I579*'Checklist Parameters'!$N$58)*'Checklist Parameters'!$N$35)/1000,"N/A")</f>
        <v>N/A</v>
      </c>
      <c r="AA579" s="85">
        <f>IF('Checklist Parameters'!$N$101&lt;&gt;"",IFERROR(I579/'Checklist Parameters'!$N$101,0),"N/A")</f>
        <v>0</v>
      </c>
      <c r="AB579" s="85" t="str">
        <f>IF('Checklist Parameters'!$N$43&lt;&gt;"",(I579*'Checklist Parameters'!$N$43)/1000,"N/A")</f>
        <v>N/A</v>
      </c>
      <c r="AC579" s="85">
        <f>IF('Checklist Parameters'!$N$16="",$X579,IF(AND('Checklist Parameters'!$N$16&lt;$X579,'Checklist Parameters'!$N$16&gt;=3),'Checklist Parameters'!$N$16,IF(AND('Checklist Parameters'!$N$16&lt;$X579,'Checklist Parameters'!$N$16&lt;3),0,$X579)))</f>
        <v>0</v>
      </c>
      <c r="AD579" s="85" t="str">
        <f>IF(AND(I579&lt;'Checklist Parameters'!$N$22,$I579&lt;&gt;0),"Y","")</f>
        <v/>
      </c>
      <c r="AE579" s="85" t="str">
        <f>IF($AD579="Y",0,IF('Checklist Parameters'!$N$25="","&lt;no limit&gt;",ROUNDDOWN((($I579-'Checklist Parameters'!$N$24)/'Checklist Parameters'!$N$25)+1,0)))</f>
        <v>&lt;no limit&gt;</v>
      </c>
      <c r="AF579" s="174">
        <f t="shared" si="53"/>
        <v>0</v>
      </c>
      <c r="AG579" s="85">
        <f t="shared" si="48"/>
        <v>0</v>
      </c>
    </row>
    <row r="580" spans="1:33" ht="15">
      <c r="A580" s="393"/>
      <c r="B580" s="393"/>
      <c r="C580" s="393"/>
      <c r="D580" s="393"/>
      <c r="E580" s="393"/>
      <c r="F580" s="393"/>
      <c r="G580" s="393"/>
      <c r="H580" s="394"/>
      <c r="I580" s="394"/>
      <c r="J580" s="394"/>
      <c r="K580" s="394"/>
      <c r="L580" s="394"/>
      <c r="M580" s="394"/>
      <c r="N580" s="313">
        <f>IF(IF(I580&lt;'Checklist Parameters'!$N$22,0,($I580-$L580))&lt;0,0,IF(I580&lt;'Checklist Parameters'!$N$22,0,($I580-$L580)))</f>
        <v>0</v>
      </c>
      <c r="O580" s="394"/>
      <c r="P580" s="395"/>
      <c r="Q580" s="316">
        <f t="shared" si="49"/>
        <v>0</v>
      </c>
      <c r="R580" s="87">
        <f t="shared" si="50"/>
        <v>0</v>
      </c>
      <c r="S580" s="87">
        <f>IF('Checklist Parameters'!$N$60&lt;0.2,0.2,'Checklist Parameters'!$N$60)</f>
        <v>0.7</v>
      </c>
      <c r="T580" s="88">
        <f>IF($O580="",IF('Checklist District ID'!$C$43="Y",MAX($R580:$S580)*$I580,SUM($R580:$S580)*$I580),IF(O580&gt;0,Q580*S580))</f>
        <v>0</v>
      </c>
      <c r="U580" s="88">
        <f>IF(Q580&gt;0,((I580-T580)*'Formula Matrix'!$E$41),0)</f>
        <v>0</v>
      </c>
      <c r="V580" s="88">
        <f t="shared" si="51"/>
        <v>0</v>
      </c>
      <c r="W580" s="88">
        <f>IF(V580&gt;0,(V580*'Checklist Parameters'!$N$35),0)</f>
        <v>0</v>
      </c>
      <c r="X580" s="85">
        <f t="shared" si="52"/>
        <v>0</v>
      </c>
      <c r="Y580" s="85">
        <f>IF('Checklist Parameters'!$N$102&lt;&gt;"",(I580/43560)*'Checklist Parameters'!$N$102,"N/A")</f>
        <v>0</v>
      </c>
      <c r="Z580" s="85" t="str">
        <f>IF('Checklist Parameters'!$N$58&lt;&gt;"",((I580*'Checklist Parameters'!$N$58)*'Checklist Parameters'!$N$35)/1000,"N/A")</f>
        <v>N/A</v>
      </c>
      <c r="AA580" s="85">
        <f>IF('Checklist Parameters'!$N$101&lt;&gt;"",IFERROR(I580/'Checklist Parameters'!$N$101,0),"N/A")</f>
        <v>0</v>
      </c>
      <c r="AB580" s="85" t="str">
        <f>IF('Checklist Parameters'!$N$43&lt;&gt;"",(I580*'Checklist Parameters'!$N$43)/1000,"N/A")</f>
        <v>N/A</v>
      </c>
      <c r="AC580" s="85">
        <f>IF('Checklist Parameters'!$N$16="",$X580,IF(AND('Checklist Parameters'!$N$16&lt;$X580,'Checklist Parameters'!$N$16&gt;=3),'Checklist Parameters'!$N$16,IF(AND('Checklist Parameters'!$N$16&lt;$X580,'Checklist Parameters'!$N$16&lt;3),0,$X580)))</f>
        <v>0</v>
      </c>
      <c r="AD580" s="85" t="str">
        <f>IF(AND(I580&lt;'Checklist Parameters'!$N$22,$I580&lt;&gt;0),"Y","")</f>
        <v/>
      </c>
      <c r="AE580" s="85" t="str">
        <f>IF($AD580="Y",0,IF('Checklist Parameters'!$N$25="","&lt;no limit&gt;",ROUNDDOWN((($I580-'Checklist Parameters'!$N$24)/'Checklist Parameters'!$N$25)+1,0)))</f>
        <v>&lt;no limit&gt;</v>
      </c>
      <c r="AF580" s="174">
        <f t="shared" si="53"/>
        <v>0</v>
      </c>
      <c r="AG580" s="85">
        <f t="shared" si="48"/>
        <v>0</v>
      </c>
    </row>
    <row r="581" spans="1:33" ht="15">
      <c r="A581" s="393"/>
      <c r="B581" s="393"/>
      <c r="C581" s="393"/>
      <c r="D581" s="393"/>
      <c r="E581" s="393"/>
      <c r="F581" s="393"/>
      <c r="G581" s="393"/>
      <c r="H581" s="394"/>
      <c r="I581" s="394"/>
      <c r="J581" s="394"/>
      <c r="K581" s="394"/>
      <c r="L581" s="394"/>
      <c r="M581" s="394"/>
      <c r="N581" s="313">
        <f>IF(IF(I581&lt;'Checklist Parameters'!$N$22,0,($I581-$L581))&lt;0,0,IF(I581&lt;'Checklist Parameters'!$N$22,0,($I581-$L581)))</f>
        <v>0</v>
      </c>
      <c r="O581" s="394"/>
      <c r="P581" s="395"/>
      <c r="Q581" s="316">
        <f t="shared" si="49"/>
        <v>0</v>
      </c>
      <c r="R581" s="87">
        <f t="shared" si="50"/>
        <v>0</v>
      </c>
      <c r="S581" s="87">
        <f>IF('Checklist Parameters'!$N$60&lt;0.2,0.2,'Checklist Parameters'!$N$60)</f>
        <v>0.7</v>
      </c>
      <c r="T581" s="88">
        <f>IF($O581="",IF('Checklist District ID'!$C$43="Y",MAX($R581:$S581)*$I581,SUM($R581:$S581)*$I581),IF(O581&gt;0,Q581*S581))</f>
        <v>0</v>
      </c>
      <c r="U581" s="88">
        <f>IF(Q581&gt;0,((I581-T581)*'Formula Matrix'!$E$41),0)</f>
        <v>0</v>
      </c>
      <c r="V581" s="88">
        <f t="shared" si="51"/>
        <v>0</v>
      </c>
      <c r="W581" s="88">
        <f>IF(V581&gt;0,(V581*'Checklist Parameters'!$N$35),0)</f>
        <v>0</v>
      </c>
      <c r="X581" s="85">
        <f t="shared" si="52"/>
        <v>0</v>
      </c>
      <c r="Y581" s="85">
        <f>IF('Checklist Parameters'!$N$102&lt;&gt;"",(I581/43560)*'Checklist Parameters'!$N$102,"N/A")</f>
        <v>0</v>
      </c>
      <c r="Z581" s="85" t="str">
        <f>IF('Checklist Parameters'!$N$58&lt;&gt;"",((I581*'Checklist Parameters'!$N$58)*'Checklist Parameters'!$N$35)/1000,"N/A")</f>
        <v>N/A</v>
      </c>
      <c r="AA581" s="85">
        <f>IF('Checklist Parameters'!$N$101&lt;&gt;"",IFERROR(I581/'Checklist Parameters'!$N$101,0),"N/A")</f>
        <v>0</v>
      </c>
      <c r="AB581" s="85" t="str">
        <f>IF('Checklist Parameters'!$N$43&lt;&gt;"",(I581*'Checklist Parameters'!$N$43)/1000,"N/A")</f>
        <v>N/A</v>
      </c>
      <c r="AC581" s="85">
        <f>IF('Checklist Parameters'!$N$16="",$X581,IF(AND('Checklist Parameters'!$N$16&lt;$X581,'Checklist Parameters'!$N$16&gt;=3),'Checklist Parameters'!$N$16,IF(AND('Checklist Parameters'!$N$16&lt;$X581,'Checklist Parameters'!$N$16&lt;3),0,$X581)))</f>
        <v>0</v>
      </c>
      <c r="AD581" s="85" t="str">
        <f>IF(AND(I581&lt;'Checklist Parameters'!$N$22,$I581&lt;&gt;0),"Y","")</f>
        <v/>
      </c>
      <c r="AE581" s="85" t="str">
        <f>IF($AD581="Y",0,IF('Checklist Parameters'!$N$25="","&lt;no limit&gt;",ROUNDDOWN((($I581-'Checklist Parameters'!$N$24)/'Checklist Parameters'!$N$25)+1,0)))</f>
        <v>&lt;no limit&gt;</v>
      </c>
      <c r="AF581" s="174">
        <f t="shared" si="53"/>
        <v>0</v>
      </c>
      <c r="AG581" s="85">
        <f t="shared" si="48"/>
        <v>0</v>
      </c>
    </row>
    <row r="582" spans="1:33" ht="15">
      <c r="A582" s="393"/>
      <c r="B582" s="393"/>
      <c r="C582" s="393"/>
      <c r="D582" s="393"/>
      <c r="E582" s="393"/>
      <c r="F582" s="393"/>
      <c r="G582" s="393"/>
      <c r="H582" s="394"/>
      <c r="I582" s="394"/>
      <c r="J582" s="394"/>
      <c r="K582" s="394"/>
      <c r="L582" s="394"/>
      <c r="M582" s="394"/>
      <c r="N582" s="313">
        <f>IF(IF(I582&lt;'Checklist Parameters'!$N$22,0,($I582-$L582))&lt;0,0,IF(I582&lt;'Checklist Parameters'!$N$22,0,($I582-$L582)))</f>
        <v>0</v>
      </c>
      <c r="O582" s="394"/>
      <c r="P582" s="395"/>
      <c r="Q582" s="316">
        <f t="shared" si="49"/>
        <v>0</v>
      </c>
      <c r="R582" s="87">
        <f t="shared" si="50"/>
        <v>0</v>
      </c>
      <c r="S582" s="87">
        <f>IF('Checklist Parameters'!$N$60&lt;0.2,0.2,'Checklist Parameters'!$N$60)</f>
        <v>0.7</v>
      </c>
      <c r="T582" s="88">
        <f>IF($O582="",IF('Checklist District ID'!$C$43="Y",MAX($R582:$S582)*$I582,SUM($R582:$S582)*$I582),IF(O582&gt;0,Q582*S582))</f>
        <v>0</v>
      </c>
      <c r="U582" s="88">
        <f>IF(Q582&gt;0,((I582-T582)*'Formula Matrix'!$E$41),0)</f>
        <v>0</v>
      </c>
      <c r="V582" s="88">
        <f t="shared" si="51"/>
        <v>0</v>
      </c>
      <c r="W582" s="88">
        <f>IF(V582&gt;0,(V582*'Checklist Parameters'!$N$35),0)</f>
        <v>0</v>
      </c>
      <c r="X582" s="85">
        <f t="shared" si="52"/>
        <v>0</v>
      </c>
      <c r="Y582" s="85">
        <f>IF('Checklist Parameters'!$N$102&lt;&gt;"",(I582/43560)*'Checklist Parameters'!$N$102,"N/A")</f>
        <v>0</v>
      </c>
      <c r="Z582" s="85" t="str">
        <f>IF('Checklist Parameters'!$N$58&lt;&gt;"",((I582*'Checklist Parameters'!$N$58)*'Checklist Parameters'!$N$35)/1000,"N/A")</f>
        <v>N/A</v>
      </c>
      <c r="AA582" s="85">
        <f>IF('Checklist Parameters'!$N$101&lt;&gt;"",IFERROR(I582/'Checklist Parameters'!$N$101,0),"N/A")</f>
        <v>0</v>
      </c>
      <c r="AB582" s="85" t="str">
        <f>IF('Checklist Parameters'!$N$43&lt;&gt;"",(I582*'Checklist Parameters'!$N$43)/1000,"N/A")</f>
        <v>N/A</v>
      </c>
      <c r="AC582" s="85">
        <f>IF('Checklist Parameters'!$N$16="",$X582,IF(AND('Checklist Parameters'!$N$16&lt;$X582,'Checklist Parameters'!$N$16&gt;=3),'Checklist Parameters'!$N$16,IF(AND('Checklist Parameters'!$N$16&lt;$X582,'Checklist Parameters'!$N$16&lt;3),0,$X582)))</f>
        <v>0</v>
      </c>
      <c r="AD582" s="85" t="str">
        <f>IF(AND(I582&lt;'Checklist Parameters'!$N$22,$I582&lt;&gt;0),"Y","")</f>
        <v/>
      </c>
      <c r="AE582" s="85" t="str">
        <f>IF($AD582="Y",0,IF('Checklist Parameters'!$N$25="","&lt;no limit&gt;",ROUNDDOWN((($I582-'Checklist Parameters'!$N$24)/'Checklist Parameters'!$N$25)+1,0)))</f>
        <v>&lt;no limit&gt;</v>
      </c>
      <c r="AF582" s="174">
        <f t="shared" si="53"/>
        <v>0</v>
      </c>
      <c r="AG582" s="85">
        <f t="shared" si="48"/>
        <v>0</v>
      </c>
    </row>
    <row r="583" spans="1:33" ht="15">
      <c r="A583" s="393"/>
      <c r="B583" s="393"/>
      <c r="C583" s="393"/>
      <c r="D583" s="393"/>
      <c r="E583" s="393"/>
      <c r="F583" s="393"/>
      <c r="G583" s="393"/>
      <c r="H583" s="394"/>
      <c r="I583" s="394"/>
      <c r="J583" s="394"/>
      <c r="K583" s="394"/>
      <c r="L583" s="394"/>
      <c r="M583" s="394"/>
      <c r="N583" s="313">
        <f>IF(IF(I583&lt;'Checklist Parameters'!$N$22,0,($I583-$L583))&lt;0,0,IF(I583&lt;'Checklist Parameters'!$N$22,0,($I583-$L583)))</f>
        <v>0</v>
      </c>
      <c r="O583" s="394"/>
      <c r="P583" s="395"/>
      <c r="Q583" s="316">
        <f t="shared" si="49"/>
        <v>0</v>
      </c>
      <c r="R583" s="87">
        <f t="shared" si="50"/>
        <v>0</v>
      </c>
      <c r="S583" s="87">
        <f>IF('Checklist Parameters'!$N$60&lt;0.2,0.2,'Checklist Parameters'!$N$60)</f>
        <v>0.7</v>
      </c>
      <c r="T583" s="88">
        <f>IF($O583="",IF('Checklist District ID'!$C$43="Y",MAX($R583:$S583)*$I583,SUM($R583:$S583)*$I583),IF(O583&gt;0,Q583*S583))</f>
        <v>0</v>
      </c>
      <c r="U583" s="88">
        <f>IF(Q583&gt;0,((I583-T583)*'Formula Matrix'!$E$41),0)</f>
        <v>0</v>
      </c>
      <c r="V583" s="88">
        <f t="shared" si="51"/>
        <v>0</v>
      </c>
      <c r="W583" s="88">
        <f>IF(V583&gt;0,(V583*'Checklist Parameters'!$N$35),0)</f>
        <v>0</v>
      </c>
      <c r="X583" s="85">
        <f t="shared" si="52"/>
        <v>0</v>
      </c>
      <c r="Y583" s="85">
        <f>IF('Checklist Parameters'!$N$102&lt;&gt;"",(I583/43560)*'Checklist Parameters'!$N$102,"N/A")</f>
        <v>0</v>
      </c>
      <c r="Z583" s="85" t="str">
        <f>IF('Checklist Parameters'!$N$58&lt;&gt;"",((I583*'Checklist Parameters'!$N$58)*'Checklist Parameters'!$N$35)/1000,"N/A")</f>
        <v>N/A</v>
      </c>
      <c r="AA583" s="85">
        <f>IF('Checklist Parameters'!$N$101&lt;&gt;"",IFERROR(I583/'Checklist Parameters'!$N$101,0),"N/A")</f>
        <v>0</v>
      </c>
      <c r="AB583" s="85" t="str">
        <f>IF('Checklist Parameters'!$N$43&lt;&gt;"",(I583*'Checklist Parameters'!$N$43)/1000,"N/A")</f>
        <v>N/A</v>
      </c>
      <c r="AC583" s="85">
        <f>IF('Checklist Parameters'!$N$16="",$X583,IF(AND('Checklist Parameters'!$N$16&lt;$X583,'Checklist Parameters'!$N$16&gt;=3),'Checklist Parameters'!$N$16,IF(AND('Checklist Parameters'!$N$16&lt;$X583,'Checklist Parameters'!$N$16&lt;3),0,$X583)))</f>
        <v>0</v>
      </c>
      <c r="AD583" s="85" t="str">
        <f>IF(AND(I583&lt;'Checklist Parameters'!$N$22,$I583&lt;&gt;0),"Y","")</f>
        <v/>
      </c>
      <c r="AE583" s="85" t="str">
        <f>IF($AD583="Y",0,IF('Checklist Parameters'!$N$25="","&lt;no limit&gt;",ROUNDDOWN((($I583-'Checklist Parameters'!$N$24)/'Checklist Parameters'!$N$25)+1,0)))</f>
        <v>&lt;no limit&gt;</v>
      </c>
      <c r="AF583" s="174">
        <f t="shared" si="53"/>
        <v>0</v>
      </c>
      <c r="AG583" s="85">
        <f t="shared" si="48"/>
        <v>0</v>
      </c>
    </row>
    <row r="584" spans="1:33" ht="15">
      <c r="A584" s="393"/>
      <c r="B584" s="393"/>
      <c r="C584" s="393"/>
      <c r="D584" s="393"/>
      <c r="E584" s="393"/>
      <c r="F584" s="393"/>
      <c r="G584" s="393"/>
      <c r="H584" s="394"/>
      <c r="I584" s="394"/>
      <c r="J584" s="394"/>
      <c r="K584" s="394"/>
      <c r="L584" s="394"/>
      <c r="M584" s="394"/>
      <c r="N584" s="313">
        <f>IF(IF(I584&lt;'Checklist Parameters'!$N$22,0,($I584-$L584))&lt;0,0,IF(I584&lt;'Checklist Parameters'!$N$22,0,($I584-$L584)))</f>
        <v>0</v>
      </c>
      <c r="O584" s="394"/>
      <c r="P584" s="395"/>
      <c r="Q584" s="316">
        <f t="shared" si="49"/>
        <v>0</v>
      </c>
      <c r="R584" s="87">
        <f t="shared" si="50"/>
        <v>0</v>
      </c>
      <c r="S584" s="87">
        <f>IF('Checklist Parameters'!$N$60&lt;0.2,0.2,'Checklist Parameters'!$N$60)</f>
        <v>0.7</v>
      </c>
      <c r="T584" s="88">
        <f>IF($O584="",IF('Checklist District ID'!$C$43="Y",MAX($R584:$S584)*$I584,SUM($R584:$S584)*$I584),IF(O584&gt;0,Q584*S584))</f>
        <v>0</v>
      </c>
      <c r="U584" s="88">
        <f>IF(Q584&gt;0,((I584-T584)*'Formula Matrix'!$E$41),0)</f>
        <v>0</v>
      </c>
      <c r="V584" s="88">
        <f t="shared" si="51"/>
        <v>0</v>
      </c>
      <c r="W584" s="88">
        <f>IF(V584&gt;0,(V584*'Checklist Parameters'!$N$35),0)</f>
        <v>0</v>
      </c>
      <c r="X584" s="85">
        <f t="shared" si="52"/>
        <v>0</v>
      </c>
      <c r="Y584" s="85">
        <f>IF('Checklist Parameters'!$N$102&lt;&gt;"",(I584/43560)*'Checklist Parameters'!$N$102,"N/A")</f>
        <v>0</v>
      </c>
      <c r="Z584" s="85" t="str">
        <f>IF('Checklist Parameters'!$N$58&lt;&gt;"",((I584*'Checklist Parameters'!$N$58)*'Checklist Parameters'!$N$35)/1000,"N/A")</f>
        <v>N/A</v>
      </c>
      <c r="AA584" s="85">
        <f>IF('Checklist Parameters'!$N$101&lt;&gt;"",IFERROR(I584/'Checklist Parameters'!$N$101,0),"N/A")</f>
        <v>0</v>
      </c>
      <c r="AB584" s="85" t="str">
        <f>IF('Checklist Parameters'!$N$43&lt;&gt;"",(I584*'Checklist Parameters'!$N$43)/1000,"N/A")</f>
        <v>N/A</v>
      </c>
      <c r="AC584" s="85">
        <f>IF('Checklist Parameters'!$N$16="",$X584,IF(AND('Checklist Parameters'!$N$16&lt;$X584,'Checklist Parameters'!$N$16&gt;=3),'Checklist Parameters'!$N$16,IF(AND('Checklist Parameters'!$N$16&lt;$X584,'Checklist Parameters'!$N$16&lt;3),0,$X584)))</f>
        <v>0</v>
      </c>
      <c r="AD584" s="85" t="str">
        <f>IF(AND(I584&lt;'Checklist Parameters'!$N$22,$I584&lt;&gt;0),"Y","")</f>
        <v/>
      </c>
      <c r="AE584" s="85" t="str">
        <f>IF($AD584="Y",0,IF('Checklist Parameters'!$N$25="","&lt;no limit&gt;",ROUNDDOWN((($I584-'Checklist Parameters'!$N$24)/'Checklist Parameters'!$N$25)+1,0)))</f>
        <v>&lt;no limit&gt;</v>
      </c>
      <c r="AF584" s="174">
        <f t="shared" si="53"/>
        <v>0</v>
      </c>
      <c r="AG584" s="85">
        <f t="shared" si="48"/>
        <v>0</v>
      </c>
    </row>
    <row r="585" spans="1:33" ht="15">
      <c r="A585" s="393"/>
      <c r="B585" s="393"/>
      <c r="C585" s="393"/>
      <c r="D585" s="393"/>
      <c r="E585" s="393"/>
      <c r="F585" s="393"/>
      <c r="G585" s="393"/>
      <c r="H585" s="394"/>
      <c r="I585" s="394"/>
      <c r="J585" s="394"/>
      <c r="K585" s="394"/>
      <c r="L585" s="394"/>
      <c r="M585" s="394"/>
      <c r="N585" s="313">
        <f>IF(IF(I585&lt;'Checklist Parameters'!$N$22,0,($I585-$L585))&lt;0,0,IF(I585&lt;'Checklist Parameters'!$N$22,0,($I585-$L585)))</f>
        <v>0</v>
      </c>
      <c r="O585" s="394"/>
      <c r="P585" s="395"/>
      <c r="Q585" s="316">
        <f t="shared" si="49"/>
        <v>0</v>
      </c>
      <c r="R585" s="87">
        <f t="shared" si="50"/>
        <v>0</v>
      </c>
      <c r="S585" s="87">
        <f>IF('Checklist Parameters'!$N$60&lt;0.2,0.2,'Checklist Parameters'!$N$60)</f>
        <v>0.7</v>
      </c>
      <c r="T585" s="88">
        <f>IF($O585="",IF('Checklist District ID'!$C$43="Y",MAX($R585:$S585)*$I585,SUM($R585:$S585)*$I585),IF(O585&gt;0,Q585*S585))</f>
        <v>0</v>
      </c>
      <c r="U585" s="88">
        <f>IF(Q585&gt;0,((I585-T585)*'Formula Matrix'!$E$41),0)</f>
        <v>0</v>
      </c>
      <c r="V585" s="88">
        <f t="shared" si="51"/>
        <v>0</v>
      </c>
      <c r="W585" s="88">
        <f>IF(V585&gt;0,(V585*'Checklist Parameters'!$N$35),0)</f>
        <v>0</v>
      </c>
      <c r="X585" s="85">
        <f t="shared" si="52"/>
        <v>0</v>
      </c>
      <c r="Y585" s="85">
        <f>IF('Checklist Parameters'!$N$102&lt;&gt;"",(I585/43560)*'Checklist Parameters'!$N$102,"N/A")</f>
        <v>0</v>
      </c>
      <c r="Z585" s="85" t="str">
        <f>IF('Checklist Parameters'!$N$58&lt;&gt;"",((I585*'Checklist Parameters'!$N$58)*'Checklist Parameters'!$N$35)/1000,"N/A")</f>
        <v>N/A</v>
      </c>
      <c r="AA585" s="85">
        <f>IF('Checklist Parameters'!$N$101&lt;&gt;"",IFERROR(I585/'Checklist Parameters'!$N$101,0),"N/A")</f>
        <v>0</v>
      </c>
      <c r="AB585" s="85" t="str">
        <f>IF('Checklist Parameters'!$N$43&lt;&gt;"",(I585*'Checklist Parameters'!$N$43)/1000,"N/A")</f>
        <v>N/A</v>
      </c>
      <c r="AC585" s="85">
        <f>IF('Checklist Parameters'!$N$16="",$X585,IF(AND('Checklist Parameters'!$N$16&lt;$X585,'Checklist Parameters'!$N$16&gt;=3),'Checklist Parameters'!$N$16,IF(AND('Checklist Parameters'!$N$16&lt;$X585,'Checklist Parameters'!$N$16&lt;3),0,$X585)))</f>
        <v>0</v>
      </c>
      <c r="AD585" s="85" t="str">
        <f>IF(AND(I585&lt;'Checklist Parameters'!$N$22,$I585&lt;&gt;0),"Y","")</f>
        <v/>
      </c>
      <c r="AE585" s="85" t="str">
        <f>IF($AD585="Y",0,IF('Checklist Parameters'!$N$25="","&lt;no limit&gt;",ROUNDDOWN((($I585-'Checklist Parameters'!$N$24)/'Checklist Parameters'!$N$25)+1,0)))</f>
        <v>&lt;no limit&gt;</v>
      </c>
      <c r="AF585" s="174">
        <f t="shared" si="53"/>
        <v>0</v>
      </c>
      <c r="AG585" s="85">
        <f t="shared" si="48"/>
        <v>0</v>
      </c>
    </row>
    <row r="586" spans="1:33" ht="15">
      <c r="A586" s="393"/>
      <c r="B586" s="393"/>
      <c r="C586" s="393"/>
      <c r="D586" s="393"/>
      <c r="E586" s="393"/>
      <c r="F586" s="393"/>
      <c r="G586" s="393"/>
      <c r="H586" s="394"/>
      <c r="I586" s="394"/>
      <c r="J586" s="394"/>
      <c r="K586" s="394"/>
      <c r="L586" s="394"/>
      <c r="M586" s="394"/>
      <c r="N586" s="313">
        <f>IF(IF(I586&lt;'Checklist Parameters'!$N$22,0,($I586-$L586))&lt;0,0,IF(I586&lt;'Checklist Parameters'!$N$22,0,($I586-$L586)))</f>
        <v>0</v>
      </c>
      <c r="O586" s="394"/>
      <c r="P586" s="395"/>
      <c r="Q586" s="316">
        <f t="shared" si="49"/>
        <v>0</v>
      </c>
      <c r="R586" s="87">
        <f t="shared" si="50"/>
        <v>0</v>
      </c>
      <c r="S586" s="87">
        <f>IF('Checklist Parameters'!$N$60&lt;0.2,0.2,'Checklist Parameters'!$N$60)</f>
        <v>0.7</v>
      </c>
      <c r="T586" s="88">
        <f>IF($O586="",IF('Checklist District ID'!$C$43="Y",MAX($R586:$S586)*$I586,SUM($R586:$S586)*$I586),IF(O586&gt;0,Q586*S586))</f>
        <v>0</v>
      </c>
      <c r="U586" s="88">
        <f>IF(Q586&gt;0,((I586-T586)*'Formula Matrix'!$E$41),0)</f>
        <v>0</v>
      </c>
      <c r="V586" s="88">
        <f t="shared" si="51"/>
        <v>0</v>
      </c>
      <c r="W586" s="88">
        <f>IF(V586&gt;0,(V586*'Checklist Parameters'!$N$35),0)</f>
        <v>0</v>
      </c>
      <c r="X586" s="85">
        <f t="shared" si="52"/>
        <v>0</v>
      </c>
      <c r="Y586" s="85">
        <f>IF('Checklist Parameters'!$N$102&lt;&gt;"",(I586/43560)*'Checklist Parameters'!$N$102,"N/A")</f>
        <v>0</v>
      </c>
      <c r="Z586" s="85" t="str">
        <f>IF('Checklist Parameters'!$N$58&lt;&gt;"",((I586*'Checklist Parameters'!$N$58)*'Checklist Parameters'!$N$35)/1000,"N/A")</f>
        <v>N/A</v>
      </c>
      <c r="AA586" s="85">
        <f>IF('Checklist Parameters'!$N$101&lt;&gt;"",IFERROR(I586/'Checklist Parameters'!$N$101,0),"N/A")</f>
        <v>0</v>
      </c>
      <c r="AB586" s="85" t="str">
        <f>IF('Checklist Parameters'!$N$43&lt;&gt;"",(I586*'Checklist Parameters'!$N$43)/1000,"N/A")</f>
        <v>N/A</v>
      </c>
      <c r="AC586" s="85">
        <f>IF('Checklist Parameters'!$N$16="",$X586,IF(AND('Checklist Parameters'!$N$16&lt;$X586,'Checklist Parameters'!$N$16&gt;=3),'Checklist Parameters'!$N$16,IF(AND('Checklist Parameters'!$N$16&lt;$X586,'Checklist Parameters'!$N$16&lt;3),0,$X586)))</f>
        <v>0</v>
      </c>
      <c r="AD586" s="85" t="str">
        <f>IF(AND(I586&lt;'Checklist Parameters'!$N$22,$I586&lt;&gt;0),"Y","")</f>
        <v/>
      </c>
      <c r="AE586" s="85" t="str">
        <f>IF($AD586="Y",0,IF('Checklist Parameters'!$N$25="","&lt;no limit&gt;",ROUNDDOWN((($I586-'Checklist Parameters'!$N$24)/'Checklist Parameters'!$N$25)+1,0)))</f>
        <v>&lt;no limit&gt;</v>
      </c>
      <c r="AF586" s="174">
        <f t="shared" si="53"/>
        <v>0</v>
      </c>
      <c r="AG586" s="85">
        <f t="shared" si="48"/>
        <v>0</v>
      </c>
    </row>
    <row r="587" spans="1:33" ht="15">
      <c r="A587" s="393"/>
      <c r="B587" s="393"/>
      <c r="C587" s="393"/>
      <c r="D587" s="393"/>
      <c r="E587" s="393"/>
      <c r="F587" s="393"/>
      <c r="G587" s="393"/>
      <c r="H587" s="394"/>
      <c r="I587" s="394"/>
      <c r="J587" s="394"/>
      <c r="K587" s="394"/>
      <c r="L587" s="394"/>
      <c r="M587" s="394"/>
      <c r="N587" s="313">
        <f>IF(IF(I587&lt;'Checklist Parameters'!$N$22,0,($I587-$L587))&lt;0,0,IF(I587&lt;'Checklist Parameters'!$N$22,0,($I587-$L587)))</f>
        <v>0</v>
      </c>
      <c r="O587" s="394"/>
      <c r="P587" s="395"/>
      <c r="Q587" s="316">
        <f t="shared" si="49"/>
        <v>0</v>
      </c>
      <c r="R587" s="87">
        <f t="shared" si="50"/>
        <v>0</v>
      </c>
      <c r="S587" s="87">
        <f>IF('Checklist Parameters'!$N$60&lt;0.2,0.2,'Checklist Parameters'!$N$60)</f>
        <v>0.7</v>
      </c>
      <c r="T587" s="88">
        <f>IF($O587="",IF('Checklist District ID'!$C$43="Y",MAX($R587:$S587)*$I587,SUM($R587:$S587)*$I587),IF(O587&gt;0,Q587*S587))</f>
        <v>0</v>
      </c>
      <c r="U587" s="88">
        <f>IF(Q587&gt;0,((I587-T587)*'Formula Matrix'!$E$41),0)</f>
        <v>0</v>
      </c>
      <c r="V587" s="88">
        <f t="shared" si="51"/>
        <v>0</v>
      </c>
      <c r="W587" s="88">
        <f>IF(V587&gt;0,(V587*'Checklist Parameters'!$N$35),0)</f>
        <v>0</v>
      </c>
      <c r="X587" s="85">
        <f t="shared" si="52"/>
        <v>0</v>
      </c>
      <c r="Y587" s="85">
        <f>IF('Checklist Parameters'!$N$102&lt;&gt;"",(I587/43560)*'Checklist Parameters'!$N$102,"N/A")</f>
        <v>0</v>
      </c>
      <c r="Z587" s="85" t="str">
        <f>IF('Checklist Parameters'!$N$58&lt;&gt;"",((I587*'Checklist Parameters'!$N$58)*'Checklist Parameters'!$N$35)/1000,"N/A")</f>
        <v>N/A</v>
      </c>
      <c r="AA587" s="85">
        <f>IF('Checklist Parameters'!$N$101&lt;&gt;"",IFERROR(I587/'Checklist Parameters'!$N$101,0),"N/A")</f>
        <v>0</v>
      </c>
      <c r="AB587" s="85" t="str">
        <f>IF('Checklist Parameters'!$N$43&lt;&gt;"",(I587*'Checklist Parameters'!$N$43)/1000,"N/A")</f>
        <v>N/A</v>
      </c>
      <c r="AC587" s="85">
        <f>IF('Checklist Parameters'!$N$16="",$X587,IF(AND('Checklist Parameters'!$N$16&lt;$X587,'Checklist Parameters'!$N$16&gt;=3),'Checklist Parameters'!$N$16,IF(AND('Checklist Parameters'!$N$16&lt;$X587,'Checklist Parameters'!$N$16&lt;3),0,$X587)))</f>
        <v>0</v>
      </c>
      <c r="AD587" s="85" t="str">
        <f>IF(AND(I587&lt;'Checklist Parameters'!$N$22,$I587&lt;&gt;0),"Y","")</f>
        <v/>
      </c>
      <c r="AE587" s="85" t="str">
        <f>IF($AD587="Y",0,IF('Checklist Parameters'!$N$25="","&lt;no limit&gt;",ROUNDDOWN((($I587-'Checklist Parameters'!$N$24)/'Checklist Parameters'!$N$25)+1,0)))</f>
        <v>&lt;no limit&gt;</v>
      </c>
      <c r="AF587" s="174">
        <f t="shared" si="53"/>
        <v>0</v>
      </c>
      <c r="AG587" s="85">
        <f t="shared" si="48"/>
        <v>0</v>
      </c>
    </row>
    <row r="588" spans="1:33" ht="15">
      <c r="A588" s="393"/>
      <c r="B588" s="393"/>
      <c r="C588" s="393"/>
      <c r="D588" s="393"/>
      <c r="E588" s="393"/>
      <c r="F588" s="393"/>
      <c r="G588" s="393"/>
      <c r="H588" s="394"/>
      <c r="I588" s="394"/>
      <c r="J588" s="394"/>
      <c r="K588" s="394"/>
      <c r="L588" s="394"/>
      <c r="M588" s="394"/>
      <c r="N588" s="313">
        <f>IF(IF(I588&lt;'Checklist Parameters'!$N$22,0,($I588-$L588))&lt;0,0,IF(I588&lt;'Checklist Parameters'!$N$22,0,($I588-$L588)))</f>
        <v>0</v>
      </c>
      <c r="O588" s="394"/>
      <c r="P588" s="395"/>
      <c r="Q588" s="316">
        <f t="shared" si="49"/>
        <v>0</v>
      </c>
      <c r="R588" s="87">
        <f t="shared" si="50"/>
        <v>0</v>
      </c>
      <c r="S588" s="87">
        <f>IF('Checklist Parameters'!$N$60&lt;0.2,0.2,'Checklist Parameters'!$N$60)</f>
        <v>0.7</v>
      </c>
      <c r="T588" s="88">
        <f>IF($O588="",IF('Checklist District ID'!$C$43="Y",MAX($R588:$S588)*$I588,SUM($R588:$S588)*$I588),IF(O588&gt;0,Q588*S588))</f>
        <v>0</v>
      </c>
      <c r="U588" s="88">
        <f>IF(Q588&gt;0,((I588-T588)*'Formula Matrix'!$E$41),0)</f>
        <v>0</v>
      </c>
      <c r="V588" s="88">
        <f t="shared" si="51"/>
        <v>0</v>
      </c>
      <c r="W588" s="88">
        <f>IF(V588&gt;0,(V588*'Checklist Parameters'!$N$35),0)</f>
        <v>0</v>
      </c>
      <c r="X588" s="85">
        <f t="shared" si="52"/>
        <v>0</v>
      </c>
      <c r="Y588" s="85">
        <f>IF('Checklist Parameters'!$N$102&lt;&gt;"",(I588/43560)*'Checklist Parameters'!$N$102,"N/A")</f>
        <v>0</v>
      </c>
      <c r="Z588" s="85" t="str">
        <f>IF('Checklist Parameters'!$N$58&lt;&gt;"",((I588*'Checklist Parameters'!$N$58)*'Checklist Parameters'!$N$35)/1000,"N/A")</f>
        <v>N/A</v>
      </c>
      <c r="AA588" s="85">
        <f>IF('Checklist Parameters'!$N$101&lt;&gt;"",IFERROR(I588/'Checklist Parameters'!$N$101,0),"N/A")</f>
        <v>0</v>
      </c>
      <c r="AB588" s="85" t="str">
        <f>IF('Checklist Parameters'!$N$43&lt;&gt;"",(I588*'Checklist Parameters'!$N$43)/1000,"N/A")</f>
        <v>N/A</v>
      </c>
      <c r="AC588" s="85">
        <f>IF('Checklist Parameters'!$N$16="",$X588,IF(AND('Checklist Parameters'!$N$16&lt;$X588,'Checklist Parameters'!$N$16&gt;=3),'Checklist Parameters'!$N$16,IF(AND('Checklist Parameters'!$N$16&lt;$X588,'Checklist Parameters'!$N$16&lt;3),0,$X588)))</f>
        <v>0</v>
      </c>
      <c r="AD588" s="85" t="str">
        <f>IF(AND(I588&lt;'Checklist Parameters'!$N$22,$I588&lt;&gt;0),"Y","")</f>
        <v/>
      </c>
      <c r="AE588" s="85" t="str">
        <f>IF($AD588="Y",0,IF('Checklist Parameters'!$N$25="","&lt;no limit&gt;",ROUNDDOWN((($I588-'Checklist Parameters'!$N$24)/'Checklist Parameters'!$N$25)+1,0)))</f>
        <v>&lt;no limit&gt;</v>
      </c>
      <c r="AF588" s="174">
        <f t="shared" si="53"/>
        <v>0</v>
      </c>
      <c r="AG588" s="85">
        <f t="shared" si="48"/>
        <v>0</v>
      </c>
    </row>
    <row r="589" spans="1:33" ht="15">
      <c r="A589" s="393"/>
      <c r="B589" s="393"/>
      <c r="C589" s="393"/>
      <c r="D589" s="393"/>
      <c r="E589" s="393"/>
      <c r="F589" s="393"/>
      <c r="G589" s="393"/>
      <c r="H589" s="394"/>
      <c r="I589" s="394"/>
      <c r="J589" s="394"/>
      <c r="K589" s="394"/>
      <c r="L589" s="394"/>
      <c r="M589" s="394"/>
      <c r="N589" s="313">
        <f>IF(IF(I589&lt;'Checklist Parameters'!$N$22,0,($I589-$L589))&lt;0,0,IF(I589&lt;'Checklist Parameters'!$N$22,0,($I589-$L589)))</f>
        <v>0</v>
      </c>
      <c r="O589" s="394"/>
      <c r="P589" s="395"/>
      <c r="Q589" s="316">
        <f t="shared" si="49"/>
        <v>0</v>
      </c>
      <c r="R589" s="87">
        <f t="shared" si="50"/>
        <v>0</v>
      </c>
      <c r="S589" s="87">
        <f>IF('Checklist Parameters'!$N$60&lt;0.2,0.2,'Checklist Parameters'!$N$60)</f>
        <v>0.7</v>
      </c>
      <c r="T589" s="88">
        <f>IF($O589="",IF('Checklist District ID'!$C$43="Y",MAX($R589:$S589)*$I589,SUM($R589:$S589)*$I589),IF(O589&gt;0,Q589*S589))</f>
        <v>0</v>
      </c>
      <c r="U589" s="88">
        <f>IF(Q589&gt;0,((I589-T589)*'Formula Matrix'!$E$41),0)</f>
        <v>0</v>
      </c>
      <c r="V589" s="88">
        <f t="shared" si="51"/>
        <v>0</v>
      </c>
      <c r="W589" s="88">
        <f>IF(V589&gt;0,(V589*'Checklist Parameters'!$N$35),0)</f>
        <v>0</v>
      </c>
      <c r="X589" s="85">
        <f t="shared" si="52"/>
        <v>0</v>
      </c>
      <c r="Y589" s="85">
        <f>IF('Checklist Parameters'!$N$102&lt;&gt;"",(I589/43560)*'Checklist Parameters'!$N$102,"N/A")</f>
        <v>0</v>
      </c>
      <c r="Z589" s="85" t="str">
        <f>IF('Checklist Parameters'!$N$58&lt;&gt;"",((I589*'Checklist Parameters'!$N$58)*'Checklist Parameters'!$N$35)/1000,"N/A")</f>
        <v>N/A</v>
      </c>
      <c r="AA589" s="85">
        <f>IF('Checklist Parameters'!$N$101&lt;&gt;"",IFERROR(I589/'Checklist Parameters'!$N$101,0),"N/A")</f>
        <v>0</v>
      </c>
      <c r="AB589" s="85" t="str">
        <f>IF('Checklist Parameters'!$N$43&lt;&gt;"",(I589*'Checklist Parameters'!$N$43)/1000,"N/A")</f>
        <v>N/A</v>
      </c>
      <c r="AC589" s="85">
        <f>IF('Checklist Parameters'!$N$16="",$X589,IF(AND('Checklist Parameters'!$N$16&lt;$X589,'Checklist Parameters'!$N$16&gt;=3),'Checklist Parameters'!$N$16,IF(AND('Checklist Parameters'!$N$16&lt;$X589,'Checklist Parameters'!$N$16&lt;3),0,$X589)))</f>
        <v>0</v>
      </c>
      <c r="AD589" s="85" t="str">
        <f>IF(AND(I589&lt;'Checklist Parameters'!$N$22,$I589&lt;&gt;0),"Y","")</f>
        <v/>
      </c>
      <c r="AE589" s="85" t="str">
        <f>IF($AD589="Y",0,IF('Checklist Parameters'!$N$25="","&lt;no limit&gt;",ROUNDDOWN((($I589-'Checklist Parameters'!$N$24)/'Checklist Parameters'!$N$25)+1,0)))</f>
        <v>&lt;no limit&gt;</v>
      </c>
      <c r="AF589" s="174">
        <f t="shared" si="53"/>
        <v>0</v>
      </c>
      <c r="AG589" s="85">
        <f t="shared" si="48"/>
        <v>0</v>
      </c>
    </row>
    <row r="590" spans="1:33" ht="15">
      <c r="A590" s="393"/>
      <c r="B590" s="393"/>
      <c r="C590" s="393"/>
      <c r="D590" s="393"/>
      <c r="E590" s="393"/>
      <c r="F590" s="393"/>
      <c r="G590" s="393"/>
      <c r="H590" s="394"/>
      <c r="I590" s="394"/>
      <c r="J590" s="394"/>
      <c r="K590" s="394"/>
      <c r="L590" s="394"/>
      <c r="M590" s="394"/>
      <c r="N590" s="313">
        <f>IF(IF(I590&lt;'Checklist Parameters'!$N$22,0,($I590-$L590))&lt;0,0,IF(I590&lt;'Checklist Parameters'!$N$22,0,($I590-$L590)))</f>
        <v>0</v>
      </c>
      <c r="O590" s="394"/>
      <c r="P590" s="395"/>
      <c r="Q590" s="316">
        <f t="shared" si="49"/>
        <v>0</v>
      </c>
      <c r="R590" s="87">
        <f t="shared" si="50"/>
        <v>0</v>
      </c>
      <c r="S590" s="87">
        <f>IF('Checklist Parameters'!$N$60&lt;0.2,0.2,'Checklist Parameters'!$N$60)</f>
        <v>0.7</v>
      </c>
      <c r="T590" s="88">
        <f>IF($O590="",IF('Checklist District ID'!$C$43="Y",MAX($R590:$S590)*$I590,SUM($R590:$S590)*$I590),IF(O590&gt;0,Q590*S590))</f>
        <v>0</v>
      </c>
      <c r="U590" s="88">
        <f>IF(Q590&gt;0,((I590-T590)*'Formula Matrix'!$E$41),0)</f>
        <v>0</v>
      </c>
      <c r="V590" s="88">
        <f t="shared" si="51"/>
        <v>0</v>
      </c>
      <c r="W590" s="88">
        <f>IF(V590&gt;0,(V590*'Checklist Parameters'!$N$35),0)</f>
        <v>0</v>
      </c>
      <c r="X590" s="85">
        <f t="shared" si="52"/>
        <v>0</v>
      </c>
      <c r="Y590" s="85">
        <f>IF('Checklist Parameters'!$N$102&lt;&gt;"",(I590/43560)*'Checklist Parameters'!$N$102,"N/A")</f>
        <v>0</v>
      </c>
      <c r="Z590" s="85" t="str">
        <f>IF('Checklist Parameters'!$N$58&lt;&gt;"",((I590*'Checklist Parameters'!$N$58)*'Checklist Parameters'!$N$35)/1000,"N/A")</f>
        <v>N/A</v>
      </c>
      <c r="AA590" s="85">
        <f>IF('Checklist Parameters'!$N$101&lt;&gt;"",IFERROR(I590/'Checklist Parameters'!$N$101,0),"N/A")</f>
        <v>0</v>
      </c>
      <c r="AB590" s="85" t="str">
        <f>IF('Checklist Parameters'!$N$43&lt;&gt;"",(I590*'Checklist Parameters'!$N$43)/1000,"N/A")</f>
        <v>N/A</v>
      </c>
      <c r="AC590" s="85">
        <f>IF('Checklist Parameters'!$N$16="",$X590,IF(AND('Checklist Parameters'!$N$16&lt;$X590,'Checklist Parameters'!$N$16&gt;=3),'Checklist Parameters'!$N$16,IF(AND('Checklist Parameters'!$N$16&lt;$X590,'Checklist Parameters'!$N$16&lt;3),0,$X590)))</f>
        <v>0</v>
      </c>
      <c r="AD590" s="85" t="str">
        <f>IF(AND(I590&lt;'Checklist Parameters'!$N$22,$I590&lt;&gt;0),"Y","")</f>
        <v/>
      </c>
      <c r="AE590" s="85" t="str">
        <f>IF($AD590="Y",0,IF('Checklist Parameters'!$N$25="","&lt;no limit&gt;",ROUNDDOWN((($I590-'Checklist Parameters'!$N$24)/'Checklist Parameters'!$N$25)+1,0)))</f>
        <v>&lt;no limit&gt;</v>
      </c>
      <c r="AF590" s="174">
        <f t="shared" si="53"/>
        <v>0</v>
      </c>
      <c r="AG590" s="85">
        <f t="shared" si="48"/>
        <v>0</v>
      </c>
    </row>
    <row r="591" spans="1:33" ht="15">
      <c r="A591" s="393"/>
      <c r="B591" s="393"/>
      <c r="C591" s="393"/>
      <c r="D591" s="393"/>
      <c r="E591" s="393"/>
      <c r="F591" s="393"/>
      <c r="G591" s="393"/>
      <c r="H591" s="394"/>
      <c r="I591" s="394"/>
      <c r="J591" s="394"/>
      <c r="K591" s="394"/>
      <c r="L591" s="394"/>
      <c r="M591" s="394"/>
      <c r="N591" s="313">
        <f>IF(IF(I591&lt;'Checklist Parameters'!$N$22,0,($I591-$L591))&lt;0,0,IF(I591&lt;'Checklist Parameters'!$N$22,0,($I591-$L591)))</f>
        <v>0</v>
      </c>
      <c r="O591" s="394"/>
      <c r="P591" s="395"/>
      <c r="Q591" s="316">
        <f t="shared" si="49"/>
        <v>0</v>
      </c>
      <c r="R591" s="87">
        <f t="shared" si="50"/>
        <v>0</v>
      </c>
      <c r="S591" s="87">
        <f>IF('Checklist Parameters'!$N$60&lt;0.2,0.2,'Checklist Parameters'!$N$60)</f>
        <v>0.7</v>
      </c>
      <c r="T591" s="88">
        <f>IF($O591="",IF('Checklist District ID'!$C$43="Y",MAX($R591:$S591)*$I591,SUM($R591:$S591)*$I591),IF(O591&gt;0,Q591*S591))</f>
        <v>0</v>
      </c>
      <c r="U591" s="88">
        <f>IF(Q591&gt;0,((I591-T591)*'Formula Matrix'!$E$41),0)</f>
        <v>0</v>
      </c>
      <c r="V591" s="88">
        <f t="shared" si="51"/>
        <v>0</v>
      </c>
      <c r="W591" s="88">
        <f>IF(V591&gt;0,(V591*'Checklist Parameters'!$N$35),0)</f>
        <v>0</v>
      </c>
      <c r="X591" s="85">
        <f t="shared" si="52"/>
        <v>0</v>
      </c>
      <c r="Y591" s="85">
        <f>IF('Checklist Parameters'!$N$102&lt;&gt;"",(I591/43560)*'Checklist Parameters'!$N$102,"N/A")</f>
        <v>0</v>
      </c>
      <c r="Z591" s="85" t="str">
        <f>IF('Checklist Parameters'!$N$58&lt;&gt;"",((I591*'Checklist Parameters'!$N$58)*'Checklist Parameters'!$N$35)/1000,"N/A")</f>
        <v>N/A</v>
      </c>
      <c r="AA591" s="85">
        <f>IF('Checklist Parameters'!$N$101&lt;&gt;"",IFERROR(I591/'Checklist Parameters'!$N$101,0),"N/A")</f>
        <v>0</v>
      </c>
      <c r="AB591" s="85" t="str">
        <f>IF('Checklist Parameters'!$N$43&lt;&gt;"",(I591*'Checklist Parameters'!$N$43)/1000,"N/A")</f>
        <v>N/A</v>
      </c>
      <c r="AC591" s="85">
        <f>IF('Checklist Parameters'!$N$16="",$X591,IF(AND('Checklist Parameters'!$N$16&lt;$X591,'Checklist Parameters'!$N$16&gt;=3),'Checklist Parameters'!$N$16,IF(AND('Checklist Parameters'!$N$16&lt;$X591,'Checklist Parameters'!$N$16&lt;3),0,$X591)))</f>
        <v>0</v>
      </c>
      <c r="AD591" s="85" t="str">
        <f>IF(AND(I591&lt;'Checklist Parameters'!$N$22,$I591&lt;&gt;0),"Y","")</f>
        <v/>
      </c>
      <c r="AE591" s="85" t="str">
        <f>IF($AD591="Y",0,IF('Checklist Parameters'!$N$25="","&lt;no limit&gt;",ROUNDDOWN((($I591-'Checklist Parameters'!$N$24)/'Checklist Parameters'!$N$25)+1,0)))</f>
        <v>&lt;no limit&gt;</v>
      </c>
      <c r="AF591" s="174">
        <f t="shared" si="53"/>
        <v>0</v>
      </c>
      <c r="AG591" s="85">
        <f t="shared" si="48"/>
        <v>0</v>
      </c>
    </row>
    <row r="592" spans="1:33" ht="15">
      <c r="A592" s="393"/>
      <c r="B592" s="393"/>
      <c r="C592" s="393"/>
      <c r="D592" s="393"/>
      <c r="E592" s="393"/>
      <c r="F592" s="393"/>
      <c r="G592" s="393"/>
      <c r="H592" s="394"/>
      <c r="I592" s="394"/>
      <c r="J592" s="394"/>
      <c r="K592" s="394"/>
      <c r="L592" s="394"/>
      <c r="M592" s="394"/>
      <c r="N592" s="313">
        <f>IF(IF(I592&lt;'Checklist Parameters'!$N$22,0,($I592-$L592))&lt;0,0,IF(I592&lt;'Checklist Parameters'!$N$22,0,($I592-$L592)))</f>
        <v>0</v>
      </c>
      <c r="O592" s="394"/>
      <c r="P592" s="395"/>
      <c r="Q592" s="316">
        <f t="shared" si="49"/>
        <v>0</v>
      </c>
      <c r="R592" s="87">
        <f t="shared" si="50"/>
        <v>0</v>
      </c>
      <c r="S592" s="87">
        <f>IF('Checklist Parameters'!$N$60&lt;0.2,0.2,'Checklist Parameters'!$N$60)</f>
        <v>0.7</v>
      </c>
      <c r="T592" s="88">
        <f>IF($O592="",IF('Checklist District ID'!$C$43="Y",MAX($R592:$S592)*$I592,SUM($R592:$S592)*$I592),IF(O592&gt;0,Q592*S592))</f>
        <v>0</v>
      </c>
      <c r="U592" s="88">
        <f>IF(Q592&gt;0,((I592-T592)*'Formula Matrix'!$E$41),0)</f>
        <v>0</v>
      </c>
      <c r="V592" s="88">
        <f t="shared" si="51"/>
        <v>0</v>
      </c>
      <c r="W592" s="88">
        <f>IF(V592&gt;0,(V592*'Checklist Parameters'!$N$35),0)</f>
        <v>0</v>
      </c>
      <c r="X592" s="85">
        <f t="shared" si="52"/>
        <v>0</v>
      </c>
      <c r="Y592" s="85">
        <f>IF('Checklist Parameters'!$N$102&lt;&gt;"",(I592/43560)*'Checklist Parameters'!$N$102,"N/A")</f>
        <v>0</v>
      </c>
      <c r="Z592" s="85" t="str">
        <f>IF('Checklist Parameters'!$N$58&lt;&gt;"",((I592*'Checklist Parameters'!$N$58)*'Checklist Parameters'!$N$35)/1000,"N/A")</f>
        <v>N/A</v>
      </c>
      <c r="AA592" s="85">
        <f>IF('Checklist Parameters'!$N$101&lt;&gt;"",IFERROR(I592/'Checklist Parameters'!$N$101,0),"N/A")</f>
        <v>0</v>
      </c>
      <c r="AB592" s="85" t="str">
        <f>IF('Checklist Parameters'!$N$43&lt;&gt;"",(I592*'Checklist Parameters'!$N$43)/1000,"N/A")</f>
        <v>N/A</v>
      </c>
      <c r="AC592" s="85">
        <f>IF('Checklist Parameters'!$N$16="",$X592,IF(AND('Checklist Parameters'!$N$16&lt;$X592,'Checklist Parameters'!$N$16&gt;=3),'Checklist Parameters'!$N$16,IF(AND('Checklist Parameters'!$N$16&lt;$X592,'Checklist Parameters'!$N$16&lt;3),0,$X592)))</f>
        <v>0</v>
      </c>
      <c r="AD592" s="85" t="str">
        <f>IF(AND(I592&lt;'Checklist Parameters'!$N$22,$I592&lt;&gt;0),"Y","")</f>
        <v/>
      </c>
      <c r="AE592" s="85" t="str">
        <f>IF($AD592="Y",0,IF('Checklist Parameters'!$N$25="","&lt;no limit&gt;",ROUNDDOWN((($I592-'Checklist Parameters'!$N$24)/'Checklist Parameters'!$N$25)+1,0)))</f>
        <v>&lt;no limit&gt;</v>
      </c>
      <c r="AF592" s="174">
        <f t="shared" si="53"/>
        <v>0</v>
      </c>
      <c r="AG592" s="85">
        <f t="shared" si="48"/>
        <v>0</v>
      </c>
    </row>
    <row r="593" spans="1:33" ht="15">
      <c r="A593" s="393"/>
      <c r="B593" s="393"/>
      <c r="C593" s="393"/>
      <c r="D593" s="393"/>
      <c r="E593" s="393"/>
      <c r="F593" s="393"/>
      <c r="G593" s="393"/>
      <c r="H593" s="394"/>
      <c r="I593" s="394"/>
      <c r="J593" s="394"/>
      <c r="K593" s="394"/>
      <c r="L593" s="394"/>
      <c r="M593" s="394"/>
      <c r="N593" s="313">
        <f>IF(IF(I593&lt;'Checklist Parameters'!$N$22,0,($I593-$L593))&lt;0,0,IF(I593&lt;'Checklist Parameters'!$N$22,0,($I593-$L593)))</f>
        <v>0</v>
      </c>
      <c r="O593" s="394"/>
      <c r="P593" s="395"/>
      <c r="Q593" s="316">
        <f t="shared" si="49"/>
        <v>0</v>
      </c>
      <c r="R593" s="87">
        <f t="shared" si="50"/>
        <v>0</v>
      </c>
      <c r="S593" s="87">
        <f>IF('Checklist Parameters'!$N$60&lt;0.2,0.2,'Checklist Parameters'!$N$60)</f>
        <v>0.7</v>
      </c>
      <c r="T593" s="88">
        <f>IF($O593="",IF('Checklist District ID'!$C$43="Y",MAX($R593:$S593)*$I593,SUM($R593:$S593)*$I593),IF(O593&gt;0,Q593*S593))</f>
        <v>0</v>
      </c>
      <c r="U593" s="88">
        <f>IF(Q593&gt;0,((I593-T593)*'Formula Matrix'!$E$41),0)</f>
        <v>0</v>
      </c>
      <c r="V593" s="88">
        <f t="shared" si="51"/>
        <v>0</v>
      </c>
      <c r="W593" s="88">
        <f>IF(V593&gt;0,(V593*'Checklist Parameters'!$N$35),0)</f>
        <v>0</v>
      </c>
      <c r="X593" s="85">
        <f t="shared" si="52"/>
        <v>0</v>
      </c>
      <c r="Y593" s="85">
        <f>IF('Checklist Parameters'!$N$102&lt;&gt;"",(I593/43560)*'Checklist Parameters'!$N$102,"N/A")</f>
        <v>0</v>
      </c>
      <c r="Z593" s="85" t="str">
        <f>IF('Checklist Parameters'!$N$58&lt;&gt;"",((I593*'Checklist Parameters'!$N$58)*'Checklist Parameters'!$N$35)/1000,"N/A")</f>
        <v>N/A</v>
      </c>
      <c r="AA593" s="85">
        <f>IF('Checklist Parameters'!$N$101&lt;&gt;"",IFERROR(I593/'Checklist Parameters'!$N$101,0),"N/A")</f>
        <v>0</v>
      </c>
      <c r="AB593" s="85" t="str">
        <f>IF('Checklist Parameters'!$N$43&lt;&gt;"",(I593*'Checklist Parameters'!$N$43)/1000,"N/A")</f>
        <v>N/A</v>
      </c>
      <c r="AC593" s="85">
        <f>IF('Checklist Parameters'!$N$16="",$X593,IF(AND('Checklist Parameters'!$N$16&lt;$X593,'Checklist Parameters'!$N$16&gt;=3),'Checklist Parameters'!$N$16,IF(AND('Checklist Parameters'!$N$16&lt;$X593,'Checklist Parameters'!$N$16&lt;3),0,$X593)))</f>
        <v>0</v>
      </c>
      <c r="AD593" s="85" t="str">
        <f>IF(AND(I593&lt;'Checklist Parameters'!$N$22,$I593&lt;&gt;0),"Y","")</f>
        <v/>
      </c>
      <c r="AE593" s="85" t="str">
        <f>IF($AD593="Y",0,IF('Checklist Parameters'!$N$25="","&lt;no limit&gt;",ROUNDDOWN((($I593-'Checklist Parameters'!$N$24)/'Checklist Parameters'!$N$25)+1,0)))</f>
        <v>&lt;no limit&gt;</v>
      </c>
      <c r="AF593" s="174">
        <f t="shared" si="53"/>
        <v>0</v>
      </c>
      <c r="AG593" s="85">
        <f t="shared" si="48"/>
        <v>0</v>
      </c>
    </row>
    <row r="594" spans="1:33" ht="15">
      <c r="A594" s="393"/>
      <c r="B594" s="393"/>
      <c r="C594" s="393"/>
      <c r="D594" s="393"/>
      <c r="E594" s="393"/>
      <c r="F594" s="393"/>
      <c r="G594" s="393"/>
      <c r="H594" s="394"/>
      <c r="I594" s="394"/>
      <c r="J594" s="394"/>
      <c r="K594" s="394"/>
      <c r="L594" s="394"/>
      <c r="M594" s="394"/>
      <c r="N594" s="313">
        <f>IF(IF(I594&lt;'Checklist Parameters'!$N$22,0,($I594-$L594))&lt;0,0,IF(I594&lt;'Checklist Parameters'!$N$22,0,($I594-$L594)))</f>
        <v>0</v>
      </c>
      <c r="O594" s="394"/>
      <c r="P594" s="395"/>
      <c r="Q594" s="316">
        <f t="shared" si="49"/>
        <v>0</v>
      </c>
      <c r="R594" s="87">
        <f t="shared" si="50"/>
        <v>0</v>
      </c>
      <c r="S594" s="87">
        <f>IF('Checklist Parameters'!$N$60&lt;0.2,0.2,'Checklist Parameters'!$N$60)</f>
        <v>0.7</v>
      </c>
      <c r="T594" s="88">
        <f>IF($O594="",IF('Checklist District ID'!$C$43="Y",MAX($R594:$S594)*$I594,SUM($R594:$S594)*$I594),IF(O594&gt;0,Q594*S594))</f>
        <v>0</v>
      </c>
      <c r="U594" s="88">
        <f>IF(Q594&gt;0,((I594-T594)*'Formula Matrix'!$E$41),0)</f>
        <v>0</v>
      </c>
      <c r="V594" s="88">
        <f t="shared" si="51"/>
        <v>0</v>
      </c>
      <c r="W594" s="88">
        <f>IF(V594&gt;0,(V594*'Checklist Parameters'!$N$35),0)</f>
        <v>0</v>
      </c>
      <c r="X594" s="85">
        <f t="shared" si="52"/>
        <v>0</v>
      </c>
      <c r="Y594" s="85">
        <f>IF('Checklist Parameters'!$N$102&lt;&gt;"",(I594/43560)*'Checklist Parameters'!$N$102,"N/A")</f>
        <v>0</v>
      </c>
      <c r="Z594" s="85" t="str">
        <f>IF('Checklist Parameters'!$N$58&lt;&gt;"",((I594*'Checklist Parameters'!$N$58)*'Checklist Parameters'!$N$35)/1000,"N/A")</f>
        <v>N/A</v>
      </c>
      <c r="AA594" s="85">
        <f>IF('Checklist Parameters'!$N$101&lt;&gt;"",IFERROR(I594/'Checklist Parameters'!$N$101,0),"N/A")</f>
        <v>0</v>
      </c>
      <c r="AB594" s="85" t="str">
        <f>IF('Checklist Parameters'!$N$43&lt;&gt;"",(I594*'Checklist Parameters'!$N$43)/1000,"N/A")</f>
        <v>N/A</v>
      </c>
      <c r="AC594" s="85">
        <f>IF('Checklist Parameters'!$N$16="",$X594,IF(AND('Checklist Parameters'!$N$16&lt;$X594,'Checklist Parameters'!$N$16&gt;=3),'Checklist Parameters'!$N$16,IF(AND('Checklist Parameters'!$N$16&lt;$X594,'Checklist Parameters'!$N$16&lt;3),0,$X594)))</f>
        <v>0</v>
      </c>
      <c r="AD594" s="85" t="str">
        <f>IF(AND(I594&lt;'Checklist Parameters'!$N$22,$I594&lt;&gt;0),"Y","")</f>
        <v/>
      </c>
      <c r="AE594" s="85" t="str">
        <f>IF($AD594="Y",0,IF('Checklist Parameters'!$N$25="","&lt;no limit&gt;",ROUNDDOWN((($I594-'Checklist Parameters'!$N$24)/'Checklist Parameters'!$N$25)+1,0)))</f>
        <v>&lt;no limit&gt;</v>
      </c>
      <c r="AF594" s="174">
        <f t="shared" si="53"/>
        <v>0</v>
      </c>
      <c r="AG594" s="85">
        <f t="shared" si="48"/>
        <v>0</v>
      </c>
    </row>
    <row r="595" spans="1:33" ht="15">
      <c r="A595" s="393"/>
      <c r="B595" s="393"/>
      <c r="C595" s="393"/>
      <c r="D595" s="393"/>
      <c r="E595" s="393"/>
      <c r="F595" s="393"/>
      <c r="G595" s="393"/>
      <c r="H595" s="394"/>
      <c r="I595" s="394"/>
      <c r="J595" s="394"/>
      <c r="K595" s="394"/>
      <c r="L595" s="394"/>
      <c r="M595" s="394"/>
      <c r="N595" s="313">
        <f>IF(IF(I595&lt;'Checklist Parameters'!$N$22,0,($I595-$L595))&lt;0,0,IF(I595&lt;'Checklist Parameters'!$N$22,0,($I595-$L595)))</f>
        <v>0</v>
      </c>
      <c r="O595" s="394"/>
      <c r="P595" s="395"/>
      <c r="Q595" s="316">
        <f t="shared" si="49"/>
        <v>0</v>
      </c>
      <c r="R595" s="87">
        <f t="shared" si="50"/>
        <v>0</v>
      </c>
      <c r="S595" s="87">
        <f>IF('Checklist Parameters'!$N$60&lt;0.2,0.2,'Checklist Parameters'!$N$60)</f>
        <v>0.7</v>
      </c>
      <c r="T595" s="88">
        <f>IF($O595="",IF('Checklist District ID'!$C$43="Y",MAX($R595:$S595)*$I595,SUM($R595:$S595)*$I595),IF(O595&gt;0,Q595*S595))</f>
        <v>0</v>
      </c>
      <c r="U595" s="88">
        <f>IF(Q595&gt;0,((I595-T595)*'Formula Matrix'!$E$41),0)</f>
        <v>0</v>
      </c>
      <c r="V595" s="88">
        <f t="shared" si="51"/>
        <v>0</v>
      </c>
      <c r="W595" s="88">
        <f>IF(V595&gt;0,(V595*'Checklist Parameters'!$N$35),0)</f>
        <v>0</v>
      </c>
      <c r="X595" s="85">
        <f t="shared" si="52"/>
        <v>0</v>
      </c>
      <c r="Y595" s="85">
        <f>IF('Checklist Parameters'!$N$102&lt;&gt;"",(I595/43560)*'Checklist Parameters'!$N$102,"N/A")</f>
        <v>0</v>
      </c>
      <c r="Z595" s="85" t="str">
        <f>IF('Checklist Parameters'!$N$58&lt;&gt;"",((I595*'Checklist Parameters'!$N$58)*'Checklist Parameters'!$N$35)/1000,"N/A")</f>
        <v>N/A</v>
      </c>
      <c r="AA595" s="85">
        <f>IF('Checklist Parameters'!$N$101&lt;&gt;"",IFERROR(I595/'Checklist Parameters'!$N$101,0),"N/A")</f>
        <v>0</v>
      </c>
      <c r="AB595" s="85" t="str">
        <f>IF('Checklist Parameters'!$N$43&lt;&gt;"",(I595*'Checklist Parameters'!$N$43)/1000,"N/A")</f>
        <v>N/A</v>
      </c>
      <c r="AC595" s="85">
        <f>IF('Checklist Parameters'!$N$16="",$X595,IF(AND('Checklist Parameters'!$N$16&lt;$X595,'Checklist Parameters'!$N$16&gt;=3),'Checklist Parameters'!$N$16,IF(AND('Checklist Parameters'!$N$16&lt;$X595,'Checklist Parameters'!$N$16&lt;3),0,$X595)))</f>
        <v>0</v>
      </c>
      <c r="AD595" s="85" t="str">
        <f>IF(AND(I595&lt;'Checklist Parameters'!$N$22,$I595&lt;&gt;0),"Y","")</f>
        <v/>
      </c>
      <c r="AE595" s="85" t="str">
        <f>IF($AD595="Y",0,IF('Checklist Parameters'!$N$25="","&lt;no limit&gt;",ROUNDDOWN((($I595-'Checklist Parameters'!$N$24)/'Checklist Parameters'!$N$25)+1,0)))</f>
        <v>&lt;no limit&gt;</v>
      </c>
      <c r="AF595" s="174">
        <f t="shared" si="53"/>
        <v>0</v>
      </c>
      <c r="AG595" s="85">
        <f t="shared" si="48"/>
        <v>0</v>
      </c>
    </row>
    <row r="596" spans="1:33" ht="15">
      <c r="A596" s="393"/>
      <c r="B596" s="393"/>
      <c r="C596" s="393"/>
      <c r="D596" s="393"/>
      <c r="E596" s="393"/>
      <c r="F596" s="393"/>
      <c r="G596" s="393"/>
      <c r="H596" s="394"/>
      <c r="I596" s="394"/>
      <c r="J596" s="394"/>
      <c r="K596" s="394"/>
      <c r="L596" s="394"/>
      <c r="M596" s="394"/>
      <c r="N596" s="313">
        <f>IF(IF(I596&lt;'Checklist Parameters'!$N$22,0,($I596-$L596))&lt;0,0,IF(I596&lt;'Checklist Parameters'!$N$22,0,($I596-$L596)))</f>
        <v>0</v>
      </c>
      <c r="O596" s="394"/>
      <c r="P596" s="395"/>
      <c r="Q596" s="316">
        <f t="shared" si="49"/>
        <v>0</v>
      </c>
      <c r="R596" s="87">
        <f t="shared" si="50"/>
        <v>0</v>
      </c>
      <c r="S596" s="87">
        <f>IF('Checklist Parameters'!$N$60&lt;0.2,0.2,'Checklist Parameters'!$N$60)</f>
        <v>0.7</v>
      </c>
      <c r="T596" s="88">
        <f>IF($O596="",IF('Checklist District ID'!$C$43="Y",MAX($R596:$S596)*$I596,SUM($R596:$S596)*$I596),IF(O596&gt;0,Q596*S596))</f>
        <v>0</v>
      </c>
      <c r="U596" s="88">
        <f>IF(Q596&gt;0,((I596-T596)*'Formula Matrix'!$E$41),0)</f>
        <v>0</v>
      </c>
      <c r="V596" s="88">
        <f t="shared" si="51"/>
        <v>0</v>
      </c>
      <c r="W596" s="88">
        <f>IF(V596&gt;0,(V596*'Checklist Parameters'!$N$35),0)</f>
        <v>0</v>
      </c>
      <c r="X596" s="85">
        <f t="shared" si="52"/>
        <v>0</v>
      </c>
      <c r="Y596" s="85">
        <f>IF('Checklist Parameters'!$N$102&lt;&gt;"",(I596/43560)*'Checklist Parameters'!$N$102,"N/A")</f>
        <v>0</v>
      </c>
      <c r="Z596" s="85" t="str">
        <f>IF('Checklist Parameters'!$N$58&lt;&gt;"",((I596*'Checklist Parameters'!$N$58)*'Checklist Parameters'!$N$35)/1000,"N/A")</f>
        <v>N/A</v>
      </c>
      <c r="AA596" s="85">
        <f>IF('Checklist Parameters'!$N$101&lt;&gt;"",IFERROR(I596/'Checklist Parameters'!$N$101,0),"N/A")</f>
        <v>0</v>
      </c>
      <c r="AB596" s="85" t="str">
        <f>IF('Checklist Parameters'!$N$43&lt;&gt;"",(I596*'Checklist Parameters'!$N$43)/1000,"N/A")</f>
        <v>N/A</v>
      </c>
      <c r="AC596" s="85">
        <f>IF('Checklist Parameters'!$N$16="",$X596,IF(AND('Checklist Parameters'!$N$16&lt;$X596,'Checklist Parameters'!$N$16&gt;=3),'Checklist Parameters'!$N$16,IF(AND('Checklist Parameters'!$N$16&lt;$X596,'Checklist Parameters'!$N$16&lt;3),0,$X596)))</f>
        <v>0</v>
      </c>
      <c r="AD596" s="85" t="str">
        <f>IF(AND(I596&lt;'Checklist Parameters'!$N$22,$I596&lt;&gt;0),"Y","")</f>
        <v/>
      </c>
      <c r="AE596" s="85" t="str">
        <f>IF($AD596="Y",0,IF('Checklist Parameters'!$N$25="","&lt;no limit&gt;",ROUNDDOWN((($I596-'Checklist Parameters'!$N$24)/'Checklist Parameters'!$N$25)+1,0)))</f>
        <v>&lt;no limit&gt;</v>
      </c>
      <c r="AF596" s="174">
        <f t="shared" si="53"/>
        <v>0</v>
      </c>
      <c r="AG596" s="85">
        <f t="shared" ref="AG596:AG659" si="54">IFERROR((43560/$I596)*$AF596,0)</f>
        <v>0</v>
      </c>
    </row>
    <row r="597" spans="1:33" ht="15">
      <c r="A597" s="393"/>
      <c r="B597" s="393"/>
      <c r="C597" s="393"/>
      <c r="D597" s="393"/>
      <c r="E597" s="393"/>
      <c r="F597" s="393"/>
      <c r="G597" s="393"/>
      <c r="H597" s="394"/>
      <c r="I597" s="394"/>
      <c r="J597" s="394"/>
      <c r="K597" s="394"/>
      <c r="L597" s="394"/>
      <c r="M597" s="394"/>
      <c r="N597" s="313">
        <f>IF(IF(I597&lt;'Checklist Parameters'!$N$22,0,($I597-$L597))&lt;0,0,IF(I597&lt;'Checklist Parameters'!$N$22,0,($I597-$L597)))</f>
        <v>0</v>
      </c>
      <c r="O597" s="394"/>
      <c r="P597" s="395"/>
      <c r="Q597" s="316">
        <f t="shared" ref="Q597:Q660" si="55">IF(O597&lt;&gt;"",O597,N597)</f>
        <v>0</v>
      </c>
      <c r="R597" s="87">
        <f t="shared" ref="R597:R660" si="56">IFERROR(L597/I597,0)</f>
        <v>0</v>
      </c>
      <c r="S597" s="87">
        <f>IF('Checklist Parameters'!$N$60&lt;0.2,0.2,'Checklist Parameters'!$N$60)</f>
        <v>0.7</v>
      </c>
      <c r="T597" s="88">
        <f>IF($O597="",IF('Checklist District ID'!$C$43="Y",MAX($R597:$S597)*$I597,SUM($R597:$S597)*$I597),IF(O597&gt;0,Q597*S597))</f>
        <v>0</v>
      </c>
      <c r="U597" s="88">
        <f>IF(Q597&gt;0,((I597-T597)*'Formula Matrix'!$E$41),0)</f>
        <v>0</v>
      </c>
      <c r="V597" s="88">
        <f t="shared" ref="V597:V660" si="57">IF(Q597=0,0,(I597-T597-U597))</f>
        <v>0</v>
      </c>
      <c r="W597" s="88">
        <f>IF(V597&gt;0,(V597*'Checklist Parameters'!$N$35),0)</f>
        <v>0</v>
      </c>
      <c r="X597" s="85">
        <f t="shared" ref="X597:X660" si="58">IF($W597/1000&gt;3,(ROUNDDOWN($W597/1000,0)),IF(AND($W597/1000&gt;2.5,$W597/1000&lt;=3),3,0))</f>
        <v>0</v>
      </c>
      <c r="Y597" s="85">
        <f>IF('Checklist Parameters'!$N$102&lt;&gt;"",(I597/43560)*'Checklist Parameters'!$N$102,"N/A")</f>
        <v>0</v>
      </c>
      <c r="Z597" s="85" t="str">
        <f>IF('Checklist Parameters'!$N$58&lt;&gt;"",((I597*'Checklist Parameters'!$N$58)*'Checklist Parameters'!$N$35)/1000,"N/A")</f>
        <v>N/A</v>
      </c>
      <c r="AA597" s="85">
        <f>IF('Checklist Parameters'!$N$101&lt;&gt;"",IFERROR(I597/'Checklist Parameters'!$N$101,0),"N/A")</f>
        <v>0</v>
      </c>
      <c r="AB597" s="85" t="str">
        <f>IF('Checklist Parameters'!$N$43&lt;&gt;"",(I597*'Checklist Parameters'!$N$43)/1000,"N/A")</f>
        <v>N/A</v>
      </c>
      <c r="AC597" s="85">
        <f>IF('Checklist Parameters'!$N$16="",$X597,IF(AND('Checklist Parameters'!$N$16&lt;$X597,'Checklist Parameters'!$N$16&gt;=3),'Checklist Parameters'!$N$16,IF(AND('Checklist Parameters'!$N$16&lt;$X597,'Checklist Parameters'!$N$16&lt;3),0,$X597)))</f>
        <v>0</v>
      </c>
      <c r="AD597" s="85" t="str">
        <f>IF(AND(I597&lt;'Checklist Parameters'!$N$22,$I597&lt;&gt;0),"Y","")</f>
        <v/>
      </c>
      <c r="AE597" s="85" t="str">
        <f>IF($AD597="Y",0,IF('Checklist Parameters'!$N$25="","&lt;no limit&gt;",ROUNDDOWN((($I597-'Checklist Parameters'!$N$24)/'Checklist Parameters'!$N$25)+1,0)))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ht="15">
      <c r="A598" s="393"/>
      <c r="B598" s="393"/>
      <c r="C598" s="393"/>
      <c r="D598" s="393"/>
      <c r="E598" s="393"/>
      <c r="F598" s="393"/>
      <c r="G598" s="393"/>
      <c r="H598" s="394"/>
      <c r="I598" s="394"/>
      <c r="J598" s="394"/>
      <c r="K598" s="394"/>
      <c r="L598" s="394"/>
      <c r="M598" s="394"/>
      <c r="N598" s="313">
        <f>IF(IF(I598&lt;'Checklist Parameters'!$N$22,0,($I598-$L598))&lt;0,0,IF(I598&lt;'Checklist Parameters'!$N$22,0,($I598-$L598)))</f>
        <v>0</v>
      </c>
      <c r="O598" s="394"/>
      <c r="P598" s="395"/>
      <c r="Q598" s="316">
        <f t="shared" si="55"/>
        <v>0</v>
      </c>
      <c r="R598" s="87">
        <f t="shared" si="56"/>
        <v>0</v>
      </c>
      <c r="S598" s="87">
        <f>IF('Checklist Parameters'!$N$60&lt;0.2,0.2,'Checklist Parameters'!$N$60)</f>
        <v>0.7</v>
      </c>
      <c r="T598" s="88">
        <f>IF($O598="",IF('Checklist District ID'!$C$43="Y",MAX($R598:$S598)*$I598,SUM($R598:$S598)*$I598),IF(O598&gt;0,Q598*S598))</f>
        <v>0</v>
      </c>
      <c r="U598" s="88">
        <f>IF(Q598&gt;0,((I598-T598)*'Formula Matrix'!$E$41),0)</f>
        <v>0</v>
      </c>
      <c r="V598" s="88">
        <f t="shared" si="57"/>
        <v>0</v>
      </c>
      <c r="W598" s="88">
        <f>IF(V598&gt;0,(V598*'Checklist Parameters'!$N$35),0)</f>
        <v>0</v>
      </c>
      <c r="X598" s="85">
        <f t="shared" si="58"/>
        <v>0</v>
      </c>
      <c r="Y598" s="85">
        <f>IF('Checklist Parameters'!$N$102&lt;&gt;"",(I598/43560)*'Checklist Parameters'!$N$102,"N/A")</f>
        <v>0</v>
      </c>
      <c r="Z598" s="85" t="str">
        <f>IF('Checklist Parameters'!$N$58&lt;&gt;"",((I598*'Checklist Parameters'!$N$58)*'Checklist Parameters'!$N$35)/1000,"N/A")</f>
        <v>N/A</v>
      </c>
      <c r="AA598" s="85">
        <f>IF('Checklist Parameters'!$N$101&lt;&gt;"",IFERROR(I598/'Checklist Parameters'!$N$101,0),"N/A")</f>
        <v>0</v>
      </c>
      <c r="AB598" s="85" t="str">
        <f>IF('Checklist Parameters'!$N$43&lt;&gt;"",(I598*'Checklist Parameters'!$N$43)/1000,"N/A")</f>
        <v>N/A</v>
      </c>
      <c r="AC598" s="85">
        <f>IF('Checklist Parameters'!$N$16="",$X598,IF(AND('Checklist Parameters'!$N$16&lt;$X598,'Checklist Parameters'!$N$16&gt;=3),'Checklist Parameters'!$N$16,IF(AND('Checklist Parameters'!$N$16&lt;$X598,'Checklist Parameters'!$N$16&lt;3),0,$X598)))</f>
        <v>0</v>
      </c>
      <c r="AD598" s="85" t="str">
        <f>IF(AND(I598&lt;'Checklist Parameters'!$N$22,$I598&lt;&gt;0),"Y","")</f>
        <v/>
      </c>
      <c r="AE598" s="85" t="str">
        <f>IF($AD598="Y",0,IF('Checklist Parameters'!$N$25="","&lt;no limit&gt;",ROUNDDOWN((($I598-'Checklist Parameters'!$N$24)/'Checklist Parameters'!$N$25)+1,0)))</f>
        <v>&lt;no limit&gt;</v>
      </c>
      <c r="AF598" s="174">
        <f t="shared" si="59"/>
        <v>0</v>
      </c>
      <c r="AG598" s="85">
        <f t="shared" si="54"/>
        <v>0</v>
      </c>
    </row>
    <row r="599" spans="1:33" ht="15">
      <c r="A599" s="393"/>
      <c r="B599" s="393"/>
      <c r="C599" s="393"/>
      <c r="D599" s="393"/>
      <c r="E599" s="393"/>
      <c r="F599" s="393"/>
      <c r="G599" s="393"/>
      <c r="H599" s="394"/>
      <c r="I599" s="394"/>
      <c r="J599" s="394"/>
      <c r="K599" s="394"/>
      <c r="L599" s="394"/>
      <c r="M599" s="394"/>
      <c r="N599" s="313">
        <f>IF(IF(I599&lt;'Checklist Parameters'!$N$22,0,($I599-$L599))&lt;0,0,IF(I599&lt;'Checklist Parameters'!$N$22,0,($I599-$L599)))</f>
        <v>0</v>
      </c>
      <c r="O599" s="394"/>
      <c r="P599" s="395"/>
      <c r="Q599" s="316">
        <f t="shared" si="55"/>
        <v>0</v>
      </c>
      <c r="R599" s="87">
        <f t="shared" si="56"/>
        <v>0</v>
      </c>
      <c r="S599" s="87">
        <f>IF('Checklist Parameters'!$N$60&lt;0.2,0.2,'Checklist Parameters'!$N$60)</f>
        <v>0.7</v>
      </c>
      <c r="T599" s="88">
        <f>IF($O599="",IF('Checklist District ID'!$C$43="Y",MAX($R599:$S599)*$I599,SUM($R599:$S599)*$I599),IF(O599&gt;0,Q599*S599))</f>
        <v>0</v>
      </c>
      <c r="U599" s="88">
        <f>IF(Q599&gt;0,((I599-T599)*'Formula Matrix'!$E$41),0)</f>
        <v>0</v>
      </c>
      <c r="V599" s="88">
        <f t="shared" si="57"/>
        <v>0</v>
      </c>
      <c r="W599" s="88">
        <f>IF(V599&gt;0,(V599*'Checklist Parameters'!$N$35),0)</f>
        <v>0</v>
      </c>
      <c r="X599" s="85">
        <f t="shared" si="58"/>
        <v>0</v>
      </c>
      <c r="Y599" s="85">
        <f>IF('Checklist Parameters'!$N$102&lt;&gt;"",(I599/43560)*'Checklist Parameters'!$N$102,"N/A")</f>
        <v>0</v>
      </c>
      <c r="Z599" s="85" t="str">
        <f>IF('Checklist Parameters'!$N$58&lt;&gt;"",((I599*'Checklist Parameters'!$N$58)*'Checklist Parameters'!$N$35)/1000,"N/A")</f>
        <v>N/A</v>
      </c>
      <c r="AA599" s="85">
        <f>IF('Checklist Parameters'!$N$101&lt;&gt;"",IFERROR(I599/'Checklist Parameters'!$N$101,0),"N/A")</f>
        <v>0</v>
      </c>
      <c r="AB599" s="85" t="str">
        <f>IF('Checklist Parameters'!$N$43&lt;&gt;"",(I599*'Checklist Parameters'!$N$43)/1000,"N/A")</f>
        <v>N/A</v>
      </c>
      <c r="AC599" s="85">
        <f>IF('Checklist Parameters'!$N$16="",$X599,IF(AND('Checklist Parameters'!$N$16&lt;$X599,'Checklist Parameters'!$N$16&gt;=3),'Checklist Parameters'!$N$16,IF(AND('Checklist Parameters'!$N$16&lt;$X599,'Checklist Parameters'!$N$16&lt;3),0,$X599)))</f>
        <v>0</v>
      </c>
      <c r="AD599" s="85" t="str">
        <f>IF(AND(I599&lt;'Checklist Parameters'!$N$22,$I599&lt;&gt;0),"Y","")</f>
        <v/>
      </c>
      <c r="AE599" s="85" t="str">
        <f>IF($AD599="Y",0,IF('Checklist Parameters'!$N$25="","&lt;no limit&gt;",ROUNDDOWN((($I599-'Checklist Parameters'!$N$24)/'Checklist Parameters'!$N$25)+1,0)))</f>
        <v>&lt;no limit&gt;</v>
      </c>
      <c r="AF599" s="174">
        <f t="shared" si="59"/>
        <v>0</v>
      </c>
      <c r="AG599" s="85">
        <f t="shared" si="54"/>
        <v>0</v>
      </c>
    </row>
    <row r="600" spans="1:33" ht="15">
      <c r="A600" s="393"/>
      <c r="B600" s="393"/>
      <c r="C600" s="393"/>
      <c r="D600" s="393"/>
      <c r="E600" s="393"/>
      <c r="F600" s="393"/>
      <c r="G600" s="393"/>
      <c r="H600" s="394"/>
      <c r="I600" s="394"/>
      <c r="J600" s="394"/>
      <c r="K600" s="394"/>
      <c r="L600" s="394"/>
      <c r="M600" s="394"/>
      <c r="N600" s="313">
        <f>IF(IF(I600&lt;'Checklist Parameters'!$N$22,0,($I600-$L600))&lt;0,0,IF(I600&lt;'Checklist Parameters'!$N$22,0,($I600-$L600)))</f>
        <v>0</v>
      </c>
      <c r="O600" s="394"/>
      <c r="P600" s="395"/>
      <c r="Q600" s="316">
        <f t="shared" si="55"/>
        <v>0</v>
      </c>
      <c r="R600" s="87">
        <f t="shared" si="56"/>
        <v>0</v>
      </c>
      <c r="S600" s="87">
        <f>IF('Checklist Parameters'!$N$60&lt;0.2,0.2,'Checklist Parameters'!$N$60)</f>
        <v>0.7</v>
      </c>
      <c r="T600" s="88">
        <f>IF($O600="",IF('Checklist District ID'!$C$43="Y",MAX($R600:$S600)*$I600,SUM($R600:$S600)*$I600),IF(O600&gt;0,Q600*S600))</f>
        <v>0</v>
      </c>
      <c r="U600" s="88">
        <f>IF(Q600&gt;0,((I600-T600)*'Formula Matrix'!$E$41),0)</f>
        <v>0</v>
      </c>
      <c r="V600" s="88">
        <f t="shared" si="57"/>
        <v>0</v>
      </c>
      <c r="W600" s="88">
        <f>IF(V600&gt;0,(V600*'Checklist Parameters'!$N$35),0)</f>
        <v>0</v>
      </c>
      <c r="X600" s="85">
        <f t="shared" si="58"/>
        <v>0</v>
      </c>
      <c r="Y600" s="85">
        <f>IF('Checklist Parameters'!$N$102&lt;&gt;"",(I600/43560)*'Checklist Parameters'!$N$102,"N/A")</f>
        <v>0</v>
      </c>
      <c r="Z600" s="85" t="str">
        <f>IF('Checklist Parameters'!$N$58&lt;&gt;"",((I600*'Checklist Parameters'!$N$58)*'Checklist Parameters'!$N$35)/1000,"N/A")</f>
        <v>N/A</v>
      </c>
      <c r="AA600" s="85">
        <f>IF('Checklist Parameters'!$N$101&lt;&gt;"",IFERROR(I600/'Checklist Parameters'!$N$101,0),"N/A")</f>
        <v>0</v>
      </c>
      <c r="AB600" s="85" t="str">
        <f>IF('Checklist Parameters'!$N$43&lt;&gt;"",(I600*'Checklist Parameters'!$N$43)/1000,"N/A")</f>
        <v>N/A</v>
      </c>
      <c r="AC600" s="85">
        <f>IF('Checklist Parameters'!$N$16="",$X600,IF(AND('Checklist Parameters'!$N$16&lt;$X600,'Checklist Parameters'!$N$16&gt;=3),'Checklist Parameters'!$N$16,IF(AND('Checklist Parameters'!$N$16&lt;$X600,'Checklist Parameters'!$N$16&lt;3),0,$X600)))</f>
        <v>0</v>
      </c>
      <c r="AD600" s="85" t="str">
        <f>IF(AND(I600&lt;'Checklist Parameters'!$N$22,$I600&lt;&gt;0),"Y","")</f>
        <v/>
      </c>
      <c r="AE600" s="85" t="str">
        <f>IF($AD600="Y",0,IF('Checklist Parameters'!$N$25="","&lt;no limit&gt;",ROUNDDOWN((($I600-'Checklist Parameters'!$N$24)/'Checklist Parameters'!$N$25)+1,0)))</f>
        <v>&lt;no limit&gt;</v>
      </c>
      <c r="AF600" s="174">
        <f t="shared" si="59"/>
        <v>0</v>
      </c>
      <c r="AG600" s="85">
        <f t="shared" si="54"/>
        <v>0</v>
      </c>
    </row>
    <row r="601" spans="1:33" ht="15">
      <c r="A601" s="393"/>
      <c r="B601" s="393"/>
      <c r="C601" s="393"/>
      <c r="D601" s="393"/>
      <c r="E601" s="393"/>
      <c r="F601" s="393"/>
      <c r="G601" s="393"/>
      <c r="H601" s="394"/>
      <c r="I601" s="394"/>
      <c r="J601" s="394"/>
      <c r="K601" s="394"/>
      <c r="L601" s="394"/>
      <c r="M601" s="394"/>
      <c r="N601" s="313">
        <f>IF(IF(I601&lt;'Checklist Parameters'!$N$22,0,($I601-$L601))&lt;0,0,IF(I601&lt;'Checklist Parameters'!$N$22,0,($I601-$L601)))</f>
        <v>0</v>
      </c>
      <c r="O601" s="394"/>
      <c r="P601" s="395"/>
      <c r="Q601" s="316">
        <f t="shared" si="55"/>
        <v>0</v>
      </c>
      <c r="R601" s="87">
        <f t="shared" si="56"/>
        <v>0</v>
      </c>
      <c r="S601" s="87">
        <f>IF('Checklist Parameters'!$N$60&lt;0.2,0.2,'Checklist Parameters'!$N$60)</f>
        <v>0.7</v>
      </c>
      <c r="T601" s="88">
        <f>IF($O601="",IF('Checklist District ID'!$C$43="Y",MAX($R601:$S601)*$I601,SUM($R601:$S601)*$I601),IF(O601&gt;0,Q601*S601))</f>
        <v>0</v>
      </c>
      <c r="U601" s="88">
        <f>IF(Q601&gt;0,((I601-T601)*'Formula Matrix'!$E$41),0)</f>
        <v>0</v>
      </c>
      <c r="V601" s="88">
        <f t="shared" si="57"/>
        <v>0</v>
      </c>
      <c r="W601" s="88">
        <f>IF(V601&gt;0,(V601*'Checklist Parameters'!$N$35),0)</f>
        <v>0</v>
      </c>
      <c r="X601" s="85">
        <f t="shared" si="58"/>
        <v>0</v>
      </c>
      <c r="Y601" s="85">
        <f>IF('Checklist Parameters'!$N$102&lt;&gt;"",(I601/43560)*'Checklist Parameters'!$N$102,"N/A")</f>
        <v>0</v>
      </c>
      <c r="Z601" s="85" t="str">
        <f>IF('Checklist Parameters'!$N$58&lt;&gt;"",((I601*'Checklist Parameters'!$N$58)*'Checklist Parameters'!$N$35)/1000,"N/A")</f>
        <v>N/A</v>
      </c>
      <c r="AA601" s="85">
        <f>IF('Checklist Parameters'!$N$101&lt;&gt;"",IFERROR(I601/'Checklist Parameters'!$N$101,0),"N/A")</f>
        <v>0</v>
      </c>
      <c r="AB601" s="85" t="str">
        <f>IF('Checklist Parameters'!$N$43&lt;&gt;"",(I601*'Checklist Parameters'!$N$43)/1000,"N/A")</f>
        <v>N/A</v>
      </c>
      <c r="AC601" s="85">
        <f>IF('Checklist Parameters'!$N$16="",$X601,IF(AND('Checklist Parameters'!$N$16&lt;$X601,'Checklist Parameters'!$N$16&gt;=3),'Checklist Parameters'!$N$16,IF(AND('Checklist Parameters'!$N$16&lt;$X601,'Checklist Parameters'!$N$16&lt;3),0,$X601)))</f>
        <v>0</v>
      </c>
      <c r="AD601" s="85" t="str">
        <f>IF(AND(I601&lt;'Checklist Parameters'!$N$22,$I601&lt;&gt;0),"Y","")</f>
        <v/>
      </c>
      <c r="AE601" s="85" t="str">
        <f>IF($AD601="Y",0,IF('Checklist Parameters'!$N$25="","&lt;no limit&gt;",ROUNDDOWN((($I601-'Checklist Parameters'!$N$24)/'Checklist Parameters'!$N$25)+1,0)))</f>
        <v>&lt;no limit&gt;</v>
      </c>
      <c r="AF601" s="174">
        <f t="shared" si="59"/>
        <v>0</v>
      </c>
      <c r="AG601" s="85">
        <f t="shared" si="54"/>
        <v>0</v>
      </c>
    </row>
    <row r="602" spans="1:33" ht="15">
      <c r="A602" s="393"/>
      <c r="B602" s="393"/>
      <c r="C602" s="393"/>
      <c r="D602" s="393"/>
      <c r="E602" s="393"/>
      <c r="F602" s="393"/>
      <c r="G602" s="393"/>
      <c r="H602" s="394"/>
      <c r="I602" s="394"/>
      <c r="J602" s="394"/>
      <c r="K602" s="394"/>
      <c r="L602" s="394"/>
      <c r="M602" s="394"/>
      <c r="N602" s="313">
        <f>IF(IF(I602&lt;'Checklist Parameters'!$N$22,0,($I602-$L602))&lt;0,0,IF(I602&lt;'Checklist Parameters'!$N$22,0,($I602-$L602)))</f>
        <v>0</v>
      </c>
      <c r="O602" s="394"/>
      <c r="P602" s="395"/>
      <c r="Q602" s="316">
        <f t="shared" si="55"/>
        <v>0</v>
      </c>
      <c r="R602" s="87">
        <f t="shared" si="56"/>
        <v>0</v>
      </c>
      <c r="S602" s="87">
        <f>IF('Checklist Parameters'!$N$60&lt;0.2,0.2,'Checklist Parameters'!$N$60)</f>
        <v>0.7</v>
      </c>
      <c r="T602" s="88">
        <f>IF($O602="",IF('Checklist District ID'!$C$43="Y",MAX($R602:$S602)*$I602,SUM($R602:$S602)*$I602),IF(O602&gt;0,Q602*S602))</f>
        <v>0</v>
      </c>
      <c r="U602" s="88">
        <f>IF(Q602&gt;0,((I602-T602)*'Formula Matrix'!$E$41),0)</f>
        <v>0</v>
      </c>
      <c r="V602" s="88">
        <f t="shared" si="57"/>
        <v>0</v>
      </c>
      <c r="W602" s="88">
        <f>IF(V602&gt;0,(V602*'Checklist Parameters'!$N$35),0)</f>
        <v>0</v>
      </c>
      <c r="X602" s="85">
        <f t="shared" si="58"/>
        <v>0</v>
      </c>
      <c r="Y602" s="85">
        <f>IF('Checklist Parameters'!$N$102&lt;&gt;"",(I602/43560)*'Checklist Parameters'!$N$102,"N/A")</f>
        <v>0</v>
      </c>
      <c r="Z602" s="85" t="str">
        <f>IF('Checklist Parameters'!$N$58&lt;&gt;"",((I602*'Checklist Parameters'!$N$58)*'Checklist Parameters'!$N$35)/1000,"N/A")</f>
        <v>N/A</v>
      </c>
      <c r="AA602" s="85">
        <f>IF('Checklist Parameters'!$N$101&lt;&gt;"",IFERROR(I602/'Checklist Parameters'!$N$101,0),"N/A")</f>
        <v>0</v>
      </c>
      <c r="AB602" s="85" t="str">
        <f>IF('Checklist Parameters'!$N$43&lt;&gt;"",(I602*'Checklist Parameters'!$N$43)/1000,"N/A")</f>
        <v>N/A</v>
      </c>
      <c r="AC602" s="85">
        <f>IF('Checklist Parameters'!$N$16="",$X602,IF(AND('Checklist Parameters'!$N$16&lt;$X602,'Checklist Parameters'!$N$16&gt;=3),'Checklist Parameters'!$N$16,IF(AND('Checklist Parameters'!$N$16&lt;$X602,'Checklist Parameters'!$N$16&lt;3),0,$X602)))</f>
        <v>0</v>
      </c>
      <c r="AD602" s="85" t="str">
        <f>IF(AND(I602&lt;'Checklist Parameters'!$N$22,$I602&lt;&gt;0),"Y","")</f>
        <v/>
      </c>
      <c r="AE602" s="85" t="str">
        <f>IF($AD602="Y",0,IF('Checklist Parameters'!$N$25="","&lt;no limit&gt;",ROUNDDOWN((($I602-'Checklist Parameters'!$N$24)/'Checklist Parameters'!$N$25)+1,0)))</f>
        <v>&lt;no limit&gt;</v>
      </c>
      <c r="AF602" s="174">
        <f t="shared" si="59"/>
        <v>0</v>
      </c>
      <c r="AG602" s="85">
        <f t="shared" si="54"/>
        <v>0</v>
      </c>
    </row>
    <row r="603" spans="1:33" ht="15">
      <c r="A603" s="393"/>
      <c r="B603" s="393"/>
      <c r="C603" s="393"/>
      <c r="D603" s="393"/>
      <c r="E603" s="393"/>
      <c r="F603" s="393"/>
      <c r="G603" s="393"/>
      <c r="H603" s="394"/>
      <c r="I603" s="394"/>
      <c r="J603" s="394"/>
      <c r="K603" s="394"/>
      <c r="L603" s="394"/>
      <c r="M603" s="394"/>
      <c r="N603" s="313">
        <f>IF(IF(I603&lt;'Checklist Parameters'!$N$22,0,($I603-$L603))&lt;0,0,IF(I603&lt;'Checklist Parameters'!$N$22,0,($I603-$L603)))</f>
        <v>0</v>
      </c>
      <c r="O603" s="394"/>
      <c r="P603" s="395"/>
      <c r="Q603" s="316">
        <f t="shared" si="55"/>
        <v>0</v>
      </c>
      <c r="R603" s="87">
        <f t="shared" si="56"/>
        <v>0</v>
      </c>
      <c r="S603" s="87">
        <f>IF('Checklist Parameters'!$N$60&lt;0.2,0.2,'Checklist Parameters'!$N$60)</f>
        <v>0.7</v>
      </c>
      <c r="T603" s="88">
        <f>IF($O603="",IF('Checklist District ID'!$C$43="Y",MAX($R603:$S603)*$I603,SUM($R603:$S603)*$I603),IF(O603&gt;0,Q603*S603))</f>
        <v>0</v>
      </c>
      <c r="U603" s="88">
        <f>IF(Q603&gt;0,((I603-T603)*'Formula Matrix'!$E$41),0)</f>
        <v>0</v>
      </c>
      <c r="V603" s="88">
        <f t="shared" si="57"/>
        <v>0</v>
      </c>
      <c r="W603" s="88">
        <f>IF(V603&gt;0,(V603*'Checklist Parameters'!$N$35),0)</f>
        <v>0</v>
      </c>
      <c r="X603" s="85">
        <f t="shared" si="58"/>
        <v>0</v>
      </c>
      <c r="Y603" s="85">
        <f>IF('Checklist Parameters'!$N$102&lt;&gt;"",(I603/43560)*'Checklist Parameters'!$N$102,"N/A")</f>
        <v>0</v>
      </c>
      <c r="Z603" s="85" t="str">
        <f>IF('Checklist Parameters'!$N$58&lt;&gt;"",((I603*'Checklist Parameters'!$N$58)*'Checklist Parameters'!$N$35)/1000,"N/A")</f>
        <v>N/A</v>
      </c>
      <c r="AA603" s="85">
        <f>IF('Checklist Parameters'!$N$101&lt;&gt;"",IFERROR(I603/'Checklist Parameters'!$N$101,0),"N/A")</f>
        <v>0</v>
      </c>
      <c r="AB603" s="85" t="str">
        <f>IF('Checklist Parameters'!$N$43&lt;&gt;"",(I603*'Checklist Parameters'!$N$43)/1000,"N/A")</f>
        <v>N/A</v>
      </c>
      <c r="AC603" s="85">
        <f>IF('Checklist Parameters'!$N$16="",$X603,IF(AND('Checklist Parameters'!$N$16&lt;$X603,'Checklist Parameters'!$N$16&gt;=3),'Checklist Parameters'!$N$16,IF(AND('Checklist Parameters'!$N$16&lt;$X603,'Checklist Parameters'!$N$16&lt;3),0,$X603)))</f>
        <v>0</v>
      </c>
      <c r="AD603" s="85" t="str">
        <f>IF(AND(I603&lt;'Checklist Parameters'!$N$22,$I603&lt;&gt;0),"Y","")</f>
        <v/>
      </c>
      <c r="AE603" s="85" t="str">
        <f>IF($AD603="Y",0,IF('Checklist Parameters'!$N$25="","&lt;no limit&gt;",ROUNDDOWN((($I603-'Checklist Parameters'!$N$24)/'Checklist Parameters'!$N$25)+1,0)))</f>
        <v>&lt;no limit&gt;</v>
      </c>
      <c r="AF603" s="174">
        <f t="shared" si="59"/>
        <v>0</v>
      </c>
      <c r="AG603" s="85">
        <f t="shared" si="54"/>
        <v>0</v>
      </c>
    </row>
    <row r="604" spans="1:33" ht="15">
      <c r="A604" s="393"/>
      <c r="B604" s="393"/>
      <c r="C604" s="393"/>
      <c r="D604" s="393"/>
      <c r="E604" s="393"/>
      <c r="F604" s="393"/>
      <c r="G604" s="393"/>
      <c r="H604" s="394"/>
      <c r="I604" s="394"/>
      <c r="J604" s="394"/>
      <c r="K604" s="394"/>
      <c r="L604" s="394"/>
      <c r="M604" s="394"/>
      <c r="N604" s="313">
        <f>IF(IF(I604&lt;'Checklist Parameters'!$N$22,0,($I604-$L604))&lt;0,0,IF(I604&lt;'Checklist Parameters'!$N$22,0,($I604-$L604)))</f>
        <v>0</v>
      </c>
      <c r="O604" s="394"/>
      <c r="P604" s="395"/>
      <c r="Q604" s="316">
        <f t="shared" si="55"/>
        <v>0</v>
      </c>
      <c r="R604" s="87">
        <f t="shared" si="56"/>
        <v>0</v>
      </c>
      <c r="S604" s="87">
        <f>IF('Checklist Parameters'!$N$60&lt;0.2,0.2,'Checklist Parameters'!$N$60)</f>
        <v>0.7</v>
      </c>
      <c r="T604" s="88">
        <f>IF($O604="",IF('Checklist District ID'!$C$43="Y",MAX($R604:$S604)*$I604,SUM($R604:$S604)*$I604),IF(O604&gt;0,Q604*S604))</f>
        <v>0</v>
      </c>
      <c r="U604" s="88">
        <f>IF(Q604&gt;0,((I604-T604)*'Formula Matrix'!$E$41),0)</f>
        <v>0</v>
      </c>
      <c r="V604" s="88">
        <f t="shared" si="57"/>
        <v>0</v>
      </c>
      <c r="W604" s="88">
        <f>IF(V604&gt;0,(V604*'Checklist Parameters'!$N$35),0)</f>
        <v>0</v>
      </c>
      <c r="X604" s="85">
        <f t="shared" si="58"/>
        <v>0</v>
      </c>
      <c r="Y604" s="85">
        <f>IF('Checklist Parameters'!$N$102&lt;&gt;"",(I604/43560)*'Checklist Parameters'!$N$102,"N/A")</f>
        <v>0</v>
      </c>
      <c r="Z604" s="85" t="str">
        <f>IF('Checklist Parameters'!$N$58&lt;&gt;"",((I604*'Checklist Parameters'!$N$58)*'Checklist Parameters'!$N$35)/1000,"N/A")</f>
        <v>N/A</v>
      </c>
      <c r="AA604" s="85">
        <f>IF('Checklist Parameters'!$N$101&lt;&gt;"",IFERROR(I604/'Checklist Parameters'!$N$101,0),"N/A")</f>
        <v>0</v>
      </c>
      <c r="AB604" s="85" t="str">
        <f>IF('Checklist Parameters'!$N$43&lt;&gt;"",(I604*'Checklist Parameters'!$N$43)/1000,"N/A")</f>
        <v>N/A</v>
      </c>
      <c r="AC604" s="85">
        <f>IF('Checklist Parameters'!$N$16="",$X604,IF(AND('Checklist Parameters'!$N$16&lt;$X604,'Checklist Parameters'!$N$16&gt;=3),'Checklist Parameters'!$N$16,IF(AND('Checklist Parameters'!$N$16&lt;$X604,'Checklist Parameters'!$N$16&lt;3),0,$X604)))</f>
        <v>0</v>
      </c>
      <c r="AD604" s="85" t="str">
        <f>IF(AND(I604&lt;'Checklist Parameters'!$N$22,$I604&lt;&gt;0),"Y","")</f>
        <v/>
      </c>
      <c r="AE604" s="85" t="str">
        <f>IF($AD604="Y",0,IF('Checklist Parameters'!$N$25="","&lt;no limit&gt;",ROUNDDOWN((($I604-'Checklist Parameters'!$N$24)/'Checklist Parameters'!$N$25)+1,0)))</f>
        <v>&lt;no limit&gt;</v>
      </c>
      <c r="AF604" s="174">
        <f t="shared" si="59"/>
        <v>0</v>
      </c>
      <c r="AG604" s="85">
        <f t="shared" si="54"/>
        <v>0</v>
      </c>
    </row>
    <row r="605" spans="1:33" ht="15">
      <c r="A605" s="393"/>
      <c r="B605" s="393"/>
      <c r="C605" s="393"/>
      <c r="D605" s="393"/>
      <c r="E605" s="393"/>
      <c r="F605" s="393"/>
      <c r="G605" s="393"/>
      <c r="H605" s="394"/>
      <c r="I605" s="394"/>
      <c r="J605" s="394"/>
      <c r="K605" s="394"/>
      <c r="L605" s="394"/>
      <c r="M605" s="394"/>
      <c r="N605" s="313">
        <f>IF(IF(I605&lt;'Checklist Parameters'!$N$22,0,($I605-$L605))&lt;0,0,IF(I605&lt;'Checklist Parameters'!$N$22,0,($I605-$L605)))</f>
        <v>0</v>
      </c>
      <c r="O605" s="394"/>
      <c r="P605" s="395"/>
      <c r="Q605" s="316">
        <f t="shared" si="55"/>
        <v>0</v>
      </c>
      <c r="R605" s="87">
        <f t="shared" si="56"/>
        <v>0</v>
      </c>
      <c r="S605" s="87">
        <f>IF('Checklist Parameters'!$N$60&lt;0.2,0.2,'Checklist Parameters'!$N$60)</f>
        <v>0.7</v>
      </c>
      <c r="T605" s="88">
        <f>IF($O605="",IF('Checklist District ID'!$C$43="Y",MAX($R605:$S605)*$I605,SUM($R605:$S605)*$I605),IF(O605&gt;0,Q605*S605))</f>
        <v>0</v>
      </c>
      <c r="U605" s="88">
        <f>IF(Q605&gt;0,((I605-T605)*'Formula Matrix'!$E$41),0)</f>
        <v>0</v>
      </c>
      <c r="V605" s="88">
        <f t="shared" si="57"/>
        <v>0</v>
      </c>
      <c r="W605" s="88">
        <f>IF(V605&gt;0,(V605*'Checklist Parameters'!$N$35),0)</f>
        <v>0</v>
      </c>
      <c r="X605" s="85">
        <f t="shared" si="58"/>
        <v>0</v>
      </c>
      <c r="Y605" s="85">
        <f>IF('Checklist Parameters'!$N$102&lt;&gt;"",(I605/43560)*'Checklist Parameters'!$N$102,"N/A")</f>
        <v>0</v>
      </c>
      <c r="Z605" s="85" t="str">
        <f>IF('Checklist Parameters'!$N$58&lt;&gt;"",((I605*'Checklist Parameters'!$N$58)*'Checklist Parameters'!$N$35)/1000,"N/A")</f>
        <v>N/A</v>
      </c>
      <c r="AA605" s="85">
        <f>IF('Checklist Parameters'!$N$101&lt;&gt;"",IFERROR(I605/'Checklist Parameters'!$N$101,0),"N/A")</f>
        <v>0</v>
      </c>
      <c r="AB605" s="85" t="str">
        <f>IF('Checklist Parameters'!$N$43&lt;&gt;"",(I605*'Checklist Parameters'!$N$43)/1000,"N/A")</f>
        <v>N/A</v>
      </c>
      <c r="AC605" s="85">
        <f>IF('Checklist Parameters'!$N$16="",$X605,IF(AND('Checklist Parameters'!$N$16&lt;$X605,'Checklist Parameters'!$N$16&gt;=3),'Checklist Parameters'!$N$16,IF(AND('Checklist Parameters'!$N$16&lt;$X605,'Checklist Parameters'!$N$16&lt;3),0,$X605)))</f>
        <v>0</v>
      </c>
      <c r="AD605" s="85" t="str">
        <f>IF(AND(I605&lt;'Checklist Parameters'!$N$22,$I605&lt;&gt;0),"Y","")</f>
        <v/>
      </c>
      <c r="AE605" s="85" t="str">
        <f>IF($AD605="Y",0,IF('Checklist Parameters'!$N$25="","&lt;no limit&gt;",ROUNDDOWN((($I605-'Checklist Parameters'!$N$24)/'Checklist Parameters'!$N$25)+1,0)))</f>
        <v>&lt;no limit&gt;</v>
      </c>
      <c r="AF605" s="174">
        <f t="shared" si="59"/>
        <v>0</v>
      </c>
      <c r="AG605" s="85">
        <f t="shared" si="54"/>
        <v>0</v>
      </c>
    </row>
    <row r="606" spans="1:33" ht="15">
      <c r="A606" s="393"/>
      <c r="B606" s="393"/>
      <c r="C606" s="393"/>
      <c r="D606" s="393"/>
      <c r="E606" s="393"/>
      <c r="F606" s="393"/>
      <c r="G606" s="393"/>
      <c r="H606" s="394"/>
      <c r="I606" s="394"/>
      <c r="J606" s="394"/>
      <c r="K606" s="394"/>
      <c r="L606" s="394"/>
      <c r="M606" s="394"/>
      <c r="N606" s="313">
        <f>IF(IF(I606&lt;'Checklist Parameters'!$N$22,0,($I606-$L606))&lt;0,0,IF(I606&lt;'Checklist Parameters'!$N$22,0,($I606-$L606)))</f>
        <v>0</v>
      </c>
      <c r="O606" s="394"/>
      <c r="P606" s="395"/>
      <c r="Q606" s="316">
        <f t="shared" si="55"/>
        <v>0</v>
      </c>
      <c r="R606" s="87">
        <f t="shared" si="56"/>
        <v>0</v>
      </c>
      <c r="S606" s="87">
        <f>IF('Checklist Parameters'!$N$60&lt;0.2,0.2,'Checklist Parameters'!$N$60)</f>
        <v>0.7</v>
      </c>
      <c r="T606" s="88">
        <f>IF($O606="",IF('Checklist District ID'!$C$43="Y",MAX($R606:$S606)*$I606,SUM($R606:$S606)*$I606),IF(O606&gt;0,Q606*S606))</f>
        <v>0</v>
      </c>
      <c r="U606" s="88">
        <f>IF(Q606&gt;0,((I606-T606)*'Formula Matrix'!$E$41),0)</f>
        <v>0</v>
      </c>
      <c r="V606" s="88">
        <f t="shared" si="57"/>
        <v>0</v>
      </c>
      <c r="W606" s="88">
        <f>IF(V606&gt;0,(V606*'Checklist Parameters'!$N$35),0)</f>
        <v>0</v>
      </c>
      <c r="X606" s="85">
        <f t="shared" si="58"/>
        <v>0</v>
      </c>
      <c r="Y606" s="85">
        <f>IF('Checklist Parameters'!$N$102&lt;&gt;"",(I606/43560)*'Checklist Parameters'!$N$102,"N/A")</f>
        <v>0</v>
      </c>
      <c r="Z606" s="85" t="str">
        <f>IF('Checklist Parameters'!$N$58&lt;&gt;"",((I606*'Checklist Parameters'!$N$58)*'Checklist Parameters'!$N$35)/1000,"N/A")</f>
        <v>N/A</v>
      </c>
      <c r="AA606" s="85">
        <f>IF('Checklist Parameters'!$N$101&lt;&gt;"",IFERROR(I606/'Checklist Parameters'!$N$101,0),"N/A")</f>
        <v>0</v>
      </c>
      <c r="AB606" s="85" t="str">
        <f>IF('Checklist Parameters'!$N$43&lt;&gt;"",(I606*'Checklist Parameters'!$N$43)/1000,"N/A")</f>
        <v>N/A</v>
      </c>
      <c r="AC606" s="85">
        <f>IF('Checklist Parameters'!$N$16="",$X606,IF(AND('Checklist Parameters'!$N$16&lt;$X606,'Checklist Parameters'!$N$16&gt;=3),'Checklist Parameters'!$N$16,IF(AND('Checklist Parameters'!$N$16&lt;$X606,'Checklist Parameters'!$N$16&lt;3),0,$X606)))</f>
        <v>0</v>
      </c>
      <c r="AD606" s="85" t="str">
        <f>IF(AND(I606&lt;'Checklist Parameters'!$N$22,$I606&lt;&gt;0),"Y","")</f>
        <v/>
      </c>
      <c r="AE606" s="85" t="str">
        <f>IF($AD606="Y",0,IF('Checklist Parameters'!$N$25="","&lt;no limit&gt;",ROUNDDOWN((($I606-'Checklist Parameters'!$N$24)/'Checklist Parameters'!$N$25)+1,0)))</f>
        <v>&lt;no limit&gt;</v>
      </c>
      <c r="AF606" s="174">
        <f t="shared" si="59"/>
        <v>0</v>
      </c>
      <c r="AG606" s="85">
        <f t="shared" si="54"/>
        <v>0</v>
      </c>
    </row>
    <row r="607" spans="1:33" ht="15">
      <c r="A607" s="393"/>
      <c r="B607" s="393"/>
      <c r="C607" s="393"/>
      <c r="D607" s="393"/>
      <c r="E607" s="393"/>
      <c r="F607" s="393"/>
      <c r="G607" s="393"/>
      <c r="H607" s="394"/>
      <c r="I607" s="394"/>
      <c r="J607" s="394"/>
      <c r="K607" s="394"/>
      <c r="L607" s="394"/>
      <c r="M607" s="394"/>
      <c r="N607" s="313">
        <f>IF(IF(I607&lt;'Checklist Parameters'!$N$22,0,($I607-$L607))&lt;0,0,IF(I607&lt;'Checklist Parameters'!$N$22,0,($I607-$L607)))</f>
        <v>0</v>
      </c>
      <c r="O607" s="394"/>
      <c r="P607" s="395"/>
      <c r="Q607" s="316">
        <f t="shared" si="55"/>
        <v>0</v>
      </c>
      <c r="R607" s="87">
        <f t="shared" si="56"/>
        <v>0</v>
      </c>
      <c r="S607" s="87">
        <f>IF('Checklist Parameters'!$N$60&lt;0.2,0.2,'Checklist Parameters'!$N$60)</f>
        <v>0.7</v>
      </c>
      <c r="T607" s="88">
        <f>IF($O607="",IF('Checklist District ID'!$C$43="Y",MAX($R607:$S607)*$I607,SUM($R607:$S607)*$I607),IF(O607&gt;0,Q607*S607))</f>
        <v>0</v>
      </c>
      <c r="U607" s="88">
        <f>IF(Q607&gt;0,((I607-T607)*'Formula Matrix'!$E$41),0)</f>
        <v>0</v>
      </c>
      <c r="V607" s="88">
        <f t="shared" si="57"/>
        <v>0</v>
      </c>
      <c r="W607" s="88">
        <f>IF(V607&gt;0,(V607*'Checklist Parameters'!$N$35),0)</f>
        <v>0</v>
      </c>
      <c r="X607" s="85">
        <f t="shared" si="58"/>
        <v>0</v>
      </c>
      <c r="Y607" s="85">
        <f>IF('Checklist Parameters'!$N$102&lt;&gt;"",(I607/43560)*'Checklist Parameters'!$N$102,"N/A")</f>
        <v>0</v>
      </c>
      <c r="Z607" s="85" t="str">
        <f>IF('Checklist Parameters'!$N$58&lt;&gt;"",((I607*'Checklist Parameters'!$N$58)*'Checklist Parameters'!$N$35)/1000,"N/A")</f>
        <v>N/A</v>
      </c>
      <c r="AA607" s="85">
        <f>IF('Checklist Parameters'!$N$101&lt;&gt;"",IFERROR(I607/'Checklist Parameters'!$N$101,0),"N/A")</f>
        <v>0</v>
      </c>
      <c r="AB607" s="85" t="str">
        <f>IF('Checklist Parameters'!$N$43&lt;&gt;"",(I607*'Checklist Parameters'!$N$43)/1000,"N/A")</f>
        <v>N/A</v>
      </c>
      <c r="AC607" s="85">
        <f>IF('Checklist Parameters'!$N$16="",$X607,IF(AND('Checklist Parameters'!$N$16&lt;$X607,'Checklist Parameters'!$N$16&gt;=3),'Checklist Parameters'!$N$16,IF(AND('Checklist Parameters'!$N$16&lt;$X607,'Checklist Parameters'!$N$16&lt;3),0,$X607)))</f>
        <v>0</v>
      </c>
      <c r="AD607" s="85" t="str">
        <f>IF(AND(I607&lt;'Checklist Parameters'!$N$22,$I607&lt;&gt;0),"Y","")</f>
        <v/>
      </c>
      <c r="AE607" s="85" t="str">
        <f>IF($AD607="Y",0,IF('Checklist Parameters'!$N$25="","&lt;no limit&gt;",ROUNDDOWN((($I607-'Checklist Parameters'!$N$24)/'Checklist Parameters'!$N$25)+1,0)))</f>
        <v>&lt;no limit&gt;</v>
      </c>
      <c r="AF607" s="174">
        <f t="shared" si="59"/>
        <v>0</v>
      </c>
      <c r="AG607" s="85">
        <f t="shared" si="54"/>
        <v>0</v>
      </c>
    </row>
    <row r="608" spans="1:33" ht="15">
      <c r="A608" s="393"/>
      <c r="B608" s="393"/>
      <c r="C608" s="393"/>
      <c r="D608" s="393"/>
      <c r="E608" s="393"/>
      <c r="F608" s="393"/>
      <c r="G608" s="393"/>
      <c r="H608" s="394"/>
      <c r="I608" s="394"/>
      <c r="J608" s="394"/>
      <c r="K608" s="394"/>
      <c r="L608" s="394"/>
      <c r="M608" s="394"/>
      <c r="N608" s="313">
        <f>IF(IF(I608&lt;'Checklist Parameters'!$N$22,0,($I608-$L608))&lt;0,0,IF(I608&lt;'Checklist Parameters'!$N$22,0,($I608-$L608)))</f>
        <v>0</v>
      </c>
      <c r="O608" s="394"/>
      <c r="P608" s="395"/>
      <c r="Q608" s="316">
        <f t="shared" si="55"/>
        <v>0</v>
      </c>
      <c r="R608" s="87">
        <f t="shared" si="56"/>
        <v>0</v>
      </c>
      <c r="S608" s="87">
        <f>IF('Checklist Parameters'!$N$60&lt;0.2,0.2,'Checklist Parameters'!$N$60)</f>
        <v>0.7</v>
      </c>
      <c r="T608" s="88">
        <f>IF($O608="",IF('Checklist District ID'!$C$43="Y",MAX($R608:$S608)*$I608,SUM($R608:$S608)*$I608),IF(O608&gt;0,Q608*S608))</f>
        <v>0</v>
      </c>
      <c r="U608" s="88">
        <f>IF(Q608&gt;0,((I608-T608)*'Formula Matrix'!$E$41),0)</f>
        <v>0</v>
      </c>
      <c r="V608" s="88">
        <f t="shared" si="57"/>
        <v>0</v>
      </c>
      <c r="W608" s="88">
        <f>IF(V608&gt;0,(V608*'Checklist Parameters'!$N$35),0)</f>
        <v>0</v>
      </c>
      <c r="X608" s="85">
        <f t="shared" si="58"/>
        <v>0</v>
      </c>
      <c r="Y608" s="85">
        <f>IF('Checklist Parameters'!$N$102&lt;&gt;"",(I608/43560)*'Checklist Parameters'!$N$102,"N/A")</f>
        <v>0</v>
      </c>
      <c r="Z608" s="85" t="str">
        <f>IF('Checklist Parameters'!$N$58&lt;&gt;"",((I608*'Checklist Parameters'!$N$58)*'Checklist Parameters'!$N$35)/1000,"N/A")</f>
        <v>N/A</v>
      </c>
      <c r="AA608" s="85">
        <f>IF('Checklist Parameters'!$N$101&lt;&gt;"",IFERROR(I608/'Checklist Parameters'!$N$101,0),"N/A")</f>
        <v>0</v>
      </c>
      <c r="AB608" s="85" t="str">
        <f>IF('Checklist Parameters'!$N$43&lt;&gt;"",(I608*'Checklist Parameters'!$N$43)/1000,"N/A")</f>
        <v>N/A</v>
      </c>
      <c r="AC608" s="85">
        <f>IF('Checklist Parameters'!$N$16="",$X608,IF(AND('Checklist Parameters'!$N$16&lt;$X608,'Checklist Parameters'!$N$16&gt;=3),'Checklist Parameters'!$N$16,IF(AND('Checklist Parameters'!$N$16&lt;$X608,'Checklist Parameters'!$N$16&lt;3),0,$X608)))</f>
        <v>0</v>
      </c>
      <c r="AD608" s="85" t="str">
        <f>IF(AND(I608&lt;'Checklist Parameters'!$N$22,$I608&lt;&gt;0),"Y","")</f>
        <v/>
      </c>
      <c r="AE608" s="85" t="str">
        <f>IF($AD608="Y",0,IF('Checklist Parameters'!$N$25="","&lt;no limit&gt;",ROUNDDOWN((($I608-'Checklist Parameters'!$N$24)/'Checklist Parameters'!$N$25)+1,0)))</f>
        <v>&lt;no limit&gt;</v>
      </c>
      <c r="AF608" s="174">
        <f t="shared" si="59"/>
        <v>0</v>
      </c>
      <c r="AG608" s="85">
        <f t="shared" si="54"/>
        <v>0</v>
      </c>
    </row>
    <row r="609" spans="1:33" ht="15">
      <c r="A609" s="393"/>
      <c r="B609" s="393"/>
      <c r="C609" s="393"/>
      <c r="D609" s="393"/>
      <c r="E609" s="393"/>
      <c r="F609" s="393"/>
      <c r="G609" s="393"/>
      <c r="H609" s="394"/>
      <c r="I609" s="394"/>
      <c r="J609" s="394"/>
      <c r="K609" s="394"/>
      <c r="L609" s="394"/>
      <c r="M609" s="394"/>
      <c r="N609" s="313">
        <f>IF(IF(I609&lt;'Checklist Parameters'!$N$22,0,($I609-$L609))&lt;0,0,IF(I609&lt;'Checklist Parameters'!$N$22,0,($I609-$L609)))</f>
        <v>0</v>
      </c>
      <c r="O609" s="394"/>
      <c r="P609" s="395"/>
      <c r="Q609" s="316">
        <f t="shared" si="55"/>
        <v>0</v>
      </c>
      <c r="R609" s="87">
        <f t="shared" si="56"/>
        <v>0</v>
      </c>
      <c r="S609" s="87">
        <f>IF('Checklist Parameters'!$N$60&lt;0.2,0.2,'Checklist Parameters'!$N$60)</f>
        <v>0.7</v>
      </c>
      <c r="T609" s="88">
        <f>IF($O609="",IF('Checklist District ID'!$C$43="Y",MAX($R609:$S609)*$I609,SUM($R609:$S609)*$I609),IF(O609&gt;0,Q609*S609))</f>
        <v>0</v>
      </c>
      <c r="U609" s="88">
        <f>IF(Q609&gt;0,((I609-T609)*'Formula Matrix'!$E$41),0)</f>
        <v>0</v>
      </c>
      <c r="V609" s="88">
        <f t="shared" si="57"/>
        <v>0</v>
      </c>
      <c r="W609" s="88">
        <f>IF(V609&gt;0,(V609*'Checklist Parameters'!$N$35),0)</f>
        <v>0</v>
      </c>
      <c r="X609" s="85">
        <f t="shared" si="58"/>
        <v>0</v>
      </c>
      <c r="Y609" s="85">
        <f>IF('Checklist Parameters'!$N$102&lt;&gt;"",(I609/43560)*'Checklist Parameters'!$N$102,"N/A")</f>
        <v>0</v>
      </c>
      <c r="Z609" s="85" t="str">
        <f>IF('Checklist Parameters'!$N$58&lt;&gt;"",((I609*'Checklist Parameters'!$N$58)*'Checklist Parameters'!$N$35)/1000,"N/A")</f>
        <v>N/A</v>
      </c>
      <c r="AA609" s="85">
        <f>IF('Checklist Parameters'!$N$101&lt;&gt;"",IFERROR(I609/'Checklist Parameters'!$N$101,0),"N/A")</f>
        <v>0</v>
      </c>
      <c r="AB609" s="85" t="str">
        <f>IF('Checklist Parameters'!$N$43&lt;&gt;"",(I609*'Checklist Parameters'!$N$43)/1000,"N/A")</f>
        <v>N/A</v>
      </c>
      <c r="AC609" s="85">
        <f>IF('Checklist Parameters'!$N$16="",$X609,IF(AND('Checklist Parameters'!$N$16&lt;$X609,'Checklist Parameters'!$N$16&gt;=3),'Checklist Parameters'!$N$16,IF(AND('Checklist Parameters'!$N$16&lt;$X609,'Checklist Parameters'!$N$16&lt;3),0,$X609)))</f>
        <v>0</v>
      </c>
      <c r="AD609" s="85" t="str">
        <f>IF(AND(I609&lt;'Checklist Parameters'!$N$22,$I609&lt;&gt;0),"Y","")</f>
        <v/>
      </c>
      <c r="AE609" s="85" t="str">
        <f>IF($AD609="Y",0,IF('Checklist Parameters'!$N$25="","&lt;no limit&gt;",ROUNDDOWN((($I609-'Checklist Parameters'!$N$24)/'Checklist Parameters'!$N$25)+1,0)))</f>
        <v>&lt;no limit&gt;</v>
      </c>
      <c r="AF609" s="174">
        <f t="shared" si="59"/>
        <v>0</v>
      </c>
      <c r="AG609" s="85">
        <f t="shared" si="54"/>
        <v>0</v>
      </c>
    </row>
    <row r="610" spans="1:33" ht="15">
      <c r="A610" s="393"/>
      <c r="B610" s="393"/>
      <c r="C610" s="393"/>
      <c r="D610" s="393"/>
      <c r="E610" s="393"/>
      <c r="F610" s="393"/>
      <c r="G610" s="393"/>
      <c r="H610" s="394"/>
      <c r="I610" s="394"/>
      <c r="J610" s="394"/>
      <c r="K610" s="394"/>
      <c r="L610" s="394"/>
      <c r="M610" s="394"/>
      <c r="N610" s="313">
        <f>IF(IF(I610&lt;'Checklist Parameters'!$N$22,0,($I610-$L610))&lt;0,0,IF(I610&lt;'Checklist Parameters'!$N$22,0,($I610-$L610)))</f>
        <v>0</v>
      </c>
      <c r="O610" s="394"/>
      <c r="P610" s="395"/>
      <c r="Q610" s="316">
        <f t="shared" si="55"/>
        <v>0</v>
      </c>
      <c r="R610" s="87">
        <f t="shared" si="56"/>
        <v>0</v>
      </c>
      <c r="S610" s="87">
        <f>IF('Checklist Parameters'!$N$60&lt;0.2,0.2,'Checklist Parameters'!$N$60)</f>
        <v>0.7</v>
      </c>
      <c r="T610" s="88">
        <f>IF($O610="",IF('Checklist District ID'!$C$43="Y",MAX($R610:$S610)*$I610,SUM($R610:$S610)*$I610),IF(O610&gt;0,Q610*S610))</f>
        <v>0</v>
      </c>
      <c r="U610" s="88">
        <f>IF(Q610&gt;0,((I610-T610)*'Formula Matrix'!$E$41),0)</f>
        <v>0</v>
      </c>
      <c r="V610" s="88">
        <f t="shared" si="57"/>
        <v>0</v>
      </c>
      <c r="W610" s="88">
        <f>IF(V610&gt;0,(V610*'Checklist Parameters'!$N$35),0)</f>
        <v>0</v>
      </c>
      <c r="X610" s="85">
        <f t="shared" si="58"/>
        <v>0</v>
      </c>
      <c r="Y610" s="85">
        <f>IF('Checklist Parameters'!$N$102&lt;&gt;"",(I610/43560)*'Checklist Parameters'!$N$102,"N/A")</f>
        <v>0</v>
      </c>
      <c r="Z610" s="85" t="str">
        <f>IF('Checklist Parameters'!$N$58&lt;&gt;"",((I610*'Checklist Parameters'!$N$58)*'Checklist Parameters'!$N$35)/1000,"N/A")</f>
        <v>N/A</v>
      </c>
      <c r="AA610" s="85">
        <f>IF('Checklist Parameters'!$N$101&lt;&gt;"",IFERROR(I610/'Checklist Parameters'!$N$101,0),"N/A")</f>
        <v>0</v>
      </c>
      <c r="AB610" s="85" t="str">
        <f>IF('Checklist Parameters'!$N$43&lt;&gt;"",(I610*'Checklist Parameters'!$N$43)/1000,"N/A")</f>
        <v>N/A</v>
      </c>
      <c r="AC610" s="85">
        <f>IF('Checklist Parameters'!$N$16="",$X610,IF(AND('Checklist Parameters'!$N$16&lt;$X610,'Checklist Parameters'!$N$16&gt;=3),'Checklist Parameters'!$N$16,IF(AND('Checklist Parameters'!$N$16&lt;$X610,'Checklist Parameters'!$N$16&lt;3),0,$X610)))</f>
        <v>0</v>
      </c>
      <c r="AD610" s="85" t="str">
        <f>IF(AND(I610&lt;'Checklist Parameters'!$N$22,$I610&lt;&gt;0),"Y","")</f>
        <v/>
      </c>
      <c r="AE610" s="85" t="str">
        <f>IF($AD610="Y",0,IF('Checklist Parameters'!$N$25="","&lt;no limit&gt;",ROUNDDOWN((($I610-'Checklist Parameters'!$N$24)/'Checklist Parameters'!$N$25)+1,0)))</f>
        <v>&lt;no limit&gt;</v>
      </c>
      <c r="AF610" s="174">
        <f t="shared" si="59"/>
        <v>0</v>
      </c>
      <c r="AG610" s="85">
        <f t="shared" si="54"/>
        <v>0</v>
      </c>
    </row>
    <row r="611" spans="1:33" ht="15">
      <c r="A611" s="393"/>
      <c r="B611" s="393"/>
      <c r="C611" s="393"/>
      <c r="D611" s="393"/>
      <c r="E611" s="393"/>
      <c r="F611" s="393"/>
      <c r="G611" s="393"/>
      <c r="H611" s="394"/>
      <c r="I611" s="394"/>
      <c r="J611" s="394"/>
      <c r="K611" s="394"/>
      <c r="L611" s="394"/>
      <c r="M611" s="394"/>
      <c r="N611" s="313">
        <f>IF(IF(I611&lt;'Checklist Parameters'!$N$22,0,($I611-$L611))&lt;0,0,IF(I611&lt;'Checklist Parameters'!$N$22,0,($I611-$L611)))</f>
        <v>0</v>
      </c>
      <c r="O611" s="394"/>
      <c r="P611" s="395"/>
      <c r="Q611" s="316">
        <f t="shared" si="55"/>
        <v>0</v>
      </c>
      <c r="R611" s="87">
        <f t="shared" si="56"/>
        <v>0</v>
      </c>
      <c r="S611" s="87">
        <f>IF('Checklist Parameters'!$N$60&lt;0.2,0.2,'Checklist Parameters'!$N$60)</f>
        <v>0.7</v>
      </c>
      <c r="T611" s="88">
        <f>IF($O611="",IF('Checklist District ID'!$C$43="Y",MAX($R611:$S611)*$I611,SUM($R611:$S611)*$I611),IF(O611&gt;0,Q611*S611))</f>
        <v>0</v>
      </c>
      <c r="U611" s="88">
        <f>IF(Q611&gt;0,((I611-T611)*'Formula Matrix'!$E$41),0)</f>
        <v>0</v>
      </c>
      <c r="V611" s="88">
        <f t="shared" si="57"/>
        <v>0</v>
      </c>
      <c r="W611" s="88">
        <f>IF(V611&gt;0,(V611*'Checklist Parameters'!$N$35),0)</f>
        <v>0</v>
      </c>
      <c r="X611" s="85">
        <f t="shared" si="58"/>
        <v>0</v>
      </c>
      <c r="Y611" s="85">
        <f>IF('Checklist Parameters'!$N$102&lt;&gt;"",(I611/43560)*'Checklist Parameters'!$N$102,"N/A")</f>
        <v>0</v>
      </c>
      <c r="Z611" s="85" t="str">
        <f>IF('Checklist Parameters'!$N$58&lt;&gt;"",((I611*'Checklist Parameters'!$N$58)*'Checklist Parameters'!$N$35)/1000,"N/A")</f>
        <v>N/A</v>
      </c>
      <c r="AA611" s="85">
        <f>IF('Checklist Parameters'!$N$101&lt;&gt;"",IFERROR(I611/'Checklist Parameters'!$N$101,0),"N/A")</f>
        <v>0</v>
      </c>
      <c r="AB611" s="85" t="str">
        <f>IF('Checklist Parameters'!$N$43&lt;&gt;"",(I611*'Checklist Parameters'!$N$43)/1000,"N/A")</f>
        <v>N/A</v>
      </c>
      <c r="AC611" s="85">
        <f>IF('Checklist Parameters'!$N$16="",$X611,IF(AND('Checklist Parameters'!$N$16&lt;$X611,'Checklist Parameters'!$N$16&gt;=3),'Checklist Parameters'!$N$16,IF(AND('Checklist Parameters'!$N$16&lt;$X611,'Checklist Parameters'!$N$16&lt;3),0,$X611)))</f>
        <v>0</v>
      </c>
      <c r="AD611" s="85" t="str">
        <f>IF(AND(I611&lt;'Checklist Parameters'!$N$22,$I611&lt;&gt;0),"Y","")</f>
        <v/>
      </c>
      <c r="AE611" s="85" t="str">
        <f>IF($AD611="Y",0,IF('Checklist Parameters'!$N$25="","&lt;no limit&gt;",ROUNDDOWN((($I611-'Checklist Parameters'!$N$24)/'Checklist Parameters'!$N$25)+1,0)))</f>
        <v>&lt;no limit&gt;</v>
      </c>
      <c r="AF611" s="174">
        <f t="shared" si="59"/>
        <v>0</v>
      </c>
      <c r="AG611" s="85">
        <f t="shared" si="54"/>
        <v>0</v>
      </c>
    </row>
    <row r="612" spans="1:33" ht="15">
      <c r="A612" s="393"/>
      <c r="B612" s="393"/>
      <c r="C612" s="393"/>
      <c r="D612" s="393"/>
      <c r="E612" s="393"/>
      <c r="F612" s="393"/>
      <c r="G612" s="393"/>
      <c r="H612" s="394"/>
      <c r="I612" s="394"/>
      <c r="J612" s="394"/>
      <c r="K612" s="394"/>
      <c r="L612" s="394"/>
      <c r="M612" s="394"/>
      <c r="N612" s="313">
        <f>IF(IF(I612&lt;'Checklist Parameters'!$N$22,0,($I612-$L612))&lt;0,0,IF(I612&lt;'Checklist Parameters'!$N$22,0,($I612-$L612)))</f>
        <v>0</v>
      </c>
      <c r="O612" s="394"/>
      <c r="P612" s="395"/>
      <c r="Q612" s="316">
        <f t="shared" si="55"/>
        <v>0</v>
      </c>
      <c r="R612" s="87">
        <f t="shared" si="56"/>
        <v>0</v>
      </c>
      <c r="S612" s="87">
        <f>IF('Checklist Parameters'!$N$60&lt;0.2,0.2,'Checklist Parameters'!$N$60)</f>
        <v>0.7</v>
      </c>
      <c r="T612" s="88">
        <f>IF($O612="",IF('Checklist District ID'!$C$43="Y",MAX($R612:$S612)*$I612,SUM($R612:$S612)*$I612),IF(O612&gt;0,Q612*S612))</f>
        <v>0</v>
      </c>
      <c r="U612" s="88">
        <f>IF(Q612&gt;0,((I612-T612)*'Formula Matrix'!$E$41),0)</f>
        <v>0</v>
      </c>
      <c r="V612" s="88">
        <f t="shared" si="57"/>
        <v>0</v>
      </c>
      <c r="W612" s="88">
        <f>IF(V612&gt;0,(V612*'Checklist Parameters'!$N$35),0)</f>
        <v>0</v>
      </c>
      <c r="X612" s="85">
        <f t="shared" si="58"/>
        <v>0</v>
      </c>
      <c r="Y612" s="85">
        <f>IF('Checklist Parameters'!$N$102&lt;&gt;"",(I612/43560)*'Checklist Parameters'!$N$102,"N/A")</f>
        <v>0</v>
      </c>
      <c r="Z612" s="85" t="str">
        <f>IF('Checklist Parameters'!$N$58&lt;&gt;"",((I612*'Checklist Parameters'!$N$58)*'Checklist Parameters'!$N$35)/1000,"N/A")</f>
        <v>N/A</v>
      </c>
      <c r="AA612" s="85">
        <f>IF('Checklist Parameters'!$N$101&lt;&gt;"",IFERROR(I612/'Checklist Parameters'!$N$101,0),"N/A")</f>
        <v>0</v>
      </c>
      <c r="AB612" s="85" t="str">
        <f>IF('Checklist Parameters'!$N$43&lt;&gt;"",(I612*'Checklist Parameters'!$N$43)/1000,"N/A")</f>
        <v>N/A</v>
      </c>
      <c r="AC612" s="85">
        <f>IF('Checklist Parameters'!$N$16="",$X612,IF(AND('Checklist Parameters'!$N$16&lt;$X612,'Checklist Parameters'!$N$16&gt;=3),'Checklist Parameters'!$N$16,IF(AND('Checklist Parameters'!$N$16&lt;$X612,'Checklist Parameters'!$N$16&lt;3),0,$X612)))</f>
        <v>0</v>
      </c>
      <c r="AD612" s="85" t="str">
        <f>IF(AND(I612&lt;'Checklist Parameters'!$N$22,$I612&lt;&gt;0),"Y","")</f>
        <v/>
      </c>
      <c r="AE612" s="85" t="str">
        <f>IF($AD612="Y",0,IF('Checklist Parameters'!$N$25="","&lt;no limit&gt;",ROUNDDOWN((($I612-'Checklist Parameters'!$N$24)/'Checklist Parameters'!$N$25)+1,0)))</f>
        <v>&lt;no limit&gt;</v>
      </c>
      <c r="AF612" s="174">
        <f t="shared" si="59"/>
        <v>0</v>
      </c>
      <c r="AG612" s="85">
        <f t="shared" si="54"/>
        <v>0</v>
      </c>
    </row>
    <row r="613" spans="1:33" ht="15">
      <c r="A613" s="393"/>
      <c r="B613" s="393"/>
      <c r="C613" s="393"/>
      <c r="D613" s="393"/>
      <c r="E613" s="393"/>
      <c r="F613" s="393"/>
      <c r="G613" s="393"/>
      <c r="H613" s="394"/>
      <c r="I613" s="394"/>
      <c r="J613" s="394"/>
      <c r="K613" s="394"/>
      <c r="L613" s="394"/>
      <c r="M613" s="394"/>
      <c r="N613" s="313">
        <f>IF(IF(I613&lt;'Checklist Parameters'!$N$22,0,($I613-$L613))&lt;0,0,IF(I613&lt;'Checklist Parameters'!$N$22,0,($I613-$L613)))</f>
        <v>0</v>
      </c>
      <c r="O613" s="394"/>
      <c r="P613" s="395"/>
      <c r="Q613" s="316">
        <f t="shared" si="55"/>
        <v>0</v>
      </c>
      <c r="R613" s="87">
        <f t="shared" si="56"/>
        <v>0</v>
      </c>
      <c r="S613" s="87">
        <f>IF('Checklist Parameters'!$N$60&lt;0.2,0.2,'Checklist Parameters'!$N$60)</f>
        <v>0.7</v>
      </c>
      <c r="T613" s="88">
        <f>IF($O613="",IF('Checklist District ID'!$C$43="Y",MAX($R613:$S613)*$I613,SUM($R613:$S613)*$I613),IF(O613&gt;0,Q613*S613))</f>
        <v>0</v>
      </c>
      <c r="U613" s="88">
        <f>IF(Q613&gt;0,((I613-T613)*'Formula Matrix'!$E$41),0)</f>
        <v>0</v>
      </c>
      <c r="V613" s="88">
        <f t="shared" si="57"/>
        <v>0</v>
      </c>
      <c r="W613" s="88">
        <f>IF(V613&gt;0,(V613*'Checklist Parameters'!$N$35),0)</f>
        <v>0</v>
      </c>
      <c r="X613" s="85">
        <f t="shared" si="58"/>
        <v>0</v>
      </c>
      <c r="Y613" s="85">
        <f>IF('Checklist Parameters'!$N$102&lt;&gt;"",(I613/43560)*'Checklist Parameters'!$N$102,"N/A")</f>
        <v>0</v>
      </c>
      <c r="Z613" s="85" t="str">
        <f>IF('Checklist Parameters'!$N$58&lt;&gt;"",((I613*'Checklist Parameters'!$N$58)*'Checklist Parameters'!$N$35)/1000,"N/A")</f>
        <v>N/A</v>
      </c>
      <c r="AA613" s="85">
        <f>IF('Checklist Parameters'!$N$101&lt;&gt;"",IFERROR(I613/'Checklist Parameters'!$N$101,0),"N/A")</f>
        <v>0</v>
      </c>
      <c r="AB613" s="85" t="str">
        <f>IF('Checklist Parameters'!$N$43&lt;&gt;"",(I613*'Checklist Parameters'!$N$43)/1000,"N/A")</f>
        <v>N/A</v>
      </c>
      <c r="AC613" s="85">
        <f>IF('Checklist Parameters'!$N$16="",$X613,IF(AND('Checklist Parameters'!$N$16&lt;$X613,'Checklist Parameters'!$N$16&gt;=3),'Checklist Parameters'!$N$16,IF(AND('Checklist Parameters'!$N$16&lt;$X613,'Checklist Parameters'!$N$16&lt;3),0,$X613)))</f>
        <v>0</v>
      </c>
      <c r="AD613" s="85" t="str">
        <f>IF(AND(I613&lt;'Checklist Parameters'!$N$22,$I613&lt;&gt;0),"Y","")</f>
        <v/>
      </c>
      <c r="AE613" s="85" t="str">
        <f>IF($AD613="Y",0,IF('Checklist Parameters'!$N$25="","&lt;no limit&gt;",ROUNDDOWN((($I613-'Checklist Parameters'!$N$24)/'Checklist Parameters'!$N$25)+1,0)))</f>
        <v>&lt;no limit&gt;</v>
      </c>
      <c r="AF613" s="174">
        <f t="shared" si="59"/>
        <v>0</v>
      </c>
      <c r="AG613" s="85">
        <f t="shared" si="54"/>
        <v>0</v>
      </c>
    </row>
    <row r="614" spans="1:33" ht="15">
      <c r="A614" s="393"/>
      <c r="B614" s="393"/>
      <c r="C614" s="393"/>
      <c r="D614" s="393"/>
      <c r="E614" s="393"/>
      <c r="F614" s="393"/>
      <c r="G614" s="393"/>
      <c r="H614" s="394"/>
      <c r="I614" s="394"/>
      <c r="J614" s="394"/>
      <c r="K614" s="394"/>
      <c r="L614" s="394"/>
      <c r="M614" s="394"/>
      <c r="N614" s="313">
        <f>IF(IF(I614&lt;'Checklist Parameters'!$N$22,0,($I614-$L614))&lt;0,0,IF(I614&lt;'Checklist Parameters'!$N$22,0,($I614-$L614)))</f>
        <v>0</v>
      </c>
      <c r="O614" s="394"/>
      <c r="P614" s="395"/>
      <c r="Q614" s="316">
        <f t="shared" si="55"/>
        <v>0</v>
      </c>
      <c r="R614" s="87">
        <f t="shared" si="56"/>
        <v>0</v>
      </c>
      <c r="S614" s="87">
        <f>IF('Checklist Parameters'!$N$60&lt;0.2,0.2,'Checklist Parameters'!$N$60)</f>
        <v>0.7</v>
      </c>
      <c r="T614" s="88">
        <f>IF($O614="",IF('Checklist District ID'!$C$43="Y",MAX($R614:$S614)*$I614,SUM($R614:$S614)*$I614),IF(O614&gt;0,Q614*S614))</f>
        <v>0</v>
      </c>
      <c r="U614" s="88">
        <f>IF(Q614&gt;0,((I614-T614)*'Formula Matrix'!$E$41),0)</f>
        <v>0</v>
      </c>
      <c r="V614" s="88">
        <f t="shared" si="57"/>
        <v>0</v>
      </c>
      <c r="W614" s="88">
        <f>IF(V614&gt;0,(V614*'Checklist Parameters'!$N$35),0)</f>
        <v>0</v>
      </c>
      <c r="X614" s="85">
        <f t="shared" si="58"/>
        <v>0</v>
      </c>
      <c r="Y614" s="85">
        <f>IF('Checklist Parameters'!$N$102&lt;&gt;"",(I614/43560)*'Checklist Parameters'!$N$102,"N/A")</f>
        <v>0</v>
      </c>
      <c r="Z614" s="85" t="str">
        <f>IF('Checklist Parameters'!$N$58&lt;&gt;"",((I614*'Checklist Parameters'!$N$58)*'Checklist Parameters'!$N$35)/1000,"N/A")</f>
        <v>N/A</v>
      </c>
      <c r="AA614" s="85">
        <f>IF('Checklist Parameters'!$N$101&lt;&gt;"",IFERROR(I614/'Checklist Parameters'!$N$101,0),"N/A")</f>
        <v>0</v>
      </c>
      <c r="AB614" s="85" t="str">
        <f>IF('Checklist Parameters'!$N$43&lt;&gt;"",(I614*'Checklist Parameters'!$N$43)/1000,"N/A")</f>
        <v>N/A</v>
      </c>
      <c r="AC614" s="85">
        <f>IF('Checklist Parameters'!$N$16="",$X614,IF(AND('Checklist Parameters'!$N$16&lt;$X614,'Checklist Parameters'!$N$16&gt;=3),'Checklist Parameters'!$N$16,IF(AND('Checklist Parameters'!$N$16&lt;$X614,'Checklist Parameters'!$N$16&lt;3),0,$X614)))</f>
        <v>0</v>
      </c>
      <c r="AD614" s="85" t="str">
        <f>IF(AND(I614&lt;'Checklist Parameters'!$N$22,$I614&lt;&gt;0),"Y","")</f>
        <v/>
      </c>
      <c r="AE614" s="85" t="str">
        <f>IF($AD614="Y",0,IF('Checklist Parameters'!$N$25="","&lt;no limit&gt;",ROUNDDOWN((($I614-'Checklist Parameters'!$N$24)/'Checklist Parameters'!$N$25)+1,0)))</f>
        <v>&lt;no limit&gt;</v>
      </c>
      <c r="AF614" s="174">
        <f t="shared" si="59"/>
        <v>0</v>
      </c>
      <c r="AG614" s="85">
        <f t="shared" si="54"/>
        <v>0</v>
      </c>
    </row>
    <row r="615" spans="1:33" ht="15">
      <c r="A615" s="393"/>
      <c r="B615" s="393"/>
      <c r="C615" s="393"/>
      <c r="D615" s="393"/>
      <c r="E615" s="393"/>
      <c r="F615" s="393"/>
      <c r="G615" s="393"/>
      <c r="H615" s="394"/>
      <c r="I615" s="394"/>
      <c r="J615" s="394"/>
      <c r="K615" s="394"/>
      <c r="L615" s="394"/>
      <c r="M615" s="394"/>
      <c r="N615" s="313">
        <f>IF(IF(I615&lt;'Checklist Parameters'!$N$22,0,($I615-$L615))&lt;0,0,IF(I615&lt;'Checklist Parameters'!$N$22,0,($I615-$L615)))</f>
        <v>0</v>
      </c>
      <c r="O615" s="394"/>
      <c r="P615" s="395"/>
      <c r="Q615" s="316">
        <f t="shared" si="55"/>
        <v>0</v>
      </c>
      <c r="R615" s="87">
        <f t="shared" si="56"/>
        <v>0</v>
      </c>
      <c r="S615" s="87">
        <f>IF('Checklist Parameters'!$N$60&lt;0.2,0.2,'Checklist Parameters'!$N$60)</f>
        <v>0.7</v>
      </c>
      <c r="T615" s="88">
        <f>IF($O615="",IF('Checklist District ID'!$C$43="Y",MAX($R615:$S615)*$I615,SUM($R615:$S615)*$I615),IF(O615&gt;0,Q615*S615))</f>
        <v>0</v>
      </c>
      <c r="U615" s="88">
        <f>IF(Q615&gt;0,((I615-T615)*'Formula Matrix'!$E$41),0)</f>
        <v>0</v>
      </c>
      <c r="V615" s="88">
        <f t="shared" si="57"/>
        <v>0</v>
      </c>
      <c r="W615" s="88">
        <f>IF(V615&gt;0,(V615*'Checklist Parameters'!$N$35),0)</f>
        <v>0</v>
      </c>
      <c r="X615" s="85">
        <f t="shared" si="58"/>
        <v>0</v>
      </c>
      <c r="Y615" s="85">
        <f>IF('Checklist Parameters'!$N$102&lt;&gt;"",(I615/43560)*'Checklist Parameters'!$N$102,"N/A")</f>
        <v>0</v>
      </c>
      <c r="Z615" s="85" t="str">
        <f>IF('Checklist Parameters'!$N$58&lt;&gt;"",((I615*'Checklist Parameters'!$N$58)*'Checklist Parameters'!$N$35)/1000,"N/A")</f>
        <v>N/A</v>
      </c>
      <c r="AA615" s="85">
        <f>IF('Checklist Parameters'!$N$101&lt;&gt;"",IFERROR(I615/'Checklist Parameters'!$N$101,0),"N/A")</f>
        <v>0</v>
      </c>
      <c r="AB615" s="85" t="str">
        <f>IF('Checklist Parameters'!$N$43&lt;&gt;"",(I615*'Checklist Parameters'!$N$43)/1000,"N/A")</f>
        <v>N/A</v>
      </c>
      <c r="AC615" s="85">
        <f>IF('Checklist Parameters'!$N$16="",$X615,IF(AND('Checklist Parameters'!$N$16&lt;$X615,'Checklist Parameters'!$N$16&gt;=3),'Checklist Parameters'!$N$16,IF(AND('Checklist Parameters'!$N$16&lt;$X615,'Checklist Parameters'!$N$16&lt;3),0,$X615)))</f>
        <v>0</v>
      </c>
      <c r="AD615" s="85" t="str">
        <f>IF(AND(I615&lt;'Checklist Parameters'!$N$22,$I615&lt;&gt;0),"Y","")</f>
        <v/>
      </c>
      <c r="AE615" s="85" t="str">
        <f>IF($AD615="Y",0,IF('Checklist Parameters'!$N$25="","&lt;no limit&gt;",ROUNDDOWN((($I615-'Checklist Parameters'!$N$24)/'Checklist Parameters'!$N$25)+1,0)))</f>
        <v>&lt;no limit&gt;</v>
      </c>
      <c r="AF615" s="174">
        <f t="shared" si="59"/>
        <v>0</v>
      </c>
      <c r="AG615" s="85">
        <f t="shared" si="54"/>
        <v>0</v>
      </c>
    </row>
    <row r="616" spans="1:33" ht="15">
      <c r="A616" s="393"/>
      <c r="B616" s="393"/>
      <c r="C616" s="393"/>
      <c r="D616" s="393"/>
      <c r="E616" s="393"/>
      <c r="F616" s="393"/>
      <c r="G616" s="393"/>
      <c r="H616" s="394"/>
      <c r="I616" s="394"/>
      <c r="J616" s="394"/>
      <c r="K616" s="394"/>
      <c r="L616" s="394"/>
      <c r="M616" s="394"/>
      <c r="N616" s="313">
        <f>IF(IF(I616&lt;'Checklist Parameters'!$N$22,0,($I616-$L616))&lt;0,0,IF(I616&lt;'Checklist Parameters'!$N$22,0,($I616-$L616)))</f>
        <v>0</v>
      </c>
      <c r="O616" s="394"/>
      <c r="P616" s="395"/>
      <c r="Q616" s="316">
        <f t="shared" si="55"/>
        <v>0</v>
      </c>
      <c r="R616" s="87">
        <f t="shared" si="56"/>
        <v>0</v>
      </c>
      <c r="S616" s="87">
        <f>IF('Checklist Parameters'!$N$60&lt;0.2,0.2,'Checklist Parameters'!$N$60)</f>
        <v>0.7</v>
      </c>
      <c r="T616" s="88">
        <f>IF($O616="",IF('Checklist District ID'!$C$43="Y",MAX($R616:$S616)*$I616,SUM($R616:$S616)*$I616),IF(O616&gt;0,Q616*S616))</f>
        <v>0</v>
      </c>
      <c r="U616" s="88">
        <f>IF(Q616&gt;0,((I616-T616)*'Formula Matrix'!$E$41),0)</f>
        <v>0</v>
      </c>
      <c r="V616" s="88">
        <f t="shared" si="57"/>
        <v>0</v>
      </c>
      <c r="W616" s="88">
        <f>IF(V616&gt;0,(V616*'Checklist Parameters'!$N$35),0)</f>
        <v>0</v>
      </c>
      <c r="X616" s="85">
        <f t="shared" si="58"/>
        <v>0</v>
      </c>
      <c r="Y616" s="85">
        <f>IF('Checklist Parameters'!$N$102&lt;&gt;"",(I616/43560)*'Checklist Parameters'!$N$102,"N/A")</f>
        <v>0</v>
      </c>
      <c r="Z616" s="85" t="str">
        <f>IF('Checklist Parameters'!$N$58&lt;&gt;"",((I616*'Checklist Parameters'!$N$58)*'Checklist Parameters'!$N$35)/1000,"N/A")</f>
        <v>N/A</v>
      </c>
      <c r="AA616" s="85">
        <f>IF('Checklist Parameters'!$N$101&lt;&gt;"",IFERROR(I616/'Checklist Parameters'!$N$101,0),"N/A")</f>
        <v>0</v>
      </c>
      <c r="AB616" s="85" t="str">
        <f>IF('Checklist Parameters'!$N$43&lt;&gt;"",(I616*'Checklist Parameters'!$N$43)/1000,"N/A")</f>
        <v>N/A</v>
      </c>
      <c r="AC616" s="85">
        <f>IF('Checklist Parameters'!$N$16="",$X616,IF(AND('Checklist Parameters'!$N$16&lt;$X616,'Checklist Parameters'!$N$16&gt;=3),'Checklist Parameters'!$N$16,IF(AND('Checklist Parameters'!$N$16&lt;$X616,'Checklist Parameters'!$N$16&lt;3),0,$X616)))</f>
        <v>0</v>
      </c>
      <c r="AD616" s="85" t="str">
        <f>IF(AND(I616&lt;'Checklist Parameters'!$N$22,$I616&lt;&gt;0),"Y","")</f>
        <v/>
      </c>
      <c r="AE616" s="85" t="str">
        <f>IF($AD616="Y",0,IF('Checklist Parameters'!$N$25="","&lt;no limit&gt;",ROUNDDOWN((($I616-'Checklist Parameters'!$N$24)/'Checklist Parameters'!$N$25)+1,0)))</f>
        <v>&lt;no limit&gt;</v>
      </c>
      <c r="AF616" s="174">
        <f t="shared" si="59"/>
        <v>0</v>
      </c>
      <c r="AG616" s="85">
        <f t="shared" si="54"/>
        <v>0</v>
      </c>
    </row>
    <row r="617" spans="1:33" ht="15">
      <c r="A617" s="393"/>
      <c r="B617" s="393"/>
      <c r="C617" s="393"/>
      <c r="D617" s="393"/>
      <c r="E617" s="393"/>
      <c r="F617" s="393"/>
      <c r="G617" s="393"/>
      <c r="H617" s="394"/>
      <c r="I617" s="394"/>
      <c r="J617" s="394"/>
      <c r="K617" s="394"/>
      <c r="L617" s="394"/>
      <c r="M617" s="394"/>
      <c r="N617" s="313">
        <f>IF(IF(I617&lt;'Checklist Parameters'!$N$22,0,($I617-$L617))&lt;0,0,IF(I617&lt;'Checklist Parameters'!$N$22,0,($I617-$L617)))</f>
        <v>0</v>
      </c>
      <c r="O617" s="394"/>
      <c r="P617" s="395"/>
      <c r="Q617" s="316">
        <f t="shared" si="55"/>
        <v>0</v>
      </c>
      <c r="R617" s="87">
        <f t="shared" si="56"/>
        <v>0</v>
      </c>
      <c r="S617" s="87">
        <f>IF('Checklist Parameters'!$N$60&lt;0.2,0.2,'Checklist Parameters'!$N$60)</f>
        <v>0.7</v>
      </c>
      <c r="T617" s="88">
        <f>IF($O617="",IF('Checklist District ID'!$C$43="Y",MAX($R617:$S617)*$I617,SUM($R617:$S617)*$I617),IF(O617&gt;0,Q617*S617))</f>
        <v>0</v>
      </c>
      <c r="U617" s="88">
        <f>IF(Q617&gt;0,((I617-T617)*'Formula Matrix'!$E$41),0)</f>
        <v>0</v>
      </c>
      <c r="V617" s="88">
        <f t="shared" si="57"/>
        <v>0</v>
      </c>
      <c r="W617" s="88">
        <f>IF(V617&gt;0,(V617*'Checklist Parameters'!$N$35),0)</f>
        <v>0</v>
      </c>
      <c r="X617" s="85">
        <f t="shared" si="58"/>
        <v>0</v>
      </c>
      <c r="Y617" s="85">
        <f>IF('Checklist Parameters'!$N$102&lt;&gt;"",(I617/43560)*'Checklist Parameters'!$N$102,"N/A")</f>
        <v>0</v>
      </c>
      <c r="Z617" s="85" t="str">
        <f>IF('Checklist Parameters'!$N$58&lt;&gt;"",((I617*'Checklist Parameters'!$N$58)*'Checklist Parameters'!$N$35)/1000,"N/A")</f>
        <v>N/A</v>
      </c>
      <c r="AA617" s="85">
        <f>IF('Checklist Parameters'!$N$101&lt;&gt;"",IFERROR(I617/'Checklist Parameters'!$N$101,0),"N/A")</f>
        <v>0</v>
      </c>
      <c r="AB617" s="85" t="str">
        <f>IF('Checklist Parameters'!$N$43&lt;&gt;"",(I617*'Checklist Parameters'!$N$43)/1000,"N/A")</f>
        <v>N/A</v>
      </c>
      <c r="AC617" s="85">
        <f>IF('Checklist Parameters'!$N$16="",$X617,IF(AND('Checklist Parameters'!$N$16&lt;$X617,'Checklist Parameters'!$N$16&gt;=3),'Checklist Parameters'!$N$16,IF(AND('Checklist Parameters'!$N$16&lt;$X617,'Checklist Parameters'!$N$16&lt;3),0,$X617)))</f>
        <v>0</v>
      </c>
      <c r="AD617" s="85" t="str">
        <f>IF(AND(I617&lt;'Checklist Parameters'!$N$22,$I617&lt;&gt;0),"Y","")</f>
        <v/>
      </c>
      <c r="AE617" s="85" t="str">
        <f>IF($AD617="Y",0,IF('Checklist Parameters'!$N$25="","&lt;no limit&gt;",ROUNDDOWN((($I617-'Checklist Parameters'!$N$24)/'Checklist Parameters'!$N$25)+1,0)))</f>
        <v>&lt;no limit&gt;</v>
      </c>
      <c r="AF617" s="174">
        <f t="shared" si="59"/>
        <v>0</v>
      </c>
      <c r="AG617" s="85">
        <f t="shared" si="54"/>
        <v>0</v>
      </c>
    </row>
    <row r="618" spans="1:33" ht="15">
      <c r="A618" s="393"/>
      <c r="B618" s="393"/>
      <c r="C618" s="393"/>
      <c r="D618" s="393"/>
      <c r="E618" s="393"/>
      <c r="F618" s="393"/>
      <c r="G618" s="393"/>
      <c r="H618" s="394"/>
      <c r="I618" s="394"/>
      <c r="J618" s="394"/>
      <c r="K618" s="394"/>
      <c r="L618" s="394"/>
      <c r="M618" s="394"/>
      <c r="N618" s="313">
        <f>IF(IF(I618&lt;'Checklist Parameters'!$N$22,0,($I618-$L618))&lt;0,0,IF(I618&lt;'Checklist Parameters'!$N$22,0,($I618-$L618)))</f>
        <v>0</v>
      </c>
      <c r="O618" s="394"/>
      <c r="P618" s="395"/>
      <c r="Q618" s="316">
        <f t="shared" si="55"/>
        <v>0</v>
      </c>
      <c r="R618" s="87">
        <f t="shared" si="56"/>
        <v>0</v>
      </c>
      <c r="S618" s="87">
        <f>IF('Checklist Parameters'!$N$60&lt;0.2,0.2,'Checklist Parameters'!$N$60)</f>
        <v>0.7</v>
      </c>
      <c r="T618" s="88">
        <f>IF($O618="",IF('Checklist District ID'!$C$43="Y",MAX($R618:$S618)*$I618,SUM($R618:$S618)*$I618),IF(O618&gt;0,Q618*S618))</f>
        <v>0</v>
      </c>
      <c r="U618" s="88">
        <f>IF(Q618&gt;0,((I618-T618)*'Formula Matrix'!$E$41),0)</f>
        <v>0</v>
      </c>
      <c r="V618" s="88">
        <f t="shared" si="57"/>
        <v>0</v>
      </c>
      <c r="W618" s="88">
        <f>IF(V618&gt;0,(V618*'Checklist Parameters'!$N$35),0)</f>
        <v>0</v>
      </c>
      <c r="X618" s="85">
        <f t="shared" si="58"/>
        <v>0</v>
      </c>
      <c r="Y618" s="85">
        <f>IF('Checklist Parameters'!$N$102&lt;&gt;"",(I618/43560)*'Checklist Parameters'!$N$102,"N/A")</f>
        <v>0</v>
      </c>
      <c r="Z618" s="85" t="str">
        <f>IF('Checklist Parameters'!$N$58&lt;&gt;"",((I618*'Checklist Parameters'!$N$58)*'Checklist Parameters'!$N$35)/1000,"N/A")</f>
        <v>N/A</v>
      </c>
      <c r="AA618" s="85">
        <f>IF('Checklist Parameters'!$N$101&lt;&gt;"",IFERROR(I618/'Checklist Parameters'!$N$101,0),"N/A")</f>
        <v>0</v>
      </c>
      <c r="AB618" s="85" t="str">
        <f>IF('Checklist Parameters'!$N$43&lt;&gt;"",(I618*'Checklist Parameters'!$N$43)/1000,"N/A")</f>
        <v>N/A</v>
      </c>
      <c r="AC618" s="85">
        <f>IF('Checklist Parameters'!$N$16="",$X618,IF(AND('Checklist Parameters'!$N$16&lt;$X618,'Checklist Parameters'!$N$16&gt;=3),'Checklist Parameters'!$N$16,IF(AND('Checklist Parameters'!$N$16&lt;$X618,'Checklist Parameters'!$N$16&lt;3),0,$X618)))</f>
        <v>0</v>
      </c>
      <c r="AD618" s="85" t="str">
        <f>IF(AND(I618&lt;'Checklist Parameters'!$N$22,$I618&lt;&gt;0),"Y","")</f>
        <v/>
      </c>
      <c r="AE618" s="85" t="str">
        <f>IF($AD618="Y",0,IF('Checklist Parameters'!$N$25="","&lt;no limit&gt;",ROUNDDOWN((($I618-'Checklist Parameters'!$N$24)/'Checklist Parameters'!$N$25)+1,0)))</f>
        <v>&lt;no limit&gt;</v>
      </c>
      <c r="AF618" s="174">
        <f t="shared" si="59"/>
        <v>0</v>
      </c>
      <c r="AG618" s="85">
        <f t="shared" si="54"/>
        <v>0</v>
      </c>
    </row>
    <row r="619" spans="1:33" ht="15">
      <c r="A619" s="393"/>
      <c r="B619" s="393"/>
      <c r="C619" s="393"/>
      <c r="D619" s="393"/>
      <c r="E619" s="393"/>
      <c r="F619" s="393"/>
      <c r="G619" s="393"/>
      <c r="H619" s="394"/>
      <c r="I619" s="394"/>
      <c r="J619" s="394"/>
      <c r="K619" s="394"/>
      <c r="L619" s="394"/>
      <c r="M619" s="394"/>
      <c r="N619" s="313">
        <f>IF(IF(I619&lt;'Checklist Parameters'!$N$22,0,($I619-$L619))&lt;0,0,IF(I619&lt;'Checklist Parameters'!$N$22,0,($I619-$L619)))</f>
        <v>0</v>
      </c>
      <c r="O619" s="394"/>
      <c r="P619" s="395"/>
      <c r="Q619" s="316">
        <f t="shared" si="55"/>
        <v>0</v>
      </c>
      <c r="R619" s="87">
        <f t="shared" si="56"/>
        <v>0</v>
      </c>
      <c r="S619" s="87">
        <f>IF('Checklist Parameters'!$N$60&lt;0.2,0.2,'Checklist Parameters'!$N$60)</f>
        <v>0.7</v>
      </c>
      <c r="T619" s="88">
        <f>IF($O619="",IF('Checklist District ID'!$C$43="Y",MAX($R619:$S619)*$I619,SUM($R619:$S619)*$I619),IF(O619&gt;0,Q619*S619))</f>
        <v>0</v>
      </c>
      <c r="U619" s="88">
        <f>IF(Q619&gt;0,((I619-T619)*'Formula Matrix'!$E$41),0)</f>
        <v>0</v>
      </c>
      <c r="V619" s="88">
        <f t="shared" si="57"/>
        <v>0</v>
      </c>
      <c r="W619" s="88">
        <f>IF(V619&gt;0,(V619*'Checklist Parameters'!$N$35),0)</f>
        <v>0</v>
      </c>
      <c r="X619" s="85">
        <f t="shared" si="58"/>
        <v>0</v>
      </c>
      <c r="Y619" s="85">
        <f>IF('Checklist Parameters'!$N$102&lt;&gt;"",(I619/43560)*'Checklist Parameters'!$N$102,"N/A")</f>
        <v>0</v>
      </c>
      <c r="Z619" s="85" t="str">
        <f>IF('Checklist Parameters'!$N$58&lt;&gt;"",((I619*'Checklist Parameters'!$N$58)*'Checklist Parameters'!$N$35)/1000,"N/A")</f>
        <v>N/A</v>
      </c>
      <c r="AA619" s="85">
        <f>IF('Checklist Parameters'!$N$101&lt;&gt;"",IFERROR(I619/'Checklist Parameters'!$N$101,0),"N/A")</f>
        <v>0</v>
      </c>
      <c r="AB619" s="85" t="str">
        <f>IF('Checklist Parameters'!$N$43&lt;&gt;"",(I619*'Checklist Parameters'!$N$43)/1000,"N/A")</f>
        <v>N/A</v>
      </c>
      <c r="AC619" s="85">
        <f>IF('Checklist Parameters'!$N$16="",$X619,IF(AND('Checklist Parameters'!$N$16&lt;$X619,'Checklist Parameters'!$N$16&gt;=3),'Checklist Parameters'!$N$16,IF(AND('Checklist Parameters'!$N$16&lt;$X619,'Checklist Parameters'!$N$16&lt;3),0,$X619)))</f>
        <v>0</v>
      </c>
      <c r="AD619" s="85" t="str">
        <f>IF(AND(I619&lt;'Checklist Parameters'!$N$22,$I619&lt;&gt;0),"Y","")</f>
        <v/>
      </c>
      <c r="AE619" s="85" t="str">
        <f>IF($AD619="Y",0,IF('Checklist Parameters'!$N$25="","&lt;no limit&gt;",ROUNDDOWN((($I619-'Checklist Parameters'!$N$24)/'Checklist Parameters'!$N$25)+1,0)))</f>
        <v>&lt;no limit&gt;</v>
      </c>
      <c r="AF619" s="174">
        <f t="shared" si="59"/>
        <v>0</v>
      </c>
      <c r="AG619" s="85">
        <f t="shared" si="54"/>
        <v>0</v>
      </c>
    </row>
    <row r="620" spans="1:33" ht="15">
      <c r="A620" s="393"/>
      <c r="B620" s="393"/>
      <c r="C620" s="393"/>
      <c r="D620" s="393"/>
      <c r="E620" s="393"/>
      <c r="F620" s="393"/>
      <c r="G620" s="393"/>
      <c r="H620" s="394"/>
      <c r="I620" s="394"/>
      <c r="J620" s="394"/>
      <c r="K620" s="394"/>
      <c r="L620" s="394"/>
      <c r="M620" s="394"/>
      <c r="N620" s="313">
        <f>IF(IF(I620&lt;'Checklist Parameters'!$N$22,0,($I620-$L620))&lt;0,0,IF(I620&lt;'Checklist Parameters'!$N$22,0,($I620-$L620)))</f>
        <v>0</v>
      </c>
      <c r="O620" s="394"/>
      <c r="P620" s="395"/>
      <c r="Q620" s="316">
        <f t="shared" si="55"/>
        <v>0</v>
      </c>
      <c r="R620" s="87">
        <f t="shared" si="56"/>
        <v>0</v>
      </c>
      <c r="S620" s="87">
        <f>IF('Checklist Parameters'!$N$60&lt;0.2,0.2,'Checklist Parameters'!$N$60)</f>
        <v>0.7</v>
      </c>
      <c r="T620" s="88">
        <f>IF($O620="",IF('Checklist District ID'!$C$43="Y",MAX($R620:$S620)*$I620,SUM($R620:$S620)*$I620),IF(O620&gt;0,Q620*S620))</f>
        <v>0</v>
      </c>
      <c r="U620" s="88">
        <f>IF(Q620&gt;0,((I620-T620)*'Formula Matrix'!$E$41),0)</f>
        <v>0</v>
      </c>
      <c r="V620" s="88">
        <f t="shared" si="57"/>
        <v>0</v>
      </c>
      <c r="W620" s="88">
        <f>IF(V620&gt;0,(V620*'Checklist Parameters'!$N$35),0)</f>
        <v>0</v>
      </c>
      <c r="X620" s="85">
        <f t="shared" si="58"/>
        <v>0</v>
      </c>
      <c r="Y620" s="85">
        <f>IF('Checklist Parameters'!$N$102&lt;&gt;"",(I620/43560)*'Checklist Parameters'!$N$102,"N/A")</f>
        <v>0</v>
      </c>
      <c r="Z620" s="85" t="str">
        <f>IF('Checklist Parameters'!$N$58&lt;&gt;"",((I620*'Checklist Parameters'!$N$58)*'Checklist Parameters'!$N$35)/1000,"N/A")</f>
        <v>N/A</v>
      </c>
      <c r="AA620" s="85">
        <f>IF('Checklist Parameters'!$N$101&lt;&gt;"",IFERROR(I620/'Checklist Parameters'!$N$101,0),"N/A")</f>
        <v>0</v>
      </c>
      <c r="AB620" s="85" t="str">
        <f>IF('Checklist Parameters'!$N$43&lt;&gt;"",(I620*'Checklist Parameters'!$N$43)/1000,"N/A")</f>
        <v>N/A</v>
      </c>
      <c r="AC620" s="85">
        <f>IF('Checklist Parameters'!$N$16="",$X620,IF(AND('Checklist Parameters'!$N$16&lt;$X620,'Checklist Parameters'!$N$16&gt;=3),'Checklist Parameters'!$N$16,IF(AND('Checklist Parameters'!$N$16&lt;$X620,'Checklist Parameters'!$N$16&lt;3),0,$X620)))</f>
        <v>0</v>
      </c>
      <c r="AD620" s="85" t="str">
        <f>IF(AND(I620&lt;'Checklist Parameters'!$N$22,$I620&lt;&gt;0),"Y","")</f>
        <v/>
      </c>
      <c r="AE620" s="85" t="str">
        <f>IF($AD620="Y",0,IF('Checklist Parameters'!$N$25="","&lt;no limit&gt;",ROUNDDOWN((($I620-'Checklist Parameters'!$N$24)/'Checklist Parameters'!$N$25)+1,0)))</f>
        <v>&lt;no limit&gt;</v>
      </c>
      <c r="AF620" s="174">
        <f t="shared" si="59"/>
        <v>0</v>
      </c>
      <c r="AG620" s="85">
        <f t="shared" si="54"/>
        <v>0</v>
      </c>
    </row>
    <row r="621" spans="1:33" ht="15">
      <c r="A621" s="393"/>
      <c r="B621" s="393"/>
      <c r="C621" s="393"/>
      <c r="D621" s="393"/>
      <c r="E621" s="393"/>
      <c r="F621" s="393"/>
      <c r="G621" s="393"/>
      <c r="H621" s="394"/>
      <c r="I621" s="394"/>
      <c r="J621" s="394"/>
      <c r="K621" s="394"/>
      <c r="L621" s="394"/>
      <c r="M621" s="394"/>
      <c r="N621" s="313">
        <f>IF(IF(I621&lt;'Checklist Parameters'!$N$22,0,($I621-$L621))&lt;0,0,IF(I621&lt;'Checklist Parameters'!$N$22,0,($I621-$L621)))</f>
        <v>0</v>
      </c>
      <c r="O621" s="394"/>
      <c r="P621" s="395"/>
      <c r="Q621" s="316">
        <f t="shared" si="55"/>
        <v>0</v>
      </c>
      <c r="R621" s="87">
        <f t="shared" si="56"/>
        <v>0</v>
      </c>
      <c r="S621" s="87">
        <f>IF('Checklist Parameters'!$N$60&lt;0.2,0.2,'Checklist Parameters'!$N$60)</f>
        <v>0.7</v>
      </c>
      <c r="T621" s="88">
        <f>IF($O621="",IF('Checklist District ID'!$C$43="Y",MAX($R621:$S621)*$I621,SUM($R621:$S621)*$I621),IF(O621&gt;0,Q621*S621))</f>
        <v>0</v>
      </c>
      <c r="U621" s="88">
        <f>IF(Q621&gt;0,((I621-T621)*'Formula Matrix'!$E$41),0)</f>
        <v>0</v>
      </c>
      <c r="V621" s="88">
        <f t="shared" si="57"/>
        <v>0</v>
      </c>
      <c r="W621" s="88">
        <f>IF(V621&gt;0,(V621*'Checklist Parameters'!$N$35),0)</f>
        <v>0</v>
      </c>
      <c r="X621" s="85">
        <f t="shared" si="58"/>
        <v>0</v>
      </c>
      <c r="Y621" s="85">
        <f>IF('Checklist Parameters'!$N$102&lt;&gt;"",(I621/43560)*'Checklist Parameters'!$N$102,"N/A")</f>
        <v>0</v>
      </c>
      <c r="Z621" s="85" t="str">
        <f>IF('Checklist Parameters'!$N$58&lt;&gt;"",((I621*'Checklist Parameters'!$N$58)*'Checklist Parameters'!$N$35)/1000,"N/A")</f>
        <v>N/A</v>
      </c>
      <c r="AA621" s="85">
        <f>IF('Checklist Parameters'!$N$101&lt;&gt;"",IFERROR(I621/'Checklist Parameters'!$N$101,0),"N/A")</f>
        <v>0</v>
      </c>
      <c r="AB621" s="85" t="str">
        <f>IF('Checklist Parameters'!$N$43&lt;&gt;"",(I621*'Checklist Parameters'!$N$43)/1000,"N/A")</f>
        <v>N/A</v>
      </c>
      <c r="AC621" s="85">
        <f>IF('Checklist Parameters'!$N$16="",$X621,IF(AND('Checklist Parameters'!$N$16&lt;$X621,'Checklist Parameters'!$N$16&gt;=3),'Checklist Parameters'!$N$16,IF(AND('Checklist Parameters'!$N$16&lt;$X621,'Checklist Parameters'!$N$16&lt;3),0,$X621)))</f>
        <v>0</v>
      </c>
      <c r="AD621" s="85" t="str">
        <f>IF(AND(I621&lt;'Checklist Parameters'!$N$22,$I621&lt;&gt;0),"Y","")</f>
        <v/>
      </c>
      <c r="AE621" s="85" t="str">
        <f>IF($AD621="Y",0,IF('Checklist Parameters'!$N$25="","&lt;no limit&gt;",ROUNDDOWN((($I621-'Checklist Parameters'!$N$24)/'Checklist Parameters'!$N$25)+1,0)))</f>
        <v>&lt;no limit&gt;</v>
      </c>
      <c r="AF621" s="174">
        <f t="shared" si="59"/>
        <v>0</v>
      </c>
      <c r="AG621" s="85">
        <f t="shared" si="54"/>
        <v>0</v>
      </c>
    </row>
    <row r="622" spans="1:33" ht="15">
      <c r="A622" s="393"/>
      <c r="B622" s="393"/>
      <c r="C622" s="393"/>
      <c r="D622" s="393"/>
      <c r="E622" s="393"/>
      <c r="F622" s="393"/>
      <c r="G622" s="393"/>
      <c r="H622" s="394"/>
      <c r="I622" s="394"/>
      <c r="J622" s="394"/>
      <c r="K622" s="394"/>
      <c r="L622" s="394"/>
      <c r="M622" s="394"/>
      <c r="N622" s="313">
        <f>IF(IF(I622&lt;'Checklist Parameters'!$N$22,0,($I622-$L622))&lt;0,0,IF(I622&lt;'Checklist Parameters'!$N$22,0,($I622-$L622)))</f>
        <v>0</v>
      </c>
      <c r="O622" s="394"/>
      <c r="P622" s="395"/>
      <c r="Q622" s="316">
        <f t="shared" si="55"/>
        <v>0</v>
      </c>
      <c r="R622" s="87">
        <f t="shared" si="56"/>
        <v>0</v>
      </c>
      <c r="S622" s="87">
        <f>IF('Checklist Parameters'!$N$60&lt;0.2,0.2,'Checklist Parameters'!$N$60)</f>
        <v>0.7</v>
      </c>
      <c r="T622" s="88">
        <f>IF($O622="",IF('Checklist District ID'!$C$43="Y",MAX($R622:$S622)*$I622,SUM($R622:$S622)*$I622),IF(O622&gt;0,Q622*S622))</f>
        <v>0</v>
      </c>
      <c r="U622" s="88">
        <f>IF(Q622&gt;0,((I622-T622)*'Formula Matrix'!$E$41),0)</f>
        <v>0</v>
      </c>
      <c r="V622" s="88">
        <f t="shared" si="57"/>
        <v>0</v>
      </c>
      <c r="W622" s="88">
        <f>IF(V622&gt;0,(V622*'Checklist Parameters'!$N$35),0)</f>
        <v>0</v>
      </c>
      <c r="X622" s="85">
        <f t="shared" si="58"/>
        <v>0</v>
      </c>
      <c r="Y622" s="85">
        <f>IF('Checklist Parameters'!$N$102&lt;&gt;"",(I622/43560)*'Checklist Parameters'!$N$102,"N/A")</f>
        <v>0</v>
      </c>
      <c r="Z622" s="85" t="str">
        <f>IF('Checklist Parameters'!$N$58&lt;&gt;"",((I622*'Checklist Parameters'!$N$58)*'Checklist Parameters'!$N$35)/1000,"N/A")</f>
        <v>N/A</v>
      </c>
      <c r="AA622" s="85">
        <f>IF('Checklist Parameters'!$N$101&lt;&gt;"",IFERROR(I622/'Checklist Parameters'!$N$101,0),"N/A")</f>
        <v>0</v>
      </c>
      <c r="AB622" s="85" t="str">
        <f>IF('Checklist Parameters'!$N$43&lt;&gt;"",(I622*'Checklist Parameters'!$N$43)/1000,"N/A")</f>
        <v>N/A</v>
      </c>
      <c r="AC622" s="85">
        <f>IF('Checklist Parameters'!$N$16="",$X622,IF(AND('Checklist Parameters'!$N$16&lt;$X622,'Checklist Parameters'!$N$16&gt;=3),'Checklist Parameters'!$N$16,IF(AND('Checklist Parameters'!$N$16&lt;$X622,'Checklist Parameters'!$N$16&lt;3),0,$X622)))</f>
        <v>0</v>
      </c>
      <c r="AD622" s="85" t="str">
        <f>IF(AND(I622&lt;'Checklist Parameters'!$N$22,$I622&lt;&gt;0),"Y","")</f>
        <v/>
      </c>
      <c r="AE622" s="85" t="str">
        <f>IF($AD622="Y",0,IF('Checklist Parameters'!$N$25="","&lt;no limit&gt;",ROUNDDOWN((($I622-'Checklist Parameters'!$N$24)/'Checklist Parameters'!$N$25)+1,0)))</f>
        <v>&lt;no limit&gt;</v>
      </c>
      <c r="AF622" s="174">
        <f t="shared" si="59"/>
        <v>0</v>
      </c>
      <c r="AG622" s="85">
        <f t="shared" si="54"/>
        <v>0</v>
      </c>
    </row>
    <row r="623" spans="1:33" ht="15">
      <c r="A623" s="393"/>
      <c r="B623" s="393"/>
      <c r="C623" s="393"/>
      <c r="D623" s="393"/>
      <c r="E623" s="393"/>
      <c r="F623" s="393"/>
      <c r="G623" s="393"/>
      <c r="H623" s="394"/>
      <c r="I623" s="394"/>
      <c r="J623" s="394"/>
      <c r="K623" s="394"/>
      <c r="L623" s="394"/>
      <c r="M623" s="394"/>
      <c r="N623" s="313">
        <f>IF(IF(I623&lt;'Checklist Parameters'!$N$22,0,($I623-$L623))&lt;0,0,IF(I623&lt;'Checklist Parameters'!$N$22,0,($I623-$L623)))</f>
        <v>0</v>
      </c>
      <c r="O623" s="394"/>
      <c r="P623" s="395"/>
      <c r="Q623" s="316">
        <f t="shared" si="55"/>
        <v>0</v>
      </c>
      <c r="R623" s="87">
        <f t="shared" si="56"/>
        <v>0</v>
      </c>
      <c r="S623" s="87">
        <f>IF('Checklist Parameters'!$N$60&lt;0.2,0.2,'Checklist Parameters'!$N$60)</f>
        <v>0.7</v>
      </c>
      <c r="T623" s="88">
        <f>IF($O623="",IF('Checklist District ID'!$C$43="Y",MAX($R623:$S623)*$I623,SUM($R623:$S623)*$I623),IF(O623&gt;0,Q623*S623))</f>
        <v>0</v>
      </c>
      <c r="U623" s="88">
        <f>IF(Q623&gt;0,((I623-T623)*'Formula Matrix'!$E$41),0)</f>
        <v>0</v>
      </c>
      <c r="V623" s="88">
        <f t="shared" si="57"/>
        <v>0</v>
      </c>
      <c r="W623" s="88">
        <f>IF(V623&gt;0,(V623*'Checklist Parameters'!$N$35),0)</f>
        <v>0</v>
      </c>
      <c r="X623" s="85">
        <f t="shared" si="58"/>
        <v>0</v>
      </c>
      <c r="Y623" s="85">
        <f>IF('Checklist Parameters'!$N$102&lt;&gt;"",(I623/43560)*'Checklist Parameters'!$N$102,"N/A")</f>
        <v>0</v>
      </c>
      <c r="Z623" s="85" t="str">
        <f>IF('Checklist Parameters'!$N$58&lt;&gt;"",((I623*'Checklist Parameters'!$N$58)*'Checklist Parameters'!$N$35)/1000,"N/A")</f>
        <v>N/A</v>
      </c>
      <c r="AA623" s="85">
        <f>IF('Checklist Parameters'!$N$101&lt;&gt;"",IFERROR(I623/'Checklist Parameters'!$N$101,0),"N/A")</f>
        <v>0</v>
      </c>
      <c r="AB623" s="85" t="str">
        <f>IF('Checklist Parameters'!$N$43&lt;&gt;"",(I623*'Checklist Parameters'!$N$43)/1000,"N/A")</f>
        <v>N/A</v>
      </c>
      <c r="AC623" s="85">
        <f>IF('Checklist Parameters'!$N$16="",$X623,IF(AND('Checklist Parameters'!$N$16&lt;$X623,'Checklist Parameters'!$N$16&gt;=3),'Checklist Parameters'!$N$16,IF(AND('Checklist Parameters'!$N$16&lt;$X623,'Checklist Parameters'!$N$16&lt;3),0,$X623)))</f>
        <v>0</v>
      </c>
      <c r="AD623" s="85" t="str">
        <f>IF(AND(I623&lt;'Checklist Parameters'!$N$22,$I623&lt;&gt;0),"Y","")</f>
        <v/>
      </c>
      <c r="AE623" s="85" t="str">
        <f>IF($AD623="Y",0,IF('Checklist Parameters'!$N$25="","&lt;no limit&gt;",ROUNDDOWN((($I623-'Checklist Parameters'!$N$24)/'Checklist Parameters'!$N$25)+1,0)))</f>
        <v>&lt;no limit&gt;</v>
      </c>
      <c r="AF623" s="174">
        <f t="shared" si="59"/>
        <v>0</v>
      </c>
      <c r="AG623" s="85">
        <f t="shared" si="54"/>
        <v>0</v>
      </c>
    </row>
    <row r="624" spans="1:33" ht="15">
      <c r="A624" s="393"/>
      <c r="B624" s="393"/>
      <c r="C624" s="393"/>
      <c r="D624" s="393"/>
      <c r="E624" s="393"/>
      <c r="F624" s="393"/>
      <c r="G624" s="393"/>
      <c r="H624" s="394"/>
      <c r="I624" s="394"/>
      <c r="J624" s="394"/>
      <c r="K624" s="394"/>
      <c r="L624" s="394"/>
      <c r="M624" s="394"/>
      <c r="N624" s="313">
        <f>IF(IF(I624&lt;'Checklist Parameters'!$N$22,0,($I624-$L624))&lt;0,0,IF(I624&lt;'Checklist Parameters'!$N$22,0,($I624-$L624)))</f>
        <v>0</v>
      </c>
      <c r="O624" s="394"/>
      <c r="P624" s="395"/>
      <c r="Q624" s="316">
        <f t="shared" si="55"/>
        <v>0</v>
      </c>
      <c r="R624" s="87">
        <f t="shared" si="56"/>
        <v>0</v>
      </c>
      <c r="S624" s="87">
        <f>IF('Checklist Parameters'!$N$60&lt;0.2,0.2,'Checklist Parameters'!$N$60)</f>
        <v>0.7</v>
      </c>
      <c r="T624" s="88">
        <f>IF($O624="",IF('Checklist District ID'!$C$43="Y",MAX($R624:$S624)*$I624,SUM($R624:$S624)*$I624),IF(O624&gt;0,Q624*S624))</f>
        <v>0</v>
      </c>
      <c r="U624" s="88">
        <f>IF(Q624&gt;0,((I624-T624)*'Formula Matrix'!$E$41),0)</f>
        <v>0</v>
      </c>
      <c r="V624" s="88">
        <f t="shared" si="57"/>
        <v>0</v>
      </c>
      <c r="W624" s="88">
        <f>IF(V624&gt;0,(V624*'Checklist Parameters'!$N$35),0)</f>
        <v>0</v>
      </c>
      <c r="X624" s="85">
        <f t="shared" si="58"/>
        <v>0</v>
      </c>
      <c r="Y624" s="85">
        <f>IF('Checklist Parameters'!$N$102&lt;&gt;"",(I624/43560)*'Checklist Parameters'!$N$102,"N/A")</f>
        <v>0</v>
      </c>
      <c r="Z624" s="85" t="str">
        <f>IF('Checklist Parameters'!$N$58&lt;&gt;"",((I624*'Checklist Parameters'!$N$58)*'Checklist Parameters'!$N$35)/1000,"N/A")</f>
        <v>N/A</v>
      </c>
      <c r="AA624" s="85">
        <f>IF('Checklist Parameters'!$N$101&lt;&gt;"",IFERROR(I624/'Checklist Parameters'!$N$101,0),"N/A")</f>
        <v>0</v>
      </c>
      <c r="AB624" s="85" t="str">
        <f>IF('Checklist Parameters'!$N$43&lt;&gt;"",(I624*'Checklist Parameters'!$N$43)/1000,"N/A")</f>
        <v>N/A</v>
      </c>
      <c r="AC624" s="85">
        <f>IF('Checklist Parameters'!$N$16="",$X624,IF(AND('Checklist Parameters'!$N$16&lt;$X624,'Checklist Parameters'!$N$16&gt;=3),'Checklist Parameters'!$N$16,IF(AND('Checklist Parameters'!$N$16&lt;$X624,'Checklist Parameters'!$N$16&lt;3),0,$X624)))</f>
        <v>0</v>
      </c>
      <c r="AD624" s="85" t="str">
        <f>IF(AND(I624&lt;'Checklist Parameters'!$N$22,$I624&lt;&gt;0),"Y","")</f>
        <v/>
      </c>
      <c r="AE624" s="85" t="str">
        <f>IF($AD624="Y",0,IF('Checklist Parameters'!$N$25="","&lt;no limit&gt;",ROUNDDOWN((($I624-'Checklist Parameters'!$N$24)/'Checklist Parameters'!$N$25)+1,0)))</f>
        <v>&lt;no limit&gt;</v>
      </c>
      <c r="AF624" s="174">
        <f t="shared" si="59"/>
        <v>0</v>
      </c>
      <c r="AG624" s="85">
        <f t="shared" si="54"/>
        <v>0</v>
      </c>
    </row>
    <row r="625" spans="1:33" ht="15">
      <c r="A625" s="393"/>
      <c r="B625" s="393"/>
      <c r="C625" s="393"/>
      <c r="D625" s="393"/>
      <c r="E625" s="393"/>
      <c r="F625" s="393"/>
      <c r="G625" s="393"/>
      <c r="H625" s="394"/>
      <c r="I625" s="394"/>
      <c r="J625" s="394"/>
      <c r="K625" s="394"/>
      <c r="L625" s="394"/>
      <c r="M625" s="394"/>
      <c r="N625" s="313">
        <f>IF(IF(I625&lt;'Checklist Parameters'!$N$22,0,($I625-$L625))&lt;0,0,IF(I625&lt;'Checklist Parameters'!$N$22,0,($I625-$L625)))</f>
        <v>0</v>
      </c>
      <c r="O625" s="394"/>
      <c r="P625" s="395"/>
      <c r="Q625" s="316">
        <f t="shared" si="55"/>
        <v>0</v>
      </c>
      <c r="R625" s="87">
        <f t="shared" si="56"/>
        <v>0</v>
      </c>
      <c r="S625" s="87">
        <f>IF('Checklist Parameters'!$N$60&lt;0.2,0.2,'Checklist Parameters'!$N$60)</f>
        <v>0.7</v>
      </c>
      <c r="T625" s="88">
        <f>IF($O625="",IF('Checklist District ID'!$C$43="Y",MAX($R625:$S625)*$I625,SUM($R625:$S625)*$I625),IF(O625&gt;0,Q625*S625))</f>
        <v>0</v>
      </c>
      <c r="U625" s="88">
        <f>IF(Q625&gt;0,((I625-T625)*'Formula Matrix'!$E$41),0)</f>
        <v>0</v>
      </c>
      <c r="V625" s="88">
        <f t="shared" si="57"/>
        <v>0</v>
      </c>
      <c r="W625" s="88">
        <f>IF(V625&gt;0,(V625*'Checklist Parameters'!$N$35),0)</f>
        <v>0</v>
      </c>
      <c r="X625" s="85">
        <f t="shared" si="58"/>
        <v>0</v>
      </c>
      <c r="Y625" s="85">
        <f>IF('Checklist Parameters'!$N$102&lt;&gt;"",(I625/43560)*'Checklist Parameters'!$N$102,"N/A")</f>
        <v>0</v>
      </c>
      <c r="Z625" s="85" t="str">
        <f>IF('Checklist Parameters'!$N$58&lt;&gt;"",((I625*'Checklist Parameters'!$N$58)*'Checklist Parameters'!$N$35)/1000,"N/A")</f>
        <v>N/A</v>
      </c>
      <c r="AA625" s="85">
        <f>IF('Checklist Parameters'!$N$101&lt;&gt;"",IFERROR(I625/'Checklist Parameters'!$N$101,0),"N/A")</f>
        <v>0</v>
      </c>
      <c r="AB625" s="85" t="str">
        <f>IF('Checklist Parameters'!$N$43&lt;&gt;"",(I625*'Checklist Parameters'!$N$43)/1000,"N/A")</f>
        <v>N/A</v>
      </c>
      <c r="AC625" s="85">
        <f>IF('Checklist Parameters'!$N$16="",$X625,IF(AND('Checklist Parameters'!$N$16&lt;$X625,'Checklist Parameters'!$N$16&gt;=3),'Checklist Parameters'!$N$16,IF(AND('Checklist Parameters'!$N$16&lt;$X625,'Checklist Parameters'!$N$16&lt;3),0,$X625)))</f>
        <v>0</v>
      </c>
      <c r="AD625" s="85" t="str">
        <f>IF(AND(I625&lt;'Checklist Parameters'!$N$22,$I625&lt;&gt;0),"Y","")</f>
        <v/>
      </c>
      <c r="AE625" s="85" t="str">
        <f>IF($AD625="Y",0,IF('Checklist Parameters'!$N$25="","&lt;no limit&gt;",ROUNDDOWN((($I625-'Checklist Parameters'!$N$24)/'Checklist Parameters'!$N$25)+1,0)))</f>
        <v>&lt;no limit&gt;</v>
      </c>
      <c r="AF625" s="174">
        <f t="shared" si="59"/>
        <v>0</v>
      </c>
      <c r="AG625" s="85">
        <f t="shared" si="54"/>
        <v>0</v>
      </c>
    </row>
    <row r="626" spans="1:33" ht="15">
      <c r="A626" s="393"/>
      <c r="B626" s="393"/>
      <c r="C626" s="393"/>
      <c r="D626" s="393"/>
      <c r="E626" s="393"/>
      <c r="F626" s="393"/>
      <c r="G626" s="393"/>
      <c r="H626" s="394"/>
      <c r="I626" s="394"/>
      <c r="J626" s="394"/>
      <c r="K626" s="394"/>
      <c r="L626" s="394"/>
      <c r="M626" s="394"/>
      <c r="N626" s="313">
        <f>IF(IF(I626&lt;'Checklist Parameters'!$N$22,0,($I626-$L626))&lt;0,0,IF(I626&lt;'Checklist Parameters'!$N$22,0,($I626-$L626)))</f>
        <v>0</v>
      </c>
      <c r="O626" s="394"/>
      <c r="P626" s="395"/>
      <c r="Q626" s="316">
        <f t="shared" si="55"/>
        <v>0</v>
      </c>
      <c r="R626" s="87">
        <f t="shared" si="56"/>
        <v>0</v>
      </c>
      <c r="S626" s="87">
        <f>IF('Checklist Parameters'!$N$60&lt;0.2,0.2,'Checklist Parameters'!$N$60)</f>
        <v>0.7</v>
      </c>
      <c r="T626" s="88">
        <f>IF($O626="",IF('Checklist District ID'!$C$43="Y",MAX($R626:$S626)*$I626,SUM($R626:$S626)*$I626),IF(O626&gt;0,Q626*S626))</f>
        <v>0</v>
      </c>
      <c r="U626" s="88">
        <f>IF(Q626&gt;0,((I626-T626)*'Formula Matrix'!$E$41),0)</f>
        <v>0</v>
      </c>
      <c r="V626" s="88">
        <f t="shared" si="57"/>
        <v>0</v>
      </c>
      <c r="W626" s="88">
        <f>IF(V626&gt;0,(V626*'Checklist Parameters'!$N$35),0)</f>
        <v>0</v>
      </c>
      <c r="X626" s="85">
        <f t="shared" si="58"/>
        <v>0</v>
      </c>
      <c r="Y626" s="85">
        <f>IF('Checklist Parameters'!$N$102&lt;&gt;"",(I626/43560)*'Checklist Parameters'!$N$102,"N/A")</f>
        <v>0</v>
      </c>
      <c r="Z626" s="85" t="str">
        <f>IF('Checklist Parameters'!$N$58&lt;&gt;"",((I626*'Checklist Parameters'!$N$58)*'Checklist Parameters'!$N$35)/1000,"N/A")</f>
        <v>N/A</v>
      </c>
      <c r="AA626" s="85">
        <f>IF('Checklist Parameters'!$N$101&lt;&gt;"",IFERROR(I626/'Checklist Parameters'!$N$101,0),"N/A")</f>
        <v>0</v>
      </c>
      <c r="AB626" s="85" t="str">
        <f>IF('Checklist Parameters'!$N$43&lt;&gt;"",(I626*'Checklist Parameters'!$N$43)/1000,"N/A")</f>
        <v>N/A</v>
      </c>
      <c r="AC626" s="85">
        <f>IF('Checklist Parameters'!$N$16="",$X626,IF(AND('Checklist Parameters'!$N$16&lt;$X626,'Checklist Parameters'!$N$16&gt;=3),'Checklist Parameters'!$N$16,IF(AND('Checklist Parameters'!$N$16&lt;$X626,'Checklist Parameters'!$N$16&lt;3),0,$X626)))</f>
        <v>0</v>
      </c>
      <c r="AD626" s="85" t="str">
        <f>IF(AND(I626&lt;'Checklist Parameters'!$N$22,$I626&lt;&gt;0),"Y","")</f>
        <v/>
      </c>
      <c r="AE626" s="85" t="str">
        <f>IF($AD626="Y",0,IF('Checklist Parameters'!$N$25="","&lt;no limit&gt;",ROUNDDOWN((($I626-'Checklist Parameters'!$N$24)/'Checklist Parameters'!$N$25)+1,0)))</f>
        <v>&lt;no limit&gt;</v>
      </c>
      <c r="AF626" s="174">
        <f t="shared" si="59"/>
        <v>0</v>
      </c>
      <c r="AG626" s="85">
        <f t="shared" si="54"/>
        <v>0</v>
      </c>
    </row>
    <row r="627" spans="1:33" ht="15">
      <c r="A627" s="393"/>
      <c r="B627" s="393"/>
      <c r="C627" s="393"/>
      <c r="D627" s="393"/>
      <c r="E627" s="393"/>
      <c r="F627" s="393"/>
      <c r="G627" s="393"/>
      <c r="H627" s="394"/>
      <c r="I627" s="394"/>
      <c r="J627" s="394"/>
      <c r="K627" s="394"/>
      <c r="L627" s="394"/>
      <c r="M627" s="394"/>
      <c r="N627" s="313">
        <f>IF(IF(I627&lt;'Checklist Parameters'!$N$22,0,($I627-$L627))&lt;0,0,IF(I627&lt;'Checklist Parameters'!$N$22,0,($I627-$L627)))</f>
        <v>0</v>
      </c>
      <c r="O627" s="394"/>
      <c r="P627" s="395"/>
      <c r="Q627" s="316">
        <f t="shared" si="55"/>
        <v>0</v>
      </c>
      <c r="R627" s="87">
        <f t="shared" si="56"/>
        <v>0</v>
      </c>
      <c r="S627" s="87">
        <f>IF('Checklist Parameters'!$N$60&lt;0.2,0.2,'Checklist Parameters'!$N$60)</f>
        <v>0.7</v>
      </c>
      <c r="T627" s="88">
        <f>IF($O627="",IF('Checklist District ID'!$C$43="Y",MAX($R627:$S627)*$I627,SUM($R627:$S627)*$I627),IF(O627&gt;0,Q627*S627))</f>
        <v>0</v>
      </c>
      <c r="U627" s="88">
        <f>IF(Q627&gt;0,((I627-T627)*'Formula Matrix'!$E$41),0)</f>
        <v>0</v>
      </c>
      <c r="V627" s="88">
        <f t="shared" si="57"/>
        <v>0</v>
      </c>
      <c r="W627" s="88">
        <f>IF(V627&gt;0,(V627*'Checklist Parameters'!$N$35),0)</f>
        <v>0</v>
      </c>
      <c r="X627" s="85">
        <f t="shared" si="58"/>
        <v>0</v>
      </c>
      <c r="Y627" s="85">
        <f>IF('Checklist Parameters'!$N$102&lt;&gt;"",(I627/43560)*'Checklist Parameters'!$N$102,"N/A")</f>
        <v>0</v>
      </c>
      <c r="Z627" s="85" t="str">
        <f>IF('Checklist Parameters'!$N$58&lt;&gt;"",((I627*'Checklist Parameters'!$N$58)*'Checklist Parameters'!$N$35)/1000,"N/A")</f>
        <v>N/A</v>
      </c>
      <c r="AA627" s="85">
        <f>IF('Checklist Parameters'!$N$101&lt;&gt;"",IFERROR(I627/'Checklist Parameters'!$N$101,0),"N/A")</f>
        <v>0</v>
      </c>
      <c r="AB627" s="85" t="str">
        <f>IF('Checklist Parameters'!$N$43&lt;&gt;"",(I627*'Checklist Parameters'!$N$43)/1000,"N/A")</f>
        <v>N/A</v>
      </c>
      <c r="AC627" s="85">
        <f>IF('Checklist Parameters'!$N$16="",$X627,IF(AND('Checklist Parameters'!$N$16&lt;$X627,'Checklist Parameters'!$N$16&gt;=3),'Checklist Parameters'!$N$16,IF(AND('Checklist Parameters'!$N$16&lt;$X627,'Checklist Parameters'!$N$16&lt;3),0,$X627)))</f>
        <v>0</v>
      </c>
      <c r="AD627" s="85" t="str">
        <f>IF(AND(I627&lt;'Checklist Parameters'!$N$22,$I627&lt;&gt;0),"Y","")</f>
        <v/>
      </c>
      <c r="AE627" s="85" t="str">
        <f>IF($AD627="Y",0,IF('Checklist Parameters'!$N$25="","&lt;no limit&gt;",ROUNDDOWN((($I627-'Checklist Parameters'!$N$24)/'Checklist Parameters'!$N$25)+1,0)))</f>
        <v>&lt;no limit&gt;</v>
      </c>
      <c r="AF627" s="174">
        <f t="shared" si="59"/>
        <v>0</v>
      </c>
      <c r="AG627" s="85">
        <f t="shared" si="54"/>
        <v>0</v>
      </c>
    </row>
    <row r="628" spans="1:33" ht="15">
      <c r="A628" s="393"/>
      <c r="B628" s="393"/>
      <c r="C628" s="393"/>
      <c r="D628" s="393"/>
      <c r="E628" s="393"/>
      <c r="F628" s="393"/>
      <c r="G628" s="393"/>
      <c r="H628" s="394"/>
      <c r="I628" s="394"/>
      <c r="J628" s="394"/>
      <c r="K628" s="394"/>
      <c r="L628" s="394"/>
      <c r="M628" s="394"/>
      <c r="N628" s="313">
        <f>IF(IF(I628&lt;'Checklist Parameters'!$N$22,0,($I628-$L628))&lt;0,0,IF(I628&lt;'Checklist Parameters'!$N$22,0,($I628-$L628)))</f>
        <v>0</v>
      </c>
      <c r="O628" s="394"/>
      <c r="P628" s="395"/>
      <c r="Q628" s="316">
        <f t="shared" si="55"/>
        <v>0</v>
      </c>
      <c r="R628" s="87">
        <f t="shared" si="56"/>
        <v>0</v>
      </c>
      <c r="S628" s="87">
        <f>IF('Checklist Parameters'!$N$60&lt;0.2,0.2,'Checklist Parameters'!$N$60)</f>
        <v>0.7</v>
      </c>
      <c r="T628" s="88">
        <f>IF($O628="",IF('Checklist District ID'!$C$43="Y",MAX($R628:$S628)*$I628,SUM($R628:$S628)*$I628),IF(O628&gt;0,Q628*S628))</f>
        <v>0</v>
      </c>
      <c r="U628" s="88">
        <f>IF(Q628&gt;0,((I628-T628)*'Formula Matrix'!$E$41),0)</f>
        <v>0</v>
      </c>
      <c r="V628" s="88">
        <f t="shared" si="57"/>
        <v>0</v>
      </c>
      <c r="W628" s="88">
        <f>IF(V628&gt;0,(V628*'Checklist Parameters'!$N$35),0)</f>
        <v>0</v>
      </c>
      <c r="X628" s="85">
        <f t="shared" si="58"/>
        <v>0</v>
      </c>
      <c r="Y628" s="85">
        <f>IF('Checklist Parameters'!$N$102&lt;&gt;"",(I628/43560)*'Checklist Parameters'!$N$102,"N/A")</f>
        <v>0</v>
      </c>
      <c r="Z628" s="85" t="str">
        <f>IF('Checklist Parameters'!$N$58&lt;&gt;"",((I628*'Checklist Parameters'!$N$58)*'Checklist Parameters'!$N$35)/1000,"N/A")</f>
        <v>N/A</v>
      </c>
      <c r="AA628" s="85">
        <f>IF('Checklist Parameters'!$N$101&lt;&gt;"",IFERROR(I628/'Checklist Parameters'!$N$101,0),"N/A")</f>
        <v>0</v>
      </c>
      <c r="AB628" s="85" t="str">
        <f>IF('Checklist Parameters'!$N$43&lt;&gt;"",(I628*'Checklist Parameters'!$N$43)/1000,"N/A")</f>
        <v>N/A</v>
      </c>
      <c r="AC628" s="85">
        <f>IF('Checklist Parameters'!$N$16="",$X628,IF(AND('Checklist Parameters'!$N$16&lt;$X628,'Checklist Parameters'!$N$16&gt;=3),'Checklist Parameters'!$N$16,IF(AND('Checklist Parameters'!$N$16&lt;$X628,'Checklist Parameters'!$N$16&lt;3),0,$X628)))</f>
        <v>0</v>
      </c>
      <c r="AD628" s="85" t="str">
        <f>IF(AND(I628&lt;'Checklist Parameters'!$N$22,$I628&lt;&gt;0),"Y","")</f>
        <v/>
      </c>
      <c r="AE628" s="85" t="str">
        <f>IF($AD628="Y",0,IF('Checklist Parameters'!$N$25="","&lt;no limit&gt;",ROUNDDOWN((($I628-'Checklist Parameters'!$N$24)/'Checklist Parameters'!$N$25)+1,0)))</f>
        <v>&lt;no limit&gt;</v>
      </c>
      <c r="AF628" s="174">
        <f t="shared" si="59"/>
        <v>0</v>
      </c>
      <c r="AG628" s="85">
        <f t="shared" si="54"/>
        <v>0</v>
      </c>
    </row>
    <row r="629" spans="1:33" ht="15">
      <c r="A629" s="393"/>
      <c r="B629" s="393"/>
      <c r="C629" s="393"/>
      <c r="D629" s="393"/>
      <c r="E629" s="393"/>
      <c r="F629" s="393"/>
      <c r="G629" s="393"/>
      <c r="H629" s="394"/>
      <c r="I629" s="394"/>
      <c r="J629" s="394"/>
      <c r="K629" s="394"/>
      <c r="L629" s="394"/>
      <c r="M629" s="394"/>
      <c r="N629" s="313">
        <f>IF(IF(I629&lt;'Checklist Parameters'!$N$22,0,($I629-$L629))&lt;0,0,IF(I629&lt;'Checklist Parameters'!$N$22,0,($I629-$L629)))</f>
        <v>0</v>
      </c>
      <c r="O629" s="394"/>
      <c r="P629" s="395"/>
      <c r="Q629" s="316">
        <f t="shared" si="55"/>
        <v>0</v>
      </c>
      <c r="R629" s="87">
        <f t="shared" si="56"/>
        <v>0</v>
      </c>
      <c r="S629" s="87">
        <f>IF('Checklist Parameters'!$N$60&lt;0.2,0.2,'Checklist Parameters'!$N$60)</f>
        <v>0.7</v>
      </c>
      <c r="T629" s="88">
        <f>IF($O629="",IF('Checklist District ID'!$C$43="Y",MAX($R629:$S629)*$I629,SUM($R629:$S629)*$I629),IF(O629&gt;0,Q629*S629))</f>
        <v>0</v>
      </c>
      <c r="U629" s="88">
        <f>IF(Q629&gt;0,((I629-T629)*'Formula Matrix'!$E$41),0)</f>
        <v>0</v>
      </c>
      <c r="V629" s="88">
        <f t="shared" si="57"/>
        <v>0</v>
      </c>
      <c r="W629" s="88">
        <f>IF(V629&gt;0,(V629*'Checklist Parameters'!$N$35),0)</f>
        <v>0</v>
      </c>
      <c r="X629" s="85">
        <f t="shared" si="58"/>
        <v>0</v>
      </c>
      <c r="Y629" s="85">
        <f>IF('Checklist Parameters'!$N$102&lt;&gt;"",(I629/43560)*'Checklist Parameters'!$N$102,"N/A")</f>
        <v>0</v>
      </c>
      <c r="Z629" s="85" t="str">
        <f>IF('Checklist Parameters'!$N$58&lt;&gt;"",((I629*'Checklist Parameters'!$N$58)*'Checklist Parameters'!$N$35)/1000,"N/A")</f>
        <v>N/A</v>
      </c>
      <c r="AA629" s="85">
        <f>IF('Checklist Parameters'!$N$101&lt;&gt;"",IFERROR(I629/'Checklist Parameters'!$N$101,0),"N/A")</f>
        <v>0</v>
      </c>
      <c r="AB629" s="85" t="str">
        <f>IF('Checklist Parameters'!$N$43&lt;&gt;"",(I629*'Checklist Parameters'!$N$43)/1000,"N/A")</f>
        <v>N/A</v>
      </c>
      <c r="AC629" s="85">
        <f>IF('Checklist Parameters'!$N$16="",$X629,IF(AND('Checklist Parameters'!$N$16&lt;$X629,'Checklist Parameters'!$N$16&gt;=3),'Checklist Parameters'!$N$16,IF(AND('Checklist Parameters'!$N$16&lt;$X629,'Checklist Parameters'!$N$16&lt;3),0,$X629)))</f>
        <v>0</v>
      </c>
      <c r="AD629" s="85" t="str">
        <f>IF(AND(I629&lt;'Checklist Parameters'!$N$22,$I629&lt;&gt;0),"Y","")</f>
        <v/>
      </c>
      <c r="AE629" s="85" t="str">
        <f>IF($AD629="Y",0,IF('Checklist Parameters'!$N$25="","&lt;no limit&gt;",ROUNDDOWN((($I629-'Checklist Parameters'!$N$24)/'Checklist Parameters'!$N$25)+1,0)))</f>
        <v>&lt;no limit&gt;</v>
      </c>
      <c r="AF629" s="174">
        <f t="shared" si="59"/>
        <v>0</v>
      </c>
      <c r="AG629" s="85">
        <f t="shared" si="54"/>
        <v>0</v>
      </c>
    </row>
    <row r="630" spans="1:33" ht="15">
      <c r="A630" s="393"/>
      <c r="B630" s="393"/>
      <c r="C630" s="393"/>
      <c r="D630" s="393"/>
      <c r="E630" s="393"/>
      <c r="F630" s="393"/>
      <c r="G630" s="393"/>
      <c r="H630" s="394"/>
      <c r="I630" s="394"/>
      <c r="J630" s="394"/>
      <c r="K630" s="394"/>
      <c r="L630" s="394"/>
      <c r="M630" s="394"/>
      <c r="N630" s="313">
        <f>IF(IF(I630&lt;'Checklist Parameters'!$N$22,0,($I630-$L630))&lt;0,0,IF(I630&lt;'Checklist Parameters'!$N$22,0,($I630-$L630)))</f>
        <v>0</v>
      </c>
      <c r="O630" s="394"/>
      <c r="P630" s="395"/>
      <c r="Q630" s="316">
        <f t="shared" si="55"/>
        <v>0</v>
      </c>
      <c r="R630" s="87">
        <f t="shared" si="56"/>
        <v>0</v>
      </c>
      <c r="S630" s="87">
        <f>IF('Checklist Parameters'!$N$60&lt;0.2,0.2,'Checklist Parameters'!$N$60)</f>
        <v>0.7</v>
      </c>
      <c r="T630" s="88">
        <f>IF($O630="",IF('Checklist District ID'!$C$43="Y",MAX($R630:$S630)*$I630,SUM($R630:$S630)*$I630),IF(O630&gt;0,Q630*S630))</f>
        <v>0</v>
      </c>
      <c r="U630" s="88">
        <f>IF(Q630&gt;0,((I630-T630)*'Formula Matrix'!$E$41),0)</f>
        <v>0</v>
      </c>
      <c r="V630" s="88">
        <f t="shared" si="57"/>
        <v>0</v>
      </c>
      <c r="W630" s="88">
        <f>IF(V630&gt;0,(V630*'Checklist Parameters'!$N$35),0)</f>
        <v>0</v>
      </c>
      <c r="X630" s="85">
        <f t="shared" si="58"/>
        <v>0</v>
      </c>
      <c r="Y630" s="85">
        <f>IF('Checklist Parameters'!$N$102&lt;&gt;"",(I630/43560)*'Checklist Parameters'!$N$102,"N/A")</f>
        <v>0</v>
      </c>
      <c r="Z630" s="85" t="str">
        <f>IF('Checklist Parameters'!$N$58&lt;&gt;"",((I630*'Checklist Parameters'!$N$58)*'Checklist Parameters'!$N$35)/1000,"N/A")</f>
        <v>N/A</v>
      </c>
      <c r="AA630" s="85">
        <f>IF('Checklist Parameters'!$N$101&lt;&gt;"",IFERROR(I630/'Checklist Parameters'!$N$101,0),"N/A")</f>
        <v>0</v>
      </c>
      <c r="AB630" s="85" t="str">
        <f>IF('Checklist Parameters'!$N$43&lt;&gt;"",(I630*'Checklist Parameters'!$N$43)/1000,"N/A")</f>
        <v>N/A</v>
      </c>
      <c r="AC630" s="85">
        <f>IF('Checklist Parameters'!$N$16="",$X630,IF(AND('Checklist Parameters'!$N$16&lt;$X630,'Checklist Parameters'!$N$16&gt;=3),'Checklist Parameters'!$N$16,IF(AND('Checklist Parameters'!$N$16&lt;$X630,'Checklist Parameters'!$N$16&lt;3),0,$X630)))</f>
        <v>0</v>
      </c>
      <c r="AD630" s="85" t="str">
        <f>IF(AND(I630&lt;'Checklist Parameters'!$N$22,$I630&lt;&gt;0),"Y","")</f>
        <v/>
      </c>
      <c r="AE630" s="85" t="str">
        <f>IF($AD630="Y",0,IF('Checklist Parameters'!$N$25="","&lt;no limit&gt;",ROUNDDOWN((($I630-'Checklist Parameters'!$N$24)/'Checklist Parameters'!$N$25)+1,0)))</f>
        <v>&lt;no limit&gt;</v>
      </c>
      <c r="AF630" s="174">
        <f t="shared" si="59"/>
        <v>0</v>
      </c>
      <c r="AG630" s="85">
        <f t="shared" si="54"/>
        <v>0</v>
      </c>
    </row>
    <row r="631" spans="1:33" ht="15">
      <c r="A631" s="393"/>
      <c r="B631" s="393"/>
      <c r="C631" s="393"/>
      <c r="D631" s="393"/>
      <c r="E631" s="393"/>
      <c r="F631" s="393"/>
      <c r="G631" s="393"/>
      <c r="H631" s="394"/>
      <c r="I631" s="394"/>
      <c r="J631" s="394"/>
      <c r="K631" s="394"/>
      <c r="L631" s="394"/>
      <c r="M631" s="394"/>
      <c r="N631" s="313">
        <f>IF(IF(I631&lt;'Checklist Parameters'!$N$22,0,($I631-$L631))&lt;0,0,IF(I631&lt;'Checklist Parameters'!$N$22,0,($I631-$L631)))</f>
        <v>0</v>
      </c>
      <c r="O631" s="394"/>
      <c r="P631" s="395"/>
      <c r="Q631" s="316">
        <f t="shared" si="55"/>
        <v>0</v>
      </c>
      <c r="R631" s="87">
        <f t="shared" si="56"/>
        <v>0</v>
      </c>
      <c r="S631" s="87">
        <f>IF('Checklist Parameters'!$N$60&lt;0.2,0.2,'Checklist Parameters'!$N$60)</f>
        <v>0.7</v>
      </c>
      <c r="T631" s="88">
        <f>IF($O631="",IF('Checklist District ID'!$C$43="Y",MAX($R631:$S631)*$I631,SUM($R631:$S631)*$I631),IF(O631&gt;0,Q631*S631))</f>
        <v>0</v>
      </c>
      <c r="U631" s="88">
        <f>IF(Q631&gt;0,((I631-T631)*'Formula Matrix'!$E$41),0)</f>
        <v>0</v>
      </c>
      <c r="V631" s="88">
        <f t="shared" si="57"/>
        <v>0</v>
      </c>
      <c r="W631" s="88">
        <f>IF(V631&gt;0,(V631*'Checklist Parameters'!$N$35),0)</f>
        <v>0</v>
      </c>
      <c r="X631" s="85">
        <f t="shared" si="58"/>
        <v>0</v>
      </c>
      <c r="Y631" s="85">
        <f>IF('Checklist Parameters'!$N$102&lt;&gt;"",(I631/43560)*'Checklist Parameters'!$N$102,"N/A")</f>
        <v>0</v>
      </c>
      <c r="Z631" s="85" t="str">
        <f>IF('Checklist Parameters'!$N$58&lt;&gt;"",((I631*'Checklist Parameters'!$N$58)*'Checklist Parameters'!$N$35)/1000,"N/A")</f>
        <v>N/A</v>
      </c>
      <c r="AA631" s="85">
        <f>IF('Checklist Parameters'!$N$101&lt;&gt;"",IFERROR(I631/'Checklist Parameters'!$N$101,0),"N/A")</f>
        <v>0</v>
      </c>
      <c r="AB631" s="85" t="str">
        <f>IF('Checklist Parameters'!$N$43&lt;&gt;"",(I631*'Checklist Parameters'!$N$43)/1000,"N/A")</f>
        <v>N/A</v>
      </c>
      <c r="AC631" s="85">
        <f>IF('Checklist Parameters'!$N$16="",$X631,IF(AND('Checklist Parameters'!$N$16&lt;$X631,'Checklist Parameters'!$N$16&gt;=3),'Checklist Parameters'!$N$16,IF(AND('Checklist Parameters'!$N$16&lt;$X631,'Checklist Parameters'!$N$16&lt;3),0,$X631)))</f>
        <v>0</v>
      </c>
      <c r="AD631" s="85" t="str">
        <f>IF(AND(I631&lt;'Checklist Parameters'!$N$22,$I631&lt;&gt;0),"Y","")</f>
        <v/>
      </c>
      <c r="AE631" s="85" t="str">
        <f>IF($AD631="Y",0,IF('Checklist Parameters'!$N$25="","&lt;no limit&gt;",ROUNDDOWN((($I631-'Checklist Parameters'!$N$24)/'Checklist Parameters'!$N$25)+1,0)))</f>
        <v>&lt;no limit&gt;</v>
      </c>
      <c r="AF631" s="174">
        <f t="shared" si="59"/>
        <v>0</v>
      </c>
      <c r="AG631" s="85">
        <f t="shared" si="54"/>
        <v>0</v>
      </c>
    </row>
    <row r="632" spans="1:33" ht="15">
      <c r="A632" s="393"/>
      <c r="B632" s="393"/>
      <c r="C632" s="393"/>
      <c r="D632" s="393"/>
      <c r="E632" s="393"/>
      <c r="F632" s="393"/>
      <c r="G632" s="393"/>
      <c r="H632" s="394"/>
      <c r="I632" s="394"/>
      <c r="J632" s="394"/>
      <c r="K632" s="394"/>
      <c r="L632" s="394"/>
      <c r="M632" s="394"/>
      <c r="N632" s="313">
        <f>IF(IF(I632&lt;'Checklist Parameters'!$N$22,0,($I632-$L632))&lt;0,0,IF(I632&lt;'Checklist Parameters'!$N$22,0,($I632-$L632)))</f>
        <v>0</v>
      </c>
      <c r="O632" s="394"/>
      <c r="P632" s="395"/>
      <c r="Q632" s="316">
        <f t="shared" si="55"/>
        <v>0</v>
      </c>
      <c r="R632" s="87">
        <f t="shared" si="56"/>
        <v>0</v>
      </c>
      <c r="S632" s="87">
        <f>IF('Checklist Parameters'!$N$60&lt;0.2,0.2,'Checklist Parameters'!$N$60)</f>
        <v>0.7</v>
      </c>
      <c r="T632" s="88">
        <f>IF($O632="",IF('Checklist District ID'!$C$43="Y",MAX($R632:$S632)*$I632,SUM($R632:$S632)*$I632),IF(O632&gt;0,Q632*S632))</f>
        <v>0</v>
      </c>
      <c r="U632" s="88">
        <f>IF(Q632&gt;0,((I632-T632)*'Formula Matrix'!$E$41),0)</f>
        <v>0</v>
      </c>
      <c r="V632" s="88">
        <f t="shared" si="57"/>
        <v>0</v>
      </c>
      <c r="W632" s="88">
        <f>IF(V632&gt;0,(V632*'Checklist Parameters'!$N$35),0)</f>
        <v>0</v>
      </c>
      <c r="X632" s="85">
        <f t="shared" si="58"/>
        <v>0</v>
      </c>
      <c r="Y632" s="85">
        <f>IF('Checklist Parameters'!$N$102&lt;&gt;"",(I632/43560)*'Checklist Parameters'!$N$102,"N/A")</f>
        <v>0</v>
      </c>
      <c r="Z632" s="85" t="str">
        <f>IF('Checklist Parameters'!$N$58&lt;&gt;"",((I632*'Checklist Parameters'!$N$58)*'Checklist Parameters'!$N$35)/1000,"N/A")</f>
        <v>N/A</v>
      </c>
      <c r="AA632" s="85">
        <f>IF('Checklist Parameters'!$N$101&lt;&gt;"",IFERROR(I632/'Checklist Parameters'!$N$101,0),"N/A")</f>
        <v>0</v>
      </c>
      <c r="AB632" s="85" t="str">
        <f>IF('Checklist Parameters'!$N$43&lt;&gt;"",(I632*'Checklist Parameters'!$N$43)/1000,"N/A")</f>
        <v>N/A</v>
      </c>
      <c r="AC632" s="85">
        <f>IF('Checklist Parameters'!$N$16="",$X632,IF(AND('Checklist Parameters'!$N$16&lt;$X632,'Checklist Parameters'!$N$16&gt;=3),'Checklist Parameters'!$N$16,IF(AND('Checklist Parameters'!$N$16&lt;$X632,'Checklist Parameters'!$N$16&lt;3),0,$X632)))</f>
        <v>0</v>
      </c>
      <c r="AD632" s="85" t="str">
        <f>IF(AND(I632&lt;'Checklist Parameters'!$N$22,$I632&lt;&gt;0),"Y","")</f>
        <v/>
      </c>
      <c r="AE632" s="85" t="str">
        <f>IF($AD632="Y",0,IF('Checklist Parameters'!$N$25="","&lt;no limit&gt;",ROUNDDOWN((($I632-'Checklist Parameters'!$N$24)/'Checklist Parameters'!$N$25)+1,0)))</f>
        <v>&lt;no limit&gt;</v>
      </c>
      <c r="AF632" s="174">
        <f t="shared" si="59"/>
        <v>0</v>
      </c>
      <c r="AG632" s="85">
        <f t="shared" si="54"/>
        <v>0</v>
      </c>
    </row>
    <row r="633" spans="1:33" ht="15">
      <c r="A633" s="393"/>
      <c r="B633" s="393"/>
      <c r="C633" s="393"/>
      <c r="D633" s="393"/>
      <c r="E633" s="393"/>
      <c r="F633" s="393"/>
      <c r="G633" s="393"/>
      <c r="H633" s="394"/>
      <c r="I633" s="394"/>
      <c r="J633" s="394"/>
      <c r="K633" s="394"/>
      <c r="L633" s="394"/>
      <c r="M633" s="394"/>
      <c r="N633" s="313">
        <f>IF(IF(I633&lt;'Checklist Parameters'!$N$22,0,($I633-$L633))&lt;0,0,IF(I633&lt;'Checklist Parameters'!$N$22,0,($I633-$L633)))</f>
        <v>0</v>
      </c>
      <c r="O633" s="394"/>
      <c r="P633" s="395"/>
      <c r="Q633" s="316">
        <f t="shared" si="55"/>
        <v>0</v>
      </c>
      <c r="R633" s="87">
        <f t="shared" si="56"/>
        <v>0</v>
      </c>
      <c r="S633" s="87">
        <f>IF('Checklist Parameters'!$N$60&lt;0.2,0.2,'Checklist Parameters'!$N$60)</f>
        <v>0.7</v>
      </c>
      <c r="T633" s="88">
        <f>IF($O633="",IF('Checklist District ID'!$C$43="Y",MAX($R633:$S633)*$I633,SUM($R633:$S633)*$I633),IF(O633&gt;0,Q633*S633))</f>
        <v>0</v>
      </c>
      <c r="U633" s="88">
        <f>IF(Q633&gt;0,((I633-T633)*'Formula Matrix'!$E$41),0)</f>
        <v>0</v>
      </c>
      <c r="V633" s="88">
        <f t="shared" si="57"/>
        <v>0</v>
      </c>
      <c r="W633" s="88">
        <f>IF(V633&gt;0,(V633*'Checklist Parameters'!$N$35),0)</f>
        <v>0</v>
      </c>
      <c r="X633" s="85">
        <f t="shared" si="58"/>
        <v>0</v>
      </c>
      <c r="Y633" s="85">
        <f>IF('Checklist Parameters'!$N$102&lt;&gt;"",(I633/43560)*'Checklist Parameters'!$N$102,"N/A")</f>
        <v>0</v>
      </c>
      <c r="Z633" s="85" t="str">
        <f>IF('Checklist Parameters'!$N$58&lt;&gt;"",((I633*'Checklist Parameters'!$N$58)*'Checklist Parameters'!$N$35)/1000,"N/A")</f>
        <v>N/A</v>
      </c>
      <c r="AA633" s="85">
        <f>IF('Checklist Parameters'!$N$101&lt;&gt;"",IFERROR(I633/'Checklist Parameters'!$N$101,0),"N/A")</f>
        <v>0</v>
      </c>
      <c r="AB633" s="85" t="str">
        <f>IF('Checklist Parameters'!$N$43&lt;&gt;"",(I633*'Checklist Parameters'!$N$43)/1000,"N/A")</f>
        <v>N/A</v>
      </c>
      <c r="AC633" s="85">
        <f>IF('Checklist Parameters'!$N$16="",$X633,IF(AND('Checklist Parameters'!$N$16&lt;$X633,'Checklist Parameters'!$N$16&gt;=3),'Checklist Parameters'!$N$16,IF(AND('Checklist Parameters'!$N$16&lt;$X633,'Checklist Parameters'!$N$16&lt;3),0,$X633)))</f>
        <v>0</v>
      </c>
      <c r="AD633" s="85" t="str">
        <f>IF(AND(I633&lt;'Checklist Parameters'!$N$22,$I633&lt;&gt;0),"Y","")</f>
        <v/>
      </c>
      <c r="AE633" s="85" t="str">
        <f>IF($AD633="Y",0,IF('Checklist Parameters'!$N$25="","&lt;no limit&gt;",ROUNDDOWN((($I633-'Checklist Parameters'!$N$24)/'Checklist Parameters'!$N$25)+1,0)))</f>
        <v>&lt;no limit&gt;</v>
      </c>
      <c r="AF633" s="174">
        <f t="shared" si="59"/>
        <v>0</v>
      </c>
      <c r="AG633" s="85">
        <f t="shared" si="54"/>
        <v>0</v>
      </c>
    </row>
    <row r="634" spans="1:33" ht="15">
      <c r="A634" s="393"/>
      <c r="B634" s="393"/>
      <c r="C634" s="393"/>
      <c r="D634" s="393"/>
      <c r="E634" s="393"/>
      <c r="F634" s="393"/>
      <c r="G634" s="393"/>
      <c r="H634" s="394"/>
      <c r="I634" s="394"/>
      <c r="J634" s="394"/>
      <c r="K634" s="394"/>
      <c r="L634" s="394"/>
      <c r="M634" s="394"/>
      <c r="N634" s="313">
        <f>IF(IF(I634&lt;'Checklist Parameters'!$N$22,0,($I634-$L634))&lt;0,0,IF(I634&lt;'Checklist Parameters'!$N$22,0,($I634-$L634)))</f>
        <v>0</v>
      </c>
      <c r="O634" s="394"/>
      <c r="P634" s="395"/>
      <c r="Q634" s="316">
        <f t="shared" si="55"/>
        <v>0</v>
      </c>
      <c r="R634" s="87">
        <f t="shared" si="56"/>
        <v>0</v>
      </c>
      <c r="S634" s="87">
        <f>IF('Checklist Parameters'!$N$60&lt;0.2,0.2,'Checklist Parameters'!$N$60)</f>
        <v>0.7</v>
      </c>
      <c r="T634" s="88">
        <f>IF($O634="",IF('Checklist District ID'!$C$43="Y",MAX($R634:$S634)*$I634,SUM($R634:$S634)*$I634),IF(O634&gt;0,Q634*S634))</f>
        <v>0</v>
      </c>
      <c r="U634" s="88">
        <f>IF(Q634&gt;0,((I634-T634)*'Formula Matrix'!$E$41),0)</f>
        <v>0</v>
      </c>
      <c r="V634" s="88">
        <f t="shared" si="57"/>
        <v>0</v>
      </c>
      <c r="W634" s="88">
        <f>IF(V634&gt;0,(V634*'Checklist Parameters'!$N$35),0)</f>
        <v>0</v>
      </c>
      <c r="X634" s="85">
        <f t="shared" si="58"/>
        <v>0</v>
      </c>
      <c r="Y634" s="85">
        <f>IF('Checklist Parameters'!$N$102&lt;&gt;"",(I634/43560)*'Checklist Parameters'!$N$102,"N/A")</f>
        <v>0</v>
      </c>
      <c r="Z634" s="85" t="str">
        <f>IF('Checklist Parameters'!$N$58&lt;&gt;"",((I634*'Checklist Parameters'!$N$58)*'Checklist Parameters'!$N$35)/1000,"N/A")</f>
        <v>N/A</v>
      </c>
      <c r="AA634" s="85">
        <f>IF('Checklist Parameters'!$N$101&lt;&gt;"",IFERROR(I634/'Checklist Parameters'!$N$101,0),"N/A")</f>
        <v>0</v>
      </c>
      <c r="AB634" s="85" t="str">
        <f>IF('Checklist Parameters'!$N$43&lt;&gt;"",(I634*'Checklist Parameters'!$N$43)/1000,"N/A")</f>
        <v>N/A</v>
      </c>
      <c r="AC634" s="85">
        <f>IF('Checklist Parameters'!$N$16="",$X634,IF(AND('Checklist Parameters'!$N$16&lt;$X634,'Checklist Parameters'!$N$16&gt;=3),'Checklist Parameters'!$N$16,IF(AND('Checklist Parameters'!$N$16&lt;$X634,'Checklist Parameters'!$N$16&lt;3),0,$X634)))</f>
        <v>0</v>
      </c>
      <c r="AD634" s="85" t="str">
        <f>IF(AND(I634&lt;'Checklist Parameters'!$N$22,$I634&lt;&gt;0),"Y","")</f>
        <v/>
      </c>
      <c r="AE634" s="85" t="str">
        <f>IF($AD634="Y",0,IF('Checklist Parameters'!$N$25="","&lt;no limit&gt;",ROUNDDOWN((($I634-'Checklist Parameters'!$N$24)/'Checklist Parameters'!$N$25)+1,0)))</f>
        <v>&lt;no limit&gt;</v>
      </c>
      <c r="AF634" s="174">
        <f t="shared" si="59"/>
        <v>0</v>
      </c>
      <c r="AG634" s="85">
        <f t="shared" si="54"/>
        <v>0</v>
      </c>
    </row>
    <row r="635" spans="1:33" ht="15">
      <c r="A635" s="393"/>
      <c r="B635" s="393"/>
      <c r="C635" s="393"/>
      <c r="D635" s="393"/>
      <c r="E635" s="393"/>
      <c r="F635" s="393"/>
      <c r="G635" s="393"/>
      <c r="H635" s="394"/>
      <c r="I635" s="394"/>
      <c r="J635" s="394"/>
      <c r="K635" s="394"/>
      <c r="L635" s="394"/>
      <c r="M635" s="394"/>
      <c r="N635" s="313">
        <f>IF(IF(I635&lt;'Checklist Parameters'!$N$22,0,($I635-$L635))&lt;0,0,IF(I635&lt;'Checklist Parameters'!$N$22,0,($I635-$L635)))</f>
        <v>0</v>
      </c>
      <c r="O635" s="394"/>
      <c r="P635" s="395"/>
      <c r="Q635" s="316">
        <f t="shared" si="55"/>
        <v>0</v>
      </c>
      <c r="R635" s="87">
        <f t="shared" si="56"/>
        <v>0</v>
      </c>
      <c r="S635" s="87">
        <f>IF('Checklist Parameters'!$N$60&lt;0.2,0.2,'Checklist Parameters'!$N$60)</f>
        <v>0.7</v>
      </c>
      <c r="T635" s="88">
        <f>IF($O635="",IF('Checklist District ID'!$C$43="Y",MAX($R635:$S635)*$I635,SUM($R635:$S635)*$I635),IF(O635&gt;0,Q635*S635))</f>
        <v>0</v>
      </c>
      <c r="U635" s="88">
        <f>IF(Q635&gt;0,((I635-T635)*'Formula Matrix'!$E$41),0)</f>
        <v>0</v>
      </c>
      <c r="V635" s="88">
        <f t="shared" si="57"/>
        <v>0</v>
      </c>
      <c r="W635" s="88">
        <f>IF(V635&gt;0,(V635*'Checklist Parameters'!$N$35),0)</f>
        <v>0</v>
      </c>
      <c r="X635" s="85">
        <f t="shared" si="58"/>
        <v>0</v>
      </c>
      <c r="Y635" s="85">
        <f>IF('Checklist Parameters'!$N$102&lt;&gt;"",(I635/43560)*'Checklist Parameters'!$N$102,"N/A")</f>
        <v>0</v>
      </c>
      <c r="Z635" s="85" t="str">
        <f>IF('Checklist Parameters'!$N$58&lt;&gt;"",((I635*'Checklist Parameters'!$N$58)*'Checklist Parameters'!$N$35)/1000,"N/A")</f>
        <v>N/A</v>
      </c>
      <c r="AA635" s="85">
        <f>IF('Checklist Parameters'!$N$101&lt;&gt;"",IFERROR(I635/'Checklist Parameters'!$N$101,0),"N/A")</f>
        <v>0</v>
      </c>
      <c r="AB635" s="85" t="str">
        <f>IF('Checklist Parameters'!$N$43&lt;&gt;"",(I635*'Checklist Parameters'!$N$43)/1000,"N/A")</f>
        <v>N/A</v>
      </c>
      <c r="AC635" s="85">
        <f>IF('Checklist Parameters'!$N$16="",$X635,IF(AND('Checklist Parameters'!$N$16&lt;$X635,'Checklist Parameters'!$N$16&gt;=3),'Checklist Parameters'!$N$16,IF(AND('Checklist Parameters'!$N$16&lt;$X635,'Checklist Parameters'!$N$16&lt;3),0,$X635)))</f>
        <v>0</v>
      </c>
      <c r="AD635" s="85" t="str">
        <f>IF(AND(I635&lt;'Checklist Parameters'!$N$22,$I635&lt;&gt;0),"Y","")</f>
        <v/>
      </c>
      <c r="AE635" s="85" t="str">
        <f>IF($AD635="Y",0,IF('Checklist Parameters'!$N$25="","&lt;no limit&gt;",ROUNDDOWN((($I635-'Checklist Parameters'!$N$24)/'Checklist Parameters'!$N$25)+1,0)))</f>
        <v>&lt;no limit&gt;</v>
      </c>
      <c r="AF635" s="174">
        <f t="shared" si="59"/>
        <v>0</v>
      </c>
      <c r="AG635" s="85">
        <f t="shared" si="54"/>
        <v>0</v>
      </c>
    </row>
    <row r="636" spans="1:33" ht="15">
      <c r="A636" s="393"/>
      <c r="B636" s="393"/>
      <c r="C636" s="393"/>
      <c r="D636" s="393"/>
      <c r="E636" s="393"/>
      <c r="F636" s="393"/>
      <c r="G636" s="393"/>
      <c r="H636" s="394"/>
      <c r="I636" s="394"/>
      <c r="J636" s="394"/>
      <c r="K636" s="394"/>
      <c r="L636" s="394"/>
      <c r="M636" s="394"/>
      <c r="N636" s="313">
        <f>IF(IF(I636&lt;'Checklist Parameters'!$N$22,0,($I636-$L636))&lt;0,0,IF(I636&lt;'Checklist Parameters'!$N$22,0,($I636-$L636)))</f>
        <v>0</v>
      </c>
      <c r="O636" s="394"/>
      <c r="P636" s="395"/>
      <c r="Q636" s="316">
        <f t="shared" si="55"/>
        <v>0</v>
      </c>
      <c r="R636" s="87">
        <f t="shared" si="56"/>
        <v>0</v>
      </c>
      <c r="S636" s="87">
        <f>IF('Checklist Parameters'!$N$60&lt;0.2,0.2,'Checklist Parameters'!$N$60)</f>
        <v>0.7</v>
      </c>
      <c r="T636" s="88">
        <f>IF($O636="",IF('Checklist District ID'!$C$43="Y",MAX($R636:$S636)*$I636,SUM($R636:$S636)*$I636),IF(O636&gt;0,Q636*S636))</f>
        <v>0</v>
      </c>
      <c r="U636" s="88">
        <f>IF(Q636&gt;0,((I636-T636)*'Formula Matrix'!$E$41),0)</f>
        <v>0</v>
      </c>
      <c r="V636" s="88">
        <f t="shared" si="57"/>
        <v>0</v>
      </c>
      <c r="W636" s="88">
        <f>IF(V636&gt;0,(V636*'Checklist Parameters'!$N$35),0)</f>
        <v>0</v>
      </c>
      <c r="X636" s="85">
        <f t="shared" si="58"/>
        <v>0</v>
      </c>
      <c r="Y636" s="85">
        <f>IF('Checklist Parameters'!$N$102&lt;&gt;"",(I636/43560)*'Checklist Parameters'!$N$102,"N/A")</f>
        <v>0</v>
      </c>
      <c r="Z636" s="85" t="str">
        <f>IF('Checklist Parameters'!$N$58&lt;&gt;"",((I636*'Checklist Parameters'!$N$58)*'Checklist Parameters'!$N$35)/1000,"N/A")</f>
        <v>N/A</v>
      </c>
      <c r="AA636" s="85">
        <f>IF('Checklist Parameters'!$N$101&lt;&gt;"",IFERROR(I636/'Checklist Parameters'!$N$101,0),"N/A")</f>
        <v>0</v>
      </c>
      <c r="AB636" s="85" t="str">
        <f>IF('Checklist Parameters'!$N$43&lt;&gt;"",(I636*'Checklist Parameters'!$N$43)/1000,"N/A")</f>
        <v>N/A</v>
      </c>
      <c r="AC636" s="85">
        <f>IF('Checklist Parameters'!$N$16="",$X636,IF(AND('Checklist Parameters'!$N$16&lt;$X636,'Checklist Parameters'!$N$16&gt;=3),'Checklist Parameters'!$N$16,IF(AND('Checklist Parameters'!$N$16&lt;$X636,'Checklist Parameters'!$N$16&lt;3),0,$X636)))</f>
        <v>0</v>
      </c>
      <c r="AD636" s="85" t="str">
        <f>IF(AND(I636&lt;'Checklist Parameters'!$N$22,$I636&lt;&gt;0),"Y","")</f>
        <v/>
      </c>
      <c r="AE636" s="85" t="str">
        <f>IF($AD636="Y",0,IF('Checklist Parameters'!$N$25="","&lt;no limit&gt;",ROUNDDOWN((($I636-'Checklist Parameters'!$N$24)/'Checklist Parameters'!$N$25)+1,0)))</f>
        <v>&lt;no limit&gt;</v>
      </c>
      <c r="AF636" s="174">
        <f t="shared" si="59"/>
        <v>0</v>
      </c>
      <c r="AG636" s="85">
        <f t="shared" si="54"/>
        <v>0</v>
      </c>
    </row>
    <row r="637" spans="1:33" ht="15">
      <c r="A637" s="393"/>
      <c r="B637" s="393"/>
      <c r="C637" s="393"/>
      <c r="D637" s="393"/>
      <c r="E637" s="393"/>
      <c r="F637" s="393"/>
      <c r="G637" s="393"/>
      <c r="H637" s="394"/>
      <c r="I637" s="394"/>
      <c r="J637" s="394"/>
      <c r="K637" s="394"/>
      <c r="L637" s="394"/>
      <c r="M637" s="394"/>
      <c r="N637" s="313">
        <f>IF(IF(I637&lt;'Checklist Parameters'!$N$22,0,($I637-$L637))&lt;0,0,IF(I637&lt;'Checklist Parameters'!$N$22,0,($I637-$L637)))</f>
        <v>0</v>
      </c>
      <c r="O637" s="394"/>
      <c r="P637" s="395"/>
      <c r="Q637" s="316">
        <f t="shared" si="55"/>
        <v>0</v>
      </c>
      <c r="R637" s="87">
        <f t="shared" si="56"/>
        <v>0</v>
      </c>
      <c r="S637" s="87">
        <f>IF('Checklist Parameters'!$N$60&lt;0.2,0.2,'Checklist Parameters'!$N$60)</f>
        <v>0.7</v>
      </c>
      <c r="T637" s="88">
        <f>IF($O637="",IF('Checklist District ID'!$C$43="Y",MAX($R637:$S637)*$I637,SUM($R637:$S637)*$I637),IF(O637&gt;0,Q637*S637))</f>
        <v>0</v>
      </c>
      <c r="U637" s="88">
        <f>IF(Q637&gt;0,((I637-T637)*'Formula Matrix'!$E$41),0)</f>
        <v>0</v>
      </c>
      <c r="V637" s="88">
        <f t="shared" si="57"/>
        <v>0</v>
      </c>
      <c r="W637" s="88">
        <f>IF(V637&gt;0,(V637*'Checklist Parameters'!$N$35),0)</f>
        <v>0</v>
      </c>
      <c r="X637" s="85">
        <f t="shared" si="58"/>
        <v>0</v>
      </c>
      <c r="Y637" s="85">
        <f>IF('Checklist Parameters'!$N$102&lt;&gt;"",(I637/43560)*'Checklist Parameters'!$N$102,"N/A")</f>
        <v>0</v>
      </c>
      <c r="Z637" s="85" t="str">
        <f>IF('Checklist Parameters'!$N$58&lt;&gt;"",((I637*'Checklist Parameters'!$N$58)*'Checklist Parameters'!$N$35)/1000,"N/A")</f>
        <v>N/A</v>
      </c>
      <c r="AA637" s="85">
        <f>IF('Checklist Parameters'!$N$101&lt;&gt;"",IFERROR(I637/'Checklist Parameters'!$N$101,0),"N/A")</f>
        <v>0</v>
      </c>
      <c r="AB637" s="85" t="str">
        <f>IF('Checklist Parameters'!$N$43&lt;&gt;"",(I637*'Checklist Parameters'!$N$43)/1000,"N/A")</f>
        <v>N/A</v>
      </c>
      <c r="AC637" s="85">
        <f>IF('Checklist Parameters'!$N$16="",$X637,IF(AND('Checklist Parameters'!$N$16&lt;$X637,'Checklist Parameters'!$N$16&gt;=3),'Checklist Parameters'!$N$16,IF(AND('Checklist Parameters'!$N$16&lt;$X637,'Checklist Parameters'!$N$16&lt;3),0,$X637)))</f>
        <v>0</v>
      </c>
      <c r="AD637" s="85" t="str">
        <f>IF(AND(I637&lt;'Checklist Parameters'!$N$22,$I637&lt;&gt;0),"Y","")</f>
        <v/>
      </c>
      <c r="AE637" s="85" t="str">
        <f>IF($AD637="Y",0,IF('Checklist Parameters'!$N$25="","&lt;no limit&gt;",ROUNDDOWN((($I637-'Checklist Parameters'!$N$24)/'Checklist Parameters'!$N$25)+1,0)))</f>
        <v>&lt;no limit&gt;</v>
      </c>
      <c r="AF637" s="174">
        <f t="shared" si="59"/>
        <v>0</v>
      </c>
      <c r="AG637" s="85">
        <f t="shared" si="54"/>
        <v>0</v>
      </c>
    </row>
    <row r="638" spans="1:33" ht="15">
      <c r="A638" s="393"/>
      <c r="B638" s="393"/>
      <c r="C638" s="393"/>
      <c r="D638" s="393"/>
      <c r="E638" s="393"/>
      <c r="F638" s="393"/>
      <c r="G638" s="393"/>
      <c r="H638" s="394"/>
      <c r="I638" s="394"/>
      <c r="J638" s="394"/>
      <c r="K638" s="394"/>
      <c r="L638" s="394"/>
      <c r="M638" s="394"/>
      <c r="N638" s="313">
        <f>IF(IF(I638&lt;'Checklist Parameters'!$N$22,0,($I638-$L638))&lt;0,0,IF(I638&lt;'Checklist Parameters'!$N$22,0,($I638-$L638)))</f>
        <v>0</v>
      </c>
      <c r="O638" s="394"/>
      <c r="P638" s="395"/>
      <c r="Q638" s="316">
        <f t="shared" si="55"/>
        <v>0</v>
      </c>
      <c r="R638" s="87">
        <f t="shared" si="56"/>
        <v>0</v>
      </c>
      <c r="S638" s="87">
        <f>IF('Checklist Parameters'!$N$60&lt;0.2,0.2,'Checklist Parameters'!$N$60)</f>
        <v>0.7</v>
      </c>
      <c r="T638" s="88">
        <f>IF($O638="",IF('Checklist District ID'!$C$43="Y",MAX($R638:$S638)*$I638,SUM($R638:$S638)*$I638),IF(O638&gt;0,Q638*S638))</f>
        <v>0</v>
      </c>
      <c r="U638" s="88">
        <f>IF(Q638&gt;0,((I638-T638)*'Formula Matrix'!$E$41),0)</f>
        <v>0</v>
      </c>
      <c r="V638" s="88">
        <f t="shared" si="57"/>
        <v>0</v>
      </c>
      <c r="W638" s="88">
        <f>IF(V638&gt;0,(V638*'Checklist Parameters'!$N$35),0)</f>
        <v>0</v>
      </c>
      <c r="X638" s="85">
        <f t="shared" si="58"/>
        <v>0</v>
      </c>
      <c r="Y638" s="85">
        <f>IF('Checklist Parameters'!$N$102&lt;&gt;"",(I638/43560)*'Checklist Parameters'!$N$102,"N/A")</f>
        <v>0</v>
      </c>
      <c r="Z638" s="85" t="str">
        <f>IF('Checklist Parameters'!$N$58&lt;&gt;"",((I638*'Checklist Parameters'!$N$58)*'Checklist Parameters'!$N$35)/1000,"N/A")</f>
        <v>N/A</v>
      </c>
      <c r="AA638" s="85">
        <f>IF('Checklist Parameters'!$N$101&lt;&gt;"",IFERROR(I638/'Checklist Parameters'!$N$101,0),"N/A")</f>
        <v>0</v>
      </c>
      <c r="AB638" s="85" t="str">
        <f>IF('Checklist Parameters'!$N$43&lt;&gt;"",(I638*'Checklist Parameters'!$N$43)/1000,"N/A")</f>
        <v>N/A</v>
      </c>
      <c r="AC638" s="85">
        <f>IF('Checklist Parameters'!$N$16="",$X638,IF(AND('Checklist Parameters'!$N$16&lt;$X638,'Checklist Parameters'!$N$16&gt;=3),'Checklist Parameters'!$N$16,IF(AND('Checklist Parameters'!$N$16&lt;$X638,'Checklist Parameters'!$N$16&lt;3),0,$X638)))</f>
        <v>0</v>
      </c>
      <c r="AD638" s="85" t="str">
        <f>IF(AND(I638&lt;'Checklist Parameters'!$N$22,$I638&lt;&gt;0),"Y","")</f>
        <v/>
      </c>
      <c r="AE638" s="85" t="str">
        <f>IF($AD638="Y",0,IF('Checklist Parameters'!$N$25="","&lt;no limit&gt;",ROUNDDOWN((($I638-'Checklist Parameters'!$N$24)/'Checklist Parameters'!$N$25)+1,0)))</f>
        <v>&lt;no limit&gt;</v>
      </c>
      <c r="AF638" s="174">
        <f t="shared" si="59"/>
        <v>0</v>
      </c>
      <c r="AG638" s="85">
        <f t="shared" si="54"/>
        <v>0</v>
      </c>
    </row>
    <row r="639" spans="1:33" ht="15">
      <c r="A639" s="393"/>
      <c r="B639" s="393"/>
      <c r="C639" s="393"/>
      <c r="D639" s="393"/>
      <c r="E639" s="393"/>
      <c r="F639" s="393"/>
      <c r="G639" s="393"/>
      <c r="H639" s="394"/>
      <c r="I639" s="394"/>
      <c r="J639" s="394"/>
      <c r="K639" s="394"/>
      <c r="L639" s="394"/>
      <c r="M639" s="394"/>
      <c r="N639" s="313">
        <f>IF(IF(I639&lt;'Checklist Parameters'!$N$22,0,($I639-$L639))&lt;0,0,IF(I639&lt;'Checklist Parameters'!$N$22,0,($I639-$L639)))</f>
        <v>0</v>
      </c>
      <c r="O639" s="394"/>
      <c r="P639" s="395"/>
      <c r="Q639" s="316">
        <f t="shared" si="55"/>
        <v>0</v>
      </c>
      <c r="R639" s="87">
        <f t="shared" si="56"/>
        <v>0</v>
      </c>
      <c r="S639" s="87">
        <f>IF('Checklist Parameters'!$N$60&lt;0.2,0.2,'Checklist Parameters'!$N$60)</f>
        <v>0.7</v>
      </c>
      <c r="T639" s="88">
        <f>IF($O639="",IF('Checklist District ID'!$C$43="Y",MAX($R639:$S639)*$I639,SUM($R639:$S639)*$I639),IF(O639&gt;0,Q639*S639))</f>
        <v>0</v>
      </c>
      <c r="U639" s="88">
        <f>IF(Q639&gt;0,((I639-T639)*'Formula Matrix'!$E$41),0)</f>
        <v>0</v>
      </c>
      <c r="V639" s="88">
        <f t="shared" si="57"/>
        <v>0</v>
      </c>
      <c r="W639" s="88">
        <f>IF(V639&gt;0,(V639*'Checklist Parameters'!$N$35),0)</f>
        <v>0</v>
      </c>
      <c r="X639" s="85">
        <f t="shared" si="58"/>
        <v>0</v>
      </c>
      <c r="Y639" s="85">
        <f>IF('Checklist Parameters'!$N$102&lt;&gt;"",(I639/43560)*'Checklist Parameters'!$N$102,"N/A")</f>
        <v>0</v>
      </c>
      <c r="Z639" s="85" t="str">
        <f>IF('Checklist Parameters'!$N$58&lt;&gt;"",((I639*'Checklist Parameters'!$N$58)*'Checklist Parameters'!$N$35)/1000,"N/A")</f>
        <v>N/A</v>
      </c>
      <c r="AA639" s="85">
        <f>IF('Checklist Parameters'!$N$101&lt;&gt;"",IFERROR(I639/'Checklist Parameters'!$N$101,0),"N/A")</f>
        <v>0</v>
      </c>
      <c r="AB639" s="85" t="str">
        <f>IF('Checklist Parameters'!$N$43&lt;&gt;"",(I639*'Checklist Parameters'!$N$43)/1000,"N/A")</f>
        <v>N/A</v>
      </c>
      <c r="AC639" s="85">
        <f>IF('Checklist Parameters'!$N$16="",$X639,IF(AND('Checklist Parameters'!$N$16&lt;$X639,'Checklist Parameters'!$N$16&gt;=3),'Checklist Parameters'!$N$16,IF(AND('Checklist Parameters'!$N$16&lt;$X639,'Checklist Parameters'!$N$16&lt;3),0,$X639)))</f>
        <v>0</v>
      </c>
      <c r="AD639" s="85" t="str">
        <f>IF(AND(I639&lt;'Checklist Parameters'!$N$22,$I639&lt;&gt;0),"Y","")</f>
        <v/>
      </c>
      <c r="AE639" s="85" t="str">
        <f>IF($AD639="Y",0,IF('Checklist Parameters'!$N$25="","&lt;no limit&gt;",ROUNDDOWN((($I639-'Checklist Parameters'!$N$24)/'Checklist Parameters'!$N$25)+1,0)))</f>
        <v>&lt;no limit&gt;</v>
      </c>
      <c r="AF639" s="174">
        <f t="shared" si="59"/>
        <v>0</v>
      </c>
      <c r="AG639" s="85">
        <f t="shared" si="54"/>
        <v>0</v>
      </c>
    </row>
    <row r="640" spans="1:33" ht="15">
      <c r="A640" s="393"/>
      <c r="B640" s="393"/>
      <c r="C640" s="393"/>
      <c r="D640" s="393"/>
      <c r="E640" s="393"/>
      <c r="F640" s="393"/>
      <c r="G640" s="393"/>
      <c r="H640" s="394"/>
      <c r="I640" s="394"/>
      <c r="J640" s="394"/>
      <c r="K640" s="394"/>
      <c r="L640" s="394"/>
      <c r="M640" s="394"/>
      <c r="N640" s="313">
        <f>IF(IF(I640&lt;'Checklist Parameters'!$N$22,0,($I640-$L640))&lt;0,0,IF(I640&lt;'Checklist Parameters'!$N$22,0,($I640-$L640)))</f>
        <v>0</v>
      </c>
      <c r="O640" s="394"/>
      <c r="P640" s="395"/>
      <c r="Q640" s="316">
        <f t="shared" si="55"/>
        <v>0</v>
      </c>
      <c r="R640" s="87">
        <f t="shared" si="56"/>
        <v>0</v>
      </c>
      <c r="S640" s="87">
        <f>IF('Checklist Parameters'!$N$60&lt;0.2,0.2,'Checklist Parameters'!$N$60)</f>
        <v>0.7</v>
      </c>
      <c r="T640" s="88">
        <f>IF($O640="",IF('Checklist District ID'!$C$43="Y",MAX($R640:$S640)*$I640,SUM($R640:$S640)*$I640),IF(O640&gt;0,Q640*S640))</f>
        <v>0</v>
      </c>
      <c r="U640" s="88">
        <f>IF(Q640&gt;0,((I640-T640)*'Formula Matrix'!$E$41),0)</f>
        <v>0</v>
      </c>
      <c r="V640" s="88">
        <f t="shared" si="57"/>
        <v>0</v>
      </c>
      <c r="W640" s="88">
        <f>IF(V640&gt;0,(V640*'Checklist Parameters'!$N$35),0)</f>
        <v>0</v>
      </c>
      <c r="X640" s="85">
        <f t="shared" si="58"/>
        <v>0</v>
      </c>
      <c r="Y640" s="85">
        <f>IF('Checklist Parameters'!$N$102&lt;&gt;"",(I640/43560)*'Checklist Parameters'!$N$102,"N/A")</f>
        <v>0</v>
      </c>
      <c r="Z640" s="85" t="str">
        <f>IF('Checklist Parameters'!$N$58&lt;&gt;"",((I640*'Checklist Parameters'!$N$58)*'Checklist Parameters'!$N$35)/1000,"N/A")</f>
        <v>N/A</v>
      </c>
      <c r="AA640" s="85">
        <f>IF('Checklist Parameters'!$N$101&lt;&gt;"",IFERROR(I640/'Checklist Parameters'!$N$101,0),"N/A")</f>
        <v>0</v>
      </c>
      <c r="AB640" s="85" t="str">
        <f>IF('Checklist Parameters'!$N$43&lt;&gt;"",(I640*'Checklist Parameters'!$N$43)/1000,"N/A")</f>
        <v>N/A</v>
      </c>
      <c r="AC640" s="85">
        <f>IF('Checklist Parameters'!$N$16="",$X640,IF(AND('Checklist Parameters'!$N$16&lt;$X640,'Checklist Parameters'!$N$16&gt;=3),'Checklist Parameters'!$N$16,IF(AND('Checklist Parameters'!$N$16&lt;$X640,'Checklist Parameters'!$N$16&lt;3),0,$X640)))</f>
        <v>0</v>
      </c>
      <c r="AD640" s="85" t="str">
        <f>IF(AND(I640&lt;'Checklist Parameters'!$N$22,$I640&lt;&gt;0),"Y","")</f>
        <v/>
      </c>
      <c r="AE640" s="85" t="str">
        <f>IF($AD640="Y",0,IF('Checklist Parameters'!$N$25="","&lt;no limit&gt;",ROUNDDOWN((($I640-'Checklist Parameters'!$N$24)/'Checklist Parameters'!$N$25)+1,0)))</f>
        <v>&lt;no limit&gt;</v>
      </c>
      <c r="AF640" s="174">
        <f t="shared" si="59"/>
        <v>0</v>
      </c>
      <c r="AG640" s="85">
        <f t="shared" si="54"/>
        <v>0</v>
      </c>
    </row>
    <row r="641" spans="1:33" ht="15">
      <c r="A641" s="393"/>
      <c r="B641" s="393"/>
      <c r="C641" s="393"/>
      <c r="D641" s="393"/>
      <c r="E641" s="393"/>
      <c r="F641" s="393"/>
      <c r="G641" s="393"/>
      <c r="H641" s="394"/>
      <c r="I641" s="394"/>
      <c r="J641" s="394"/>
      <c r="K641" s="394"/>
      <c r="L641" s="394"/>
      <c r="M641" s="394"/>
      <c r="N641" s="313">
        <f>IF(IF(I641&lt;'Checklist Parameters'!$N$22,0,($I641-$L641))&lt;0,0,IF(I641&lt;'Checklist Parameters'!$N$22,0,($I641-$L641)))</f>
        <v>0</v>
      </c>
      <c r="O641" s="394"/>
      <c r="P641" s="395"/>
      <c r="Q641" s="316">
        <f t="shared" si="55"/>
        <v>0</v>
      </c>
      <c r="R641" s="87">
        <f t="shared" si="56"/>
        <v>0</v>
      </c>
      <c r="S641" s="87">
        <f>IF('Checklist Parameters'!$N$60&lt;0.2,0.2,'Checklist Parameters'!$N$60)</f>
        <v>0.7</v>
      </c>
      <c r="T641" s="88">
        <f>IF($O641="",IF('Checklist District ID'!$C$43="Y",MAX($R641:$S641)*$I641,SUM($R641:$S641)*$I641),IF(O641&gt;0,Q641*S641))</f>
        <v>0</v>
      </c>
      <c r="U641" s="88">
        <f>IF(Q641&gt;0,((I641-T641)*'Formula Matrix'!$E$41),0)</f>
        <v>0</v>
      </c>
      <c r="V641" s="88">
        <f t="shared" si="57"/>
        <v>0</v>
      </c>
      <c r="W641" s="88">
        <f>IF(V641&gt;0,(V641*'Checklist Parameters'!$N$35),0)</f>
        <v>0</v>
      </c>
      <c r="X641" s="85">
        <f t="shared" si="58"/>
        <v>0</v>
      </c>
      <c r="Y641" s="85">
        <f>IF('Checklist Parameters'!$N$102&lt;&gt;"",(I641/43560)*'Checklist Parameters'!$N$102,"N/A")</f>
        <v>0</v>
      </c>
      <c r="Z641" s="85" t="str">
        <f>IF('Checklist Parameters'!$N$58&lt;&gt;"",((I641*'Checklist Parameters'!$N$58)*'Checklist Parameters'!$N$35)/1000,"N/A")</f>
        <v>N/A</v>
      </c>
      <c r="AA641" s="85">
        <f>IF('Checklist Parameters'!$N$101&lt;&gt;"",IFERROR(I641/'Checklist Parameters'!$N$101,0),"N/A")</f>
        <v>0</v>
      </c>
      <c r="AB641" s="85" t="str">
        <f>IF('Checklist Parameters'!$N$43&lt;&gt;"",(I641*'Checklist Parameters'!$N$43)/1000,"N/A")</f>
        <v>N/A</v>
      </c>
      <c r="AC641" s="85">
        <f>IF('Checklist Parameters'!$N$16="",$X641,IF(AND('Checklist Parameters'!$N$16&lt;$X641,'Checklist Parameters'!$N$16&gt;=3),'Checklist Parameters'!$N$16,IF(AND('Checklist Parameters'!$N$16&lt;$X641,'Checklist Parameters'!$N$16&lt;3),0,$X641)))</f>
        <v>0</v>
      </c>
      <c r="AD641" s="85" t="str">
        <f>IF(AND(I641&lt;'Checklist Parameters'!$N$22,$I641&lt;&gt;0),"Y","")</f>
        <v/>
      </c>
      <c r="AE641" s="85" t="str">
        <f>IF($AD641="Y",0,IF('Checklist Parameters'!$N$25="","&lt;no limit&gt;",ROUNDDOWN((($I641-'Checklist Parameters'!$N$24)/'Checklist Parameters'!$N$25)+1,0)))</f>
        <v>&lt;no limit&gt;</v>
      </c>
      <c r="AF641" s="174">
        <f t="shared" si="59"/>
        <v>0</v>
      </c>
      <c r="AG641" s="85">
        <f t="shared" si="54"/>
        <v>0</v>
      </c>
    </row>
    <row r="642" spans="1:33" ht="15">
      <c r="A642" s="393"/>
      <c r="B642" s="393"/>
      <c r="C642" s="393"/>
      <c r="D642" s="393"/>
      <c r="E642" s="393"/>
      <c r="F642" s="393"/>
      <c r="G642" s="393"/>
      <c r="H642" s="394"/>
      <c r="I642" s="394"/>
      <c r="J642" s="394"/>
      <c r="K642" s="394"/>
      <c r="L642" s="394"/>
      <c r="M642" s="394"/>
      <c r="N642" s="313">
        <f>IF(IF(I642&lt;'Checklist Parameters'!$N$22,0,($I642-$L642))&lt;0,0,IF(I642&lt;'Checklist Parameters'!$N$22,0,($I642-$L642)))</f>
        <v>0</v>
      </c>
      <c r="O642" s="394"/>
      <c r="P642" s="395"/>
      <c r="Q642" s="316">
        <f t="shared" si="55"/>
        <v>0</v>
      </c>
      <c r="R642" s="87">
        <f t="shared" si="56"/>
        <v>0</v>
      </c>
      <c r="S642" s="87">
        <f>IF('Checklist Parameters'!$N$60&lt;0.2,0.2,'Checklist Parameters'!$N$60)</f>
        <v>0.7</v>
      </c>
      <c r="T642" s="88">
        <f>IF($O642="",IF('Checklist District ID'!$C$43="Y",MAX($R642:$S642)*$I642,SUM($R642:$S642)*$I642),IF(O642&gt;0,Q642*S642))</f>
        <v>0</v>
      </c>
      <c r="U642" s="88">
        <f>IF(Q642&gt;0,((I642-T642)*'Formula Matrix'!$E$41),0)</f>
        <v>0</v>
      </c>
      <c r="V642" s="88">
        <f t="shared" si="57"/>
        <v>0</v>
      </c>
      <c r="W642" s="88">
        <f>IF(V642&gt;0,(V642*'Checklist Parameters'!$N$35),0)</f>
        <v>0</v>
      </c>
      <c r="X642" s="85">
        <f t="shared" si="58"/>
        <v>0</v>
      </c>
      <c r="Y642" s="85">
        <f>IF('Checklist Parameters'!$N$102&lt;&gt;"",(I642/43560)*'Checklist Parameters'!$N$102,"N/A")</f>
        <v>0</v>
      </c>
      <c r="Z642" s="85" t="str">
        <f>IF('Checklist Parameters'!$N$58&lt;&gt;"",((I642*'Checklist Parameters'!$N$58)*'Checklist Parameters'!$N$35)/1000,"N/A")</f>
        <v>N/A</v>
      </c>
      <c r="AA642" s="85">
        <f>IF('Checklist Parameters'!$N$101&lt;&gt;"",IFERROR(I642/'Checklist Parameters'!$N$101,0),"N/A")</f>
        <v>0</v>
      </c>
      <c r="AB642" s="85" t="str">
        <f>IF('Checklist Parameters'!$N$43&lt;&gt;"",(I642*'Checklist Parameters'!$N$43)/1000,"N/A")</f>
        <v>N/A</v>
      </c>
      <c r="AC642" s="85">
        <f>IF('Checklist Parameters'!$N$16="",$X642,IF(AND('Checklist Parameters'!$N$16&lt;$X642,'Checklist Parameters'!$N$16&gt;=3),'Checklist Parameters'!$N$16,IF(AND('Checklist Parameters'!$N$16&lt;$X642,'Checklist Parameters'!$N$16&lt;3),0,$X642)))</f>
        <v>0</v>
      </c>
      <c r="AD642" s="85" t="str">
        <f>IF(AND(I642&lt;'Checklist Parameters'!$N$22,$I642&lt;&gt;0),"Y","")</f>
        <v/>
      </c>
      <c r="AE642" s="85" t="str">
        <f>IF($AD642="Y",0,IF('Checklist Parameters'!$N$25="","&lt;no limit&gt;",ROUNDDOWN((($I642-'Checklist Parameters'!$N$24)/'Checklist Parameters'!$N$25)+1,0)))</f>
        <v>&lt;no limit&gt;</v>
      </c>
      <c r="AF642" s="174">
        <f t="shared" si="59"/>
        <v>0</v>
      </c>
      <c r="AG642" s="85">
        <f t="shared" si="54"/>
        <v>0</v>
      </c>
    </row>
    <row r="643" spans="1:33" ht="15">
      <c r="A643" s="393"/>
      <c r="B643" s="393"/>
      <c r="C643" s="393"/>
      <c r="D643" s="393"/>
      <c r="E643" s="393"/>
      <c r="F643" s="393"/>
      <c r="G643" s="393"/>
      <c r="H643" s="394"/>
      <c r="I643" s="394"/>
      <c r="J643" s="394"/>
      <c r="K643" s="394"/>
      <c r="L643" s="394"/>
      <c r="M643" s="394"/>
      <c r="N643" s="313">
        <f>IF(IF(I643&lt;'Checklist Parameters'!$N$22,0,($I643-$L643))&lt;0,0,IF(I643&lt;'Checklist Parameters'!$N$22,0,($I643-$L643)))</f>
        <v>0</v>
      </c>
      <c r="O643" s="394"/>
      <c r="P643" s="395"/>
      <c r="Q643" s="316">
        <f t="shared" si="55"/>
        <v>0</v>
      </c>
      <c r="R643" s="87">
        <f t="shared" si="56"/>
        <v>0</v>
      </c>
      <c r="S643" s="87">
        <f>IF('Checklist Parameters'!$N$60&lt;0.2,0.2,'Checklist Parameters'!$N$60)</f>
        <v>0.7</v>
      </c>
      <c r="T643" s="88">
        <f>IF($O643="",IF('Checklist District ID'!$C$43="Y",MAX($R643:$S643)*$I643,SUM($R643:$S643)*$I643),IF(O643&gt;0,Q643*S643))</f>
        <v>0</v>
      </c>
      <c r="U643" s="88">
        <f>IF(Q643&gt;0,((I643-T643)*'Formula Matrix'!$E$41),0)</f>
        <v>0</v>
      </c>
      <c r="V643" s="88">
        <f t="shared" si="57"/>
        <v>0</v>
      </c>
      <c r="W643" s="88">
        <f>IF(V643&gt;0,(V643*'Checklist Parameters'!$N$35),0)</f>
        <v>0</v>
      </c>
      <c r="X643" s="85">
        <f t="shared" si="58"/>
        <v>0</v>
      </c>
      <c r="Y643" s="85">
        <f>IF('Checklist Parameters'!$N$102&lt;&gt;"",(I643/43560)*'Checklist Parameters'!$N$102,"N/A")</f>
        <v>0</v>
      </c>
      <c r="Z643" s="85" t="str">
        <f>IF('Checklist Parameters'!$N$58&lt;&gt;"",((I643*'Checklist Parameters'!$N$58)*'Checklist Parameters'!$N$35)/1000,"N/A")</f>
        <v>N/A</v>
      </c>
      <c r="AA643" s="85">
        <f>IF('Checklist Parameters'!$N$101&lt;&gt;"",IFERROR(I643/'Checklist Parameters'!$N$101,0),"N/A")</f>
        <v>0</v>
      </c>
      <c r="AB643" s="85" t="str">
        <f>IF('Checklist Parameters'!$N$43&lt;&gt;"",(I643*'Checklist Parameters'!$N$43)/1000,"N/A")</f>
        <v>N/A</v>
      </c>
      <c r="AC643" s="85">
        <f>IF('Checklist Parameters'!$N$16="",$X643,IF(AND('Checklist Parameters'!$N$16&lt;$X643,'Checklist Parameters'!$N$16&gt;=3),'Checklist Parameters'!$N$16,IF(AND('Checklist Parameters'!$N$16&lt;$X643,'Checklist Parameters'!$N$16&lt;3),0,$X643)))</f>
        <v>0</v>
      </c>
      <c r="AD643" s="85" t="str">
        <f>IF(AND(I643&lt;'Checklist Parameters'!$N$22,$I643&lt;&gt;0),"Y","")</f>
        <v/>
      </c>
      <c r="AE643" s="85" t="str">
        <f>IF($AD643="Y",0,IF('Checklist Parameters'!$N$25="","&lt;no limit&gt;",ROUNDDOWN((($I643-'Checklist Parameters'!$N$24)/'Checklist Parameters'!$N$25)+1,0)))</f>
        <v>&lt;no limit&gt;</v>
      </c>
      <c r="AF643" s="174">
        <f t="shared" si="59"/>
        <v>0</v>
      </c>
      <c r="AG643" s="85">
        <f t="shared" si="54"/>
        <v>0</v>
      </c>
    </row>
    <row r="644" spans="1:33" ht="15">
      <c r="A644" s="393"/>
      <c r="B644" s="393"/>
      <c r="C644" s="393"/>
      <c r="D644" s="393"/>
      <c r="E644" s="393"/>
      <c r="F644" s="393"/>
      <c r="G644" s="393"/>
      <c r="H644" s="394"/>
      <c r="I644" s="394"/>
      <c r="J644" s="394"/>
      <c r="K644" s="394"/>
      <c r="L644" s="394"/>
      <c r="M644" s="394"/>
      <c r="N644" s="313">
        <f>IF(IF(I644&lt;'Checklist Parameters'!$N$22,0,($I644-$L644))&lt;0,0,IF(I644&lt;'Checklist Parameters'!$N$22,0,($I644-$L644)))</f>
        <v>0</v>
      </c>
      <c r="O644" s="394"/>
      <c r="P644" s="395"/>
      <c r="Q644" s="316">
        <f t="shared" si="55"/>
        <v>0</v>
      </c>
      <c r="R644" s="87">
        <f t="shared" si="56"/>
        <v>0</v>
      </c>
      <c r="S644" s="87">
        <f>IF('Checklist Parameters'!$N$60&lt;0.2,0.2,'Checklist Parameters'!$N$60)</f>
        <v>0.7</v>
      </c>
      <c r="T644" s="88">
        <f>IF($O644="",IF('Checklist District ID'!$C$43="Y",MAX($R644:$S644)*$I644,SUM($R644:$S644)*$I644),IF(O644&gt;0,Q644*S644))</f>
        <v>0</v>
      </c>
      <c r="U644" s="88">
        <f>IF(Q644&gt;0,((I644-T644)*'Formula Matrix'!$E$41),0)</f>
        <v>0</v>
      </c>
      <c r="V644" s="88">
        <f t="shared" si="57"/>
        <v>0</v>
      </c>
      <c r="W644" s="88">
        <f>IF(V644&gt;0,(V644*'Checklist Parameters'!$N$35),0)</f>
        <v>0</v>
      </c>
      <c r="X644" s="85">
        <f t="shared" si="58"/>
        <v>0</v>
      </c>
      <c r="Y644" s="85">
        <f>IF('Checklist Parameters'!$N$102&lt;&gt;"",(I644/43560)*'Checklist Parameters'!$N$102,"N/A")</f>
        <v>0</v>
      </c>
      <c r="Z644" s="85" t="str">
        <f>IF('Checklist Parameters'!$N$58&lt;&gt;"",((I644*'Checklist Parameters'!$N$58)*'Checklist Parameters'!$N$35)/1000,"N/A")</f>
        <v>N/A</v>
      </c>
      <c r="AA644" s="85">
        <f>IF('Checklist Parameters'!$N$101&lt;&gt;"",IFERROR(I644/'Checklist Parameters'!$N$101,0),"N/A")</f>
        <v>0</v>
      </c>
      <c r="AB644" s="85" t="str">
        <f>IF('Checklist Parameters'!$N$43&lt;&gt;"",(I644*'Checklist Parameters'!$N$43)/1000,"N/A")</f>
        <v>N/A</v>
      </c>
      <c r="AC644" s="85">
        <f>IF('Checklist Parameters'!$N$16="",$X644,IF(AND('Checklist Parameters'!$N$16&lt;$X644,'Checklist Parameters'!$N$16&gt;=3),'Checklist Parameters'!$N$16,IF(AND('Checklist Parameters'!$N$16&lt;$X644,'Checklist Parameters'!$N$16&lt;3),0,$X644)))</f>
        <v>0</v>
      </c>
      <c r="AD644" s="85" t="str">
        <f>IF(AND(I644&lt;'Checklist Parameters'!$N$22,$I644&lt;&gt;0),"Y","")</f>
        <v/>
      </c>
      <c r="AE644" s="85" t="str">
        <f>IF($AD644="Y",0,IF('Checklist Parameters'!$N$25="","&lt;no limit&gt;",ROUNDDOWN((($I644-'Checklist Parameters'!$N$24)/'Checklist Parameters'!$N$25)+1,0)))</f>
        <v>&lt;no limit&gt;</v>
      </c>
      <c r="AF644" s="174">
        <f t="shared" si="59"/>
        <v>0</v>
      </c>
      <c r="AG644" s="85">
        <f t="shared" si="54"/>
        <v>0</v>
      </c>
    </row>
    <row r="645" spans="1:33" ht="15">
      <c r="A645" s="393"/>
      <c r="B645" s="393"/>
      <c r="C645" s="393"/>
      <c r="D645" s="393"/>
      <c r="E645" s="393"/>
      <c r="F645" s="393"/>
      <c r="G645" s="393"/>
      <c r="H645" s="394"/>
      <c r="I645" s="394"/>
      <c r="J645" s="394"/>
      <c r="K645" s="394"/>
      <c r="L645" s="394"/>
      <c r="M645" s="394"/>
      <c r="N645" s="313">
        <f>IF(IF(I645&lt;'Checklist Parameters'!$N$22,0,($I645-$L645))&lt;0,0,IF(I645&lt;'Checklist Parameters'!$N$22,0,($I645-$L645)))</f>
        <v>0</v>
      </c>
      <c r="O645" s="394"/>
      <c r="P645" s="395"/>
      <c r="Q645" s="316">
        <f t="shared" si="55"/>
        <v>0</v>
      </c>
      <c r="R645" s="87">
        <f t="shared" si="56"/>
        <v>0</v>
      </c>
      <c r="S645" s="87">
        <f>IF('Checklist Parameters'!$N$60&lt;0.2,0.2,'Checklist Parameters'!$N$60)</f>
        <v>0.7</v>
      </c>
      <c r="T645" s="88">
        <f>IF($O645="",IF('Checklist District ID'!$C$43="Y",MAX($R645:$S645)*$I645,SUM($R645:$S645)*$I645),IF(O645&gt;0,Q645*S645))</f>
        <v>0</v>
      </c>
      <c r="U645" s="88">
        <f>IF(Q645&gt;0,((I645-T645)*'Formula Matrix'!$E$41),0)</f>
        <v>0</v>
      </c>
      <c r="V645" s="88">
        <f t="shared" si="57"/>
        <v>0</v>
      </c>
      <c r="W645" s="88">
        <f>IF(V645&gt;0,(V645*'Checklist Parameters'!$N$35),0)</f>
        <v>0</v>
      </c>
      <c r="X645" s="85">
        <f t="shared" si="58"/>
        <v>0</v>
      </c>
      <c r="Y645" s="85">
        <f>IF('Checklist Parameters'!$N$102&lt;&gt;"",(I645/43560)*'Checklist Parameters'!$N$102,"N/A")</f>
        <v>0</v>
      </c>
      <c r="Z645" s="85" t="str">
        <f>IF('Checklist Parameters'!$N$58&lt;&gt;"",((I645*'Checklist Parameters'!$N$58)*'Checklist Parameters'!$N$35)/1000,"N/A")</f>
        <v>N/A</v>
      </c>
      <c r="AA645" s="85">
        <f>IF('Checklist Parameters'!$N$101&lt;&gt;"",IFERROR(I645/'Checklist Parameters'!$N$101,0),"N/A")</f>
        <v>0</v>
      </c>
      <c r="AB645" s="85" t="str">
        <f>IF('Checklist Parameters'!$N$43&lt;&gt;"",(I645*'Checklist Parameters'!$N$43)/1000,"N/A")</f>
        <v>N/A</v>
      </c>
      <c r="AC645" s="85">
        <f>IF('Checklist Parameters'!$N$16="",$X645,IF(AND('Checklist Parameters'!$N$16&lt;$X645,'Checklist Parameters'!$N$16&gt;=3),'Checklist Parameters'!$N$16,IF(AND('Checklist Parameters'!$N$16&lt;$X645,'Checklist Parameters'!$N$16&lt;3),0,$X645)))</f>
        <v>0</v>
      </c>
      <c r="AD645" s="85" t="str">
        <f>IF(AND(I645&lt;'Checklist Parameters'!$N$22,$I645&lt;&gt;0),"Y","")</f>
        <v/>
      </c>
      <c r="AE645" s="85" t="str">
        <f>IF($AD645="Y",0,IF('Checklist Parameters'!$N$25="","&lt;no limit&gt;",ROUNDDOWN((($I645-'Checklist Parameters'!$N$24)/'Checklist Parameters'!$N$25)+1,0)))</f>
        <v>&lt;no limit&gt;</v>
      </c>
      <c r="AF645" s="174">
        <f t="shared" si="59"/>
        <v>0</v>
      </c>
      <c r="AG645" s="85">
        <f t="shared" si="54"/>
        <v>0</v>
      </c>
    </row>
    <row r="646" spans="1:33" ht="15">
      <c r="A646" s="393"/>
      <c r="B646" s="393"/>
      <c r="C646" s="393"/>
      <c r="D646" s="393"/>
      <c r="E646" s="393"/>
      <c r="F646" s="393"/>
      <c r="G646" s="393"/>
      <c r="H646" s="394"/>
      <c r="I646" s="394"/>
      <c r="J646" s="394"/>
      <c r="K646" s="394"/>
      <c r="L646" s="394"/>
      <c r="M646" s="394"/>
      <c r="N646" s="313">
        <f>IF(IF(I646&lt;'Checklist Parameters'!$N$22,0,($I646-$L646))&lt;0,0,IF(I646&lt;'Checklist Parameters'!$N$22,0,($I646-$L646)))</f>
        <v>0</v>
      </c>
      <c r="O646" s="394"/>
      <c r="P646" s="395"/>
      <c r="Q646" s="316">
        <f t="shared" si="55"/>
        <v>0</v>
      </c>
      <c r="R646" s="87">
        <f t="shared" si="56"/>
        <v>0</v>
      </c>
      <c r="S646" s="87">
        <f>IF('Checklist Parameters'!$N$60&lt;0.2,0.2,'Checklist Parameters'!$N$60)</f>
        <v>0.7</v>
      </c>
      <c r="T646" s="88">
        <f>IF($O646="",IF('Checklist District ID'!$C$43="Y",MAX($R646:$S646)*$I646,SUM($R646:$S646)*$I646),IF(O646&gt;0,Q646*S646))</f>
        <v>0</v>
      </c>
      <c r="U646" s="88">
        <f>IF(Q646&gt;0,((I646-T646)*'Formula Matrix'!$E$41),0)</f>
        <v>0</v>
      </c>
      <c r="V646" s="88">
        <f t="shared" si="57"/>
        <v>0</v>
      </c>
      <c r="W646" s="88">
        <f>IF(V646&gt;0,(V646*'Checklist Parameters'!$N$35),0)</f>
        <v>0</v>
      </c>
      <c r="X646" s="85">
        <f t="shared" si="58"/>
        <v>0</v>
      </c>
      <c r="Y646" s="85">
        <f>IF('Checklist Parameters'!$N$102&lt;&gt;"",(I646/43560)*'Checklist Parameters'!$N$102,"N/A")</f>
        <v>0</v>
      </c>
      <c r="Z646" s="85" t="str">
        <f>IF('Checklist Parameters'!$N$58&lt;&gt;"",((I646*'Checklist Parameters'!$N$58)*'Checklist Parameters'!$N$35)/1000,"N/A")</f>
        <v>N/A</v>
      </c>
      <c r="AA646" s="85">
        <f>IF('Checklist Parameters'!$N$101&lt;&gt;"",IFERROR(I646/'Checklist Parameters'!$N$101,0),"N/A")</f>
        <v>0</v>
      </c>
      <c r="AB646" s="85" t="str">
        <f>IF('Checklist Parameters'!$N$43&lt;&gt;"",(I646*'Checklist Parameters'!$N$43)/1000,"N/A")</f>
        <v>N/A</v>
      </c>
      <c r="AC646" s="85">
        <f>IF('Checklist Parameters'!$N$16="",$X646,IF(AND('Checklist Parameters'!$N$16&lt;$X646,'Checklist Parameters'!$N$16&gt;=3),'Checklist Parameters'!$N$16,IF(AND('Checklist Parameters'!$N$16&lt;$X646,'Checklist Parameters'!$N$16&lt;3),0,$X646)))</f>
        <v>0</v>
      </c>
      <c r="AD646" s="85" t="str">
        <f>IF(AND(I646&lt;'Checklist Parameters'!$N$22,$I646&lt;&gt;0),"Y","")</f>
        <v/>
      </c>
      <c r="AE646" s="85" t="str">
        <f>IF($AD646="Y",0,IF('Checklist Parameters'!$N$25="","&lt;no limit&gt;",ROUNDDOWN((($I646-'Checklist Parameters'!$N$24)/'Checklist Parameters'!$N$25)+1,0)))</f>
        <v>&lt;no limit&gt;</v>
      </c>
      <c r="AF646" s="174">
        <f t="shared" si="59"/>
        <v>0</v>
      </c>
      <c r="AG646" s="85">
        <f t="shared" si="54"/>
        <v>0</v>
      </c>
    </row>
    <row r="647" spans="1:33" ht="15">
      <c r="A647" s="393"/>
      <c r="B647" s="393"/>
      <c r="C647" s="393"/>
      <c r="D647" s="393"/>
      <c r="E647" s="393"/>
      <c r="F647" s="393"/>
      <c r="G647" s="393"/>
      <c r="H647" s="394"/>
      <c r="I647" s="394"/>
      <c r="J647" s="394"/>
      <c r="K647" s="394"/>
      <c r="L647" s="394"/>
      <c r="M647" s="394"/>
      <c r="N647" s="313">
        <f>IF(IF(I647&lt;'Checklist Parameters'!$N$22,0,($I647-$L647))&lt;0,0,IF(I647&lt;'Checklist Parameters'!$N$22,0,($I647-$L647)))</f>
        <v>0</v>
      </c>
      <c r="O647" s="394"/>
      <c r="P647" s="395"/>
      <c r="Q647" s="316">
        <f t="shared" si="55"/>
        <v>0</v>
      </c>
      <c r="R647" s="87">
        <f t="shared" si="56"/>
        <v>0</v>
      </c>
      <c r="S647" s="87">
        <f>IF('Checklist Parameters'!$N$60&lt;0.2,0.2,'Checklist Parameters'!$N$60)</f>
        <v>0.7</v>
      </c>
      <c r="T647" s="88">
        <f>IF($O647="",IF('Checklist District ID'!$C$43="Y",MAX($R647:$S647)*$I647,SUM($R647:$S647)*$I647),IF(O647&gt;0,Q647*S647))</f>
        <v>0</v>
      </c>
      <c r="U647" s="88">
        <f>IF(Q647&gt;0,((I647-T647)*'Formula Matrix'!$E$41),0)</f>
        <v>0</v>
      </c>
      <c r="V647" s="88">
        <f t="shared" si="57"/>
        <v>0</v>
      </c>
      <c r="W647" s="88">
        <f>IF(V647&gt;0,(V647*'Checklist Parameters'!$N$35),0)</f>
        <v>0</v>
      </c>
      <c r="X647" s="85">
        <f t="shared" si="58"/>
        <v>0</v>
      </c>
      <c r="Y647" s="85">
        <f>IF('Checklist Parameters'!$N$102&lt;&gt;"",(I647/43560)*'Checklist Parameters'!$N$102,"N/A")</f>
        <v>0</v>
      </c>
      <c r="Z647" s="85" t="str">
        <f>IF('Checklist Parameters'!$N$58&lt;&gt;"",((I647*'Checklist Parameters'!$N$58)*'Checklist Parameters'!$N$35)/1000,"N/A")</f>
        <v>N/A</v>
      </c>
      <c r="AA647" s="85">
        <f>IF('Checklist Parameters'!$N$101&lt;&gt;"",IFERROR(I647/'Checklist Parameters'!$N$101,0),"N/A")</f>
        <v>0</v>
      </c>
      <c r="AB647" s="85" t="str">
        <f>IF('Checklist Parameters'!$N$43&lt;&gt;"",(I647*'Checklist Parameters'!$N$43)/1000,"N/A")</f>
        <v>N/A</v>
      </c>
      <c r="AC647" s="85">
        <f>IF('Checklist Parameters'!$N$16="",$X647,IF(AND('Checklist Parameters'!$N$16&lt;$X647,'Checklist Parameters'!$N$16&gt;=3),'Checklist Parameters'!$N$16,IF(AND('Checklist Parameters'!$N$16&lt;$X647,'Checklist Parameters'!$N$16&lt;3),0,$X647)))</f>
        <v>0</v>
      </c>
      <c r="AD647" s="85" t="str">
        <f>IF(AND(I647&lt;'Checklist Parameters'!$N$22,$I647&lt;&gt;0),"Y","")</f>
        <v/>
      </c>
      <c r="AE647" s="85" t="str">
        <f>IF($AD647="Y",0,IF('Checklist Parameters'!$N$25="","&lt;no limit&gt;",ROUNDDOWN((($I647-'Checklist Parameters'!$N$24)/'Checklist Parameters'!$N$25)+1,0)))</f>
        <v>&lt;no limit&gt;</v>
      </c>
      <c r="AF647" s="174">
        <f t="shared" si="59"/>
        <v>0</v>
      </c>
      <c r="AG647" s="85">
        <f t="shared" si="54"/>
        <v>0</v>
      </c>
    </row>
    <row r="648" spans="1:33" ht="15">
      <c r="A648" s="393"/>
      <c r="B648" s="393"/>
      <c r="C648" s="393"/>
      <c r="D648" s="393"/>
      <c r="E648" s="393"/>
      <c r="F648" s="393"/>
      <c r="G648" s="393"/>
      <c r="H648" s="394"/>
      <c r="I648" s="394"/>
      <c r="J648" s="394"/>
      <c r="K648" s="394"/>
      <c r="L648" s="394"/>
      <c r="M648" s="394"/>
      <c r="N648" s="313">
        <f>IF(IF(I648&lt;'Checklist Parameters'!$N$22,0,($I648-$L648))&lt;0,0,IF(I648&lt;'Checklist Parameters'!$N$22,0,($I648-$L648)))</f>
        <v>0</v>
      </c>
      <c r="O648" s="394"/>
      <c r="P648" s="395"/>
      <c r="Q648" s="316">
        <f t="shared" si="55"/>
        <v>0</v>
      </c>
      <c r="R648" s="87">
        <f t="shared" si="56"/>
        <v>0</v>
      </c>
      <c r="S648" s="87">
        <f>IF('Checklist Parameters'!$N$60&lt;0.2,0.2,'Checklist Parameters'!$N$60)</f>
        <v>0.7</v>
      </c>
      <c r="T648" s="88">
        <f>IF($O648="",IF('Checklist District ID'!$C$43="Y",MAX($R648:$S648)*$I648,SUM($R648:$S648)*$I648),IF(O648&gt;0,Q648*S648))</f>
        <v>0</v>
      </c>
      <c r="U648" s="88">
        <f>IF(Q648&gt;0,((I648-T648)*'Formula Matrix'!$E$41),0)</f>
        <v>0</v>
      </c>
      <c r="V648" s="88">
        <f t="shared" si="57"/>
        <v>0</v>
      </c>
      <c r="W648" s="88">
        <f>IF(V648&gt;0,(V648*'Checklist Parameters'!$N$35),0)</f>
        <v>0</v>
      </c>
      <c r="X648" s="85">
        <f t="shared" si="58"/>
        <v>0</v>
      </c>
      <c r="Y648" s="85">
        <f>IF('Checklist Parameters'!$N$102&lt;&gt;"",(I648/43560)*'Checklist Parameters'!$N$102,"N/A")</f>
        <v>0</v>
      </c>
      <c r="Z648" s="85" t="str">
        <f>IF('Checklist Parameters'!$N$58&lt;&gt;"",((I648*'Checklist Parameters'!$N$58)*'Checklist Parameters'!$N$35)/1000,"N/A")</f>
        <v>N/A</v>
      </c>
      <c r="AA648" s="85">
        <f>IF('Checklist Parameters'!$N$101&lt;&gt;"",IFERROR(I648/'Checklist Parameters'!$N$101,0),"N/A")</f>
        <v>0</v>
      </c>
      <c r="AB648" s="85" t="str">
        <f>IF('Checklist Parameters'!$N$43&lt;&gt;"",(I648*'Checklist Parameters'!$N$43)/1000,"N/A")</f>
        <v>N/A</v>
      </c>
      <c r="AC648" s="85">
        <f>IF('Checklist Parameters'!$N$16="",$X648,IF(AND('Checklist Parameters'!$N$16&lt;$X648,'Checklist Parameters'!$N$16&gt;=3),'Checklist Parameters'!$N$16,IF(AND('Checklist Parameters'!$N$16&lt;$X648,'Checklist Parameters'!$N$16&lt;3),0,$X648)))</f>
        <v>0</v>
      </c>
      <c r="AD648" s="85" t="str">
        <f>IF(AND(I648&lt;'Checklist Parameters'!$N$22,$I648&lt;&gt;0),"Y","")</f>
        <v/>
      </c>
      <c r="AE648" s="85" t="str">
        <f>IF($AD648="Y",0,IF('Checklist Parameters'!$N$25="","&lt;no limit&gt;",ROUNDDOWN((($I648-'Checklist Parameters'!$N$24)/'Checklist Parameters'!$N$25)+1,0)))</f>
        <v>&lt;no limit&gt;</v>
      </c>
      <c r="AF648" s="174">
        <f t="shared" si="59"/>
        <v>0</v>
      </c>
      <c r="AG648" s="85">
        <f t="shared" si="54"/>
        <v>0</v>
      </c>
    </row>
    <row r="649" spans="1:33" ht="15">
      <c r="A649" s="393"/>
      <c r="B649" s="393"/>
      <c r="C649" s="393"/>
      <c r="D649" s="393"/>
      <c r="E649" s="393"/>
      <c r="F649" s="393"/>
      <c r="G649" s="393"/>
      <c r="H649" s="394"/>
      <c r="I649" s="394"/>
      <c r="J649" s="394"/>
      <c r="K649" s="394"/>
      <c r="L649" s="394"/>
      <c r="M649" s="394"/>
      <c r="N649" s="313">
        <f>IF(IF(I649&lt;'Checklist Parameters'!$N$22,0,($I649-$L649))&lt;0,0,IF(I649&lt;'Checklist Parameters'!$N$22,0,($I649-$L649)))</f>
        <v>0</v>
      </c>
      <c r="O649" s="394"/>
      <c r="P649" s="395"/>
      <c r="Q649" s="316">
        <f t="shared" si="55"/>
        <v>0</v>
      </c>
      <c r="R649" s="87">
        <f t="shared" si="56"/>
        <v>0</v>
      </c>
      <c r="S649" s="87">
        <f>IF('Checklist Parameters'!$N$60&lt;0.2,0.2,'Checklist Parameters'!$N$60)</f>
        <v>0.7</v>
      </c>
      <c r="T649" s="88">
        <f>IF($O649="",IF('Checklist District ID'!$C$43="Y",MAX($R649:$S649)*$I649,SUM($R649:$S649)*$I649),IF(O649&gt;0,Q649*S649))</f>
        <v>0</v>
      </c>
      <c r="U649" s="88">
        <f>IF(Q649&gt;0,((I649-T649)*'Formula Matrix'!$E$41),0)</f>
        <v>0</v>
      </c>
      <c r="V649" s="88">
        <f t="shared" si="57"/>
        <v>0</v>
      </c>
      <c r="W649" s="88">
        <f>IF(V649&gt;0,(V649*'Checklist Parameters'!$N$35),0)</f>
        <v>0</v>
      </c>
      <c r="X649" s="85">
        <f t="shared" si="58"/>
        <v>0</v>
      </c>
      <c r="Y649" s="85">
        <f>IF('Checklist Parameters'!$N$102&lt;&gt;"",(I649/43560)*'Checklist Parameters'!$N$102,"N/A")</f>
        <v>0</v>
      </c>
      <c r="Z649" s="85" t="str">
        <f>IF('Checklist Parameters'!$N$58&lt;&gt;"",((I649*'Checklist Parameters'!$N$58)*'Checklist Parameters'!$N$35)/1000,"N/A")</f>
        <v>N/A</v>
      </c>
      <c r="AA649" s="85">
        <f>IF('Checklist Parameters'!$N$101&lt;&gt;"",IFERROR(I649/'Checklist Parameters'!$N$101,0),"N/A")</f>
        <v>0</v>
      </c>
      <c r="AB649" s="85" t="str">
        <f>IF('Checklist Parameters'!$N$43&lt;&gt;"",(I649*'Checklist Parameters'!$N$43)/1000,"N/A")</f>
        <v>N/A</v>
      </c>
      <c r="AC649" s="85">
        <f>IF('Checklist Parameters'!$N$16="",$X649,IF(AND('Checklist Parameters'!$N$16&lt;$X649,'Checklist Parameters'!$N$16&gt;=3),'Checklist Parameters'!$N$16,IF(AND('Checklist Parameters'!$N$16&lt;$X649,'Checklist Parameters'!$N$16&lt;3),0,$X649)))</f>
        <v>0</v>
      </c>
      <c r="AD649" s="85" t="str">
        <f>IF(AND(I649&lt;'Checklist Parameters'!$N$22,$I649&lt;&gt;0),"Y","")</f>
        <v/>
      </c>
      <c r="AE649" s="85" t="str">
        <f>IF($AD649="Y",0,IF('Checklist Parameters'!$N$25="","&lt;no limit&gt;",ROUNDDOWN((($I649-'Checklist Parameters'!$N$24)/'Checklist Parameters'!$N$25)+1,0)))</f>
        <v>&lt;no limit&gt;</v>
      </c>
      <c r="AF649" s="174">
        <f t="shared" si="59"/>
        <v>0</v>
      </c>
      <c r="AG649" s="85">
        <f t="shared" si="54"/>
        <v>0</v>
      </c>
    </row>
    <row r="650" spans="1:33" ht="15">
      <c r="A650" s="393"/>
      <c r="B650" s="393"/>
      <c r="C650" s="393"/>
      <c r="D650" s="393"/>
      <c r="E650" s="393"/>
      <c r="F650" s="393"/>
      <c r="G650" s="393"/>
      <c r="H650" s="394"/>
      <c r="I650" s="394"/>
      <c r="J650" s="394"/>
      <c r="K650" s="394"/>
      <c r="L650" s="394"/>
      <c r="M650" s="394"/>
      <c r="N650" s="313">
        <f>IF(IF(I650&lt;'Checklist Parameters'!$N$22,0,($I650-$L650))&lt;0,0,IF(I650&lt;'Checklist Parameters'!$N$22,0,($I650-$L650)))</f>
        <v>0</v>
      </c>
      <c r="O650" s="394"/>
      <c r="P650" s="395"/>
      <c r="Q650" s="316">
        <f t="shared" si="55"/>
        <v>0</v>
      </c>
      <c r="R650" s="87">
        <f t="shared" si="56"/>
        <v>0</v>
      </c>
      <c r="S650" s="87">
        <f>IF('Checklist Parameters'!$N$60&lt;0.2,0.2,'Checklist Parameters'!$N$60)</f>
        <v>0.7</v>
      </c>
      <c r="T650" s="88">
        <f>IF($O650="",IF('Checklist District ID'!$C$43="Y",MAX($R650:$S650)*$I650,SUM($R650:$S650)*$I650),IF(O650&gt;0,Q650*S650))</f>
        <v>0</v>
      </c>
      <c r="U650" s="88">
        <f>IF(Q650&gt;0,((I650-T650)*'Formula Matrix'!$E$41),0)</f>
        <v>0</v>
      </c>
      <c r="V650" s="88">
        <f t="shared" si="57"/>
        <v>0</v>
      </c>
      <c r="W650" s="88">
        <f>IF(V650&gt;0,(V650*'Checklist Parameters'!$N$35),0)</f>
        <v>0</v>
      </c>
      <c r="X650" s="85">
        <f t="shared" si="58"/>
        <v>0</v>
      </c>
      <c r="Y650" s="85">
        <f>IF('Checklist Parameters'!$N$102&lt;&gt;"",(I650/43560)*'Checklist Parameters'!$N$102,"N/A")</f>
        <v>0</v>
      </c>
      <c r="Z650" s="85" t="str">
        <f>IF('Checklist Parameters'!$N$58&lt;&gt;"",((I650*'Checklist Parameters'!$N$58)*'Checklist Parameters'!$N$35)/1000,"N/A")</f>
        <v>N/A</v>
      </c>
      <c r="AA650" s="85">
        <f>IF('Checklist Parameters'!$N$101&lt;&gt;"",IFERROR(I650/'Checklist Parameters'!$N$101,0),"N/A")</f>
        <v>0</v>
      </c>
      <c r="AB650" s="85" t="str">
        <f>IF('Checklist Parameters'!$N$43&lt;&gt;"",(I650*'Checklist Parameters'!$N$43)/1000,"N/A")</f>
        <v>N/A</v>
      </c>
      <c r="AC650" s="85">
        <f>IF('Checklist Parameters'!$N$16="",$X650,IF(AND('Checklist Parameters'!$N$16&lt;$X650,'Checklist Parameters'!$N$16&gt;=3),'Checklist Parameters'!$N$16,IF(AND('Checklist Parameters'!$N$16&lt;$X650,'Checklist Parameters'!$N$16&lt;3),0,$X650)))</f>
        <v>0</v>
      </c>
      <c r="AD650" s="85" t="str">
        <f>IF(AND(I650&lt;'Checklist Parameters'!$N$22,$I650&lt;&gt;0),"Y","")</f>
        <v/>
      </c>
      <c r="AE650" s="85" t="str">
        <f>IF($AD650="Y",0,IF('Checklist Parameters'!$N$25="","&lt;no limit&gt;",ROUNDDOWN((($I650-'Checklist Parameters'!$N$24)/'Checklist Parameters'!$N$25)+1,0)))</f>
        <v>&lt;no limit&gt;</v>
      </c>
      <c r="AF650" s="174">
        <f t="shared" si="59"/>
        <v>0</v>
      </c>
      <c r="AG650" s="85">
        <f t="shared" si="54"/>
        <v>0</v>
      </c>
    </row>
    <row r="651" spans="1:33" ht="15">
      <c r="A651" s="393"/>
      <c r="B651" s="393"/>
      <c r="C651" s="393"/>
      <c r="D651" s="393"/>
      <c r="E651" s="393"/>
      <c r="F651" s="393"/>
      <c r="G651" s="393"/>
      <c r="H651" s="394"/>
      <c r="I651" s="394"/>
      <c r="J651" s="394"/>
      <c r="K651" s="394"/>
      <c r="L651" s="394"/>
      <c r="M651" s="394"/>
      <c r="N651" s="313">
        <f>IF(IF(I651&lt;'Checklist Parameters'!$N$22,0,($I651-$L651))&lt;0,0,IF(I651&lt;'Checklist Parameters'!$N$22,0,($I651-$L651)))</f>
        <v>0</v>
      </c>
      <c r="O651" s="394"/>
      <c r="P651" s="395"/>
      <c r="Q651" s="316">
        <f t="shared" si="55"/>
        <v>0</v>
      </c>
      <c r="R651" s="87">
        <f t="shared" si="56"/>
        <v>0</v>
      </c>
      <c r="S651" s="87">
        <f>IF('Checklist Parameters'!$N$60&lt;0.2,0.2,'Checklist Parameters'!$N$60)</f>
        <v>0.7</v>
      </c>
      <c r="T651" s="88">
        <f>IF($O651="",IF('Checklist District ID'!$C$43="Y",MAX($R651:$S651)*$I651,SUM($R651:$S651)*$I651),IF(O651&gt;0,Q651*S651))</f>
        <v>0</v>
      </c>
      <c r="U651" s="88">
        <f>IF(Q651&gt;0,((I651-T651)*'Formula Matrix'!$E$41),0)</f>
        <v>0</v>
      </c>
      <c r="V651" s="88">
        <f t="shared" si="57"/>
        <v>0</v>
      </c>
      <c r="W651" s="88">
        <f>IF(V651&gt;0,(V651*'Checklist Parameters'!$N$35),0)</f>
        <v>0</v>
      </c>
      <c r="X651" s="85">
        <f t="shared" si="58"/>
        <v>0</v>
      </c>
      <c r="Y651" s="85">
        <f>IF('Checklist Parameters'!$N$102&lt;&gt;"",(I651/43560)*'Checklist Parameters'!$N$102,"N/A")</f>
        <v>0</v>
      </c>
      <c r="Z651" s="85" t="str">
        <f>IF('Checklist Parameters'!$N$58&lt;&gt;"",((I651*'Checklist Parameters'!$N$58)*'Checklist Parameters'!$N$35)/1000,"N/A")</f>
        <v>N/A</v>
      </c>
      <c r="AA651" s="85">
        <f>IF('Checklist Parameters'!$N$101&lt;&gt;"",IFERROR(I651/'Checklist Parameters'!$N$101,0),"N/A")</f>
        <v>0</v>
      </c>
      <c r="AB651" s="85" t="str">
        <f>IF('Checklist Parameters'!$N$43&lt;&gt;"",(I651*'Checklist Parameters'!$N$43)/1000,"N/A")</f>
        <v>N/A</v>
      </c>
      <c r="AC651" s="85">
        <f>IF('Checklist Parameters'!$N$16="",$X651,IF(AND('Checklist Parameters'!$N$16&lt;$X651,'Checklist Parameters'!$N$16&gt;=3),'Checklist Parameters'!$N$16,IF(AND('Checklist Parameters'!$N$16&lt;$X651,'Checklist Parameters'!$N$16&lt;3),0,$X651)))</f>
        <v>0</v>
      </c>
      <c r="AD651" s="85" t="str">
        <f>IF(AND(I651&lt;'Checklist Parameters'!$N$22,$I651&lt;&gt;0),"Y","")</f>
        <v/>
      </c>
      <c r="AE651" s="85" t="str">
        <f>IF($AD651="Y",0,IF('Checklist Parameters'!$N$25="","&lt;no limit&gt;",ROUNDDOWN((($I651-'Checklist Parameters'!$N$24)/'Checklist Parameters'!$N$25)+1,0)))</f>
        <v>&lt;no limit&gt;</v>
      </c>
      <c r="AF651" s="174">
        <f t="shared" si="59"/>
        <v>0</v>
      </c>
      <c r="AG651" s="85">
        <f t="shared" si="54"/>
        <v>0</v>
      </c>
    </row>
    <row r="652" spans="1:33" ht="15">
      <c r="A652" s="393"/>
      <c r="B652" s="393"/>
      <c r="C652" s="393"/>
      <c r="D652" s="393"/>
      <c r="E652" s="393"/>
      <c r="F652" s="393"/>
      <c r="G652" s="393"/>
      <c r="H652" s="394"/>
      <c r="I652" s="394"/>
      <c r="J652" s="394"/>
      <c r="K652" s="394"/>
      <c r="L652" s="394"/>
      <c r="M652" s="394"/>
      <c r="N652" s="313">
        <f>IF(IF(I652&lt;'Checklist Parameters'!$N$22,0,($I652-$L652))&lt;0,0,IF(I652&lt;'Checklist Parameters'!$N$22,0,($I652-$L652)))</f>
        <v>0</v>
      </c>
      <c r="O652" s="394"/>
      <c r="P652" s="395"/>
      <c r="Q652" s="316">
        <f t="shared" si="55"/>
        <v>0</v>
      </c>
      <c r="R652" s="87">
        <f t="shared" si="56"/>
        <v>0</v>
      </c>
      <c r="S652" s="87">
        <f>IF('Checklist Parameters'!$N$60&lt;0.2,0.2,'Checklist Parameters'!$N$60)</f>
        <v>0.7</v>
      </c>
      <c r="T652" s="88">
        <f>IF($O652="",IF('Checklist District ID'!$C$43="Y",MAX($R652:$S652)*$I652,SUM($R652:$S652)*$I652),IF(O652&gt;0,Q652*S652))</f>
        <v>0</v>
      </c>
      <c r="U652" s="88">
        <f>IF(Q652&gt;0,((I652-T652)*'Formula Matrix'!$E$41),0)</f>
        <v>0</v>
      </c>
      <c r="V652" s="88">
        <f t="shared" si="57"/>
        <v>0</v>
      </c>
      <c r="W652" s="88">
        <f>IF(V652&gt;0,(V652*'Checklist Parameters'!$N$35),0)</f>
        <v>0</v>
      </c>
      <c r="X652" s="85">
        <f t="shared" si="58"/>
        <v>0</v>
      </c>
      <c r="Y652" s="85">
        <f>IF('Checklist Parameters'!$N$102&lt;&gt;"",(I652/43560)*'Checklist Parameters'!$N$102,"N/A")</f>
        <v>0</v>
      </c>
      <c r="Z652" s="85" t="str">
        <f>IF('Checklist Parameters'!$N$58&lt;&gt;"",((I652*'Checklist Parameters'!$N$58)*'Checklist Parameters'!$N$35)/1000,"N/A")</f>
        <v>N/A</v>
      </c>
      <c r="AA652" s="85">
        <f>IF('Checklist Parameters'!$N$101&lt;&gt;"",IFERROR(I652/'Checklist Parameters'!$N$101,0),"N/A")</f>
        <v>0</v>
      </c>
      <c r="AB652" s="85" t="str">
        <f>IF('Checklist Parameters'!$N$43&lt;&gt;"",(I652*'Checklist Parameters'!$N$43)/1000,"N/A")</f>
        <v>N/A</v>
      </c>
      <c r="AC652" s="85">
        <f>IF('Checklist Parameters'!$N$16="",$X652,IF(AND('Checklist Parameters'!$N$16&lt;$X652,'Checklist Parameters'!$N$16&gt;=3),'Checklist Parameters'!$N$16,IF(AND('Checklist Parameters'!$N$16&lt;$X652,'Checklist Parameters'!$N$16&lt;3),0,$X652)))</f>
        <v>0</v>
      </c>
      <c r="AD652" s="85" t="str">
        <f>IF(AND(I652&lt;'Checklist Parameters'!$N$22,$I652&lt;&gt;0),"Y","")</f>
        <v/>
      </c>
      <c r="AE652" s="85" t="str">
        <f>IF($AD652="Y",0,IF('Checklist Parameters'!$N$25="","&lt;no limit&gt;",ROUNDDOWN((($I652-'Checklist Parameters'!$N$24)/'Checklist Parameters'!$N$25)+1,0)))</f>
        <v>&lt;no limit&gt;</v>
      </c>
      <c r="AF652" s="174">
        <f t="shared" si="59"/>
        <v>0</v>
      </c>
      <c r="AG652" s="85">
        <f t="shared" si="54"/>
        <v>0</v>
      </c>
    </row>
    <row r="653" spans="1:33" ht="15">
      <c r="A653" s="393"/>
      <c r="B653" s="393"/>
      <c r="C653" s="393"/>
      <c r="D653" s="393"/>
      <c r="E653" s="393"/>
      <c r="F653" s="393"/>
      <c r="G653" s="393"/>
      <c r="H653" s="394"/>
      <c r="I653" s="394"/>
      <c r="J653" s="394"/>
      <c r="K653" s="394"/>
      <c r="L653" s="394"/>
      <c r="M653" s="394"/>
      <c r="N653" s="313">
        <f>IF(IF(I653&lt;'Checklist Parameters'!$N$22,0,($I653-$L653))&lt;0,0,IF(I653&lt;'Checklist Parameters'!$N$22,0,($I653-$L653)))</f>
        <v>0</v>
      </c>
      <c r="O653" s="394"/>
      <c r="P653" s="395"/>
      <c r="Q653" s="316">
        <f t="shared" si="55"/>
        <v>0</v>
      </c>
      <c r="R653" s="87">
        <f t="shared" si="56"/>
        <v>0</v>
      </c>
      <c r="S653" s="87">
        <f>IF('Checklist Parameters'!$N$60&lt;0.2,0.2,'Checklist Parameters'!$N$60)</f>
        <v>0.7</v>
      </c>
      <c r="T653" s="88">
        <f>IF($O653="",IF('Checklist District ID'!$C$43="Y",MAX($R653:$S653)*$I653,SUM($R653:$S653)*$I653),IF(O653&gt;0,Q653*S653))</f>
        <v>0</v>
      </c>
      <c r="U653" s="88">
        <f>IF(Q653&gt;0,((I653-T653)*'Formula Matrix'!$E$41),0)</f>
        <v>0</v>
      </c>
      <c r="V653" s="88">
        <f t="shared" si="57"/>
        <v>0</v>
      </c>
      <c r="W653" s="88">
        <f>IF(V653&gt;0,(V653*'Checklist Parameters'!$N$35),0)</f>
        <v>0</v>
      </c>
      <c r="X653" s="85">
        <f t="shared" si="58"/>
        <v>0</v>
      </c>
      <c r="Y653" s="85">
        <f>IF('Checklist Parameters'!$N$102&lt;&gt;"",(I653/43560)*'Checklist Parameters'!$N$102,"N/A")</f>
        <v>0</v>
      </c>
      <c r="Z653" s="85" t="str">
        <f>IF('Checklist Parameters'!$N$58&lt;&gt;"",((I653*'Checklist Parameters'!$N$58)*'Checklist Parameters'!$N$35)/1000,"N/A")</f>
        <v>N/A</v>
      </c>
      <c r="AA653" s="85">
        <f>IF('Checklist Parameters'!$N$101&lt;&gt;"",IFERROR(I653/'Checklist Parameters'!$N$101,0),"N/A")</f>
        <v>0</v>
      </c>
      <c r="AB653" s="85" t="str">
        <f>IF('Checklist Parameters'!$N$43&lt;&gt;"",(I653*'Checklist Parameters'!$N$43)/1000,"N/A")</f>
        <v>N/A</v>
      </c>
      <c r="AC653" s="85">
        <f>IF('Checklist Parameters'!$N$16="",$X653,IF(AND('Checklist Parameters'!$N$16&lt;$X653,'Checklist Parameters'!$N$16&gt;=3),'Checklist Parameters'!$N$16,IF(AND('Checklist Parameters'!$N$16&lt;$X653,'Checklist Parameters'!$N$16&lt;3),0,$X653)))</f>
        <v>0</v>
      </c>
      <c r="AD653" s="85" t="str">
        <f>IF(AND(I653&lt;'Checklist Parameters'!$N$22,$I653&lt;&gt;0),"Y","")</f>
        <v/>
      </c>
      <c r="AE653" s="85" t="str">
        <f>IF($AD653="Y",0,IF('Checklist Parameters'!$N$25="","&lt;no limit&gt;",ROUNDDOWN((($I653-'Checklist Parameters'!$N$24)/'Checklist Parameters'!$N$25)+1,0)))</f>
        <v>&lt;no limit&gt;</v>
      </c>
      <c r="AF653" s="174">
        <f t="shared" si="59"/>
        <v>0</v>
      </c>
      <c r="AG653" s="85">
        <f t="shared" si="54"/>
        <v>0</v>
      </c>
    </row>
    <row r="654" spans="1:33" ht="15">
      <c r="A654" s="393"/>
      <c r="B654" s="393"/>
      <c r="C654" s="393"/>
      <c r="D654" s="393"/>
      <c r="E654" s="393"/>
      <c r="F654" s="393"/>
      <c r="G654" s="393"/>
      <c r="H654" s="394"/>
      <c r="I654" s="394"/>
      <c r="J654" s="394"/>
      <c r="K654" s="394"/>
      <c r="L654" s="394"/>
      <c r="M654" s="394"/>
      <c r="N654" s="313">
        <f>IF(IF(I654&lt;'Checklist Parameters'!$N$22,0,($I654-$L654))&lt;0,0,IF(I654&lt;'Checklist Parameters'!$N$22,0,($I654-$L654)))</f>
        <v>0</v>
      </c>
      <c r="O654" s="394"/>
      <c r="P654" s="395"/>
      <c r="Q654" s="316">
        <f t="shared" si="55"/>
        <v>0</v>
      </c>
      <c r="R654" s="87">
        <f t="shared" si="56"/>
        <v>0</v>
      </c>
      <c r="S654" s="87">
        <f>IF('Checklist Parameters'!$N$60&lt;0.2,0.2,'Checklist Parameters'!$N$60)</f>
        <v>0.7</v>
      </c>
      <c r="T654" s="88">
        <f>IF($O654="",IF('Checklist District ID'!$C$43="Y",MAX($R654:$S654)*$I654,SUM($R654:$S654)*$I654),IF(O654&gt;0,Q654*S654))</f>
        <v>0</v>
      </c>
      <c r="U654" s="88">
        <f>IF(Q654&gt;0,((I654-T654)*'Formula Matrix'!$E$41),0)</f>
        <v>0</v>
      </c>
      <c r="V654" s="88">
        <f t="shared" si="57"/>
        <v>0</v>
      </c>
      <c r="W654" s="88">
        <f>IF(V654&gt;0,(V654*'Checklist Parameters'!$N$35),0)</f>
        <v>0</v>
      </c>
      <c r="X654" s="85">
        <f t="shared" si="58"/>
        <v>0</v>
      </c>
      <c r="Y654" s="85">
        <f>IF('Checklist Parameters'!$N$102&lt;&gt;"",(I654/43560)*'Checklist Parameters'!$N$102,"N/A")</f>
        <v>0</v>
      </c>
      <c r="Z654" s="85" t="str">
        <f>IF('Checklist Parameters'!$N$58&lt;&gt;"",((I654*'Checklist Parameters'!$N$58)*'Checklist Parameters'!$N$35)/1000,"N/A")</f>
        <v>N/A</v>
      </c>
      <c r="AA654" s="85">
        <f>IF('Checklist Parameters'!$N$101&lt;&gt;"",IFERROR(I654/'Checklist Parameters'!$N$101,0),"N/A")</f>
        <v>0</v>
      </c>
      <c r="AB654" s="85" t="str">
        <f>IF('Checklist Parameters'!$N$43&lt;&gt;"",(I654*'Checklist Parameters'!$N$43)/1000,"N/A")</f>
        <v>N/A</v>
      </c>
      <c r="AC654" s="85">
        <f>IF('Checklist Parameters'!$N$16="",$X654,IF(AND('Checklist Parameters'!$N$16&lt;$X654,'Checklist Parameters'!$N$16&gt;=3),'Checklist Parameters'!$N$16,IF(AND('Checklist Parameters'!$N$16&lt;$X654,'Checklist Parameters'!$N$16&lt;3),0,$X654)))</f>
        <v>0</v>
      </c>
      <c r="AD654" s="85" t="str">
        <f>IF(AND(I654&lt;'Checklist Parameters'!$N$22,$I654&lt;&gt;0),"Y","")</f>
        <v/>
      </c>
      <c r="AE654" s="85" t="str">
        <f>IF($AD654="Y",0,IF('Checklist Parameters'!$N$25="","&lt;no limit&gt;",ROUNDDOWN((($I654-'Checklist Parameters'!$N$24)/'Checklist Parameters'!$N$25)+1,0)))</f>
        <v>&lt;no limit&gt;</v>
      </c>
      <c r="AF654" s="174">
        <f t="shared" si="59"/>
        <v>0</v>
      </c>
      <c r="AG654" s="85">
        <f t="shared" si="54"/>
        <v>0</v>
      </c>
    </row>
    <row r="655" spans="1:33" ht="15">
      <c r="A655" s="393"/>
      <c r="B655" s="393"/>
      <c r="C655" s="393"/>
      <c r="D655" s="393"/>
      <c r="E655" s="393"/>
      <c r="F655" s="393"/>
      <c r="G655" s="393"/>
      <c r="H655" s="394"/>
      <c r="I655" s="394"/>
      <c r="J655" s="394"/>
      <c r="K655" s="394"/>
      <c r="L655" s="394"/>
      <c r="M655" s="394"/>
      <c r="N655" s="313">
        <f>IF(IF(I655&lt;'Checklist Parameters'!$N$22,0,($I655-$L655))&lt;0,0,IF(I655&lt;'Checklist Parameters'!$N$22,0,($I655-$L655)))</f>
        <v>0</v>
      </c>
      <c r="O655" s="394"/>
      <c r="P655" s="395"/>
      <c r="Q655" s="316">
        <f t="shared" si="55"/>
        <v>0</v>
      </c>
      <c r="R655" s="87">
        <f t="shared" si="56"/>
        <v>0</v>
      </c>
      <c r="S655" s="87">
        <f>IF('Checklist Parameters'!$N$60&lt;0.2,0.2,'Checklist Parameters'!$N$60)</f>
        <v>0.7</v>
      </c>
      <c r="T655" s="88">
        <f>IF($O655="",IF('Checklist District ID'!$C$43="Y",MAX($R655:$S655)*$I655,SUM($R655:$S655)*$I655),IF(O655&gt;0,Q655*S655))</f>
        <v>0</v>
      </c>
      <c r="U655" s="88">
        <f>IF(Q655&gt;0,((I655-T655)*'Formula Matrix'!$E$41),0)</f>
        <v>0</v>
      </c>
      <c r="V655" s="88">
        <f t="shared" si="57"/>
        <v>0</v>
      </c>
      <c r="W655" s="88">
        <f>IF(V655&gt;0,(V655*'Checklist Parameters'!$N$35),0)</f>
        <v>0</v>
      </c>
      <c r="X655" s="85">
        <f t="shared" si="58"/>
        <v>0</v>
      </c>
      <c r="Y655" s="85">
        <f>IF('Checklist Parameters'!$N$102&lt;&gt;"",(I655/43560)*'Checklist Parameters'!$N$102,"N/A")</f>
        <v>0</v>
      </c>
      <c r="Z655" s="85" t="str">
        <f>IF('Checklist Parameters'!$N$58&lt;&gt;"",((I655*'Checklist Parameters'!$N$58)*'Checklist Parameters'!$N$35)/1000,"N/A")</f>
        <v>N/A</v>
      </c>
      <c r="AA655" s="85">
        <f>IF('Checklist Parameters'!$N$101&lt;&gt;"",IFERROR(I655/'Checklist Parameters'!$N$101,0),"N/A")</f>
        <v>0</v>
      </c>
      <c r="AB655" s="85" t="str">
        <f>IF('Checklist Parameters'!$N$43&lt;&gt;"",(I655*'Checklist Parameters'!$N$43)/1000,"N/A")</f>
        <v>N/A</v>
      </c>
      <c r="AC655" s="85">
        <f>IF('Checklist Parameters'!$N$16="",$X655,IF(AND('Checklist Parameters'!$N$16&lt;$X655,'Checklist Parameters'!$N$16&gt;=3),'Checklist Parameters'!$N$16,IF(AND('Checklist Parameters'!$N$16&lt;$X655,'Checklist Parameters'!$N$16&lt;3),0,$X655)))</f>
        <v>0</v>
      </c>
      <c r="AD655" s="85" t="str">
        <f>IF(AND(I655&lt;'Checklist Parameters'!$N$22,$I655&lt;&gt;0),"Y","")</f>
        <v/>
      </c>
      <c r="AE655" s="85" t="str">
        <f>IF($AD655="Y",0,IF('Checklist Parameters'!$N$25="","&lt;no limit&gt;",ROUNDDOWN((($I655-'Checklist Parameters'!$N$24)/'Checklist Parameters'!$N$25)+1,0)))</f>
        <v>&lt;no limit&gt;</v>
      </c>
      <c r="AF655" s="174">
        <f t="shared" si="59"/>
        <v>0</v>
      </c>
      <c r="AG655" s="85">
        <f t="shared" si="54"/>
        <v>0</v>
      </c>
    </row>
    <row r="656" spans="1:33" ht="15">
      <c r="A656" s="393"/>
      <c r="B656" s="393"/>
      <c r="C656" s="393"/>
      <c r="D656" s="393"/>
      <c r="E656" s="393"/>
      <c r="F656" s="393"/>
      <c r="G656" s="393"/>
      <c r="H656" s="394"/>
      <c r="I656" s="394"/>
      <c r="J656" s="394"/>
      <c r="K656" s="394"/>
      <c r="L656" s="394"/>
      <c r="M656" s="394"/>
      <c r="N656" s="313">
        <f>IF(IF(I656&lt;'Checklist Parameters'!$N$22,0,($I656-$L656))&lt;0,0,IF(I656&lt;'Checklist Parameters'!$N$22,0,($I656-$L656)))</f>
        <v>0</v>
      </c>
      <c r="O656" s="394"/>
      <c r="P656" s="395"/>
      <c r="Q656" s="316">
        <f t="shared" si="55"/>
        <v>0</v>
      </c>
      <c r="R656" s="87">
        <f t="shared" si="56"/>
        <v>0</v>
      </c>
      <c r="S656" s="87">
        <f>IF('Checklist Parameters'!$N$60&lt;0.2,0.2,'Checklist Parameters'!$N$60)</f>
        <v>0.7</v>
      </c>
      <c r="T656" s="88">
        <f>IF($O656="",IF('Checklist District ID'!$C$43="Y",MAX($R656:$S656)*$I656,SUM($R656:$S656)*$I656),IF(O656&gt;0,Q656*S656))</f>
        <v>0</v>
      </c>
      <c r="U656" s="88">
        <f>IF(Q656&gt;0,((I656-T656)*'Formula Matrix'!$E$41),0)</f>
        <v>0</v>
      </c>
      <c r="V656" s="88">
        <f t="shared" si="57"/>
        <v>0</v>
      </c>
      <c r="W656" s="88">
        <f>IF(V656&gt;0,(V656*'Checklist Parameters'!$N$35),0)</f>
        <v>0</v>
      </c>
      <c r="X656" s="85">
        <f t="shared" si="58"/>
        <v>0</v>
      </c>
      <c r="Y656" s="85">
        <f>IF('Checklist Parameters'!$N$102&lt;&gt;"",(I656/43560)*'Checklist Parameters'!$N$102,"N/A")</f>
        <v>0</v>
      </c>
      <c r="Z656" s="85" t="str">
        <f>IF('Checklist Parameters'!$N$58&lt;&gt;"",((I656*'Checklist Parameters'!$N$58)*'Checklist Parameters'!$N$35)/1000,"N/A")</f>
        <v>N/A</v>
      </c>
      <c r="AA656" s="85">
        <f>IF('Checklist Parameters'!$N$101&lt;&gt;"",IFERROR(I656/'Checklist Parameters'!$N$101,0),"N/A")</f>
        <v>0</v>
      </c>
      <c r="AB656" s="85" t="str">
        <f>IF('Checklist Parameters'!$N$43&lt;&gt;"",(I656*'Checklist Parameters'!$N$43)/1000,"N/A")</f>
        <v>N/A</v>
      </c>
      <c r="AC656" s="85">
        <f>IF('Checklist Parameters'!$N$16="",$X656,IF(AND('Checklist Parameters'!$N$16&lt;$X656,'Checklist Parameters'!$N$16&gt;=3),'Checklist Parameters'!$N$16,IF(AND('Checklist Parameters'!$N$16&lt;$X656,'Checklist Parameters'!$N$16&lt;3),0,$X656)))</f>
        <v>0</v>
      </c>
      <c r="AD656" s="85" t="str">
        <f>IF(AND(I656&lt;'Checklist Parameters'!$N$22,$I656&lt;&gt;0),"Y","")</f>
        <v/>
      </c>
      <c r="AE656" s="85" t="str">
        <f>IF($AD656="Y",0,IF('Checklist Parameters'!$N$25="","&lt;no limit&gt;",ROUNDDOWN((($I656-'Checklist Parameters'!$N$24)/'Checklist Parameters'!$N$25)+1,0)))</f>
        <v>&lt;no limit&gt;</v>
      </c>
      <c r="AF656" s="174">
        <f t="shared" si="59"/>
        <v>0</v>
      </c>
      <c r="AG656" s="85">
        <f t="shared" si="54"/>
        <v>0</v>
      </c>
    </row>
    <row r="657" spans="1:33" ht="15">
      <c r="A657" s="393"/>
      <c r="B657" s="393"/>
      <c r="C657" s="393"/>
      <c r="D657" s="393"/>
      <c r="E657" s="393"/>
      <c r="F657" s="393"/>
      <c r="G657" s="393"/>
      <c r="H657" s="394"/>
      <c r="I657" s="394"/>
      <c r="J657" s="394"/>
      <c r="K657" s="394"/>
      <c r="L657" s="394"/>
      <c r="M657" s="394"/>
      <c r="N657" s="313">
        <f>IF(IF(I657&lt;'Checklist Parameters'!$N$22,0,($I657-$L657))&lt;0,0,IF(I657&lt;'Checklist Parameters'!$N$22,0,($I657-$L657)))</f>
        <v>0</v>
      </c>
      <c r="O657" s="394"/>
      <c r="P657" s="395"/>
      <c r="Q657" s="316">
        <f t="shared" si="55"/>
        <v>0</v>
      </c>
      <c r="R657" s="87">
        <f t="shared" si="56"/>
        <v>0</v>
      </c>
      <c r="S657" s="87">
        <f>IF('Checklist Parameters'!$N$60&lt;0.2,0.2,'Checklist Parameters'!$N$60)</f>
        <v>0.7</v>
      </c>
      <c r="T657" s="88">
        <f>IF($O657="",IF('Checklist District ID'!$C$43="Y",MAX($R657:$S657)*$I657,SUM($R657:$S657)*$I657),IF(O657&gt;0,Q657*S657))</f>
        <v>0</v>
      </c>
      <c r="U657" s="88">
        <f>IF(Q657&gt;0,((I657-T657)*'Formula Matrix'!$E$41),0)</f>
        <v>0</v>
      </c>
      <c r="V657" s="88">
        <f t="shared" si="57"/>
        <v>0</v>
      </c>
      <c r="W657" s="88">
        <f>IF(V657&gt;0,(V657*'Checklist Parameters'!$N$35),0)</f>
        <v>0</v>
      </c>
      <c r="X657" s="85">
        <f t="shared" si="58"/>
        <v>0</v>
      </c>
      <c r="Y657" s="85">
        <f>IF('Checklist Parameters'!$N$102&lt;&gt;"",(I657/43560)*'Checklist Parameters'!$N$102,"N/A")</f>
        <v>0</v>
      </c>
      <c r="Z657" s="85" t="str">
        <f>IF('Checklist Parameters'!$N$58&lt;&gt;"",((I657*'Checklist Parameters'!$N$58)*'Checklist Parameters'!$N$35)/1000,"N/A")</f>
        <v>N/A</v>
      </c>
      <c r="AA657" s="85">
        <f>IF('Checklist Parameters'!$N$101&lt;&gt;"",IFERROR(I657/'Checklist Parameters'!$N$101,0),"N/A")</f>
        <v>0</v>
      </c>
      <c r="AB657" s="85" t="str">
        <f>IF('Checklist Parameters'!$N$43&lt;&gt;"",(I657*'Checklist Parameters'!$N$43)/1000,"N/A")</f>
        <v>N/A</v>
      </c>
      <c r="AC657" s="85">
        <f>IF('Checklist Parameters'!$N$16="",$X657,IF(AND('Checklist Parameters'!$N$16&lt;$X657,'Checklist Parameters'!$N$16&gt;=3),'Checklist Parameters'!$N$16,IF(AND('Checklist Parameters'!$N$16&lt;$X657,'Checklist Parameters'!$N$16&lt;3),0,$X657)))</f>
        <v>0</v>
      </c>
      <c r="AD657" s="85" t="str">
        <f>IF(AND(I657&lt;'Checklist Parameters'!$N$22,$I657&lt;&gt;0),"Y","")</f>
        <v/>
      </c>
      <c r="AE657" s="85" t="str">
        <f>IF($AD657="Y",0,IF('Checklist Parameters'!$N$25="","&lt;no limit&gt;",ROUNDDOWN((($I657-'Checklist Parameters'!$N$24)/'Checklist Parameters'!$N$25)+1,0)))</f>
        <v>&lt;no limit&gt;</v>
      </c>
      <c r="AF657" s="174">
        <f t="shared" si="59"/>
        <v>0</v>
      </c>
      <c r="AG657" s="85">
        <f t="shared" si="54"/>
        <v>0</v>
      </c>
    </row>
    <row r="658" spans="1:33" ht="15">
      <c r="A658" s="393"/>
      <c r="B658" s="393"/>
      <c r="C658" s="393"/>
      <c r="D658" s="393"/>
      <c r="E658" s="393"/>
      <c r="F658" s="393"/>
      <c r="G658" s="393"/>
      <c r="H658" s="394"/>
      <c r="I658" s="394"/>
      <c r="J658" s="394"/>
      <c r="K658" s="394"/>
      <c r="L658" s="394"/>
      <c r="M658" s="394"/>
      <c r="N658" s="313">
        <f>IF(IF(I658&lt;'Checklist Parameters'!$N$22,0,($I658-$L658))&lt;0,0,IF(I658&lt;'Checklist Parameters'!$N$22,0,($I658-$L658)))</f>
        <v>0</v>
      </c>
      <c r="O658" s="394"/>
      <c r="P658" s="395"/>
      <c r="Q658" s="316">
        <f t="shared" si="55"/>
        <v>0</v>
      </c>
      <c r="R658" s="87">
        <f t="shared" si="56"/>
        <v>0</v>
      </c>
      <c r="S658" s="87">
        <f>IF('Checklist Parameters'!$N$60&lt;0.2,0.2,'Checklist Parameters'!$N$60)</f>
        <v>0.7</v>
      </c>
      <c r="T658" s="88">
        <f>IF($O658="",IF('Checklist District ID'!$C$43="Y",MAX($R658:$S658)*$I658,SUM($R658:$S658)*$I658),IF(O658&gt;0,Q658*S658))</f>
        <v>0</v>
      </c>
      <c r="U658" s="88">
        <f>IF(Q658&gt;0,((I658-T658)*'Formula Matrix'!$E$41),0)</f>
        <v>0</v>
      </c>
      <c r="V658" s="88">
        <f t="shared" si="57"/>
        <v>0</v>
      </c>
      <c r="W658" s="88">
        <f>IF(V658&gt;0,(V658*'Checklist Parameters'!$N$35),0)</f>
        <v>0</v>
      </c>
      <c r="X658" s="85">
        <f t="shared" si="58"/>
        <v>0</v>
      </c>
      <c r="Y658" s="85">
        <f>IF('Checklist Parameters'!$N$102&lt;&gt;"",(I658/43560)*'Checklist Parameters'!$N$102,"N/A")</f>
        <v>0</v>
      </c>
      <c r="Z658" s="85" t="str">
        <f>IF('Checklist Parameters'!$N$58&lt;&gt;"",((I658*'Checklist Parameters'!$N$58)*'Checklist Parameters'!$N$35)/1000,"N/A")</f>
        <v>N/A</v>
      </c>
      <c r="AA658" s="85">
        <f>IF('Checklist Parameters'!$N$101&lt;&gt;"",IFERROR(I658/'Checklist Parameters'!$N$101,0),"N/A")</f>
        <v>0</v>
      </c>
      <c r="AB658" s="85" t="str">
        <f>IF('Checklist Parameters'!$N$43&lt;&gt;"",(I658*'Checklist Parameters'!$N$43)/1000,"N/A")</f>
        <v>N/A</v>
      </c>
      <c r="AC658" s="85">
        <f>IF('Checklist Parameters'!$N$16="",$X658,IF(AND('Checklist Parameters'!$N$16&lt;$X658,'Checklist Parameters'!$N$16&gt;=3),'Checklist Parameters'!$N$16,IF(AND('Checklist Parameters'!$N$16&lt;$X658,'Checklist Parameters'!$N$16&lt;3),0,$X658)))</f>
        <v>0</v>
      </c>
      <c r="AD658" s="85" t="str">
        <f>IF(AND(I658&lt;'Checklist Parameters'!$N$22,$I658&lt;&gt;0),"Y","")</f>
        <v/>
      </c>
      <c r="AE658" s="85" t="str">
        <f>IF($AD658="Y",0,IF('Checklist Parameters'!$N$25="","&lt;no limit&gt;",ROUNDDOWN((($I658-'Checklist Parameters'!$N$24)/'Checklist Parameters'!$N$25)+1,0)))</f>
        <v>&lt;no limit&gt;</v>
      </c>
      <c r="AF658" s="174">
        <f t="shared" si="59"/>
        <v>0</v>
      </c>
      <c r="AG658" s="85">
        <f t="shared" si="54"/>
        <v>0</v>
      </c>
    </row>
    <row r="659" spans="1:33" ht="15">
      <c r="A659" s="393"/>
      <c r="B659" s="393"/>
      <c r="C659" s="393"/>
      <c r="D659" s="393"/>
      <c r="E659" s="393"/>
      <c r="F659" s="393"/>
      <c r="G659" s="393"/>
      <c r="H659" s="394"/>
      <c r="I659" s="394"/>
      <c r="J659" s="394"/>
      <c r="K659" s="394"/>
      <c r="L659" s="394"/>
      <c r="M659" s="394"/>
      <c r="N659" s="313">
        <f>IF(IF(I659&lt;'Checklist Parameters'!$N$22,0,($I659-$L659))&lt;0,0,IF(I659&lt;'Checklist Parameters'!$N$22,0,($I659-$L659)))</f>
        <v>0</v>
      </c>
      <c r="O659" s="394"/>
      <c r="P659" s="395"/>
      <c r="Q659" s="316">
        <f t="shared" si="55"/>
        <v>0</v>
      </c>
      <c r="R659" s="87">
        <f t="shared" si="56"/>
        <v>0</v>
      </c>
      <c r="S659" s="87">
        <f>IF('Checklist Parameters'!$N$60&lt;0.2,0.2,'Checklist Parameters'!$N$60)</f>
        <v>0.7</v>
      </c>
      <c r="T659" s="88">
        <f>IF($O659="",IF('Checklist District ID'!$C$43="Y",MAX($R659:$S659)*$I659,SUM($R659:$S659)*$I659),IF(O659&gt;0,Q659*S659))</f>
        <v>0</v>
      </c>
      <c r="U659" s="88">
        <f>IF(Q659&gt;0,((I659-T659)*'Formula Matrix'!$E$41),0)</f>
        <v>0</v>
      </c>
      <c r="V659" s="88">
        <f t="shared" si="57"/>
        <v>0</v>
      </c>
      <c r="W659" s="88">
        <f>IF(V659&gt;0,(V659*'Checklist Parameters'!$N$35),0)</f>
        <v>0</v>
      </c>
      <c r="X659" s="85">
        <f t="shared" si="58"/>
        <v>0</v>
      </c>
      <c r="Y659" s="85">
        <f>IF('Checklist Parameters'!$N$102&lt;&gt;"",(I659/43560)*'Checklist Parameters'!$N$102,"N/A")</f>
        <v>0</v>
      </c>
      <c r="Z659" s="85" t="str">
        <f>IF('Checklist Parameters'!$N$58&lt;&gt;"",((I659*'Checklist Parameters'!$N$58)*'Checklist Parameters'!$N$35)/1000,"N/A")</f>
        <v>N/A</v>
      </c>
      <c r="AA659" s="85">
        <f>IF('Checklist Parameters'!$N$101&lt;&gt;"",IFERROR(I659/'Checklist Parameters'!$N$101,0),"N/A")</f>
        <v>0</v>
      </c>
      <c r="AB659" s="85" t="str">
        <f>IF('Checklist Parameters'!$N$43&lt;&gt;"",(I659*'Checklist Parameters'!$N$43)/1000,"N/A")</f>
        <v>N/A</v>
      </c>
      <c r="AC659" s="85">
        <f>IF('Checklist Parameters'!$N$16="",$X659,IF(AND('Checklist Parameters'!$N$16&lt;$X659,'Checklist Parameters'!$N$16&gt;=3),'Checklist Parameters'!$N$16,IF(AND('Checklist Parameters'!$N$16&lt;$X659,'Checklist Parameters'!$N$16&lt;3),0,$X659)))</f>
        <v>0</v>
      </c>
      <c r="AD659" s="85" t="str">
        <f>IF(AND(I659&lt;'Checklist Parameters'!$N$22,$I659&lt;&gt;0),"Y","")</f>
        <v/>
      </c>
      <c r="AE659" s="85" t="str">
        <f>IF($AD659="Y",0,IF('Checklist Parameters'!$N$25="","&lt;no limit&gt;",ROUNDDOWN((($I659-'Checklist Parameters'!$N$24)/'Checklist Parameters'!$N$25)+1,0)))</f>
        <v>&lt;no limit&gt;</v>
      </c>
      <c r="AF659" s="174">
        <f t="shared" si="59"/>
        <v>0</v>
      </c>
      <c r="AG659" s="85">
        <f t="shared" si="54"/>
        <v>0</v>
      </c>
    </row>
    <row r="660" spans="1:33" ht="15">
      <c r="A660" s="393"/>
      <c r="B660" s="393"/>
      <c r="C660" s="393"/>
      <c r="D660" s="393"/>
      <c r="E660" s="393"/>
      <c r="F660" s="393"/>
      <c r="G660" s="393"/>
      <c r="H660" s="394"/>
      <c r="I660" s="394"/>
      <c r="J660" s="394"/>
      <c r="K660" s="394"/>
      <c r="L660" s="394"/>
      <c r="M660" s="394"/>
      <c r="N660" s="313">
        <f>IF(IF(I660&lt;'Checklist Parameters'!$N$22,0,($I660-$L660))&lt;0,0,IF(I660&lt;'Checklist Parameters'!$N$22,0,($I660-$L660)))</f>
        <v>0</v>
      </c>
      <c r="O660" s="394"/>
      <c r="P660" s="395"/>
      <c r="Q660" s="316">
        <f t="shared" si="55"/>
        <v>0</v>
      </c>
      <c r="R660" s="87">
        <f t="shared" si="56"/>
        <v>0</v>
      </c>
      <c r="S660" s="87">
        <f>IF('Checklist Parameters'!$N$60&lt;0.2,0.2,'Checklist Parameters'!$N$60)</f>
        <v>0.7</v>
      </c>
      <c r="T660" s="88">
        <f>IF($O660="",IF('Checklist District ID'!$C$43="Y",MAX($R660:$S660)*$I660,SUM($R660:$S660)*$I660),IF(O660&gt;0,Q660*S660))</f>
        <v>0</v>
      </c>
      <c r="U660" s="88">
        <f>IF(Q660&gt;0,((I660-T660)*'Formula Matrix'!$E$41),0)</f>
        <v>0</v>
      </c>
      <c r="V660" s="88">
        <f t="shared" si="57"/>
        <v>0</v>
      </c>
      <c r="W660" s="88">
        <f>IF(V660&gt;0,(V660*'Checklist Parameters'!$N$35),0)</f>
        <v>0</v>
      </c>
      <c r="X660" s="85">
        <f t="shared" si="58"/>
        <v>0</v>
      </c>
      <c r="Y660" s="85">
        <f>IF('Checklist Parameters'!$N$102&lt;&gt;"",(I660/43560)*'Checklist Parameters'!$N$102,"N/A")</f>
        <v>0</v>
      </c>
      <c r="Z660" s="85" t="str">
        <f>IF('Checklist Parameters'!$N$58&lt;&gt;"",((I660*'Checklist Parameters'!$N$58)*'Checklist Parameters'!$N$35)/1000,"N/A")</f>
        <v>N/A</v>
      </c>
      <c r="AA660" s="85">
        <f>IF('Checklist Parameters'!$N$101&lt;&gt;"",IFERROR(I660/'Checklist Parameters'!$N$101,0),"N/A")</f>
        <v>0</v>
      </c>
      <c r="AB660" s="85" t="str">
        <f>IF('Checklist Parameters'!$N$43&lt;&gt;"",(I660*'Checklist Parameters'!$N$43)/1000,"N/A")</f>
        <v>N/A</v>
      </c>
      <c r="AC660" s="85">
        <f>IF('Checklist Parameters'!$N$16="",$X660,IF(AND('Checklist Parameters'!$N$16&lt;$X660,'Checklist Parameters'!$N$16&gt;=3),'Checklist Parameters'!$N$16,IF(AND('Checklist Parameters'!$N$16&lt;$X660,'Checklist Parameters'!$N$16&lt;3),0,$X660)))</f>
        <v>0</v>
      </c>
      <c r="AD660" s="85" t="str">
        <f>IF(AND(I660&lt;'Checklist Parameters'!$N$22,$I660&lt;&gt;0),"Y","")</f>
        <v/>
      </c>
      <c r="AE660" s="85" t="str">
        <f>IF($AD660="Y",0,IF('Checklist Parameters'!$N$25="","&lt;no limit&gt;",ROUNDDOWN((($I660-'Checklist Parameters'!$N$24)/'Checklist Parameters'!$N$25)+1,0)))</f>
        <v>&lt;no limit&gt;</v>
      </c>
      <c r="AF660" s="174">
        <f t="shared" si="59"/>
        <v>0</v>
      </c>
      <c r="AG660" s="85">
        <f t="shared" ref="AG660:AG723" si="60">IFERROR((43560/$I660)*$AF660,0)</f>
        <v>0</v>
      </c>
    </row>
    <row r="661" spans="1:33" ht="15">
      <c r="A661" s="393"/>
      <c r="B661" s="393"/>
      <c r="C661" s="393"/>
      <c r="D661" s="393"/>
      <c r="E661" s="393"/>
      <c r="F661" s="393"/>
      <c r="G661" s="393"/>
      <c r="H661" s="394"/>
      <c r="I661" s="394"/>
      <c r="J661" s="394"/>
      <c r="K661" s="394"/>
      <c r="L661" s="394"/>
      <c r="M661" s="394"/>
      <c r="N661" s="313">
        <f>IF(IF(I661&lt;'Checklist Parameters'!$N$22,0,($I661-$L661))&lt;0,0,IF(I661&lt;'Checklist Parameters'!$N$22,0,($I661-$L661)))</f>
        <v>0</v>
      </c>
      <c r="O661" s="394"/>
      <c r="P661" s="395"/>
      <c r="Q661" s="316">
        <f t="shared" ref="Q661:Q724" si="61">IF(O661&lt;&gt;"",O661,N661)</f>
        <v>0</v>
      </c>
      <c r="R661" s="87">
        <f t="shared" ref="R661:R724" si="62">IFERROR(L661/I661,0)</f>
        <v>0</v>
      </c>
      <c r="S661" s="87">
        <f>IF('Checklist Parameters'!$N$60&lt;0.2,0.2,'Checklist Parameters'!$N$60)</f>
        <v>0.7</v>
      </c>
      <c r="T661" s="88">
        <f>IF($O661="",IF('Checklist District ID'!$C$43="Y",MAX($R661:$S661)*$I661,SUM($R661:$S661)*$I661),IF(O661&gt;0,Q661*S661))</f>
        <v>0</v>
      </c>
      <c r="U661" s="88">
        <f>IF(Q661&gt;0,((I661-T661)*'Formula Matrix'!$E$41),0)</f>
        <v>0</v>
      </c>
      <c r="V661" s="88">
        <f t="shared" ref="V661:V724" si="63">IF(Q661=0,0,(I661-T661-U661))</f>
        <v>0</v>
      </c>
      <c r="W661" s="88">
        <f>IF(V661&gt;0,(V661*'Checklist Parameters'!$N$35),0)</f>
        <v>0</v>
      </c>
      <c r="X661" s="85">
        <f t="shared" ref="X661:X724" si="64">IF($W661/1000&gt;3,(ROUNDDOWN($W661/1000,0)),IF(AND($W661/1000&gt;2.5,$W661/1000&lt;=3),3,0))</f>
        <v>0</v>
      </c>
      <c r="Y661" s="85">
        <f>IF('Checklist Parameters'!$N$102&lt;&gt;"",(I661/43560)*'Checklist Parameters'!$N$102,"N/A")</f>
        <v>0</v>
      </c>
      <c r="Z661" s="85" t="str">
        <f>IF('Checklist Parameters'!$N$58&lt;&gt;"",((I661*'Checklist Parameters'!$N$58)*'Checklist Parameters'!$N$35)/1000,"N/A")</f>
        <v>N/A</v>
      </c>
      <c r="AA661" s="85">
        <f>IF('Checklist Parameters'!$N$101&lt;&gt;"",IFERROR(I661/'Checklist Parameters'!$N$101,0),"N/A")</f>
        <v>0</v>
      </c>
      <c r="AB661" s="85" t="str">
        <f>IF('Checklist Parameters'!$N$43&lt;&gt;"",(I661*'Checklist Parameters'!$N$43)/1000,"N/A")</f>
        <v>N/A</v>
      </c>
      <c r="AC661" s="85">
        <f>IF('Checklist Parameters'!$N$16="",$X661,IF(AND('Checklist Parameters'!$N$16&lt;$X661,'Checklist Parameters'!$N$16&gt;=3),'Checklist Parameters'!$N$16,IF(AND('Checklist Parameters'!$N$16&lt;$X661,'Checklist Parameters'!$N$16&lt;3),0,$X661)))</f>
        <v>0</v>
      </c>
      <c r="AD661" s="85" t="str">
        <f>IF(AND(I661&lt;'Checklist Parameters'!$N$22,$I661&lt;&gt;0),"Y","")</f>
        <v/>
      </c>
      <c r="AE661" s="85" t="str">
        <f>IF($AD661="Y",0,IF('Checklist Parameters'!$N$25="","&lt;no limit&gt;",ROUNDDOWN((($I661-'Checklist Parameters'!$N$24)/'Checklist Parameters'!$N$25)+1,0)))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ht="15">
      <c r="A662" s="393"/>
      <c r="B662" s="393"/>
      <c r="C662" s="393"/>
      <c r="D662" s="393"/>
      <c r="E662" s="393"/>
      <c r="F662" s="393"/>
      <c r="G662" s="393"/>
      <c r="H662" s="394"/>
      <c r="I662" s="394"/>
      <c r="J662" s="394"/>
      <c r="K662" s="394"/>
      <c r="L662" s="394"/>
      <c r="M662" s="394"/>
      <c r="N662" s="313">
        <f>IF(IF(I662&lt;'Checklist Parameters'!$N$22,0,($I662-$L662))&lt;0,0,IF(I662&lt;'Checklist Parameters'!$N$22,0,($I662-$L662)))</f>
        <v>0</v>
      </c>
      <c r="O662" s="394"/>
      <c r="P662" s="395"/>
      <c r="Q662" s="316">
        <f t="shared" si="61"/>
        <v>0</v>
      </c>
      <c r="R662" s="87">
        <f t="shared" si="62"/>
        <v>0</v>
      </c>
      <c r="S662" s="87">
        <f>IF('Checklist Parameters'!$N$60&lt;0.2,0.2,'Checklist Parameters'!$N$60)</f>
        <v>0.7</v>
      </c>
      <c r="T662" s="88">
        <f>IF($O662="",IF('Checklist District ID'!$C$43="Y",MAX($R662:$S662)*$I662,SUM($R662:$S662)*$I662),IF(O662&gt;0,Q662*S662))</f>
        <v>0</v>
      </c>
      <c r="U662" s="88">
        <f>IF(Q662&gt;0,((I662-T662)*'Formula Matrix'!$E$41),0)</f>
        <v>0</v>
      </c>
      <c r="V662" s="88">
        <f t="shared" si="63"/>
        <v>0</v>
      </c>
      <c r="W662" s="88">
        <f>IF(V662&gt;0,(V662*'Checklist Parameters'!$N$35),0)</f>
        <v>0</v>
      </c>
      <c r="X662" s="85">
        <f t="shared" si="64"/>
        <v>0</v>
      </c>
      <c r="Y662" s="85">
        <f>IF('Checklist Parameters'!$N$102&lt;&gt;"",(I662/43560)*'Checklist Parameters'!$N$102,"N/A")</f>
        <v>0</v>
      </c>
      <c r="Z662" s="85" t="str">
        <f>IF('Checklist Parameters'!$N$58&lt;&gt;"",((I662*'Checklist Parameters'!$N$58)*'Checklist Parameters'!$N$35)/1000,"N/A")</f>
        <v>N/A</v>
      </c>
      <c r="AA662" s="85">
        <f>IF('Checklist Parameters'!$N$101&lt;&gt;"",IFERROR(I662/'Checklist Parameters'!$N$101,0),"N/A")</f>
        <v>0</v>
      </c>
      <c r="AB662" s="85" t="str">
        <f>IF('Checklist Parameters'!$N$43&lt;&gt;"",(I662*'Checklist Parameters'!$N$43)/1000,"N/A")</f>
        <v>N/A</v>
      </c>
      <c r="AC662" s="85">
        <f>IF('Checklist Parameters'!$N$16="",$X662,IF(AND('Checklist Parameters'!$N$16&lt;$X662,'Checklist Parameters'!$N$16&gt;=3),'Checklist Parameters'!$N$16,IF(AND('Checklist Parameters'!$N$16&lt;$X662,'Checklist Parameters'!$N$16&lt;3),0,$X662)))</f>
        <v>0</v>
      </c>
      <c r="AD662" s="85" t="str">
        <f>IF(AND(I662&lt;'Checklist Parameters'!$N$22,$I662&lt;&gt;0),"Y","")</f>
        <v/>
      </c>
      <c r="AE662" s="85" t="str">
        <f>IF($AD662="Y",0,IF('Checklist Parameters'!$N$25="","&lt;no limit&gt;",ROUNDDOWN((($I662-'Checklist Parameters'!$N$24)/'Checklist Parameters'!$N$25)+1,0)))</f>
        <v>&lt;no limit&gt;</v>
      </c>
      <c r="AF662" s="174">
        <f t="shared" si="65"/>
        <v>0</v>
      </c>
      <c r="AG662" s="85">
        <f t="shared" si="60"/>
        <v>0</v>
      </c>
    </row>
    <row r="663" spans="1:33" ht="15">
      <c r="A663" s="393"/>
      <c r="B663" s="393"/>
      <c r="C663" s="393"/>
      <c r="D663" s="393"/>
      <c r="E663" s="393"/>
      <c r="F663" s="393"/>
      <c r="G663" s="393"/>
      <c r="H663" s="394"/>
      <c r="I663" s="394"/>
      <c r="J663" s="394"/>
      <c r="K663" s="394"/>
      <c r="L663" s="394"/>
      <c r="M663" s="394"/>
      <c r="N663" s="313">
        <f>IF(IF(I663&lt;'Checklist Parameters'!$N$22,0,($I663-$L663))&lt;0,0,IF(I663&lt;'Checklist Parameters'!$N$22,0,($I663-$L663)))</f>
        <v>0</v>
      </c>
      <c r="O663" s="394"/>
      <c r="P663" s="395"/>
      <c r="Q663" s="316">
        <f t="shared" si="61"/>
        <v>0</v>
      </c>
      <c r="R663" s="87">
        <f t="shared" si="62"/>
        <v>0</v>
      </c>
      <c r="S663" s="87">
        <f>IF('Checklist Parameters'!$N$60&lt;0.2,0.2,'Checklist Parameters'!$N$60)</f>
        <v>0.7</v>
      </c>
      <c r="T663" s="88">
        <f>IF($O663="",IF('Checklist District ID'!$C$43="Y",MAX($R663:$S663)*$I663,SUM($R663:$S663)*$I663),IF(O663&gt;0,Q663*S663))</f>
        <v>0</v>
      </c>
      <c r="U663" s="88">
        <f>IF(Q663&gt;0,((I663-T663)*'Formula Matrix'!$E$41),0)</f>
        <v>0</v>
      </c>
      <c r="V663" s="88">
        <f t="shared" si="63"/>
        <v>0</v>
      </c>
      <c r="W663" s="88">
        <f>IF(V663&gt;0,(V663*'Checklist Parameters'!$N$35),0)</f>
        <v>0</v>
      </c>
      <c r="X663" s="85">
        <f t="shared" si="64"/>
        <v>0</v>
      </c>
      <c r="Y663" s="85">
        <f>IF('Checklist Parameters'!$N$102&lt;&gt;"",(I663/43560)*'Checklist Parameters'!$N$102,"N/A")</f>
        <v>0</v>
      </c>
      <c r="Z663" s="85" t="str">
        <f>IF('Checklist Parameters'!$N$58&lt;&gt;"",((I663*'Checklist Parameters'!$N$58)*'Checklist Parameters'!$N$35)/1000,"N/A")</f>
        <v>N/A</v>
      </c>
      <c r="AA663" s="85">
        <f>IF('Checklist Parameters'!$N$101&lt;&gt;"",IFERROR(I663/'Checklist Parameters'!$N$101,0),"N/A")</f>
        <v>0</v>
      </c>
      <c r="AB663" s="85" t="str">
        <f>IF('Checklist Parameters'!$N$43&lt;&gt;"",(I663*'Checklist Parameters'!$N$43)/1000,"N/A")</f>
        <v>N/A</v>
      </c>
      <c r="AC663" s="85">
        <f>IF('Checklist Parameters'!$N$16="",$X663,IF(AND('Checklist Parameters'!$N$16&lt;$X663,'Checklist Parameters'!$N$16&gt;=3),'Checklist Parameters'!$N$16,IF(AND('Checklist Parameters'!$N$16&lt;$X663,'Checklist Parameters'!$N$16&lt;3),0,$X663)))</f>
        <v>0</v>
      </c>
      <c r="AD663" s="85" t="str">
        <f>IF(AND(I663&lt;'Checklist Parameters'!$N$22,$I663&lt;&gt;0),"Y","")</f>
        <v/>
      </c>
      <c r="AE663" s="85" t="str">
        <f>IF($AD663="Y",0,IF('Checklist Parameters'!$N$25="","&lt;no limit&gt;",ROUNDDOWN((($I663-'Checklist Parameters'!$N$24)/'Checklist Parameters'!$N$25)+1,0)))</f>
        <v>&lt;no limit&gt;</v>
      </c>
      <c r="AF663" s="174">
        <f t="shared" si="65"/>
        <v>0</v>
      </c>
      <c r="AG663" s="85">
        <f t="shared" si="60"/>
        <v>0</v>
      </c>
    </row>
    <row r="664" spans="1:33" ht="15">
      <c r="A664" s="393"/>
      <c r="B664" s="393"/>
      <c r="C664" s="393"/>
      <c r="D664" s="393"/>
      <c r="E664" s="393"/>
      <c r="F664" s="393"/>
      <c r="G664" s="393"/>
      <c r="H664" s="394"/>
      <c r="I664" s="394"/>
      <c r="J664" s="394"/>
      <c r="K664" s="394"/>
      <c r="L664" s="394"/>
      <c r="M664" s="394"/>
      <c r="N664" s="313">
        <f>IF(IF(I664&lt;'Checklist Parameters'!$N$22,0,($I664-$L664))&lt;0,0,IF(I664&lt;'Checklist Parameters'!$N$22,0,($I664-$L664)))</f>
        <v>0</v>
      </c>
      <c r="O664" s="394"/>
      <c r="P664" s="395"/>
      <c r="Q664" s="316">
        <f t="shared" si="61"/>
        <v>0</v>
      </c>
      <c r="R664" s="87">
        <f t="shared" si="62"/>
        <v>0</v>
      </c>
      <c r="S664" s="87">
        <f>IF('Checklist Parameters'!$N$60&lt;0.2,0.2,'Checklist Parameters'!$N$60)</f>
        <v>0.7</v>
      </c>
      <c r="T664" s="88">
        <f>IF($O664="",IF('Checklist District ID'!$C$43="Y",MAX($R664:$S664)*$I664,SUM($R664:$S664)*$I664),IF(O664&gt;0,Q664*S664))</f>
        <v>0</v>
      </c>
      <c r="U664" s="88">
        <f>IF(Q664&gt;0,((I664-T664)*'Formula Matrix'!$E$41),0)</f>
        <v>0</v>
      </c>
      <c r="V664" s="88">
        <f t="shared" si="63"/>
        <v>0</v>
      </c>
      <c r="W664" s="88">
        <f>IF(V664&gt;0,(V664*'Checklist Parameters'!$N$35),0)</f>
        <v>0</v>
      </c>
      <c r="X664" s="85">
        <f t="shared" si="64"/>
        <v>0</v>
      </c>
      <c r="Y664" s="85">
        <f>IF('Checklist Parameters'!$N$102&lt;&gt;"",(I664/43560)*'Checklist Parameters'!$N$102,"N/A")</f>
        <v>0</v>
      </c>
      <c r="Z664" s="85" t="str">
        <f>IF('Checklist Parameters'!$N$58&lt;&gt;"",((I664*'Checklist Parameters'!$N$58)*'Checklist Parameters'!$N$35)/1000,"N/A")</f>
        <v>N/A</v>
      </c>
      <c r="AA664" s="85">
        <f>IF('Checklist Parameters'!$N$101&lt;&gt;"",IFERROR(I664/'Checklist Parameters'!$N$101,0),"N/A")</f>
        <v>0</v>
      </c>
      <c r="AB664" s="85" t="str">
        <f>IF('Checklist Parameters'!$N$43&lt;&gt;"",(I664*'Checklist Parameters'!$N$43)/1000,"N/A")</f>
        <v>N/A</v>
      </c>
      <c r="AC664" s="85">
        <f>IF('Checklist Parameters'!$N$16="",$X664,IF(AND('Checklist Parameters'!$N$16&lt;$X664,'Checklist Parameters'!$N$16&gt;=3),'Checklist Parameters'!$N$16,IF(AND('Checklist Parameters'!$N$16&lt;$X664,'Checklist Parameters'!$N$16&lt;3),0,$X664)))</f>
        <v>0</v>
      </c>
      <c r="AD664" s="85" t="str">
        <f>IF(AND(I664&lt;'Checklist Parameters'!$N$22,$I664&lt;&gt;0),"Y","")</f>
        <v/>
      </c>
      <c r="AE664" s="85" t="str">
        <f>IF($AD664="Y",0,IF('Checklist Parameters'!$N$25="","&lt;no limit&gt;",ROUNDDOWN((($I664-'Checklist Parameters'!$N$24)/'Checklist Parameters'!$N$25)+1,0)))</f>
        <v>&lt;no limit&gt;</v>
      </c>
      <c r="AF664" s="174">
        <f t="shared" si="65"/>
        <v>0</v>
      </c>
      <c r="AG664" s="85">
        <f t="shared" si="60"/>
        <v>0</v>
      </c>
    </row>
    <row r="665" spans="1:33" ht="15">
      <c r="A665" s="393"/>
      <c r="B665" s="393"/>
      <c r="C665" s="393"/>
      <c r="D665" s="393"/>
      <c r="E665" s="393"/>
      <c r="F665" s="393"/>
      <c r="G665" s="393"/>
      <c r="H665" s="394"/>
      <c r="I665" s="394"/>
      <c r="J665" s="394"/>
      <c r="K665" s="394"/>
      <c r="L665" s="394"/>
      <c r="M665" s="394"/>
      <c r="N665" s="313">
        <f>IF(IF(I665&lt;'Checklist Parameters'!$N$22,0,($I665-$L665))&lt;0,0,IF(I665&lt;'Checklist Parameters'!$N$22,0,($I665-$L665)))</f>
        <v>0</v>
      </c>
      <c r="O665" s="394"/>
      <c r="P665" s="395"/>
      <c r="Q665" s="316">
        <f t="shared" si="61"/>
        <v>0</v>
      </c>
      <c r="R665" s="87">
        <f t="shared" si="62"/>
        <v>0</v>
      </c>
      <c r="S665" s="87">
        <f>IF('Checklist Parameters'!$N$60&lt;0.2,0.2,'Checklist Parameters'!$N$60)</f>
        <v>0.7</v>
      </c>
      <c r="T665" s="88">
        <f>IF($O665="",IF('Checklist District ID'!$C$43="Y",MAX($R665:$S665)*$I665,SUM($R665:$S665)*$I665),IF(O665&gt;0,Q665*S665))</f>
        <v>0</v>
      </c>
      <c r="U665" s="88">
        <f>IF(Q665&gt;0,((I665-T665)*'Formula Matrix'!$E$41),0)</f>
        <v>0</v>
      </c>
      <c r="V665" s="88">
        <f t="shared" si="63"/>
        <v>0</v>
      </c>
      <c r="W665" s="88">
        <f>IF(V665&gt;0,(V665*'Checklist Parameters'!$N$35),0)</f>
        <v>0</v>
      </c>
      <c r="X665" s="85">
        <f t="shared" si="64"/>
        <v>0</v>
      </c>
      <c r="Y665" s="85">
        <f>IF('Checklist Parameters'!$N$102&lt;&gt;"",(I665/43560)*'Checklist Parameters'!$N$102,"N/A")</f>
        <v>0</v>
      </c>
      <c r="Z665" s="85" t="str">
        <f>IF('Checklist Parameters'!$N$58&lt;&gt;"",((I665*'Checklist Parameters'!$N$58)*'Checklist Parameters'!$N$35)/1000,"N/A")</f>
        <v>N/A</v>
      </c>
      <c r="AA665" s="85">
        <f>IF('Checklist Parameters'!$N$101&lt;&gt;"",IFERROR(I665/'Checklist Parameters'!$N$101,0),"N/A")</f>
        <v>0</v>
      </c>
      <c r="AB665" s="85" t="str">
        <f>IF('Checklist Parameters'!$N$43&lt;&gt;"",(I665*'Checklist Parameters'!$N$43)/1000,"N/A")</f>
        <v>N/A</v>
      </c>
      <c r="AC665" s="85">
        <f>IF('Checklist Parameters'!$N$16="",$X665,IF(AND('Checklist Parameters'!$N$16&lt;$X665,'Checklist Parameters'!$N$16&gt;=3),'Checklist Parameters'!$N$16,IF(AND('Checklist Parameters'!$N$16&lt;$X665,'Checklist Parameters'!$N$16&lt;3),0,$X665)))</f>
        <v>0</v>
      </c>
      <c r="AD665" s="85" t="str">
        <f>IF(AND(I665&lt;'Checklist Parameters'!$N$22,$I665&lt;&gt;0),"Y","")</f>
        <v/>
      </c>
      <c r="AE665" s="85" t="str">
        <f>IF($AD665="Y",0,IF('Checklist Parameters'!$N$25="","&lt;no limit&gt;",ROUNDDOWN((($I665-'Checklist Parameters'!$N$24)/'Checklist Parameters'!$N$25)+1,0)))</f>
        <v>&lt;no limit&gt;</v>
      </c>
      <c r="AF665" s="174">
        <f t="shared" si="65"/>
        <v>0</v>
      </c>
      <c r="AG665" s="85">
        <f t="shared" si="60"/>
        <v>0</v>
      </c>
    </row>
    <row r="666" spans="1:33" ht="15">
      <c r="A666" s="393"/>
      <c r="B666" s="393"/>
      <c r="C666" s="393"/>
      <c r="D666" s="393"/>
      <c r="E666" s="393"/>
      <c r="F666" s="393"/>
      <c r="G666" s="393"/>
      <c r="H666" s="394"/>
      <c r="I666" s="394"/>
      <c r="J666" s="394"/>
      <c r="K666" s="394"/>
      <c r="L666" s="394"/>
      <c r="M666" s="394"/>
      <c r="N666" s="313">
        <f>IF(IF(I666&lt;'Checklist Parameters'!$N$22,0,($I666-$L666))&lt;0,0,IF(I666&lt;'Checklist Parameters'!$N$22,0,($I666-$L666)))</f>
        <v>0</v>
      </c>
      <c r="O666" s="394"/>
      <c r="P666" s="395"/>
      <c r="Q666" s="316">
        <f t="shared" si="61"/>
        <v>0</v>
      </c>
      <c r="R666" s="87">
        <f t="shared" si="62"/>
        <v>0</v>
      </c>
      <c r="S666" s="87">
        <f>IF('Checklist Parameters'!$N$60&lt;0.2,0.2,'Checklist Parameters'!$N$60)</f>
        <v>0.7</v>
      </c>
      <c r="T666" s="88">
        <f>IF($O666="",IF('Checklist District ID'!$C$43="Y",MAX($R666:$S666)*$I666,SUM($R666:$S666)*$I666),IF(O666&gt;0,Q666*S666))</f>
        <v>0</v>
      </c>
      <c r="U666" s="88">
        <f>IF(Q666&gt;0,((I666-T666)*'Formula Matrix'!$E$41),0)</f>
        <v>0</v>
      </c>
      <c r="V666" s="88">
        <f t="shared" si="63"/>
        <v>0</v>
      </c>
      <c r="W666" s="88">
        <f>IF(V666&gt;0,(V666*'Checklist Parameters'!$N$35),0)</f>
        <v>0</v>
      </c>
      <c r="X666" s="85">
        <f t="shared" si="64"/>
        <v>0</v>
      </c>
      <c r="Y666" s="85">
        <f>IF('Checklist Parameters'!$N$102&lt;&gt;"",(I666/43560)*'Checklist Parameters'!$N$102,"N/A")</f>
        <v>0</v>
      </c>
      <c r="Z666" s="85" t="str">
        <f>IF('Checklist Parameters'!$N$58&lt;&gt;"",((I666*'Checklist Parameters'!$N$58)*'Checklist Parameters'!$N$35)/1000,"N/A")</f>
        <v>N/A</v>
      </c>
      <c r="AA666" s="85">
        <f>IF('Checklist Parameters'!$N$101&lt;&gt;"",IFERROR(I666/'Checklist Parameters'!$N$101,0),"N/A")</f>
        <v>0</v>
      </c>
      <c r="AB666" s="85" t="str">
        <f>IF('Checklist Parameters'!$N$43&lt;&gt;"",(I666*'Checklist Parameters'!$N$43)/1000,"N/A")</f>
        <v>N/A</v>
      </c>
      <c r="AC666" s="85">
        <f>IF('Checklist Parameters'!$N$16="",$X666,IF(AND('Checklist Parameters'!$N$16&lt;$X666,'Checklist Parameters'!$N$16&gt;=3),'Checklist Parameters'!$N$16,IF(AND('Checklist Parameters'!$N$16&lt;$X666,'Checklist Parameters'!$N$16&lt;3),0,$X666)))</f>
        <v>0</v>
      </c>
      <c r="AD666" s="85" t="str">
        <f>IF(AND(I666&lt;'Checklist Parameters'!$N$22,$I666&lt;&gt;0),"Y","")</f>
        <v/>
      </c>
      <c r="AE666" s="85" t="str">
        <f>IF($AD666="Y",0,IF('Checklist Parameters'!$N$25="","&lt;no limit&gt;",ROUNDDOWN((($I666-'Checklist Parameters'!$N$24)/'Checklist Parameters'!$N$25)+1,0)))</f>
        <v>&lt;no limit&gt;</v>
      </c>
      <c r="AF666" s="174">
        <f t="shared" si="65"/>
        <v>0</v>
      </c>
      <c r="AG666" s="85">
        <f t="shared" si="60"/>
        <v>0</v>
      </c>
    </row>
    <row r="667" spans="1:33" ht="15">
      <c r="A667" s="393"/>
      <c r="B667" s="393"/>
      <c r="C667" s="393"/>
      <c r="D667" s="393"/>
      <c r="E667" s="393"/>
      <c r="F667" s="393"/>
      <c r="G667" s="393"/>
      <c r="H667" s="394"/>
      <c r="I667" s="394"/>
      <c r="J667" s="394"/>
      <c r="K667" s="394"/>
      <c r="L667" s="394"/>
      <c r="M667" s="394"/>
      <c r="N667" s="313">
        <f>IF(IF(I667&lt;'Checklist Parameters'!$N$22,0,($I667-$L667))&lt;0,0,IF(I667&lt;'Checklist Parameters'!$N$22,0,($I667-$L667)))</f>
        <v>0</v>
      </c>
      <c r="O667" s="394"/>
      <c r="P667" s="395"/>
      <c r="Q667" s="316">
        <f t="shared" si="61"/>
        <v>0</v>
      </c>
      <c r="R667" s="87">
        <f t="shared" si="62"/>
        <v>0</v>
      </c>
      <c r="S667" s="87">
        <f>IF('Checklist Parameters'!$N$60&lt;0.2,0.2,'Checklist Parameters'!$N$60)</f>
        <v>0.7</v>
      </c>
      <c r="T667" s="88">
        <f>IF($O667="",IF('Checklist District ID'!$C$43="Y",MAX($R667:$S667)*$I667,SUM($R667:$S667)*$I667),IF(O667&gt;0,Q667*S667))</f>
        <v>0</v>
      </c>
      <c r="U667" s="88">
        <f>IF(Q667&gt;0,((I667-T667)*'Formula Matrix'!$E$41),0)</f>
        <v>0</v>
      </c>
      <c r="V667" s="88">
        <f t="shared" si="63"/>
        <v>0</v>
      </c>
      <c r="W667" s="88">
        <f>IF(V667&gt;0,(V667*'Checklist Parameters'!$N$35),0)</f>
        <v>0</v>
      </c>
      <c r="X667" s="85">
        <f t="shared" si="64"/>
        <v>0</v>
      </c>
      <c r="Y667" s="85">
        <f>IF('Checklist Parameters'!$N$102&lt;&gt;"",(I667/43560)*'Checklist Parameters'!$N$102,"N/A")</f>
        <v>0</v>
      </c>
      <c r="Z667" s="85" t="str">
        <f>IF('Checklist Parameters'!$N$58&lt;&gt;"",((I667*'Checklist Parameters'!$N$58)*'Checklist Parameters'!$N$35)/1000,"N/A")</f>
        <v>N/A</v>
      </c>
      <c r="AA667" s="85">
        <f>IF('Checklist Parameters'!$N$101&lt;&gt;"",IFERROR(I667/'Checklist Parameters'!$N$101,0),"N/A")</f>
        <v>0</v>
      </c>
      <c r="AB667" s="85" t="str">
        <f>IF('Checklist Parameters'!$N$43&lt;&gt;"",(I667*'Checklist Parameters'!$N$43)/1000,"N/A")</f>
        <v>N/A</v>
      </c>
      <c r="AC667" s="85">
        <f>IF('Checklist Parameters'!$N$16="",$X667,IF(AND('Checklist Parameters'!$N$16&lt;$X667,'Checklist Parameters'!$N$16&gt;=3),'Checklist Parameters'!$N$16,IF(AND('Checklist Parameters'!$N$16&lt;$X667,'Checklist Parameters'!$N$16&lt;3),0,$X667)))</f>
        <v>0</v>
      </c>
      <c r="AD667" s="85" t="str">
        <f>IF(AND(I667&lt;'Checklist Parameters'!$N$22,$I667&lt;&gt;0),"Y","")</f>
        <v/>
      </c>
      <c r="AE667" s="85" t="str">
        <f>IF($AD667="Y",0,IF('Checklist Parameters'!$N$25="","&lt;no limit&gt;",ROUNDDOWN((($I667-'Checklist Parameters'!$N$24)/'Checklist Parameters'!$N$25)+1,0)))</f>
        <v>&lt;no limit&gt;</v>
      </c>
      <c r="AF667" s="174">
        <f t="shared" si="65"/>
        <v>0</v>
      </c>
      <c r="AG667" s="85">
        <f t="shared" si="60"/>
        <v>0</v>
      </c>
    </row>
    <row r="668" spans="1:33" ht="15">
      <c r="A668" s="393"/>
      <c r="B668" s="393"/>
      <c r="C668" s="393"/>
      <c r="D668" s="393"/>
      <c r="E668" s="393"/>
      <c r="F668" s="393"/>
      <c r="G668" s="393"/>
      <c r="H668" s="394"/>
      <c r="I668" s="394"/>
      <c r="J668" s="394"/>
      <c r="K668" s="394"/>
      <c r="L668" s="394"/>
      <c r="M668" s="394"/>
      <c r="N668" s="313">
        <f>IF(IF(I668&lt;'Checklist Parameters'!$N$22,0,($I668-$L668))&lt;0,0,IF(I668&lt;'Checklist Parameters'!$N$22,0,($I668-$L668)))</f>
        <v>0</v>
      </c>
      <c r="O668" s="394"/>
      <c r="P668" s="395"/>
      <c r="Q668" s="316">
        <f t="shared" si="61"/>
        <v>0</v>
      </c>
      <c r="R668" s="87">
        <f t="shared" si="62"/>
        <v>0</v>
      </c>
      <c r="S668" s="87">
        <f>IF('Checklist Parameters'!$N$60&lt;0.2,0.2,'Checklist Parameters'!$N$60)</f>
        <v>0.7</v>
      </c>
      <c r="T668" s="88">
        <f>IF($O668="",IF('Checklist District ID'!$C$43="Y",MAX($R668:$S668)*$I668,SUM($R668:$S668)*$I668),IF(O668&gt;0,Q668*S668))</f>
        <v>0</v>
      </c>
      <c r="U668" s="88">
        <f>IF(Q668&gt;0,((I668-T668)*'Formula Matrix'!$E$41),0)</f>
        <v>0</v>
      </c>
      <c r="V668" s="88">
        <f t="shared" si="63"/>
        <v>0</v>
      </c>
      <c r="W668" s="88">
        <f>IF(V668&gt;0,(V668*'Checklist Parameters'!$N$35),0)</f>
        <v>0</v>
      </c>
      <c r="X668" s="85">
        <f t="shared" si="64"/>
        <v>0</v>
      </c>
      <c r="Y668" s="85">
        <f>IF('Checklist Parameters'!$N$102&lt;&gt;"",(I668/43560)*'Checklist Parameters'!$N$102,"N/A")</f>
        <v>0</v>
      </c>
      <c r="Z668" s="85" t="str">
        <f>IF('Checklist Parameters'!$N$58&lt;&gt;"",((I668*'Checklist Parameters'!$N$58)*'Checklist Parameters'!$N$35)/1000,"N/A")</f>
        <v>N/A</v>
      </c>
      <c r="AA668" s="85">
        <f>IF('Checklist Parameters'!$N$101&lt;&gt;"",IFERROR(I668/'Checklist Parameters'!$N$101,0),"N/A")</f>
        <v>0</v>
      </c>
      <c r="AB668" s="85" t="str">
        <f>IF('Checklist Parameters'!$N$43&lt;&gt;"",(I668*'Checklist Parameters'!$N$43)/1000,"N/A")</f>
        <v>N/A</v>
      </c>
      <c r="AC668" s="85">
        <f>IF('Checklist Parameters'!$N$16="",$X668,IF(AND('Checklist Parameters'!$N$16&lt;$X668,'Checklist Parameters'!$N$16&gt;=3),'Checklist Parameters'!$N$16,IF(AND('Checklist Parameters'!$N$16&lt;$X668,'Checklist Parameters'!$N$16&lt;3),0,$X668)))</f>
        <v>0</v>
      </c>
      <c r="AD668" s="85" t="str">
        <f>IF(AND(I668&lt;'Checklist Parameters'!$N$22,$I668&lt;&gt;0),"Y","")</f>
        <v/>
      </c>
      <c r="AE668" s="85" t="str">
        <f>IF($AD668="Y",0,IF('Checklist Parameters'!$N$25="","&lt;no limit&gt;",ROUNDDOWN((($I668-'Checklist Parameters'!$N$24)/'Checklist Parameters'!$N$25)+1,0)))</f>
        <v>&lt;no limit&gt;</v>
      </c>
      <c r="AF668" s="174">
        <f t="shared" si="65"/>
        <v>0</v>
      </c>
      <c r="AG668" s="85">
        <f t="shared" si="60"/>
        <v>0</v>
      </c>
    </row>
    <row r="669" spans="1:33" ht="15">
      <c r="A669" s="393"/>
      <c r="B669" s="393"/>
      <c r="C669" s="393"/>
      <c r="D669" s="393"/>
      <c r="E669" s="393"/>
      <c r="F669" s="393"/>
      <c r="G669" s="393"/>
      <c r="H669" s="394"/>
      <c r="I669" s="394"/>
      <c r="J669" s="394"/>
      <c r="K669" s="394"/>
      <c r="L669" s="394"/>
      <c r="M669" s="394"/>
      <c r="N669" s="313">
        <f>IF(IF(I669&lt;'Checklist Parameters'!$N$22,0,($I669-$L669))&lt;0,0,IF(I669&lt;'Checklist Parameters'!$N$22,0,($I669-$L669)))</f>
        <v>0</v>
      </c>
      <c r="O669" s="394"/>
      <c r="P669" s="395"/>
      <c r="Q669" s="316">
        <f t="shared" si="61"/>
        <v>0</v>
      </c>
      <c r="R669" s="87">
        <f t="shared" si="62"/>
        <v>0</v>
      </c>
      <c r="S669" s="87">
        <f>IF('Checklist Parameters'!$N$60&lt;0.2,0.2,'Checklist Parameters'!$N$60)</f>
        <v>0.7</v>
      </c>
      <c r="T669" s="88">
        <f>IF($O669="",IF('Checklist District ID'!$C$43="Y",MAX($R669:$S669)*$I669,SUM($R669:$S669)*$I669),IF(O669&gt;0,Q669*S669))</f>
        <v>0</v>
      </c>
      <c r="U669" s="88">
        <f>IF(Q669&gt;0,((I669-T669)*'Formula Matrix'!$E$41),0)</f>
        <v>0</v>
      </c>
      <c r="V669" s="88">
        <f t="shared" si="63"/>
        <v>0</v>
      </c>
      <c r="W669" s="88">
        <f>IF(V669&gt;0,(V669*'Checklist Parameters'!$N$35),0)</f>
        <v>0</v>
      </c>
      <c r="X669" s="85">
        <f t="shared" si="64"/>
        <v>0</v>
      </c>
      <c r="Y669" s="85">
        <f>IF('Checklist Parameters'!$N$102&lt;&gt;"",(I669/43560)*'Checklist Parameters'!$N$102,"N/A")</f>
        <v>0</v>
      </c>
      <c r="Z669" s="85" t="str">
        <f>IF('Checklist Parameters'!$N$58&lt;&gt;"",((I669*'Checklist Parameters'!$N$58)*'Checklist Parameters'!$N$35)/1000,"N/A")</f>
        <v>N/A</v>
      </c>
      <c r="AA669" s="85">
        <f>IF('Checklist Parameters'!$N$101&lt;&gt;"",IFERROR(I669/'Checklist Parameters'!$N$101,0),"N/A")</f>
        <v>0</v>
      </c>
      <c r="AB669" s="85" t="str">
        <f>IF('Checklist Parameters'!$N$43&lt;&gt;"",(I669*'Checklist Parameters'!$N$43)/1000,"N/A")</f>
        <v>N/A</v>
      </c>
      <c r="AC669" s="85">
        <f>IF('Checklist Parameters'!$N$16="",$X669,IF(AND('Checklist Parameters'!$N$16&lt;$X669,'Checklist Parameters'!$N$16&gt;=3),'Checklist Parameters'!$N$16,IF(AND('Checklist Parameters'!$N$16&lt;$X669,'Checklist Parameters'!$N$16&lt;3),0,$X669)))</f>
        <v>0</v>
      </c>
      <c r="AD669" s="85" t="str">
        <f>IF(AND(I669&lt;'Checklist Parameters'!$N$22,$I669&lt;&gt;0),"Y","")</f>
        <v/>
      </c>
      <c r="AE669" s="85" t="str">
        <f>IF($AD669="Y",0,IF('Checklist Parameters'!$N$25="","&lt;no limit&gt;",ROUNDDOWN((($I669-'Checklist Parameters'!$N$24)/'Checklist Parameters'!$N$25)+1,0)))</f>
        <v>&lt;no limit&gt;</v>
      </c>
      <c r="AF669" s="174">
        <f t="shared" si="65"/>
        <v>0</v>
      </c>
      <c r="AG669" s="85">
        <f t="shared" si="60"/>
        <v>0</v>
      </c>
    </row>
    <row r="670" spans="1:33" ht="15">
      <c r="A670" s="393"/>
      <c r="B670" s="393"/>
      <c r="C670" s="393"/>
      <c r="D670" s="393"/>
      <c r="E670" s="393"/>
      <c r="F670" s="393"/>
      <c r="G670" s="393"/>
      <c r="H670" s="394"/>
      <c r="I670" s="394"/>
      <c r="J670" s="394"/>
      <c r="K670" s="394"/>
      <c r="L670" s="394"/>
      <c r="M670" s="394"/>
      <c r="N670" s="313">
        <f>IF(IF(I670&lt;'Checklist Parameters'!$N$22,0,($I670-$L670))&lt;0,0,IF(I670&lt;'Checklist Parameters'!$N$22,0,($I670-$L670)))</f>
        <v>0</v>
      </c>
      <c r="O670" s="394"/>
      <c r="P670" s="395"/>
      <c r="Q670" s="316">
        <f t="shared" si="61"/>
        <v>0</v>
      </c>
      <c r="R670" s="87">
        <f t="shared" si="62"/>
        <v>0</v>
      </c>
      <c r="S670" s="87">
        <f>IF('Checklist Parameters'!$N$60&lt;0.2,0.2,'Checklist Parameters'!$N$60)</f>
        <v>0.7</v>
      </c>
      <c r="T670" s="88">
        <f>IF($O670="",IF('Checklist District ID'!$C$43="Y",MAX($R670:$S670)*$I670,SUM($R670:$S670)*$I670),IF(O670&gt;0,Q670*S670))</f>
        <v>0</v>
      </c>
      <c r="U670" s="88">
        <f>IF(Q670&gt;0,((I670-T670)*'Formula Matrix'!$E$41),0)</f>
        <v>0</v>
      </c>
      <c r="V670" s="88">
        <f t="shared" si="63"/>
        <v>0</v>
      </c>
      <c r="W670" s="88">
        <f>IF(V670&gt;0,(V670*'Checklist Parameters'!$N$35),0)</f>
        <v>0</v>
      </c>
      <c r="X670" s="85">
        <f t="shared" si="64"/>
        <v>0</v>
      </c>
      <c r="Y670" s="85">
        <f>IF('Checklist Parameters'!$N$102&lt;&gt;"",(I670/43560)*'Checklist Parameters'!$N$102,"N/A")</f>
        <v>0</v>
      </c>
      <c r="Z670" s="85" t="str">
        <f>IF('Checklist Parameters'!$N$58&lt;&gt;"",((I670*'Checklist Parameters'!$N$58)*'Checklist Parameters'!$N$35)/1000,"N/A")</f>
        <v>N/A</v>
      </c>
      <c r="AA670" s="85">
        <f>IF('Checklist Parameters'!$N$101&lt;&gt;"",IFERROR(I670/'Checklist Parameters'!$N$101,0),"N/A")</f>
        <v>0</v>
      </c>
      <c r="AB670" s="85" t="str">
        <f>IF('Checklist Parameters'!$N$43&lt;&gt;"",(I670*'Checklist Parameters'!$N$43)/1000,"N/A")</f>
        <v>N/A</v>
      </c>
      <c r="AC670" s="85">
        <f>IF('Checklist Parameters'!$N$16="",$X670,IF(AND('Checklist Parameters'!$N$16&lt;$X670,'Checklist Parameters'!$N$16&gt;=3),'Checklist Parameters'!$N$16,IF(AND('Checklist Parameters'!$N$16&lt;$X670,'Checklist Parameters'!$N$16&lt;3),0,$X670)))</f>
        <v>0</v>
      </c>
      <c r="AD670" s="85" t="str">
        <f>IF(AND(I670&lt;'Checklist Parameters'!$N$22,$I670&lt;&gt;0),"Y","")</f>
        <v/>
      </c>
      <c r="AE670" s="85" t="str">
        <f>IF($AD670="Y",0,IF('Checklist Parameters'!$N$25="","&lt;no limit&gt;",ROUNDDOWN((($I670-'Checklist Parameters'!$N$24)/'Checklist Parameters'!$N$25)+1,0)))</f>
        <v>&lt;no limit&gt;</v>
      </c>
      <c r="AF670" s="174">
        <f t="shared" si="65"/>
        <v>0</v>
      </c>
      <c r="AG670" s="85">
        <f t="shared" si="60"/>
        <v>0</v>
      </c>
    </row>
    <row r="671" spans="1:33" ht="15">
      <c r="A671" s="393"/>
      <c r="B671" s="393"/>
      <c r="C671" s="393"/>
      <c r="D671" s="393"/>
      <c r="E671" s="393"/>
      <c r="F671" s="393"/>
      <c r="G671" s="393"/>
      <c r="H671" s="394"/>
      <c r="I671" s="394"/>
      <c r="J671" s="394"/>
      <c r="K671" s="394"/>
      <c r="L671" s="394"/>
      <c r="M671" s="394"/>
      <c r="N671" s="313">
        <f>IF(IF(I671&lt;'Checklist Parameters'!$N$22,0,($I671-$L671))&lt;0,0,IF(I671&lt;'Checklist Parameters'!$N$22,0,($I671-$L671)))</f>
        <v>0</v>
      </c>
      <c r="O671" s="394"/>
      <c r="P671" s="395"/>
      <c r="Q671" s="316">
        <f t="shared" si="61"/>
        <v>0</v>
      </c>
      <c r="R671" s="87">
        <f t="shared" si="62"/>
        <v>0</v>
      </c>
      <c r="S671" s="87">
        <f>IF('Checklist Parameters'!$N$60&lt;0.2,0.2,'Checklist Parameters'!$N$60)</f>
        <v>0.7</v>
      </c>
      <c r="T671" s="88">
        <f>IF($O671="",IF('Checklist District ID'!$C$43="Y",MAX($R671:$S671)*$I671,SUM($R671:$S671)*$I671),IF(O671&gt;0,Q671*S671))</f>
        <v>0</v>
      </c>
      <c r="U671" s="88">
        <f>IF(Q671&gt;0,((I671-T671)*'Formula Matrix'!$E$41),0)</f>
        <v>0</v>
      </c>
      <c r="V671" s="88">
        <f t="shared" si="63"/>
        <v>0</v>
      </c>
      <c r="W671" s="88">
        <f>IF(V671&gt;0,(V671*'Checklist Parameters'!$N$35),0)</f>
        <v>0</v>
      </c>
      <c r="X671" s="85">
        <f t="shared" si="64"/>
        <v>0</v>
      </c>
      <c r="Y671" s="85">
        <f>IF('Checklist Parameters'!$N$102&lt;&gt;"",(I671/43560)*'Checklist Parameters'!$N$102,"N/A")</f>
        <v>0</v>
      </c>
      <c r="Z671" s="85" t="str">
        <f>IF('Checklist Parameters'!$N$58&lt;&gt;"",((I671*'Checklist Parameters'!$N$58)*'Checklist Parameters'!$N$35)/1000,"N/A")</f>
        <v>N/A</v>
      </c>
      <c r="AA671" s="85">
        <f>IF('Checklist Parameters'!$N$101&lt;&gt;"",IFERROR(I671/'Checklist Parameters'!$N$101,0),"N/A")</f>
        <v>0</v>
      </c>
      <c r="AB671" s="85" t="str">
        <f>IF('Checklist Parameters'!$N$43&lt;&gt;"",(I671*'Checklist Parameters'!$N$43)/1000,"N/A")</f>
        <v>N/A</v>
      </c>
      <c r="AC671" s="85">
        <f>IF('Checklist Parameters'!$N$16="",$X671,IF(AND('Checklist Parameters'!$N$16&lt;$X671,'Checklist Parameters'!$N$16&gt;=3),'Checklist Parameters'!$N$16,IF(AND('Checklist Parameters'!$N$16&lt;$X671,'Checklist Parameters'!$N$16&lt;3),0,$X671)))</f>
        <v>0</v>
      </c>
      <c r="AD671" s="85" t="str">
        <f>IF(AND(I671&lt;'Checklist Parameters'!$N$22,$I671&lt;&gt;0),"Y","")</f>
        <v/>
      </c>
      <c r="AE671" s="85" t="str">
        <f>IF($AD671="Y",0,IF('Checklist Parameters'!$N$25="","&lt;no limit&gt;",ROUNDDOWN((($I671-'Checklist Parameters'!$N$24)/'Checklist Parameters'!$N$25)+1,0)))</f>
        <v>&lt;no limit&gt;</v>
      </c>
      <c r="AF671" s="174">
        <f t="shared" si="65"/>
        <v>0</v>
      </c>
      <c r="AG671" s="85">
        <f t="shared" si="60"/>
        <v>0</v>
      </c>
    </row>
    <row r="672" spans="1:33" ht="15">
      <c r="A672" s="393"/>
      <c r="B672" s="393"/>
      <c r="C672" s="393"/>
      <c r="D672" s="393"/>
      <c r="E672" s="393"/>
      <c r="F672" s="393"/>
      <c r="G672" s="393"/>
      <c r="H672" s="394"/>
      <c r="I672" s="394"/>
      <c r="J672" s="394"/>
      <c r="K672" s="394"/>
      <c r="L672" s="394"/>
      <c r="M672" s="394"/>
      <c r="N672" s="313">
        <f>IF(IF(I672&lt;'Checklist Parameters'!$N$22,0,($I672-$L672))&lt;0,0,IF(I672&lt;'Checklist Parameters'!$N$22,0,($I672-$L672)))</f>
        <v>0</v>
      </c>
      <c r="O672" s="394"/>
      <c r="P672" s="395"/>
      <c r="Q672" s="316">
        <f t="shared" si="61"/>
        <v>0</v>
      </c>
      <c r="R672" s="87">
        <f t="shared" si="62"/>
        <v>0</v>
      </c>
      <c r="S672" s="87">
        <f>IF('Checklist Parameters'!$N$60&lt;0.2,0.2,'Checklist Parameters'!$N$60)</f>
        <v>0.7</v>
      </c>
      <c r="T672" s="88">
        <f>IF($O672="",IF('Checklist District ID'!$C$43="Y",MAX($R672:$S672)*$I672,SUM($R672:$S672)*$I672),IF(O672&gt;0,Q672*S672))</f>
        <v>0</v>
      </c>
      <c r="U672" s="88">
        <f>IF(Q672&gt;0,((I672-T672)*'Formula Matrix'!$E$41),0)</f>
        <v>0</v>
      </c>
      <c r="V672" s="88">
        <f t="shared" si="63"/>
        <v>0</v>
      </c>
      <c r="W672" s="88">
        <f>IF(V672&gt;0,(V672*'Checklist Parameters'!$N$35),0)</f>
        <v>0</v>
      </c>
      <c r="X672" s="85">
        <f t="shared" si="64"/>
        <v>0</v>
      </c>
      <c r="Y672" s="85">
        <f>IF('Checklist Parameters'!$N$102&lt;&gt;"",(I672/43560)*'Checklist Parameters'!$N$102,"N/A")</f>
        <v>0</v>
      </c>
      <c r="Z672" s="85" t="str">
        <f>IF('Checklist Parameters'!$N$58&lt;&gt;"",((I672*'Checklist Parameters'!$N$58)*'Checklist Parameters'!$N$35)/1000,"N/A")</f>
        <v>N/A</v>
      </c>
      <c r="AA672" s="85">
        <f>IF('Checklist Parameters'!$N$101&lt;&gt;"",IFERROR(I672/'Checklist Parameters'!$N$101,0),"N/A")</f>
        <v>0</v>
      </c>
      <c r="AB672" s="85" t="str">
        <f>IF('Checklist Parameters'!$N$43&lt;&gt;"",(I672*'Checklist Parameters'!$N$43)/1000,"N/A")</f>
        <v>N/A</v>
      </c>
      <c r="AC672" s="85">
        <f>IF('Checklist Parameters'!$N$16="",$X672,IF(AND('Checklist Parameters'!$N$16&lt;$X672,'Checklist Parameters'!$N$16&gt;=3),'Checklist Parameters'!$N$16,IF(AND('Checklist Parameters'!$N$16&lt;$X672,'Checklist Parameters'!$N$16&lt;3),0,$X672)))</f>
        <v>0</v>
      </c>
      <c r="AD672" s="85" t="str">
        <f>IF(AND(I672&lt;'Checklist Parameters'!$N$22,$I672&lt;&gt;0),"Y","")</f>
        <v/>
      </c>
      <c r="AE672" s="85" t="str">
        <f>IF($AD672="Y",0,IF('Checklist Parameters'!$N$25="","&lt;no limit&gt;",ROUNDDOWN((($I672-'Checklist Parameters'!$N$24)/'Checklist Parameters'!$N$25)+1,0)))</f>
        <v>&lt;no limit&gt;</v>
      </c>
      <c r="AF672" s="174">
        <f t="shared" si="65"/>
        <v>0</v>
      </c>
      <c r="AG672" s="85">
        <f t="shared" si="60"/>
        <v>0</v>
      </c>
    </row>
    <row r="673" spans="1:33" ht="15">
      <c r="A673" s="393"/>
      <c r="B673" s="393"/>
      <c r="C673" s="393"/>
      <c r="D673" s="393"/>
      <c r="E673" s="393"/>
      <c r="F673" s="393"/>
      <c r="G673" s="393"/>
      <c r="H673" s="394"/>
      <c r="I673" s="394"/>
      <c r="J673" s="394"/>
      <c r="K673" s="394"/>
      <c r="L673" s="394"/>
      <c r="M673" s="394"/>
      <c r="N673" s="313">
        <f>IF(IF(I673&lt;'Checklist Parameters'!$N$22,0,($I673-$L673))&lt;0,0,IF(I673&lt;'Checklist Parameters'!$N$22,0,($I673-$L673)))</f>
        <v>0</v>
      </c>
      <c r="O673" s="394"/>
      <c r="P673" s="395"/>
      <c r="Q673" s="316">
        <f t="shared" si="61"/>
        <v>0</v>
      </c>
      <c r="R673" s="87">
        <f t="shared" si="62"/>
        <v>0</v>
      </c>
      <c r="S673" s="87">
        <f>IF('Checklist Parameters'!$N$60&lt;0.2,0.2,'Checklist Parameters'!$N$60)</f>
        <v>0.7</v>
      </c>
      <c r="T673" s="88">
        <f>IF($O673="",IF('Checklist District ID'!$C$43="Y",MAX($R673:$S673)*$I673,SUM($R673:$S673)*$I673),IF(O673&gt;0,Q673*S673))</f>
        <v>0</v>
      </c>
      <c r="U673" s="88">
        <f>IF(Q673&gt;0,((I673-T673)*'Formula Matrix'!$E$41),0)</f>
        <v>0</v>
      </c>
      <c r="V673" s="88">
        <f t="shared" si="63"/>
        <v>0</v>
      </c>
      <c r="W673" s="88">
        <f>IF(V673&gt;0,(V673*'Checklist Parameters'!$N$35),0)</f>
        <v>0</v>
      </c>
      <c r="X673" s="85">
        <f t="shared" si="64"/>
        <v>0</v>
      </c>
      <c r="Y673" s="85">
        <f>IF('Checklist Parameters'!$N$102&lt;&gt;"",(I673/43560)*'Checklist Parameters'!$N$102,"N/A")</f>
        <v>0</v>
      </c>
      <c r="Z673" s="85" t="str">
        <f>IF('Checklist Parameters'!$N$58&lt;&gt;"",((I673*'Checklist Parameters'!$N$58)*'Checklist Parameters'!$N$35)/1000,"N/A")</f>
        <v>N/A</v>
      </c>
      <c r="AA673" s="85">
        <f>IF('Checklist Parameters'!$N$101&lt;&gt;"",IFERROR(I673/'Checklist Parameters'!$N$101,0),"N/A")</f>
        <v>0</v>
      </c>
      <c r="AB673" s="85" t="str">
        <f>IF('Checklist Parameters'!$N$43&lt;&gt;"",(I673*'Checklist Parameters'!$N$43)/1000,"N/A")</f>
        <v>N/A</v>
      </c>
      <c r="AC673" s="85">
        <f>IF('Checklist Parameters'!$N$16="",$X673,IF(AND('Checklist Parameters'!$N$16&lt;$X673,'Checklist Parameters'!$N$16&gt;=3),'Checklist Parameters'!$N$16,IF(AND('Checklist Parameters'!$N$16&lt;$X673,'Checklist Parameters'!$N$16&lt;3),0,$X673)))</f>
        <v>0</v>
      </c>
      <c r="AD673" s="85" t="str">
        <f>IF(AND(I673&lt;'Checklist Parameters'!$N$22,$I673&lt;&gt;0),"Y","")</f>
        <v/>
      </c>
      <c r="AE673" s="85" t="str">
        <f>IF($AD673="Y",0,IF('Checklist Parameters'!$N$25="","&lt;no limit&gt;",ROUNDDOWN((($I673-'Checklist Parameters'!$N$24)/'Checklist Parameters'!$N$25)+1,0)))</f>
        <v>&lt;no limit&gt;</v>
      </c>
      <c r="AF673" s="174">
        <f t="shared" si="65"/>
        <v>0</v>
      </c>
      <c r="AG673" s="85">
        <f t="shared" si="60"/>
        <v>0</v>
      </c>
    </row>
    <row r="674" spans="1:33" ht="15">
      <c r="A674" s="393"/>
      <c r="B674" s="393"/>
      <c r="C674" s="393"/>
      <c r="D674" s="393"/>
      <c r="E674" s="393"/>
      <c r="F674" s="393"/>
      <c r="G674" s="393"/>
      <c r="H674" s="394"/>
      <c r="I674" s="394"/>
      <c r="J674" s="394"/>
      <c r="K674" s="394"/>
      <c r="L674" s="394"/>
      <c r="M674" s="394"/>
      <c r="N674" s="313">
        <f>IF(IF(I674&lt;'Checklist Parameters'!$N$22,0,($I674-$L674))&lt;0,0,IF(I674&lt;'Checklist Parameters'!$N$22,0,($I674-$L674)))</f>
        <v>0</v>
      </c>
      <c r="O674" s="394"/>
      <c r="P674" s="395"/>
      <c r="Q674" s="316">
        <f t="shared" si="61"/>
        <v>0</v>
      </c>
      <c r="R674" s="87">
        <f t="shared" si="62"/>
        <v>0</v>
      </c>
      <c r="S674" s="87">
        <f>IF('Checklist Parameters'!$N$60&lt;0.2,0.2,'Checklist Parameters'!$N$60)</f>
        <v>0.7</v>
      </c>
      <c r="T674" s="88">
        <f>IF($O674="",IF('Checklist District ID'!$C$43="Y",MAX($R674:$S674)*$I674,SUM($R674:$S674)*$I674),IF(O674&gt;0,Q674*S674))</f>
        <v>0</v>
      </c>
      <c r="U674" s="88">
        <f>IF(Q674&gt;0,((I674-T674)*'Formula Matrix'!$E$41),0)</f>
        <v>0</v>
      </c>
      <c r="V674" s="88">
        <f t="shared" si="63"/>
        <v>0</v>
      </c>
      <c r="W674" s="88">
        <f>IF(V674&gt;0,(V674*'Checklist Parameters'!$N$35),0)</f>
        <v>0</v>
      </c>
      <c r="X674" s="85">
        <f t="shared" si="64"/>
        <v>0</v>
      </c>
      <c r="Y674" s="85">
        <f>IF('Checklist Parameters'!$N$102&lt;&gt;"",(I674/43560)*'Checklist Parameters'!$N$102,"N/A")</f>
        <v>0</v>
      </c>
      <c r="Z674" s="85" t="str">
        <f>IF('Checklist Parameters'!$N$58&lt;&gt;"",((I674*'Checklist Parameters'!$N$58)*'Checklist Parameters'!$N$35)/1000,"N/A")</f>
        <v>N/A</v>
      </c>
      <c r="AA674" s="85">
        <f>IF('Checklist Parameters'!$N$101&lt;&gt;"",IFERROR(I674/'Checklist Parameters'!$N$101,0),"N/A")</f>
        <v>0</v>
      </c>
      <c r="AB674" s="85" t="str">
        <f>IF('Checklist Parameters'!$N$43&lt;&gt;"",(I674*'Checklist Parameters'!$N$43)/1000,"N/A")</f>
        <v>N/A</v>
      </c>
      <c r="AC674" s="85">
        <f>IF('Checklist Parameters'!$N$16="",$X674,IF(AND('Checklist Parameters'!$N$16&lt;$X674,'Checklist Parameters'!$N$16&gt;=3),'Checklist Parameters'!$N$16,IF(AND('Checklist Parameters'!$N$16&lt;$X674,'Checklist Parameters'!$N$16&lt;3),0,$X674)))</f>
        <v>0</v>
      </c>
      <c r="AD674" s="85" t="str">
        <f>IF(AND(I674&lt;'Checklist Parameters'!$N$22,$I674&lt;&gt;0),"Y","")</f>
        <v/>
      </c>
      <c r="AE674" s="85" t="str">
        <f>IF($AD674="Y",0,IF('Checklist Parameters'!$N$25="","&lt;no limit&gt;",ROUNDDOWN((($I674-'Checklist Parameters'!$N$24)/'Checklist Parameters'!$N$25)+1,0)))</f>
        <v>&lt;no limit&gt;</v>
      </c>
      <c r="AF674" s="174">
        <f t="shared" si="65"/>
        <v>0</v>
      </c>
      <c r="AG674" s="85">
        <f t="shared" si="60"/>
        <v>0</v>
      </c>
    </row>
    <row r="675" spans="1:33" ht="15">
      <c r="A675" s="393"/>
      <c r="B675" s="393"/>
      <c r="C675" s="393"/>
      <c r="D675" s="393"/>
      <c r="E675" s="393"/>
      <c r="F675" s="393"/>
      <c r="G675" s="393"/>
      <c r="H675" s="394"/>
      <c r="I675" s="394"/>
      <c r="J675" s="394"/>
      <c r="K675" s="394"/>
      <c r="L675" s="394"/>
      <c r="M675" s="394"/>
      <c r="N675" s="313">
        <f>IF(IF(I675&lt;'Checklist Parameters'!$N$22,0,($I675-$L675))&lt;0,0,IF(I675&lt;'Checklist Parameters'!$N$22,0,($I675-$L675)))</f>
        <v>0</v>
      </c>
      <c r="O675" s="394"/>
      <c r="P675" s="395"/>
      <c r="Q675" s="316">
        <f t="shared" si="61"/>
        <v>0</v>
      </c>
      <c r="R675" s="87">
        <f t="shared" si="62"/>
        <v>0</v>
      </c>
      <c r="S675" s="87">
        <f>IF('Checklist Parameters'!$N$60&lt;0.2,0.2,'Checklist Parameters'!$N$60)</f>
        <v>0.7</v>
      </c>
      <c r="T675" s="88">
        <f>IF($O675="",IF('Checklist District ID'!$C$43="Y",MAX($R675:$S675)*$I675,SUM($R675:$S675)*$I675),IF(O675&gt;0,Q675*S675))</f>
        <v>0</v>
      </c>
      <c r="U675" s="88">
        <f>IF(Q675&gt;0,((I675-T675)*'Formula Matrix'!$E$41),0)</f>
        <v>0</v>
      </c>
      <c r="V675" s="88">
        <f t="shared" si="63"/>
        <v>0</v>
      </c>
      <c r="W675" s="88">
        <f>IF(V675&gt;0,(V675*'Checklist Parameters'!$N$35),0)</f>
        <v>0</v>
      </c>
      <c r="X675" s="85">
        <f t="shared" si="64"/>
        <v>0</v>
      </c>
      <c r="Y675" s="85">
        <f>IF('Checklist Parameters'!$N$102&lt;&gt;"",(I675/43560)*'Checklist Parameters'!$N$102,"N/A")</f>
        <v>0</v>
      </c>
      <c r="Z675" s="85" t="str">
        <f>IF('Checklist Parameters'!$N$58&lt;&gt;"",((I675*'Checklist Parameters'!$N$58)*'Checklist Parameters'!$N$35)/1000,"N/A")</f>
        <v>N/A</v>
      </c>
      <c r="AA675" s="85">
        <f>IF('Checklist Parameters'!$N$101&lt;&gt;"",IFERROR(I675/'Checklist Parameters'!$N$101,0),"N/A")</f>
        <v>0</v>
      </c>
      <c r="AB675" s="85" t="str">
        <f>IF('Checklist Parameters'!$N$43&lt;&gt;"",(I675*'Checklist Parameters'!$N$43)/1000,"N/A")</f>
        <v>N/A</v>
      </c>
      <c r="AC675" s="85">
        <f>IF('Checklist Parameters'!$N$16="",$X675,IF(AND('Checklist Parameters'!$N$16&lt;$X675,'Checklist Parameters'!$N$16&gt;=3),'Checklist Parameters'!$N$16,IF(AND('Checklist Parameters'!$N$16&lt;$X675,'Checklist Parameters'!$N$16&lt;3),0,$X675)))</f>
        <v>0</v>
      </c>
      <c r="AD675" s="85" t="str">
        <f>IF(AND(I675&lt;'Checklist Parameters'!$N$22,$I675&lt;&gt;0),"Y","")</f>
        <v/>
      </c>
      <c r="AE675" s="85" t="str">
        <f>IF($AD675="Y",0,IF('Checklist Parameters'!$N$25="","&lt;no limit&gt;",ROUNDDOWN((($I675-'Checklist Parameters'!$N$24)/'Checklist Parameters'!$N$25)+1,0)))</f>
        <v>&lt;no limit&gt;</v>
      </c>
      <c r="AF675" s="174">
        <f t="shared" si="65"/>
        <v>0</v>
      </c>
      <c r="AG675" s="85">
        <f t="shared" si="60"/>
        <v>0</v>
      </c>
    </row>
    <row r="676" spans="1:33" ht="15">
      <c r="A676" s="393"/>
      <c r="B676" s="393"/>
      <c r="C676" s="393"/>
      <c r="D676" s="393"/>
      <c r="E676" s="393"/>
      <c r="F676" s="393"/>
      <c r="G676" s="393"/>
      <c r="H676" s="394"/>
      <c r="I676" s="394"/>
      <c r="J676" s="394"/>
      <c r="K676" s="394"/>
      <c r="L676" s="394"/>
      <c r="M676" s="394"/>
      <c r="N676" s="313">
        <f>IF(IF(I676&lt;'Checklist Parameters'!$N$22,0,($I676-$L676))&lt;0,0,IF(I676&lt;'Checklist Parameters'!$N$22,0,($I676-$L676)))</f>
        <v>0</v>
      </c>
      <c r="O676" s="394"/>
      <c r="P676" s="395"/>
      <c r="Q676" s="316">
        <f t="shared" si="61"/>
        <v>0</v>
      </c>
      <c r="R676" s="87">
        <f t="shared" si="62"/>
        <v>0</v>
      </c>
      <c r="S676" s="87">
        <f>IF('Checklist Parameters'!$N$60&lt;0.2,0.2,'Checklist Parameters'!$N$60)</f>
        <v>0.7</v>
      </c>
      <c r="T676" s="88">
        <f>IF($O676="",IF('Checklist District ID'!$C$43="Y",MAX($R676:$S676)*$I676,SUM($R676:$S676)*$I676),IF(O676&gt;0,Q676*S676))</f>
        <v>0</v>
      </c>
      <c r="U676" s="88">
        <f>IF(Q676&gt;0,((I676-T676)*'Formula Matrix'!$E$41),0)</f>
        <v>0</v>
      </c>
      <c r="V676" s="88">
        <f t="shared" si="63"/>
        <v>0</v>
      </c>
      <c r="W676" s="88">
        <f>IF(V676&gt;0,(V676*'Checklist Parameters'!$N$35),0)</f>
        <v>0</v>
      </c>
      <c r="X676" s="85">
        <f t="shared" si="64"/>
        <v>0</v>
      </c>
      <c r="Y676" s="85">
        <f>IF('Checklist Parameters'!$N$102&lt;&gt;"",(I676/43560)*'Checklist Parameters'!$N$102,"N/A")</f>
        <v>0</v>
      </c>
      <c r="Z676" s="85" t="str">
        <f>IF('Checklist Parameters'!$N$58&lt;&gt;"",((I676*'Checklist Parameters'!$N$58)*'Checklist Parameters'!$N$35)/1000,"N/A")</f>
        <v>N/A</v>
      </c>
      <c r="AA676" s="85">
        <f>IF('Checklist Parameters'!$N$101&lt;&gt;"",IFERROR(I676/'Checklist Parameters'!$N$101,0),"N/A")</f>
        <v>0</v>
      </c>
      <c r="AB676" s="85" t="str">
        <f>IF('Checklist Parameters'!$N$43&lt;&gt;"",(I676*'Checklist Parameters'!$N$43)/1000,"N/A")</f>
        <v>N/A</v>
      </c>
      <c r="AC676" s="85">
        <f>IF('Checklist Parameters'!$N$16="",$X676,IF(AND('Checklist Parameters'!$N$16&lt;$X676,'Checklist Parameters'!$N$16&gt;=3),'Checklist Parameters'!$N$16,IF(AND('Checklist Parameters'!$N$16&lt;$X676,'Checklist Parameters'!$N$16&lt;3),0,$X676)))</f>
        <v>0</v>
      </c>
      <c r="AD676" s="85" t="str">
        <f>IF(AND(I676&lt;'Checklist Parameters'!$N$22,$I676&lt;&gt;0),"Y","")</f>
        <v/>
      </c>
      <c r="AE676" s="85" t="str">
        <f>IF($AD676="Y",0,IF('Checklist Parameters'!$N$25="","&lt;no limit&gt;",ROUNDDOWN((($I676-'Checklist Parameters'!$N$24)/'Checklist Parameters'!$N$25)+1,0)))</f>
        <v>&lt;no limit&gt;</v>
      </c>
      <c r="AF676" s="174">
        <f t="shared" si="65"/>
        <v>0</v>
      </c>
      <c r="AG676" s="85">
        <f t="shared" si="60"/>
        <v>0</v>
      </c>
    </row>
    <row r="677" spans="1:33" ht="15">
      <c r="A677" s="393"/>
      <c r="B677" s="393"/>
      <c r="C677" s="393"/>
      <c r="D677" s="393"/>
      <c r="E677" s="393"/>
      <c r="F677" s="393"/>
      <c r="G677" s="393"/>
      <c r="H677" s="394"/>
      <c r="I677" s="394"/>
      <c r="J677" s="394"/>
      <c r="K677" s="394"/>
      <c r="L677" s="394"/>
      <c r="M677" s="394"/>
      <c r="N677" s="313">
        <f>IF(IF(I677&lt;'Checklist Parameters'!$N$22,0,($I677-$L677))&lt;0,0,IF(I677&lt;'Checklist Parameters'!$N$22,0,($I677-$L677)))</f>
        <v>0</v>
      </c>
      <c r="O677" s="394"/>
      <c r="P677" s="395"/>
      <c r="Q677" s="316">
        <f t="shared" si="61"/>
        <v>0</v>
      </c>
      <c r="R677" s="87">
        <f t="shared" si="62"/>
        <v>0</v>
      </c>
      <c r="S677" s="87">
        <f>IF('Checklist Parameters'!$N$60&lt;0.2,0.2,'Checklist Parameters'!$N$60)</f>
        <v>0.7</v>
      </c>
      <c r="T677" s="88">
        <f>IF($O677="",IF('Checklist District ID'!$C$43="Y",MAX($R677:$S677)*$I677,SUM($R677:$S677)*$I677),IF(O677&gt;0,Q677*S677))</f>
        <v>0</v>
      </c>
      <c r="U677" s="88">
        <f>IF(Q677&gt;0,((I677-T677)*'Formula Matrix'!$E$41),0)</f>
        <v>0</v>
      </c>
      <c r="V677" s="88">
        <f t="shared" si="63"/>
        <v>0</v>
      </c>
      <c r="W677" s="88">
        <f>IF(V677&gt;0,(V677*'Checklist Parameters'!$N$35),0)</f>
        <v>0</v>
      </c>
      <c r="X677" s="85">
        <f t="shared" si="64"/>
        <v>0</v>
      </c>
      <c r="Y677" s="85">
        <f>IF('Checklist Parameters'!$N$102&lt;&gt;"",(I677/43560)*'Checklist Parameters'!$N$102,"N/A")</f>
        <v>0</v>
      </c>
      <c r="Z677" s="85" t="str">
        <f>IF('Checklist Parameters'!$N$58&lt;&gt;"",((I677*'Checklist Parameters'!$N$58)*'Checklist Parameters'!$N$35)/1000,"N/A")</f>
        <v>N/A</v>
      </c>
      <c r="AA677" s="85">
        <f>IF('Checklist Parameters'!$N$101&lt;&gt;"",IFERROR(I677/'Checklist Parameters'!$N$101,0),"N/A")</f>
        <v>0</v>
      </c>
      <c r="AB677" s="85" t="str">
        <f>IF('Checklist Parameters'!$N$43&lt;&gt;"",(I677*'Checklist Parameters'!$N$43)/1000,"N/A")</f>
        <v>N/A</v>
      </c>
      <c r="AC677" s="85">
        <f>IF('Checklist Parameters'!$N$16="",$X677,IF(AND('Checklist Parameters'!$N$16&lt;$X677,'Checklist Parameters'!$N$16&gt;=3),'Checklist Parameters'!$N$16,IF(AND('Checklist Parameters'!$N$16&lt;$X677,'Checklist Parameters'!$N$16&lt;3),0,$X677)))</f>
        <v>0</v>
      </c>
      <c r="AD677" s="85" t="str">
        <f>IF(AND(I677&lt;'Checklist Parameters'!$N$22,$I677&lt;&gt;0),"Y","")</f>
        <v/>
      </c>
      <c r="AE677" s="85" t="str">
        <f>IF($AD677="Y",0,IF('Checklist Parameters'!$N$25="","&lt;no limit&gt;",ROUNDDOWN((($I677-'Checklist Parameters'!$N$24)/'Checklist Parameters'!$N$25)+1,0)))</f>
        <v>&lt;no limit&gt;</v>
      </c>
      <c r="AF677" s="174">
        <f t="shared" si="65"/>
        <v>0</v>
      </c>
      <c r="AG677" s="85">
        <f t="shared" si="60"/>
        <v>0</v>
      </c>
    </row>
    <row r="678" spans="1:33" ht="15">
      <c r="A678" s="393"/>
      <c r="B678" s="393"/>
      <c r="C678" s="393"/>
      <c r="D678" s="393"/>
      <c r="E678" s="393"/>
      <c r="F678" s="393"/>
      <c r="G678" s="393"/>
      <c r="H678" s="394"/>
      <c r="I678" s="394"/>
      <c r="J678" s="394"/>
      <c r="K678" s="394"/>
      <c r="L678" s="394"/>
      <c r="M678" s="394"/>
      <c r="N678" s="313">
        <f>IF(IF(I678&lt;'Checklist Parameters'!$N$22,0,($I678-$L678))&lt;0,0,IF(I678&lt;'Checklist Parameters'!$N$22,0,($I678-$L678)))</f>
        <v>0</v>
      </c>
      <c r="O678" s="394"/>
      <c r="P678" s="395"/>
      <c r="Q678" s="316">
        <f t="shared" si="61"/>
        <v>0</v>
      </c>
      <c r="R678" s="87">
        <f t="shared" si="62"/>
        <v>0</v>
      </c>
      <c r="S678" s="87">
        <f>IF('Checklist Parameters'!$N$60&lt;0.2,0.2,'Checklist Parameters'!$N$60)</f>
        <v>0.7</v>
      </c>
      <c r="T678" s="88">
        <f>IF($O678="",IF('Checklist District ID'!$C$43="Y",MAX($R678:$S678)*$I678,SUM($R678:$S678)*$I678),IF(O678&gt;0,Q678*S678))</f>
        <v>0</v>
      </c>
      <c r="U678" s="88">
        <f>IF(Q678&gt;0,((I678-T678)*'Formula Matrix'!$E$41),0)</f>
        <v>0</v>
      </c>
      <c r="V678" s="88">
        <f t="shared" si="63"/>
        <v>0</v>
      </c>
      <c r="W678" s="88">
        <f>IF(V678&gt;0,(V678*'Checklist Parameters'!$N$35),0)</f>
        <v>0</v>
      </c>
      <c r="X678" s="85">
        <f t="shared" si="64"/>
        <v>0</v>
      </c>
      <c r="Y678" s="85">
        <f>IF('Checklist Parameters'!$N$102&lt;&gt;"",(I678/43560)*'Checklist Parameters'!$N$102,"N/A")</f>
        <v>0</v>
      </c>
      <c r="Z678" s="85" t="str">
        <f>IF('Checklist Parameters'!$N$58&lt;&gt;"",((I678*'Checklist Parameters'!$N$58)*'Checklist Parameters'!$N$35)/1000,"N/A")</f>
        <v>N/A</v>
      </c>
      <c r="AA678" s="85">
        <f>IF('Checklist Parameters'!$N$101&lt;&gt;"",IFERROR(I678/'Checklist Parameters'!$N$101,0),"N/A")</f>
        <v>0</v>
      </c>
      <c r="AB678" s="85" t="str">
        <f>IF('Checklist Parameters'!$N$43&lt;&gt;"",(I678*'Checklist Parameters'!$N$43)/1000,"N/A")</f>
        <v>N/A</v>
      </c>
      <c r="AC678" s="85">
        <f>IF('Checklist Parameters'!$N$16="",$X678,IF(AND('Checklist Parameters'!$N$16&lt;$X678,'Checklist Parameters'!$N$16&gt;=3),'Checklist Parameters'!$N$16,IF(AND('Checklist Parameters'!$N$16&lt;$X678,'Checklist Parameters'!$N$16&lt;3),0,$X678)))</f>
        <v>0</v>
      </c>
      <c r="AD678" s="85" t="str">
        <f>IF(AND(I678&lt;'Checklist Parameters'!$N$22,$I678&lt;&gt;0),"Y","")</f>
        <v/>
      </c>
      <c r="AE678" s="85" t="str">
        <f>IF($AD678="Y",0,IF('Checklist Parameters'!$N$25="","&lt;no limit&gt;",ROUNDDOWN((($I678-'Checklist Parameters'!$N$24)/'Checklist Parameters'!$N$25)+1,0)))</f>
        <v>&lt;no limit&gt;</v>
      </c>
      <c r="AF678" s="174">
        <f t="shared" si="65"/>
        <v>0</v>
      </c>
      <c r="AG678" s="85">
        <f t="shared" si="60"/>
        <v>0</v>
      </c>
    </row>
    <row r="679" spans="1:33" ht="15">
      <c r="A679" s="393"/>
      <c r="B679" s="393"/>
      <c r="C679" s="393"/>
      <c r="D679" s="393"/>
      <c r="E679" s="393"/>
      <c r="F679" s="393"/>
      <c r="G679" s="393"/>
      <c r="H679" s="394"/>
      <c r="I679" s="394"/>
      <c r="J679" s="394"/>
      <c r="K679" s="394"/>
      <c r="L679" s="394"/>
      <c r="M679" s="394"/>
      <c r="N679" s="313">
        <f>IF(IF(I679&lt;'Checklist Parameters'!$N$22,0,($I679-$L679))&lt;0,0,IF(I679&lt;'Checklist Parameters'!$N$22,0,($I679-$L679)))</f>
        <v>0</v>
      </c>
      <c r="O679" s="394"/>
      <c r="P679" s="395"/>
      <c r="Q679" s="316">
        <f t="shared" si="61"/>
        <v>0</v>
      </c>
      <c r="R679" s="87">
        <f t="shared" si="62"/>
        <v>0</v>
      </c>
      <c r="S679" s="87">
        <f>IF('Checklist Parameters'!$N$60&lt;0.2,0.2,'Checklist Parameters'!$N$60)</f>
        <v>0.7</v>
      </c>
      <c r="T679" s="88">
        <f>IF($O679="",IF('Checklist District ID'!$C$43="Y",MAX($R679:$S679)*$I679,SUM($R679:$S679)*$I679),IF(O679&gt;0,Q679*S679))</f>
        <v>0</v>
      </c>
      <c r="U679" s="88">
        <f>IF(Q679&gt;0,((I679-T679)*'Formula Matrix'!$E$41),0)</f>
        <v>0</v>
      </c>
      <c r="V679" s="88">
        <f t="shared" si="63"/>
        <v>0</v>
      </c>
      <c r="W679" s="88">
        <f>IF(V679&gt;0,(V679*'Checklist Parameters'!$N$35),0)</f>
        <v>0</v>
      </c>
      <c r="X679" s="85">
        <f t="shared" si="64"/>
        <v>0</v>
      </c>
      <c r="Y679" s="85">
        <f>IF('Checklist Parameters'!$N$102&lt;&gt;"",(I679/43560)*'Checklist Parameters'!$N$102,"N/A")</f>
        <v>0</v>
      </c>
      <c r="Z679" s="85" t="str">
        <f>IF('Checklist Parameters'!$N$58&lt;&gt;"",((I679*'Checklist Parameters'!$N$58)*'Checklist Parameters'!$N$35)/1000,"N/A")</f>
        <v>N/A</v>
      </c>
      <c r="AA679" s="85">
        <f>IF('Checklist Parameters'!$N$101&lt;&gt;"",IFERROR(I679/'Checklist Parameters'!$N$101,0),"N/A")</f>
        <v>0</v>
      </c>
      <c r="AB679" s="85" t="str">
        <f>IF('Checklist Parameters'!$N$43&lt;&gt;"",(I679*'Checklist Parameters'!$N$43)/1000,"N/A")</f>
        <v>N/A</v>
      </c>
      <c r="AC679" s="85">
        <f>IF('Checklist Parameters'!$N$16="",$X679,IF(AND('Checklist Parameters'!$N$16&lt;$X679,'Checklist Parameters'!$N$16&gt;=3),'Checklist Parameters'!$N$16,IF(AND('Checklist Parameters'!$N$16&lt;$X679,'Checklist Parameters'!$N$16&lt;3),0,$X679)))</f>
        <v>0</v>
      </c>
      <c r="AD679" s="85" t="str">
        <f>IF(AND(I679&lt;'Checklist Parameters'!$N$22,$I679&lt;&gt;0),"Y","")</f>
        <v/>
      </c>
      <c r="AE679" s="85" t="str">
        <f>IF($AD679="Y",0,IF('Checklist Parameters'!$N$25="","&lt;no limit&gt;",ROUNDDOWN((($I679-'Checklist Parameters'!$N$24)/'Checklist Parameters'!$N$25)+1,0)))</f>
        <v>&lt;no limit&gt;</v>
      </c>
      <c r="AF679" s="174">
        <f t="shared" si="65"/>
        <v>0</v>
      </c>
      <c r="AG679" s="85">
        <f t="shared" si="60"/>
        <v>0</v>
      </c>
    </row>
    <row r="680" spans="1:33" ht="15">
      <c r="A680" s="393"/>
      <c r="B680" s="393"/>
      <c r="C680" s="393"/>
      <c r="D680" s="393"/>
      <c r="E680" s="393"/>
      <c r="F680" s="393"/>
      <c r="G680" s="393"/>
      <c r="H680" s="394"/>
      <c r="I680" s="394"/>
      <c r="J680" s="394"/>
      <c r="K680" s="394"/>
      <c r="L680" s="394"/>
      <c r="M680" s="394"/>
      <c r="N680" s="313">
        <f>IF(IF(I680&lt;'Checklist Parameters'!$N$22,0,($I680-$L680))&lt;0,0,IF(I680&lt;'Checklist Parameters'!$N$22,0,($I680-$L680)))</f>
        <v>0</v>
      </c>
      <c r="O680" s="394"/>
      <c r="P680" s="395"/>
      <c r="Q680" s="316">
        <f t="shared" si="61"/>
        <v>0</v>
      </c>
      <c r="R680" s="87">
        <f t="shared" si="62"/>
        <v>0</v>
      </c>
      <c r="S680" s="87">
        <f>IF('Checklist Parameters'!$N$60&lt;0.2,0.2,'Checklist Parameters'!$N$60)</f>
        <v>0.7</v>
      </c>
      <c r="T680" s="88">
        <f>IF($O680="",IF('Checklist District ID'!$C$43="Y",MAX($R680:$S680)*$I680,SUM($R680:$S680)*$I680),IF(O680&gt;0,Q680*S680))</f>
        <v>0</v>
      </c>
      <c r="U680" s="88">
        <f>IF(Q680&gt;0,((I680-T680)*'Formula Matrix'!$E$41),0)</f>
        <v>0</v>
      </c>
      <c r="V680" s="88">
        <f t="shared" si="63"/>
        <v>0</v>
      </c>
      <c r="W680" s="88">
        <f>IF(V680&gt;0,(V680*'Checklist Parameters'!$N$35),0)</f>
        <v>0</v>
      </c>
      <c r="X680" s="85">
        <f t="shared" si="64"/>
        <v>0</v>
      </c>
      <c r="Y680" s="85">
        <f>IF('Checklist Parameters'!$N$102&lt;&gt;"",(I680/43560)*'Checklist Parameters'!$N$102,"N/A")</f>
        <v>0</v>
      </c>
      <c r="Z680" s="85" t="str">
        <f>IF('Checklist Parameters'!$N$58&lt;&gt;"",((I680*'Checklist Parameters'!$N$58)*'Checklist Parameters'!$N$35)/1000,"N/A")</f>
        <v>N/A</v>
      </c>
      <c r="AA680" s="85">
        <f>IF('Checklist Parameters'!$N$101&lt;&gt;"",IFERROR(I680/'Checklist Parameters'!$N$101,0),"N/A")</f>
        <v>0</v>
      </c>
      <c r="AB680" s="85" t="str">
        <f>IF('Checklist Parameters'!$N$43&lt;&gt;"",(I680*'Checklist Parameters'!$N$43)/1000,"N/A")</f>
        <v>N/A</v>
      </c>
      <c r="AC680" s="85">
        <f>IF('Checklist Parameters'!$N$16="",$X680,IF(AND('Checklist Parameters'!$N$16&lt;$X680,'Checklist Parameters'!$N$16&gt;=3),'Checklist Parameters'!$N$16,IF(AND('Checklist Parameters'!$N$16&lt;$X680,'Checklist Parameters'!$N$16&lt;3),0,$X680)))</f>
        <v>0</v>
      </c>
      <c r="AD680" s="85" t="str">
        <f>IF(AND(I680&lt;'Checklist Parameters'!$N$22,$I680&lt;&gt;0),"Y","")</f>
        <v/>
      </c>
      <c r="AE680" s="85" t="str">
        <f>IF($AD680="Y",0,IF('Checklist Parameters'!$N$25="","&lt;no limit&gt;",ROUNDDOWN((($I680-'Checklist Parameters'!$N$24)/'Checklist Parameters'!$N$25)+1,0)))</f>
        <v>&lt;no limit&gt;</v>
      </c>
      <c r="AF680" s="174">
        <f t="shared" si="65"/>
        <v>0</v>
      </c>
      <c r="AG680" s="85">
        <f t="shared" si="60"/>
        <v>0</v>
      </c>
    </row>
    <row r="681" spans="1:33" ht="15">
      <c r="A681" s="393"/>
      <c r="B681" s="393"/>
      <c r="C681" s="393"/>
      <c r="D681" s="393"/>
      <c r="E681" s="393"/>
      <c r="F681" s="393"/>
      <c r="G681" s="393"/>
      <c r="H681" s="394"/>
      <c r="I681" s="394"/>
      <c r="J681" s="394"/>
      <c r="K681" s="394"/>
      <c r="L681" s="394"/>
      <c r="M681" s="394"/>
      <c r="N681" s="313">
        <f>IF(IF(I681&lt;'Checklist Parameters'!$N$22,0,($I681-$L681))&lt;0,0,IF(I681&lt;'Checklist Parameters'!$N$22,0,($I681-$L681)))</f>
        <v>0</v>
      </c>
      <c r="O681" s="394"/>
      <c r="P681" s="395"/>
      <c r="Q681" s="316">
        <f t="shared" si="61"/>
        <v>0</v>
      </c>
      <c r="R681" s="87">
        <f t="shared" si="62"/>
        <v>0</v>
      </c>
      <c r="S681" s="87">
        <f>IF('Checklist Parameters'!$N$60&lt;0.2,0.2,'Checklist Parameters'!$N$60)</f>
        <v>0.7</v>
      </c>
      <c r="T681" s="88">
        <f>IF($O681="",IF('Checklist District ID'!$C$43="Y",MAX($R681:$S681)*$I681,SUM($R681:$S681)*$I681),IF(O681&gt;0,Q681*S681))</f>
        <v>0</v>
      </c>
      <c r="U681" s="88">
        <f>IF(Q681&gt;0,((I681-T681)*'Formula Matrix'!$E$41),0)</f>
        <v>0</v>
      </c>
      <c r="V681" s="88">
        <f t="shared" si="63"/>
        <v>0</v>
      </c>
      <c r="W681" s="88">
        <f>IF(V681&gt;0,(V681*'Checklist Parameters'!$N$35),0)</f>
        <v>0</v>
      </c>
      <c r="X681" s="85">
        <f t="shared" si="64"/>
        <v>0</v>
      </c>
      <c r="Y681" s="85">
        <f>IF('Checklist Parameters'!$N$102&lt;&gt;"",(I681/43560)*'Checklist Parameters'!$N$102,"N/A")</f>
        <v>0</v>
      </c>
      <c r="Z681" s="85" t="str">
        <f>IF('Checklist Parameters'!$N$58&lt;&gt;"",((I681*'Checklist Parameters'!$N$58)*'Checklist Parameters'!$N$35)/1000,"N/A")</f>
        <v>N/A</v>
      </c>
      <c r="AA681" s="85">
        <f>IF('Checklist Parameters'!$N$101&lt;&gt;"",IFERROR(I681/'Checklist Parameters'!$N$101,0),"N/A")</f>
        <v>0</v>
      </c>
      <c r="AB681" s="85" t="str">
        <f>IF('Checklist Parameters'!$N$43&lt;&gt;"",(I681*'Checklist Parameters'!$N$43)/1000,"N/A")</f>
        <v>N/A</v>
      </c>
      <c r="AC681" s="85">
        <f>IF('Checklist Parameters'!$N$16="",$X681,IF(AND('Checklist Parameters'!$N$16&lt;$X681,'Checklist Parameters'!$N$16&gt;=3),'Checklist Parameters'!$N$16,IF(AND('Checklist Parameters'!$N$16&lt;$X681,'Checklist Parameters'!$N$16&lt;3),0,$X681)))</f>
        <v>0</v>
      </c>
      <c r="AD681" s="85" t="str">
        <f>IF(AND(I681&lt;'Checklist Parameters'!$N$22,$I681&lt;&gt;0),"Y","")</f>
        <v/>
      </c>
      <c r="AE681" s="85" t="str">
        <f>IF($AD681="Y",0,IF('Checklist Parameters'!$N$25="","&lt;no limit&gt;",ROUNDDOWN((($I681-'Checklist Parameters'!$N$24)/'Checklist Parameters'!$N$25)+1,0)))</f>
        <v>&lt;no limit&gt;</v>
      </c>
      <c r="AF681" s="174">
        <f t="shared" si="65"/>
        <v>0</v>
      </c>
      <c r="AG681" s="85">
        <f t="shared" si="60"/>
        <v>0</v>
      </c>
    </row>
    <row r="682" spans="1:33" ht="15">
      <c r="A682" s="393"/>
      <c r="B682" s="393"/>
      <c r="C682" s="393"/>
      <c r="D682" s="393"/>
      <c r="E682" s="393"/>
      <c r="F682" s="393"/>
      <c r="G682" s="393"/>
      <c r="H682" s="394"/>
      <c r="I682" s="394"/>
      <c r="J682" s="394"/>
      <c r="K682" s="394"/>
      <c r="L682" s="394"/>
      <c r="M682" s="394"/>
      <c r="N682" s="313">
        <f>IF(IF(I682&lt;'Checklist Parameters'!$N$22,0,($I682-$L682))&lt;0,0,IF(I682&lt;'Checklist Parameters'!$N$22,0,($I682-$L682)))</f>
        <v>0</v>
      </c>
      <c r="O682" s="394"/>
      <c r="P682" s="395"/>
      <c r="Q682" s="316">
        <f t="shared" si="61"/>
        <v>0</v>
      </c>
      <c r="R682" s="87">
        <f t="shared" si="62"/>
        <v>0</v>
      </c>
      <c r="S682" s="87">
        <f>IF('Checklist Parameters'!$N$60&lt;0.2,0.2,'Checklist Parameters'!$N$60)</f>
        <v>0.7</v>
      </c>
      <c r="T682" s="88">
        <f>IF($O682="",IF('Checklist District ID'!$C$43="Y",MAX($R682:$S682)*$I682,SUM($R682:$S682)*$I682),IF(O682&gt;0,Q682*S682))</f>
        <v>0</v>
      </c>
      <c r="U682" s="88">
        <f>IF(Q682&gt;0,((I682-T682)*'Formula Matrix'!$E$41),0)</f>
        <v>0</v>
      </c>
      <c r="V682" s="88">
        <f t="shared" si="63"/>
        <v>0</v>
      </c>
      <c r="W682" s="88">
        <f>IF(V682&gt;0,(V682*'Checklist Parameters'!$N$35),0)</f>
        <v>0</v>
      </c>
      <c r="X682" s="85">
        <f t="shared" si="64"/>
        <v>0</v>
      </c>
      <c r="Y682" s="85">
        <f>IF('Checklist Parameters'!$N$102&lt;&gt;"",(I682/43560)*'Checklist Parameters'!$N$102,"N/A")</f>
        <v>0</v>
      </c>
      <c r="Z682" s="85" t="str">
        <f>IF('Checklist Parameters'!$N$58&lt;&gt;"",((I682*'Checklist Parameters'!$N$58)*'Checklist Parameters'!$N$35)/1000,"N/A")</f>
        <v>N/A</v>
      </c>
      <c r="AA682" s="85">
        <f>IF('Checklist Parameters'!$N$101&lt;&gt;"",IFERROR(I682/'Checklist Parameters'!$N$101,0),"N/A")</f>
        <v>0</v>
      </c>
      <c r="AB682" s="85" t="str">
        <f>IF('Checklist Parameters'!$N$43&lt;&gt;"",(I682*'Checklist Parameters'!$N$43)/1000,"N/A")</f>
        <v>N/A</v>
      </c>
      <c r="AC682" s="85">
        <f>IF('Checklist Parameters'!$N$16="",$X682,IF(AND('Checklist Parameters'!$N$16&lt;$X682,'Checklist Parameters'!$N$16&gt;=3),'Checklist Parameters'!$N$16,IF(AND('Checklist Parameters'!$N$16&lt;$X682,'Checklist Parameters'!$N$16&lt;3),0,$X682)))</f>
        <v>0</v>
      </c>
      <c r="AD682" s="85" t="str">
        <f>IF(AND(I682&lt;'Checklist Parameters'!$N$22,$I682&lt;&gt;0),"Y","")</f>
        <v/>
      </c>
      <c r="AE682" s="85" t="str">
        <f>IF($AD682="Y",0,IF('Checklist Parameters'!$N$25="","&lt;no limit&gt;",ROUNDDOWN((($I682-'Checklist Parameters'!$N$24)/'Checklist Parameters'!$N$25)+1,0)))</f>
        <v>&lt;no limit&gt;</v>
      </c>
      <c r="AF682" s="174">
        <f t="shared" si="65"/>
        <v>0</v>
      </c>
      <c r="AG682" s="85">
        <f t="shared" si="60"/>
        <v>0</v>
      </c>
    </row>
    <row r="683" spans="1:33" ht="15">
      <c r="A683" s="393"/>
      <c r="B683" s="393"/>
      <c r="C683" s="393"/>
      <c r="D683" s="393"/>
      <c r="E683" s="393"/>
      <c r="F683" s="393"/>
      <c r="G683" s="393"/>
      <c r="H683" s="394"/>
      <c r="I683" s="394"/>
      <c r="J683" s="394"/>
      <c r="K683" s="394"/>
      <c r="L683" s="394"/>
      <c r="M683" s="394"/>
      <c r="N683" s="313">
        <f>IF(IF(I683&lt;'Checklist Parameters'!$N$22,0,($I683-$L683))&lt;0,0,IF(I683&lt;'Checklist Parameters'!$N$22,0,($I683-$L683)))</f>
        <v>0</v>
      </c>
      <c r="O683" s="394"/>
      <c r="P683" s="395"/>
      <c r="Q683" s="316">
        <f t="shared" si="61"/>
        <v>0</v>
      </c>
      <c r="R683" s="87">
        <f t="shared" si="62"/>
        <v>0</v>
      </c>
      <c r="S683" s="87">
        <f>IF('Checklist Parameters'!$N$60&lt;0.2,0.2,'Checklist Parameters'!$N$60)</f>
        <v>0.7</v>
      </c>
      <c r="T683" s="88">
        <f>IF($O683="",IF('Checklist District ID'!$C$43="Y",MAX($R683:$S683)*$I683,SUM($R683:$S683)*$I683),IF(O683&gt;0,Q683*S683))</f>
        <v>0</v>
      </c>
      <c r="U683" s="88">
        <f>IF(Q683&gt;0,((I683-T683)*'Formula Matrix'!$E$41),0)</f>
        <v>0</v>
      </c>
      <c r="V683" s="88">
        <f t="shared" si="63"/>
        <v>0</v>
      </c>
      <c r="W683" s="88">
        <f>IF(V683&gt;0,(V683*'Checklist Parameters'!$N$35),0)</f>
        <v>0</v>
      </c>
      <c r="X683" s="85">
        <f t="shared" si="64"/>
        <v>0</v>
      </c>
      <c r="Y683" s="85">
        <f>IF('Checklist Parameters'!$N$102&lt;&gt;"",(I683/43560)*'Checklist Parameters'!$N$102,"N/A")</f>
        <v>0</v>
      </c>
      <c r="Z683" s="85" t="str">
        <f>IF('Checklist Parameters'!$N$58&lt;&gt;"",((I683*'Checklist Parameters'!$N$58)*'Checklist Parameters'!$N$35)/1000,"N/A")</f>
        <v>N/A</v>
      </c>
      <c r="AA683" s="85">
        <f>IF('Checklist Parameters'!$N$101&lt;&gt;"",IFERROR(I683/'Checklist Parameters'!$N$101,0),"N/A")</f>
        <v>0</v>
      </c>
      <c r="AB683" s="85" t="str">
        <f>IF('Checklist Parameters'!$N$43&lt;&gt;"",(I683*'Checklist Parameters'!$N$43)/1000,"N/A")</f>
        <v>N/A</v>
      </c>
      <c r="AC683" s="85">
        <f>IF('Checklist Parameters'!$N$16="",$X683,IF(AND('Checklist Parameters'!$N$16&lt;$X683,'Checklist Parameters'!$N$16&gt;=3),'Checklist Parameters'!$N$16,IF(AND('Checklist Parameters'!$N$16&lt;$X683,'Checklist Parameters'!$N$16&lt;3),0,$X683)))</f>
        <v>0</v>
      </c>
      <c r="AD683" s="85" t="str">
        <f>IF(AND(I683&lt;'Checklist Parameters'!$N$22,$I683&lt;&gt;0),"Y","")</f>
        <v/>
      </c>
      <c r="AE683" s="85" t="str">
        <f>IF($AD683="Y",0,IF('Checklist Parameters'!$N$25="","&lt;no limit&gt;",ROUNDDOWN((($I683-'Checklist Parameters'!$N$24)/'Checklist Parameters'!$N$25)+1,0)))</f>
        <v>&lt;no limit&gt;</v>
      </c>
      <c r="AF683" s="174">
        <f t="shared" si="65"/>
        <v>0</v>
      </c>
      <c r="AG683" s="85">
        <f t="shared" si="60"/>
        <v>0</v>
      </c>
    </row>
    <row r="684" spans="1:33" ht="15">
      <c r="A684" s="393"/>
      <c r="B684" s="393"/>
      <c r="C684" s="393"/>
      <c r="D684" s="393"/>
      <c r="E684" s="393"/>
      <c r="F684" s="393"/>
      <c r="G684" s="393"/>
      <c r="H684" s="394"/>
      <c r="I684" s="394"/>
      <c r="J684" s="394"/>
      <c r="K684" s="394"/>
      <c r="L684" s="394"/>
      <c r="M684" s="394"/>
      <c r="N684" s="313">
        <f>IF(IF(I684&lt;'Checklist Parameters'!$N$22,0,($I684-$L684))&lt;0,0,IF(I684&lt;'Checklist Parameters'!$N$22,0,($I684-$L684)))</f>
        <v>0</v>
      </c>
      <c r="O684" s="394"/>
      <c r="P684" s="395"/>
      <c r="Q684" s="316">
        <f t="shared" si="61"/>
        <v>0</v>
      </c>
      <c r="R684" s="87">
        <f t="shared" si="62"/>
        <v>0</v>
      </c>
      <c r="S684" s="87">
        <f>IF('Checklist Parameters'!$N$60&lt;0.2,0.2,'Checklist Parameters'!$N$60)</f>
        <v>0.7</v>
      </c>
      <c r="T684" s="88">
        <f>IF($O684="",IF('Checklist District ID'!$C$43="Y",MAX($R684:$S684)*$I684,SUM($R684:$S684)*$I684),IF(O684&gt;0,Q684*S684))</f>
        <v>0</v>
      </c>
      <c r="U684" s="88">
        <f>IF(Q684&gt;0,((I684-T684)*'Formula Matrix'!$E$41),0)</f>
        <v>0</v>
      </c>
      <c r="V684" s="88">
        <f t="shared" si="63"/>
        <v>0</v>
      </c>
      <c r="W684" s="88">
        <f>IF(V684&gt;0,(V684*'Checklist Parameters'!$N$35),0)</f>
        <v>0</v>
      </c>
      <c r="X684" s="85">
        <f t="shared" si="64"/>
        <v>0</v>
      </c>
      <c r="Y684" s="85">
        <f>IF('Checklist Parameters'!$N$102&lt;&gt;"",(I684/43560)*'Checklist Parameters'!$N$102,"N/A")</f>
        <v>0</v>
      </c>
      <c r="Z684" s="85" t="str">
        <f>IF('Checklist Parameters'!$N$58&lt;&gt;"",((I684*'Checklist Parameters'!$N$58)*'Checklist Parameters'!$N$35)/1000,"N/A")</f>
        <v>N/A</v>
      </c>
      <c r="AA684" s="85">
        <f>IF('Checklist Parameters'!$N$101&lt;&gt;"",IFERROR(I684/'Checklist Parameters'!$N$101,0),"N/A")</f>
        <v>0</v>
      </c>
      <c r="AB684" s="85" t="str">
        <f>IF('Checklist Parameters'!$N$43&lt;&gt;"",(I684*'Checklist Parameters'!$N$43)/1000,"N/A")</f>
        <v>N/A</v>
      </c>
      <c r="AC684" s="85">
        <f>IF('Checklist Parameters'!$N$16="",$X684,IF(AND('Checklist Parameters'!$N$16&lt;$X684,'Checklist Parameters'!$N$16&gt;=3),'Checklist Parameters'!$N$16,IF(AND('Checklist Parameters'!$N$16&lt;$X684,'Checklist Parameters'!$N$16&lt;3),0,$X684)))</f>
        <v>0</v>
      </c>
      <c r="AD684" s="85" t="str">
        <f>IF(AND(I684&lt;'Checklist Parameters'!$N$22,$I684&lt;&gt;0),"Y","")</f>
        <v/>
      </c>
      <c r="AE684" s="85" t="str">
        <f>IF($AD684="Y",0,IF('Checklist Parameters'!$N$25="","&lt;no limit&gt;",ROUNDDOWN((($I684-'Checklist Parameters'!$N$24)/'Checklist Parameters'!$N$25)+1,0)))</f>
        <v>&lt;no limit&gt;</v>
      </c>
      <c r="AF684" s="174">
        <f t="shared" si="65"/>
        <v>0</v>
      </c>
      <c r="AG684" s="85">
        <f t="shared" si="60"/>
        <v>0</v>
      </c>
    </row>
    <row r="685" spans="1:33" ht="15">
      <c r="A685" s="393"/>
      <c r="B685" s="393"/>
      <c r="C685" s="393"/>
      <c r="D685" s="393"/>
      <c r="E685" s="393"/>
      <c r="F685" s="393"/>
      <c r="G685" s="393"/>
      <c r="H685" s="394"/>
      <c r="I685" s="394"/>
      <c r="J685" s="394"/>
      <c r="K685" s="394"/>
      <c r="L685" s="394"/>
      <c r="M685" s="394"/>
      <c r="N685" s="313">
        <f>IF(IF(I685&lt;'Checklist Parameters'!$N$22,0,($I685-$L685))&lt;0,0,IF(I685&lt;'Checklist Parameters'!$N$22,0,($I685-$L685)))</f>
        <v>0</v>
      </c>
      <c r="O685" s="394"/>
      <c r="P685" s="395"/>
      <c r="Q685" s="316">
        <f t="shared" si="61"/>
        <v>0</v>
      </c>
      <c r="R685" s="87">
        <f t="shared" si="62"/>
        <v>0</v>
      </c>
      <c r="S685" s="87">
        <f>IF('Checklist Parameters'!$N$60&lt;0.2,0.2,'Checklist Parameters'!$N$60)</f>
        <v>0.7</v>
      </c>
      <c r="T685" s="88">
        <f>IF($O685="",IF('Checklist District ID'!$C$43="Y",MAX($R685:$S685)*$I685,SUM($R685:$S685)*$I685),IF(O685&gt;0,Q685*S685))</f>
        <v>0</v>
      </c>
      <c r="U685" s="88">
        <f>IF(Q685&gt;0,((I685-T685)*'Formula Matrix'!$E$41),0)</f>
        <v>0</v>
      </c>
      <c r="V685" s="88">
        <f t="shared" si="63"/>
        <v>0</v>
      </c>
      <c r="W685" s="88">
        <f>IF(V685&gt;0,(V685*'Checklist Parameters'!$N$35),0)</f>
        <v>0</v>
      </c>
      <c r="X685" s="85">
        <f t="shared" si="64"/>
        <v>0</v>
      </c>
      <c r="Y685" s="85">
        <f>IF('Checklist Parameters'!$N$102&lt;&gt;"",(I685/43560)*'Checklist Parameters'!$N$102,"N/A")</f>
        <v>0</v>
      </c>
      <c r="Z685" s="85" t="str">
        <f>IF('Checklist Parameters'!$N$58&lt;&gt;"",((I685*'Checklist Parameters'!$N$58)*'Checklist Parameters'!$N$35)/1000,"N/A")</f>
        <v>N/A</v>
      </c>
      <c r="AA685" s="85">
        <f>IF('Checklist Parameters'!$N$101&lt;&gt;"",IFERROR(I685/'Checklist Parameters'!$N$101,0),"N/A")</f>
        <v>0</v>
      </c>
      <c r="AB685" s="85" t="str">
        <f>IF('Checklist Parameters'!$N$43&lt;&gt;"",(I685*'Checklist Parameters'!$N$43)/1000,"N/A")</f>
        <v>N/A</v>
      </c>
      <c r="AC685" s="85">
        <f>IF('Checklist Parameters'!$N$16="",$X685,IF(AND('Checklist Parameters'!$N$16&lt;$X685,'Checklist Parameters'!$N$16&gt;=3),'Checklist Parameters'!$N$16,IF(AND('Checklist Parameters'!$N$16&lt;$X685,'Checklist Parameters'!$N$16&lt;3),0,$X685)))</f>
        <v>0</v>
      </c>
      <c r="AD685" s="85" t="str">
        <f>IF(AND(I685&lt;'Checklist Parameters'!$N$22,$I685&lt;&gt;0),"Y","")</f>
        <v/>
      </c>
      <c r="AE685" s="85" t="str">
        <f>IF($AD685="Y",0,IF('Checklist Parameters'!$N$25="","&lt;no limit&gt;",ROUNDDOWN((($I685-'Checklist Parameters'!$N$24)/'Checklist Parameters'!$N$25)+1,0)))</f>
        <v>&lt;no limit&gt;</v>
      </c>
      <c r="AF685" s="174">
        <f t="shared" si="65"/>
        <v>0</v>
      </c>
      <c r="AG685" s="85">
        <f t="shared" si="60"/>
        <v>0</v>
      </c>
    </row>
    <row r="686" spans="1:33" ht="15">
      <c r="A686" s="393"/>
      <c r="B686" s="393"/>
      <c r="C686" s="393"/>
      <c r="D686" s="393"/>
      <c r="E686" s="393"/>
      <c r="F686" s="393"/>
      <c r="G686" s="393"/>
      <c r="H686" s="394"/>
      <c r="I686" s="394"/>
      <c r="J686" s="394"/>
      <c r="K686" s="394"/>
      <c r="L686" s="394"/>
      <c r="M686" s="394"/>
      <c r="N686" s="313">
        <f>IF(IF(I686&lt;'Checklist Parameters'!$N$22,0,($I686-$L686))&lt;0,0,IF(I686&lt;'Checklist Parameters'!$N$22,0,($I686-$L686)))</f>
        <v>0</v>
      </c>
      <c r="O686" s="394"/>
      <c r="P686" s="395"/>
      <c r="Q686" s="316">
        <f t="shared" si="61"/>
        <v>0</v>
      </c>
      <c r="R686" s="87">
        <f t="shared" si="62"/>
        <v>0</v>
      </c>
      <c r="S686" s="87">
        <f>IF('Checklist Parameters'!$N$60&lt;0.2,0.2,'Checklist Parameters'!$N$60)</f>
        <v>0.7</v>
      </c>
      <c r="T686" s="88">
        <f>IF($O686="",IF('Checklist District ID'!$C$43="Y",MAX($R686:$S686)*$I686,SUM($R686:$S686)*$I686),IF(O686&gt;0,Q686*S686))</f>
        <v>0</v>
      </c>
      <c r="U686" s="88">
        <f>IF(Q686&gt;0,((I686-T686)*'Formula Matrix'!$E$41),0)</f>
        <v>0</v>
      </c>
      <c r="V686" s="88">
        <f t="shared" si="63"/>
        <v>0</v>
      </c>
      <c r="W686" s="88">
        <f>IF(V686&gt;0,(V686*'Checklist Parameters'!$N$35),0)</f>
        <v>0</v>
      </c>
      <c r="X686" s="85">
        <f t="shared" si="64"/>
        <v>0</v>
      </c>
      <c r="Y686" s="85">
        <f>IF('Checklist Parameters'!$N$102&lt;&gt;"",(I686/43560)*'Checklist Parameters'!$N$102,"N/A")</f>
        <v>0</v>
      </c>
      <c r="Z686" s="85" t="str">
        <f>IF('Checklist Parameters'!$N$58&lt;&gt;"",((I686*'Checklist Parameters'!$N$58)*'Checklist Parameters'!$N$35)/1000,"N/A")</f>
        <v>N/A</v>
      </c>
      <c r="AA686" s="85">
        <f>IF('Checklist Parameters'!$N$101&lt;&gt;"",IFERROR(I686/'Checklist Parameters'!$N$101,0),"N/A")</f>
        <v>0</v>
      </c>
      <c r="AB686" s="85" t="str">
        <f>IF('Checklist Parameters'!$N$43&lt;&gt;"",(I686*'Checklist Parameters'!$N$43)/1000,"N/A")</f>
        <v>N/A</v>
      </c>
      <c r="AC686" s="85">
        <f>IF('Checklist Parameters'!$N$16="",$X686,IF(AND('Checklist Parameters'!$N$16&lt;$X686,'Checklist Parameters'!$N$16&gt;=3),'Checklist Parameters'!$N$16,IF(AND('Checklist Parameters'!$N$16&lt;$X686,'Checklist Parameters'!$N$16&lt;3),0,$X686)))</f>
        <v>0</v>
      </c>
      <c r="AD686" s="85" t="str">
        <f>IF(AND(I686&lt;'Checklist Parameters'!$N$22,$I686&lt;&gt;0),"Y","")</f>
        <v/>
      </c>
      <c r="AE686" s="85" t="str">
        <f>IF($AD686="Y",0,IF('Checklist Parameters'!$N$25="","&lt;no limit&gt;",ROUNDDOWN((($I686-'Checklist Parameters'!$N$24)/'Checklist Parameters'!$N$25)+1,0)))</f>
        <v>&lt;no limit&gt;</v>
      </c>
      <c r="AF686" s="174">
        <f t="shared" si="65"/>
        <v>0</v>
      </c>
      <c r="AG686" s="85">
        <f t="shared" si="60"/>
        <v>0</v>
      </c>
    </row>
    <row r="687" spans="1:33" ht="15">
      <c r="A687" s="393"/>
      <c r="B687" s="393"/>
      <c r="C687" s="393"/>
      <c r="D687" s="393"/>
      <c r="E687" s="393"/>
      <c r="F687" s="393"/>
      <c r="G687" s="393"/>
      <c r="H687" s="394"/>
      <c r="I687" s="394"/>
      <c r="J687" s="394"/>
      <c r="K687" s="394"/>
      <c r="L687" s="394"/>
      <c r="M687" s="394"/>
      <c r="N687" s="313">
        <f>IF(IF(I687&lt;'Checklist Parameters'!$N$22,0,($I687-$L687))&lt;0,0,IF(I687&lt;'Checklist Parameters'!$N$22,0,($I687-$L687)))</f>
        <v>0</v>
      </c>
      <c r="O687" s="394"/>
      <c r="P687" s="395"/>
      <c r="Q687" s="316">
        <f t="shared" si="61"/>
        <v>0</v>
      </c>
      <c r="R687" s="87">
        <f t="shared" si="62"/>
        <v>0</v>
      </c>
      <c r="S687" s="87">
        <f>IF('Checklist Parameters'!$N$60&lt;0.2,0.2,'Checklist Parameters'!$N$60)</f>
        <v>0.7</v>
      </c>
      <c r="T687" s="88">
        <f>IF($O687="",IF('Checklist District ID'!$C$43="Y",MAX($R687:$S687)*$I687,SUM($R687:$S687)*$I687),IF(O687&gt;0,Q687*S687))</f>
        <v>0</v>
      </c>
      <c r="U687" s="88">
        <f>IF(Q687&gt;0,((I687-T687)*'Formula Matrix'!$E$41),0)</f>
        <v>0</v>
      </c>
      <c r="V687" s="88">
        <f t="shared" si="63"/>
        <v>0</v>
      </c>
      <c r="W687" s="88">
        <f>IF(V687&gt;0,(V687*'Checklist Parameters'!$N$35),0)</f>
        <v>0</v>
      </c>
      <c r="X687" s="85">
        <f t="shared" si="64"/>
        <v>0</v>
      </c>
      <c r="Y687" s="85">
        <f>IF('Checklist Parameters'!$N$102&lt;&gt;"",(I687/43560)*'Checklist Parameters'!$N$102,"N/A")</f>
        <v>0</v>
      </c>
      <c r="Z687" s="85" t="str">
        <f>IF('Checklist Parameters'!$N$58&lt;&gt;"",((I687*'Checklist Parameters'!$N$58)*'Checklist Parameters'!$N$35)/1000,"N/A")</f>
        <v>N/A</v>
      </c>
      <c r="AA687" s="85">
        <f>IF('Checklist Parameters'!$N$101&lt;&gt;"",IFERROR(I687/'Checklist Parameters'!$N$101,0),"N/A")</f>
        <v>0</v>
      </c>
      <c r="AB687" s="85" t="str">
        <f>IF('Checklist Parameters'!$N$43&lt;&gt;"",(I687*'Checklist Parameters'!$N$43)/1000,"N/A")</f>
        <v>N/A</v>
      </c>
      <c r="AC687" s="85">
        <f>IF('Checklist Parameters'!$N$16="",$X687,IF(AND('Checklist Parameters'!$N$16&lt;$X687,'Checklist Parameters'!$N$16&gt;=3),'Checklist Parameters'!$N$16,IF(AND('Checklist Parameters'!$N$16&lt;$X687,'Checklist Parameters'!$N$16&lt;3),0,$X687)))</f>
        <v>0</v>
      </c>
      <c r="AD687" s="85" t="str">
        <f>IF(AND(I687&lt;'Checklist Parameters'!$N$22,$I687&lt;&gt;0),"Y","")</f>
        <v/>
      </c>
      <c r="AE687" s="85" t="str">
        <f>IF($AD687="Y",0,IF('Checklist Parameters'!$N$25="","&lt;no limit&gt;",ROUNDDOWN((($I687-'Checklist Parameters'!$N$24)/'Checklist Parameters'!$N$25)+1,0)))</f>
        <v>&lt;no limit&gt;</v>
      </c>
      <c r="AF687" s="174">
        <f t="shared" si="65"/>
        <v>0</v>
      </c>
      <c r="AG687" s="85">
        <f t="shared" si="60"/>
        <v>0</v>
      </c>
    </row>
    <row r="688" spans="1:33" ht="15">
      <c r="A688" s="393"/>
      <c r="B688" s="393"/>
      <c r="C688" s="393"/>
      <c r="D688" s="393"/>
      <c r="E688" s="393"/>
      <c r="F688" s="393"/>
      <c r="G688" s="393"/>
      <c r="H688" s="394"/>
      <c r="I688" s="394"/>
      <c r="J688" s="394"/>
      <c r="K688" s="394"/>
      <c r="L688" s="394"/>
      <c r="M688" s="394"/>
      <c r="N688" s="313">
        <f>IF(IF(I688&lt;'Checklist Parameters'!$N$22,0,($I688-$L688))&lt;0,0,IF(I688&lt;'Checklist Parameters'!$N$22,0,($I688-$L688)))</f>
        <v>0</v>
      </c>
      <c r="O688" s="394"/>
      <c r="P688" s="395"/>
      <c r="Q688" s="316">
        <f t="shared" si="61"/>
        <v>0</v>
      </c>
      <c r="R688" s="87">
        <f t="shared" si="62"/>
        <v>0</v>
      </c>
      <c r="S688" s="87">
        <f>IF('Checklist Parameters'!$N$60&lt;0.2,0.2,'Checklist Parameters'!$N$60)</f>
        <v>0.7</v>
      </c>
      <c r="T688" s="88">
        <f>IF($O688="",IF('Checklist District ID'!$C$43="Y",MAX($R688:$S688)*$I688,SUM($R688:$S688)*$I688),IF(O688&gt;0,Q688*S688))</f>
        <v>0</v>
      </c>
      <c r="U688" s="88">
        <f>IF(Q688&gt;0,((I688-T688)*'Formula Matrix'!$E$41),0)</f>
        <v>0</v>
      </c>
      <c r="V688" s="88">
        <f t="shared" si="63"/>
        <v>0</v>
      </c>
      <c r="W688" s="88">
        <f>IF(V688&gt;0,(V688*'Checklist Parameters'!$N$35),0)</f>
        <v>0</v>
      </c>
      <c r="X688" s="85">
        <f t="shared" si="64"/>
        <v>0</v>
      </c>
      <c r="Y688" s="85">
        <f>IF('Checklist Parameters'!$N$102&lt;&gt;"",(I688/43560)*'Checklist Parameters'!$N$102,"N/A")</f>
        <v>0</v>
      </c>
      <c r="Z688" s="85" t="str">
        <f>IF('Checklist Parameters'!$N$58&lt;&gt;"",((I688*'Checklist Parameters'!$N$58)*'Checklist Parameters'!$N$35)/1000,"N/A")</f>
        <v>N/A</v>
      </c>
      <c r="AA688" s="85">
        <f>IF('Checklist Parameters'!$N$101&lt;&gt;"",IFERROR(I688/'Checklist Parameters'!$N$101,0),"N/A")</f>
        <v>0</v>
      </c>
      <c r="AB688" s="85" t="str">
        <f>IF('Checklist Parameters'!$N$43&lt;&gt;"",(I688*'Checklist Parameters'!$N$43)/1000,"N/A")</f>
        <v>N/A</v>
      </c>
      <c r="AC688" s="85">
        <f>IF('Checklist Parameters'!$N$16="",$X688,IF(AND('Checklist Parameters'!$N$16&lt;$X688,'Checklist Parameters'!$N$16&gt;=3),'Checklist Parameters'!$N$16,IF(AND('Checklist Parameters'!$N$16&lt;$X688,'Checklist Parameters'!$N$16&lt;3),0,$X688)))</f>
        <v>0</v>
      </c>
      <c r="AD688" s="85" t="str">
        <f>IF(AND(I688&lt;'Checklist Parameters'!$N$22,$I688&lt;&gt;0),"Y","")</f>
        <v/>
      </c>
      <c r="AE688" s="85" t="str">
        <f>IF($AD688="Y",0,IF('Checklist Parameters'!$N$25="","&lt;no limit&gt;",ROUNDDOWN((($I688-'Checklist Parameters'!$N$24)/'Checklist Parameters'!$N$25)+1,0)))</f>
        <v>&lt;no limit&gt;</v>
      </c>
      <c r="AF688" s="174">
        <f t="shared" si="65"/>
        <v>0</v>
      </c>
      <c r="AG688" s="85">
        <f t="shared" si="60"/>
        <v>0</v>
      </c>
    </row>
    <row r="689" spans="1:33" ht="15">
      <c r="A689" s="393"/>
      <c r="B689" s="393"/>
      <c r="C689" s="393"/>
      <c r="D689" s="393"/>
      <c r="E689" s="393"/>
      <c r="F689" s="393"/>
      <c r="G689" s="393"/>
      <c r="H689" s="394"/>
      <c r="I689" s="394"/>
      <c r="J689" s="394"/>
      <c r="K689" s="394"/>
      <c r="L689" s="394"/>
      <c r="M689" s="394"/>
      <c r="N689" s="313">
        <f>IF(IF(I689&lt;'Checklist Parameters'!$N$22,0,($I689-$L689))&lt;0,0,IF(I689&lt;'Checklist Parameters'!$N$22,0,($I689-$L689)))</f>
        <v>0</v>
      </c>
      <c r="O689" s="394"/>
      <c r="P689" s="395"/>
      <c r="Q689" s="316">
        <f t="shared" si="61"/>
        <v>0</v>
      </c>
      <c r="R689" s="87">
        <f t="shared" si="62"/>
        <v>0</v>
      </c>
      <c r="S689" s="87">
        <f>IF('Checklist Parameters'!$N$60&lt;0.2,0.2,'Checklist Parameters'!$N$60)</f>
        <v>0.7</v>
      </c>
      <c r="T689" s="88">
        <f>IF($O689="",IF('Checklist District ID'!$C$43="Y",MAX($R689:$S689)*$I689,SUM($R689:$S689)*$I689),IF(O689&gt;0,Q689*S689))</f>
        <v>0</v>
      </c>
      <c r="U689" s="88">
        <f>IF(Q689&gt;0,((I689-T689)*'Formula Matrix'!$E$41),0)</f>
        <v>0</v>
      </c>
      <c r="V689" s="88">
        <f t="shared" si="63"/>
        <v>0</v>
      </c>
      <c r="W689" s="88">
        <f>IF(V689&gt;0,(V689*'Checklist Parameters'!$N$35),0)</f>
        <v>0</v>
      </c>
      <c r="X689" s="85">
        <f t="shared" si="64"/>
        <v>0</v>
      </c>
      <c r="Y689" s="85">
        <f>IF('Checklist Parameters'!$N$102&lt;&gt;"",(I689/43560)*'Checklist Parameters'!$N$102,"N/A")</f>
        <v>0</v>
      </c>
      <c r="Z689" s="85" t="str">
        <f>IF('Checklist Parameters'!$N$58&lt;&gt;"",((I689*'Checklist Parameters'!$N$58)*'Checklist Parameters'!$N$35)/1000,"N/A")</f>
        <v>N/A</v>
      </c>
      <c r="AA689" s="85">
        <f>IF('Checklist Parameters'!$N$101&lt;&gt;"",IFERROR(I689/'Checklist Parameters'!$N$101,0),"N/A")</f>
        <v>0</v>
      </c>
      <c r="AB689" s="85" t="str">
        <f>IF('Checklist Parameters'!$N$43&lt;&gt;"",(I689*'Checklist Parameters'!$N$43)/1000,"N/A")</f>
        <v>N/A</v>
      </c>
      <c r="AC689" s="85">
        <f>IF('Checklist Parameters'!$N$16="",$X689,IF(AND('Checklist Parameters'!$N$16&lt;$X689,'Checklist Parameters'!$N$16&gt;=3),'Checklist Parameters'!$N$16,IF(AND('Checklist Parameters'!$N$16&lt;$X689,'Checklist Parameters'!$N$16&lt;3),0,$X689)))</f>
        <v>0</v>
      </c>
      <c r="AD689" s="85" t="str">
        <f>IF(AND(I689&lt;'Checklist Parameters'!$N$22,$I689&lt;&gt;0),"Y","")</f>
        <v/>
      </c>
      <c r="AE689" s="85" t="str">
        <f>IF($AD689="Y",0,IF('Checklist Parameters'!$N$25="","&lt;no limit&gt;",ROUNDDOWN((($I689-'Checklist Parameters'!$N$24)/'Checklist Parameters'!$N$25)+1,0)))</f>
        <v>&lt;no limit&gt;</v>
      </c>
      <c r="AF689" s="174">
        <f t="shared" si="65"/>
        <v>0</v>
      </c>
      <c r="AG689" s="85">
        <f t="shared" si="60"/>
        <v>0</v>
      </c>
    </row>
    <row r="690" spans="1:33" ht="15">
      <c r="A690" s="393"/>
      <c r="B690" s="393"/>
      <c r="C690" s="393"/>
      <c r="D690" s="393"/>
      <c r="E690" s="393"/>
      <c r="F690" s="393"/>
      <c r="G690" s="393"/>
      <c r="H690" s="394"/>
      <c r="I690" s="394"/>
      <c r="J690" s="394"/>
      <c r="K690" s="394"/>
      <c r="L690" s="394"/>
      <c r="M690" s="394"/>
      <c r="N690" s="313">
        <f>IF(IF(I690&lt;'Checklist Parameters'!$N$22,0,($I690-$L690))&lt;0,0,IF(I690&lt;'Checklist Parameters'!$N$22,0,($I690-$L690)))</f>
        <v>0</v>
      </c>
      <c r="O690" s="394"/>
      <c r="P690" s="395"/>
      <c r="Q690" s="316">
        <f t="shared" si="61"/>
        <v>0</v>
      </c>
      <c r="R690" s="87">
        <f t="shared" si="62"/>
        <v>0</v>
      </c>
      <c r="S690" s="87">
        <f>IF('Checklist Parameters'!$N$60&lt;0.2,0.2,'Checklist Parameters'!$N$60)</f>
        <v>0.7</v>
      </c>
      <c r="T690" s="88">
        <f>IF($O690="",IF('Checklist District ID'!$C$43="Y",MAX($R690:$S690)*$I690,SUM($R690:$S690)*$I690),IF(O690&gt;0,Q690*S690))</f>
        <v>0</v>
      </c>
      <c r="U690" s="88">
        <f>IF(Q690&gt;0,((I690-T690)*'Formula Matrix'!$E$41),0)</f>
        <v>0</v>
      </c>
      <c r="V690" s="88">
        <f t="shared" si="63"/>
        <v>0</v>
      </c>
      <c r="W690" s="88">
        <f>IF(V690&gt;0,(V690*'Checklist Parameters'!$N$35),0)</f>
        <v>0</v>
      </c>
      <c r="X690" s="85">
        <f t="shared" si="64"/>
        <v>0</v>
      </c>
      <c r="Y690" s="85">
        <f>IF('Checklist Parameters'!$N$102&lt;&gt;"",(I690/43560)*'Checklist Parameters'!$N$102,"N/A")</f>
        <v>0</v>
      </c>
      <c r="Z690" s="85" t="str">
        <f>IF('Checklist Parameters'!$N$58&lt;&gt;"",((I690*'Checklist Parameters'!$N$58)*'Checklist Parameters'!$N$35)/1000,"N/A")</f>
        <v>N/A</v>
      </c>
      <c r="AA690" s="85">
        <f>IF('Checklist Parameters'!$N$101&lt;&gt;"",IFERROR(I690/'Checklist Parameters'!$N$101,0),"N/A")</f>
        <v>0</v>
      </c>
      <c r="AB690" s="85" t="str">
        <f>IF('Checklist Parameters'!$N$43&lt;&gt;"",(I690*'Checklist Parameters'!$N$43)/1000,"N/A")</f>
        <v>N/A</v>
      </c>
      <c r="AC690" s="85">
        <f>IF('Checklist Parameters'!$N$16="",$X690,IF(AND('Checklist Parameters'!$N$16&lt;$X690,'Checklist Parameters'!$N$16&gt;=3),'Checklist Parameters'!$N$16,IF(AND('Checklist Parameters'!$N$16&lt;$X690,'Checklist Parameters'!$N$16&lt;3),0,$X690)))</f>
        <v>0</v>
      </c>
      <c r="AD690" s="85" t="str">
        <f>IF(AND(I690&lt;'Checklist Parameters'!$N$22,$I690&lt;&gt;0),"Y","")</f>
        <v/>
      </c>
      <c r="AE690" s="85" t="str">
        <f>IF($AD690="Y",0,IF('Checklist Parameters'!$N$25="","&lt;no limit&gt;",ROUNDDOWN((($I690-'Checklist Parameters'!$N$24)/'Checklist Parameters'!$N$25)+1,0)))</f>
        <v>&lt;no limit&gt;</v>
      </c>
      <c r="AF690" s="174">
        <f t="shared" si="65"/>
        <v>0</v>
      </c>
      <c r="AG690" s="85">
        <f t="shared" si="60"/>
        <v>0</v>
      </c>
    </row>
    <row r="691" spans="1:33" ht="15">
      <c r="A691" s="393"/>
      <c r="B691" s="393"/>
      <c r="C691" s="393"/>
      <c r="D691" s="393"/>
      <c r="E691" s="393"/>
      <c r="F691" s="393"/>
      <c r="G691" s="393"/>
      <c r="H691" s="394"/>
      <c r="I691" s="394"/>
      <c r="J691" s="394"/>
      <c r="K691" s="394"/>
      <c r="L691" s="394"/>
      <c r="M691" s="394"/>
      <c r="N691" s="313">
        <f>IF(IF(I691&lt;'Checklist Parameters'!$N$22,0,($I691-$L691))&lt;0,0,IF(I691&lt;'Checklist Parameters'!$N$22,0,($I691-$L691)))</f>
        <v>0</v>
      </c>
      <c r="O691" s="394"/>
      <c r="P691" s="395"/>
      <c r="Q691" s="316">
        <f t="shared" si="61"/>
        <v>0</v>
      </c>
      <c r="R691" s="87">
        <f t="shared" si="62"/>
        <v>0</v>
      </c>
      <c r="S691" s="87">
        <f>IF('Checklist Parameters'!$N$60&lt;0.2,0.2,'Checklist Parameters'!$N$60)</f>
        <v>0.7</v>
      </c>
      <c r="T691" s="88">
        <f>IF($O691="",IF('Checklist District ID'!$C$43="Y",MAX($R691:$S691)*$I691,SUM($R691:$S691)*$I691),IF(O691&gt;0,Q691*S691))</f>
        <v>0</v>
      </c>
      <c r="U691" s="88">
        <f>IF(Q691&gt;0,((I691-T691)*'Formula Matrix'!$E$41),0)</f>
        <v>0</v>
      </c>
      <c r="V691" s="88">
        <f t="shared" si="63"/>
        <v>0</v>
      </c>
      <c r="W691" s="88">
        <f>IF(V691&gt;0,(V691*'Checklist Parameters'!$N$35),0)</f>
        <v>0</v>
      </c>
      <c r="X691" s="85">
        <f t="shared" si="64"/>
        <v>0</v>
      </c>
      <c r="Y691" s="85">
        <f>IF('Checklist Parameters'!$N$102&lt;&gt;"",(I691/43560)*'Checklist Parameters'!$N$102,"N/A")</f>
        <v>0</v>
      </c>
      <c r="Z691" s="85" t="str">
        <f>IF('Checklist Parameters'!$N$58&lt;&gt;"",((I691*'Checklist Parameters'!$N$58)*'Checklist Parameters'!$N$35)/1000,"N/A")</f>
        <v>N/A</v>
      </c>
      <c r="AA691" s="85">
        <f>IF('Checklist Parameters'!$N$101&lt;&gt;"",IFERROR(I691/'Checklist Parameters'!$N$101,0),"N/A")</f>
        <v>0</v>
      </c>
      <c r="AB691" s="85" t="str">
        <f>IF('Checklist Parameters'!$N$43&lt;&gt;"",(I691*'Checklist Parameters'!$N$43)/1000,"N/A")</f>
        <v>N/A</v>
      </c>
      <c r="AC691" s="85">
        <f>IF('Checklist Parameters'!$N$16="",$X691,IF(AND('Checklist Parameters'!$N$16&lt;$X691,'Checklist Parameters'!$N$16&gt;=3),'Checklist Parameters'!$N$16,IF(AND('Checklist Parameters'!$N$16&lt;$X691,'Checklist Parameters'!$N$16&lt;3),0,$X691)))</f>
        <v>0</v>
      </c>
      <c r="AD691" s="85" t="str">
        <f>IF(AND(I691&lt;'Checklist Parameters'!$N$22,$I691&lt;&gt;0),"Y","")</f>
        <v/>
      </c>
      <c r="AE691" s="85" t="str">
        <f>IF($AD691="Y",0,IF('Checklist Parameters'!$N$25="","&lt;no limit&gt;",ROUNDDOWN((($I691-'Checklist Parameters'!$N$24)/'Checklist Parameters'!$N$25)+1,0)))</f>
        <v>&lt;no limit&gt;</v>
      </c>
      <c r="AF691" s="174">
        <f t="shared" si="65"/>
        <v>0</v>
      </c>
      <c r="AG691" s="85">
        <f t="shared" si="60"/>
        <v>0</v>
      </c>
    </row>
    <row r="692" spans="1:33" ht="15">
      <c r="A692" s="393"/>
      <c r="B692" s="393"/>
      <c r="C692" s="393"/>
      <c r="D692" s="393"/>
      <c r="E692" s="393"/>
      <c r="F692" s="393"/>
      <c r="G692" s="393"/>
      <c r="H692" s="394"/>
      <c r="I692" s="394"/>
      <c r="J692" s="394"/>
      <c r="K692" s="394"/>
      <c r="L692" s="394"/>
      <c r="M692" s="394"/>
      <c r="N692" s="313">
        <f>IF(IF(I692&lt;'Checklist Parameters'!$N$22,0,($I692-$L692))&lt;0,0,IF(I692&lt;'Checklist Parameters'!$N$22,0,($I692-$L692)))</f>
        <v>0</v>
      </c>
      <c r="O692" s="394"/>
      <c r="P692" s="395"/>
      <c r="Q692" s="316">
        <f t="shared" si="61"/>
        <v>0</v>
      </c>
      <c r="R692" s="87">
        <f t="shared" si="62"/>
        <v>0</v>
      </c>
      <c r="S692" s="87">
        <f>IF('Checklist Parameters'!$N$60&lt;0.2,0.2,'Checklist Parameters'!$N$60)</f>
        <v>0.7</v>
      </c>
      <c r="T692" s="88">
        <f>IF($O692="",IF('Checklist District ID'!$C$43="Y",MAX($R692:$S692)*$I692,SUM($R692:$S692)*$I692),IF(O692&gt;0,Q692*S692))</f>
        <v>0</v>
      </c>
      <c r="U692" s="88">
        <f>IF(Q692&gt;0,((I692-T692)*'Formula Matrix'!$E$41),0)</f>
        <v>0</v>
      </c>
      <c r="V692" s="88">
        <f t="shared" si="63"/>
        <v>0</v>
      </c>
      <c r="W692" s="88">
        <f>IF(V692&gt;0,(V692*'Checklist Parameters'!$N$35),0)</f>
        <v>0</v>
      </c>
      <c r="X692" s="85">
        <f t="shared" si="64"/>
        <v>0</v>
      </c>
      <c r="Y692" s="85">
        <f>IF('Checklist Parameters'!$N$102&lt;&gt;"",(I692/43560)*'Checklist Parameters'!$N$102,"N/A")</f>
        <v>0</v>
      </c>
      <c r="Z692" s="85" t="str">
        <f>IF('Checklist Parameters'!$N$58&lt;&gt;"",((I692*'Checklist Parameters'!$N$58)*'Checklist Parameters'!$N$35)/1000,"N/A")</f>
        <v>N/A</v>
      </c>
      <c r="AA692" s="85">
        <f>IF('Checklist Parameters'!$N$101&lt;&gt;"",IFERROR(I692/'Checklist Parameters'!$N$101,0),"N/A")</f>
        <v>0</v>
      </c>
      <c r="AB692" s="85" t="str">
        <f>IF('Checklist Parameters'!$N$43&lt;&gt;"",(I692*'Checklist Parameters'!$N$43)/1000,"N/A")</f>
        <v>N/A</v>
      </c>
      <c r="AC692" s="85">
        <f>IF('Checklist Parameters'!$N$16="",$X692,IF(AND('Checklist Parameters'!$N$16&lt;$X692,'Checklist Parameters'!$N$16&gt;=3),'Checklist Parameters'!$N$16,IF(AND('Checklist Parameters'!$N$16&lt;$X692,'Checklist Parameters'!$N$16&lt;3),0,$X692)))</f>
        <v>0</v>
      </c>
      <c r="AD692" s="85" t="str">
        <f>IF(AND(I692&lt;'Checklist Parameters'!$N$22,$I692&lt;&gt;0),"Y","")</f>
        <v/>
      </c>
      <c r="AE692" s="85" t="str">
        <f>IF($AD692="Y",0,IF('Checklist Parameters'!$N$25="","&lt;no limit&gt;",ROUNDDOWN((($I692-'Checklist Parameters'!$N$24)/'Checklist Parameters'!$N$25)+1,0)))</f>
        <v>&lt;no limit&gt;</v>
      </c>
      <c r="AF692" s="174">
        <f t="shared" si="65"/>
        <v>0</v>
      </c>
      <c r="AG692" s="85">
        <f t="shared" si="60"/>
        <v>0</v>
      </c>
    </row>
    <row r="693" spans="1:33" ht="15">
      <c r="A693" s="393"/>
      <c r="B693" s="393"/>
      <c r="C693" s="393"/>
      <c r="D693" s="393"/>
      <c r="E693" s="393"/>
      <c r="F693" s="393"/>
      <c r="G693" s="393"/>
      <c r="H693" s="394"/>
      <c r="I693" s="394"/>
      <c r="J693" s="394"/>
      <c r="K693" s="394"/>
      <c r="L693" s="394"/>
      <c r="M693" s="394"/>
      <c r="N693" s="313">
        <f>IF(IF(I693&lt;'Checklist Parameters'!$N$22,0,($I693-$L693))&lt;0,0,IF(I693&lt;'Checklist Parameters'!$N$22,0,($I693-$L693)))</f>
        <v>0</v>
      </c>
      <c r="O693" s="394"/>
      <c r="P693" s="395"/>
      <c r="Q693" s="316">
        <f t="shared" si="61"/>
        <v>0</v>
      </c>
      <c r="R693" s="87">
        <f t="shared" si="62"/>
        <v>0</v>
      </c>
      <c r="S693" s="87">
        <f>IF('Checklist Parameters'!$N$60&lt;0.2,0.2,'Checklist Parameters'!$N$60)</f>
        <v>0.7</v>
      </c>
      <c r="T693" s="88">
        <f>IF($O693="",IF('Checklist District ID'!$C$43="Y",MAX($R693:$S693)*$I693,SUM($R693:$S693)*$I693),IF(O693&gt;0,Q693*S693))</f>
        <v>0</v>
      </c>
      <c r="U693" s="88">
        <f>IF(Q693&gt;0,((I693-T693)*'Formula Matrix'!$E$41),0)</f>
        <v>0</v>
      </c>
      <c r="V693" s="88">
        <f t="shared" si="63"/>
        <v>0</v>
      </c>
      <c r="W693" s="88">
        <f>IF(V693&gt;0,(V693*'Checklist Parameters'!$N$35),0)</f>
        <v>0</v>
      </c>
      <c r="X693" s="85">
        <f t="shared" si="64"/>
        <v>0</v>
      </c>
      <c r="Y693" s="85">
        <f>IF('Checklist Parameters'!$N$102&lt;&gt;"",(I693/43560)*'Checklist Parameters'!$N$102,"N/A")</f>
        <v>0</v>
      </c>
      <c r="Z693" s="85" t="str">
        <f>IF('Checklist Parameters'!$N$58&lt;&gt;"",((I693*'Checklist Parameters'!$N$58)*'Checklist Parameters'!$N$35)/1000,"N/A")</f>
        <v>N/A</v>
      </c>
      <c r="AA693" s="85">
        <f>IF('Checklist Parameters'!$N$101&lt;&gt;"",IFERROR(I693/'Checklist Parameters'!$N$101,0),"N/A")</f>
        <v>0</v>
      </c>
      <c r="AB693" s="85" t="str">
        <f>IF('Checklist Parameters'!$N$43&lt;&gt;"",(I693*'Checklist Parameters'!$N$43)/1000,"N/A")</f>
        <v>N/A</v>
      </c>
      <c r="AC693" s="85">
        <f>IF('Checklist Parameters'!$N$16="",$X693,IF(AND('Checklist Parameters'!$N$16&lt;$X693,'Checklist Parameters'!$N$16&gt;=3),'Checklist Parameters'!$N$16,IF(AND('Checklist Parameters'!$N$16&lt;$X693,'Checklist Parameters'!$N$16&lt;3),0,$X693)))</f>
        <v>0</v>
      </c>
      <c r="AD693" s="85" t="str">
        <f>IF(AND(I693&lt;'Checklist Parameters'!$N$22,$I693&lt;&gt;0),"Y","")</f>
        <v/>
      </c>
      <c r="AE693" s="85" t="str">
        <f>IF($AD693="Y",0,IF('Checklist Parameters'!$N$25="","&lt;no limit&gt;",ROUNDDOWN((($I693-'Checklist Parameters'!$N$24)/'Checklist Parameters'!$N$25)+1,0)))</f>
        <v>&lt;no limit&gt;</v>
      </c>
      <c r="AF693" s="174">
        <f t="shared" si="65"/>
        <v>0</v>
      </c>
      <c r="AG693" s="85">
        <f t="shared" si="60"/>
        <v>0</v>
      </c>
    </row>
    <row r="694" spans="1:33" ht="15">
      <c r="A694" s="393"/>
      <c r="B694" s="393"/>
      <c r="C694" s="393"/>
      <c r="D694" s="393"/>
      <c r="E694" s="393"/>
      <c r="F694" s="393"/>
      <c r="G694" s="393"/>
      <c r="H694" s="394"/>
      <c r="I694" s="394"/>
      <c r="J694" s="394"/>
      <c r="K694" s="394"/>
      <c r="L694" s="394"/>
      <c r="M694" s="394"/>
      <c r="N694" s="313">
        <f>IF(IF(I694&lt;'Checklist Parameters'!$N$22,0,($I694-$L694))&lt;0,0,IF(I694&lt;'Checklist Parameters'!$N$22,0,($I694-$L694)))</f>
        <v>0</v>
      </c>
      <c r="O694" s="394"/>
      <c r="P694" s="395"/>
      <c r="Q694" s="316">
        <f t="shared" si="61"/>
        <v>0</v>
      </c>
      <c r="R694" s="87">
        <f t="shared" si="62"/>
        <v>0</v>
      </c>
      <c r="S694" s="87">
        <f>IF('Checklist Parameters'!$N$60&lt;0.2,0.2,'Checklist Parameters'!$N$60)</f>
        <v>0.7</v>
      </c>
      <c r="T694" s="88">
        <f>IF($O694="",IF('Checklist District ID'!$C$43="Y",MAX($R694:$S694)*$I694,SUM($R694:$S694)*$I694),IF(O694&gt;0,Q694*S694))</f>
        <v>0</v>
      </c>
      <c r="U694" s="88">
        <f>IF(Q694&gt;0,((I694-T694)*'Formula Matrix'!$E$41),0)</f>
        <v>0</v>
      </c>
      <c r="V694" s="88">
        <f t="shared" si="63"/>
        <v>0</v>
      </c>
      <c r="W694" s="88">
        <f>IF(V694&gt;0,(V694*'Checklist Parameters'!$N$35),0)</f>
        <v>0</v>
      </c>
      <c r="X694" s="85">
        <f t="shared" si="64"/>
        <v>0</v>
      </c>
      <c r="Y694" s="85">
        <f>IF('Checklist Parameters'!$N$102&lt;&gt;"",(I694/43560)*'Checklist Parameters'!$N$102,"N/A")</f>
        <v>0</v>
      </c>
      <c r="Z694" s="85" t="str">
        <f>IF('Checklist Parameters'!$N$58&lt;&gt;"",((I694*'Checklist Parameters'!$N$58)*'Checklist Parameters'!$N$35)/1000,"N/A")</f>
        <v>N/A</v>
      </c>
      <c r="AA694" s="85">
        <f>IF('Checklist Parameters'!$N$101&lt;&gt;"",IFERROR(I694/'Checklist Parameters'!$N$101,0),"N/A")</f>
        <v>0</v>
      </c>
      <c r="AB694" s="85" t="str">
        <f>IF('Checklist Parameters'!$N$43&lt;&gt;"",(I694*'Checklist Parameters'!$N$43)/1000,"N/A")</f>
        <v>N/A</v>
      </c>
      <c r="AC694" s="85">
        <f>IF('Checklist Parameters'!$N$16="",$X694,IF(AND('Checklist Parameters'!$N$16&lt;$X694,'Checklist Parameters'!$N$16&gt;=3),'Checklist Parameters'!$N$16,IF(AND('Checklist Parameters'!$N$16&lt;$X694,'Checklist Parameters'!$N$16&lt;3),0,$X694)))</f>
        <v>0</v>
      </c>
      <c r="AD694" s="85" t="str">
        <f>IF(AND(I694&lt;'Checklist Parameters'!$N$22,$I694&lt;&gt;0),"Y","")</f>
        <v/>
      </c>
      <c r="AE694" s="85" t="str">
        <f>IF($AD694="Y",0,IF('Checklist Parameters'!$N$25="","&lt;no limit&gt;",ROUNDDOWN((($I694-'Checklist Parameters'!$N$24)/'Checklist Parameters'!$N$25)+1,0)))</f>
        <v>&lt;no limit&gt;</v>
      </c>
      <c r="AF694" s="174">
        <f t="shared" si="65"/>
        <v>0</v>
      </c>
      <c r="AG694" s="85">
        <f t="shared" si="60"/>
        <v>0</v>
      </c>
    </row>
    <row r="695" spans="1:33" ht="15">
      <c r="A695" s="393"/>
      <c r="B695" s="393"/>
      <c r="C695" s="393"/>
      <c r="D695" s="393"/>
      <c r="E695" s="393"/>
      <c r="F695" s="393"/>
      <c r="G695" s="393"/>
      <c r="H695" s="394"/>
      <c r="I695" s="394"/>
      <c r="J695" s="394"/>
      <c r="K695" s="394"/>
      <c r="L695" s="394"/>
      <c r="M695" s="394"/>
      <c r="N695" s="313">
        <f>IF(IF(I695&lt;'Checklist Parameters'!$N$22,0,($I695-$L695))&lt;0,0,IF(I695&lt;'Checklist Parameters'!$N$22,0,($I695-$L695)))</f>
        <v>0</v>
      </c>
      <c r="O695" s="394"/>
      <c r="P695" s="395"/>
      <c r="Q695" s="316">
        <f t="shared" si="61"/>
        <v>0</v>
      </c>
      <c r="R695" s="87">
        <f t="shared" si="62"/>
        <v>0</v>
      </c>
      <c r="S695" s="87">
        <f>IF('Checklist Parameters'!$N$60&lt;0.2,0.2,'Checklist Parameters'!$N$60)</f>
        <v>0.7</v>
      </c>
      <c r="T695" s="88">
        <f>IF($O695="",IF('Checklist District ID'!$C$43="Y",MAX($R695:$S695)*$I695,SUM($R695:$S695)*$I695),IF(O695&gt;0,Q695*S695))</f>
        <v>0</v>
      </c>
      <c r="U695" s="88">
        <f>IF(Q695&gt;0,((I695-T695)*'Formula Matrix'!$E$41),0)</f>
        <v>0</v>
      </c>
      <c r="V695" s="88">
        <f t="shared" si="63"/>
        <v>0</v>
      </c>
      <c r="W695" s="88">
        <f>IF(V695&gt;0,(V695*'Checklist Parameters'!$N$35),0)</f>
        <v>0</v>
      </c>
      <c r="X695" s="85">
        <f t="shared" si="64"/>
        <v>0</v>
      </c>
      <c r="Y695" s="85">
        <f>IF('Checklist Parameters'!$N$102&lt;&gt;"",(I695/43560)*'Checklist Parameters'!$N$102,"N/A")</f>
        <v>0</v>
      </c>
      <c r="Z695" s="85" t="str">
        <f>IF('Checklist Parameters'!$N$58&lt;&gt;"",((I695*'Checklist Parameters'!$N$58)*'Checklist Parameters'!$N$35)/1000,"N/A")</f>
        <v>N/A</v>
      </c>
      <c r="AA695" s="85">
        <f>IF('Checklist Parameters'!$N$101&lt;&gt;"",IFERROR(I695/'Checklist Parameters'!$N$101,0),"N/A")</f>
        <v>0</v>
      </c>
      <c r="AB695" s="85" t="str">
        <f>IF('Checklist Parameters'!$N$43&lt;&gt;"",(I695*'Checklist Parameters'!$N$43)/1000,"N/A")</f>
        <v>N/A</v>
      </c>
      <c r="AC695" s="85">
        <f>IF('Checklist Parameters'!$N$16="",$X695,IF(AND('Checklist Parameters'!$N$16&lt;$X695,'Checklist Parameters'!$N$16&gt;=3),'Checklist Parameters'!$N$16,IF(AND('Checklist Parameters'!$N$16&lt;$X695,'Checklist Parameters'!$N$16&lt;3),0,$X695)))</f>
        <v>0</v>
      </c>
      <c r="AD695" s="85" t="str">
        <f>IF(AND(I695&lt;'Checklist Parameters'!$N$22,$I695&lt;&gt;0),"Y","")</f>
        <v/>
      </c>
      <c r="AE695" s="85" t="str">
        <f>IF($AD695="Y",0,IF('Checklist Parameters'!$N$25="","&lt;no limit&gt;",ROUNDDOWN((($I695-'Checklist Parameters'!$N$24)/'Checklist Parameters'!$N$25)+1,0)))</f>
        <v>&lt;no limit&gt;</v>
      </c>
      <c r="AF695" s="174">
        <f t="shared" si="65"/>
        <v>0</v>
      </c>
      <c r="AG695" s="85">
        <f t="shared" si="60"/>
        <v>0</v>
      </c>
    </row>
    <row r="696" spans="1:33" ht="15">
      <c r="A696" s="393"/>
      <c r="B696" s="393"/>
      <c r="C696" s="393"/>
      <c r="D696" s="393"/>
      <c r="E696" s="393"/>
      <c r="F696" s="393"/>
      <c r="G696" s="393"/>
      <c r="H696" s="394"/>
      <c r="I696" s="394"/>
      <c r="J696" s="394"/>
      <c r="K696" s="394"/>
      <c r="L696" s="394"/>
      <c r="M696" s="394"/>
      <c r="N696" s="313">
        <f>IF(IF(I696&lt;'Checklist Parameters'!$N$22,0,($I696-$L696))&lt;0,0,IF(I696&lt;'Checklist Parameters'!$N$22,0,($I696-$L696)))</f>
        <v>0</v>
      </c>
      <c r="O696" s="394"/>
      <c r="P696" s="395"/>
      <c r="Q696" s="316">
        <f t="shared" si="61"/>
        <v>0</v>
      </c>
      <c r="R696" s="87">
        <f t="shared" si="62"/>
        <v>0</v>
      </c>
      <c r="S696" s="87">
        <f>IF('Checklist Parameters'!$N$60&lt;0.2,0.2,'Checklist Parameters'!$N$60)</f>
        <v>0.7</v>
      </c>
      <c r="T696" s="88">
        <f>IF($O696="",IF('Checklist District ID'!$C$43="Y",MAX($R696:$S696)*$I696,SUM($R696:$S696)*$I696),IF(O696&gt;0,Q696*S696))</f>
        <v>0</v>
      </c>
      <c r="U696" s="88">
        <f>IF(Q696&gt;0,((I696-T696)*'Formula Matrix'!$E$41),0)</f>
        <v>0</v>
      </c>
      <c r="V696" s="88">
        <f t="shared" si="63"/>
        <v>0</v>
      </c>
      <c r="W696" s="88">
        <f>IF(V696&gt;0,(V696*'Checklist Parameters'!$N$35),0)</f>
        <v>0</v>
      </c>
      <c r="X696" s="85">
        <f t="shared" si="64"/>
        <v>0</v>
      </c>
      <c r="Y696" s="85">
        <f>IF('Checklist Parameters'!$N$102&lt;&gt;"",(I696/43560)*'Checklist Parameters'!$N$102,"N/A")</f>
        <v>0</v>
      </c>
      <c r="Z696" s="85" t="str">
        <f>IF('Checklist Parameters'!$N$58&lt;&gt;"",((I696*'Checklist Parameters'!$N$58)*'Checklist Parameters'!$N$35)/1000,"N/A")</f>
        <v>N/A</v>
      </c>
      <c r="AA696" s="85">
        <f>IF('Checklist Parameters'!$N$101&lt;&gt;"",IFERROR(I696/'Checklist Parameters'!$N$101,0),"N/A")</f>
        <v>0</v>
      </c>
      <c r="AB696" s="85" t="str">
        <f>IF('Checklist Parameters'!$N$43&lt;&gt;"",(I696*'Checklist Parameters'!$N$43)/1000,"N/A")</f>
        <v>N/A</v>
      </c>
      <c r="AC696" s="85">
        <f>IF('Checklist Parameters'!$N$16="",$X696,IF(AND('Checklist Parameters'!$N$16&lt;$X696,'Checklist Parameters'!$N$16&gt;=3),'Checklist Parameters'!$N$16,IF(AND('Checklist Parameters'!$N$16&lt;$X696,'Checklist Parameters'!$N$16&lt;3),0,$X696)))</f>
        <v>0</v>
      </c>
      <c r="AD696" s="85" t="str">
        <f>IF(AND(I696&lt;'Checklist Parameters'!$N$22,$I696&lt;&gt;0),"Y","")</f>
        <v/>
      </c>
      <c r="AE696" s="85" t="str">
        <f>IF($AD696="Y",0,IF('Checklist Parameters'!$N$25="","&lt;no limit&gt;",ROUNDDOWN((($I696-'Checklist Parameters'!$N$24)/'Checklist Parameters'!$N$25)+1,0)))</f>
        <v>&lt;no limit&gt;</v>
      </c>
      <c r="AF696" s="174">
        <f t="shared" si="65"/>
        <v>0</v>
      </c>
      <c r="AG696" s="85">
        <f t="shared" si="60"/>
        <v>0</v>
      </c>
    </row>
    <row r="697" spans="1:33" ht="15">
      <c r="A697" s="393"/>
      <c r="B697" s="393"/>
      <c r="C697" s="393"/>
      <c r="D697" s="393"/>
      <c r="E697" s="393"/>
      <c r="F697" s="393"/>
      <c r="G697" s="393"/>
      <c r="H697" s="394"/>
      <c r="I697" s="394"/>
      <c r="J697" s="394"/>
      <c r="K697" s="394"/>
      <c r="L697" s="394"/>
      <c r="M697" s="394"/>
      <c r="N697" s="313">
        <f>IF(IF(I697&lt;'Checklist Parameters'!$N$22,0,($I697-$L697))&lt;0,0,IF(I697&lt;'Checklist Parameters'!$N$22,0,($I697-$L697)))</f>
        <v>0</v>
      </c>
      <c r="O697" s="394"/>
      <c r="P697" s="395"/>
      <c r="Q697" s="316">
        <f t="shared" si="61"/>
        <v>0</v>
      </c>
      <c r="R697" s="87">
        <f t="shared" si="62"/>
        <v>0</v>
      </c>
      <c r="S697" s="87">
        <f>IF('Checklist Parameters'!$N$60&lt;0.2,0.2,'Checklist Parameters'!$N$60)</f>
        <v>0.7</v>
      </c>
      <c r="T697" s="88">
        <f>IF($O697="",IF('Checklist District ID'!$C$43="Y",MAX($R697:$S697)*$I697,SUM($R697:$S697)*$I697),IF(O697&gt;0,Q697*S697))</f>
        <v>0</v>
      </c>
      <c r="U697" s="88">
        <f>IF(Q697&gt;0,((I697-T697)*'Formula Matrix'!$E$41),0)</f>
        <v>0</v>
      </c>
      <c r="V697" s="88">
        <f t="shared" si="63"/>
        <v>0</v>
      </c>
      <c r="W697" s="88">
        <f>IF(V697&gt;0,(V697*'Checklist Parameters'!$N$35),0)</f>
        <v>0</v>
      </c>
      <c r="X697" s="85">
        <f t="shared" si="64"/>
        <v>0</v>
      </c>
      <c r="Y697" s="85">
        <f>IF('Checklist Parameters'!$N$102&lt;&gt;"",(I697/43560)*'Checklist Parameters'!$N$102,"N/A")</f>
        <v>0</v>
      </c>
      <c r="Z697" s="85" t="str">
        <f>IF('Checklist Parameters'!$N$58&lt;&gt;"",((I697*'Checklist Parameters'!$N$58)*'Checklist Parameters'!$N$35)/1000,"N/A")</f>
        <v>N/A</v>
      </c>
      <c r="AA697" s="85">
        <f>IF('Checklist Parameters'!$N$101&lt;&gt;"",IFERROR(I697/'Checklist Parameters'!$N$101,0),"N/A")</f>
        <v>0</v>
      </c>
      <c r="AB697" s="85" t="str">
        <f>IF('Checklist Parameters'!$N$43&lt;&gt;"",(I697*'Checklist Parameters'!$N$43)/1000,"N/A")</f>
        <v>N/A</v>
      </c>
      <c r="AC697" s="85">
        <f>IF('Checklist Parameters'!$N$16="",$X697,IF(AND('Checklist Parameters'!$N$16&lt;$X697,'Checklist Parameters'!$N$16&gt;=3),'Checklist Parameters'!$N$16,IF(AND('Checklist Parameters'!$N$16&lt;$X697,'Checklist Parameters'!$N$16&lt;3),0,$X697)))</f>
        <v>0</v>
      </c>
      <c r="AD697" s="85" t="str">
        <f>IF(AND(I697&lt;'Checklist Parameters'!$N$22,$I697&lt;&gt;0),"Y","")</f>
        <v/>
      </c>
      <c r="AE697" s="85" t="str">
        <f>IF($AD697="Y",0,IF('Checklist Parameters'!$N$25="","&lt;no limit&gt;",ROUNDDOWN((($I697-'Checklist Parameters'!$N$24)/'Checklist Parameters'!$N$25)+1,0)))</f>
        <v>&lt;no limit&gt;</v>
      </c>
      <c r="AF697" s="174">
        <f t="shared" si="65"/>
        <v>0</v>
      </c>
      <c r="AG697" s="85">
        <f t="shared" si="60"/>
        <v>0</v>
      </c>
    </row>
    <row r="698" spans="1:33" ht="15">
      <c r="A698" s="393"/>
      <c r="B698" s="393"/>
      <c r="C698" s="393"/>
      <c r="D698" s="393"/>
      <c r="E698" s="393"/>
      <c r="F698" s="393"/>
      <c r="G698" s="393"/>
      <c r="H698" s="394"/>
      <c r="I698" s="394"/>
      <c r="J698" s="394"/>
      <c r="K698" s="394"/>
      <c r="L698" s="394"/>
      <c r="M698" s="394"/>
      <c r="N698" s="313">
        <f>IF(IF(I698&lt;'Checklist Parameters'!$N$22,0,($I698-$L698))&lt;0,0,IF(I698&lt;'Checklist Parameters'!$N$22,0,($I698-$L698)))</f>
        <v>0</v>
      </c>
      <c r="O698" s="394"/>
      <c r="P698" s="395"/>
      <c r="Q698" s="316">
        <f t="shared" si="61"/>
        <v>0</v>
      </c>
      <c r="R698" s="87">
        <f t="shared" si="62"/>
        <v>0</v>
      </c>
      <c r="S698" s="87">
        <f>IF('Checklist Parameters'!$N$60&lt;0.2,0.2,'Checklist Parameters'!$N$60)</f>
        <v>0.7</v>
      </c>
      <c r="T698" s="88">
        <f>IF($O698="",IF('Checklist District ID'!$C$43="Y",MAX($R698:$S698)*$I698,SUM($R698:$S698)*$I698),IF(O698&gt;0,Q698*S698))</f>
        <v>0</v>
      </c>
      <c r="U698" s="88">
        <f>IF(Q698&gt;0,((I698-T698)*'Formula Matrix'!$E$41),0)</f>
        <v>0</v>
      </c>
      <c r="V698" s="88">
        <f t="shared" si="63"/>
        <v>0</v>
      </c>
      <c r="W698" s="88">
        <f>IF(V698&gt;0,(V698*'Checklist Parameters'!$N$35),0)</f>
        <v>0</v>
      </c>
      <c r="X698" s="85">
        <f t="shared" si="64"/>
        <v>0</v>
      </c>
      <c r="Y698" s="85">
        <f>IF('Checklist Parameters'!$N$102&lt;&gt;"",(I698/43560)*'Checklist Parameters'!$N$102,"N/A")</f>
        <v>0</v>
      </c>
      <c r="Z698" s="85" t="str">
        <f>IF('Checklist Parameters'!$N$58&lt;&gt;"",((I698*'Checklist Parameters'!$N$58)*'Checklist Parameters'!$N$35)/1000,"N/A")</f>
        <v>N/A</v>
      </c>
      <c r="AA698" s="85">
        <f>IF('Checklist Parameters'!$N$101&lt;&gt;"",IFERROR(I698/'Checklist Parameters'!$N$101,0),"N/A")</f>
        <v>0</v>
      </c>
      <c r="AB698" s="85" t="str">
        <f>IF('Checklist Parameters'!$N$43&lt;&gt;"",(I698*'Checklist Parameters'!$N$43)/1000,"N/A")</f>
        <v>N/A</v>
      </c>
      <c r="AC698" s="85">
        <f>IF('Checklist Parameters'!$N$16="",$X698,IF(AND('Checklist Parameters'!$N$16&lt;$X698,'Checklist Parameters'!$N$16&gt;=3),'Checklist Parameters'!$N$16,IF(AND('Checklist Parameters'!$N$16&lt;$X698,'Checklist Parameters'!$N$16&lt;3),0,$X698)))</f>
        <v>0</v>
      </c>
      <c r="AD698" s="85" t="str">
        <f>IF(AND(I698&lt;'Checklist Parameters'!$N$22,$I698&lt;&gt;0),"Y","")</f>
        <v/>
      </c>
      <c r="AE698" s="85" t="str">
        <f>IF($AD698="Y",0,IF('Checklist Parameters'!$N$25="","&lt;no limit&gt;",ROUNDDOWN((($I698-'Checklist Parameters'!$N$24)/'Checklist Parameters'!$N$25)+1,0)))</f>
        <v>&lt;no limit&gt;</v>
      </c>
      <c r="AF698" s="174">
        <f t="shared" si="65"/>
        <v>0</v>
      </c>
      <c r="AG698" s="85">
        <f t="shared" si="60"/>
        <v>0</v>
      </c>
    </row>
    <row r="699" spans="1:33" ht="15">
      <c r="A699" s="393"/>
      <c r="B699" s="393"/>
      <c r="C699" s="393"/>
      <c r="D699" s="393"/>
      <c r="E699" s="393"/>
      <c r="F699" s="393"/>
      <c r="G699" s="393"/>
      <c r="H699" s="394"/>
      <c r="I699" s="394"/>
      <c r="J699" s="394"/>
      <c r="K699" s="394"/>
      <c r="L699" s="394"/>
      <c r="M699" s="394"/>
      <c r="N699" s="313">
        <f>IF(IF(I699&lt;'Checklist Parameters'!$N$22,0,($I699-$L699))&lt;0,0,IF(I699&lt;'Checklist Parameters'!$N$22,0,($I699-$L699)))</f>
        <v>0</v>
      </c>
      <c r="O699" s="394"/>
      <c r="P699" s="395"/>
      <c r="Q699" s="316">
        <f t="shared" si="61"/>
        <v>0</v>
      </c>
      <c r="R699" s="87">
        <f t="shared" si="62"/>
        <v>0</v>
      </c>
      <c r="S699" s="87">
        <f>IF('Checklist Parameters'!$N$60&lt;0.2,0.2,'Checklist Parameters'!$N$60)</f>
        <v>0.7</v>
      </c>
      <c r="T699" s="88">
        <f>IF($O699="",IF('Checklist District ID'!$C$43="Y",MAX($R699:$S699)*$I699,SUM($R699:$S699)*$I699),IF(O699&gt;0,Q699*S699))</f>
        <v>0</v>
      </c>
      <c r="U699" s="88">
        <f>IF(Q699&gt;0,((I699-T699)*'Formula Matrix'!$E$41),0)</f>
        <v>0</v>
      </c>
      <c r="V699" s="88">
        <f t="shared" si="63"/>
        <v>0</v>
      </c>
      <c r="W699" s="88">
        <f>IF(V699&gt;0,(V699*'Checklist Parameters'!$N$35),0)</f>
        <v>0</v>
      </c>
      <c r="X699" s="85">
        <f t="shared" si="64"/>
        <v>0</v>
      </c>
      <c r="Y699" s="85">
        <f>IF('Checklist Parameters'!$N$102&lt;&gt;"",(I699/43560)*'Checklist Parameters'!$N$102,"N/A")</f>
        <v>0</v>
      </c>
      <c r="Z699" s="85" t="str">
        <f>IF('Checklist Parameters'!$N$58&lt;&gt;"",((I699*'Checklist Parameters'!$N$58)*'Checklist Parameters'!$N$35)/1000,"N/A")</f>
        <v>N/A</v>
      </c>
      <c r="AA699" s="85">
        <f>IF('Checklist Parameters'!$N$101&lt;&gt;"",IFERROR(I699/'Checklist Parameters'!$N$101,0),"N/A")</f>
        <v>0</v>
      </c>
      <c r="AB699" s="85" t="str">
        <f>IF('Checklist Parameters'!$N$43&lt;&gt;"",(I699*'Checklist Parameters'!$N$43)/1000,"N/A")</f>
        <v>N/A</v>
      </c>
      <c r="AC699" s="85">
        <f>IF('Checklist Parameters'!$N$16="",$X699,IF(AND('Checklist Parameters'!$N$16&lt;$X699,'Checklist Parameters'!$N$16&gt;=3),'Checklist Parameters'!$N$16,IF(AND('Checklist Parameters'!$N$16&lt;$X699,'Checklist Parameters'!$N$16&lt;3),0,$X699)))</f>
        <v>0</v>
      </c>
      <c r="AD699" s="85" t="str">
        <f>IF(AND(I699&lt;'Checklist Parameters'!$N$22,$I699&lt;&gt;0),"Y","")</f>
        <v/>
      </c>
      <c r="AE699" s="85" t="str">
        <f>IF($AD699="Y",0,IF('Checklist Parameters'!$N$25="","&lt;no limit&gt;",ROUNDDOWN((($I699-'Checklist Parameters'!$N$24)/'Checklist Parameters'!$N$25)+1,0)))</f>
        <v>&lt;no limit&gt;</v>
      </c>
      <c r="AF699" s="174">
        <f t="shared" si="65"/>
        <v>0</v>
      </c>
      <c r="AG699" s="85">
        <f t="shared" si="60"/>
        <v>0</v>
      </c>
    </row>
    <row r="700" spans="1:33" ht="15">
      <c r="A700" s="393"/>
      <c r="B700" s="393"/>
      <c r="C700" s="393"/>
      <c r="D700" s="393"/>
      <c r="E700" s="393"/>
      <c r="F700" s="393"/>
      <c r="G700" s="393"/>
      <c r="H700" s="394"/>
      <c r="I700" s="394"/>
      <c r="J700" s="394"/>
      <c r="K700" s="394"/>
      <c r="L700" s="394"/>
      <c r="M700" s="394"/>
      <c r="N700" s="313">
        <f>IF(IF(I700&lt;'Checklist Parameters'!$N$22,0,($I700-$L700))&lt;0,0,IF(I700&lt;'Checklist Parameters'!$N$22,0,($I700-$L700)))</f>
        <v>0</v>
      </c>
      <c r="O700" s="394"/>
      <c r="P700" s="395"/>
      <c r="Q700" s="316">
        <f t="shared" si="61"/>
        <v>0</v>
      </c>
      <c r="R700" s="87">
        <f t="shared" si="62"/>
        <v>0</v>
      </c>
      <c r="S700" s="87">
        <f>IF('Checklist Parameters'!$N$60&lt;0.2,0.2,'Checklist Parameters'!$N$60)</f>
        <v>0.7</v>
      </c>
      <c r="T700" s="88">
        <f>IF($O700="",IF('Checklist District ID'!$C$43="Y",MAX($R700:$S700)*$I700,SUM($R700:$S700)*$I700),IF(O700&gt;0,Q700*S700))</f>
        <v>0</v>
      </c>
      <c r="U700" s="88">
        <f>IF(Q700&gt;0,((I700-T700)*'Formula Matrix'!$E$41),0)</f>
        <v>0</v>
      </c>
      <c r="V700" s="88">
        <f t="shared" si="63"/>
        <v>0</v>
      </c>
      <c r="W700" s="88">
        <f>IF(V700&gt;0,(V700*'Checklist Parameters'!$N$35),0)</f>
        <v>0</v>
      </c>
      <c r="X700" s="85">
        <f t="shared" si="64"/>
        <v>0</v>
      </c>
      <c r="Y700" s="85">
        <f>IF('Checklist Parameters'!$N$102&lt;&gt;"",(I700/43560)*'Checklist Parameters'!$N$102,"N/A")</f>
        <v>0</v>
      </c>
      <c r="Z700" s="85" t="str">
        <f>IF('Checklist Parameters'!$N$58&lt;&gt;"",((I700*'Checklist Parameters'!$N$58)*'Checklist Parameters'!$N$35)/1000,"N/A")</f>
        <v>N/A</v>
      </c>
      <c r="AA700" s="85">
        <f>IF('Checklist Parameters'!$N$101&lt;&gt;"",IFERROR(I700/'Checklist Parameters'!$N$101,0),"N/A")</f>
        <v>0</v>
      </c>
      <c r="AB700" s="85" t="str">
        <f>IF('Checklist Parameters'!$N$43&lt;&gt;"",(I700*'Checklist Parameters'!$N$43)/1000,"N/A")</f>
        <v>N/A</v>
      </c>
      <c r="AC700" s="85">
        <f>IF('Checklist Parameters'!$N$16="",$X700,IF(AND('Checklist Parameters'!$N$16&lt;$X700,'Checklist Parameters'!$N$16&gt;=3),'Checklist Parameters'!$N$16,IF(AND('Checklist Parameters'!$N$16&lt;$X700,'Checklist Parameters'!$N$16&lt;3),0,$X700)))</f>
        <v>0</v>
      </c>
      <c r="AD700" s="85" t="str">
        <f>IF(AND(I700&lt;'Checklist Parameters'!$N$22,$I700&lt;&gt;0),"Y","")</f>
        <v/>
      </c>
      <c r="AE700" s="85" t="str">
        <f>IF($AD700="Y",0,IF('Checklist Parameters'!$N$25="","&lt;no limit&gt;",ROUNDDOWN((($I700-'Checklist Parameters'!$N$24)/'Checklist Parameters'!$N$25)+1,0)))</f>
        <v>&lt;no limit&gt;</v>
      </c>
      <c r="AF700" s="174">
        <f t="shared" si="65"/>
        <v>0</v>
      </c>
      <c r="AG700" s="85">
        <f t="shared" si="60"/>
        <v>0</v>
      </c>
    </row>
    <row r="701" spans="1:33" ht="15">
      <c r="A701" s="393"/>
      <c r="B701" s="393"/>
      <c r="C701" s="393"/>
      <c r="D701" s="393"/>
      <c r="E701" s="393"/>
      <c r="F701" s="393"/>
      <c r="G701" s="393"/>
      <c r="H701" s="394"/>
      <c r="I701" s="394"/>
      <c r="J701" s="394"/>
      <c r="K701" s="394"/>
      <c r="L701" s="394"/>
      <c r="M701" s="394"/>
      <c r="N701" s="313">
        <f>IF(IF(I701&lt;'Checklist Parameters'!$N$22,0,($I701-$L701))&lt;0,0,IF(I701&lt;'Checklist Parameters'!$N$22,0,($I701-$L701)))</f>
        <v>0</v>
      </c>
      <c r="O701" s="394"/>
      <c r="P701" s="395"/>
      <c r="Q701" s="316">
        <f t="shared" si="61"/>
        <v>0</v>
      </c>
      <c r="R701" s="87">
        <f t="shared" si="62"/>
        <v>0</v>
      </c>
      <c r="S701" s="87">
        <f>IF('Checklist Parameters'!$N$60&lt;0.2,0.2,'Checklist Parameters'!$N$60)</f>
        <v>0.7</v>
      </c>
      <c r="T701" s="88">
        <f>IF($O701="",IF('Checklist District ID'!$C$43="Y",MAX($R701:$S701)*$I701,SUM($R701:$S701)*$I701),IF(O701&gt;0,Q701*S701))</f>
        <v>0</v>
      </c>
      <c r="U701" s="88">
        <f>IF(Q701&gt;0,((I701-T701)*'Formula Matrix'!$E$41),0)</f>
        <v>0</v>
      </c>
      <c r="V701" s="88">
        <f t="shared" si="63"/>
        <v>0</v>
      </c>
      <c r="W701" s="88">
        <f>IF(V701&gt;0,(V701*'Checklist Parameters'!$N$35),0)</f>
        <v>0</v>
      </c>
      <c r="X701" s="85">
        <f t="shared" si="64"/>
        <v>0</v>
      </c>
      <c r="Y701" s="85">
        <f>IF('Checklist Parameters'!$N$102&lt;&gt;"",(I701/43560)*'Checklist Parameters'!$N$102,"N/A")</f>
        <v>0</v>
      </c>
      <c r="Z701" s="85" t="str">
        <f>IF('Checklist Parameters'!$N$58&lt;&gt;"",((I701*'Checklist Parameters'!$N$58)*'Checklist Parameters'!$N$35)/1000,"N/A")</f>
        <v>N/A</v>
      </c>
      <c r="AA701" s="85">
        <f>IF('Checklist Parameters'!$N$101&lt;&gt;"",IFERROR(I701/'Checklist Parameters'!$N$101,0),"N/A")</f>
        <v>0</v>
      </c>
      <c r="AB701" s="85" t="str">
        <f>IF('Checklist Parameters'!$N$43&lt;&gt;"",(I701*'Checklist Parameters'!$N$43)/1000,"N/A")</f>
        <v>N/A</v>
      </c>
      <c r="AC701" s="85">
        <f>IF('Checklist Parameters'!$N$16="",$X701,IF(AND('Checklist Parameters'!$N$16&lt;$X701,'Checklist Parameters'!$N$16&gt;=3),'Checklist Parameters'!$N$16,IF(AND('Checklist Parameters'!$N$16&lt;$X701,'Checklist Parameters'!$N$16&lt;3),0,$X701)))</f>
        <v>0</v>
      </c>
      <c r="AD701" s="85" t="str">
        <f>IF(AND(I701&lt;'Checklist Parameters'!$N$22,$I701&lt;&gt;0),"Y","")</f>
        <v/>
      </c>
      <c r="AE701" s="85" t="str">
        <f>IF($AD701="Y",0,IF('Checklist Parameters'!$N$25="","&lt;no limit&gt;",ROUNDDOWN((($I701-'Checklist Parameters'!$N$24)/'Checklist Parameters'!$N$25)+1,0)))</f>
        <v>&lt;no limit&gt;</v>
      </c>
      <c r="AF701" s="174">
        <f t="shared" si="65"/>
        <v>0</v>
      </c>
      <c r="AG701" s="85">
        <f t="shared" si="60"/>
        <v>0</v>
      </c>
    </row>
    <row r="702" spans="1:33" ht="15">
      <c r="A702" s="393"/>
      <c r="B702" s="393"/>
      <c r="C702" s="393"/>
      <c r="D702" s="393"/>
      <c r="E702" s="393"/>
      <c r="F702" s="393"/>
      <c r="G702" s="393"/>
      <c r="H702" s="394"/>
      <c r="I702" s="394"/>
      <c r="J702" s="394"/>
      <c r="K702" s="394"/>
      <c r="L702" s="394"/>
      <c r="M702" s="394"/>
      <c r="N702" s="313">
        <f>IF(IF(I702&lt;'Checklist Parameters'!$N$22,0,($I702-$L702))&lt;0,0,IF(I702&lt;'Checklist Parameters'!$N$22,0,($I702-$L702)))</f>
        <v>0</v>
      </c>
      <c r="O702" s="394"/>
      <c r="P702" s="395"/>
      <c r="Q702" s="316">
        <f t="shared" si="61"/>
        <v>0</v>
      </c>
      <c r="R702" s="87">
        <f t="shared" si="62"/>
        <v>0</v>
      </c>
      <c r="S702" s="87">
        <f>IF('Checklist Parameters'!$N$60&lt;0.2,0.2,'Checklist Parameters'!$N$60)</f>
        <v>0.7</v>
      </c>
      <c r="T702" s="88">
        <f>IF($O702="",IF('Checklist District ID'!$C$43="Y",MAX($R702:$S702)*$I702,SUM($R702:$S702)*$I702),IF(O702&gt;0,Q702*S702))</f>
        <v>0</v>
      </c>
      <c r="U702" s="88">
        <f>IF(Q702&gt;0,((I702-T702)*'Formula Matrix'!$E$41),0)</f>
        <v>0</v>
      </c>
      <c r="V702" s="88">
        <f t="shared" si="63"/>
        <v>0</v>
      </c>
      <c r="W702" s="88">
        <f>IF(V702&gt;0,(V702*'Checklist Parameters'!$N$35),0)</f>
        <v>0</v>
      </c>
      <c r="X702" s="85">
        <f t="shared" si="64"/>
        <v>0</v>
      </c>
      <c r="Y702" s="85">
        <f>IF('Checklist Parameters'!$N$102&lt;&gt;"",(I702/43560)*'Checklist Parameters'!$N$102,"N/A")</f>
        <v>0</v>
      </c>
      <c r="Z702" s="85" t="str">
        <f>IF('Checklist Parameters'!$N$58&lt;&gt;"",((I702*'Checklist Parameters'!$N$58)*'Checklist Parameters'!$N$35)/1000,"N/A")</f>
        <v>N/A</v>
      </c>
      <c r="AA702" s="85">
        <f>IF('Checklist Parameters'!$N$101&lt;&gt;"",IFERROR(I702/'Checklist Parameters'!$N$101,0),"N/A")</f>
        <v>0</v>
      </c>
      <c r="AB702" s="85" t="str">
        <f>IF('Checklist Parameters'!$N$43&lt;&gt;"",(I702*'Checklist Parameters'!$N$43)/1000,"N/A")</f>
        <v>N/A</v>
      </c>
      <c r="AC702" s="85">
        <f>IF('Checklist Parameters'!$N$16="",$X702,IF(AND('Checklist Parameters'!$N$16&lt;$X702,'Checklist Parameters'!$N$16&gt;=3),'Checklist Parameters'!$N$16,IF(AND('Checklist Parameters'!$N$16&lt;$X702,'Checklist Parameters'!$N$16&lt;3),0,$X702)))</f>
        <v>0</v>
      </c>
      <c r="AD702" s="85" t="str">
        <f>IF(AND(I702&lt;'Checklist Parameters'!$N$22,$I702&lt;&gt;0),"Y","")</f>
        <v/>
      </c>
      <c r="AE702" s="85" t="str">
        <f>IF($AD702="Y",0,IF('Checklist Parameters'!$N$25="","&lt;no limit&gt;",ROUNDDOWN((($I702-'Checklist Parameters'!$N$24)/'Checklist Parameters'!$N$25)+1,0)))</f>
        <v>&lt;no limit&gt;</v>
      </c>
      <c r="AF702" s="174">
        <f t="shared" si="65"/>
        <v>0</v>
      </c>
      <c r="AG702" s="85">
        <f t="shared" si="60"/>
        <v>0</v>
      </c>
    </row>
    <row r="703" spans="1:33" ht="15">
      <c r="A703" s="393"/>
      <c r="B703" s="393"/>
      <c r="C703" s="393"/>
      <c r="D703" s="393"/>
      <c r="E703" s="393"/>
      <c r="F703" s="393"/>
      <c r="G703" s="393"/>
      <c r="H703" s="394"/>
      <c r="I703" s="394"/>
      <c r="J703" s="394"/>
      <c r="K703" s="394"/>
      <c r="L703" s="394"/>
      <c r="M703" s="394"/>
      <c r="N703" s="313">
        <f>IF(IF(I703&lt;'Checklist Parameters'!$N$22,0,($I703-$L703))&lt;0,0,IF(I703&lt;'Checklist Parameters'!$N$22,0,($I703-$L703)))</f>
        <v>0</v>
      </c>
      <c r="O703" s="394"/>
      <c r="P703" s="395"/>
      <c r="Q703" s="316">
        <f t="shared" si="61"/>
        <v>0</v>
      </c>
      <c r="R703" s="87">
        <f t="shared" si="62"/>
        <v>0</v>
      </c>
      <c r="S703" s="87">
        <f>IF('Checklist Parameters'!$N$60&lt;0.2,0.2,'Checklist Parameters'!$N$60)</f>
        <v>0.7</v>
      </c>
      <c r="T703" s="88">
        <f>IF($O703="",IF('Checklist District ID'!$C$43="Y",MAX($R703:$S703)*$I703,SUM($R703:$S703)*$I703),IF(O703&gt;0,Q703*S703))</f>
        <v>0</v>
      </c>
      <c r="U703" s="88">
        <f>IF(Q703&gt;0,((I703-T703)*'Formula Matrix'!$E$41),0)</f>
        <v>0</v>
      </c>
      <c r="V703" s="88">
        <f t="shared" si="63"/>
        <v>0</v>
      </c>
      <c r="W703" s="88">
        <f>IF(V703&gt;0,(V703*'Checklist Parameters'!$N$35),0)</f>
        <v>0</v>
      </c>
      <c r="X703" s="85">
        <f t="shared" si="64"/>
        <v>0</v>
      </c>
      <c r="Y703" s="85">
        <f>IF('Checklist Parameters'!$N$102&lt;&gt;"",(I703/43560)*'Checklist Parameters'!$N$102,"N/A")</f>
        <v>0</v>
      </c>
      <c r="Z703" s="85" t="str">
        <f>IF('Checklist Parameters'!$N$58&lt;&gt;"",((I703*'Checklist Parameters'!$N$58)*'Checklist Parameters'!$N$35)/1000,"N/A")</f>
        <v>N/A</v>
      </c>
      <c r="AA703" s="85">
        <f>IF('Checklist Parameters'!$N$101&lt;&gt;"",IFERROR(I703/'Checklist Parameters'!$N$101,0),"N/A")</f>
        <v>0</v>
      </c>
      <c r="AB703" s="85" t="str">
        <f>IF('Checklist Parameters'!$N$43&lt;&gt;"",(I703*'Checklist Parameters'!$N$43)/1000,"N/A")</f>
        <v>N/A</v>
      </c>
      <c r="AC703" s="85">
        <f>IF('Checklist Parameters'!$N$16="",$X703,IF(AND('Checklist Parameters'!$N$16&lt;$X703,'Checklist Parameters'!$N$16&gt;=3),'Checklist Parameters'!$N$16,IF(AND('Checklist Parameters'!$N$16&lt;$X703,'Checklist Parameters'!$N$16&lt;3),0,$X703)))</f>
        <v>0</v>
      </c>
      <c r="AD703" s="85" t="str">
        <f>IF(AND(I703&lt;'Checklist Parameters'!$N$22,$I703&lt;&gt;0),"Y","")</f>
        <v/>
      </c>
      <c r="AE703" s="85" t="str">
        <f>IF($AD703="Y",0,IF('Checklist Parameters'!$N$25="","&lt;no limit&gt;",ROUNDDOWN((($I703-'Checklist Parameters'!$N$24)/'Checklist Parameters'!$N$25)+1,0)))</f>
        <v>&lt;no limit&gt;</v>
      </c>
      <c r="AF703" s="174">
        <f t="shared" si="65"/>
        <v>0</v>
      </c>
      <c r="AG703" s="85">
        <f t="shared" si="60"/>
        <v>0</v>
      </c>
    </row>
    <row r="704" spans="1:33" ht="15">
      <c r="A704" s="393"/>
      <c r="B704" s="393"/>
      <c r="C704" s="393"/>
      <c r="D704" s="393"/>
      <c r="E704" s="393"/>
      <c r="F704" s="393"/>
      <c r="G704" s="393"/>
      <c r="H704" s="394"/>
      <c r="I704" s="394"/>
      <c r="J704" s="394"/>
      <c r="K704" s="394"/>
      <c r="L704" s="394"/>
      <c r="M704" s="394"/>
      <c r="N704" s="313">
        <f>IF(IF(I704&lt;'Checklist Parameters'!$N$22,0,($I704-$L704))&lt;0,0,IF(I704&lt;'Checklist Parameters'!$N$22,0,($I704-$L704)))</f>
        <v>0</v>
      </c>
      <c r="O704" s="394"/>
      <c r="P704" s="395"/>
      <c r="Q704" s="316">
        <f t="shared" si="61"/>
        <v>0</v>
      </c>
      <c r="R704" s="87">
        <f t="shared" si="62"/>
        <v>0</v>
      </c>
      <c r="S704" s="87">
        <f>IF('Checklist Parameters'!$N$60&lt;0.2,0.2,'Checklist Parameters'!$N$60)</f>
        <v>0.7</v>
      </c>
      <c r="T704" s="88">
        <f>IF($O704="",IF('Checklist District ID'!$C$43="Y",MAX($R704:$S704)*$I704,SUM($R704:$S704)*$I704),IF(O704&gt;0,Q704*S704))</f>
        <v>0</v>
      </c>
      <c r="U704" s="88">
        <f>IF(Q704&gt;0,((I704-T704)*'Formula Matrix'!$E$41),0)</f>
        <v>0</v>
      </c>
      <c r="V704" s="88">
        <f t="shared" si="63"/>
        <v>0</v>
      </c>
      <c r="W704" s="88">
        <f>IF(V704&gt;0,(V704*'Checklist Parameters'!$N$35),0)</f>
        <v>0</v>
      </c>
      <c r="X704" s="85">
        <f t="shared" si="64"/>
        <v>0</v>
      </c>
      <c r="Y704" s="85">
        <f>IF('Checklist Parameters'!$N$102&lt;&gt;"",(I704/43560)*'Checklist Parameters'!$N$102,"N/A")</f>
        <v>0</v>
      </c>
      <c r="Z704" s="85" t="str">
        <f>IF('Checklist Parameters'!$N$58&lt;&gt;"",((I704*'Checklist Parameters'!$N$58)*'Checklist Parameters'!$N$35)/1000,"N/A")</f>
        <v>N/A</v>
      </c>
      <c r="AA704" s="85">
        <f>IF('Checklist Parameters'!$N$101&lt;&gt;"",IFERROR(I704/'Checklist Parameters'!$N$101,0),"N/A")</f>
        <v>0</v>
      </c>
      <c r="AB704" s="85" t="str">
        <f>IF('Checklist Parameters'!$N$43&lt;&gt;"",(I704*'Checklist Parameters'!$N$43)/1000,"N/A")</f>
        <v>N/A</v>
      </c>
      <c r="AC704" s="85">
        <f>IF('Checklist Parameters'!$N$16="",$X704,IF(AND('Checklist Parameters'!$N$16&lt;$X704,'Checklist Parameters'!$N$16&gt;=3),'Checklist Parameters'!$N$16,IF(AND('Checklist Parameters'!$N$16&lt;$X704,'Checklist Parameters'!$N$16&lt;3),0,$X704)))</f>
        <v>0</v>
      </c>
      <c r="AD704" s="85" t="str">
        <f>IF(AND(I704&lt;'Checklist Parameters'!$N$22,$I704&lt;&gt;0),"Y","")</f>
        <v/>
      </c>
      <c r="AE704" s="85" t="str">
        <f>IF($AD704="Y",0,IF('Checklist Parameters'!$N$25="","&lt;no limit&gt;",ROUNDDOWN((($I704-'Checklist Parameters'!$N$24)/'Checklist Parameters'!$N$25)+1,0)))</f>
        <v>&lt;no limit&gt;</v>
      </c>
      <c r="AF704" s="174">
        <f t="shared" si="65"/>
        <v>0</v>
      </c>
      <c r="AG704" s="85">
        <f t="shared" si="60"/>
        <v>0</v>
      </c>
    </row>
    <row r="705" spans="1:33" ht="15">
      <c r="A705" s="393"/>
      <c r="B705" s="393"/>
      <c r="C705" s="393"/>
      <c r="D705" s="393"/>
      <c r="E705" s="393"/>
      <c r="F705" s="393"/>
      <c r="G705" s="393"/>
      <c r="H705" s="394"/>
      <c r="I705" s="394"/>
      <c r="J705" s="394"/>
      <c r="K705" s="394"/>
      <c r="L705" s="394"/>
      <c r="M705" s="394"/>
      <c r="N705" s="313">
        <f>IF(IF(I705&lt;'Checklist Parameters'!$N$22,0,($I705-$L705))&lt;0,0,IF(I705&lt;'Checklist Parameters'!$N$22,0,($I705-$L705)))</f>
        <v>0</v>
      </c>
      <c r="O705" s="394"/>
      <c r="P705" s="395"/>
      <c r="Q705" s="316">
        <f t="shared" si="61"/>
        <v>0</v>
      </c>
      <c r="R705" s="87">
        <f t="shared" si="62"/>
        <v>0</v>
      </c>
      <c r="S705" s="87">
        <f>IF('Checklist Parameters'!$N$60&lt;0.2,0.2,'Checklist Parameters'!$N$60)</f>
        <v>0.7</v>
      </c>
      <c r="T705" s="88">
        <f>IF($O705="",IF('Checklist District ID'!$C$43="Y",MAX($R705:$S705)*$I705,SUM($R705:$S705)*$I705),IF(O705&gt;0,Q705*S705))</f>
        <v>0</v>
      </c>
      <c r="U705" s="88">
        <f>IF(Q705&gt;0,((I705-T705)*'Formula Matrix'!$E$41),0)</f>
        <v>0</v>
      </c>
      <c r="V705" s="88">
        <f t="shared" si="63"/>
        <v>0</v>
      </c>
      <c r="W705" s="88">
        <f>IF(V705&gt;0,(V705*'Checklist Parameters'!$N$35),0)</f>
        <v>0</v>
      </c>
      <c r="X705" s="85">
        <f t="shared" si="64"/>
        <v>0</v>
      </c>
      <c r="Y705" s="85">
        <f>IF('Checklist Parameters'!$N$102&lt;&gt;"",(I705/43560)*'Checklist Parameters'!$N$102,"N/A")</f>
        <v>0</v>
      </c>
      <c r="Z705" s="85" t="str">
        <f>IF('Checklist Parameters'!$N$58&lt;&gt;"",((I705*'Checklist Parameters'!$N$58)*'Checklist Parameters'!$N$35)/1000,"N/A")</f>
        <v>N/A</v>
      </c>
      <c r="AA705" s="85">
        <f>IF('Checklist Parameters'!$N$101&lt;&gt;"",IFERROR(I705/'Checklist Parameters'!$N$101,0),"N/A")</f>
        <v>0</v>
      </c>
      <c r="AB705" s="85" t="str">
        <f>IF('Checklist Parameters'!$N$43&lt;&gt;"",(I705*'Checklist Parameters'!$N$43)/1000,"N/A")</f>
        <v>N/A</v>
      </c>
      <c r="AC705" s="85">
        <f>IF('Checklist Parameters'!$N$16="",$X705,IF(AND('Checklist Parameters'!$N$16&lt;$X705,'Checklist Parameters'!$N$16&gt;=3),'Checklist Parameters'!$N$16,IF(AND('Checklist Parameters'!$N$16&lt;$X705,'Checklist Parameters'!$N$16&lt;3),0,$X705)))</f>
        <v>0</v>
      </c>
      <c r="AD705" s="85" t="str">
        <f>IF(AND(I705&lt;'Checklist Parameters'!$N$22,$I705&lt;&gt;0),"Y","")</f>
        <v/>
      </c>
      <c r="AE705" s="85" t="str">
        <f>IF($AD705="Y",0,IF('Checklist Parameters'!$N$25="","&lt;no limit&gt;",ROUNDDOWN((($I705-'Checklist Parameters'!$N$24)/'Checklist Parameters'!$N$25)+1,0)))</f>
        <v>&lt;no limit&gt;</v>
      </c>
      <c r="AF705" s="174">
        <f t="shared" si="65"/>
        <v>0</v>
      </c>
      <c r="AG705" s="85">
        <f t="shared" si="60"/>
        <v>0</v>
      </c>
    </row>
    <row r="706" spans="1:33" ht="15">
      <c r="A706" s="393"/>
      <c r="B706" s="393"/>
      <c r="C706" s="393"/>
      <c r="D706" s="393"/>
      <c r="E706" s="393"/>
      <c r="F706" s="393"/>
      <c r="G706" s="393"/>
      <c r="H706" s="394"/>
      <c r="I706" s="394"/>
      <c r="J706" s="394"/>
      <c r="K706" s="394"/>
      <c r="L706" s="394"/>
      <c r="M706" s="394"/>
      <c r="N706" s="313">
        <f>IF(IF(I706&lt;'Checklist Parameters'!$N$22,0,($I706-$L706))&lt;0,0,IF(I706&lt;'Checklist Parameters'!$N$22,0,($I706-$L706)))</f>
        <v>0</v>
      </c>
      <c r="O706" s="394"/>
      <c r="P706" s="395"/>
      <c r="Q706" s="316">
        <f t="shared" si="61"/>
        <v>0</v>
      </c>
      <c r="R706" s="87">
        <f t="shared" si="62"/>
        <v>0</v>
      </c>
      <c r="S706" s="87">
        <f>IF('Checklist Parameters'!$N$60&lt;0.2,0.2,'Checklist Parameters'!$N$60)</f>
        <v>0.7</v>
      </c>
      <c r="T706" s="88">
        <f>IF($O706="",IF('Checklist District ID'!$C$43="Y",MAX($R706:$S706)*$I706,SUM($R706:$S706)*$I706),IF(O706&gt;0,Q706*S706))</f>
        <v>0</v>
      </c>
      <c r="U706" s="88">
        <f>IF(Q706&gt;0,((I706-T706)*'Formula Matrix'!$E$41),0)</f>
        <v>0</v>
      </c>
      <c r="V706" s="88">
        <f t="shared" si="63"/>
        <v>0</v>
      </c>
      <c r="W706" s="88">
        <f>IF(V706&gt;0,(V706*'Checklist Parameters'!$N$35),0)</f>
        <v>0</v>
      </c>
      <c r="X706" s="85">
        <f t="shared" si="64"/>
        <v>0</v>
      </c>
      <c r="Y706" s="85">
        <f>IF('Checklist Parameters'!$N$102&lt;&gt;"",(I706/43560)*'Checklist Parameters'!$N$102,"N/A")</f>
        <v>0</v>
      </c>
      <c r="Z706" s="85" t="str">
        <f>IF('Checklist Parameters'!$N$58&lt;&gt;"",((I706*'Checklist Parameters'!$N$58)*'Checklist Parameters'!$N$35)/1000,"N/A")</f>
        <v>N/A</v>
      </c>
      <c r="AA706" s="85">
        <f>IF('Checklist Parameters'!$N$101&lt;&gt;"",IFERROR(I706/'Checklist Parameters'!$N$101,0),"N/A")</f>
        <v>0</v>
      </c>
      <c r="AB706" s="85" t="str">
        <f>IF('Checklist Parameters'!$N$43&lt;&gt;"",(I706*'Checklist Parameters'!$N$43)/1000,"N/A")</f>
        <v>N/A</v>
      </c>
      <c r="AC706" s="85">
        <f>IF('Checklist Parameters'!$N$16="",$X706,IF(AND('Checklist Parameters'!$N$16&lt;$X706,'Checklist Parameters'!$N$16&gt;=3),'Checklist Parameters'!$N$16,IF(AND('Checklist Parameters'!$N$16&lt;$X706,'Checklist Parameters'!$N$16&lt;3),0,$X706)))</f>
        <v>0</v>
      </c>
      <c r="AD706" s="85" t="str">
        <f>IF(AND(I706&lt;'Checklist Parameters'!$N$22,$I706&lt;&gt;0),"Y","")</f>
        <v/>
      </c>
      <c r="AE706" s="85" t="str">
        <f>IF($AD706="Y",0,IF('Checklist Parameters'!$N$25="","&lt;no limit&gt;",ROUNDDOWN((($I706-'Checklist Parameters'!$N$24)/'Checklist Parameters'!$N$25)+1,0)))</f>
        <v>&lt;no limit&gt;</v>
      </c>
      <c r="AF706" s="174">
        <f t="shared" si="65"/>
        <v>0</v>
      </c>
      <c r="AG706" s="85">
        <f t="shared" si="60"/>
        <v>0</v>
      </c>
    </row>
    <row r="707" spans="1:33" ht="15">
      <c r="A707" s="393"/>
      <c r="B707" s="393"/>
      <c r="C707" s="393"/>
      <c r="D707" s="393"/>
      <c r="E707" s="393"/>
      <c r="F707" s="393"/>
      <c r="G707" s="393"/>
      <c r="H707" s="394"/>
      <c r="I707" s="394"/>
      <c r="J707" s="394"/>
      <c r="K707" s="394"/>
      <c r="L707" s="394"/>
      <c r="M707" s="394"/>
      <c r="N707" s="313">
        <f>IF(IF(I707&lt;'Checklist Parameters'!$N$22,0,($I707-$L707))&lt;0,0,IF(I707&lt;'Checklist Parameters'!$N$22,0,($I707-$L707)))</f>
        <v>0</v>
      </c>
      <c r="O707" s="394"/>
      <c r="P707" s="395"/>
      <c r="Q707" s="316">
        <f t="shared" si="61"/>
        <v>0</v>
      </c>
      <c r="R707" s="87">
        <f t="shared" si="62"/>
        <v>0</v>
      </c>
      <c r="S707" s="87">
        <f>IF('Checklist Parameters'!$N$60&lt;0.2,0.2,'Checklist Parameters'!$N$60)</f>
        <v>0.7</v>
      </c>
      <c r="T707" s="88">
        <f>IF($O707="",IF('Checklist District ID'!$C$43="Y",MAX($R707:$S707)*$I707,SUM($R707:$S707)*$I707),IF(O707&gt;0,Q707*S707))</f>
        <v>0</v>
      </c>
      <c r="U707" s="88">
        <f>IF(Q707&gt;0,((I707-T707)*'Formula Matrix'!$E$41),0)</f>
        <v>0</v>
      </c>
      <c r="V707" s="88">
        <f t="shared" si="63"/>
        <v>0</v>
      </c>
      <c r="W707" s="88">
        <f>IF(V707&gt;0,(V707*'Checklist Parameters'!$N$35),0)</f>
        <v>0</v>
      </c>
      <c r="X707" s="85">
        <f t="shared" si="64"/>
        <v>0</v>
      </c>
      <c r="Y707" s="85">
        <f>IF('Checklist Parameters'!$N$102&lt;&gt;"",(I707/43560)*'Checklist Parameters'!$N$102,"N/A")</f>
        <v>0</v>
      </c>
      <c r="Z707" s="85" t="str">
        <f>IF('Checklist Parameters'!$N$58&lt;&gt;"",((I707*'Checklist Parameters'!$N$58)*'Checklist Parameters'!$N$35)/1000,"N/A")</f>
        <v>N/A</v>
      </c>
      <c r="AA707" s="85">
        <f>IF('Checklist Parameters'!$N$101&lt;&gt;"",IFERROR(I707/'Checklist Parameters'!$N$101,0),"N/A")</f>
        <v>0</v>
      </c>
      <c r="AB707" s="85" t="str">
        <f>IF('Checklist Parameters'!$N$43&lt;&gt;"",(I707*'Checklist Parameters'!$N$43)/1000,"N/A")</f>
        <v>N/A</v>
      </c>
      <c r="AC707" s="85">
        <f>IF('Checklist Parameters'!$N$16="",$X707,IF(AND('Checklist Parameters'!$N$16&lt;$X707,'Checklist Parameters'!$N$16&gt;=3),'Checklist Parameters'!$N$16,IF(AND('Checklist Parameters'!$N$16&lt;$X707,'Checklist Parameters'!$N$16&lt;3),0,$X707)))</f>
        <v>0</v>
      </c>
      <c r="AD707" s="85" t="str">
        <f>IF(AND(I707&lt;'Checklist Parameters'!$N$22,$I707&lt;&gt;0),"Y","")</f>
        <v/>
      </c>
      <c r="AE707" s="85" t="str">
        <f>IF($AD707="Y",0,IF('Checklist Parameters'!$N$25="","&lt;no limit&gt;",ROUNDDOWN((($I707-'Checklist Parameters'!$N$24)/'Checklist Parameters'!$N$25)+1,0)))</f>
        <v>&lt;no limit&gt;</v>
      </c>
      <c r="AF707" s="174">
        <f t="shared" si="65"/>
        <v>0</v>
      </c>
      <c r="AG707" s="85">
        <f t="shared" si="60"/>
        <v>0</v>
      </c>
    </row>
    <row r="708" spans="1:33" ht="15">
      <c r="A708" s="393"/>
      <c r="B708" s="393"/>
      <c r="C708" s="393"/>
      <c r="D708" s="393"/>
      <c r="E708" s="393"/>
      <c r="F708" s="393"/>
      <c r="G708" s="393"/>
      <c r="H708" s="394"/>
      <c r="I708" s="394"/>
      <c r="J708" s="394"/>
      <c r="K708" s="394"/>
      <c r="L708" s="394"/>
      <c r="M708" s="394"/>
      <c r="N708" s="313">
        <f>IF(IF(I708&lt;'Checklist Parameters'!$N$22,0,($I708-$L708))&lt;0,0,IF(I708&lt;'Checklist Parameters'!$N$22,0,($I708-$L708)))</f>
        <v>0</v>
      </c>
      <c r="O708" s="394"/>
      <c r="P708" s="395"/>
      <c r="Q708" s="316">
        <f t="shared" si="61"/>
        <v>0</v>
      </c>
      <c r="R708" s="87">
        <f t="shared" si="62"/>
        <v>0</v>
      </c>
      <c r="S708" s="87">
        <f>IF('Checklist Parameters'!$N$60&lt;0.2,0.2,'Checklist Parameters'!$N$60)</f>
        <v>0.7</v>
      </c>
      <c r="T708" s="88">
        <f>IF($O708="",IF('Checklist District ID'!$C$43="Y",MAX($R708:$S708)*$I708,SUM($R708:$S708)*$I708),IF(O708&gt;0,Q708*S708))</f>
        <v>0</v>
      </c>
      <c r="U708" s="88">
        <f>IF(Q708&gt;0,((I708-T708)*'Formula Matrix'!$E$41),0)</f>
        <v>0</v>
      </c>
      <c r="V708" s="88">
        <f t="shared" si="63"/>
        <v>0</v>
      </c>
      <c r="W708" s="88">
        <f>IF(V708&gt;0,(V708*'Checklist Parameters'!$N$35),0)</f>
        <v>0</v>
      </c>
      <c r="X708" s="85">
        <f t="shared" si="64"/>
        <v>0</v>
      </c>
      <c r="Y708" s="85">
        <f>IF('Checklist Parameters'!$N$102&lt;&gt;"",(I708/43560)*'Checklist Parameters'!$N$102,"N/A")</f>
        <v>0</v>
      </c>
      <c r="Z708" s="85" t="str">
        <f>IF('Checklist Parameters'!$N$58&lt;&gt;"",((I708*'Checklist Parameters'!$N$58)*'Checklist Parameters'!$N$35)/1000,"N/A")</f>
        <v>N/A</v>
      </c>
      <c r="AA708" s="85">
        <f>IF('Checklist Parameters'!$N$101&lt;&gt;"",IFERROR(I708/'Checklist Parameters'!$N$101,0),"N/A")</f>
        <v>0</v>
      </c>
      <c r="AB708" s="85" t="str">
        <f>IF('Checklist Parameters'!$N$43&lt;&gt;"",(I708*'Checklist Parameters'!$N$43)/1000,"N/A")</f>
        <v>N/A</v>
      </c>
      <c r="AC708" s="85">
        <f>IF('Checklist Parameters'!$N$16="",$X708,IF(AND('Checklist Parameters'!$N$16&lt;$X708,'Checklist Parameters'!$N$16&gt;=3),'Checklist Parameters'!$N$16,IF(AND('Checklist Parameters'!$N$16&lt;$X708,'Checklist Parameters'!$N$16&lt;3),0,$X708)))</f>
        <v>0</v>
      </c>
      <c r="AD708" s="85" t="str">
        <f>IF(AND(I708&lt;'Checklist Parameters'!$N$22,$I708&lt;&gt;0),"Y","")</f>
        <v/>
      </c>
      <c r="AE708" s="85" t="str">
        <f>IF($AD708="Y",0,IF('Checklist Parameters'!$N$25="","&lt;no limit&gt;",ROUNDDOWN((($I708-'Checklist Parameters'!$N$24)/'Checklist Parameters'!$N$25)+1,0)))</f>
        <v>&lt;no limit&gt;</v>
      </c>
      <c r="AF708" s="174">
        <f t="shared" si="65"/>
        <v>0</v>
      </c>
      <c r="AG708" s="85">
        <f t="shared" si="60"/>
        <v>0</v>
      </c>
    </row>
    <row r="709" spans="1:33" ht="15">
      <c r="A709" s="393"/>
      <c r="B709" s="393"/>
      <c r="C709" s="393"/>
      <c r="D709" s="393"/>
      <c r="E709" s="393"/>
      <c r="F709" s="393"/>
      <c r="G709" s="393"/>
      <c r="H709" s="394"/>
      <c r="I709" s="394"/>
      <c r="J709" s="394"/>
      <c r="K709" s="394"/>
      <c r="L709" s="394"/>
      <c r="M709" s="394"/>
      <c r="N709" s="313">
        <f>IF(IF(I709&lt;'Checklist Parameters'!$N$22,0,($I709-$L709))&lt;0,0,IF(I709&lt;'Checklist Parameters'!$N$22,0,($I709-$L709)))</f>
        <v>0</v>
      </c>
      <c r="O709" s="394"/>
      <c r="P709" s="395"/>
      <c r="Q709" s="316">
        <f t="shared" si="61"/>
        <v>0</v>
      </c>
      <c r="R709" s="87">
        <f t="shared" si="62"/>
        <v>0</v>
      </c>
      <c r="S709" s="87">
        <f>IF('Checklist Parameters'!$N$60&lt;0.2,0.2,'Checklist Parameters'!$N$60)</f>
        <v>0.7</v>
      </c>
      <c r="T709" s="88">
        <f>IF($O709="",IF('Checklist District ID'!$C$43="Y",MAX($R709:$S709)*$I709,SUM($R709:$S709)*$I709),IF(O709&gt;0,Q709*S709))</f>
        <v>0</v>
      </c>
      <c r="U709" s="88">
        <f>IF(Q709&gt;0,((I709-T709)*'Formula Matrix'!$E$41),0)</f>
        <v>0</v>
      </c>
      <c r="V709" s="88">
        <f t="shared" si="63"/>
        <v>0</v>
      </c>
      <c r="W709" s="88">
        <f>IF(V709&gt;0,(V709*'Checklist Parameters'!$N$35),0)</f>
        <v>0</v>
      </c>
      <c r="X709" s="85">
        <f t="shared" si="64"/>
        <v>0</v>
      </c>
      <c r="Y709" s="85">
        <f>IF('Checklist Parameters'!$N$102&lt;&gt;"",(I709/43560)*'Checklist Parameters'!$N$102,"N/A")</f>
        <v>0</v>
      </c>
      <c r="Z709" s="85" t="str">
        <f>IF('Checklist Parameters'!$N$58&lt;&gt;"",((I709*'Checklist Parameters'!$N$58)*'Checklist Parameters'!$N$35)/1000,"N/A")</f>
        <v>N/A</v>
      </c>
      <c r="AA709" s="85">
        <f>IF('Checklist Parameters'!$N$101&lt;&gt;"",IFERROR(I709/'Checklist Parameters'!$N$101,0),"N/A")</f>
        <v>0</v>
      </c>
      <c r="AB709" s="85" t="str">
        <f>IF('Checklist Parameters'!$N$43&lt;&gt;"",(I709*'Checklist Parameters'!$N$43)/1000,"N/A")</f>
        <v>N/A</v>
      </c>
      <c r="AC709" s="85">
        <f>IF('Checklist Parameters'!$N$16="",$X709,IF(AND('Checklist Parameters'!$N$16&lt;$X709,'Checklist Parameters'!$N$16&gt;=3),'Checklist Parameters'!$N$16,IF(AND('Checklist Parameters'!$N$16&lt;$X709,'Checklist Parameters'!$N$16&lt;3),0,$X709)))</f>
        <v>0</v>
      </c>
      <c r="AD709" s="85" t="str">
        <f>IF(AND(I709&lt;'Checklist Parameters'!$N$22,$I709&lt;&gt;0),"Y","")</f>
        <v/>
      </c>
      <c r="AE709" s="85" t="str">
        <f>IF($AD709="Y",0,IF('Checklist Parameters'!$N$25="","&lt;no limit&gt;",ROUNDDOWN((($I709-'Checklist Parameters'!$N$24)/'Checklist Parameters'!$N$25)+1,0)))</f>
        <v>&lt;no limit&gt;</v>
      </c>
      <c r="AF709" s="174">
        <f t="shared" si="65"/>
        <v>0</v>
      </c>
      <c r="AG709" s="85">
        <f t="shared" si="60"/>
        <v>0</v>
      </c>
    </row>
    <row r="710" spans="1:33" ht="15">
      <c r="A710" s="393"/>
      <c r="B710" s="393"/>
      <c r="C710" s="393"/>
      <c r="D710" s="393"/>
      <c r="E710" s="393"/>
      <c r="F710" s="393"/>
      <c r="G710" s="393"/>
      <c r="H710" s="394"/>
      <c r="I710" s="394"/>
      <c r="J710" s="394"/>
      <c r="K710" s="394"/>
      <c r="L710" s="394"/>
      <c r="M710" s="394"/>
      <c r="N710" s="313">
        <f>IF(IF(I710&lt;'Checklist Parameters'!$N$22,0,($I710-$L710))&lt;0,0,IF(I710&lt;'Checklist Parameters'!$N$22,0,($I710-$L710)))</f>
        <v>0</v>
      </c>
      <c r="O710" s="394"/>
      <c r="P710" s="395"/>
      <c r="Q710" s="316">
        <f t="shared" si="61"/>
        <v>0</v>
      </c>
      <c r="R710" s="87">
        <f t="shared" si="62"/>
        <v>0</v>
      </c>
      <c r="S710" s="87">
        <f>IF('Checklist Parameters'!$N$60&lt;0.2,0.2,'Checklist Parameters'!$N$60)</f>
        <v>0.7</v>
      </c>
      <c r="T710" s="88">
        <f>IF($O710="",IF('Checklist District ID'!$C$43="Y",MAX($R710:$S710)*$I710,SUM($R710:$S710)*$I710),IF(O710&gt;0,Q710*S710))</f>
        <v>0</v>
      </c>
      <c r="U710" s="88">
        <f>IF(Q710&gt;0,((I710-T710)*'Formula Matrix'!$E$41),0)</f>
        <v>0</v>
      </c>
      <c r="V710" s="88">
        <f t="shared" si="63"/>
        <v>0</v>
      </c>
      <c r="W710" s="88">
        <f>IF(V710&gt;0,(V710*'Checklist Parameters'!$N$35),0)</f>
        <v>0</v>
      </c>
      <c r="X710" s="85">
        <f t="shared" si="64"/>
        <v>0</v>
      </c>
      <c r="Y710" s="85">
        <f>IF('Checklist Parameters'!$N$102&lt;&gt;"",(I710/43560)*'Checklist Parameters'!$N$102,"N/A")</f>
        <v>0</v>
      </c>
      <c r="Z710" s="85" t="str">
        <f>IF('Checklist Parameters'!$N$58&lt;&gt;"",((I710*'Checklist Parameters'!$N$58)*'Checklist Parameters'!$N$35)/1000,"N/A")</f>
        <v>N/A</v>
      </c>
      <c r="AA710" s="85">
        <f>IF('Checklist Parameters'!$N$101&lt;&gt;"",IFERROR(I710/'Checklist Parameters'!$N$101,0),"N/A")</f>
        <v>0</v>
      </c>
      <c r="AB710" s="85" t="str">
        <f>IF('Checklist Parameters'!$N$43&lt;&gt;"",(I710*'Checklist Parameters'!$N$43)/1000,"N/A")</f>
        <v>N/A</v>
      </c>
      <c r="AC710" s="85">
        <f>IF('Checklist Parameters'!$N$16="",$X710,IF(AND('Checklist Parameters'!$N$16&lt;$X710,'Checklist Parameters'!$N$16&gt;=3),'Checklist Parameters'!$N$16,IF(AND('Checklist Parameters'!$N$16&lt;$X710,'Checklist Parameters'!$N$16&lt;3),0,$X710)))</f>
        <v>0</v>
      </c>
      <c r="AD710" s="85" t="str">
        <f>IF(AND(I710&lt;'Checklist Parameters'!$N$22,$I710&lt;&gt;0),"Y","")</f>
        <v/>
      </c>
      <c r="AE710" s="85" t="str">
        <f>IF($AD710="Y",0,IF('Checklist Parameters'!$N$25="","&lt;no limit&gt;",ROUNDDOWN((($I710-'Checklist Parameters'!$N$24)/'Checklist Parameters'!$N$25)+1,0)))</f>
        <v>&lt;no limit&gt;</v>
      </c>
      <c r="AF710" s="174">
        <f t="shared" si="65"/>
        <v>0</v>
      </c>
      <c r="AG710" s="85">
        <f t="shared" si="60"/>
        <v>0</v>
      </c>
    </row>
    <row r="711" spans="1:33" ht="15">
      <c r="A711" s="393"/>
      <c r="B711" s="393"/>
      <c r="C711" s="393"/>
      <c r="D711" s="393"/>
      <c r="E711" s="393"/>
      <c r="F711" s="393"/>
      <c r="G711" s="393"/>
      <c r="H711" s="394"/>
      <c r="I711" s="394"/>
      <c r="J711" s="394"/>
      <c r="K711" s="394"/>
      <c r="L711" s="394"/>
      <c r="M711" s="394"/>
      <c r="N711" s="313">
        <f>IF(IF(I711&lt;'Checklist Parameters'!$N$22,0,($I711-$L711))&lt;0,0,IF(I711&lt;'Checklist Parameters'!$N$22,0,($I711-$L711)))</f>
        <v>0</v>
      </c>
      <c r="O711" s="394"/>
      <c r="P711" s="395"/>
      <c r="Q711" s="316">
        <f t="shared" si="61"/>
        <v>0</v>
      </c>
      <c r="R711" s="87">
        <f t="shared" si="62"/>
        <v>0</v>
      </c>
      <c r="S711" s="87">
        <f>IF('Checklist Parameters'!$N$60&lt;0.2,0.2,'Checklist Parameters'!$N$60)</f>
        <v>0.7</v>
      </c>
      <c r="T711" s="88">
        <f>IF($O711="",IF('Checklist District ID'!$C$43="Y",MAX($R711:$S711)*$I711,SUM($R711:$S711)*$I711),IF(O711&gt;0,Q711*S711))</f>
        <v>0</v>
      </c>
      <c r="U711" s="88">
        <f>IF(Q711&gt;0,((I711-T711)*'Formula Matrix'!$E$41),0)</f>
        <v>0</v>
      </c>
      <c r="V711" s="88">
        <f t="shared" si="63"/>
        <v>0</v>
      </c>
      <c r="W711" s="88">
        <f>IF(V711&gt;0,(V711*'Checklist Parameters'!$N$35),0)</f>
        <v>0</v>
      </c>
      <c r="X711" s="85">
        <f t="shared" si="64"/>
        <v>0</v>
      </c>
      <c r="Y711" s="85">
        <f>IF('Checklist Parameters'!$N$102&lt;&gt;"",(I711/43560)*'Checklist Parameters'!$N$102,"N/A")</f>
        <v>0</v>
      </c>
      <c r="Z711" s="85" t="str">
        <f>IF('Checklist Parameters'!$N$58&lt;&gt;"",((I711*'Checklist Parameters'!$N$58)*'Checklist Parameters'!$N$35)/1000,"N/A")</f>
        <v>N/A</v>
      </c>
      <c r="AA711" s="85">
        <f>IF('Checklist Parameters'!$N$101&lt;&gt;"",IFERROR(I711/'Checklist Parameters'!$N$101,0),"N/A")</f>
        <v>0</v>
      </c>
      <c r="AB711" s="85" t="str">
        <f>IF('Checklist Parameters'!$N$43&lt;&gt;"",(I711*'Checklist Parameters'!$N$43)/1000,"N/A")</f>
        <v>N/A</v>
      </c>
      <c r="AC711" s="85">
        <f>IF('Checklist Parameters'!$N$16="",$X711,IF(AND('Checklist Parameters'!$N$16&lt;$X711,'Checklist Parameters'!$N$16&gt;=3),'Checklist Parameters'!$N$16,IF(AND('Checklist Parameters'!$N$16&lt;$X711,'Checklist Parameters'!$N$16&lt;3),0,$X711)))</f>
        <v>0</v>
      </c>
      <c r="AD711" s="85" t="str">
        <f>IF(AND(I711&lt;'Checklist Parameters'!$N$22,$I711&lt;&gt;0),"Y","")</f>
        <v/>
      </c>
      <c r="AE711" s="85" t="str">
        <f>IF($AD711="Y",0,IF('Checklist Parameters'!$N$25="","&lt;no limit&gt;",ROUNDDOWN((($I711-'Checklist Parameters'!$N$24)/'Checklist Parameters'!$N$25)+1,0)))</f>
        <v>&lt;no limit&gt;</v>
      </c>
      <c r="AF711" s="174">
        <f t="shared" si="65"/>
        <v>0</v>
      </c>
      <c r="AG711" s="85">
        <f t="shared" si="60"/>
        <v>0</v>
      </c>
    </row>
    <row r="712" spans="1:33" ht="15">
      <c r="A712" s="393"/>
      <c r="B712" s="393"/>
      <c r="C712" s="393"/>
      <c r="D712" s="393"/>
      <c r="E712" s="393"/>
      <c r="F712" s="393"/>
      <c r="G712" s="393"/>
      <c r="H712" s="394"/>
      <c r="I712" s="394"/>
      <c r="J712" s="394"/>
      <c r="K712" s="394"/>
      <c r="L712" s="394"/>
      <c r="M712" s="394"/>
      <c r="N712" s="313">
        <f>IF(IF(I712&lt;'Checklist Parameters'!$N$22,0,($I712-$L712))&lt;0,0,IF(I712&lt;'Checklist Parameters'!$N$22,0,($I712-$L712)))</f>
        <v>0</v>
      </c>
      <c r="O712" s="394"/>
      <c r="P712" s="395"/>
      <c r="Q712" s="316">
        <f t="shared" si="61"/>
        <v>0</v>
      </c>
      <c r="R712" s="87">
        <f t="shared" si="62"/>
        <v>0</v>
      </c>
      <c r="S712" s="87">
        <f>IF('Checklist Parameters'!$N$60&lt;0.2,0.2,'Checklist Parameters'!$N$60)</f>
        <v>0.7</v>
      </c>
      <c r="T712" s="88">
        <f>IF($O712="",IF('Checklist District ID'!$C$43="Y",MAX($R712:$S712)*$I712,SUM($R712:$S712)*$I712),IF(O712&gt;0,Q712*S712))</f>
        <v>0</v>
      </c>
      <c r="U712" s="88">
        <f>IF(Q712&gt;0,((I712-T712)*'Formula Matrix'!$E$41),0)</f>
        <v>0</v>
      </c>
      <c r="V712" s="88">
        <f t="shared" si="63"/>
        <v>0</v>
      </c>
      <c r="W712" s="88">
        <f>IF(V712&gt;0,(V712*'Checklist Parameters'!$N$35),0)</f>
        <v>0</v>
      </c>
      <c r="X712" s="85">
        <f t="shared" si="64"/>
        <v>0</v>
      </c>
      <c r="Y712" s="85">
        <f>IF('Checklist Parameters'!$N$102&lt;&gt;"",(I712/43560)*'Checklist Parameters'!$N$102,"N/A")</f>
        <v>0</v>
      </c>
      <c r="Z712" s="85" t="str">
        <f>IF('Checklist Parameters'!$N$58&lt;&gt;"",((I712*'Checklist Parameters'!$N$58)*'Checklist Parameters'!$N$35)/1000,"N/A")</f>
        <v>N/A</v>
      </c>
      <c r="AA712" s="85">
        <f>IF('Checklist Parameters'!$N$101&lt;&gt;"",IFERROR(I712/'Checklist Parameters'!$N$101,0),"N/A")</f>
        <v>0</v>
      </c>
      <c r="AB712" s="85" t="str">
        <f>IF('Checklist Parameters'!$N$43&lt;&gt;"",(I712*'Checklist Parameters'!$N$43)/1000,"N/A")</f>
        <v>N/A</v>
      </c>
      <c r="AC712" s="85">
        <f>IF('Checklist Parameters'!$N$16="",$X712,IF(AND('Checklist Parameters'!$N$16&lt;$X712,'Checklist Parameters'!$N$16&gt;=3),'Checklist Parameters'!$N$16,IF(AND('Checklist Parameters'!$N$16&lt;$X712,'Checklist Parameters'!$N$16&lt;3),0,$X712)))</f>
        <v>0</v>
      </c>
      <c r="AD712" s="85" t="str">
        <f>IF(AND(I712&lt;'Checklist Parameters'!$N$22,$I712&lt;&gt;0),"Y","")</f>
        <v/>
      </c>
      <c r="AE712" s="85" t="str">
        <f>IF($AD712="Y",0,IF('Checklist Parameters'!$N$25="","&lt;no limit&gt;",ROUNDDOWN((($I712-'Checklist Parameters'!$N$24)/'Checklist Parameters'!$N$25)+1,0)))</f>
        <v>&lt;no limit&gt;</v>
      </c>
      <c r="AF712" s="174">
        <f t="shared" si="65"/>
        <v>0</v>
      </c>
      <c r="AG712" s="85">
        <f t="shared" si="60"/>
        <v>0</v>
      </c>
    </row>
    <row r="713" spans="1:33" ht="15">
      <c r="A713" s="393"/>
      <c r="B713" s="393"/>
      <c r="C713" s="393"/>
      <c r="D713" s="393"/>
      <c r="E713" s="393"/>
      <c r="F713" s="393"/>
      <c r="G713" s="393"/>
      <c r="H713" s="394"/>
      <c r="I713" s="394"/>
      <c r="J713" s="394"/>
      <c r="K713" s="394"/>
      <c r="L713" s="394"/>
      <c r="M713" s="394"/>
      <c r="N713" s="313">
        <f>IF(IF(I713&lt;'Checklist Parameters'!$N$22,0,($I713-$L713))&lt;0,0,IF(I713&lt;'Checklist Parameters'!$N$22,0,($I713-$L713)))</f>
        <v>0</v>
      </c>
      <c r="O713" s="394"/>
      <c r="P713" s="395"/>
      <c r="Q713" s="316">
        <f t="shared" si="61"/>
        <v>0</v>
      </c>
      <c r="R713" s="87">
        <f t="shared" si="62"/>
        <v>0</v>
      </c>
      <c r="S713" s="87">
        <f>IF('Checklist Parameters'!$N$60&lt;0.2,0.2,'Checklist Parameters'!$N$60)</f>
        <v>0.7</v>
      </c>
      <c r="T713" s="88">
        <f>IF($O713="",IF('Checklist District ID'!$C$43="Y",MAX($R713:$S713)*$I713,SUM($R713:$S713)*$I713),IF(O713&gt;0,Q713*S713))</f>
        <v>0</v>
      </c>
      <c r="U713" s="88">
        <f>IF(Q713&gt;0,((I713-T713)*'Formula Matrix'!$E$41),0)</f>
        <v>0</v>
      </c>
      <c r="V713" s="88">
        <f t="shared" si="63"/>
        <v>0</v>
      </c>
      <c r="W713" s="88">
        <f>IF(V713&gt;0,(V713*'Checklist Parameters'!$N$35),0)</f>
        <v>0</v>
      </c>
      <c r="X713" s="85">
        <f t="shared" si="64"/>
        <v>0</v>
      </c>
      <c r="Y713" s="85">
        <f>IF('Checklist Parameters'!$N$102&lt;&gt;"",(I713/43560)*'Checklist Parameters'!$N$102,"N/A")</f>
        <v>0</v>
      </c>
      <c r="Z713" s="85" t="str">
        <f>IF('Checklist Parameters'!$N$58&lt;&gt;"",((I713*'Checklist Parameters'!$N$58)*'Checklist Parameters'!$N$35)/1000,"N/A")</f>
        <v>N/A</v>
      </c>
      <c r="AA713" s="85">
        <f>IF('Checklist Parameters'!$N$101&lt;&gt;"",IFERROR(I713/'Checklist Parameters'!$N$101,0),"N/A")</f>
        <v>0</v>
      </c>
      <c r="AB713" s="85" t="str">
        <f>IF('Checklist Parameters'!$N$43&lt;&gt;"",(I713*'Checklist Parameters'!$N$43)/1000,"N/A")</f>
        <v>N/A</v>
      </c>
      <c r="AC713" s="85">
        <f>IF('Checklist Parameters'!$N$16="",$X713,IF(AND('Checklist Parameters'!$N$16&lt;$X713,'Checklist Parameters'!$N$16&gt;=3),'Checklist Parameters'!$N$16,IF(AND('Checklist Parameters'!$N$16&lt;$X713,'Checklist Parameters'!$N$16&lt;3),0,$X713)))</f>
        <v>0</v>
      </c>
      <c r="AD713" s="85" t="str">
        <f>IF(AND(I713&lt;'Checklist Parameters'!$N$22,$I713&lt;&gt;0),"Y","")</f>
        <v/>
      </c>
      <c r="AE713" s="85" t="str">
        <f>IF($AD713="Y",0,IF('Checklist Parameters'!$N$25="","&lt;no limit&gt;",ROUNDDOWN((($I713-'Checklist Parameters'!$N$24)/'Checklist Parameters'!$N$25)+1,0)))</f>
        <v>&lt;no limit&gt;</v>
      </c>
      <c r="AF713" s="174">
        <f t="shared" si="65"/>
        <v>0</v>
      </c>
      <c r="AG713" s="85">
        <f t="shared" si="60"/>
        <v>0</v>
      </c>
    </row>
    <row r="714" spans="1:33" ht="15">
      <c r="A714" s="393"/>
      <c r="B714" s="393"/>
      <c r="C714" s="393"/>
      <c r="D714" s="393"/>
      <c r="E714" s="393"/>
      <c r="F714" s="393"/>
      <c r="G714" s="393"/>
      <c r="H714" s="394"/>
      <c r="I714" s="394"/>
      <c r="J714" s="394"/>
      <c r="K714" s="394"/>
      <c r="L714" s="394"/>
      <c r="M714" s="394"/>
      <c r="N714" s="313">
        <f>IF(IF(I714&lt;'Checklist Parameters'!$N$22,0,($I714-$L714))&lt;0,0,IF(I714&lt;'Checklist Parameters'!$N$22,0,($I714-$L714)))</f>
        <v>0</v>
      </c>
      <c r="O714" s="394"/>
      <c r="P714" s="395"/>
      <c r="Q714" s="316">
        <f t="shared" si="61"/>
        <v>0</v>
      </c>
      <c r="R714" s="87">
        <f t="shared" si="62"/>
        <v>0</v>
      </c>
      <c r="S714" s="87">
        <f>IF('Checklist Parameters'!$N$60&lt;0.2,0.2,'Checklist Parameters'!$N$60)</f>
        <v>0.7</v>
      </c>
      <c r="T714" s="88">
        <f>IF($O714="",IF('Checklist District ID'!$C$43="Y",MAX($R714:$S714)*$I714,SUM($R714:$S714)*$I714),IF(O714&gt;0,Q714*S714))</f>
        <v>0</v>
      </c>
      <c r="U714" s="88">
        <f>IF(Q714&gt;0,((I714-T714)*'Formula Matrix'!$E$41),0)</f>
        <v>0</v>
      </c>
      <c r="V714" s="88">
        <f t="shared" si="63"/>
        <v>0</v>
      </c>
      <c r="W714" s="88">
        <f>IF(V714&gt;0,(V714*'Checklist Parameters'!$N$35),0)</f>
        <v>0</v>
      </c>
      <c r="X714" s="85">
        <f t="shared" si="64"/>
        <v>0</v>
      </c>
      <c r="Y714" s="85">
        <f>IF('Checklist Parameters'!$N$102&lt;&gt;"",(I714/43560)*'Checklist Parameters'!$N$102,"N/A")</f>
        <v>0</v>
      </c>
      <c r="Z714" s="85" t="str">
        <f>IF('Checklist Parameters'!$N$58&lt;&gt;"",((I714*'Checklist Parameters'!$N$58)*'Checklist Parameters'!$N$35)/1000,"N/A")</f>
        <v>N/A</v>
      </c>
      <c r="AA714" s="85">
        <f>IF('Checklist Parameters'!$N$101&lt;&gt;"",IFERROR(I714/'Checklist Parameters'!$N$101,0),"N/A")</f>
        <v>0</v>
      </c>
      <c r="AB714" s="85" t="str">
        <f>IF('Checklist Parameters'!$N$43&lt;&gt;"",(I714*'Checklist Parameters'!$N$43)/1000,"N/A")</f>
        <v>N/A</v>
      </c>
      <c r="AC714" s="85">
        <f>IF('Checklist Parameters'!$N$16="",$X714,IF(AND('Checklist Parameters'!$N$16&lt;$X714,'Checklist Parameters'!$N$16&gt;=3),'Checklist Parameters'!$N$16,IF(AND('Checklist Parameters'!$N$16&lt;$X714,'Checklist Parameters'!$N$16&lt;3),0,$X714)))</f>
        <v>0</v>
      </c>
      <c r="AD714" s="85" t="str">
        <f>IF(AND(I714&lt;'Checklist Parameters'!$N$22,$I714&lt;&gt;0),"Y","")</f>
        <v/>
      </c>
      <c r="AE714" s="85" t="str">
        <f>IF($AD714="Y",0,IF('Checklist Parameters'!$N$25="","&lt;no limit&gt;",ROUNDDOWN((($I714-'Checklist Parameters'!$N$24)/'Checklist Parameters'!$N$25)+1,0)))</f>
        <v>&lt;no limit&gt;</v>
      </c>
      <c r="AF714" s="174">
        <f t="shared" si="65"/>
        <v>0</v>
      </c>
      <c r="AG714" s="85">
        <f t="shared" si="60"/>
        <v>0</v>
      </c>
    </row>
    <row r="715" spans="1:33" ht="15">
      <c r="A715" s="393"/>
      <c r="B715" s="393"/>
      <c r="C715" s="393"/>
      <c r="D715" s="393"/>
      <c r="E715" s="393"/>
      <c r="F715" s="393"/>
      <c r="G715" s="393"/>
      <c r="H715" s="394"/>
      <c r="I715" s="394"/>
      <c r="J715" s="394"/>
      <c r="K715" s="394"/>
      <c r="L715" s="394"/>
      <c r="M715" s="394"/>
      <c r="N715" s="313">
        <f>IF(IF(I715&lt;'Checklist Parameters'!$N$22,0,($I715-$L715))&lt;0,0,IF(I715&lt;'Checklist Parameters'!$N$22,0,($I715-$L715)))</f>
        <v>0</v>
      </c>
      <c r="O715" s="394"/>
      <c r="P715" s="395"/>
      <c r="Q715" s="316">
        <f t="shared" si="61"/>
        <v>0</v>
      </c>
      <c r="R715" s="87">
        <f t="shared" si="62"/>
        <v>0</v>
      </c>
      <c r="S715" s="87">
        <f>IF('Checklist Parameters'!$N$60&lt;0.2,0.2,'Checklist Parameters'!$N$60)</f>
        <v>0.7</v>
      </c>
      <c r="T715" s="88">
        <f>IF($O715="",IF('Checklist District ID'!$C$43="Y",MAX($R715:$S715)*$I715,SUM($R715:$S715)*$I715),IF(O715&gt;0,Q715*S715))</f>
        <v>0</v>
      </c>
      <c r="U715" s="88">
        <f>IF(Q715&gt;0,((I715-T715)*'Formula Matrix'!$E$41),0)</f>
        <v>0</v>
      </c>
      <c r="V715" s="88">
        <f t="shared" si="63"/>
        <v>0</v>
      </c>
      <c r="W715" s="88">
        <f>IF(V715&gt;0,(V715*'Checklist Parameters'!$N$35),0)</f>
        <v>0</v>
      </c>
      <c r="X715" s="85">
        <f t="shared" si="64"/>
        <v>0</v>
      </c>
      <c r="Y715" s="85">
        <f>IF('Checklist Parameters'!$N$102&lt;&gt;"",(I715/43560)*'Checklist Parameters'!$N$102,"N/A")</f>
        <v>0</v>
      </c>
      <c r="Z715" s="85" t="str">
        <f>IF('Checklist Parameters'!$N$58&lt;&gt;"",((I715*'Checklist Parameters'!$N$58)*'Checklist Parameters'!$N$35)/1000,"N/A")</f>
        <v>N/A</v>
      </c>
      <c r="AA715" s="85">
        <f>IF('Checklist Parameters'!$N$101&lt;&gt;"",IFERROR(I715/'Checklist Parameters'!$N$101,0),"N/A")</f>
        <v>0</v>
      </c>
      <c r="AB715" s="85" t="str">
        <f>IF('Checklist Parameters'!$N$43&lt;&gt;"",(I715*'Checklist Parameters'!$N$43)/1000,"N/A")</f>
        <v>N/A</v>
      </c>
      <c r="AC715" s="85">
        <f>IF('Checklist Parameters'!$N$16="",$X715,IF(AND('Checklist Parameters'!$N$16&lt;$X715,'Checklist Parameters'!$N$16&gt;=3),'Checklist Parameters'!$N$16,IF(AND('Checklist Parameters'!$N$16&lt;$X715,'Checklist Parameters'!$N$16&lt;3),0,$X715)))</f>
        <v>0</v>
      </c>
      <c r="AD715" s="85" t="str">
        <f>IF(AND(I715&lt;'Checklist Parameters'!$N$22,$I715&lt;&gt;0),"Y","")</f>
        <v/>
      </c>
      <c r="AE715" s="85" t="str">
        <f>IF($AD715="Y",0,IF('Checklist Parameters'!$N$25="","&lt;no limit&gt;",ROUNDDOWN((($I715-'Checklist Parameters'!$N$24)/'Checklist Parameters'!$N$25)+1,0)))</f>
        <v>&lt;no limit&gt;</v>
      </c>
      <c r="AF715" s="174">
        <f t="shared" si="65"/>
        <v>0</v>
      </c>
      <c r="AG715" s="85">
        <f t="shared" si="60"/>
        <v>0</v>
      </c>
    </row>
    <row r="716" spans="1:33" ht="15">
      <c r="A716" s="393"/>
      <c r="B716" s="393"/>
      <c r="C716" s="393"/>
      <c r="D716" s="393"/>
      <c r="E716" s="393"/>
      <c r="F716" s="393"/>
      <c r="G716" s="393"/>
      <c r="H716" s="394"/>
      <c r="I716" s="394"/>
      <c r="J716" s="394"/>
      <c r="K716" s="394"/>
      <c r="L716" s="394"/>
      <c r="M716" s="394"/>
      <c r="N716" s="313">
        <f>IF(IF(I716&lt;'Checklist Parameters'!$N$22,0,($I716-$L716))&lt;0,0,IF(I716&lt;'Checklist Parameters'!$N$22,0,($I716-$L716)))</f>
        <v>0</v>
      </c>
      <c r="O716" s="394"/>
      <c r="P716" s="395"/>
      <c r="Q716" s="316">
        <f t="shared" si="61"/>
        <v>0</v>
      </c>
      <c r="R716" s="87">
        <f t="shared" si="62"/>
        <v>0</v>
      </c>
      <c r="S716" s="87">
        <f>IF('Checklist Parameters'!$N$60&lt;0.2,0.2,'Checklist Parameters'!$N$60)</f>
        <v>0.7</v>
      </c>
      <c r="T716" s="88">
        <f>IF($O716="",IF('Checklist District ID'!$C$43="Y",MAX($R716:$S716)*$I716,SUM($R716:$S716)*$I716),IF(O716&gt;0,Q716*S716))</f>
        <v>0</v>
      </c>
      <c r="U716" s="88">
        <f>IF(Q716&gt;0,((I716-T716)*'Formula Matrix'!$E$41),0)</f>
        <v>0</v>
      </c>
      <c r="V716" s="88">
        <f t="shared" si="63"/>
        <v>0</v>
      </c>
      <c r="W716" s="88">
        <f>IF(V716&gt;0,(V716*'Checklist Parameters'!$N$35),0)</f>
        <v>0</v>
      </c>
      <c r="X716" s="85">
        <f t="shared" si="64"/>
        <v>0</v>
      </c>
      <c r="Y716" s="85">
        <f>IF('Checklist Parameters'!$N$102&lt;&gt;"",(I716/43560)*'Checklist Parameters'!$N$102,"N/A")</f>
        <v>0</v>
      </c>
      <c r="Z716" s="85" t="str">
        <f>IF('Checklist Parameters'!$N$58&lt;&gt;"",((I716*'Checklist Parameters'!$N$58)*'Checklist Parameters'!$N$35)/1000,"N/A")</f>
        <v>N/A</v>
      </c>
      <c r="AA716" s="85">
        <f>IF('Checklist Parameters'!$N$101&lt;&gt;"",IFERROR(I716/'Checklist Parameters'!$N$101,0),"N/A")</f>
        <v>0</v>
      </c>
      <c r="AB716" s="85" t="str">
        <f>IF('Checklist Parameters'!$N$43&lt;&gt;"",(I716*'Checklist Parameters'!$N$43)/1000,"N/A")</f>
        <v>N/A</v>
      </c>
      <c r="AC716" s="85">
        <f>IF('Checklist Parameters'!$N$16="",$X716,IF(AND('Checklist Parameters'!$N$16&lt;$X716,'Checklist Parameters'!$N$16&gt;=3),'Checklist Parameters'!$N$16,IF(AND('Checklist Parameters'!$N$16&lt;$X716,'Checklist Parameters'!$N$16&lt;3),0,$X716)))</f>
        <v>0</v>
      </c>
      <c r="AD716" s="85" t="str">
        <f>IF(AND(I716&lt;'Checklist Parameters'!$N$22,$I716&lt;&gt;0),"Y","")</f>
        <v/>
      </c>
      <c r="AE716" s="85" t="str">
        <f>IF($AD716="Y",0,IF('Checklist Parameters'!$N$25="","&lt;no limit&gt;",ROUNDDOWN((($I716-'Checklist Parameters'!$N$24)/'Checklist Parameters'!$N$25)+1,0)))</f>
        <v>&lt;no limit&gt;</v>
      </c>
      <c r="AF716" s="174">
        <f t="shared" si="65"/>
        <v>0</v>
      </c>
      <c r="AG716" s="85">
        <f t="shared" si="60"/>
        <v>0</v>
      </c>
    </row>
    <row r="717" spans="1:33" ht="15">
      <c r="A717" s="393"/>
      <c r="B717" s="393"/>
      <c r="C717" s="393"/>
      <c r="D717" s="393"/>
      <c r="E717" s="393"/>
      <c r="F717" s="393"/>
      <c r="G717" s="393"/>
      <c r="H717" s="394"/>
      <c r="I717" s="394"/>
      <c r="J717" s="394"/>
      <c r="K717" s="394"/>
      <c r="L717" s="394"/>
      <c r="M717" s="394"/>
      <c r="N717" s="313">
        <f>IF(IF(I717&lt;'Checklist Parameters'!$N$22,0,($I717-$L717))&lt;0,0,IF(I717&lt;'Checklist Parameters'!$N$22,0,($I717-$L717)))</f>
        <v>0</v>
      </c>
      <c r="O717" s="394"/>
      <c r="P717" s="395"/>
      <c r="Q717" s="316">
        <f t="shared" si="61"/>
        <v>0</v>
      </c>
      <c r="R717" s="87">
        <f t="shared" si="62"/>
        <v>0</v>
      </c>
      <c r="S717" s="87">
        <f>IF('Checklist Parameters'!$N$60&lt;0.2,0.2,'Checklist Parameters'!$N$60)</f>
        <v>0.7</v>
      </c>
      <c r="T717" s="88">
        <f>IF($O717="",IF('Checklist District ID'!$C$43="Y",MAX($R717:$S717)*$I717,SUM($R717:$S717)*$I717),IF(O717&gt;0,Q717*S717))</f>
        <v>0</v>
      </c>
      <c r="U717" s="88">
        <f>IF(Q717&gt;0,((I717-T717)*'Formula Matrix'!$E$41),0)</f>
        <v>0</v>
      </c>
      <c r="V717" s="88">
        <f t="shared" si="63"/>
        <v>0</v>
      </c>
      <c r="W717" s="88">
        <f>IF(V717&gt;0,(V717*'Checklist Parameters'!$N$35),0)</f>
        <v>0</v>
      </c>
      <c r="X717" s="85">
        <f t="shared" si="64"/>
        <v>0</v>
      </c>
      <c r="Y717" s="85">
        <f>IF('Checklist Parameters'!$N$102&lt;&gt;"",(I717/43560)*'Checklist Parameters'!$N$102,"N/A")</f>
        <v>0</v>
      </c>
      <c r="Z717" s="85" t="str">
        <f>IF('Checklist Parameters'!$N$58&lt;&gt;"",((I717*'Checklist Parameters'!$N$58)*'Checklist Parameters'!$N$35)/1000,"N/A")</f>
        <v>N/A</v>
      </c>
      <c r="AA717" s="85">
        <f>IF('Checklist Parameters'!$N$101&lt;&gt;"",IFERROR(I717/'Checklist Parameters'!$N$101,0),"N/A")</f>
        <v>0</v>
      </c>
      <c r="AB717" s="85" t="str">
        <f>IF('Checklist Parameters'!$N$43&lt;&gt;"",(I717*'Checklist Parameters'!$N$43)/1000,"N/A")</f>
        <v>N/A</v>
      </c>
      <c r="AC717" s="85">
        <f>IF('Checklist Parameters'!$N$16="",$X717,IF(AND('Checklist Parameters'!$N$16&lt;$X717,'Checklist Parameters'!$N$16&gt;=3),'Checklist Parameters'!$N$16,IF(AND('Checklist Parameters'!$N$16&lt;$X717,'Checklist Parameters'!$N$16&lt;3),0,$X717)))</f>
        <v>0</v>
      </c>
      <c r="AD717" s="85" t="str">
        <f>IF(AND(I717&lt;'Checklist Parameters'!$N$22,$I717&lt;&gt;0),"Y","")</f>
        <v/>
      </c>
      <c r="AE717" s="85" t="str">
        <f>IF($AD717="Y",0,IF('Checklist Parameters'!$N$25="","&lt;no limit&gt;",ROUNDDOWN((($I717-'Checklist Parameters'!$N$24)/'Checklist Parameters'!$N$25)+1,0)))</f>
        <v>&lt;no limit&gt;</v>
      </c>
      <c r="AF717" s="174">
        <f t="shared" si="65"/>
        <v>0</v>
      </c>
      <c r="AG717" s="85">
        <f t="shared" si="60"/>
        <v>0</v>
      </c>
    </row>
    <row r="718" spans="1:33" ht="15">
      <c r="A718" s="393"/>
      <c r="B718" s="393"/>
      <c r="C718" s="393"/>
      <c r="D718" s="393"/>
      <c r="E718" s="393"/>
      <c r="F718" s="393"/>
      <c r="G718" s="393"/>
      <c r="H718" s="394"/>
      <c r="I718" s="394"/>
      <c r="J718" s="394"/>
      <c r="K718" s="394"/>
      <c r="L718" s="394"/>
      <c r="M718" s="394"/>
      <c r="N718" s="313">
        <f>IF(IF(I718&lt;'Checklist Parameters'!$N$22,0,($I718-$L718))&lt;0,0,IF(I718&lt;'Checklist Parameters'!$N$22,0,($I718-$L718)))</f>
        <v>0</v>
      </c>
      <c r="O718" s="394"/>
      <c r="P718" s="395"/>
      <c r="Q718" s="316">
        <f t="shared" si="61"/>
        <v>0</v>
      </c>
      <c r="R718" s="87">
        <f t="shared" si="62"/>
        <v>0</v>
      </c>
      <c r="S718" s="87">
        <f>IF('Checklist Parameters'!$N$60&lt;0.2,0.2,'Checklist Parameters'!$N$60)</f>
        <v>0.7</v>
      </c>
      <c r="T718" s="88">
        <f>IF($O718="",IF('Checklist District ID'!$C$43="Y",MAX($R718:$S718)*$I718,SUM($R718:$S718)*$I718),IF(O718&gt;0,Q718*S718))</f>
        <v>0</v>
      </c>
      <c r="U718" s="88">
        <f>IF(Q718&gt;0,((I718-T718)*'Formula Matrix'!$E$41),0)</f>
        <v>0</v>
      </c>
      <c r="V718" s="88">
        <f t="shared" si="63"/>
        <v>0</v>
      </c>
      <c r="W718" s="88">
        <f>IF(V718&gt;0,(V718*'Checklist Parameters'!$N$35),0)</f>
        <v>0</v>
      </c>
      <c r="X718" s="85">
        <f t="shared" si="64"/>
        <v>0</v>
      </c>
      <c r="Y718" s="85">
        <f>IF('Checklist Parameters'!$N$102&lt;&gt;"",(I718/43560)*'Checklist Parameters'!$N$102,"N/A")</f>
        <v>0</v>
      </c>
      <c r="Z718" s="85" t="str">
        <f>IF('Checklist Parameters'!$N$58&lt;&gt;"",((I718*'Checklist Parameters'!$N$58)*'Checklist Parameters'!$N$35)/1000,"N/A")</f>
        <v>N/A</v>
      </c>
      <c r="AA718" s="85">
        <f>IF('Checklist Parameters'!$N$101&lt;&gt;"",IFERROR(I718/'Checklist Parameters'!$N$101,0),"N/A")</f>
        <v>0</v>
      </c>
      <c r="AB718" s="85" t="str">
        <f>IF('Checklist Parameters'!$N$43&lt;&gt;"",(I718*'Checklist Parameters'!$N$43)/1000,"N/A")</f>
        <v>N/A</v>
      </c>
      <c r="AC718" s="85">
        <f>IF('Checklist Parameters'!$N$16="",$X718,IF(AND('Checklist Parameters'!$N$16&lt;$X718,'Checklist Parameters'!$N$16&gt;=3),'Checklist Parameters'!$N$16,IF(AND('Checklist Parameters'!$N$16&lt;$X718,'Checklist Parameters'!$N$16&lt;3),0,$X718)))</f>
        <v>0</v>
      </c>
      <c r="AD718" s="85" t="str">
        <f>IF(AND(I718&lt;'Checklist Parameters'!$N$22,$I718&lt;&gt;0),"Y","")</f>
        <v/>
      </c>
      <c r="AE718" s="85" t="str">
        <f>IF($AD718="Y",0,IF('Checklist Parameters'!$N$25="","&lt;no limit&gt;",ROUNDDOWN((($I718-'Checklist Parameters'!$N$24)/'Checklist Parameters'!$N$25)+1,0)))</f>
        <v>&lt;no limit&gt;</v>
      </c>
      <c r="AF718" s="174">
        <f t="shared" si="65"/>
        <v>0</v>
      </c>
      <c r="AG718" s="85">
        <f t="shared" si="60"/>
        <v>0</v>
      </c>
    </row>
    <row r="719" spans="1:33" ht="15">
      <c r="A719" s="393"/>
      <c r="B719" s="393"/>
      <c r="C719" s="393"/>
      <c r="D719" s="393"/>
      <c r="E719" s="393"/>
      <c r="F719" s="393"/>
      <c r="G719" s="393"/>
      <c r="H719" s="394"/>
      <c r="I719" s="394"/>
      <c r="J719" s="394"/>
      <c r="K719" s="394"/>
      <c r="L719" s="394"/>
      <c r="M719" s="394"/>
      <c r="N719" s="313">
        <f>IF(IF(I719&lt;'Checklist Parameters'!$N$22,0,($I719-$L719))&lt;0,0,IF(I719&lt;'Checklist Parameters'!$N$22,0,($I719-$L719)))</f>
        <v>0</v>
      </c>
      <c r="O719" s="394"/>
      <c r="P719" s="395"/>
      <c r="Q719" s="316">
        <f t="shared" si="61"/>
        <v>0</v>
      </c>
      <c r="R719" s="87">
        <f t="shared" si="62"/>
        <v>0</v>
      </c>
      <c r="S719" s="87">
        <f>IF('Checklist Parameters'!$N$60&lt;0.2,0.2,'Checklist Parameters'!$N$60)</f>
        <v>0.7</v>
      </c>
      <c r="T719" s="88">
        <f>IF($O719="",IF('Checklist District ID'!$C$43="Y",MAX($R719:$S719)*$I719,SUM($R719:$S719)*$I719),IF(O719&gt;0,Q719*S719))</f>
        <v>0</v>
      </c>
      <c r="U719" s="88">
        <f>IF(Q719&gt;0,((I719-T719)*'Formula Matrix'!$E$41),0)</f>
        <v>0</v>
      </c>
      <c r="V719" s="88">
        <f t="shared" si="63"/>
        <v>0</v>
      </c>
      <c r="W719" s="88">
        <f>IF(V719&gt;0,(V719*'Checklist Parameters'!$N$35),0)</f>
        <v>0</v>
      </c>
      <c r="X719" s="85">
        <f t="shared" si="64"/>
        <v>0</v>
      </c>
      <c r="Y719" s="85">
        <f>IF('Checklist Parameters'!$N$102&lt;&gt;"",(I719/43560)*'Checklist Parameters'!$N$102,"N/A")</f>
        <v>0</v>
      </c>
      <c r="Z719" s="85" t="str">
        <f>IF('Checklist Parameters'!$N$58&lt;&gt;"",((I719*'Checklist Parameters'!$N$58)*'Checklist Parameters'!$N$35)/1000,"N/A")</f>
        <v>N/A</v>
      </c>
      <c r="AA719" s="85">
        <f>IF('Checklist Parameters'!$N$101&lt;&gt;"",IFERROR(I719/'Checklist Parameters'!$N$101,0),"N/A")</f>
        <v>0</v>
      </c>
      <c r="AB719" s="85" t="str">
        <f>IF('Checklist Parameters'!$N$43&lt;&gt;"",(I719*'Checklist Parameters'!$N$43)/1000,"N/A")</f>
        <v>N/A</v>
      </c>
      <c r="AC719" s="85">
        <f>IF('Checklist Parameters'!$N$16="",$X719,IF(AND('Checklist Parameters'!$N$16&lt;$X719,'Checklist Parameters'!$N$16&gt;=3),'Checklist Parameters'!$N$16,IF(AND('Checklist Parameters'!$N$16&lt;$X719,'Checklist Parameters'!$N$16&lt;3),0,$X719)))</f>
        <v>0</v>
      </c>
      <c r="AD719" s="85" t="str">
        <f>IF(AND(I719&lt;'Checklist Parameters'!$N$22,$I719&lt;&gt;0),"Y","")</f>
        <v/>
      </c>
      <c r="AE719" s="85" t="str">
        <f>IF($AD719="Y",0,IF('Checklist Parameters'!$N$25="","&lt;no limit&gt;",ROUNDDOWN((($I719-'Checklist Parameters'!$N$24)/'Checklist Parameters'!$N$25)+1,0)))</f>
        <v>&lt;no limit&gt;</v>
      </c>
      <c r="AF719" s="174">
        <f t="shared" si="65"/>
        <v>0</v>
      </c>
      <c r="AG719" s="85">
        <f t="shared" si="60"/>
        <v>0</v>
      </c>
    </row>
    <row r="720" spans="1:33" ht="15">
      <c r="A720" s="393"/>
      <c r="B720" s="393"/>
      <c r="C720" s="393"/>
      <c r="D720" s="393"/>
      <c r="E720" s="393"/>
      <c r="F720" s="393"/>
      <c r="G720" s="393"/>
      <c r="H720" s="394"/>
      <c r="I720" s="394"/>
      <c r="J720" s="394"/>
      <c r="K720" s="394"/>
      <c r="L720" s="394"/>
      <c r="M720" s="394"/>
      <c r="N720" s="313">
        <f>IF(IF(I720&lt;'Checklist Parameters'!$N$22,0,($I720-$L720))&lt;0,0,IF(I720&lt;'Checklist Parameters'!$N$22,0,($I720-$L720)))</f>
        <v>0</v>
      </c>
      <c r="O720" s="394"/>
      <c r="P720" s="395"/>
      <c r="Q720" s="316">
        <f t="shared" si="61"/>
        <v>0</v>
      </c>
      <c r="R720" s="87">
        <f t="shared" si="62"/>
        <v>0</v>
      </c>
      <c r="S720" s="87">
        <f>IF('Checklist Parameters'!$N$60&lt;0.2,0.2,'Checklist Parameters'!$N$60)</f>
        <v>0.7</v>
      </c>
      <c r="T720" s="88">
        <f>IF($O720="",IF('Checklist District ID'!$C$43="Y",MAX($R720:$S720)*$I720,SUM($R720:$S720)*$I720),IF(O720&gt;0,Q720*S720))</f>
        <v>0</v>
      </c>
      <c r="U720" s="88">
        <f>IF(Q720&gt;0,((I720-T720)*'Formula Matrix'!$E$41),0)</f>
        <v>0</v>
      </c>
      <c r="V720" s="88">
        <f t="shared" si="63"/>
        <v>0</v>
      </c>
      <c r="W720" s="88">
        <f>IF(V720&gt;0,(V720*'Checklist Parameters'!$N$35),0)</f>
        <v>0</v>
      </c>
      <c r="X720" s="85">
        <f t="shared" si="64"/>
        <v>0</v>
      </c>
      <c r="Y720" s="85">
        <f>IF('Checklist Parameters'!$N$102&lt;&gt;"",(I720/43560)*'Checklist Parameters'!$N$102,"N/A")</f>
        <v>0</v>
      </c>
      <c r="Z720" s="85" t="str">
        <f>IF('Checklist Parameters'!$N$58&lt;&gt;"",((I720*'Checklist Parameters'!$N$58)*'Checklist Parameters'!$N$35)/1000,"N/A")</f>
        <v>N/A</v>
      </c>
      <c r="AA720" s="85">
        <f>IF('Checklist Parameters'!$N$101&lt;&gt;"",IFERROR(I720/'Checklist Parameters'!$N$101,0),"N/A")</f>
        <v>0</v>
      </c>
      <c r="AB720" s="85" t="str">
        <f>IF('Checklist Parameters'!$N$43&lt;&gt;"",(I720*'Checklist Parameters'!$N$43)/1000,"N/A")</f>
        <v>N/A</v>
      </c>
      <c r="AC720" s="85">
        <f>IF('Checklist Parameters'!$N$16="",$X720,IF(AND('Checklist Parameters'!$N$16&lt;$X720,'Checklist Parameters'!$N$16&gt;=3),'Checklist Parameters'!$N$16,IF(AND('Checklist Parameters'!$N$16&lt;$X720,'Checklist Parameters'!$N$16&lt;3),0,$X720)))</f>
        <v>0</v>
      </c>
      <c r="AD720" s="85" t="str">
        <f>IF(AND(I720&lt;'Checklist Parameters'!$N$22,$I720&lt;&gt;0),"Y","")</f>
        <v/>
      </c>
      <c r="AE720" s="85" t="str">
        <f>IF($AD720="Y",0,IF('Checklist Parameters'!$N$25="","&lt;no limit&gt;",ROUNDDOWN((($I720-'Checklist Parameters'!$N$24)/'Checklist Parameters'!$N$25)+1,0)))</f>
        <v>&lt;no limit&gt;</v>
      </c>
      <c r="AF720" s="174">
        <f t="shared" si="65"/>
        <v>0</v>
      </c>
      <c r="AG720" s="85">
        <f t="shared" si="60"/>
        <v>0</v>
      </c>
    </row>
    <row r="721" spans="1:33" ht="15">
      <c r="A721" s="393"/>
      <c r="B721" s="393"/>
      <c r="C721" s="393"/>
      <c r="D721" s="393"/>
      <c r="E721" s="393"/>
      <c r="F721" s="393"/>
      <c r="G721" s="393"/>
      <c r="H721" s="394"/>
      <c r="I721" s="394"/>
      <c r="J721" s="394"/>
      <c r="K721" s="394"/>
      <c r="L721" s="394"/>
      <c r="M721" s="394"/>
      <c r="N721" s="313">
        <f>IF(IF(I721&lt;'Checklist Parameters'!$N$22,0,($I721-$L721))&lt;0,0,IF(I721&lt;'Checklist Parameters'!$N$22,0,($I721-$L721)))</f>
        <v>0</v>
      </c>
      <c r="O721" s="394"/>
      <c r="P721" s="395"/>
      <c r="Q721" s="316">
        <f t="shared" si="61"/>
        <v>0</v>
      </c>
      <c r="R721" s="87">
        <f t="shared" si="62"/>
        <v>0</v>
      </c>
      <c r="S721" s="87">
        <f>IF('Checklist Parameters'!$N$60&lt;0.2,0.2,'Checklist Parameters'!$N$60)</f>
        <v>0.7</v>
      </c>
      <c r="T721" s="88">
        <f>IF($O721="",IF('Checklist District ID'!$C$43="Y",MAX($R721:$S721)*$I721,SUM($R721:$S721)*$I721),IF(O721&gt;0,Q721*S721))</f>
        <v>0</v>
      </c>
      <c r="U721" s="88">
        <f>IF(Q721&gt;0,((I721-T721)*'Formula Matrix'!$E$41),0)</f>
        <v>0</v>
      </c>
      <c r="V721" s="88">
        <f t="shared" si="63"/>
        <v>0</v>
      </c>
      <c r="W721" s="88">
        <f>IF(V721&gt;0,(V721*'Checklist Parameters'!$N$35),0)</f>
        <v>0</v>
      </c>
      <c r="X721" s="85">
        <f t="shared" si="64"/>
        <v>0</v>
      </c>
      <c r="Y721" s="85">
        <f>IF('Checklist Parameters'!$N$102&lt;&gt;"",(I721/43560)*'Checklist Parameters'!$N$102,"N/A")</f>
        <v>0</v>
      </c>
      <c r="Z721" s="85" t="str">
        <f>IF('Checklist Parameters'!$N$58&lt;&gt;"",((I721*'Checklist Parameters'!$N$58)*'Checklist Parameters'!$N$35)/1000,"N/A")</f>
        <v>N/A</v>
      </c>
      <c r="AA721" s="85">
        <f>IF('Checklist Parameters'!$N$101&lt;&gt;"",IFERROR(I721/'Checklist Parameters'!$N$101,0),"N/A")</f>
        <v>0</v>
      </c>
      <c r="AB721" s="85" t="str">
        <f>IF('Checklist Parameters'!$N$43&lt;&gt;"",(I721*'Checklist Parameters'!$N$43)/1000,"N/A")</f>
        <v>N/A</v>
      </c>
      <c r="AC721" s="85">
        <f>IF('Checklist Parameters'!$N$16="",$X721,IF(AND('Checklist Parameters'!$N$16&lt;$X721,'Checklist Parameters'!$N$16&gt;=3),'Checklist Parameters'!$N$16,IF(AND('Checklist Parameters'!$N$16&lt;$X721,'Checklist Parameters'!$N$16&lt;3),0,$X721)))</f>
        <v>0</v>
      </c>
      <c r="AD721" s="85" t="str">
        <f>IF(AND(I721&lt;'Checklist Parameters'!$N$22,$I721&lt;&gt;0),"Y","")</f>
        <v/>
      </c>
      <c r="AE721" s="85" t="str">
        <f>IF($AD721="Y",0,IF('Checklist Parameters'!$N$25="","&lt;no limit&gt;",ROUNDDOWN((($I721-'Checklist Parameters'!$N$24)/'Checklist Parameters'!$N$25)+1,0)))</f>
        <v>&lt;no limit&gt;</v>
      </c>
      <c r="AF721" s="174">
        <f t="shared" si="65"/>
        <v>0</v>
      </c>
      <c r="AG721" s="85">
        <f t="shared" si="60"/>
        <v>0</v>
      </c>
    </row>
    <row r="722" spans="1:33" ht="15">
      <c r="A722" s="393"/>
      <c r="B722" s="393"/>
      <c r="C722" s="393"/>
      <c r="D722" s="393"/>
      <c r="E722" s="393"/>
      <c r="F722" s="393"/>
      <c r="G722" s="393"/>
      <c r="H722" s="394"/>
      <c r="I722" s="394"/>
      <c r="J722" s="394"/>
      <c r="K722" s="394"/>
      <c r="L722" s="394"/>
      <c r="M722" s="394"/>
      <c r="N722" s="313">
        <f>IF(IF(I722&lt;'Checklist Parameters'!$N$22,0,($I722-$L722))&lt;0,0,IF(I722&lt;'Checklist Parameters'!$N$22,0,($I722-$L722)))</f>
        <v>0</v>
      </c>
      <c r="O722" s="394"/>
      <c r="P722" s="395"/>
      <c r="Q722" s="316">
        <f t="shared" si="61"/>
        <v>0</v>
      </c>
      <c r="R722" s="87">
        <f t="shared" si="62"/>
        <v>0</v>
      </c>
      <c r="S722" s="87">
        <f>IF('Checklist Parameters'!$N$60&lt;0.2,0.2,'Checklist Parameters'!$N$60)</f>
        <v>0.7</v>
      </c>
      <c r="T722" s="88">
        <f>IF($O722="",IF('Checklist District ID'!$C$43="Y",MAX($R722:$S722)*$I722,SUM($R722:$S722)*$I722),IF(O722&gt;0,Q722*S722))</f>
        <v>0</v>
      </c>
      <c r="U722" s="88">
        <f>IF(Q722&gt;0,((I722-T722)*'Formula Matrix'!$E$41),0)</f>
        <v>0</v>
      </c>
      <c r="V722" s="88">
        <f t="shared" si="63"/>
        <v>0</v>
      </c>
      <c r="W722" s="88">
        <f>IF(V722&gt;0,(V722*'Checklist Parameters'!$N$35),0)</f>
        <v>0</v>
      </c>
      <c r="X722" s="85">
        <f t="shared" si="64"/>
        <v>0</v>
      </c>
      <c r="Y722" s="85">
        <f>IF('Checklist Parameters'!$N$102&lt;&gt;"",(I722/43560)*'Checklist Parameters'!$N$102,"N/A")</f>
        <v>0</v>
      </c>
      <c r="Z722" s="85" t="str">
        <f>IF('Checklist Parameters'!$N$58&lt;&gt;"",((I722*'Checklist Parameters'!$N$58)*'Checklist Parameters'!$N$35)/1000,"N/A")</f>
        <v>N/A</v>
      </c>
      <c r="AA722" s="85">
        <f>IF('Checklist Parameters'!$N$101&lt;&gt;"",IFERROR(I722/'Checklist Parameters'!$N$101,0),"N/A")</f>
        <v>0</v>
      </c>
      <c r="AB722" s="85" t="str">
        <f>IF('Checklist Parameters'!$N$43&lt;&gt;"",(I722*'Checklist Parameters'!$N$43)/1000,"N/A")</f>
        <v>N/A</v>
      </c>
      <c r="AC722" s="85">
        <f>IF('Checklist Parameters'!$N$16="",$X722,IF(AND('Checklist Parameters'!$N$16&lt;$X722,'Checklist Parameters'!$N$16&gt;=3),'Checklist Parameters'!$N$16,IF(AND('Checklist Parameters'!$N$16&lt;$X722,'Checklist Parameters'!$N$16&lt;3),0,$X722)))</f>
        <v>0</v>
      </c>
      <c r="AD722" s="85" t="str">
        <f>IF(AND(I722&lt;'Checklist Parameters'!$N$22,$I722&lt;&gt;0),"Y","")</f>
        <v/>
      </c>
      <c r="AE722" s="85" t="str">
        <f>IF($AD722="Y",0,IF('Checklist Parameters'!$N$25="","&lt;no limit&gt;",ROUNDDOWN((($I722-'Checklist Parameters'!$N$24)/'Checklist Parameters'!$N$25)+1,0)))</f>
        <v>&lt;no limit&gt;</v>
      </c>
      <c r="AF722" s="174">
        <f t="shared" si="65"/>
        <v>0</v>
      </c>
      <c r="AG722" s="85">
        <f t="shared" si="60"/>
        <v>0</v>
      </c>
    </row>
    <row r="723" spans="1:33" ht="15">
      <c r="A723" s="393"/>
      <c r="B723" s="393"/>
      <c r="C723" s="393"/>
      <c r="D723" s="393"/>
      <c r="E723" s="393"/>
      <c r="F723" s="393"/>
      <c r="G723" s="393"/>
      <c r="H723" s="394"/>
      <c r="I723" s="394"/>
      <c r="J723" s="394"/>
      <c r="K723" s="394"/>
      <c r="L723" s="394"/>
      <c r="M723" s="394"/>
      <c r="N723" s="313">
        <f>IF(IF(I723&lt;'Checklist Parameters'!$N$22,0,($I723-$L723))&lt;0,0,IF(I723&lt;'Checklist Parameters'!$N$22,0,($I723-$L723)))</f>
        <v>0</v>
      </c>
      <c r="O723" s="394"/>
      <c r="P723" s="395"/>
      <c r="Q723" s="316">
        <f t="shared" si="61"/>
        <v>0</v>
      </c>
      <c r="R723" s="87">
        <f t="shared" si="62"/>
        <v>0</v>
      </c>
      <c r="S723" s="87">
        <f>IF('Checklist Parameters'!$N$60&lt;0.2,0.2,'Checklist Parameters'!$N$60)</f>
        <v>0.7</v>
      </c>
      <c r="T723" s="88">
        <f>IF($O723="",IF('Checklist District ID'!$C$43="Y",MAX($R723:$S723)*$I723,SUM($R723:$S723)*$I723),IF(O723&gt;0,Q723*S723))</f>
        <v>0</v>
      </c>
      <c r="U723" s="88">
        <f>IF(Q723&gt;0,((I723-T723)*'Formula Matrix'!$E$41),0)</f>
        <v>0</v>
      </c>
      <c r="V723" s="88">
        <f t="shared" si="63"/>
        <v>0</v>
      </c>
      <c r="W723" s="88">
        <f>IF(V723&gt;0,(V723*'Checklist Parameters'!$N$35),0)</f>
        <v>0</v>
      </c>
      <c r="X723" s="85">
        <f t="shared" si="64"/>
        <v>0</v>
      </c>
      <c r="Y723" s="85">
        <f>IF('Checklist Parameters'!$N$102&lt;&gt;"",(I723/43560)*'Checklist Parameters'!$N$102,"N/A")</f>
        <v>0</v>
      </c>
      <c r="Z723" s="85" t="str">
        <f>IF('Checklist Parameters'!$N$58&lt;&gt;"",((I723*'Checklist Parameters'!$N$58)*'Checklist Parameters'!$N$35)/1000,"N/A")</f>
        <v>N/A</v>
      </c>
      <c r="AA723" s="85">
        <f>IF('Checklist Parameters'!$N$101&lt;&gt;"",IFERROR(I723/'Checklist Parameters'!$N$101,0),"N/A")</f>
        <v>0</v>
      </c>
      <c r="AB723" s="85" t="str">
        <f>IF('Checklist Parameters'!$N$43&lt;&gt;"",(I723*'Checklist Parameters'!$N$43)/1000,"N/A")</f>
        <v>N/A</v>
      </c>
      <c r="AC723" s="85">
        <f>IF('Checklist Parameters'!$N$16="",$X723,IF(AND('Checklist Parameters'!$N$16&lt;$X723,'Checklist Parameters'!$N$16&gt;=3),'Checklist Parameters'!$N$16,IF(AND('Checklist Parameters'!$N$16&lt;$X723,'Checklist Parameters'!$N$16&lt;3),0,$X723)))</f>
        <v>0</v>
      </c>
      <c r="AD723" s="85" t="str">
        <f>IF(AND(I723&lt;'Checklist Parameters'!$N$22,$I723&lt;&gt;0),"Y","")</f>
        <v/>
      </c>
      <c r="AE723" s="85" t="str">
        <f>IF($AD723="Y",0,IF('Checklist Parameters'!$N$25="","&lt;no limit&gt;",ROUNDDOWN((($I723-'Checklist Parameters'!$N$24)/'Checklist Parameters'!$N$25)+1,0)))</f>
        <v>&lt;no limit&gt;</v>
      </c>
      <c r="AF723" s="174">
        <f t="shared" si="65"/>
        <v>0</v>
      </c>
      <c r="AG723" s="85">
        <f t="shared" si="60"/>
        <v>0</v>
      </c>
    </row>
    <row r="724" spans="1:33" ht="15">
      <c r="A724" s="393"/>
      <c r="B724" s="393"/>
      <c r="C724" s="393"/>
      <c r="D724" s="393"/>
      <c r="E724" s="393"/>
      <c r="F724" s="393"/>
      <c r="G724" s="393"/>
      <c r="H724" s="394"/>
      <c r="I724" s="394"/>
      <c r="J724" s="394"/>
      <c r="K724" s="394"/>
      <c r="L724" s="394"/>
      <c r="M724" s="394"/>
      <c r="N724" s="313">
        <f>IF(IF(I724&lt;'Checklist Parameters'!$N$22,0,($I724-$L724))&lt;0,0,IF(I724&lt;'Checklist Parameters'!$N$22,0,($I724-$L724)))</f>
        <v>0</v>
      </c>
      <c r="O724" s="394"/>
      <c r="P724" s="395"/>
      <c r="Q724" s="316">
        <f t="shared" si="61"/>
        <v>0</v>
      </c>
      <c r="R724" s="87">
        <f t="shared" si="62"/>
        <v>0</v>
      </c>
      <c r="S724" s="87">
        <f>IF('Checklist Parameters'!$N$60&lt;0.2,0.2,'Checklist Parameters'!$N$60)</f>
        <v>0.7</v>
      </c>
      <c r="T724" s="88">
        <f>IF($O724="",IF('Checklist District ID'!$C$43="Y",MAX($R724:$S724)*$I724,SUM($R724:$S724)*$I724),IF(O724&gt;0,Q724*S724))</f>
        <v>0</v>
      </c>
      <c r="U724" s="88">
        <f>IF(Q724&gt;0,((I724-T724)*'Formula Matrix'!$E$41),0)</f>
        <v>0</v>
      </c>
      <c r="V724" s="88">
        <f t="shared" si="63"/>
        <v>0</v>
      </c>
      <c r="W724" s="88">
        <f>IF(V724&gt;0,(V724*'Checklist Parameters'!$N$35),0)</f>
        <v>0</v>
      </c>
      <c r="X724" s="85">
        <f t="shared" si="64"/>
        <v>0</v>
      </c>
      <c r="Y724" s="85">
        <f>IF('Checklist Parameters'!$N$102&lt;&gt;"",(I724/43560)*'Checklist Parameters'!$N$102,"N/A")</f>
        <v>0</v>
      </c>
      <c r="Z724" s="85" t="str">
        <f>IF('Checklist Parameters'!$N$58&lt;&gt;"",((I724*'Checklist Parameters'!$N$58)*'Checklist Parameters'!$N$35)/1000,"N/A")</f>
        <v>N/A</v>
      </c>
      <c r="AA724" s="85">
        <f>IF('Checklist Parameters'!$N$101&lt;&gt;"",IFERROR(I724/'Checklist Parameters'!$N$101,0),"N/A")</f>
        <v>0</v>
      </c>
      <c r="AB724" s="85" t="str">
        <f>IF('Checklist Parameters'!$N$43&lt;&gt;"",(I724*'Checklist Parameters'!$N$43)/1000,"N/A")</f>
        <v>N/A</v>
      </c>
      <c r="AC724" s="85">
        <f>IF('Checklist Parameters'!$N$16="",$X724,IF(AND('Checklist Parameters'!$N$16&lt;$X724,'Checklist Parameters'!$N$16&gt;=3),'Checklist Parameters'!$N$16,IF(AND('Checklist Parameters'!$N$16&lt;$X724,'Checklist Parameters'!$N$16&lt;3),0,$X724)))</f>
        <v>0</v>
      </c>
      <c r="AD724" s="85" t="str">
        <f>IF(AND(I724&lt;'Checklist Parameters'!$N$22,$I724&lt;&gt;0),"Y","")</f>
        <v/>
      </c>
      <c r="AE724" s="85" t="str">
        <f>IF($AD724="Y",0,IF('Checklist Parameters'!$N$25="","&lt;no limit&gt;",ROUNDDOWN((($I724-'Checklist Parameters'!$N$24)/'Checklist Parameters'!$N$25)+1,0)))</f>
        <v>&lt;no limit&gt;</v>
      </c>
      <c r="AF724" s="174">
        <f t="shared" si="65"/>
        <v>0</v>
      </c>
      <c r="AG724" s="85">
        <f t="shared" ref="AG724:AG787" si="66">IFERROR((43560/$I724)*$AF724,0)</f>
        <v>0</v>
      </c>
    </row>
    <row r="725" spans="1:33" ht="15">
      <c r="A725" s="393"/>
      <c r="B725" s="393"/>
      <c r="C725" s="393"/>
      <c r="D725" s="393"/>
      <c r="E725" s="393"/>
      <c r="F725" s="393"/>
      <c r="G725" s="393"/>
      <c r="H725" s="394"/>
      <c r="I725" s="394"/>
      <c r="J725" s="394"/>
      <c r="K725" s="394"/>
      <c r="L725" s="394"/>
      <c r="M725" s="394"/>
      <c r="N725" s="313">
        <f>IF(IF(I725&lt;'Checklist Parameters'!$N$22,0,($I725-$L725))&lt;0,0,IF(I725&lt;'Checklist Parameters'!$N$22,0,($I725-$L725)))</f>
        <v>0</v>
      </c>
      <c r="O725" s="394"/>
      <c r="P725" s="395"/>
      <c r="Q725" s="316">
        <f t="shared" ref="Q725:Q788" si="67">IF(O725&lt;&gt;"",O725,N725)</f>
        <v>0</v>
      </c>
      <c r="R725" s="87">
        <f t="shared" ref="R725:R788" si="68">IFERROR(L725/I725,0)</f>
        <v>0</v>
      </c>
      <c r="S725" s="87">
        <f>IF('Checklist Parameters'!$N$60&lt;0.2,0.2,'Checklist Parameters'!$N$60)</f>
        <v>0.7</v>
      </c>
      <c r="T725" s="88">
        <f>IF($O725="",IF('Checklist District ID'!$C$43="Y",MAX($R725:$S725)*$I725,SUM($R725:$S725)*$I725),IF(O725&gt;0,Q725*S725))</f>
        <v>0</v>
      </c>
      <c r="U725" s="88">
        <f>IF(Q725&gt;0,((I725-T725)*'Formula Matrix'!$E$41),0)</f>
        <v>0</v>
      </c>
      <c r="V725" s="88">
        <f t="shared" ref="V725:V788" si="69">IF(Q725=0,0,(I725-T725-U725))</f>
        <v>0</v>
      </c>
      <c r="W725" s="88">
        <f>IF(V725&gt;0,(V725*'Checklist Parameters'!$N$35),0)</f>
        <v>0</v>
      </c>
      <c r="X725" s="85">
        <f t="shared" ref="X725:X788" si="70">IF($W725/1000&gt;3,(ROUNDDOWN($W725/1000,0)),IF(AND($W725/1000&gt;2.5,$W725/1000&lt;=3),3,0))</f>
        <v>0</v>
      </c>
      <c r="Y725" s="85">
        <f>IF('Checklist Parameters'!$N$102&lt;&gt;"",(I725/43560)*'Checklist Parameters'!$N$102,"N/A")</f>
        <v>0</v>
      </c>
      <c r="Z725" s="85" t="str">
        <f>IF('Checklist Parameters'!$N$58&lt;&gt;"",((I725*'Checklist Parameters'!$N$58)*'Checklist Parameters'!$N$35)/1000,"N/A")</f>
        <v>N/A</v>
      </c>
      <c r="AA725" s="85">
        <f>IF('Checklist Parameters'!$N$101&lt;&gt;"",IFERROR(I725/'Checklist Parameters'!$N$101,0),"N/A")</f>
        <v>0</v>
      </c>
      <c r="AB725" s="85" t="str">
        <f>IF('Checklist Parameters'!$N$43&lt;&gt;"",(I725*'Checklist Parameters'!$N$43)/1000,"N/A")</f>
        <v>N/A</v>
      </c>
      <c r="AC725" s="85">
        <f>IF('Checklist Parameters'!$N$16="",$X725,IF(AND('Checklist Parameters'!$N$16&lt;$X725,'Checklist Parameters'!$N$16&gt;=3),'Checklist Parameters'!$N$16,IF(AND('Checklist Parameters'!$N$16&lt;$X725,'Checklist Parameters'!$N$16&lt;3),0,$X725)))</f>
        <v>0</v>
      </c>
      <c r="AD725" s="85" t="str">
        <f>IF(AND(I725&lt;'Checklist Parameters'!$N$22,$I725&lt;&gt;0),"Y","")</f>
        <v/>
      </c>
      <c r="AE725" s="85" t="str">
        <f>IF($AD725="Y",0,IF('Checklist Parameters'!$N$25="","&lt;no limit&gt;",ROUNDDOWN((($I725-'Checklist Parameters'!$N$24)/'Checklist Parameters'!$N$25)+1,0)))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ht="15">
      <c r="A726" s="393"/>
      <c r="B726" s="393"/>
      <c r="C726" s="393"/>
      <c r="D726" s="393"/>
      <c r="E726" s="393"/>
      <c r="F726" s="393"/>
      <c r="G726" s="393"/>
      <c r="H726" s="394"/>
      <c r="I726" s="394"/>
      <c r="J726" s="394"/>
      <c r="K726" s="394"/>
      <c r="L726" s="394"/>
      <c r="M726" s="394"/>
      <c r="N726" s="313">
        <f>IF(IF(I726&lt;'Checklist Parameters'!$N$22,0,($I726-$L726))&lt;0,0,IF(I726&lt;'Checklist Parameters'!$N$22,0,($I726-$L726)))</f>
        <v>0</v>
      </c>
      <c r="O726" s="394"/>
      <c r="P726" s="395"/>
      <c r="Q726" s="316">
        <f t="shared" si="67"/>
        <v>0</v>
      </c>
      <c r="R726" s="87">
        <f t="shared" si="68"/>
        <v>0</v>
      </c>
      <c r="S726" s="87">
        <f>IF('Checklist Parameters'!$N$60&lt;0.2,0.2,'Checklist Parameters'!$N$60)</f>
        <v>0.7</v>
      </c>
      <c r="T726" s="88">
        <f>IF($O726="",IF('Checklist District ID'!$C$43="Y",MAX($R726:$S726)*$I726,SUM($R726:$S726)*$I726),IF(O726&gt;0,Q726*S726))</f>
        <v>0</v>
      </c>
      <c r="U726" s="88">
        <f>IF(Q726&gt;0,((I726-T726)*'Formula Matrix'!$E$41),0)</f>
        <v>0</v>
      </c>
      <c r="V726" s="88">
        <f t="shared" si="69"/>
        <v>0</v>
      </c>
      <c r="W726" s="88">
        <f>IF(V726&gt;0,(V726*'Checklist Parameters'!$N$35),0)</f>
        <v>0</v>
      </c>
      <c r="X726" s="85">
        <f t="shared" si="70"/>
        <v>0</v>
      </c>
      <c r="Y726" s="85">
        <f>IF('Checklist Parameters'!$N$102&lt;&gt;"",(I726/43560)*'Checklist Parameters'!$N$102,"N/A")</f>
        <v>0</v>
      </c>
      <c r="Z726" s="85" t="str">
        <f>IF('Checklist Parameters'!$N$58&lt;&gt;"",((I726*'Checklist Parameters'!$N$58)*'Checklist Parameters'!$N$35)/1000,"N/A")</f>
        <v>N/A</v>
      </c>
      <c r="AA726" s="85">
        <f>IF('Checklist Parameters'!$N$101&lt;&gt;"",IFERROR(I726/'Checklist Parameters'!$N$101,0),"N/A")</f>
        <v>0</v>
      </c>
      <c r="AB726" s="85" t="str">
        <f>IF('Checklist Parameters'!$N$43&lt;&gt;"",(I726*'Checklist Parameters'!$N$43)/1000,"N/A")</f>
        <v>N/A</v>
      </c>
      <c r="AC726" s="85">
        <f>IF('Checklist Parameters'!$N$16="",$X726,IF(AND('Checklist Parameters'!$N$16&lt;$X726,'Checklist Parameters'!$N$16&gt;=3),'Checklist Parameters'!$N$16,IF(AND('Checklist Parameters'!$N$16&lt;$X726,'Checklist Parameters'!$N$16&lt;3),0,$X726)))</f>
        <v>0</v>
      </c>
      <c r="AD726" s="85" t="str">
        <f>IF(AND(I726&lt;'Checklist Parameters'!$N$22,$I726&lt;&gt;0),"Y","")</f>
        <v/>
      </c>
      <c r="AE726" s="85" t="str">
        <f>IF($AD726="Y",0,IF('Checklist Parameters'!$N$25="","&lt;no limit&gt;",ROUNDDOWN((($I726-'Checklist Parameters'!$N$24)/'Checklist Parameters'!$N$25)+1,0)))</f>
        <v>&lt;no limit&gt;</v>
      </c>
      <c r="AF726" s="174">
        <f t="shared" si="71"/>
        <v>0</v>
      </c>
      <c r="AG726" s="85">
        <f t="shared" si="66"/>
        <v>0</v>
      </c>
    </row>
    <row r="727" spans="1:33" ht="15">
      <c r="A727" s="393"/>
      <c r="B727" s="393"/>
      <c r="C727" s="393"/>
      <c r="D727" s="393"/>
      <c r="E727" s="393"/>
      <c r="F727" s="393"/>
      <c r="G727" s="393"/>
      <c r="H727" s="394"/>
      <c r="I727" s="394"/>
      <c r="J727" s="394"/>
      <c r="K727" s="394"/>
      <c r="L727" s="394"/>
      <c r="M727" s="394"/>
      <c r="N727" s="313">
        <f>IF(IF(I727&lt;'Checklist Parameters'!$N$22,0,($I727-$L727))&lt;0,0,IF(I727&lt;'Checklist Parameters'!$N$22,0,($I727-$L727)))</f>
        <v>0</v>
      </c>
      <c r="O727" s="394"/>
      <c r="P727" s="395"/>
      <c r="Q727" s="316">
        <f t="shared" si="67"/>
        <v>0</v>
      </c>
      <c r="R727" s="87">
        <f t="shared" si="68"/>
        <v>0</v>
      </c>
      <c r="S727" s="87">
        <f>IF('Checklist Parameters'!$N$60&lt;0.2,0.2,'Checklist Parameters'!$N$60)</f>
        <v>0.7</v>
      </c>
      <c r="T727" s="88">
        <f>IF($O727="",IF('Checklist District ID'!$C$43="Y",MAX($R727:$S727)*$I727,SUM($R727:$S727)*$I727),IF(O727&gt;0,Q727*S727))</f>
        <v>0</v>
      </c>
      <c r="U727" s="88">
        <f>IF(Q727&gt;0,((I727-T727)*'Formula Matrix'!$E$41),0)</f>
        <v>0</v>
      </c>
      <c r="V727" s="88">
        <f t="shared" si="69"/>
        <v>0</v>
      </c>
      <c r="W727" s="88">
        <f>IF(V727&gt;0,(V727*'Checklist Parameters'!$N$35),0)</f>
        <v>0</v>
      </c>
      <c r="X727" s="85">
        <f t="shared" si="70"/>
        <v>0</v>
      </c>
      <c r="Y727" s="85">
        <f>IF('Checklist Parameters'!$N$102&lt;&gt;"",(I727/43560)*'Checklist Parameters'!$N$102,"N/A")</f>
        <v>0</v>
      </c>
      <c r="Z727" s="85" t="str">
        <f>IF('Checklist Parameters'!$N$58&lt;&gt;"",((I727*'Checklist Parameters'!$N$58)*'Checklist Parameters'!$N$35)/1000,"N/A")</f>
        <v>N/A</v>
      </c>
      <c r="AA727" s="85">
        <f>IF('Checklist Parameters'!$N$101&lt;&gt;"",IFERROR(I727/'Checklist Parameters'!$N$101,0),"N/A")</f>
        <v>0</v>
      </c>
      <c r="AB727" s="85" t="str">
        <f>IF('Checklist Parameters'!$N$43&lt;&gt;"",(I727*'Checklist Parameters'!$N$43)/1000,"N/A")</f>
        <v>N/A</v>
      </c>
      <c r="AC727" s="85">
        <f>IF('Checklist Parameters'!$N$16="",$X727,IF(AND('Checklist Parameters'!$N$16&lt;$X727,'Checklist Parameters'!$N$16&gt;=3),'Checklist Parameters'!$N$16,IF(AND('Checklist Parameters'!$N$16&lt;$X727,'Checklist Parameters'!$N$16&lt;3),0,$X727)))</f>
        <v>0</v>
      </c>
      <c r="AD727" s="85" t="str">
        <f>IF(AND(I727&lt;'Checklist Parameters'!$N$22,$I727&lt;&gt;0),"Y","")</f>
        <v/>
      </c>
      <c r="AE727" s="85" t="str">
        <f>IF($AD727="Y",0,IF('Checklist Parameters'!$N$25="","&lt;no limit&gt;",ROUNDDOWN((($I727-'Checklist Parameters'!$N$24)/'Checklist Parameters'!$N$25)+1,0)))</f>
        <v>&lt;no limit&gt;</v>
      </c>
      <c r="AF727" s="174">
        <f t="shared" si="71"/>
        <v>0</v>
      </c>
      <c r="AG727" s="85">
        <f t="shared" si="66"/>
        <v>0</v>
      </c>
    </row>
    <row r="728" spans="1:33" ht="15">
      <c r="A728" s="393"/>
      <c r="B728" s="393"/>
      <c r="C728" s="393"/>
      <c r="D728" s="393"/>
      <c r="E728" s="393"/>
      <c r="F728" s="393"/>
      <c r="G728" s="393"/>
      <c r="H728" s="394"/>
      <c r="I728" s="394"/>
      <c r="J728" s="394"/>
      <c r="K728" s="394"/>
      <c r="L728" s="394"/>
      <c r="M728" s="394"/>
      <c r="N728" s="313">
        <f>IF(IF(I728&lt;'Checklist Parameters'!$N$22,0,($I728-$L728))&lt;0,0,IF(I728&lt;'Checklist Parameters'!$N$22,0,($I728-$L728)))</f>
        <v>0</v>
      </c>
      <c r="O728" s="394"/>
      <c r="P728" s="395"/>
      <c r="Q728" s="316">
        <f t="shared" si="67"/>
        <v>0</v>
      </c>
      <c r="R728" s="87">
        <f t="shared" si="68"/>
        <v>0</v>
      </c>
      <c r="S728" s="87">
        <f>IF('Checklist Parameters'!$N$60&lt;0.2,0.2,'Checklist Parameters'!$N$60)</f>
        <v>0.7</v>
      </c>
      <c r="T728" s="88">
        <f>IF($O728="",IF('Checklist District ID'!$C$43="Y",MAX($R728:$S728)*$I728,SUM($R728:$S728)*$I728),IF(O728&gt;0,Q728*S728))</f>
        <v>0</v>
      </c>
      <c r="U728" s="88">
        <f>IF(Q728&gt;0,((I728-T728)*'Formula Matrix'!$E$41),0)</f>
        <v>0</v>
      </c>
      <c r="V728" s="88">
        <f t="shared" si="69"/>
        <v>0</v>
      </c>
      <c r="W728" s="88">
        <f>IF(V728&gt;0,(V728*'Checklist Parameters'!$N$35),0)</f>
        <v>0</v>
      </c>
      <c r="X728" s="85">
        <f t="shared" si="70"/>
        <v>0</v>
      </c>
      <c r="Y728" s="85">
        <f>IF('Checklist Parameters'!$N$102&lt;&gt;"",(I728/43560)*'Checklist Parameters'!$N$102,"N/A")</f>
        <v>0</v>
      </c>
      <c r="Z728" s="85" t="str">
        <f>IF('Checklist Parameters'!$N$58&lt;&gt;"",((I728*'Checklist Parameters'!$N$58)*'Checklist Parameters'!$N$35)/1000,"N/A")</f>
        <v>N/A</v>
      </c>
      <c r="AA728" s="85">
        <f>IF('Checklist Parameters'!$N$101&lt;&gt;"",IFERROR(I728/'Checklist Parameters'!$N$101,0),"N/A")</f>
        <v>0</v>
      </c>
      <c r="AB728" s="85" t="str">
        <f>IF('Checklist Parameters'!$N$43&lt;&gt;"",(I728*'Checklist Parameters'!$N$43)/1000,"N/A")</f>
        <v>N/A</v>
      </c>
      <c r="AC728" s="85">
        <f>IF('Checklist Parameters'!$N$16="",$X728,IF(AND('Checklist Parameters'!$N$16&lt;$X728,'Checklist Parameters'!$N$16&gt;=3),'Checklist Parameters'!$N$16,IF(AND('Checklist Parameters'!$N$16&lt;$X728,'Checklist Parameters'!$N$16&lt;3),0,$X728)))</f>
        <v>0</v>
      </c>
      <c r="AD728" s="85" t="str">
        <f>IF(AND(I728&lt;'Checklist Parameters'!$N$22,$I728&lt;&gt;0),"Y","")</f>
        <v/>
      </c>
      <c r="AE728" s="85" t="str">
        <f>IF($AD728="Y",0,IF('Checklist Parameters'!$N$25="","&lt;no limit&gt;",ROUNDDOWN((($I728-'Checklist Parameters'!$N$24)/'Checklist Parameters'!$N$25)+1,0)))</f>
        <v>&lt;no limit&gt;</v>
      </c>
      <c r="AF728" s="174">
        <f t="shared" si="71"/>
        <v>0</v>
      </c>
      <c r="AG728" s="85">
        <f t="shared" si="66"/>
        <v>0</v>
      </c>
    </row>
    <row r="729" spans="1:33" ht="15">
      <c r="A729" s="393"/>
      <c r="B729" s="393"/>
      <c r="C729" s="393"/>
      <c r="D729" s="393"/>
      <c r="E729" s="393"/>
      <c r="F729" s="393"/>
      <c r="G729" s="393"/>
      <c r="H729" s="394"/>
      <c r="I729" s="394"/>
      <c r="J729" s="394"/>
      <c r="K729" s="394"/>
      <c r="L729" s="394"/>
      <c r="M729" s="394"/>
      <c r="N729" s="313">
        <f>IF(IF(I729&lt;'Checklist Parameters'!$N$22,0,($I729-$L729))&lt;0,0,IF(I729&lt;'Checklist Parameters'!$N$22,0,($I729-$L729)))</f>
        <v>0</v>
      </c>
      <c r="O729" s="394"/>
      <c r="P729" s="395"/>
      <c r="Q729" s="316">
        <f t="shared" si="67"/>
        <v>0</v>
      </c>
      <c r="R729" s="87">
        <f t="shared" si="68"/>
        <v>0</v>
      </c>
      <c r="S729" s="87">
        <f>IF('Checklist Parameters'!$N$60&lt;0.2,0.2,'Checklist Parameters'!$N$60)</f>
        <v>0.7</v>
      </c>
      <c r="T729" s="88">
        <f>IF($O729="",IF('Checklist District ID'!$C$43="Y",MAX($R729:$S729)*$I729,SUM($R729:$S729)*$I729),IF(O729&gt;0,Q729*S729))</f>
        <v>0</v>
      </c>
      <c r="U729" s="88">
        <f>IF(Q729&gt;0,((I729-T729)*'Formula Matrix'!$E$41),0)</f>
        <v>0</v>
      </c>
      <c r="V729" s="88">
        <f t="shared" si="69"/>
        <v>0</v>
      </c>
      <c r="W729" s="88">
        <f>IF(V729&gt;0,(V729*'Checklist Parameters'!$N$35),0)</f>
        <v>0</v>
      </c>
      <c r="X729" s="85">
        <f t="shared" si="70"/>
        <v>0</v>
      </c>
      <c r="Y729" s="85">
        <f>IF('Checklist Parameters'!$N$102&lt;&gt;"",(I729/43560)*'Checklist Parameters'!$N$102,"N/A")</f>
        <v>0</v>
      </c>
      <c r="Z729" s="85" t="str">
        <f>IF('Checklist Parameters'!$N$58&lt;&gt;"",((I729*'Checklist Parameters'!$N$58)*'Checklist Parameters'!$N$35)/1000,"N/A")</f>
        <v>N/A</v>
      </c>
      <c r="AA729" s="85">
        <f>IF('Checklist Parameters'!$N$101&lt;&gt;"",IFERROR(I729/'Checklist Parameters'!$N$101,0),"N/A")</f>
        <v>0</v>
      </c>
      <c r="AB729" s="85" t="str">
        <f>IF('Checklist Parameters'!$N$43&lt;&gt;"",(I729*'Checklist Parameters'!$N$43)/1000,"N/A")</f>
        <v>N/A</v>
      </c>
      <c r="AC729" s="85">
        <f>IF('Checklist Parameters'!$N$16="",$X729,IF(AND('Checklist Parameters'!$N$16&lt;$X729,'Checklist Parameters'!$N$16&gt;=3),'Checklist Parameters'!$N$16,IF(AND('Checklist Parameters'!$N$16&lt;$X729,'Checklist Parameters'!$N$16&lt;3),0,$X729)))</f>
        <v>0</v>
      </c>
      <c r="AD729" s="85" t="str">
        <f>IF(AND(I729&lt;'Checklist Parameters'!$N$22,$I729&lt;&gt;0),"Y","")</f>
        <v/>
      </c>
      <c r="AE729" s="85" t="str">
        <f>IF($AD729="Y",0,IF('Checklist Parameters'!$N$25="","&lt;no limit&gt;",ROUNDDOWN((($I729-'Checklist Parameters'!$N$24)/'Checklist Parameters'!$N$25)+1,0)))</f>
        <v>&lt;no limit&gt;</v>
      </c>
      <c r="AF729" s="174">
        <f t="shared" si="71"/>
        <v>0</v>
      </c>
      <c r="AG729" s="85">
        <f t="shared" si="66"/>
        <v>0</v>
      </c>
    </row>
    <row r="730" spans="1:33" ht="15">
      <c r="A730" s="393"/>
      <c r="B730" s="393"/>
      <c r="C730" s="393"/>
      <c r="D730" s="393"/>
      <c r="E730" s="393"/>
      <c r="F730" s="393"/>
      <c r="G730" s="393"/>
      <c r="H730" s="394"/>
      <c r="I730" s="394"/>
      <c r="J730" s="394"/>
      <c r="K730" s="394"/>
      <c r="L730" s="394"/>
      <c r="M730" s="394"/>
      <c r="N730" s="313">
        <f>IF(IF(I730&lt;'Checklist Parameters'!$N$22,0,($I730-$L730))&lt;0,0,IF(I730&lt;'Checklist Parameters'!$N$22,0,($I730-$L730)))</f>
        <v>0</v>
      </c>
      <c r="O730" s="394"/>
      <c r="P730" s="395"/>
      <c r="Q730" s="316">
        <f t="shared" si="67"/>
        <v>0</v>
      </c>
      <c r="R730" s="87">
        <f t="shared" si="68"/>
        <v>0</v>
      </c>
      <c r="S730" s="87">
        <f>IF('Checklist Parameters'!$N$60&lt;0.2,0.2,'Checklist Parameters'!$N$60)</f>
        <v>0.7</v>
      </c>
      <c r="T730" s="88">
        <f>IF($O730="",IF('Checklist District ID'!$C$43="Y",MAX($R730:$S730)*$I730,SUM($R730:$S730)*$I730),IF(O730&gt;0,Q730*S730))</f>
        <v>0</v>
      </c>
      <c r="U730" s="88">
        <f>IF(Q730&gt;0,((I730-T730)*'Formula Matrix'!$E$41),0)</f>
        <v>0</v>
      </c>
      <c r="V730" s="88">
        <f t="shared" si="69"/>
        <v>0</v>
      </c>
      <c r="W730" s="88">
        <f>IF(V730&gt;0,(V730*'Checklist Parameters'!$N$35),0)</f>
        <v>0</v>
      </c>
      <c r="X730" s="85">
        <f t="shared" si="70"/>
        <v>0</v>
      </c>
      <c r="Y730" s="85">
        <f>IF('Checklist Parameters'!$N$102&lt;&gt;"",(I730/43560)*'Checklist Parameters'!$N$102,"N/A")</f>
        <v>0</v>
      </c>
      <c r="Z730" s="85" t="str">
        <f>IF('Checklist Parameters'!$N$58&lt;&gt;"",((I730*'Checklist Parameters'!$N$58)*'Checklist Parameters'!$N$35)/1000,"N/A")</f>
        <v>N/A</v>
      </c>
      <c r="AA730" s="85">
        <f>IF('Checklist Parameters'!$N$101&lt;&gt;"",IFERROR(I730/'Checklist Parameters'!$N$101,0),"N/A")</f>
        <v>0</v>
      </c>
      <c r="AB730" s="85" t="str">
        <f>IF('Checklist Parameters'!$N$43&lt;&gt;"",(I730*'Checklist Parameters'!$N$43)/1000,"N/A")</f>
        <v>N/A</v>
      </c>
      <c r="AC730" s="85">
        <f>IF('Checklist Parameters'!$N$16="",$X730,IF(AND('Checklist Parameters'!$N$16&lt;$X730,'Checklist Parameters'!$N$16&gt;=3),'Checklist Parameters'!$N$16,IF(AND('Checklist Parameters'!$N$16&lt;$X730,'Checklist Parameters'!$N$16&lt;3),0,$X730)))</f>
        <v>0</v>
      </c>
      <c r="AD730" s="85" t="str">
        <f>IF(AND(I730&lt;'Checklist Parameters'!$N$22,$I730&lt;&gt;0),"Y","")</f>
        <v/>
      </c>
      <c r="AE730" s="85" t="str">
        <f>IF($AD730="Y",0,IF('Checklist Parameters'!$N$25="","&lt;no limit&gt;",ROUNDDOWN((($I730-'Checklist Parameters'!$N$24)/'Checklist Parameters'!$N$25)+1,0)))</f>
        <v>&lt;no limit&gt;</v>
      </c>
      <c r="AF730" s="174">
        <f t="shared" si="71"/>
        <v>0</v>
      </c>
      <c r="AG730" s="85">
        <f t="shared" si="66"/>
        <v>0</v>
      </c>
    </row>
    <row r="731" spans="1:33" ht="15">
      <c r="A731" s="393"/>
      <c r="B731" s="393"/>
      <c r="C731" s="393"/>
      <c r="D731" s="393"/>
      <c r="E731" s="393"/>
      <c r="F731" s="393"/>
      <c r="G731" s="393"/>
      <c r="H731" s="394"/>
      <c r="I731" s="394"/>
      <c r="J731" s="394"/>
      <c r="K731" s="394"/>
      <c r="L731" s="394"/>
      <c r="M731" s="394"/>
      <c r="N731" s="313">
        <f>IF(IF(I731&lt;'Checklist Parameters'!$N$22,0,($I731-$L731))&lt;0,0,IF(I731&lt;'Checklist Parameters'!$N$22,0,($I731-$L731)))</f>
        <v>0</v>
      </c>
      <c r="O731" s="394"/>
      <c r="P731" s="395"/>
      <c r="Q731" s="316">
        <f t="shared" si="67"/>
        <v>0</v>
      </c>
      <c r="R731" s="87">
        <f t="shared" si="68"/>
        <v>0</v>
      </c>
      <c r="S731" s="87">
        <f>IF('Checklist Parameters'!$N$60&lt;0.2,0.2,'Checklist Parameters'!$N$60)</f>
        <v>0.7</v>
      </c>
      <c r="T731" s="88">
        <f>IF($O731="",IF('Checklist District ID'!$C$43="Y",MAX($R731:$S731)*$I731,SUM($R731:$S731)*$I731),IF(O731&gt;0,Q731*S731))</f>
        <v>0</v>
      </c>
      <c r="U731" s="88">
        <f>IF(Q731&gt;0,((I731-T731)*'Formula Matrix'!$E$41),0)</f>
        <v>0</v>
      </c>
      <c r="V731" s="88">
        <f t="shared" si="69"/>
        <v>0</v>
      </c>
      <c r="W731" s="88">
        <f>IF(V731&gt;0,(V731*'Checklist Parameters'!$N$35),0)</f>
        <v>0</v>
      </c>
      <c r="X731" s="85">
        <f t="shared" si="70"/>
        <v>0</v>
      </c>
      <c r="Y731" s="85">
        <f>IF('Checklist Parameters'!$N$102&lt;&gt;"",(I731/43560)*'Checklist Parameters'!$N$102,"N/A")</f>
        <v>0</v>
      </c>
      <c r="Z731" s="85" t="str">
        <f>IF('Checklist Parameters'!$N$58&lt;&gt;"",((I731*'Checklist Parameters'!$N$58)*'Checklist Parameters'!$N$35)/1000,"N/A")</f>
        <v>N/A</v>
      </c>
      <c r="AA731" s="85">
        <f>IF('Checklist Parameters'!$N$101&lt;&gt;"",IFERROR(I731/'Checklist Parameters'!$N$101,0),"N/A")</f>
        <v>0</v>
      </c>
      <c r="AB731" s="85" t="str">
        <f>IF('Checklist Parameters'!$N$43&lt;&gt;"",(I731*'Checklist Parameters'!$N$43)/1000,"N/A")</f>
        <v>N/A</v>
      </c>
      <c r="AC731" s="85">
        <f>IF('Checklist Parameters'!$N$16="",$X731,IF(AND('Checklist Parameters'!$N$16&lt;$X731,'Checklist Parameters'!$N$16&gt;=3),'Checklist Parameters'!$N$16,IF(AND('Checklist Parameters'!$N$16&lt;$X731,'Checklist Parameters'!$N$16&lt;3),0,$X731)))</f>
        <v>0</v>
      </c>
      <c r="AD731" s="85" t="str">
        <f>IF(AND(I731&lt;'Checklist Parameters'!$N$22,$I731&lt;&gt;0),"Y","")</f>
        <v/>
      </c>
      <c r="AE731" s="85" t="str">
        <f>IF($AD731="Y",0,IF('Checklist Parameters'!$N$25="","&lt;no limit&gt;",ROUNDDOWN((($I731-'Checklist Parameters'!$N$24)/'Checklist Parameters'!$N$25)+1,0)))</f>
        <v>&lt;no limit&gt;</v>
      </c>
      <c r="AF731" s="174">
        <f t="shared" si="71"/>
        <v>0</v>
      </c>
      <c r="AG731" s="85">
        <f t="shared" si="66"/>
        <v>0</v>
      </c>
    </row>
    <row r="732" spans="1:33" ht="15">
      <c r="A732" s="393"/>
      <c r="B732" s="393"/>
      <c r="C732" s="393"/>
      <c r="D732" s="393"/>
      <c r="E732" s="393"/>
      <c r="F732" s="393"/>
      <c r="G732" s="393"/>
      <c r="H732" s="394"/>
      <c r="I732" s="394"/>
      <c r="J732" s="394"/>
      <c r="K732" s="394"/>
      <c r="L732" s="394"/>
      <c r="M732" s="394"/>
      <c r="N732" s="313">
        <f>IF(IF(I732&lt;'Checklist Parameters'!$N$22,0,($I732-$L732))&lt;0,0,IF(I732&lt;'Checklist Parameters'!$N$22,0,($I732-$L732)))</f>
        <v>0</v>
      </c>
      <c r="O732" s="394"/>
      <c r="P732" s="395"/>
      <c r="Q732" s="316">
        <f t="shared" si="67"/>
        <v>0</v>
      </c>
      <c r="R732" s="87">
        <f t="shared" si="68"/>
        <v>0</v>
      </c>
      <c r="S732" s="87">
        <f>IF('Checklist Parameters'!$N$60&lt;0.2,0.2,'Checklist Parameters'!$N$60)</f>
        <v>0.7</v>
      </c>
      <c r="T732" s="88">
        <f>IF($O732="",IF('Checklist District ID'!$C$43="Y",MAX($R732:$S732)*$I732,SUM($R732:$S732)*$I732),IF(O732&gt;0,Q732*S732))</f>
        <v>0</v>
      </c>
      <c r="U732" s="88">
        <f>IF(Q732&gt;0,((I732-T732)*'Formula Matrix'!$E$41),0)</f>
        <v>0</v>
      </c>
      <c r="V732" s="88">
        <f t="shared" si="69"/>
        <v>0</v>
      </c>
      <c r="W732" s="88">
        <f>IF(V732&gt;0,(V732*'Checklist Parameters'!$N$35),0)</f>
        <v>0</v>
      </c>
      <c r="X732" s="85">
        <f t="shared" si="70"/>
        <v>0</v>
      </c>
      <c r="Y732" s="85">
        <f>IF('Checklist Parameters'!$N$102&lt;&gt;"",(I732/43560)*'Checklist Parameters'!$N$102,"N/A")</f>
        <v>0</v>
      </c>
      <c r="Z732" s="85" t="str">
        <f>IF('Checklist Parameters'!$N$58&lt;&gt;"",((I732*'Checklist Parameters'!$N$58)*'Checklist Parameters'!$N$35)/1000,"N/A")</f>
        <v>N/A</v>
      </c>
      <c r="AA732" s="85">
        <f>IF('Checklist Parameters'!$N$101&lt;&gt;"",IFERROR(I732/'Checklist Parameters'!$N$101,0),"N/A")</f>
        <v>0</v>
      </c>
      <c r="AB732" s="85" t="str">
        <f>IF('Checklist Parameters'!$N$43&lt;&gt;"",(I732*'Checklist Parameters'!$N$43)/1000,"N/A")</f>
        <v>N/A</v>
      </c>
      <c r="AC732" s="85">
        <f>IF('Checklist Parameters'!$N$16="",$X732,IF(AND('Checklist Parameters'!$N$16&lt;$X732,'Checklist Parameters'!$N$16&gt;=3),'Checklist Parameters'!$N$16,IF(AND('Checklist Parameters'!$N$16&lt;$X732,'Checklist Parameters'!$N$16&lt;3),0,$X732)))</f>
        <v>0</v>
      </c>
      <c r="AD732" s="85" t="str">
        <f>IF(AND(I732&lt;'Checklist Parameters'!$N$22,$I732&lt;&gt;0),"Y","")</f>
        <v/>
      </c>
      <c r="AE732" s="85" t="str">
        <f>IF($AD732="Y",0,IF('Checklist Parameters'!$N$25="","&lt;no limit&gt;",ROUNDDOWN((($I732-'Checklist Parameters'!$N$24)/'Checklist Parameters'!$N$25)+1,0)))</f>
        <v>&lt;no limit&gt;</v>
      </c>
      <c r="AF732" s="174">
        <f t="shared" si="71"/>
        <v>0</v>
      </c>
      <c r="AG732" s="85">
        <f t="shared" si="66"/>
        <v>0</v>
      </c>
    </row>
    <row r="733" spans="1:33" ht="15">
      <c r="A733" s="393"/>
      <c r="B733" s="393"/>
      <c r="C733" s="393"/>
      <c r="D733" s="393"/>
      <c r="E733" s="393"/>
      <c r="F733" s="393"/>
      <c r="G733" s="393"/>
      <c r="H733" s="394"/>
      <c r="I733" s="394"/>
      <c r="J733" s="394"/>
      <c r="K733" s="394"/>
      <c r="L733" s="394"/>
      <c r="M733" s="394"/>
      <c r="N733" s="313">
        <f>IF(IF(I733&lt;'Checklist Parameters'!$N$22,0,($I733-$L733))&lt;0,0,IF(I733&lt;'Checklist Parameters'!$N$22,0,($I733-$L733)))</f>
        <v>0</v>
      </c>
      <c r="O733" s="394"/>
      <c r="P733" s="395"/>
      <c r="Q733" s="316">
        <f t="shared" si="67"/>
        <v>0</v>
      </c>
      <c r="R733" s="87">
        <f t="shared" si="68"/>
        <v>0</v>
      </c>
      <c r="S733" s="87">
        <f>IF('Checklist Parameters'!$N$60&lt;0.2,0.2,'Checklist Parameters'!$N$60)</f>
        <v>0.7</v>
      </c>
      <c r="T733" s="88">
        <f>IF($O733="",IF('Checklist District ID'!$C$43="Y",MAX($R733:$S733)*$I733,SUM($R733:$S733)*$I733),IF(O733&gt;0,Q733*S733))</f>
        <v>0</v>
      </c>
      <c r="U733" s="88">
        <f>IF(Q733&gt;0,((I733-T733)*'Formula Matrix'!$E$41),0)</f>
        <v>0</v>
      </c>
      <c r="V733" s="88">
        <f t="shared" si="69"/>
        <v>0</v>
      </c>
      <c r="W733" s="88">
        <f>IF(V733&gt;0,(V733*'Checklist Parameters'!$N$35),0)</f>
        <v>0</v>
      </c>
      <c r="X733" s="85">
        <f t="shared" si="70"/>
        <v>0</v>
      </c>
      <c r="Y733" s="85">
        <f>IF('Checklist Parameters'!$N$102&lt;&gt;"",(I733/43560)*'Checklist Parameters'!$N$102,"N/A")</f>
        <v>0</v>
      </c>
      <c r="Z733" s="85" t="str">
        <f>IF('Checklist Parameters'!$N$58&lt;&gt;"",((I733*'Checklist Parameters'!$N$58)*'Checklist Parameters'!$N$35)/1000,"N/A")</f>
        <v>N/A</v>
      </c>
      <c r="AA733" s="85">
        <f>IF('Checklist Parameters'!$N$101&lt;&gt;"",IFERROR(I733/'Checklist Parameters'!$N$101,0),"N/A")</f>
        <v>0</v>
      </c>
      <c r="AB733" s="85" t="str">
        <f>IF('Checklist Parameters'!$N$43&lt;&gt;"",(I733*'Checklist Parameters'!$N$43)/1000,"N/A")</f>
        <v>N/A</v>
      </c>
      <c r="AC733" s="85">
        <f>IF('Checklist Parameters'!$N$16="",$X733,IF(AND('Checklist Parameters'!$N$16&lt;$X733,'Checklist Parameters'!$N$16&gt;=3),'Checklist Parameters'!$N$16,IF(AND('Checklist Parameters'!$N$16&lt;$X733,'Checklist Parameters'!$N$16&lt;3),0,$X733)))</f>
        <v>0</v>
      </c>
      <c r="AD733" s="85" t="str">
        <f>IF(AND(I733&lt;'Checklist Parameters'!$N$22,$I733&lt;&gt;0),"Y","")</f>
        <v/>
      </c>
      <c r="AE733" s="85" t="str">
        <f>IF($AD733="Y",0,IF('Checklist Parameters'!$N$25="","&lt;no limit&gt;",ROUNDDOWN((($I733-'Checklist Parameters'!$N$24)/'Checklist Parameters'!$N$25)+1,0)))</f>
        <v>&lt;no limit&gt;</v>
      </c>
      <c r="AF733" s="174">
        <f t="shared" si="71"/>
        <v>0</v>
      </c>
      <c r="AG733" s="85">
        <f t="shared" si="66"/>
        <v>0</v>
      </c>
    </row>
    <row r="734" spans="1:33" ht="15">
      <c r="A734" s="393"/>
      <c r="B734" s="393"/>
      <c r="C734" s="393"/>
      <c r="D734" s="393"/>
      <c r="E734" s="393"/>
      <c r="F734" s="393"/>
      <c r="G734" s="393"/>
      <c r="H734" s="394"/>
      <c r="I734" s="394"/>
      <c r="J734" s="394"/>
      <c r="K734" s="394"/>
      <c r="L734" s="394"/>
      <c r="M734" s="394"/>
      <c r="N734" s="313">
        <f>IF(IF(I734&lt;'Checklist Parameters'!$N$22,0,($I734-$L734))&lt;0,0,IF(I734&lt;'Checklist Parameters'!$N$22,0,($I734-$L734)))</f>
        <v>0</v>
      </c>
      <c r="O734" s="394"/>
      <c r="P734" s="395"/>
      <c r="Q734" s="316">
        <f t="shared" si="67"/>
        <v>0</v>
      </c>
      <c r="R734" s="87">
        <f t="shared" si="68"/>
        <v>0</v>
      </c>
      <c r="S734" s="87">
        <f>IF('Checklist Parameters'!$N$60&lt;0.2,0.2,'Checklist Parameters'!$N$60)</f>
        <v>0.7</v>
      </c>
      <c r="T734" s="88">
        <f>IF($O734="",IF('Checklist District ID'!$C$43="Y",MAX($R734:$S734)*$I734,SUM($R734:$S734)*$I734),IF(O734&gt;0,Q734*S734))</f>
        <v>0</v>
      </c>
      <c r="U734" s="88">
        <f>IF(Q734&gt;0,((I734-T734)*'Formula Matrix'!$E$41),0)</f>
        <v>0</v>
      </c>
      <c r="V734" s="88">
        <f t="shared" si="69"/>
        <v>0</v>
      </c>
      <c r="W734" s="88">
        <f>IF(V734&gt;0,(V734*'Checklist Parameters'!$N$35),0)</f>
        <v>0</v>
      </c>
      <c r="X734" s="85">
        <f t="shared" si="70"/>
        <v>0</v>
      </c>
      <c r="Y734" s="85">
        <f>IF('Checklist Parameters'!$N$102&lt;&gt;"",(I734/43560)*'Checklist Parameters'!$N$102,"N/A")</f>
        <v>0</v>
      </c>
      <c r="Z734" s="85" t="str">
        <f>IF('Checklist Parameters'!$N$58&lt;&gt;"",((I734*'Checklist Parameters'!$N$58)*'Checklist Parameters'!$N$35)/1000,"N/A")</f>
        <v>N/A</v>
      </c>
      <c r="AA734" s="85">
        <f>IF('Checklist Parameters'!$N$101&lt;&gt;"",IFERROR(I734/'Checklist Parameters'!$N$101,0),"N/A")</f>
        <v>0</v>
      </c>
      <c r="AB734" s="85" t="str">
        <f>IF('Checklist Parameters'!$N$43&lt;&gt;"",(I734*'Checklist Parameters'!$N$43)/1000,"N/A")</f>
        <v>N/A</v>
      </c>
      <c r="AC734" s="85">
        <f>IF('Checklist Parameters'!$N$16="",$X734,IF(AND('Checklist Parameters'!$N$16&lt;$X734,'Checklist Parameters'!$N$16&gt;=3),'Checklist Parameters'!$N$16,IF(AND('Checklist Parameters'!$N$16&lt;$X734,'Checklist Parameters'!$N$16&lt;3),0,$X734)))</f>
        <v>0</v>
      </c>
      <c r="AD734" s="85" t="str">
        <f>IF(AND(I734&lt;'Checklist Parameters'!$N$22,$I734&lt;&gt;0),"Y","")</f>
        <v/>
      </c>
      <c r="AE734" s="85" t="str">
        <f>IF($AD734="Y",0,IF('Checklist Parameters'!$N$25="","&lt;no limit&gt;",ROUNDDOWN((($I734-'Checklist Parameters'!$N$24)/'Checklist Parameters'!$N$25)+1,0)))</f>
        <v>&lt;no limit&gt;</v>
      </c>
      <c r="AF734" s="174">
        <f t="shared" si="71"/>
        <v>0</v>
      </c>
      <c r="AG734" s="85">
        <f t="shared" si="66"/>
        <v>0</v>
      </c>
    </row>
    <row r="735" spans="1:33" ht="15">
      <c r="A735" s="393"/>
      <c r="B735" s="393"/>
      <c r="C735" s="393"/>
      <c r="D735" s="393"/>
      <c r="E735" s="393"/>
      <c r="F735" s="393"/>
      <c r="G735" s="393"/>
      <c r="H735" s="394"/>
      <c r="I735" s="394"/>
      <c r="J735" s="394"/>
      <c r="K735" s="394"/>
      <c r="L735" s="394"/>
      <c r="M735" s="394"/>
      <c r="N735" s="313">
        <f>IF(IF(I735&lt;'Checklist Parameters'!$N$22,0,($I735-$L735))&lt;0,0,IF(I735&lt;'Checklist Parameters'!$N$22,0,($I735-$L735)))</f>
        <v>0</v>
      </c>
      <c r="O735" s="394"/>
      <c r="P735" s="395"/>
      <c r="Q735" s="316">
        <f t="shared" si="67"/>
        <v>0</v>
      </c>
      <c r="R735" s="87">
        <f t="shared" si="68"/>
        <v>0</v>
      </c>
      <c r="S735" s="87">
        <f>IF('Checklist Parameters'!$N$60&lt;0.2,0.2,'Checklist Parameters'!$N$60)</f>
        <v>0.7</v>
      </c>
      <c r="T735" s="88">
        <f>IF($O735="",IF('Checklist District ID'!$C$43="Y",MAX($R735:$S735)*$I735,SUM($R735:$S735)*$I735),IF(O735&gt;0,Q735*S735))</f>
        <v>0</v>
      </c>
      <c r="U735" s="88">
        <f>IF(Q735&gt;0,((I735-T735)*'Formula Matrix'!$E$41),0)</f>
        <v>0</v>
      </c>
      <c r="V735" s="88">
        <f t="shared" si="69"/>
        <v>0</v>
      </c>
      <c r="W735" s="88">
        <f>IF(V735&gt;0,(V735*'Checklist Parameters'!$N$35),0)</f>
        <v>0</v>
      </c>
      <c r="X735" s="85">
        <f t="shared" si="70"/>
        <v>0</v>
      </c>
      <c r="Y735" s="85">
        <f>IF('Checklist Parameters'!$N$102&lt;&gt;"",(I735/43560)*'Checklist Parameters'!$N$102,"N/A")</f>
        <v>0</v>
      </c>
      <c r="Z735" s="85" t="str">
        <f>IF('Checklist Parameters'!$N$58&lt;&gt;"",((I735*'Checklist Parameters'!$N$58)*'Checklist Parameters'!$N$35)/1000,"N/A")</f>
        <v>N/A</v>
      </c>
      <c r="AA735" s="85">
        <f>IF('Checklist Parameters'!$N$101&lt;&gt;"",IFERROR(I735/'Checklist Parameters'!$N$101,0),"N/A")</f>
        <v>0</v>
      </c>
      <c r="AB735" s="85" t="str">
        <f>IF('Checklist Parameters'!$N$43&lt;&gt;"",(I735*'Checklist Parameters'!$N$43)/1000,"N/A")</f>
        <v>N/A</v>
      </c>
      <c r="AC735" s="85">
        <f>IF('Checklist Parameters'!$N$16="",$X735,IF(AND('Checklist Parameters'!$N$16&lt;$X735,'Checklist Parameters'!$N$16&gt;=3),'Checklist Parameters'!$N$16,IF(AND('Checklist Parameters'!$N$16&lt;$X735,'Checklist Parameters'!$N$16&lt;3),0,$X735)))</f>
        <v>0</v>
      </c>
      <c r="AD735" s="85" t="str">
        <f>IF(AND(I735&lt;'Checklist Parameters'!$N$22,$I735&lt;&gt;0),"Y","")</f>
        <v/>
      </c>
      <c r="AE735" s="85" t="str">
        <f>IF($AD735="Y",0,IF('Checklist Parameters'!$N$25="","&lt;no limit&gt;",ROUNDDOWN((($I735-'Checklist Parameters'!$N$24)/'Checklist Parameters'!$N$25)+1,0)))</f>
        <v>&lt;no limit&gt;</v>
      </c>
      <c r="AF735" s="174">
        <f t="shared" si="71"/>
        <v>0</v>
      </c>
      <c r="AG735" s="85">
        <f t="shared" si="66"/>
        <v>0</v>
      </c>
    </row>
    <row r="736" spans="1:33" ht="15">
      <c r="A736" s="393"/>
      <c r="B736" s="393"/>
      <c r="C736" s="393"/>
      <c r="D736" s="393"/>
      <c r="E736" s="393"/>
      <c r="F736" s="393"/>
      <c r="G736" s="393"/>
      <c r="H736" s="394"/>
      <c r="I736" s="394"/>
      <c r="J736" s="394"/>
      <c r="K736" s="394"/>
      <c r="L736" s="394"/>
      <c r="M736" s="394"/>
      <c r="N736" s="313">
        <f>IF(IF(I736&lt;'Checklist Parameters'!$N$22,0,($I736-$L736))&lt;0,0,IF(I736&lt;'Checklist Parameters'!$N$22,0,($I736-$L736)))</f>
        <v>0</v>
      </c>
      <c r="O736" s="394"/>
      <c r="P736" s="395"/>
      <c r="Q736" s="316">
        <f t="shared" si="67"/>
        <v>0</v>
      </c>
      <c r="R736" s="87">
        <f t="shared" si="68"/>
        <v>0</v>
      </c>
      <c r="S736" s="87">
        <f>IF('Checklist Parameters'!$N$60&lt;0.2,0.2,'Checklist Parameters'!$N$60)</f>
        <v>0.7</v>
      </c>
      <c r="T736" s="88">
        <f>IF($O736="",IF('Checklist District ID'!$C$43="Y",MAX($R736:$S736)*$I736,SUM($R736:$S736)*$I736),IF(O736&gt;0,Q736*S736))</f>
        <v>0</v>
      </c>
      <c r="U736" s="88">
        <f>IF(Q736&gt;0,((I736-T736)*'Formula Matrix'!$E$41),0)</f>
        <v>0</v>
      </c>
      <c r="V736" s="88">
        <f t="shared" si="69"/>
        <v>0</v>
      </c>
      <c r="W736" s="88">
        <f>IF(V736&gt;0,(V736*'Checklist Parameters'!$N$35),0)</f>
        <v>0</v>
      </c>
      <c r="X736" s="85">
        <f t="shared" si="70"/>
        <v>0</v>
      </c>
      <c r="Y736" s="85">
        <f>IF('Checklist Parameters'!$N$102&lt;&gt;"",(I736/43560)*'Checklist Parameters'!$N$102,"N/A")</f>
        <v>0</v>
      </c>
      <c r="Z736" s="85" t="str">
        <f>IF('Checklist Parameters'!$N$58&lt;&gt;"",((I736*'Checklist Parameters'!$N$58)*'Checklist Parameters'!$N$35)/1000,"N/A")</f>
        <v>N/A</v>
      </c>
      <c r="AA736" s="85">
        <f>IF('Checklist Parameters'!$N$101&lt;&gt;"",IFERROR(I736/'Checklist Parameters'!$N$101,0),"N/A")</f>
        <v>0</v>
      </c>
      <c r="AB736" s="85" t="str">
        <f>IF('Checklist Parameters'!$N$43&lt;&gt;"",(I736*'Checklist Parameters'!$N$43)/1000,"N/A")</f>
        <v>N/A</v>
      </c>
      <c r="AC736" s="85">
        <f>IF('Checklist Parameters'!$N$16="",$X736,IF(AND('Checklist Parameters'!$N$16&lt;$X736,'Checklist Parameters'!$N$16&gt;=3),'Checklist Parameters'!$N$16,IF(AND('Checklist Parameters'!$N$16&lt;$X736,'Checklist Parameters'!$N$16&lt;3),0,$X736)))</f>
        <v>0</v>
      </c>
      <c r="AD736" s="85" t="str">
        <f>IF(AND(I736&lt;'Checklist Parameters'!$N$22,$I736&lt;&gt;0),"Y","")</f>
        <v/>
      </c>
      <c r="AE736" s="85" t="str">
        <f>IF($AD736="Y",0,IF('Checklist Parameters'!$N$25="","&lt;no limit&gt;",ROUNDDOWN((($I736-'Checklist Parameters'!$N$24)/'Checklist Parameters'!$N$25)+1,0)))</f>
        <v>&lt;no limit&gt;</v>
      </c>
      <c r="AF736" s="174">
        <f t="shared" si="71"/>
        <v>0</v>
      </c>
      <c r="AG736" s="85">
        <f t="shared" si="66"/>
        <v>0</v>
      </c>
    </row>
    <row r="737" spans="1:33" ht="15">
      <c r="A737" s="393"/>
      <c r="B737" s="393"/>
      <c r="C737" s="393"/>
      <c r="D737" s="393"/>
      <c r="E737" s="393"/>
      <c r="F737" s="393"/>
      <c r="G737" s="393"/>
      <c r="H737" s="394"/>
      <c r="I737" s="394"/>
      <c r="J737" s="394"/>
      <c r="K737" s="394"/>
      <c r="L737" s="394"/>
      <c r="M737" s="394"/>
      <c r="N737" s="313">
        <f>IF(IF(I737&lt;'Checklist Parameters'!$N$22,0,($I737-$L737))&lt;0,0,IF(I737&lt;'Checklist Parameters'!$N$22,0,($I737-$L737)))</f>
        <v>0</v>
      </c>
      <c r="O737" s="394"/>
      <c r="P737" s="395"/>
      <c r="Q737" s="316">
        <f t="shared" si="67"/>
        <v>0</v>
      </c>
      <c r="R737" s="87">
        <f t="shared" si="68"/>
        <v>0</v>
      </c>
      <c r="S737" s="87">
        <f>IF('Checklist Parameters'!$N$60&lt;0.2,0.2,'Checklist Parameters'!$N$60)</f>
        <v>0.7</v>
      </c>
      <c r="T737" s="88">
        <f>IF($O737="",IF('Checklist District ID'!$C$43="Y",MAX($R737:$S737)*$I737,SUM($R737:$S737)*$I737),IF(O737&gt;0,Q737*S737))</f>
        <v>0</v>
      </c>
      <c r="U737" s="88">
        <f>IF(Q737&gt;0,((I737-T737)*'Formula Matrix'!$E$41),0)</f>
        <v>0</v>
      </c>
      <c r="V737" s="88">
        <f t="shared" si="69"/>
        <v>0</v>
      </c>
      <c r="W737" s="88">
        <f>IF(V737&gt;0,(V737*'Checklist Parameters'!$N$35),0)</f>
        <v>0</v>
      </c>
      <c r="X737" s="85">
        <f t="shared" si="70"/>
        <v>0</v>
      </c>
      <c r="Y737" s="85">
        <f>IF('Checklist Parameters'!$N$102&lt;&gt;"",(I737/43560)*'Checklist Parameters'!$N$102,"N/A")</f>
        <v>0</v>
      </c>
      <c r="Z737" s="85" t="str">
        <f>IF('Checklist Parameters'!$N$58&lt;&gt;"",((I737*'Checklist Parameters'!$N$58)*'Checklist Parameters'!$N$35)/1000,"N/A")</f>
        <v>N/A</v>
      </c>
      <c r="AA737" s="85">
        <f>IF('Checklist Parameters'!$N$101&lt;&gt;"",IFERROR(I737/'Checklist Parameters'!$N$101,0),"N/A")</f>
        <v>0</v>
      </c>
      <c r="AB737" s="85" t="str">
        <f>IF('Checklist Parameters'!$N$43&lt;&gt;"",(I737*'Checklist Parameters'!$N$43)/1000,"N/A")</f>
        <v>N/A</v>
      </c>
      <c r="AC737" s="85">
        <f>IF('Checklist Parameters'!$N$16="",$X737,IF(AND('Checklist Parameters'!$N$16&lt;$X737,'Checklist Parameters'!$N$16&gt;=3),'Checklist Parameters'!$N$16,IF(AND('Checklist Parameters'!$N$16&lt;$X737,'Checklist Parameters'!$N$16&lt;3),0,$X737)))</f>
        <v>0</v>
      </c>
      <c r="AD737" s="85" t="str">
        <f>IF(AND(I737&lt;'Checklist Parameters'!$N$22,$I737&lt;&gt;0),"Y","")</f>
        <v/>
      </c>
      <c r="AE737" s="85" t="str">
        <f>IF($AD737="Y",0,IF('Checklist Parameters'!$N$25="","&lt;no limit&gt;",ROUNDDOWN((($I737-'Checklist Parameters'!$N$24)/'Checklist Parameters'!$N$25)+1,0)))</f>
        <v>&lt;no limit&gt;</v>
      </c>
      <c r="AF737" s="174">
        <f t="shared" si="71"/>
        <v>0</v>
      </c>
      <c r="AG737" s="85">
        <f t="shared" si="66"/>
        <v>0</v>
      </c>
    </row>
    <row r="738" spans="1:33" ht="15">
      <c r="A738" s="393"/>
      <c r="B738" s="393"/>
      <c r="C738" s="393"/>
      <c r="D738" s="393"/>
      <c r="E738" s="393"/>
      <c r="F738" s="393"/>
      <c r="G738" s="393"/>
      <c r="H738" s="394"/>
      <c r="I738" s="394"/>
      <c r="J738" s="394"/>
      <c r="K738" s="394"/>
      <c r="L738" s="394"/>
      <c r="M738" s="394"/>
      <c r="N738" s="313">
        <f>IF(IF(I738&lt;'Checklist Parameters'!$N$22,0,($I738-$L738))&lt;0,0,IF(I738&lt;'Checklist Parameters'!$N$22,0,($I738-$L738)))</f>
        <v>0</v>
      </c>
      <c r="O738" s="394"/>
      <c r="P738" s="395"/>
      <c r="Q738" s="316">
        <f t="shared" si="67"/>
        <v>0</v>
      </c>
      <c r="R738" s="87">
        <f t="shared" si="68"/>
        <v>0</v>
      </c>
      <c r="S738" s="87">
        <f>IF('Checklist Parameters'!$N$60&lt;0.2,0.2,'Checklist Parameters'!$N$60)</f>
        <v>0.7</v>
      </c>
      <c r="T738" s="88">
        <f>IF($O738="",IF('Checklist District ID'!$C$43="Y",MAX($R738:$S738)*$I738,SUM($R738:$S738)*$I738),IF(O738&gt;0,Q738*S738))</f>
        <v>0</v>
      </c>
      <c r="U738" s="88">
        <f>IF(Q738&gt;0,((I738-T738)*'Formula Matrix'!$E$41),0)</f>
        <v>0</v>
      </c>
      <c r="V738" s="88">
        <f t="shared" si="69"/>
        <v>0</v>
      </c>
      <c r="W738" s="88">
        <f>IF(V738&gt;0,(V738*'Checklist Parameters'!$N$35),0)</f>
        <v>0</v>
      </c>
      <c r="X738" s="85">
        <f t="shared" si="70"/>
        <v>0</v>
      </c>
      <c r="Y738" s="85">
        <f>IF('Checklist Parameters'!$N$102&lt;&gt;"",(I738/43560)*'Checklist Parameters'!$N$102,"N/A")</f>
        <v>0</v>
      </c>
      <c r="Z738" s="85" t="str">
        <f>IF('Checklist Parameters'!$N$58&lt;&gt;"",((I738*'Checklist Parameters'!$N$58)*'Checklist Parameters'!$N$35)/1000,"N/A")</f>
        <v>N/A</v>
      </c>
      <c r="AA738" s="85">
        <f>IF('Checklist Parameters'!$N$101&lt;&gt;"",IFERROR(I738/'Checklist Parameters'!$N$101,0),"N/A")</f>
        <v>0</v>
      </c>
      <c r="AB738" s="85" t="str">
        <f>IF('Checklist Parameters'!$N$43&lt;&gt;"",(I738*'Checklist Parameters'!$N$43)/1000,"N/A")</f>
        <v>N/A</v>
      </c>
      <c r="AC738" s="85">
        <f>IF('Checklist Parameters'!$N$16="",$X738,IF(AND('Checklist Parameters'!$N$16&lt;$X738,'Checklist Parameters'!$N$16&gt;=3),'Checklist Parameters'!$N$16,IF(AND('Checklist Parameters'!$N$16&lt;$X738,'Checklist Parameters'!$N$16&lt;3),0,$X738)))</f>
        <v>0</v>
      </c>
      <c r="AD738" s="85" t="str">
        <f>IF(AND(I738&lt;'Checklist Parameters'!$N$22,$I738&lt;&gt;0),"Y","")</f>
        <v/>
      </c>
      <c r="AE738" s="85" t="str">
        <f>IF($AD738="Y",0,IF('Checklist Parameters'!$N$25="","&lt;no limit&gt;",ROUNDDOWN((($I738-'Checklist Parameters'!$N$24)/'Checklist Parameters'!$N$25)+1,0)))</f>
        <v>&lt;no limit&gt;</v>
      </c>
      <c r="AF738" s="174">
        <f t="shared" si="71"/>
        <v>0</v>
      </c>
      <c r="AG738" s="85">
        <f t="shared" si="66"/>
        <v>0</v>
      </c>
    </row>
    <row r="739" spans="1:33" ht="15">
      <c r="A739" s="393"/>
      <c r="B739" s="393"/>
      <c r="C739" s="393"/>
      <c r="D739" s="393"/>
      <c r="E739" s="393"/>
      <c r="F739" s="393"/>
      <c r="G739" s="393"/>
      <c r="H739" s="394"/>
      <c r="I739" s="394"/>
      <c r="J739" s="394"/>
      <c r="K739" s="394"/>
      <c r="L739" s="394"/>
      <c r="M739" s="394"/>
      <c r="N739" s="313">
        <f>IF(IF(I739&lt;'Checklist Parameters'!$N$22,0,($I739-$L739))&lt;0,0,IF(I739&lt;'Checklist Parameters'!$N$22,0,($I739-$L739)))</f>
        <v>0</v>
      </c>
      <c r="O739" s="394"/>
      <c r="P739" s="395"/>
      <c r="Q739" s="316">
        <f t="shared" si="67"/>
        <v>0</v>
      </c>
      <c r="R739" s="87">
        <f t="shared" si="68"/>
        <v>0</v>
      </c>
      <c r="S739" s="87">
        <f>IF('Checklist Parameters'!$N$60&lt;0.2,0.2,'Checklist Parameters'!$N$60)</f>
        <v>0.7</v>
      </c>
      <c r="T739" s="88">
        <f>IF($O739="",IF('Checklist District ID'!$C$43="Y",MAX($R739:$S739)*$I739,SUM($R739:$S739)*$I739),IF(O739&gt;0,Q739*S739))</f>
        <v>0</v>
      </c>
      <c r="U739" s="88">
        <f>IF(Q739&gt;0,((I739-T739)*'Formula Matrix'!$E$41),0)</f>
        <v>0</v>
      </c>
      <c r="V739" s="88">
        <f t="shared" si="69"/>
        <v>0</v>
      </c>
      <c r="W739" s="88">
        <f>IF(V739&gt;0,(V739*'Checklist Parameters'!$N$35),0)</f>
        <v>0</v>
      </c>
      <c r="X739" s="85">
        <f t="shared" si="70"/>
        <v>0</v>
      </c>
      <c r="Y739" s="85">
        <f>IF('Checklist Parameters'!$N$102&lt;&gt;"",(I739/43560)*'Checklist Parameters'!$N$102,"N/A")</f>
        <v>0</v>
      </c>
      <c r="Z739" s="85" t="str">
        <f>IF('Checklist Parameters'!$N$58&lt;&gt;"",((I739*'Checklist Parameters'!$N$58)*'Checklist Parameters'!$N$35)/1000,"N/A")</f>
        <v>N/A</v>
      </c>
      <c r="AA739" s="85">
        <f>IF('Checklist Parameters'!$N$101&lt;&gt;"",IFERROR(I739/'Checklist Parameters'!$N$101,0),"N/A")</f>
        <v>0</v>
      </c>
      <c r="AB739" s="85" t="str">
        <f>IF('Checklist Parameters'!$N$43&lt;&gt;"",(I739*'Checklist Parameters'!$N$43)/1000,"N/A")</f>
        <v>N/A</v>
      </c>
      <c r="AC739" s="85">
        <f>IF('Checklist Parameters'!$N$16="",$X739,IF(AND('Checklist Parameters'!$N$16&lt;$X739,'Checklist Parameters'!$N$16&gt;=3),'Checklist Parameters'!$N$16,IF(AND('Checklist Parameters'!$N$16&lt;$X739,'Checklist Parameters'!$N$16&lt;3),0,$X739)))</f>
        <v>0</v>
      </c>
      <c r="AD739" s="85" t="str">
        <f>IF(AND(I739&lt;'Checklist Parameters'!$N$22,$I739&lt;&gt;0),"Y","")</f>
        <v/>
      </c>
      <c r="AE739" s="85" t="str">
        <f>IF($AD739="Y",0,IF('Checklist Parameters'!$N$25="","&lt;no limit&gt;",ROUNDDOWN((($I739-'Checklist Parameters'!$N$24)/'Checklist Parameters'!$N$25)+1,0)))</f>
        <v>&lt;no limit&gt;</v>
      </c>
      <c r="AF739" s="174">
        <f t="shared" si="71"/>
        <v>0</v>
      </c>
      <c r="AG739" s="85">
        <f t="shared" si="66"/>
        <v>0</v>
      </c>
    </row>
    <row r="740" spans="1:33" ht="15">
      <c r="A740" s="393"/>
      <c r="B740" s="393"/>
      <c r="C740" s="393"/>
      <c r="D740" s="393"/>
      <c r="E740" s="393"/>
      <c r="F740" s="393"/>
      <c r="G740" s="393"/>
      <c r="H740" s="394"/>
      <c r="I740" s="394"/>
      <c r="J740" s="394"/>
      <c r="K740" s="394"/>
      <c r="L740" s="394"/>
      <c r="M740" s="394"/>
      <c r="N740" s="313">
        <f>IF(IF(I740&lt;'Checklist Parameters'!$N$22,0,($I740-$L740))&lt;0,0,IF(I740&lt;'Checklist Parameters'!$N$22,0,($I740-$L740)))</f>
        <v>0</v>
      </c>
      <c r="O740" s="394"/>
      <c r="P740" s="395"/>
      <c r="Q740" s="316">
        <f t="shared" si="67"/>
        <v>0</v>
      </c>
      <c r="R740" s="87">
        <f t="shared" si="68"/>
        <v>0</v>
      </c>
      <c r="S740" s="87">
        <f>IF('Checklist Parameters'!$N$60&lt;0.2,0.2,'Checklist Parameters'!$N$60)</f>
        <v>0.7</v>
      </c>
      <c r="T740" s="88">
        <f>IF($O740="",IF('Checklist District ID'!$C$43="Y",MAX($R740:$S740)*$I740,SUM($R740:$S740)*$I740),IF(O740&gt;0,Q740*S740))</f>
        <v>0</v>
      </c>
      <c r="U740" s="88">
        <f>IF(Q740&gt;0,((I740-T740)*'Formula Matrix'!$E$41),0)</f>
        <v>0</v>
      </c>
      <c r="V740" s="88">
        <f t="shared" si="69"/>
        <v>0</v>
      </c>
      <c r="W740" s="88">
        <f>IF(V740&gt;0,(V740*'Checklist Parameters'!$N$35),0)</f>
        <v>0</v>
      </c>
      <c r="X740" s="85">
        <f t="shared" si="70"/>
        <v>0</v>
      </c>
      <c r="Y740" s="85">
        <f>IF('Checklist Parameters'!$N$102&lt;&gt;"",(I740/43560)*'Checklist Parameters'!$N$102,"N/A")</f>
        <v>0</v>
      </c>
      <c r="Z740" s="85" t="str">
        <f>IF('Checklist Parameters'!$N$58&lt;&gt;"",((I740*'Checklist Parameters'!$N$58)*'Checklist Parameters'!$N$35)/1000,"N/A")</f>
        <v>N/A</v>
      </c>
      <c r="AA740" s="85">
        <f>IF('Checklist Parameters'!$N$101&lt;&gt;"",IFERROR(I740/'Checklist Parameters'!$N$101,0),"N/A")</f>
        <v>0</v>
      </c>
      <c r="AB740" s="85" t="str">
        <f>IF('Checklist Parameters'!$N$43&lt;&gt;"",(I740*'Checklist Parameters'!$N$43)/1000,"N/A")</f>
        <v>N/A</v>
      </c>
      <c r="AC740" s="85">
        <f>IF('Checklist Parameters'!$N$16="",$X740,IF(AND('Checklist Parameters'!$N$16&lt;$X740,'Checklist Parameters'!$N$16&gt;=3),'Checklist Parameters'!$N$16,IF(AND('Checklist Parameters'!$N$16&lt;$X740,'Checklist Parameters'!$N$16&lt;3),0,$X740)))</f>
        <v>0</v>
      </c>
      <c r="AD740" s="85" t="str">
        <f>IF(AND(I740&lt;'Checklist Parameters'!$N$22,$I740&lt;&gt;0),"Y","")</f>
        <v/>
      </c>
      <c r="AE740" s="85" t="str">
        <f>IF($AD740="Y",0,IF('Checklist Parameters'!$N$25="","&lt;no limit&gt;",ROUNDDOWN((($I740-'Checklist Parameters'!$N$24)/'Checklist Parameters'!$N$25)+1,0)))</f>
        <v>&lt;no limit&gt;</v>
      </c>
      <c r="AF740" s="174">
        <f t="shared" si="71"/>
        <v>0</v>
      </c>
      <c r="AG740" s="85">
        <f t="shared" si="66"/>
        <v>0</v>
      </c>
    </row>
    <row r="741" spans="1:33" ht="15">
      <c r="A741" s="393"/>
      <c r="B741" s="393"/>
      <c r="C741" s="393"/>
      <c r="D741" s="393"/>
      <c r="E741" s="393"/>
      <c r="F741" s="393"/>
      <c r="G741" s="393"/>
      <c r="H741" s="394"/>
      <c r="I741" s="394"/>
      <c r="J741" s="394"/>
      <c r="K741" s="394"/>
      <c r="L741" s="394"/>
      <c r="M741" s="394"/>
      <c r="N741" s="313">
        <f>IF(IF(I741&lt;'Checklist Parameters'!$N$22,0,($I741-$L741))&lt;0,0,IF(I741&lt;'Checklist Parameters'!$N$22,0,($I741-$L741)))</f>
        <v>0</v>
      </c>
      <c r="O741" s="394"/>
      <c r="P741" s="395"/>
      <c r="Q741" s="316">
        <f t="shared" si="67"/>
        <v>0</v>
      </c>
      <c r="R741" s="87">
        <f t="shared" si="68"/>
        <v>0</v>
      </c>
      <c r="S741" s="87">
        <f>IF('Checklist Parameters'!$N$60&lt;0.2,0.2,'Checklist Parameters'!$N$60)</f>
        <v>0.7</v>
      </c>
      <c r="T741" s="88">
        <f>IF($O741="",IF('Checklist District ID'!$C$43="Y",MAX($R741:$S741)*$I741,SUM($R741:$S741)*$I741),IF(O741&gt;0,Q741*S741))</f>
        <v>0</v>
      </c>
      <c r="U741" s="88">
        <f>IF(Q741&gt;0,((I741-T741)*'Formula Matrix'!$E$41),0)</f>
        <v>0</v>
      </c>
      <c r="V741" s="88">
        <f t="shared" si="69"/>
        <v>0</v>
      </c>
      <c r="W741" s="88">
        <f>IF(V741&gt;0,(V741*'Checklist Parameters'!$N$35),0)</f>
        <v>0</v>
      </c>
      <c r="X741" s="85">
        <f t="shared" si="70"/>
        <v>0</v>
      </c>
      <c r="Y741" s="85">
        <f>IF('Checklist Parameters'!$N$102&lt;&gt;"",(I741/43560)*'Checklist Parameters'!$N$102,"N/A")</f>
        <v>0</v>
      </c>
      <c r="Z741" s="85" t="str">
        <f>IF('Checklist Parameters'!$N$58&lt;&gt;"",((I741*'Checklist Parameters'!$N$58)*'Checklist Parameters'!$N$35)/1000,"N/A")</f>
        <v>N/A</v>
      </c>
      <c r="AA741" s="85">
        <f>IF('Checklist Parameters'!$N$101&lt;&gt;"",IFERROR(I741/'Checklist Parameters'!$N$101,0),"N/A")</f>
        <v>0</v>
      </c>
      <c r="AB741" s="85" t="str">
        <f>IF('Checklist Parameters'!$N$43&lt;&gt;"",(I741*'Checklist Parameters'!$N$43)/1000,"N/A")</f>
        <v>N/A</v>
      </c>
      <c r="AC741" s="85">
        <f>IF('Checklist Parameters'!$N$16="",$X741,IF(AND('Checklist Parameters'!$N$16&lt;$X741,'Checklist Parameters'!$N$16&gt;=3),'Checklist Parameters'!$N$16,IF(AND('Checklist Parameters'!$N$16&lt;$X741,'Checklist Parameters'!$N$16&lt;3),0,$X741)))</f>
        <v>0</v>
      </c>
      <c r="AD741" s="85" t="str">
        <f>IF(AND(I741&lt;'Checklist Parameters'!$N$22,$I741&lt;&gt;0),"Y","")</f>
        <v/>
      </c>
      <c r="AE741" s="85" t="str">
        <f>IF($AD741="Y",0,IF('Checklist Parameters'!$N$25="","&lt;no limit&gt;",ROUNDDOWN((($I741-'Checklist Parameters'!$N$24)/'Checklist Parameters'!$N$25)+1,0)))</f>
        <v>&lt;no limit&gt;</v>
      </c>
      <c r="AF741" s="174">
        <f t="shared" si="71"/>
        <v>0</v>
      </c>
      <c r="AG741" s="85">
        <f t="shared" si="66"/>
        <v>0</v>
      </c>
    </row>
    <row r="742" spans="1:33" ht="15">
      <c r="A742" s="393"/>
      <c r="B742" s="393"/>
      <c r="C742" s="393"/>
      <c r="D742" s="393"/>
      <c r="E742" s="393"/>
      <c r="F742" s="393"/>
      <c r="G742" s="393"/>
      <c r="H742" s="394"/>
      <c r="I742" s="394"/>
      <c r="J742" s="394"/>
      <c r="K742" s="394"/>
      <c r="L742" s="394"/>
      <c r="M742" s="394"/>
      <c r="N742" s="313">
        <f>IF(IF(I742&lt;'Checklist Parameters'!$N$22,0,($I742-$L742))&lt;0,0,IF(I742&lt;'Checklist Parameters'!$N$22,0,($I742-$L742)))</f>
        <v>0</v>
      </c>
      <c r="O742" s="394"/>
      <c r="P742" s="395"/>
      <c r="Q742" s="316">
        <f t="shared" si="67"/>
        <v>0</v>
      </c>
      <c r="R742" s="87">
        <f t="shared" si="68"/>
        <v>0</v>
      </c>
      <c r="S742" s="87">
        <f>IF('Checklist Parameters'!$N$60&lt;0.2,0.2,'Checklist Parameters'!$N$60)</f>
        <v>0.7</v>
      </c>
      <c r="T742" s="88">
        <f>IF($O742="",IF('Checklist District ID'!$C$43="Y",MAX($R742:$S742)*$I742,SUM($R742:$S742)*$I742),IF(O742&gt;0,Q742*S742))</f>
        <v>0</v>
      </c>
      <c r="U742" s="88">
        <f>IF(Q742&gt;0,((I742-T742)*'Formula Matrix'!$E$41),0)</f>
        <v>0</v>
      </c>
      <c r="V742" s="88">
        <f t="shared" si="69"/>
        <v>0</v>
      </c>
      <c r="W742" s="88">
        <f>IF(V742&gt;0,(V742*'Checklist Parameters'!$N$35),0)</f>
        <v>0</v>
      </c>
      <c r="X742" s="85">
        <f t="shared" si="70"/>
        <v>0</v>
      </c>
      <c r="Y742" s="85">
        <f>IF('Checklist Parameters'!$N$102&lt;&gt;"",(I742/43560)*'Checklist Parameters'!$N$102,"N/A")</f>
        <v>0</v>
      </c>
      <c r="Z742" s="85" t="str">
        <f>IF('Checklist Parameters'!$N$58&lt;&gt;"",((I742*'Checklist Parameters'!$N$58)*'Checklist Parameters'!$N$35)/1000,"N/A")</f>
        <v>N/A</v>
      </c>
      <c r="AA742" s="85">
        <f>IF('Checklist Parameters'!$N$101&lt;&gt;"",IFERROR(I742/'Checklist Parameters'!$N$101,0),"N/A")</f>
        <v>0</v>
      </c>
      <c r="AB742" s="85" t="str">
        <f>IF('Checklist Parameters'!$N$43&lt;&gt;"",(I742*'Checklist Parameters'!$N$43)/1000,"N/A")</f>
        <v>N/A</v>
      </c>
      <c r="AC742" s="85">
        <f>IF('Checklist Parameters'!$N$16="",$X742,IF(AND('Checklist Parameters'!$N$16&lt;$X742,'Checklist Parameters'!$N$16&gt;=3),'Checklist Parameters'!$N$16,IF(AND('Checklist Parameters'!$N$16&lt;$X742,'Checklist Parameters'!$N$16&lt;3),0,$X742)))</f>
        <v>0</v>
      </c>
      <c r="AD742" s="85" t="str">
        <f>IF(AND(I742&lt;'Checklist Parameters'!$N$22,$I742&lt;&gt;0),"Y","")</f>
        <v/>
      </c>
      <c r="AE742" s="85" t="str">
        <f>IF($AD742="Y",0,IF('Checklist Parameters'!$N$25="","&lt;no limit&gt;",ROUNDDOWN((($I742-'Checklist Parameters'!$N$24)/'Checklist Parameters'!$N$25)+1,0)))</f>
        <v>&lt;no limit&gt;</v>
      </c>
      <c r="AF742" s="174">
        <f t="shared" si="71"/>
        <v>0</v>
      </c>
      <c r="AG742" s="85">
        <f t="shared" si="66"/>
        <v>0</v>
      </c>
    </row>
    <row r="743" spans="1:33" ht="15">
      <c r="A743" s="393"/>
      <c r="B743" s="393"/>
      <c r="C743" s="393"/>
      <c r="D743" s="393"/>
      <c r="E743" s="393"/>
      <c r="F743" s="393"/>
      <c r="G743" s="393"/>
      <c r="H743" s="394"/>
      <c r="I743" s="394"/>
      <c r="J743" s="394"/>
      <c r="K743" s="394"/>
      <c r="L743" s="394"/>
      <c r="M743" s="394"/>
      <c r="N743" s="313">
        <f>IF(IF(I743&lt;'Checklist Parameters'!$N$22,0,($I743-$L743))&lt;0,0,IF(I743&lt;'Checklist Parameters'!$N$22,0,($I743-$L743)))</f>
        <v>0</v>
      </c>
      <c r="O743" s="394"/>
      <c r="P743" s="395"/>
      <c r="Q743" s="316">
        <f t="shared" si="67"/>
        <v>0</v>
      </c>
      <c r="R743" s="87">
        <f t="shared" si="68"/>
        <v>0</v>
      </c>
      <c r="S743" s="87">
        <f>IF('Checklist Parameters'!$N$60&lt;0.2,0.2,'Checklist Parameters'!$N$60)</f>
        <v>0.7</v>
      </c>
      <c r="T743" s="88">
        <f>IF($O743="",IF('Checklist District ID'!$C$43="Y",MAX($R743:$S743)*$I743,SUM($R743:$S743)*$I743),IF(O743&gt;0,Q743*S743))</f>
        <v>0</v>
      </c>
      <c r="U743" s="88">
        <f>IF(Q743&gt;0,((I743-T743)*'Formula Matrix'!$E$41),0)</f>
        <v>0</v>
      </c>
      <c r="V743" s="88">
        <f t="shared" si="69"/>
        <v>0</v>
      </c>
      <c r="W743" s="88">
        <f>IF(V743&gt;0,(V743*'Checklist Parameters'!$N$35),0)</f>
        <v>0</v>
      </c>
      <c r="X743" s="85">
        <f t="shared" si="70"/>
        <v>0</v>
      </c>
      <c r="Y743" s="85">
        <f>IF('Checklist Parameters'!$N$102&lt;&gt;"",(I743/43560)*'Checklist Parameters'!$N$102,"N/A")</f>
        <v>0</v>
      </c>
      <c r="Z743" s="85" t="str">
        <f>IF('Checklist Parameters'!$N$58&lt;&gt;"",((I743*'Checklist Parameters'!$N$58)*'Checklist Parameters'!$N$35)/1000,"N/A")</f>
        <v>N/A</v>
      </c>
      <c r="AA743" s="85">
        <f>IF('Checklist Parameters'!$N$101&lt;&gt;"",IFERROR(I743/'Checklist Parameters'!$N$101,0),"N/A")</f>
        <v>0</v>
      </c>
      <c r="AB743" s="85" t="str">
        <f>IF('Checklist Parameters'!$N$43&lt;&gt;"",(I743*'Checklist Parameters'!$N$43)/1000,"N/A")</f>
        <v>N/A</v>
      </c>
      <c r="AC743" s="85">
        <f>IF('Checklist Parameters'!$N$16="",$X743,IF(AND('Checklist Parameters'!$N$16&lt;$X743,'Checklist Parameters'!$N$16&gt;=3),'Checklist Parameters'!$N$16,IF(AND('Checklist Parameters'!$N$16&lt;$X743,'Checklist Parameters'!$N$16&lt;3),0,$X743)))</f>
        <v>0</v>
      </c>
      <c r="AD743" s="85" t="str">
        <f>IF(AND(I743&lt;'Checklist Parameters'!$N$22,$I743&lt;&gt;0),"Y","")</f>
        <v/>
      </c>
      <c r="AE743" s="85" t="str">
        <f>IF($AD743="Y",0,IF('Checklist Parameters'!$N$25="","&lt;no limit&gt;",ROUNDDOWN((($I743-'Checklist Parameters'!$N$24)/'Checklist Parameters'!$N$25)+1,0)))</f>
        <v>&lt;no limit&gt;</v>
      </c>
      <c r="AF743" s="174">
        <f t="shared" si="71"/>
        <v>0</v>
      </c>
      <c r="AG743" s="85">
        <f t="shared" si="66"/>
        <v>0</v>
      </c>
    </row>
    <row r="744" spans="1:33" ht="15">
      <c r="A744" s="393"/>
      <c r="B744" s="393"/>
      <c r="C744" s="393"/>
      <c r="D744" s="393"/>
      <c r="E744" s="393"/>
      <c r="F744" s="393"/>
      <c r="G744" s="393"/>
      <c r="H744" s="394"/>
      <c r="I744" s="394"/>
      <c r="J744" s="394"/>
      <c r="K744" s="394"/>
      <c r="L744" s="394"/>
      <c r="M744" s="394"/>
      <c r="N744" s="313">
        <f>IF(IF(I744&lt;'Checklist Parameters'!$N$22,0,($I744-$L744))&lt;0,0,IF(I744&lt;'Checklist Parameters'!$N$22,0,($I744-$L744)))</f>
        <v>0</v>
      </c>
      <c r="O744" s="394"/>
      <c r="P744" s="395"/>
      <c r="Q744" s="316">
        <f t="shared" si="67"/>
        <v>0</v>
      </c>
      <c r="R744" s="87">
        <f t="shared" si="68"/>
        <v>0</v>
      </c>
      <c r="S744" s="87">
        <f>IF('Checklist Parameters'!$N$60&lt;0.2,0.2,'Checklist Parameters'!$N$60)</f>
        <v>0.7</v>
      </c>
      <c r="T744" s="88">
        <f>IF($O744="",IF('Checklist District ID'!$C$43="Y",MAX($R744:$S744)*$I744,SUM($R744:$S744)*$I744),IF(O744&gt;0,Q744*S744))</f>
        <v>0</v>
      </c>
      <c r="U744" s="88">
        <f>IF(Q744&gt;0,((I744-T744)*'Formula Matrix'!$E$41),0)</f>
        <v>0</v>
      </c>
      <c r="V744" s="88">
        <f t="shared" si="69"/>
        <v>0</v>
      </c>
      <c r="W744" s="88">
        <f>IF(V744&gt;0,(V744*'Checklist Parameters'!$N$35),0)</f>
        <v>0</v>
      </c>
      <c r="X744" s="85">
        <f t="shared" si="70"/>
        <v>0</v>
      </c>
      <c r="Y744" s="85">
        <f>IF('Checklist Parameters'!$N$102&lt;&gt;"",(I744/43560)*'Checklist Parameters'!$N$102,"N/A")</f>
        <v>0</v>
      </c>
      <c r="Z744" s="85" t="str">
        <f>IF('Checklist Parameters'!$N$58&lt;&gt;"",((I744*'Checklist Parameters'!$N$58)*'Checklist Parameters'!$N$35)/1000,"N/A")</f>
        <v>N/A</v>
      </c>
      <c r="AA744" s="85">
        <f>IF('Checklist Parameters'!$N$101&lt;&gt;"",IFERROR(I744/'Checklist Parameters'!$N$101,0),"N/A")</f>
        <v>0</v>
      </c>
      <c r="AB744" s="85" t="str">
        <f>IF('Checklist Parameters'!$N$43&lt;&gt;"",(I744*'Checklist Parameters'!$N$43)/1000,"N/A")</f>
        <v>N/A</v>
      </c>
      <c r="AC744" s="85">
        <f>IF('Checklist Parameters'!$N$16="",$X744,IF(AND('Checklist Parameters'!$N$16&lt;$X744,'Checklist Parameters'!$N$16&gt;=3),'Checklist Parameters'!$N$16,IF(AND('Checklist Parameters'!$N$16&lt;$X744,'Checklist Parameters'!$N$16&lt;3),0,$X744)))</f>
        <v>0</v>
      </c>
      <c r="AD744" s="85" t="str">
        <f>IF(AND(I744&lt;'Checklist Parameters'!$N$22,$I744&lt;&gt;0),"Y","")</f>
        <v/>
      </c>
      <c r="AE744" s="85" t="str">
        <f>IF($AD744="Y",0,IF('Checklist Parameters'!$N$25="","&lt;no limit&gt;",ROUNDDOWN((($I744-'Checklist Parameters'!$N$24)/'Checklist Parameters'!$N$25)+1,0)))</f>
        <v>&lt;no limit&gt;</v>
      </c>
      <c r="AF744" s="174">
        <f t="shared" si="71"/>
        <v>0</v>
      </c>
      <c r="AG744" s="85">
        <f t="shared" si="66"/>
        <v>0</v>
      </c>
    </row>
    <row r="745" spans="1:33" ht="15">
      <c r="A745" s="393"/>
      <c r="B745" s="393"/>
      <c r="C745" s="393"/>
      <c r="D745" s="393"/>
      <c r="E745" s="393"/>
      <c r="F745" s="393"/>
      <c r="G745" s="393"/>
      <c r="H745" s="394"/>
      <c r="I745" s="394"/>
      <c r="J745" s="394"/>
      <c r="K745" s="394"/>
      <c r="L745" s="394"/>
      <c r="M745" s="394"/>
      <c r="N745" s="313">
        <f>IF(IF(I745&lt;'Checklist Parameters'!$N$22,0,($I745-$L745))&lt;0,0,IF(I745&lt;'Checklist Parameters'!$N$22,0,($I745-$L745)))</f>
        <v>0</v>
      </c>
      <c r="O745" s="394"/>
      <c r="P745" s="395"/>
      <c r="Q745" s="316">
        <f t="shared" si="67"/>
        <v>0</v>
      </c>
      <c r="R745" s="87">
        <f t="shared" si="68"/>
        <v>0</v>
      </c>
      <c r="S745" s="87">
        <f>IF('Checklist Parameters'!$N$60&lt;0.2,0.2,'Checklist Parameters'!$N$60)</f>
        <v>0.7</v>
      </c>
      <c r="T745" s="88">
        <f>IF($O745="",IF('Checklist District ID'!$C$43="Y",MAX($R745:$S745)*$I745,SUM($R745:$S745)*$I745),IF(O745&gt;0,Q745*S745))</f>
        <v>0</v>
      </c>
      <c r="U745" s="88">
        <f>IF(Q745&gt;0,((I745-T745)*'Formula Matrix'!$E$41),0)</f>
        <v>0</v>
      </c>
      <c r="V745" s="88">
        <f t="shared" si="69"/>
        <v>0</v>
      </c>
      <c r="W745" s="88">
        <f>IF(V745&gt;0,(V745*'Checklist Parameters'!$N$35),0)</f>
        <v>0</v>
      </c>
      <c r="X745" s="85">
        <f t="shared" si="70"/>
        <v>0</v>
      </c>
      <c r="Y745" s="85">
        <f>IF('Checklist Parameters'!$N$102&lt;&gt;"",(I745/43560)*'Checklist Parameters'!$N$102,"N/A")</f>
        <v>0</v>
      </c>
      <c r="Z745" s="85" t="str">
        <f>IF('Checklist Parameters'!$N$58&lt;&gt;"",((I745*'Checklist Parameters'!$N$58)*'Checklist Parameters'!$N$35)/1000,"N/A")</f>
        <v>N/A</v>
      </c>
      <c r="AA745" s="85">
        <f>IF('Checklist Parameters'!$N$101&lt;&gt;"",IFERROR(I745/'Checklist Parameters'!$N$101,0),"N/A")</f>
        <v>0</v>
      </c>
      <c r="AB745" s="85" t="str">
        <f>IF('Checklist Parameters'!$N$43&lt;&gt;"",(I745*'Checklist Parameters'!$N$43)/1000,"N/A")</f>
        <v>N/A</v>
      </c>
      <c r="AC745" s="85">
        <f>IF('Checklist Parameters'!$N$16="",$X745,IF(AND('Checklist Parameters'!$N$16&lt;$X745,'Checklist Parameters'!$N$16&gt;=3),'Checklist Parameters'!$N$16,IF(AND('Checklist Parameters'!$N$16&lt;$X745,'Checklist Parameters'!$N$16&lt;3),0,$X745)))</f>
        <v>0</v>
      </c>
      <c r="AD745" s="85" t="str">
        <f>IF(AND(I745&lt;'Checklist Parameters'!$N$22,$I745&lt;&gt;0),"Y","")</f>
        <v/>
      </c>
      <c r="AE745" s="85" t="str">
        <f>IF($AD745="Y",0,IF('Checklist Parameters'!$N$25="","&lt;no limit&gt;",ROUNDDOWN((($I745-'Checklist Parameters'!$N$24)/'Checklist Parameters'!$N$25)+1,0)))</f>
        <v>&lt;no limit&gt;</v>
      </c>
      <c r="AF745" s="174">
        <f t="shared" si="71"/>
        <v>0</v>
      </c>
      <c r="AG745" s="85">
        <f t="shared" si="66"/>
        <v>0</v>
      </c>
    </row>
    <row r="746" spans="1:33" ht="15">
      <c r="A746" s="393"/>
      <c r="B746" s="393"/>
      <c r="C746" s="393"/>
      <c r="D746" s="393"/>
      <c r="E746" s="393"/>
      <c r="F746" s="393"/>
      <c r="G746" s="393"/>
      <c r="H746" s="394"/>
      <c r="I746" s="394"/>
      <c r="J746" s="394"/>
      <c r="K746" s="394"/>
      <c r="L746" s="394"/>
      <c r="M746" s="394"/>
      <c r="N746" s="313">
        <f>IF(IF(I746&lt;'Checklist Parameters'!$N$22,0,($I746-$L746))&lt;0,0,IF(I746&lt;'Checklist Parameters'!$N$22,0,($I746-$L746)))</f>
        <v>0</v>
      </c>
      <c r="O746" s="394"/>
      <c r="P746" s="395"/>
      <c r="Q746" s="316">
        <f t="shared" si="67"/>
        <v>0</v>
      </c>
      <c r="R746" s="87">
        <f t="shared" si="68"/>
        <v>0</v>
      </c>
      <c r="S746" s="87">
        <f>IF('Checklist Parameters'!$N$60&lt;0.2,0.2,'Checklist Parameters'!$N$60)</f>
        <v>0.7</v>
      </c>
      <c r="T746" s="88">
        <f>IF($O746="",IF('Checklist District ID'!$C$43="Y",MAX($R746:$S746)*$I746,SUM($R746:$S746)*$I746),IF(O746&gt;0,Q746*S746))</f>
        <v>0</v>
      </c>
      <c r="U746" s="88">
        <f>IF(Q746&gt;0,((I746-T746)*'Formula Matrix'!$E$41),0)</f>
        <v>0</v>
      </c>
      <c r="V746" s="88">
        <f t="shared" si="69"/>
        <v>0</v>
      </c>
      <c r="W746" s="88">
        <f>IF(V746&gt;0,(V746*'Checklist Parameters'!$N$35),0)</f>
        <v>0</v>
      </c>
      <c r="X746" s="85">
        <f t="shared" si="70"/>
        <v>0</v>
      </c>
      <c r="Y746" s="85">
        <f>IF('Checklist Parameters'!$N$102&lt;&gt;"",(I746/43560)*'Checklist Parameters'!$N$102,"N/A")</f>
        <v>0</v>
      </c>
      <c r="Z746" s="85" t="str">
        <f>IF('Checklist Parameters'!$N$58&lt;&gt;"",((I746*'Checklist Parameters'!$N$58)*'Checklist Parameters'!$N$35)/1000,"N/A")</f>
        <v>N/A</v>
      </c>
      <c r="AA746" s="85">
        <f>IF('Checklist Parameters'!$N$101&lt;&gt;"",IFERROR(I746/'Checklist Parameters'!$N$101,0),"N/A")</f>
        <v>0</v>
      </c>
      <c r="AB746" s="85" t="str">
        <f>IF('Checklist Parameters'!$N$43&lt;&gt;"",(I746*'Checklist Parameters'!$N$43)/1000,"N/A")</f>
        <v>N/A</v>
      </c>
      <c r="AC746" s="85">
        <f>IF('Checklist Parameters'!$N$16="",$X746,IF(AND('Checklist Parameters'!$N$16&lt;$X746,'Checklist Parameters'!$N$16&gt;=3),'Checklist Parameters'!$N$16,IF(AND('Checklist Parameters'!$N$16&lt;$X746,'Checklist Parameters'!$N$16&lt;3),0,$X746)))</f>
        <v>0</v>
      </c>
      <c r="AD746" s="85" t="str">
        <f>IF(AND(I746&lt;'Checklist Parameters'!$N$22,$I746&lt;&gt;0),"Y","")</f>
        <v/>
      </c>
      <c r="AE746" s="85" t="str">
        <f>IF($AD746="Y",0,IF('Checklist Parameters'!$N$25="","&lt;no limit&gt;",ROUNDDOWN((($I746-'Checklist Parameters'!$N$24)/'Checklist Parameters'!$N$25)+1,0)))</f>
        <v>&lt;no limit&gt;</v>
      </c>
      <c r="AF746" s="174">
        <f t="shared" si="71"/>
        <v>0</v>
      </c>
      <c r="AG746" s="85">
        <f t="shared" si="66"/>
        <v>0</v>
      </c>
    </row>
    <row r="747" spans="1:33" ht="15">
      <c r="A747" s="393"/>
      <c r="B747" s="393"/>
      <c r="C747" s="393"/>
      <c r="D747" s="393"/>
      <c r="E747" s="393"/>
      <c r="F747" s="393"/>
      <c r="G747" s="393"/>
      <c r="H747" s="394"/>
      <c r="I747" s="394"/>
      <c r="J747" s="394"/>
      <c r="K747" s="394"/>
      <c r="L747" s="394"/>
      <c r="M747" s="394"/>
      <c r="N747" s="313">
        <f>IF(IF(I747&lt;'Checklist Parameters'!$N$22,0,($I747-$L747))&lt;0,0,IF(I747&lt;'Checklist Parameters'!$N$22,0,($I747-$L747)))</f>
        <v>0</v>
      </c>
      <c r="O747" s="394"/>
      <c r="P747" s="395"/>
      <c r="Q747" s="316">
        <f t="shared" si="67"/>
        <v>0</v>
      </c>
      <c r="R747" s="87">
        <f t="shared" si="68"/>
        <v>0</v>
      </c>
      <c r="S747" s="87">
        <f>IF('Checklist Parameters'!$N$60&lt;0.2,0.2,'Checklist Parameters'!$N$60)</f>
        <v>0.7</v>
      </c>
      <c r="T747" s="88">
        <f>IF($O747="",IF('Checklist District ID'!$C$43="Y",MAX($R747:$S747)*$I747,SUM($R747:$S747)*$I747),IF(O747&gt;0,Q747*S747))</f>
        <v>0</v>
      </c>
      <c r="U747" s="88">
        <f>IF(Q747&gt;0,((I747-T747)*'Formula Matrix'!$E$41),0)</f>
        <v>0</v>
      </c>
      <c r="V747" s="88">
        <f t="shared" si="69"/>
        <v>0</v>
      </c>
      <c r="W747" s="88">
        <f>IF(V747&gt;0,(V747*'Checklist Parameters'!$N$35),0)</f>
        <v>0</v>
      </c>
      <c r="X747" s="85">
        <f t="shared" si="70"/>
        <v>0</v>
      </c>
      <c r="Y747" s="85">
        <f>IF('Checklist Parameters'!$N$102&lt;&gt;"",(I747/43560)*'Checklist Parameters'!$N$102,"N/A")</f>
        <v>0</v>
      </c>
      <c r="Z747" s="85" t="str">
        <f>IF('Checklist Parameters'!$N$58&lt;&gt;"",((I747*'Checklist Parameters'!$N$58)*'Checklist Parameters'!$N$35)/1000,"N/A")</f>
        <v>N/A</v>
      </c>
      <c r="AA747" s="85">
        <f>IF('Checklist Parameters'!$N$101&lt;&gt;"",IFERROR(I747/'Checklist Parameters'!$N$101,0),"N/A")</f>
        <v>0</v>
      </c>
      <c r="AB747" s="85" t="str">
        <f>IF('Checklist Parameters'!$N$43&lt;&gt;"",(I747*'Checklist Parameters'!$N$43)/1000,"N/A")</f>
        <v>N/A</v>
      </c>
      <c r="AC747" s="85">
        <f>IF('Checklist Parameters'!$N$16="",$X747,IF(AND('Checklist Parameters'!$N$16&lt;$X747,'Checklist Parameters'!$N$16&gt;=3),'Checklist Parameters'!$N$16,IF(AND('Checklist Parameters'!$N$16&lt;$X747,'Checklist Parameters'!$N$16&lt;3),0,$X747)))</f>
        <v>0</v>
      </c>
      <c r="AD747" s="85" t="str">
        <f>IF(AND(I747&lt;'Checklist Parameters'!$N$22,$I747&lt;&gt;0),"Y","")</f>
        <v/>
      </c>
      <c r="AE747" s="85" t="str">
        <f>IF($AD747="Y",0,IF('Checklist Parameters'!$N$25="","&lt;no limit&gt;",ROUNDDOWN((($I747-'Checklist Parameters'!$N$24)/'Checklist Parameters'!$N$25)+1,0)))</f>
        <v>&lt;no limit&gt;</v>
      </c>
      <c r="AF747" s="174">
        <f t="shared" si="71"/>
        <v>0</v>
      </c>
      <c r="AG747" s="85">
        <f t="shared" si="66"/>
        <v>0</v>
      </c>
    </row>
    <row r="748" spans="1:33" ht="15">
      <c r="A748" s="393"/>
      <c r="B748" s="393"/>
      <c r="C748" s="393"/>
      <c r="D748" s="393"/>
      <c r="E748" s="393"/>
      <c r="F748" s="393"/>
      <c r="G748" s="393"/>
      <c r="H748" s="394"/>
      <c r="I748" s="394"/>
      <c r="J748" s="394"/>
      <c r="K748" s="394"/>
      <c r="L748" s="394"/>
      <c r="M748" s="394"/>
      <c r="N748" s="313">
        <f>IF(IF(I748&lt;'Checklist Parameters'!$N$22,0,($I748-$L748))&lt;0,0,IF(I748&lt;'Checklist Parameters'!$N$22,0,($I748-$L748)))</f>
        <v>0</v>
      </c>
      <c r="O748" s="394"/>
      <c r="P748" s="395"/>
      <c r="Q748" s="316">
        <f t="shared" si="67"/>
        <v>0</v>
      </c>
      <c r="R748" s="87">
        <f t="shared" si="68"/>
        <v>0</v>
      </c>
      <c r="S748" s="87">
        <f>IF('Checklist Parameters'!$N$60&lt;0.2,0.2,'Checklist Parameters'!$N$60)</f>
        <v>0.7</v>
      </c>
      <c r="T748" s="88">
        <f>IF($O748="",IF('Checklist District ID'!$C$43="Y",MAX($R748:$S748)*$I748,SUM($R748:$S748)*$I748),IF(O748&gt;0,Q748*S748))</f>
        <v>0</v>
      </c>
      <c r="U748" s="88">
        <f>IF(Q748&gt;0,((I748-T748)*'Formula Matrix'!$E$41),0)</f>
        <v>0</v>
      </c>
      <c r="V748" s="88">
        <f t="shared" si="69"/>
        <v>0</v>
      </c>
      <c r="W748" s="88">
        <f>IF(V748&gt;0,(V748*'Checklist Parameters'!$N$35),0)</f>
        <v>0</v>
      </c>
      <c r="X748" s="85">
        <f t="shared" si="70"/>
        <v>0</v>
      </c>
      <c r="Y748" s="85">
        <f>IF('Checklist Parameters'!$N$102&lt;&gt;"",(I748/43560)*'Checklist Parameters'!$N$102,"N/A")</f>
        <v>0</v>
      </c>
      <c r="Z748" s="85" t="str">
        <f>IF('Checklist Parameters'!$N$58&lt;&gt;"",((I748*'Checklist Parameters'!$N$58)*'Checklist Parameters'!$N$35)/1000,"N/A")</f>
        <v>N/A</v>
      </c>
      <c r="AA748" s="85">
        <f>IF('Checklist Parameters'!$N$101&lt;&gt;"",IFERROR(I748/'Checklist Parameters'!$N$101,0),"N/A")</f>
        <v>0</v>
      </c>
      <c r="AB748" s="85" t="str">
        <f>IF('Checklist Parameters'!$N$43&lt;&gt;"",(I748*'Checklist Parameters'!$N$43)/1000,"N/A")</f>
        <v>N/A</v>
      </c>
      <c r="AC748" s="85">
        <f>IF('Checklist Parameters'!$N$16="",$X748,IF(AND('Checklist Parameters'!$N$16&lt;$X748,'Checklist Parameters'!$N$16&gt;=3),'Checklist Parameters'!$N$16,IF(AND('Checklist Parameters'!$N$16&lt;$X748,'Checklist Parameters'!$N$16&lt;3),0,$X748)))</f>
        <v>0</v>
      </c>
      <c r="AD748" s="85" t="str">
        <f>IF(AND(I748&lt;'Checklist Parameters'!$N$22,$I748&lt;&gt;0),"Y","")</f>
        <v/>
      </c>
      <c r="AE748" s="85" t="str">
        <f>IF($AD748="Y",0,IF('Checklist Parameters'!$N$25="","&lt;no limit&gt;",ROUNDDOWN((($I748-'Checklist Parameters'!$N$24)/'Checklist Parameters'!$N$25)+1,0)))</f>
        <v>&lt;no limit&gt;</v>
      </c>
      <c r="AF748" s="174">
        <f t="shared" si="71"/>
        <v>0</v>
      </c>
      <c r="AG748" s="85">
        <f t="shared" si="66"/>
        <v>0</v>
      </c>
    </row>
    <row r="749" spans="1:33" ht="15">
      <c r="A749" s="393"/>
      <c r="B749" s="393"/>
      <c r="C749" s="393"/>
      <c r="D749" s="393"/>
      <c r="E749" s="393"/>
      <c r="F749" s="393"/>
      <c r="G749" s="393"/>
      <c r="H749" s="394"/>
      <c r="I749" s="394"/>
      <c r="J749" s="394"/>
      <c r="K749" s="394"/>
      <c r="L749" s="394"/>
      <c r="M749" s="394"/>
      <c r="N749" s="313">
        <f>IF(IF(I749&lt;'Checklist Parameters'!$N$22,0,($I749-$L749))&lt;0,0,IF(I749&lt;'Checklist Parameters'!$N$22,0,($I749-$L749)))</f>
        <v>0</v>
      </c>
      <c r="O749" s="394"/>
      <c r="P749" s="395"/>
      <c r="Q749" s="316">
        <f t="shared" si="67"/>
        <v>0</v>
      </c>
      <c r="R749" s="87">
        <f t="shared" si="68"/>
        <v>0</v>
      </c>
      <c r="S749" s="87">
        <f>IF('Checklist Parameters'!$N$60&lt;0.2,0.2,'Checklist Parameters'!$N$60)</f>
        <v>0.7</v>
      </c>
      <c r="T749" s="88">
        <f>IF($O749="",IF('Checklist District ID'!$C$43="Y",MAX($R749:$S749)*$I749,SUM($R749:$S749)*$I749),IF(O749&gt;0,Q749*S749))</f>
        <v>0</v>
      </c>
      <c r="U749" s="88">
        <f>IF(Q749&gt;0,((I749-T749)*'Formula Matrix'!$E$41),0)</f>
        <v>0</v>
      </c>
      <c r="V749" s="88">
        <f t="shared" si="69"/>
        <v>0</v>
      </c>
      <c r="W749" s="88">
        <f>IF(V749&gt;0,(V749*'Checklist Parameters'!$N$35),0)</f>
        <v>0</v>
      </c>
      <c r="X749" s="85">
        <f t="shared" si="70"/>
        <v>0</v>
      </c>
      <c r="Y749" s="85">
        <f>IF('Checklist Parameters'!$N$102&lt;&gt;"",(I749/43560)*'Checklist Parameters'!$N$102,"N/A")</f>
        <v>0</v>
      </c>
      <c r="Z749" s="85" t="str">
        <f>IF('Checklist Parameters'!$N$58&lt;&gt;"",((I749*'Checklist Parameters'!$N$58)*'Checklist Parameters'!$N$35)/1000,"N/A")</f>
        <v>N/A</v>
      </c>
      <c r="AA749" s="85">
        <f>IF('Checklist Parameters'!$N$101&lt;&gt;"",IFERROR(I749/'Checklist Parameters'!$N$101,0),"N/A")</f>
        <v>0</v>
      </c>
      <c r="AB749" s="85" t="str">
        <f>IF('Checklist Parameters'!$N$43&lt;&gt;"",(I749*'Checklist Parameters'!$N$43)/1000,"N/A")</f>
        <v>N/A</v>
      </c>
      <c r="AC749" s="85">
        <f>IF('Checklist Parameters'!$N$16="",$X749,IF(AND('Checklist Parameters'!$N$16&lt;$X749,'Checklist Parameters'!$N$16&gt;=3),'Checklist Parameters'!$N$16,IF(AND('Checklist Parameters'!$N$16&lt;$X749,'Checklist Parameters'!$N$16&lt;3),0,$X749)))</f>
        <v>0</v>
      </c>
      <c r="AD749" s="85" t="str">
        <f>IF(AND(I749&lt;'Checklist Parameters'!$N$22,$I749&lt;&gt;0),"Y","")</f>
        <v/>
      </c>
      <c r="AE749" s="85" t="str">
        <f>IF($AD749="Y",0,IF('Checklist Parameters'!$N$25="","&lt;no limit&gt;",ROUNDDOWN((($I749-'Checklist Parameters'!$N$24)/'Checklist Parameters'!$N$25)+1,0)))</f>
        <v>&lt;no limit&gt;</v>
      </c>
      <c r="AF749" s="174">
        <f t="shared" si="71"/>
        <v>0</v>
      </c>
      <c r="AG749" s="85">
        <f t="shared" si="66"/>
        <v>0</v>
      </c>
    </row>
    <row r="750" spans="1:33" ht="15">
      <c r="A750" s="393"/>
      <c r="B750" s="393"/>
      <c r="C750" s="393"/>
      <c r="D750" s="393"/>
      <c r="E750" s="393"/>
      <c r="F750" s="393"/>
      <c r="G750" s="393"/>
      <c r="H750" s="394"/>
      <c r="I750" s="394"/>
      <c r="J750" s="394"/>
      <c r="K750" s="394"/>
      <c r="L750" s="394"/>
      <c r="M750" s="394"/>
      <c r="N750" s="313">
        <f>IF(IF(I750&lt;'Checklist Parameters'!$N$22,0,($I750-$L750))&lt;0,0,IF(I750&lt;'Checklist Parameters'!$N$22,0,($I750-$L750)))</f>
        <v>0</v>
      </c>
      <c r="O750" s="394"/>
      <c r="P750" s="395"/>
      <c r="Q750" s="316">
        <f t="shared" si="67"/>
        <v>0</v>
      </c>
      <c r="R750" s="87">
        <f t="shared" si="68"/>
        <v>0</v>
      </c>
      <c r="S750" s="87">
        <f>IF('Checklist Parameters'!$N$60&lt;0.2,0.2,'Checklist Parameters'!$N$60)</f>
        <v>0.7</v>
      </c>
      <c r="T750" s="88">
        <f>IF($O750="",IF('Checklist District ID'!$C$43="Y",MAX($R750:$S750)*$I750,SUM($R750:$S750)*$I750),IF(O750&gt;0,Q750*S750))</f>
        <v>0</v>
      </c>
      <c r="U750" s="88">
        <f>IF(Q750&gt;0,((I750-T750)*'Formula Matrix'!$E$41),0)</f>
        <v>0</v>
      </c>
      <c r="V750" s="88">
        <f t="shared" si="69"/>
        <v>0</v>
      </c>
      <c r="W750" s="88">
        <f>IF(V750&gt;0,(V750*'Checklist Parameters'!$N$35),0)</f>
        <v>0</v>
      </c>
      <c r="X750" s="85">
        <f t="shared" si="70"/>
        <v>0</v>
      </c>
      <c r="Y750" s="85">
        <f>IF('Checklist Parameters'!$N$102&lt;&gt;"",(I750/43560)*'Checklist Parameters'!$N$102,"N/A")</f>
        <v>0</v>
      </c>
      <c r="Z750" s="85" t="str">
        <f>IF('Checklist Parameters'!$N$58&lt;&gt;"",((I750*'Checklist Parameters'!$N$58)*'Checklist Parameters'!$N$35)/1000,"N/A")</f>
        <v>N/A</v>
      </c>
      <c r="AA750" s="85">
        <f>IF('Checklist Parameters'!$N$101&lt;&gt;"",IFERROR(I750/'Checklist Parameters'!$N$101,0),"N/A")</f>
        <v>0</v>
      </c>
      <c r="AB750" s="85" t="str">
        <f>IF('Checklist Parameters'!$N$43&lt;&gt;"",(I750*'Checklist Parameters'!$N$43)/1000,"N/A")</f>
        <v>N/A</v>
      </c>
      <c r="AC750" s="85">
        <f>IF('Checklist Parameters'!$N$16="",$X750,IF(AND('Checklist Parameters'!$N$16&lt;$X750,'Checklist Parameters'!$N$16&gt;=3),'Checklist Parameters'!$N$16,IF(AND('Checklist Parameters'!$N$16&lt;$X750,'Checklist Parameters'!$N$16&lt;3),0,$X750)))</f>
        <v>0</v>
      </c>
      <c r="AD750" s="85" t="str">
        <f>IF(AND(I750&lt;'Checklist Parameters'!$N$22,$I750&lt;&gt;0),"Y","")</f>
        <v/>
      </c>
      <c r="AE750" s="85" t="str">
        <f>IF($AD750="Y",0,IF('Checklist Parameters'!$N$25="","&lt;no limit&gt;",ROUNDDOWN((($I750-'Checklist Parameters'!$N$24)/'Checklist Parameters'!$N$25)+1,0)))</f>
        <v>&lt;no limit&gt;</v>
      </c>
      <c r="AF750" s="174">
        <f t="shared" si="71"/>
        <v>0</v>
      </c>
      <c r="AG750" s="85">
        <f t="shared" si="66"/>
        <v>0</v>
      </c>
    </row>
    <row r="751" spans="1:33" ht="15">
      <c r="A751" s="393"/>
      <c r="B751" s="393"/>
      <c r="C751" s="393"/>
      <c r="D751" s="393"/>
      <c r="E751" s="393"/>
      <c r="F751" s="393"/>
      <c r="G751" s="393"/>
      <c r="H751" s="394"/>
      <c r="I751" s="394"/>
      <c r="J751" s="394"/>
      <c r="K751" s="394"/>
      <c r="L751" s="394"/>
      <c r="M751" s="394"/>
      <c r="N751" s="313">
        <f>IF(IF(I751&lt;'Checklist Parameters'!$N$22,0,($I751-$L751))&lt;0,0,IF(I751&lt;'Checklist Parameters'!$N$22,0,($I751-$L751)))</f>
        <v>0</v>
      </c>
      <c r="O751" s="394"/>
      <c r="P751" s="395"/>
      <c r="Q751" s="316">
        <f t="shared" si="67"/>
        <v>0</v>
      </c>
      <c r="R751" s="87">
        <f t="shared" si="68"/>
        <v>0</v>
      </c>
      <c r="S751" s="87">
        <f>IF('Checklist Parameters'!$N$60&lt;0.2,0.2,'Checklist Parameters'!$N$60)</f>
        <v>0.7</v>
      </c>
      <c r="T751" s="88">
        <f>IF($O751="",IF('Checklist District ID'!$C$43="Y",MAX($R751:$S751)*$I751,SUM($R751:$S751)*$I751),IF(O751&gt;0,Q751*S751))</f>
        <v>0</v>
      </c>
      <c r="U751" s="88">
        <f>IF(Q751&gt;0,((I751-T751)*'Formula Matrix'!$E$41),0)</f>
        <v>0</v>
      </c>
      <c r="V751" s="88">
        <f t="shared" si="69"/>
        <v>0</v>
      </c>
      <c r="W751" s="88">
        <f>IF(V751&gt;0,(V751*'Checklist Parameters'!$N$35),0)</f>
        <v>0</v>
      </c>
      <c r="X751" s="85">
        <f t="shared" si="70"/>
        <v>0</v>
      </c>
      <c r="Y751" s="85">
        <f>IF('Checklist Parameters'!$N$102&lt;&gt;"",(I751/43560)*'Checklist Parameters'!$N$102,"N/A")</f>
        <v>0</v>
      </c>
      <c r="Z751" s="85" t="str">
        <f>IF('Checklist Parameters'!$N$58&lt;&gt;"",((I751*'Checklist Parameters'!$N$58)*'Checklist Parameters'!$N$35)/1000,"N/A")</f>
        <v>N/A</v>
      </c>
      <c r="AA751" s="85">
        <f>IF('Checklist Parameters'!$N$101&lt;&gt;"",IFERROR(I751/'Checklist Parameters'!$N$101,0),"N/A")</f>
        <v>0</v>
      </c>
      <c r="AB751" s="85" t="str">
        <f>IF('Checklist Parameters'!$N$43&lt;&gt;"",(I751*'Checklist Parameters'!$N$43)/1000,"N/A")</f>
        <v>N/A</v>
      </c>
      <c r="AC751" s="85">
        <f>IF('Checklist Parameters'!$N$16="",$X751,IF(AND('Checklist Parameters'!$N$16&lt;$X751,'Checklist Parameters'!$N$16&gt;=3),'Checklist Parameters'!$N$16,IF(AND('Checklist Parameters'!$N$16&lt;$X751,'Checklist Parameters'!$N$16&lt;3),0,$X751)))</f>
        <v>0</v>
      </c>
      <c r="AD751" s="85" t="str">
        <f>IF(AND(I751&lt;'Checklist Parameters'!$N$22,$I751&lt;&gt;0),"Y","")</f>
        <v/>
      </c>
      <c r="AE751" s="85" t="str">
        <f>IF($AD751="Y",0,IF('Checklist Parameters'!$N$25="","&lt;no limit&gt;",ROUNDDOWN((($I751-'Checklist Parameters'!$N$24)/'Checklist Parameters'!$N$25)+1,0)))</f>
        <v>&lt;no limit&gt;</v>
      </c>
      <c r="AF751" s="174">
        <f t="shared" si="71"/>
        <v>0</v>
      </c>
      <c r="AG751" s="85">
        <f t="shared" si="66"/>
        <v>0</v>
      </c>
    </row>
    <row r="752" spans="1:33" ht="15">
      <c r="A752" s="393"/>
      <c r="B752" s="393"/>
      <c r="C752" s="393"/>
      <c r="D752" s="393"/>
      <c r="E752" s="393"/>
      <c r="F752" s="393"/>
      <c r="G752" s="393"/>
      <c r="H752" s="394"/>
      <c r="I752" s="394"/>
      <c r="J752" s="394"/>
      <c r="K752" s="394"/>
      <c r="L752" s="394"/>
      <c r="M752" s="394"/>
      <c r="N752" s="313">
        <f>IF(IF(I752&lt;'Checklist Parameters'!$N$22,0,($I752-$L752))&lt;0,0,IF(I752&lt;'Checklist Parameters'!$N$22,0,($I752-$L752)))</f>
        <v>0</v>
      </c>
      <c r="O752" s="394"/>
      <c r="P752" s="395"/>
      <c r="Q752" s="316">
        <f t="shared" si="67"/>
        <v>0</v>
      </c>
      <c r="R752" s="87">
        <f t="shared" si="68"/>
        <v>0</v>
      </c>
      <c r="S752" s="87">
        <f>IF('Checklist Parameters'!$N$60&lt;0.2,0.2,'Checklist Parameters'!$N$60)</f>
        <v>0.7</v>
      </c>
      <c r="T752" s="88">
        <f>IF($O752="",IF('Checklist District ID'!$C$43="Y",MAX($R752:$S752)*$I752,SUM($R752:$S752)*$I752),IF(O752&gt;0,Q752*S752))</f>
        <v>0</v>
      </c>
      <c r="U752" s="88">
        <f>IF(Q752&gt;0,((I752-T752)*'Formula Matrix'!$E$41),0)</f>
        <v>0</v>
      </c>
      <c r="V752" s="88">
        <f t="shared" si="69"/>
        <v>0</v>
      </c>
      <c r="W752" s="88">
        <f>IF(V752&gt;0,(V752*'Checklist Parameters'!$N$35),0)</f>
        <v>0</v>
      </c>
      <c r="X752" s="85">
        <f t="shared" si="70"/>
        <v>0</v>
      </c>
      <c r="Y752" s="85">
        <f>IF('Checklist Parameters'!$N$102&lt;&gt;"",(I752/43560)*'Checklist Parameters'!$N$102,"N/A")</f>
        <v>0</v>
      </c>
      <c r="Z752" s="85" t="str">
        <f>IF('Checklist Parameters'!$N$58&lt;&gt;"",((I752*'Checklist Parameters'!$N$58)*'Checklist Parameters'!$N$35)/1000,"N/A")</f>
        <v>N/A</v>
      </c>
      <c r="AA752" s="85">
        <f>IF('Checklist Parameters'!$N$101&lt;&gt;"",IFERROR(I752/'Checklist Parameters'!$N$101,0),"N/A")</f>
        <v>0</v>
      </c>
      <c r="AB752" s="85" t="str">
        <f>IF('Checklist Parameters'!$N$43&lt;&gt;"",(I752*'Checklist Parameters'!$N$43)/1000,"N/A")</f>
        <v>N/A</v>
      </c>
      <c r="AC752" s="85">
        <f>IF('Checklist Parameters'!$N$16="",$X752,IF(AND('Checklist Parameters'!$N$16&lt;$X752,'Checklist Parameters'!$N$16&gt;=3),'Checklist Parameters'!$N$16,IF(AND('Checklist Parameters'!$N$16&lt;$X752,'Checklist Parameters'!$N$16&lt;3),0,$X752)))</f>
        <v>0</v>
      </c>
      <c r="AD752" s="85" t="str">
        <f>IF(AND(I752&lt;'Checklist Parameters'!$N$22,$I752&lt;&gt;0),"Y","")</f>
        <v/>
      </c>
      <c r="AE752" s="85" t="str">
        <f>IF($AD752="Y",0,IF('Checklist Parameters'!$N$25="","&lt;no limit&gt;",ROUNDDOWN((($I752-'Checklist Parameters'!$N$24)/'Checklist Parameters'!$N$25)+1,0)))</f>
        <v>&lt;no limit&gt;</v>
      </c>
      <c r="AF752" s="174">
        <f t="shared" si="71"/>
        <v>0</v>
      </c>
      <c r="AG752" s="85">
        <f t="shared" si="66"/>
        <v>0</v>
      </c>
    </row>
    <row r="753" spans="1:33" ht="15">
      <c r="A753" s="393"/>
      <c r="B753" s="393"/>
      <c r="C753" s="393"/>
      <c r="D753" s="393"/>
      <c r="E753" s="393"/>
      <c r="F753" s="393"/>
      <c r="G753" s="393"/>
      <c r="H753" s="394"/>
      <c r="I753" s="394"/>
      <c r="J753" s="394"/>
      <c r="K753" s="394"/>
      <c r="L753" s="394"/>
      <c r="M753" s="394"/>
      <c r="N753" s="313">
        <f>IF(IF(I753&lt;'Checklist Parameters'!$N$22,0,($I753-$L753))&lt;0,0,IF(I753&lt;'Checklist Parameters'!$N$22,0,($I753-$L753)))</f>
        <v>0</v>
      </c>
      <c r="O753" s="394"/>
      <c r="P753" s="395"/>
      <c r="Q753" s="316">
        <f t="shared" si="67"/>
        <v>0</v>
      </c>
      <c r="R753" s="87">
        <f t="shared" si="68"/>
        <v>0</v>
      </c>
      <c r="S753" s="87">
        <f>IF('Checklist Parameters'!$N$60&lt;0.2,0.2,'Checklist Parameters'!$N$60)</f>
        <v>0.7</v>
      </c>
      <c r="T753" s="88">
        <f>IF($O753="",IF('Checklist District ID'!$C$43="Y",MAX($R753:$S753)*$I753,SUM($R753:$S753)*$I753),IF(O753&gt;0,Q753*S753))</f>
        <v>0</v>
      </c>
      <c r="U753" s="88">
        <f>IF(Q753&gt;0,((I753-T753)*'Formula Matrix'!$E$41),0)</f>
        <v>0</v>
      </c>
      <c r="V753" s="88">
        <f t="shared" si="69"/>
        <v>0</v>
      </c>
      <c r="W753" s="88">
        <f>IF(V753&gt;0,(V753*'Checklist Parameters'!$N$35),0)</f>
        <v>0</v>
      </c>
      <c r="X753" s="85">
        <f t="shared" si="70"/>
        <v>0</v>
      </c>
      <c r="Y753" s="85">
        <f>IF('Checklist Parameters'!$N$102&lt;&gt;"",(I753/43560)*'Checklist Parameters'!$N$102,"N/A")</f>
        <v>0</v>
      </c>
      <c r="Z753" s="85" t="str">
        <f>IF('Checklist Parameters'!$N$58&lt;&gt;"",((I753*'Checklist Parameters'!$N$58)*'Checklist Parameters'!$N$35)/1000,"N/A")</f>
        <v>N/A</v>
      </c>
      <c r="AA753" s="85">
        <f>IF('Checklist Parameters'!$N$101&lt;&gt;"",IFERROR(I753/'Checklist Parameters'!$N$101,0),"N/A")</f>
        <v>0</v>
      </c>
      <c r="AB753" s="85" t="str">
        <f>IF('Checklist Parameters'!$N$43&lt;&gt;"",(I753*'Checklist Parameters'!$N$43)/1000,"N/A")</f>
        <v>N/A</v>
      </c>
      <c r="AC753" s="85">
        <f>IF('Checklist Parameters'!$N$16="",$X753,IF(AND('Checklist Parameters'!$N$16&lt;$X753,'Checklist Parameters'!$N$16&gt;=3),'Checklist Parameters'!$N$16,IF(AND('Checklist Parameters'!$N$16&lt;$X753,'Checklist Parameters'!$N$16&lt;3),0,$X753)))</f>
        <v>0</v>
      </c>
      <c r="AD753" s="85" t="str">
        <f>IF(AND(I753&lt;'Checklist Parameters'!$N$22,$I753&lt;&gt;0),"Y","")</f>
        <v/>
      </c>
      <c r="AE753" s="85" t="str">
        <f>IF($AD753="Y",0,IF('Checklist Parameters'!$N$25="","&lt;no limit&gt;",ROUNDDOWN((($I753-'Checklist Parameters'!$N$24)/'Checklist Parameters'!$N$25)+1,0)))</f>
        <v>&lt;no limit&gt;</v>
      </c>
      <c r="AF753" s="174">
        <f t="shared" si="71"/>
        <v>0</v>
      </c>
      <c r="AG753" s="85">
        <f t="shared" si="66"/>
        <v>0</v>
      </c>
    </row>
    <row r="754" spans="1:33" ht="15">
      <c r="A754" s="393"/>
      <c r="B754" s="393"/>
      <c r="C754" s="393"/>
      <c r="D754" s="393"/>
      <c r="E754" s="393"/>
      <c r="F754" s="393"/>
      <c r="G754" s="393"/>
      <c r="H754" s="394"/>
      <c r="I754" s="394"/>
      <c r="J754" s="394"/>
      <c r="K754" s="394"/>
      <c r="L754" s="394"/>
      <c r="M754" s="394"/>
      <c r="N754" s="313">
        <f>IF(IF(I754&lt;'Checklist Parameters'!$N$22,0,($I754-$L754))&lt;0,0,IF(I754&lt;'Checklist Parameters'!$N$22,0,($I754-$L754)))</f>
        <v>0</v>
      </c>
      <c r="O754" s="394"/>
      <c r="P754" s="395"/>
      <c r="Q754" s="316">
        <f t="shared" si="67"/>
        <v>0</v>
      </c>
      <c r="R754" s="87">
        <f t="shared" si="68"/>
        <v>0</v>
      </c>
      <c r="S754" s="87">
        <f>IF('Checklist Parameters'!$N$60&lt;0.2,0.2,'Checklist Parameters'!$N$60)</f>
        <v>0.7</v>
      </c>
      <c r="T754" s="88">
        <f>IF($O754="",IF('Checklist District ID'!$C$43="Y",MAX($R754:$S754)*$I754,SUM($R754:$S754)*$I754),IF(O754&gt;0,Q754*S754))</f>
        <v>0</v>
      </c>
      <c r="U754" s="88">
        <f>IF(Q754&gt;0,((I754-T754)*'Formula Matrix'!$E$41),0)</f>
        <v>0</v>
      </c>
      <c r="V754" s="88">
        <f t="shared" si="69"/>
        <v>0</v>
      </c>
      <c r="W754" s="88">
        <f>IF(V754&gt;0,(V754*'Checklist Parameters'!$N$35),0)</f>
        <v>0</v>
      </c>
      <c r="X754" s="85">
        <f t="shared" si="70"/>
        <v>0</v>
      </c>
      <c r="Y754" s="85">
        <f>IF('Checklist Parameters'!$N$102&lt;&gt;"",(I754/43560)*'Checklist Parameters'!$N$102,"N/A")</f>
        <v>0</v>
      </c>
      <c r="Z754" s="85" t="str">
        <f>IF('Checklist Parameters'!$N$58&lt;&gt;"",((I754*'Checklist Parameters'!$N$58)*'Checklist Parameters'!$N$35)/1000,"N/A")</f>
        <v>N/A</v>
      </c>
      <c r="AA754" s="85">
        <f>IF('Checklist Parameters'!$N$101&lt;&gt;"",IFERROR(I754/'Checklist Parameters'!$N$101,0),"N/A")</f>
        <v>0</v>
      </c>
      <c r="AB754" s="85" t="str">
        <f>IF('Checklist Parameters'!$N$43&lt;&gt;"",(I754*'Checklist Parameters'!$N$43)/1000,"N/A")</f>
        <v>N/A</v>
      </c>
      <c r="AC754" s="85">
        <f>IF('Checklist Parameters'!$N$16="",$X754,IF(AND('Checklist Parameters'!$N$16&lt;$X754,'Checklist Parameters'!$N$16&gt;=3),'Checklist Parameters'!$N$16,IF(AND('Checklist Parameters'!$N$16&lt;$X754,'Checklist Parameters'!$N$16&lt;3),0,$X754)))</f>
        <v>0</v>
      </c>
      <c r="AD754" s="85" t="str">
        <f>IF(AND(I754&lt;'Checklist Parameters'!$N$22,$I754&lt;&gt;0),"Y","")</f>
        <v/>
      </c>
      <c r="AE754" s="85" t="str">
        <f>IF($AD754="Y",0,IF('Checklist Parameters'!$N$25="","&lt;no limit&gt;",ROUNDDOWN((($I754-'Checklist Parameters'!$N$24)/'Checklist Parameters'!$N$25)+1,0)))</f>
        <v>&lt;no limit&gt;</v>
      </c>
      <c r="AF754" s="174">
        <f t="shared" si="71"/>
        <v>0</v>
      </c>
      <c r="AG754" s="85">
        <f t="shared" si="66"/>
        <v>0</v>
      </c>
    </row>
    <row r="755" spans="1:33" ht="15">
      <c r="A755" s="393"/>
      <c r="B755" s="393"/>
      <c r="C755" s="393"/>
      <c r="D755" s="393"/>
      <c r="E755" s="393"/>
      <c r="F755" s="393"/>
      <c r="G755" s="393"/>
      <c r="H755" s="394"/>
      <c r="I755" s="394"/>
      <c r="J755" s="394"/>
      <c r="K755" s="394"/>
      <c r="L755" s="394"/>
      <c r="M755" s="394"/>
      <c r="N755" s="313">
        <f>IF(IF(I755&lt;'Checklist Parameters'!$N$22,0,($I755-$L755))&lt;0,0,IF(I755&lt;'Checklist Parameters'!$N$22,0,($I755-$L755)))</f>
        <v>0</v>
      </c>
      <c r="O755" s="394"/>
      <c r="P755" s="395"/>
      <c r="Q755" s="316">
        <f t="shared" si="67"/>
        <v>0</v>
      </c>
      <c r="R755" s="87">
        <f t="shared" si="68"/>
        <v>0</v>
      </c>
      <c r="S755" s="87">
        <f>IF('Checklist Parameters'!$N$60&lt;0.2,0.2,'Checklist Parameters'!$N$60)</f>
        <v>0.7</v>
      </c>
      <c r="T755" s="88">
        <f>IF($O755="",IF('Checklist District ID'!$C$43="Y",MAX($R755:$S755)*$I755,SUM($R755:$S755)*$I755),IF(O755&gt;0,Q755*S755))</f>
        <v>0</v>
      </c>
      <c r="U755" s="88">
        <f>IF(Q755&gt;0,((I755-T755)*'Formula Matrix'!$E$41),0)</f>
        <v>0</v>
      </c>
      <c r="V755" s="88">
        <f t="shared" si="69"/>
        <v>0</v>
      </c>
      <c r="W755" s="88">
        <f>IF(V755&gt;0,(V755*'Checklist Parameters'!$N$35),0)</f>
        <v>0</v>
      </c>
      <c r="X755" s="85">
        <f t="shared" si="70"/>
        <v>0</v>
      </c>
      <c r="Y755" s="85">
        <f>IF('Checklist Parameters'!$N$102&lt;&gt;"",(I755/43560)*'Checklist Parameters'!$N$102,"N/A")</f>
        <v>0</v>
      </c>
      <c r="Z755" s="85" t="str">
        <f>IF('Checklist Parameters'!$N$58&lt;&gt;"",((I755*'Checklist Parameters'!$N$58)*'Checklist Parameters'!$N$35)/1000,"N/A")</f>
        <v>N/A</v>
      </c>
      <c r="AA755" s="85">
        <f>IF('Checklist Parameters'!$N$101&lt;&gt;"",IFERROR(I755/'Checklist Parameters'!$N$101,0),"N/A")</f>
        <v>0</v>
      </c>
      <c r="AB755" s="85" t="str">
        <f>IF('Checklist Parameters'!$N$43&lt;&gt;"",(I755*'Checklist Parameters'!$N$43)/1000,"N/A")</f>
        <v>N/A</v>
      </c>
      <c r="AC755" s="85">
        <f>IF('Checklist Parameters'!$N$16="",$X755,IF(AND('Checklist Parameters'!$N$16&lt;$X755,'Checklist Parameters'!$N$16&gt;=3),'Checklist Parameters'!$N$16,IF(AND('Checklist Parameters'!$N$16&lt;$X755,'Checklist Parameters'!$N$16&lt;3),0,$X755)))</f>
        <v>0</v>
      </c>
      <c r="AD755" s="85" t="str">
        <f>IF(AND(I755&lt;'Checklist Parameters'!$N$22,$I755&lt;&gt;0),"Y","")</f>
        <v/>
      </c>
      <c r="AE755" s="85" t="str">
        <f>IF($AD755="Y",0,IF('Checklist Parameters'!$N$25="","&lt;no limit&gt;",ROUNDDOWN((($I755-'Checklist Parameters'!$N$24)/'Checklist Parameters'!$N$25)+1,0)))</f>
        <v>&lt;no limit&gt;</v>
      </c>
      <c r="AF755" s="174">
        <f t="shared" si="71"/>
        <v>0</v>
      </c>
      <c r="AG755" s="85">
        <f t="shared" si="66"/>
        <v>0</v>
      </c>
    </row>
    <row r="756" spans="1:33" ht="15">
      <c r="A756" s="393"/>
      <c r="B756" s="393"/>
      <c r="C756" s="393"/>
      <c r="D756" s="393"/>
      <c r="E756" s="393"/>
      <c r="F756" s="393"/>
      <c r="G756" s="393"/>
      <c r="H756" s="394"/>
      <c r="I756" s="394"/>
      <c r="J756" s="394"/>
      <c r="K756" s="394"/>
      <c r="L756" s="394"/>
      <c r="M756" s="394"/>
      <c r="N756" s="313">
        <f>IF(IF(I756&lt;'Checklist Parameters'!$N$22,0,($I756-$L756))&lt;0,0,IF(I756&lt;'Checklist Parameters'!$N$22,0,($I756-$L756)))</f>
        <v>0</v>
      </c>
      <c r="O756" s="394"/>
      <c r="P756" s="395"/>
      <c r="Q756" s="316">
        <f t="shared" si="67"/>
        <v>0</v>
      </c>
      <c r="R756" s="87">
        <f t="shared" si="68"/>
        <v>0</v>
      </c>
      <c r="S756" s="87">
        <f>IF('Checklist Parameters'!$N$60&lt;0.2,0.2,'Checklist Parameters'!$N$60)</f>
        <v>0.7</v>
      </c>
      <c r="T756" s="88">
        <f>IF($O756="",IF('Checklist District ID'!$C$43="Y",MAX($R756:$S756)*$I756,SUM($R756:$S756)*$I756),IF(O756&gt;0,Q756*S756))</f>
        <v>0</v>
      </c>
      <c r="U756" s="88">
        <f>IF(Q756&gt;0,((I756-T756)*'Formula Matrix'!$E$41),0)</f>
        <v>0</v>
      </c>
      <c r="V756" s="88">
        <f t="shared" si="69"/>
        <v>0</v>
      </c>
      <c r="W756" s="88">
        <f>IF(V756&gt;0,(V756*'Checklist Parameters'!$N$35),0)</f>
        <v>0</v>
      </c>
      <c r="X756" s="85">
        <f t="shared" si="70"/>
        <v>0</v>
      </c>
      <c r="Y756" s="85">
        <f>IF('Checklist Parameters'!$N$102&lt;&gt;"",(I756/43560)*'Checklist Parameters'!$N$102,"N/A")</f>
        <v>0</v>
      </c>
      <c r="Z756" s="85" t="str">
        <f>IF('Checklist Parameters'!$N$58&lt;&gt;"",((I756*'Checklist Parameters'!$N$58)*'Checklist Parameters'!$N$35)/1000,"N/A")</f>
        <v>N/A</v>
      </c>
      <c r="AA756" s="85">
        <f>IF('Checklist Parameters'!$N$101&lt;&gt;"",IFERROR(I756/'Checklist Parameters'!$N$101,0),"N/A")</f>
        <v>0</v>
      </c>
      <c r="AB756" s="85" t="str">
        <f>IF('Checklist Parameters'!$N$43&lt;&gt;"",(I756*'Checklist Parameters'!$N$43)/1000,"N/A")</f>
        <v>N/A</v>
      </c>
      <c r="AC756" s="85">
        <f>IF('Checklist Parameters'!$N$16="",$X756,IF(AND('Checklist Parameters'!$N$16&lt;$X756,'Checklist Parameters'!$N$16&gt;=3),'Checklist Parameters'!$N$16,IF(AND('Checklist Parameters'!$N$16&lt;$X756,'Checklist Parameters'!$N$16&lt;3),0,$X756)))</f>
        <v>0</v>
      </c>
      <c r="AD756" s="85" t="str">
        <f>IF(AND(I756&lt;'Checklist Parameters'!$N$22,$I756&lt;&gt;0),"Y","")</f>
        <v/>
      </c>
      <c r="AE756" s="85" t="str">
        <f>IF($AD756="Y",0,IF('Checklist Parameters'!$N$25="","&lt;no limit&gt;",ROUNDDOWN((($I756-'Checklist Parameters'!$N$24)/'Checklist Parameters'!$N$25)+1,0)))</f>
        <v>&lt;no limit&gt;</v>
      </c>
      <c r="AF756" s="174">
        <f t="shared" si="71"/>
        <v>0</v>
      </c>
      <c r="AG756" s="85">
        <f t="shared" si="66"/>
        <v>0</v>
      </c>
    </row>
    <row r="757" spans="1:33" ht="15">
      <c r="A757" s="393"/>
      <c r="B757" s="393"/>
      <c r="C757" s="393"/>
      <c r="D757" s="393"/>
      <c r="E757" s="393"/>
      <c r="F757" s="393"/>
      <c r="G757" s="393"/>
      <c r="H757" s="394"/>
      <c r="I757" s="394"/>
      <c r="J757" s="394"/>
      <c r="K757" s="394"/>
      <c r="L757" s="394"/>
      <c r="M757" s="394"/>
      <c r="N757" s="313">
        <f>IF(IF(I757&lt;'Checklist Parameters'!$N$22,0,($I757-$L757))&lt;0,0,IF(I757&lt;'Checklist Parameters'!$N$22,0,($I757-$L757)))</f>
        <v>0</v>
      </c>
      <c r="O757" s="394"/>
      <c r="P757" s="395"/>
      <c r="Q757" s="316">
        <f t="shared" si="67"/>
        <v>0</v>
      </c>
      <c r="R757" s="87">
        <f t="shared" si="68"/>
        <v>0</v>
      </c>
      <c r="S757" s="87">
        <f>IF('Checklist Parameters'!$N$60&lt;0.2,0.2,'Checklist Parameters'!$N$60)</f>
        <v>0.7</v>
      </c>
      <c r="T757" s="88">
        <f>IF($O757="",IF('Checklist District ID'!$C$43="Y",MAX($R757:$S757)*$I757,SUM($R757:$S757)*$I757),IF(O757&gt;0,Q757*S757))</f>
        <v>0</v>
      </c>
      <c r="U757" s="88">
        <f>IF(Q757&gt;0,((I757-T757)*'Formula Matrix'!$E$41),0)</f>
        <v>0</v>
      </c>
      <c r="V757" s="88">
        <f t="shared" si="69"/>
        <v>0</v>
      </c>
      <c r="W757" s="88">
        <f>IF(V757&gt;0,(V757*'Checklist Parameters'!$N$35),0)</f>
        <v>0</v>
      </c>
      <c r="X757" s="85">
        <f t="shared" si="70"/>
        <v>0</v>
      </c>
      <c r="Y757" s="85">
        <f>IF('Checklist Parameters'!$N$102&lt;&gt;"",(I757/43560)*'Checklist Parameters'!$N$102,"N/A")</f>
        <v>0</v>
      </c>
      <c r="Z757" s="85" t="str">
        <f>IF('Checklist Parameters'!$N$58&lt;&gt;"",((I757*'Checklist Parameters'!$N$58)*'Checklist Parameters'!$N$35)/1000,"N/A")</f>
        <v>N/A</v>
      </c>
      <c r="AA757" s="85">
        <f>IF('Checklist Parameters'!$N$101&lt;&gt;"",IFERROR(I757/'Checklist Parameters'!$N$101,0),"N/A")</f>
        <v>0</v>
      </c>
      <c r="AB757" s="85" t="str">
        <f>IF('Checklist Parameters'!$N$43&lt;&gt;"",(I757*'Checklist Parameters'!$N$43)/1000,"N/A")</f>
        <v>N/A</v>
      </c>
      <c r="AC757" s="85">
        <f>IF('Checklist Parameters'!$N$16="",$X757,IF(AND('Checklist Parameters'!$N$16&lt;$X757,'Checklist Parameters'!$N$16&gt;=3),'Checklist Parameters'!$N$16,IF(AND('Checklist Parameters'!$N$16&lt;$X757,'Checklist Parameters'!$N$16&lt;3),0,$X757)))</f>
        <v>0</v>
      </c>
      <c r="AD757" s="85" t="str">
        <f>IF(AND(I757&lt;'Checklist Parameters'!$N$22,$I757&lt;&gt;0),"Y","")</f>
        <v/>
      </c>
      <c r="AE757" s="85" t="str">
        <f>IF($AD757="Y",0,IF('Checklist Parameters'!$N$25="","&lt;no limit&gt;",ROUNDDOWN((($I757-'Checklist Parameters'!$N$24)/'Checklist Parameters'!$N$25)+1,0)))</f>
        <v>&lt;no limit&gt;</v>
      </c>
      <c r="AF757" s="174">
        <f t="shared" si="71"/>
        <v>0</v>
      </c>
      <c r="AG757" s="85">
        <f t="shared" si="66"/>
        <v>0</v>
      </c>
    </row>
    <row r="758" spans="1:33" ht="15">
      <c r="A758" s="393"/>
      <c r="B758" s="393"/>
      <c r="C758" s="393"/>
      <c r="D758" s="393"/>
      <c r="E758" s="393"/>
      <c r="F758" s="393"/>
      <c r="G758" s="393"/>
      <c r="H758" s="394"/>
      <c r="I758" s="394"/>
      <c r="J758" s="394"/>
      <c r="K758" s="394"/>
      <c r="L758" s="394"/>
      <c r="M758" s="394"/>
      <c r="N758" s="313">
        <f>IF(IF(I758&lt;'Checklist Parameters'!$N$22,0,($I758-$L758))&lt;0,0,IF(I758&lt;'Checklist Parameters'!$N$22,0,($I758-$L758)))</f>
        <v>0</v>
      </c>
      <c r="O758" s="394"/>
      <c r="P758" s="395"/>
      <c r="Q758" s="316">
        <f t="shared" si="67"/>
        <v>0</v>
      </c>
      <c r="R758" s="87">
        <f t="shared" si="68"/>
        <v>0</v>
      </c>
      <c r="S758" s="87">
        <f>IF('Checklist Parameters'!$N$60&lt;0.2,0.2,'Checklist Parameters'!$N$60)</f>
        <v>0.7</v>
      </c>
      <c r="T758" s="88">
        <f>IF($O758="",IF('Checklist District ID'!$C$43="Y",MAX($R758:$S758)*$I758,SUM($R758:$S758)*$I758),IF(O758&gt;0,Q758*S758))</f>
        <v>0</v>
      </c>
      <c r="U758" s="88">
        <f>IF(Q758&gt;0,((I758-T758)*'Formula Matrix'!$E$41),0)</f>
        <v>0</v>
      </c>
      <c r="V758" s="88">
        <f t="shared" si="69"/>
        <v>0</v>
      </c>
      <c r="W758" s="88">
        <f>IF(V758&gt;0,(V758*'Checklist Parameters'!$N$35),0)</f>
        <v>0</v>
      </c>
      <c r="X758" s="85">
        <f t="shared" si="70"/>
        <v>0</v>
      </c>
      <c r="Y758" s="85">
        <f>IF('Checklist Parameters'!$N$102&lt;&gt;"",(I758/43560)*'Checklist Parameters'!$N$102,"N/A")</f>
        <v>0</v>
      </c>
      <c r="Z758" s="85" t="str">
        <f>IF('Checklist Parameters'!$N$58&lt;&gt;"",((I758*'Checklist Parameters'!$N$58)*'Checklist Parameters'!$N$35)/1000,"N/A")</f>
        <v>N/A</v>
      </c>
      <c r="AA758" s="85">
        <f>IF('Checklist Parameters'!$N$101&lt;&gt;"",IFERROR(I758/'Checklist Parameters'!$N$101,0),"N/A")</f>
        <v>0</v>
      </c>
      <c r="AB758" s="85" t="str">
        <f>IF('Checklist Parameters'!$N$43&lt;&gt;"",(I758*'Checklist Parameters'!$N$43)/1000,"N/A")</f>
        <v>N/A</v>
      </c>
      <c r="AC758" s="85">
        <f>IF('Checklist Parameters'!$N$16="",$X758,IF(AND('Checklist Parameters'!$N$16&lt;$X758,'Checklist Parameters'!$N$16&gt;=3),'Checklist Parameters'!$N$16,IF(AND('Checklist Parameters'!$N$16&lt;$X758,'Checklist Parameters'!$N$16&lt;3),0,$X758)))</f>
        <v>0</v>
      </c>
      <c r="AD758" s="85" t="str">
        <f>IF(AND(I758&lt;'Checklist Parameters'!$N$22,$I758&lt;&gt;0),"Y","")</f>
        <v/>
      </c>
      <c r="AE758" s="85" t="str">
        <f>IF($AD758="Y",0,IF('Checklist Parameters'!$N$25="","&lt;no limit&gt;",ROUNDDOWN((($I758-'Checklist Parameters'!$N$24)/'Checklist Parameters'!$N$25)+1,0)))</f>
        <v>&lt;no limit&gt;</v>
      </c>
      <c r="AF758" s="174">
        <f t="shared" si="71"/>
        <v>0</v>
      </c>
      <c r="AG758" s="85">
        <f t="shared" si="66"/>
        <v>0</v>
      </c>
    </row>
    <row r="759" spans="1:33" ht="15">
      <c r="A759" s="393"/>
      <c r="B759" s="393"/>
      <c r="C759" s="393"/>
      <c r="D759" s="393"/>
      <c r="E759" s="393"/>
      <c r="F759" s="393"/>
      <c r="G759" s="393"/>
      <c r="H759" s="394"/>
      <c r="I759" s="394"/>
      <c r="J759" s="394"/>
      <c r="K759" s="394"/>
      <c r="L759" s="394"/>
      <c r="M759" s="394"/>
      <c r="N759" s="313">
        <f>IF(IF(I759&lt;'Checklist Parameters'!$N$22,0,($I759-$L759))&lt;0,0,IF(I759&lt;'Checklist Parameters'!$N$22,0,($I759-$L759)))</f>
        <v>0</v>
      </c>
      <c r="O759" s="394"/>
      <c r="P759" s="395"/>
      <c r="Q759" s="316">
        <f t="shared" si="67"/>
        <v>0</v>
      </c>
      <c r="R759" s="87">
        <f t="shared" si="68"/>
        <v>0</v>
      </c>
      <c r="S759" s="87">
        <f>IF('Checklist Parameters'!$N$60&lt;0.2,0.2,'Checklist Parameters'!$N$60)</f>
        <v>0.7</v>
      </c>
      <c r="T759" s="88">
        <f>IF($O759="",IF('Checklist District ID'!$C$43="Y",MAX($R759:$S759)*$I759,SUM($R759:$S759)*$I759),IF(O759&gt;0,Q759*S759))</f>
        <v>0</v>
      </c>
      <c r="U759" s="88">
        <f>IF(Q759&gt;0,((I759-T759)*'Formula Matrix'!$E$41),0)</f>
        <v>0</v>
      </c>
      <c r="V759" s="88">
        <f t="shared" si="69"/>
        <v>0</v>
      </c>
      <c r="W759" s="88">
        <f>IF(V759&gt;0,(V759*'Checklist Parameters'!$N$35),0)</f>
        <v>0</v>
      </c>
      <c r="X759" s="85">
        <f t="shared" si="70"/>
        <v>0</v>
      </c>
      <c r="Y759" s="85">
        <f>IF('Checklist Parameters'!$N$102&lt;&gt;"",(I759/43560)*'Checklist Parameters'!$N$102,"N/A")</f>
        <v>0</v>
      </c>
      <c r="Z759" s="85" t="str">
        <f>IF('Checklist Parameters'!$N$58&lt;&gt;"",((I759*'Checklist Parameters'!$N$58)*'Checklist Parameters'!$N$35)/1000,"N/A")</f>
        <v>N/A</v>
      </c>
      <c r="AA759" s="85">
        <f>IF('Checklist Parameters'!$N$101&lt;&gt;"",IFERROR(I759/'Checklist Parameters'!$N$101,0),"N/A")</f>
        <v>0</v>
      </c>
      <c r="AB759" s="85" t="str">
        <f>IF('Checklist Parameters'!$N$43&lt;&gt;"",(I759*'Checklist Parameters'!$N$43)/1000,"N/A")</f>
        <v>N/A</v>
      </c>
      <c r="AC759" s="85">
        <f>IF('Checklist Parameters'!$N$16="",$X759,IF(AND('Checklist Parameters'!$N$16&lt;$X759,'Checklist Parameters'!$N$16&gt;=3),'Checklist Parameters'!$N$16,IF(AND('Checklist Parameters'!$N$16&lt;$X759,'Checklist Parameters'!$N$16&lt;3),0,$X759)))</f>
        <v>0</v>
      </c>
      <c r="AD759" s="85" t="str">
        <f>IF(AND(I759&lt;'Checklist Parameters'!$N$22,$I759&lt;&gt;0),"Y","")</f>
        <v/>
      </c>
      <c r="AE759" s="85" t="str">
        <f>IF($AD759="Y",0,IF('Checklist Parameters'!$N$25="","&lt;no limit&gt;",ROUNDDOWN((($I759-'Checklist Parameters'!$N$24)/'Checklist Parameters'!$N$25)+1,0)))</f>
        <v>&lt;no limit&gt;</v>
      </c>
      <c r="AF759" s="174">
        <f t="shared" si="71"/>
        <v>0</v>
      </c>
      <c r="AG759" s="85">
        <f t="shared" si="66"/>
        <v>0</v>
      </c>
    </row>
    <row r="760" spans="1:33" ht="15">
      <c r="A760" s="393"/>
      <c r="B760" s="393"/>
      <c r="C760" s="393"/>
      <c r="D760" s="393"/>
      <c r="E760" s="393"/>
      <c r="F760" s="393"/>
      <c r="G760" s="393"/>
      <c r="H760" s="394"/>
      <c r="I760" s="394"/>
      <c r="J760" s="394"/>
      <c r="K760" s="394"/>
      <c r="L760" s="394"/>
      <c r="M760" s="394"/>
      <c r="N760" s="313">
        <f>IF(IF(I760&lt;'Checklist Parameters'!$N$22,0,($I760-$L760))&lt;0,0,IF(I760&lt;'Checklist Parameters'!$N$22,0,($I760-$L760)))</f>
        <v>0</v>
      </c>
      <c r="O760" s="394"/>
      <c r="P760" s="395"/>
      <c r="Q760" s="316">
        <f t="shared" si="67"/>
        <v>0</v>
      </c>
      <c r="R760" s="87">
        <f t="shared" si="68"/>
        <v>0</v>
      </c>
      <c r="S760" s="87">
        <f>IF('Checklist Parameters'!$N$60&lt;0.2,0.2,'Checklist Parameters'!$N$60)</f>
        <v>0.7</v>
      </c>
      <c r="T760" s="88">
        <f>IF($O760="",IF('Checklist District ID'!$C$43="Y",MAX($R760:$S760)*$I760,SUM($R760:$S760)*$I760),IF(O760&gt;0,Q760*S760))</f>
        <v>0</v>
      </c>
      <c r="U760" s="88">
        <f>IF(Q760&gt;0,((I760-T760)*'Formula Matrix'!$E$41),0)</f>
        <v>0</v>
      </c>
      <c r="V760" s="88">
        <f t="shared" si="69"/>
        <v>0</v>
      </c>
      <c r="W760" s="88">
        <f>IF(V760&gt;0,(V760*'Checklist Parameters'!$N$35),0)</f>
        <v>0</v>
      </c>
      <c r="X760" s="85">
        <f t="shared" si="70"/>
        <v>0</v>
      </c>
      <c r="Y760" s="85">
        <f>IF('Checklist Parameters'!$N$102&lt;&gt;"",(I760/43560)*'Checklist Parameters'!$N$102,"N/A")</f>
        <v>0</v>
      </c>
      <c r="Z760" s="85" t="str">
        <f>IF('Checklist Parameters'!$N$58&lt;&gt;"",((I760*'Checklist Parameters'!$N$58)*'Checklist Parameters'!$N$35)/1000,"N/A")</f>
        <v>N/A</v>
      </c>
      <c r="AA760" s="85">
        <f>IF('Checklist Parameters'!$N$101&lt;&gt;"",IFERROR(I760/'Checklist Parameters'!$N$101,0),"N/A")</f>
        <v>0</v>
      </c>
      <c r="AB760" s="85" t="str">
        <f>IF('Checklist Parameters'!$N$43&lt;&gt;"",(I760*'Checklist Parameters'!$N$43)/1000,"N/A")</f>
        <v>N/A</v>
      </c>
      <c r="AC760" s="85">
        <f>IF('Checklist Parameters'!$N$16="",$X760,IF(AND('Checklist Parameters'!$N$16&lt;$X760,'Checklist Parameters'!$N$16&gt;=3),'Checklist Parameters'!$N$16,IF(AND('Checklist Parameters'!$N$16&lt;$X760,'Checklist Parameters'!$N$16&lt;3),0,$X760)))</f>
        <v>0</v>
      </c>
      <c r="AD760" s="85" t="str">
        <f>IF(AND(I760&lt;'Checklist Parameters'!$N$22,$I760&lt;&gt;0),"Y","")</f>
        <v/>
      </c>
      <c r="AE760" s="85" t="str">
        <f>IF($AD760="Y",0,IF('Checklist Parameters'!$N$25="","&lt;no limit&gt;",ROUNDDOWN((($I760-'Checklist Parameters'!$N$24)/'Checklist Parameters'!$N$25)+1,0)))</f>
        <v>&lt;no limit&gt;</v>
      </c>
      <c r="AF760" s="174">
        <f t="shared" si="71"/>
        <v>0</v>
      </c>
      <c r="AG760" s="85">
        <f t="shared" si="66"/>
        <v>0</v>
      </c>
    </row>
    <row r="761" spans="1:33" ht="15">
      <c r="A761" s="393"/>
      <c r="B761" s="393"/>
      <c r="C761" s="393"/>
      <c r="D761" s="393"/>
      <c r="E761" s="393"/>
      <c r="F761" s="393"/>
      <c r="G761" s="393"/>
      <c r="H761" s="394"/>
      <c r="I761" s="394"/>
      <c r="J761" s="394"/>
      <c r="K761" s="394"/>
      <c r="L761" s="394"/>
      <c r="M761" s="394"/>
      <c r="N761" s="313">
        <f>IF(IF(I761&lt;'Checklist Parameters'!$N$22,0,($I761-$L761))&lt;0,0,IF(I761&lt;'Checklist Parameters'!$N$22,0,($I761-$L761)))</f>
        <v>0</v>
      </c>
      <c r="O761" s="394"/>
      <c r="P761" s="395"/>
      <c r="Q761" s="316">
        <f t="shared" si="67"/>
        <v>0</v>
      </c>
      <c r="R761" s="87">
        <f t="shared" si="68"/>
        <v>0</v>
      </c>
      <c r="S761" s="87">
        <f>IF('Checklist Parameters'!$N$60&lt;0.2,0.2,'Checklist Parameters'!$N$60)</f>
        <v>0.7</v>
      </c>
      <c r="T761" s="88">
        <f>IF($O761="",IF('Checklist District ID'!$C$43="Y",MAX($R761:$S761)*$I761,SUM($R761:$S761)*$I761),IF(O761&gt;0,Q761*S761))</f>
        <v>0</v>
      </c>
      <c r="U761" s="88">
        <f>IF(Q761&gt;0,((I761-T761)*'Formula Matrix'!$E$41),0)</f>
        <v>0</v>
      </c>
      <c r="V761" s="88">
        <f t="shared" si="69"/>
        <v>0</v>
      </c>
      <c r="W761" s="88">
        <f>IF(V761&gt;0,(V761*'Checklist Parameters'!$N$35),0)</f>
        <v>0</v>
      </c>
      <c r="X761" s="85">
        <f t="shared" si="70"/>
        <v>0</v>
      </c>
      <c r="Y761" s="85">
        <f>IF('Checklist Parameters'!$N$102&lt;&gt;"",(I761/43560)*'Checklist Parameters'!$N$102,"N/A")</f>
        <v>0</v>
      </c>
      <c r="Z761" s="85" t="str">
        <f>IF('Checklist Parameters'!$N$58&lt;&gt;"",((I761*'Checklist Parameters'!$N$58)*'Checklist Parameters'!$N$35)/1000,"N/A")</f>
        <v>N/A</v>
      </c>
      <c r="AA761" s="85">
        <f>IF('Checklist Parameters'!$N$101&lt;&gt;"",IFERROR(I761/'Checklist Parameters'!$N$101,0),"N/A")</f>
        <v>0</v>
      </c>
      <c r="AB761" s="85" t="str">
        <f>IF('Checklist Parameters'!$N$43&lt;&gt;"",(I761*'Checklist Parameters'!$N$43)/1000,"N/A")</f>
        <v>N/A</v>
      </c>
      <c r="AC761" s="85">
        <f>IF('Checklist Parameters'!$N$16="",$X761,IF(AND('Checklist Parameters'!$N$16&lt;$X761,'Checklist Parameters'!$N$16&gt;=3),'Checklist Parameters'!$N$16,IF(AND('Checklist Parameters'!$N$16&lt;$X761,'Checklist Parameters'!$N$16&lt;3),0,$X761)))</f>
        <v>0</v>
      </c>
      <c r="AD761" s="85" t="str">
        <f>IF(AND(I761&lt;'Checklist Parameters'!$N$22,$I761&lt;&gt;0),"Y","")</f>
        <v/>
      </c>
      <c r="AE761" s="85" t="str">
        <f>IF($AD761="Y",0,IF('Checklist Parameters'!$N$25="","&lt;no limit&gt;",ROUNDDOWN((($I761-'Checklist Parameters'!$N$24)/'Checklist Parameters'!$N$25)+1,0)))</f>
        <v>&lt;no limit&gt;</v>
      </c>
      <c r="AF761" s="174">
        <f t="shared" si="71"/>
        <v>0</v>
      </c>
      <c r="AG761" s="85">
        <f t="shared" si="66"/>
        <v>0</v>
      </c>
    </row>
    <row r="762" spans="1:33" ht="15">
      <c r="A762" s="393"/>
      <c r="B762" s="393"/>
      <c r="C762" s="393"/>
      <c r="D762" s="393"/>
      <c r="E762" s="393"/>
      <c r="F762" s="393"/>
      <c r="G762" s="393"/>
      <c r="H762" s="394"/>
      <c r="I762" s="394"/>
      <c r="J762" s="394"/>
      <c r="K762" s="394"/>
      <c r="L762" s="394"/>
      <c r="M762" s="394"/>
      <c r="N762" s="313">
        <f>IF(IF(I762&lt;'Checklist Parameters'!$N$22,0,($I762-$L762))&lt;0,0,IF(I762&lt;'Checklist Parameters'!$N$22,0,($I762-$L762)))</f>
        <v>0</v>
      </c>
      <c r="O762" s="394"/>
      <c r="P762" s="395"/>
      <c r="Q762" s="316">
        <f t="shared" si="67"/>
        <v>0</v>
      </c>
      <c r="R762" s="87">
        <f t="shared" si="68"/>
        <v>0</v>
      </c>
      <c r="S762" s="87">
        <f>IF('Checklist Parameters'!$N$60&lt;0.2,0.2,'Checklist Parameters'!$N$60)</f>
        <v>0.7</v>
      </c>
      <c r="T762" s="88">
        <f>IF($O762="",IF('Checklist District ID'!$C$43="Y",MAX($R762:$S762)*$I762,SUM($R762:$S762)*$I762),IF(O762&gt;0,Q762*S762))</f>
        <v>0</v>
      </c>
      <c r="U762" s="88">
        <f>IF(Q762&gt;0,((I762-T762)*'Formula Matrix'!$E$41),0)</f>
        <v>0</v>
      </c>
      <c r="V762" s="88">
        <f t="shared" si="69"/>
        <v>0</v>
      </c>
      <c r="W762" s="88">
        <f>IF(V762&gt;0,(V762*'Checklist Parameters'!$N$35),0)</f>
        <v>0</v>
      </c>
      <c r="X762" s="85">
        <f t="shared" si="70"/>
        <v>0</v>
      </c>
      <c r="Y762" s="85">
        <f>IF('Checklist Parameters'!$N$102&lt;&gt;"",(I762/43560)*'Checklist Parameters'!$N$102,"N/A")</f>
        <v>0</v>
      </c>
      <c r="Z762" s="85" t="str">
        <f>IF('Checklist Parameters'!$N$58&lt;&gt;"",((I762*'Checklist Parameters'!$N$58)*'Checklist Parameters'!$N$35)/1000,"N/A")</f>
        <v>N/A</v>
      </c>
      <c r="AA762" s="85">
        <f>IF('Checklist Parameters'!$N$101&lt;&gt;"",IFERROR(I762/'Checklist Parameters'!$N$101,0),"N/A")</f>
        <v>0</v>
      </c>
      <c r="AB762" s="85" t="str">
        <f>IF('Checklist Parameters'!$N$43&lt;&gt;"",(I762*'Checklist Parameters'!$N$43)/1000,"N/A")</f>
        <v>N/A</v>
      </c>
      <c r="AC762" s="85">
        <f>IF('Checklist Parameters'!$N$16="",$X762,IF(AND('Checklist Parameters'!$N$16&lt;$X762,'Checklist Parameters'!$N$16&gt;=3),'Checklist Parameters'!$N$16,IF(AND('Checklist Parameters'!$N$16&lt;$X762,'Checklist Parameters'!$N$16&lt;3),0,$X762)))</f>
        <v>0</v>
      </c>
      <c r="AD762" s="85" t="str">
        <f>IF(AND(I762&lt;'Checklist Parameters'!$N$22,$I762&lt;&gt;0),"Y","")</f>
        <v/>
      </c>
      <c r="AE762" s="85" t="str">
        <f>IF($AD762="Y",0,IF('Checklist Parameters'!$N$25="","&lt;no limit&gt;",ROUNDDOWN((($I762-'Checklist Parameters'!$N$24)/'Checklist Parameters'!$N$25)+1,0)))</f>
        <v>&lt;no limit&gt;</v>
      </c>
      <c r="AF762" s="174">
        <f t="shared" si="71"/>
        <v>0</v>
      </c>
      <c r="AG762" s="85">
        <f t="shared" si="66"/>
        <v>0</v>
      </c>
    </row>
    <row r="763" spans="1:33" ht="15">
      <c r="A763" s="393"/>
      <c r="B763" s="393"/>
      <c r="C763" s="393"/>
      <c r="D763" s="393"/>
      <c r="E763" s="393"/>
      <c r="F763" s="393"/>
      <c r="G763" s="393"/>
      <c r="H763" s="394"/>
      <c r="I763" s="394"/>
      <c r="J763" s="394"/>
      <c r="K763" s="394"/>
      <c r="L763" s="394"/>
      <c r="M763" s="394"/>
      <c r="N763" s="313">
        <f>IF(IF(I763&lt;'Checklist Parameters'!$N$22,0,($I763-$L763))&lt;0,0,IF(I763&lt;'Checklist Parameters'!$N$22,0,($I763-$L763)))</f>
        <v>0</v>
      </c>
      <c r="O763" s="394"/>
      <c r="P763" s="395"/>
      <c r="Q763" s="316">
        <f t="shared" si="67"/>
        <v>0</v>
      </c>
      <c r="R763" s="87">
        <f t="shared" si="68"/>
        <v>0</v>
      </c>
      <c r="S763" s="87">
        <f>IF('Checklist Parameters'!$N$60&lt;0.2,0.2,'Checklist Parameters'!$N$60)</f>
        <v>0.7</v>
      </c>
      <c r="T763" s="88">
        <f>IF($O763="",IF('Checklist District ID'!$C$43="Y",MAX($R763:$S763)*$I763,SUM($R763:$S763)*$I763),IF(O763&gt;0,Q763*S763))</f>
        <v>0</v>
      </c>
      <c r="U763" s="88">
        <f>IF(Q763&gt;0,((I763-T763)*'Formula Matrix'!$E$41),0)</f>
        <v>0</v>
      </c>
      <c r="V763" s="88">
        <f t="shared" si="69"/>
        <v>0</v>
      </c>
      <c r="W763" s="88">
        <f>IF(V763&gt;0,(V763*'Checklist Parameters'!$N$35),0)</f>
        <v>0</v>
      </c>
      <c r="X763" s="85">
        <f t="shared" si="70"/>
        <v>0</v>
      </c>
      <c r="Y763" s="85">
        <f>IF('Checklist Parameters'!$N$102&lt;&gt;"",(I763/43560)*'Checklist Parameters'!$N$102,"N/A")</f>
        <v>0</v>
      </c>
      <c r="Z763" s="85" t="str">
        <f>IF('Checklist Parameters'!$N$58&lt;&gt;"",((I763*'Checklist Parameters'!$N$58)*'Checklist Parameters'!$N$35)/1000,"N/A")</f>
        <v>N/A</v>
      </c>
      <c r="AA763" s="85">
        <f>IF('Checklist Parameters'!$N$101&lt;&gt;"",IFERROR(I763/'Checklist Parameters'!$N$101,0),"N/A")</f>
        <v>0</v>
      </c>
      <c r="AB763" s="85" t="str">
        <f>IF('Checklist Parameters'!$N$43&lt;&gt;"",(I763*'Checklist Parameters'!$N$43)/1000,"N/A")</f>
        <v>N/A</v>
      </c>
      <c r="AC763" s="85">
        <f>IF('Checklist Parameters'!$N$16="",$X763,IF(AND('Checklist Parameters'!$N$16&lt;$X763,'Checklist Parameters'!$N$16&gt;=3),'Checklist Parameters'!$N$16,IF(AND('Checklist Parameters'!$N$16&lt;$X763,'Checklist Parameters'!$N$16&lt;3),0,$X763)))</f>
        <v>0</v>
      </c>
      <c r="AD763" s="85" t="str">
        <f>IF(AND(I763&lt;'Checklist Parameters'!$N$22,$I763&lt;&gt;0),"Y","")</f>
        <v/>
      </c>
      <c r="AE763" s="85" t="str">
        <f>IF($AD763="Y",0,IF('Checklist Parameters'!$N$25="","&lt;no limit&gt;",ROUNDDOWN((($I763-'Checklist Parameters'!$N$24)/'Checklist Parameters'!$N$25)+1,0)))</f>
        <v>&lt;no limit&gt;</v>
      </c>
      <c r="AF763" s="174">
        <f t="shared" si="71"/>
        <v>0</v>
      </c>
      <c r="AG763" s="85">
        <f t="shared" si="66"/>
        <v>0</v>
      </c>
    </row>
    <row r="764" spans="1:33" ht="15">
      <c r="A764" s="393"/>
      <c r="B764" s="393"/>
      <c r="C764" s="393"/>
      <c r="D764" s="393"/>
      <c r="E764" s="393"/>
      <c r="F764" s="393"/>
      <c r="G764" s="393"/>
      <c r="H764" s="394"/>
      <c r="I764" s="394"/>
      <c r="J764" s="394"/>
      <c r="K764" s="394"/>
      <c r="L764" s="394"/>
      <c r="M764" s="394"/>
      <c r="N764" s="313">
        <f>IF(IF(I764&lt;'Checklist Parameters'!$N$22,0,($I764-$L764))&lt;0,0,IF(I764&lt;'Checklist Parameters'!$N$22,0,($I764-$L764)))</f>
        <v>0</v>
      </c>
      <c r="O764" s="394"/>
      <c r="P764" s="395"/>
      <c r="Q764" s="316">
        <f t="shared" si="67"/>
        <v>0</v>
      </c>
      <c r="R764" s="87">
        <f t="shared" si="68"/>
        <v>0</v>
      </c>
      <c r="S764" s="87">
        <f>IF('Checklist Parameters'!$N$60&lt;0.2,0.2,'Checklist Parameters'!$N$60)</f>
        <v>0.7</v>
      </c>
      <c r="T764" s="88">
        <f>IF($O764="",IF('Checklist District ID'!$C$43="Y",MAX($R764:$S764)*$I764,SUM($R764:$S764)*$I764),IF(O764&gt;0,Q764*S764))</f>
        <v>0</v>
      </c>
      <c r="U764" s="88">
        <f>IF(Q764&gt;0,((I764-T764)*'Formula Matrix'!$E$41),0)</f>
        <v>0</v>
      </c>
      <c r="V764" s="88">
        <f t="shared" si="69"/>
        <v>0</v>
      </c>
      <c r="W764" s="88">
        <f>IF(V764&gt;0,(V764*'Checklist Parameters'!$N$35),0)</f>
        <v>0</v>
      </c>
      <c r="X764" s="85">
        <f t="shared" si="70"/>
        <v>0</v>
      </c>
      <c r="Y764" s="85">
        <f>IF('Checklist Parameters'!$N$102&lt;&gt;"",(I764/43560)*'Checklist Parameters'!$N$102,"N/A")</f>
        <v>0</v>
      </c>
      <c r="Z764" s="85" t="str">
        <f>IF('Checklist Parameters'!$N$58&lt;&gt;"",((I764*'Checklist Parameters'!$N$58)*'Checklist Parameters'!$N$35)/1000,"N/A")</f>
        <v>N/A</v>
      </c>
      <c r="AA764" s="85">
        <f>IF('Checklist Parameters'!$N$101&lt;&gt;"",IFERROR(I764/'Checklist Parameters'!$N$101,0),"N/A")</f>
        <v>0</v>
      </c>
      <c r="AB764" s="85" t="str">
        <f>IF('Checklist Parameters'!$N$43&lt;&gt;"",(I764*'Checklist Parameters'!$N$43)/1000,"N/A")</f>
        <v>N/A</v>
      </c>
      <c r="AC764" s="85">
        <f>IF('Checklist Parameters'!$N$16="",$X764,IF(AND('Checklist Parameters'!$N$16&lt;$X764,'Checklist Parameters'!$N$16&gt;=3),'Checklist Parameters'!$N$16,IF(AND('Checklist Parameters'!$N$16&lt;$X764,'Checklist Parameters'!$N$16&lt;3),0,$X764)))</f>
        <v>0</v>
      </c>
      <c r="AD764" s="85" t="str">
        <f>IF(AND(I764&lt;'Checklist Parameters'!$N$22,$I764&lt;&gt;0),"Y","")</f>
        <v/>
      </c>
      <c r="AE764" s="85" t="str">
        <f>IF($AD764="Y",0,IF('Checklist Parameters'!$N$25="","&lt;no limit&gt;",ROUNDDOWN((($I764-'Checklist Parameters'!$N$24)/'Checklist Parameters'!$N$25)+1,0)))</f>
        <v>&lt;no limit&gt;</v>
      </c>
      <c r="AF764" s="174">
        <f t="shared" si="71"/>
        <v>0</v>
      </c>
      <c r="AG764" s="85">
        <f t="shared" si="66"/>
        <v>0</v>
      </c>
    </row>
    <row r="765" spans="1:33" ht="15">
      <c r="A765" s="393"/>
      <c r="B765" s="393"/>
      <c r="C765" s="393"/>
      <c r="D765" s="393"/>
      <c r="E765" s="393"/>
      <c r="F765" s="393"/>
      <c r="G765" s="393"/>
      <c r="H765" s="394"/>
      <c r="I765" s="394"/>
      <c r="J765" s="394"/>
      <c r="K765" s="394"/>
      <c r="L765" s="394"/>
      <c r="M765" s="394"/>
      <c r="N765" s="313">
        <f>IF(IF(I765&lt;'Checklist Parameters'!$N$22,0,($I765-$L765))&lt;0,0,IF(I765&lt;'Checklist Parameters'!$N$22,0,($I765-$L765)))</f>
        <v>0</v>
      </c>
      <c r="O765" s="394"/>
      <c r="P765" s="395"/>
      <c r="Q765" s="316">
        <f t="shared" si="67"/>
        <v>0</v>
      </c>
      <c r="R765" s="87">
        <f t="shared" si="68"/>
        <v>0</v>
      </c>
      <c r="S765" s="87">
        <f>IF('Checklist Parameters'!$N$60&lt;0.2,0.2,'Checklist Parameters'!$N$60)</f>
        <v>0.7</v>
      </c>
      <c r="T765" s="88">
        <f>IF($O765="",IF('Checklist District ID'!$C$43="Y",MAX($R765:$S765)*$I765,SUM($R765:$S765)*$I765),IF(O765&gt;0,Q765*S765))</f>
        <v>0</v>
      </c>
      <c r="U765" s="88">
        <f>IF(Q765&gt;0,((I765-T765)*'Formula Matrix'!$E$41),0)</f>
        <v>0</v>
      </c>
      <c r="V765" s="88">
        <f t="shared" si="69"/>
        <v>0</v>
      </c>
      <c r="W765" s="88">
        <f>IF(V765&gt;0,(V765*'Checklist Parameters'!$N$35),0)</f>
        <v>0</v>
      </c>
      <c r="X765" s="85">
        <f t="shared" si="70"/>
        <v>0</v>
      </c>
      <c r="Y765" s="85">
        <f>IF('Checklist Parameters'!$N$102&lt;&gt;"",(I765/43560)*'Checklist Parameters'!$N$102,"N/A")</f>
        <v>0</v>
      </c>
      <c r="Z765" s="85" t="str">
        <f>IF('Checklist Parameters'!$N$58&lt;&gt;"",((I765*'Checklist Parameters'!$N$58)*'Checklist Parameters'!$N$35)/1000,"N/A")</f>
        <v>N/A</v>
      </c>
      <c r="AA765" s="85">
        <f>IF('Checklist Parameters'!$N$101&lt;&gt;"",IFERROR(I765/'Checklist Parameters'!$N$101,0),"N/A")</f>
        <v>0</v>
      </c>
      <c r="AB765" s="85" t="str">
        <f>IF('Checklist Parameters'!$N$43&lt;&gt;"",(I765*'Checklist Parameters'!$N$43)/1000,"N/A")</f>
        <v>N/A</v>
      </c>
      <c r="AC765" s="85">
        <f>IF('Checklist Parameters'!$N$16="",$X765,IF(AND('Checklist Parameters'!$N$16&lt;$X765,'Checklist Parameters'!$N$16&gt;=3),'Checklist Parameters'!$N$16,IF(AND('Checklist Parameters'!$N$16&lt;$X765,'Checklist Parameters'!$N$16&lt;3),0,$X765)))</f>
        <v>0</v>
      </c>
      <c r="AD765" s="85" t="str">
        <f>IF(AND(I765&lt;'Checklist Parameters'!$N$22,$I765&lt;&gt;0),"Y","")</f>
        <v/>
      </c>
      <c r="AE765" s="85" t="str">
        <f>IF($AD765="Y",0,IF('Checklist Parameters'!$N$25="","&lt;no limit&gt;",ROUNDDOWN((($I765-'Checklist Parameters'!$N$24)/'Checklist Parameters'!$N$25)+1,0)))</f>
        <v>&lt;no limit&gt;</v>
      </c>
      <c r="AF765" s="174">
        <f t="shared" si="71"/>
        <v>0</v>
      </c>
      <c r="AG765" s="85">
        <f t="shared" si="66"/>
        <v>0</v>
      </c>
    </row>
    <row r="766" spans="1:33" ht="15">
      <c r="A766" s="393"/>
      <c r="B766" s="393"/>
      <c r="C766" s="393"/>
      <c r="D766" s="393"/>
      <c r="E766" s="393"/>
      <c r="F766" s="393"/>
      <c r="G766" s="393"/>
      <c r="H766" s="394"/>
      <c r="I766" s="394"/>
      <c r="J766" s="394"/>
      <c r="K766" s="394"/>
      <c r="L766" s="394"/>
      <c r="M766" s="394"/>
      <c r="N766" s="313">
        <f>IF(IF(I766&lt;'Checklist Parameters'!$N$22,0,($I766-$L766))&lt;0,0,IF(I766&lt;'Checklist Parameters'!$N$22,0,($I766-$L766)))</f>
        <v>0</v>
      </c>
      <c r="O766" s="394"/>
      <c r="P766" s="395"/>
      <c r="Q766" s="316">
        <f t="shared" si="67"/>
        <v>0</v>
      </c>
      <c r="R766" s="87">
        <f t="shared" si="68"/>
        <v>0</v>
      </c>
      <c r="S766" s="87">
        <f>IF('Checklist Parameters'!$N$60&lt;0.2,0.2,'Checklist Parameters'!$N$60)</f>
        <v>0.7</v>
      </c>
      <c r="T766" s="88">
        <f>IF($O766="",IF('Checklist District ID'!$C$43="Y",MAX($R766:$S766)*$I766,SUM($R766:$S766)*$I766),IF(O766&gt;0,Q766*S766))</f>
        <v>0</v>
      </c>
      <c r="U766" s="88">
        <f>IF(Q766&gt;0,((I766-T766)*'Formula Matrix'!$E$41),0)</f>
        <v>0</v>
      </c>
      <c r="V766" s="88">
        <f t="shared" si="69"/>
        <v>0</v>
      </c>
      <c r="W766" s="88">
        <f>IF(V766&gt;0,(V766*'Checklist Parameters'!$N$35),0)</f>
        <v>0</v>
      </c>
      <c r="X766" s="85">
        <f t="shared" si="70"/>
        <v>0</v>
      </c>
      <c r="Y766" s="85">
        <f>IF('Checklist Parameters'!$N$102&lt;&gt;"",(I766/43560)*'Checklist Parameters'!$N$102,"N/A")</f>
        <v>0</v>
      </c>
      <c r="Z766" s="85" t="str">
        <f>IF('Checklist Parameters'!$N$58&lt;&gt;"",((I766*'Checklist Parameters'!$N$58)*'Checklist Parameters'!$N$35)/1000,"N/A")</f>
        <v>N/A</v>
      </c>
      <c r="AA766" s="85">
        <f>IF('Checklist Parameters'!$N$101&lt;&gt;"",IFERROR(I766/'Checklist Parameters'!$N$101,0),"N/A")</f>
        <v>0</v>
      </c>
      <c r="AB766" s="85" t="str">
        <f>IF('Checklist Parameters'!$N$43&lt;&gt;"",(I766*'Checklist Parameters'!$N$43)/1000,"N/A")</f>
        <v>N/A</v>
      </c>
      <c r="AC766" s="85">
        <f>IF('Checklist Parameters'!$N$16="",$X766,IF(AND('Checklist Parameters'!$N$16&lt;$X766,'Checklist Parameters'!$N$16&gt;=3),'Checklist Parameters'!$N$16,IF(AND('Checklist Parameters'!$N$16&lt;$X766,'Checklist Parameters'!$N$16&lt;3),0,$X766)))</f>
        <v>0</v>
      </c>
      <c r="AD766" s="85" t="str">
        <f>IF(AND(I766&lt;'Checklist Parameters'!$N$22,$I766&lt;&gt;0),"Y","")</f>
        <v/>
      </c>
      <c r="AE766" s="85" t="str">
        <f>IF($AD766="Y",0,IF('Checklist Parameters'!$N$25="","&lt;no limit&gt;",ROUNDDOWN((($I766-'Checklist Parameters'!$N$24)/'Checklist Parameters'!$N$25)+1,0)))</f>
        <v>&lt;no limit&gt;</v>
      </c>
      <c r="AF766" s="174">
        <f t="shared" si="71"/>
        <v>0</v>
      </c>
      <c r="AG766" s="85">
        <f t="shared" si="66"/>
        <v>0</v>
      </c>
    </row>
    <row r="767" spans="1:33" ht="15">
      <c r="A767" s="393"/>
      <c r="B767" s="393"/>
      <c r="C767" s="393"/>
      <c r="D767" s="393"/>
      <c r="E767" s="393"/>
      <c r="F767" s="393"/>
      <c r="G767" s="393"/>
      <c r="H767" s="394"/>
      <c r="I767" s="394"/>
      <c r="J767" s="394"/>
      <c r="K767" s="394"/>
      <c r="L767" s="394"/>
      <c r="M767" s="394"/>
      <c r="N767" s="313">
        <f>IF(IF(I767&lt;'Checklist Parameters'!$N$22,0,($I767-$L767))&lt;0,0,IF(I767&lt;'Checklist Parameters'!$N$22,0,($I767-$L767)))</f>
        <v>0</v>
      </c>
      <c r="O767" s="394"/>
      <c r="P767" s="395"/>
      <c r="Q767" s="316">
        <f t="shared" si="67"/>
        <v>0</v>
      </c>
      <c r="R767" s="87">
        <f t="shared" si="68"/>
        <v>0</v>
      </c>
      <c r="S767" s="87">
        <f>IF('Checklist Parameters'!$N$60&lt;0.2,0.2,'Checklist Parameters'!$N$60)</f>
        <v>0.7</v>
      </c>
      <c r="T767" s="88">
        <f>IF($O767="",IF('Checklist District ID'!$C$43="Y",MAX($R767:$S767)*$I767,SUM($R767:$S767)*$I767),IF(O767&gt;0,Q767*S767))</f>
        <v>0</v>
      </c>
      <c r="U767" s="88">
        <f>IF(Q767&gt;0,((I767-T767)*'Formula Matrix'!$E$41),0)</f>
        <v>0</v>
      </c>
      <c r="V767" s="88">
        <f t="shared" si="69"/>
        <v>0</v>
      </c>
      <c r="W767" s="88">
        <f>IF(V767&gt;0,(V767*'Checklist Parameters'!$N$35),0)</f>
        <v>0</v>
      </c>
      <c r="X767" s="85">
        <f t="shared" si="70"/>
        <v>0</v>
      </c>
      <c r="Y767" s="85">
        <f>IF('Checklist Parameters'!$N$102&lt;&gt;"",(I767/43560)*'Checklist Parameters'!$N$102,"N/A")</f>
        <v>0</v>
      </c>
      <c r="Z767" s="85" t="str">
        <f>IF('Checklist Parameters'!$N$58&lt;&gt;"",((I767*'Checklist Parameters'!$N$58)*'Checklist Parameters'!$N$35)/1000,"N/A")</f>
        <v>N/A</v>
      </c>
      <c r="AA767" s="85">
        <f>IF('Checklist Parameters'!$N$101&lt;&gt;"",IFERROR(I767/'Checklist Parameters'!$N$101,0),"N/A")</f>
        <v>0</v>
      </c>
      <c r="AB767" s="85" t="str">
        <f>IF('Checklist Parameters'!$N$43&lt;&gt;"",(I767*'Checklist Parameters'!$N$43)/1000,"N/A")</f>
        <v>N/A</v>
      </c>
      <c r="AC767" s="85">
        <f>IF('Checklist Parameters'!$N$16="",$X767,IF(AND('Checklist Parameters'!$N$16&lt;$X767,'Checklist Parameters'!$N$16&gt;=3),'Checklist Parameters'!$N$16,IF(AND('Checklist Parameters'!$N$16&lt;$X767,'Checklist Parameters'!$N$16&lt;3),0,$X767)))</f>
        <v>0</v>
      </c>
      <c r="AD767" s="85" t="str">
        <f>IF(AND(I767&lt;'Checklist Parameters'!$N$22,$I767&lt;&gt;0),"Y","")</f>
        <v/>
      </c>
      <c r="AE767" s="85" t="str">
        <f>IF($AD767="Y",0,IF('Checklist Parameters'!$N$25="","&lt;no limit&gt;",ROUNDDOWN((($I767-'Checklist Parameters'!$N$24)/'Checklist Parameters'!$N$25)+1,0)))</f>
        <v>&lt;no limit&gt;</v>
      </c>
      <c r="AF767" s="174">
        <f t="shared" si="71"/>
        <v>0</v>
      </c>
      <c r="AG767" s="85">
        <f t="shared" si="66"/>
        <v>0</v>
      </c>
    </row>
    <row r="768" spans="1:33" ht="15">
      <c r="A768" s="393"/>
      <c r="B768" s="393"/>
      <c r="C768" s="393"/>
      <c r="D768" s="393"/>
      <c r="E768" s="393"/>
      <c r="F768" s="393"/>
      <c r="G768" s="393"/>
      <c r="H768" s="394"/>
      <c r="I768" s="394"/>
      <c r="J768" s="394"/>
      <c r="K768" s="394"/>
      <c r="L768" s="394"/>
      <c r="M768" s="394"/>
      <c r="N768" s="313">
        <f>IF(IF(I768&lt;'Checklist Parameters'!$N$22,0,($I768-$L768))&lt;0,0,IF(I768&lt;'Checklist Parameters'!$N$22,0,($I768-$L768)))</f>
        <v>0</v>
      </c>
      <c r="O768" s="394"/>
      <c r="P768" s="395"/>
      <c r="Q768" s="316">
        <f t="shared" si="67"/>
        <v>0</v>
      </c>
      <c r="R768" s="87">
        <f t="shared" si="68"/>
        <v>0</v>
      </c>
      <c r="S768" s="87">
        <f>IF('Checklist Parameters'!$N$60&lt;0.2,0.2,'Checklist Parameters'!$N$60)</f>
        <v>0.7</v>
      </c>
      <c r="T768" s="88">
        <f>IF($O768="",IF('Checklist District ID'!$C$43="Y",MAX($R768:$S768)*$I768,SUM($R768:$S768)*$I768),IF(O768&gt;0,Q768*S768))</f>
        <v>0</v>
      </c>
      <c r="U768" s="88">
        <f>IF(Q768&gt;0,((I768-T768)*'Formula Matrix'!$E$41),0)</f>
        <v>0</v>
      </c>
      <c r="V768" s="88">
        <f t="shared" si="69"/>
        <v>0</v>
      </c>
      <c r="W768" s="88">
        <f>IF(V768&gt;0,(V768*'Checklist Parameters'!$N$35),0)</f>
        <v>0</v>
      </c>
      <c r="X768" s="85">
        <f t="shared" si="70"/>
        <v>0</v>
      </c>
      <c r="Y768" s="85">
        <f>IF('Checklist Parameters'!$N$102&lt;&gt;"",(I768/43560)*'Checklist Parameters'!$N$102,"N/A")</f>
        <v>0</v>
      </c>
      <c r="Z768" s="85" t="str">
        <f>IF('Checklist Parameters'!$N$58&lt;&gt;"",((I768*'Checklist Parameters'!$N$58)*'Checklist Parameters'!$N$35)/1000,"N/A")</f>
        <v>N/A</v>
      </c>
      <c r="AA768" s="85">
        <f>IF('Checklist Parameters'!$N$101&lt;&gt;"",IFERROR(I768/'Checklist Parameters'!$N$101,0),"N/A")</f>
        <v>0</v>
      </c>
      <c r="AB768" s="85" t="str">
        <f>IF('Checklist Parameters'!$N$43&lt;&gt;"",(I768*'Checklist Parameters'!$N$43)/1000,"N/A")</f>
        <v>N/A</v>
      </c>
      <c r="AC768" s="85">
        <f>IF('Checklist Parameters'!$N$16="",$X768,IF(AND('Checklist Parameters'!$N$16&lt;$X768,'Checklist Parameters'!$N$16&gt;=3),'Checklist Parameters'!$N$16,IF(AND('Checklist Parameters'!$N$16&lt;$X768,'Checklist Parameters'!$N$16&lt;3),0,$X768)))</f>
        <v>0</v>
      </c>
      <c r="AD768" s="85" t="str">
        <f>IF(AND(I768&lt;'Checklist Parameters'!$N$22,$I768&lt;&gt;0),"Y","")</f>
        <v/>
      </c>
      <c r="AE768" s="85" t="str">
        <f>IF($AD768="Y",0,IF('Checklist Parameters'!$N$25="","&lt;no limit&gt;",ROUNDDOWN((($I768-'Checklist Parameters'!$N$24)/'Checklist Parameters'!$N$25)+1,0)))</f>
        <v>&lt;no limit&gt;</v>
      </c>
      <c r="AF768" s="174">
        <f t="shared" si="71"/>
        <v>0</v>
      </c>
      <c r="AG768" s="85">
        <f t="shared" si="66"/>
        <v>0</v>
      </c>
    </row>
    <row r="769" spans="1:33" ht="15">
      <c r="A769" s="393"/>
      <c r="B769" s="393"/>
      <c r="C769" s="393"/>
      <c r="D769" s="393"/>
      <c r="E769" s="393"/>
      <c r="F769" s="393"/>
      <c r="G769" s="393"/>
      <c r="H769" s="394"/>
      <c r="I769" s="394"/>
      <c r="J769" s="394"/>
      <c r="K769" s="394"/>
      <c r="L769" s="394"/>
      <c r="M769" s="394"/>
      <c r="N769" s="313">
        <f>IF(IF(I769&lt;'Checklist Parameters'!$N$22,0,($I769-$L769))&lt;0,0,IF(I769&lt;'Checklist Parameters'!$N$22,0,($I769-$L769)))</f>
        <v>0</v>
      </c>
      <c r="O769" s="394"/>
      <c r="P769" s="395"/>
      <c r="Q769" s="316">
        <f t="shared" si="67"/>
        <v>0</v>
      </c>
      <c r="R769" s="87">
        <f t="shared" si="68"/>
        <v>0</v>
      </c>
      <c r="S769" s="87">
        <f>IF('Checklist Parameters'!$N$60&lt;0.2,0.2,'Checklist Parameters'!$N$60)</f>
        <v>0.7</v>
      </c>
      <c r="T769" s="88">
        <f>IF($O769="",IF('Checklist District ID'!$C$43="Y",MAX($R769:$S769)*$I769,SUM($R769:$S769)*$I769),IF(O769&gt;0,Q769*S769))</f>
        <v>0</v>
      </c>
      <c r="U769" s="88">
        <f>IF(Q769&gt;0,((I769-T769)*'Formula Matrix'!$E$41),0)</f>
        <v>0</v>
      </c>
      <c r="V769" s="88">
        <f t="shared" si="69"/>
        <v>0</v>
      </c>
      <c r="W769" s="88">
        <f>IF(V769&gt;0,(V769*'Checklist Parameters'!$N$35),0)</f>
        <v>0</v>
      </c>
      <c r="X769" s="85">
        <f t="shared" si="70"/>
        <v>0</v>
      </c>
      <c r="Y769" s="85">
        <f>IF('Checklist Parameters'!$N$102&lt;&gt;"",(I769/43560)*'Checklist Parameters'!$N$102,"N/A")</f>
        <v>0</v>
      </c>
      <c r="Z769" s="85" t="str">
        <f>IF('Checklist Parameters'!$N$58&lt;&gt;"",((I769*'Checklist Parameters'!$N$58)*'Checklist Parameters'!$N$35)/1000,"N/A")</f>
        <v>N/A</v>
      </c>
      <c r="AA769" s="85">
        <f>IF('Checklist Parameters'!$N$101&lt;&gt;"",IFERROR(I769/'Checklist Parameters'!$N$101,0),"N/A")</f>
        <v>0</v>
      </c>
      <c r="AB769" s="85" t="str">
        <f>IF('Checklist Parameters'!$N$43&lt;&gt;"",(I769*'Checklist Parameters'!$N$43)/1000,"N/A")</f>
        <v>N/A</v>
      </c>
      <c r="AC769" s="85">
        <f>IF('Checklist Parameters'!$N$16="",$X769,IF(AND('Checklist Parameters'!$N$16&lt;$X769,'Checklist Parameters'!$N$16&gt;=3),'Checklist Parameters'!$N$16,IF(AND('Checklist Parameters'!$N$16&lt;$X769,'Checklist Parameters'!$N$16&lt;3),0,$X769)))</f>
        <v>0</v>
      </c>
      <c r="AD769" s="85" t="str">
        <f>IF(AND(I769&lt;'Checklist Parameters'!$N$22,$I769&lt;&gt;0),"Y","")</f>
        <v/>
      </c>
      <c r="AE769" s="85" t="str">
        <f>IF($AD769="Y",0,IF('Checklist Parameters'!$N$25="","&lt;no limit&gt;",ROUNDDOWN((($I769-'Checklist Parameters'!$N$24)/'Checklist Parameters'!$N$25)+1,0)))</f>
        <v>&lt;no limit&gt;</v>
      </c>
      <c r="AF769" s="174">
        <f t="shared" si="71"/>
        <v>0</v>
      </c>
      <c r="AG769" s="85">
        <f t="shared" si="66"/>
        <v>0</v>
      </c>
    </row>
    <row r="770" spans="1:33" ht="15">
      <c r="A770" s="393"/>
      <c r="B770" s="393"/>
      <c r="C770" s="393"/>
      <c r="D770" s="393"/>
      <c r="E770" s="393"/>
      <c r="F770" s="393"/>
      <c r="G770" s="393"/>
      <c r="H770" s="394"/>
      <c r="I770" s="394"/>
      <c r="J770" s="394"/>
      <c r="K770" s="394"/>
      <c r="L770" s="394"/>
      <c r="M770" s="394"/>
      <c r="N770" s="313">
        <f>IF(IF(I770&lt;'Checklist Parameters'!$N$22,0,($I770-$L770))&lt;0,0,IF(I770&lt;'Checklist Parameters'!$N$22,0,($I770-$L770)))</f>
        <v>0</v>
      </c>
      <c r="O770" s="394"/>
      <c r="P770" s="395"/>
      <c r="Q770" s="316">
        <f t="shared" si="67"/>
        <v>0</v>
      </c>
      <c r="R770" s="87">
        <f t="shared" si="68"/>
        <v>0</v>
      </c>
      <c r="S770" s="87">
        <f>IF('Checklist Parameters'!$N$60&lt;0.2,0.2,'Checklist Parameters'!$N$60)</f>
        <v>0.7</v>
      </c>
      <c r="T770" s="88">
        <f>IF($O770="",IF('Checklist District ID'!$C$43="Y",MAX($R770:$S770)*$I770,SUM($R770:$S770)*$I770),IF(O770&gt;0,Q770*S770))</f>
        <v>0</v>
      </c>
      <c r="U770" s="88">
        <f>IF(Q770&gt;0,((I770-T770)*'Formula Matrix'!$E$41),0)</f>
        <v>0</v>
      </c>
      <c r="V770" s="88">
        <f t="shared" si="69"/>
        <v>0</v>
      </c>
      <c r="W770" s="88">
        <f>IF(V770&gt;0,(V770*'Checklist Parameters'!$N$35),0)</f>
        <v>0</v>
      </c>
      <c r="X770" s="85">
        <f t="shared" si="70"/>
        <v>0</v>
      </c>
      <c r="Y770" s="85">
        <f>IF('Checklist Parameters'!$N$102&lt;&gt;"",(I770/43560)*'Checklist Parameters'!$N$102,"N/A")</f>
        <v>0</v>
      </c>
      <c r="Z770" s="85" t="str">
        <f>IF('Checklist Parameters'!$N$58&lt;&gt;"",((I770*'Checklist Parameters'!$N$58)*'Checklist Parameters'!$N$35)/1000,"N/A")</f>
        <v>N/A</v>
      </c>
      <c r="AA770" s="85">
        <f>IF('Checklist Parameters'!$N$101&lt;&gt;"",IFERROR(I770/'Checklist Parameters'!$N$101,0),"N/A")</f>
        <v>0</v>
      </c>
      <c r="AB770" s="85" t="str">
        <f>IF('Checklist Parameters'!$N$43&lt;&gt;"",(I770*'Checklist Parameters'!$N$43)/1000,"N/A")</f>
        <v>N/A</v>
      </c>
      <c r="AC770" s="85">
        <f>IF('Checklist Parameters'!$N$16="",$X770,IF(AND('Checklist Parameters'!$N$16&lt;$X770,'Checklist Parameters'!$N$16&gt;=3),'Checklist Parameters'!$N$16,IF(AND('Checklist Parameters'!$N$16&lt;$X770,'Checklist Parameters'!$N$16&lt;3),0,$X770)))</f>
        <v>0</v>
      </c>
      <c r="AD770" s="85" t="str">
        <f>IF(AND(I770&lt;'Checklist Parameters'!$N$22,$I770&lt;&gt;0),"Y","")</f>
        <v/>
      </c>
      <c r="AE770" s="85" t="str">
        <f>IF($AD770="Y",0,IF('Checklist Parameters'!$N$25="","&lt;no limit&gt;",ROUNDDOWN((($I770-'Checklist Parameters'!$N$24)/'Checklist Parameters'!$N$25)+1,0)))</f>
        <v>&lt;no limit&gt;</v>
      </c>
      <c r="AF770" s="174">
        <f t="shared" si="71"/>
        <v>0</v>
      </c>
      <c r="AG770" s="85">
        <f t="shared" si="66"/>
        <v>0</v>
      </c>
    </row>
    <row r="771" spans="1:33" ht="15">
      <c r="A771" s="393"/>
      <c r="B771" s="393"/>
      <c r="C771" s="393"/>
      <c r="D771" s="393"/>
      <c r="E771" s="393"/>
      <c r="F771" s="393"/>
      <c r="G771" s="393"/>
      <c r="H771" s="394"/>
      <c r="I771" s="394"/>
      <c r="J771" s="394"/>
      <c r="K771" s="394"/>
      <c r="L771" s="394"/>
      <c r="M771" s="394"/>
      <c r="N771" s="313">
        <f>IF(IF(I771&lt;'Checklist Parameters'!$N$22,0,($I771-$L771))&lt;0,0,IF(I771&lt;'Checklist Parameters'!$N$22,0,($I771-$L771)))</f>
        <v>0</v>
      </c>
      <c r="O771" s="394"/>
      <c r="P771" s="395"/>
      <c r="Q771" s="316">
        <f t="shared" si="67"/>
        <v>0</v>
      </c>
      <c r="R771" s="87">
        <f t="shared" si="68"/>
        <v>0</v>
      </c>
      <c r="S771" s="87">
        <f>IF('Checklist Parameters'!$N$60&lt;0.2,0.2,'Checklist Parameters'!$N$60)</f>
        <v>0.7</v>
      </c>
      <c r="T771" s="88">
        <f>IF($O771="",IF('Checklist District ID'!$C$43="Y",MAX($R771:$S771)*$I771,SUM($R771:$S771)*$I771),IF(O771&gt;0,Q771*S771))</f>
        <v>0</v>
      </c>
      <c r="U771" s="88">
        <f>IF(Q771&gt;0,((I771-T771)*'Formula Matrix'!$E$41),0)</f>
        <v>0</v>
      </c>
      <c r="V771" s="88">
        <f t="shared" si="69"/>
        <v>0</v>
      </c>
      <c r="W771" s="88">
        <f>IF(V771&gt;0,(V771*'Checklist Parameters'!$N$35),0)</f>
        <v>0</v>
      </c>
      <c r="X771" s="85">
        <f t="shared" si="70"/>
        <v>0</v>
      </c>
      <c r="Y771" s="85">
        <f>IF('Checklist Parameters'!$N$102&lt;&gt;"",(I771/43560)*'Checklist Parameters'!$N$102,"N/A")</f>
        <v>0</v>
      </c>
      <c r="Z771" s="85" t="str">
        <f>IF('Checklist Parameters'!$N$58&lt;&gt;"",((I771*'Checklist Parameters'!$N$58)*'Checklist Parameters'!$N$35)/1000,"N/A")</f>
        <v>N/A</v>
      </c>
      <c r="AA771" s="85">
        <f>IF('Checklist Parameters'!$N$101&lt;&gt;"",IFERROR(I771/'Checklist Parameters'!$N$101,0),"N/A")</f>
        <v>0</v>
      </c>
      <c r="AB771" s="85" t="str">
        <f>IF('Checklist Parameters'!$N$43&lt;&gt;"",(I771*'Checklist Parameters'!$N$43)/1000,"N/A")</f>
        <v>N/A</v>
      </c>
      <c r="AC771" s="85">
        <f>IF('Checklist Parameters'!$N$16="",$X771,IF(AND('Checklist Parameters'!$N$16&lt;$X771,'Checklist Parameters'!$N$16&gt;=3),'Checklist Parameters'!$N$16,IF(AND('Checklist Parameters'!$N$16&lt;$X771,'Checklist Parameters'!$N$16&lt;3),0,$X771)))</f>
        <v>0</v>
      </c>
      <c r="AD771" s="85" t="str">
        <f>IF(AND(I771&lt;'Checklist Parameters'!$N$22,$I771&lt;&gt;0),"Y","")</f>
        <v/>
      </c>
      <c r="AE771" s="85" t="str">
        <f>IF($AD771="Y",0,IF('Checklist Parameters'!$N$25="","&lt;no limit&gt;",ROUNDDOWN((($I771-'Checklist Parameters'!$N$24)/'Checklist Parameters'!$N$25)+1,0)))</f>
        <v>&lt;no limit&gt;</v>
      </c>
      <c r="AF771" s="174">
        <f t="shared" si="71"/>
        <v>0</v>
      </c>
      <c r="AG771" s="85">
        <f t="shared" si="66"/>
        <v>0</v>
      </c>
    </row>
    <row r="772" spans="1:33" ht="15">
      <c r="A772" s="393"/>
      <c r="B772" s="393"/>
      <c r="C772" s="393"/>
      <c r="D772" s="393"/>
      <c r="E772" s="393"/>
      <c r="F772" s="393"/>
      <c r="G772" s="393"/>
      <c r="H772" s="394"/>
      <c r="I772" s="394"/>
      <c r="J772" s="394"/>
      <c r="K772" s="394"/>
      <c r="L772" s="394"/>
      <c r="M772" s="394"/>
      <c r="N772" s="313">
        <f>IF(IF(I772&lt;'Checklist Parameters'!$N$22,0,($I772-$L772))&lt;0,0,IF(I772&lt;'Checklist Parameters'!$N$22,0,($I772-$L772)))</f>
        <v>0</v>
      </c>
      <c r="O772" s="394"/>
      <c r="P772" s="395"/>
      <c r="Q772" s="316">
        <f t="shared" si="67"/>
        <v>0</v>
      </c>
      <c r="R772" s="87">
        <f t="shared" si="68"/>
        <v>0</v>
      </c>
      <c r="S772" s="87">
        <f>IF('Checklist Parameters'!$N$60&lt;0.2,0.2,'Checklist Parameters'!$N$60)</f>
        <v>0.7</v>
      </c>
      <c r="T772" s="88">
        <f>IF($O772="",IF('Checklist District ID'!$C$43="Y",MAX($R772:$S772)*$I772,SUM($R772:$S772)*$I772),IF(O772&gt;0,Q772*S772))</f>
        <v>0</v>
      </c>
      <c r="U772" s="88">
        <f>IF(Q772&gt;0,((I772-T772)*'Formula Matrix'!$E$41),0)</f>
        <v>0</v>
      </c>
      <c r="V772" s="88">
        <f t="shared" si="69"/>
        <v>0</v>
      </c>
      <c r="W772" s="88">
        <f>IF(V772&gt;0,(V772*'Checklist Parameters'!$N$35),0)</f>
        <v>0</v>
      </c>
      <c r="X772" s="85">
        <f t="shared" si="70"/>
        <v>0</v>
      </c>
      <c r="Y772" s="85">
        <f>IF('Checklist Parameters'!$N$102&lt;&gt;"",(I772/43560)*'Checklist Parameters'!$N$102,"N/A")</f>
        <v>0</v>
      </c>
      <c r="Z772" s="85" t="str">
        <f>IF('Checklist Parameters'!$N$58&lt;&gt;"",((I772*'Checklist Parameters'!$N$58)*'Checklist Parameters'!$N$35)/1000,"N/A")</f>
        <v>N/A</v>
      </c>
      <c r="AA772" s="85">
        <f>IF('Checklist Parameters'!$N$101&lt;&gt;"",IFERROR(I772/'Checklist Parameters'!$N$101,0),"N/A")</f>
        <v>0</v>
      </c>
      <c r="AB772" s="85" t="str">
        <f>IF('Checklist Parameters'!$N$43&lt;&gt;"",(I772*'Checklist Parameters'!$N$43)/1000,"N/A")</f>
        <v>N/A</v>
      </c>
      <c r="AC772" s="85">
        <f>IF('Checklist Parameters'!$N$16="",$X772,IF(AND('Checklist Parameters'!$N$16&lt;$X772,'Checklist Parameters'!$N$16&gt;=3),'Checklist Parameters'!$N$16,IF(AND('Checklist Parameters'!$N$16&lt;$X772,'Checklist Parameters'!$N$16&lt;3),0,$X772)))</f>
        <v>0</v>
      </c>
      <c r="AD772" s="85" t="str">
        <f>IF(AND(I772&lt;'Checklist Parameters'!$N$22,$I772&lt;&gt;0),"Y","")</f>
        <v/>
      </c>
      <c r="AE772" s="85" t="str">
        <f>IF($AD772="Y",0,IF('Checklist Parameters'!$N$25="","&lt;no limit&gt;",ROUNDDOWN((($I772-'Checklist Parameters'!$N$24)/'Checklist Parameters'!$N$25)+1,0)))</f>
        <v>&lt;no limit&gt;</v>
      </c>
      <c r="AF772" s="174">
        <f t="shared" si="71"/>
        <v>0</v>
      </c>
      <c r="AG772" s="85">
        <f t="shared" si="66"/>
        <v>0</v>
      </c>
    </row>
    <row r="773" spans="1:33" ht="15">
      <c r="A773" s="393"/>
      <c r="B773" s="393"/>
      <c r="C773" s="393"/>
      <c r="D773" s="393"/>
      <c r="E773" s="393"/>
      <c r="F773" s="393"/>
      <c r="G773" s="393"/>
      <c r="H773" s="394"/>
      <c r="I773" s="394"/>
      <c r="J773" s="394"/>
      <c r="K773" s="394"/>
      <c r="L773" s="394"/>
      <c r="M773" s="394"/>
      <c r="N773" s="313">
        <f>IF(IF(I773&lt;'Checklist Parameters'!$N$22,0,($I773-$L773))&lt;0,0,IF(I773&lt;'Checklist Parameters'!$N$22,0,($I773-$L773)))</f>
        <v>0</v>
      </c>
      <c r="O773" s="394"/>
      <c r="P773" s="395"/>
      <c r="Q773" s="316">
        <f t="shared" si="67"/>
        <v>0</v>
      </c>
      <c r="R773" s="87">
        <f t="shared" si="68"/>
        <v>0</v>
      </c>
      <c r="S773" s="87">
        <f>IF('Checklist Parameters'!$N$60&lt;0.2,0.2,'Checklist Parameters'!$N$60)</f>
        <v>0.7</v>
      </c>
      <c r="T773" s="88">
        <f>IF($O773="",IF('Checklist District ID'!$C$43="Y",MAX($R773:$S773)*$I773,SUM($R773:$S773)*$I773),IF(O773&gt;0,Q773*S773))</f>
        <v>0</v>
      </c>
      <c r="U773" s="88">
        <f>IF(Q773&gt;0,((I773-T773)*'Formula Matrix'!$E$41),0)</f>
        <v>0</v>
      </c>
      <c r="V773" s="88">
        <f t="shared" si="69"/>
        <v>0</v>
      </c>
      <c r="W773" s="88">
        <f>IF(V773&gt;0,(V773*'Checklist Parameters'!$N$35),0)</f>
        <v>0</v>
      </c>
      <c r="X773" s="85">
        <f t="shared" si="70"/>
        <v>0</v>
      </c>
      <c r="Y773" s="85">
        <f>IF('Checklist Parameters'!$N$102&lt;&gt;"",(I773/43560)*'Checklist Parameters'!$N$102,"N/A")</f>
        <v>0</v>
      </c>
      <c r="Z773" s="85" t="str">
        <f>IF('Checklist Parameters'!$N$58&lt;&gt;"",((I773*'Checklist Parameters'!$N$58)*'Checklist Parameters'!$N$35)/1000,"N/A")</f>
        <v>N/A</v>
      </c>
      <c r="AA773" s="85">
        <f>IF('Checklist Parameters'!$N$101&lt;&gt;"",IFERROR(I773/'Checklist Parameters'!$N$101,0),"N/A")</f>
        <v>0</v>
      </c>
      <c r="AB773" s="85" t="str">
        <f>IF('Checklist Parameters'!$N$43&lt;&gt;"",(I773*'Checklist Parameters'!$N$43)/1000,"N/A")</f>
        <v>N/A</v>
      </c>
      <c r="AC773" s="85">
        <f>IF('Checklist Parameters'!$N$16="",$X773,IF(AND('Checklist Parameters'!$N$16&lt;$X773,'Checklist Parameters'!$N$16&gt;=3),'Checklist Parameters'!$N$16,IF(AND('Checklist Parameters'!$N$16&lt;$X773,'Checklist Parameters'!$N$16&lt;3),0,$X773)))</f>
        <v>0</v>
      </c>
      <c r="AD773" s="85" t="str">
        <f>IF(AND(I773&lt;'Checklist Parameters'!$N$22,$I773&lt;&gt;0),"Y","")</f>
        <v/>
      </c>
      <c r="AE773" s="85" t="str">
        <f>IF($AD773="Y",0,IF('Checklist Parameters'!$N$25="","&lt;no limit&gt;",ROUNDDOWN((($I773-'Checklist Parameters'!$N$24)/'Checklist Parameters'!$N$25)+1,0)))</f>
        <v>&lt;no limit&gt;</v>
      </c>
      <c r="AF773" s="174">
        <f t="shared" si="71"/>
        <v>0</v>
      </c>
      <c r="AG773" s="85">
        <f t="shared" si="66"/>
        <v>0</v>
      </c>
    </row>
    <row r="774" spans="1:33" ht="15">
      <c r="A774" s="393"/>
      <c r="B774" s="393"/>
      <c r="C774" s="393"/>
      <c r="D774" s="393"/>
      <c r="E774" s="393"/>
      <c r="F774" s="393"/>
      <c r="G774" s="393"/>
      <c r="H774" s="394"/>
      <c r="I774" s="394"/>
      <c r="J774" s="394"/>
      <c r="K774" s="394"/>
      <c r="L774" s="394"/>
      <c r="M774" s="394"/>
      <c r="N774" s="313">
        <f>IF(IF(I774&lt;'Checklist Parameters'!$N$22,0,($I774-$L774))&lt;0,0,IF(I774&lt;'Checklist Parameters'!$N$22,0,($I774-$L774)))</f>
        <v>0</v>
      </c>
      <c r="O774" s="394"/>
      <c r="P774" s="395"/>
      <c r="Q774" s="316">
        <f t="shared" si="67"/>
        <v>0</v>
      </c>
      <c r="R774" s="87">
        <f t="shared" si="68"/>
        <v>0</v>
      </c>
      <c r="S774" s="87">
        <f>IF('Checklist Parameters'!$N$60&lt;0.2,0.2,'Checklist Parameters'!$N$60)</f>
        <v>0.7</v>
      </c>
      <c r="T774" s="88">
        <f>IF($O774="",IF('Checklist District ID'!$C$43="Y",MAX($R774:$S774)*$I774,SUM($R774:$S774)*$I774),IF(O774&gt;0,Q774*S774))</f>
        <v>0</v>
      </c>
      <c r="U774" s="88">
        <f>IF(Q774&gt;0,((I774-T774)*'Formula Matrix'!$E$41),0)</f>
        <v>0</v>
      </c>
      <c r="V774" s="88">
        <f t="shared" si="69"/>
        <v>0</v>
      </c>
      <c r="W774" s="88">
        <f>IF(V774&gt;0,(V774*'Checklist Parameters'!$N$35),0)</f>
        <v>0</v>
      </c>
      <c r="X774" s="85">
        <f t="shared" si="70"/>
        <v>0</v>
      </c>
      <c r="Y774" s="85">
        <f>IF('Checklist Parameters'!$N$102&lt;&gt;"",(I774/43560)*'Checklist Parameters'!$N$102,"N/A")</f>
        <v>0</v>
      </c>
      <c r="Z774" s="85" t="str">
        <f>IF('Checklist Parameters'!$N$58&lt;&gt;"",((I774*'Checklist Parameters'!$N$58)*'Checklist Parameters'!$N$35)/1000,"N/A")</f>
        <v>N/A</v>
      </c>
      <c r="AA774" s="85">
        <f>IF('Checklist Parameters'!$N$101&lt;&gt;"",IFERROR(I774/'Checklist Parameters'!$N$101,0),"N/A")</f>
        <v>0</v>
      </c>
      <c r="AB774" s="85" t="str">
        <f>IF('Checklist Parameters'!$N$43&lt;&gt;"",(I774*'Checklist Parameters'!$N$43)/1000,"N/A")</f>
        <v>N/A</v>
      </c>
      <c r="AC774" s="85">
        <f>IF('Checklist Parameters'!$N$16="",$X774,IF(AND('Checklist Parameters'!$N$16&lt;$X774,'Checklist Parameters'!$N$16&gt;=3),'Checklist Parameters'!$N$16,IF(AND('Checklist Parameters'!$N$16&lt;$X774,'Checklist Parameters'!$N$16&lt;3),0,$X774)))</f>
        <v>0</v>
      </c>
      <c r="AD774" s="85" t="str">
        <f>IF(AND(I774&lt;'Checklist Parameters'!$N$22,$I774&lt;&gt;0),"Y","")</f>
        <v/>
      </c>
      <c r="AE774" s="85" t="str">
        <f>IF($AD774="Y",0,IF('Checklist Parameters'!$N$25="","&lt;no limit&gt;",ROUNDDOWN((($I774-'Checklist Parameters'!$N$24)/'Checklist Parameters'!$N$25)+1,0)))</f>
        <v>&lt;no limit&gt;</v>
      </c>
      <c r="AF774" s="174">
        <f t="shared" si="71"/>
        <v>0</v>
      </c>
      <c r="AG774" s="85">
        <f t="shared" si="66"/>
        <v>0</v>
      </c>
    </row>
    <row r="775" spans="1:33" ht="15">
      <c r="A775" s="393"/>
      <c r="B775" s="393"/>
      <c r="C775" s="393"/>
      <c r="D775" s="393"/>
      <c r="E775" s="393"/>
      <c r="F775" s="393"/>
      <c r="G775" s="393"/>
      <c r="H775" s="394"/>
      <c r="I775" s="394"/>
      <c r="J775" s="394"/>
      <c r="K775" s="394"/>
      <c r="L775" s="394"/>
      <c r="M775" s="394"/>
      <c r="N775" s="313">
        <f>IF(IF(I775&lt;'Checklist Parameters'!$N$22,0,($I775-$L775))&lt;0,0,IF(I775&lt;'Checklist Parameters'!$N$22,0,($I775-$L775)))</f>
        <v>0</v>
      </c>
      <c r="O775" s="394"/>
      <c r="P775" s="395"/>
      <c r="Q775" s="316">
        <f t="shared" si="67"/>
        <v>0</v>
      </c>
      <c r="R775" s="87">
        <f t="shared" si="68"/>
        <v>0</v>
      </c>
      <c r="S775" s="87">
        <f>IF('Checklist Parameters'!$N$60&lt;0.2,0.2,'Checklist Parameters'!$N$60)</f>
        <v>0.7</v>
      </c>
      <c r="T775" s="88">
        <f>IF($O775="",IF('Checklist District ID'!$C$43="Y",MAX($R775:$S775)*$I775,SUM($R775:$S775)*$I775),IF(O775&gt;0,Q775*S775))</f>
        <v>0</v>
      </c>
      <c r="U775" s="88">
        <f>IF(Q775&gt;0,((I775-T775)*'Formula Matrix'!$E$41),0)</f>
        <v>0</v>
      </c>
      <c r="V775" s="88">
        <f t="shared" si="69"/>
        <v>0</v>
      </c>
      <c r="W775" s="88">
        <f>IF(V775&gt;0,(V775*'Checklist Parameters'!$N$35),0)</f>
        <v>0</v>
      </c>
      <c r="X775" s="85">
        <f t="shared" si="70"/>
        <v>0</v>
      </c>
      <c r="Y775" s="85">
        <f>IF('Checklist Parameters'!$N$102&lt;&gt;"",(I775/43560)*'Checklist Parameters'!$N$102,"N/A")</f>
        <v>0</v>
      </c>
      <c r="Z775" s="85" t="str">
        <f>IF('Checklist Parameters'!$N$58&lt;&gt;"",((I775*'Checklist Parameters'!$N$58)*'Checklist Parameters'!$N$35)/1000,"N/A")</f>
        <v>N/A</v>
      </c>
      <c r="AA775" s="85">
        <f>IF('Checklist Parameters'!$N$101&lt;&gt;"",IFERROR(I775/'Checklist Parameters'!$N$101,0),"N/A")</f>
        <v>0</v>
      </c>
      <c r="AB775" s="85" t="str">
        <f>IF('Checklist Parameters'!$N$43&lt;&gt;"",(I775*'Checklist Parameters'!$N$43)/1000,"N/A")</f>
        <v>N/A</v>
      </c>
      <c r="AC775" s="85">
        <f>IF('Checklist Parameters'!$N$16="",$X775,IF(AND('Checklist Parameters'!$N$16&lt;$X775,'Checklist Parameters'!$N$16&gt;=3),'Checklist Parameters'!$N$16,IF(AND('Checklist Parameters'!$N$16&lt;$X775,'Checklist Parameters'!$N$16&lt;3),0,$X775)))</f>
        <v>0</v>
      </c>
      <c r="AD775" s="85" t="str">
        <f>IF(AND(I775&lt;'Checklist Parameters'!$N$22,$I775&lt;&gt;0),"Y","")</f>
        <v/>
      </c>
      <c r="AE775" s="85" t="str">
        <f>IF($AD775="Y",0,IF('Checklist Parameters'!$N$25="","&lt;no limit&gt;",ROUNDDOWN((($I775-'Checklist Parameters'!$N$24)/'Checklist Parameters'!$N$25)+1,0)))</f>
        <v>&lt;no limit&gt;</v>
      </c>
      <c r="AF775" s="174">
        <f t="shared" si="71"/>
        <v>0</v>
      </c>
      <c r="AG775" s="85">
        <f t="shared" si="66"/>
        <v>0</v>
      </c>
    </row>
    <row r="776" spans="1:33" ht="15">
      <c r="A776" s="393"/>
      <c r="B776" s="393"/>
      <c r="C776" s="393"/>
      <c r="D776" s="393"/>
      <c r="E776" s="393"/>
      <c r="F776" s="393"/>
      <c r="G776" s="393"/>
      <c r="H776" s="394"/>
      <c r="I776" s="394"/>
      <c r="J776" s="394"/>
      <c r="K776" s="394"/>
      <c r="L776" s="394"/>
      <c r="M776" s="394"/>
      <c r="N776" s="313">
        <f>IF(IF(I776&lt;'Checklist Parameters'!$N$22,0,($I776-$L776))&lt;0,0,IF(I776&lt;'Checklist Parameters'!$N$22,0,($I776-$L776)))</f>
        <v>0</v>
      </c>
      <c r="O776" s="394"/>
      <c r="P776" s="395"/>
      <c r="Q776" s="316">
        <f t="shared" si="67"/>
        <v>0</v>
      </c>
      <c r="R776" s="87">
        <f t="shared" si="68"/>
        <v>0</v>
      </c>
      <c r="S776" s="87">
        <f>IF('Checklist Parameters'!$N$60&lt;0.2,0.2,'Checklist Parameters'!$N$60)</f>
        <v>0.7</v>
      </c>
      <c r="T776" s="88">
        <f>IF($O776="",IF('Checklist District ID'!$C$43="Y",MAX($R776:$S776)*$I776,SUM($R776:$S776)*$I776),IF(O776&gt;0,Q776*S776))</f>
        <v>0</v>
      </c>
      <c r="U776" s="88">
        <f>IF(Q776&gt;0,((I776-T776)*'Formula Matrix'!$E$41),0)</f>
        <v>0</v>
      </c>
      <c r="V776" s="88">
        <f t="shared" si="69"/>
        <v>0</v>
      </c>
      <c r="W776" s="88">
        <f>IF(V776&gt;0,(V776*'Checklist Parameters'!$N$35),0)</f>
        <v>0</v>
      </c>
      <c r="X776" s="85">
        <f t="shared" si="70"/>
        <v>0</v>
      </c>
      <c r="Y776" s="85">
        <f>IF('Checklist Parameters'!$N$102&lt;&gt;"",(I776/43560)*'Checklist Parameters'!$N$102,"N/A")</f>
        <v>0</v>
      </c>
      <c r="Z776" s="85" t="str">
        <f>IF('Checklist Parameters'!$N$58&lt;&gt;"",((I776*'Checklist Parameters'!$N$58)*'Checklist Parameters'!$N$35)/1000,"N/A")</f>
        <v>N/A</v>
      </c>
      <c r="AA776" s="85">
        <f>IF('Checklist Parameters'!$N$101&lt;&gt;"",IFERROR(I776/'Checklist Parameters'!$N$101,0),"N/A")</f>
        <v>0</v>
      </c>
      <c r="AB776" s="85" t="str">
        <f>IF('Checklist Parameters'!$N$43&lt;&gt;"",(I776*'Checklist Parameters'!$N$43)/1000,"N/A")</f>
        <v>N/A</v>
      </c>
      <c r="AC776" s="85">
        <f>IF('Checklist Parameters'!$N$16="",$X776,IF(AND('Checklist Parameters'!$N$16&lt;$X776,'Checklist Parameters'!$N$16&gt;=3),'Checklist Parameters'!$N$16,IF(AND('Checklist Parameters'!$N$16&lt;$X776,'Checklist Parameters'!$N$16&lt;3),0,$X776)))</f>
        <v>0</v>
      </c>
      <c r="AD776" s="85" t="str">
        <f>IF(AND(I776&lt;'Checklist Parameters'!$N$22,$I776&lt;&gt;0),"Y","")</f>
        <v/>
      </c>
      <c r="AE776" s="85" t="str">
        <f>IF($AD776="Y",0,IF('Checklist Parameters'!$N$25="","&lt;no limit&gt;",ROUNDDOWN((($I776-'Checklist Parameters'!$N$24)/'Checklist Parameters'!$N$25)+1,0)))</f>
        <v>&lt;no limit&gt;</v>
      </c>
      <c r="AF776" s="174">
        <f t="shared" si="71"/>
        <v>0</v>
      </c>
      <c r="AG776" s="85">
        <f t="shared" si="66"/>
        <v>0</v>
      </c>
    </row>
    <row r="777" spans="1:33" ht="15">
      <c r="A777" s="393"/>
      <c r="B777" s="393"/>
      <c r="C777" s="393"/>
      <c r="D777" s="393"/>
      <c r="E777" s="393"/>
      <c r="F777" s="393"/>
      <c r="G777" s="393"/>
      <c r="H777" s="394"/>
      <c r="I777" s="394"/>
      <c r="J777" s="394"/>
      <c r="K777" s="394"/>
      <c r="L777" s="394"/>
      <c r="M777" s="394"/>
      <c r="N777" s="313">
        <f>IF(IF(I777&lt;'Checklist Parameters'!$N$22,0,($I777-$L777))&lt;0,0,IF(I777&lt;'Checklist Parameters'!$N$22,0,($I777-$L777)))</f>
        <v>0</v>
      </c>
      <c r="O777" s="394"/>
      <c r="P777" s="395"/>
      <c r="Q777" s="316">
        <f t="shared" si="67"/>
        <v>0</v>
      </c>
      <c r="R777" s="87">
        <f t="shared" si="68"/>
        <v>0</v>
      </c>
      <c r="S777" s="87">
        <f>IF('Checklist Parameters'!$N$60&lt;0.2,0.2,'Checklist Parameters'!$N$60)</f>
        <v>0.7</v>
      </c>
      <c r="T777" s="88">
        <f>IF($O777="",IF('Checklist District ID'!$C$43="Y",MAX($R777:$S777)*$I777,SUM($R777:$S777)*$I777),IF(O777&gt;0,Q777*S777))</f>
        <v>0</v>
      </c>
      <c r="U777" s="88">
        <f>IF(Q777&gt;0,((I777-T777)*'Formula Matrix'!$E$41),0)</f>
        <v>0</v>
      </c>
      <c r="V777" s="88">
        <f t="shared" si="69"/>
        <v>0</v>
      </c>
      <c r="W777" s="88">
        <f>IF(V777&gt;0,(V777*'Checklist Parameters'!$N$35),0)</f>
        <v>0</v>
      </c>
      <c r="X777" s="85">
        <f t="shared" si="70"/>
        <v>0</v>
      </c>
      <c r="Y777" s="85">
        <f>IF('Checklist Parameters'!$N$102&lt;&gt;"",(I777/43560)*'Checklist Parameters'!$N$102,"N/A")</f>
        <v>0</v>
      </c>
      <c r="Z777" s="85" t="str">
        <f>IF('Checklist Parameters'!$N$58&lt;&gt;"",((I777*'Checklist Parameters'!$N$58)*'Checklist Parameters'!$N$35)/1000,"N/A")</f>
        <v>N/A</v>
      </c>
      <c r="AA777" s="85">
        <f>IF('Checklist Parameters'!$N$101&lt;&gt;"",IFERROR(I777/'Checklist Parameters'!$N$101,0),"N/A")</f>
        <v>0</v>
      </c>
      <c r="AB777" s="85" t="str">
        <f>IF('Checklist Parameters'!$N$43&lt;&gt;"",(I777*'Checklist Parameters'!$N$43)/1000,"N/A")</f>
        <v>N/A</v>
      </c>
      <c r="AC777" s="85">
        <f>IF('Checklist Parameters'!$N$16="",$X777,IF(AND('Checklist Parameters'!$N$16&lt;$X777,'Checklist Parameters'!$N$16&gt;=3),'Checklist Parameters'!$N$16,IF(AND('Checklist Parameters'!$N$16&lt;$X777,'Checklist Parameters'!$N$16&lt;3),0,$X777)))</f>
        <v>0</v>
      </c>
      <c r="AD777" s="85" t="str">
        <f>IF(AND(I777&lt;'Checklist Parameters'!$N$22,$I777&lt;&gt;0),"Y","")</f>
        <v/>
      </c>
      <c r="AE777" s="85" t="str">
        <f>IF($AD777="Y",0,IF('Checklist Parameters'!$N$25="","&lt;no limit&gt;",ROUNDDOWN((($I777-'Checklist Parameters'!$N$24)/'Checklist Parameters'!$N$25)+1,0)))</f>
        <v>&lt;no limit&gt;</v>
      </c>
      <c r="AF777" s="174">
        <f t="shared" si="71"/>
        <v>0</v>
      </c>
      <c r="AG777" s="85">
        <f t="shared" si="66"/>
        <v>0</v>
      </c>
    </row>
    <row r="778" spans="1:33" ht="15">
      <c r="A778" s="393"/>
      <c r="B778" s="393"/>
      <c r="C778" s="393"/>
      <c r="D778" s="393"/>
      <c r="E778" s="393"/>
      <c r="F778" s="393"/>
      <c r="G778" s="393"/>
      <c r="H778" s="394"/>
      <c r="I778" s="394"/>
      <c r="J778" s="394"/>
      <c r="K778" s="394"/>
      <c r="L778" s="394"/>
      <c r="M778" s="394"/>
      <c r="N778" s="313">
        <f>IF(IF(I778&lt;'Checklist Parameters'!$N$22,0,($I778-$L778))&lt;0,0,IF(I778&lt;'Checklist Parameters'!$N$22,0,($I778-$L778)))</f>
        <v>0</v>
      </c>
      <c r="O778" s="394"/>
      <c r="P778" s="395"/>
      <c r="Q778" s="316">
        <f t="shared" si="67"/>
        <v>0</v>
      </c>
      <c r="R778" s="87">
        <f t="shared" si="68"/>
        <v>0</v>
      </c>
      <c r="S778" s="87">
        <f>IF('Checklist Parameters'!$N$60&lt;0.2,0.2,'Checklist Parameters'!$N$60)</f>
        <v>0.7</v>
      </c>
      <c r="T778" s="88">
        <f>IF($O778="",IF('Checklist District ID'!$C$43="Y",MAX($R778:$S778)*$I778,SUM($R778:$S778)*$I778),IF(O778&gt;0,Q778*S778))</f>
        <v>0</v>
      </c>
      <c r="U778" s="88">
        <f>IF(Q778&gt;0,((I778-T778)*'Formula Matrix'!$E$41),0)</f>
        <v>0</v>
      </c>
      <c r="V778" s="88">
        <f t="shared" si="69"/>
        <v>0</v>
      </c>
      <c r="W778" s="88">
        <f>IF(V778&gt;0,(V778*'Checklist Parameters'!$N$35),0)</f>
        <v>0</v>
      </c>
      <c r="X778" s="85">
        <f t="shared" si="70"/>
        <v>0</v>
      </c>
      <c r="Y778" s="85">
        <f>IF('Checklist Parameters'!$N$102&lt;&gt;"",(I778/43560)*'Checklist Parameters'!$N$102,"N/A")</f>
        <v>0</v>
      </c>
      <c r="Z778" s="85" t="str">
        <f>IF('Checklist Parameters'!$N$58&lt;&gt;"",((I778*'Checklist Parameters'!$N$58)*'Checklist Parameters'!$N$35)/1000,"N/A")</f>
        <v>N/A</v>
      </c>
      <c r="AA778" s="85">
        <f>IF('Checklist Parameters'!$N$101&lt;&gt;"",IFERROR(I778/'Checklist Parameters'!$N$101,0),"N/A")</f>
        <v>0</v>
      </c>
      <c r="AB778" s="85" t="str">
        <f>IF('Checklist Parameters'!$N$43&lt;&gt;"",(I778*'Checklist Parameters'!$N$43)/1000,"N/A")</f>
        <v>N/A</v>
      </c>
      <c r="AC778" s="85">
        <f>IF('Checklist Parameters'!$N$16="",$X778,IF(AND('Checklist Parameters'!$N$16&lt;$X778,'Checklist Parameters'!$N$16&gt;=3),'Checklist Parameters'!$N$16,IF(AND('Checklist Parameters'!$N$16&lt;$X778,'Checklist Parameters'!$N$16&lt;3),0,$X778)))</f>
        <v>0</v>
      </c>
      <c r="AD778" s="85" t="str">
        <f>IF(AND(I778&lt;'Checklist Parameters'!$N$22,$I778&lt;&gt;0),"Y","")</f>
        <v/>
      </c>
      <c r="AE778" s="85" t="str">
        <f>IF($AD778="Y",0,IF('Checklist Parameters'!$N$25="","&lt;no limit&gt;",ROUNDDOWN((($I778-'Checklist Parameters'!$N$24)/'Checklist Parameters'!$N$25)+1,0)))</f>
        <v>&lt;no limit&gt;</v>
      </c>
      <c r="AF778" s="174">
        <f t="shared" si="71"/>
        <v>0</v>
      </c>
      <c r="AG778" s="85">
        <f t="shared" si="66"/>
        <v>0</v>
      </c>
    </row>
    <row r="779" spans="1:33" ht="15">
      <c r="A779" s="393"/>
      <c r="B779" s="393"/>
      <c r="C779" s="393"/>
      <c r="D779" s="393"/>
      <c r="E779" s="393"/>
      <c r="F779" s="393"/>
      <c r="G779" s="393"/>
      <c r="H779" s="394"/>
      <c r="I779" s="394"/>
      <c r="J779" s="394"/>
      <c r="K779" s="394"/>
      <c r="L779" s="394"/>
      <c r="M779" s="394"/>
      <c r="N779" s="313">
        <f>IF(IF(I779&lt;'Checklist Parameters'!$N$22,0,($I779-$L779))&lt;0,0,IF(I779&lt;'Checklist Parameters'!$N$22,0,($I779-$L779)))</f>
        <v>0</v>
      </c>
      <c r="O779" s="394"/>
      <c r="P779" s="395"/>
      <c r="Q779" s="316">
        <f t="shared" si="67"/>
        <v>0</v>
      </c>
      <c r="R779" s="87">
        <f t="shared" si="68"/>
        <v>0</v>
      </c>
      <c r="S779" s="87">
        <f>IF('Checklist Parameters'!$N$60&lt;0.2,0.2,'Checklist Parameters'!$N$60)</f>
        <v>0.7</v>
      </c>
      <c r="T779" s="88">
        <f>IF($O779="",IF('Checklist District ID'!$C$43="Y",MAX($R779:$S779)*$I779,SUM($R779:$S779)*$I779),IF(O779&gt;0,Q779*S779))</f>
        <v>0</v>
      </c>
      <c r="U779" s="88">
        <f>IF(Q779&gt;0,((I779-T779)*'Formula Matrix'!$E$41),0)</f>
        <v>0</v>
      </c>
      <c r="V779" s="88">
        <f t="shared" si="69"/>
        <v>0</v>
      </c>
      <c r="W779" s="88">
        <f>IF(V779&gt;0,(V779*'Checklist Parameters'!$N$35),0)</f>
        <v>0</v>
      </c>
      <c r="X779" s="85">
        <f t="shared" si="70"/>
        <v>0</v>
      </c>
      <c r="Y779" s="85">
        <f>IF('Checklist Parameters'!$N$102&lt;&gt;"",(I779/43560)*'Checklist Parameters'!$N$102,"N/A")</f>
        <v>0</v>
      </c>
      <c r="Z779" s="85" t="str">
        <f>IF('Checklist Parameters'!$N$58&lt;&gt;"",((I779*'Checklist Parameters'!$N$58)*'Checklist Parameters'!$N$35)/1000,"N/A")</f>
        <v>N/A</v>
      </c>
      <c r="AA779" s="85">
        <f>IF('Checklist Parameters'!$N$101&lt;&gt;"",IFERROR(I779/'Checklist Parameters'!$N$101,0),"N/A")</f>
        <v>0</v>
      </c>
      <c r="AB779" s="85" t="str">
        <f>IF('Checklist Parameters'!$N$43&lt;&gt;"",(I779*'Checklist Parameters'!$N$43)/1000,"N/A")</f>
        <v>N/A</v>
      </c>
      <c r="AC779" s="85">
        <f>IF('Checklist Parameters'!$N$16="",$X779,IF(AND('Checklist Parameters'!$N$16&lt;$X779,'Checklist Parameters'!$N$16&gt;=3),'Checklist Parameters'!$N$16,IF(AND('Checklist Parameters'!$N$16&lt;$X779,'Checklist Parameters'!$N$16&lt;3),0,$X779)))</f>
        <v>0</v>
      </c>
      <c r="AD779" s="85" t="str">
        <f>IF(AND(I779&lt;'Checklist Parameters'!$N$22,$I779&lt;&gt;0),"Y","")</f>
        <v/>
      </c>
      <c r="AE779" s="85" t="str">
        <f>IF($AD779="Y",0,IF('Checklist Parameters'!$N$25="","&lt;no limit&gt;",ROUNDDOWN((($I779-'Checklist Parameters'!$N$24)/'Checklist Parameters'!$N$25)+1,0)))</f>
        <v>&lt;no limit&gt;</v>
      </c>
      <c r="AF779" s="174">
        <f t="shared" si="71"/>
        <v>0</v>
      </c>
      <c r="AG779" s="85">
        <f t="shared" si="66"/>
        <v>0</v>
      </c>
    </row>
    <row r="780" spans="1:33" ht="15">
      <c r="A780" s="393"/>
      <c r="B780" s="393"/>
      <c r="C780" s="393"/>
      <c r="D780" s="393"/>
      <c r="E780" s="393"/>
      <c r="F780" s="393"/>
      <c r="G780" s="393"/>
      <c r="H780" s="394"/>
      <c r="I780" s="394"/>
      <c r="J780" s="394"/>
      <c r="K780" s="394"/>
      <c r="L780" s="394"/>
      <c r="M780" s="394"/>
      <c r="N780" s="313">
        <f>IF(IF(I780&lt;'Checklist Parameters'!$N$22,0,($I780-$L780))&lt;0,0,IF(I780&lt;'Checklist Parameters'!$N$22,0,($I780-$L780)))</f>
        <v>0</v>
      </c>
      <c r="O780" s="394"/>
      <c r="P780" s="395"/>
      <c r="Q780" s="316">
        <f t="shared" si="67"/>
        <v>0</v>
      </c>
      <c r="R780" s="87">
        <f t="shared" si="68"/>
        <v>0</v>
      </c>
      <c r="S780" s="87">
        <f>IF('Checklist Parameters'!$N$60&lt;0.2,0.2,'Checklist Parameters'!$N$60)</f>
        <v>0.7</v>
      </c>
      <c r="T780" s="88">
        <f>IF($O780="",IF('Checklist District ID'!$C$43="Y",MAX($R780:$S780)*$I780,SUM($R780:$S780)*$I780),IF(O780&gt;0,Q780*S780))</f>
        <v>0</v>
      </c>
      <c r="U780" s="88">
        <f>IF(Q780&gt;0,((I780-T780)*'Formula Matrix'!$E$41),0)</f>
        <v>0</v>
      </c>
      <c r="V780" s="88">
        <f t="shared" si="69"/>
        <v>0</v>
      </c>
      <c r="W780" s="88">
        <f>IF(V780&gt;0,(V780*'Checklist Parameters'!$N$35),0)</f>
        <v>0</v>
      </c>
      <c r="X780" s="85">
        <f t="shared" si="70"/>
        <v>0</v>
      </c>
      <c r="Y780" s="85">
        <f>IF('Checklist Parameters'!$N$102&lt;&gt;"",(I780/43560)*'Checklist Parameters'!$N$102,"N/A")</f>
        <v>0</v>
      </c>
      <c r="Z780" s="85" t="str">
        <f>IF('Checklist Parameters'!$N$58&lt;&gt;"",((I780*'Checklist Parameters'!$N$58)*'Checklist Parameters'!$N$35)/1000,"N/A")</f>
        <v>N/A</v>
      </c>
      <c r="AA780" s="85">
        <f>IF('Checklist Parameters'!$N$101&lt;&gt;"",IFERROR(I780/'Checklist Parameters'!$N$101,0),"N/A")</f>
        <v>0</v>
      </c>
      <c r="AB780" s="85" t="str">
        <f>IF('Checklist Parameters'!$N$43&lt;&gt;"",(I780*'Checklist Parameters'!$N$43)/1000,"N/A")</f>
        <v>N/A</v>
      </c>
      <c r="AC780" s="85">
        <f>IF('Checklist Parameters'!$N$16="",$X780,IF(AND('Checklist Parameters'!$N$16&lt;$X780,'Checklist Parameters'!$N$16&gt;=3),'Checklist Parameters'!$N$16,IF(AND('Checklist Parameters'!$N$16&lt;$X780,'Checklist Parameters'!$N$16&lt;3),0,$X780)))</f>
        <v>0</v>
      </c>
      <c r="AD780" s="85" t="str">
        <f>IF(AND(I780&lt;'Checklist Parameters'!$N$22,$I780&lt;&gt;0),"Y","")</f>
        <v/>
      </c>
      <c r="AE780" s="85" t="str">
        <f>IF($AD780="Y",0,IF('Checklist Parameters'!$N$25="","&lt;no limit&gt;",ROUNDDOWN((($I780-'Checklist Parameters'!$N$24)/'Checklist Parameters'!$N$25)+1,0)))</f>
        <v>&lt;no limit&gt;</v>
      </c>
      <c r="AF780" s="174">
        <f t="shared" si="71"/>
        <v>0</v>
      </c>
      <c r="AG780" s="85">
        <f t="shared" si="66"/>
        <v>0</v>
      </c>
    </row>
    <row r="781" spans="1:33" ht="15">
      <c r="A781" s="393"/>
      <c r="B781" s="393"/>
      <c r="C781" s="393"/>
      <c r="D781" s="393"/>
      <c r="E781" s="393"/>
      <c r="F781" s="393"/>
      <c r="G781" s="393"/>
      <c r="H781" s="394"/>
      <c r="I781" s="394"/>
      <c r="J781" s="394"/>
      <c r="K781" s="394"/>
      <c r="L781" s="394"/>
      <c r="M781" s="394"/>
      <c r="N781" s="313">
        <f>IF(IF(I781&lt;'Checklist Parameters'!$N$22,0,($I781-$L781))&lt;0,0,IF(I781&lt;'Checklist Parameters'!$N$22,0,($I781-$L781)))</f>
        <v>0</v>
      </c>
      <c r="O781" s="394"/>
      <c r="P781" s="395"/>
      <c r="Q781" s="316">
        <f t="shared" si="67"/>
        <v>0</v>
      </c>
      <c r="R781" s="87">
        <f t="shared" si="68"/>
        <v>0</v>
      </c>
      <c r="S781" s="87">
        <f>IF('Checklist Parameters'!$N$60&lt;0.2,0.2,'Checklist Parameters'!$N$60)</f>
        <v>0.7</v>
      </c>
      <c r="T781" s="88">
        <f>IF($O781="",IF('Checklist District ID'!$C$43="Y",MAX($R781:$S781)*$I781,SUM($R781:$S781)*$I781),IF(O781&gt;0,Q781*S781))</f>
        <v>0</v>
      </c>
      <c r="U781" s="88">
        <f>IF(Q781&gt;0,((I781-T781)*'Formula Matrix'!$E$41),0)</f>
        <v>0</v>
      </c>
      <c r="V781" s="88">
        <f t="shared" si="69"/>
        <v>0</v>
      </c>
      <c r="W781" s="88">
        <f>IF(V781&gt;0,(V781*'Checklist Parameters'!$N$35),0)</f>
        <v>0</v>
      </c>
      <c r="X781" s="85">
        <f t="shared" si="70"/>
        <v>0</v>
      </c>
      <c r="Y781" s="85">
        <f>IF('Checklist Parameters'!$N$102&lt;&gt;"",(I781/43560)*'Checklist Parameters'!$N$102,"N/A")</f>
        <v>0</v>
      </c>
      <c r="Z781" s="85" t="str">
        <f>IF('Checklist Parameters'!$N$58&lt;&gt;"",((I781*'Checklist Parameters'!$N$58)*'Checklist Parameters'!$N$35)/1000,"N/A")</f>
        <v>N/A</v>
      </c>
      <c r="AA781" s="85">
        <f>IF('Checklist Parameters'!$N$101&lt;&gt;"",IFERROR(I781/'Checklist Parameters'!$N$101,0),"N/A")</f>
        <v>0</v>
      </c>
      <c r="AB781" s="85" t="str">
        <f>IF('Checklist Parameters'!$N$43&lt;&gt;"",(I781*'Checklist Parameters'!$N$43)/1000,"N/A")</f>
        <v>N/A</v>
      </c>
      <c r="AC781" s="85">
        <f>IF('Checklist Parameters'!$N$16="",$X781,IF(AND('Checklist Parameters'!$N$16&lt;$X781,'Checklist Parameters'!$N$16&gt;=3),'Checklist Parameters'!$N$16,IF(AND('Checklist Parameters'!$N$16&lt;$X781,'Checklist Parameters'!$N$16&lt;3),0,$X781)))</f>
        <v>0</v>
      </c>
      <c r="AD781" s="85" t="str">
        <f>IF(AND(I781&lt;'Checklist Parameters'!$N$22,$I781&lt;&gt;0),"Y","")</f>
        <v/>
      </c>
      <c r="AE781" s="85" t="str">
        <f>IF($AD781="Y",0,IF('Checklist Parameters'!$N$25="","&lt;no limit&gt;",ROUNDDOWN((($I781-'Checklist Parameters'!$N$24)/'Checklist Parameters'!$N$25)+1,0)))</f>
        <v>&lt;no limit&gt;</v>
      </c>
      <c r="AF781" s="174">
        <f t="shared" si="71"/>
        <v>0</v>
      </c>
      <c r="AG781" s="85">
        <f t="shared" si="66"/>
        <v>0</v>
      </c>
    </row>
    <row r="782" spans="1:33" ht="15">
      <c r="A782" s="393"/>
      <c r="B782" s="393"/>
      <c r="C782" s="393"/>
      <c r="D782" s="393"/>
      <c r="E782" s="393"/>
      <c r="F782" s="393"/>
      <c r="G782" s="393"/>
      <c r="H782" s="394"/>
      <c r="I782" s="394"/>
      <c r="J782" s="394"/>
      <c r="K782" s="394"/>
      <c r="L782" s="394"/>
      <c r="M782" s="394"/>
      <c r="N782" s="313">
        <f>IF(IF(I782&lt;'Checklist Parameters'!$N$22,0,($I782-$L782))&lt;0,0,IF(I782&lt;'Checklist Parameters'!$N$22,0,($I782-$L782)))</f>
        <v>0</v>
      </c>
      <c r="O782" s="394"/>
      <c r="P782" s="395"/>
      <c r="Q782" s="316">
        <f t="shared" si="67"/>
        <v>0</v>
      </c>
      <c r="R782" s="87">
        <f t="shared" si="68"/>
        <v>0</v>
      </c>
      <c r="S782" s="87">
        <f>IF('Checklist Parameters'!$N$60&lt;0.2,0.2,'Checklist Parameters'!$N$60)</f>
        <v>0.7</v>
      </c>
      <c r="T782" s="88">
        <f>IF($O782="",IF('Checklist District ID'!$C$43="Y",MAX($R782:$S782)*$I782,SUM($R782:$S782)*$I782),IF(O782&gt;0,Q782*S782))</f>
        <v>0</v>
      </c>
      <c r="U782" s="88">
        <f>IF(Q782&gt;0,((I782-T782)*'Formula Matrix'!$E$41),0)</f>
        <v>0</v>
      </c>
      <c r="V782" s="88">
        <f t="shared" si="69"/>
        <v>0</v>
      </c>
      <c r="W782" s="88">
        <f>IF(V782&gt;0,(V782*'Checklist Parameters'!$N$35),0)</f>
        <v>0</v>
      </c>
      <c r="X782" s="85">
        <f t="shared" si="70"/>
        <v>0</v>
      </c>
      <c r="Y782" s="85">
        <f>IF('Checklist Parameters'!$N$102&lt;&gt;"",(I782/43560)*'Checklist Parameters'!$N$102,"N/A")</f>
        <v>0</v>
      </c>
      <c r="Z782" s="85" t="str">
        <f>IF('Checklist Parameters'!$N$58&lt;&gt;"",((I782*'Checklist Parameters'!$N$58)*'Checklist Parameters'!$N$35)/1000,"N/A")</f>
        <v>N/A</v>
      </c>
      <c r="AA782" s="85">
        <f>IF('Checklist Parameters'!$N$101&lt;&gt;"",IFERROR(I782/'Checklist Parameters'!$N$101,0),"N/A")</f>
        <v>0</v>
      </c>
      <c r="AB782" s="85" t="str">
        <f>IF('Checklist Parameters'!$N$43&lt;&gt;"",(I782*'Checklist Parameters'!$N$43)/1000,"N/A")</f>
        <v>N/A</v>
      </c>
      <c r="AC782" s="85">
        <f>IF('Checklist Parameters'!$N$16="",$X782,IF(AND('Checklist Parameters'!$N$16&lt;$X782,'Checklist Parameters'!$N$16&gt;=3),'Checklist Parameters'!$N$16,IF(AND('Checklist Parameters'!$N$16&lt;$X782,'Checklist Parameters'!$N$16&lt;3),0,$X782)))</f>
        <v>0</v>
      </c>
      <c r="AD782" s="85" t="str">
        <f>IF(AND(I782&lt;'Checklist Parameters'!$N$22,$I782&lt;&gt;0),"Y","")</f>
        <v/>
      </c>
      <c r="AE782" s="85" t="str">
        <f>IF($AD782="Y",0,IF('Checklist Parameters'!$N$25="","&lt;no limit&gt;",ROUNDDOWN((($I782-'Checklist Parameters'!$N$24)/'Checklist Parameters'!$N$25)+1,0)))</f>
        <v>&lt;no limit&gt;</v>
      </c>
      <c r="AF782" s="174">
        <f t="shared" si="71"/>
        <v>0</v>
      </c>
      <c r="AG782" s="85">
        <f t="shared" si="66"/>
        <v>0</v>
      </c>
    </row>
    <row r="783" spans="1:33" ht="15">
      <c r="A783" s="393"/>
      <c r="B783" s="393"/>
      <c r="C783" s="393"/>
      <c r="D783" s="393"/>
      <c r="E783" s="393"/>
      <c r="F783" s="393"/>
      <c r="G783" s="393"/>
      <c r="H783" s="394"/>
      <c r="I783" s="394"/>
      <c r="J783" s="394"/>
      <c r="K783" s="394"/>
      <c r="L783" s="394"/>
      <c r="M783" s="394"/>
      <c r="N783" s="313">
        <f>IF(IF(I783&lt;'Checklist Parameters'!$N$22,0,($I783-$L783))&lt;0,0,IF(I783&lt;'Checklist Parameters'!$N$22,0,($I783-$L783)))</f>
        <v>0</v>
      </c>
      <c r="O783" s="394"/>
      <c r="P783" s="395"/>
      <c r="Q783" s="316">
        <f t="shared" si="67"/>
        <v>0</v>
      </c>
      <c r="R783" s="87">
        <f t="shared" si="68"/>
        <v>0</v>
      </c>
      <c r="S783" s="87">
        <f>IF('Checklist Parameters'!$N$60&lt;0.2,0.2,'Checklist Parameters'!$N$60)</f>
        <v>0.7</v>
      </c>
      <c r="T783" s="88">
        <f>IF($O783="",IF('Checklist District ID'!$C$43="Y",MAX($R783:$S783)*$I783,SUM($R783:$S783)*$I783),IF(O783&gt;0,Q783*S783))</f>
        <v>0</v>
      </c>
      <c r="U783" s="88">
        <f>IF(Q783&gt;0,((I783-T783)*'Formula Matrix'!$E$41),0)</f>
        <v>0</v>
      </c>
      <c r="V783" s="88">
        <f t="shared" si="69"/>
        <v>0</v>
      </c>
      <c r="W783" s="88">
        <f>IF(V783&gt;0,(V783*'Checklist Parameters'!$N$35),0)</f>
        <v>0</v>
      </c>
      <c r="X783" s="85">
        <f t="shared" si="70"/>
        <v>0</v>
      </c>
      <c r="Y783" s="85">
        <f>IF('Checklist Parameters'!$N$102&lt;&gt;"",(I783/43560)*'Checklist Parameters'!$N$102,"N/A")</f>
        <v>0</v>
      </c>
      <c r="Z783" s="85" t="str">
        <f>IF('Checklist Parameters'!$N$58&lt;&gt;"",((I783*'Checklist Parameters'!$N$58)*'Checklist Parameters'!$N$35)/1000,"N/A")</f>
        <v>N/A</v>
      </c>
      <c r="AA783" s="85">
        <f>IF('Checklist Parameters'!$N$101&lt;&gt;"",IFERROR(I783/'Checklist Parameters'!$N$101,0),"N/A")</f>
        <v>0</v>
      </c>
      <c r="AB783" s="85" t="str">
        <f>IF('Checklist Parameters'!$N$43&lt;&gt;"",(I783*'Checklist Parameters'!$N$43)/1000,"N/A")</f>
        <v>N/A</v>
      </c>
      <c r="AC783" s="85">
        <f>IF('Checklist Parameters'!$N$16="",$X783,IF(AND('Checklist Parameters'!$N$16&lt;$X783,'Checklist Parameters'!$N$16&gt;=3),'Checklist Parameters'!$N$16,IF(AND('Checklist Parameters'!$N$16&lt;$X783,'Checklist Parameters'!$N$16&lt;3),0,$X783)))</f>
        <v>0</v>
      </c>
      <c r="AD783" s="85" t="str">
        <f>IF(AND(I783&lt;'Checklist Parameters'!$N$22,$I783&lt;&gt;0),"Y","")</f>
        <v/>
      </c>
      <c r="AE783" s="85" t="str">
        <f>IF($AD783="Y",0,IF('Checklist Parameters'!$N$25="","&lt;no limit&gt;",ROUNDDOWN((($I783-'Checklist Parameters'!$N$24)/'Checklist Parameters'!$N$25)+1,0)))</f>
        <v>&lt;no limit&gt;</v>
      </c>
      <c r="AF783" s="174">
        <f t="shared" si="71"/>
        <v>0</v>
      </c>
      <c r="AG783" s="85">
        <f t="shared" si="66"/>
        <v>0</v>
      </c>
    </row>
    <row r="784" spans="1:33" ht="15">
      <c r="A784" s="393"/>
      <c r="B784" s="393"/>
      <c r="C784" s="393"/>
      <c r="D784" s="393"/>
      <c r="E784" s="393"/>
      <c r="F784" s="393"/>
      <c r="G784" s="393"/>
      <c r="H784" s="394"/>
      <c r="I784" s="394"/>
      <c r="J784" s="394"/>
      <c r="K784" s="394"/>
      <c r="L784" s="394"/>
      <c r="M784" s="394"/>
      <c r="N784" s="313">
        <f>IF(IF(I784&lt;'Checklist Parameters'!$N$22,0,($I784-$L784))&lt;0,0,IF(I784&lt;'Checklist Parameters'!$N$22,0,($I784-$L784)))</f>
        <v>0</v>
      </c>
      <c r="O784" s="394"/>
      <c r="P784" s="395"/>
      <c r="Q784" s="316">
        <f t="shared" si="67"/>
        <v>0</v>
      </c>
      <c r="R784" s="87">
        <f t="shared" si="68"/>
        <v>0</v>
      </c>
      <c r="S784" s="87">
        <f>IF('Checklist Parameters'!$N$60&lt;0.2,0.2,'Checklist Parameters'!$N$60)</f>
        <v>0.7</v>
      </c>
      <c r="T784" s="88">
        <f>IF($O784="",IF('Checklist District ID'!$C$43="Y",MAX($R784:$S784)*$I784,SUM($R784:$S784)*$I784),IF(O784&gt;0,Q784*S784))</f>
        <v>0</v>
      </c>
      <c r="U784" s="88">
        <f>IF(Q784&gt;0,((I784-T784)*'Formula Matrix'!$E$41),0)</f>
        <v>0</v>
      </c>
      <c r="V784" s="88">
        <f t="shared" si="69"/>
        <v>0</v>
      </c>
      <c r="W784" s="88">
        <f>IF(V784&gt;0,(V784*'Checklist Parameters'!$N$35),0)</f>
        <v>0</v>
      </c>
      <c r="X784" s="85">
        <f t="shared" si="70"/>
        <v>0</v>
      </c>
      <c r="Y784" s="85">
        <f>IF('Checklist Parameters'!$N$102&lt;&gt;"",(I784/43560)*'Checklist Parameters'!$N$102,"N/A")</f>
        <v>0</v>
      </c>
      <c r="Z784" s="85" t="str">
        <f>IF('Checklist Parameters'!$N$58&lt;&gt;"",((I784*'Checklist Parameters'!$N$58)*'Checklist Parameters'!$N$35)/1000,"N/A")</f>
        <v>N/A</v>
      </c>
      <c r="AA784" s="85">
        <f>IF('Checklist Parameters'!$N$101&lt;&gt;"",IFERROR(I784/'Checklist Parameters'!$N$101,0),"N/A")</f>
        <v>0</v>
      </c>
      <c r="AB784" s="85" t="str">
        <f>IF('Checklist Parameters'!$N$43&lt;&gt;"",(I784*'Checklist Parameters'!$N$43)/1000,"N/A")</f>
        <v>N/A</v>
      </c>
      <c r="AC784" s="85">
        <f>IF('Checklist Parameters'!$N$16="",$X784,IF(AND('Checklist Parameters'!$N$16&lt;$X784,'Checklist Parameters'!$N$16&gt;=3),'Checklist Parameters'!$N$16,IF(AND('Checklist Parameters'!$N$16&lt;$X784,'Checklist Parameters'!$N$16&lt;3),0,$X784)))</f>
        <v>0</v>
      </c>
      <c r="AD784" s="85" t="str">
        <f>IF(AND(I784&lt;'Checklist Parameters'!$N$22,$I784&lt;&gt;0),"Y","")</f>
        <v/>
      </c>
      <c r="AE784" s="85" t="str">
        <f>IF($AD784="Y",0,IF('Checklist Parameters'!$N$25="","&lt;no limit&gt;",ROUNDDOWN((($I784-'Checklist Parameters'!$N$24)/'Checklist Parameters'!$N$25)+1,0)))</f>
        <v>&lt;no limit&gt;</v>
      </c>
      <c r="AF784" s="174">
        <f t="shared" si="71"/>
        <v>0</v>
      </c>
      <c r="AG784" s="85">
        <f t="shared" si="66"/>
        <v>0</v>
      </c>
    </row>
    <row r="785" spans="1:33" ht="15">
      <c r="A785" s="393"/>
      <c r="B785" s="393"/>
      <c r="C785" s="393"/>
      <c r="D785" s="393"/>
      <c r="E785" s="393"/>
      <c r="F785" s="393"/>
      <c r="G785" s="393"/>
      <c r="H785" s="394"/>
      <c r="I785" s="394"/>
      <c r="J785" s="394"/>
      <c r="K785" s="394"/>
      <c r="L785" s="394"/>
      <c r="M785" s="394"/>
      <c r="N785" s="313">
        <f>IF(IF(I785&lt;'Checklist Parameters'!$N$22,0,($I785-$L785))&lt;0,0,IF(I785&lt;'Checklist Parameters'!$N$22,0,($I785-$L785)))</f>
        <v>0</v>
      </c>
      <c r="O785" s="394"/>
      <c r="P785" s="395"/>
      <c r="Q785" s="316">
        <f t="shared" si="67"/>
        <v>0</v>
      </c>
      <c r="R785" s="87">
        <f t="shared" si="68"/>
        <v>0</v>
      </c>
      <c r="S785" s="87">
        <f>IF('Checklist Parameters'!$N$60&lt;0.2,0.2,'Checklist Parameters'!$N$60)</f>
        <v>0.7</v>
      </c>
      <c r="T785" s="88">
        <f>IF($O785="",IF('Checklist District ID'!$C$43="Y",MAX($R785:$S785)*$I785,SUM($R785:$S785)*$I785),IF(O785&gt;0,Q785*S785))</f>
        <v>0</v>
      </c>
      <c r="U785" s="88">
        <f>IF(Q785&gt;0,((I785-T785)*'Formula Matrix'!$E$41),0)</f>
        <v>0</v>
      </c>
      <c r="V785" s="88">
        <f t="shared" si="69"/>
        <v>0</v>
      </c>
      <c r="W785" s="88">
        <f>IF(V785&gt;0,(V785*'Checklist Parameters'!$N$35),0)</f>
        <v>0</v>
      </c>
      <c r="X785" s="85">
        <f t="shared" si="70"/>
        <v>0</v>
      </c>
      <c r="Y785" s="85">
        <f>IF('Checklist Parameters'!$N$102&lt;&gt;"",(I785/43560)*'Checklist Parameters'!$N$102,"N/A")</f>
        <v>0</v>
      </c>
      <c r="Z785" s="85" t="str">
        <f>IF('Checklist Parameters'!$N$58&lt;&gt;"",((I785*'Checklist Parameters'!$N$58)*'Checklist Parameters'!$N$35)/1000,"N/A")</f>
        <v>N/A</v>
      </c>
      <c r="AA785" s="85">
        <f>IF('Checklist Parameters'!$N$101&lt;&gt;"",IFERROR(I785/'Checklist Parameters'!$N$101,0),"N/A")</f>
        <v>0</v>
      </c>
      <c r="AB785" s="85" t="str">
        <f>IF('Checklist Parameters'!$N$43&lt;&gt;"",(I785*'Checklist Parameters'!$N$43)/1000,"N/A")</f>
        <v>N/A</v>
      </c>
      <c r="AC785" s="85">
        <f>IF('Checklist Parameters'!$N$16="",$X785,IF(AND('Checklist Parameters'!$N$16&lt;$X785,'Checklist Parameters'!$N$16&gt;=3),'Checklist Parameters'!$N$16,IF(AND('Checklist Parameters'!$N$16&lt;$X785,'Checklist Parameters'!$N$16&lt;3),0,$X785)))</f>
        <v>0</v>
      </c>
      <c r="AD785" s="85" t="str">
        <f>IF(AND(I785&lt;'Checklist Parameters'!$N$22,$I785&lt;&gt;0),"Y","")</f>
        <v/>
      </c>
      <c r="AE785" s="85" t="str">
        <f>IF($AD785="Y",0,IF('Checklist Parameters'!$N$25="","&lt;no limit&gt;",ROUNDDOWN((($I785-'Checklist Parameters'!$N$24)/'Checklist Parameters'!$N$25)+1,0)))</f>
        <v>&lt;no limit&gt;</v>
      </c>
      <c r="AF785" s="174">
        <f t="shared" si="71"/>
        <v>0</v>
      </c>
      <c r="AG785" s="85">
        <f t="shared" si="66"/>
        <v>0</v>
      </c>
    </row>
    <row r="786" spans="1:33" ht="15">
      <c r="A786" s="393"/>
      <c r="B786" s="393"/>
      <c r="C786" s="393"/>
      <c r="D786" s="393"/>
      <c r="E786" s="393"/>
      <c r="F786" s="393"/>
      <c r="G786" s="393"/>
      <c r="H786" s="394"/>
      <c r="I786" s="394"/>
      <c r="J786" s="394"/>
      <c r="K786" s="394"/>
      <c r="L786" s="394"/>
      <c r="M786" s="394"/>
      <c r="N786" s="313">
        <f>IF(IF(I786&lt;'Checklist Parameters'!$N$22,0,($I786-$L786))&lt;0,0,IF(I786&lt;'Checklist Parameters'!$N$22,0,($I786-$L786)))</f>
        <v>0</v>
      </c>
      <c r="O786" s="394"/>
      <c r="P786" s="395"/>
      <c r="Q786" s="316">
        <f t="shared" si="67"/>
        <v>0</v>
      </c>
      <c r="R786" s="87">
        <f t="shared" si="68"/>
        <v>0</v>
      </c>
      <c r="S786" s="87">
        <f>IF('Checklist Parameters'!$N$60&lt;0.2,0.2,'Checklist Parameters'!$N$60)</f>
        <v>0.7</v>
      </c>
      <c r="T786" s="88">
        <f>IF($O786="",IF('Checklist District ID'!$C$43="Y",MAX($R786:$S786)*$I786,SUM($R786:$S786)*$I786),IF(O786&gt;0,Q786*S786))</f>
        <v>0</v>
      </c>
      <c r="U786" s="88">
        <f>IF(Q786&gt;0,((I786-T786)*'Formula Matrix'!$E$41),0)</f>
        <v>0</v>
      </c>
      <c r="V786" s="88">
        <f t="shared" si="69"/>
        <v>0</v>
      </c>
      <c r="W786" s="88">
        <f>IF(V786&gt;0,(V786*'Checklist Parameters'!$N$35),0)</f>
        <v>0</v>
      </c>
      <c r="X786" s="85">
        <f t="shared" si="70"/>
        <v>0</v>
      </c>
      <c r="Y786" s="85">
        <f>IF('Checklist Parameters'!$N$102&lt;&gt;"",(I786/43560)*'Checklist Parameters'!$N$102,"N/A")</f>
        <v>0</v>
      </c>
      <c r="Z786" s="85" t="str">
        <f>IF('Checklist Parameters'!$N$58&lt;&gt;"",((I786*'Checklist Parameters'!$N$58)*'Checklist Parameters'!$N$35)/1000,"N/A")</f>
        <v>N/A</v>
      </c>
      <c r="AA786" s="85">
        <f>IF('Checklist Parameters'!$N$101&lt;&gt;"",IFERROR(I786/'Checklist Parameters'!$N$101,0),"N/A")</f>
        <v>0</v>
      </c>
      <c r="AB786" s="85" t="str">
        <f>IF('Checklist Parameters'!$N$43&lt;&gt;"",(I786*'Checklist Parameters'!$N$43)/1000,"N/A")</f>
        <v>N/A</v>
      </c>
      <c r="AC786" s="85">
        <f>IF('Checklist Parameters'!$N$16="",$X786,IF(AND('Checklist Parameters'!$N$16&lt;$X786,'Checklist Parameters'!$N$16&gt;=3),'Checklist Parameters'!$N$16,IF(AND('Checklist Parameters'!$N$16&lt;$X786,'Checklist Parameters'!$N$16&lt;3),0,$X786)))</f>
        <v>0</v>
      </c>
      <c r="AD786" s="85" t="str">
        <f>IF(AND(I786&lt;'Checklist Parameters'!$N$22,$I786&lt;&gt;0),"Y","")</f>
        <v/>
      </c>
      <c r="AE786" s="85" t="str">
        <f>IF($AD786="Y",0,IF('Checklist Parameters'!$N$25="","&lt;no limit&gt;",ROUNDDOWN((($I786-'Checklist Parameters'!$N$24)/'Checklist Parameters'!$N$25)+1,0)))</f>
        <v>&lt;no limit&gt;</v>
      </c>
      <c r="AF786" s="174">
        <f t="shared" si="71"/>
        <v>0</v>
      </c>
      <c r="AG786" s="85">
        <f t="shared" si="66"/>
        <v>0</v>
      </c>
    </row>
    <row r="787" spans="1:33" ht="15">
      <c r="A787" s="393"/>
      <c r="B787" s="393"/>
      <c r="C787" s="393"/>
      <c r="D787" s="393"/>
      <c r="E787" s="393"/>
      <c r="F787" s="393"/>
      <c r="G787" s="393"/>
      <c r="H787" s="394"/>
      <c r="I787" s="394"/>
      <c r="J787" s="394"/>
      <c r="K787" s="394"/>
      <c r="L787" s="394"/>
      <c r="M787" s="394"/>
      <c r="N787" s="313">
        <f>IF(IF(I787&lt;'Checklist Parameters'!$N$22,0,($I787-$L787))&lt;0,0,IF(I787&lt;'Checklist Parameters'!$N$22,0,($I787-$L787)))</f>
        <v>0</v>
      </c>
      <c r="O787" s="394"/>
      <c r="P787" s="395"/>
      <c r="Q787" s="316">
        <f t="shared" si="67"/>
        <v>0</v>
      </c>
      <c r="R787" s="87">
        <f t="shared" si="68"/>
        <v>0</v>
      </c>
      <c r="S787" s="87">
        <f>IF('Checklist Parameters'!$N$60&lt;0.2,0.2,'Checklist Parameters'!$N$60)</f>
        <v>0.7</v>
      </c>
      <c r="T787" s="88">
        <f>IF($O787="",IF('Checklist District ID'!$C$43="Y",MAX($R787:$S787)*$I787,SUM($R787:$S787)*$I787),IF(O787&gt;0,Q787*S787))</f>
        <v>0</v>
      </c>
      <c r="U787" s="88">
        <f>IF(Q787&gt;0,((I787-T787)*'Formula Matrix'!$E$41),0)</f>
        <v>0</v>
      </c>
      <c r="V787" s="88">
        <f t="shared" si="69"/>
        <v>0</v>
      </c>
      <c r="W787" s="88">
        <f>IF(V787&gt;0,(V787*'Checklist Parameters'!$N$35),0)</f>
        <v>0</v>
      </c>
      <c r="X787" s="85">
        <f t="shared" si="70"/>
        <v>0</v>
      </c>
      <c r="Y787" s="85">
        <f>IF('Checklist Parameters'!$N$102&lt;&gt;"",(I787/43560)*'Checklist Parameters'!$N$102,"N/A")</f>
        <v>0</v>
      </c>
      <c r="Z787" s="85" t="str">
        <f>IF('Checklist Parameters'!$N$58&lt;&gt;"",((I787*'Checklist Parameters'!$N$58)*'Checklist Parameters'!$N$35)/1000,"N/A")</f>
        <v>N/A</v>
      </c>
      <c r="AA787" s="85">
        <f>IF('Checklist Parameters'!$N$101&lt;&gt;"",IFERROR(I787/'Checklist Parameters'!$N$101,0),"N/A")</f>
        <v>0</v>
      </c>
      <c r="AB787" s="85" t="str">
        <f>IF('Checklist Parameters'!$N$43&lt;&gt;"",(I787*'Checklist Parameters'!$N$43)/1000,"N/A")</f>
        <v>N/A</v>
      </c>
      <c r="AC787" s="85">
        <f>IF('Checklist Parameters'!$N$16="",$X787,IF(AND('Checklist Parameters'!$N$16&lt;$X787,'Checklist Parameters'!$N$16&gt;=3),'Checklist Parameters'!$N$16,IF(AND('Checklist Parameters'!$N$16&lt;$X787,'Checklist Parameters'!$N$16&lt;3),0,$X787)))</f>
        <v>0</v>
      </c>
      <c r="AD787" s="85" t="str">
        <f>IF(AND(I787&lt;'Checklist Parameters'!$N$22,$I787&lt;&gt;0),"Y","")</f>
        <v/>
      </c>
      <c r="AE787" s="85" t="str">
        <f>IF($AD787="Y",0,IF('Checklist Parameters'!$N$25="","&lt;no limit&gt;",ROUNDDOWN((($I787-'Checklist Parameters'!$N$24)/'Checklist Parameters'!$N$25)+1,0)))</f>
        <v>&lt;no limit&gt;</v>
      </c>
      <c r="AF787" s="174">
        <f t="shared" si="71"/>
        <v>0</v>
      </c>
      <c r="AG787" s="85">
        <f t="shared" si="66"/>
        <v>0</v>
      </c>
    </row>
    <row r="788" spans="1:33" ht="15">
      <c r="A788" s="393"/>
      <c r="B788" s="393"/>
      <c r="C788" s="393"/>
      <c r="D788" s="393"/>
      <c r="E788" s="393"/>
      <c r="F788" s="393"/>
      <c r="G788" s="393"/>
      <c r="H788" s="394"/>
      <c r="I788" s="394"/>
      <c r="J788" s="394"/>
      <c r="K788" s="394"/>
      <c r="L788" s="394"/>
      <c r="M788" s="394"/>
      <c r="N788" s="313">
        <f>IF(IF(I788&lt;'Checklist Parameters'!$N$22,0,($I788-$L788))&lt;0,0,IF(I788&lt;'Checklist Parameters'!$N$22,0,($I788-$L788)))</f>
        <v>0</v>
      </c>
      <c r="O788" s="394"/>
      <c r="P788" s="395"/>
      <c r="Q788" s="316">
        <f t="shared" si="67"/>
        <v>0</v>
      </c>
      <c r="R788" s="87">
        <f t="shared" si="68"/>
        <v>0</v>
      </c>
      <c r="S788" s="87">
        <f>IF('Checklist Parameters'!$N$60&lt;0.2,0.2,'Checklist Parameters'!$N$60)</f>
        <v>0.7</v>
      </c>
      <c r="T788" s="88">
        <f>IF($O788="",IF('Checklist District ID'!$C$43="Y",MAX($R788:$S788)*$I788,SUM($R788:$S788)*$I788),IF(O788&gt;0,Q788*S788))</f>
        <v>0</v>
      </c>
      <c r="U788" s="88">
        <f>IF(Q788&gt;0,((I788-T788)*'Formula Matrix'!$E$41),0)</f>
        <v>0</v>
      </c>
      <c r="V788" s="88">
        <f t="shared" si="69"/>
        <v>0</v>
      </c>
      <c r="W788" s="88">
        <f>IF(V788&gt;0,(V788*'Checklist Parameters'!$N$35),0)</f>
        <v>0</v>
      </c>
      <c r="X788" s="85">
        <f t="shared" si="70"/>
        <v>0</v>
      </c>
      <c r="Y788" s="85">
        <f>IF('Checklist Parameters'!$N$102&lt;&gt;"",(I788/43560)*'Checklist Parameters'!$N$102,"N/A")</f>
        <v>0</v>
      </c>
      <c r="Z788" s="85" t="str">
        <f>IF('Checklist Parameters'!$N$58&lt;&gt;"",((I788*'Checklist Parameters'!$N$58)*'Checklist Parameters'!$N$35)/1000,"N/A")</f>
        <v>N/A</v>
      </c>
      <c r="AA788" s="85">
        <f>IF('Checklist Parameters'!$N$101&lt;&gt;"",IFERROR(I788/'Checklist Parameters'!$N$101,0),"N/A")</f>
        <v>0</v>
      </c>
      <c r="AB788" s="85" t="str">
        <f>IF('Checklist Parameters'!$N$43&lt;&gt;"",(I788*'Checklist Parameters'!$N$43)/1000,"N/A")</f>
        <v>N/A</v>
      </c>
      <c r="AC788" s="85">
        <f>IF('Checklist Parameters'!$N$16="",$X788,IF(AND('Checklist Parameters'!$N$16&lt;$X788,'Checklist Parameters'!$N$16&gt;=3),'Checklist Parameters'!$N$16,IF(AND('Checklist Parameters'!$N$16&lt;$X788,'Checklist Parameters'!$N$16&lt;3),0,$X788)))</f>
        <v>0</v>
      </c>
      <c r="AD788" s="85" t="str">
        <f>IF(AND(I788&lt;'Checklist Parameters'!$N$22,$I788&lt;&gt;0),"Y","")</f>
        <v/>
      </c>
      <c r="AE788" s="85" t="str">
        <f>IF($AD788="Y",0,IF('Checklist Parameters'!$N$25="","&lt;no limit&gt;",ROUNDDOWN((($I788-'Checklist Parameters'!$N$24)/'Checklist Parameters'!$N$25)+1,0)))</f>
        <v>&lt;no limit&gt;</v>
      </c>
      <c r="AF788" s="174">
        <f t="shared" si="71"/>
        <v>0</v>
      </c>
      <c r="AG788" s="85">
        <f t="shared" ref="AG788:AG851" si="72">IFERROR((43560/$I788)*$AF788,0)</f>
        <v>0</v>
      </c>
    </row>
    <row r="789" spans="1:33" ht="15">
      <c r="A789" s="393"/>
      <c r="B789" s="393"/>
      <c r="C789" s="393"/>
      <c r="D789" s="393"/>
      <c r="E789" s="393"/>
      <c r="F789" s="393"/>
      <c r="G789" s="393"/>
      <c r="H789" s="394"/>
      <c r="I789" s="394"/>
      <c r="J789" s="394"/>
      <c r="K789" s="394"/>
      <c r="L789" s="394"/>
      <c r="M789" s="394"/>
      <c r="N789" s="313">
        <f>IF(IF(I789&lt;'Checklist Parameters'!$N$22,0,($I789-$L789))&lt;0,0,IF(I789&lt;'Checklist Parameters'!$N$22,0,($I789-$L789)))</f>
        <v>0</v>
      </c>
      <c r="O789" s="394"/>
      <c r="P789" s="395"/>
      <c r="Q789" s="316">
        <f t="shared" ref="Q789:Q852" si="73">IF(O789&lt;&gt;"",O789,N789)</f>
        <v>0</v>
      </c>
      <c r="R789" s="87">
        <f t="shared" ref="R789:R852" si="74">IFERROR(L789/I789,0)</f>
        <v>0</v>
      </c>
      <c r="S789" s="87">
        <f>IF('Checklist Parameters'!$N$60&lt;0.2,0.2,'Checklist Parameters'!$N$60)</f>
        <v>0.7</v>
      </c>
      <c r="T789" s="88">
        <f>IF($O789="",IF('Checklist District ID'!$C$43="Y",MAX($R789:$S789)*$I789,SUM($R789:$S789)*$I789),IF(O789&gt;0,Q789*S789))</f>
        <v>0</v>
      </c>
      <c r="U789" s="88">
        <f>IF(Q789&gt;0,((I789-T789)*'Formula Matrix'!$E$41),0)</f>
        <v>0</v>
      </c>
      <c r="V789" s="88">
        <f t="shared" ref="V789:V852" si="75">IF(Q789=0,0,(I789-T789-U789))</f>
        <v>0</v>
      </c>
      <c r="W789" s="88">
        <f>IF(V789&gt;0,(V789*'Checklist Parameters'!$N$35),0)</f>
        <v>0</v>
      </c>
      <c r="X789" s="85">
        <f t="shared" ref="X789:X852" si="76">IF($W789/1000&gt;3,(ROUNDDOWN($W789/1000,0)),IF(AND($W789/1000&gt;2.5,$W789/1000&lt;=3),3,0))</f>
        <v>0</v>
      </c>
      <c r="Y789" s="85">
        <f>IF('Checklist Parameters'!$N$102&lt;&gt;"",(I789/43560)*'Checklist Parameters'!$N$102,"N/A")</f>
        <v>0</v>
      </c>
      <c r="Z789" s="85" t="str">
        <f>IF('Checklist Parameters'!$N$58&lt;&gt;"",((I789*'Checklist Parameters'!$N$58)*'Checklist Parameters'!$N$35)/1000,"N/A")</f>
        <v>N/A</v>
      </c>
      <c r="AA789" s="85">
        <f>IF('Checklist Parameters'!$N$101&lt;&gt;"",IFERROR(I789/'Checklist Parameters'!$N$101,0),"N/A")</f>
        <v>0</v>
      </c>
      <c r="AB789" s="85" t="str">
        <f>IF('Checklist Parameters'!$N$43&lt;&gt;"",(I789*'Checklist Parameters'!$N$43)/1000,"N/A")</f>
        <v>N/A</v>
      </c>
      <c r="AC789" s="85">
        <f>IF('Checklist Parameters'!$N$16="",$X789,IF(AND('Checklist Parameters'!$N$16&lt;$X789,'Checklist Parameters'!$N$16&gt;=3),'Checklist Parameters'!$N$16,IF(AND('Checklist Parameters'!$N$16&lt;$X789,'Checklist Parameters'!$N$16&lt;3),0,$X789)))</f>
        <v>0</v>
      </c>
      <c r="AD789" s="85" t="str">
        <f>IF(AND(I789&lt;'Checklist Parameters'!$N$22,$I789&lt;&gt;0),"Y","")</f>
        <v/>
      </c>
      <c r="AE789" s="85" t="str">
        <f>IF($AD789="Y",0,IF('Checklist Parameters'!$N$25="","&lt;no limit&gt;",ROUNDDOWN((($I789-'Checklist Parameters'!$N$24)/'Checklist Parameters'!$N$25)+1,0)))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ht="15">
      <c r="A790" s="393"/>
      <c r="B790" s="393"/>
      <c r="C790" s="393"/>
      <c r="D790" s="393"/>
      <c r="E790" s="393"/>
      <c r="F790" s="393"/>
      <c r="G790" s="393"/>
      <c r="H790" s="394"/>
      <c r="I790" s="394"/>
      <c r="J790" s="394"/>
      <c r="K790" s="394"/>
      <c r="L790" s="394"/>
      <c r="M790" s="394"/>
      <c r="N790" s="313">
        <f>IF(IF(I790&lt;'Checklist Parameters'!$N$22,0,($I790-$L790))&lt;0,0,IF(I790&lt;'Checklist Parameters'!$N$22,0,($I790-$L790)))</f>
        <v>0</v>
      </c>
      <c r="O790" s="394"/>
      <c r="P790" s="395"/>
      <c r="Q790" s="316">
        <f t="shared" si="73"/>
        <v>0</v>
      </c>
      <c r="R790" s="87">
        <f t="shared" si="74"/>
        <v>0</v>
      </c>
      <c r="S790" s="87">
        <f>IF('Checklist Parameters'!$N$60&lt;0.2,0.2,'Checklist Parameters'!$N$60)</f>
        <v>0.7</v>
      </c>
      <c r="T790" s="88">
        <f>IF($O790="",IF('Checklist District ID'!$C$43="Y",MAX($R790:$S790)*$I790,SUM($R790:$S790)*$I790),IF(O790&gt;0,Q790*S790))</f>
        <v>0</v>
      </c>
      <c r="U790" s="88">
        <f>IF(Q790&gt;0,((I790-T790)*'Formula Matrix'!$E$41),0)</f>
        <v>0</v>
      </c>
      <c r="V790" s="88">
        <f t="shared" si="75"/>
        <v>0</v>
      </c>
      <c r="W790" s="88">
        <f>IF(V790&gt;0,(V790*'Checklist Parameters'!$N$35),0)</f>
        <v>0</v>
      </c>
      <c r="X790" s="85">
        <f t="shared" si="76"/>
        <v>0</v>
      </c>
      <c r="Y790" s="85">
        <f>IF('Checklist Parameters'!$N$102&lt;&gt;"",(I790/43560)*'Checklist Parameters'!$N$102,"N/A")</f>
        <v>0</v>
      </c>
      <c r="Z790" s="85" t="str">
        <f>IF('Checklist Parameters'!$N$58&lt;&gt;"",((I790*'Checklist Parameters'!$N$58)*'Checklist Parameters'!$N$35)/1000,"N/A")</f>
        <v>N/A</v>
      </c>
      <c r="AA790" s="85">
        <f>IF('Checklist Parameters'!$N$101&lt;&gt;"",IFERROR(I790/'Checklist Parameters'!$N$101,0),"N/A")</f>
        <v>0</v>
      </c>
      <c r="AB790" s="85" t="str">
        <f>IF('Checklist Parameters'!$N$43&lt;&gt;"",(I790*'Checklist Parameters'!$N$43)/1000,"N/A")</f>
        <v>N/A</v>
      </c>
      <c r="AC790" s="85">
        <f>IF('Checklist Parameters'!$N$16="",$X790,IF(AND('Checklist Parameters'!$N$16&lt;$X790,'Checklist Parameters'!$N$16&gt;=3),'Checklist Parameters'!$N$16,IF(AND('Checklist Parameters'!$N$16&lt;$X790,'Checklist Parameters'!$N$16&lt;3),0,$X790)))</f>
        <v>0</v>
      </c>
      <c r="AD790" s="85" t="str">
        <f>IF(AND(I790&lt;'Checklist Parameters'!$N$22,$I790&lt;&gt;0),"Y","")</f>
        <v/>
      </c>
      <c r="AE790" s="85" t="str">
        <f>IF($AD790="Y",0,IF('Checklist Parameters'!$N$25="","&lt;no limit&gt;",ROUNDDOWN((($I790-'Checklist Parameters'!$N$24)/'Checklist Parameters'!$N$25)+1,0)))</f>
        <v>&lt;no limit&gt;</v>
      </c>
      <c r="AF790" s="174">
        <f t="shared" si="77"/>
        <v>0</v>
      </c>
      <c r="AG790" s="85">
        <f t="shared" si="72"/>
        <v>0</v>
      </c>
    </row>
    <row r="791" spans="1:33" ht="15">
      <c r="A791" s="393"/>
      <c r="B791" s="393"/>
      <c r="C791" s="393"/>
      <c r="D791" s="393"/>
      <c r="E791" s="393"/>
      <c r="F791" s="393"/>
      <c r="G791" s="393"/>
      <c r="H791" s="394"/>
      <c r="I791" s="394"/>
      <c r="J791" s="394"/>
      <c r="K791" s="394"/>
      <c r="L791" s="394"/>
      <c r="M791" s="394"/>
      <c r="N791" s="313">
        <f>IF(IF(I791&lt;'Checklist Parameters'!$N$22,0,($I791-$L791))&lt;0,0,IF(I791&lt;'Checklist Parameters'!$N$22,0,($I791-$L791)))</f>
        <v>0</v>
      </c>
      <c r="O791" s="394"/>
      <c r="P791" s="395"/>
      <c r="Q791" s="316">
        <f t="shared" si="73"/>
        <v>0</v>
      </c>
      <c r="R791" s="87">
        <f t="shared" si="74"/>
        <v>0</v>
      </c>
      <c r="S791" s="87">
        <f>IF('Checklist Parameters'!$N$60&lt;0.2,0.2,'Checklist Parameters'!$N$60)</f>
        <v>0.7</v>
      </c>
      <c r="T791" s="88">
        <f>IF($O791="",IF('Checklist District ID'!$C$43="Y",MAX($R791:$S791)*$I791,SUM($R791:$S791)*$I791),IF(O791&gt;0,Q791*S791))</f>
        <v>0</v>
      </c>
      <c r="U791" s="88">
        <f>IF(Q791&gt;0,((I791-T791)*'Formula Matrix'!$E$41),0)</f>
        <v>0</v>
      </c>
      <c r="V791" s="88">
        <f t="shared" si="75"/>
        <v>0</v>
      </c>
      <c r="W791" s="88">
        <f>IF(V791&gt;0,(V791*'Checklist Parameters'!$N$35),0)</f>
        <v>0</v>
      </c>
      <c r="X791" s="85">
        <f t="shared" si="76"/>
        <v>0</v>
      </c>
      <c r="Y791" s="85">
        <f>IF('Checklist Parameters'!$N$102&lt;&gt;"",(I791/43560)*'Checklist Parameters'!$N$102,"N/A")</f>
        <v>0</v>
      </c>
      <c r="Z791" s="85" t="str">
        <f>IF('Checklist Parameters'!$N$58&lt;&gt;"",((I791*'Checklist Parameters'!$N$58)*'Checklist Parameters'!$N$35)/1000,"N/A")</f>
        <v>N/A</v>
      </c>
      <c r="AA791" s="85">
        <f>IF('Checklist Parameters'!$N$101&lt;&gt;"",IFERROR(I791/'Checklist Parameters'!$N$101,0),"N/A")</f>
        <v>0</v>
      </c>
      <c r="AB791" s="85" t="str">
        <f>IF('Checklist Parameters'!$N$43&lt;&gt;"",(I791*'Checklist Parameters'!$N$43)/1000,"N/A")</f>
        <v>N/A</v>
      </c>
      <c r="AC791" s="85">
        <f>IF('Checklist Parameters'!$N$16="",$X791,IF(AND('Checklist Parameters'!$N$16&lt;$X791,'Checklist Parameters'!$N$16&gt;=3),'Checklist Parameters'!$N$16,IF(AND('Checklist Parameters'!$N$16&lt;$X791,'Checklist Parameters'!$N$16&lt;3),0,$X791)))</f>
        <v>0</v>
      </c>
      <c r="AD791" s="85" t="str">
        <f>IF(AND(I791&lt;'Checklist Parameters'!$N$22,$I791&lt;&gt;0),"Y","")</f>
        <v/>
      </c>
      <c r="AE791" s="85" t="str">
        <f>IF($AD791="Y",0,IF('Checklist Parameters'!$N$25="","&lt;no limit&gt;",ROUNDDOWN((($I791-'Checklist Parameters'!$N$24)/'Checklist Parameters'!$N$25)+1,0)))</f>
        <v>&lt;no limit&gt;</v>
      </c>
      <c r="AF791" s="174">
        <f t="shared" si="77"/>
        <v>0</v>
      </c>
      <c r="AG791" s="85">
        <f t="shared" si="72"/>
        <v>0</v>
      </c>
    </row>
    <row r="792" spans="1:33" ht="15">
      <c r="A792" s="393"/>
      <c r="B792" s="393"/>
      <c r="C792" s="393"/>
      <c r="D792" s="393"/>
      <c r="E792" s="393"/>
      <c r="F792" s="393"/>
      <c r="G792" s="393"/>
      <c r="H792" s="394"/>
      <c r="I792" s="394"/>
      <c r="J792" s="394"/>
      <c r="K792" s="394"/>
      <c r="L792" s="394"/>
      <c r="M792" s="394"/>
      <c r="N792" s="313">
        <f>IF(IF(I792&lt;'Checklist Parameters'!$N$22,0,($I792-$L792))&lt;0,0,IF(I792&lt;'Checklist Parameters'!$N$22,0,($I792-$L792)))</f>
        <v>0</v>
      </c>
      <c r="O792" s="394"/>
      <c r="P792" s="395"/>
      <c r="Q792" s="316">
        <f t="shared" si="73"/>
        <v>0</v>
      </c>
      <c r="R792" s="87">
        <f t="shared" si="74"/>
        <v>0</v>
      </c>
      <c r="S792" s="87">
        <f>IF('Checklist Parameters'!$N$60&lt;0.2,0.2,'Checklist Parameters'!$N$60)</f>
        <v>0.7</v>
      </c>
      <c r="T792" s="88">
        <f>IF($O792="",IF('Checklist District ID'!$C$43="Y",MAX($R792:$S792)*$I792,SUM($R792:$S792)*$I792),IF(O792&gt;0,Q792*S792))</f>
        <v>0</v>
      </c>
      <c r="U792" s="88">
        <f>IF(Q792&gt;0,((I792-T792)*'Formula Matrix'!$E$41),0)</f>
        <v>0</v>
      </c>
      <c r="V792" s="88">
        <f t="shared" si="75"/>
        <v>0</v>
      </c>
      <c r="W792" s="88">
        <f>IF(V792&gt;0,(V792*'Checklist Parameters'!$N$35),0)</f>
        <v>0</v>
      </c>
      <c r="X792" s="85">
        <f t="shared" si="76"/>
        <v>0</v>
      </c>
      <c r="Y792" s="85">
        <f>IF('Checklist Parameters'!$N$102&lt;&gt;"",(I792/43560)*'Checklist Parameters'!$N$102,"N/A")</f>
        <v>0</v>
      </c>
      <c r="Z792" s="85" t="str">
        <f>IF('Checklist Parameters'!$N$58&lt;&gt;"",((I792*'Checklist Parameters'!$N$58)*'Checklist Parameters'!$N$35)/1000,"N/A")</f>
        <v>N/A</v>
      </c>
      <c r="AA792" s="85">
        <f>IF('Checklist Parameters'!$N$101&lt;&gt;"",IFERROR(I792/'Checklist Parameters'!$N$101,0),"N/A")</f>
        <v>0</v>
      </c>
      <c r="AB792" s="85" t="str">
        <f>IF('Checklist Parameters'!$N$43&lt;&gt;"",(I792*'Checklist Parameters'!$N$43)/1000,"N/A")</f>
        <v>N/A</v>
      </c>
      <c r="AC792" s="85">
        <f>IF('Checklist Parameters'!$N$16="",$X792,IF(AND('Checklist Parameters'!$N$16&lt;$X792,'Checklist Parameters'!$N$16&gt;=3),'Checklist Parameters'!$N$16,IF(AND('Checklist Parameters'!$N$16&lt;$X792,'Checklist Parameters'!$N$16&lt;3),0,$X792)))</f>
        <v>0</v>
      </c>
      <c r="AD792" s="85" t="str">
        <f>IF(AND(I792&lt;'Checklist Parameters'!$N$22,$I792&lt;&gt;0),"Y","")</f>
        <v/>
      </c>
      <c r="AE792" s="85" t="str">
        <f>IF($AD792="Y",0,IF('Checklist Parameters'!$N$25="","&lt;no limit&gt;",ROUNDDOWN((($I792-'Checklist Parameters'!$N$24)/'Checklist Parameters'!$N$25)+1,0)))</f>
        <v>&lt;no limit&gt;</v>
      </c>
      <c r="AF792" s="174">
        <f t="shared" si="77"/>
        <v>0</v>
      </c>
      <c r="AG792" s="85">
        <f t="shared" si="72"/>
        <v>0</v>
      </c>
    </row>
    <row r="793" spans="1:33" ht="15">
      <c r="A793" s="393"/>
      <c r="B793" s="393"/>
      <c r="C793" s="393"/>
      <c r="D793" s="393"/>
      <c r="E793" s="393"/>
      <c r="F793" s="393"/>
      <c r="G793" s="393"/>
      <c r="H793" s="394"/>
      <c r="I793" s="394"/>
      <c r="J793" s="394"/>
      <c r="K793" s="394"/>
      <c r="L793" s="394"/>
      <c r="M793" s="394"/>
      <c r="N793" s="313">
        <f>IF(IF(I793&lt;'Checklist Parameters'!$N$22,0,($I793-$L793))&lt;0,0,IF(I793&lt;'Checklist Parameters'!$N$22,0,($I793-$L793)))</f>
        <v>0</v>
      </c>
      <c r="O793" s="394"/>
      <c r="P793" s="395"/>
      <c r="Q793" s="316">
        <f t="shared" si="73"/>
        <v>0</v>
      </c>
      <c r="R793" s="87">
        <f t="shared" si="74"/>
        <v>0</v>
      </c>
      <c r="S793" s="87">
        <f>IF('Checklist Parameters'!$N$60&lt;0.2,0.2,'Checklist Parameters'!$N$60)</f>
        <v>0.7</v>
      </c>
      <c r="T793" s="88">
        <f>IF($O793="",IF('Checklist District ID'!$C$43="Y",MAX($R793:$S793)*$I793,SUM($R793:$S793)*$I793),IF(O793&gt;0,Q793*S793))</f>
        <v>0</v>
      </c>
      <c r="U793" s="88">
        <f>IF(Q793&gt;0,((I793-T793)*'Formula Matrix'!$E$41),0)</f>
        <v>0</v>
      </c>
      <c r="V793" s="88">
        <f t="shared" si="75"/>
        <v>0</v>
      </c>
      <c r="W793" s="88">
        <f>IF(V793&gt;0,(V793*'Checklist Parameters'!$N$35),0)</f>
        <v>0</v>
      </c>
      <c r="X793" s="85">
        <f t="shared" si="76"/>
        <v>0</v>
      </c>
      <c r="Y793" s="85">
        <f>IF('Checklist Parameters'!$N$102&lt;&gt;"",(I793/43560)*'Checklist Parameters'!$N$102,"N/A")</f>
        <v>0</v>
      </c>
      <c r="Z793" s="85" t="str">
        <f>IF('Checklist Parameters'!$N$58&lt;&gt;"",((I793*'Checklist Parameters'!$N$58)*'Checklist Parameters'!$N$35)/1000,"N/A")</f>
        <v>N/A</v>
      </c>
      <c r="AA793" s="85">
        <f>IF('Checklist Parameters'!$N$101&lt;&gt;"",IFERROR(I793/'Checklist Parameters'!$N$101,0),"N/A")</f>
        <v>0</v>
      </c>
      <c r="AB793" s="85" t="str">
        <f>IF('Checklist Parameters'!$N$43&lt;&gt;"",(I793*'Checklist Parameters'!$N$43)/1000,"N/A")</f>
        <v>N/A</v>
      </c>
      <c r="AC793" s="85">
        <f>IF('Checklist Parameters'!$N$16="",$X793,IF(AND('Checklist Parameters'!$N$16&lt;$X793,'Checklist Parameters'!$N$16&gt;=3),'Checklist Parameters'!$N$16,IF(AND('Checklist Parameters'!$N$16&lt;$X793,'Checklist Parameters'!$N$16&lt;3),0,$X793)))</f>
        <v>0</v>
      </c>
      <c r="AD793" s="85" t="str">
        <f>IF(AND(I793&lt;'Checklist Parameters'!$N$22,$I793&lt;&gt;0),"Y","")</f>
        <v/>
      </c>
      <c r="AE793" s="85" t="str">
        <f>IF($AD793="Y",0,IF('Checklist Parameters'!$N$25="","&lt;no limit&gt;",ROUNDDOWN((($I793-'Checklist Parameters'!$N$24)/'Checklist Parameters'!$N$25)+1,0)))</f>
        <v>&lt;no limit&gt;</v>
      </c>
      <c r="AF793" s="174">
        <f t="shared" si="77"/>
        <v>0</v>
      </c>
      <c r="AG793" s="85">
        <f t="shared" si="72"/>
        <v>0</v>
      </c>
    </row>
    <row r="794" spans="1:33" ht="15">
      <c r="A794" s="393"/>
      <c r="B794" s="393"/>
      <c r="C794" s="393"/>
      <c r="D794" s="393"/>
      <c r="E794" s="393"/>
      <c r="F794" s="393"/>
      <c r="G794" s="393"/>
      <c r="H794" s="394"/>
      <c r="I794" s="394"/>
      <c r="J794" s="394"/>
      <c r="K794" s="394"/>
      <c r="L794" s="394"/>
      <c r="M794" s="394"/>
      <c r="N794" s="313">
        <f>IF(IF(I794&lt;'Checklist Parameters'!$N$22,0,($I794-$L794))&lt;0,0,IF(I794&lt;'Checklist Parameters'!$N$22,0,($I794-$L794)))</f>
        <v>0</v>
      </c>
      <c r="O794" s="394"/>
      <c r="P794" s="395"/>
      <c r="Q794" s="316">
        <f t="shared" si="73"/>
        <v>0</v>
      </c>
      <c r="R794" s="87">
        <f t="shared" si="74"/>
        <v>0</v>
      </c>
      <c r="S794" s="87">
        <f>IF('Checklist Parameters'!$N$60&lt;0.2,0.2,'Checklist Parameters'!$N$60)</f>
        <v>0.7</v>
      </c>
      <c r="T794" s="88">
        <f>IF($O794="",IF('Checklist District ID'!$C$43="Y",MAX($R794:$S794)*$I794,SUM($R794:$S794)*$I794),IF(O794&gt;0,Q794*S794))</f>
        <v>0</v>
      </c>
      <c r="U794" s="88">
        <f>IF(Q794&gt;0,((I794-T794)*'Formula Matrix'!$E$41),0)</f>
        <v>0</v>
      </c>
      <c r="V794" s="88">
        <f t="shared" si="75"/>
        <v>0</v>
      </c>
      <c r="W794" s="88">
        <f>IF(V794&gt;0,(V794*'Checklist Parameters'!$N$35),0)</f>
        <v>0</v>
      </c>
      <c r="X794" s="85">
        <f t="shared" si="76"/>
        <v>0</v>
      </c>
      <c r="Y794" s="85">
        <f>IF('Checklist Parameters'!$N$102&lt;&gt;"",(I794/43560)*'Checklist Parameters'!$N$102,"N/A")</f>
        <v>0</v>
      </c>
      <c r="Z794" s="85" t="str">
        <f>IF('Checklist Parameters'!$N$58&lt;&gt;"",((I794*'Checklist Parameters'!$N$58)*'Checklist Parameters'!$N$35)/1000,"N/A")</f>
        <v>N/A</v>
      </c>
      <c r="AA794" s="85">
        <f>IF('Checklist Parameters'!$N$101&lt;&gt;"",IFERROR(I794/'Checklist Parameters'!$N$101,0),"N/A")</f>
        <v>0</v>
      </c>
      <c r="AB794" s="85" t="str">
        <f>IF('Checklist Parameters'!$N$43&lt;&gt;"",(I794*'Checklist Parameters'!$N$43)/1000,"N/A")</f>
        <v>N/A</v>
      </c>
      <c r="AC794" s="85">
        <f>IF('Checklist Parameters'!$N$16="",$X794,IF(AND('Checklist Parameters'!$N$16&lt;$X794,'Checklist Parameters'!$N$16&gt;=3),'Checklist Parameters'!$N$16,IF(AND('Checklist Parameters'!$N$16&lt;$X794,'Checklist Parameters'!$N$16&lt;3),0,$X794)))</f>
        <v>0</v>
      </c>
      <c r="AD794" s="85" t="str">
        <f>IF(AND(I794&lt;'Checklist Parameters'!$N$22,$I794&lt;&gt;0),"Y","")</f>
        <v/>
      </c>
      <c r="AE794" s="85" t="str">
        <f>IF($AD794="Y",0,IF('Checklist Parameters'!$N$25="","&lt;no limit&gt;",ROUNDDOWN((($I794-'Checklist Parameters'!$N$24)/'Checklist Parameters'!$N$25)+1,0)))</f>
        <v>&lt;no limit&gt;</v>
      </c>
      <c r="AF794" s="174">
        <f t="shared" si="77"/>
        <v>0</v>
      </c>
      <c r="AG794" s="85">
        <f t="shared" si="72"/>
        <v>0</v>
      </c>
    </row>
    <row r="795" spans="1:33" ht="15">
      <c r="A795" s="393"/>
      <c r="B795" s="393"/>
      <c r="C795" s="393"/>
      <c r="D795" s="393"/>
      <c r="E795" s="393"/>
      <c r="F795" s="393"/>
      <c r="G795" s="393"/>
      <c r="H795" s="394"/>
      <c r="I795" s="394"/>
      <c r="J795" s="394"/>
      <c r="K795" s="394"/>
      <c r="L795" s="394"/>
      <c r="M795" s="394"/>
      <c r="N795" s="313">
        <f>IF(IF(I795&lt;'Checklist Parameters'!$N$22,0,($I795-$L795))&lt;0,0,IF(I795&lt;'Checklist Parameters'!$N$22,0,($I795-$L795)))</f>
        <v>0</v>
      </c>
      <c r="O795" s="394"/>
      <c r="P795" s="395"/>
      <c r="Q795" s="316">
        <f t="shared" si="73"/>
        <v>0</v>
      </c>
      <c r="R795" s="87">
        <f t="shared" si="74"/>
        <v>0</v>
      </c>
      <c r="S795" s="87">
        <f>IF('Checklist Parameters'!$N$60&lt;0.2,0.2,'Checklist Parameters'!$N$60)</f>
        <v>0.7</v>
      </c>
      <c r="T795" s="88">
        <f>IF($O795="",IF('Checklist District ID'!$C$43="Y",MAX($R795:$S795)*$I795,SUM($R795:$S795)*$I795),IF(O795&gt;0,Q795*S795))</f>
        <v>0</v>
      </c>
      <c r="U795" s="88">
        <f>IF(Q795&gt;0,((I795-T795)*'Formula Matrix'!$E$41),0)</f>
        <v>0</v>
      </c>
      <c r="V795" s="88">
        <f t="shared" si="75"/>
        <v>0</v>
      </c>
      <c r="W795" s="88">
        <f>IF(V795&gt;0,(V795*'Checklist Parameters'!$N$35),0)</f>
        <v>0</v>
      </c>
      <c r="X795" s="85">
        <f t="shared" si="76"/>
        <v>0</v>
      </c>
      <c r="Y795" s="85">
        <f>IF('Checklist Parameters'!$N$102&lt;&gt;"",(I795/43560)*'Checklist Parameters'!$N$102,"N/A")</f>
        <v>0</v>
      </c>
      <c r="Z795" s="85" t="str">
        <f>IF('Checklist Parameters'!$N$58&lt;&gt;"",((I795*'Checklist Parameters'!$N$58)*'Checklist Parameters'!$N$35)/1000,"N/A")</f>
        <v>N/A</v>
      </c>
      <c r="AA795" s="85">
        <f>IF('Checklist Parameters'!$N$101&lt;&gt;"",IFERROR(I795/'Checklist Parameters'!$N$101,0),"N/A")</f>
        <v>0</v>
      </c>
      <c r="AB795" s="85" t="str">
        <f>IF('Checklist Parameters'!$N$43&lt;&gt;"",(I795*'Checklist Parameters'!$N$43)/1000,"N/A")</f>
        <v>N/A</v>
      </c>
      <c r="AC795" s="85">
        <f>IF('Checklist Parameters'!$N$16="",$X795,IF(AND('Checklist Parameters'!$N$16&lt;$X795,'Checklist Parameters'!$N$16&gt;=3),'Checklist Parameters'!$N$16,IF(AND('Checklist Parameters'!$N$16&lt;$X795,'Checklist Parameters'!$N$16&lt;3),0,$X795)))</f>
        <v>0</v>
      </c>
      <c r="AD795" s="85" t="str">
        <f>IF(AND(I795&lt;'Checklist Parameters'!$N$22,$I795&lt;&gt;0),"Y","")</f>
        <v/>
      </c>
      <c r="AE795" s="85" t="str">
        <f>IF($AD795="Y",0,IF('Checklist Parameters'!$N$25="","&lt;no limit&gt;",ROUNDDOWN((($I795-'Checklist Parameters'!$N$24)/'Checklist Parameters'!$N$25)+1,0)))</f>
        <v>&lt;no limit&gt;</v>
      </c>
      <c r="AF795" s="174">
        <f t="shared" si="77"/>
        <v>0</v>
      </c>
      <c r="AG795" s="85">
        <f t="shared" si="72"/>
        <v>0</v>
      </c>
    </row>
    <row r="796" spans="1:33" ht="15">
      <c r="A796" s="393"/>
      <c r="B796" s="393"/>
      <c r="C796" s="393"/>
      <c r="D796" s="393"/>
      <c r="E796" s="393"/>
      <c r="F796" s="393"/>
      <c r="G796" s="393"/>
      <c r="H796" s="394"/>
      <c r="I796" s="394"/>
      <c r="J796" s="394"/>
      <c r="K796" s="394"/>
      <c r="L796" s="394"/>
      <c r="M796" s="394"/>
      <c r="N796" s="313">
        <f>IF(IF(I796&lt;'Checklist Parameters'!$N$22,0,($I796-$L796))&lt;0,0,IF(I796&lt;'Checklist Parameters'!$N$22,0,($I796-$L796)))</f>
        <v>0</v>
      </c>
      <c r="O796" s="394"/>
      <c r="P796" s="395"/>
      <c r="Q796" s="316">
        <f t="shared" si="73"/>
        <v>0</v>
      </c>
      <c r="R796" s="87">
        <f t="shared" si="74"/>
        <v>0</v>
      </c>
      <c r="S796" s="87">
        <f>IF('Checklist Parameters'!$N$60&lt;0.2,0.2,'Checklist Parameters'!$N$60)</f>
        <v>0.7</v>
      </c>
      <c r="T796" s="88">
        <f>IF($O796="",IF('Checklist District ID'!$C$43="Y",MAX($R796:$S796)*$I796,SUM($R796:$S796)*$I796),IF(O796&gt;0,Q796*S796))</f>
        <v>0</v>
      </c>
      <c r="U796" s="88">
        <f>IF(Q796&gt;0,((I796-T796)*'Formula Matrix'!$E$41),0)</f>
        <v>0</v>
      </c>
      <c r="V796" s="88">
        <f t="shared" si="75"/>
        <v>0</v>
      </c>
      <c r="W796" s="88">
        <f>IF(V796&gt;0,(V796*'Checklist Parameters'!$N$35),0)</f>
        <v>0</v>
      </c>
      <c r="X796" s="85">
        <f t="shared" si="76"/>
        <v>0</v>
      </c>
      <c r="Y796" s="85">
        <f>IF('Checklist Parameters'!$N$102&lt;&gt;"",(I796/43560)*'Checklist Parameters'!$N$102,"N/A")</f>
        <v>0</v>
      </c>
      <c r="Z796" s="85" t="str">
        <f>IF('Checklist Parameters'!$N$58&lt;&gt;"",((I796*'Checklist Parameters'!$N$58)*'Checklist Parameters'!$N$35)/1000,"N/A")</f>
        <v>N/A</v>
      </c>
      <c r="AA796" s="85">
        <f>IF('Checklist Parameters'!$N$101&lt;&gt;"",IFERROR(I796/'Checklist Parameters'!$N$101,0),"N/A")</f>
        <v>0</v>
      </c>
      <c r="AB796" s="85" t="str">
        <f>IF('Checklist Parameters'!$N$43&lt;&gt;"",(I796*'Checklist Parameters'!$N$43)/1000,"N/A")</f>
        <v>N/A</v>
      </c>
      <c r="AC796" s="85">
        <f>IF('Checklist Parameters'!$N$16="",$X796,IF(AND('Checklist Parameters'!$N$16&lt;$X796,'Checklist Parameters'!$N$16&gt;=3),'Checklist Parameters'!$N$16,IF(AND('Checklist Parameters'!$N$16&lt;$X796,'Checklist Parameters'!$N$16&lt;3),0,$X796)))</f>
        <v>0</v>
      </c>
      <c r="AD796" s="85" t="str">
        <f>IF(AND(I796&lt;'Checklist Parameters'!$N$22,$I796&lt;&gt;0),"Y","")</f>
        <v/>
      </c>
      <c r="AE796" s="85" t="str">
        <f>IF($AD796="Y",0,IF('Checklist Parameters'!$N$25="","&lt;no limit&gt;",ROUNDDOWN((($I796-'Checklist Parameters'!$N$24)/'Checklist Parameters'!$N$25)+1,0)))</f>
        <v>&lt;no limit&gt;</v>
      </c>
      <c r="AF796" s="174">
        <f t="shared" si="77"/>
        <v>0</v>
      </c>
      <c r="AG796" s="85">
        <f t="shared" si="72"/>
        <v>0</v>
      </c>
    </row>
    <row r="797" spans="1:33" ht="15">
      <c r="A797" s="393"/>
      <c r="B797" s="393"/>
      <c r="C797" s="393"/>
      <c r="D797" s="393"/>
      <c r="E797" s="393"/>
      <c r="F797" s="393"/>
      <c r="G797" s="393"/>
      <c r="H797" s="394"/>
      <c r="I797" s="394"/>
      <c r="J797" s="394"/>
      <c r="K797" s="394"/>
      <c r="L797" s="394"/>
      <c r="M797" s="394"/>
      <c r="N797" s="313">
        <f>IF(IF(I797&lt;'Checklist Parameters'!$N$22,0,($I797-$L797))&lt;0,0,IF(I797&lt;'Checklist Parameters'!$N$22,0,($I797-$L797)))</f>
        <v>0</v>
      </c>
      <c r="O797" s="394"/>
      <c r="P797" s="395"/>
      <c r="Q797" s="316">
        <f t="shared" si="73"/>
        <v>0</v>
      </c>
      <c r="R797" s="87">
        <f t="shared" si="74"/>
        <v>0</v>
      </c>
      <c r="S797" s="87">
        <f>IF('Checklist Parameters'!$N$60&lt;0.2,0.2,'Checklist Parameters'!$N$60)</f>
        <v>0.7</v>
      </c>
      <c r="T797" s="88">
        <f>IF($O797="",IF('Checklist District ID'!$C$43="Y",MAX($R797:$S797)*$I797,SUM($R797:$S797)*$I797),IF(O797&gt;0,Q797*S797))</f>
        <v>0</v>
      </c>
      <c r="U797" s="88">
        <f>IF(Q797&gt;0,((I797-T797)*'Formula Matrix'!$E$41),0)</f>
        <v>0</v>
      </c>
      <c r="V797" s="88">
        <f t="shared" si="75"/>
        <v>0</v>
      </c>
      <c r="W797" s="88">
        <f>IF(V797&gt;0,(V797*'Checklist Parameters'!$N$35),0)</f>
        <v>0</v>
      </c>
      <c r="X797" s="85">
        <f t="shared" si="76"/>
        <v>0</v>
      </c>
      <c r="Y797" s="85">
        <f>IF('Checklist Parameters'!$N$102&lt;&gt;"",(I797/43560)*'Checklist Parameters'!$N$102,"N/A")</f>
        <v>0</v>
      </c>
      <c r="Z797" s="85" t="str">
        <f>IF('Checklist Parameters'!$N$58&lt;&gt;"",((I797*'Checklist Parameters'!$N$58)*'Checklist Parameters'!$N$35)/1000,"N/A")</f>
        <v>N/A</v>
      </c>
      <c r="AA797" s="85">
        <f>IF('Checklist Parameters'!$N$101&lt;&gt;"",IFERROR(I797/'Checklist Parameters'!$N$101,0),"N/A")</f>
        <v>0</v>
      </c>
      <c r="AB797" s="85" t="str">
        <f>IF('Checklist Parameters'!$N$43&lt;&gt;"",(I797*'Checklist Parameters'!$N$43)/1000,"N/A")</f>
        <v>N/A</v>
      </c>
      <c r="AC797" s="85">
        <f>IF('Checklist Parameters'!$N$16="",$X797,IF(AND('Checklist Parameters'!$N$16&lt;$X797,'Checklist Parameters'!$N$16&gt;=3),'Checklist Parameters'!$N$16,IF(AND('Checklist Parameters'!$N$16&lt;$X797,'Checklist Parameters'!$N$16&lt;3),0,$X797)))</f>
        <v>0</v>
      </c>
      <c r="AD797" s="85" t="str">
        <f>IF(AND(I797&lt;'Checklist Parameters'!$N$22,$I797&lt;&gt;0),"Y","")</f>
        <v/>
      </c>
      <c r="AE797" s="85" t="str">
        <f>IF($AD797="Y",0,IF('Checklist Parameters'!$N$25="","&lt;no limit&gt;",ROUNDDOWN((($I797-'Checklist Parameters'!$N$24)/'Checklist Parameters'!$N$25)+1,0)))</f>
        <v>&lt;no limit&gt;</v>
      </c>
      <c r="AF797" s="174">
        <f t="shared" si="77"/>
        <v>0</v>
      </c>
      <c r="AG797" s="85">
        <f t="shared" si="72"/>
        <v>0</v>
      </c>
    </row>
    <row r="798" spans="1:33" ht="15">
      <c r="A798" s="393"/>
      <c r="B798" s="393"/>
      <c r="C798" s="393"/>
      <c r="D798" s="393"/>
      <c r="E798" s="393"/>
      <c r="F798" s="393"/>
      <c r="G798" s="393"/>
      <c r="H798" s="394"/>
      <c r="I798" s="394"/>
      <c r="J798" s="394"/>
      <c r="K798" s="394"/>
      <c r="L798" s="394"/>
      <c r="M798" s="394"/>
      <c r="N798" s="313">
        <f>IF(IF(I798&lt;'Checklist Parameters'!$N$22,0,($I798-$L798))&lt;0,0,IF(I798&lt;'Checklist Parameters'!$N$22,0,($I798-$L798)))</f>
        <v>0</v>
      </c>
      <c r="O798" s="394"/>
      <c r="P798" s="395"/>
      <c r="Q798" s="316">
        <f t="shared" si="73"/>
        <v>0</v>
      </c>
      <c r="R798" s="87">
        <f t="shared" si="74"/>
        <v>0</v>
      </c>
      <c r="S798" s="87">
        <f>IF('Checklist Parameters'!$N$60&lt;0.2,0.2,'Checklist Parameters'!$N$60)</f>
        <v>0.7</v>
      </c>
      <c r="T798" s="88">
        <f>IF($O798="",IF('Checklist District ID'!$C$43="Y",MAX($R798:$S798)*$I798,SUM($R798:$S798)*$I798),IF(O798&gt;0,Q798*S798))</f>
        <v>0</v>
      </c>
      <c r="U798" s="88">
        <f>IF(Q798&gt;0,((I798-T798)*'Formula Matrix'!$E$41),0)</f>
        <v>0</v>
      </c>
      <c r="V798" s="88">
        <f t="shared" si="75"/>
        <v>0</v>
      </c>
      <c r="W798" s="88">
        <f>IF(V798&gt;0,(V798*'Checklist Parameters'!$N$35),0)</f>
        <v>0</v>
      </c>
      <c r="X798" s="85">
        <f t="shared" si="76"/>
        <v>0</v>
      </c>
      <c r="Y798" s="85">
        <f>IF('Checklist Parameters'!$N$102&lt;&gt;"",(I798/43560)*'Checklist Parameters'!$N$102,"N/A")</f>
        <v>0</v>
      </c>
      <c r="Z798" s="85" t="str">
        <f>IF('Checklist Parameters'!$N$58&lt;&gt;"",((I798*'Checklist Parameters'!$N$58)*'Checklist Parameters'!$N$35)/1000,"N/A")</f>
        <v>N/A</v>
      </c>
      <c r="AA798" s="85">
        <f>IF('Checklist Parameters'!$N$101&lt;&gt;"",IFERROR(I798/'Checklist Parameters'!$N$101,0),"N/A")</f>
        <v>0</v>
      </c>
      <c r="AB798" s="85" t="str">
        <f>IF('Checklist Parameters'!$N$43&lt;&gt;"",(I798*'Checklist Parameters'!$N$43)/1000,"N/A")</f>
        <v>N/A</v>
      </c>
      <c r="AC798" s="85">
        <f>IF('Checklist Parameters'!$N$16="",$X798,IF(AND('Checklist Parameters'!$N$16&lt;$X798,'Checklist Parameters'!$N$16&gt;=3),'Checklist Parameters'!$N$16,IF(AND('Checklist Parameters'!$N$16&lt;$X798,'Checklist Parameters'!$N$16&lt;3),0,$X798)))</f>
        <v>0</v>
      </c>
      <c r="AD798" s="85" t="str">
        <f>IF(AND(I798&lt;'Checklist Parameters'!$N$22,$I798&lt;&gt;0),"Y","")</f>
        <v/>
      </c>
      <c r="AE798" s="85" t="str">
        <f>IF($AD798="Y",0,IF('Checklist Parameters'!$N$25="","&lt;no limit&gt;",ROUNDDOWN((($I798-'Checklist Parameters'!$N$24)/'Checklist Parameters'!$N$25)+1,0)))</f>
        <v>&lt;no limit&gt;</v>
      </c>
      <c r="AF798" s="174">
        <f t="shared" si="77"/>
        <v>0</v>
      </c>
      <c r="AG798" s="85">
        <f t="shared" si="72"/>
        <v>0</v>
      </c>
    </row>
    <row r="799" spans="1:33" ht="15">
      <c r="A799" s="393"/>
      <c r="B799" s="393"/>
      <c r="C799" s="393"/>
      <c r="D799" s="393"/>
      <c r="E799" s="393"/>
      <c r="F799" s="393"/>
      <c r="G799" s="393"/>
      <c r="H799" s="394"/>
      <c r="I799" s="394"/>
      <c r="J799" s="394"/>
      <c r="K799" s="394"/>
      <c r="L799" s="394"/>
      <c r="M799" s="394"/>
      <c r="N799" s="313">
        <f>IF(IF(I799&lt;'Checklist Parameters'!$N$22,0,($I799-$L799))&lt;0,0,IF(I799&lt;'Checklist Parameters'!$N$22,0,($I799-$L799)))</f>
        <v>0</v>
      </c>
      <c r="O799" s="394"/>
      <c r="P799" s="395"/>
      <c r="Q799" s="316">
        <f t="shared" si="73"/>
        <v>0</v>
      </c>
      <c r="R799" s="87">
        <f t="shared" si="74"/>
        <v>0</v>
      </c>
      <c r="S799" s="87">
        <f>IF('Checklist Parameters'!$N$60&lt;0.2,0.2,'Checklist Parameters'!$N$60)</f>
        <v>0.7</v>
      </c>
      <c r="T799" s="88">
        <f>IF($O799="",IF('Checklist District ID'!$C$43="Y",MAX($R799:$S799)*$I799,SUM($R799:$S799)*$I799),IF(O799&gt;0,Q799*S799))</f>
        <v>0</v>
      </c>
      <c r="U799" s="88">
        <f>IF(Q799&gt;0,((I799-T799)*'Formula Matrix'!$E$41),0)</f>
        <v>0</v>
      </c>
      <c r="V799" s="88">
        <f t="shared" si="75"/>
        <v>0</v>
      </c>
      <c r="W799" s="88">
        <f>IF(V799&gt;0,(V799*'Checklist Parameters'!$N$35),0)</f>
        <v>0</v>
      </c>
      <c r="X799" s="85">
        <f t="shared" si="76"/>
        <v>0</v>
      </c>
      <c r="Y799" s="85">
        <f>IF('Checklist Parameters'!$N$102&lt;&gt;"",(I799/43560)*'Checklist Parameters'!$N$102,"N/A")</f>
        <v>0</v>
      </c>
      <c r="Z799" s="85" t="str">
        <f>IF('Checklist Parameters'!$N$58&lt;&gt;"",((I799*'Checklist Parameters'!$N$58)*'Checklist Parameters'!$N$35)/1000,"N/A")</f>
        <v>N/A</v>
      </c>
      <c r="AA799" s="85">
        <f>IF('Checklist Parameters'!$N$101&lt;&gt;"",IFERROR(I799/'Checklist Parameters'!$N$101,0),"N/A")</f>
        <v>0</v>
      </c>
      <c r="AB799" s="85" t="str">
        <f>IF('Checklist Parameters'!$N$43&lt;&gt;"",(I799*'Checklist Parameters'!$N$43)/1000,"N/A")</f>
        <v>N/A</v>
      </c>
      <c r="AC799" s="85">
        <f>IF('Checklist Parameters'!$N$16="",$X799,IF(AND('Checklist Parameters'!$N$16&lt;$X799,'Checklist Parameters'!$N$16&gt;=3),'Checklist Parameters'!$N$16,IF(AND('Checklist Parameters'!$N$16&lt;$X799,'Checklist Parameters'!$N$16&lt;3),0,$X799)))</f>
        <v>0</v>
      </c>
      <c r="AD799" s="85" t="str">
        <f>IF(AND(I799&lt;'Checklist Parameters'!$N$22,$I799&lt;&gt;0),"Y","")</f>
        <v/>
      </c>
      <c r="AE799" s="85" t="str">
        <f>IF($AD799="Y",0,IF('Checklist Parameters'!$N$25="","&lt;no limit&gt;",ROUNDDOWN((($I799-'Checklist Parameters'!$N$24)/'Checklist Parameters'!$N$25)+1,0)))</f>
        <v>&lt;no limit&gt;</v>
      </c>
      <c r="AF799" s="174">
        <f t="shared" si="77"/>
        <v>0</v>
      </c>
      <c r="AG799" s="85">
        <f t="shared" si="72"/>
        <v>0</v>
      </c>
    </row>
    <row r="800" spans="1:33" ht="15">
      <c r="A800" s="393"/>
      <c r="B800" s="393"/>
      <c r="C800" s="393"/>
      <c r="D800" s="393"/>
      <c r="E800" s="393"/>
      <c r="F800" s="393"/>
      <c r="G800" s="393"/>
      <c r="H800" s="394"/>
      <c r="I800" s="394"/>
      <c r="J800" s="394"/>
      <c r="K800" s="394"/>
      <c r="L800" s="394"/>
      <c r="M800" s="394"/>
      <c r="N800" s="313">
        <f>IF(IF(I800&lt;'Checklist Parameters'!$N$22,0,($I800-$L800))&lt;0,0,IF(I800&lt;'Checklist Parameters'!$N$22,0,($I800-$L800)))</f>
        <v>0</v>
      </c>
      <c r="O800" s="394"/>
      <c r="P800" s="395"/>
      <c r="Q800" s="316">
        <f t="shared" si="73"/>
        <v>0</v>
      </c>
      <c r="R800" s="87">
        <f t="shared" si="74"/>
        <v>0</v>
      </c>
      <c r="S800" s="87">
        <f>IF('Checklist Parameters'!$N$60&lt;0.2,0.2,'Checklist Parameters'!$N$60)</f>
        <v>0.7</v>
      </c>
      <c r="T800" s="88">
        <f>IF($O800="",IF('Checklist District ID'!$C$43="Y",MAX($R800:$S800)*$I800,SUM($R800:$S800)*$I800),IF(O800&gt;0,Q800*S800))</f>
        <v>0</v>
      </c>
      <c r="U800" s="88">
        <f>IF(Q800&gt;0,((I800-T800)*'Formula Matrix'!$E$41),0)</f>
        <v>0</v>
      </c>
      <c r="V800" s="88">
        <f t="shared" si="75"/>
        <v>0</v>
      </c>
      <c r="W800" s="88">
        <f>IF(V800&gt;0,(V800*'Checklist Parameters'!$N$35),0)</f>
        <v>0</v>
      </c>
      <c r="X800" s="85">
        <f t="shared" si="76"/>
        <v>0</v>
      </c>
      <c r="Y800" s="85">
        <f>IF('Checklist Parameters'!$N$102&lt;&gt;"",(I800/43560)*'Checklist Parameters'!$N$102,"N/A")</f>
        <v>0</v>
      </c>
      <c r="Z800" s="85" t="str">
        <f>IF('Checklist Parameters'!$N$58&lt;&gt;"",((I800*'Checklist Parameters'!$N$58)*'Checklist Parameters'!$N$35)/1000,"N/A")</f>
        <v>N/A</v>
      </c>
      <c r="AA800" s="85">
        <f>IF('Checklist Parameters'!$N$101&lt;&gt;"",IFERROR(I800/'Checklist Parameters'!$N$101,0),"N/A")</f>
        <v>0</v>
      </c>
      <c r="AB800" s="85" t="str">
        <f>IF('Checklist Parameters'!$N$43&lt;&gt;"",(I800*'Checklist Parameters'!$N$43)/1000,"N/A")</f>
        <v>N/A</v>
      </c>
      <c r="AC800" s="85">
        <f>IF('Checklist Parameters'!$N$16="",$X800,IF(AND('Checklist Parameters'!$N$16&lt;$X800,'Checklist Parameters'!$N$16&gt;=3),'Checklist Parameters'!$N$16,IF(AND('Checklist Parameters'!$N$16&lt;$X800,'Checklist Parameters'!$N$16&lt;3),0,$X800)))</f>
        <v>0</v>
      </c>
      <c r="AD800" s="85" t="str">
        <f>IF(AND(I800&lt;'Checklist Parameters'!$N$22,$I800&lt;&gt;0),"Y","")</f>
        <v/>
      </c>
      <c r="AE800" s="85" t="str">
        <f>IF($AD800="Y",0,IF('Checklist Parameters'!$N$25="","&lt;no limit&gt;",ROUNDDOWN((($I800-'Checklist Parameters'!$N$24)/'Checklist Parameters'!$N$25)+1,0)))</f>
        <v>&lt;no limit&gt;</v>
      </c>
      <c r="AF800" s="174">
        <f t="shared" si="77"/>
        <v>0</v>
      </c>
      <c r="AG800" s="85">
        <f t="shared" si="72"/>
        <v>0</v>
      </c>
    </row>
    <row r="801" spans="1:33" ht="15">
      <c r="A801" s="393"/>
      <c r="B801" s="393"/>
      <c r="C801" s="393"/>
      <c r="D801" s="393"/>
      <c r="E801" s="393"/>
      <c r="F801" s="393"/>
      <c r="G801" s="393"/>
      <c r="H801" s="394"/>
      <c r="I801" s="394"/>
      <c r="J801" s="394"/>
      <c r="K801" s="394"/>
      <c r="L801" s="394"/>
      <c r="M801" s="394"/>
      <c r="N801" s="313">
        <f>IF(IF(I801&lt;'Checklist Parameters'!$N$22,0,($I801-$L801))&lt;0,0,IF(I801&lt;'Checklist Parameters'!$N$22,0,($I801-$L801)))</f>
        <v>0</v>
      </c>
      <c r="O801" s="394"/>
      <c r="P801" s="395"/>
      <c r="Q801" s="316">
        <f t="shared" si="73"/>
        <v>0</v>
      </c>
      <c r="R801" s="87">
        <f t="shared" si="74"/>
        <v>0</v>
      </c>
      <c r="S801" s="87">
        <f>IF('Checklist Parameters'!$N$60&lt;0.2,0.2,'Checklist Parameters'!$N$60)</f>
        <v>0.7</v>
      </c>
      <c r="T801" s="88">
        <f>IF($O801="",IF('Checklist District ID'!$C$43="Y",MAX($R801:$S801)*$I801,SUM($R801:$S801)*$I801),IF(O801&gt;0,Q801*S801))</f>
        <v>0</v>
      </c>
      <c r="U801" s="88">
        <f>IF(Q801&gt;0,((I801-T801)*'Formula Matrix'!$E$41),0)</f>
        <v>0</v>
      </c>
      <c r="V801" s="88">
        <f t="shared" si="75"/>
        <v>0</v>
      </c>
      <c r="W801" s="88">
        <f>IF(V801&gt;0,(V801*'Checklist Parameters'!$N$35),0)</f>
        <v>0</v>
      </c>
      <c r="X801" s="85">
        <f t="shared" si="76"/>
        <v>0</v>
      </c>
      <c r="Y801" s="85">
        <f>IF('Checklist Parameters'!$N$102&lt;&gt;"",(I801/43560)*'Checklist Parameters'!$N$102,"N/A")</f>
        <v>0</v>
      </c>
      <c r="Z801" s="85" t="str">
        <f>IF('Checklist Parameters'!$N$58&lt;&gt;"",((I801*'Checklist Parameters'!$N$58)*'Checklist Parameters'!$N$35)/1000,"N/A")</f>
        <v>N/A</v>
      </c>
      <c r="AA801" s="85">
        <f>IF('Checklist Parameters'!$N$101&lt;&gt;"",IFERROR(I801/'Checklist Parameters'!$N$101,0),"N/A")</f>
        <v>0</v>
      </c>
      <c r="AB801" s="85" t="str">
        <f>IF('Checklist Parameters'!$N$43&lt;&gt;"",(I801*'Checklist Parameters'!$N$43)/1000,"N/A")</f>
        <v>N/A</v>
      </c>
      <c r="AC801" s="85">
        <f>IF('Checklist Parameters'!$N$16="",$X801,IF(AND('Checklist Parameters'!$N$16&lt;$X801,'Checklist Parameters'!$N$16&gt;=3),'Checklist Parameters'!$N$16,IF(AND('Checklist Parameters'!$N$16&lt;$X801,'Checklist Parameters'!$N$16&lt;3),0,$X801)))</f>
        <v>0</v>
      </c>
      <c r="AD801" s="85" t="str">
        <f>IF(AND(I801&lt;'Checklist Parameters'!$N$22,$I801&lt;&gt;0),"Y","")</f>
        <v/>
      </c>
      <c r="AE801" s="85" t="str">
        <f>IF($AD801="Y",0,IF('Checklist Parameters'!$N$25="","&lt;no limit&gt;",ROUNDDOWN((($I801-'Checklist Parameters'!$N$24)/'Checklist Parameters'!$N$25)+1,0)))</f>
        <v>&lt;no limit&gt;</v>
      </c>
      <c r="AF801" s="174">
        <f t="shared" si="77"/>
        <v>0</v>
      </c>
      <c r="AG801" s="85">
        <f t="shared" si="72"/>
        <v>0</v>
      </c>
    </row>
    <row r="802" spans="1:33" ht="15">
      <c r="A802" s="393"/>
      <c r="B802" s="393"/>
      <c r="C802" s="393"/>
      <c r="D802" s="393"/>
      <c r="E802" s="393"/>
      <c r="F802" s="393"/>
      <c r="G802" s="393"/>
      <c r="H802" s="394"/>
      <c r="I802" s="394"/>
      <c r="J802" s="394"/>
      <c r="K802" s="394"/>
      <c r="L802" s="394"/>
      <c r="M802" s="394"/>
      <c r="N802" s="313">
        <f>IF(IF(I802&lt;'Checklist Parameters'!$N$22,0,($I802-$L802))&lt;0,0,IF(I802&lt;'Checklist Parameters'!$N$22,0,($I802-$L802)))</f>
        <v>0</v>
      </c>
      <c r="O802" s="394"/>
      <c r="P802" s="395"/>
      <c r="Q802" s="316">
        <f t="shared" si="73"/>
        <v>0</v>
      </c>
      <c r="R802" s="87">
        <f t="shared" si="74"/>
        <v>0</v>
      </c>
      <c r="S802" s="87">
        <f>IF('Checklist Parameters'!$N$60&lt;0.2,0.2,'Checklist Parameters'!$N$60)</f>
        <v>0.7</v>
      </c>
      <c r="T802" s="88">
        <f>IF($O802="",IF('Checklist District ID'!$C$43="Y",MAX($R802:$S802)*$I802,SUM($R802:$S802)*$I802),IF(O802&gt;0,Q802*S802))</f>
        <v>0</v>
      </c>
      <c r="U802" s="88">
        <f>IF(Q802&gt;0,((I802-T802)*'Formula Matrix'!$E$41),0)</f>
        <v>0</v>
      </c>
      <c r="V802" s="88">
        <f t="shared" si="75"/>
        <v>0</v>
      </c>
      <c r="W802" s="88">
        <f>IF(V802&gt;0,(V802*'Checklist Parameters'!$N$35),0)</f>
        <v>0</v>
      </c>
      <c r="X802" s="85">
        <f t="shared" si="76"/>
        <v>0</v>
      </c>
      <c r="Y802" s="85">
        <f>IF('Checklist Parameters'!$N$102&lt;&gt;"",(I802/43560)*'Checklist Parameters'!$N$102,"N/A")</f>
        <v>0</v>
      </c>
      <c r="Z802" s="85" t="str">
        <f>IF('Checklist Parameters'!$N$58&lt;&gt;"",((I802*'Checklist Parameters'!$N$58)*'Checklist Parameters'!$N$35)/1000,"N/A")</f>
        <v>N/A</v>
      </c>
      <c r="AA802" s="85">
        <f>IF('Checklist Parameters'!$N$101&lt;&gt;"",IFERROR(I802/'Checklist Parameters'!$N$101,0),"N/A")</f>
        <v>0</v>
      </c>
      <c r="AB802" s="85" t="str">
        <f>IF('Checklist Parameters'!$N$43&lt;&gt;"",(I802*'Checklist Parameters'!$N$43)/1000,"N/A")</f>
        <v>N/A</v>
      </c>
      <c r="AC802" s="85">
        <f>IF('Checklist Parameters'!$N$16="",$X802,IF(AND('Checklist Parameters'!$N$16&lt;$X802,'Checklist Parameters'!$N$16&gt;=3),'Checklist Parameters'!$N$16,IF(AND('Checklist Parameters'!$N$16&lt;$X802,'Checklist Parameters'!$N$16&lt;3),0,$X802)))</f>
        <v>0</v>
      </c>
      <c r="AD802" s="85" t="str">
        <f>IF(AND(I802&lt;'Checklist Parameters'!$N$22,$I802&lt;&gt;0),"Y","")</f>
        <v/>
      </c>
      <c r="AE802" s="85" t="str">
        <f>IF($AD802="Y",0,IF('Checklist Parameters'!$N$25="","&lt;no limit&gt;",ROUNDDOWN((($I802-'Checklist Parameters'!$N$24)/'Checklist Parameters'!$N$25)+1,0)))</f>
        <v>&lt;no limit&gt;</v>
      </c>
      <c r="AF802" s="174">
        <f t="shared" si="77"/>
        <v>0</v>
      </c>
      <c r="AG802" s="85">
        <f t="shared" si="72"/>
        <v>0</v>
      </c>
    </row>
    <row r="803" spans="1:33" ht="15">
      <c r="A803" s="393"/>
      <c r="B803" s="393"/>
      <c r="C803" s="393"/>
      <c r="D803" s="393"/>
      <c r="E803" s="393"/>
      <c r="F803" s="393"/>
      <c r="G803" s="393"/>
      <c r="H803" s="394"/>
      <c r="I803" s="394"/>
      <c r="J803" s="394"/>
      <c r="K803" s="394"/>
      <c r="L803" s="394"/>
      <c r="M803" s="394"/>
      <c r="N803" s="313">
        <f>IF(IF(I803&lt;'Checklist Parameters'!$N$22,0,($I803-$L803))&lt;0,0,IF(I803&lt;'Checklist Parameters'!$N$22,0,($I803-$L803)))</f>
        <v>0</v>
      </c>
      <c r="O803" s="394"/>
      <c r="P803" s="395"/>
      <c r="Q803" s="316">
        <f t="shared" si="73"/>
        <v>0</v>
      </c>
      <c r="R803" s="87">
        <f t="shared" si="74"/>
        <v>0</v>
      </c>
      <c r="S803" s="87">
        <f>IF('Checklist Parameters'!$N$60&lt;0.2,0.2,'Checklist Parameters'!$N$60)</f>
        <v>0.7</v>
      </c>
      <c r="T803" s="88">
        <f>IF($O803="",IF('Checklist District ID'!$C$43="Y",MAX($R803:$S803)*$I803,SUM($R803:$S803)*$I803),IF(O803&gt;0,Q803*S803))</f>
        <v>0</v>
      </c>
      <c r="U803" s="88">
        <f>IF(Q803&gt;0,((I803-T803)*'Formula Matrix'!$E$41),0)</f>
        <v>0</v>
      </c>
      <c r="V803" s="88">
        <f t="shared" si="75"/>
        <v>0</v>
      </c>
      <c r="W803" s="88">
        <f>IF(V803&gt;0,(V803*'Checklist Parameters'!$N$35),0)</f>
        <v>0</v>
      </c>
      <c r="X803" s="85">
        <f t="shared" si="76"/>
        <v>0</v>
      </c>
      <c r="Y803" s="85">
        <f>IF('Checklist Parameters'!$N$102&lt;&gt;"",(I803/43560)*'Checklist Parameters'!$N$102,"N/A")</f>
        <v>0</v>
      </c>
      <c r="Z803" s="85" t="str">
        <f>IF('Checklist Parameters'!$N$58&lt;&gt;"",((I803*'Checklist Parameters'!$N$58)*'Checklist Parameters'!$N$35)/1000,"N/A")</f>
        <v>N/A</v>
      </c>
      <c r="AA803" s="85">
        <f>IF('Checklist Parameters'!$N$101&lt;&gt;"",IFERROR(I803/'Checklist Parameters'!$N$101,0),"N/A")</f>
        <v>0</v>
      </c>
      <c r="AB803" s="85" t="str">
        <f>IF('Checklist Parameters'!$N$43&lt;&gt;"",(I803*'Checklist Parameters'!$N$43)/1000,"N/A")</f>
        <v>N/A</v>
      </c>
      <c r="AC803" s="85">
        <f>IF('Checklist Parameters'!$N$16="",$X803,IF(AND('Checklist Parameters'!$N$16&lt;$X803,'Checklist Parameters'!$N$16&gt;=3),'Checklist Parameters'!$N$16,IF(AND('Checklist Parameters'!$N$16&lt;$X803,'Checklist Parameters'!$N$16&lt;3),0,$X803)))</f>
        <v>0</v>
      </c>
      <c r="AD803" s="85" t="str">
        <f>IF(AND(I803&lt;'Checklist Parameters'!$N$22,$I803&lt;&gt;0),"Y","")</f>
        <v/>
      </c>
      <c r="AE803" s="85" t="str">
        <f>IF($AD803="Y",0,IF('Checklist Parameters'!$N$25="","&lt;no limit&gt;",ROUNDDOWN((($I803-'Checklist Parameters'!$N$24)/'Checklist Parameters'!$N$25)+1,0)))</f>
        <v>&lt;no limit&gt;</v>
      </c>
      <c r="AF803" s="174">
        <f t="shared" si="77"/>
        <v>0</v>
      </c>
      <c r="AG803" s="85">
        <f t="shared" si="72"/>
        <v>0</v>
      </c>
    </row>
    <row r="804" spans="1:33" ht="15">
      <c r="A804" s="393"/>
      <c r="B804" s="393"/>
      <c r="C804" s="393"/>
      <c r="D804" s="393"/>
      <c r="E804" s="393"/>
      <c r="F804" s="393"/>
      <c r="G804" s="393"/>
      <c r="H804" s="394"/>
      <c r="I804" s="394"/>
      <c r="J804" s="394"/>
      <c r="K804" s="394"/>
      <c r="L804" s="394"/>
      <c r="M804" s="394"/>
      <c r="N804" s="313">
        <f>IF(IF(I804&lt;'Checklist Parameters'!$N$22,0,($I804-$L804))&lt;0,0,IF(I804&lt;'Checklist Parameters'!$N$22,0,($I804-$L804)))</f>
        <v>0</v>
      </c>
      <c r="O804" s="394"/>
      <c r="P804" s="395"/>
      <c r="Q804" s="316">
        <f t="shared" si="73"/>
        <v>0</v>
      </c>
      <c r="R804" s="87">
        <f t="shared" si="74"/>
        <v>0</v>
      </c>
      <c r="S804" s="87">
        <f>IF('Checklist Parameters'!$N$60&lt;0.2,0.2,'Checklist Parameters'!$N$60)</f>
        <v>0.7</v>
      </c>
      <c r="T804" s="88">
        <f>IF($O804="",IF('Checklist District ID'!$C$43="Y",MAX($R804:$S804)*$I804,SUM($R804:$S804)*$I804),IF(O804&gt;0,Q804*S804))</f>
        <v>0</v>
      </c>
      <c r="U804" s="88">
        <f>IF(Q804&gt;0,((I804-T804)*'Formula Matrix'!$E$41),0)</f>
        <v>0</v>
      </c>
      <c r="V804" s="88">
        <f t="shared" si="75"/>
        <v>0</v>
      </c>
      <c r="W804" s="88">
        <f>IF(V804&gt;0,(V804*'Checklist Parameters'!$N$35),0)</f>
        <v>0</v>
      </c>
      <c r="X804" s="85">
        <f t="shared" si="76"/>
        <v>0</v>
      </c>
      <c r="Y804" s="85">
        <f>IF('Checklist Parameters'!$N$102&lt;&gt;"",(I804/43560)*'Checklist Parameters'!$N$102,"N/A")</f>
        <v>0</v>
      </c>
      <c r="Z804" s="85" t="str">
        <f>IF('Checklist Parameters'!$N$58&lt;&gt;"",((I804*'Checklist Parameters'!$N$58)*'Checklist Parameters'!$N$35)/1000,"N/A")</f>
        <v>N/A</v>
      </c>
      <c r="AA804" s="85">
        <f>IF('Checklist Parameters'!$N$101&lt;&gt;"",IFERROR(I804/'Checklist Parameters'!$N$101,0),"N/A")</f>
        <v>0</v>
      </c>
      <c r="AB804" s="85" t="str">
        <f>IF('Checklist Parameters'!$N$43&lt;&gt;"",(I804*'Checklist Parameters'!$N$43)/1000,"N/A")</f>
        <v>N/A</v>
      </c>
      <c r="AC804" s="85">
        <f>IF('Checklist Parameters'!$N$16="",$X804,IF(AND('Checklist Parameters'!$N$16&lt;$X804,'Checklist Parameters'!$N$16&gt;=3),'Checklist Parameters'!$N$16,IF(AND('Checklist Parameters'!$N$16&lt;$X804,'Checklist Parameters'!$N$16&lt;3),0,$X804)))</f>
        <v>0</v>
      </c>
      <c r="AD804" s="85" t="str">
        <f>IF(AND(I804&lt;'Checklist Parameters'!$N$22,$I804&lt;&gt;0),"Y","")</f>
        <v/>
      </c>
      <c r="AE804" s="85" t="str">
        <f>IF($AD804="Y",0,IF('Checklist Parameters'!$N$25="","&lt;no limit&gt;",ROUNDDOWN((($I804-'Checklist Parameters'!$N$24)/'Checklist Parameters'!$N$25)+1,0)))</f>
        <v>&lt;no limit&gt;</v>
      </c>
      <c r="AF804" s="174">
        <f t="shared" si="77"/>
        <v>0</v>
      </c>
      <c r="AG804" s="85">
        <f t="shared" si="72"/>
        <v>0</v>
      </c>
    </row>
    <row r="805" spans="1:33" ht="15">
      <c r="A805" s="393"/>
      <c r="B805" s="393"/>
      <c r="C805" s="393"/>
      <c r="D805" s="393"/>
      <c r="E805" s="393"/>
      <c r="F805" s="393"/>
      <c r="G805" s="393"/>
      <c r="H805" s="394"/>
      <c r="I805" s="394"/>
      <c r="J805" s="394"/>
      <c r="K805" s="394"/>
      <c r="L805" s="394"/>
      <c r="M805" s="394"/>
      <c r="N805" s="313">
        <f>IF(IF(I805&lt;'Checklist Parameters'!$N$22,0,($I805-$L805))&lt;0,0,IF(I805&lt;'Checklist Parameters'!$N$22,0,($I805-$L805)))</f>
        <v>0</v>
      </c>
      <c r="O805" s="394"/>
      <c r="P805" s="395"/>
      <c r="Q805" s="316">
        <f t="shared" si="73"/>
        <v>0</v>
      </c>
      <c r="R805" s="87">
        <f t="shared" si="74"/>
        <v>0</v>
      </c>
      <c r="S805" s="87">
        <f>IF('Checklist Parameters'!$N$60&lt;0.2,0.2,'Checklist Parameters'!$N$60)</f>
        <v>0.7</v>
      </c>
      <c r="T805" s="88">
        <f>IF($O805="",IF('Checklist District ID'!$C$43="Y",MAX($R805:$S805)*$I805,SUM($R805:$S805)*$I805),IF(O805&gt;0,Q805*S805))</f>
        <v>0</v>
      </c>
      <c r="U805" s="88">
        <f>IF(Q805&gt;0,((I805-T805)*'Formula Matrix'!$E$41),0)</f>
        <v>0</v>
      </c>
      <c r="V805" s="88">
        <f t="shared" si="75"/>
        <v>0</v>
      </c>
      <c r="W805" s="88">
        <f>IF(V805&gt;0,(V805*'Checklist Parameters'!$N$35),0)</f>
        <v>0</v>
      </c>
      <c r="X805" s="85">
        <f t="shared" si="76"/>
        <v>0</v>
      </c>
      <c r="Y805" s="85">
        <f>IF('Checklist Parameters'!$N$102&lt;&gt;"",(I805/43560)*'Checklist Parameters'!$N$102,"N/A")</f>
        <v>0</v>
      </c>
      <c r="Z805" s="85" t="str">
        <f>IF('Checklist Parameters'!$N$58&lt;&gt;"",((I805*'Checklist Parameters'!$N$58)*'Checklist Parameters'!$N$35)/1000,"N/A")</f>
        <v>N/A</v>
      </c>
      <c r="AA805" s="85">
        <f>IF('Checklist Parameters'!$N$101&lt;&gt;"",IFERROR(I805/'Checklist Parameters'!$N$101,0),"N/A")</f>
        <v>0</v>
      </c>
      <c r="AB805" s="85" t="str">
        <f>IF('Checklist Parameters'!$N$43&lt;&gt;"",(I805*'Checklist Parameters'!$N$43)/1000,"N/A")</f>
        <v>N/A</v>
      </c>
      <c r="AC805" s="85">
        <f>IF('Checklist Parameters'!$N$16="",$X805,IF(AND('Checklist Parameters'!$N$16&lt;$X805,'Checklist Parameters'!$N$16&gt;=3),'Checklist Parameters'!$N$16,IF(AND('Checklist Parameters'!$N$16&lt;$X805,'Checklist Parameters'!$N$16&lt;3),0,$X805)))</f>
        <v>0</v>
      </c>
      <c r="AD805" s="85" t="str">
        <f>IF(AND(I805&lt;'Checklist Parameters'!$N$22,$I805&lt;&gt;0),"Y","")</f>
        <v/>
      </c>
      <c r="AE805" s="85" t="str">
        <f>IF($AD805="Y",0,IF('Checklist Parameters'!$N$25="","&lt;no limit&gt;",ROUNDDOWN((($I805-'Checklist Parameters'!$N$24)/'Checklist Parameters'!$N$25)+1,0)))</f>
        <v>&lt;no limit&gt;</v>
      </c>
      <c r="AF805" s="174">
        <f t="shared" si="77"/>
        <v>0</v>
      </c>
      <c r="AG805" s="85">
        <f t="shared" si="72"/>
        <v>0</v>
      </c>
    </row>
    <row r="806" spans="1:33" ht="15">
      <c r="A806" s="393"/>
      <c r="B806" s="393"/>
      <c r="C806" s="393"/>
      <c r="D806" s="393"/>
      <c r="E806" s="393"/>
      <c r="F806" s="393"/>
      <c r="G806" s="393"/>
      <c r="H806" s="394"/>
      <c r="I806" s="394"/>
      <c r="J806" s="394"/>
      <c r="K806" s="394"/>
      <c r="L806" s="394"/>
      <c r="M806" s="394"/>
      <c r="N806" s="313">
        <f>IF(IF(I806&lt;'Checklist Parameters'!$N$22,0,($I806-$L806))&lt;0,0,IF(I806&lt;'Checklist Parameters'!$N$22,0,($I806-$L806)))</f>
        <v>0</v>
      </c>
      <c r="O806" s="394"/>
      <c r="P806" s="395"/>
      <c r="Q806" s="316">
        <f t="shared" si="73"/>
        <v>0</v>
      </c>
      <c r="R806" s="87">
        <f t="shared" si="74"/>
        <v>0</v>
      </c>
      <c r="S806" s="87">
        <f>IF('Checklist Parameters'!$N$60&lt;0.2,0.2,'Checklist Parameters'!$N$60)</f>
        <v>0.7</v>
      </c>
      <c r="T806" s="88">
        <f>IF($O806="",IF('Checklist District ID'!$C$43="Y",MAX($R806:$S806)*$I806,SUM($R806:$S806)*$I806),IF(O806&gt;0,Q806*S806))</f>
        <v>0</v>
      </c>
      <c r="U806" s="88">
        <f>IF(Q806&gt;0,((I806-T806)*'Formula Matrix'!$E$41),0)</f>
        <v>0</v>
      </c>
      <c r="V806" s="88">
        <f t="shared" si="75"/>
        <v>0</v>
      </c>
      <c r="W806" s="88">
        <f>IF(V806&gt;0,(V806*'Checklist Parameters'!$N$35),0)</f>
        <v>0</v>
      </c>
      <c r="X806" s="85">
        <f t="shared" si="76"/>
        <v>0</v>
      </c>
      <c r="Y806" s="85">
        <f>IF('Checklist Parameters'!$N$102&lt;&gt;"",(I806/43560)*'Checklist Parameters'!$N$102,"N/A")</f>
        <v>0</v>
      </c>
      <c r="Z806" s="85" t="str">
        <f>IF('Checklist Parameters'!$N$58&lt;&gt;"",((I806*'Checklist Parameters'!$N$58)*'Checklist Parameters'!$N$35)/1000,"N/A")</f>
        <v>N/A</v>
      </c>
      <c r="AA806" s="85">
        <f>IF('Checklist Parameters'!$N$101&lt;&gt;"",IFERROR(I806/'Checklist Parameters'!$N$101,0),"N/A")</f>
        <v>0</v>
      </c>
      <c r="AB806" s="85" t="str">
        <f>IF('Checklist Parameters'!$N$43&lt;&gt;"",(I806*'Checklist Parameters'!$N$43)/1000,"N/A")</f>
        <v>N/A</v>
      </c>
      <c r="AC806" s="85">
        <f>IF('Checklist Parameters'!$N$16="",$X806,IF(AND('Checklist Parameters'!$N$16&lt;$X806,'Checklist Parameters'!$N$16&gt;=3),'Checklist Parameters'!$N$16,IF(AND('Checklist Parameters'!$N$16&lt;$X806,'Checklist Parameters'!$N$16&lt;3),0,$X806)))</f>
        <v>0</v>
      </c>
      <c r="AD806" s="85" t="str">
        <f>IF(AND(I806&lt;'Checklist Parameters'!$N$22,$I806&lt;&gt;0),"Y","")</f>
        <v/>
      </c>
      <c r="AE806" s="85" t="str">
        <f>IF($AD806="Y",0,IF('Checklist Parameters'!$N$25="","&lt;no limit&gt;",ROUNDDOWN((($I806-'Checklist Parameters'!$N$24)/'Checklist Parameters'!$N$25)+1,0)))</f>
        <v>&lt;no limit&gt;</v>
      </c>
      <c r="AF806" s="174">
        <f t="shared" si="77"/>
        <v>0</v>
      </c>
      <c r="AG806" s="85">
        <f t="shared" si="72"/>
        <v>0</v>
      </c>
    </row>
    <row r="807" spans="1:33" ht="15">
      <c r="A807" s="393"/>
      <c r="B807" s="393"/>
      <c r="C807" s="393"/>
      <c r="D807" s="393"/>
      <c r="E807" s="393"/>
      <c r="F807" s="393"/>
      <c r="G807" s="393"/>
      <c r="H807" s="394"/>
      <c r="I807" s="394"/>
      <c r="J807" s="394"/>
      <c r="K807" s="394"/>
      <c r="L807" s="394"/>
      <c r="M807" s="394"/>
      <c r="N807" s="313">
        <f>IF(IF(I807&lt;'Checklist Parameters'!$N$22,0,($I807-$L807))&lt;0,0,IF(I807&lt;'Checklist Parameters'!$N$22,0,($I807-$L807)))</f>
        <v>0</v>
      </c>
      <c r="O807" s="394"/>
      <c r="P807" s="395"/>
      <c r="Q807" s="316">
        <f t="shared" si="73"/>
        <v>0</v>
      </c>
      <c r="R807" s="87">
        <f t="shared" si="74"/>
        <v>0</v>
      </c>
      <c r="S807" s="87">
        <f>IF('Checklist Parameters'!$N$60&lt;0.2,0.2,'Checklist Parameters'!$N$60)</f>
        <v>0.7</v>
      </c>
      <c r="T807" s="88">
        <f>IF($O807="",IF('Checklist District ID'!$C$43="Y",MAX($R807:$S807)*$I807,SUM($R807:$S807)*$I807),IF(O807&gt;0,Q807*S807))</f>
        <v>0</v>
      </c>
      <c r="U807" s="88">
        <f>IF(Q807&gt;0,((I807-T807)*'Formula Matrix'!$E$41),0)</f>
        <v>0</v>
      </c>
      <c r="V807" s="88">
        <f t="shared" si="75"/>
        <v>0</v>
      </c>
      <c r="W807" s="88">
        <f>IF(V807&gt;0,(V807*'Checklist Parameters'!$N$35),0)</f>
        <v>0</v>
      </c>
      <c r="X807" s="85">
        <f t="shared" si="76"/>
        <v>0</v>
      </c>
      <c r="Y807" s="85">
        <f>IF('Checklist Parameters'!$N$102&lt;&gt;"",(I807/43560)*'Checklist Parameters'!$N$102,"N/A")</f>
        <v>0</v>
      </c>
      <c r="Z807" s="85" t="str">
        <f>IF('Checklist Parameters'!$N$58&lt;&gt;"",((I807*'Checklist Parameters'!$N$58)*'Checklist Parameters'!$N$35)/1000,"N/A")</f>
        <v>N/A</v>
      </c>
      <c r="AA807" s="85">
        <f>IF('Checklist Parameters'!$N$101&lt;&gt;"",IFERROR(I807/'Checklist Parameters'!$N$101,0),"N/A")</f>
        <v>0</v>
      </c>
      <c r="AB807" s="85" t="str">
        <f>IF('Checklist Parameters'!$N$43&lt;&gt;"",(I807*'Checklist Parameters'!$N$43)/1000,"N/A")</f>
        <v>N/A</v>
      </c>
      <c r="AC807" s="85">
        <f>IF('Checklist Parameters'!$N$16="",$X807,IF(AND('Checklist Parameters'!$N$16&lt;$X807,'Checklist Parameters'!$N$16&gt;=3),'Checklist Parameters'!$N$16,IF(AND('Checklist Parameters'!$N$16&lt;$X807,'Checklist Parameters'!$N$16&lt;3),0,$X807)))</f>
        <v>0</v>
      </c>
      <c r="AD807" s="85" t="str">
        <f>IF(AND(I807&lt;'Checklist Parameters'!$N$22,$I807&lt;&gt;0),"Y","")</f>
        <v/>
      </c>
      <c r="AE807" s="85" t="str">
        <f>IF($AD807="Y",0,IF('Checklist Parameters'!$N$25="","&lt;no limit&gt;",ROUNDDOWN((($I807-'Checklist Parameters'!$N$24)/'Checklist Parameters'!$N$25)+1,0)))</f>
        <v>&lt;no limit&gt;</v>
      </c>
      <c r="AF807" s="174">
        <f t="shared" si="77"/>
        <v>0</v>
      </c>
      <c r="AG807" s="85">
        <f t="shared" si="72"/>
        <v>0</v>
      </c>
    </row>
    <row r="808" spans="1:33" ht="15">
      <c r="A808" s="393"/>
      <c r="B808" s="393"/>
      <c r="C808" s="393"/>
      <c r="D808" s="393"/>
      <c r="E808" s="393"/>
      <c r="F808" s="393"/>
      <c r="G808" s="393"/>
      <c r="H808" s="394"/>
      <c r="I808" s="394"/>
      <c r="J808" s="394"/>
      <c r="K808" s="394"/>
      <c r="L808" s="394"/>
      <c r="M808" s="394"/>
      <c r="N808" s="313">
        <f>IF(IF(I808&lt;'Checklist Parameters'!$N$22,0,($I808-$L808))&lt;0,0,IF(I808&lt;'Checklist Parameters'!$N$22,0,($I808-$L808)))</f>
        <v>0</v>
      </c>
      <c r="O808" s="394"/>
      <c r="P808" s="395"/>
      <c r="Q808" s="316">
        <f t="shared" si="73"/>
        <v>0</v>
      </c>
      <c r="R808" s="87">
        <f t="shared" si="74"/>
        <v>0</v>
      </c>
      <c r="S808" s="87">
        <f>IF('Checklist Parameters'!$N$60&lt;0.2,0.2,'Checklist Parameters'!$N$60)</f>
        <v>0.7</v>
      </c>
      <c r="T808" s="88">
        <f>IF($O808="",IF('Checklist District ID'!$C$43="Y",MAX($R808:$S808)*$I808,SUM($R808:$S808)*$I808),IF(O808&gt;0,Q808*S808))</f>
        <v>0</v>
      </c>
      <c r="U808" s="88">
        <f>IF(Q808&gt;0,((I808-T808)*'Formula Matrix'!$E$41),0)</f>
        <v>0</v>
      </c>
      <c r="V808" s="88">
        <f t="shared" si="75"/>
        <v>0</v>
      </c>
      <c r="W808" s="88">
        <f>IF(V808&gt;0,(V808*'Checklist Parameters'!$N$35),0)</f>
        <v>0</v>
      </c>
      <c r="X808" s="85">
        <f t="shared" si="76"/>
        <v>0</v>
      </c>
      <c r="Y808" s="85">
        <f>IF('Checklist Parameters'!$N$102&lt;&gt;"",(I808/43560)*'Checklist Parameters'!$N$102,"N/A")</f>
        <v>0</v>
      </c>
      <c r="Z808" s="85" t="str">
        <f>IF('Checklist Parameters'!$N$58&lt;&gt;"",((I808*'Checklist Parameters'!$N$58)*'Checklist Parameters'!$N$35)/1000,"N/A")</f>
        <v>N/A</v>
      </c>
      <c r="AA808" s="85">
        <f>IF('Checklist Parameters'!$N$101&lt;&gt;"",IFERROR(I808/'Checklist Parameters'!$N$101,0),"N/A")</f>
        <v>0</v>
      </c>
      <c r="AB808" s="85" t="str">
        <f>IF('Checklist Parameters'!$N$43&lt;&gt;"",(I808*'Checklist Parameters'!$N$43)/1000,"N/A")</f>
        <v>N/A</v>
      </c>
      <c r="AC808" s="85">
        <f>IF('Checklist Parameters'!$N$16="",$X808,IF(AND('Checklist Parameters'!$N$16&lt;$X808,'Checklist Parameters'!$N$16&gt;=3),'Checklist Parameters'!$N$16,IF(AND('Checklist Parameters'!$N$16&lt;$X808,'Checklist Parameters'!$N$16&lt;3),0,$X808)))</f>
        <v>0</v>
      </c>
      <c r="AD808" s="85" t="str">
        <f>IF(AND(I808&lt;'Checklist Parameters'!$N$22,$I808&lt;&gt;0),"Y","")</f>
        <v/>
      </c>
      <c r="AE808" s="85" t="str">
        <f>IF($AD808="Y",0,IF('Checklist Parameters'!$N$25="","&lt;no limit&gt;",ROUNDDOWN((($I808-'Checklist Parameters'!$N$24)/'Checklist Parameters'!$N$25)+1,0)))</f>
        <v>&lt;no limit&gt;</v>
      </c>
      <c r="AF808" s="174">
        <f t="shared" si="77"/>
        <v>0</v>
      </c>
      <c r="AG808" s="85">
        <f t="shared" si="72"/>
        <v>0</v>
      </c>
    </row>
    <row r="809" spans="1:33" ht="15">
      <c r="A809" s="393"/>
      <c r="B809" s="393"/>
      <c r="C809" s="393"/>
      <c r="D809" s="393"/>
      <c r="E809" s="393"/>
      <c r="F809" s="393"/>
      <c r="G809" s="393"/>
      <c r="H809" s="394"/>
      <c r="I809" s="394"/>
      <c r="J809" s="394"/>
      <c r="K809" s="394"/>
      <c r="L809" s="394"/>
      <c r="M809" s="394"/>
      <c r="N809" s="313">
        <f>IF(IF(I809&lt;'Checklist Parameters'!$N$22,0,($I809-$L809))&lt;0,0,IF(I809&lt;'Checklist Parameters'!$N$22,0,($I809-$L809)))</f>
        <v>0</v>
      </c>
      <c r="O809" s="394"/>
      <c r="P809" s="395"/>
      <c r="Q809" s="316">
        <f t="shared" si="73"/>
        <v>0</v>
      </c>
      <c r="R809" s="87">
        <f t="shared" si="74"/>
        <v>0</v>
      </c>
      <c r="S809" s="87">
        <f>IF('Checklist Parameters'!$N$60&lt;0.2,0.2,'Checklist Parameters'!$N$60)</f>
        <v>0.7</v>
      </c>
      <c r="T809" s="88">
        <f>IF($O809="",IF('Checklist District ID'!$C$43="Y",MAX($R809:$S809)*$I809,SUM($R809:$S809)*$I809),IF(O809&gt;0,Q809*S809))</f>
        <v>0</v>
      </c>
      <c r="U809" s="88">
        <f>IF(Q809&gt;0,((I809-T809)*'Formula Matrix'!$E$41),0)</f>
        <v>0</v>
      </c>
      <c r="V809" s="88">
        <f t="shared" si="75"/>
        <v>0</v>
      </c>
      <c r="W809" s="88">
        <f>IF(V809&gt;0,(V809*'Checklist Parameters'!$N$35),0)</f>
        <v>0</v>
      </c>
      <c r="X809" s="85">
        <f t="shared" si="76"/>
        <v>0</v>
      </c>
      <c r="Y809" s="85">
        <f>IF('Checklist Parameters'!$N$102&lt;&gt;"",(I809/43560)*'Checklist Parameters'!$N$102,"N/A")</f>
        <v>0</v>
      </c>
      <c r="Z809" s="85" t="str">
        <f>IF('Checklist Parameters'!$N$58&lt;&gt;"",((I809*'Checklist Parameters'!$N$58)*'Checklist Parameters'!$N$35)/1000,"N/A")</f>
        <v>N/A</v>
      </c>
      <c r="AA809" s="85">
        <f>IF('Checklist Parameters'!$N$101&lt;&gt;"",IFERROR(I809/'Checklist Parameters'!$N$101,0),"N/A")</f>
        <v>0</v>
      </c>
      <c r="AB809" s="85" t="str">
        <f>IF('Checklist Parameters'!$N$43&lt;&gt;"",(I809*'Checklist Parameters'!$N$43)/1000,"N/A")</f>
        <v>N/A</v>
      </c>
      <c r="AC809" s="85">
        <f>IF('Checklist Parameters'!$N$16="",$X809,IF(AND('Checklist Parameters'!$N$16&lt;$X809,'Checklist Parameters'!$N$16&gt;=3),'Checklist Parameters'!$N$16,IF(AND('Checklist Parameters'!$N$16&lt;$X809,'Checklist Parameters'!$N$16&lt;3),0,$X809)))</f>
        <v>0</v>
      </c>
      <c r="AD809" s="85" t="str">
        <f>IF(AND(I809&lt;'Checklist Parameters'!$N$22,$I809&lt;&gt;0),"Y","")</f>
        <v/>
      </c>
      <c r="AE809" s="85" t="str">
        <f>IF($AD809="Y",0,IF('Checklist Parameters'!$N$25="","&lt;no limit&gt;",ROUNDDOWN((($I809-'Checklist Parameters'!$N$24)/'Checklist Parameters'!$N$25)+1,0)))</f>
        <v>&lt;no limit&gt;</v>
      </c>
      <c r="AF809" s="174">
        <f t="shared" si="77"/>
        <v>0</v>
      </c>
      <c r="AG809" s="85">
        <f t="shared" si="72"/>
        <v>0</v>
      </c>
    </row>
    <row r="810" spans="1:33" ht="15">
      <c r="A810" s="393"/>
      <c r="B810" s="393"/>
      <c r="C810" s="393"/>
      <c r="D810" s="393"/>
      <c r="E810" s="393"/>
      <c r="F810" s="393"/>
      <c r="G810" s="393"/>
      <c r="H810" s="394"/>
      <c r="I810" s="394"/>
      <c r="J810" s="394"/>
      <c r="K810" s="394"/>
      <c r="L810" s="394"/>
      <c r="M810" s="394"/>
      <c r="N810" s="313">
        <f>IF(IF(I810&lt;'Checklist Parameters'!$N$22,0,($I810-$L810))&lt;0,0,IF(I810&lt;'Checklist Parameters'!$N$22,0,($I810-$L810)))</f>
        <v>0</v>
      </c>
      <c r="O810" s="394"/>
      <c r="P810" s="395"/>
      <c r="Q810" s="316">
        <f t="shared" si="73"/>
        <v>0</v>
      </c>
      <c r="R810" s="87">
        <f t="shared" si="74"/>
        <v>0</v>
      </c>
      <c r="S810" s="87">
        <f>IF('Checklist Parameters'!$N$60&lt;0.2,0.2,'Checklist Parameters'!$N$60)</f>
        <v>0.7</v>
      </c>
      <c r="T810" s="88">
        <f>IF($O810="",IF('Checklist District ID'!$C$43="Y",MAX($R810:$S810)*$I810,SUM($R810:$S810)*$I810),IF(O810&gt;0,Q810*S810))</f>
        <v>0</v>
      </c>
      <c r="U810" s="88">
        <f>IF(Q810&gt;0,((I810-T810)*'Formula Matrix'!$E$41),0)</f>
        <v>0</v>
      </c>
      <c r="V810" s="88">
        <f t="shared" si="75"/>
        <v>0</v>
      </c>
      <c r="W810" s="88">
        <f>IF(V810&gt;0,(V810*'Checklist Parameters'!$N$35),0)</f>
        <v>0</v>
      </c>
      <c r="X810" s="85">
        <f t="shared" si="76"/>
        <v>0</v>
      </c>
      <c r="Y810" s="85">
        <f>IF('Checklist Parameters'!$N$102&lt;&gt;"",(I810/43560)*'Checklist Parameters'!$N$102,"N/A")</f>
        <v>0</v>
      </c>
      <c r="Z810" s="85" t="str">
        <f>IF('Checklist Parameters'!$N$58&lt;&gt;"",((I810*'Checklist Parameters'!$N$58)*'Checklist Parameters'!$N$35)/1000,"N/A")</f>
        <v>N/A</v>
      </c>
      <c r="AA810" s="85">
        <f>IF('Checklist Parameters'!$N$101&lt;&gt;"",IFERROR(I810/'Checklist Parameters'!$N$101,0),"N/A")</f>
        <v>0</v>
      </c>
      <c r="AB810" s="85" t="str">
        <f>IF('Checklist Parameters'!$N$43&lt;&gt;"",(I810*'Checklist Parameters'!$N$43)/1000,"N/A")</f>
        <v>N/A</v>
      </c>
      <c r="AC810" s="85">
        <f>IF('Checklist Parameters'!$N$16="",$X810,IF(AND('Checklist Parameters'!$N$16&lt;$X810,'Checklist Parameters'!$N$16&gt;=3),'Checklist Parameters'!$N$16,IF(AND('Checklist Parameters'!$N$16&lt;$X810,'Checklist Parameters'!$N$16&lt;3),0,$X810)))</f>
        <v>0</v>
      </c>
      <c r="AD810" s="85" t="str">
        <f>IF(AND(I810&lt;'Checklist Parameters'!$N$22,$I810&lt;&gt;0),"Y","")</f>
        <v/>
      </c>
      <c r="AE810" s="85" t="str">
        <f>IF($AD810="Y",0,IF('Checklist Parameters'!$N$25="","&lt;no limit&gt;",ROUNDDOWN((($I810-'Checklist Parameters'!$N$24)/'Checklist Parameters'!$N$25)+1,0)))</f>
        <v>&lt;no limit&gt;</v>
      </c>
      <c r="AF810" s="174">
        <f t="shared" si="77"/>
        <v>0</v>
      </c>
      <c r="AG810" s="85">
        <f t="shared" si="72"/>
        <v>0</v>
      </c>
    </row>
    <row r="811" spans="1:33" ht="15">
      <c r="A811" s="393"/>
      <c r="B811" s="393"/>
      <c r="C811" s="393"/>
      <c r="D811" s="393"/>
      <c r="E811" s="393"/>
      <c r="F811" s="393"/>
      <c r="G811" s="393"/>
      <c r="H811" s="394"/>
      <c r="I811" s="394"/>
      <c r="J811" s="394"/>
      <c r="K811" s="394"/>
      <c r="L811" s="394"/>
      <c r="M811" s="394"/>
      <c r="N811" s="313">
        <f>IF(IF(I811&lt;'Checklist Parameters'!$N$22,0,($I811-$L811))&lt;0,0,IF(I811&lt;'Checklist Parameters'!$N$22,0,($I811-$L811)))</f>
        <v>0</v>
      </c>
      <c r="O811" s="394"/>
      <c r="P811" s="395"/>
      <c r="Q811" s="316">
        <f t="shared" si="73"/>
        <v>0</v>
      </c>
      <c r="R811" s="87">
        <f t="shared" si="74"/>
        <v>0</v>
      </c>
      <c r="S811" s="87">
        <f>IF('Checklist Parameters'!$N$60&lt;0.2,0.2,'Checklist Parameters'!$N$60)</f>
        <v>0.7</v>
      </c>
      <c r="T811" s="88">
        <f>IF($O811="",IF('Checklist District ID'!$C$43="Y",MAX($R811:$S811)*$I811,SUM($R811:$S811)*$I811),IF(O811&gt;0,Q811*S811))</f>
        <v>0</v>
      </c>
      <c r="U811" s="88">
        <f>IF(Q811&gt;0,((I811-T811)*'Formula Matrix'!$E$41),0)</f>
        <v>0</v>
      </c>
      <c r="V811" s="88">
        <f t="shared" si="75"/>
        <v>0</v>
      </c>
      <c r="W811" s="88">
        <f>IF(V811&gt;0,(V811*'Checklist Parameters'!$N$35),0)</f>
        <v>0</v>
      </c>
      <c r="X811" s="85">
        <f t="shared" si="76"/>
        <v>0</v>
      </c>
      <c r="Y811" s="85">
        <f>IF('Checklist Parameters'!$N$102&lt;&gt;"",(I811/43560)*'Checklist Parameters'!$N$102,"N/A")</f>
        <v>0</v>
      </c>
      <c r="Z811" s="85" t="str">
        <f>IF('Checklist Parameters'!$N$58&lt;&gt;"",((I811*'Checklist Parameters'!$N$58)*'Checklist Parameters'!$N$35)/1000,"N/A")</f>
        <v>N/A</v>
      </c>
      <c r="AA811" s="85">
        <f>IF('Checklist Parameters'!$N$101&lt;&gt;"",IFERROR(I811/'Checklist Parameters'!$N$101,0),"N/A")</f>
        <v>0</v>
      </c>
      <c r="AB811" s="85" t="str">
        <f>IF('Checklist Parameters'!$N$43&lt;&gt;"",(I811*'Checklist Parameters'!$N$43)/1000,"N/A")</f>
        <v>N/A</v>
      </c>
      <c r="AC811" s="85">
        <f>IF('Checklist Parameters'!$N$16="",$X811,IF(AND('Checklist Parameters'!$N$16&lt;$X811,'Checklist Parameters'!$N$16&gt;=3),'Checklist Parameters'!$N$16,IF(AND('Checklist Parameters'!$N$16&lt;$X811,'Checklist Parameters'!$N$16&lt;3),0,$X811)))</f>
        <v>0</v>
      </c>
      <c r="AD811" s="85" t="str">
        <f>IF(AND(I811&lt;'Checklist Parameters'!$N$22,$I811&lt;&gt;0),"Y","")</f>
        <v/>
      </c>
      <c r="AE811" s="85" t="str">
        <f>IF($AD811="Y",0,IF('Checklist Parameters'!$N$25="","&lt;no limit&gt;",ROUNDDOWN((($I811-'Checklist Parameters'!$N$24)/'Checklist Parameters'!$N$25)+1,0)))</f>
        <v>&lt;no limit&gt;</v>
      </c>
      <c r="AF811" s="174">
        <f t="shared" si="77"/>
        <v>0</v>
      </c>
      <c r="AG811" s="85">
        <f t="shared" si="72"/>
        <v>0</v>
      </c>
    </row>
    <row r="812" spans="1:33" ht="15">
      <c r="A812" s="393"/>
      <c r="B812" s="393"/>
      <c r="C812" s="393"/>
      <c r="D812" s="393"/>
      <c r="E812" s="393"/>
      <c r="F812" s="393"/>
      <c r="G812" s="393"/>
      <c r="H812" s="394"/>
      <c r="I812" s="394"/>
      <c r="J812" s="394"/>
      <c r="K812" s="394"/>
      <c r="L812" s="394"/>
      <c r="M812" s="394"/>
      <c r="N812" s="313">
        <f>IF(IF(I812&lt;'Checklist Parameters'!$N$22,0,($I812-$L812))&lt;0,0,IF(I812&lt;'Checklist Parameters'!$N$22,0,($I812-$L812)))</f>
        <v>0</v>
      </c>
      <c r="O812" s="394"/>
      <c r="P812" s="395"/>
      <c r="Q812" s="316">
        <f t="shared" si="73"/>
        <v>0</v>
      </c>
      <c r="R812" s="87">
        <f t="shared" si="74"/>
        <v>0</v>
      </c>
      <c r="S812" s="87">
        <f>IF('Checklist Parameters'!$N$60&lt;0.2,0.2,'Checklist Parameters'!$N$60)</f>
        <v>0.7</v>
      </c>
      <c r="T812" s="88">
        <f>IF($O812="",IF('Checklist District ID'!$C$43="Y",MAX($R812:$S812)*$I812,SUM($R812:$S812)*$I812),IF(O812&gt;0,Q812*S812))</f>
        <v>0</v>
      </c>
      <c r="U812" s="88">
        <f>IF(Q812&gt;0,((I812-T812)*'Formula Matrix'!$E$41),0)</f>
        <v>0</v>
      </c>
      <c r="V812" s="88">
        <f t="shared" si="75"/>
        <v>0</v>
      </c>
      <c r="W812" s="88">
        <f>IF(V812&gt;0,(V812*'Checklist Parameters'!$N$35),0)</f>
        <v>0</v>
      </c>
      <c r="X812" s="85">
        <f t="shared" si="76"/>
        <v>0</v>
      </c>
      <c r="Y812" s="85">
        <f>IF('Checklist Parameters'!$N$102&lt;&gt;"",(I812/43560)*'Checklist Parameters'!$N$102,"N/A")</f>
        <v>0</v>
      </c>
      <c r="Z812" s="85" t="str">
        <f>IF('Checklist Parameters'!$N$58&lt;&gt;"",((I812*'Checklist Parameters'!$N$58)*'Checklist Parameters'!$N$35)/1000,"N/A")</f>
        <v>N/A</v>
      </c>
      <c r="AA812" s="85">
        <f>IF('Checklist Parameters'!$N$101&lt;&gt;"",IFERROR(I812/'Checklist Parameters'!$N$101,0),"N/A")</f>
        <v>0</v>
      </c>
      <c r="AB812" s="85" t="str">
        <f>IF('Checklist Parameters'!$N$43&lt;&gt;"",(I812*'Checklist Parameters'!$N$43)/1000,"N/A")</f>
        <v>N/A</v>
      </c>
      <c r="AC812" s="85">
        <f>IF('Checklist Parameters'!$N$16="",$X812,IF(AND('Checklist Parameters'!$N$16&lt;$X812,'Checklist Parameters'!$N$16&gt;=3),'Checklist Parameters'!$N$16,IF(AND('Checklist Parameters'!$N$16&lt;$X812,'Checklist Parameters'!$N$16&lt;3),0,$X812)))</f>
        <v>0</v>
      </c>
      <c r="AD812" s="85" t="str">
        <f>IF(AND(I812&lt;'Checklist Parameters'!$N$22,$I812&lt;&gt;0),"Y","")</f>
        <v/>
      </c>
      <c r="AE812" s="85" t="str">
        <f>IF($AD812="Y",0,IF('Checklist Parameters'!$N$25="","&lt;no limit&gt;",ROUNDDOWN((($I812-'Checklist Parameters'!$N$24)/'Checklist Parameters'!$N$25)+1,0)))</f>
        <v>&lt;no limit&gt;</v>
      </c>
      <c r="AF812" s="174">
        <f t="shared" si="77"/>
        <v>0</v>
      </c>
      <c r="AG812" s="85">
        <f t="shared" si="72"/>
        <v>0</v>
      </c>
    </row>
    <row r="813" spans="1:33" ht="15">
      <c r="A813" s="393"/>
      <c r="B813" s="393"/>
      <c r="C813" s="393"/>
      <c r="D813" s="393"/>
      <c r="E813" s="393"/>
      <c r="F813" s="393"/>
      <c r="G813" s="393"/>
      <c r="H813" s="394"/>
      <c r="I813" s="394"/>
      <c r="J813" s="394"/>
      <c r="K813" s="394"/>
      <c r="L813" s="394"/>
      <c r="M813" s="394"/>
      <c r="N813" s="313">
        <f>IF(IF(I813&lt;'Checklist Parameters'!$N$22,0,($I813-$L813))&lt;0,0,IF(I813&lt;'Checklist Parameters'!$N$22,0,($I813-$L813)))</f>
        <v>0</v>
      </c>
      <c r="O813" s="394"/>
      <c r="P813" s="395"/>
      <c r="Q813" s="316">
        <f t="shared" si="73"/>
        <v>0</v>
      </c>
      <c r="R813" s="87">
        <f t="shared" si="74"/>
        <v>0</v>
      </c>
      <c r="S813" s="87">
        <f>IF('Checklist Parameters'!$N$60&lt;0.2,0.2,'Checklist Parameters'!$N$60)</f>
        <v>0.7</v>
      </c>
      <c r="T813" s="88">
        <f>IF($O813="",IF('Checklist District ID'!$C$43="Y",MAX($R813:$S813)*$I813,SUM($R813:$S813)*$I813),IF(O813&gt;0,Q813*S813))</f>
        <v>0</v>
      </c>
      <c r="U813" s="88">
        <f>IF(Q813&gt;0,((I813-T813)*'Formula Matrix'!$E$41),0)</f>
        <v>0</v>
      </c>
      <c r="V813" s="88">
        <f t="shared" si="75"/>
        <v>0</v>
      </c>
      <c r="W813" s="88">
        <f>IF(V813&gt;0,(V813*'Checklist Parameters'!$N$35),0)</f>
        <v>0</v>
      </c>
      <c r="X813" s="85">
        <f t="shared" si="76"/>
        <v>0</v>
      </c>
      <c r="Y813" s="85">
        <f>IF('Checklist Parameters'!$N$102&lt;&gt;"",(I813/43560)*'Checklist Parameters'!$N$102,"N/A")</f>
        <v>0</v>
      </c>
      <c r="Z813" s="85" t="str">
        <f>IF('Checklist Parameters'!$N$58&lt;&gt;"",((I813*'Checklist Parameters'!$N$58)*'Checklist Parameters'!$N$35)/1000,"N/A")</f>
        <v>N/A</v>
      </c>
      <c r="AA813" s="85">
        <f>IF('Checklist Parameters'!$N$101&lt;&gt;"",IFERROR(I813/'Checklist Parameters'!$N$101,0),"N/A")</f>
        <v>0</v>
      </c>
      <c r="AB813" s="85" t="str">
        <f>IF('Checklist Parameters'!$N$43&lt;&gt;"",(I813*'Checklist Parameters'!$N$43)/1000,"N/A")</f>
        <v>N/A</v>
      </c>
      <c r="AC813" s="85">
        <f>IF('Checklist Parameters'!$N$16="",$X813,IF(AND('Checklist Parameters'!$N$16&lt;$X813,'Checklist Parameters'!$N$16&gt;=3),'Checklist Parameters'!$N$16,IF(AND('Checklist Parameters'!$N$16&lt;$X813,'Checklist Parameters'!$N$16&lt;3),0,$X813)))</f>
        <v>0</v>
      </c>
      <c r="AD813" s="85" t="str">
        <f>IF(AND(I813&lt;'Checklist Parameters'!$N$22,$I813&lt;&gt;0),"Y","")</f>
        <v/>
      </c>
      <c r="AE813" s="85" t="str">
        <f>IF($AD813="Y",0,IF('Checklist Parameters'!$N$25="","&lt;no limit&gt;",ROUNDDOWN((($I813-'Checklist Parameters'!$N$24)/'Checklist Parameters'!$N$25)+1,0)))</f>
        <v>&lt;no limit&gt;</v>
      </c>
      <c r="AF813" s="174">
        <f t="shared" si="77"/>
        <v>0</v>
      </c>
      <c r="AG813" s="85">
        <f t="shared" si="72"/>
        <v>0</v>
      </c>
    </row>
    <row r="814" spans="1:33" ht="15">
      <c r="A814" s="393"/>
      <c r="B814" s="393"/>
      <c r="C814" s="393"/>
      <c r="D814" s="393"/>
      <c r="E814" s="393"/>
      <c r="F814" s="393"/>
      <c r="G814" s="393"/>
      <c r="H814" s="394"/>
      <c r="I814" s="394"/>
      <c r="J814" s="394"/>
      <c r="K814" s="394"/>
      <c r="L814" s="394"/>
      <c r="M814" s="394"/>
      <c r="N814" s="313">
        <f>IF(IF(I814&lt;'Checklist Parameters'!$N$22,0,($I814-$L814))&lt;0,0,IF(I814&lt;'Checklist Parameters'!$N$22,0,($I814-$L814)))</f>
        <v>0</v>
      </c>
      <c r="O814" s="394"/>
      <c r="P814" s="395"/>
      <c r="Q814" s="316">
        <f t="shared" si="73"/>
        <v>0</v>
      </c>
      <c r="R814" s="87">
        <f t="shared" si="74"/>
        <v>0</v>
      </c>
      <c r="S814" s="87">
        <f>IF('Checklist Parameters'!$N$60&lt;0.2,0.2,'Checklist Parameters'!$N$60)</f>
        <v>0.7</v>
      </c>
      <c r="T814" s="88">
        <f>IF($O814="",IF('Checklist District ID'!$C$43="Y",MAX($R814:$S814)*$I814,SUM($R814:$S814)*$I814),IF(O814&gt;0,Q814*S814))</f>
        <v>0</v>
      </c>
      <c r="U814" s="88">
        <f>IF(Q814&gt;0,((I814-T814)*'Formula Matrix'!$E$41),0)</f>
        <v>0</v>
      </c>
      <c r="V814" s="88">
        <f t="shared" si="75"/>
        <v>0</v>
      </c>
      <c r="W814" s="88">
        <f>IF(V814&gt;0,(V814*'Checklist Parameters'!$N$35),0)</f>
        <v>0</v>
      </c>
      <c r="X814" s="85">
        <f t="shared" si="76"/>
        <v>0</v>
      </c>
      <c r="Y814" s="85">
        <f>IF('Checklist Parameters'!$N$102&lt;&gt;"",(I814/43560)*'Checklist Parameters'!$N$102,"N/A")</f>
        <v>0</v>
      </c>
      <c r="Z814" s="85" t="str">
        <f>IF('Checklist Parameters'!$N$58&lt;&gt;"",((I814*'Checklist Parameters'!$N$58)*'Checklist Parameters'!$N$35)/1000,"N/A")</f>
        <v>N/A</v>
      </c>
      <c r="AA814" s="85">
        <f>IF('Checklist Parameters'!$N$101&lt;&gt;"",IFERROR(I814/'Checklist Parameters'!$N$101,0),"N/A")</f>
        <v>0</v>
      </c>
      <c r="AB814" s="85" t="str">
        <f>IF('Checklist Parameters'!$N$43&lt;&gt;"",(I814*'Checklist Parameters'!$N$43)/1000,"N/A")</f>
        <v>N/A</v>
      </c>
      <c r="AC814" s="85">
        <f>IF('Checklist Parameters'!$N$16="",$X814,IF(AND('Checklist Parameters'!$N$16&lt;$X814,'Checklist Parameters'!$N$16&gt;=3),'Checklist Parameters'!$N$16,IF(AND('Checklist Parameters'!$N$16&lt;$X814,'Checklist Parameters'!$N$16&lt;3),0,$X814)))</f>
        <v>0</v>
      </c>
      <c r="AD814" s="85" t="str">
        <f>IF(AND(I814&lt;'Checklist Parameters'!$N$22,$I814&lt;&gt;0),"Y","")</f>
        <v/>
      </c>
      <c r="AE814" s="85" t="str">
        <f>IF($AD814="Y",0,IF('Checklist Parameters'!$N$25="","&lt;no limit&gt;",ROUNDDOWN((($I814-'Checklist Parameters'!$N$24)/'Checklist Parameters'!$N$25)+1,0)))</f>
        <v>&lt;no limit&gt;</v>
      </c>
      <c r="AF814" s="174">
        <f t="shared" si="77"/>
        <v>0</v>
      </c>
      <c r="AG814" s="85">
        <f t="shared" si="72"/>
        <v>0</v>
      </c>
    </row>
    <row r="815" spans="1:33" ht="15">
      <c r="A815" s="393"/>
      <c r="B815" s="393"/>
      <c r="C815" s="393"/>
      <c r="D815" s="393"/>
      <c r="E815" s="393"/>
      <c r="F815" s="393"/>
      <c r="G815" s="393"/>
      <c r="H815" s="394"/>
      <c r="I815" s="394"/>
      <c r="J815" s="394"/>
      <c r="K815" s="394"/>
      <c r="L815" s="394"/>
      <c r="M815" s="394"/>
      <c r="N815" s="313">
        <f>IF(IF(I815&lt;'Checklist Parameters'!$N$22,0,($I815-$L815))&lt;0,0,IF(I815&lt;'Checklist Parameters'!$N$22,0,($I815-$L815)))</f>
        <v>0</v>
      </c>
      <c r="O815" s="394"/>
      <c r="P815" s="395"/>
      <c r="Q815" s="316">
        <f t="shared" si="73"/>
        <v>0</v>
      </c>
      <c r="R815" s="87">
        <f t="shared" si="74"/>
        <v>0</v>
      </c>
      <c r="S815" s="87">
        <f>IF('Checklist Parameters'!$N$60&lt;0.2,0.2,'Checklist Parameters'!$N$60)</f>
        <v>0.7</v>
      </c>
      <c r="T815" s="88">
        <f>IF($O815="",IF('Checklist District ID'!$C$43="Y",MAX($R815:$S815)*$I815,SUM($R815:$S815)*$I815),IF(O815&gt;0,Q815*S815))</f>
        <v>0</v>
      </c>
      <c r="U815" s="88">
        <f>IF(Q815&gt;0,((I815-T815)*'Formula Matrix'!$E$41),0)</f>
        <v>0</v>
      </c>
      <c r="V815" s="88">
        <f t="shared" si="75"/>
        <v>0</v>
      </c>
      <c r="W815" s="88">
        <f>IF(V815&gt;0,(V815*'Checklist Parameters'!$N$35),0)</f>
        <v>0</v>
      </c>
      <c r="X815" s="85">
        <f t="shared" si="76"/>
        <v>0</v>
      </c>
      <c r="Y815" s="85">
        <f>IF('Checklist Parameters'!$N$102&lt;&gt;"",(I815/43560)*'Checklist Parameters'!$N$102,"N/A")</f>
        <v>0</v>
      </c>
      <c r="Z815" s="85" t="str">
        <f>IF('Checklist Parameters'!$N$58&lt;&gt;"",((I815*'Checklist Parameters'!$N$58)*'Checklist Parameters'!$N$35)/1000,"N/A")</f>
        <v>N/A</v>
      </c>
      <c r="AA815" s="85">
        <f>IF('Checklist Parameters'!$N$101&lt;&gt;"",IFERROR(I815/'Checklist Parameters'!$N$101,0),"N/A")</f>
        <v>0</v>
      </c>
      <c r="AB815" s="85" t="str">
        <f>IF('Checklist Parameters'!$N$43&lt;&gt;"",(I815*'Checklist Parameters'!$N$43)/1000,"N/A")</f>
        <v>N/A</v>
      </c>
      <c r="AC815" s="85">
        <f>IF('Checklist Parameters'!$N$16="",$X815,IF(AND('Checklist Parameters'!$N$16&lt;$X815,'Checklist Parameters'!$N$16&gt;=3),'Checklist Parameters'!$N$16,IF(AND('Checklist Parameters'!$N$16&lt;$X815,'Checklist Parameters'!$N$16&lt;3),0,$X815)))</f>
        <v>0</v>
      </c>
      <c r="AD815" s="85" t="str">
        <f>IF(AND(I815&lt;'Checklist Parameters'!$N$22,$I815&lt;&gt;0),"Y","")</f>
        <v/>
      </c>
      <c r="AE815" s="85" t="str">
        <f>IF($AD815="Y",0,IF('Checklist Parameters'!$N$25="","&lt;no limit&gt;",ROUNDDOWN((($I815-'Checklist Parameters'!$N$24)/'Checklist Parameters'!$N$25)+1,0)))</f>
        <v>&lt;no limit&gt;</v>
      </c>
      <c r="AF815" s="174">
        <f t="shared" si="77"/>
        <v>0</v>
      </c>
      <c r="AG815" s="85">
        <f t="shared" si="72"/>
        <v>0</v>
      </c>
    </row>
    <row r="816" spans="1:33" ht="15">
      <c r="A816" s="393"/>
      <c r="B816" s="393"/>
      <c r="C816" s="393"/>
      <c r="D816" s="393"/>
      <c r="E816" s="393"/>
      <c r="F816" s="393"/>
      <c r="G816" s="393"/>
      <c r="H816" s="394"/>
      <c r="I816" s="394"/>
      <c r="J816" s="394"/>
      <c r="K816" s="394"/>
      <c r="L816" s="394"/>
      <c r="M816" s="394"/>
      <c r="N816" s="313">
        <f>IF(IF(I816&lt;'Checklist Parameters'!$N$22,0,($I816-$L816))&lt;0,0,IF(I816&lt;'Checklist Parameters'!$N$22,0,($I816-$L816)))</f>
        <v>0</v>
      </c>
      <c r="O816" s="394"/>
      <c r="P816" s="395"/>
      <c r="Q816" s="316">
        <f t="shared" si="73"/>
        <v>0</v>
      </c>
      <c r="R816" s="87">
        <f t="shared" si="74"/>
        <v>0</v>
      </c>
      <c r="S816" s="87">
        <f>IF('Checklist Parameters'!$N$60&lt;0.2,0.2,'Checklist Parameters'!$N$60)</f>
        <v>0.7</v>
      </c>
      <c r="T816" s="88">
        <f>IF($O816="",IF('Checklist District ID'!$C$43="Y",MAX($R816:$S816)*$I816,SUM($R816:$S816)*$I816),IF(O816&gt;0,Q816*S816))</f>
        <v>0</v>
      </c>
      <c r="U816" s="88">
        <f>IF(Q816&gt;0,((I816-T816)*'Formula Matrix'!$E$41),0)</f>
        <v>0</v>
      </c>
      <c r="V816" s="88">
        <f t="shared" si="75"/>
        <v>0</v>
      </c>
      <c r="W816" s="88">
        <f>IF(V816&gt;0,(V816*'Checklist Parameters'!$N$35),0)</f>
        <v>0</v>
      </c>
      <c r="X816" s="85">
        <f t="shared" si="76"/>
        <v>0</v>
      </c>
      <c r="Y816" s="85">
        <f>IF('Checklist Parameters'!$N$102&lt;&gt;"",(I816/43560)*'Checklist Parameters'!$N$102,"N/A")</f>
        <v>0</v>
      </c>
      <c r="Z816" s="85" t="str">
        <f>IF('Checklist Parameters'!$N$58&lt;&gt;"",((I816*'Checklist Parameters'!$N$58)*'Checklist Parameters'!$N$35)/1000,"N/A")</f>
        <v>N/A</v>
      </c>
      <c r="AA816" s="85">
        <f>IF('Checklist Parameters'!$N$101&lt;&gt;"",IFERROR(I816/'Checklist Parameters'!$N$101,0),"N/A")</f>
        <v>0</v>
      </c>
      <c r="AB816" s="85" t="str">
        <f>IF('Checklist Parameters'!$N$43&lt;&gt;"",(I816*'Checklist Parameters'!$N$43)/1000,"N/A")</f>
        <v>N/A</v>
      </c>
      <c r="AC816" s="85">
        <f>IF('Checklist Parameters'!$N$16="",$X816,IF(AND('Checklist Parameters'!$N$16&lt;$X816,'Checklist Parameters'!$N$16&gt;=3),'Checklist Parameters'!$N$16,IF(AND('Checklist Parameters'!$N$16&lt;$X816,'Checklist Parameters'!$N$16&lt;3),0,$X816)))</f>
        <v>0</v>
      </c>
      <c r="AD816" s="85" t="str">
        <f>IF(AND(I816&lt;'Checklist Parameters'!$N$22,$I816&lt;&gt;0),"Y","")</f>
        <v/>
      </c>
      <c r="AE816" s="85" t="str">
        <f>IF($AD816="Y",0,IF('Checklist Parameters'!$N$25="","&lt;no limit&gt;",ROUNDDOWN((($I816-'Checklist Parameters'!$N$24)/'Checklist Parameters'!$N$25)+1,0)))</f>
        <v>&lt;no limit&gt;</v>
      </c>
      <c r="AF816" s="174">
        <f t="shared" si="77"/>
        <v>0</v>
      </c>
      <c r="AG816" s="85">
        <f t="shared" si="72"/>
        <v>0</v>
      </c>
    </row>
    <row r="817" spans="1:33" ht="15">
      <c r="A817" s="393"/>
      <c r="B817" s="393"/>
      <c r="C817" s="393"/>
      <c r="D817" s="393"/>
      <c r="E817" s="393"/>
      <c r="F817" s="393"/>
      <c r="G817" s="393"/>
      <c r="H817" s="394"/>
      <c r="I817" s="394"/>
      <c r="J817" s="394"/>
      <c r="K817" s="394"/>
      <c r="L817" s="394"/>
      <c r="M817" s="394"/>
      <c r="N817" s="313">
        <f>IF(IF(I817&lt;'Checklist Parameters'!$N$22,0,($I817-$L817))&lt;0,0,IF(I817&lt;'Checklist Parameters'!$N$22,0,($I817-$L817)))</f>
        <v>0</v>
      </c>
      <c r="O817" s="394"/>
      <c r="P817" s="395"/>
      <c r="Q817" s="316">
        <f t="shared" si="73"/>
        <v>0</v>
      </c>
      <c r="R817" s="87">
        <f t="shared" si="74"/>
        <v>0</v>
      </c>
      <c r="S817" s="87">
        <f>IF('Checklist Parameters'!$N$60&lt;0.2,0.2,'Checklist Parameters'!$N$60)</f>
        <v>0.7</v>
      </c>
      <c r="T817" s="88">
        <f>IF($O817="",IF('Checklist District ID'!$C$43="Y",MAX($R817:$S817)*$I817,SUM($R817:$S817)*$I817),IF(O817&gt;0,Q817*S817))</f>
        <v>0</v>
      </c>
      <c r="U817" s="88">
        <f>IF(Q817&gt;0,((I817-T817)*'Formula Matrix'!$E$41),0)</f>
        <v>0</v>
      </c>
      <c r="V817" s="88">
        <f t="shared" si="75"/>
        <v>0</v>
      </c>
      <c r="W817" s="88">
        <f>IF(V817&gt;0,(V817*'Checklist Parameters'!$N$35),0)</f>
        <v>0</v>
      </c>
      <c r="X817" s="85">
        <f t="shared" si="76"/>
        <v>0</v>
      </c>
      <c r="Y817" s="85">
        <f>IF('Checklist Parameters'!$N$102&lt;&gt;"",(I817/43560)*'Checklist Parameters'!$N$102,"N/A")</f>
        <v>0</v>
      </c>
      <c r="Z817" s="85" t="str">
        <f>IF('Checklist Parameters'!$N$58&lt;&gt;"",((I817*'Checklist Parameters'!$N$58)*'Checklist Parameters'!$N$35)/1000,"N/A")</f>
        <v>N/A</v>
      </c>
      <c r="AA817" s="85">
        <f>IF('Checklist Parameters'!$N$101&lt;&gt;"",IFERROR(I817/'Checklist Parameters'!$N$101,0),"N/A")</f>
        <v>0</v>
      </c>
      <c r="AB817" s="85" t="str">
        <f>IF('Checklist Parameters'!$N$43&lt;&gt;"",(I817*'Checklist Parameters'!$N$43)/1000,"N/A")</f>
        <v>N/A</v>
      </c>
      <c r="AC817" s="85">
        <f>IF('Checklist Parameters'!$N$16="",$X817,IF(AND('Checklist Parameters'!$N$16&lt;$X817,'Checklist Parameters'!$N$16&gt;=3),'Checklist Parameters'!$N$16,IF(AND('Checklist Parameters'!$N$16&lt;$X817,'Checklist Parameters'!$N$16&lt;3),0,$X817)))</f>
        <v>0</v>
      </c>
      <c r="AD817" s="85" t="str">
        <f>IF(AND(I817&lt;'Checklist Parameters'!$N$22,$I817&lt;&gt;0),"Y","")</f>
        <v/>
      </c>
      <c r="AE817" s="85" t="str">
        <f>IF($AD817="Y",0,IF('Checklist Parameters'!$N$25="","&lt;no limit&gt;",ROUNDDOWN((($I817-'Checklist Parameters'!$N$24)/'Checklist Parameters'!$N$25)+1,0)))</f>
        <v>&lt;no limit&gt;</v>
      </c>
      <c r="AF817" s="174">
        <f t="shared" si="77"/>
        <v>0</v>
      </c>
      <c r="AG817" s="85">
        <f t="shared" si="72"/>
        <v>0</v>
      </c>
    </row>
    <row r="818" spans="1:33" ht="15">
      <c r="A818" s="393"/>
      <c r="B818" s="393"/>
      <c r="C818" s="393"/>
      <c r="D818" s="393"/>
      <c r="E818" s="393"/>
      <c r="F818" s="393"/>
      <c r="G818" s="393"/>
      <c r="H818" s="394"/>
      <c r="I818" s="394"/>
      <c r="J818" s="394"/>
      <c r="K818" s="394"/>
      <c r="L818" s="394"/>
      <c r="M818" s="394"/>
      <c r="N818" s="313">
        <f>IF(IF(I818&lt;'Checklist Parameters'!$N$22,0,($I818-$L818))&lt;0,0,IF(I818&lt;'Checklist Parameters'!$N$22,0,($I818-$L818)))</f>
        <v>0</v>
      </c>
      <c r="O818" s="394"/>
      <c r="P818" s="395"/>
      <c r="Q818" s="316">
        <f t="shared" si="73"/>
        <v>0</v>
      </c>
      <c r="R818" s="87">
        <f t="shared" si="74"/>
        <v>0</v>
      </c>
      <c r="S818" s="87">
        <f>IF('Checklist Parameters'!$N$60&lt;0.2,0.2,'Checklist Parameters'!$N$60)</f>
        <v>0.7</v>
      </c>
      <c r="T818" s="88">
        <f>IF($O818="",IF('Checklist District ID'!$C$43="Y",MAX($R818:$S818)*$I818,SUM($R818:$S818)*$I818),IF(O818&gt;0,Q818*S818))</f>
        <v>0</v>
      </c>
      <c r="U818" s="88">
        <f>IF(Q818&gt;0,((I818-T818)*'Formula Matrix'!$E$41),0)</f>
        <v>0</v>
      </c>
      <c r="V818" s="88">
        <f t="shared" si="75"/>
        <v>0</v>
      </c>
      <c r="W818" s="88">
        <f>IF(V818&gt;0,(V818*'Checklist Parameters'!$N$35),0)</f>
        <v>0</v>
      </c>
      <c r="X818" s="85">
        <f t="shared" si="76"/>
        <v>0</v>
      </c>
      <c r="Y818" s="85">
        <f>IF('Checklist Parameters'!$N$102&lt;&gt;"",(I818/43560)*'Checklist Parameters'!$N$102,"N/A")</f>
        <v>0</v>
      </c>
      <c r="Z818" s="85" t="str">
        <f>IF('Checklist Parameters'!$N$58&lt;&gt;"",((I818*'Checklist Parameters'!$N$58)*'Checklist Parameters'!$N$35)/1000,"N/A")</f>
        <v>N/A</v>
      </c>
      <c r="AA818" s="85">
        <f>IF('Checklist Parameters'!$N$101&lt;&gt;"",IFERROR(I818/'Checklist Parameters'!$N$101,0),"N/A")</f>
        <v>0</v>
      </c>
      <c r="AB818" s="85" t="str">
        <f>IF('Checklist Parameters'!$N$43&lt;&gt;"",(I818*'Checklist Parameters'!$N$43)/1000,"N/A")</f>
        <v>N/A</v>
      </c>
      <c r="AC818" s="85">
        <f>IF('Checklist Parameters'!$N$16="",$X818,IF(AND('Checklist Parameters'!$N$16&lt;$X818,'Checklist Parameters'!$N$16&gt;=3),'Checklist Parameters'!$N$16,IF(AND('Checklist Parameters'!$N$16&lt;$X818,'Checklist Parameters'!$N$16&lt;3),0,$X818)))</f>
        <v>0</v>
      </c>
      <c r="AD818" s="85" t="str">
        <f>IF(AND(I818&lt;'Checklist Parameters'!$N$22,$I818&lt;&gt;0),"Y","")</f>
        <v/>
      </c>
      <c r="AE818" s="85" t="str">
        <f>IF($AD818="Y",0,IF('Checklist Parameters'!$N$25="","&lt;no limit&gt;",ROUNDDOWN((($I818-'Checklist Parameters'!$N$24)/'Checklist Parameters'!$N$25)+1,0)))</f>
        <v>&lt;no limit&gt;</v>
      </c>
      <c r="AF818" s="174">
        <f t="shared" si="77"/>
        <v>0</v>
      </c>
      <c r="AG818" s="85">
        <f t="shared" si="72"/>
        <v>0</v>
      </c>
    </row>
    <row r="819" spans="1:33" ht="15">
      <c r="A819" s="393"/>
      <c r="B819" s="393"/>
      <c r="C819" s="393"/>
      <c r="D819" s="393"/>
      <c r="E819" s="393"/>
      <c r="F819" s="393"/>
      <c r="G819" s="393"/>
      <c r="H819" s="394"/>
      <c r="I819" s="394"/>
      <c r="J819" s="394"/>
      <c r="K819" s="394"/>
      <c r="L819" s="394"/>
      <c r="M819" s="394"/>
      <c r="N819" s="313">
        <f>IF(IF(I819&lt;'Checklist Parameters'!$N$22,0,($I819-$L819))&lt;0,0,IF(I819&lt;'Checklist Parameters'!$N$22,0,($I819-$L819)))</f>
        <v>0</v>
      </c>
      <c r="O819" s="394"/>
      <c r="P819" s="395"/>
      <c r="Q819" s="316">
        <f t="shared" si="73"/>
        <v>0</v>
      </c>
      <c r="R819" s="87">
        <f t="shared" si="74"/>
        <v>0</v>
      </c>
      <c r="S819" s="87">
        <f>IF('Checklist Parameters'!$N$60&lt;0.2,0.2,'Checklist Parameters'!$N$60)</f>
        <v>0.7</v>
      </c>
      <c r="T819" s="88">
        <f>IF($O819="",IF('Checklist District ID'!$C$43="Y",MAX($R819:$S819)*$I819,SUM($R819:$S819)*$I819),IF(O819&gt;0,Q819*S819))</f>
        <v>0</v>
      </c>
      <c r="U819" s="88">
        <f>IF(Q819&gt;0,((I819-T819)*'Formula Matrix'!$E$41),0)</f>
        <v>0</v>
      </c>
      <c r="V819" s="88">
        <f t="shared" si="75"/>
        <v>0</v>
      </c>
      <c r="W819" s="88">
        <f>IF(V819&gt;0,(V819*'Checklist Parameters'!$N$35),0)</f>
        <v>0</v>
      </c>
      <c r="X819" s="85">
        <f t="shared" si="76"/>
        <v>0</v>
      </c>
      <c r="Y819" s="85">
        <f>IF('Checklist Parameters'!$N$102&lt;&gt;"",(I819/43560)*'Checklist Parameters'!$N$102,"N/A")</f>
        <v>0</v>
      </c>
      <c r="Z819" s="85" t="str">
        <f>IF('Checklist Parameters'!$N$58&lt;&gt;"",((I819*'Checklist Parameters'!$N$58)*'Checklist Parameters'!$N$35)/1000,"N/A")</f>
        <v>N/A</v>
      </c>
      <c r="AA819" s="85">
        <f>IF('Checklist Parameters'!$N$101&lt;&gt;"",IFERROR(I819/'Checklist Parameters'!$N$101,0),"N/A")</f>
        <v>0</v>
      </c>
      <c r="AB819" s="85" t="str">
        <f>IF('Checklist Parameters'!$N$43&lt;&gt;"",(I819*'Checklist Parameters'!$N$43)/1000,"N/A")</f>
        <v>N/A</v>
      </c>
      <c r="AC819" s="85">
        <f>IF('Checklist Parameters'!$N$16="",$X819,IF(AND('Checklist Parameters'!$N$16&lt;$X819,'Checklist Parameters'!$N$16&gt;=3),'Checklist Parameters'!$N$16,IF(AND('Checklist Parameters'!$N$16&lt;$X819,'Checklist Parameters'!$N$16&lt;3),0,$X819)))</f>
        <v>0</v>
      </c>
      <c r="AD819" s="85" t="str">
        <f>IF(AND(I819&lt;'Checklist Parameters'!$N$22,$I819&lt;&gt;0),"Y","")</f>
        <v/>
      </c>
      <c r="AE819" s="85" t="str">
        <f>IF($AD819="Y",0,IF('Checklist Parameters'!$N$25="","&lt;no limit&gt;",ROUNDDOWN((($I819-'Checklist Parameters'!$N$24)/'Checklist Parameters'!$N$25)+1,0)))</f>
        <v>&lt;no limit&gt;</v>
      </c>
      <c r="AF819" s="174">
        <f t="shared" si="77"/>
        <v>0</v>
      </c>
      <c r="AG819" s="85">
        <f t="shared" si="72"/>
        <v>0</v>
      </c>
    </row>
    <row r="820" spans="1:33" ht="15">
      <c r="A820" s="393"/>
      <c r="B820" s="393"/>
      <c r="C820" s="393"/>
      <c r="D820" s="393"/>
      <c r="E820" s="393"/>
      <c r="F820" s="393"/>
      <c r="G820" s="393"/>
      <c r="H820" s="394"/>
      <c r="I820" s="394"/>
      <c r="J820" s="394"/>
      <c r="K820" s="394"/>
      <c r="L820" s="394"/>
      <c r="M820" s="394"/>
      <c r="N820" s="313">
        <f>IF(IF(I820&lt;'Checklist Parameters'!$N$22,0,($I820-$L820))&lt;0,0,IF(I820&lt;'Checklist Parameters'!$N$22,0,($I820-$L820)))</f>
        <v>0</v>
      </c>
      <c r="O820" s="394"/>
      <c r="P820" s="395"/>
      <c r="Q820" s="316">
        <f t="shared" si="73"/>
        <v>0</v>
      </c>
      <c r="R820" s="87">
        <f t="shared" si="74"/>
        <v>0</v>
      </c>
      <c r="S820" s="87">
        <f>IF('Checklist Parameters'!$N$60&lt;0.2,0.2,'Checklist Parameters'!$N$60)</f>
        <v>0.7</v>
      </c>
      <c r="T820" s="88">
        <f>IF($O820="",IF('Checklist District ID'!$C$43="Y",MAX($R820:$S820)*$I820,SUM($R820:$S820)*$I820),IF(O820&gt;0,Q820*S820))</f>
        <v>0</v>
      </c>
      <c r="U820" s="88">
        <f>IF(Q820&gt;0,((I820-T820)*'Formula Matrix'!$E$41),0)</f>
        <v>0</v>
      </c>
      <c r="V820" s="88">
        <f t="shared" si="75"/>
        <v>0</v>
      </c>
      <c r="W820" s="88">
        <f>IF(V820&gt;0,(V820*'Checklist Parameters'!$N$35),0)</f>
        <v>0</v>
      </c>
      <c r="X820" s="85">
        <f t="shared" si="76"/>
        <v>0</v>
      </c>
      <c r="Y820" s="85">
        <f>IF('Checklist Parameters'!$N$102&lt;&gt;"",(I820/43560)*'Checklist Parameters'!$N$102,"N/A")</f>
        <v>0</v>
      </c>
      <c r="Z820" s="85" t="str">
        <f>IF('Checklist Parameters'!$N$58&lt;&gt;"",((I820*'Checklist Parameters'!$N$58)*'Checklist Parameters'!$N$35)/1000,"N/A")</f>
        <v>N/A</v>
      </c>
      <c r="AA820" s="85">
        <f>IF('Checklist Parameters'!$N$101&lt;&gt;"",IFERROR(I820/'Checklist Parameters'!$N$101,0),"N/A")</f>
        <v>0</v>
      </c>
      <c r="AB820" s="85" t="str">
        <f>IF('Checklist Parameters'!$N$43&lt;&gt;"",(I820*'Checklist Parameters'!$N$43)/1000,"N/A")</f>
        <v>N/A</v>
      </c>
      <c r="AC820" s="85">
        <f>IF('Checklist Parameters'!$N$16="",$X820,IF(AND('Checklist Parameters'!$N$16&lt;$X820,'Checklist Parameters'!$N$16&gt;=3),'Checklist Parameters'!$N$16,IF(AND('Checklist Parameters'!$N$16&lt;$X820,'Checklist Parameters'!$N$16&lt;3),0,$X820)))</f>
        <v>0</v>
      </c>
      <c r="AD820" s="85" t="str">
        <f>IF(AND(I820&lt;'Checklist Parameters'!$N$22,$I820&lt;&gt;0),"Y","")</f>
        <v/>
      </c>
      <c r="AE820" s="85" t="str">
        <f>IF($AD820="Y",0,IF('Checklist Parameters'!$N$25="","&lt;no limit&gt;",ROUNDDOWN((($I820-'Checklist Parameters'!$N$24)/'Checklist Parameters'!$N$25)+1,0)))</f>
        <v>&lt;no limit&gt;</v>
      </c>
      <c r="AF820" s="174">
        <f t="shared" si="77"/>
        <v>0</v>
      </c>
      <c r="AG820" s="85">
        <f t="shared" si="72"/>
        <v>0</v>
      </c>
    </row>
    <row r="821" spans="1:33" ht="15">
      <c r="A821" s="393"/>
      <c r="B821" s="393"/>
      <c r="C821" s="393"/>
      <c r="D821" s="393"/>
      <c r="E821" s="393"/>
      <c r="F821" s="393"/>
      <c r="G821" s="393"/>
      <c r="H821" s="394"/>
      <c r="I821" s="394"/>
      <c r="J821" s="394"/>
      <c r="K821" s="394"/>
      <c r="L821" s="394"/>
      <c r="M821" s="394"/>
      <c r="N821" s="313">
        <f>IF(IF(I821&lt;'Checklist Parameters'!$N$22,0,($I821-$L821))&lt;0,0,IF(I821&lt;'Checklist Parameters'!$N$22,0,($I821-$L821)))</f>
        <v>0</v>
      </c>
      <c r="O821" s="394"/>
      <c r="P821" s="395"/>
      <c r="Q821" s="316">
        <f t="shared" si="73"/>
        <v>0</v>
      </c>
      <c r="R821" s="87">
        <f t="shared" si="74"/>
        <v>0</v>
      </c>
      <c r="S821" s="87">
        <f>IF('Checklist Parameters'!$N$60&lt;0.2,0.2,'Checklist Parameters'!$N$60)</f>
        <v>0.7</v>
      </c>
      <c r="T821" s="88">
        <f>IF($O821="",IF('Checklist District ID'!$C$43="Y",MAX($R821:$S821)*$I821,SUM($R821:$S821)*$I821),IF(O821&gt;0,Q821*S821))</f>
        <v>0</v>
      </c>
      <c r="U821" s="88">
        <f>IF(Q821&gt;0,((I821-T821)*'Formula Matrix'!$E$41),0)</f>
        <v>0</v>
      </c>
      <c r="V821" s="88">
        <f t="shared" si="75"/>
        <v>0</v>
      </c>
      <c r="W821" s="88">
        <f>IF(V821&gt;0,(V821*'Checklist Parameters'!$N$35),0)</f>
        <v>0</v>
      </c>
      <c r="X821" s="85">
        <f t="shared" si="76"/>
        <v>0</v>
      </c>
      <c r="Y821" s="85">
        <f>IF('Checklist Parameters'!$N$102&lt;&gt;"",(I821/43560)*'Checklist Parameters'!$N$102,"N/A")</f>
        <v>0</v>
      </c>
      <c r="Z821" s="85" t="str">
        <f>IF('Checklist Parameters'!$N$58&lt;&gt;"",((I821*'Checklist Parameters'!$N$58)*'Checklist Parameters'!$N$35)/1000,"N/A")</f>
        <v>N/A</v>
      </c>
      <c r="AA821" s="85">
        <f>IF('Checklist Parameters'!$N$101&lt;&gt;"",IFERROR(I821/'Checklist Parameters'!$N$101,0),"N/A")</f>
        <v>0</v>
      </c>
      <c r="AB821" s="85" t="str">
        <f>IF('Checklist Parameters'!$N$43&lt;&gt;"",(I821*'Checklist Parameters'!$N$43)/1000,"N/A")</f>
        <v>N/A</v>
      </c>
      <c r="AC821" s="85">
        <f>IF('Checklist Parameters'!$N$16="",$X821,IF(AND('Checklist Parameters'!$N$16&lt;$X821,'Checklist Parameters'!$N$16&gt;=3),'Checklist Parameters'!$N$16,IF(AND('Checklist Parameters'!$N$16&lt;$X821,'Checklist Parameters'!$N$16&lt;3),0,$X821)))</f>
        <v>0</v>
      </c>
      <c r="AD821" s="85" t="str">
        <f>IF(AND(I821&lt;'Checklist Parameters'!$N$22,$I821&lt;&gt;0),"Y","")</f>
        <v/>
      </c>
      <c r="AE821" s="85" t="str">
        <f>IF($AD821="Y",0,IF('Checklist Parameters'!$N$25="","&lt;no limit&gt;",ROUNDDOWN((($I821-'Checklist Parameters'!$N$24)/'Checklist Parameters'!$N$25)+1,0)))</f>
        <v>&lt;no limit&gt;</v>
      </c>
      <c r="AF821" s="174">
        <f t="shared" si="77"/>
        <v>0</v>
      </c>
      <c r="AG821" s="85">
        <f t="shared" si="72"/>
        <v>0</v>
      </c>
    </row>
    <row r="822" spans="1:33" ht="15">
      <c r="A822" s="393"/>
      <c r="B822" s="393"/>
      <c r="C822" s="393"/>
      <c r="D822" s="393"/>
      <c r="E822" s="393"/>
      <c r="F822" s="393"/>
      <c r="G822" s="393"/>
      <c r="H822" s="394"/>
      <c r="I822" s="394"/>
      <c r="J822" s="394"/>
      <c r="K822" s="394"/>
      <c r="L822" s="394"/>
      <c r="M822" s="394"/>
      <c r="N822" s="313">
        <f>IF(IF(I822&lt;'Checklist Parameters'!$N$22,0,($I822-$L822))&lt;0,0,IF(I822&lt;'Checklist Parameters'!$N$22,0,($I822-$L822)))</f>
        <v>0</v>
      </c>
      <c r="O822" s="394"/>
      <c r="P822" s="395"/>
      <c r="Q822" s="316">
        <f t="shared" si="73"/>
        <v>0</v>
      </c>
      <c r="R822" s="87">
        <f t="shared" si="74"/>
        <v>0</v>
      </c>
      <c r="S822" s="87">
        <f>IF('Checklist Parameters'!$N$60&lt;0.2,0.2,'Checklist Parameters'!$N$60)</f>
        <v>0.7</v>
      </c>
      <c r="T822" s="88">
        <f>IF($O822="",IF('Checklist District ID'!$C$43="Y",MAX($R822:$S822)*$I822,SUM($R822:$S822)*$I822),IF(O822&gt;0,Q822*S822))</f>
        <v>0</v>
      </c>
      <c r="U822" s="88">
        <f>IF(Q822&gt;0,((I822-T822)*'Formula Matrix'!$E$41),0)</f>
        <v>0</v>
      </c>
      <c r="V822" s="88">
        <f t="shared" si="75"/>
        <v>0</v>
      </c>
      <c r="W822" s="88">
        <f>IF(V822&gt;0,(V822*'Checklist Parameters'!$N$35),0)</f>
        <v>0</v>
      </c>
      <c r="X822" s="85">
        <f t="shared" si="76"/>
        <v>0</v>
      </c>
      <c r="Y822" s="85">
        <f>IF('Checklist Parameters'!$N$102&lt;&gt;"",(I822/43560)*'Checklist Parameters'!$N$102,"N/A")</f>
        <v>0</v>
      </c>
      <c r="Z822" s="85" t="str">
        <f>IF('Checklist Parameters'!$N$58&lt;&gt;"",((I822*'Checklist Parameters'!$N$58)*'Checklist Parameters'!$N$35)/1000,"N/A")</f>
        <v>N/A</v>
      </c>
      <c r="AA822" s="85">
        <f>IF('Checklist Parameters'!$N$101&lt;&gt;"",IFERROR(I822/'Checklist Parameters'!$N$101,0),"N/A")</f>
        <v>0</v>
      </c>
      <c r="AB822" s="85" t="str">
        <f>IF('Checklist Parameters'!$N$43&lt;&gt;"",(I822*'Checklist Parameters'!$N$43)/1000,"N/A")</f>
        <v>N/A</v>
      </c>
      <c r="AC822" s="85">
        <f>IF('Checklist Parameters'!$N$16="",$X822,IF(AND('Checklist Parameters'!$N$16&lt;$X822,'Checklist Parameters'!$N$16&gt;=3),'Checklist Parameters'!$N$16,IF(AND('Checklist Parameters'!$N$16&lt;$X822,'Checklist Parameters'!$N$16&lt;3),0,$X822)))</f>
        <v>0</v>
      </c>
      <c r="AD822" s="85" t="str">
        <f>IF(AND(I822&lt;'Checklist Parameters'!$N$22,$I822&lt;&gt;0),"Y","")</f>
        <v/>
      </c>
      <c r="AE822" s="85" t="str">
        <f>IF($AD822="Y",0,IF('Checklist Parameters'!$N$25="","&lt;no limit&gt;",ROUNDDOWN((($I822-'Checklist Parameters'!$N$24)/'Checklist Parameters'!$N$25)+1,0)))</f>
        <v>&lt;no limit&gt;</v>
      </c>
      <c r="AF822" s="174">
        <f t="shared" si="77"/>
        <v>0</v>
      </c>
      <c r="AG822" s="85">
        <f t="shared" si="72"/>
        <v>0</v>
      </c>
    </row>
    <row r="823" spans="1:33" ht="15">
      <c r="A823" s="393"/>
      <c r="B823" s="393"/>
      <c r="C823" s="393"/>
      <c r="D823" s="393"/>
      <c r="E823" s="393"/>
      <c r="F823" s="393"/>
      <c r="G823" s="393"/>
      <c r="H823" s="394"/>
      <c r="I823" s="394"/>
      <c r="J823" s="394"/>
      <c r="K823" s="394"/>
      <c r="L823" s="394"/>
      <c r="M823" s="394"/>
      <c r="N823" s="313">
        <f>IF(IF(I823&lt;'Checklist Parameters'!$N$22,0,($I823-$L823))&lt;0,0,IF(I823&lt;'Checklist Parameters'!$N$22,0,($I823-$L823)))</f>
        <v>0</v>
      </c>
      <c r="O823" s="394"/>
      <c r="P823" s="395"/>
      <c r="Q823" s="316">
        <f t="shared" si="73"/>
        <v>0</v>
      </c>
      <c r="R823" s="87">
        <f t="shared" si="74"/>
        <v>0</v>
      </c>
      <c r="S823" s="87">
        <f>IF('Checklist Parameters'!$N$60&lt;0.2,0.2,'Checklist Parameters'!$N$60)</f>
        <v>0.7</v>
      </c>
      <c r="T823" s="88">
        <f>IF($O823="",IF('Checklist District ID'!$C$43="Y",MAX($R823:$S823)*$I823,SUM($R823:$S823)*$I823),IF(O823&gt;0,Q823*S823))</f>
        <v>0</v>
      </c>
      <c r="U823" s="88">
        <f>IF(Q823&gt;0,((I823-T823)*'Formula Matrix'!$E$41),0)</f>
        <v>0</v>
      </c>
      <c r="V823" s="88">
        <f t="shared" si="75"/>
        <v>0</v>
      </c>
      <c r="W823" s="88">
        <f>IF(V823&gt;0,(V823*'Checklist Parameters'!$N$35),0)</f>
        <v>0</v>
      </c>
      <c r="X823" s="85">
        <f t="shared" si="76"/>
        <v>0</v>
      </c>
      <c r="Y823" s="85">
        <f>IF('Checklist Parameters'!$N$102&lt;&gt;"",(I823/43560)*'Checklist Parameters'!$N$102,"N/A")</f>
        <v>0</v>
      </c>
      <c r="Z823" s="85" t="str">
        <f>IF('Checklist Parameters'!$N$58&lt;&gt;"",((I823*'Checklist Parameters'!$N$58)*'Checklist Parameters'!$N$35)/1000,"N/A")</f>
        <v>N/A</v>
      </c>
      <c r="AA823" s="85">
        <f>IF('Checklist Parameters'!$N$101&lt;&gt;"",IFERROR(I823/'Checklist Parameters'!$N$101,0),"N/A")</f>
        <v>0</v>
      </c>
      <c r="AB823" s="85" t="str">
        <f>IF('Checklist Parameters'!$N$43&lt;&gt;"",(I823*'Checklist Parameters'!$N$43)/1000,"N/A")</f>
        <v>N/A</v>
      </c>
      <c r="AC823" s="85">
        <f>IF('Checklist Parameters'!$N$16="",$X823,IF(AND('Checklist Parameters'!$N$16&lt;$X823,'Checklist Parameters'!$N$16&gt;=3),'Checklist Parameters'!$N$16,IF(AND('Checklist Parameters'!$N$16&lt;$X823,'Checklist Parameters'!$N$16&lt;3),0,$X823)))</f>
        <v>0</v>
      </c>
      <c r="AD823" s="85" t="str">
        <f>IF(AND(I823&lt;'Checklist Parameters'!$N$22,$I823&lt;&gt;0),"Y","")</f>
        <v/>
      </c>
      <c r="AE823" s="85" t="str">
        <f>IF($AD823="Y",0,IF('Checklist Parameters'!$N$25="","&lt;no limit&gt;",ROUNDDOWN((($I823-'Checklist Parameters'!$N$24)/'Checklist Parameters'!$N$25)+1,0)))</f>
        <v>&lt;no limit&gt;</v>
      </c>
      <c r="AF823" s="174">
        <f t="shared" si="77"/>
        <v>0</v>
      </c>
      <c r="AG823" s="85">
        <f t="shared" si="72"/>
        <v>0</v>
      </c>
    </row>
    <row r="824" spans="1:33" ht="15">
      <c r="A824" s="393"/>
      <c r="B824" s="393"/>
      <c r="C824" s="393"/>
      <c r="D824" s="393"/>
      <c r="E824" s="393"/>
      <c r="F824" s="393"/>
      <c r="G824" s="393"/>
      <c r="H824" s="394"/>
      <c r="I824" s="394"/>
      <c r="J824" s="394"/>
      <c r="K824" s="394"/>
      <c r="L824" s="394"/>
      <c r="M824" s="394"/>
      <c r="N824" s="313">
        <f>IF(IF(I824&lt;'Checklist Parameters'!$N$22,0,($I824-$L824))&lt;0,0,IF(I824&lt;'Checklist Parameters'!$N$22,0,($I824-$L824)))</f>
        <v>0</v>
      </c>
      <c r="O824" s="394"/>
      <c r="P824" s="395"/>
      <c r="Q824" s="316">
        <f t="shared" si="73"/>
        <v>0</v>
      </c>
      <c r="R824" s="87">
        <f t="shared" si="74"/>
        <v>0</v>
      </c>
      <c r="S824" s="87">
        <f>IF('Checklist Parameters'!$N$60&lt;0.2,0.2,'Checklist Parameters'!$N$60)</f>
        <v>0.7</v>
      </c>
      <c r="T824" s="88">
        <f>IF($O824="",IF('Checklist District ID'!$C$43="Y",MAX($R824:$S824)*$I824,SUM($R824:$S824)*$I824),IF(O824&gt;0,Q824*S824))</f>
        <v>0</v>
      </c>
      <c r="U824" s="88">
        <f>IF(Q824&gt;0,((I824-T824)*'Formula Matrix'!$E$41),0)</f>
        <v>0</v>
      </c>
      <c r="V824" s="88">
        <f t="shared" si="75"/>
        <v>0</v>
      </c>
      <c r="W824" s="88">
        <f>IF(V824&gt;0,(V824*'Checklist Parameters'!$N$35),0)</f>
        <v>0</v>
      </c>
      <c r="X824" s="85">
        <f t="shared" si="76"/>
        <v>0</v>
      </c>
      <c r="Y824" s="85">
        <f>IF('Checklist Parameters'!$N$102&lt;&gt;"",(I824/43560)*'Checklist Parameters'!$N$102,"N/A")</f>
        <v>0</v>
      </c>
      <c r="Z824" s="85" t="str">
        <f>IF('Checklist Parameters'!$N$58&lt;&gt;"",((I824*'Checklist Parameters'!$N$58)*'Checklist Parameters'!$N$35)/1000,"N/A")</f>
        <v>N/A</v>
      </c>
      <c r="AA824" s="85">
        <f>IF('Checklist Parameters'!$N$101&lt;&gt;"",IFERROR(I824/'Checklist Parameters'!$N$101,0),"N/A")</f>
        <v>0</v>
      </c>
      <c r="AB824" s="85" t="str">
        <f>IF('Checklist Parameters'!$N$43&lt;&gt;"",(I824*'Checklist Parameters'!$N$43)/1000,"N/A")</f>
        <v>N/A</v>
      </c>
      <c r="AC824" s="85">
        <f>IF('Checklist Parameters'!$N$16="",$X824,IF(AND('Checklist Parameters'!$N$16&lt;$X824,'Checklist Parameters'!$N$16&gt;=3),'Checklist Parameters'!$N$16,IF(AND('Checklist Parameters'!$N$16&lt;$X824,'Checklist Parameters'!$N$16&lt;3),0,$X824)))</f>
        <v>0</v>
      </c>
      <c r="AD824" s="85" t="str">
        <f>IF(AND(I824&lt;'Checklist Parameters'!$N$22,$I824&lt;&gt;0),"Y","")</f>
        <v/>
      </c>
      <c r="AE824" s="85" t="str">
        <f>IF($AD824="Y",0,IF('Checklist Parameters'!$N$25="","&lt;no limit&gt;",ROUNDDOWN((($I824-'Checklist Parameters'!$N$24)/'Checklist Parameters'!$N$25)+1,0)))</f>
        <v>&lt;no limit&gt;</v>
      </c>
      <c r="AF824" s="174">
        <f t="shared" si="77"/>
        <v>0</v>
      </c>
      <c r="AG824" s="85">
        <f t="shared" si="72"/>
        <v>0</v>
      </c>
    </row>
    <row r="825" spans="1:33" ht="15">
      <c r="A825" s="393"/>
      <c r="B825" s="393"/>
      <c r="C825" s="393"/>
      <c r="D825" s="393"/>
      <c r="E825" s="393"/>
      <c r="F825" s="393"/>
      <c r="G825" s="393"/>
      <c r="H825" s="394"/>
      <c r="I825" s="394"/>
      <c r="J825" s="394"/>
      <c r="K825" s="394"/>
      <c r="L825" s="394"/>
      <c r="M825" s="394"/>
      <c r="N825" s="313">
        <f>IF(IF(I825&lt;'Checklist Parameters'!$N$22,0,($I825-$L825))&lt;0,0,IF(I825&lt;'Checklist Parameters'!$N$22,0,($I825-$L825)))</f>
        <v>0</v>
      </c>
      <c r="O825" s="394"/>
      <c r="P825" s="395"/>
      <c r="Q825" s="316">
        <f t="shared" si="73"/>
        <v>0</v>
      </c>
      <c r="R825" s="87">
        <f t="shared" si="74"/>
        <v>0</v>
      </c>
      <c r="S825" s="87">
        <f>IF('Checklist Parameters'!$N$60&lt;0.2,0.2,'Checklist Parameters'!$N$60)</f>
        <v>0.7</v>
      </c>
      <c r="T825" s="88">
        <f>IF($O825="",IF('Checklist District ID'!$C$43="Y",MAX($R825:$S825)*$I825,SUM($R825:$S825)*$I825),IF(O825&gt;0,Q825*S825))</f>
        <v>0</v>
      </c>
      <c r="U825" s="88">
        <f>IF(Q825&gt;0,((I825-T825)*'Formula Matrix'!$E$41),0)</f>
        <v>0</v>
      </c>
      <c r="V825" s="88">
        <f t="shared" si="75"/>
        <v>0</v>
      </c>
      <c r="W825" s="88">
        <f>IF(V825&gt;0,(V825*'Checklist Parameters'!$N$35),0)</f>
        <v>0</v>
      </c>
      <c r="X825" s="85">
        <f t="shared" si="76"/>
        <v>0</v>
      </c>
      <c r="Y825" s="85">
        <f>IF('Checklist Parameters'!$N$102&lt;&gt;"",(I825/43560)*'Checklist Parameters'!$N$102,"N/A")</f>
        <v>0</v>
      </c>
      <c r="Z825" s="85" t="str">
        <f>IF('Checklist Parameters'!$N$58&lt;&gt;"",((I825*'Checklist Parameters'!$N$58)*'Checklist Parameters'!$N$35)/1000,"N/A")</f>
        <v>N/A</v>
      </c>
      <c r="AA825" s="85">
        <f>IF('Checklist Parameters'!$N$101&lt;&gt;"",IFERROR(I825/'Checklist Parameters'!$N$101,0),"N/A")</f>
        <v>0</v>
      </c>
      <c r="AB825" s="85" t="str">
        <f>IF('Checklist Parameters'!$N$43&lt;&gt;"",(I825*'Checklist Parameters'!$N$43)/1000,"N/A")</f>
        <v>N/A</v>
      </c>
      <c r="AC825" s="85">
        <f>IF('Checklist Parameters'!$N$16="",$X825,IF(AND('Checklist Parameters'!$N$16&lt;$X825,'Checklist Parameters'!$N$16&gt;=3),'Checklist Parameters'!$N$16,IF(AND('Checklist Parameters'!$N$16&lt;$X825,'Checklist Parameters'!$N$16&lt;3),0,$X825)))</f>
        <v>0</v>
      </c>
      <c r="AD825" s="85" t="str">
        <f>IF(AND(I825&lt;'Checklist Parameters'!$N$22,$I825&lt;&gt;0),"Y","")</f>
        <v/>
      </c>
      <c r="AE825" s="85" t="str">
        <f>IF($AD825="Y",0,IF('Checklist Parameters'!$N$25="","&lt;no limit&gt;",ROUNDDOWN((($I825-'Checklist Parameters'!$N$24)/'Checklist Parameters'!$N$25)+1,0)))</f>
        <v>&lt;no limit&gt;</v>
      </c>
      <c r="AF825" s="174">
        <f t="shared" si="77"/>
        <v>0</v>
      </c>
      <c r="AG825" s="85">
        <f t="shared" si="72"/>
        <v>0</v>
      </c>
    </row>
    <row r="826" spans="1:33" ht="15">
      <c r="A826" s="393"/>
      <c r="B826" s="393"/>
      <c r="C826" s="393"/>
      <c r="D826" s="393"/>
      <c r="E826" s="393"/>
      <c r="F826" s="393"/>
      <c r="G826" s="393"/>
      <c r="H826" s="394"/>
      <c r="I826" s="394"/>
      <c r="J826" s="394"/>
      <c r="K826" s="394"/>
      <c r="L826" s="394"/>
      <c r="M826" s="394"/>
      <c r="N826" s="313">
        <f>IF(IF(I826&lt;'Checklist Parameters'!$N$22,0,($I826-$L826))&lt;0,0,IF(I826&lt;'Checklist Parameters'!$N$22,0,($I826-$L826)))</f>
        <v>0</v>
      </c>
      <c r="O826" s="394"/>
      <c r="P826" s="395"/>
      <c r="Q826" s="316">
        <f t="shared" si="73"/>
        <v>0</v>
      </c>
      <c r="R826" s="87">
        <f t="shared" si="74"/>
        <v>0</v>
      </c>
      <c r="S826" s="87">
        <f>IF('Checklist Parameters'!$N$60&lt;0.2,0.2,'Checklist Parameters'!$N$60)</f>
        <v>0.7</v>
      </c>
      <c r="T826" s="88">
        <f>IF($O826="",IF('Checklist District ID'!$C$43="Y",MAX($R826:$S826)*$I826,SUM($R826:$S826)*$I826),IF(O826&gt;0,Q826*S826))</f>
        <v>0</v>
      </c>
      <c r="U826" s="88">
        <f>IF(Q826&gt;0,((I826-T826)*'Formula Matrix'!$E$41),0)</f>
        <v>0</v>
      </c>
      <c r="V826" s="88">
        <f t="shared" si="75"/>
        <v>0</v>
      </c>
      <c r="W826" s="88">
        <f>IF(V826&gt;0,(V826*'Checklist Parameters'!$N$35),0)</f>
        <v>0</v>
      </c>
      <c r="X826" s="85">
        <f t="shared" si="76"/>
        <v>0</v>
      </c>
      <c r="Y826" s="85">
        <f>IF('Checklist Parameters'!$N$102&lt;&gt;"",(I826/43560)*'Checklist Parameters'!$N$102,"N/A")</f>
        <v>0</v>
      </c>
      <c r="Z826" s="85" t="str">
        <f>IF('Checklist Parameters'!$N$58&lt;&gt;"",((I826*'Checklist Parameters'!$N$58)*'Checklist Parameters'!$N$35)/1000,"N/A")</f>
        <v>N/A</v>
      </c>
      <c r="AA826" s="85">
        <f>IF('Checklist Parameters'!$N$101&lt;&gt;"",IFERROR(I826/'Checklist Parameters'!$N$101,0),"N/A")</f>
        <v>0</v>
      </c>
      <c r="AB826" s="85" t="str">
        <f>IF('Checklist Parameters'!$N$43&lt;&gt;"",(I826*'Checklist Parameters'!$N$43)/1000,"N/A")</f>
        <v>N/A</v>
      </c>
      <c r="AC826" s="85">
        <f>IF('Checklist Parameters'!$N$16="",$X826,IF(AND('Checklist Parameters'!$N$16&lt;$X826,'Checklist Parameters'!$N$16&gt;=3),'Checklist Parameters'!$N$16,IF(AND('Checklist Parameters'!$N$16&lt;$X826,'Checklist Parameters'!$N$16&lt;3),0,$X826)))</f>
        <v>0</v>
      </c>
      <c r="AD826" s="85" t="str">
        <f>IF(AND(I826&lt;'Checklist Parameters'!$N$22,$I826&lt;&gt;0),"Y","")</f>
        <v/>
      </c>
      <c r="AE826" s="85" t="str">
        <f>IF($AD826="Y",0,IF('Checklist Parameters'!$N$25="","&lt;no limit&gt;",ROUNDDOWN((($I826-'Checklist Parameters'!$N$24)/'Checklist Parameters'!$N$25)+1,0)))</f>
        <v>&lt;no limit&gt;</v>
      </c>
      <c r="AF826" s="174">
        <f t="shared" si="77"/>
        <v>0</v>
      </c>
      <c r="AG826" s="85">
        <f t="shared" si="72"/>
        <v>0</v>
      </c>
    </row>
    <row r="827" spans="1:33" ht="15">
      <c r="A827" s="393"/>
      <c r="B827" s="393"/>
      <c r="C827" s="393"/>
      <c r="D827" s="393"/>
      <c r="E827" s="393"/>
      <c r="F827" s="393"/>
      <c r="G827" s="393"/>
      <c r="H827" s="394"/>
      <c r="I827" s="394"/>
      <c r="J827" s="394"/>
      <c r="K827" s="394"/>
      <c r="L827" s="394"/>
      <c r="M827" s="394"/>
      <c r="N827" s="313">
        <f>IF(IF(I827&lt;'Checklist Parameters'!$N$22,0,($I827-$L827))&lt;0,0,IF(I827&lt;'Checklist Parameters'!$N$22,0,($I827-$L827)))</f>
        <v>0</v>
      </c>
      <c r="O827" s="394"/>
      <c r="P827" s="395"/>
      <c r="Q827" s="316">
        <f t="shared" si="73"/>
        <v>0</v>
      </c>
      <c r="R827" s="87">
        <f t="shared" si="74"/>
        <v>0</v>
      </c>
      <c r="S827" s="87">
        <f>IF('Checklist Parameters'!$N$60&lt;0.2,0.2,'Checklist Parameters'!$N$60)</f>
        <v>0.7</v>
      </c>
      <c r="T827" s="88">
        <f>IF($O827="",IF('Checklist District ID'!$C$43="Y",MAX($R827:$S827)*$I827,SUM($R827:$S827)*$I827),IF(O827&gt;0,Q827*S827))</f>
        <v>0</v>
      </c>
      <c r="U827" s="88">
        <f>IF(Q827&gt;0,((I827-T827)*'Formula Matrix'!$E$41),0)</f>
        <v>0</v>
      </c>
      <c r="V827" s="88">
        <f t="shared" si="75"/>
        <v>0</v>
      </c>
      <c r="W827" s="88">
        <f>IF(V827&gt;0,(V827*'Checklist Parameters'!$N$35),0)</f>
        <v>0</v>
      </c>
      <c r="X827" s="85">
        <f t="shared" si="76"/>
        <v>0</v>
      </c>
      <c r="Y827" s="85">
        <f>IF('Checklist Parameters'!$N$102&lt;&gt;"",(I827/43560)*'Checklist Parameters'!$N$102,"N/A")</f>
        <v>0</v>
      </c>
      <c r="Z827" s="85" t="str">
        <f>IF('Checklist Parameters'!$N$58&lt;&gt;"",((I827*'Checklist Parameters'!$N$58)*'Checklist Parameters'!$N$35)/1000,"N/A")</f>
        <v>N/A</v>
      </c>
      <c r="AA827" s="85">
        <f>IF('Checklist Parameters'!$N$101&lt;&gt;"",IFERROR(I827/'Checklist Parameters'!$N$101,0),"N/A")</f>
        <v>0</v>
      </c>
      <c r="AB827" s="85" t="str">
        <f>IF('Checklist Parameters'!$N$43&lt;&gt;"",(I827*'Checklist Parameters'!$N$43)/1000,"N/A")</f>
        <v>N/A</v>
      </c>
      <c r="AC827" s="85">
        <f>IF('Checklist Parameters'!$N$16="",$X827,IF(AND('Checklist Parameters'!$N$16&lt;$X827,'Checklist Parameters'!$N$16&gt;=3),'Checklist Parameters'!$N$16,IF(AND('Checklist Parameters'!$N$16&lt;$X827,'Checklist Parameters'!$N$16&lt;3),0,$X827)))</f>
        <v>0</v>
      </c>
      <c r="AD827" s="85" t="str">
        <f>IF(AND(I827&lt;'Checklist Parameters'!$N$22,$I827&lt;&gt;0),"Y","")</f>
        <v/>
      </c>
      <c r="AE827" s="85" t="str">
        <f>IF($AD827="Y",0,IF('Checklist Parameters'!$N$25="","&lt;no limit&gt;",ROUNDDOWN((($I827-'Checklist Parameters'!$N$24)/'Checklist Parameters'!$N$25)+1,0)))</f>
        <v>&lt;no limit&gt;</v>
      </c>
      <c r="AF827" s="174">
        <f t="shared" si="77"/>
        <v>0</v>
      </c>
      <c r="AG827" s="85">
        <f t="shared" si="72"/>
        <v>0</v>
      </c>
    </row>
    <row r="828" spans="1:33" ht="15">
      <c r="A828" s="393"/>
      <c r="B828" s="393"/>
      <c r="C828" s="393"/>
      <c r="D828" s="393"/>
      <c r="E828" s="393"/>
      <c r="F828" s="393"/>
      <c r="G828" s="393"/>
      <c r="H828" s="394"/>
      <c r="I828" s="394"/>
      <c r="J828" s="394"/>
      <c r="K828" s="394"/>
      <c r="L828" s="394"/>
      <c r="M828" s="394"/>
      <c r="N828" s="313">
        <f>IF(IF(I828&lt;'Checklist Parameters'!$N$22,0,($I828-$L828))&lt;0,0,IF(I828&lt;'Checklist Parameters'!$N$22,0,($I828-$L828)))</f>
        <v>0</v>
      </c>
      <c r="O828" s="394"/>
      <c r="P828" s="395"/>
      <c r="Q828" s="316">
        <f t="shared" si="73"/>
        <v>0</v>
      </c>
      <c r="R828" s="87">
        <f t="shared" si="74"/>
        <v>0</v>
      </c>
      <c r="S828" s="87">
        <f>IF('Checklist Parameters'!$N$60&lt;0.2,0.2,'Checklist Parameters'!$N$60)</f>
        <v>0.7</v>
      </c>
      <c r="T828" s="88">
        <f>IF($O828="",IF('Checklist District ID'!$C$43="Y",MAX($R828:$S828)*$I828,SUM($R828:$S828)*$I828),IF(O828&gt;0,Q828*S828))</f>
        <v>0</v>
      </c>
      <c r="U828" s="88">
        <f>IF(Q828&gt;0,((I828-T828)*'Formula Matrix'!$E$41),0)</f>
        <v>0</v>
      </c>
      <c r="V828" s="88">
        <f t="shared" si="75"/>
        <v>0</v>
      </c>
      <c r="W828" s="88">
        <f>IF(V828&gt;0,(V828*'Checklist Parameters'!$N$35),0)</f>
        <v>0</v>
      </c>
      <c r="X828" s="85">
        <f t="shared" si="76"/>
        <v>0</v>
      </c>
      <c r="Y828" s="85">
        <f>IF('Checklist Parameters'!$N$102&lt;&gt;"",(I828/43560)*'Checklist Parameters'!$N$102,"N/A")</f>
        <v>0</v>
      </c>
      <c r="Z828" s="85" t="str">
        <f>IF('Checklist Parameters'!$N$58&lt;&gt;"",((I828*'Checklist Parameters'!$N$58)*'Checklist Parameters'!$N$35)/1000,"N/A")</f>
        <v>N/A</v>
      </c>
      <c r="AA828" s="85">
        <f>IF('Checklist Parameters'!$N$101&lt;&gt;"",IFERROR(I828/'Checklist Parameters'!$N$101,0),"N/A")</f>
        <v>0</v>
      </c>
      <c r="AB828" s="85" t="str">
        <f>IF('Checklist Parameters'!$N$43&lt;&gt;"",(I828*'Checklist Parameters'!$N$43)/1000,"N/A")</f>
        <v>N/A</v>
      </c>
      <c r="AC828" s="85">
        <f>IF('Checklist Parameters'!$N$16="",$X828,IF(AND('Checklist Parameters'!$N$16&lt;$X828,'Checklist Parameters'!$N$16&gt;=3),'Checklist Parameters'!$N$16,IF(AND('Checklist Parameters'!$N$16&lt;$X828,'Checklist Parameters'!$N$16&lt;3),0,$X828)))</f>
        <v>0</v>
      </c>
      <c r="AD828" s="85" t="str">
        <f>IF(AND(I828&lt;'Checklist Parameters'!$N$22,$I828&lt;&gt;0),"Y","")</f>
        <v/>
      </c>
      <c r="AE828" s="85" t="str">
        <f>IF($AD828="Y",0,IF('Checklist Parameters'!$N$25="","&lt;no limit&gt;",ROUNDDOWN((($I828-'Checklist Parameters'!$N$24)/'Checklist Parameters'!$N$25)+1,0)))</f>
        <v>&lt;no limit&gt;</v>
      </c>
      <c r="AF828" s="174">
        <f t="shared" si="77"/>
        <v>0</v>
      </c>
      <c r="AG828" s="85">
        <f t="shared" si="72"/>
        <v>0</v>
      </c>
    </row>
    <row r="829" spans="1:33" ht="15">
      <c r="A829" s="393"/>
      <c r="B829" s="393"/>
      <c r="C829" s="393"/>
      <c r="D829" s="393"/>
      <c r="E829" s="393"/>
      <c r="F829" s="393"/>
      <c r="G829" s="393"/>
      <c r="H829" s="394"/>
      <c r="I829" s="394"/>
      <c r="J829" s="394"/>
      <c r="K829" s="394"/>
      <c r="L829" s="394"/>
      <c r="M829" s="394"/>
      <c r="N829" s="313">
        <f>IF(IF(I829&lt;'Checklist Parameters'!$N$22,0,($I829-$L829))&lt;0,0,IF(I829&lt;'Checklist Parameters'!$N$22,0,($I829-$L829)))</f>
        <v>0</v>
      </c>
      <c r="O829" s="394"/>
      <c r="P829" s="395"/>
      <c r="Q829" s="316">
        <f t="shared" si="73"/>
        <v>0</v>
      </c>
      <c r="R829" s="87">
        <f t="shared" si="74"/>
        <v>0</v>
      </c>
      <c r="S829" s="87">
        <f>IF('Checklist Parameters'!$N$60&lt;0.2,0.2,'Checklist Parameters'!$N$60)</f>
        <v>0.7</v>
      </c>
      <c r="T829" s="88">
        <f>IF($O829="",IF('Checklist District ID'!$C$43="Y",MAX($R829:$S829)*$I829,SUM($R829:$S829)*$I829),IF(O829&gt;0,Q829*S829))</f>
        <v>0</v>
      </c>
      <c r="U829" s="88">
        <f>IF(Q829&gt;0,((I829-T829)*'Formula Matrix'!$E$41),0)</f>
        <v>0</v>
      </c>
      <c r="V829" s="88">
        <f t="shared" si="75"/>
        <v>0</v>
      </c>
      <c r="W829" s="88">
        <f>IF(V829&gt;0,(V829*'Checklist Parameters'!$N$35),0)</f>
        <v>0</v>
      </c>
      <c r="X829" s="85">
        <f t="shared" si="76"/>
        <v>0</v>
      </c>
      <c r="Y829" s="85">
        <f>IF('Checklist Parameters'!$N$102&lt;&gt;"",(I829/43560)*'Checklist Parameters'!$N$102,"N/A")</f>
        <v>0</v>
      </c>
      <c r="Z829" s="85" t="str">
        <f>IF('Checklist Parameters'!$N$58&lt;&gt;"",((I829*'Checklist Parameters'!$N$58)*'Checklist Parameters'!$N$35)/1000,"N/A")</f>
        <v>N/A</v>
      </c>
      <c r="AA829" s="85">
        <f>IF('Checklist Parameters'!$N$101&lt;&gt;"",IFERROR(I829/'Checklist Parameters'!$N$101,0),"N/A")</f>
        <v>0</v>
      </c>
      <c r="AB829" s="85" t="str">
        <f>IF('Checklist Parameters'!$N$43&lt;&gt;"",(I829*'Checklist Parameters'!$N$43)/1000,"N/A")</f>
        <v>N/A</v>
      </c>
      <c r="AC829" s="85">
        <f>IF('Checklist Parameters'!$N$16="",$X829,IF(AND('Checklist Parameters'!$N$16&lt;$X829,'Checklist Parameters'!$N$16&gt;=3),'Checklist Parameters'!$N$16,IF(AND('Checklist Parameters'!$N$16&lt;$X829,'Checklist Parameters'!$N$16&lt;3),0,$X829)))</f>
        <v>0</v>
      </c>
      <c r="AD829" s="85" t="str">
        <f>IF(AND(I829&lt;'Checklist Parameters'!$N$22,$I829&lt;&gt;0),"Y","")</f>
        <v/>
      </c>
      <c r="AE829" s="85" t="str">
        <f>IF($AD829="Y",0,IF('Checklist Parameters'!$N$25="","&lt;no limit&gt;",ROUNDDOWN((($I829-'Checklist Parameters'!$N$24)/'Checklist Parameters'!$N$25)+1,0)))</f>
        <v>&lt;no limit&gt;</v>
      </c>
      <c r="AF829" s="174">
        <f t="shared" si="77"/>
        <v>0</v>
      </c>
      <c r="AG829" s="85">
        <f t="shared" si="72"/>
        <v>0</v>
      </c>
    </row>
    <row r="830" spans="1:33" ht="15">
      <c r="A830" s="393"/>
      <c r="B830" s="393"/>
      <c r="C830" s="393"/>
      <c r="D830" s="393"/>
      <c r="E830" s="393"/>
      <c r="F830" s="393"/>
      <c r="G830" s="393"/>
      <c r="H830" s="394"/>
      <c r="I830" s="394"/>
      <c r="J830" s="394"/>
      <c r="K830" s="394"/>
      <c r="L830" s="394"/>
      <c r="M830" s="394"/>
      <c r="N830" s="313">
        <f>IF(IF(I830&lt;'Checklist Parameters'!$N$22,0,($I830-$L830))&lt;0,0,IF(I830&lt;'Checklist Parameters'!$N$22,0,($I830-$L830)))</f>
        <v>0</v>
      </c>
      <c r="O830" s="394"/>
      <c r="P830" s="395"/>
      <c r="Q830" s="316">
        <f t="shared" si="73"/>
        <v>0</v>
      </c>
      <c r="R830" s="87">
        <f t="shared" si="74"/>
        <v>0</v>
      </c>
      <c r="S830" s="87">
        <f>IF('Checklist Parameters'!$N$60&lt;0.2,0.2,'Checklist Parameters'!$N$60)</f>
        <v>0.7</v>
      </c>
      <c r="T830" s="88">
        <f>IF($O830="",IF('Checklist District ID'!$C$43="Y",MAX($R830:$S830)*$I830,SUM($R830:$S830)*$I830),IF(O830&gt;0,Q830*S830))</f>
        <v>0</v>
      </c>
      <c r="U830" s="88">
        <f>IF(Q830&gt;0,((I830-T830)*'Formula Matrix'!$E$41),0)</f>
        <v>0</v>
      </c>
      <c r="V830" s="88">
        <f t="shared" si="75"/>
        <v>0</v>
      </c>
      <c r="W830" s="88">
        <f>IF(V830&gt;0,(V830*'Checklist Parameters'!$N$35),0)</f>
        <v>0</v>
      </c>
      <c r="X830" s="85">
        <f t="shared" si="76"/>
        <v>0</v>
      </c>
      <c r="Y830" s="85">
        <f>IF('Checklist Parameters'!$N$102&lt;&gt;"",(I830/43560)*'Checklist Parameters'!$N$102,"N/A")</f>
        <v>0</v>
      </c>
      <c r="Z830" s="85" t="str">
        <f>IF('Checklist Parameters'!$N$58&lt;&gt;"",((I830*'Checklist Parameters'!$N$58)*'Checklist Parameters'!$N$35)/1000,"N/A")</f>
        <v>N/A</v>
      </c>
      <c r="AA830" s="85">
        <f>IF('Checklist Parameters'!$N$101&lt;&gt;"",IFERROR(I830/'Checklist Parameters'!$N$101,0),"N/A")</f>
        <v>0</v>
      </c>
      <c r="AB830" s="85" t="str">
        <f>IF('Checklist Parameters'!$N$43&lt;&gt;"",(I830*'Checklist Parameters'!$N$43)/1000,"N/A")</f>
        <v>N/A</v>
      </c>
      <c r="AC830" s="85">
        <f>IF('Checklist Parameters'!$N$16="",$X830,IF(AND('Checklist Parameters'!$N$16&lt;$X830,'Checklist Parameters'!$N$16&gt;=3),'Checklist Parameters'!$N$16,IF(AND('Checklist Parameters'!$N$16&lt;$X830,'Checklist Parameters'!$N$16&lt;3),0,$X830)))</f>
        <v>0</v>
      </c>
      <c r="AD830" s="85" t="str">
        <f>IF(AND(I830&lt;'Checklist Parameters'!$N$22,$I830&lt;&gt;0),"Y","")</f>
        <v/>
      </c>
      <c r="AE830" s="85" t="str">
        <f>IF($AD830="Y",0,IF('Checklist Parameters'!$N$25="","&lt;no limit&gt;",ROUNDDOWN((($I830-'Checklist Parameters'!$N$24)/'Checklist Parameters'!$N$25)+1,0)))</f>
        <v>&lt;no limit&gt;</v>
      </c>
      <c r="AF830" s="174">
        <f t="shared" si="77"/>
        <v>0</v>
      </c>
      <c r="AG830" s="85">
        <f t="shared" si="72"/>
        <v>0</v>
      </c>
    </row>
    <row r="831" spans="1:33" ht="15">
      <c r="A831" s="393"/>
      <c r="B831" s="393"/>
      <c r="C831" s="393"/>
      <c r="D831" s="393"/>
      <c r="E831" s="393"/>
      <c r="F831" s="393"/>
      <c r="G831" s="393"/>
      <c r="H831" s="394"/>
      <c r="I831" s="394"/>
      <c r="J831" s="394"/>
      <c r="K831" s="394"/>
      <c r="L831" s="394"/>
      <c r="M831" s="394"/>
      <c r="N831" s="313">
        <f>IF(IF(I831&lt;'Checklist Parameters'!$N$22,0,($I831-$L831))&lt;0,0,IF(I831&lt;'Checklist Parameters'!$N$22,0,($I831-$L831)))</f>
        <v>0</v>
      </c>
      <c r="O831" s="394"/>
      <c r="P831" s="395"/>
      <c r="Q831" s="316">
        <f t="shared" si="73"/>
        <v>0</v>
      </c>
      <c r="R831" s="87">
        <f t="shared" si="74"/>
        <v>0</v>
      </c>
      <c r="S831" s="87">
        <f>IF('Checklist Parameters'!$N$60&lt;0.2,0.2,'Checklist Parameters'!$N$60)</f>
        <v>0.7</v>
      </c>
      <c r="T831" s="88">
        <f>IF($O831="",IF('Checklist District ID'!$C$43="Y",MAX($R831:$S831)*$I831,SUM($R831:$S831)*$I831),IF(O831&gt;0,Q831*S831))</f>
        <v>0</v>
      </c>
      <c r="U831" s="88">
        <f>IF(Q831&gt;0,((I831-T831)*'Formula Matrix'!$E$41),0)</f>
        <v>0</v>
      </c>
      <c r="V831" s="88">
        <f t="shared" si="75"/>
        <v>0</v>
      </c>
      <c r="W831" s="88">
        <f>IF(V831&gt;0,(V831*'Checklist Parameters'!$N$35),0)</f>
        <v>0</v>
      </c>
      <c r="X831" s="85">
        <f t="shared" si="76"/>
        <v>0</v>
      </c>
      <c r="Y831" s="85">
        <f>IF('Checklist Parameters'!$N$102&lt;&gt;"",(I831/43560)*'Checklist Parameters'!$N$102,"N/A")</f>
        <v>0</v>
      </c>
      <c r="Z831" s="85" t="str">
        <f>IF('Checklist Parameters'!$N$58&lt;&gt;"",((I831*'Checklist Parameters'!$N$58)*'Checklist Parameters'!$N$35)/1000,"N/A")</f>
        <v>N/A</v>
      </c>
      <c r="AA831" s="85">
        <f>IF('Checklist Parameters'!$N$101&lt;&gt;"",IFERROR(I831/'Checklist Parameters'!$N$101,0),"N/A")</f>
        <v>0</v>
      </c>
      <c r="AB831" s="85" t="str">
        <f>IF('Checklist Parameters'!$N$43&lt;&gt;"",(I831*'Checklist Parameters'!$N$43)/1000,"N/A")</f>
        <v>N/A</v>
      </c>
      <c r="AC831" s="85">
        <f>IF('Checklist Parameters'!$N$16="",$X831,IF(AND('Checklist Parameters'!$N$16&lt;$X831,'Checklist Parameters'!$N$16&gt;=3),'Checklist Parameters'!$N$16,IF(AND('Checklist Parameters'!$N$16&lt;$X831,'Checklist Parameters'!$N$16&lt;3),0,$X831)))</f>
        <v>0</v>
      </c>
      <c r="AD831" s="85" t="str">
        <f>IF(AND(I831&lt;'Checklist Parameters'!$N$22,$I831&lt;&gt;0),"Y","")</f>
        <v/>
      </c>
      <c r="AE831" s="85" t="str">
        <f>IF($AD831="Y",0,IF('Checklist Parameters'!$N$25="","&lt;no limit&gt;",ROUNDDOWN((($I831-'Checklist Parameters'!$N$24)/'Checklist Parameters'!$N$25)+1,0)))</f>
        <v>&lt;no limit&gt;</v>
      </c>
      <c r="AF831" s="174">
        <f t="shared" si="77"/>
        <v>0</v>
      </c>
      <c r="AG831" s="85">
        <f t="shared" si="72"/>
        <v>0</v>
      </c>
    </row>
    <row r="832" spans="1:33" ht="15">
      <c r="A832" s="393"/>
      <c r="B832" s="393"/>
      <c r="C832" s="393"/>
      <c r="D832" s="393"/>
      <c r="E832" s="393"/>
      <c r="F832" s="393"/>
      <c r="G832" s="393"/>
      <c r="H832" s="394"/>
      <c r="I832" s="394"/>
      <c r="J832" s="394"/>
      <c r="K832" s="394"/>
      <c r="L832" s="394"/>
      <c r="M832" s="394"/>
      <c r="N832" s="313">
        <f>IF(IF(I832&lt;'Checklist Parameters'!$N$22,0,($I832-$L832))&lt;0,0,IF(I832&lt;'Checklist Parameters'!$N$22,0,($I832-$L832)))</f>
        <v>0</v>
      </c>
      <c r="O832" s="394"/>
      <c r="P832" s="395"/>
      <c r="Q832" s="316">
        <f t="shared" si="73"/>
        <v>0</v>
      </c>
      <c r="R832" s="87">
        <f t="shared" si="74"/>
        <v>0</v>
      </c>
      <c r="S832" s="87">
        <f>IF('Checklist Parameters'!$N$60&lt;0.2,0.2,'Checklist Parameters'!$N$60)</f>
        <v>0.7</v>
      </c>
      <c r="T832" s="88">
        <f>IF($O832="",IF('Checklist District ID'!$C$43="Y",MAX($R832:$S832)*$I832,SUM($R832:$S832)*$I832),IF(O832&gt;0,Q832*S832))</f>
        <v>0</v>
      </c>
      <c r="U832" s="88">
        <f>IF(Q832&gt;0,((I832-T832)*'Formula Matrix'!$E$41),0)</f>
        <v>0</v>
      </c>
      <c r="V832" s="88">
        <f t="shared" si="75"/>
        <v>0</v>
      </c>
      <c r="W832" s="88">
        <f>IF(V832&gt;0,(V832*'Checklist Parameters'!$N$35),0)</f>
        <v>0</v>
      </c>
      <c r="X832" s="85">
        <f t="shared" si="76"/>
        <v>0</v>
      </c>
      <c r="Y832" s="85">
        <f>IF('Checklist Parameters'!$N$102&lt;&gt;"",(I832/43560)*'Checklist Parameters'!$N$102,"N/A")</f>
        <v>0</v>
      </c>
      <c r="Z832" s="85" t="str">
        <f>IF('Checklist Parameters'!$N$58&lt;&gt;"",((I832*'Checklist Parameters'!$N$58)*'Checklist Parameters'!$N$35)/1000,"N/A")</f>
        <v>N/A</v>
      </c>
      <c r="AA832" s="85">
        <f>IF('Checklist Parameters'!$N$101&lt;&gt;"",IFERROR(I832/'Checklist Parameters'!$N$101,0),"N/A")</f>
        <v>0</v>
      </c>
      <c r="AB832" s="85" t="str">
        <f>IF('Checklist Parameters'!$N$43&lt;&gt;"",(I832*'Checklist Parameters'!$N$43)/1000,"N/A")</f>
        <v>N/A</v>
      </c>
      <c r="AC832" s="85">
        <f>IF('Checklist Parameters'!$N$16="",$X832,IF(AND('Checklist Parameters'!$N$16&lt;$X832,'Checklist Parameters'!$N$16&gt;=3),'Checklist Parameters'!$N$16,IF(AND('Checklist Parameters'!$N$16&lt;$X832,'Checklist Parameters'!$N$16&lt;3),0,$X832)))</f>
        <v>0</v>
      </c>
      <c r="AD832" s="85" t="str">
        <f>IF(AND(I832&lt;'Checklist Parameters'!$N$22,$I832&lt;&gt;0),"Y","")</f>
        <v/>
      </c>
      <c r="AE832" s="85" t="str">
        <f>IF($AD832="Y",0,IF('Checklist Parameters'!$N$25="","&lt;no limit&gt;",ROUNDDOWN((($I832-'Checklist Parameters'!$N$24)/'Checklist Parameters'!$N$25)+1,0)))</f>
        <v>&lt;no limit&gt;</v>
      </c>
      <c r="AF832" s="174">
        <f t="shared" si="77"/>
        <v>0</v>
      </c>
      <c r="AG832" s="85">
        <f t="shared" si="72"/>
        <v>0</v>
      </c>
    </row>
    <row r="833" spans="1:33" ht="15">
      <c r="A833" s="393"/>
      <c r="B833" s="393"/>
      <c r="C833" s="393"/>
      <c r="D833" s="393"/>
      <c r="E833" s="393"/>
      <c r="F833" s="393"/>
      <c r="G833" s="393"/>
      <c r="H833" s="394"/>
      <c r="I833" s="394"/>
      <c r="J833" s="394"/>
      <c r="K833" s="394"/>
      <c r="L833" s="394"/>
      <c r="M833" s="394"/>
      <c r="N833" s="313">
        <f>IF(IF(I833&lt;'Checklist Parameters'!$N$22,0,($I833-$L833))&lt;0,0,IF(I833&lt;'Checklist Parameters'!$N$22,0,($I833-$L833)))</f>
        <v>0</v>
      </c>
      <c r="O833" s="394"/>
      <c r="P833" s="395"/>
      <c r="Q833" s="316">
        <f t="shared" si="73"/>
        <v>0</v>
      </c>
      <c r="R833" s="87">
        <f t="shared" si="74"/>
        <v>0</v>
      </c>
      <c r="S833" s="87">
        <f>IF('Checklist Parameters'!$N$60&lt;0.2,0.2,'Checklist Parameters'!$N$60)</f>
        <v>0.7</v>
      </c>
      <c r="T833" s="88">
        <f>IF($O833="",IF('Checklist District ID'!$C$43="Y",MAX($R833:$S833)*$I833,SUM($R833:$S833)*$I833),IF(O833&gt;0,Q833*S833))</f>
        <v>0</v>
      </c>
      <c r="U833" s="88">
        <f>IF(Q833&gt;0,((I833-T833)*'Formula Matrix'!$E$41),0)</f>
        <v>0</v>
      </c>
      <c r="V833" s="88">
        <f t="shared" si="75"/>
        <v>0</v>
      </c>
      <c r="W833" s="88">
        <f>IF(V833&gt;0,(V833*'Checklist Parameters'!$N$35),0)</f>
        <v>0</v>
      </c>
      <c r="X833" s="85">
        <f t="shared" si="76"/>
        <v>0</v>
      </c>
      <c r="Y833" s="85">
        <f>IF('Checklist Parameters'!$N$102&lt;&gt;"",(I833/43560)*'Checklist Parameters'!$N$102,"N/A")</f>
        <v>0</v>
      </c>
      <c r="Z833" s="85" t="str">
        <f>IF('Checklist Parameters'!$N$58&lt;&gt;"",((I833*'Checklist Parameters'!$N$58)*'Checklist Parameters'!$N$35)/1000,"N/A")</f>
        <v>N/A</v>
      </c>
      <c r="AA833" s="85">
        <f>IF('Checklist Parameters'!$N$101&lt;&gt;"",IFERROR(I833/'Checklist Parameters'!$N$101,0),"N/A")</f>
        <v>0</v>
      </c>
      <c r="AB833" s="85" t="str">
        <f>IF('Checklist Parameters'!$N$43&lt;&gt;"",(I833*'Checklist Parameters'!$N$43)/1000,"N/A")</f>
        <v>N/A</v>
      </c>
      <c r="AC833" s="85">
        <f>IF('Checklist Parameters'!$N$16="",$X833,IF(AND('Checklist Parameters'!$N$16&lt;$X833,'Checklist Parameters'!$N$16&gt;=3),'Checklist Parameters'!$N$16,IF(AND('Checklist Parameters'!$N$16&lt;$X833,'Checklist Parameters'!$N$16&lt;3),0,$X833)))</f>
        <v>0</v>
      </c>
      <c r="AD833" s="85" t="str">
        <f>IF(AND(I833&lt;'Checklist Parameters'!$N$22,$I833&lt;&gt;0),"Y","")</f>
        <v/>
      </c>
      <c r="AE833" s="85" t="str">
        <f>IF($AD833="Y",0,IF('Checklist Parameters'!$N$25="","&lt;no limit&gt;",ROUNDDOWN((($I833-'Checklist Parameters'!$N$24)/'Checklist Parameters'!$N$25)+1,0)))</f>
        <v>&lt;no limit&gt;</v>
      </c>
      <c r="AF833" s="174">
        <f t="shared" si="77"/>
        <v>0</v>
      </c>
      <c r="AG833" s="85">
        <f t="shared" si="72"/>
        <v>0</v>
      </c>
    </row>
    <row r="834" spans="1:33" ht="15">
      <c r="A834" s="393"/>
      <c r="B834" s="393"/>
      <c r="C834" s="393"/>
      <c r="D834" s="393"/>
      <c r="E834" s="393"/>
      <c r="F834" s="393"/>
      <c r="G834" s="393"/>
      <c r="H834" s="394"/>
      <c r="I834" s="394"/>
      <c r="J834" s="394"/>
      <c r="K834" s="394"/>
      <c r="L834" s="394"/>
      <c r="M834" s="394"/>
      <c r="N834" s="313">
        <f>IF(IF(I834&lt;'Checklist Parameters'!$N$22,0,($I834-$L834))&lt;0,0,IF(I834&lt;'Checklist Parameters'!$N$22,0,($I834-$L834)))</f>
        <v>0</v>
      </c>
      <c r="O834" s="394"/>
      <c r="P834" s="395"/>
      <c r="Q834" s="316">
        <f t="shared" si="73"/>
        <v>0</v>
      </c>
      <c r="R834" s="87">
        <f t="shared" si="74"/>
        <v>0</v>
      </c>
      <c r="S834" s="87">
        <f>IF('Checklist Parameters'!$N$60&lt;0.2,0.2,'Checklist Parameters'!$N$60)</f>
        <v>0.7</v>
      </c>
      <c r="T834" s="88">
        <f>IF($O834="",IF('Checklist District ID'!$C$43="Y",MAX($R834:$S834)*$I834,SUM($R834:$S834)*$I834),IF(O834&gt;0,Q834*S834))</f>
        <v>0</v>
      </c>
      <c r="U834" s="88">
        <f>IF(Q834&gt;0,((I834-T834)*'Formula Matrix'!$E$41),0)</f>
        <v>0</v>
      </c>
      <c r="V834" s="88">
        <f t="shared" si="75"/>
        <v>0</v>
      </c>
      <c r="W834" s="88">
        <f>IF(V834&gt;0,(V834*'Checklist Parameters'!$N$35),0)</f>
        <v>0</v>
      </c>
      <c r="X834" s="85">
        <f t="shared" si="76"/>
        <v>0</v>
      </c>
      <c r="Y834" s="85">
        <f>IF('Checklist Parameters'!$N$102&lt;&gt;"",(I834/43560)*'Checklist Parameters'!$N$102,"N/A")</f>
        <v>0</v>
      </c>
      <c r="Z834" s="85" t="str">
        <f>IF('Checklist Parameters'!$N$58&lt;&gt;"",((I834*'Checklist Parameters'!$N$58)*'Checklist Parameters'!$N$35)/1000,"N/A")</f>
        <v>N/A</v>
      </c>
      <c r="AA834" s="85">
        <f>IF('Checklist Parameters'!$N$101&lt;&gt;"",IFERROR(I834/'Checklist Parameters'!$N$101,0),"N/A")</f>
        <v>0</v>
      </c>
      <c r="AB834" s="85" t="str">
        <f>IF('Checklist Parameters'!$N$43&lt;&gt;"",(I834*'Checklist Parameters'!$N$43)/1000,"N/A")</f>
        <v>N/A</v>
      </c>
      <c r="AC834" s="85">
        <f>IF('Checklist Parameters'!$N$16="",$X834,IF(AND('Checklist Parameters'!$N$16&lt;$X834,'Checklist Parameters'!$N$16&gt;=3),'Checklist Parameters'!$N$16,IF(AND('Checklist Parameters'!$N$16&lt;$X834,'Checklist Parameters'!$N$16&lt;3),0,$X834)))</f>
        <v>0</v>
      </c>
      <c r="AD834" s="85" t="str">
        <f>IF(AND(I834&lt;'Checklist Parameters'!$N$22,$I834&lt;&gt;0),"Y","")</f>
        <v/>
      </c>
      <c r="AE834" s="85" t="str">
        <f>IF($AD834="Y",0,IF('Checklist Parameters'!$N$25="","&lt;no limit&gt;",ROUNDDOWN((($I834-'Checklist Parameters'!$N$24)/'Checklist Parameters'!$N$25)+1,0)))</f>
        <v>&lt;no limit&gt;</v>
      </c>
      <c r="AF834" s="174">
        <f t="shared" si="77"/>
        <v>0</v>
      </c>
      <c r="AG834" s="85">
        <f t="shared" si="72"/>
        <v>0</v>
      </c>
    </row>
    <row r="835" spans="1:33" ht="15">
      <c r="A835" s="393"/>
      <c r="B835" s="393"/>
      <c r="C835" s="393"/>
      <c r="D835" s="393"/>
      <c r="E835" s="393"/>
      <c r="F835" s="393"/>
      <c r="G835" s="393"/>
      <c r="H835" s="394"/>
      <c r="I835" s="394"/>
      <c r="J835" s="394"/>
      <c r="K835" s="394"/>
      <c r="L835" s="394"/>
      <c r="M835" s="394"/>
      <c r="N835" s="313">
        <f>IF(IF(I835&lt;'Checklist Parameters'!$N$22,0,($I835-$L835))&lt;0,0,IF(I835&lt;'Checklist Parameters'!$N$22,0,($I835-$L835)))</f>
        <v>0</v>
      </c>
      <c r="O835" s="394"/>
      <c r="P835" s="395"/>
      <c r="Q835" s="316">
        <f t="shared" si="73"/>
        <v>0</v>
      </c>
      <c r="R835" s="87">
        <f t="shared" si="74"/>
        <v>0</v>
      </c>
      <c r="S835" s="87">
        <f>IF('Checklist Parameters'!$N$60&lt;0.2,0.2,'Checklist Parameters'!$N$60)</f>
        <v>0.7</v>
      </c>
      <c r="T835" s="88">
        <f>IF($O835="",IF('Checklist District ID'!$C$43="Y",MAX($R835:$S835)*$I835,SUM($R835:$S835)*$I835),IF(O835&gt;0,Q835*S835))</f>
        <v>0</v>
      </c>
      <c r="U835" s="88">
        <f>IF(Q835&gt;0,((I835-T835)*'Formula Matrix'!$E$41),0)</f>
        <v>0</v>
      </c>
      <c r="V835" s="88">
        <f t="shared" si="75"/>
        <v>0</v>
      </c>
      <c r="W835" s="88">
        <f>IF(V835&gt;0,(V835*'Checklist Parameters'!$N$35),0)</f>
        <v>0</v>
      </c>
      <c r="X835" s="85">
        <f t="shared" si="76"/>
        <v>0</v>
      </c>
      <c r="Y835" s="85">
        <f>IF('Checklist Parameters'!$N$102&lt;&gt;"",(I835/43560)*'Checklist Parameters'!$N$102,"N/A")</f>
        <v>0</v>
      </c>
      <c r="Z835" s="85" t="str">
        <f>IF('Checklist Parameters'!$N$58&lt;&gt;"",((I835*'Checklist Parameters'!$N$58)*'Checklist Parameters'!$N$35)/1000,"N/A")</f>
        <v>N/A</v>
      </c>
      <c r="AA835" s="85">
        <f>IF('Checklist Parameters'!$N$101&lt;&gt;"",IFERROR(I835/'Checklist Parameters'!$N$101,0),"N/A")</f>
        <v>0</v>
      </c>
      <c r="AB835" s="85" t="str">
        <f>IF('Checklist Parameters'!$N$43&lt;&gt;"",(I835*'Checklist Parameters'!$N$43)/1000,"N/A")</f>
        <v>N/A</v>
      </c>
      <c r="AC835" s="85">
        <f>IF('Checklist Parameters'!$N$16="",$X835,IF(AND('Checklist Parameters'!$N$16&lt;$X835,'Checklist Parameters'!$N$16&gt;=3),'Checklist Parameters'!$N$16,IF(AND('Checklist Parameters'!$N$16&lt;$X835,'Checklist Parameters'!$N$16&lt;3),0,$X835)))</f>
        <v>0</v>
      </c>
      <c r="AD835" s="85" t="str">
        <f>IF(AND(I835&lt;'Checklist Parameters'!$N$22,$I835&lt;&gt;0),"Y","")</f>
        <v/>
      </c>
      <c r="AE835" s="85" t="str">
        <f>IF($AD835="Y",0,IF('Checklist Parameters'!$N$25="","&lt;no limit&gt;",ROUNDDOWN((($I835-'Checklist Parameters'!$N$24)/'Checklist Parameters'!$N$25)+1,0)))</f>
        <v>&lt;no limit&gt;</v>
      </c>
      <c r="AF835" s="174">
        <f t="shared" si="77"/>
        <v>0</v>
      </c>
      <c r="AG835" s="85">
        <f t="shared" si="72"/>
        <v>0</v>
      </c>
    </row>
    <row r="836" spans="1:33" ht="15">
      <c r="A836" s="393"/>
      <c r="B836" s="393"/>
      <c r="C836" s="393"/>
      <c r="D836" s="393"/>
      <c r="E836" s="393"/>
      <c r="F836" s="393"/>
      <c r="G836" s="393"/>
      <c r="H836" s="394"/>
      <c r="I836" s="394"/>
      <c r="J836" s="394"/>
      <c r="K836" s="394"/>
      <c r="L836" s="394"/>
      <c r="M836" s="394"/>
      <c r="N836" s="313">
        <f>IF(IF(I836&lt;'Checklist Parameters'!$N$22,0,($I836-$L836))&lt;0,0,IF(I836&lt;'Checklist Parameters'!$N$22,0,($I836-$L836)))</f>
        <v>0</v>
      </c>
      <c r="O836" s="394"/>
      <c r="P836" s="395"/>
      <c r="Q836" s="316">
        <f t="shared" si="73"/>
        <v>0</v>
      </c>
      <c r="R836" s="87">
        <f t="shared" si="74"/>
        <v>0</v>
      </c>
      <c r="S836" s="87">
        <f>IF('Checklist Parameters'!$N$60&lt;0.2,0.2,'Checklist Parameters'!$N$60)</f>
        <v>0.7</v>
      </c>
      <c r="T836" s="88">
        <f>IF($O836="",IF('Checklist District ID'!$C$43="Y",MAX($R836:$S836)*$I836,SUM($R836:$S836)*$I836),IF(O836&gt;0,Q836*S836))</f>
        <v>0</v>
      </c>
      <c r="U836" s="88">
        <f>IF(Q836&gt;0,((I836-T836)*'Formula Matrix'!$E$41),0)</f>
        <v>0</v>
      </c>
      <c r="V836" s="88">
        <f t="shared" si="75"/>
        <v>0</v>
      </c>
      <c r="W836" s="88">
        <f>IF(V836&gt;0,(V836*'Checklist Parameters'!$N$35),0)</f>
        <v>0</v>
      </c>
      <c r="X836" s="85">
        <f t="shared" si="76"/>
        <v>0</v>
      </c>
      <c r="Y836" s="85">
        <f>IF('Checklist Parameters'!$N$102&lt;&gt;"",(I836/43560)*'Checklist Parameters'!$N$102,"N/A")</f>
        <v>0</v>
      </c>
      <c r="Z836" s="85" t="str">
        <f>IF('Checklist Parameters'!$N$58&lt;&gt;"",((I836*'Checklist Parameters'!$N$58)*'Checklist Parameters'!$N$35)/1000,"N/A")</f>
        <v>N/A</v>
      </c>
      <c r="AA836" s="85">
        <f>IF('Checklist Parameters'!$N$101&lt;&gt;"",IFERROR(I836/'Checklist Parameters'!$N$101,0),"N/A")</f>
        <v>0</v>
      </c>
      <c r="AB836" s="85" t="str">
        <f>IF('Checklist Parameters'!$N$43&lt;&gt;"",(I836*'Checklist Parameters'!$N$43)/1000,"N/A")</f>
        <v>N/A</v>
      </c>
      <c r="AC836" s="85">
        <f>IF('Checklist Parameters'!$N$16="",$X836,IF(AND('Checklist Parameters'!$N$16&lt;$X836,'Checklist Parameters'!$N$16&gt;=3),'Checklist Parameters'!$N$16,IF(AND('Checklist Parameters'!$N$16&lt;$X836,'Checklist Parameters'!$N$16&lt;3),0,$X836)))</f>
        <v>0</v>
      </c>
      <c r="AD836" s="85" t="str">
        <f>IF(AND(I836&lt;'Checklist Parameters'!$N$22,$I836&lt;&gt;0),"Y","")</f>
        <v/>
      </c>
      <c r="AE836" s="85" t="str">
        <f>IF($AD836="Y",0,IF('Checklist Parameters'!$N$25="","&lt;no limit&gt;",ROUNDDOWN((($I836-'Checklist Parameters'!$N$24)/'Checklist Parameters'!$N$25)+1,0)))</f>
        <v>&lt;no limit&gt;</v>
      </c>
      <c r="AF836" s="174">
        <f t="shared" si="77"/>
        <v>0</v>
      </c>
      <c r="AG836" s="85">
        <f t="shared" si="72"/>
        <v>0</v>
      </c>
    </row>
    <row r="837" spans="1:33" ht="15">
      <c r="A837" s="393"/>
      <c r="B837" s="393"/>
      <c r="C837" s="393"/>
      <c r="D837" s="393"/>
      <c r="E837" s="393"/>
      <c r="F837" s="393"/>
      <c r="G837" s="393"/>
      <c r="H837" s="394"/>
      <c r="I837" s="394"/>
      <c r="J837" s="394"/>
      <c r="K837" s="394"/>
      <c r="L837" s="394"/>
      <c r="M837" s="394"/>
      <c r="N837" s="313">
        <f>IF(IF(I837&lt;'Checklist Parameters'!$N$22,0,($I837-$L837))&lt;0,0,IF(I837&lt;'Checklist Parameters'!$N$22,0,($I837-$L837)))</f>
        <v>0</v>
      </c>
      <c r="O837" s="394"/>
      <c r="P837" s="395"/>
      <c r="Q837" s="316">
        <f t="shared" si="73"/>
        <v>0</v>
      </c>
      <c r="R837" s="87">
        <f t="shared" si="74"/>
        <v>0</v>
      </c>
      <c r="S837" s="87">
        <f>IF('Checklist Parameters'!$N$60&lt;0.2,0.2,'Checklist Parameters'!$N$60)</f>
        <v>0.7</v>
      </c>
      <c r="T837" s="88">
        <f>IF($O837="",IF('Checklist District ID'!$C$43="Y",MAX($R837:$S837)*$I837,SUM($R837:$S837)*$I837),IF(O837&gt;0,Q837*S837))</f>
        <v>0</v>
      </c>
      <c r="U837" s="88">
        <f>IF(Q837&gt;0,((I837-T837)*'Formula Matrix'!$E$41),0)</f>
        <v>0</v>
      </c>
      <c r="V837" s="88">
        <f t="shared" si="75"/>
        <v>0</v>
      </c>
      <c r="W837" s="88">
        <f>IF(V837&gt;0,(V837*'Checklist Parameters'!$N$35),0)</f>
        <v>0</v>
      </c>
      <c r="X837" s="85">
        <f t="shared" si="76"/>
        <v>0</v>
      </c>
      <c r="Y837" s="85">
        <f>IF('Checklist Parameters'!$N$102&lt;&gt;"",(I837/43560)*'Checklist Parameters'!$N$102,"N/A")</f>
        <v>0</v>
      </c>
      <c r="Z837" s="85" t="str">
        <f>IF('Checklist Parameters'!$N$58&lt;&gt;"",((I837*'Checklist Parameters'!$N$58)*'Checklist Parameters'!$N$35)/1000,"N/A")</f>
        <v>N/A</v>
      </c>
      <c r="AA837" s="85">
        <f>IF('Checklist Parameters'!$N$101&lt;&gt;"",IFERROR(I837/'Checklist Parameters'!$N$101,0),"N/A")</f>
        <v>0</v>
      </c>
      <c r="AB837" s="85" t="str">
        <f>IF('Checklist Parameters'!$N$43&lt;&gt;"",(I837*'Checklist Parameters'!$N$43)/1000,"N/A")</f>
        <v>N/A</v>
      </c>
      <c r="AC837" s="85">
        <f>IF('Checklist Parameters'!$N$16="",$X837,IF(AND('Checklist Parameters'!$N$16&lt;$X837,'Checklist Parameters'!$N$16&gt;=3),'Checklist Parameters'!$N$16,IF(AND('Checklist Parameters'!$N$16&lt;$X837,'Checklist Parameters'!$N$16&lt;3),0,$X837)))</f>
        <v>0</v>
      </c>
      <c r="AD837" s="85" t="str">
        <f>IF(AND(I837&lt;'Checklist Parameters'!$N$22,$I837&lt;&gt;0),"Y","")</f>
        <v/>
      </c>
      <c r="AE837" s="85" t="str">
        <f>IF($AD837="Y",0,IF('Checklist Parameters'!$N$25="","&lt;no limit&gt;",ROUNDDOWN((($I837-'Checklist Parameters'!$N$24)/'Checklist Parameters'!$N$25)+1,0)))</f>
        <v>&lt;no limit&gt;</v>
      </c>
      <c r="AF837" s="174">
        <f t="shared" si="77"/>
        <v>0</v>
      </c>
      <c r="AG837" s="85">
        <f t="shared" si="72"/>
        <v>0</v>
      </c>
    </row>
    <row r="838" spans="1:33" ht="15">
      <c r="A838" s="393"/>
      <c r="B838" s="393"/>
      <c r="C838" s="393"/>
      <c r="D838" s="393"/>
      <c r="E838" s="393"/>
      <c r="F838" s="393"/>
      <c r="G838" s="393"/>
      <c r="H838" s="394"/>
      <c r="I838" s="394"/>
      <c r="J838" s="394"/>
      <c r="K838" s="394"/>
      <c r="L838" s="394"/>
      <c r="M838" s="394"/>
      <c r="N838" s="313">
        <f>IF(IF(I838&lt;'Checklist Parameters'!$N$22,0,($I838-$L838))&lt;0,0,IF(I838&lt;'Checklist Parameters'!$N$22,0,($I838-$L838)))</f>
        <v>0</v>
      </c>
      <c r="O838" s="394"/>
      <c r="P838" s="395"/>
      <c r="Q838" s="316">
        <f t="shared" si="73"/>
        <v>0</v>
      </c>
      <c r="R838" s="87">
        <f t="shared" si="74"/>
        <v>0</v>
      </c>
      <c r="S838" s="87">
        <f>IF('Checklist Parameters'!$N$60&lt;0.2,0.2,'Checklist Parameters'!$N$60)</f>
        <v>0.7</v>
      </c>
      <c r="T838" s="88">
        <f>IF($O838="",IF('Checklist District ID'!$C$43="Y",MAX($R838:$S838)*$I838,SUM($R838:$S838)*$I838),IF(O838&gt;0,Q838*S838))</f>
        <v>0</v>
      </c>
      <c r="U838" s="88">
        <f>IF(Q838&gt;0,((I838-T838)*'Formula Matrix'!$E$41),0)</f>
        <v>0</v>
      </c>
      <c r="V838" s="88">
        <f t="shared" si="75"/>
        <v>0</v>
      </c>
      <c r="W838" s="88">
        <f>IF(V838&gt;0,(V838*'Checklist Parameters'!$N$35),0)</f>
        <v>0</v>
      </c>
      <c r="X838" s="85">
        <f t="shared" si="76"/>
        <v>0</v>
      </c>
      <c r="Y838" s="85">
        <f>IF('Checklist Parameters'!$N$102&lt;&gt;"",(I838/43560)*'Checklist Parameters'!$N$102,"N/A")</f>
        <v>0</v>
      </c>
      <c r="Z838" s="85" t="str">
        <f>IF('Checklist Parameters'!$N$58&lt;&gt;"",((I838*'Checklist Parameters'!$N$58)*'Checklist Parameters'!$N$35)/1000,"N/A")</f>
        <v>N/A</v>
      </c>
      <c r="AA838" s="85">
        <f>IF('Checklist Parameters'!$N$101&lt;&gt;"",IFERROR(I838/'Checklist Parameters'!$N$101,0),"N/A")</f>
        <v>0</v>
      </c>
      <c r="AB838" s="85" t="str">
        <f>IF('Checklist Parameters'!$N$43&lt;&gt;"",(I838*'Checklist Parameters'!$N$43)/1000,"N/A")</f>
        <v>N/A</v>
      </c>
      <c r="AC838" s="85">
        <f>IF('Checklist Parameters'!$N$16="",$X838,IF(AND('Checklist Parameters'!$N$16&lt;$X838,'Checklist Parameters'!$N$16&gt;=3),'Checklist Parameters'!$N$16,IF(AND('Checklist Parameters'!$N$16&lt;$X838,'Checklist Parameters'!$N$16&lt;3),0,$X838)))</f>
        <v>0</v>
      </c>
      <c r="AD838" s="85" t="str">
        <f>IF(AND(I838&lt;'Checklist Parameters'!$N$22,$I838&lt;&gt;0),"Y","")</f>
        <v/>
      </c>
      <c r="AE838" s="85" t="str">
        <f>IF($AD838="Y",0,IF('Checklist Parameters'!$N$25="","&lt;no limit&gt;",ROUNDDOWN((($I838-'Checklist Parameters'!$N$24)/'Checklist Parameters'!$N$25)+1,0)))</f>
        <v>&lt;no limit&gt;</v>
      </c>
      <c r="AF838" s="174">
        <f t="shared" si="77"/>
        <v>0</v>
      </c>
      <c r="AG838" s="85">
        <f t="shared" si="72"/>
        <v>0</v>
      </c>
    </row>
    <row r="839" spans="1:33" ht="15">
      <c r="A839" s="393"/>
      <c r="B839" s="393"/>
      <c r="C839" s="393"/>
      <c r="D839" s="393"/>
      <c r="E839" s="393"/>
      <c r="F839" s="393"/>
      <c r="G839" s="393"/>
      <c r="H839" s="394"/>
      <c r="I839" s="394"/>
      <c r="J839" s="394"/>
      <c r="K839" s="394"/>
      <c r="L839" s="394"/>
      <c r="M839" s="394"/>
      <c r="N839" s="313">
        <f>IF(IF(I839&lt;'Checklist Parameters'!$N$22,0,($I839-$L839))&lt;0,0,IF(I839&lt;'Checklist Parameters'!$N$22,0,($I839-$L839)))</f>
        <v>0</v>
      </c>
      <c r="O839" s="394"/>
      <c r="P839" s="395"/>
      <c r="Q839" s="316">
        <f t="shared" si="73"/>
        <v>0</v>
      </c>
      <c r="R839" s="87">
        <f t="shared" si="74"/>
        <v>0</v>
      </c>
      <c r="S839" s="87">
        <f>IF('Checklist Parameters'!$N$60&lt;0.2,0.2,'Checklist Parameters'!$N$60)</f>
        <v>0.7</v>
      </c>
      <c r="T839" s="88">
        <f>IF($O839="",IF('Checklist District ID'!$C$43="Y",MAX($R839:$S839)*$I839,SUM($R839:$S839)*$I839),IF(O839&gt;0,Q839*S839))</f>
        <v>0</v>
      </c>
      <c r="U839" s="88">
        <f>IF(Q839&gt;0,((I839-T839)*'Formula Matrix'!$E$41),0)</f>
        <v>0</v>
      </c>
      <c r="V839" s="88">
        <f t="shared" si="75"/>
        <v>0</v>
      </c>
      <c r="W839" s="88">
        <f>IF(V839&gt;0,(V839*'Checklist Parameters'!$N$35),0)</f>
        <v>0</v>
      </c>
      <c r="X839" s="85">
        <f t="shared" si="76"/>
        <v>0</v>
      </c>
      <c r="Y839" s="85">
        <f>IF('Checklist Parameters'!$N$102&lt;&gt;"",(I839/43560)*'Checklist Parameters'!$N$102,"N/A")</f>
        <v>0</v>
      </c>
      <c r="Z839" s="85" t="str">
        <f>IF('Checklist Parameters'!$N$58&lt;&gt;"",((I839*'Checklist Parameters'!$N$58)*'Checklist Parameters'!$N$35)/1000,"N/A")</f>
        <v>N/A</v>
      </c>
      <c r="AA839" s="85">
        <f>IF('Checklist Parameters'!$N$101&lt;&gt;"",IFERROR(I839/'Checklist Parameters'!$N$101,0),"N/A")</f>
        <v>0</v>
      </c>
      <c r="AB839" s="85" t="str">
        <f>IF('Checklist Parameters'!$N$43&lt;&gt;"",(I839*'Checklist Parameters'!$N$43)/1000,"N/A")</f>
        <v>N/A</v>
      </c>
      <c r="AC839" s="85">
        <f>IF('Checklist Parameters'!$N$16="",$X839,IF(AND('Checklist Parameters'!$N$16&lt;$X839,'Checklist Parameters'!$N$16&gt;=3),'Checklist Parameters'!$N$16,IF(AND('Checklist Parameters'!$N$16&lt;$X839,'Checklist Parameters'!$N$16&lt;3),0,$X839)))</f>
        <v>0</v>
      </c>
      <c r="AD839" s="85" t="str">
        <f>IF(AND(I839&lt;'Checklist Parameters'!$N$22,$I839&lt;&gt;0),"Y","")</f>
        <v/>
      </c>
      <c r="AE839" s="85" t="str">
        <f>IF($AD839="Y",0,IF('Checklist Parameters'!$N$25="","&lt;no limit&gt;",ROUNDDOWN((($I839-'Checklist Parameters'!$N$24)/'Checklist Parameters'!$N$25)+1,0)))</f>
        <v>&lt;no limit&gt;</v>
      </c>
      <c r="AF839" s="174">
        <f t="shared" si="77"/>
        <v>0</v>
      </c>
      <c r="AG839" s="85">
        <f t="shared" si="72"/>
        <v>0</v>
      </c>
    </row>
    <row r="840" spans="1:33" ht="15">
      <c r="A840" s="393"/>
      <c r="B840" s="393"/>
      <c r="C840" s="393"/>
      <c r="D840" s="393"/>
      <c r="E840" s="393"/>
      <c r="F840" s="393"/>
      <c r="G840" s="393"/>
      <c r="H840" s="394"/>
      <c r="I840" s="394"/>
      <c r="J840" s="394"/>
      <c r="K840" s="394"/>
      <c r="L840" s="394"/>
      <c r="M840" s="394"/>
      <c r="N840" s="313">
        <f>IF(IF(I840&lt;'Checklist Parameters'!$N$22,0,($I840-$L840))&lt;0,0,IF(I840&lt;'Checklist Parameters'!$N$22,0,($I840-$L840)))</f>
        <v>0</v>
      </c>
      <c r="O840" s="394"/>
      <c r="P840" s="395"/>
      <c r="Q840" s="316">
        <f t="shared" si="73"/>
        <v>0</v>
      </c>
      <c r="R840" s="87">
        <f t="shared" si="74"/>
        <v>0</v>
      </c>
      <c r="S840" s="87">
        <f>IF('Checklist Parameters'!$N$60&lt;0.2,0.2,'Checklist Parameters'!$N$60)</f>
        <v>0.7</v>
      </c>
      <c r="T840" s="88">
        <f>IF($O840="",IF('Checklist District ID'!$C$43="Y",MAX($R840:$S840)*$I840,SUM($R840:$S840)*$I840),IF(O840&gt;0,Q840*S840))</f>
        <v>0</v>
      </c>
      <c r="U840" s="88">
        <f>IF(Q840&gt;0,((I840-T840)*'Formula Matrix'!$E$41),0)</f>
        <v>0</v>
      </c>
      <c r="V840" s="88">
        <f t="shared" si="75"/>
        <v>0</v>
      </c>
      <c r="W840" s="88">
        <f>IF(V840&gt;0,(V840*'Checklist Parameters'!$N$35),0)</f>
        <v>0</v>
      </c>
      <c r="X840" s="85">
        <f t="shared" si="76"/>
        <v>0</v>
      </c>
      <c r="Y840" s="85">
        <f>IF('Checklist Parameters'!$N$102&lt;&gt;"",(I840/43560)*'Checklist Parameters'!$N$102,"N/A")</f>
        <v>0</v>
      </c>
      <c r="Z840" s="85" t="str">
        <f>IF('Checklist Parameters'!$N$58&lt;&gt;"",((I840*'Checklist Parameters'!$N$58)*'Checklist Parameters'!$N$35)/1000,"N/A")</f>
        <v>N/A</v>
      </c>
      <c r="AA840" s="85">
        <f>IF('Checklist Parameters'!$N$101&lt;&gt;"",IFERROR(I840/'Checklist Parameters'!$N$101,0),"N/A")</f>
        <v>0</v>
      </c>
      <c r="AB840" s="85" t="str">
        <f>IF('Checklist Parameters'!$N$43&lt;&gt;"",(I840*'Checklist Parameters'!$N$43)/1000,"N/A")</f>
        <v>N/A</v>
      </c>
      <c r="AC840" s="85">
        <f>IF('Checklist Parameters'!$N$16="",$X840,IF(AND('Checklist Parameters'!$N$16&lt;$X840,'Checklist Parameters'!$N$16&gt;=3),'Checklist Parameters'!$N$16,IF(AND('Checklist Parameters'!$N$16&lt;$X840,'Checklist Parameters'!$N$16&lt;3),0,$X840)))</f>
        <v>0</v>
      </c>
      <c r="AD840" s="85" t="str">
        <f>IF(AND(I840&lt;'Checklist Parameters'!$N$22,$I840&lt;&gt;0),"Y","")</f>
        <v/>
      </c>
      <c r="AE840" s="85" t="str">
        <f>IF($AD840="Y",0,IF('Checklist Parameters'!$N$25="","&lt;no limit&gt;",ROUNDDOWN((($I840-'Checklist Parameters'!$N$24)/'Checklist Parameters'!$N$25)+1,0)))</f>
        <v>&lt;no limit&gt;</v>
      </c>
      <c r="AF840" s="174">
        <f t="shared" si="77"/>
        <v>0</v>
      </c>
      <c r="AG840" s="85">
        <f t="shared" si="72"/>
        <v>0</v>
      </c>
    </row>
    <row r="841" spans="1:33" ht="15">
      <c r="A841" s="393"/>
      <c r="B841" s="393"/>
      <c r="C841" s="393"/>
      <c r="D841" s="393"/>
      <c r="E841" s="393"/>
      <c r="F841" s="393"/>
      <c r="G841" s="393"/>
      <c r="H841" s="394"/>
      <c r="I841" s="394"/>
      <c r="J841" s="394"/>
      <c r="K841" s="394"/>
      <c r="L841" s="394"/>
      <c r="M841" s="394"/>
      <c r="N841" s="313">
        <f>IF(IF(I841&lt;'Checklist Parameters'!$N$22,0,($I841-$L841))&lt;0,0,IF(I841&lt;'Checklist Parameters'!$N$22,0,($I841-$L841)))</f>
        <v>0</v>
      </c>
      <c r="O841" s="394"/>
      <c r="P841" s="395"/>
      <c r="Q841" s="316">
        <f t="shared" si="73"/>
        <v>0</v>
      </c>
      <c r="R841" s="87">
        <f t="shared" si="74"/>
        <v>0</v>
      </c>
      <c r="S841" s="87">
        <f>IF('Checklist Parameters'!$N$60&lt;0.2,0.2,'Checklist Parameters'!$N$60)</f>
        <v>0.7</v>
      </c>
      <c r="T841" s="88">
        <f>IF($O841="",IF('Checklist District ID'!$C$43="Y",MAX($R841:$S841)*$I841,SUM($R841:$S841)*$I841),IF(O841&gt;0,Q841*S841))</f>
        <v>0</v>
      </c>
      <c r="U841" s="88">
        <f>IF(Q841&gt;0,((I841-T841)*'Formula Matrix'!$E$41),0)</f>
        <v>0</v>
      </c>
      <c r="V841" s="88">
        <f t="shared" si="75"/>
        <v>0</v>
      </c>
      <c r="W841" s="88">
        <f>IF(V841&gt;0,(V841*'Checklist Parameters'!$N$35),0)</f>
        <v>0</v>
      </c>
      <c r="X841" s="85">
        <f t="shared" si="76"/>
        <v>0</v>
      </c>
      <c r="Y841" s="85">
        <f>IF('Checklist Parameters'!$N$102&lt;&gt;"",(I841/43560)*'Checklist Parameters'!$N$102,"N/A")</f>
        <v>0</v>
      </c>
      <c r="Z841" s="85" t="str">
        <f>IF('Checklist Parameters'!$N$58&lt;&gt;"",((I841*'Checklist Parameters'!$N$58)*'Checklist Parameters'!$N$35)/1000,"N/A")</f>
        <v>N/A</v>
      </c>
      <c r="AA841" s="85">
        <f>IF('Checklist Parameters'!$N$101&lt;&gt;"",IFERROR(I841/'Checklist Parameters'!$N$101,0),"N/A")</f>
        <v>0</v>
      </c>
      <c r="AB841" s="85" t="str">
        <f>IF('Checklist Parameters'!$N$43&lt;&gt;"",(I841*'Checklist Parameters'!$N$43)/1000,"N/A")</f>
        <v>N/A</v>
      </c>
      <c r="AC841" s="85">
        <f>IF('Checklist Parameters'!$N$16="",$X841,IF(AND('Checklist Parameters'!$N$16&lt;$X841,'Checklist Parameters'!$N$16&gt;=3),'Checklist Parameters'!$N$16,IF(AND('Checklist Parameters'!$N$16&lt;$X841,'Checklist Parameters'!$N$16&lt;3),0,$X841)))</f>
        <v>0</v>
      </c>
      <c r="AD841" s="85" t="str">
        <f>IF(AND(I841&lt;'Checklist Parameters'!$N$22,$I841&lt;&gt;0),"Y","")</f>
        <v/>
      </c>
      <c r="AE841" s="85" t="str">
        <f>IF($AD841="Y",0,IF('Checklist Parameters'!$N$25="","&lt;no limit&gt;",ROUNDDOWN((($I841-'Checklist Parameters'!$N$24)/'Checklist Parameters'!$N$25)+1,0)))</f>
        <v>&lt;no limit&gt;</v>
      </c>
      <c r="AF841" s="174">
        <f t="shared" si="77"/>
        <v>0</v>
      </c>
      <c r="AG841" s="85">
        <f t="shared" si="72"/>
        <v>0</v>
      </c>
    </row>
    <row r="842" spans="1:33" ht="15">
      <c r="A842" s="393"/>
      <c r="B842" s="393"/>
      <c r="C842" s="393"/>
      <c r="D842" s="393"/>
      <c r="E842" s="393"/>
      <c r="F842" s="393"/>
      <c r="G842" s="393"/>
      <c r="H842" s="394"/>
      <c r="I842" s="394"/>
      <c r="J842" s="394"/>
      <c r="K842" s="394"/>
      <c r="L842" s="394"/>
      <c r="M842" s="394"/>
      <c r="N842" s="313">
        <f>IF(IF(I842&lt;'Checklist Parameters'!$N$22,0,($I842-$L842))&lt;0,0,IF(I842&lt;'Checklist Parameters'!$N$22,0,($I842-$L842)))</f>
        <v>0</v>
      </c>
      <c r="O842" s="394"/>
      <c r="P842" s="395"/>
      <c r="Q842" s="316">
        <f t="shared" si="73"/>
        <v>0</v>
      </c>
      <c r="R842" s="87">
        <f t="shared" si="74"/>
        <v>0</v>
      </c>
      <c r="S842" s="87">
        <f>IF('Checklist Parameters'!$N$60&lt;0.2,0.2,'Checklist Parameters'!$N$60)</f>
        <v>0.7</v>
      </c>
      <c r="T842" s="88">
        <f>IF($O842="",IF('Checklist District ID'!$C$43="Y",MAX($R842:$S842)*$I842,SUM($R842:$S842)*$I842),IF(O842&gt;0,Q842*S842))</f>
        <v>0</v>
      </c>
      <c r="U842" s="88">
        <f>IF(Q842&gt;0,((I842-T842)*'Formula Matrix'!$E$41),0)</f>
        <v>0</v>
      </c>
      <c r="V842" s="88">
        <f t="shared" si="75"/>
        <v>0</v>
      </c>
      <c r="W842" s="88">
        <f>IF(V842&gt;0,(V842*'Checklist Parameters'!$N$35),0)</f>
        <v>0</v>
      </c>
      <c r="X842" s="85">
        <f t="shared" si="76"/>
        <v>0</v>
      </c>
      <c r="Y842" s="85">
        <f>IF('Checklist Parameters'!$N$102&lt;&gt;"",(I842/43560)*'Checklist Parameters'!$N$102,"N/A")</f>
        <v>0</v>
      </c>
      <c r="Z842" s="85" t="str">
        <f>IF('Checklist Parameters'!$N$58&lt;&gt;"",((I842*'Checklist Parameters'!$N$58)*'Checklist Parameters'!$N$35)/1000,"N/A")</f>
        <v>N/A</v>
      </c>
      <c r="AA842" s="85">
        <f>IF('Checklist Parameters'!$N$101&lt;&gt;"",IFERROR(I842/'Checklist Parameters'!$N$101,0),"N/A")</f>
        <v>0</v>
      </c>
      <c r="AB842" s="85" t="str">
        <f>IF('Checklist Parameters'!$N$43&lt;&gt;"",(I842*'Checklist Parameters'!$N$43)/1000,"N/A")</f>
        <v>N/A</v>
      </c>
      <c r="AC842" s="85">
        <f>IF('Checklist Parameters'!$N$16="",$X842,IF(AND('Checklist Parameters'!$N$16&lt;$X842,'Checklist Parameters'!$N$16&gt;=3),'Checklist Parameters'!$N$16,IF(AND('Checklist Parameters'!$N$16&lt;$X842,'Checklist Parameters'!$N$16&lt;3),0,$X842)))</f>
        <v>0</v>
      </c>
      <c r="AD842" s="85" t="str">
        <f>IF(AND(I842&lt;'Checklist Parameters'!$N$22,$I842&lt;&gt;0),"Y","")</f>
        <v/>
      </c>
      <c r="AE842" s="85" t="str">
        <f>IF($AD842="Y",0,IF('Checklist Parameters'!$N$25="","&lt;no limit&gt;",ROUNDDOWN((($I842-'Checklist Parameters'!$N$24)/'Checklist Parameters'!$N$25)+1,0)))</f>
        <v>&lt;no limit&gt;</v>
      </c>
      <c r="AF842" s="174">
        <f t="shared" si="77"/>
        <v>0</v>
      </c>
      <c r="AG842" s="85">
        <f t="shared" si="72"/>
        <v>0</v>
      </c>
    </row>
    <row r="843" spans="1:33" ht="15">
      <c r="A843" s="393"/>
      <c r="B843" s="393"/>
      <c r="C843" s="393"/>
      <c r="D843" s="393"/>
      <c r="E843" s="393"/>
      <c r="F843" s="393"/>
      <c r="G843" s="393"/>
      <c r="H843" s="394"/>
      <c r="I843" s="394"/>
      <c r="J843" s="394"/>
      <c r="K843" s="394"/>
      <c r="L843" s="394"/>
      <c r="M843" s="394"/>
      <c r="N843" s="313">
        <f>IF(IF(I843&lt;'Checklist Parameters'!$N$22,0,($I843-$L843))&lt;0,0,IF(I843&lt;'Checklist Parameters'!$N$22,0,($I843-$L843)))</f>
        <v>0</v>
      </c>
      <c r="O843" s="394"/>
      <c r="P843" s="395"/>
      <c r="Q843" s="316">
        <f t="shared" si="73"/>
        <v>0</v>
      </c>
      <c r="R843" s="87">
        <f t="shared" si="74"/>
        <v>0</v>
      </c>
      <c r="S843" s="87">
        <f>IF('Checklist Parameters'!$N$60&lt;0.2,0.2,'Checklist Parameters'!$N$60)</f>
        <v>0.7</v>
      </c>
      <c r="T843" s="88">
        <f>IF($O843="",IF('Checklist District ID'!$C$43="Y",MAX($R843:$S843)*$I843,SUM($R843:$S843)*$I843),IF(O843&gt;0,Q843*S843))</f>
        <v>0</v>
      </c>
      <c r="U843" s="88">
        <f>IF(Q843&gt;0,((I843-T843)*'Formula Matrix'!$E$41),0)</f>
        <v>0</v>
      </c>
      <c r="V843" s="88">
        <f t="shared" si="75"/>
        <v>0</v>
      </c>
      <c r="W843" s="88">
        <f>IF(V843&gt;0,(V843*'Checklist Parameters'!$N$35),0)</f>
        <v>0</v>
      </c>
      <c r="X843" s="85">
        <f t="shared" si="76"/>
        <v>0</v>
      </c>
      <c r="Y843" s="85">
        <f>IF('Checklist Parameters'!$N$102&lt;&gt;"",(I843/43560)*'Checklist Parameters'!$N$102,"N/A")</f>
        <v>0</v>
      </c>
      <c r="Z843" s="85" t="str">
        <f>IF('Checklist Parameters'!$N$58&lt;&gt;"",((I843*'Checklist Parameters'!$N$58)*'Checklist Parameters'!$N$35)/1000,"N/A")</f>
        <v>N/A</v>
      </c>
      <c r="AA843" s="85">
        <f>IF('Checklist Parameters'!$N$101&lt;&gt;"",IFERROR(I843/'Checklist Parameters'!$N$101,0),"N/A")</f>
        <v>0</v>
      </c>
      <c r="AB843" s="85" t="str">
        <f>IF('Checklist Parameters'!$N$43&lt;&gt;"",(I843*'Checklist Parameters'!$N$43)/1000,"N/A")</f>
        <v>N/A</v>
      </c>
      <c r="AC843" s="85">
        <f>IF('Checklist Parameters'!$N$16="",$X843,IF(AND('Checklist Parameters'!$N$16&lt;$X843,'Checklist Parameters'!$N$16&gt;=3),'Checklist Parameters'!$N$16,IF(AND('Checklist Parameters'!$N$16&lt;$X843,'Checklist Parameters'!$N$16&lt;3),0,$X843)))</f>
        <v>0</v>
      </c>
      <c r="AD843" s="85" t="str">
        <f>IF(AND(I843&lt;'Checklist Parameters'!$N$22,$I843&lt;&gt;0),"Y","")</f>
        <v/>
      </c>
      <c r="AE843" s="85" t="str">
        <f>IF($AD843="Y",0,IF('Checklist Parameters'!$N$25="","&lt;no limit&gt;",ROUNDDOWN((($I843-'Checklist Parameters'!$N$24)/'Checklist Parameters'!$N$25)+1,0)))</f>
        <v>&lt;no limit&gt;</v>
      </c>
      <c r="AF843" s="174">
        <f t="shared" si="77"/>
        <v>0</v>
      </c>
      <c r="AG843" s="85">
        <f t="shared" si="72"/>
        <v>0</v>
      </c>
    </row>
    <row r="844" spans="1:33" ht="15">
      <c r="A844" s="393"/>
      <c r="B844" s="393"/>
      <c r="C844" s="393"/>
      <c r="D844" s="393"/>
      <c r="E844" s="393"/>
      <c r="F844" s="393"/>
      <c r="G844" s="393"/>
      <c r="H844" s="394"/>
      <c r="I844" s="394"/>
      <c r="J844" s="394"/>
      <c r="K844" s="394"/>
      <c r="L844" s="394"/>
      <c r="M844" s="394"/>
      <c r="N844" s="313">
        <f>IF(IF(I844&lt;'Checklist Parameters'!$N$22,0,($I844-$L844))&lt;0,0,IF(I844&lt;'Checklist Parameters'!$N$22,0,($I844-$L844)))</f>
        <v>0</v>
      </c>
      <c r="O844" s="394"/>
      <c r="P844" s="395"/>
      <c r="Q844" s="316">
        <f t="shared" si="73"/>
        <v>0</v>
      </c>
      <c r="R844" s="87">
        <f t="shared" si="74"/>
        <v>0</v>
      </c>
      <c r="S844" s="87">
        <f>IF('Checklist Parameters'!$N$60&lt;0.2,0.2,'Checklist Parameters'!$N$60)</f>
        <v>0.7</v>
      </c>
      <c r="T844" s="88">
        <f>IF($O844="",IF('Checklist District ID'!$C$43="Y",MAX($R844:$S844)*$I844,SUM($R844:$S844)*$I844),IF(O844&gt;0,Q844*S844))</f>
        <v>0</v>
      </c>
      <c r="U844" s="88">
        <f>IF(Q844&gt;0,((I844-T844)*'Formula Matrix'!$E$41),0)</f>
        <v>0</v>
      </c>
      <c r="V844" s="88">
        <f t="shared" si="75"/>
        <v>0</v>
      </c>
      <c r="W844" s="88">
        <f>IF(V844&gt;0,(V844*'Checklist Parameters'!$N$35),0)</f>
        <v>0</v>
      </c>
      <c r="X844" s="85">
        <f t="shared" si="76"/>
        <v>0</v>
      </c>
      <c r="Y844" s="85">
        <f>IF('Checklist Parameters'!$N$102&lt;&gt;"",(I844/43560)*'Checklist Parameters'!$N$102,"N/A")</f>
        <v>0</v>
      </c>
      <c r="Z844" s="85" t="str">
        <f>IF('Checklist Parameters'!$N$58&lt;&gt;"",((I844*'Checklist Parameters'!$N$58)*'Checklist Parameters'!$N$35)/1000,"N/A")</f>
        <v>N/A</v>
      </c>
      <c r="AA844" s="85">
        <f>IF('Checklist Parameters'!$N$101&lt;&gt;"",IFERROR(I844/'Checklist Parameters'!$N$101,0),"N/A")</f>
        <v>0</v>
      </c>
      <c r="AB844" s="85" t="str">
        <f>IF('Checklist Parameters'!$N$43&lt;&gt;"",(I844*'Checklist Parameters'!$N$43)/1000,"N/A")</f>
        <v>N/A</v>
      </c>
      <c r="AC844" s="85">
        <f>IF('Checklist Parameters'!$N$16="",$X844,IF(AND('Checklist Parameters'!$N$16&lt;$X844,'Checklist Parameters'!$N$16&gt;=3),'Checklist Parameters'!$N$16,IF(AND('Checklist Parameters'!$N$16&lt;$X844,'Checklist Parameters'!$N$16&lt;3),0,$X844)))</f>
        <v>0</v>
      </c>
      <c r="AD844" s="85" t="str">
        <f>IF(AND(I844&lt;'Checklist Parameters'!$N$22,$I844&lt;&gt;0),"Y","")</f>
        <v/>
      </c>
      <c r="AE844" s="85" t="str">
        <f>IF($AD844="Y",0,IF('Checklist Parameters'!$N$25="","&lt;no limit&gt;",ROUNDDOWN((($I844-'Checklist Parameters'!$N$24)/'Checklist Parameters'!$N$25)+1,0)))</f>
        <v>&lt;no limit&gt;</v>
      </c>
      <c r="AF844" s="174">
        <f t="shared" si="77"/>
        <v>0</v>
      </c>
      <c r="AG844" s="85">
        <f t="shared" si="72"/>
        <v>0</v>
      </c>
    </row>
    <row r="845" spans="1:33" ht="15">
      <c r="A845" s="393"/>
      <c r="B845" s="393"/>
      <c r="C845" s="393"/>
      <c r="D845" s="393"/>
      <c r="E845" s="393"/>
      <c r="F845" s="393"/>
      <c r="G845" s="393"/>
      <c r="H845" s="394"/>
      <c r="I845" s="394"/>
      <c r="J845" s="394"/>
      <c r="K845" s="394"/>
      <c r="L845" s="394"/>
      <c r="M845" s="394"/>
      <c r="N845" s="313">
        <f>IF(IF(I845&lt;'Checklist Parameters'!$N$22,0,($I845-$L845))&lt;0,0,IF(I845&lt;'Checklist Parameters'!$N$22,0,($I845-$L845)))</f>
        <v>0</v>
      </c>
      <c r="O845" s="394"/>
      <c r="P845" s="395"/>
      <c r="Q845" s="316">
        <f t="shared" si="73"/>
        <v>0</v>
      </c>
      <c r="R845" s="87">
        <f t="shared" si="74"/>
        <v>0</v>
      </c>
      <c r="S845" s="87">
        <f>IF('Checklist Parameters'!$N$60&lt;0.2,0.2,'Checklist Parameters'!$N$60)</f>
        <v>0.7</v>
      </c>
      <c r="T845" s="88">
        <f>IF($O845="",IF('Checklist District ID'!$C$43="Y",MAX($R845:$S845)*$I845,SUM($R845:$S845)*$I845),IF(O845&gt;0,Q845*S845))</f>
        <v>0</v>
      </c>
      <c r="U845" s="88">
        <f>IF(Q845&gt;0,((I845-T845)*'Formula Matrix'!$E$41),0)</f>
        <v>0</v>
      </c>
      <c r="V845" s="88">
        <f t="shared" si="75"/>
        <v>0</v>
      </c>
      <c r="W845" s="88">
        <f>IF(V845&gt;0,(V845*'Checklist Parameters'!$N$35),0)</f>
        <v>0</v>
      </c>
      <c r="X845" s="85">
        <f t="shared" si="76"/>
        <v>0</v>
      </c>
      <c r="Y845" s="85">
        <f>IF('Checklist Parameters'!$N$102&lt;&gt;"",(I845/43560)*'Checklist Parameters'!$N$102,"N/A")</f>
        <v>0</v>
      </c>
      <c r="Z845" s="85" t="str">
        <f>IF('Checklist Parameters'!$N$58&lt;&gt;"",((I845*'Checklist Parameters'!$N$58)*'Checklist Parameters'!$N$35)/1000,"N/A")</f>
        <v>N/A</v>
      </c>
      <c r="AA845" s="85">
        <f>IF('Checklist Parameters'!$N$101&lt;&gt;"",IFERROR(I845/'Checklist Parameters'!$N$101,0),"N/A")</f>
        <v>0</v>
      </c>
      <c r="AB845" s="85" t="str">
        <f>IF('Checklist Parameters'!$N$43&lt;&gt;"",(I845*'Checklist Parameters'!$N$43)/1000,"N/A")</f>
        <v>N/A</v>
      </c>
      <c r="AC845" s="85">
        <f>IF('Checklist Parameters'!$N$16="",$X845,IF(AND('Checklist Parameters'!$N$16&lt;$X845,'Checklist Parameters'!$N$16&gt;=3),'Checklist Parameters'!$N$16,IF(AND('Checklist Parameters'!$N$16&lt;$X845,'Checklist Parameters'!$N$16&lt;3),0,$X845)))</f>
        <v>0</v>
      </c>
      <c r="AD845" s="85" t="str">
        <f>IF(AND(I845&lt;'Checklist Parameters'!$N$22,$I845&lt;&gt;0),"Y","")</f>
        <v/>
      </c>
      <c r="AE845" s="85" t="str">
        <f>IF($AD845="Y",0,IF('Checklist Parameters'!$N$25="","&lt;no limit&gt;",ROUNDDOWN((($I845-'Checklist Parameters'!$N$24)/'Checklist Parameters'!$N$25)+1,0)))</f>
        <v>&lt;no limit&gt;</v>
      </c>
      <c r="AF845" s="174">
        <f t="shared" si="77"/>
        <v>0</v>
      </c>
      <c r="AG845" s="85">
        <f t="shared" si="72"/>
        <v>0</v>
      </c>
    </row>
    <row r="846" spans="1:33" ht="15">
      <c r="A846" s="393"/>
      <c r="B846" s="393"/>
      <c r="C846" s="393"/>
      <c r="D846" s="393"/>
      <c r="E846" s="393"/>
      <c r="F846" s="393"/>
      <c r="G846" s="393"/>
      <c r="H846" s="394"/>
      <c r="I846" s="394"/>
      <c r="J846" s="394"/>
      <c r="K846" s="394"/>
      <c r="L846" s="394"/>
      <c r="M846" s="394"/>
      <c r="N846" s="313">
        <f>IF(IF(I846&lt;'Checklist Parameters'!$N$22,0,($I846-$L846))&lt;0,0,IF(I846&lt;'Checklist Parameters'!$N$22,0,($I846-$L846)))</f>
        <v>0</v>
      </c>
      <c r="O846" s="394"/>
      <c r="P846" s="395"/>
      <c r="Q846" s="316">
        <f t="shared" si="73"/>
        <v>0</v>
      </c>
      <c r="R846" s="87">
        <f t="shared" si="74"/>
        <v>0</v>
      </c>
      <c r="S846" s="87">
        <f>IF('Checklist Parameters'!$N$60&lt;0.2,0.2,'Checklist Parameters'!$N$60)</f>
        <v>0.7</v>
      </c>
      <c r="T846" s="88">
        <f>IF($O846="",IF('Checklist District ID'!$C$43="Y",MAX($R846:$S846)*$I846,SUM($R846:$S846)*$I846),IF(O846&gt;0,Q846*S846))</f>
        <v>0</v>
      </c>
      <c r="U846" s="88">
        <f>IF(Q846&gt;0,((I846-T846)*'Formula Matrix'!$E$41),0)</f>
        <v>0</v>
      </c>
      <c r="V846" s="88">
        <f t="shared" si="75"/>
        <v>0</v>
      </c>
      <c r="W846" s="88">
        <f>IF(V846&gt;0,(V846*'Checklist Parameters'!$N$35),0)</f>
        <v>0</v>
      </c>
      <c r="X846" s="85">
        <f t="shared" si="76"/>
        <v>0</v>
      </c>
      <c r="Y846" s="85">
        <f>IF('Checklist Parameters'!$N$102&lt;&gt;"",(I846/43560)*'Checklist Parameters'!$N$102,"N/A")</f>
        <v>0</v>
      </c>
      <c r="Z846" s="85" t="str">
        <f>IF('Checklist Parameters'!$N$58&lt;&gt;"",((I846*'Checklist Parameters'!$N$58)*'Checklist Parameters'!$N$35)/1000,"N/A")</f>
        <v>N/A</v>
      </c>
      <c r="AA846" s="85">
        <f>IF('Checklist Parameters'!$N$101&lt;&gt;"",IFERROR(I846/'Checklist Parameters'!$N$101,0),"N/A")</f>
        <v>0</v>
      </c>
      <c r="AB846" s="85" t="str">
        <f>IF('Checklist Parameters'!$N$43&lt;&gt;"",(I846*'Checklist Parameters'!$N$43)/1000,"N/A")</f>
        <v>N/A</v>
      </c>
      <c r="AC846" s="85">
        <f>IF('Checklist Parameters'!$N$16="",$X846,IF(AND('Checklist Parameters'!$N$16&lt;$X846,'Checklist Parameters'!$N$16&gt;=3),'Checklist Parameters'!$N$16,IF(AND('Checklist Parameters'!$N$16&lt;$X846,'Checklist Parameters'!$N$16&lt;3),0,$X846)))</f>
        <v>0</v>
      </c>
      <c r="AD846" s="85" t="str">
        <f>IF(AND(I846&lt;'Checklist Parameters'!$N$22,$I846&lt;&gt;0),"Y","")</f>
        <v/>
      </c>
      <c r="AE846" s="85" t="str">
        <f>IF($AD846="Y",0,IF('Checklist Parameters'!$N$25="","&lt;no limit&gt;",ROUNDDOWN((($I846-'Checklist Parameters'!$N$24)/'Checklist Parameters'!$N$25)+1,0)))</f>
        <v>&lt;no limit&gt;</v>
      </c>
      <c r="AF846" s="174">
        <f t="shared" si="77"/>
        <v>0</v>
      </c>
      <c r="AG846" s="85">
        <f t="shared" si="72"/>
        <v>0</v>
      </c>
    </row>
    <row r="847" spans="1:33" ht="15">
      <c r="A847" s="393"/>
      <c r="B847" s="393"/>
      <c r="C847" s="393"/>
      <c r="D847" s="393"/>
      <c r="E847" s="393"/>
      <c r="F847" s="393"/>
      <c r="G847" s="393"/>
      <c r="H847" s="394"/>
      <c r="I847" s="394"/>
      <c r="J847" s="394"/>
      <c r="K847" s="394"/>
      <c r="L847" s="394"/>
      <c r="M847" s="394"/>
      <c r="N847" s="313">
        <f>IF(IF(I847&lt;'Checklist Parameters'!$N$22,0,($I847-$L847))&lt;0,0,IF(I847&lt;'Checklist Parameters'!$N$22,0,($I847-$L847)))</f>
        <v>0</v>
      </c>
      <c r="O847" s="394"/>
      <c r="P847" s="395"/>
      <c r="Q847" s="316">
        <f t="shared" si="73"/>
        <v>0</v>
      </c>
      <c r="R847" s="87">
        <f t="shared" si="74"/>
        <v>0</v>
      </c>
      <c r="S847" s="87">
        <f>IF('Checklist Parameters'!$N$60&lt;0.2,0.2,'Checklist Parameters'!$N$60)</f>
        <v>0.7</v>
      </c>
      <c r="T847" s="88">
        <f>IF($O847="",IF('Checklist District ID'!$C$43="Y",MAX($R847:$S847)*$I847,SUM($R847:$S847)*$I847),IF(O847&gt;0,Q847*S847))</f>
        <v>0</v>
      </c>
      <c r="U847" s="88">
        <f>IF(Q847&gt;0,((I847-T847)*'Formula Matrix'!$E$41),0)</f>
        <v>0</v>
      </c>
      <c r="V847" s="88">
        <f t="shared" si="75"/>
        <v>0</v>
      </c>
      <c r="W847" s="88">
        <f>IF(V847&gt;0,(V847*'Checklist Parameters'!$N$35),0)</f>
        <v>0</v>
      </c>
      <c r="X847" s="85">
        <f t="shared" si="76"/>
        <v>0</v>
      </c>
      <c r="Y847" s="85">
        <f>IF('Checklist Parameters'!$N$102&lt;&gt;"",(I847/43560)*'Checklist Parameters'!$N$102,"N/A")</f>
        <v>0</v>
      </c>
      <c r="Z847" s="85" t="str">
        <f>IF('Checklist Parameters'!$N$58&lt;&gt;"",((I847*'Checklist Parameters'!$N$58)*'Checklist Parameters'!$N$35)/1000,"N/A")</f>
        <v>N/A</v>
      </c>
      <c r="AA847" s="85">
        <f>IF('Checklist Parameters'!$N$101&lt;&gt;"",IFERROR(I847/'Checklist Parameters'!$N$101,0),"N/A")</f>
        <v>0</v>
      </c>
      <c r="AB847" s="85" t="str">
        <f>IF('Checklist Parameters'!$N$43&lt;&gt;"",(I847*'Checklist Parameters'!$N$43)/1000,"N/A")</f>
        <v>N/A</v>
      </c>
      <c r="AC847" s="85">
        <f>IF('Checklist Parameters'!$N$16="",$X847,IF(AND('Checklist Parameters'!$N$16&lt;$X847,'Checklist Parameters'!$N$16&gt;=3),'Checklist Parameters'!$N$16,IF(AND('Checklist Parameters'!$N$16&lt;$X847,'Checklist Parameters'!$N$16&lt;3),0,$X847)))</f>
        <v>0</v>
      </c>
      <c r="AD847" s="85" t="str">
        <f>IF(AND(I847&lt;'Checklist Parameters'!$N$22,$I847&lt;&gt;0),"Y","")</f>
        <v/>
      </c>
      <c r="AE847" s="85" t="str">
        <f>IF($AD847="Y",0,IF('Checklist Parameters'!$N$25="","&lt;no limit&gt;",ROUNDDOWN((($I847-'Checklist Parameters'!$N$24)/'Checklist Parameters'!$N$25)+1,0)))</f>
        <v>&lt;no limit&gt;</v>
      </c>
      <c r="AF847" s="174">
        <f t="shared" si="77"/>
        <v>0</v>
      </c>
      <c r="AG847" s="85">
        <f t="shared" si="72"/>
        <v>0</v>
      </c>
    </row>
    <row r="848" spans="1:33" ht="15">
      <c r="A848" s="393"/>
      <c r="B848" s="393"/>
      <c r="C848" s="393"/>
      <c r="D848" s="393"/>
      <c r="E848" s="393"/>
      <c r="F848" s="393"/>
      <c r="G848" s="393"/>
      <c r="H848" s="394"/>
      <c r="I848" s="394"/>
      <c r="J848" s="394"/>
      <c r="K848" s="394"/>
      <c r="L848" s="394"/>
      <c r="M848" s="394"/>
      <c r="N848" s="313">
        <f>IF(IF(I848&lt;'Checklist Parameters'!$N$22,0,($I848-$L848))&lt;0,0,IF(I848&lt;'Checklist Parameters'!$N$22,0,($I848-$L848)))</f>
        <v>0</v>
      </c>
      <c r="O848" s="394"/>
      <c r="P848" s="395"/>
      <c r="Q848" s="316">
        <f t="shared" si="73"/>
        <v>0</v>
      </c>
      <c r="R848" s="87">
        <f t="shared" si="74"/>
        <v>0</v>
      </c>
      <c r="S848" s="87">
        <f>IF('Checklist Parameters'!$N$60&lt;0.2,0.2,'Checklist Parameters'!$N$60)</f>
        <v>0.7</v>
      </c>
      <c r="T848" s="88">
        <f>IF($O848="",IF('Checklist District ID'!$C$43="Y",MAX($R848:$S848)*$I848,SUM($R848:$S848)*$I848),IF(O848&gt;0,Q848*S848))</f>
        <v>0</v>
      </c>
      <c r="U848" s="88">
        <f>IF(Q848&gt;0,((I848-T848)*'Formula Matrix'!$E$41),0)</f>
        <v>0</v>
      </c>
      <c r="V848" s="88">
        <f t="shared" si="75"/>
        <v>0</v>
      </c>
      <c r="W848" s="88">
        <f>IF(V848&gt;0,(V848*'Checklist Parameters'!$N$35),0)</f>
        <v>0</v>
      </c>
      <c r="X848" s="85">
        <f t="shared" si="76"/>
        <v>0</v>
      </c>
      <c r="Y848" s="85">
        <f>IF('Checklist Parameters'!$N$102&lt;&gt;"",(I848/43560)*'Checklist Parameters'!$N$102,"N/A")</f>
        <v>0</v>
      </c>
      <c r="Z848" s="85" t="str">
        <f>IF('Checklist Parameters'!$N$58&lt;&gt;"",((I848*'Checklist Parameters'!$N$58)*'Checklist Parameters'!$N$35)/1000,"N/A")</f>
        <v>N/A</v>
      </c>
      <c r="AA848" s="85">
        <f>IF('Checklist Parameters'!$N$101&lt;&gt;"",IFERROR(I848/'Checklist Parameters'!$N$101,0),"N/A")</f>
        <v>0</v>
      </c>
      <c r="AB848" s="85" t="str">
        <f>IF('Checklist Parameters'!$N$43&lt;&gt;"",(I848*'Checklist Parameters'!$N$43)/1000,"N/A")</f>
        <v>N/A</v>
      </c>
      <c r="AC848" s="85">
        <f>IF('Checklist Parameters'!$N$16="",$X848,IF(AND('Checklist Parameters'!$N$16&lt;$X848,'Checklist Parameters'!$N$16&gt;=3),'Checklist Parameters'!$N$16,IF(AND('Checklist Parameters'!$N$16&lt;$X848,'Checklist Parameters'!$N$16&lt;3),0,$X848)))</f>
        <v>0</v>
      </c>
      <c r="AD848" s="85" t="str">
        <f>IF(AND(I848&lt;'Checklist Parameters'!$N$22,$I848&lt;&gt;0),"Y","")</f>
        <v/>
      </c>
      <c r="AE848" s="85" t="str">
        <f>IF($AD848="Y",0,IF('Checklist Parameters'!$N$25="","&lt;no limit&gt;",ROUNDDOWN((($I848-'Checklist Parameters'!$N$24)/'Checklist Parameters'!$N$25)+1,0)))</f>
        <v>&lt;no limit&gt;</v>
      </c>
      <c r="AF848" s="174">
        <f t="shared" si="77"/>
        <v>0</v>
      </c>
      <c r="AG848" s="85">
        <f t="shared" si="72"/>
        <v>0</v>
      </c>
    </row>
    <row r="849" spans="1:33" ht="15">
      <c r="A849" s="393"/>
      <c r="B849" s="393"/>
      <c r="C849" s="393"/>
      <c r="D849" s="393"/>
      <c r="E849" s="393"/>
      <c r="F849" s="393"/>
      <c r="G849" s="393"/>
      <c r="H849" s="394"/>
      <c r="I849" s="394"/>
      <c r="J849" s="394"/>
      <c r="K849" s="394"/>
      <c r="L849" s="394"/>
      <c r="M849" s="394"/>
      <c r="N849" s="313">
        <f>IF(IF(I849&lt;'Checklist Parameters'!$N$22,0,($I849-$L849))&lt;0,0,IF(I849&lt;'Checklist Parameters'!$N$22,0,($I849-$L849)))</f>
        <v>0</v>
      </c>
      <c r="O849" s="394"/>
      <c r="P849" s="395"/>
      <c r="Q849" s="316">
        <f t="shared" si="73"/>
        <v>0</v>
      </c>
      <c r="R849" s="87">
        <f t="shared" si="74"/>
        <v>0</v>
      </c>
      <c r="S849" s="87">
        <f>IF('Checklist Parameters'!$N$60&lt;0.2,0.2,'Checklist Parameters'!$N$60)</f>
        <v>0.7</v>
      </c>
      <c r="T849" s="88">
        <f>IF($O849="",IF('Checklist District ID'!$C$43="Y",MAX($R849:$S849)*$I849,SUM($R849:$S849)*$I849),IF(O849&gt;0,Q849*S849))</f>
        <v>0</v>
      </c>
      <c r="U849" s="88">
        <f>IF(Q849&gt;0,((I849-T849)*'Formula Matrix'!$E$41),0)</f>
        <v>0</v>
      </c>
      <c r="V849" s="88">
        <f t="shared" si="75"/>
        <v>0</v>
      </c>
      <c r="W849" s="88">
        <f>IF(V849&gt;0,(V849*'Checklist Parameters'!$N$35),0)</f>
        <v>0</v>
      </c>
      <c r="X849" s="85">
        <f t="shared" si="76"/>
        <v>0</v>
      </c>
      <c r="Y849" s="85">
        <f>IF('Checklist Parameters'!$N$102&lt;&gt;"",(I849/43560)*'Checklist Parameters'!$N$102,"N/A")</f>
        <v>0</v>
      </c>
      <c r="Z849" s="85" t="str">
        <f>IF('Checklist Parameters'!$N$58&lt;&gt;"",((I849*'Checklist Parameters'!$N$58)*'Checklist Parameters'!$N$35)/1000,"N/A")</f>
        <v>N/A</v>
      </c>
      <c r="AA849" s="85">
        <f>IF('Checklist Parameters'!$N$101&lt;&gt;"",IFERROR(I849/'Checklist Parameters'!$N$101,0),"N/A")</f>
        <v>0</v>
      </c>
      <c r="AB849" s="85" t="str">
        <f>IF('Checklist Parameters'!$N$43&lt;&gt;"",(I849*'Checklist Parameters'!$N$43)/1000,"N/A")</f>
        <v>N/A</v>
      </c>
      <c r="AC849" s="85">
        <f>IF('Checklist Parameters'!$N$16="",$X849,IF(AND('Checklist Parameters'!$N$16&lt;$X849,'Checklist Parameters'!$N$16&gt;=3),'Checklist Parameters'!$N$16,IF(AND('Checklist Parameters'!$N$16&lt;$X849,'Checklist Parameters'!$N$16&lt;3),0,$X849)))</f>
        <v>0</v>
      </c>
      <c r="AD849" s="85" t="str">
        <f>IF(AND(I849&lt;'Checklist Parameters'!$N$22,$I849&lt;&gt;0),"Y","")</f>
        <v/>
      </c>
      <c r="AE849" s="85" t="str">
        <f>IF($AD849="Y",0,IF('Checklist Parameters'!$N$25="","&lt;no limit&gt;",ROUNDDOWN((($I849-'Checklist Parameters'!$N$24)/'Checklist Parameters'!$N$25)+1,0)))</f>
        <v>&lt;no limit&gt;</v>
      </c>
      <c r="AF849" s="174">
        <f t="shared" si="77"/>
        <v>0</v>
      </c>
      <c r="AG849" s="85">
        <f t="shared" si="72"/>
        <v>0</v>
      </c>
    </row>
    <row r="850" spans="1:33" ht="15">
      <c r="A850" s="393"/>
      <c r="B850" s="393"/>
      <c r="C850" s="393"/>
      <c r="D850" s="393"/>
      <c r="E850" s="393"/>
      <c r="F850" s="393"/>
      <c r="G850" s="393"/>
      <c r="H850" s="394"/>
      <c r="I850" s="394"/>
      <c r="J850" s="394"/>
      <c r="K850" s="394"/>
      <c r="L850" s="394"/>
      <c r="M850" s="394"/>
      <c r="N850" s="313">
        <f>IF(IF(I850&lt;'Checklist Parameters'!$N$22,0,($I850-$L850))&lt;0,0,IF(I850&lt;'Checklist Parameters'!$N$22,0,($I850-$L850)))</f>
        <v>0</v>
      </c>
      <c r="O850" s="394"/>
      <c r="P850" s="395"/>
      <c r="Q850" s="316">
        <f t="shared" si="73"/>
        <v>0</v>
      </c>
      <c r="R850" s="87">
        <f t="shared" si="74"/>
        <v>0</v>
      </c>
      <c r="S850" s="87">
        <f>IF('Checklist Parameters'!$N$60&lt;0.2,0.2,'Checklist Parameters'!$N$60)</f>
        <v>0.7</v>
      </c>
      <c r="T850" s="88">
        <f>IF($O850="",IF('Checklist District ID'!$C$43="Y",MAX($R850:$S850)*$I850,SUM($R850:$S850)*$I850),IF(O850&gt;0,Q850*S850))</f>
        <v>0</v>
      </c>
      <c r="U850" s="88">
        <f>IF(Q850&gt;0,((I850-T850)*'Formula Matrix'!$E$41),0)</f>
        <v>0</v>
      </c>
      <c r="V850" s="88">
        <f t="shared" si="75"/>
        <v>0</v>
      </c>
      <c r="W850" s="88">
        <f>IF(V850&gt;0,(V850*'Checklist Parameters'!$N$35),0)</f>
        <v>0</v>
      </c>
      <c r="X850" s="85">
        <f t="shared" si="76"/>
        <v>0</v>
      </c>
      <c r="Y850" s="85">
        <f>IF('Checklist Parameters'!$N$102&lt;&gt;"",(I850/43560)*'Checklist Parameters'!$N$102,"N/A")</f>
        <v>0</v>
      </c>
      <c r="Z850" s="85" t="str">
        <f>IF('Checklist Parameters'!$N$58&lt;&gt;"",((I850*'Checklist Parameters'!$N$58)*'Checklist Parameters'!$N$35)/1000,"N/A")</f>
        <v>N/A</v>
      </c>
      <c r="AA850" s="85">
        <f>IF('Checklist Parameters'!$N$101&lt;&gt;"",IFERROR(I850/'Checklist Parameters'!$N$101,0),"N/A")</f>
        <v>0</v>
      </c>
      <c r="AB850" s="85" t="str">
        <f>IF('Checklist Parameters'!$N$43&lt;&gt;"",(I850*'Checklist Parameters'!$N$43)/1000,"N/A")</f>
        <v>N/A</v>
      </c>
      <c r="AC850" s="85">
        <f>IF('Checklist Parameters'!$N$16="",$X850,IF(AND('Checklist Parameters'!$N$16&lt;$X850,'Checklist Parameters'!$N$16&gt;=3),'Checklist Parameters'!$N$16,IF(AND('Checklist Parameters'!$N$16&lt;$X850,'Checklist Parameters'!$N$16&lt;3),0,$X850)))</f>
        <v>0</v>
      </c>
      <c r="AD850" s="85" t="str">
        <f>IF(AND(I850&lt;'Checklist Parameters'!$N$22,$I850&lt;&gt;0),"Y","")</f>
        <v/>
      </c>
      <c r="AE850" s="85" t="str">
        <f>IF($AD850="Y",0,IF('Checklist Parameters'!$N$25="","&lt;no limit&gt;",ROUNDDOWN((($I850-'Checklist Parameters'!$N$24)/'Checklist Parameters'!$N$25)+1,0)))</f>
        <v>&lt;no limit&gt;</v>
      </c>
      <c r="AF850" s="174">
        <f t="shared" si="77"/>
        <v>0</v>
      </c>
      <c r="AG850" s="85">
        <f t="shared" si="72"/>
        <v>0</v>
      </c>
    </row>
    <row r="851" spans="1:33" ht="15">
      <c r="A851" s="393"/>
      <c r="B851" s="393"/>
      <c r="C851" s="393"/>
      <c r="D851" s="393"/>
      <c r="E851" s="393"/>
      <c r="F851" s="393"/>
      <c r="G851" s="393"/>
      <c r="H851" s="394"/>
      <c r="I851" s="394"/>
      <c r="J851" s="394"/>
      <c r="K851" s="394"/>
      <c r="L851" s="394"/>
      <c r="M851" s="394"/>
      <c r="N851" s="313">
        <f>IF(IF(I851&lt;'Checklist Parameters'!$N$22,0,($I851-$L851))&lt;0,0,IF(I851&lt;'Checklist Parameters'!$N$22,0,($I851-$L851)))</f>
        <v>0</v>
      </c>
      <c r="O851" s="394"/>
      <c r="P851" s="395"/>
      <c r="Q851" s="316">
        <f t="shared" si="73"/>
        <v>0</v>
      </c>
      <c r="R851" s="87">
        <f t="shared" si="74"/>
        <v>0</v>
      </c>
      <c r="S851" s="87">
        <f>IF('Checklist Parameters'!$N$60&lt;0.2,0.2,'Checklist Parameters'!$N$60)</f>
        <v>0.7</v>
      </c>
      <c r="T851" s="88">
        <f>IF($O851="",IF('Checklist District ID'!$C$43="Y",MAX($R851:$S851)*$I851,SUM($R851:$S851)*$I851),IF(O851&gt;0,Q851*S851))</f>
        <v>0</v>
      </c>
      <c r="U851" s="88">
        <f>IF(Q851&gt;0,((I851-T851)*'Formula Matrix'!$E$41),0)</f>
        <v>0</v>
      </c>
      <c r="V851" s="88">
        <f t="shared" si="75"/>
        <v>0</v>
      </c>
      <c r="W851" s="88">
        <f>IF(V851&gt;0,(V851*'Checklist Parameters'!$N$35),0)</f>
        <v>0</v>
      </c>
      <c r="X851" s="85">
        <f t="shared" si="76"/>
        <v>0</v>
      </c>
      <c r="Y851" s="85">
        <f>IF('Checklist Parameters'!$N$102&lt;&gt;"",(I851/43560)*'Checklist Parameters'!$N$102,"N/A")</f>
        <v>0</v>
      </c>
      <c r="Z851" s="85" t="str">
        <f>IF('Checklist Parameters'!$N$58&lt;&gt;"",((I851*'Checklist Parameters'!$N$58)*'Checklist Parameters'!$N$35)/1000,"N/A")</f>
        <v>N/A</v>
      </c>
      <c r="AA851" s="85">
        <f>IF('Checklist Parameters'!$N$101&lt;&gt;"",IFERROR(I851/'Checklist Parameters'!$N$101,0),"N/A")</f>
        <v>0</v>
      </c>
      <c r="AB851" s="85" t="str">
        <f>IF('Checklist Parameters'!$N$43&lt;&gt;"",(I851*'Checklist Parameters'!$N$43)/1000,"N/A")</f>
        <v>N/A</v>
      </c>
      <c r="AC851" s="85">
        <f>IF('Checklist Parameters'!$N$16="",$X851,IF(AND('Checklist Parameters'!$N$16&lt;$X851,'Checklist Parameters'!$N$16&gt;=3),'Checklist Parameters'!$N$16,IF(AND('Checklist Parameters'!$N$16&lt;$X851,'Checklist Parameters'!$N$16&lt;3),0,$X851)))</f>
        <v>0</v>
      </c>
      <c r="AD851" s="85" t="str">
        <f>IF(AND(I851&lt;'Checklist Parameters'!$N$22,$I851&lt;&gt;0),"Y","")</f>
        <v/>
      </c>
      <c r="AE851" s="85" t="str">
        <f>IF($AD851="Y",0,IF('Checklist Parameters'!$N$25="","&lt;no limit&gt;",ROUNDDOWN((($I851-'Checklist Parameters'!$N$24)/'Checklist Parameters'!$N$25)+1,0)))</f>
        <v>&lt;no limit&gt;</v>
      </c>
      <c r="AF851" s="174">
        <f t="shared" si="77"/>
        <v>0</v>
      </c>
      <c r="AG851" s="85">
        <f t="shared" si="72"/>
        <v>0</v>
      </c>
    </row>
    <row r="852" spans="1:33" ht="15">
      <c r="A852" s="393"/>
      <c r="B852" s="393"/>
      <c r="C852" s="393"/>
      <c r="D852" s="393"/>
      <c r="E852" s="393"/>
      <c r="F852" s="393"/>
      <c r="G852" s="393"/>
      <c r="H852" s="394"/>
      <c r="I852" s="394"/>
      <c r="J852" s="394"/>
      <c r="K852" s="394"/>
      <c r="L852" s="394"/>
      <c r="M852" s="394"/>
      <c r="N852" s="313">
        <f>IF(IF(I852&lt;'Checklist Parameters'!$N$22,0,($I852-$L852))&lt;0,0,IF(I852&lt;'Checklist Parameters'!$N$22,0,($I852-$L852)))</f>
        <v>0</v>
      </c>
      <c r="O852" s="394"/>
      <c r="P852" s="395"/>
      <c r="Q852" s="316">
        <f t="shared" si="73"/>
        <v>0</v>
      </c>
      <c r="R852" s="87">
        <f t="shared" si="74"/>
        <v>0</v>
      </c>
      <c r="S852" s="87">
        <f>IF('Checklist Parameters'!$N$60&lt;0.2,0.2,'Checklist Parameters'!$N$60)</f>
        <v>0.7</v>
      </c>
      <c r="T852" s="88">
        <f>IF($O852="",IF('Checklist District ID'!$C$43="Y",MAX($R852:$S852)*$I852,SUM($R852:$S852)*$I852),IF(O852&gt;0,Q852*S852))</f>
        <v>0</v>
      </c>
      <c r="U852" s="88">
        <f>IF(Q852&gt;0,((I852-T852)*'Formula Matrix'!$E$41),0)</f>
        <v>0</v>
      </c>
      <c r="V852" s="88">
        <f t="shared" si="75"/>
        <v>0</v>
      </c>
      <c r="W852" s="88">
        <f>IF(V852&gt;0,(V852*'Checklist Parameters'!$N$35),0)</f>
        <v>0</v>
      </c>
      <c r="X852" s="85">
        <f t="shared" si="76"/>
        <v>0</v>
      </c>
      <c r="Y852" s="85">
        <f>IF('Checklist Parameters'!$N$102&lt;&gt;"",(I852/43560)*'Checklist Parameters'!$N$102,"N/A")</f>
        <v>0</v>
      </c>
      <c r="Z852" s="85" t="str">
        <f>IF('Checklist Parameters'!$N$58&lt;&gt;"",((I852*'Checklist Parameters'!$N$58)*'Checklist Parameters'!$N$35)/1000,"N/A")</f>
        <v>N/A</v>
      </c>
      <c r="AA852" s="85">
        <f>IF('Checklist Parameters'!$N$101&lt;&gt;"",IFERROR(I852/'Checklist Parameters'!$N$101,0),"N/A")</f>
        <v>0</v>
      </c>
      <c r="AB852" s="85" t="str">
        <f>IF('Checklist Parameters'!$N$43&lt;&gt;"",(I852*'Checklist Parameters'!$N$43)/1000,"N/A")</f>
        <v>N/A</v>
      </c>
      <c r="AC852" s="85">
        <f>IF('Checklist Parameters'!$N$16="",$X852,IF(AND('Checklist Parameters'!$N$16&lt;$X852,'Checklist Parameters'!$N$16&gt;=3),'Checklist Parameters'!$N$16,IF(AND('Checklist Parameters'!$N$16&lt;$X852,'Checklist Parameters'!$N$16&lt;3),0,$X852)))</f>
        <v>0</v>
      </c>
      <c r="AD852" s="85" t="str">
        <f>IF(AND(I852&lt;'Checklist Parameters'!$N$22,$I852&lt;&gt;0),"Y","")</f>
        <v/>
      </c>
      <c r="AE852" s="85" t="str">
        <f>IF($AD852="Y",0,IF('Checklist Parameters'!$N$25="","&lt;no limit&gt;",ROUNDDOWN((($I852-'Checklist Parameters'!$N$24)/'Checklist Parameters'!$N$25)+1,0)))</f>
        <v>&lt;no limit&gt;</v>
      </c>
      <c r="AF852" s="174">
        <f t="shared" si="77"/>
        <v>0</v>
      </c>
      <c r="AG852" s="85">
        <f t="shared" ref="AG852:AG915" si="78">IFERROR((43560/$I852)*$AF852,0)</f>
        <v>0</v>
      </c>
    </row>
    <row r="853" spans="1:33" ht="15">
      <c r="A853" s="393"/>
      <c r="B853" s="393"/>
      <c r="C853" s="393"/>
      <c r="D853" s="393"/>
      <c r="E853" s="393"/>
      <c r="F853" s="393"/>
      <c r="G853" s="393"/>
      <c r="H853" s="394"/>
      <c r="I853" s="394"/>
      <c r="J853" s="394"/>
      <c r="K853" s="394"/>
      <c r="L853" s="394"/>
      <c r="M853" s="394"/>
      <c r="N853" s="313">
        <f>IF(IF(I853&lt;'Checklist Parameters'!$N$22,0,($I853-$L853))&lt;0,0,IF(I853&lt;'Checklist Parameters'!$N$22,0,($I853-$L853)))</f>
        <v>0</v>
      </c>
      <c r="O853" s="394"/>
      <c r="P853" s="395"/>
      <c r="Q853" s="316">
        <f t="shared" ref="Q853:Q916" si="79">IF(O853&lt;&gt;"",O853,N853)</f>
        <v>0</v>
      </c>
      <c r="R853" s="87">
        <f t="shared" ref="R853:R916" si="80">IFERROR(L853/I853,0)</f>
        <v>0</v>
      </c>
      <c r="S853" s="87">
        <f>IF('Checklist Parameters'!$N$60&lt;0.2,0.2,'Checklist Parameters'!$N$60)</f>
        <v>0.7</v>
      </c>
      <c r="T853" s="88">
        <f>IF($O853="",IF('Checklist District ID'!$C$43="Y",MAX($R853:$S853)*$I853,SUM($R853:$S853)*$I853),IF(O853&gt;0,Q853*S853))</f>
        <v>0</v>
      </c>
      <c r="U853" s="88">
        <f>IF(Q853&gt;0,((I853-T853)*'Formula Matrix'!$E$41),0)</f>
        <v>0</v>
      </c>
      <c r="V853" s="88">
        <f t="shared" ref="V853:V916" si="81">IF(Q853=0,0,(I853-T853-U853))</f>
        <v>0</v>
      </c>
      <c r="W853" s="88">
        <f>IF(V853&gt;0,(V853*'Checklist Parameters'!$N$35),0)</f>
        <v>0</v>
      </c>
      <c r="X853" s="85">
        <f t="shared" ref="X853:X916" si="82">IF($W853/1000&gt;3,(ROUNDDOWN($W853/1000,0)),IF(AND($W853/1000&gt;2.5,$W853/1000&lt;=3),3,0))</f>
        <v>0</v>
      </c>
      <c r="Y853" s="85">
        <f>IF('Checklist Parameters'!$N$102&lt;&gt;"",(I853/43560)*'Checklist Parameters'!$N$102,"N/A")</f>
        <v>0</v>
      </c>
      <c r="Z853" s="85" t="str">
        <f>IF('Checklist Parameters'!$N$58&lt;&gt;"",((I853*'Checklist Parameters'!$N$58)*'Checklist Parameters'!$N$35)/1000,"N/A")</f>
        <v>N/A</v>
      </c>
      <c r="AA853" s="85">
        <f>IF('Checklist Parameters'!$N$101&lt;&gt;"",IFERROR(I853/'Checklist Parameters'!$N$101,0),"N/A")</f>
        <v>0</v>
      </c>
      <c r="AB853" s="85" t="str">
        <f>IF('Checklist Parameters'!$N$43&lt;&gt;"",(I853*'Checklist Parameters'!$N$43)/1000,"N/A")</f>
        <v>N/A</v>
      </c>
      <c r="AC853" s="85">
        <f>IF('Checklist Parameters'!$N$16="",$X853,IF(AND('Checklist Parameters'!$N$16&lt;$X853,'Checklist Parameters'!$N$16&gt;=3),'Checklist Parameters'!$N$16,IF(AND('Checklist Parameters'!$N$16&lt;$X853,'Checklist Parameters'!$N$16&lt;3),0,$X853)))</f>
        <v>0</v>
      </c>
      <c r="AD853" s="85" t="str">
        <f>IF(AND(I853&lt;'Checklist Parameters'!$N$22,$I853&lt;&gt;0),"Y","")</f>
        <v/>
      </c>
      <c r="AE853" s="85" t="str">
        <f>IF($AD853="Y",0,IF('Checklist Parameters'!$N$25="","&lt;no limit&gt;",ROUNDDOWN((($I853-'Checklist Parameters'!$N$24)/'Checklist Parameters'!$N$25)+1,0)))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ht="15">
      <c r="A854" s="393"/>
      <c r="B854" s="393"/>
      <c r="C854" s="393"/>
      <c r="D854" s="393"/>
      <c r="E854" s="393"/>
      <c r="F854" s="393"/>
      <c r="G854" s="393"/>
      <c r="H854" s="394"/>
      <c r="I854" s="394"/>
      <c r="J854" s="394"/>
      <c r="K854" s="394"/>
      <c r="L854" s="394"/>
      <c r="M854" s="394"/>
      <c r="N854" s="313">
        <f>IF(IF(I854&lt;'Checklist Parameters'!$N$22,0,($I854-$L854))&lt;0,0,IF(I854&lt;'Checklist Parameters'!$N$22,0,($I854-$L854)))</f>
        <v>0</v>
      </c>
      <c r="O854" s="394"/>
      <c r="P854" s="395"/>
      <c r="Q854" s="316">
        <f t="shared" si="79"/>
        <v>0</v>
      </c>
      <c r="R854" s="87">
        <f t="shared" si="80"/>
        <v>0</v>
      </c>
      <c r="S854" s="87">
        <f>IF('Checklist Parameters'!$N$60&lt;0.2,0.2,'Checklist Parameters'!$N$60)</f>
        <v>0.7</v>
      </c>
      <c r="T854" s="88">
        <f>IF($O854="",IF('Checklist District ID'!$C$43="Y",MAX($R854:$S854)*$I854,SUM($R854:$S854)*$I854),IF(O854&gt;0,Q854*S854))</f>
        <v>0</v>
      </c>
      <c r="U854" s="88">
        <f>IF(Q854&gt;0,((I854-T854)*'Formula Matrix'!$E$41),0)</f>
        <v>0</v>
      </c>
      <c r="V854" s="88">
        <f t="shared" si="81"/>
        <v>0</v>
      </c>
      <c r="W854" s="88">
        <f>IF(V854&gt;0,(V854*'Checklist Parameters'!$N$35),0)</f>
        <v>0</v>
      </c>
      <c r="X854" s="85">
        <f t="shared" si="82"/>
        <v>0</v>
      </c>
      <c r="Y854" s="85">
        <f>IF('Checklist Parameters'!$N$102&lt;&gt;"",(I854/43560)*'Checklist Parameters'!$N$102,"N/A")</f>
        <v>0</v>
      </c>
      <c r="Z854" s="85" t="str">
        <f>IF('Checklist Parameters'!$N$58&lt;&gt;"",((I854*'Checklist Parameters'!$N$58)*'Checklist Parameters'!$N$35)/1000,"N/A")</f>
        <v>N/A</v>
      </c>
      <c r="AA854" s="85">
        <f>IF('Checklist Parameters'!$N$101&lt;&gt;"",IFERROR(I854/'Checklist Parameters'!$N$101,0),"N/A")</f>
        <v>0</v>
      </c>
      <c r="AB854" s="85" t="str">
        <f>IF('Checklist Parameters'!$N$43&lt;&gt;"",(I854*'Checklist Parameters'!$N$43)/1000,"N/A")</f>
        <v>N/A</v>
      </c>
      <c r="AC854" s="85">
        <f>IF('Checklist Parameters'!$N$16="",$X854,IF(AND('Checklist Parameters'!$N$16&lt;$X854,'Checklist Parameters'!$N$16&gt;=3),'Checklist Parameters'!$N$16,IF(AND('Checklist Parameters'!$N$16&lt;$X854,'Checklist Parameters'!$N$16&lt;3),0,$X854)))</f>
        <v>0</v>
      </c>
      <c r="AD854" s="85" t="str">
        <f>IF(AND(I854&lt;'Checklist Parameters'!$N$22,$I854&lt;&gt;0),"Y","")</f>
        <v/>
      </c>
      <c r="AE854" s="85" t="str">
        <f>IF($AD854="Y",0,IF('Checklist Parameters'!$N$25="","&lt;no limit&gt;",ROUNDDOWN((($I854-'Checklist Parameters'!$N$24)/'Checklist Parameters'!$N$25)+1,0)))</f>
        <v>&lt;no limit&gt;</v>
      </c>
      <c r="AF854" s="174">
        <f t="shared" si="83"/>
        <v>0</v>
      </c>
      <c r="AG854" s="85">
        <f t="shared" si="78"/>
        <v>0</v>
      </c>
    </row>
    <row r="855" spans="1:33" ht="15">
      <c r="A855" s="393"/>
      <c r="B855" s="393"/>
      <c r="C855" s="393"/>
      <c r="D855" s="393"/>
      <c r="E855" s="393"/>
      <c r="F855" s="393"/>
      <c r="G855" s="393"/>
      <c r="H855" s="394"/>
      <c r="I855" s="394"/>
      <c r="J855" s="394"/>
      <c r="K855" s="394"/>
      <c r="L855" s="394"/>
      <c r="M855" s="394"/>
      <c r="N855" s="313">
        <f>IF(IF(I855&lt;'Checklist Parameters'!$N$22,0,($I855-$L855))&lt;0,0,IF(I855&lt;'Checklist Parameters'!$N$22,0,($I855-$L855)))</f>
        <v>0</v>
      </c>
      <c r="O855" s="394"/>
      <c r="P855" s="395"/>
      <c r="Q855" s="316">
        <f t="shared" si="79"/>
        <v>0</v>
      </c>
      <c r="R855" s="87">
        <f t="shared" si="80"/>
        <v>0</v>
      </c>
      <c r="S855" s="87">
        <f>IF('Checklist Parameters'!$N$60&lt;0.2,0.2,'Checklist Parameters'!$N$60)</f>
        <v>0.7</v>
      </c>
      <c r="T855" s="88">
        <f>IF($O855="",IF('Checklist District ID'!$C$43="Y",MAX($R855:$S855)*$I855,SUM($R855:$S855)*$I855),IF(O855&gt;0,Q855*S855))</f>
        <v>0</v>
      </c>
      <c r="U855" s="88">
        <f>IF(Q855&gt;0,((I855-T855)*'Formula Matrix'!$E$41),0)</f>
        <v>0</v>
      </c>
      <c r="V855" s="88">
        <f t="shared" si="81"/>
        <v>0</v>
      </c>
      <c r="W855" s="88">
        <f>IF(V855&gt;0,(V855*'Checklist Parameters'!$N$35),0)</f>
        <v>0</v>
      </c>
      <c r="X855" s="85">
        <f t="shared" si="82"/>
        <v>0</v>
      </c>
      <c r="Y855" s="85">
        <f>IF('Checklist Parameters'!$N$102&lt;&gt;"",(I855/43560)*'Checklist Parameters'!$N$102,"N/A")</f>
        <v>0</v>
      </c>
      <c r="Z855" s="85" t="str">
        <f>IF('Checklist Parameters'!$N$58&lt;&gt;"",((I855*'Checklist Parameters'!$N$58)*'Checklist Parameters'!$N$35)/1000,"N/A")</f>
        <v>N/A</v>
      </c>
      <c r="AA855" s="85">
        <f>IF('Checklist Parameters'!$N$101&lt;&gt;"",IFERROR(I855/'Checklist Parameters'!$N$101,0),"N/A")</f>
        <v>0</v>
      </c>
      <c r="AB855" s="85" t="str">
        <f>IF('Checklist Parameters'!$N$43&lt;&gt;"",(I855*'Checklist Parameters'!$N$43)/1000,"N/A")</f>
        <v>N/A</v>
      </c>
      <c r="AC855" s="85">
        <f>IF('Checklist Parameters'!$N$16="",$X855,IF(AND('Checklist Parameters'!$N$16&lt;$X855,'Checklist Parameters'!$N$16&gt;=3),'Checklist Parameters'!$N$16,IF(AND('Checklist Parameters'!$N$16&lt;$X855,'Checklist Parameters'!$N$16&lt;3),0,$X855)))</f>
        <v>0</v>
      </c>
      <c r="AD855" s="85" t="str">
        <f>IF(AND(I855&lt;'Checklist Parameters'!$N$22,$I855&lt;&gt;0),"Y","")</f>
        <v/>
      </c>
      <c r="AE855" s="85" t="str">
        <f>IF($AD855="Y",0,IF('Checklist Parameters'!$N$25="","&lt;no limit&gt;",ROUNDDOWN((($I855-'Checklist Parameters'!$N$24)/'Checklist Parameters'!$N$25)+1,0)))</f>
        <v>&lt;no limit&gt;</v>
      </c>
      <c r="AF855" s="174">
        <f t="shared" si="83"/>
        <v>0</v>
      </c>
      <c r="AG855" s="85">
        <f t="shared" si="78"/>
        <v>0</v>
      </c>
    </row>
    <row r="856" spans="1:33" ht="15">
      <c r="A856" s="393"/>
      <c r="B856" s="393"/>
      <c r="C856" s="393"/>
      <c r="D856" s="393"/>
      <c r="E856" s="393"/>
      <c r="F856" s="393"/>
      <c r="G856" s="393"/>
      <c r="H856" s="394"/>
      <c r="I856" s="394"/>
      <c r="J856" s="394"/>
      <c r="K856" s="394"/>
      <c r="L856" s="394"/>
      <c r="M856" s="394"/>
      <c r="N856" s="313">
        <f>IF(IF(I856&lt;'Checklist Parameters'!$N$22,0,($I856-$L856))&lt;0,0,IF(I856&lt;'Checklist Parameters'!$N$22,0,($I856-$L856)))</f>
        <v>0</v>
      </c>
      <c r="O856" s="394"/>
      <c r="P856" s="395"/>
      <c r="Q856" s="316">
        <f t="shared" si="79"/>
        <v>0</v>
      </c>
      <c r="R856" s="87">
        <f t="shared" si="80"/>
        <v>0</v>
      </c>
      <c r="S856" s="87">
        <f>IF('Checklist Parameters'!$N$60&lt;0.2,0.2,'Checklist Parameters'!$N$60)</f>
        <v>0.7</v>
      </c>
      <c r="T856" s="88">
        <f>IF($O856="",IF('Checklist District ID'!$C$43="Y",MAX($R856:$S856)*$I856,SUM($R856:$S856)*$I856),IF(O856&gt;0,Q856*S856))</f>
        <v>0</v>
      </c>
      <c r="U856" s="88">
        <f>IF(Q856&gt;0,((I856-T856)*'Formula Matrix'!$E$41),0)</f>
        <v>0</v>
      </c>
      <c r="V856" s="88">
        <f t="shared" si="81"/>
        <v>0</v>
      </c>
      <c r="W856" s="88">
        <f>IF(V856&gt;0,(V856*'Checklist Parameters'!$N$35),0)</f>
        <v>0</v>
      </c>
      <c r="X856" s="85">
        <f t="shared" si="82"/>
        <v>0</v>
      </c>
      <c r="Y856" s="85">
        <f>IF('Checklist Parameters'!$N$102&lt;&gt;"",(I856/43560)*'Checklist Parameters'!$N$102,"N/A")</f>
        <v>0</v>
      </c>
      <c r="Z856" s="85" t="str">
        <f>IF('Checklist Parameters'!$N$58&lt;&gt;"",((I856*'Checklist Parameters'!$N$58)*'Checklist Parameters'!$N$35)/1000,"N/A")</f>
        <v>N/A</v>
      </c>
      <c r="AA856" s="85">
        <f>IF('Checklist Parameters'!$N$101&lt;&gt;"",IFERROR(I856/'Checklist Parameters'!$N$101,0),"N/A")</f>
        <v>0</v>
      </c>
      <c r="AB856" s="85" t="str">
        <f>IF('Checklist Parameters'!$N$43&lt;&gt;"",(I856*'Checklist Parameters'!$N$43)/1000,"N/A")</f>
        <v>N/A</v>
      </c>
      <c r="AC856" s="85">
        <f>IF('Checklist Parameters'!$N$16="",$X856,IF(AND('Checklist Parameters'!$N$16&lt;$X856,'Checklist Parameters'!$N$16&gt;=3),'Checklist Parameters'!$N$16,IF(AND('Checklist Parameters'!$N$16&lt;$X856,'Checklist Parameters'!$N$16&lt;3),0,$X856)))</f>
        <v>0</v>
      </c>
      <c r="AD856" s="85" t="str">
        <f>IF(AND(I856&lt;'Checklist Parameters'!$N$22,$I856&lt;&gt;0),"Y","")</f>
        <v/>
      </c>
      <c r="AE856" s="85" t="str">
        <f>IF($AD856="Y",0,IF('Checklist Parameters'!$N$25="","&lt;no limit&gt;",ROUNDDOWN((($I856-'Checklist Parameters'!$N$24)/'Checklist Parameters'!$N$25)+1,0)))</f>
        <v>&lt;no limit&gt;</v>
      </c>
      <c r="AF856" s="174">
        <f t="shared" si="83"/>
        <v>0</v>
      </c>
      <c r="AG856" s="85">
        <f t="shared" si="78"/>
        <v>0</v>
      </c>
    </row>
    <row r="857" spans="1:33" ht="15">
      <c r="A857" s="393"/>
      <c r="B857" s="393"/>
      <c r="C857" s="393"/>
      <c r="D857" s="393"/>
      <c r="E857" s="393"/>
      <c r="F857" s="393"/>
      <c r="G857" s="393"/>
      <c r="H857" s="394"/>
      <c r="I857" s="394"/>
      <c r="J857" s="394"/>
      <c r="K857" s="394"/>
      <c r="L857" s="394"/>
      <c r="M857" s="394"/>
      <c r="N857" s="313">
        <f>IF(IF(I857&lt;'Checklist Parameters'!$N$22,0,($I857-$L857))&lt;0,0,IF(I857&lt;'Checklist Parameters'!$N$22,0,($I857-$L857)))</f>
        <v>0</v>
      </c>
      <c r="O857" s="394"/>
      <c r="P857" s="395"/>
      <c r="Q857" s="316">
        <f t="shared" si="79"/>
        <v>0</v>
      </c>
      <c r="R857" s="87">
        <f t="shared" si="80"/>
        <v>0</v>
      </c>
      <c r="S857" s="87">
        <f>IF('Checklist Parameters'!$N$60&lt;0.2,0.2,'Checklist Parameters'!$N$60)</f>
        <v>0.7</v>
      </c>
      <c r="T857" s="88">
        <f>IF($O857="",IF('Checklist District ID'!$C$43="Y",MAX($R857:$S857)*$I857,SUM($R857:$S857)*$I857),IF(O857&gt;0,Q857*S857))</f>
        <v>0</v>
      </c>
      <c r="U857" s="88">
        <f>IF(Q857&gt;0,((I857-T857)*'Formula Matrix'!$E$41),0)</f>
        <v>0</v>
      </c>
      <c r="V857" s="88">
        <f t="shared" si="81"/>
        <v>0</v>
      </c>
      <c r="W857" s="88">
        <f>IF(V857&gt;0,(V857*'Checklist Parameters'!$N$35),0)</f>
        <v>0</v>
      </c>
      <c r="X857" s="85">
        <f t="shared" si="82"/>
        <v>0</v>
      </c>
      <c r="Y857" s="85">
        <f>IF('Checklist Parameters'!$N$102&lt;&gt;"",(I857/43560)*'Checklist Parameters'!$N$102,"N/A")</f>
        <v>0</v>
      </c>
      <c r="Z857" s="85" t="str">
        <f>IF('Checklist Parameters'!$N$58&lt;&gt;"",((I857*'Checklist Parameters'!$N$58)*'Checklist Parameters'!$N$35)/1000,"N/A")</f>
        <v>N/A</v>
      </c>
      <c r="AA857" s="85">
        <f>IF('Checklist Parameters'!$N$101&lt;&gt;"",IFERROR(I857/'Checklist Parameters'!$N$101,0),"N/A")</f>
        <v>0</v>
      </c>
      <c r="AB857" s="85" t="str">
        <f>IF('Checklist Parameters'!$N$43&lt;&gt;"",(I857*'Checklist Parameters'!$N$43)/1000,"N/A")</f>
        <v>N/A</v>
      </c>
      <c r="AC857" s="85">
        <f>IF('Checklist Parameters'!$N$16="",$X857,IF(AND('Checklist Parameters'!$N$16&lt;$X857,'Checklist Parameters'!$N$16&gt;=3),'Checklist Parameters'!$N$16,IF(AND('Checklist Parameters'!$N$16&lt;$X857,'Checklist Parameters'!$N$16&lt;3),0,$X857)))</f>
        <v>0</v>
      </c>
      <c r="AD857" s="85" t="str">
        <f>IF(AND(I857&lt;'Checklist Parameters'!$N$22,$I857&lt;&gt;0),"Y","")</f>
        <v/>
      </c>
      <c r="AE857" s="85" t="str">
        <f>IF($AD857="Y",0,IF('Checklist Parameters'!$N$25="","&lt;no limit&gt;",ROUNDDOWN((($I857-'Checklist Parameters'!$N$24)/'Checklist Parameters'!$N$25)+1,0)))</f>
        <v>&lt;no limit&gt;</v>
      </c>
      <c r="AF857" s="174">
        <f t="shared" si="83"/>
        <v>0</v>
      </c>
      <c r="AG857" s="85">
        <f t="shared" si="78"/>
        <v>0</v>
      </c>
    </row>
    <row r="858" spans="1:33" ht="15">
      <c r="A858" s="393"/>
      <c r="B858" s="393"/>
      <c r="C858" s="393"/>
      <c r="D858" s="393"/>
      <c r="E858" s="393"/>
      <c r="F858" s="393"/>
      <c r="G858" s="393"/>
      <c r="H858" s="394"/>
      <c r="I858" s="394"/>
      <c r="J858" s="394"/>
      <c r="K858" s="394"/>
      <c r="L858" s="394"/>
      <c r="M858" s="394"/>
      <c r="N858" s="313">
        <f>IF(IF(I858&lt;'Checklist Parameters'!$N$22,0,($I858-$L858))&lt;0,0,IF(I858&lt;'Checklist Parameters'!$N$22,0,($I858-$L858)))</f>
        <v>0</v>
      </c>
      <c r="O858" s="394"/>
      <c r="P858" s="395"/>
      <c r="Q858" s="316">
        <f t="shared" si="79"/>
        <v>0</v>
      </c>
      <c r="R858" s="87">
        <f t="shared" si="80"/>
        <v>0</v>
      </c>
      <c r="S858" s="87">
        <f>IF('Checklist Parameters'!$N$60&lt;0.2,0.2,'Checklist Parameters'!$N$60)</f>
        <v>0.7</v>
      </c>
      <c r="T858" s="88">
        <f>IF($O858="",IF('Checklist District ID'!$C$43="Y",MAX($R858:$S858)*$I858,SUM($R858:$S858)*$I858),IF(O858&gt;0,Q858*S858))</f>
        <v>0</v>
      </c>
      <c r="U858" s="88">
        <f>IF(Q858&gt;0,((I858-T858)*'Formula Matrix'!$E$41),0)</f>
        <v>0</v>
      </c>
      <c r="V858" s="88">
        <f t="shared" si="81"/>
        <v>0</v>
      </c>
      <c r="W858" s="88">
        <f>IF(V858&gt;0,(V858*'Checklist Parameters'!$N$35),0)</f>
        <v>0</v>
      </c>
      <c r="X858" s="85">
        <f t="shared" si="82"/>
        <v>0</v>
      </c>
      <c r="Y858" s="85">
        <f>IF('Checklist Parameters'!$N$102&lt;&gt;"",(I858/43560)*'Checklist Parameters'!$N$102,"N/A")</f>
        <v>0</v>
      </c>
      <c r="Z858" s="85" t="str">
        <f>IF('Checklist Parameters'!$N$58&lt;&gt;"",((I858*'Checklist Parameters'!$N$58)*'Checklist Parameters'!$N$35)/1000,"N/A")</f>
        <v>N/A</v>
      </c>
      <c r="AA858" s="85">
        <f>IF('Checklist Parameters'!$N$101&lt;&gt;"",IFERROR(I858/'Checklist Parameters'!$N$101,0),"N/A")</f>
        <v>0</v>
      </c>
      <c r="AB858" s="85" t="str">
        <f>IF('Checklist Parameters'!$N$43&lt;&gt;"",(I858*'Checklist Parameters'!$N$43)/1000,"N/A")</f>
        <v>N/A</v>
      </c>
      <c r="AC858" s="85">
        <f>IF('Checklist Parameters'!$N$16="",$X858,IF(AND('Checklist Parameters'!$N$16&lt;$X858,'Checklist Parameters'!$N$16&gt;=3),'Checklist Parameters'!$N$16,IF(AND('Checklist Parameters'!$N$16&lt;$X858,'Checklist Parameters'!$N$16&lt;3),0,$X858)))</f>
        <v>0</v>
      </c>
      <c r="AD858" s="85" t="str">
        <f>IF(AND(I858&lt;'Checklist Parameters'!$N$22,$I858&lt;&gt;0),"Y","")</f>
        <v/>
      </c>
      <c r="AE858" s="85" t="str">
        <f>IF($AD858="Y",0,IF('Checklist Parameters'!$N$25="","&lt;no limit&gt;",ROUNDDOWN((($I858-'Checklist Parameters'!$N$24)/'Checklist Parameters'!$N$25)+1,0)))</f>
        <v>&lt;no limit&gt;</v>
      </c>
      <c r="AF858" s="174">
        <f t="shared" si="83"/>
        <v>0</v>
      </c>
      <c r="AG858" s="85">
        <f t="shared" si="78"/>
        <v>0</v>
      </c>
    </row>
    <row r="859" spans="1:33" ht="15">
      <c r="A859" s="393"/>
      <c r="B859" s="393"/>
      <c r="C859" s="393"/>
      <c r="D859" s="393"/>
      <c r="E859" s="393"/>
      <c r="F859" s="393"/>
      <c r="G859" s="393"/>
      <c r="H859" s="394"/>
      <c r="I859" s="394"/>
      <c r="J859" s="394"/>
      <c r="K859" s="394"/>
      <c r="L859" s="394"/>
      <c r="M859" s="394"/>
      <c r="N859" s="313">
        <f>IF(IF(I859&lt;'Checklist Parameters'!$N$22,0,($I859-$L859))&lt;0,0,IF(I859&lt;'Checklist Parameters'!$N$22,0,($I859-$L859)))</f>
        <v>0</v>
      </c>
      <c r="O859" s="394"/>
      <c r="P859" s="395"/>
      <c r="Q859" s="316">
        <f t="shared" si="79"/>
        <v>0</v>
      </c>
      <c r="R859" s="87">
        <f t="shared" si="80"/>
        <v>0</v>
      </c>
      <c r="S859" s="87">
        <f>IF('Checklist Parameters'!$N$60&lt;0.2,0.2,'Checklist Parameters'!$N$60)</f>
        <v>0.7</v>
      </c>
      <c r="T859" s="88">
        <f>IF($O859="",IF('Checklist District ID'!$C$43="Y",MAX($R859:$S859)*$I859,SUM($R859:$S859)*$I859),IF(O859&gt;0,Q859*S859))</f>
        <v>0</v>
      </c>
      <c r="U859" s="88">
        <f>IF(Q859&gt;0,((I859-T859)*'Formula Matrix'!$E$41),0)</f>
        <v>0</v>
      </c>
      <c r="V859" s="88">
        <f t="shared" si="81"/>
        <v>0</v>
      </c>
      <c r="W859" s="88">
        <f>IF(V859&gt;0,(V859*'Checklist Parameters'!$N$35),0)</f>
        <v>0</v>
      </c>
      <c r="X859" s="85">
        <f t="shared" si="82"/>
        <v>0</v>
      </c>
      <c r="Y859" s="85">
        <f>IF('Checklist Parameters'!$N$102&lt;&gt;"",(I859/43560)*'Checklist Parameters'!$N$102,"N/A")</f>
        <v>0</v>
      </c>
      <c r="Z859" s="85" t="str">
        <f>IF('Checklist Parameters'!$N$58&lt;&gt;"",((I859*'Checklist Parameters'!$N$58)*'Checklist Parameters'!$N$35)/1000,"N/A")</f>
        <v>N/A</v>
      </c>
      <c r="AA859" s="85">
        <f>IF('Checklist Parameters'!$N$101&lt;&gt;"",IFERROR(I859/'Checklist Parameters'!$N$101,0),"N/A")</f>
        <v>0</v>
      </c>
      <c r="AB859" s="85" t="str">
        <f>IF('Checklist Parameters'!$N$43&lt;&gt;"",(I859*'Checklist Parameters'!$N$43)/1000,"N/A")</f>
        <v>N/A</v>
      </c>
      <c r="AC859" s="85">
        <f>IF('Checklist Parameters'!$N$16="",$X859,IF(AND('Checklist Parameters'!$N$16&lt;$X859,'Checklist Parameters'!$N$16&gt;=3),'Checklist Parameters'!$N$16,IF(AND('Checklist Parameters'!$N$16&lt;$X859,'Checklist Parameters'!$N$16&lt;3),0,$X859)))</f>
        <v>0</v>
      </c>
      <c r="AD859" s="85" t="str">
        <f>IF(AND(I859&lt;'Checklist Parameters'!$N$22,$I859&lt;&gt;0),"Y","")</f>
        <v/>
      </c>
      <c r="AE859" s="85" t="str">
        <f>IF($AD859="Y",0,IF('Checklist Parameters'!$N$25="","&lt;no limit&gt;",ROUNDDOWN((($I859-'Checklist Parameters'!$N$24)/'Checklist Parameters'!$N$25)+1,0)))</f>
        <v>&lt;no limit&gt;</v>
      </c>
      <c r="AF859" s="174">
        <f t="shared" si="83"/>
        <v>0</v>
      </c>
      <c r="AG859" s="85">
        <f t="shared" si="78"/>
        <v>0</v>
      </c>
    </row>
    <row r="860" spans="1:33" ht="15">
      <c r="A860" s="393"/>
      <c r="B860" s="393"/>
      <c r="C860" s="393"/>
      <c r="D860" s="393"/>
      <c r="E860" s="393"/>
      <c r="F860" s="393"/>
      <c r="G860" s="393"/>
      <c r="H860" s="394"/>
      <c r="I860" s="394"/>
      <c r="J860" s="394"/>
      <c r="K860" s="394"/>
      <c r="L860" s="394"/>
      <c r="M860" s="394"/>
      <c r="N860" s="313">
        <f>IF(IF(I860&lt;'Checklist Parameters'!$N$22,0,($I860-$L860))&lt;0,0,IF(I860&lt;'Checklist Parameters'!$N$22,0,($I860-$L860)))</f>
        <v>0</v>
      </c>
      <c r="O860" s="394"/>
      <c r="P860" s="395"/>
      <c r="Q860" s="316">
        <f t="shared" si="79"/>
        <v>0</v>
      </c>
      <c r="R860" s="87">
        <f t="shared" si="80"/>
        <v>0</v>
      </c>
      <c r="S860" s="87">
        <f>IF('Checklist Parameters'!$N$60&lt;0.2,0.2,'Checklist Parameters'!$N$60)</f>
        <v>0.7</v>
      </c>
      <c r="T860" s="88">
        <f>IF($O860="",IF('Checklist District ID'!$C$43="Y",MAX($R860:$S860)*$I860,SUM($R860:$S860)*$I860),IF(O860&gt;0,Q860*S860))</f>
        <v>0</v>
      </c>
      <c r="U860" s="88">
        <f>IF(Q860&gt;0,((I860-T860)*'Formula Matrix'!$E$41),0)</f>
        <v>0</v>
      </c>
      <c r="V860" s="88">
        <f t="shared" si="81"/>
        <v>0</v>
      </c>
      <c r="W860" s="88">
        <f>IF(V860&gt;0,(V860*'Checklist Parameters'!$N$35),0)</f>
        <v>0</v>
      </c>
      <c r="X860" s="85">
        <f t="shared" si="82"/>
        <v>0</v>
      </c>
      <c r="Y860" s="85">
        <f>IF('Checklist Parameters'!$N$102&lt;&gt;"",(I860/43560)*'Checklist Parameters'!$N$102,"N/A")</f>
        <v>0</v>
      </c>
      <c r="Z860" s="85" t="str">
        <f>IF('Checklist Parameters'!$N$58&lt;&gt;"",((I860*'Checklist Parameters'!$N$58)*'Checklist Parameters'!$N$35)/1000,"N/A")</f>
        <v>N/A</v>
      </c>
      <c r="AA860" s="85">
        <f>IF('Checklist Parameters'!$N$101&lt;&gt;"",IFERROR(I860/'Checklist Parameters'!$N$101,0),"N/A")</f>
        <v>0</v>
      </c>
      <c r="AB860" s="85" t="str">
        <f>IF('Checklist Parameters'!$N$43&lt;&gt;"",(I860*'Checklist Parameters'!$N$43)/1000,"N/A")</f>
        <v>N/A</v>
      </c>
      <c r="AC860" s="85">
        <f>IF('Checklist Parameters'!$N$16="",$X860,IF(AND('Checklist Parameters'!$N$16&lt;$X860,'Checklist Parameters'!$N$16&gt;=3),'Checklist Parameters'!$N$16,IF(AND('Checklist Parameters'!$N$16&lt;$X860,'Checklist Parameters'!$N$16&lt;3),0,$X860)))</f>
        <v>0</v>
      </c>
      <c r="AD860" s="85" t="str">
        <f>IF(AND(I860&lt;'Checklist Parameters'!$N$22,$I860&lt;&gt;0),"Y","")</f>
        <v/>
      </c>
      <c r="AE860" s="85" t="str">
        <f>IF($AD860="Y",0,IF('Checklist Parameters'!$N$25="","&lt;no limit&gt;",ROUNDDOWN((($I860-'Checklist Parameters'!$N$24)/'Checklist Parameters'!$N$25)+1,0)))</f>
        <v>&lt;no limit&gt;</v>
      </c>
      <c r="AF860" s="174">
        <f t="shared" si="83"/>
        <v>0</v>
      </c>
      <c r="AG860" s="85">
        <f t="shared" si="78"/>
        <v>0</v>
      </c>
    </row>
    <row r="861" spans="1:33" ht="15">
      <c r="A861" s="393"/>
      <c r="B861" s="393"/>
      <c r="C861" s="393"/>
      <c r="D861" s="393"/>
      <c r="E861" s="393"/>
      <c r="F861" s="393"/>
      <c r="G861" s="393"/>
      <c r="H861" s="394"/>
      <c r="I861" s="394"/>
      <c r="J861" s="394"/>
      <c r="K861" s="394"/>
      <c r="L861" s="394"/>
      <c r="M861" s="394"/>
      <c r="N861" s="313">
        <f>IF(IF(I861&lt;'Checklist Parameters'!$N$22,0,($I861-$L861))&lt;0,0,IF(I861&lt;'Checklist Parameters'!$N$22,0,($I861-$L861)))</f>
        <v>0</v>
      </c>
      <c r="O861" s="394"/>
      <c r="P861" s="395"/>
      <c r="Q861" s="316">
        <f t="shared" si="79"/>
        <v>0</v>
      </c>
      <c r="R861" s="87">
        <f t="shared" si="80"/>
        <v>0</v>
      </c>
      <c r="S861" s="87">
        <f>IF('Checklist Parameters'!$N$60&lt;0.2,0.2,'Checklist Parameters'!$N$60)</f>
        <v>0.7</v>
      </c>
      <c r="T861" s="88">
        <f>IF($O861="",IF('Checklist District ID'!$C$43="Y",MAX($R861:$S861)*$I861,SUM($R861:$S861)*$I861),IF(O861&gt;0,Q861*S861))</f>
        <v>0</v>
      </c>
      <c r="U861" s="88">
        <f>IF(Q861&gt;0,((I861-T861)*'Formula Matrix'!$E$41),0)</f>
        <v>0</v>
      </c>
      <c r="V861" s="88">
        <f t="shared" si="81"/>
        <v>0</v>
      </c>
      <c r="W861" s="88">
        <f>IF(V861&gt;0,(V861*'Checklist Parameters'!$N$35),0)</f>
        <v>0</v>
      </c>
      <c r="X861" s="85">
        <f t="shared" si="82"/>
        <v>0</v>
      </c>
      <c r="Y861" s="85">
        <f>IF('Checklist Parameters'!$N$102&lt;&gt;"",(I861/43560)*'Checklist Parameters'!$N$102,"N/A")</f>
        <v>0</v>
      </c>
      <c r="Z861" s="85" t="str">
        <f>IF('Checklist Parameters'!$N$58&lt;&gt;"",((I861*'Checklist Parameters'!$N$58)*'Checklist Parameters'!$N$35)/1000,"N/A")</f>
        <v>N/A</v>
      </c>
      <c r="AA861" s="85">
        <f>IF('Checklist Parameters'!$N$101&lt;&gt;"",IFERROR(I861/'Checklist Parameters'!$N$101,0),"N/A")</f>
        <v>0</v>
      </c>
      <c r="AB861" s="85" t="str">
        <f>IF('Checklist Parameters'!$N$43&lt;&gt;"",(I861*'Checklist Parameters'!$N$43)/1000,"N/A")</f>
        <v>N/A</v>
      </c>
      <c r="AC861" s="85">
        <f>IF('Checklist Parameters'!$N$16="",$X861,IF(AND('Checklist Parameters'!$N$16&lt;$X861,'Checklist Parameters'!$N$16&gt;=3),'Checklist Parameters'!$N$16,IF(AND('Checklist Parameters'!$N$16&lt;$X861,'Checklist Parameters'!$N$16&lt;3),0,$X861)))</f>
        <v>0</v>
      </c>
      <c r="AD861" s="85" t="str">
        <f>IF(AND(I861&lt;'Checklist Parameters'!$N$22,$I861&lt;&gt;0),"Y","")</f>
        <v/>
      </c>
      <c r="AE861" s="85" t="str">
        <f>IF($AD861="Y",0,IF('Checklist Parameters'!$N$25="","&lt;no limit&gt;",ROUNDDOWN((($I861-'Checklist Parameters'!$N$24)/'Checklist Parameters'!$N$25)+1,0)))</f>
        <v>&lt;no limit&gt;</v>
      </c>
      <c r="AF861" s="174">
        <f t="shared" si="83"/>
        <v>0</v>
      </c>
      <c r="AG861" s="85">
        <f t="shared" si="78"/>
        <v>0</v>
      </c>
    </row>
    <row r="862" spans="1:33" ht="15">
      <c r="A862" s="393"/>
      <c r="B862" s="393"/>
      <c r="C862" s="393"/>
      <c r="D862" s="393"/>
      <c r="E862" s="393"/>
      <c r="F862" s="393"/>
      <c r="G862" s="393"/>
      <c r="H862" s="394"/>
      <c r="I862" s="394"/>
      <c r="J862" s="394"/>
      <c r="K862" s="394"/>
      <c r="L862" s="394"/>
      <c r="M862" s="394"/>
      <c r="N862" s="313">
        <f>IF(IF(I862&lt;'Checklist Parameters'!$N$22,0,($I862-$L862))&lt;0,0,IF(I862&lt;'Checklist Parameters'!$N$22,0,($I862-$L862)))</f>
        <v>0</v>
      </c>
      <c r="O862" s="394"/>
      <c r="P862" s="395"/>
      <c r="Q862" s="316">
        <f t="shared" si="79"/>
        <v>0</v>
      </c>
      <c r="R862" s="87">
        <f t="shared" si="80"/>
        <v>0</v>
      </c>
      <c r="S862" s="87">
        <f>IF('Checklist Parameters'!$N$60&lt;0.2,0.2,'Checklist Parameters'!$N$60)</f>
        <v>0.7</v>
      </c>
      <c r="T862" s="88">
        <f>IF($O862="",IF('Checklist District ID'!$C$43="Y",MAX($R862:$S862)*$I862,SUM($R862:$S862)*$I862),IF(O862&gt;0,Q862*S862))</f>
        <v>0</v>
      </c>
      <c r="U862" s="88">
        <f>IF(Q862&gt;0,((I862-T862)*'Formula Matrix'!$E$41),0)</f>
        <v>0</v>
      </c>
      <c r="V862" s="88">
        <f t="shared" si="81"/>
        <v>0</v>
      </c>
      <c r="W862" s="88">
        <f>IF(V862&gt;0,(V862*'Checklist Parameters'!$N$35),0)</f>
        <v>0</v>
      </c>
      <c r="X862" s="85">
        <f t="shared" si="82"/>
        <v>0</v>
      </c>
      <c r="Y862" s="85">
        <f>IF('Checklist Parameters'!$N$102&lt;&gt;"",(I862/43560)*'Checklist Parameters'!$N$102,"N/A")</f>
        <v>0</v>
      </c>
      <c r="Z862" s="85" t="str">
        <f>IF('Checklist Parameters'!$N$58&lt;&gt;"",((I862*'Checklist Parameters'!$N$58)*'Checklist Parameters'!$N$35)/1000,"N/A")</f>
        <v>N/A</v>
      </c>
      <c r="AA862" s="85">
        <f>IF('Checklist Parameters'!$N$101&lt;&gt;"",IFERROR(I862/'Checklist Parameters'!$N$101,0),"N/A")</f>
        <v>0</v>
      </c>
      <c r="AB862" s="85" t="str">
        <f>IF('Checklist Parameters'!$N$43&lt;&gt;"",(I862*'Checklist Parameters'!$N$43)/1000,"N/A")</f>
        <v>N/A</v>
      </c>
      <c r="AC862" s="85">
        <f>IF('Checklist Parameters'!$N$16="",$X862,IF(AND('Checklist Parameters'!$N$16&lt;$X862,'Checklist Parameters'!$N$16&gt;=3),'Checklist Parameters'!$N$16,IF(AND('Checklist Parameters'!$N$16&lt;$X862,'Checklist Parameters'!$N$16&lt;3),0,$X862)))</f>
        <v>0</v>
      </c>
      <c r="AD862" s="85" t="str">
        <f>IF(AND(I862&lt;'Checklist Parameters'!$N$22,$I862&lt;&gt;0),"Y","")</f>
        <v/>
      </c>
      <c r="AE862" s="85" t="str">
        <f>IF($AD862="Y",0,IF('Checklist Parameters'!$N$25="","&lt;no limit&gt;",ROUNDDOWN((($I862-'Checklist Parameters'!$N$24)/'Checklist Parameters'!$N$25)+1,0)))</f>
        <v>&lt;no limit&gt;</v>
      </c>
      <c r="AF862" s="174">
        <f t="shared" si="83"/>
        <v>0</v>
      </c>
      <c r="AG862" s="85">
        <f t="shared" si="78"/>
        <v>0</v>
      </c>
    </row>
    <row r="863" spans="1:33" ht="15">
      <c r="A863" s="393"/>
      <c r="B863" s="393"/>
      <c r="C863" s="393"/>
      <c r="D863" s="393"/>
      <c r="E863" s="393"/>
      <c r="F863" s="393"/>
      <c r="G863" s="393"/>
      <c r="H863" s="394"/>
      <c r="I863" s="394"/>
      <c r="J863" s="394"/>
      <c r="K863" s="394"/>
      <c r="L863" s="394"/>
      <c r="M863" s="394"/>
      <c r="N863" s="313">
        <f>IF(IF(I863&lt;'Checklist Parameters'!$N$22,0,($I863-$L863))&lt;0,0,IF(I863&lt;'Checklist Parameters'!$N$22,0,($I863-$L863)))</f>
        <v>0</v>
      </c>
      <c r="O863" s="394"/>
      <c r="P863" s="395"/>
      <c r="Q863" s="316">
        <f t="shared" si="79"/>
        <v>0</v>
      </c>
      <c r="R863" s="87">
        <f t="shared" si="80"/>
        <v>0</v>
      </c>
      <c r="S863" s="87">
        <f>IF('Checklist Parameters'!$N$60&lt;0.2,0.2,'Checklist Parameters'!$N$60)</f>
        <v>0.7</v>
      </c>
      <c r="T863" s="88">
        <f>IF($O863="",IF('Checklist District ID'!$C$43="Y",MAX($R863:$S863)*$I863,SUM($R863:$S863)*$I863),IF(O863&gt;0,Q863*S863))</f>
        <v>0</v>
      </c>
      <c r="U863" s="88">
        <f>IF(Q863&gt;0,((I863-T863)*'Formula Matrix'!$E$41),0)</f>
        <v>0</v>
      </c>
      <c r="V863" s="88">
        <f t="shared" si="81"/>
        <v>0</v>
      </c>
      <c r="W863" s="88">
        <f>IF(V863&gt;0,(V863*'Checklist Parameters'!$N$35),0)</f>
        <v>0</v>
      </c>
      <c r="X863" s="85">
        <f t="shared" si="82"/>
        <v>0</v>
      </c>
      <c r="Y863" s="85">
        <f>IF('Checklist Parameters'!$N$102&lt;&gt;"",(I863/43560)*'Checklist Parameters'!$N$102,"N/A")</f>
        <v>0</v>
      </c>
      <c r="Z863" s="85" t="str">
        <f>IF('Checklist Parameters'!$N$58&lt;&gt;"",((I863*'Checklist Parameters'!$N$58)*'Checklist Parameters'!$N$35)/1000,"N/A")</f>
        <v>N/A</v>
      </c>
      <c r="AA863" s="85">
        <f>IF('Checklist Parameters'!$N$101&lt;&gt;"",IFERROR(I863/'Checklist Parameters'!$N$101,0),"N/A")</f>
        <v>0</v>
      </c>
      <c r="AB863" s="85" t="str">
        <f>IF('Checklist Parameters'!$N$43&lt;&gt;"",(I863*'Checklist Parameters'!$N$43)/1000,"N/A")</f>
        <v>N/A</v>
      </c>
      <c r="AC863" s="85">
        <f>IF('Checklist Parameters'!$N$16="",$X863,IF(AND('Checklist Parameters'!$N$16&lt;$X863,'Checklist Parameters'!$N$16&gt;=3),'Checklist Parameters'!$N$16,IF(AND('Checklist Parameters'!$N$16&lt;$X863,'Checklist Parameters'!$N$16&lt;3),0,$X863)))</f>
        <v>0</v>
      </c>
      <c r="AD863" s="85" t="str">
        <f>IF(AND(I863&lt;'Checklist Parameters'!$N$22,$I863&lt;&gt;0),"Y","")</f>
        <v/>
      </c>
      <c r="AE863" s="85" t="str">
        <f>IF($AD863="Y",0,IF('Checklist Parameters'!$N$25="","&lt;no limit&gt;",ROUNDDOWN((($I863-'Checklist Parameters'!$N$24)/'Checklist Parameters'!$N$25)+1,0)))</f>
        <v>&lt;no limit&gt;</v>
      </c>
      <c r="AF863" s="174">
        <f t="shared" si="83"/>
        <v>0</v>
      </c>
      <c r="AG863" s="85">
        <f t="shared" si="78"/>
        <v>0</v>
      </c>
    </row>
    <row r="864" spans="1:33" ht="15">
      <c r="A864" s="393"/>
      <c r="B864" s="393"/>
      <c r="C864" s="393"/>
      <c r="D864" s="393"/>
      <c r="E864" s="393"/>
      <c r="F864" s="393"/>
      <c r="G864" s="393"/>
      <c r="H864" s="394"/>
      <c r="I864" s="394"/>
      <c r="J864" s="394"/>
      <c r="K864" s="394"/>
      <c r="L864" s="394"/>
      <c r="M864" s="394"/>
      <c r="N864" s="313">
        <f>IF(IF(I864&lt;'Checklist Parameters'!$N$22,0,($I864-$L864))&lt;0,0,IF(I864&lt;'Checklist Parameters'!$N$22,0,($I864-$L864)))</f>
        <v>0</v>
      </c>
      <c r="O864" s="394"/>
      <c r="P864" s="395"/>
      <c r="Q864" s="316">
        <f t="shared" si="79"/>
        <v>0</v>
      </c>
      <c r="R864" s="87">
        <f t="shared" si="80"/>
        <v>0</v>
      </c>
      <c r="S864" s="87">
        <f>IF('Checklist Parameters'!$N$60&lt;0.2,0.2,'Checklist Parameters'!$N$60)</f>
        <v>0.7</v>
      </c>
      <c r="T864" s="88">
        <f>IF($O864="",IF('Checklist District ID'!$C$43="Y",MAX($R864:$S864)*$I864,SUM($R864:$S864)*$I864),IF(O864&gt;0,Q864*S864))</f>
        <v>0</v>
      </c>
      <c r="U864" s="88">
        <f>IF(Q864&gt;0,((I864-T864)*'Formula Matrix'!$E$41),0)</f>
        <v>0</v>
      </c>
      <c r="V864" s="88">
        <f t="shared" si="81"/>
        <v>0</v>
      </c>
      <c r="W864" s="88">
        <f>IF(V864&gt;0,(V864*'Checklist Parameters'!$N$35),0)</f>
        <v>0</v>
      </c>
      <c r="X864" s="85">
        <f t="shared" si="82"/>
        <v>0</v>
      </c>
      <c r="Y864" s="85">
        <f>IF('Checklist Parameters'!$N$102&lt;&gt;"",(I864/43560)*'Checklist Parameters'!$N$102,"N/A")</f>
        <v>0</v>
      </c>
      <c r="Z864" s="85" t="str">
        <f>IF('Checklist Parameters'!$N$58&lt;&gt;"",((I864*'Checklist Parameters'!$N$58)*'Checklist Parameters'!$N$35)/1000,"N/A")</f>
        <v>N/A</v>
      </c>
      <c r="AA864" s="85">
        <f>IF('Checklist Parameters'!$N$101&lt;&gt;"",IFERROR(I864/'Checklist Parameters'!$N$101,0),"N/A")</f>
        <v>0</v>
      </c>
      <c r="AB864" s="85" t="str">
        <f>IF('Checklist Parameters'!$N$43&lt;&gt;"",(I864*'Checklist Parameters'!$N$43)/1000,"N/A")</f>
        <v>N/A</v>
      </c>
      <c r="AC864" s="85">
        <f>IF('Checklist Parameters'!$N$16="",$X864,IF(AND('Checklist Parameters'!$N$16&lt;$X864,'Checklist Parameters'!$N$16&gt;=3),'Checklist Parameters'!$N$16,IF(AND('Checklist Parameters'!$N$16&lt;$X864,'Checklist Parameters'!$N$16&lt;3),0,$X864)))</f>
        <v>0</v>
      </c>
      <c r="AD864" s="85" t="str">
        <f>IF(AND(I864&lt;'Checklist Parameters'!$N$22,$I864&lt;&gt;0),"Y","")</f>
        <v/>
      </c>
      <c r="AE864" s="85" t="str">
        <f>IF($AD864="Y",0,IF('Checklist Parameters'!$N$25="","&lt;no limit&gt;",ROUNDDOWN((($I864-'Checklist Parameters'!$N$24)/'Checklist Parameters'!$N$25)+1,0)))</f>
        <v>&lt;no limit&gt;</v>
      </c>
      <c r="AF864" s="174">
        <f t="shared" si="83"/>
        <v>0</v>
      </c>
      <c r="AG864" s="85">
        <f t="shared" si="78"/>
        <v>0</v>
      </c>
    </row>
    <row r="865" spans="1:33" ht="15">
      <c r="A865" s="393"/>
      <c r="B865" s="393"/>
      <c r="C865" s="393"/>
      <c r="D865" s="393"/>
      <c r="E865" s="393"/>
      <c r="F865" s="393"/>
      <c r="G865" s="393"/>
      <c r="H865" s="394"/>
      <c r="I865" s="394"/>
      <c r="J865" s="394"/>
      <c r="K865" s="394"/>
      <c r="L865" s="394"/>
      <c r="M865" s="394"/>
      <c r="N865" s="313">
        <f>IF(IF(I865&lt;'Checklist Parameters'!$N$22,0,($I865-$L865))&lt;0,0,IF(I865&lt;'Checklist Parameters'!$N$22,0,($I865-$L865)))</f>
        <v>0</v>
      </c>
      <c r="O865" s="394"/>
      <c r="P865" s="395"/>
      <c r="Q865" s="316">
        <f t="shared" si="79"/>
        <v>0</v>
      </c>
      <c r="R865" s="87">
        <f t="shared" si="80"/>
        <v>0</v>
      </c>
      <c r="S865" s="87">
        <f>IF('Checklist Parameters'!$N$60&lt;0.2,0.2,'Checklist Parameters'!$N$60)</f>
        <v>0.7</v>
      </c>
      <c r="T865" s="88">
        <f>IF($O865="",IF('Checklist District ID'!$C$43="Y",MAX($R865:$S865)*$I865,SUM($R865:$S865)*$I865),IF(O865&gt;0,Q865*S865))</f>
        <v>0</v>
      </c>
      <c r="U865" s="88">
        <f>IF(Q865&gt;0,((I865-T865)*'Formula Matrix'!$E$41),0)</f>
        <v>0</v>
      </c>
      <c r="V865" s="88">
        <f t="shared" si="81"/>
        <v>0</v>
      </c>
      <c r="W865" s="88">
        <f>IF(V865&gt;0,(V865*'Checklist Parameters'!$N$35),0)</f>
        <v>0</v>
      </c>
      <c r="X865" s="85">
        <f t="shared" si="82"/>
        <v>0</v>
      </c>
      <c r="Y865" s="85">
        <f>IF('Checklist Parameters'!$N$102&lt;&gt;"",(I865/43560)*'Checklist Parameters'!$N$102,"N/A")</f>
        <v>0</v>
      </c>
      <c r="Z865" s="85" t="str">
        <f>IF('Checklist Parameters'!$N$58&lt;&gt;"",((I865*'Checklist Parameters'!$N$58)*'Checklist Parameters'!$N$35)/1000,"N/A")</f>
        <v>N/A</v>
      </c>
      <c r="AA865" s="85">
        <f>IF('Checklist Parameters'!$N$101&lt;&gt;"",IFERROR(I865/'Checklist Parameters'!$N$101,0),"N/A")</f>
        <v>0</v>
      </c>
      <c r="AB865" s="85" t="str">
        <f>IF('Checklist Parameters'!$N$43&lt;&gt;"",(I865*'Checklist Parameters'!$N$43)/1000,"N/A")</f>
        <v>N/A</v>
      </c>
      <c r="AC865" s="85">
        <f>IF('Checklist Parameters'!$N$16="",$X865,IF(AND('Checklist Parameters'!$N$16&lt;$X865,'Checklist Parameters'!$N$16&gt;=3),'Checklist Parameters'!$N$16,IF(AND('Checklist Parameters'!$N$16&lt;$X865,'Checklist Parameters'!$N$16&lt;3),0,$X865)))</f>
        <v>0</v>
      </c>
      <c r="AD865" s="85" t="str">
        <f>IF(AND(I865&lt;'Checklist Parameters'!$N$22,$I865&lt;&gt;0),"Y","")</f>
        <v/>
      </c>
      <c r="AE865" s="85" t="str">
        <f>IF($AD865="Y",0,IF('Checklist Parameters'!$N$25="","&lt;no limit&gt;",ROUNDDOWN((($I865-'Checklist Parameters'!$N$24)/'Checklist Parameters'!$N$25)+1,0)))</f>
        <v>&lt;no limit&gt;</v>
      </c>
      <c r="AF865" s="174">
        <f t="shared" si="83"/>
        <v>0</v>
      </c>
      <c r="AG865" s="85">
        <f t="shared" si="78"/>
        <v>0</v>
      </c>
    </row>
    <row r="866" spans="1:33" ht="15">
      <c r="A866" s="393"/>
      <c r="B866" s="393"/>
      <c r="C866" s="393"/>
      <c r="D866" s="393"/>
      <c r="E866" s="393"/>
      <c r="F866" s="393"/>
      <c r="G866" s="393"/>
      <c r="H866" s="394"/>
      <c r="I866" s="394"/>
      <c r="J866" s="394"/>
      <c r="K866" s="394"/>
      <c r="L866" s="394"/>
      <c r="M866" s="394"/>
      <c r="N866" s="313">
        <f>IF(IF(I866&lt;'Checklist Parameters'!$N$22,0,($I866-$L866))&lt;0,0,IF(I866&lt;'Checklist Parameters'!$N$22,0,($I866-$L866)))</f>
        <v>0</v>
      </c>
      <c r="O866" s="394"/>
      <c r="P866" s="395"/>
      <c r="Q866" s="316">
        <f t="shared" si="79"/>
        <v>0</v>
      </c>
      <c r="R866" s="87">
        <f t="shared" si="80"/>
        <v>0</v>
      </c>
      <c r="S866" s="87">
        <f>IF('Checklist Parameters'!$N$60&lt;0.2,0.2,'Checklist Parameters'!$N$60)</f>
        <v>0.7</v>
      </c>
      <c r="T866" s="88">
        <f>IF($O866="",IF('Checklist District ID'!$C$43="Y",MAX($R866:$S866)*$I866,SUM($R866:$S866)*$I866),IF(O866&gt;0,Q866*S866))</f>
        <v>0</v>
      </c>
      <c r="U866" s="88">
        <f>IF(Q866&gt;0,((I866-T866)*'Formula Matrix'!$E$41),0)</f>
        <v>0</v>
      </c>
      <c r="V866" s="88">
        <f t="shared" si="81"/>
        <v>0</v>
      </c>
      <c r="W866" s="88">
        <f>IF(V866&gt;0,(V866*'Checklist Parameters'!$N$35),0)</f>
        <v>0</v>
      </c>
      <c r="X866" s="85">
        <f t="shared" si="82"/>
        <v>0</v>
      </c>
      <c r="Y866" s="85">
        <f>IF('Checklist Parameters'!$N$102&lt;&gt;"",(I866/43560)*'Checklist Parameters'!$N$102,"N/A")</f>
        <v>0</v>
      </c>
      <c r="Z866" s="85" t="str">
        <f>IF('Checklist Parameters'!$N$58&lt;&gt;"",((I866*'Checklist Parameters'!$N$58)*'Checklist Parameters'!$N$35)/1000,"N/A")</f>
        <v>N/A</v>
      </c>
      <c r="AA866" s="85">
        <f>IF('Checklist Parameters'!$N$101&lt;&gt;"",IFERROR(I866/'Checklist Parameters'!$N$101,0),"N/A")</f>
        <v>0</v>
      </c>
      <c r="AB866" s="85" t="str">
        <f>IF('Checklist Parameters'!$N$43&lt;&gt;"",(I866*'Checklist Parameters'!$N$43)/1000,"N/A")</f>
        <v>N/A</v>
      </c>
      <c r="AC866" s="85">
        <f>IF('Checklist Parameters'!$N$16="",$X866,IF(AND('Checklist Parameters'!$N$16&lt;$X866,'Checklist Parameters'!$N$16&gt;=3),'Checklist Parameters'!$N$16,IF(AND('Checklist Parameters'!$N$16&lt;$X866,'Checklist Parameters'!$N$16&lt;3),0,$X866)))</f>
        <v>0</v>
      </c>
      <c r="AD866" s="85" t="str">
        <f>IF(AND(I866&lt;'Checklist Parameters'!$N$22,$I866&lt;&gt;0),"Y","")</f>
        <v/>
      </c>
      <c r="AE866" s="85" t="str">
        <f>IF($AD866="Y",0,IF('Checklist Parameters'!$N$25="","&lt;no limit&gt;",ROUNDDOWN((($I866-'Checklist Parameters'!$N$24)/'Checklist Parameters'!$N$25)+1,0)))</f>
        <v>&lt;no limit&gt;</v>
      </c>
      <c r="AF866" s="174">
        <f t="shared" si="83"/>
        <v>0</v>
      </c>
      <c r="AG866" s="85">
        <f t="shared" si="78"/>
        <v>0</v>
      </c>
    </row>
    <row r="867" spans="1:33" ht="15">
      <c r="A867" s="393"/>
      <c r="B867" s="393"/>
      <c r="C867" s="393"/>
      <c r="D867" s="393"/>
      <c r="E867" s="393"/>
      <c r="F867" s="393"/>
      <c r="G867" s="393"/>
      <c r="H867" s="394"/>
      <c r="I867" s="394"/>
      <c r="J867" s="394"/>
      <c r="K867" s="394"/>
      <c r="L867" s="394"/>
      <c r="M867" s="394"/>
      <c r="N867" s="313">
        <f>IF(IF(I867&lt;'Checklist Parameters'!$N$22,0,($I867-$L867))&lt;0,0,IF(I867&lt;'Checklist Parameters'!$N$22,0,($I867-$L867)))</f>
        <v>0</v>
      </c>
      <c r="O867" s="394"/>
      <c r="P867" s="395"/>
      <c r="Q867" s="316">
        <f t="shared" si="79"/>
        <v>0</v>
      </c>
      <c r="R867" s="87">
        <f t="shared" si="80"/>
        <v>0</v>
      </c>
      <c r="S867" s="87">
        <f>IF('Checklist Parameters'!$N$60&lt;0.2,0.2,'Checklist Parameters'!$N$60)</f>
        <v>0.7</v>
      </c>
      <c r="T867" s="88">
        <f>IF($O867="",IF('Checklist District ID'!$C$43="Y",MAX($R867:$S867)*$I867,SUM($R867:$S867)*$I867),IF(O867&gt;0,Q867*S867))</f>
        <v>0</v>
      </c>
      <c r="U867" s="88">
        <f>IF(Q867&gt;0,((I867-T867)*'Formula Matrix'!$E$41),0)</f>
        <v>0</v>
      </c>
      <c r="V867" s="88">
        <f t="shared" si="81"/>
        <v>0</v>
      </c>
      <c r="W867" s="88">
        <f>IF(V867&gt;0,(V867*'Checklist Parameters'!$N$35),0)</f>
        <v>0</v>
      </c>
      <c r="X867" s="85">
        <f t="shared" si="82"/>
        <v>0</v>
      </c>
      <c r="Y867" s="85">
        <f>IF('Checklist Parameters'!$N$102&lt;&gt;"",(I867/43560)*'Checklist Parameters'!$N$102,"N/A")</f>
        <v>0</v>
      </c>
      <c r="Z867" s="85" t="str">
        <f>IF('Checklist Parameters'!$N$58&lt;&gt;"",((I867*'Checklist Parameters'!$N$58)*'Checklist Parameters'!$N$35)/1000,"N/A")</f>
        <v>N/A</v>
      </c>
      <c r="AA867" s="85">
        <f>IF('Checklist Parameters'!$N$101&lt;&gt;"",IFERROR(I867/'Checklist Parameters'!$N$101,0),"N/A")</f>
        <v>0</v>
      </c>
      <c r="AB867" s="85" t="str">
        <f>IF('Checklist Parameters'!$N$43&lt;&gt;"",(I867*'Checklist Parameters'!$N$43)/1000,"N/A")</f>
        <v>N/A</v>
      </c>
      <c r="AC867" s="85">
        <f>IF('Checklist Parameters'!$N$16="",$X867,IF(AND('Checklist Parameters'!$N$16&lt;$X867,'Checklist Parameters'!$N$16&gt;=3),'Checklist Parameters'!$N$16,IF(AND('Checklist Parameters'!$N$16&lt;$X867,'Checklist Parameters'!$N$16&lt;3),0,$X867)))</f>
        <v>0</v>
      </c>
      <c r="AD867" s="85" t="str">
        <f>IF(AND(I867&lt;'Checklist Parameters'!$N$22,$I867&lt;&gt;0),"Y","")</f>
        <v/>
      </c>
      <c r="AE867" s="85" t="str">
        <f>IF($AD867="Y",0,IF('Checklist Parameters'!$N$25="","&lt;no limit&gt;",ROUNDDOWN((($I867-'Checklist Parameters'!$N$24)/'Checklist Parameters'!$N$25)+1,0)))</f>
        <v>&lt;no limit&gt;</v>
      </c>
      <c r="AF867" s="174">
        <f t="shared" si="83"/>
        <v>0</v>
      </c>
      <c r="AG867" s="85">
        <f t="shared" si="78"/>
        <v>0</v>
      </c>
    </row>
    <row r="868" spans="1:33" ht="15">
      <c r="A868" s="393"/>
      <c r="B868" s="393"/>
      <c r="C868" s="393"/>
      <c r="D868" s="393"/>
      <c r="E868" s="393"/>
      <c r="F868" s="393"/>
      <c r="G868" s="393"/>
      <c r="H868" s="394"/>
      <c r="I868" s="394"/>
      <c r="J868" s="394"/>
      <c r="K868" s="394"/>
      <c r="L868" s="394"/>
      <c r="M868" s="394"/>
      <c r="N868" s="313">
        <f>IF(IF(I868&lt;'Checklist Parameters'!$N$22,0,($I868-$L868))&lt;0,0,IF(I868&lt;'Checklist Parameters'!$N$22,0,($I868-$L868)))</f>
        <v>0</v>
      </c>
      <c r="O868" s="394"/>
      <c r="P868" s="395"/>
      <c r="Q868" s="316">
        <f t="shared" si="79"/>
        <v>0</v>
      </c>
      <c r="R868" s="87">
        <f t="shared" si="80"/>
        <v>0</v>
      </c>
      <c r="S868" s="87">
        <f>IF('Checklist Parameters'!$N$60&lt;0.2,0.2,'Checklist Parameters'!$N$60)</f>
        <v>0.7</v>
      </c>
      <c r="T868" s="88">
        <f>IF($O868="",IF('Checklist District ID'!$C$43="Y",MAX($R868:$S868)*$I868,SUM($R868:$S868)*$I868),IF(O868&gt;0,Q868*S868))</f>
        <v>0</v>
      </c>
      <c r="U868" s="88">
        <f>IF(Q868&gt;0,((I868-T868)*'Formula Matrix'!$E$41),0)</f>
        <v>0</v>
      </c>
      <c r="V868" s="88">
        <f t="shared" si="81"/>
        <v>0</v>
      </c>
      <c r="W868" s="88">
        <f>IF(V868&gt;0,(V868*'Checklist Parameters'!$N$35),0)</f>
        <v>0</v>
      </c>
      <c r="X868" s="85">
        <f t="shared" si="82"/>
        <v>0</v>
      </c>
      <c r="Y868" s="85">
        <f>IF('Checklist Parameters'!$N$102&lt;&gt;"",(I868/43560)*'Checklist Parameters'!$N$102,"N/A")</f>
        <v>0</v>
      </c>
      <c r="Z868" s="85" t="str">
        <f>IF('Checklist Parameters'!$N$58&lt;&gt;"",((I868*'Checklist Parameters'!$N$58)*'Checklist Parameters'!$N$35)/1000,"N/A")</f>
        <v>N/A</v>
      </c>
      <c r="AA868" s="85">
        <f>IF('Checklist Parameters'!$N$101&lt;&gt;"",IFERROR(I868/'Checklist Parameters'!$N$101,0),"N/A")</f>
        <v>0</v>
      </c>
      <c r="AB868" s="85" t="str">
        <f>IF('Checklist Parameters'!$N$43&lt;&gt;"",(I868*'Checklist Parameters'!$N$43)/1000,"N/A")</f>
        <v>N/A</v>
      </c>
      <c r="AC868" s="85">
        <f>IF('Checklist Parameters'!$N$16="",$X868,IF(AND('Checklist Parameters'!$N$16&lt;$X868,'Checklist Parameters'!$N$16&gt;=3),'Checklist Parameters'!$N$16,IF(AND('Checklist Parameters'!$N$16&lt;$X868,'Checklist Parameters'!$N$16&lt;3),0,$X868)))</f>
        <v>0</v>
      </c>
      <c r="AD868" s="85" t="str">
        <f>IF(AND(I868&lt;'Checklist Parameters'!$N$22,$I868&lt;&gt;0),"Y","")</f>
        <v/>
      </c>
      <c r="AE868" s="85" t="str">
        <f>IF($AD868="Y",0,IF('Checklist Parameters'!$N$25="","&lt;no limit&gt;",ROUNDDOWN((($I868-'Checklist Parameters'!$N$24)/'Checklist Parameters'!$N$25)+1,0)))</f>
        <v>&lt;no limit&gt;</v>
      </c>
      <c r="AF868" s="174">
        <f t="shared" si="83"/>
        <v>0</v>
      </c>
      <c r="AG868" s="85">
        <f t="shared" si="78"/>
        <v>0</v>
      </c>
    </row>
    <row r="869" spans="1:33" ht="15">
      <c r="A869" s="393"/>
      <c r="B869" s="393"/>
      <c r="C869" s="393"/>
      <c r="D869" s="393"/>
      <c r="E869" s="393"/>
      <c r="F869" s="393"/>
      <c r="G869" s="393"/>
      <c r="H869" s="394"/>
      <c r="I869" s="394"/>
      <c r="J869" s="394"/>
      <c r="K869" s="394"/>
      <c r="L869" s="394"/>
      <c r="M869" s="394"/>
      <c r="N869" s="313">
        <f>IF(IF(I869&lt;'Checklist Parameters'!$N$22,0,($I869-$L869))&lt;0,0,IF(I869&lt;'Checklist Parameters'!$N$22,0,($I869-$L869)))</f>
        <v>0</v>
      </c>
      <c r="O869" s="394"/>
      <c r="P869" s="395"/>
      <c r="Q869" s="316">
        <f t="shared" si="79"/>
        <v>0</v>
      </c>
      <c r="R869" s="87">
        <f t="shared" si="80"/>
        <v>0</v>
      </c>
      <c r="S869" s="87">
        <f>IF('Checklist Parameters'!$N$60&lt;0.2,0.2,'Checklist Parameters'!$N$60)</f>
        <v>0.7</v>
      </c>
      <c r="T869" s="88">
        <f>IF($O869="",IF('Checklist District ID'!$C$43="Y",MAX($R869:$S869)*$I869,SUM($R869:$S869)*$I869),IF(O869&gt;0,Q869*S869))</f>
        <v>0</v>
      </c>
      <c r="U869" s="88">
        <f>IF(Q869&gt;0,((I869-T869)*'Formula Matrix'!$E$41),0)</f>
        <v>0</v>
      </c>
      <c r="V869" s="88">
        <f t="shared" si="81"/>
        <v>0</v>
      </c>
      <c r="W869" s="88">
        <f>IF(V869&gt;0,(V869*'Checklist Parameters'!$N$35),0)</f>
        <v>0</v>
      </c>
      <c r="X869" s="85">
        <f t="shared" si="82"/>
        <v>0</v>
      </c>
      <c r="Y869" s="85">
        <f>IF('Checklist Parameters'!$N$102&lt;&gt;"",(I869/43560)*'Checklist Parameters'!$N$102,"N/A")</f>
        <v>0</v>
      </c>
      <c r="Z869" s="85" t="str">
        <f>IF('Checklist Parameters'!$N$58&lt;&gt;"",((I869*'Checklist Parameters'!$N$58)*'Checklist Parameters'!$N$35)/1000,"N/A")</f>
        <v>N/A</v>
      </c>
      <c r="AA869" s="85">
        <f>IF('Checklist Parameters'!$N$101&lt;&gt;"",IFERROR(I869/'Checklist Parameters'!$N$101,0),"N/A")</f>
        <v>0</v>
      </c>
      <c r="AB869" s="85" t="str">
        <f>IF('Checklist Parameters'!$N$43&lt;&gt;"",(I869*'Checklist Parameters'!$N$43)/1000,"N/A")</f>
        <v>N/A</v>
      </c>
      <c r="AC869" s="85">
        <f>IF('Checklist Parameters'!$N$16="",$X869,IF(AND('Checklist Parameters'!$N$16&lt;$X869,'Checklist Parameters'!$N$16&gt;=3),'Checklist Parameters'!$N$16,IF(AND('Checklist Parameters'!$N$16&lt;$X869,'Checklist Parameters'!$N$16&lt;3),0,$X869)))</f>
        <v>0</v>
      </c>
      <c r="AD869" s="85" t="str">
        <f>IF(AND(I869&lt;'Checklist Parameters'!$N$22,$I869&lt;&gt;0),"Y","")</f>
        <v/>
      </c>
      <c r="AE869" s="85" t="str">
        <f>IF($AD869="Y",0,IF('Checklist Parameters'!$N$25="","&lt;no limit&gt;",ROUNDDOWN((($I869-'Checklist Parameters'!$N$24)/'Checklist Parameters'!$N$25)+1,0)))</f>
        <v>&lt;no limit&gt;</v>
      </c>
      <c r="AF869" s="174">
        <f t="shared" si="83"/>
        <v>0</v>
      </c>
      <c r="AG869" s="85">
        <f t="shared" si="78"/>
        <v>0</v>
      </c>
    </row>
    <row r="870" spans="1:33" ht="15">
      <c r="A870" s="393"/>
      <c r="B870" s="393"/>
      <c r="C870" s="393"/>
      <c r="D870" s="393"/>
      <c r="E870" s="393"/>
      <c r="F870" s="393"/>
      <c r="G870" s="393"/>
      <c r="H870" s="394"/>
      <c r="I870" s="394"/>
      <c r="J870" s="394"/>
      <c r="K870" s="394"/>
      <c r="L870" s="394"/>
      <c r="M870" s="394"/>
      <c r="N870" s="313">
        <f>IF(IF(I870&lt;'Checklist Parameters'!$N$22,0,($I870-$L870))&lt;0,0,IF(I870&lt;'Checklist Parameters'!$N$22,0,($I870-$L870)))</f>
        <v>0</v>
      </c>
      <c r="O870" s="394"/>
      <c r="P870" s="395"/>
      <c r="Q870" s="316">
        <f t="shared" si="79"/>
        <v>0</v>
      </c>
      <c r="R870" s="87">
        <f t="shared" si="80"/>
        <v>0</v>
      </c>
      <c r="S870" s="87">
        <f>IF('Checklist Parameters'!$N$60&lt;0.2,0.2,'Checklist Parameters'!$N$60)</f>
        <v>0.7</v>
      </c>
      <c r="T870" s="88">
        <f>IF($O870="",IF('Checklist District ID'!$C$43="Y",MAX($R870:$S870)*$I870,SUM($R870:$S870)*$I870),IF(O870&gt;0,Q870*S870))</f>
        <v>0</v>
      </c>
      <c r="U870" s="88">
        <f>IF(Q870&gt;0,((I870-T870)*'Formula Matrix'!$E$41),0)</f>
        <v>0</v>
      </c>
      <c r="V870" s="88">
        <f t="shared" si="81"/>
        <v>0</v>
      </c>
      <c r="W870" s="88">
        <f>IF(V870&gt;0,(V870*'Checklist Parameters'!$N$35),0)</f>
        <v>0</v>
      </c>
      <c r="X870" s="85">
        <f t="shared" si="82"/>
        <v>0</v>
      </c>
      <c r="Y870" s="85">
        <f>IF('Checklist Parameters'!$N$102&lt;&gt;"",(I870/43560)*'Checklist Parameters'!$N$102,"N/A")</f>
        <v>0</v>
      </c>
      <c r="Z870" s="85" t="str">
        <f>IF('Checklist Parameters'!$N$58&lt;&gt;"",((I870*'Checklist Parameters'!$N$58)*'Checklist Parameters'!$N$35)/1000,"N/A")</f>
        <v>N/A</v>
      </c>
      <c r="AA870" s="85">
        <f>IF('Checklist Parameters'!$N$101&lt;&gt;"",IFERROR(I870/'Checklist Parameters'!$N$101,0),"N/A")</f>
        <v>0</v>
      </c>
      <c r="AB870" s="85" t="str">
        <f>IF('Checklist Parameters'!$N$43&lt;&gt;"",(I870*'Checklist Parameters'!$N$43)/1000,"N/A")</f>
        <v>N/A</v>
      </c>
      <c r="AC870" s="85">
        <f>IF('Checklist Parameters'!$N$16="",$X870,IF(AND('Checklist Parameters'!$N$16&lt;$X870,'Checklist Parameters'!$N$16&gt;=3),'Checklist Parameters'!$N$16,IF(AND('Checklist Parameters'!$N$16&lt;$X870,'Checklist Parameters'!$N$16&lt;3),0,$X870)))</f>
        <v>0</v>
      </c>
      <c r="AD870" s="85" t="str">
        <f>IF(AND(I870&lt;'Checklist Parameters'!$N$22,$I870&lt;&gt;0),"Y","")</f>
        <v/>
      </c>
      <c r="AE870" s="85" t="str">
        <f>IF($AD870="Y",0,IF('Checklist Parameters'!$N$25="","&lt;no limit&gt;",ROUNDDOWN((($I870-'Checklist Parameters'!$N$24)/'Checklist Parameters'!$N$25)+1,0)))</f>
        <v>&lt;no limit&gt;</v>
      </c>
      <c r="AF870" s="174">
        <f t="shared" si="83"/>
        <v>0</v>
      </c>
      <c r="AG870" s="85">
        <f t="shared" si="78"/>
        <v>0</v>
      </c>
    </row>
    <row r="871" spans="1:33" ht="15">
      <c r="A871" s="393"/>
      <c r="B871" s="393"/>
      <c r="C871" s="393"/>
      <c r="D871" s="393"/>
      <c r="E871" s="393"/>
      <c r="F871" s="393"/>
      <c r="G871" s="393"/>
      <c r="H871" s="394"/>
      <c r="I871" s="394"/>
      <c r="J871" s="394"/>
      <c r="K871" s="394"/>
      <c r="L871" s="394"/>
      <c r="M871" s="394"/>
      <c r="N871" s="313">
        <f>IF(IF(I871&lt;'Checklist Parameters'!$N$22,0,($I871-$L871))&lt;0,0,IF(I871&lt;'Checklist Parameters'!$N$22,0,($I871-$L871)))</f>
        <v>0</v>
      </c>
      <c r="O871" s="394"/>
      <c r="P871" s="395"/>
      <c r="Q871" s="316">
        <f t="shared" si="79"/>
        <v>0</v>
      </c>
      <c r="R871" s="87">
        <f t="shared" si="80"/>
        <v>0</v>
      </c>
      <c r="S871" s="87">
        <f>IF('Checklist Parameters'!$N$60&lt;0.2,0.2,'Checklist Parameters'!$N$60)</f>
        <v>0.7</v>
      </c>
      <c r="T871" s="88">
        <f>IF($O871="",IF('Checklist District ID'!$C$43="Y",MAX($R871:$S871)*$I871,SUM($R871:$S871)*$I871),IF(O871&gt;0,Q871*S871))</f>
        <v>0</v>
      </c>
      <c r="U871" s="88">
        <f>IF(Q871&gt;0,((I871-T871)*'Formula Matrix'!$E$41),0)</f>
        <v>0</v>
      </c>
      <c r="V871" s="88">
        <f t="shared" si="81"/>
        <v>0</v>
      </c>
      <c r="W871" s="88">
        <f>IF(V871&gt;0,(V871*'Checklist Parameters'!$N$35),0)</f>
        <v>0</v>
      </c>
      <c r="X871" s="85">
        <f t="shared" si="82"/>
        <v>0</v>
      </c>
      <c r="Y871" s="85">
        <f>IF('Checklist Parameters'!$N$102&lt;&gt;"",(I871/43560)*'Checklist Parameters'!$N$102,"N/A")</f>
        <v>0</v>
      </c>
      <c r="Z871" s="85" t="str">
        <f>IF('Checklist Parameters'!$N$58&lt;&gt;"",((I871*'Checklist Parameters'!$N$58)*'Checklist Parameters'!$N$35)/1000,"N/A")</f>
        <v>N/A</v>
      </c>
      <c r="AA871" s="85">
        <f>IF('Checklist Parameters'!$N$101&lt;&gt;"",IFERROR(I871/'Checklist Parameters'!$N$101,0),"N/A")</f>
        <v>0</v>
      </c>
      <c r="AB871" s="85" t="str">
        <f>IF('Checklist Parameters'!$N$43&lt;&gt;"",(I871*'Checklist Parameters'!$N$43)/1000,"N/A")</f>
        <v>N/A</v>
      </c>
      <c r="AC871" s="85">
        <f>IF('Checklist Parameters'!$N$16="",$X871,IF(AND('Checklist Parameters'!$N$16&lt;$X871,'Checklist Parameters'!$N$16&gt;=3),'Checklist Parameters'!$N$16,IF(AND('Checklist Parameters'!$N$16&lt;$X871,'Checklist Parameters'!$N$16&lt;3),0,$X871)))</f>
        <v>0</v>
      </c>
      <c r="AD871" s="85" t="str">
        <f>IF(AND(I871&lt;'Checklist Parameters'!$N$22,$I871&lt;&gt;0),"Y","")</f>
        <v/>
      </c>
      <c r="AE871" s="85" t="str">
        <f>IF($AD871="Y",0,IF('Checklist Parameters'!$N$25="","&lt;no limit&gt;",ROUNDDOWN((($I871-'Checklist Parameters'!$N$24)/'Checklist Parameters'!$N$25)+1,0)))</f>
        <v>&lt;no limit&gt;</v>
      </c>
      <c r="AF871" s="174">
        <f t="shared" si="83"/>
        <v>0</v>
      </c>
      <c r="AG871" s="85">
        <f t="shared" si="78"/>
        <v>0</v>
      </c>
    </row>
    <row r="872" spans="1:33" ht="15">
      <c r="A872" s="393"/>
      <c r="B872" s="393"/>
      <c r="C872" s="393"/>
      <c r="D872" s="393"/>
      <c r="E872" s="393"/>
      <c r="F872" s="393"/>
      <c r="G872" s="393"/>
      <c r="H872" s="394"/>
      <c r="I872" s="394"/>
      <c r="J872" s="394"/>
      <c r="K872" s="394"/>
      <c r="L872" s="394"/>
      <c r="M872" s="394"/>
      <c r="N872" s="313">
        <f>IF(IF(I872&lt;'Checklist Parameters'!$N$22,0,($I872-$L872))&lt;0,0,IF(I872&lt;'Checklist Parameters'!$N$22,0,($I872-$L872)))</f>
        <v>0</v>
      </c>
      <c r="O872" s="394"/>
      <c r="P872" s="395"/>
      <c r="Q872" s="316">
        <f t="shared" si="79"/>
        <v>0</v>
      </c>
      <c r="R872" s="87">
        <f t="shared" si="80"/>
        <v>0</v>
      </c>
      <c r="S872" s="87">
        <f>IF('Checklist Parameters'!$N$60&lt;0.2,0.2,'Checklist Parameters'!$N$60)</f>
        <v>0.7</v>
      </c>
      <c r="T872" s="88">
        <f>IF($O872="",IF('Checklist District ID'!$C$43="Y",MAX($R872:$S872)*$I872,SUM($R872:$S872)*$I872),IF(O872&gt;0,Q872*S872))</f>
        <v>0</v>
      </c>
      <c r="U872" s="88">
        <f>IF(Q872&gt;0,((I872-T872)*'Formula Matrix'!$E$41),0)</f>
        <v>0</v>
      </c>
      <c r="V872" s="88">
        <f t="shared" si="81"/>
        <v>0</v>
      </c>
      <c r="W872" s="88">
        <f>IF(V872&gt;0,(V872*'Checklist Parameters'!$N$35),0)</f>
        <v>0</v>
      </c>
      <c r="X872" s="85">
        <f t="shared" si="82"/>
        <v>0</v>
      </c>
      <c r="Y872" s="85">
        <f>IF('Checklist Parameters'!$N$102&lt;&gt;"",(I872/43560)*'Checklist Parameters'!$N$102,"N/A")</f>
        <v>0</v>
      </c>
      <c r="Z872" s="85" t="str">
        <f>IF('Checklist Parameters'!$N$58&lt;&gt;"",((I872*'Checklist Parameters'!$N$58)*'Checklist Parameters'!$N$35)/1000,"N/A")</f>
        <v>N/A</v>
      </c>
      <c r="AA872" s="85">
        <f>IF('Checklist Parameters'!$N$101&lt;&gt;"",IFERROR(I872/'Checklist Parameters'!$N$101,0),"N/A")</f>
        <v>0</v>
      </c>
      <c r="AB872" s="85" t="str">
        <f>IF('Checklist Parameters'!$N$43&lt;&gt;"",(I872*'Checklist Parameters'!$N$43)/1000,"N/A")</f>
        <v>N/A</v>
      </c>
      <c r="AC872" s="85">
        <f>IF('Checklist Parameters'!$N$16="",$X872,IF(AND('Checklist Parameters'!$N$16&lt;$X872,'Checklist Parameters'!$N$16&gt;=3),'Checklist Parameters'!$N$16,IF(AND('Checklist Parameters'!$N$16&lt;$X872,'Checklist Parameters'!$N$16&lt;3),0,$X872)))</f>
        <v>0</v>
      </c>
      <c r="AD872" s="85" t="str">
        <f>IF(AND(I872&lt;'Checklist Parameters'!$N$22,$I872&lt;&gt;0),"Y","")</f>
        <v/>
      </c>
      <c r="AE872" s="85" t="str">
        <f>IF($AD872="Y",0,IF('Checklist Parameters'!$N$25="","&lt;no limit&gt;",ROUNDDOWN((($I872-'Checklist Parameters'!$N$24)/'Checklist Parameters'!$N$25)+1,0)))</f>
        <v>&lt;no limit&gt;</v>
      </c>
      <c r="AF872" s="174">
        <f t="shared" si="83"/>
        <v>0</v>
      </c>
      <c r="AG872" s="85">
        <f t="shared" si="78"/>
        <v>0</v>
      </c>
    </row>
    <row r="873" spans="1:33" ht="15">
      <c r="A873" s="393"/>
      <c r="B873" s="393"/>
      <c r="C873" s="393"/>
      <c r="D873" s="393"/>
      <c r="E873" s="393"/>
      <c r="F873" s="393"/>
      <c r="G873" s="393"/>
      <c r="H873" s="394"/>
      <c r="I873" s="394"/>
      <c r="J873" s="394"/>
      <c r="K873" s="394"/>
      <c r="L873" s="394"/>
      <c r="M873" s="394"/>
      <c r="N873" s="313">
        <f>IF(IF(I873&lt;'Checklist Parameters'!$N$22,0,($I873-$L873))&lt;0,0,IF(I873&lt;'Checklist Parameters'!$N$22,0,($I873-$L873)))</f>
        <v>0</v>
      </c>
      <c r="O873" s="394"/>
      <c r="P873" s="395"/>
      <c r="Q873" s="316">
        <f t="shared" si="79"/>
        <v>0</v>
      </c>
      <c r="R873" s="87">
        <f t="shared" si="80"/>
        <v>0</v>
      </c>
      <c r="S873" s="87">
        <f>IF('Checklist Parameters'!$N$60&lt;0.2,0.2,'Checklist Parameters'!$N$60)</f>
        <v>0.7</v>
      </c>
      <c r="T873" s="88">
        <f>IF($O873="",IF('Checklist District ID'!$C$43="Y",MAX($R873:$S873)*$I873,SUM($R873:$S873)*$I873),IF(O873&gt;0,Q873*S873))</f>
        <v>0</v>
      </c>
      <c r="U873" s="88">
        <f>IF(Q873&gt;0,((I873-T873)*'Formula Matrix'!$E$41),0)</f>
        <v>0</v>
      </c>
      <c r="V873" s="88">
        <f t="shared" si="81"/>
        <v>0</v>
      </c>
      <c r="W873" s="88">
        <f>IF(V873&gt;0,(V873*'Checklist Parameters'!$N$35),0)</f>
        <v>0</v>
      </c>
      <c r="X873" s="85">
        <f t="shared" si="82"/>
        <v>0</v>
      </c>
      <c r="Y873" s="85">
        <f>IF('Checklist Parameters'!$N$102&lt;&gt;"",(I873/43560)*'Checklist Parameters'!$N$102,"N/A")</f>
        <v>0</v>
      </c>
      <c r="Z873" s="85" t="str">
        <f>IF('Checklist Parameters'!$N$58&lt;&gt;"",((I873*'Checklist Parameters'!$N$58)*'Checklist Parameters'!$N$35)/1000,"N/A")</f>
        <v>N/A</v>
      </c>
      <c r="AA873" s="85">
        <f>IF('Checklist Parameters'!$N$101&lt;&gt;"",IFERROR(I873/'Checklist Parameters'!$N$101,0),"N/A")</f>
        <v>0</v>
      </c>
      <c r="AB873" s="85" t="str">
        <f>IF('Checklist Parameters'!$N$43&lt;&gt;"",(I873*'Checklist Parameters'!$N$43)/1000,"N/A")</f>
        <v>N/A</v>
      </c>
      <c r="AC873" s="85">
        <f>IF('Checklist Parameters'!$N$16="",$X873,IF(AND('Checklist Parameters'!$N$16&lt;$X873,'Checklist Parameters'!$N$16&gt;=3),'Checklist Parameters'!$N$16,IF(AND('Checklist Parameters'!$N$16&lt;$X873,'Checklist Parameters'!$N$16&lt;3),0,$X873)))</f>
        <v>0</v>
      </c>
      <c r="AD873" s="85" t="str">
        <f>IF(AND(I873&lt;'Checklist Parameters'!$N$22,$I873&lt;&gt;0),"Y","")</f>
        <v/>
      </c>
      <c r="AE873" s="85" t="str">
        <f>IF($AD873="Y",0,IF('Checklist Parameters'!$N$25="","&lt;no limit&gt;",ROUNDDOWN((($I873-'Checklist Parameters'!$N$24)/'Checklist Parameters'!$N$25)+1,0)))</f>
        <v>&lt;no limit&gt;</v>
      </c>
      <c r="AF873" s="174">
        <f t="shared" si="83"/>
        <v>0</v>
      </c>
      <c r="AG873" s="85">
        <f t="shared" si="78"/>
        <v>0</v>
      </c>
    </row>
    <row r="874" spans="1:33" ht="15">
      <c r="A874" s="393"/>
      <c r="B874" s="393"/>
      <c r="C874" s="393"/>
      <c r="D874" s="393"/>
      <c r="E874" s="393"/>
      <c r="F874" s="393"/>
      <c r="G874" s="393"/>
      <c r="H874" s="394"/>
      <c r="I874" s="394"/>
      <c r="J874" s="394"/>
      <c r="K874" s="394"/>
      <c r="L874" s="394"/>
      <c r="M874" s="394"/>
      <c r="N874" s="313">
        <f>IF(IF(I874&lt;'Checklist Parameters'!$N$22,0,($I874-$L874))&lt;0,0,IF(I874&lt;'Checklist Parameters'!$N$22,0,($I874-$L874)))</f>
        <v>0</v>
      </c>
      <c r="O874" s="394"/>
      <c r="P874" s="395"/>
      <c r="Q874" s="316">
        <f t="shared" si="79"/>
        <v>0</v>
      </c>
      <c r="R874" s="87">
        <f t="shared" si="80"/>
        <v>0</v>
      </c>
      <c r="S874" s="87">
        <f>IF('Checklist Parameters'!$N$60&lt;0.2,0.2,'Checklist Parameters'!$N$60)</f>
        <v>0.7</v>
      </c>
      <c r="T874" s="88">
        <f>IF($O874="",IF('Checklist District ID'!$C$43="Y",MAX($R874:$S874)*$I874,SUM($R874:$S874)*$I874),IF(O874&gt;0,Q874*S874))</f>
        <v>0</v>
      </c>
      <c r="U874" s="88">
        <f>IF(Q874&gt;0,((I874-T874)*'Formula Matrix'!$E$41),0)</f>
        <v>0</v>
      </c>
      <c r="V874" s="88">
        <f t="shared" si="81"/>
        <v>0</v>
      </c>
      <c r="W874" s="88">
        <f>IF(V874&gt;0,(V874*'Checklist Parameters'!$N$35),0)</f>
        <v>0</v>
      </c>
      <c r="X874" s="85">
        <f t="shared" si="82"/>
        <v>0</v>
      </c>
      <c r="Y874" s="85">
        <f>IF('Checklist Parameters'!$N$102&lt;&gt;"",(I874/43560)*'Checklist Parameters'!$N$102,"N/A")</f>
        <v>0</v>
      </c>
      <c r="Z874" s="85" t="str">
        <f>IF('Checklist Parameters'!$N$58&lt;&gt;"",((I874*'Checklist Parameters'!$N$58)*'Checklist Parameters'!$N$35)/1000,"N/A")</f>
        <v>N/A</v>
      </c>
      <c r="AA874" s="85">
        <f>IF('Checklist Parameters'!$N$101&lt;&gt;"",IFERROR(I874/'Checklist Parameters'!$N$101,0),"N/A")</f>
        <v>0</v>
      </c>
      <c r="AB874" s="85" t="str">
        <f>IF('Checklist Parameters'!$N$43&lt;&gt;"",(I874*'Checklist Parameters'!$N$43)/1000,"N/A")</f>
        <v>N/A</v>
      </c>
      <c r="AC874" s="85">
        <f>IF('Checklist Parameters'!$N$16="",$X874,IF(AND('Checklist Parameters'!$N$16&lt;$X874,'Checklist Parameters'!$N$16&gt;=3),'Checklist Parameters'!$N$16,IF(AND('Checklist Parameters'!$N$16&lt;$X874,'Checklist Parameters'!$N$16&lt;3),0,$X874)))</f>
        <v>0</v>
      </c>
      <c r="AD874" s="85" t="str">
        <f>IF(AND(I874&lt;'Checklist Parameters'!$N$22,$I874&lt;&gt;0),"Y","")</f>
        <v/>
      </c>
      <c r="AE874" s="85" t="str">
        <f>IF($AD874="Y",0,IF('Checklist Parameters'!$N$25="","&lt;no limit&gt;",ROUNDDOWN((($I874-'Checklist Parameters'!$N$24)/'Checklist Parameters'!$N$25)+1,0)))</f>
        <v>&lt;no limit&gt;</v>
      </c>
      <c r="AF874" s="174">
        <f t="shared" si="83"/>
        <v>0</v>
      </c>
      <c r="AG874" s="85">
        <f t="shared" si="78"/>
        <v>0</v>
      </c>
    </row>
    <row r="875" spans="1:33" ht="15">
      <c r="A875" s="393"/>
      <c r="B875" s="393"/>
      <c r="C875" s="393"/>
      <c r="D875" s="393"/>
      <c r="E875" s="393"/>
      <c r="F875" s="393"/>
      <c r="G875" s="393"/>
      <c r="H875" s="394"/>
      <c r="I875" s="394"/>
      <c r="J875" s="394"/>
      <c r="K875" s="394"/>
      <c r="L875" s="394"/>
      <c r="M875" s="394"/>
      <c r="N875" s="313">
        <f>IF(IF(I875&lt;'Checklist Parameters'!$N$22,0,($I875-$L875))&lt;0,0,IF(I875&lt;'Checklist Parameters'!$N$22,0,($I875-$L875)))</f>
        <v>0</v>
      </c>
      <c r="O875" s="394"/>
      <c r="P875" s="395"/>
      <c r="Q875" s="316">
        <f t="shared" si="79"/>
        <v>0</v>
      </c>
      <c r="R875" s="87">
        <f t="shared" si="80"/>
        <v>0</v>
      </c>
      <c r="S875" s="87">
        <f>IF('Checklist Parameters'!$N$60&lt;0.2,0.2,'Checklist Parameters'!$N$60)</f>
        <v>0.7</v>
      </c>
      <c r="T875" s="88">
        <f>IF($O875="",IF('Checklist District ID'!$C$43="Y",MAX($R875:$S875)*$I875,SUM($R875:$S875)*$I875),IF(O875&gt;0,Q875*S875))</f>
        <v>0</v>
      </c>
      <c r="U875" s="88">
        <f>IF(Q875&gt;0,((I875-T875)*'Formula Matrix'!$E$41),0)</f>
        <v>0</v>
      </c>
      <c r="V875" s="88">
        <f t="shared" si="81"/>
        <v>0</v>
      </c>
      <c r="W875" s="88">
        <f>IF(V875&gt;0,(V875*'Checklist Parameters'!$N$35),0)</f>
        <v>0</v>
      </c>
      <c r="X875" s="85">
        <f t="shared" si="82"/>
        <v>0</v>
      </c>
      <c r="Y875" s="85">
        <f>IF('Checklist Parameters'!$N$102&lt;&gt;"",(I875/43560)*'Checklist Parameters'!$N$102,"N/A")</f>
        <v>0</v>
      </c>
      <c r="Z875" s="85" t="str">
        <f>IF('Checklist Parameters'!$N$58&lt;&gt;"",((I875*'Checklist Parameters'!$N$58)*'Checklist Parameters'!$N$35)/1000,"N/A")</f>
        <v>N/A</v>
      </c>
      <c r="AA875" s="85">
        <f>IF('Checklist Parameters'!$N$101&lt;&gt;"",IFERROR(I875/'Checklist Parameters'!$N$101,0),"N/A")</f>
        <v>0</v>
      </c>
      <c r="AB875" s="85" t="str">
        <f>IF('Checklist Parameters'!$N$43&lt;&gt;"",(I875*'Checklist Parameters'!$N$43)/1000,"N/A")</f>
        <v>N/A</v>
      </c>
      <c r="AC875" s="85">
        <f>IF('Checklist Parameters'!$N$16="",$X875,IF(AND('Checklist Parameters'!$N$16&lt;$X875,'Checklist Parameters'!$N$16&gt;=3),'Checklist Parameters'!$N$16,IF(AND('Checklist Parameters'!$N$16&lt;$X875,'Checklist Parameters'!$N$16&lt;3),0,$X875)))</f>
        <v>0</v>
      </c>
      <c r="AD875" s="85" t="str">
        <f>IF(AND(I875&lt;'Checklist Parameters'!$N$22,$I875&lt;&gt;0),"Y","")</f>
        <v/>
      </c>
      <c r="AE875" s="85" t="str">
        <f>IF($AD875="Y",0,IF('Checklist Parameters'!$N$25="","&lt;no limit&gt;",ROUNDDOWN((($I875-'Checklist Parameters'!$N$24)/'Checklist Parameters'!$N$25)+1,0)))</f>
        <v>&lt;no limit&gt;</v>
      </c>
      <c r="AF875" s="174">
        <f t="shared" si="83"/>
        <v>0</v>
      </c>
      <c r="AG875" s="85">
        <f t="shared" si="78"/>
        <v>0</v>
      </c>
    </row>
    <row r="876" spans="1:33" ht="15">
      <c r="A876" s="393"/>
      <c r="B876" s="393"/>
      <c r="C876" s="393"/>
      <c r="D876" s="393"/>
      <c r="E876" s="393"/>
      <c r="F876" s="393"/>
      <c r="G876" s="393"/>
      <c r="H876" s="394"/>
      <c r="I876" s="394"/>
      <c r="J876" s="394"/>
      <c r="K876" s="394"/>
      <c r="L876" s="394"/>
      <c r="M876" s="394"/>
      <c r="N876" s="313">
        <f>IF(IF(I876&lt;'Checklist Parameters'!$N$22,0,($I876-$L876))&lt;0,0,IF(I876&lt;'Checklist Parameters'!$N$22,0,($I876-$L876)))</f>
        <v>0</v>
      </c>
      <c r="O876" s="394"/>
      <c r="P876" s="395"/>
      <c r="Q876" s="316">
        <f t="shared" si="79"/>
        <v>0</v>
      </c>
      <c r="R876" s="87">
        <f t="shared" si="80"/>
        <v>0</v>
      </c>
      <c r="S876" s="87">
        <f>IF('Checklist Parameters'!$N$60&lt;0.2,0.2,'Checklist Parameters'!$N$60)</f>
        <v>0.7</v>
      </c>
      <c r="T876" s="88">
        <f>IF($O876="",IF('Checklist District ID'!$C$43="Y",MAX($R876:$S876)*$I876,SUM($R876:$S876)*$I876),IF(O876&gt;0,Q876*S876))</f>
        <v>0</v>
      </c>
      <c r="U876" s="88">
        <f>IF(Q876&gt;0,((I876-T876)*'Formula Matrix'!$E$41),0)</f>
        <v>0</v>
      </c>
      <c r="V876" s="88">
        <f t="shared" si="81"/>
        <v>0</v>
      </c>
      <c r="W876" s="88">
        <f>IF(V876&gt;0,(V876*'Checklist Parameters'!$N$35),0)</f>
        <v>0</v>
      </c>
      <c r="X876" s="85">
        <f t="shared" si="82"/>
        <v>0</v>
      </c>
      <c r="Y876" s="85">
        <f>IF('Checklist Parameters'!$N$102&lt;&gt;"",(I876/43560)*'Checklist Parameters'!$N$102,"N/A")</f>
        <v>0</v>
      </c>
      <c r="Z876" s="85" t="str">
        <f>IF('Checklist Parameters'!$N$58&lt;&gt;"",((I876*'Checklist Parameters'!$N$58)*'Checklist Parameters'!$N$35)/1000,"N/A")</f>
        <v>N/A</v>
      </c>
      <c r="AA876" s="85">
        <f>IF('Checklist Parameters'!$N$101&lt;&gt;"",IFERROR(I876/'Checklist Parameters'!$N$101,0),"N/A")</f>
        <v>0</v>
      </c>
      <c r="AB876" s="85" t="str">
        <f>IF('Checklist Parameters'!$N$43&lt;&gt;"",(I876*'Checklist Parameters'!$N$43)/1000,"N/A")</f>
        <v>N/A</v>
      </c>
      <c r="AC876" s="85">
        <f>IF('Checklist Parameters'!$N$16="",$X876,IF(AND('Checklist Parameters'!$N$16&lt;$X876,'Checklist Parameters'!$N$16&gt;=3),'Checklist Parameters'!$N$16,IF(AND('Checklist Parameters'!$N$16&lt;$X876,'Checklist Parameters'!$N$16&lt;3),0,$X876)))</f>
        <v>0</v>
      </c>
      <c r="AD876" s="85" t="str">
        <f>IF(AND(I876&lt;'Checklist Parameters'!$N$22,$I876&lt;&gt;0),"Y","")</f>
        <v/>
      </c>
      <c r="AE876" s="85" t="str">
        <f>IF($AD876="Y",0,IF('Checklist Parameters'!$N$25="","&lt;no limit&gt;",ROUNDDOWN((($I876-'Checklist Parameters'!$N$24)/'Checklist Parameters'!$N$25)+1,0)))</f>
        <v>&lt;no limit&gt;</v>
      </c>
      <c r="AF876" s="174">
        <f t="shared" si="83"/>
        <v>0</v>
      </c>
      <c r="AG876" s="85">
        <f t="shared" si="78"/>
        <v>0</v>
      </c>
    </row>
    <row r="877" spans="1:33" ht="15">
      <c r="A877" s="393"/>
      <c r="B877" s="393"/>
      <c r="C877" s="393"/>
      <c r="D877" s="393"/>
      <c r="E877" s="393"/>
      <c r="F877" s="393"/>
      <c r="G877" s="393"/>
      <c r="H877" s="394"/>
      <c r="I877" s="394"/>
      <c r="J877" s="394"/>
      <c r="K877" s="394"/>
      <c r="L877" s="394"/>
      <c r="M877" s="394"/>
      <c r="N877" s="313">
        <f>IF(IF(I877&lt;'Checklist Parameters'!$N$22,0,($I877-$L877))&lt;0,0,IF(I877&lt;'Checklist Parameters'!$N$22,0,($I877-$L877)))</f>
        <v>0</v>
      </c>
      <c r="O877" s="394"/>
      <c r="P877" s="395"/>
      <c r="Q877" s="316">
        <f t="shared" si="79"/>
        <v>0</v>
      </c>
      <c r="R877" s="87">
        <f t="shared" si="80"/>
        <v>0</v>
      </c>
      <c r="S877" s="87">
        <f>IF('Checklist Parameters'!$N$60&lt;0.2,0.2,'Checklist Parameters'!$N$60)</f>
        <v>0.7</v>
      </c>
      <c r="T877" s="88">
        <f>IF($O877="",IF('Checklist District ID'!$C$43="Y",MAX($R877:$S877)*$I877,SUM($R877:$S877)*$I877),IF(O877&gt;0,Q877*S877))</f>
        <v>0</v>
      </c>
      <c r="U877" s="88">
        <f>IF(Q877&gt;0,((I877-T877)*'Formula Matrix'!$E$41),0)</f>
        <v>0</v>
      </c>
      <c r="V877" s="88">
        <f t="shared" si="81"/>
        <v>0</v>
      </c>
      <c r="W877" s="88">
        <f>IF(V877&gt;0,(V877*'Checklist Parameters'!$N$35),0)</f>
        <v>0</v>
      </c>
      <c r="X877" s="85">
        <f t="shared" si="82"/>
        <v>0</v>
      </c>
      <c r="Y877" s="85">
        <f>IF('Checklist Parameters'!$N$102&lt;&gt;"",(I877/43560)*'Checklist Parameters'!$N$102,"N/A")</f>
        <v>0</v>
      </c>
      <c r="Z877" s="85" t="str">
        <f>IF('Checklist Parameters'!$N$58&lt;&gt;"",((I877*'Checklist Parameters'!$N$58)*'Checklist Parameters'!$N$35)/1000,"N/A")</f>
        <v>N/A</v>
      </c>
      <c r="AA877" s="85">
        <f>IF('Checklist Parameters'!$N$101&lt;&gt;"",IFERROR(I877/'Checklist Parameters'!$N$101,0),"N/A")</f>
        <v>0</v>
      </c>
      <c r="AB877" s="85" t="str">
        <f>IF('Checklist Parameters'!$N$43&lt;&gt;"",(I877*'Checklist Parameters'!$N$43)/1000,"N/A")</f>
        <v>N/A</v>
      </c>
      <c r="AC877" s="85">
        <f>IF('Checklist Parameters'!$N$16="",$X877,IF(AND('Checklist Parameters'!$N$16&lt;$X877,'Checklist Parameters'!$N$16&gt;=3),'Checklist Parameters'!$N$16,IF(AND('Checklist Parameters'!$N$16&lt;$X877,'Checklist Parameters'!$N$16&lt;3),0,$X877)))</f>
        <v>0</v>
      </c>
      <c r="AD877" s="85" t="str">
        <f>IF(AND(I877&lt;'Checklist Parameters'!$N$22,$I877&lt;&gt;0),"Y","")</f>
        <v/>
      </c>
      <c r="AE877" s="85" t="str">
        <f>IF($AD877="Y",0,IF('Checklist Parameters'!$N$25="","&lt;no limit&gt;",ROUNDDOWN((($I877-'Checklist Parameters'!$N$24)/'Checklist Parameters'!$N$25)+1,0)))</f>
        <v>&lt;no limit&gt;</v>
      </c>
      <c r="AF877" s="174">
        <f t="shared" si="83"/>
        <v>0</v>
      </c>
      <c r="AG877" s="85">
        <f t="shared" si="78"/>
        <v>0</v>
      </c>
    </row>
    <row r="878" spans="1:33" ht="15">
      <c r="A878" s="393"/>
      <c r="B878" s="393"/>
      <c r="C878" s="393"/>
      <c r="D878" s="393"/>
      <c r="E878" s="393"/>
      <c r="F878" s="393"/>
      <c r="G878" s="393"/>
      <c r="H878" s="394"/>
      <c r="I878" s="394"/>
      <c r="J878" s="394"/>
      <c r="K878" s="394"/>
      <c r="L878" s="394"/>
      <c r="M878" s="394"/>
      <c r="N878" s="313">
        <f>IF(IF(I878&lt;'Checklist Parameters'!$N$22,0,($I878-$L878))&lt;0,0,IF(I878&lt;'Checklist Parameters'!$N$22,0,($I878-$L878)))</f>
        <v>0</v>
      </c>
      <c r="O878" s="394"/>
      <c r="P878" s="395"/>
      <c r="Q878" s="316">
        <f t="shared" si="79"/>
        <v>0</v>
      </c>
      <c r="R878" s="87">
        <f t="shared" si="80"/>
        <v>0</v>
      </c>
      <c r="S878" s="87">
        <f>IF('Checklist Parameters'!$N$60&lt;0.2,0.2,'Checklist Parameters'!$N$60)</f>
        <v>0.7</v>
      </c>
      <c r="T878" s="88">
        <f>IF($O878="",IF('Checklist District ID'!$C$43="Y",MAX($R878:$S878)*$I878,SUM($R878:$S878)*$I878),IF(O878&gt;0,Q878*S878))</f>
        <v>0</v>
      </c>
      <c r="U878" s="88">
        <f>IF(Q878&gt;0,((I878-T878)*'Formula Matrix'!$E$41),0)</f>
        <v>0</v>
      </c>
      <c r="V878" s="88">
        <f t="shared" si="81"/>
        <v>0</v>
      </c>
      <c r="W878" s="88">
        <f>IF(V878&gt;0,(V878*'Checklist Parameters'!$N$35),0)</f>
        <v>0</v>
      </c>
      <c r="X878" s="85">
        <f t="shared" si="82"/>
        <v>0</v>
      </c>
      <c r="Y878" s="85">
        <f>IF('Checklist Parameters'!$N$102&lt;&gt;"",(I878/43560)*'Checklist Parameters'!$N$102,"N/A")</f>
        <v>0</v>
      </c>
      <c r="Z878" s="85" t="str">
        <f>IF('Checklist Parameters'!$N$58&lt;&gt;"",((I878*'Checklist Parameters'!$N$58)*'Checklist Parameters'!$N$35)/1000,"N/A")</f>
        <v>N/A</v>
      </c>
      <c r="AA878" s="85">
        <f>IF('Checklist Parameters'!$N$101&lt;&gt;"",IFERROR(I878/'Checklist Parameters'!$N$101,0),"N/A")</f>
        <v>0</v>
      </c>
      <c r="AB878" s="85" t="str">
        <f>IF('Checklist Parameters'!$N$43&lt;&gt;"",(I878*'Checklist Parameters'!$N$43)/1000,"N/A")</f>
        <v>N/A</v>
      </c>
      <c r="AC878" s="85">
        <f>IF('Checklist Parameters'!$N$16="",$X878,IF(AND('Checklist Parameters'!$N$16&lt;$X878,'Checklist Parameters'!$N$16&gt;=3),'Checklist Parameters'!$N$16,IF(AND('Checklist Parameters'!$N$16&lt;$X878,'Checklist Parameters'!$N$16&lt;3),0,$X878)))</f>
        <v>0</v>
      </c>
      <c r="AD878" s="85" t="str">
        <f>IF(AND(I878&lt;'Checklist Parameters'!$N$22,$I878&lt;&gt;0),"Y","")</f>
        <v/>
      </c>
      <c r="AE878" s="85" t="str">
        <f>IF($AD878="Y",0,IF('Checklist Parameters'!$N$25="","&lt;no limit&gt;",ROUNDDOWN((($I878-'Checklist Parameters'!$N$24)/'Checklist Parameters'!$N$25)+1,0)))</f>
        <v>&lt;no limit&gt;</v>
      </c>
      <c r="AF878" s="174">
        <f t="shared" si="83"/>
        <v>0</v>
      </c>
      <c r="AG878" s="85">
        <f t="shared" si="78"/>
        <v>0</v>
      </c>
    </row>
    <row r="879" spans="1:33" ht="15">
      <c r="A879" s="393"/>
      <c r="B879" s="393"/>
      <c r="C879" s="393"/>
      <c r="D879" s="393"/>
      <c r="E879" s="393"/>
      <c r="F879" s="393"/>
      <c r="G879" s="393"/>
      <c r="H879" s="394"/>
      <c r="I879" s="394"/>
      <c r="J879" s="394"/>
      <c r="K879" s="394"/>
      <c r="L879" s="394"/>
      <c r="M879" s="394"/>
      <c r="N879" s="313">
        <f>IF(IF(I879&lt;'Checklist Parameters'!$N$22,0,($I879-$L879))&lt;0,0,IF(I879&lt;'Checklist Parameters'!$N$22,0,($I879-$L879)))</f>
        <v>0</v>
      </c>
      <c r="O879" s="394"/>
      <c r="P879" s="395"/>
      <c r="Q879" s="316">
        <f t="shared" si="79"/>
        <v>0</v>
      </c>
      <c r="R879" s="87">
        <f t="shared" si="80"/>
        <v>0</v>
      </c>
      <c r="S879" s="87">
        <f>IF('Checklist Parameters'!$N$60&lt;0.2,0.2,'Checklist Parameters'!$N$60)</f>
        <v>0.7</v>
      </c>
      <c r="T879" s="88">
        <f>IF($O879="",IF('Checklist District ID'!$C$43="Y",MAX($R879:$S879)*$I879,SUM($R879:$S879)*$I879),IF(O879&gt;0,Q879*S879))</f>
        <v>0</v>
      </c>
      <c r="U879" s="88">
        <f>IF(Q879&gt;0,((I879-T879)*'Formula Matrix'!$E$41),0)</f>
        <v>0</v>
      </c>
      <c r="V879" s="88">
        <f t="shared" si="81"/>
        <v>0</v>
      </c>
      <c r="W879" s="88">
        <f>IF(V879&gt;0,(V879*'Checklist Parameters'!$N$35),0)</f>
        <v>0</v>
      </c>
      <c r="X879" s="85">
        <f t="shared" si="82"/>
        <v>0</v>
      </c>
      <c r="Y879" s="85">
        <f>IF('Checklist Parameters'!$N$102&lt;&gt;"",(I879/43560)*'Checklist Parameters'!$N$102,"N/A")</f>
        <v>0</v>
      </c>
      <c r="Z879" s="85" t="str">
        <f>IF('Checklist Parameters'!$N$58&lt;&gt;"",((I879*'Checklist Parameters'!$N$58)*'Checklist Parameters'!$N$35)/1000,"N/A")</f>
        <v>N/A</v>
      </c>
      <c r="AA879" s="85">
        <f>IF('Checklist Parameters'!$N$101&lt;&gt;"",IFERROR(I879/'Checklist Parameters'!$N$101,0),"N/A")</f>
        <v>0</v>
      </c>
      <c r="AB879" s="85" t="str">
        <f>IF('Checklist Parameters'!$N$43&lt;&gt;"",(I879*'Checklist Parameters'!$N$43)/1000,"N/A")</f>
        <v>N/A</v>
      </c>
      <c r="AC879" s="85">
        <f>IF('Checklist Parameters'!$N$16="",$X879,IF(AND('Checklist Parameters'!$N$16&lt;$X879,'Checklist Parameters'!$N$16&gt;=3),'Checklist Parameters'!$N$16,IF(AND('Checklist Parameters'!$N$16&lt;$X879,'Checklist Parameters'!$N$16&lt;3),0,$X879)))</f>
        <v>0</v>
      </c>
      <c r="AD879" s="85" t="str">
        <f>IF(AND(I879&lt;'Checklist Parameters'!$N$22,$I879&lt;&gt;0),"Y","")</f>
        <v/>
      </c>
      <c r="AE879" s="85" t="str">
        <f>IF($AD879="Y",0,IF('Checklist Parameters'!$N$25="","&lt;no limit&gt;",ROUNDDOWN((($I879-'Checklist Parameters'!$N$24)/'Checklist Parameters'!$N$25)+1,0)))</f>
        <v>&lt;no limit&gt;</v>
      </c>
      <c r="AF879" s="174">
        <f t="shared" si="83"/>
        <v>0</v>
      </c>
      <c r="AG879" s="85">
        <f t="shared" si="78"/>
        <v>0</v>
      </c>
    </row>
    <row r="880" spans="1:33" ht="15">
      <c r="A880" s="393"/>
      <c r="B880" s="393"/>
      <c r="C880" s="393"/>
      <c r="D880" s="393"/>
      <c r="E880" s="393"/>
      <c r="F880" s="393"/>
      <c r="G880" s="393"/>
      <c r="H880" s="394"/>
      <c r="I880" s="394"/>
      <c r="J880" s="394"/>
      <c r="K880" s="394"/>
      <c r="L880" s="394"/>
      <c r="M880" s="394"/>
      <c r="N880" s="313">
        <f>IF(IF(I880&lt;'Checklist Parameters'!$N$22,0,($I880-$L880))&lt;0,0,IF(I880&lt;'Checklist Parameters'!$N$22,0,($I880-$L880)))</f>
        <v>0</v>
      </c>
      <c r="O880" s="394"/>
      <c r="P880" s="395"/>
      <c r="Q880" s="316">
        <f t="shared" si="79"/>
        <v>0</v>
      </c>
      <c r="R880" s="87">
        <f t="shared" si="80"/>
        <v>0</v>
      </c>
      <c r="S880" s="87">
        <f>IF('Checklist Parameters'!$N$60&lt;0.2,0.2,'Checklist Parameters'!$N$60)</f>
        <v>0.7</v>
      </c>
      <c r="T880" s="88">
        <f>IF($O880="",IF('Checklist District ID'!$C$43="Y",MAX($R880:$S880)*$I880,SUM($R880:$S880)*$I880),IF(O880&gt;0,Q880*S880))</f>
        <v>0</v>
      </c>
      <c r="U880" s="88">
        <f>IF(Q880&gt;0,((I880-T880)*'Formula Matrix'!$E$41),0)</f>
        <v>0</v>
      </c>
      <c r="V880" s="88">
        <f t="shared" si="81"/>
        <v>0</v>
      </c>
      <c r="W880" s="88">
        <f>IF(V880&gt;0,(V880*'Checklist Parameters'!$N$35),0)</f>
        <v>0</v>
      </c>
      <c r="X880" s="85">
        <f t="shared" si="82"/>
        <v>0</v>
      </c>
      <c r="Y880" s="85">
        <f>IF('Checklist Parameters'!$N$102&lt;&gt;"",(I880/43560)*'Checklist Parameters'!$N$102,"N/A")</f>
        <v>0</v>
      </c>
      <c r="Z880" s="85" t="str">
        <f>IF('Checklist Parameters'!$N$58&lt;&gt;"",((I880*'Checklist Parameters'!$N$58)*'Checklist Parameters'!$N$35)/1000,"N/A")</f>
        <v>N/A</v>
      </c>
      <c r="AA880" s="85">
        <f>IF('Checklist Parameters'!$N$101&lt;&gt;"",IFERROR(I880/'Checklist Parameters'!$N$101,0),"N/A")</f>
        <v>0</v>
      </c>
      <c r="AB880" s="85" t="str">
        <f>IF('Checklist Parameters'!$N$43&lt;&gt;"",(I880*'Checklist Parameters'!$N$43)/1000,"N/A")</f>
        <v>N/A</v>
      </c>
      <c r="AC880" s="85">
        <f>IF('Checklist Parameters'!$N$16="",$X880,IF(AND('Checklist Parameters'!$N$16&lt;$X880,'Checklist Parameters'!$N$16&gt;=3),'Checklist Parameters'!$N$16,IF(AND('Checklist Parameters'!$N$16&lt;$X880,'Checklist Parameters'!$N$16&lt;3),0,$X880)))</f>
        <v>0</v>
      </c>
      <c r="AD880" s="85" t="str">
        <f>IF(AND(I880&lt;'Checklist Parameters'!$N$22,$I880&lt;&gt;0),"Y","")</f>
        <v/>
      </c>
      <c r="AE880" s="85" t="str">
        <f>IF($AD880="Y",0,IF('Checklist Parameters'!$N$25="","&lt;no limit&gt;",ROUNDDOWN((($I880-'Checklist Parameters'!$N$24)/'Checklist Parameters'!$N$25)+1,0)))</f>
        <v>&lt;no limit&gt;</v>
      </c>
      <c r="AF880" s="174">
        <f t="shared" si="83"/>
        <v>0</v>
      </c>
      <c r="AG880" s="85">
        <f t="shared" si="78"/>
        <v>0</v>
      </c>
    </row>
    <row r="881" spans="1:33" ht="15">
      <c r="A881" s="393"/>
      <c r="B881" s="393"/>
      <c r="C881" s="393"/>
      <c r="D881" s="393"/>
      <c r="E881" s="393"/>
      <c r="F881" s="393"/>
      <c r="G881" s="393"/>
      <c r="H881" s="394"/>
      <c r="I881" s="394"/>
      <c r="J881" s="394"/>
      <c r="K881" s="394"/>
      <c r="L881" s="394"/>
      <c r="M881" s="394"/>
      <c r="N881" s="313">
        <f>IF(IF(I881&lt;'Checklist Parameters'!$N$22,0,($I881-$L881))&lt;0,0,IF(I881&lt;'Checklist Parameters'!$N$22,0,($I881-$L881)))</f>
        <v>0</v>
      </c>
      <c r="O881" s="394"/>
      <c r="P881" s="395"/>
      <c r="Q881" s="316">
        <f t="shared" si="79"/>
        <v>0</v>
      </c>
      <c r="R881" s="87">
        <f t="shared" si="80"/>
        <v>0</v>
      </c>
      <c r="S881" s="87">
        <f>IF('Checklist Parameters'!$N$60&lt;0.2,0.2,'Checklist Parameters'!$N$60)</f>
        <v>0.7</v>
      </c>
      <c r="T881" s="88">
        <f>IF($O881="",IF('Checklist District ID'!$C$43="Y",MAX($R881:$S881)*$I881,SUM($R881:$S881)*$I881),IF(O881&gt;0,Q881*S881))</f>
        <v>0</v>
      </c>
      <c r="U881" s="88">
        <f>IF(Q881&gt;0,((I881-T881)*'Formula Matrix'!$E$41),0)</f>
        <v>0</v>
      </c>
      <c r="V881" s="88">
        <f t="shared" si="81"/>
        <v>0</v>
      </c>
      <c r="W881" s="88">
        <f>IF(V881&gt;0,(V881*'Checklist Parameters'!$N$35),0)</f>
        <v>0</v>
      </c>
      <c r="X881" s="85">
        <f t="shared" si="82"/>
        <v>0</v>
      </c>
      <c r="Y881" s="85">
        <f>IF('Checklist Parameters'!$N$102&lt;&gt;"",(I881/43560)*'Checklist Parameters'!$N$102,"N/A")</f>
        <v>0</v>
      </c>
      <c r="Z881" s="85" t="str">
        <f>IF('Checklist Parameters'!$N$58&lt;&gt;"",((I881*'Checklist Parameters'!$N$58)*'Checklist Parameters'!$N$35)/1000,"N/A")</f>
        <v>N/A</v>
      </c>
      <c r="AA881" s="85">
        <f>IF('Checklist Parameters'!$N$101&lt;&gt;"",IFERROR(I881/'Checklist Parameters'!$N$101,0),"N/A")</f>
        <v>0</v>
      </c>
      <c r="AB881" s="85" t="str">
        <f>IF('Checklist Parameters'!$N$43&lt;&gt;"",(I881*'Checklist Parameters'!$N$43)/1000,"N/A")</f>
        <v>N/A</v>
      </c>
      <c r="AC881" s="85">
        <f>IF('Checklist Parameters'!$N$16="",$X881,IF(AND('Checklist Parameters'!$N$16&lt;$X881,'Checklist Parameters'!$N$16&gt;=3),'Checklist Parameters'!$N$16,IF(AND('Checklist Parameters'!$N$16&lt;$X881,'Checklist Parameters'!$N$16&lt;3),0,$X881)))</f>
        <v>0</v>
      </c>
      <c r="AD881" s="85" t="str">
        <f>IF(AND(I881&lt;'Checklist Parameters'!$N$22,$I881&lt;&gt;0),"Y","")</f>
        <v/>
      </c>
      <c r="AE881" s="85" t="str">
        <f>IF($AD881="Y",0,IF('Checklist Parameters'!$N$25="","&lt;no limit&gt;",ROUNDDOWN((($I881-'Checklist Parameters'!$N$24)/'Checklist Parameters'!$N$25)+1,0)))</f>
        <v>&lt;no limit&gt;</v>
      </c>
      <c r="AF881" s="174">
        <f t="shared" si="83"/>
        <v>0</v>
      </c>
      <c r="AG881" s="85">
        <f t="shared" si="78"/>
        <v>0</v>
      </c>
    </row>
    <row r="882" spans="1:33" ht="15">
      <c r="A882" s="393"/>
      <c r="B882" s="393"/>
      <c r="C882" s="393"/>
      <c r="D882" s="393"/>
      <c r="E882" s="393"/>
      <c r="F882" s="393"/>
      <c r="G882" s="393"/>
      <c r="H882" s="394"/>
      <c r="I882" s="394"/>
      <c r="J882" s="394"/>
      <c r="K882" s="394"/>
      <c r="L882" s="394"/>
      <c r="M882" s="394"/>
      <c r="N882" s="313">
        <f>IF(IF(I882&lt;'Checklist Parameters'!$N$22,0,($I882-$L882))&lt;0,0,IF(I882&lt;'Checklist Parameters'!$N$22,0,($I882-$L882)))</f>
        <v>0</v>
      </c>
      <c r="O882" s="394"/>
      <c r="P882" s="395"/>
      <c r="Q882" s="316">
        <f t="shared" si="79"/>
        <v>0</v>
      </c>
      <c r="R882" s="87">
        <f t="shared" si="80"/>
        <v>0</v>
      </c>
      <c r="S882" s="87">
        <f>IF('Checklist Parameters'!$N$60&lt;0.2,0.2,'Checklist Parameters'!$N$60)</f>
        <v>0.7</v>
      </c>
      <c r="T882" s="88">
        <f>IF($O882="",IF('Checklist District ID'!$C$43="Y",MAX($R882:$S882)*$I882,SUM($R882:$S882)*$I882),IF(O882&gt;0,Q882*S882))</f>
        <v>0</v>
      </c>
      <c r="U882" s="88">
        <f>IF(Q882&gt;0,((I882-T882)*'Formula Matrix'!$E$41),0)</f>
        <v>0</v>
      </c>
      <c r="V882" s="88">
        <f t="shared" si="81"/>
        <v>0</v>
      </c>
      <c r="W882" s="88">
        <f>IF(V882&gt;0,(V882*'Checklist Parameters'!$N$35),0)</f>
        <v>0</v>
      </c>
      <c r="X882" s="85">
        <f t="shared" si="82"/>
        <v>0</v>
      </c>
      <c r="Y882" s="85">
        <f>IF('Checklist Parameters'!$N$102&lt;&gt;"",(I882/43560)*'Checklist Parameters'!$N$102,"N/A")</f>
        <v>0</v>
      </c>
      <c r="Z882" s="85" t="str">
        <f>IF('Checklist Parameters'!$N$58&lt;&gt;"",((I882*'Checklist Parameters'!$N$58)*'Checklist Parameters'!$N$35)/1000,"N/A")</f>
        <v>N/A</v>
      </c>
      <c r="AA882" s="85">
        <f>IF('Checklist Parameters'!$N$101&lt;&gt;"",IFERROR(I882/'Checklist Parameters'!$N$101,0),"N/A")</f>
        <v>0</v>
      </c>
      <c r="AB882" s="85" t="str">
        <f>IF('Checklist Parameters'!$N$43&lt;&gt;"",(I882*'Checklist Parameters'!$N$43)/1000,"N/A")</f>
        <v>N/A</v>
      </c>
      <c r="AC882" s="85">
        <f>IF('Checklist Parameters'!$N$16="",$X882,IF(AND('Checklist Parameters'!$N$16&lt;$X882,'Checklist Parameters'!$N$16&gt;=3),'Checklist Parameters'!$N$16,IF(AND('Checklist Parameters'!$N$16&lt;$X882,'Checklist Parameters'!$N$16&lt;3),0,$X882)))</f>
        <v>0</v>
      </c>
      <c r="AD882" s="85" t="str">
        <f>IF(AND(I882&lt;'Checklist Parameters'!$N$22,$I882&lt;&gt;0),"Y","")</f>
        <v/>
      </c>
      <c r="AE882" s="85" t="str">
        <f>IF($AD882="Y",0,IF('Checklist Parameters'!$N$25="","&lt;no limit&gt;",ROUNDDOWN((($I882-'Checklist Parameters'!$N$24)/'Checklist Parameters'!$N$25)+1,0)))</f>
        <v>&lt;no limit&gt;</v>
      </c>
      <c r="AF882" s="174">
        <f t="shared" si="83"/>
        <v>0</v>
      </c>
      <c r="AG882" s="85">
        <f t="shared" si="78"/>
        <v>0</v>
      </c>
    </row>
    <row r="883" spans="1:33" ht="15">
      <c r="A883" s="393"/>
      <c r="B883" s="393"/>
      <c r="C883" s="393"/>
      <c r="D883" s="393"/>
      <c r="E883" s="393"/>
      <c r="F883" s="393"/>
      <c r="G883" s="393"/>
      <c r="H883" s="394"/>
      <c r="I883" s="394"/>
      <c r="J883" s="394"/>
      <c r="K883" s="394"/>
      <c r="L883" s="394"/>
      <c r="M883" s="394"/>
      <c r="N883" s="313">
        <f>IF(IF(I883&lt;'Checklist Parameters'!$N$22,0,($I883-$L883))&lt;0,0,IF(I883&lt;'Checklist Parameters'!$N$22,0,($I883-$L883)))</f>
        <v>0</v>
      </c>
      <c r="O883" s="394"/>
      <c r="P883" s="395"/>
      <c r="Q883" s="316">
        <f t="shared" si="79"/>
        <v>0</v>
      </c>
      <c r="R883" s="87">
        <f t="shared" si="80"/>
        <v>0</v>
      </c>
      <c r="S883" s="87">
        <f>IF('Checklist Parameters'!$N$60&lt;0.2,0.2,'Checklist Parameters'!$N$60)</f>
        <v>0.7</v>
      </c>
      <c r="T883" s="88">
        <f>IF($O883="",IF('Checklist District ID'!$C$43="Y",MAX($R883:$S883)*$I883,SUM($R883:$S883)*$I883),IF(O883&gt;0,Q883*S883))</f>
        <v>0</v>
      </c>
      <c r="U883" s="88">
        <f>IF(Q883&gt;0,((I883-T883)*'Formula Matrix'!$E$41),0)</f>
        <v>0</v>
      </c>
      <c r="V883" s="88">
        <f t="shared" si="81"/>
        <v>0</v>
      </c>
      <c r="W883" s="88">
        <f>IF(V883&gt;0,(V883*'Checklist Parameters'!$N$35),0)</f>
        <v>0</v>
      </c>
      <c r="X883" s="85">
        <f t="shared" si="82"/>
        <v>0</v>
      </c>
      <c r="Y883" s="85">
        <f>IF('Checklist Parameters'!$N$102&lt;&gt;"",(I883/43560)*'Checklist Parameters'!$N$102,"N/A")</f>
        <v>0</v>
      </c>
      <c r="Z883" s="85" t="str">
        <f>IF('Checklist Parameters'!$N$58&lt;&gt;"",((I883*'Checklist Parameters'!$N$58)*'Checklist Parameters'!$N$35)/1000,"N/A")</f>
        <v>N/A</v>
      </c>
      <c r="AA883" s="85">
        <f>IF('Checklist Parameters'!$N$101&lt;&gt;"",IFERROR(I883/'Checklist Parameters'!$N$101,0),"N/A")</f>
        <v>0</v>
      </c>
      <c r="AB883" s="85" t="str">
        <f>IF('Checklist Parameters'!$N$43&lt;&gt;"",(I883*'Checklist Parameters'!$N$43)/1000,"N/A")</f>
        <v>N/A</v>
      </c>
      <c r="AC883" s="85">
        <f>IF('Checklist Parameters'!$N$16="",$X883,IF(AND('Checklist Parameters'!$N$16&lt;$X883,'Checklist Parameters'!$N$16&gt;=3),'Checklist Parameters'!$N$16,IF(AND('Checklist Parameters'!$N$16&lt;$X883,'Checklist Parameters'!$N$16&lt;3),0,$X883)))</f>
        <v>0</v>
      </c>
      <c r="AD883" s="85" t="str">
        <f>IF(AND(I883&lt;'Checklist Parameters'!$N$22,$I883&lt;&gt;0),"Y","")</f>
        <v/>
      </c>
      <c r="AE883" s="85" t="str">
        <f>IF($AD883="Y",0,IF('Checklist Parameters'!$N$25="","&lt;no limit&gt;",ROUNDDOWN((($I883-'Checklist Parameters'!$N$24)/'Checklist Parameters'!$N$25)+1,0)))</f>
        <v>&lt;no limit&gt;</v>
      </c>
      <c r="AF883" s="174">
        <f t="shared" si="83"/>
        <v>0</v>
      </c>
      <c r="AG883" s="85">
        <f t="shared" si="78"/>
        <v>0</v>
      </c>
    </row>
    <row r="884" spans="1:33" ht="15">
      <c r="A884" s="393"/>
      <c r="B884" s="393"/>
      <c r="C884" s="393"/>
      <c r="D884" s="393"/>
      <c r="E884" s="393"/>
      <c r="F884" s="393"/>
      <c r="G884" s="393"/>
      <c r="H884" s="394"/>
      <c r="I884" s="394"/>
      <c r="J884" s="394"/>
      <c r="K884" s="394"/>
      <c r="L884" s="394"/>
      <c r="M884" s="394"/>
      <c r="N884" s="313">
        <f>IF(IF(I884&lt;'Checklist Parameters'!$N$22,0,($I884-$L884))&lt;0,0,IF(I884&lt;'Checklist Parameters'!$N$22,0,($I884-$L884)))</f>
        <v>0</v>
      </c>
      <c r="O884" s="394"/>
      <c r="P884" s="395"/>
      <c r="Q884" s="316">
        <f t="shared" si="79"/>
        <v>0</v>
      </c>
      <c r="R884" s="87">
        <f t="shared" si="80"/>
        <v>0</v>
      </c>
      <c r="S884" s="87">
        <f>IF('Checklist Parameters'!$N$60&lt;0.2,0.2,'Checklist Parameters'!$N$60)</f>
        <v>0.7</v>
      </c>
      <c r="T884" s="88">
        <f>IF($O884="",IF('Checklist District ID'!$C$43="Y",MAX($R884:$S884)*$I884,SUM($R884:$S884)*$I884),IF(O884&gt;0,Q884*S884))</f>
        <v>0</v>
      </c>
      <c r="U884" s="88">
        <f>IF(Q884&gt;0,((I884-T884)*'Formula Matrix'!$E$41),0)</f>
        <v>0</v>
      </c>
      <c r="V884" s="88">
        <f t="shared" si="81"/>
        <v>0</v>
      </c>
      <c r="W884" s="88">
        <f>IF(V884&gt;0,(V884*'Checklist Parameters'!$N$35),0)</f>
        <v>0</v>
      </c>
      <c r="X884" s="85">
        <f t="shared" si="82"/>
        <v>0</v>
      </c>
      <c r="Y884" s="85">
        <f>IF('Checklist Parameters'!$N$102&lt;&gt;"",(I884/43560)*'Checklist Parameters'!$N$102,"N/A")</f>
        <v>0</v>
      </c>
      <c r="Z884" s="85" t="str">
        <f>IF('Checklist Parameters'!$N$58&lt;&gt;"",((I884*'Checklist Parameters'!$N$58)*'Checklist Parameters'!$N$35)/1000,"N/A")</f>
        <v>N/A</v>
      </c>
      <c r="AA884" s="85">
        <f>IF('Checklist Parameters'!$N$101&lt;&gt;"",IFERROR(I884/'Checklist Parameters'!$N$101,0),"N/A")</f>
        <v>0</v>
      </c>
      <c r="AB884" s="85" t="str">
        <f>IF('Checklist Parameters'!$N$43&lt;&gt;"",(I884*'Checklist Parameters'!$N$43)/1000,"N/A")</f>
        <v>N/A</v>
      </c>
      <c r="AC884" s="85">
        <f>IF('Checklist Parameters'!$N$16="",$X884,IF(AND('Checklist Parameters'!$N$16&lt;$X884,'Checklist Parameters'!$N$16&gt;=3),'Checklist Parameters'!$N$16,IF(AND('Checklist Parameters'!$N$16&lt;$X884,'Checklist Parameters'!$N$16&lt;3),0,$X884)))</f>
        <v>0</v>
      </c>
      <c r="AD884" s="85" t="str">
        <f>IF(AND(I884&lt;'Checklist Parameters'!$N$22,$I884&lt;&gt;0),"Y","")</f>
        <v/>
      </c>
      <c r="AE884" s="85" t="str">
        <f>IF($AD884="Y",0,IF('Checklist Parameters'!$N$25="","&lt;no limit&gt;",ROUNDDOWN((($I884-'Checklist Parameters'!$N$24)/'Checklist Parameters'!$N$25)+1,0)))</f>
        <v>&lt;no limit&gt;</v>
      </c>
      <c r="AF884" s="174">
        <f t="shared" si="83"/>
        <v>0</v>
      </c>
      <c r="AG884" s="85">
        <f t="shared" si="78"/>
        <v>0</v>
      </c>
    </row>
    <row r="885" spans="1:33" ht="15">
      <c r="A885" s="393"/>
      <c r="B885" s="393"/>
      <c r="C885" s="393"/>
      <c r="D885" s="393"/>
      <c r="E885" s="393"/>
      <c r="F885" s="393"/>
      <c r="G885" s="393"/>
      <c r="H885" s="394"/>
      <c r="I885" s="394"/>
      <c r="J885" s="394"/>
      <c r="K885" s="394"/>
      <c r="L885" s="394"/>
      <c r="M885" s="394"/>
      <c r="N885" s="313">
        <f>IF(IF(I885&lt;'Checklist Parameters'!$N$22,0,($I885-$L885))&lt;0,0,IF(I885&lt;'Checklist Parameters'!$N$22,0,($I885-$L885)))</f>
        <v>0</v>
      </c>
      <c r="O885" s="394"/>
      <c r="P885" s="395"/>
      <c r="Q885" s="316">
        <f t="shared" si="79"/>
        <v>0</v>
      </c>
      <c r="R885" s="87">
        <f t="shared" si="80"/>
        <v>0</v>
      </c>
      <c r="S885" s="87">
        <f>IF('Checklist Parameters'!$N$60&lt;0.2,0.2,'Checklist Parameters'!$N$60)</f>
        <v>0.7</v>
      </c>
      <c r="T885" s="88">
        <f>IF($O885="",IF('Checklist District ID'!$C$43="Y",MAX($R885:$S885)*$I885,SUM($R885:$S885)*$I885),IF(O885&gt;0,Q885*S885))</f>
        <v>0</v>
      </c>
      <c r="U885" s="88">
        <f>IF(Q885&gt;0,((I885-T885)*'Formula Matrix'!$E$41),0)</f>
        <v>0</v>
      </c>
      <c r="V885" s="88">
        <f t="shared" si="81"/>
        <v>0</v>
      </c>
      <c r="W885" s="88">
        <f>IF(V885&gt;0,(V885*'Checklist Parameters'!$N$35),0)</f>
        <v>0</v>
      </c>
      <c r="X885" s="85">
        <f t="shared" si="82"/>
        <v>0</v>
      </c>
      <c r="Y885" s="85">
        <f>IF('Checklist Parameters'!$N$102&lt;&gt;"",(I885/43560)*'Checklist Parameters'!$N$102,"N/A")</f>
        <v>0</v>
      </c>
      <c r="Z885" s="85" t="str">
        <f>IF('Checklist Parameters'!$N$58&lt;&gt;"",((I885*'Checklist Parameters'!$N$58)*'Checklist Parameters'!$N$35)/1000,"N/A")</f>
        <v>N/A</v>
      </c>
      <c r="AA885" s="85">
        <f>IF('Checklist Parameters'!$N$101&lt;&gt;"",IFERROR(I885/'Checklist Parameters'!$N$101,0),"N/A")</f>
        <v>0</v>
      </c>
      <c r="AB885" s="85" t="str">
        <f>IF('Checklist Parameters'!$N$43&lt;&gt;"",(I885*'Checklist Parameters'!$N$43)/1000,"N/A")</f>
        <v>N/A</v>
      </c>
      <c r="AC885" s="85">
        <f>IF('Checklist Parameters'!$N$16="",$X885,IF(AND('Checklist Parameters'!$N$16&lt;$X885,'Checklist Parameters'!$N$16&gt;=3),'Checklist Parameters'!$N$16,IF(AND('Checklist Parameters'!$N$16&lt;$X885,'Checklist Parameters'!$N$16&lt;3),0,$X885)))</f>
        <v>0</v>
      </c>
      <c r="AD885" s="85" t="str">
        <f>IF(AND(I885&lt;'Checklist Parameters'!$N$22,$I885&lt;&gt;0),"Y","")</f>
        <v/>
      </c>
      <c r="AE885" s="85" t="str">
        <f>IF($AD885="Y",0,IF('Checklist Parameters'!$N$25="","&lt;no limit&gt;",ROUNDDOWN((($I885-'Checklist Parameters'!$N$24)/'Checklist Parameters'!$N$25)+1,0)))</f>
        <v>&lt;no limit&gt;</v>
      </c>
      <c r="AF885" s="174">
        <f t="shared" si="83"/>
        <v>0</v>
      </c>
      <c r="AG885" s="85">
        <f t="shared" si="78"/>
        <v>0</v>
      </c>
    </row>
    <row r="886" spans="1:33" ht="15">
      <c r="A886" s="393"/>
      <c r="B886" s="393"/>
      <c r="C886" s="393"/>
      <c r="D886" s="393"/>
      <c r="E886" s="393"/>
      <c r="F886" s="393"/>
      <c r="G886" s="393"/>
      <c r="H886" s="394"/>
      <c r="I886" s="394"/>
      <c r="J886" s="394"/>
      <c r="K886" s="394"/>
      <c r="L886" s="394"/>
      <c r="M886" s="394"/>
      <c r="N886" s="313">
        <f>IF(IF(I886&lt;'Checklist Parameters'!$N$22,0,($I886-$L886))&lt;0,0,IF(I886&lt;'Checklist Parameters'!$N$22,0,($I886-$L886)))</f>
        <v>0</v>
      </c>
      <c r="O886" s="394"/>
      <c r="P886" s="395"/>
      <c r="Q886" s="316">
        <f t="shared" si="79"/>
        <v>0</v>
      </c>
      <c r="R886" s="87">
        <f t="shared" si="80"/>
        <v>0</v>
      </c>
      <c r="S886" s="87">
        <f>IF('Checklist Parameters'!$N$60&lt;0.2,0.2,'Checklist Parameters'!$N$60)</f>
        <v>0.7</v>
      </c>
      <c r="T886" s="88">
        <f>IF($O886="",IF('Checklist District ID'!$C$43="Y",MAX($R886:$S886)*$I886,SUM($R886:$S886)*$I886),IF(O886&gt;0,Q886*S886))</f>
        <v>0</v>
      </c>
      <c r="U886" s="88">
        <f>IF(Q886&gt;0,((I886-T886)*'Formula Matrix'!$E$41),0)</f>
        <v>0</v>
      </c>
      <c r="V886" s="88">
        <f t="shared" si="81"/>
        <v>0</v>
      </c>
      <c r="W886" s="88">
        <f>IF(V886&gt;0,(V886*'Checklist Parameters'!$N$35),0)</f>
        <v>0</v>
      </c>
      <c r="X886" s="85">
        <f t="shared" si="82"/>
        <v>0</v>
      </c>
      <c r="Y886" s="85">
        <f>IF('Checklist Parameters'!$N$102&lt;&gt;"",(I886/43560)*'Checklist Parameters'!$N$102,"N/A")</f>
        <v>0</v>
      </c>
      <c r="Z886" s="85" t="str">
        <f>IF('Checklist Parameters'!$N$58&lt;&gt;"",((I886*'Checklist Parameters'!$N$58)*'Checklist Parameters'!$N$35)/1000,"N/A")</f>
        <v>N/A</v>
      </c>
      <c r="AA886" s="85">
        <f>IF('Checklist Parameters'!$N$101&lt;&gt;"",IFERROR(I886/'Checklist Parameters'!$N$101,0),"N/A")</f>
        <v>0</v>
      </c>
      <c r="AB886" s="85" t="str">
        <f>IF('Checklist Parameters'!$N$43&lt;&gt;"",(I886*'Checklist Parameters'!$N$43)/1000,"N/A")</f>
        <v>N/A</v>
      </c>
      <c r="AC886" s="85">
        <f>IF('Checklist Parameters'!$N$16="",$X886,IF(AND('Checklist Parameters'!$N$16&lt;$X886,'Checklist Parameters'!$N$16&gt;=3),'Checklist Parameters'!$N$16,IF(AND('Checklist Parameters'!$N$16&lt;$X886,'Checklist Parameters'!$N$16&lt;3),0,$X886)))</f>
        <v>0</v>
      </c>
      <c r="AD886" s="85" t="str">
        <f>IF(AND(I886&lt;'Checklist Parameters'!$N$22,$I886&lt;&gt;0),"Y","")</f>
        <v/>
      </c>
      <c r="AE886" s="85" t="str">
        <f>IF($AD886="Y",0,IF('Checklist Parameters'!$N$25="","&lt;no limit&gt;",ROUNDDOWN((($I886-'Checklist Parameters'!$N$24)/'Checklist Parameters'!$N$25)+1,0)))</f>
        <v>&lt;no limit&gt;</v>
      </c>
      <c r="AF886" s="174">
        <f t="shared" si="83"/>
        <v>0</v>
      </c>
      <c r="AG886" s="85">
        <f t="shared" si="78"/>
        <v>0</v>
      </c>
    </row>
    <row r="887" spans="1:33" ht="15">
      <c r="A887" s="393"/>
      <c r="B887" s="393"/>
      <c r="C887" s="393"/>
      <c r="D887" s="393"/>
      <c r="E887" s="393"/>
      <c r="F887" s="393"/>
      <c r="G887" s="393"/>
      <c r="H887" s="394"/>
      <c r="I887" s="394"/>
      <c r="J887" s="394"/>
      <c r="K887" s="394"/>
      <c r="L887" s="394"/>
      <c r="M887" s="394"/>
      <c r="N887" s="313">
        <f>IF(IF(I887&lt;'Checklist Parameters'!$N$22,0,($I887-$L887))&lt;0,0,IF(I887&lt;'Checklist Parameters'!$N$22,0,($I887-$L887)))</f>
        <v>0</v>
      </c>
      <c r="O887" s="394"/>
      <c r="P887" s="395"/>
      <c r="Q887" s="316">
        <f t="shared" si="79"/>
        <v>0</v>
      </c>
      <c r="R887" s="87">
        <f t="shared" si="80"/>
        <v>0</v>
      </c>
      <c r="S887" s="87">
        <f>IF('Checklist Parameters'!$N$60&lt;0.2,0.2,'Checklist Parameters'!$N$60)</f>
        <v>0.7</v>
      </c>
      <c r="T887" s="88">
        <f>IF($O887="",IF('Checklist District ID'!$C$43="Y",MAX($R887:$S887)*$I887,SUM($R887:$S887)*$I887),IF(O887&gt;0,Q887*S887))</f>
        <v>0</v>
      </c>
      <c r="U887" s="88">
        <f>IF(Q887&gt;0,((I887-T887)*'Formula Matrix'!$E$41),0)</f>
        <v>0</v>
      </c>
      <c r="V887" s="88">
        <f t="shared" si="81"/>
        <v>0</v>
      </c>
      <c r="W887" s="88">
        <f>IF(V887&gt;0,(V887*'Checklist Parameters'!$N$35),0)</f>
        <v>0</v>
      </c>
      <c r="X887" s="85">
        <f t="shared" si="82"/>
        <v>0</v>
      </c>
      <c r="Y887" s="85">
        <f>IF('Checklist Parameters'!$N$102&lt;&gt;"",(I887/43560)*'Checklist Parameters'!$N$102,"N/A")</f>
        <v>0</v>
      </c>
      <c r="Z887" s="85" t="str">
        <f>IF('Checklist Parameters'!$N$58&lt;&gt;"",((I887*'Checklist Parameters'!$N$58)*'Checklist Parameters'!$N$35)/1000,"N/A")</f>
        <v>N/A</v>
      </c>
      <c r="AA887" s="85">
        <f>IF('Checklist Parameters'!$N$101&lt;&gt;"",IFERROR(I887/'Checklist Parameters'!$N$101,0),"N/A")</f>
        <v>0</v>
      </c>
      <c r="AB887" s="85" t="str">
        <f>IF('Checklist Parameters'!$N$43&lt;&gt;"",(I887*'Checklist Parameters'!$N$43)/1000,"N/A")</f>
        <v>N/A</v>
      </c>
      <c r="AC887" s="85">
        <f>IF('Checklist Parameters'!$N$16="",$X887,IF(AND('Checklist Parameters'!$N$16&lt;$X887,'Checklist Parameters'!$N$16&gt;=3),'Checklist Parameters'!$N$16,IF(AND('Checklist Parameters'!$N$16&lt;$X887,'Checklist Parameters'!$N$16&lt;3),0,$X887)))</f>
        <v>0</v>
      </c>
      <c r="AD887" s="85" t="str">
        <f>IF(AND(I887&lt;'Checklist Parameters'!$N$22,$I887&lt;&gt;0),"Y","")</f>
        <v/>
      </c>
      <c r="AE887" s="85" t="str">
        <f>IF($AD887="Y",0,IF('Checklist Parameters'!$N$25="","&lt;no limit&gt;",ROUNDDOWN((($I887-'Checklist Parameters'!$N$24)/'Checklist Parameters'!$N$25)+1,0)))</f>
        <v>&lt;no limit&gt;</v>
      </c>
      <c r="AF887" s="174">
        <f t="shared" si="83"/>
        <v>0</v>
      </c>
      <c r="AG887" s="85">
        <f t="shared" si="78"/>
        <v>0</v>
      </c>
    </row>
    <row r="888" spans="1:33" ht="15">
      <c r="A888" s="393"/>
      <c r="B888" s="393"/>
      <c r="C888" s="393"/>
      <c r="D888" s="393"/>
      <c r="E888" s="393"/>
      <c r="F888" s="393"/>
      <c r="G888" s="393"/>
      <c r="H888" s="394"/>
      <c r="I888" s="394"/>
      <c r="J888" s="394"/>
      <c r="K888" s="394"/>
      <c r="L888" s="394"/>
      <c r="M888" s="394"/>
      <c r="N888" s="313">
        <f>IF(IF(I888&lt;'Checklist Parameters'!$N$22,0,($I888-$L888))&lt;0,0,IF(I888&lt;'Checklist Parameters'!$N$22,0,($I888-$L888)))</f>
        <v>0</v>
      </c>
      <c r="O888" s="394"/>
      <c r="P888" s="395"/>
      <c r="Q888" s="316">
        <f t="shared" si="79"/>
        <v>0</v>
      </c>
      <c r="R888" s="87">
        <f t="shared" si="80"/>
        <v>0</v>
      </c>
      <c r="S888" s="87">
        <f>IF('Checklist Parameters'!$N$60&lt;0.2,0.2,'Checklist Parameters'!$N$60)</f>
        <v>0.7</v>
      </c>
      <c r="T888" s="88">
        <f>IF($O888="",IF('Checklist District ID'!$C$43="Y",MAX($R888:$S888)*$I888,SUM($R888:$S888)*$I888),IF(O888&gt;0,Q888*S888))</f>
        <v>0</v>
      </c>
      <c r="U888" s="88">
        <f>IF(Q888&gt;0,((I888-T888)*'Formula Matrix'!$E$41),0)</f>
        <v>0</v>
      </c>
      <c r="V888" s="88">
        <f t="shared" si="81"/>
        <v>0</v>
      </c>
      <c r="W888" s="88">
        <f>IF(V888&gt;0,(V888*'Checklist Parameters'!$N$35),0)</f>
        <v>0</v>
      </c>
      <c r="X888" s="85">
        <f t="shared" si="82"/>
        <v>0</v>
      </c>
      <c r="Y888" s="85">
        <f>IF('Checklist Parameters'!$N$102&lt;&gt;"",(I888/43560)*'Checklist Parameters'!$N$102,"N/A")</f>
        <v>0</v>
      </c>
      <c r="Z888" s="85" t="str">
        <f>IF('Checklist Parameters'!$N$58&lt;&gt;"",((I888*'Checklist Parameters'!$N$58)*'Checklist Parameters'!$N$35)/1000,"N/A")</f>
        <v>N/A</v>
      </c>
      <c r="AA888" s="85">
        <f>IF('Checklist Parameters'!$N$101&lt;&gt;"",IFERROR(I888/'Checklist Parameters'!$N$101,0),"N/A")</f>
        <v>0</v>
      </c>
      <c r="AB888" s="85" t="str">
        <f>IF('Checklist Parameters'!$N$43&lt;&gt;"",(I888*'Checklist Parameters'!$N$43)/1000,"N/A")</f>
        <v>N/A</v>
      </c>
      <c r="AC888" s="85">
        <f>IF('Checklist Parameters'!$N$16="",$X888,IF(AND('Checklist Parameters'!$N$16&lt;$X888,'Checklist Parameters'!$N$16&gt;=3),'Checklist Parameters'!$N$16,IF(AND('Checklist Parameters'!$N$16&lt;$X888,'Checklist Parameters'!$N$16&lt;3),0,$X888)))</f>
        <v>0</v>
      </c>
      <c r="AD888" s="85" t="str">
        <f>IF(AND(I888&lt;'Checklist Parameters'!$N$22,$I888&lt;&gt;0),"Y","")</f>
        <v/>
      </c>
      <c r="AE888" s="85" t="str">
        <f>IF($AD888="Y",0,IF('Checklist Parameters'!$N$25="","&lt;no limit&gt;",ROUNDDOWN((($I888-'Checklist Parameters'!$N$24)/'Checklist Parameters'!$N$25)+1,0)))</f>
        <v>&lt;no limit&gt;</v>
      </c>
      <c r="AF888" s="174">
        <f t="shared" si="83"/>
        <v>0</v>
      </c>
      <c r="AG888" s="85">
        <f t="shared" si="78"/>
        <v>0</v>
      </c>
    </row>
    <row r="889" spans="1:33" ht="15">
      <c r="A889" s="393"/>
      <c r="B889" s="393"/>
      <c r="C889" s="393"/>
      <c r="D889" s="393"/>
      <c r="E889" s="393"/>
      <c r="F889" s="393"/>
      <c r="G889" s="393"/>
      <c r="H889" s="394"/>
      <c r="I889" s="394"/>
      <c r="J889" s="394"/>
      <c r="K889" s="394"/>
      <c r="L889" s="394"/>
      <c r="M889" s="394"/>
      <c r="N889" s="313">
        <f>IF(IF(I889&lt;'Checklist Parameters'!$N$22,0,($I889-$L889))&lt;0,0,IF(I889&lt;'Checklist Parameters'!$N$22,0,($I889-$L889)))</f>
        <v>0</v>
      </c>
      <c r="O889" s="394"/>
      <c r="P889" s="395"/>
      <c r="Q889" s="316">
        <f t="shared" si="79"/>
        <v>0</v>
      </c>
      <c r="R889" s="87">
        <f t="shared" si="80"/>
        <v>0</v>
      </c>
      <c r="S889" s="87">
        <f>IF('Checklist Parameters'!$N$60&lt;0.2,0.2,'Checklist Parameters'!$N$60)</f>
        <v>0.7</v>
      </c>
      <c r="T889" s="88">
        <f>IF($O889="",IF('Checklist District ID'!$C$43="Y",MAX($R889:$S889)*$I889,SUM($R889:$S889)*$I889),IF(O889&gt;0,Q889*S889))</f>
        <v>0</v>
      </c>
      <c r="U889" s="88">
        <f>IF(Q889&gt;0,((I889-T889)*'Formula Matrix'!$E$41),0)</f>
        <v>0</v>
      </c>
      <c r="V889" s="88">
        <f t="shared" si="81"/>
        <v>0</v>
      </c>
      <c r="W889" s="88">
        <f>IF(V889&gt;0,(V889*'Checklist Parameters'!$N$35),0)</f>
        <v>0</v>
      </c>
      <c r="X889" s="85">
        <f t="shared" si="82"/>
        <v>0</v>
      </c>
      <c r="Y889" s="85">
        <f>IF('Checklist Parameters'!$N$102&lt;&gt;"",(I889/43560)*'Checklist Parameters'!$N$102,"N/A")</f>
        <v>0</v>
      </c>
      <c r="Z889" s="85" t="str">
        <f>IF('Checklist Parameters'!$N$58&lt;&gt;"",((I889*'Checklist Parameters'!$N$58)*'Checklist Parameters'!$N$35)/1000,"N/A")</f>
        <v>N/A</v>
      </c>
      <c r="AA889" s="85">
        <f>IF('Checklist Parameters'!$N$101&lt;&gt;"",IFERROR(I889/'Checklist Parameters'!$N$101,0),"N/A")</f>
        <v>0</v>
      </c>
      <c r="AB889" s="85" t="str">
        <f>IF('Checklist Parameters'!$N$43&lt;&gt;"",(I889*'Checklist Parameters'!$N$43)/1000,"N/A")</f>
        <v>N/A</v>
      </c>
      <c r="AC889" s="85">
        <f>IF('Checklist Parameters'!$N$16="",$X889,IF(AND('Checklist Parameters'!$N$16&lt;$X889,'Checklist Parameters'!$N$16&gt;=3),'Checklist Parameters'!$N$16,IF(AND('Checklist Parameters'!$N$16&lt;$X889,'Checklist Parameters'!$N$16&lt;3),0,$X889)))</f>
        <v>0</v>
      </c>
      <c r="AD889" s="85" t="str">
        <f>IF(AND(I889&lt;'Checklist Parameters'!$N$22,$I889&lt;&gt;0),"Y","")</f>
        <v/>
      </c>
      <c r="AE889" s="85" t="str">
        <f>IF($AD889="Y",0,IF('Checklist Parameters'!$N$25="","&lt;no limit&gt;",ROUNDDOWN((($I889-'Checklist Parameters'!$N$24)/'Checklist Parameters'!$N$25)+1,0)))</f>
        <v>&lt;no limit&gt;</v>
      </c>
      <c r="AF889" s="174">
        <f t="shared" si="83"/>
        <v>0</v>
      </c>
      <c r="AG889" s="85">
        <f t="shared" si="78"/>
        <v>0</v>
      </c>
    </row>
    <row r="890" spans="1:33" ht="15">
      <c r="A890" s="393"/>
      <c r="B890" s="393"/>
      <c r="C890" s="393"/>
      <c r="D890" s="393"/>
      <c r="E890" s="393"/>
      <c r="F890" s="393"/>
      <c r="G890" s="393"/>
      <c r="H890" s="394"/>
      <c r="I890" s="394"/>
      <c r="J890" s="394"/>
      <c r="K890" s="394"/>
      <c r="L890" s="394"/>
      <c r="M890" s="394"/>
      <c r="N890" s="313">
        <f>IF(IF(I890&lt;'Checklist Parameters'!$N$22,0,($I890-$L890))&lt;0,0,IF(I890&lt;'Checklist Parameters'!$N$22,0,($I890-$L890)))</f>
        <v>0</v>
      </c>
      <c r="O890" s="394"/>
      <c r="P890" s="395"/>
      <c r="Q890" s="316">
        <f t="shared" si="79"/>
        <v>0</v>
      </c>
      <c r="R890" s="87">
        <f t="shared" si="80"/>
        <v>0</v>
      </c>
      <c r="S890" s="87">
        <f>IF('Checklist Parameters'!$N$60&lt;0.2,0.2,'Checklist Parameters'!$N$60)</f>
        <v>0.7</v>
      </c>
      <c r="T890" s="88">
        <f>IF($O890="",IF('Checklist District ID'!$C$43="Y",MAX($R890:$S890)*$I890,SUM($R890:$S890)*$I890),IF(O890&gt;0,Q890*S890))</f>
        <v>0</v>
      </c>
      <c r="U890" s="88">
        <f>IF(Q890&gt;0,((I890-T890)*'Formula Matrix'!$E$41),0)</f>
        <v>0</v>
      </c>
      <c r="V890" s="88">
        <f t="shared" si="81"/>
        <v>0</v>
      </c>
      <c r="W890" s="88">
        <f>IF(V890&gt;0,(V890*'Checklist Parameters'!$N$35),0)</f>
        <v>0</v>
      </c>
      <c r="X890" s="85">
        <f t="shared" si="82"/>
        <v>0</v>
      </c>
      <c r="Y890" s="85">
        <f>IF('Checklist Parameters'!$N$102&lt;&gt;"",(I890/43560)*'Checklist Parameters'!$N$102,"N/A")</f>
        <v>0</v>
      </c>
      <c r="Z890" s="85" t="str">
        <f>IF('Checklist Parameters'!$N$58&lt;&gt;"",((I890*'Checklist Parameters'!$N$58)*'Checklist Parameters'!$N$35)/1000,"N/A")</f>
        <v>N/A</v>
      </c>
      <c r="AA890" s="85">
        <f>IF('Checklist Parameters'!$N$101&lt;&gt;"",IFERROR(I890/'Checklist Parameters'!$N$101,0),"N/A")</f>
        <v>0</v>
      </c>
      <c r="AB890" s="85" t="str">
        <f>IF('Checklist Parameters'!$N$43&lt;&gt;"",(I890*'Checklist Parameters'!$N$43)/1000,"N/A")</f>
        <v>N/A</v>
      </c>
      <c r="AC890" s="85">
        <f>IF('Checklist Parameters'!$N$16="",$X890,IF(AND('Checklist Parameters'!$N$16&lt;$X890,'Checklist Parameters'!$N$16&gt;=3),'Checklist Parameters'!$N$16,IF(AND('Checklist Parameters'!$N$16&lt;$X890,'Checklist Parameters'!$N$16&lt;3),0,$X890)))</f>
        <v>0</v>
      </c>
      <c r="AD890" s="85" t="str">
        <f>IF(AND(I890&lt;'Checklist Parameters'!$N$22,$I890&lt;&gt;0),"Y","")</f>
        <v/>
      </c>
      <c r="AE890" s="85" t="str">
        <f>IF($AD890="Y",0,IF('Checklist Parameters'!$N$25="","&lt;no limit&gt;",ROUNDDOWN((($I890-'Checklist Parameters'!$N$24)/'Checklist Parameters'!$N$25)+1,0)))</f>
        <v>&lt;no limit&gt;</v>
      </c>
      <c r="AF890" s="174">
        <f t="shared" si="83"/>
        <v>0</v>
      </c>
      <c r="AG890" s="85">
        <f t="shared" si="78"/>
        <v>0</v>
      </c>
    </row>
    <row r="891" spans="1:33" ht="15">
      <c r="A891" s="393"/>
      <c r="B891" s="393"/>
      <c r="C891" s="393"/>
      <c r="D891" s="393"/>
      <c r="E891" s="393"/>
      <c r="F891" s="393"/>
      <c r="G891" s="393"/>
      <c r="H891" s="394"/>
      <c r="I891" s="394"/>
      <c r="J891" s="394"/>
      <c r="K891" s="394"/>
      <c r="L891" s="394"/>
      <c r="M891" s="394"/>
      <c r="N891" s="313">
        <f>IF(IF(I891&lt;'Checklist Parameters'!$N$22,0,($I891-$L891))&lt;0,0,IF(I891&lt;'Checklist Parameters'!$N$22,0,($I891-$L891)))</f>
        <v>0</v>
      </c>
      <c r="O891" s="394"/>
      <c r="P891" s="395"/>
      <c r="Q891" s="316">
        <f t="shared" si="79"/>
        <v>0</v>
      </c>
      <c r="R891" s="87">
        <f t="shared" si="80"/>
        <v>0</v>
      </c>
      <c r="S891" s="87">
        <f>IF('Checklist Parameters'!$N$60&lt;0.2,0.2,'Checklist Parameters'!$N$60)</f>
        <v>0.7</v>
      </c>
      <c r="T891" s="88">
        <f>IF($O891="",IF('Checklist District ID'!$C$43="Y",MAX($R891:$S891)*$I891,SUM($R891:$S891)*$I891),IF(O891&gt;0,Q891*S891))</f>
        <v>0</v>
      </c>
      <c r="U891" s="88">
        <f>IF(Q891&gt;0,((I891-T891)*'Formula Matrix'!$E$41),0)</f>
        <v>0</v>
      </c>
      <c r="V891" s="88">
        <f t="shared" si="81"/>
        <v>0</v>
      </c>
      <c r="W891" s="88">
        <f>IF(V891&gt;0,(V891*'Checklist Parameters'!$N$35),0)</f>
        <v>0</v>
      </c>
      <c r="X891" s="85">
        <f t="shared" si="82"/>
        <v>0</v>
      </c>
      <c r="Y891" s="85">
        <f>IF('Checklist Parameters'!$N$102&lt;&gt;"",(I891/43560)*'Checklist Parameters'!$N$102,"N/A")</f>
        <v>0</v>
      </c>
      <c r="Z891" s="85" t="str">
        <f>IF('Checklist Parameters'!$N$58&lt;&gt;"",((I891*'Checklist Parameters'!$N$58)*'Checklist Parameters'!$N$35)/1000,"N/A")</f>
        <v>N/A</v>
      </c>
      <c r="AA891" s="85">
        <f>IF('Checklist Parameters'!$N$101&lt;&gt;"",IFERROR(I891/'Checklist Parameters'!$N$101,0),"N/A")</f>
        <v>0</v>
      </c>
      <c r="AB891" s="85" t="str">
        <f>IF('Checklist Parameters'!$N$43&lt;&gt;"",(I891*'Checklist Parameters'!$N$43)/1000,"N/A")</f>
        <v>N/A</v>
      </c>
      <c r="AC891" s="85">
        <f>IF('Checklist Parameters'!$N$16="",$X891,IF(AND('Checklist Parameters'!$N$16&lt;$X891,'Checklist Parameters'!$N$16&gt;=3),'Checklist Parameters'!$N$16,IF(AND('Checklist Parameters'!$N$16&lt;$X891,'Checklist Parameters'!$N$16&lt;3),0,$X891)))</f>
        <v>0</v>
      </c>
      <c r="AD891" s="85" t="str">
        <f>IF(AND(I891&lt;'Checklist Parameters'!$N$22,$I891&lt;&gt;0),"Y","")</f>
        <v/>
      </c>
      <c r="AE891" s="85" t="str">
        <f>IF($AD891="Y",0,IF('Checklist Parameters'!$N$25="","&lt;no limit&gt;",ROUNDDOWN((($I891-'Checklist Parameters'!$N$24)/'Checklist Parameters'!$N$25)+1,0)))</f>
        <v>&lt;no limit&gt;</v>
      </c>
      <c r="AF891" s="174">
        <f t="shared" si="83"/>
        <v>0</v>
      </c>
      <c r="AG891" s="85">
        <f t="shared" si="78"/>
        <v>0</v>
      </c>
    </row>
    <row r="892" spans="1:33" ht="15">
      <c r="A892" s="393"/>
      <c r="B892" s="393"/>
      <c r="C892" s="393"/>
      <c r="D892" s="393"/>
      <c r="E892" s="393"/>
      <c r="F892" s="393"/>
      <c r="G892" s="393"/>
      <c r="H892" s="394"/>
      <c r="I892" s="394"/>
      <c r="J892" s="394"/>
      <c r="K892" s="394"/>
      <c r="L892" s="394"/>
      <c r="M892" s="394"/>
      <c r="N892" s="313">
        <f>IF(IF(I892&lt;'Checklist Parameters'!$N$22,0,($I892-$L892))&lt;0,0,IF(I892&lt;'Checklist Parameters'!$N$22,0,($I892-$L892)))</f>
        <v>0</v>
      </c>
      <c r="O892" s="394"/>
      <c r="P892" s="395"/>
      <c r="Q892" s="316">
        <f t="shared" si="79"/>
        <v>0</v>
      </c>
      <c r="R892" s="87">
        <f t="shared" si="80"/>
        <v>0</v>
      </c>
      <c r="S892" s="87">
        <f>IF('Checklist Parameters'!$N$60&lt;0.2,0.2,'Checklist Parameters'!$N$60)</f>
        <v>0.7</v>
      </c>
      <c r="T892" s="88">
        <f>IF($O892="",IF('Checklist District ID'!$C$43="Y",MAX($R892:$S892)*$I892,SUM($R892:$S892)*$I892),IF(O892&gt;0,Q892*S892))</f>
        <v>0</v>
      </c>
      <c r="U892" s="88">
        <f>IF(Q892&gt;0,((I892-T892)*'Formula Matrix'!$E$41),0)</f>
        <v>0</v>
      </c>
      <c r="V892" s="88">
        <f t="shared" si="81"/>
        <v>0</v>
      </c>
      <c r="W892" s="88">
        <f>IF(V892&gt;0,(V892*'Checklist Parameters'!$N$35),0)</f>
        <v>0</v>
      </c>
      <c r="X892" s="85">
        <f t="shared" si="82"/>
        <v>0</v>
      </c>
      <c r="Y892" s="85">
        <f>IF('Checklist Parameters'!$N$102&lt;&gt;"",(I892/43560)*'Checklist Parameters'!$N$102,"N/A")</f>
        <v>0</v>
      </c>
      <c r="Z892" s="85" t="str">
        <f>IF('Checklist Parameters'!$N$58&lt;&gt;"",((I892*'Checklist Parameters'!$N$58)*'Checklist Parameters'!$N$35)/1000,"N/A")</f>
        <v>N/A</v>
      </c>
      <c r="AA892" s="85">
        <f>IF('Checklist Parameters'!$N$101&lt;&gt;"",IFERROR(I892/'Checklist Parameters'!$N$101,0),"N/A")</f>
        <v>0</v>
      </c>
      <c r="AB892" s="85" t="str">
        <f>IF('Checklist Parameters'!$N$43&lt;&gt;"",(I892*'Checklist Parameters'!$N$43)/1000,"N/A")</f>
        <v>N/A</v>
      </c>
      <c r="AC892" s="85">
        <f>IF('Checklist Parameters'!$N$16="",$X892,IF(AND('Checklist Parameters'!$N$16&lt;$X892,'Checklist Parameters'!$N$16&gt;=3),'Checklist Parameters'!$N$16,IF(AND('Checklist Parameters'!$N$16&lt;$X892,'Checklist Parameters'!$N$16&lt;3),0,$X892)))</f>
        <v>0</v>
      </c>
      <c r="AD892" s="85" t="str">
        <f>IF(AND(I892&lt;'Checklist Parameters'!$N$22,$I892&lt;&gt;0),"Y","")</f>
        <v/>
      </c>
      <c r="AE892" s="85" t="str">
        <f>IF($AD892="Y",0,IF('Checklist Parameters'!$N$25="","&lt;no limit&gt;",ROUNDDOWN((($I892-'Checklist Parameters'!$N$24)/'Checklist Parameters'!$N$25)+1,0)))</f>
        <v>&lt;no limit&gt;</v>
      </c>
      <c r="AF892" s="174">
        <f t="shared" si="83"/>
        <v>0</v>
      </c>
      <c r="AG892" s="85">
        <f t="shared" si="78"/>
        <v>0</v>
      </c>
    </row>
    <row r="893" spans="1:33" ht="15">
      <c r="A893" s="393"/>
      <c r="B893" s="393"/>
      <c r="C893" s="393"/>
      <c r="D893" s="393"/>
      <c r="E893" s="393"/>
      <c r="F893" s="393"/>
      <c r="G893" s="393"/>
      <c r="H893" s="394"/>
      <c r="I893" s="394"/>
      <c r="J893" s="394"/>
      <c r="K893" s="394"/>
      <c r="L893" s="394"/>
      <c r="M893" s="394"/>
      <c r="N893" s="313">
        <f>IF(IF(I893&lt;'Checklist Parameters'!$N$22,0,($I893-$L893))&lt;0,0,IF(I893&lt;'Checklist Parameters'!$N$22,0,($I893-$L893)))</f>
        <v>0</v>
      </c>
      <c r="O893" s="394"/>
      <c r="P893" s="395"/>
      <c r="Q893" s="316">
        <f t="shared" si="79"/>
        <v>0</v>
      </c>
      <c r="R893" s="87">
        <f t="shared" si="80"/>
        <v>0</v>
      </c>
      <c r="S893" s="87">
        <f>IF('Checklist Parameters'!$N$60&lt;0.2,0.2,'Checklist Parameters'!$N$60)</f>
        <v>0.7</v>
      </c>
      <c r="T893" s="88">
        <f>IF($O893="",IF('Checklist District ID'!$C$43="Y",MAX($R893:$S893)*$I893,SUM($R893:$S893)*$I893),IF(O893&gt;0,Q893*S893))</f>
        <v>0</v>
      </c>
      <c r="U893" s="88">
        <f>IF(Q893&gt;0,((I893-T893)*'Formula Matrix'!$E$41),0)</f>
        <v>0</v>
      </c>
      <c r="V893" s="88">
        <f t="shared" si="81"/>
        <v>0</v>
      </c>
      <c r="W893" s="88">
        <f>IF(V893&gt;0,(V893*'Checklist Parameters'!$N$35),0)</f>
        <v>0</v>
      </c>
      <c r="X893" s="85">
        <f t="shared" si="82"/>
        <v>0</v>
      </c>
      <c r="Y893" s="85">
        <f>IF('Checklist Parameters'!$N$102&lt;&gt;"",(I893/43560)*'Checklist Parameters'!$N$102,"N/A")</f>
        <v>0</v>
      </c>
      <c r="Z893" s="85" t="str">
        <f>IF('Checklist Parameters'!$N$58&lt;&gt;"",((I893*'Checklist Parameters'!$N$58)*'Checklist Parameters'!$N$35)/1000,"N/A")</f>
        <v>N/A</v>
      </c>
      <c r="AA893" s="85">
        <f>IF('Checklist Parameters'!$N$101&lt;&gt;"",IFERROR(I893/'Checklist Parameters'!$N$101,0),"N/A")</f>
        <v>0</v>
      </c>
      <c r="AB893" s="85" t="str">
        <f>IF('Checklist Parameters'!$N$43&lt;&gt;"",(I893*'Checklist Parameters'!$N$43)/1000,"N/A")</f>
        <v>N/A</v>
      </c>
      <c r="AC893" s="85">
        <f>IF('Checklist Parameters'!$N$16="",$X893,IF(AND('Checklist Parameters'!$N$16&lt;$X893,'Checklist Parameters'!$N$16&gt;=3),'Checklist Parameters'!$N$16,IF(AND('Checklist Parameters'!$N$16&lt;$X893,'Checklist Parameters'!$N$16&lt;3),0,$X893)))</f>
        <v>0</v>
      </c>
      <c r="AD893" s="85" t="str">
        <f>IF(AND(I893&lt;'Checklist Parameters'!$N$22,$I893&lt;&gt;0),"Y","")</f>
        <v/>
      </c>
      <c r="AE893" s="85" t="str">
        <f>IF($AD893="Y",0,IF('Checklist Parameters'!$N$25="","&lt;no limit&gt;",ROUNDDOWN((($I893-'Checklist Parameters'!$N$24)/'Checklist Parameters'!$N$25)+1,0)))</f>
        <v>&lt;no limit&gt;</v>
      </c>
      <c r="AF893" s="174">
        <f t="shared" si="83"/>
        <v>0</v>
      </c>
      <c r="AG893" s="85">
        <f t="shared" si="78"/>
        <v>0</v>
      </c>
    </row>
    <row r="894" spans="1:33" ht="15">
      <c r="A894" s="393"/>
      <c r="B894" s="393"/>
      <c r="C894" s="393"/>
      <c r="D894" s="393"/>
      <c r="E894" s="393"/>
      <c r="F894" s="393"/>
      <c r="G894" s="393"/>
      <c r="H894" s="394"/>
      <c r="I894" s="394"/>
      <c r="J894" s="394"/>
      <c r="K894" s="394"/>
      <c r="L894" s="394"/>
      <c r="M894" s="394"/>
      <c r="N894" s="313">
        <f>IF(IF(I894&lt;'Checklist Parameters'!$N$22,0,($I894-$L894))&lt;0,0,IF(I894&lt;'Checklist Parameters'!$N$22,0,($I894-$L894)))</f>
        <v>0</v>
      </c>
      <c r="O894" s="394"/>
      <c r="P894" s="395"/>
      <c r="Q894" s="316">
        <f t="shared" si="79"/>
        <v>0</v>
      </c>
      <c r="R894" s="87">
        <f t="shared" si="80"/>
        <v>0</v>
      </c>
      <c r="S894" s="87">
        <f>IF('Checklist Parameters'!$N$60&lt;0.2,0.2,'Checklist Parameters'!$N$60)</f>
        <v>0.7</v>
      </c>
      <c r="T894" s="88">
        <f>IF($O894="",IF('Checklist District ID'!$C$43="Y",MAX($R894:$S894)*$I894,SUM($R894:$S894)*$I894),IF(O894&gt;0,Q894*S894))</f>
        <v>0</v>
      </c>
      <c r="U894" s="88">
        <f>IF(Q894&gt;0,((I894-T894)*'Formula Matrix'!$E$41),0)</f>
        <v>0</v>
      </c>
      <c r="V894" s="88">
        <f t="shared" si="81"/>
        <v>0</v>
      </c>
      <c r="W894" s="88">
        <f>IF(V894&gt;0,(V894*'Checklist Parameters'!$N$35),0)</f>
        <v>0</v>
      </c>
      <c r="X894" s="85">
        <f t="shared" si="82"/>
        <v>0</v>
      </c>
      <c r="Y894" s="85">
        <f>IF('Checklist Parameters'!$N$102&lt;&gt;"",(I894/43560)*'Checklist Parameters'!$N$102,"N/A")</f>
        <v>0</v>
      </c>
      <c r="Z894" s="85" t="str">
        <f>IF('Checklist Parameters'!$N$58&lt;&gt;"",((I894*'Checklist Parameters'!$N$58)*'Checklist Parameters'!$N$35)/1000,"N/A")</f>
        <v>N/A</v>
      </c>
      <c r="AA894" s="85">
        <f>IF('Checklist Parameters'!$N$101&lt;&gt;"",IFERROR(I894/'Checklist Parameters'!$N$101,0),"N/A")</f>
        <v>0</v>
      </c>
      <c r="AB894" s="85" t="str">
        <f>IF('Checklist Parameters'!$N$43&lt;&gt;"",(I894*'Checklist Parameters'!$N$43)/1000,"N/A")</f>
        <v>N/A</v>
      </c>
      <c r="AC894" s="85">
        <f>IF('Checklist Parameters'!$N$16="",$X894,IF(AND('Checklist Parameters'!$N$16&lt;$X894,'Checklist Parameters'!$N$16&gt;=3),'Checklist Parameters'!$N$16,IF(AND('Checklist Parameters'!$N$16&lt;$X894,'Checklist Parameters'!$N$16&lt;3),0,$X894)))</f>
        <v>0</v>
      </c>
      <c r="AD894" s="85" t="str">
        <f>IF(AND(I894&lt;'Checklist Parameters'!$N$22,$I894&lt;&gt;0),"Y","")</f>
        <v/>
      </c>
      <c r="AE894" s="85" t="str">
        <f>IF($AD894="Y",0,IF('Checklist Parameters'!$N$25="","&lt;no limit&gt;",ROUNDDOWN((($I894-'Checklist Parameters'!$N$24)/'Checklist Parameters'!$N$25)+1,0)))</f>
        <v>&lt;no limit&gt;</v>
      </c>
      <c r="AF894" s="174">
        <f t="shared" si="83"/>
        <v>0</v>
      </c>
      <c r="AG894" s="85">
        <f t="shared" si="78"/>
        <v>0</v>
      </c>
    </row>
    <row r="895" spans="1:33" ht="15">
      <c r="A895" s="393"/>
      <c r="B895" s="393"/>
      <c r="C895" s="393"/>
      <c r="D895" s="393"/>
      <c r="E895" s="393"/>
      <c r="F895" s="393"/>
      <c r="G895" s="393"/>
      <c r="H895" s="394"/>
      <c r="I895" s="394"/>
      <c r="J895" s="394"/>
      <c r="K895" s="394"/>
      <c r="L895" s="394"/>
      <c r="M895" s="394"/>
      <c r="N895" s="313">
        <f>IF(IF(I895&lt;'Checklist Parameters'!$N$22,0,($I895-$L895))&lt;0,0,IF(I895&lt;'Checklist Parameters'!$N$22,0,($I895-$L895)))</f>
        <v>0</v>
      </c>
      <c r="O895" s="394"/>
      <c r="P895" s="395"/>
      <c r="Q895" s="316">
        <f t="shared" si="79"/>
        <v>0</v>
      </c>
      <c r="R895" s="87">
        <f t="shared" si="80"/>
        <v>0</v>
      </c>
      <c r="S895" s="87">
        <f>IF('Checklist Parameters'!$N$60&lt;0.2,0.2,'Checklist Parameters'!$N$60)</f>
        <v>0.7</v>
      </c>
      <c r="T895" s="88">
        <f>IF($O895="",IF('Checklist District ID'!$C$43="Y",MAX($R895:$S895)*$I895,SUM($R895:$S895)*$I895),IF(O895&gt;0,Q895*S895))</f>
        <v>0</v>
      </c>
      <c r="U895" s="88">
        <f>IF(Q895&gt;0,((I895-T895)*'Formula Matrix'!$E$41),0)</f>
        <v>0</v>
      </c>
      <c r="V895" s="88">
        <f t="shared" si="81"/>
        <v>0</v>
      </c>
      <c r="W895" s="88">
        <f>IF(V895&gt;0,(V895*'Checklist Parameters'!$N$35),0)</f>
        <v>0</v>
      </c>
      <c r="X895" s="85">
        <f t="shared" si="82"/>
        <v>0</v>
      </c>
      <c r="Y895" s="85">
        <f>IF('Checklist Parameters'!$N$102&lt;&gt;"",(I895/43560)*'Checklist Parameters'!$N$102,"N/A")</f>
        <v>0</v>
      </c>
      <c r="Z895" s="85" t="str">
        <f>IF('Checklist Parameters'!$N$58&lt;&gt;"",((I895*'Checklist Parameters'!$N$58)*'Checklist Parameters'!$N$35)/1000,"N/A")</f>
        <v>N/A</v>
      </c>
      <c r="AA895" s="85">
        <f>IF('Checklist Parameters'!$N$101&lt;&gt;"",IFERROR(I895/'Checklist Parameters'!$N$101,0),"N/A")</f>
        <v>0</v>
      </c>
      <c r="AB895" s="85" t="str">
        <f>IF('Checklist Parameters'!$N$43&lt;&gt;"",(I895*'Checklist Parameters'!$N$43)/1000,"N/A")</f>
        <v>N/A</v>
      </c>
      <c r="AC895" s="85">
        <f>IF('Checklist Parameters'!$N$16="",$X895,IF(AND('Checklist Parameters'!$N$16&lt;$X895,'Checklist Parameters'!$N$16&gt;=3),'Checklist Parameters'!$N$16,IF(AND('Checklist Parameters'!$N$16&lt;$X895,'Checklist Parameters'!$N$16&lt;3),0,$X895)))</f>
        <v>0</v>
      </c>
      <c r="AD895" s="85" t="str">
        <f>IF(AND(I895&lt;'Checklist Parameters'!$N$22,$I895&lt;&gt;0),"Y","")</f>
        <v/>
      </c>
      <c r="AE895" s="85" t="str">
        <f>IF($AD895="Y",0,IF('Checklist Parameters'!$N$25="","&lt;no limit&gt;",ROUNDDOWN((($I895-'Checklist Parameters'!$N$24)/'Checklist Parameters'!$N$25)+1,0)))</f>
        <v>&lt;no limit&gt;</v>
      </c>
      <c r="AF895" s="174">
        <f t="shared" si="83"/>
        <v>0</v>
      </c>
      <c r="AG895" s="85">
        <f t="shared" si="78"/>
        <v>0</v>
      </c>
    </row>
    <row r="896" spans="1:33" ht="15">
      <c r="A896" s="393"/>
      <c r="B896" s="393"/>
      <c r="C896" s="393"/>
      <c r="D896" s="393"/>
      <c r="E896" s="393"/>
      <c r="F896" s="393"/>
      <c r="G896" s="393"/>
      <c r="H896" s="394"/>
      <c r="I896" s="394"/>
      <c r="J896" s="394"/>
      <c r="K896" s="394"/>
      <c r="L896" s="394"/>
      <c r="M896" s="394"/>
      <c r="N896" s="313">
        <f>IF(IF(I896&lt;'Checklist Parameters'!$N$22,0,($I896-$L896))&lt;0,0,IF(I896&lt;'Checklist Parameters'!$N$22,0,($I896-$L896)))</f>
        <v>0</v>
      </c>
      <c r="O896" s="394"/>
      <c r="P896" s="395"/>
      <c r="Q896" s="316">
        <f t="shared" si="79"/>
        <v>0</v>
      </c>
      <c r="R896" s="87">
        <f t="shared" si="80"/>
        <v>0</v>
      </c>
      <c r="S896" s="87">
        <f>IF('Checklist Parameters'!$N$60&lt;0.2,0.2,'Checklist Parameters'!$N$60)</f>
        <v>0.7</v>
      </c>
      <c r="T896" s="88">
        <f>IF($O896="",IF('Checklist District ID'!$C$43="Y",MAX($R896:$S896)*$I896,SUM($R896:$S896)*$I896),IF(O896&gt;0,Q896*S896))</f>
        <v>0</v>
      </c>
      <c r="U896" s="88">
        <f>IF(Q896&gt;0,((I896-T896)*'Formula Matrix'!$E$41),0)</f>
        <v>0</v>
      </c>
      <c r="V896" s="88">
        <f t="shared" si="81"/>
        <v>0</v>
      </c>
      <c r="W896" s="88">
        <f>IF(V896&gt;0,(V896*'Checklist Parameters'!$N$35),0)</f>
        <v>0</v>
      </c>
      <c r="X896" s="85">
        <f t="shared" si="82"/>
        <v>0</v>
      </c>
      <c r="Y896" s="85">
        <f>IF('Checklist Parameters'!$N$102&lt;&gt;"",(I896/43560)*'Checklist Parameters'!$N$102,"N/A")</f>
        <v>0</v>
      </c>
      <c r="Z896" s="85" t="str">
        <f>IF('Checklist Parameters'!$N$58&lt;&gt;"",((I896*'Checklist Parameters'!$N$58)*'Checklist Parameters'!$N$35)/1000,"N/A")</f>
        <v>N/A</v>
      </c>
      <c r="AA896" s="85">
        <f>IF('Checklist Parameters'!$N$101&lt;&gt;"",IFERROR(I896/'Checklist Parameters'!$N$101,0),"N/A")</f>
        <v>0</v>
      </c>
      <c r="AB896" s="85" t="str">
        <f>IF('Checklist Parameters'!$N$43&lt;&gt;"",(I896*'Checklist Parameters'!$N$43)/1000,"N/A")</f>
        <v>N/A</v>
      </c>
      <c r="AC896" s="85">
        <f>IF('Checklist Parameters'!$N$16="",$X896,IF(AND('Checklist Parameters'!$N$16&lt;$X896,'Checklist Parameters'!$N$16&gt;=3),'Checklist Parameters'!$N$16,IF(AND('Checklist Parameters'!$N$16&lt;$X896,'Checklist Parameters'!$N$16&lt;3),0,$X896)))</f>
        <v>0</v>
      </c>
      <c r="AD896" s="85" t="str">
        <f>IF(AND(I896&lt;'Checklist Parameters'!$N$22,$I896&lt;&gt;0),"Y","")</f>
        <v/>
      </c>
      <c r="AE896" s="85" t="str">
        <f>IF($AD896="Y",0,IF('Checklist Parameters'!$N$25="","&lt;no limit&gt;",ROUNDDOWN((($I896-'Checklist Parameters'!$N$24)/'Checklist Parameters'!$N$25)+1,0)))</f>
        <v>&lt;no limit&gt;</v>
      </c>
      <c r="AF896" s="174">
        <f t="shared" si="83"/>
        <v>0</v>
      </c>
      <c r="AG896" s="85">
        <f t="shared" si="78"/>
        <v>0</v>
      </c>
    </row>
    <row r="897" spans="1:33" ht="15">
      <c r="A897" s="393"/>
      <c r="B897" s="393"/>
      <c r="C897" s="393"/>
      <c r="D897" s="393"/>
      <c r="E897" s="393"/>
      <c r="F897" s="393"/>
      <c r="G897" s="393"/>
      <c r="H897" s="394"/>
      <c r="I897" s="394"/>
      <c r="J897" s="394"/>
      <c r="K897" s="394"/>
      <c r="L897" s="394"/>
      <c r="M897" s="394"/>
      <c r="N897" s="313">
        <f>IF(IF(I897&lt;'Checklist Parameters'!$N$22,0,($I897-$L897))&lt;0,0,IF(I897&lt;'Checklist Parameters'!$N$22,0,($I897-$L897)))</f>
        <v>0</v>
      </c>
      <c r="O897" s="394"/>
      <c r="P897" s="395"/>
      <c r="Q897" s="316">
        <f t="shared" si="79"/>
        <v>0</v>
      </c>
      <c r="R897" s="87">
        <f t="shared" si="80"/>
        <v>0</v>
      </c>
      <c r="S897" s="87">
        <f>IF('Checklist Parameters'!$N$60&lt;0.2,0.2,'Checklist Parameters'!$N$60)</f>
        <v>0.7</v>
      </c>
      <c r="T897" s="88">
        <f>IF($O897="",IF('Checklist District ID'!$C$43="Y",MAX($R897:$S897)*$I897,SUM($R897:$S897)*$I897),IF(O897&gt;0,Q897*S897))</f>
        <v>0</v>
      </c>
      <c r="U897" s="88">
        <f>IF(Q897&gt;0,((I897-T897)*'Formula Matrix'!$E$41),0)</f>
        <v>0</v>
      </c>
      <c r="V897" s="88">
        <f t="shared" si="81"/>
        <v>0</v>
      </c>
      <c r="W897" s="88">
        <f>IF(V897&gt;0,(V897*'Checklist Parameters'!$N$35),0)</f>
        <v>0</v>
      </c>
      <c r="X897" s="85">
        <f t="shared" si="82"/>
        <v>0</v>
      </c>
      <c r="Y897" s="85">
        <f>IF('Checklist Parameters'!$N$102&lt;&gt;"",(I897/43560)*'Checklist Parameters'!$N$102,"N/A")</f>
        <v>0</v>
      </c>
      <c r="Z897" s="85" t="str">
        <f>IF('Checklist Parameters'!$N$58&lt;&gt;"",((I897*'Checklist Parameters'!$N$58)*'Checklist Parameters'!$N$35)/1000,"N/A")</f>
        <v>N/A</v>
      </c>
      <c r="AA897" s="85">
        <f>IF('Checklist Parameters'!$N$101&lt;&gt;"",IFERROR(I897/'Checklist Parameters'!$N$101,0),"N/A")</f>
        <v>0</v>
      </c>
      <c r="AB897" s="85" t="str">
        <f>IF('Checklist Parameters'!$N$43&lt;&gt;"",(I897*'Checklist Parameters'!$N$43)/1000,"N/A")</f>
        <v>N/A</v>
      </c>
      <c r="AC897" s="85">
        <f>IF('Checklist Parameters'!$N$16="",$X897,IF(AND('Checklist Parameters'!$N$16&lt;$X897,'Checklist Parameters'!$N$16&gt;=3),'Checklist Parameters'!$N$16,IF(AND('Checklist Parameters'!$N$16&lt;$X897,'Checklist Parameters'!$N$16&lt;3),0,$X897)))</f>
        <v>0</v>
      </c>
      <c r="AD897" s="85" t="str">
        <f>IF(AND(I897&lt;'Checklist Parameters'!$N$22,$I897&lt;&gt;0),"Y","")</f>
        <v/>
      </c>
      <c r="AE897" s="85" t="str">
        <f>IF($AD897="Y",0,IF('Checklist Parameters'!$N$25="","&lt;no limit&gt;",ROUNDDOWN((($I897-'Checklist Parameters'!$N$24)/'Checklist Parameters'!$N$25)+1,0)))</f>
        <v>&lt;no limit&gt;</v>
      </c>
      <c r="AF897" s="174">
        <f t="shared" si="83"/>
        <v>0</v>
      </c>
      <c r="AG897" s="85">
        <f t="shared" si="78"/>
        <v>0</v>
      </c>
    </row>
    <row r="898" spans="1:33" ht="15">
      <c r="A898" s="393"/>
      <c r="B898" s="393"/>
      <c r="C898" s="393"/>
      <c r="D898" s="393"/>
      <c r="E898" s="393"/>
      <c r="F898" s="393"/>
      <c r="G898" s="393"/>
      <c r="H898" s="394"/>
      <c r="I898" s="394"/>
      <c r="J898" s="394"/>
      <c r="K898" s="394"/>
      <c r="L898" s="394"/>
      <c r="M898" s="394"/>
      <c r="N898" s="313">
        <f>IF(IF(I898&lt;'Checklist Parameters'!$N$22,0,($I898-$L898))&lt;0,0,IF(I898&lt;'Checklist Parameters'!$N$22,0,($I898-$L898)))</f>
        <v>0</v>
      </c>
      <c r="O898" s="394"/>
      <c r="P898" s="395"/>
      <c r="Q898" s="316">
        <f t="shared" si="79"/>
        <v>0</v>
      </c>
      <c r="R898" s="87">
        <f t="shared" si="80"/>
        <v>0</v>
      </c>
      <c r="S898" s="87">
        <f>IF('Checklist Parameters'!$N$60&lt;0.2,0.2,'Checklist Parameters'!$N$60)</f>
        <v>0.7</v>
      </c>
      <c r="T898" s="88">
        <f>IF($O898="",IF('Checklist District ID'!$C$43="Y",MAX($R898:$S898)*$I898,SUM($R898:$S898)*$I898),IF(O898&gt;0,Q898*S898))</f>
        <v>0</v>
      </c>
      <c r="U898" s="88">
        <f>IF(Q898&gt;0,((I898-T898)*'Formula Matrix'!$E$41),0)</f>
        <v>0</v>
      </c>
      <c r="V898" s="88">
        <f t="shared" si="81"/>
        <v>0</v>
      </c>
      <c r="W898" s="88">
        <f>IF(V898&gt;0,(V898*'Checklist Parameters'!$N$35),0)</f>
        <v>0</v>
      </c>
      <c r="X898" s="85">
        <f t="shared" si="82"/>
        <v>0</v>
      </c>
      <c r="Y898" s="85">
        <f>IF('Checklist Parameters'!$N$102&lt;&gt;"",(I898/43560)*'Checklist Parameters'!$N$102,"N/A")</f>
        <v>0</v>
      </c>
      <c r="Z898" s="85" t="str">
        <f>IF('Checklist Parameters'!$N$58&lt;&gt;"",((I898*'Checklist Parameters'!$N$58)*'Checklist Parameters'!$N$35)/1000,"N/A")</f>
        <v>N/A</v>
      </c>
      <c r="AA898" s="85">
        <f>IF('Checklist Parameters'!$N$101&lt;&gt;"",IFERROR(I898/'Checklist Parameters'!$N$101,0),"N/A")</f>
        <v>0</v>
      </c>
      <c r="AB898" s="85" t="str">
        <f>IF('Checklist Parameters'!$N$43&lt;&gt;"",(I898*'Checklist Parameters'!$N$43)/1000,"N/A")</f>
        <v>N/A</v>
      </c>
      <c r="AC898" s="85">
        <f>IF('Checklist Parameters'!$N$16="",$X898,IF(AND('Checklist Parameters'!$N$16&lt;$X898,'Checklist Parameters'!$N$16&gt;=3),'Checklist Parameters'!$N$16,IF(AND('Checklist Parameters'!$N$16&lt;$X898,'Checklist Parameters'!$N$16&lt;3),0,$X898)))</f>
        <v>0</v>
      </c>
      <c r="AD898" s="85" t="str">
        <f>IF(AND(I898&lt;'Checklist Parameters'!$N$22,$I898&lt;&gt;0),"Y","")</f>
        <v/>
      </c>
      <c r="AE898" s="85" t="str">
        <f>IF($AD898="Y",0,IF('Checklist Parameters'!$N$25="","&lt;no limit&gt;",ROUNDDOWN((($I898-'Checklist Parameters'!$N$24)/'Checklist Parameters'!$N$25)+1,0)))</f>
        <v>&lt;no limit&gt;</v>
      </c>
      <c r="AF898" s="174">
        <f t="shared" si="83"/>
        <v>0</v>
      </c>
      <c r="AG898" s="85">
        <f t="shared" si="78"/>
        <v>0</v>
      </c>
    </row>
    <row r="899" spans="1:33" ht="15">
      <c r="A899" s="393"/>
      <c r="B899" s="393"/>
      <c r="C899" s="393"/>
      <c r="D899" s="393"/>
      <c r="E899" s="393"/>
      <c r="F899" s="393"/>
      <c r="G899" s="393"/>
      <c r="H899" s="394"/>
      <c r="I899" s="394"/>
      <c r="J899" s="394"/>
      <c r="K899" s="394"/>
      <c r="L899" s="394"/>
      <c r="M899" s="394"/>
      <c r="N899" s="313">
        <f>IF(IF(I899&lt;'Checklist Parameters'!$N$22,0,($I899-$L899))&lt;0,0,IF(I899&lt;'Checklist Parameters'!$N$22,0,($I899-$L899)))</f>
        <v>0</v>
      </c>
      <c r="O899" s="394"/>
      <c r="P899" s="395"/>
      <c r="Q899" s="316">
        <f t="shared" si="79"/>
        <v>0</v>
      </c>
      <c r="R899" s="87">
        <f t="shared" si="80"/>
        <v>0</v>
      </c>
      <c r="S899" s="87">
        <f>IF('Checklist Parameters'!$N$60&lt;0.2,0.2,'Checklist Parameters'!$N$60)</f>
        <v>0.7</v>
      </c>
      <c r="T899" s="88">
        <f>IF($O899="",IF('Checklist District ID'!$C$43="Y",MAX($R899:$S899)*$I899,SUM($R899:$S899)*$I899),IF(O899&gt;0,Q899*S899))</f>
        <v>0</v>
      </c>
      <c r="U899" s="88">
        <f>IF(Q899&gt;0,((I899-T899)*'Formula Matrix'!$E$41),0)</f>
        <v>0</v>
      </c>
      <c r="V899" s="88">
        <f t="shared" si="81"/>
        <v>0</v>
      </c>
      <c r="W899" s="88">
        <f>IF(V899&gt;0,(V899*'Checklist Parameters'!$N$35),0)</f>
        <v>0</v>
      </c>
      <c r="X899" s="85">
        <f t="shared" si="82"/>
        <v>0</v>
      </c>
      <c r="Y899" s="85">
        <f>IF('Checklist Parameters'!$N$102&lt;&gt;"",(I899/43560)*'Checklist Parameters'!$N$102,"N/A")</f>
        <v>0</v>
      </c>
      <c r="Z899" s="85" t="str">
        <f>IF('Checklist Parameters'!$N$58&lt;&gt;"",((I899*'Checklist Parameters'!$N$58)*'Checklist Parameters'!$N$35)/1000,"N/A")</f>
        <v>N/A</v>
      </c>
      <c r="AA899" s="85">
        <f>IF('Checklist Parameters'!$N$101&lt;&gt;"",IFERROR(I899/'Checklist Parameters'!$N$101,0),"N/A")</f>
        <v>0</v>
      </c>
      <c r="AB899" s="85" t="str">
        <f>IF('Checklist Parameters'!$N$43&lt;&gt;"",(I899*'Checklist Parameters'!$N$43)/1000,"N/A")</f>
        <v>N/A</v>
      </c>
      <c r="AC899" s="85">
        <f>IF('Checklist Parameters'!$N$16="",$X899,IF(AND('Checklist Parameters'!$N$16&lt;$X899,'Checklist Parameters'!$N$16&gt;=3),'Checklist Parameters'!$N$16,IF(AND('Checklist Parameters'!$N$16&lt;$X899,'Checklist Parameters'!$N$16&lt;3),0,$X899)))</f>
        <v>0</v>
      </c>
      <c r="AD899" s="85" t="str">
        <f>IF(AND(I899&lt;'Checklist Parameters'!$N$22,$I899&lt;&gt;0),"Y","")</f>
        <v/>
      </c>
      <c r="AE899" s="85" t="str">
        <f>IF($AD899="Y",0,IF('Checklist Parameters'!$N$25="","&lt;no limit&gt;",ROUNDDOWN((($I899-'Checklist Parameters'!$N$24)/'Checklist Parameters'!$N$25)+1,0)))</f>
        <v>&lt;no limit&gt;</v>
      </c>
      <c r="AF899" s="174">
        <f t="shared" si="83"/>
        <v>0</v>
      </c>
      <c r="AG899" s="85">
        <f t="shared" si="78"/>
        <v>0</v>
      </c>
    </row>
    <row r="900" spans="1:33" ht="15">
      <c r="A900" s="393"/>
      <c r="B900" s="393"/>
      <c r="C900" s="393"/>
      <c r="D900" s="393"/>
      <c r="E900" s="393"/>
      <c r="F900" s="393"/>
      <c r="G900" s="393"/>
      <c r="H900" s="394"/>
      <c r="I900" s="394"/>
      <c r="J900" s="394"/>
      <c r="K900" s="394"/>
      <c r="L900" s="394"/>
      <c r="M900" s="394"/>
      <c r="N900" s="313">
        <f>IF(IF(I900&lt;'Checklist Parameters'!$N$22,0,($I900-$L900))&lt;0,0,IF(I900&lt;'Checklist Parameters'!$N$22,0,($I900-$L900)))</f>
        <v>0</v>
      </c>
      <c r="O900" s="394"/>
      <c r="P900" s="395"/>
      <c r="Q900" s="316">
        <f t="shared" si="79"/>
        <v>0</v>
      </c>
      <c r="R900" s="87">
        <f t="shared" si="80"/>
        <v>0</v>
      </c>
      <c r="S900" s="87">
        <f>IF('Checklist Parameters'!$N$60&lt;0.2,0.2,'Checklist Parameters'!$N$60)</f>
        <v>0.7</v>
      </c>
      <c r="T900" s="88">
        <f>IF($O900="",IF('Checklist District ID'!$C$43="Y",MAX($R900:$S900)*$I900,SUM($R900:$S900)*$I900),IF(O900&gt;0,Q900*S900))</f>
        <v>0</v>
      </c>
      <c r="U900" s="88">
        <f>IF(Q900&gt;0,((I900-T900)*'Formula Matrix'!$E$41),0)</f>
        <v>0</v>
      </c>
      <c r="V900" s="88">
        <f t="shared" si="81"/>
        <v>0</v>
      </c>
      <c r="W900" s="88">
        <f>IF(V900&gt;0,(V900*'Checklist Parameters'!$N$35),0)</f>
        <v>0</v>
      </c>
      <c r="X900" s="85">
        <f t="shared" si="82"/>
        <v>0</v>
      </c>
      <c r="Y900" s="85">
        <f>IF('Checklist Parameters'!$N$102&lt;&gt;"",(I900/43560)*'Checklist Parameters'!$N$102,"N/A")</f>
        <v>0</v>
      </c>
      <c r="Z900" s="85" t="str">
        <f>IF('Checklist Parameters'!$N$58&lt;&gt;"",((I900*'Checklist Parameters'!$N$58)*'Checklist Parameters'!$N$35)/1000,"N/A")</f>
        <v>N/A</v>
      </c>
      <c r="AA900" s="85">
        <f>IF('Checklist Parameters'!$N$101&lt;&gt;"",IFERROR(I900/'Checklist Parameters'!$N$101,0),"N/A")</f>
        <v>0</v>
      </c>
      <c r="AB900" s="85" t="str">
        <f>IF('Checklist Parameters'!$N$43&lt;&gt;"",(I900*'Checklist Parameters'!$N$43)/1000,"N/A")</f>
        <v>N/A</v>
      </c>
      <c r="AC900" s="85">
        <f>IF('Checklist Parameters'!$N$16="",$X900,IF(AND('Checklist Parameters'!$N$16&lt;$X900,'Checklist Parameters'!$N$16&gt;=3),'Checklist Parameters'!$N$16,IF(AND('Checklist Parameters'!$N$16&lt;$X900,'Checklist Parameters'!$N$16&lt;3),0,$X900)))</f>
        <v>0</v>
      </c>
      <c r="AD900" s="85" t="str">
        <f>IF(AND(I900&lt;'Checklist Parameters'!$N$22,$I900&lt;&gt;0),"Y","")</f>
        <v/>
      </c>
      <c r="AE900" s="85" t="str">
        <f>IF($AD900="Y",0,IF('Checklist Parameters'!$N$25="","&lt;no limit&gt;",ROUNDDOWN((($I900-'Checklist Parameters'!$N$24)/'Checklist Parameters'!$N$25)+1,0)))</f>
        <v>&lt;no limit&gt;</v>
      </c>
      <c r="AF900" s="174">
        <f t="shared" si="83"/>
        <v>0</v>
      </c>
      <c r="AG900" s="85">
        <f t="shared" si="78"/>
        <v>0</v>
      </c>
    </row>
    <row r="901" spans="1:33" ht="15">
      <c r="A901" s="393"/>
      <c r="B901" s="393"/>
      <c r="C901" s="393"/>
      <c r="D901" s="393"/>
      <c r="E901" s="393"/>
      <c r="F901" s="393"/>
      <c r="G901" s="393"/>
      <c r="H901" s="394"/>
      <c r="I901" s="394"/>
      <c r="J901" s="394"/>
      <c r="K901" s="394"/>
      <c r="L901" s="394"/>
      <c r="M901" s="394"/>
      <c r="N901" s="313">
        <f>IF(IF(I901&lt;'Checklist Parameters'!$N$22,0,($I901-$L901))&lt;0,0,IF(I901&lt;'Checklist Parameters'!$N$22,0,($I901-$L901)))</f>
        <v>0</v>
      </c>
      <c r="O901" s="394"/>
      <c r="P901" s="395"/>
      <c r="Q901" s="316">
        <f t="shared" si="79"/>
        <v>0</v>
      </c>
      <c r="R901" s="87">
        <f t="shared" si="80"/>
        <v>0</v>
      </c>
      <c r="S901" s="87">
        <f>IF('Checklist Parameters'!$N$60&lt;0.2,0.2,'Checklist Parameters'!$N$60)</f>
        <v>0.7</v>
      </c>
      <c r="T901" s="88">
        <f>IF($O901="",IF('Checklist District ID'!$C$43="Y",MAX($R901:$S901)*$I901,SUM($R901:$S901)*$I901),IF(O901&gt;0,Q901*S901))</f>
        <v>0</v>
      </c>
      <c r="U901" s="88">
        <f>IF(Q901&gt;0,((I901-T901)*'Formula Matrix'!$E$41),0)</f>
        <v>0</v>
      </c>
      <c r="V901" s="88">
        <f t="shared" si="81"/>
        <v>0</v>
      </c>
      <c r="W901" s="88">
        <f>IF(V901&gt;0,(V901*'Checklist Parameters'!$N$35),0)</f>
        <v>0</v>
      </c>
      <c r="X901" s="85">
        <f t="shared" si="82"/>
        <v>0</v>
      </c>
      <c r="Y901" s="85">
        <f>IF('Checklist Parameters'!$N$102&lt;&gt;"",(I901/43560)*'Checklist Parameters'!$N$102,"N/A")</f>
        <v>0</v>
      </c>
      <c r="Z901" s="85" t="str">
        <f>IF('Checklist Parameters'!$N$58&lt;&gt;"",((I901*'Checklist Parameters'!$N$58)*'Checklist Parameters'!$N$35)/1000,"N/A")</f>
        <v>N/A</v>
      </c>
      <c r="AA901" s="85">
        <f>IF('Checklist Parameters'!$N$101&lt;&gt;"",IFERROR(I901/'Checklist Parameters'!$N$101,0),"N/A")</f>
        <v>0</v>
      </c>
      <c r="AB901" s="85" t="str">
        <f>IF('Checklist Parameters'!$N$43&lt;&gt;"",(I901*'Checklist Parameters'!$N$43)/1000,"N/A")</f>
        <v>N/A</v>
      </c>
      <c r="AC901" s="85">
        <f>IF('Checklist Parameters'!$N$16="",$X901,IF(AND('Checklist Parameters'!$N$16&lt;$X901,'Checklist Parameters'!$N$16&gt;=3),'Checklist Parameters'!$N$16,IF(AND('Checklist Parameters'!$N$16&lt;$X901,'Checklist Parameters'!$N$16&lt;3),0,$X901)))</f>
        <v>0</v>
      </c>
      <c r="AD901" s="85" t="str">
        <f>IF(AND(I901&lt;'Checklist Parameters'!$N$22,$I901&lt;&gt;0),"Y","")</f>
        <v/>
      </c>
      <c r="AE901" s="85" t="str">
        <f>IF($AD901="Y",0,IF('Checklist Parameters'!$N$25="","&lt;no limit&gt;",ROUNDDOWN((($I901-'Checklist Parameters'!$N$24)/'Checklist Parameters'!$N$25)+1,0)))</f>
        <v>&lt;no limit&gt;</v>
      </c>
      <c r="AF901" s="174">
        <f t="shared" si="83"/>
        <v>0</v>
      </c>
      <c r="AG901" s="85">
        <f t="shared" si="78"/>
        <v>0</v>
      </c>
    </row>
    <row r="902" spans="1:33" ht="15">
      <c r="A902" s="393"/>
      <c r="B902" s="393"/>
      <c r="C902" s="393"/>
      <c r="D902" s="393"/>
      <c r="E902" s="393"/>
      <c r="F902" s="393"/>
      <c r="G902" s="393"/>
      <c r="H902" s="394"/>
      <c r="I902" s="394"/>
      <c r="J902" s="394"/>
      <c r="K902" s="394"/>
      <c r="L902" s="394"/>
      <c r="M902" s="394"/>
      <c r="N902" s="313">
        <f>IF(IF(I902&lt;'Checklist Parameters'!$N$22,0,($I902-$L902))&lt;0,0,IF(I902&lt;'Checklist Parameters'!$N$22,0,($I902-$L902)))</f>
        <v>0</v>
      </c>
      <c r="O902" s="394"/>
      <c r="P902" s="395"/>
      <c r="Q902" s="316">
        <f t="shared" si="79"/>
        <v>0</v>
      </c>
      <c r="R902" s="87">
        <f t="shared" si="80"/>
        <v>0</v>
      </c>
      <c r="S902" s="87">
        <f>IF('Checklist Parameters'!$N$60&lt;0.2,0.2,'Checklist Parameters'!$N$60)</f>
        <v>0.7</v>
      </c>
      <c r="T902" s="88">
        <f>IF($O902="",IF('Checklist District ID'!$C$43="Y",MAX($R902:$S902)*$I902,SUM($R902:$S902)*$I902),IF(O902&gt;0,Q902*S902))</f>
        <v>0</v>
      </c>
      <c r="U902" s="88">
        <f>IF(Q902&gt;0,((I902-T902)*'Formula Matrix'!$E$41),0)</f>
        <v>0</v>
      </c>
      <c r="V902" s="88">
        <f t="shared" si="81"/>
        <v>0</v>
      </c>
      <c r="W902" s="88">
        <f>IF(V902&gt;0,(V902*'Checklist Parameters'!$N$35),0)</f>
        <v>0</v>
      </c>
      <c r="X902" s="85">
        <f t="shared" si="82"/>
        <v>0</v>
      </c>
      <c r="Y902" s="85">
        <f>IF('Checklist Parameters'!$N$102&lt;&gt;"",(I902/43560)*'Checklist Parameters'!$N$102,"N/A")</f>
        <v>0</v>
      </c>
      <c r="Z902" s="85" t="str">
        <f>IF('Checklist Parameters'!$N$58&lt;&gt;"",((I902*'Checklist Parameters'!$N$58)*'Checklist Parameters'!$N$35)/1000,"N/A")</f>
        <v>N/A</v>
      </c>
      <c r="AA902" s="85">
        <f>IF('Checklist Parameters'!$N$101&lt;&gt;"",IFERROR(I902/'Checklist Parameters'!$N$101,0),"N/A")</f>
        <v>0</v>
      </c>
      <c r="AB902" s="85" t="str">
        <f>IF('Checklist Parameters'!$N$43&lt;&gt;"",(I902*'Checklist Parameters'!$N$43)/1000,"N/A")</f>
        <v>N/A</v>
      </c>
      <c r="AC902" s="85">
        <f>IF('Checklist Parameters'!$N$16="",$X902,IF(AND('Checklist Parameters'!$N$16&lt;$X902,'Checklist Parameters'!$N$16&gt;=3),'Checklist Parameters'!$N$16,IF(AND('Checklist Parameters'!$N$16&lt;$X902,'Checklist Parameters'!$N$16&lt;3),0,$X902)))</f>
        <v>0</v>
      </c>
      <c r="AD902" s="85" t="str">
        <f>IF(AND(I902&lt;'Checklist Parameters'!$N$22,$I902&lt;&gt;0),"Y","")</f>
        <v/>
      </c>
      <c r="AE902" s="85" t="str">
        <f>IF($AD902="Y",0,IF('Checklist Parameters'!$N$25="","&lt;no limit&gt;",ROUNDDOWN((($I902-'Checklist Parameters'!$N$24)/'Checklist Parameters'!$N$25)+1,0)))</f>
        <v>&lt;no limit&gt;</v>
      </c>
      <c r="AF902" s="174">
        <f t="shared" si="83"/>
        <v>0</v>
      </c>
      <c r="AG902" s="85">
        <f t="shared" si="78"/>
        <v>0</v>
      </c>
    </row>
    <row r="903" spans="1:33" ht="15">
      <c r="A903" s="393"/>
      <c r="B903" s="393"/>
      <c r="C903" s="393"/>
      <c r="D903" s="393"/>
      <c r="E903" s="393"/>
      <c r="F903" s="393"/>
      <c r="G903" s="393"/>
      <c r="H903" s="394"/>
      <c r="I903" s="394"/>
      <c r="J903" s="394"/>
      <c r="K903" s="394"/>
      <c r="L903" s="394"/>
      <c r="M903" s="394"/>
      <c r="N903" s="313">
        <f>IF(IF(I903&lt;'Checklist Parameters'!$N$22,0,($I903-$L903))&lt;0,0,IF(I903&lt;'Checklist Parameters'!$N$22,0,($I903-$L903)))</f>
        <v>0</v>
      </c>
      <c r="O903" s="394"/>
      <c r="P903" s="395"/>
      <c r="Q903" s="316">
        <f t="shared" si="79"/>
        <v>0</v>
      </c>
      <c r="R903" s="87">
        <f t="shared" si="80"/>
        <v>0</v>
      </c>
      <c r="S903" s="87">
        <f>IF('Checklist Parameters'!$N$60&lt;0.2,0.2,'Checklist Parameters'!$N$60)</f>
        <v>0.7</v>
      </c>
      <c r="T903" s="88">
        <f>IF($O903="",IF('Checklist District ID'!$C$43="Y",MAX($R903:$S903)*$I903,SUM($R903:$S903)*$I903),IF(O903&gt;0,Q903*S903))</f>
        <v>0</v>
      </c>
      <c r="U903" s="88">
        <f>IF(Q903&gt;0,((I903-T903)*'Formula Matrix'!$E$41),0)</f>
        <v>0</v>
      </c>
      <c r="V903" s="88">
        <f t="shared" si="81"/>
        <v>0</v>
      </c>
      <c r="W903" s="88">
        <f>IF(V903&gt;0,(V903*'Checklist Parameters'!$N$35),0)</f>
        <v>0</v>
      </c>
      <c r="X903" s="85">
        <f t="shared" si="82"/>
        <v>0</v>
      </c>
      <c r="Y903" s="85">
        <f>IF('Checklist Parameters'!$N$102&lt;&gt;"",(I903/43560)*'Checklist Parameters'!$N$102,"N/A")</f>
        <v>0</v>
      </c>
      <c r="Z903" s="85" t="str">
        <f>IF('Checklist Parameters'!$N$58&lt;&gt;"",((I903*'Checklist Parameters'!$N$58)*'Checklist Parameters'!$N$35)/1000,"N/A")</f>
        <v>N/A</v>
      </c>
      <c r="AA903" s="85">
        <f>IF('Checklist Parameters'!$N$101&lt;&gt;"",IFERROR(I903/'Checklist Parameters'!$N$101,0),"N/A")</f>
        <v>0</v>
      </c>
      <c r="AB903" s="85" t="str">
        <f>IF('Checklist Parameters'!$N$43&lt;&gt;"",(I903*'Checklist Parameters'!$N$43)/1000,"N/A")</f>
        <v>N/A</v>
      </c>
      <c r="AC903" s="85">
        <f>IF('Checklist Parameters'!$N$16="",$X903,IF(AND('Checklist Parameters'!$N$16&lt;$X903,'Checklist Parameters'!$N$16&gt;=3),'Checklist Parameters'!$N$16,IF(AND('Checklist Parameters'!$N$16&lt;$X903,'Checklist Parameters'!$N$16&lt;3),0,$X903)))</f>
        <v>0</v>
      </c>
      <c r="AD903" s="85" t="str">
        <f>IF(AND(I903&lt;'Checklist Parameters'!$N$22,$I903&lt;&gt;0),"Y","")</f>
        <v/>
      </c>
      <c r="AE903" s="85" t="str">
        <f>IF($AD903="Y",0,IF('Checklist Parameters'!$N$25="","&lt;no limit&gt;",ROUNDDOWN((($I903-'Checklist Parameters'!$N$24)/'Checklist Parameters'!$N$25)+1,0)))</f>
        <v>&lt;no limit&gt;</v>
      </c>
      <c r="AF903" s="174">
        <f t="shared" si="83"/>
        <v>0</v>
      </c>
      <c r="AG903" s="85">
        <f t="shared" si="78"/>
        <v>0</v>
      </c>
    </row>
    <row r="904" spans="1:33" ht="15">
      <c r="A904" s="393"/>
      <c r="B904" s="393"/>
      <c r="C904" s="393"/>
      <c r="D904" s="393"/>
      <c r="E904" s="393"/>
      <c r="F904" s="393"/>
      <c r="G904" s="393"/>
      <c r="H904" s="394"/>
      <c r="I904" s="394"/>
      <c r="J904" s="394"/>
      <c r="K904" s="394"/>
      <c r="L904" s="394"/>
      <c r="M904" s="394"/>
      <c r="N904" s="313">
        <f>IF(IF(I904&lt;'Checklist Parameters'!$N$22,0,($I904-$L904))&lt;0,0,IF(I904&lt;'Checklist Parameters'!$N$22,0,($I904-$L904)))</f>
        <v>0</v>
      </c>
      <c r="O904" s="394"/>
      <c r="P904" s="395"/>
      <c r="Q904" s="316">
        <f t="shared" si="79"/>
        <v>0</v>
      </c>
      <c r="R904" s="87">
        <f t="shared" si="80"/>
        <v>0</v>
      </c>
      <c r="S904" s="87">
        <f>IF('Checklist Parameters'!$N$60&lt;0.2,0.2,'Checklist Parameters'!$N$60)</f>
        <v>0.7</v>
      </c>
      <c r="T904" s="88">
        <f>IF($O904="",IF('Checklist District ID'!$C$43="Y",MAX($R904:$S904)*$I904,SUM($R904:$S904)*$I904),IF(O904&gt;0,Q904*S904))</f>
        <v>0</v>
      </c>
      <c r="U904" s="88">
        <f>IF(Q904&gt;0,((I904-T904)*'Formula Matrix'!$E$41),0)</f>
        <v>0</v>
      </c>
      <c r="V904" s="88">
        <f t="shared" si="81"/>
        <v>0</v>
      </c>
      <c r="W904" s="88">
        <f>IF(V904&gt;0,(V904*'Checklist Parameters'!$N$35),0)</f>
        <v>0</v>
      </c>
      <c r="X904" s="85">
        <f t="shared" si="82"/>
        <v>0</v>
      </c>
      <c r="Y904" s="85">
        <f>IF('Checklist Parameters'!$N$102&lt;&gt;"",(I904/43560)*'Checklist Parameters'!$N$102,"N/A")</f>
        <v>0</v>
      </c>
      <c r="Z904" s="85" t="str">
        <f>IF('Checklist Parameters'!$N$58&lt;&gt;"",((I904*'Checklist Parameters'!$N$58)*'Checklist Parameters'!$N$35)/1000,"N/A")</f>
        <v>N/A</v>
      </c>
      <c r="AA904" s="85">
        <f>IF('Checklist Parameters'!$N$101&lt;&gt;"",IFERROR(I904/'Checklist Parameters'!$N$101,0),"N/A")</f>
        <v>0</v>
      </c>
      <c r="AB904" s="85" t="str">
        <f>IF('Checklist Parameters'!$N$43&lt;&gt;"",(I904*'Checklist Parameters'!$N$43)/1000,"N/A")</f>
        <v>N/A</v>
      </c>
      <c r="AC904" s="85">
        <f>IF('Checklist Parameters'!$N$16="",$X904,IF(AND('Checklist Parameters'!$N$16&lt;$X904,'Checklist Parameters'!$N$16&gt;=3),'Checklist Parameters'!$N$16,IF(AND('Checklist Parameters'!$N$16&lt;$X904,'Checklist Parameters'!$N$16&lt;3),0,$X904)))</f>
        <v>0</v>
      </c>
      <c r="AD904" s="85" t="str">
        <f>IF(AND(I904&lt;'Checklist Parameters'!$N$22,$I904&lt;&gt;0),"Y","")</f>
        <v/>
      </c>
      <c r="AE904" s="85" t="str">
        <f>IF($AD904="Y",0,IF('Checklist Parameters'!$N$25="","&lt;no limit&gt;",ROUNDDOWN((($I904-'Checklist Parameters'!$N$24)/'Checklist Parameters'!$N$25)+1,0)))</f>
        <v>&lt;no limit&gt;</v>
      </c>
      <c r="AF904" s="174">
        <f t="shared" si="83"/>
        <v>0</v>
      </c>
      <c r="AG904" s="85">
        <f t="shared" si="78"/>
        <v>0</v>
      </c>
    </row>
    <row r="905" spans="1:33" ht="15">
      <c r="A905" s="393"/>
      <c r="B905" s="393"/>
      <c r="C905" s="393"/>
      <c r="D905" s="393"/>
      <c r="E905" s="393"/>
      <c r="F905" s="393"/>
      <c r="G905" s="393"/>
      <c r="H905" s="394"/>
      <c r="I905" s="394"/>
      <c r="J905" s="394"/>
      <c r="K905" s="394"/>
      <c r="L905" s="394"/>
      <c r="M905" s="394"/>
      <c r="N905" s="313">
        <f>IF(IF(I905&lt;'Checklist Parameters'!$N$22,0,($I905-$L905))&lt;0,0,IF(I905&lt;'Checklist Parameters'!$N$22,0,($I905-$L905)))</f>
        <v>0</v>
      </c>
      <c r="O905" s="394"/>
      <c r="P905" s="395"/>
      <c r="Q905" s="316">
        <f t="shared" si="79"/>
        <v>0</v>
      </c>
      <c r="R905" s="87">
        <f t="shared" si="80"/>
        <v>0</v>
      </c>
      <c r="S905" s="87">
        <f>IF('Checklist Parameters'!$N$60&lt;0.2,0.2,'Checklist Parameters'!$N$60)</f>
        <v>0.7</v>
      </c>
      <c r="T905" s="88">
        <f>IF($O905="",IF('Checklist District ID'!$C$43="Y",MAX($R905:$S905)*$I905,SUM($R905:$S905)*$I905),IF(O905&gt;0,Q905*S905))</f>
        <v>0</v>
      </c>
      <c r="U905" s="88">
        <f>IF(Q905&gt;0,((I905-T905)*'Formula Matrix'!$E$41),0)</f>
        <v>0</v>
      </c>
      <c r="V905" s="88">
        <f t="shared" si="81"/>
        <v>0</v>
      </c>
      <c r="W905" s="88">
        <f>IF(V905&gt;0,(V905*'Checklist Parameters'!$N$35),0)</f>
        <v>0</v>
      </c>
      <c r="X905" s="85">
        <f t="shared" si="82"/>
        <v>0</v>
      </c>
      <c r="Y905" s="85">
        <f>IF('Checklist Parameters'!$N$102&lt;&gt;"",(I905/43560)*'Checklist Parameters'!$N$102,"N/A")</f>
        <v>0</v>
      </c>
      <c r="Z905" s="85" t="str">
        <f>IF('Checklist Parameters'!$N$58&lt;&gt;"",((I905*'Checklist Parameters'!$N$58)*'Checklist Parameters'!$N$35)/1000,"N/A")</f>
        <v>N/A</v>
      </c>
      <c r="AA905" s="85">
        <f>IF('Checklist Parameters'!$N$101&lt;&gt;"",IFERROR(I905/'Checklist Parameters'!$N$101,0),"N/A")</f>
        <v>0</v>
      </c>
      <c r="AB905" s="85" t="str">
        <f>IF('Checklist Parameters'!$N$43&lt;&gt;"",(I905*'Checklist Parameters'!$N$43)/1000,"N/A")</f>
        <v>N/A</v>
      </c>
      <c r="AC905" s="85">
        <f>IF('Checklist Parameters'!$N$16="",$X905,IF(AND('Checklist Parameters'!$N$16&lt;$X905,'Checklist Parameters'!$N$16&gt;=3),'Checklist Parameters'!$N$16,IF(AND('Checklist Parameters'!$N$16&lt;$X905,'Checklist Parameters'!$N$16&lt;3),0,$X905)))</f>
        <v>0</v>
      </c>
      <c r="AD905" s="85" t="str">
        <f>IF(AND(I905&lt;'Checklist Parameters'!$N$22,$I905&lt;&gt;0),"Y","")</f>
        <v/>
      </c>
      <c r="AE905" s="85" t="str">
        <f>IF($AD905="Y",0,IF('Checklist Parameters'!$N$25="","&lt;no limit&gt;",ROUNDDOWN((($I905-'Checklist Parameters'!$N$24)/'Checklist Parameters'!$N$25)+1,0)))</f>
        <v>&lt;no limit&gt;</v>
      </c>
      <c r="AF905" s="174">
        <f t="shared" si="83"/>
        <v>0</v>
      </c>
      <c r="AG905" s="85">
        <f t="shared" si="78"/>
        <v>0</v>
      </c>
    </row>
    <row r="906" spans="1:33" ht="15">
      <c r="A906" s="393"/>
      <c r="B906" s="393"/>
      <c r="C906" s="393"/>
      <c r="D906" s="393"/>
      <c r="E906" s="393"/>
      <c r="F906" s="393"/>
      <c r="G906" s="393"/>
      <c r="H906" s="394"/>
      <c r="I906" s="394"/>
      <c r="J906" s="394"/>
      <c r="K906" s="394"/>
      <c r="L906" s="394"/>
      <c r="M906" s="394"/>
      <c r="N906" s="313">
        <f>IF(IF(I906&lt;'Checklist Parameters'!$N$22,0,($I906-$L906))&lt;0,0,IF(I906&lt;'Checklist Parameters'!$N$22,0,($I906-$L906)))</f>
        <v>0</v>
      </c>
      <c r="O906" s="394"/>
      <c r="P906" s="395"/>
      <c r="Q906" s="316">
        <f t="shared" si="79"/>
        <v>0</v>
      </c>
      <c r="R906" s="87">
        <f t="shared" si="80"/>
        <v>0</v>
      </c>
      <c r="S906" s="87">
        <f>IF('Checklist Parameters'!$N$60&lt;0.2,0.2,'Checklist Parameters'!$N$60)</f>
        <v>0.7</v>
      </c>
      <c r="T906" s="88">
        <f>IF($O906="",IF('Checklist District ID'!$C$43="Y",MAX($R906:$S906)*$I906,SUM($R906:$S906)*$I906),IF(O906&gt;0,Q906*S906))</f>
        <v>0</v>
      </c>
      <c r="U906" s="88">
        <f>IF(Q906&gt;0,((I906-T906)*'Formula Matrix'!$E$41),0)</f>
        <v>0</v>
      </c>
      <c r="V906" s="88">
        <f t="shared" si="81"/>
        <v>0</v>
      </c>
      <c r="W906" s="88">
        <f>IF(V906&gt;0,(V906*'Checklist Parameters'!$N$35),0)</f>
        <v>0</v>
      </c>
      <c r="X906" s="85">
        <f t="shared" si="82"/>
        <v>0</v>
      </c>
      <c r="Y906" s="85">
        <f>IF('Checklist Parameters'!$N$102&lt;&gt;"",(I906/43560)*'Checklist Parameters'!$N$102,"N/A")</f>
        <v>0</v>
      </c>
      <c r="Z906" s="85" t="str">
        <f>IF('Checklist Parameters'!$N$58&lt;&gt;"",((I906*'Checklist Parameters'!$N$58)*'Checklist Parameters'!$N$35)/1000,"N/A")</f>
        <v>N/A</v>
      </c>
      <c r="AA906" s="85">
        <f>IF('Checklist Parameters'!$N$101&lt;&gt;"",IFERROR(I906/'Checklist Parameters'!$N$101,0),"N/A")</f>
        <v>0</v>
      </c>
      <c r="AB906" s="85" t="str">
        <f>IF('Checklist Parameters'!$N$43&lt;&gt;"",(I906*'Checklist Parameters'!$N$43)/1000,"N/A")</f>
        <v>N/A</v>
      </c>
      <c r="AC906" s="85">
        <f>IF('Checklist Parameters'!$N$16="",$X906,IF(AND('Checklist Parameters'!$N$16&lt;$X906,'Checklist Parameters'!$N$16&gt;=3),'Checklist Parameters'!$N$16,IF(AND('Checklist Parameters'!$N$16&lt;$X906,'Checklist Parameters'!$N$16&lt;3),0,$X906)))</f>
        <v>0</v>
      </c>
      <c r="AD906" s="85" t="str">
        <f>IF(AND(I906&lt;'Checklist Parameters'!$N$22,$I906&lt;&gt;0),"Y","")</f>
        <v/>
      </c>
      <c r="AE906" s="85" t="str">
        <f>IF($AD906="Y",0,IF('Checklist Parameters'!$N$25="","&lt;no limit&gt;",ROUNDDOWN((($I906-'Checklist Parameters'!$N$24)/'Checklist Parameters'!$N$25)+1,0)))</f>
        <v>&lt;no limit&gt;</v>
      </c>
      <c r="AF906" s="174">
        <f t="shared" si="83"/>
        <v>0</v>
      </c>
      <c r="AG906" s="85">
        <f t="shared" si="78"/>
        <v>0</v>
      </c>
    </row>
    <row r="907" spans="1:33" ht="15">
      <c r="A907" s="393"/>
      <c r="B907" s="393"/>
      <c r="C907" s="393"/>
      <c r="D907" s="393"/>
      <c r="E907" s="393"/>
      <c r="F907" s="393"/>
      <c r="G907" s="393"/>
      <c r="H907" s="394"/>
      <c r="I907" s="394"/>
      <c r="J907" s="394"/>
      <c r="K907" s="394"/>
      <c r="L907" s="394"/>
      <c r="M907" s="394"/>
      <c r="N907" s="313">
        <f>IF(IF(I907&lt;'Checklist Parameters'!$N$22,0,($I907-$L907))&lt;0,0,IF(I907&lt;'Checklist Parameters'!$N$22,0,($I907-$L907)))</f>
        <v>0</v>
      </c>
      <c r="O907" s="394"/>
      <c r="P907" s="395"/>
      <c r="Q907" s="316">
        <f t="shared" si="79"/>
        <v>0</v>
      </c>
      <c r="R907" s="87">
        <f t="shared" si="80"/>
        <v>0</v>
      </c>
      <c r="S907" s="87">
        <f>IF('Checklist Parameters'!$N$60&lt;0.2,0.2,'Checklist Parameters'!$N$60)</f>
        <v>0.7</v>
      </c>
      <c r="T907" s="88">
        <f>IF($O907="",IF('Checklist District ID'!$C$43="Y",MAX($R907:$S907)*$I907,SUM($R907:$S907)*$I907),IF(O907&gt;0,Q907*S907))</f>
        <v>0</v>
      </c>
      <c r="U907" s="88">
        <f>IF(Q907&gt;0,((I907-T907)*'Formula Matrix'!$E$41),0)</f>
        <v>0</v>
      </c>
      <c r="V907" s="88">
        <f t="shared" si="81"/>
        <v>0</v>
      </c>
      <c r="W907" s="88">
        <f>IF(V907&gt;0,(V907*'Checklist Parameters'!$N$35),0)</f>
        <v>0</v>
      </c>
      <c r="X907" s="85">
        <f t="shared" si="82"/>
        <v>0</v>
      </c>
      <c r="Y907" s="85">
        <f>IF('Checklist Parameters'!$N$102&lt;&gt;"",(I907/43560)*'Checklist Parameters'!$N$102,"N/A")</f>
        <v>0</v>
      </c>
      <c r="Z907" s="85" t="str">
        <f>IF('Checklist Parameters'!$N$58&lt;&gt;"",((I907*'Checklist Parameters'!$N$58)*'Checklist Parameters'!$N$35)/1000,"N/A")</f>
        <v>N/A</v>
      </c>
      <c r="AA907" s="85">
        <f>IF('Checklist Parameters'!$N$101&lt;&gt;"",IFERROR(I907/'Checklist Parameters'!$N$101,0),"N/A")</f>
        <v>0</v>
      </c>
      <c r="AB907" s="85" t="str">
        <f>IF('Checklist Parameters'!$N$43&lt;&gt;"",(I907*'Checklist Parameters'!$N$43)/1000,"N/A")</f>
        <v>N/A</v>
      </c>
      <c r="AC907" s="85">
        <f>IF('Checklist Parameters'!$N$16="",$X907,IF(AND('Checklist Parameters'!$N$16&lt;$X907,'Checklist Parameters'!$N$16&gt;=3),'Checklist Parameters'!$N$16,IF(AND('Checklist Parameters'!$N$16&lt;$X907,'Checklist Parameters'!$N$16&lt;3),0,$X907)))</f>
        <v>0</v>
      </c>
      <c r="AD907" s="85" t="str">
        <f>IF(AND(I907&lt;'Checklist Parameters'!$N$22,$I907&lt;&gt;0),"Y","")</f>
        <v/>
      </c>
      <c r="AE907" s="85" t="str">
        <f>IF($AD907="Y",0,IF('Checklist Parameters'!$N$25="","&lt;no limit&gt;",ROUNDDOWN((($I907-'Checklist Parameters'!$N$24)/'Checklist Parameters'!$N$25)+1,0)))</f>
        <v>&lt;no limit&gt;</v>
      </c>
      <c r="AF907" s="174">
        <f t="shared" si="83"/>
        <v>0</v>
      </c>
      <c r="AG907" s="85">
        <f t="shared" si="78"/>
        <v>0</v>
      </c>
    </row>
    <row r="908" spans="1:33" ht="15">
      <c r="A908" s="393"/>
      <c r="B908" s="393"/>
      <c r="C908" s="393"/>
      <c r="D908" s="393"/>
      <c r="E908" s="393"/>
      <c r="F908" s="393"/>
      <c r="G908" s="393"/>
      <c r="H908" s="394"/>
      <c r="I908" s="394"/>
      <c r="J908" s="394"/>
      <c r="K908" s="394"/>
      <c r="L908" s="394"/>
      <c r="M908" s="394"/>
      <c r="N908" s="313">
        <f>IF(IF(I908&lt;'Checklist Parameters'!$N$22,0,($I908-$L908))&lt;0,0,IF(I908&lt;'Checklist Parameters'!$N$22,0,($I908-$L908)))</f>
        <v>0</v>
      </c>
      <c r="O908" s="394"/>
      <c r="P908" s="395"/>
      <c r="Q908" s="316">
        <f t="shared" si="79"/>
        <v>0</v>
      </c>
      <c r="R908" s="87">
        <f t="shared" si="80"/>
        <v>0</v>
      </c>
      <c r="S908" s="87">
        <f>IF('Checklist Parameters'!$N$60&lt;0.2,0.2,'Checklist Parameters'!$N$60)</f>
        <v>0.7</v>
      </c>
      <c r="T908" s="88">
        <f>IF($O908="",IF('Checklist District ID'!$C$43="Y",MAX($R908:$S908)*$I908,SUM($R908:$S908)*$I908),IF(O908&gt;0,Q908*S908))</f>
        <v>0</v>
      </c>
      <c r="U908" s="88">
        <f>IF(Q908&gt;0,((I908-T908)*'Formula Matrix'!$E$41),0)</f>
        <v>0</v>
      </c>
      <c r="V908" s="88">
        <f t="shared" si="81"/>
        <v>0</v>
      </c>
      <c r="W908" s="88">
        <f>IF(V908&gt;0,(V908*'Checklist Parameters'!$N$35),0)</f>
        <v>0</v>
      </c>
      <c r="X908" s="85">
        <f t="shared" si="82"/>
        <v>0</v>
      </c>
      <c r="Y908" s="85">
        <f>IF('Checklist Parameters'!$N$102&lt;&gt;"",(I908/43560)*'Checklist Parameters'!$N$102,"N/A")</f>
        <v>0</v>
      </c>
      <c r="Z908" s="85" t="str">
        <f>IF('Checklist Parameters'!$N$58&lt;&gt;"",((I908*'Checklist Parameters'!$N$58)*'Checklist Parameters'!$N$35)/1000,"N/A")</f>
        <v>N/A</v>
      </c>
      <c r="AA908" s="85">
        <f>IF('Checklist Parameters'!$N$101&lt;&gt;"",IFERROR(I908/'Checklist Parameters'!$N$101,0),"N/A")</f>
        <v>0</v>
      </c>
      <c r="AB908" s="85" t="str">
        <f>IF('Checklist Parameters'!$N$43&lt;&gt;"",(I908*'Checklist Parameters'!$N$43)/1000,"N/A")</f>
        <v>N/A</v>
      </c>
      <c r="AC908" s="85">
        <f>IF('Checklist Parameters'!$N$16="",$X908,IF(AND('Checklist Parameters'!$N$16&lt;$X908,'Checklist Parameters'!$N$16&gt;=3),'Checklist Parameters'!$N$16,IF(AND('Checklist Parameters'!$N$16&lt;$X908,'Checklist Parameters'!$N$16&lt;3),0,$X908)))</f>
        <v>0</v>
      </c>
      <c r="AD908" s="85" t="str">
        <f>IF(AND(I908&lt;'Checklist Parameters'!$N$22,$I908&lt;&gt;0),"Y","")</f>
        <v/>
      </c>
      <c r="AE908" s="85" t="str">
        <f>IF($AD908="Y",0,IF('Checklist Parameters'!$N$25="","&lt;no limit&gt;",ROUNDDOWN((($I908-'Checklist Parameters'!$N$24)/'Checklist Parameters'!$N$25)+1,0)))</f>
        <v>&lt;no limit&gt;</v>
      </c>
      <c r="AF908" s="174">
        <f t="shared" si="83"/>
        <v>0</v>
      </c>
      <c r="AG908" s="85">
        <f t="shared" si="78"/>
        <v>0</v>
      </c>
    </row>
    <row r="909" spans="1:33" ht="15">
      <c r="A909" s="393"/>
      <c r="B909" s="393"/>
      <c r="C909" s="393"/>
      <c r="D909" s="393"/>
      <c r="E909" s="393"/>
      <c r="F909" s="393"/>
      <c r="G909" s="393"/>
      <c r="H909" s="394"/>
      <c r="I909" s="394"/>
      <c r="J909" s="394"/>
      <c r="K909" s="394"/>
      <c r="L909" s="394"/>
      <c r="M909" s="394"/>
      <c r="N909" s="313">
        <f>IF(IF(I909&lt;'Checklist Parameters'!$N$22,0,($I909-$L909))&lt;0,0,IF(I909&lt;'Checklist Parameters'!$N$22,0,($I909-$L909)))</f>
        <v>0</v>
      </c>
      <c r="O909" s="394"/>
      <c r="P909" s="395"/>
      <c r="Q909" s="316">
        <f t="shared" si="79"/>
        <v>0</v>
      </c>
      <c r="R909" s="87">
        <f t="shared" si="80"/>
        <v>0</v>
      </c>
      <c r="S909" s="87">
        <f>IF('Checklist Parameters'!$N$60&lt;0.2,0.2,'Checklist Parameters'!$N$60)</f>
        <v>0.7</v>
      </c>
      <c r="T909" s="88">
        <f>IF($O909="",IF('Checklist District ID'!$C$43="Y",MAX($R909:$S909)*$I909,SUM($R909:$S909)*$I909),IF(O909&gt;0,Q909*S909))</f>
        <v>0</v>
      </c>
      <c r="U909" s="88">
        <f>IF(Q909&gt;0,((I909-T909)*'Formula Matrix'!$E$41),0)</f>
        <v>0</v>
      </c>
      <c r="V909" s="88">
        <f t="shared" si="81"/>
        <v>0</v>
      </c>
      <c r="W909" s="88">
        <f>IF(V909&gt;0,(V909*'Checklist Parameters'!$N$35),0)</f>
        <v>0</v>
      </c>
      <c r="X909" s="85">
        <f t="shared" si="82"/>
        <v>0</v>
      </c>
      <c r="Y909" s="85">
        <f>IF('Checklist Parameters'!$N$102&lt;&gt;"",(I909/43560)*'Checklist Parameters'!$N$102,"N/A")</f>
        <v>0</v>
      </c>
      <c r="Z909" s="85" t="str">
        <f>IF('Checklist Parameters'!$N$58&lt;&gt;"",((I909*'Checklist Parameters'!$N$58)*'Checklist Parameters'!$N$35)/1000,"N/A")</f>
        <v>N/A</v>
      </c>
      <c r="AA909" s="85">
        <f>IF('Checklist Parameters'!$N$101&lt;&gt;"",IFERROR(I909/'Checklist Parameters'!$N$101,0),"N/A")</f>
        <v>0</v>
      </c>
      <c r="AB909" s="85" t="str">
        <f>IF('Checklist Parameters'!$N$43&lt;&gt;"",(I909*'Checklist Parameters'!$N$43)/1000,"N/A")</f>
        <v>N/A</v>
      </c>
      <c r="AC909" s="85">
        <f>IF('Checklist Parameters'!$N$16="",$X909,IF(AND('Checklist Parameters'!$N$16&lt;$X909,'Checklist Parameters'!$N$16&gt;=3),'Checklist Parameters'!$N$16,IF(AND('Checklist Parameters'!$N$16&lt;$X909,'Checklist Parameters'!$N$16&lt;3),0,$X909)))</f>
        <v>0</v>
      </c>
      <c r="AD909" s="85" t="str">
        <f>IF(AND(I909&lt;'Checklist Parameters'!$N$22,$I909&lt;&gt;0),"Y","")</f>
        <v/>
      </c>
      <c r="AE909" s="85" t="str">
        <f>IF($AD909="Y",0,IF('Checklist Parameters'!$N$25="","&lt;no limit&gt;",ROUNDDOWN((($I909-'Checklist Parameters'!$N$24)/'Checklist Parameters'!$N$25)+1,0)))</f>
        <v>&lt;no limit&gt;</v>
      </c>
      <c r="AF909" s="174">
        <f t="shared" si="83"/>
        <v>0</v>
      </c>
      <c r="AG909" s="85">
        <f t="shared" si="78"/>
        <v>0</v>
      </c>
    </row>
    <row r="910" spans="1:33" ht="15">
      <c r="A910" s="393"/>
      <c r="B910" s="393"/>
      <c r="C910" s="393"/>
      <c r="D910" s="393"/>
      <c r="E910" s="393"/>
      <c r="F910" s="393"/>
      <c r="G910" s="393"/>
      <c r="H910" s="394"/>
      <c r="I910" s="394"/>
      <c r="J910" s="394"/>
      <c r="K910" s="394"/>
      <c r="L910" s="394"/>
      <c r="M910" s="394"/>
      <c r="N910" s="313">
        <f>IF(IF(I910&lt;'Checklist Parameters'!$N$22,0,($I910-$L910))&lt;0,0,IF(I910&lt;'Checklist Parameters'!$N$22,0,($I910-$L910)))</f>
        <v>0</v>
      </c>
      <c r="O910" s="394"/>
      <c r="P910" s="395"/>
      <c r="Q910" s="316">
        <f t="shared" si="79"/>
        <v>0</v>
      </c>
      <c r="R910" s="87">
        <f t="shared" si="80"/>
        <v>0</v>
      </c>
      <c r="S910" s="87">
        <f>IF('Checklist Parameters'!$N$60&lt;0.2,0.2,'Checklist Parameters'!$N$60)</f>
        <v>0.7</v>
      </c>
      <c r="T910" s="88">
        <f>IF($O910="",IF('Checklist District ID'!$C$43="Y",MAX($R910:$S910)*$I910,SUM($R910:$S910)*$I910),IF(O910&gt;0,Q910*S910))</f>
        <v>0</v>
      </c>
      <c r="U910" s="88">
        <f>IF(Q910&gt;0,((I910-T910)*'Formula Matrix'!$E$41),0)</f>
        <v>0</v>
      </c>
      <c r="V910" s="88">
        <f t="shared" si="81"/>
        <v>0</v>
      </c>
      <c r="W910" s="88">
        <f>IF(V910&gt;0,(V910*'Checklist Parameters'!$N$35),0)</f>
        <v>0</v>
      </c>
      <c r="X910" s="85">
        <f t="shared" si="82"/>
        <v>0</v>
      </c>
      <c r="Y910" s="85">
        <f>IF('Checklist Parameters'!$N$102&lt;&gt;"",(I910/43560)*'Checklist Parameters'!$N$102,"N/A")</f>
        <v>0</v>
      </c>
      <c r="Z910" s="85" t="str">
        <f>IF('Checklist Parameters'!$N$58&lt;&gt;"",((I910*'Checklist Parameters'!$N$58)*'Checklist Parameters'!$N$35)/1000,"N/A")</f>
        <v>N/A</v>
      </c>
      <c r="AA910" s="85">
        <f>IF('Checklist Parameters'!$N$101&lt;&gt;"",IFERROR(I910/'Checklist Parameters'!$N$101,0),"N/A")</f>
        <v>0</v>
      </c>
      <c r="AB910" s="85" t="str">
        <f>IF('Checklist Parameters'!$N$43&lt;&gt;"",(I910*'Checklist Parameters'!$N$43)/1000,"N/A")</f>
        <v>N/A</v>
      </c>
      <c r="AC910" s="85">
        <f>IF('Checklist Parameters'!$N$16="",$X910,IF(AND('Checklist Parameters'!$N$16&lt;$X910,'Checklist Parameters'!$N$16&gt;=3),'Checklist Parameters'!$N$16,IF(AND('Checklist Parameters'!$N$16&lt;$X910,'Checklist Parameters'!$N$16&lt;3),0,$X910)))</f>
        <v>0</v>
      </c>
      <c r="AD910" s="85" t="str">
        <f>IF(AND(I910&lt;'Checklist Parameters'!$N$22,$I910&lt;&gt;0),"Y","")</f>
        <v/>
      </c>
      <c r="AE910" s="85" t="str">
        <f>IF($AD910="Y",0,IF('Checklist Parameters'!$N$25="","&lt;no limit&gt;",ROUNDDOWN((($I910-'Checklist Parameters'!$N$24)/'Checklist Parameters'!$N$25)+1,0)))</f>
        <v>&lt;no limit&gt;</v>
      </c>
      <c r="AF910" s="174">
        <f t="shared" si="83"/>
        <v>0</v>
      </c>
      <c r="AG910" s="85">
        <f t="shared" si="78"/>
        <v>0</v>
      </c>
    </row>
    <row r="911" spans="1:33" ht="15">
      <c r="A911" s="393"/>
      <c r="B911" s="393"/>
      <c r="C911" s="393"/>
      <c r="D911" s="393"/>
      <c r="E911" s="393"/>
      <c r="F911" s="393"/>
      <c r="G911" s="393"/>
      <c r="H911" s="394"/>
      <c r="I911" s="394"/>
      <c r="J911" s="394"/>
      <c r="K911" s="394"/>
      <c r="L911" s="394"/>
      <c r="M911" s="394"/>
      <c r="N911" s="313">
        <f>IF(IF(I911&lt;'Checklist Parameters'!$N$22,0,($I911-$L911))&lt;0,0,IF(I911&lt;'Checklist Parameters'!$N$22,0,($I911-$L911)))</f>
        <v>0</v>
      </c>
      <c r="O911" s="394"/>
      <c r="P911" s="395"/>
      <c r="Q911" s="316">
        <f t="shared" si="79"/>
        <v>0</v>
      </c>
      <c r="R911" s="87">
        <f t="shared" si="80"/>
        <v>0</v>
      </c>
      <c r="S911" s="87">
        <f>IF('Checklist Parameters'!$N$60&lt;0.2,0.2,'Checklist Parameters'!$N$60)</f>
        <v>0.7</v>
      </c>
      <c r="T911" s="88">
        <f>IF($O911="",IF('Checklist District ID'!$C$43="Y",MAX($R911:$S911)*$I911,SUM($R911:$S911)*$I911),IF(O911&gt;0,Q911*S911))</f>
        <v>0</v>
      </c>
      <c r="U911" s="88">
        <f>IF(Q911&gt;0,((I911-T911)*'Formula Matrix'!$E$41),0)</f>
        <v>0</v>
      </c>
      <c r="V911" s="88">
        <f t="shared" si="81"/>
        <v>0</v>
      </c>
      <c r="W911" s="88">
        <f>IF(V911&gt;0,(V911*'Checklist Parameters'!$N$35),0)</f>
        <v>0</v>
      </c>
      <c r="X911" s="85">
        <f t="shared" si="82"/>
        <v>0</v>
      </c>
      <c r="Y911" s="85">
        <f>IF('Checklist Parameters'!$N$102&lt;&gt;"",(I911/43560)*'Checklist Parameters'!$N$102,"N/A")</f>
        <v>0</v>
      </c>
      <c r="Z911" s="85" t="str">
        <f>IF('Checklist Parameters'!$N$58&lt;&gt;"",((I911*'Checklist Parameters'!$N$58)*'Checklist Parameters'!$N$35)/1000,"N/A")</f>
        <v>N/A</v>
      </c>
      <c r="AA911" s="85">
        <f>IF('Checklist Parameters'!$N$101&lt;&gt;"",IFERROR(I911/'Checklist Parameters'!$N$101,0),"N/A")</f>
        <v>0</v>
      </c>
      <c r="AB911" s="85" t="str">
        <f>IF('Checklist Parameters'!$N$43&lt;&gt;"",(I911*'Checklist Parameters'!$N$43)/1000,"N/A")</f>
        <v>N/A</v>
      </c>
      <c r="AC911" s="85">
        <f>IF('Checklist Parameters'!$N$16="",$X911,IF(AND('Checklist Parameters'!$N$16&lt;$X911,'Checklist Parameters'!$N$16&gt;=3),'Checklist Parameters'!$N$16,IF(AND('Checklist Parameters'!$N$16&lt;$X911,'Checklist Parameters'!$N$16&lt;3),0,$X911)))</f>
        <v>0</v>
      </c>
      <c r="AD911" s="85" t="str">
        <f>IF(AND(I911&lt;'Checklist Parameters'!$N$22,$I911&lt;&gt;0),"Y","")</f>
        <v/>
      </c>
      <c r="AE911" s="85" t="str">
        <f>IF($AD911="Y",0,IF('Checklist Parameters'!$N$25="","&lt;no limit&gt;",ROUNDDOWN((($I911-'Checklist Parameters'!$N$24)/'Checklist Parameters'!$N$25)+1,0)))</f>
        <v>&lt;no limit&gt;</v>
      </c>
      <c r="AF911" s="174">
        <f t="shared" si="83"/>
        <v>0</v>
      </c>
      <c r="AG911" s="85">
        <f t="shared" si="78"/>
        <v>0</v>
      </c>
    </row>
    <row r="912" spans="1:33" ht="15">
      <c r="A912" s="393"/>
      <c r="B912" s="393"/>
      <c r="C912" s="393"/>
      <c r="D912" s="393"/>
      <c r="E912" s="393"/>
      <c r="F912" s="393"/>
      <c r="G912" s="393"/>
      <c r="H912" s="394"/>
      <c r="I912" s="394"/>
      <c r="J912" s="394"/>
      <c r="K912" s="394"/>
      <c r="L912" s="394"/>
      <c r="M912" s="394"/>
      <c r="N912" s="313">
        <f>IF(IF(I912&lt;'Checklist Parameters'!$N$22,0,($I912-$L912))&lt;0,0,IF(I912&lt;'Checklist Parameters'!$N$22,0,($I912-$L912)))</f>
        <v>0</v>
      </c>
      <c r="O912" s="394"/>
      <c r="P912" s="395"/>
      <c r="Q912" s="316">
        <f t="shared" si="79"/>
        <v>0</v>
      </c>
      <c r="R912" s="87">
        <f t="shared" si="80"/>
        <v>0</v>
      </c>
      <c r="S912" s="87">
        <f>IF('Checklist Parameters'!$N$60&lt;0.2,0.2,'Checklist Parameters'!$N$60)</f>
        <v>0.7</v>
      </c>
      <c r="T912" s="88">
        <f>IF($O912="",IF('Checklist District ID'!$C$43="Y",MAX($R912:$S912)*$I912,SUM($R912:$S912)*$I912),IF(O912&gt;0,Q912*S912))</f>
        <v>0</v>
      </c>
      <c r="U912" s="88">
        <f>IF(Q912&gt;0,((I912-T912)*'Formula Matrix'!$E$41),0)</f>
        <v>0</v>
      </c>
      <c r="V912" s="88">
        <f t="shared" si="81"/>
        <v>0</v>
      </c>
      <c r="W912" s="88">
        <f>IF(V912&gt;0,(V912*'Checklist Parameters'!$N$35),0)</f>
        <v>0</v>
      </c>
      <c r="X912" s="85">
        <f t="shared" si="82"/>
        <v>0</v>
      </c>
      <c r="Y912" s="85">
        <f>IF('Checklist Parameters'!$N$102&lt;&gt;"",(I912/43560)*'Checklist Parameters'!$N$102,"N/A")</f>
        <v>0</v>
      </c>
      <c r="Z912" s="85" t="str">
        <f>IF('Checklist Parameters'!$N$58&lt;&gt;"",((I912*'Checklist Parameters'!$N$58)*'Checklist Parameters'!$N$35)/1000,"N/A")</f>
        <v>N/A</v>
      </c>
      <c r="AA912" s="85">
        <f>IF('Checklist Parameters'!$N$101&lt;&gt;"",IFERROR(I912/'Checklist Parameters'!$N$101,0),"N/A")</f>
        <v>0</v>
      </c>
      <c r="AB912" s="85" t="str">
        <f>IF('Checklist Parameters'!$N$43&lt;&gt;"",(I912*'Checklist Parameters'!$N$43)/1000,"N/A")</f>
        <v>N/A</v>
      </c>
      <c r="AC912" s="85">
        <f>IF('Checklist Parameters'!$N$16="",$X912,IF(AND('Checklist Parameters'!$N$16&lt;$X912,'Checklist Parameters'!$N$16&gt;=3),'Checklist Parameters'!$N$16,IF(AND('Checklist Parameters'!$N$16&lt;$X912,'Checklist Parameters'!$N$16&lt;3),0,$X912)))</f>
        <v>0</v>
      </c>
      <c r="AD912" s="85" t="str">
        <f>IF(AND(I912&lt;'Checklist Parameters'!$N$22,$I912&lt;&gt;0),"Y","")</f>
        <v/>
      </c>
      <c r="AE912" s="85" t="str">
        <f>IF($AD912="Y",0,IF('Checklist Parameters'!$N$25="","&lt;no limit&gt;",ROUNDDOWN((($I912-'Checklist Parameters'!$N$24)/'Checklist Parameters'!$N$25)+1,0)))</f>
        <v>&lt;no limit&gt;</v>
      </c>
      <c r="AF912" s="174">
        <f t="shared" si="83"/>
        <v>0</v>
      </c>
      <c r="AG912" s="85">
        <f t="shared" si="78"/>
        <v>0</v>
      </c>
    </row>
    <row r="913" spans="1:33" ht="15">
      <c r="A913" s="393"/>
      <c r="B913" s="393"/>
      <c r="C913" s="393"/>
      <c r="D913" s="393"/>
      <c r="E913" s="393"/>
      <c r="F913" s="393"/>
      <c r="G913" s="393"/>
      <c r="H913" s="394"/>
      <c r="I913" s="394"/>
      <c r="J913" s="394"/>
      <c r="K913" s="394"/>
      <c r="L913" s="394"/>
      <c r="M913" s="394"/>
      <c r="N913" s="313">
        <f>IF(IF(I913&lt;'Checklist Parameters'!$N$22,0,($I913-$L913))&lt;0,0,IF(I913&lt;'Checklist Parameters'!$N$22,0,($I913-$L913)))</f>
        <v>0</v>
      </c>
      <c r="O913" s="394"/>
      <c r="P913" s="395"/>
      <c r="Q913" s="316">
        <f t="shared" si="79"/>
        <v>0</v>
      </c>
      <c r="R913" s="87">
        <f t="shared" si="80"/>
        <v>0</v>
      </c>
      <c r="S913" s="87">
        <f>IF('Checklist Parameters'!$N$60&lt;0.2,0.2,'Checklist Parameters'!$N$60)</f>
        <v>0.7</v>
      </c>
      <c r="T913" s="88">
        <f>IF($O913="",IF('Checklist District ID'!$C$43="Y",MAX($R913:$S913)*$I913,SUM($R913:$S913)*$I913),IF(O913&gt;0,Q913*S913))</f>
        <v>0</v>
      </c>
      <c r="U913" s="88">
        <f>IF(Q913&gt;0,((I913-T913)*'Formula Matrix'!$E$41),0)</f>
        <v>0</v>
      </c>
      <c r="V913" s="88">
        <f t="shared" si="81"/>
        <v>0</v>
      </c>
      <c r="W913" s="88">
        <f>IF(V913&gt;0,(V913*'Checklist Parameters'!$N$35),0)</f>
        <v>0</v>
      </c>
      <c r="X913" s="85">
        <f t="shared" si="82"/>
        <v>0</v>
      </c>
      <c r="Y913" s="85">
        <f>IF('Checklist Parameters'!$N$102&lt;&gt;"",(I913/43560)*'Checklist Parameters'!$N$102,"N/A")</f>
        <v>0</v>
      </c>
      <c r="Z913" s="85" t="str">
        <f>IF('Checklist Parameters'!$N$58&lt;&gt;"",((I913*'Checklist Parameters'!$N$58)*'Checklist Parameters'!$N$35)/1000,"N/A")</f>
        <v>N/A</v>
      </c>
      <c r="AA913" s="85">
        <f>IF('Checklist Parameters'!$N$101&lt;&gt;"",IFERROR(I913/'Checklist Parameters'!$N$101,0),"N/A")</f>
        <v>0</v>
      </c>
      <c r="AB913" s="85" t="str">
        <f>IF('Checklist Parameters'!$N$43&lt;&gt;"",(I913*'Checklist Parameters'!$N$43)/1000,"N/A")</f>
        <v>N/A</v>
      </c>
      <c r="AC913" s="85">
        <f>IF('Checklist Parameters'!$N$16="",$X913,IF(AND('Checklist Parameters'!$N$16&lt;$X913,'Checklist Parameters'!$N$16&gt;=3),'Checklist Parameters'!$N$16,IF(AND('Checklist Parameters'!$N$16&lt;$X913,'Checklist Parameters'!$N$16&lt;3),0,$X913)))</f>
        <v>0</v>
      </c>
      <c r="AD913" s="85" t="str">
        <f>IF(AND(I913&lt;'Checklist Parameters'!$N$22,$I913&lt;&gt;0),"Y","")</f>
        <v/>
      </c>
      <c r="AE913" s="85" t="str">
        <f>IF($AD913="Y",0,IF('Checklist Parameters'!$N$25="","&lt;no limit&gt;",ROUNDDOWN((($I913-'Checklist Parameters'!$N$24)/'Checklist Parameters'!$N$25)+1,0)))</f>
        <v>&lt;no limit&gt;</v>
      </c>
      <c r="AF913" s="174">
        <f t="shared" si="83"/>
        <v>0</v>
      </c>
      <c r="AG913" s="85">
        <f t="shared" si="78"/>
        <v>0</v>
      </c>
    </row>
    <row r="914" spans="1:33" ht="15">
      <c r="A914" s="393"/>
      <c r="B914" s="393"/>
      <c r="C914" s="393"/>
      <c r="D914" s="393"/>
      <c r="E914" s="393"/>
      <c r="F914" s="393"/>
      <c r="G914" s="393"/>
      <c r="H914" s="394"/>
      <c r="I914" s="394"/>
      <c r="J914" s="394"/>
      <c r="K914" s="394"/>
      <c r="L914" s="394"/>
      <c r="M914" s="394"/>
      <c r="N914" s="313">
        <f>IF(IF(I914&lt;'Checklist Parameters'!$N$22,0,($I914-$L914))&lt;0,0,IF(I914&lt;'Checklist Parameters'!$N$22,0,($I914-$L914)))</f>
        <v>0</v>
      </c>
      <c r="O914" s="394"/>
      <c r="P914" s="395"/>
      <c r="Q914" s="316">
        <f t="shared" si="79"/>
        <v>0</v>
      </c>
      <c r="R914" s="87">
        <f t="shared" si="80"/>
        <v>0</v>
      </c>
      <c r="S914" s="87">
        <f>IF('Checklist Parameters'!$N$60&lt;0.2,0.2,'Checklist Parameters'!$N$60)</f>
        <v>0.7</v>
      </c>
      <c r="T914" s="88">
        <f>IF($O914="",IF('Checklist District ID'!$C$43="Y",MAX($R914:$S914)*$I914,SUM($R914:$S914)*$I914),IF(O914&gt;0,Q914*S914))</f>
        <v>0</v>
      </c>
      <c r="U914" s="88">
        <f>IF(Q914&gt;0,((I914-T914)*'Formula Matrix'!$E$41),0)</f>
        <v>0</v>
      </c>
      <c r="V914" s="88">
        <f t="shared" si="81"/>
        <v>0</v>
      </c>
      <c r="W914" s="88">
        <f>IF(V914&gt;0,(V914*'Checklist Parameters'!$N$35),0)</f>
        <v>0</v>
      </c>
      <c r="X914" s="85">
        <f t="shared" si="82"/>
        <v>0</v>
      </c>
      <c r="Y914" s="85">
        <f>IF('Checklist Parameters'!$N$102&lt;&gt;"",(I914/43560)*'Checklist Parameters'!$N$102,"N/A")</f>
        <v>0</v>
      </c>
      <c r="Z914" s="85" t="str">
        <f>IF('Checklist Parameters'!$N$58&lt;&gt;"",((I914*'Checklist Parameters'!$N$58)*'Checklist Parameters'!$N$35)/1000,"N/A")</f>
        <v>N/A</v>
      </c>
      <c r="AA914" s="85">
        <f>IF('Checklist Parameters'!$N$101&lt;&gt;"",IFERROR(I914/'Checklist Parameters'!$N$101,0),"N/A")</f>
        <v>0</v>
      </c>
      <c r="AB914" s="85" t="str">
        <f>IF('Checklist Parameters'!$N$43&lt;&gt;"",(I914*'Checklist Parameters'!$N$43)/1000,"N/A")</f>
        <v>N/A</v>
      </c>
      <c r="AC914" s="85">
        <f>IF('Checklist Parameters'!$N$16="",$X914,IF(AND('Checklist Parameters'!$N$16&lt;$X914,'Checklist Parameters'!$N$16&gt;=3),'Checklist Parameters'!$N$16,IF(AND('Checklist Parameters'!$N$16&lt;$X914,'Checklist Parameters'!$N$16&lt;3),0,$X914)))</f>
        <v>0</v>
      </c>
      <c r="AD914" s="85" t="str">
        <f>IF(AND(I914&lt;'Checklist Parameters'!$N$22,$I914&lt;&gt;0),"Y","")</f>
        <v/>
      </c>
      <c r="AE914" s="85" t="str">
        <f>IF($AD914="Y",0,IF('Checklist Parameters'!$N$25="","&lt;no limit&gt;",ROUNDDOWN((($I914-'Checklist Parameters'!$N$24)/'Checklist Parameters'!$N$25)+1,0)))</f>
        <v>&lt;no limit&gt;</v>
      </c>
      <c r="AF914" s="174">
        <f t="shared" si="83"/>
        <v>0</v>
      </c>
      <c r="AG914" s="85">
        <f t="shared" si="78"/>
        <v>0</v>
      </c>
    </row>
    <row r="915" spans="1:33" ht="15">
      <c r="A915" s="393"/>
      <c r="B915" s="393"/>
      <c r="C915" s="393"/>
      <c r="D915" s="393"/>
      <c r="E915" s="393"/>
      <c r="F915" s="393"/>
      <c r="G915" s="393"/>
      <c r="H915" s="394"/>
      <c r="I915" s="394"/>
      <c r="J915" s="394"/>
      <c r="K915" s="394"/>
      <c r="L915" s="394"/>
      <c r="M915" s="394"/>
      <c r="N915" s="313">
        <f>IF(IF(I915&lt;'Checklist Parameters'!$N$22,0,($I915-$L915))&lt;0,0,IF(I915&lt;'Checklist Parameters'!$N$22,0,($I915-$L915)))</f>
        <v>0</v>
      </c>
      <c r="O915" s="394"/>
      <c r="P915" s="395"/>
      <c r="Q915" s="316">
        <f t="shared" si="79"/>
        <v>0</v>
      </c>
      <c r="R915" s="87">
        <f t="shared" si="80"/>
        <v>0</v>
      </c>
      <c r="S915" s="87">
        <f>IF('Checklist Parameters'!$N$60&lt;0.2,0.2,'Checklist Parameters'!$N$60)</f>
        <v>0.7</v>
      </c>
      <c r="T915" s="88">
        <f>IF($O915="",IF('Checklist District ID'!$C$43="Y",MAX($R915:$S915)*$I915,SUM($R915:$S915)*$I915),IF(O915&gt;0,Q915*S915))</f>
        <v>0</v>
      </c>
      <c r="U915" s="88">
        <f>IF(Q915&gt;0,((I915-T915)*'Formula Matrix'!$E$41),0)</f>
        <v>0</v>
      </c>
      <c r="V915" s="88">
        <f t="shared" si="81"/>
        <v>0</v>
      </c>
      <c r="W915" s="88">
        <f>IF(V915&gt;0,(V915*'Checklist Parameters'!$N$35),0)</f>
        <v>0</v>
      </c>
      <c r="X915" s="85">
        <f t="shared" si="82"/>
        <v>0</v>
      </c>
      <c r="Y915" s="85">
        <f>IF('Checklist Parameters'!$N$102&lt;&gt;"",(I915/43560)*'Checklist Parameters'!$N$102,"N/A")</f>
        <v>0</v>
      </c>
      <c r="Z915" s="85" t="str">
        <f>IF('Checklist Parameters'!$N$58&lt;&gt;"",((I915*'Checklist Parameters'!$N$58)*'Checklist Parameters'!$N$35)/1000,"N/A")</f>
        <v>N/A</v>
      </c>
      <c r="AA915" s="85">
        <f>IF('Checklist Parameters'!$N$101&lt;&gt;"",IFERROR(I915/'Checklist Parameters'!$N$101,0),"N/A")</f>
        <v>0</v>
      </c>
      <c r="AB915" s="85" t="str">
        <f>IF('Checklist Parameters'!$N$43&lt;&gt;"",(I915*'Checklist Parameters'!$N$43)/1000,"N/A")</f>
        <v>N/A</v>
      </c>
      <c r="AC915" s="85">
        <f>IF('Checklist Parameters'!$N$16="",$X915,IF(AND('Checklist Parameters'!$N$16&lt;$X915,'Checklist Parameters'!$N$16&gt;=3),'Checklist Parameters'!$N$16,IF(AND('Checklist Parameters'!$N$16&lt;$X915,'Checklist Parameters'!$N$16&lt;3),0,$X915)))</f>
        <v>0</v>
      </c>
      <c r="AD915" s="85" t="str">
        <f>IF(AND(I915&lt;'Checklist Parameters'!$N$22,$I915&lt;&gt;0),"Y","")</f>
        <v/>
      </c>
      <c r="AE915" s="85" t="str">
        <f>IF($AD915="Y",0,IF('Checklist Parameters'!$N$25="","&lt;no limit&gt;",ROUNDDOWN((($I915-'Checklist Parameters'!$N$24)/'Checklist Parameters'!$N$25)+1,0)))</f>
        <v>&lt;no limit&gt;</v>
      </c>
      <c r="AF915" s="174">
        <f t="shared" si="83"/>
        <v>0</v>
      </c>
      <c r="AG915" s="85">
        <f t="shared" si="78"/>
        <v>0</v>
      </c>
    </row>
    <row r="916" spans="1:33" ht="15">
      <c r="A916" s="393"/>
      <c r="B916" s="393"/>
      <c r="C916" s="393"/>
      <c r="D916" s="393"/>
      <c r="E916" s="393"/>
      <c r="F916" s="393"/>
      <c r="G916" s="393"/>
      <c r="H916" s="394"/>
      <c r="I916" s="394"/>
      <c r="J916" s="394"/>
      <c r="K916" s="394"/>
      <c r="L916" s="394"/>
      <c r="M916" s="394"/>
      <c r="N916" s="313">
        <f>IF(IF(I916&lt;'Checklist Parameters'!$N$22,0,($I916-$L916))&lt;0,0,IF(I916&lt;'Checklist Parameters'!$N$22,0,($I916-$L916)))</f>
        <v>0</v>
      </c>
      <c r="O916" s="394"/>
      <c r="P916" s="395"/>
      <c r="Q916" s="316">
        <f t="shared" si="79"/>
        <v>0</v>
      </c>
      <c r="R916" s="87">
        <f t="shared" si="80"/>
        <v>0</v>
      </c>
      <c r="S916" s="87">
        <f>IF('Checklist Parameters'!$N$60&lt;0.2,0.2,'Checklist Parameters'!$N$60)</f>
        <v>0.7</v>
      </c>
      <c r="T916" s="88">
        <f>IF($O916="",IF('Checklist District ID'!$C$43="Y",MAX($R916:$S916)*$I916,SUM($R916:$S916)*$I916),IF(O916&gt;0,Q916*S916))</f>
        <v>0</v>
      </c>
      <c r="U916" s="88">
        <f>IF(Q916&gt;0,((I916-T916)*'Formula Matrix'!$E$41),0)</f>
        <v>0</v>
      </c>
      <c r="V916" s="88">
        <f t="shared" si="81"/>
        <v>0</v>
      </c>
      <c r="W916" s="88">
        <f>IF(V916&gt;0,(V916*'Checklist Parameters'!$N$35),0)</f>
        <v>0</v>
      </c>
      <c r="X916" s="85">
        <f t="shared" si="82"/>
        <v>0</v>
      </c>
      <c r="Y916" s="85">
        <f>IF('Checklist Parameters'!$N$102&lt;&gt;"",(I916/43560)*'Checklist Parameters'!$N$102,"N/A")</f>
        <v>0</v>
      </c>
      <c r="Z916" s="85" t="str">
        <f>IF('Checklist Parameters'!$N$58&lt;&gt;"",((I916*'Checklist Parameters'!$N$58)*'Checklist Parameters'!$N$35)/1000,"N/A")</f>
        <v>N/A</v>
      </c>
      <c r="AA916" s="85">
        <f>IF('Checklist Parameters'!$N$101&lt;&gt;"",IFERROR(I916/'Checklist Parameters'!$N$101,0),"N/A")</f>
        <v>0</v>
      </c>
      <c r="AB916" s="85" t="str">
        <f>IF('Checklist Parameters'!$N$43&lt;&gt;"",(I916*'Checklist Parameters'!$N$43)/1000,"N/A")</f>
        <v>N/A</v>
      </c>
      <c r="AC916" s="85">
        <f>IF('Checklist Parameters'!$N$16="",$X916,IF(AND('Checklist Parameters'!$N$16&lt;$X916,'Checklist Parameters'!$N$16&gt;=3),'Checklist Parameters'!$N$16,IF(AND('Checklist Parameters'!$N$16&lt;$X916,'Checklist Parameters'!$N$16&lt;3),0,$X916)))</f>
        <v>0</v>
      </c>
      <c r="AD916" s="85" t="str">
        <f>IF(AND(I916&lt;'Checklist Parameters'!$N$22,$I916&lt;&gt;0),"Y","")</f>
        <v/>
      </c>
      <c r="AE916" s="85" t="str">
        <f>IF($AD916="Y",0,IF('Checklist Parameters'!$N$25="","&lt;no limit&gt;",ROUNDDOWN((($I916-'Checklist Parameters'!$N$24)/'Checklist Parameters'!$N$25)+1,0)))</f>
        <v>&lt;no limit&gt;</v>
      </c>
      <c r="AF916" s="174">
        <f t="shared" si="83"/>
        <v>0</v>
      </c>
      <c r="AG916" s="85">
        <f t="shared" ref="AG916:AG979" si="84">IFERROR((43560/$I916)*$AF916,0)</f>
        <v>0</v>
      </c>
    </row>
    <row r="917" spans="1:33" ht="15">
      <c r="A917" s="393"/>
      <c r="B917" s="393"/>
      <c r="C917" s="393"/>
      <c r="D917" s="393"/>
      <c r="E917" s="393"/>
      <c r="F917" s="393"/>
      <c r="G917" s="393"/>
      <c r="H917" s="394"/>
      <c r="I917" s="394"/>
      <c r="J917" s="394"/>
      <c r="K917" s="394"/>
      <c r="L917" s="394"/>
      <c r="M917" s="394"/>
      <c r="N917" s="313">
        <f>IF(IF(I917&lt;'Checklist Parameters'!$N$22,0,($I917-$L917))&lt;0,0,IF(I917&lt;'Checklist Parameters'!$N$22,0,($I917-$L917)))</f>
        <v>0</v>
      </c>
      <c r="O917" s="394"/>
      <c r="P917" s="395"/>
      <c r="Q917" s="316">
        <f t="shared" ref="Q917:Q980" si="85">IF(O917&lt;&gt;"",O917,N917)</f>
        <v>0</v>
      </c>
      <c r="R917" s="87">
        <f t="shared" ref="R917:R980" si="86">IFERROR(L917/I917,0)</f>
        <v>0</v>
      </c>
      <c r="S917" s="87">
        <f>IF('Checklist Parameters'!$N$60&lt;0.2,0.2,'Checklist Parameters'!$N$60)</f>
        <v>0.7</v>
      </c>
      <c r="T917" s="88">
        <f>IF($O917="",IF('Checklist District ID'!$C$43="Y",MAX($R917:$S917)*$I917,SUM($R917:$S917)*$I917),IF(O917&gt;0,Q917*S917))</f>
        <v>0</v>
      </c>
      <c r="U917" s="88">
        <f>IF(Q917&gt;0,((I917-T917)*'Formula Matrix'!$E$41),0)</f>
        <v>0</v>
      </c>
      <c r="V917" s="88">
        <f t="shared" ref="V917:V980" si="87">IF(Q917=0,0,(I917-T917-U917))</f>
        <v>0</v>
      </c>
      <c r="W917" s="88">
        <f>IF(V917&gt;0,(V917*'Checklist Parameters'!$N$35),0)</f>
        <v>0</v>
      </c>
      <c r="X917" s="85">
        <f t="shared" ref="X917:X980" si="88">IF($W917/1000&gt;3,(ROUNDDOWN($W917/1000,0)),IF(AND($W917/1000&gt;2.5,$W917/1000&lt;=3),3,0))</f>
        <v>0</v>
      </c>
      <c r="Y917" s="85">
        <f>IF('Checklist Parameters'!$N$102&lt;&gt;"",(I917/43560)*'Checklist Parameters'!$N$102,"N/A")</f>
        <v>0</v>
      </c>
      <c r="Z917" s="85" t="str">
        <f>IF('Checklist Parameters'!$N$58&lt;&gt;"",((I917*'Checklist Parameters'!$N$58)*'Checklist Parameters'!$N$35)/1000,"N/A")</f>
        <v>N/A</v>
      </c>
      <c r="AA917" s="85">
        <f>IF('Checklist Parameters'!$N$101&lt;&gt;"",IFERROR(I917/'Checklist Parameters'!$N$101,0),"N/A")</f>
        <v>0</v>
      </c>
      <c r="AB917" s="85" t="str">
        <f>IF('Checklist Parameters'!$N$43&lt;&gt;"",(I917*'Checklist Parameters'!$N$43)/1000,"N/A")</f>
        <v>N/A</v>
      </c>
      <c r="AC917" s="85">
        <f>IF('Checklist Parameters'!$N$16="",$X917,IF(AND('Checklist Parameters'!$N$16&lt;$X917,'Checklist Parameters'!$N$16&gt;=3),'Checklist Parameters'!$N$16,IF(AND('Checklist Parameters'!$N$16&lt;$X917,'Checklist Parameters'!$N$16&lt;3),0,$X917)))</f>
        <v>0</v>
      </c>
      <c r="AD917" s="85" t="str">
        <f>IF(AND(I917&lt;'Checklist Parameters'!$N$22,$I917&lt;&gt;0),"Y","")</f>
        <v/>
      </c>
      <c r="AE917" s="85" t="str">
        <f>IF($AD917="Y",0,IF('Checklist Parameters'!$N$25="","&lt;no limit&gt;",ROUNDDOWN((($I917-'Checklist Parameters'!$N$24)/'Checklist Parameters'!$N$25)+1,0)))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ht="15">
      <c r="A918" s="393"/>
      <c r="B918" s="393"/>
      <c r="C918" s="393"/>
      <c r="D918" s="393"/>
      <c r="E918" s="393"/>
      <c r="F918" s="393"/>
      <c r="G918" s="393"/>
      <c r="H918" s="394"/>
      <c r="I918" s="394"/>
      <c r="J918" s="394"/>
      <c r="K918" s="394"/>
      <c r="L918" s="394"/>
      <c r="M918" s="394"/>
      <c r="N918" s="313">
        <f>IF(IF(I918&lt;'Checklist Parameters'!$N$22,0,($I918-$L918))&lt;0,0,IF(I918&lt;'Checklist Parameters'!$N$22,0,($I918-$L918)))</f>
        <v>0</v>
      </c>
      <c r="O918" s="394"/>
      <c r="P918" s="395"/>
      <c r="Q918" s="316">
        <f t="shared" si="85"/>
        <v>0</v>
      </c>
      <c r="R918" s="87">
        <f t="shared" si="86"/>
        <v>0</v>
      </c>
      <c r="S918" s="87">
        <f>IF('Checklist Parameters'!$N$60&lt;0.2,0.2,'Checklist Parameters'!$N$60)</f>
        <v>0.7</v>
      </c>
      <c r="T918" s="88">
        <f>IF($O918="",IF('Checklist District ID'!$C$43="Y",MAX($R918:$S918)*$I918,SUM($R918:$S918)*$I918),IF(O918&gt;0,Q918*S918))</f>
        <v>0</v>
      </c>
      <c r="U918" s="88">
        <f>IF(Q918&gt;0,((I918-T918)*'Formula Matrix'!$E$41),0)</f>
        <v>0</v>
      </c>
      <c r="V918" s="88">
        <f t="shared" si="87"/>
        <v>0</v>
      </c>
      <c r="W918" s="88">
        <f>IF(V918&gt;0,(V918*'Checklist Parameters'!$N$35),0)</f>
        <v>0</v>
      </c>
      <c r="X918" s="85">
        <f t="shared" si="88"/>
        <v>0</v>
      </c>
      <c r="Y918" s="85">
        <f>IF('Checklist Parameters'!$N$102&lt;&gt;"",(I918/43560)*'Checklist Parameters'!$N$102,"N/A")</f>
        <v>0</v>
      </c>
      <c r="Z918" s="85" t="str">
        <f>IF('Checklist Parameters'!$N$58&lt;&gt;"",((I918*'Checklist Parameters'!$N$58)*'Checklist Parameters'!$N$35)/1000,"N/A")</f>
        <v>N/A</v>
      </c>
      <c r="AA918" s="85">
        <f>IF('Checklist Parameters'!$N$101&lt;&gt;"",IFERROR(I918/'Checklist Parameters'!$N$101,0),"N/A")</f>
        <v>0</v>
      </c>
      <c r="AB918" s="85" t="str">
        <f>IF('Checklist Parameters'!$N$43&lt;&gt;"",(I918*'Checklist Parameters'!$N$43)/1000,"N/A")</f>
        <v>N/A</v>
      </c>
      <c r="AC918" s="85">
        <f>IF('Checklist Parameters'!$N$16="",$X918,IF(AND('Checklist Parameters'!$N$16&lt;$X918,'Checklist Parameters'!$N$16&gt;=3),'Checklist Parameters'!$N$16,IF(AND('Checklist Parameters'!$N$16&lt;$X918,'Checklist Parameters'!$N$16&lt;3),0,$X918)))</f>
        <v>0</v>
      </c>
      <c r="AD918" s="85" t="str">
        <f>IF(AND(I918&lt;'Checklist Parameters'!$N$22,$I918&lt;&gt;0),"Y","")</f>
        <v/>
      </c>
      <c r="AE918" s="85" t="str">
        <f>IF($AD918="Y",0,IF('Checklist Parameters'!$N$25="","&lt;no limit&gt;",ROUNDDOWN((($I918-'Checklist Parameters'!$N$24)/'Checklist Parameters'!$N$25)+1,0)))</f>
        <v>&lt;no limit&gt;</v>
      </c>
      <c r="AF918" s="174">
        <f t="shared" si="89"/>
        <v>0</v>
      </c>
      <c r="AG918" s="85">
        <f t="shared" si="84"/>
        <v>0</v>
      </c>
    </row>
    <row r="919" spans="1:33" ht="15">
      <c r="A919" s="393"/>
      <c r="B919" s="393"/>
      <c r="C919" s="393"/>
      <c r="D919" s="393"/>
      <c r="E919" s="393"/>
      <c r="F919" s="393"/>
      <c r="G919" s="393"/>
      <c r="H919" s="394"/>
      <c r="I919" s="394"/>
      <c r="J919" s="394"/>
      <c r="K919" s="394"/>
      <c r="L919" s="394"/>
      <c r="M919" s="394"/>
      <c r="N919" s="313">
        <f>IF(IF(I919&lt;'Checklist Parameters'!$N$22,0,($I919-$L919))&lt;0,0,IF(I919&lt;'Checklist Parameters'!$N$22,0,($I919-$L919)))</f>
        <v>0</v>
      </c>
      <c r="O919" s="394"/>
      <c r="P919" s="395"/>
      <c r="Q919" s="316">
        <f t="shared" si="85"/>
        <v>0</v>
      </c>
      <c r="R919" s="87">
        <f t="shared" si="86"/>
        <v>0</v>
      </c>
      <c r="S919" s="87">
        <f>IF('Checklist Parameters'!$N$60&lt;0.2,0.2,'Checklist Parameters'!$N$60)</f>
        <v>0.7</v>
      </c>
      <c r="T919" s="88">
        <f>IF($O919="",IF('Checklist District ID'!$C$43="Y",MAX($R919:$S919)*$I919,SUM($R919:$S919)*$I919),IF(O919&gt;0,Q919*S919))</f>
        <v>0</v>
      </c>
      <c r="U919" s="88">
        <f>IF(Q919&gt;0,((I919-T919)*'Formula Matrix'!$E$41),0)</f>
        <v>0</v>
      </c>
      <c r="V919" s="88">
        <f t="shared" si="87"/>
        <v>0</v>
      </c>
      <c r="W919" s="88">
        <f>IF(V919&gt;0,(V919*'Checklist Parameters'!$N$35),0)</f>
        <v>0</v>
      </c>
      <c r="X919" s="85">
        <f t="shared" si="88"/>
        <v>0</v>
      </c>
      <c r="Y919" s="85">
        <f>IF('Checklist Parameters'!$N$102&lt;&gt;"",(I919/43560)*'Checklist Parameters'!$N$102,"N/A")</f>
        <v>0</v>
      </c>
      <c r="Z919" s="85" t="str">
        <f>IF('Checklist Parameters'!$N$58&lt;&gt;"",((I919*'Checklist Parameters'!$N$58)*'Checklist Parameters'!$N$35)/1000,"N/A")</f>
        <v>N/A</v>
      </c>
      <c r="AA919" s="85">
        <f>IF('Checklist Parameters'!$N$101&lt;&gt;"",IFERROR(I919/'Checklist Parameters'!$N$101,0),"N/A")</f>
        <v>0</v>
      </c>
      <c r="AB919" s="85" t="str">
        <f>IF('Checklist Parameters'!$N$43&lt;&gt;"",(I919*'Checklist Parameters'!$N$43)/1000,"N/A")</f>
        <v>N/A</v>
      </c>
      <c r="AC919" s="85">
        <f>IF('Checklist Parameters'!$N$16="",$X919,IF(AND('Checklist Parameters'!$N$16&lt;$X919,'Checklist Parameters'!$N$16&gt;=3),'Checklist Parameters'!$N$16,IF(AND('Checklist Parameters'!$N$16&lt;$X919,'Checklist Parameters'!$N$16&lt;3),0,$X919)))</f>
        <v>0</v>
      </c>
      <c r="AD919" s="85" t="str">
        <f>IF(AND(I919&lt;'Checklist Parameters'!$N$22,$I919&lt;&gt;0),"Y","")</f>
        <v/>
      </c>
      <c r="AE919" s="85" t="str">
        <f>IF($AD919="Y",0,IF('Checklist Parameters'!$N$25="","&lt;no limit&gt;",ROUNDDOWN((($I919-'Checklist Parameters'!$N$24)/'Checklist Parameters'!$N$25)+1,0)))</f>
        <v>&lt;no limit&gt;</v>
      </c>
      <c r="AF919" s="174">
        <f t="shared" si="89"/>
        <v>0</v>
      </c>
      <c r="AG919" s="85">
        <f t="shared" si="84"/>
        <v>0</v>
      </c>
    </row>
    <row r="920" spans="1:33" ht="15">
      <c r="A920" s="393"/>
      <c r="B920" s="393"/>
      <c r="C920" s="393"/>
      <c r="D920" s="393"/>
      <c r="E920" s="393"/>
      <c r="F920" s="393"/>
      <c r="G920" s="393"/>
      <c r="H920" s="394"/>
      <c r="I920" s="394"/>
      <c r="J920" s="394"/>
      <c r="K920" s="394"/>
      <c r="L920" s="394"/>
      <c r="M920" s="394"/>
      <c r="N920" s="313">
        <f>IF(IF(I920&lt;'Checklist Parameters'!$N$22,0,($I920-$L920))&lt;0,0,IF(I920&lt;'Checklist Parameters'!$N$22,0,($I920-$L920)))</f>
        <v>0</v>
      </c>
      <c r="O920" s="394"/>
      <c r="P920" s="395"/>
      <c r="Q920" s="316">
        <f t="shared" si="85"/>
        <v>0</v>
      </c>
      <c r="R920" s="87">
        <f t="shared" si="86"/>
        <v>0</v>
      </c>
      <c r="S920" s="87">
        <f>IF('Checklist Parameters'!$N$60&lt;0.2,0.2,'Checklist Parameters'!$N$60)</f>
        <v>0.7</v>
      </c>
      <c r="T920" s="88">
        <f>IF($O920="",IF('Checklist District ID'!$C$43="Y",MAX($R920:$S920)*$I920,SUM($R920:$S920)*$I920),IF(O920&gt;0,Q920*S920))</f>
        <v>0</v>
      </c>
      <c r="U920" s="88">
        <f>IF(Q920&gt;0,((I920-T920)*'Formula Matrix'!$E$41),0)</f>
        <v>0</v>
      </c>
      <c r="V920" s="88">
        <f t="shared" si="87"/>
        <v>0</v>
      </c>
      <c r="W920" s="88">
        <f>IF(V920&gt;0,(V920*'Checklist Parameters'!$N$35),0)</f>
        <v>0</v>
      </c>
      <c r="X920" s="85">
        <f t="shared" si="88"/>
        <v>0</v>
      </c>
      <c r="Y920" s="85">
        <f>IF('Checklist Parameters'!$N$102&lt;&gt;"",(I920/43560)*'Checklist Parameters'!$N$102,"N/A")</f>
        <v>0</v>
      </c>
      <c r="Z920" s="85" t="str">
        <f>IF('Checklist Parameters'!$N$58&lt;&gt;"",((I920*'Checklist Parameters'!$N$58)*'Checklist Parameters'!$N$35)/1000,"N/A")</f>
        <v>N/A</v>
      </c>
      <c r="AA920" s="85">
        <f>IF('Checklist Parameters'!$N$101&lt;&gt;"",IFERROR(I920/'Checklist Parameters'!$N$101,0),"N/A")</f>
        <v>0</v>
      </c>
      <c r="AB920" s="85" t="str">
        <f>IF('Checklist Parameters'!$N$43&lt;&gt;"",(I920*'Checklist Parameters'!$N$43)/1000,"N/A")</f>
        <v>N/A</v>
      </c>
      <c r="AC920" s="85">
        <f>IF('Checklist Parameters'!$N$16="",$X920,IF(AND('Checklist Parameters'!$N$16&lt;$X920,'Checklist Parameters'!$N$16&gt;=3),'Checklist Parameters'!$N$16,IF(AND('Checklist Parameters'!$N$16&lt;$X920,'Checklist Parameters'!$N$16&lt;3),0,$X920)))</f>
        <v>0</v>
      </c>
      <c r="AD920" s="85" t="str">
        <f>IF(AND(I920&lt;'Checklist Parameters'!$N$22,$I920&lt;&gt;0),"Y","")</f>
        <v/>
      </c>
      <c r="AE920" s="85" t="str">
        <f>IF($AD920="Y",0,IF('Checklist Parameters'!$N$25="","&lt;no limit&gt;",ROUNDDOWN((($I920-'Checklist Parameters'!$N$24)/'Checklist Parameters'!$N$25)+1,0)))</f>
        <v>&lt;no limit&gt;</v>
      </c>
      <c r="AF920" s="174">
        <f t="shared" si="89"/>
        <v>0</v>
      </c>
      <c r="AG920" s="85">
        <f t="shared" si="84"/>
        <v>0</v>
      </c>
    </row>
    <row r="921" spans="1:33" ht="15">
      <c r="A921" s="393"/>
      <c r="B921" s="393"/>
      <c r="C921" s="393"/>
      <c r="D921" s="393"/>
      <c r="E921" s="393"/>
      <c r="F921" s="393"/>
      <c r="G921" s="393"/>
      <c r="H921" s="394"/>
      <c r="I921" s="394"/>
      <c r="J921" s="394"/>
      <c r="K921" s="394"/>
      <c r="L921" s="394"/>
      <c r="M921" s="394"/>
      <c r="N921" s="313">
        <f>IF(IF(I921&lt;'Checklist Parameters'!$N$22,0,($I921-$L921))&lt;0,0,IF(I921&lt;'Checklist Parameters'!$N$22,0,($I921-$L921)))</f>
        <v>0</v>
      </c>
      <c r="O921" s="394"/>
      <c r="P921" s="395"/>
      <c r="Q921" s="316">
        <f t="shared" si="85"/>
        <v>0</v>
      </c>
      <c r="R921" s="87">
        <f t="shared" si="86"/>
        <v>0</v>
      </c>
      <c r="S921" s="87">
        <f>IF('Checklist Parameters'!$N$60&lt;0.2,0.2,'Checklist Parameters'!$N$60)</f>
        <v>0.7</v>
      </c>
      <c r="T921" s="88">
        <f>IF($O921="",IF('Checklist District ID'!$C$43="Y",MAX($R921:$S921)*$I921,SUM($R921:$S921)*$I921),IF(O921&gt;0,Q921*S921))</f>
        <v>0</v>
      </c>
      <c r="U921" s="88">
        <f>IF(Q921&gt;0,((I921-T921)*'Formula Matrix'!$E$41),0)</f>
        <v>0</v>
      </c>
      <c r="V921" s="88">
        <f t="shared" si="87"/>
        <v>0</v>
      </c>
      <c r="W921" s="88">
        <f>IF(V921&gt;0,(V921*'Checklist Parameters'!$N$35),0)</f>
        <v>0</v>
      </c>
      <c r="X921" s="85">
        <f t="shared" si="88"/>
        <v>0</v>
      </c>
      <c r="Y921" s="85">
        <f>IF('Checklist Parameters'!$N$102&lt;&gt;"",(I921/43560)*'Checklist Parameters'!$N$102,"N/A")</f>
        <v>0</v>
      </c>
      <c r="Z921" s="85" t="str">
        <f>IF('Checklist Parameters'!$N$58&lt;&gt;"",((I921*'Checklist Parameters'!$N$58)*'Checklist Parameters'!$N$35)/1000,"N/A")</f>
        <v>N/A</v>
      </c>
      <c r="AA921" s="85">
        <f>IF('Checklist Parameters'!$N$101&lt;&gt;"",IFERROR(I921/'Checklist Parameters'!$N$101,0),"N/A")</f>
        <v>0</v>
      </c>
      <c r="AB921" s="85" t="str">
        <f>IF('Checklist Parameters'!$N$43&lt;&gt;"",(I921*'Checklist Parameters'!$N$43)/1000,"N/A")</f>
        <v>N/A</v>
      </c>
      <c r="AC921" s="85">
        <f>IF('Checklist Parameters'!$N$16="",$X921,IF(AND('Checklist Parameters'!$N$16&lt;$X921,'Checklist Parameters'!$N$16&gt;=3),'Checklist Parameters'!$N$16,IF(AND('Checklist Parameters'!$N$16&lt;$X921,'Checklist Parameters'!$N$16&lt;3),0,$X921)))</f>
        <v>0</v>
      </c>
      <c r="AD921" s="85" t="str">
        <f>IF(AND(I921&lt;'Checklist Parameters'!$N$22,$I921&lt;&gt;0),"Y","")</f>
        <v/>
      </c>
      <c r="AE921" s="85" t="str">
        <f>IF($AD921="Y",0,IF('Checklist Parameters'!$N$25="","&lt;no limit&gt;",ROUNDDOWN((($I921-'Checklist Parameters'!$N$24)/'Checklist Parameters'!$N$25)+1,0)))</f>
        <v>&lt;no limit&gt;</v>
      </c>
      <c r="AF921" s="174">
        <f t="shared" si="89"/>
        <v>0</v>
      </c>
      <c r="AG921" s="85">
        <f t="shared" si="84"/>
        <v>0</v>
      </c>
    </row>
    <row r="922" spans="1:33" ht="15">
      <c r="A922" s="393"/>
      <c r="B922" s="393"/>
      <c r="C922" s="393"/>
      <c r="D922" s="393"/>
      <c r="E922" s="393"/>
      <c r="F922" s="393"/>
      <c r="G922" s="393"/>
      <c r="H922" s="394"/>
      <c r="I922" s="394"/>
      <c r="J922" s="394"/>
      <c r="K922" s="394"/>
      <c r="L922" s="394"/>
      <c r="M922" s="394"/>
      <c r="N922" s="313">
        <f>IF(IF(I922&lt;'Checklist Parameters'!$N$22,0,($I922-$L922))&lt;0,0,IF(I922&lt;'Checklist Parameters'!$N$22,0,($I922-$L922)))</f>
        <v>0</v>
      </c>
      <c r="O922" s="394"/>
      <c r="P922" s="395"/>
      <c r="Q922" s="316">
        <f t="shared" si="85"/>
        <v>0</v>
      </c>
      <c r="R922" s="87">
        <f t="shared" si="86"/>
        <v>0</v>
      </c>
      <c r="S922" s="87">
        <f>IF('Checklist Parameters'!$N$60&lt;0.2,0.2,'Checklist Parameters'!$N$60)</f>
        <v>0.7</v>
      </c>
      <c r="T922" s="88">
        <f>IF($O922="",IF('Checklist District ID'!$C$43="Y",MAX($R922:$S922)*$I922,SUM($R922:$S922)*$I922),IF(O922&gt;0,Q922*S922))</f>
        <v>0</v>
      </c>
      <c r="U922" s="88">
        <f>IF(Q922&gt;0,((I922-T922)*'Formula Matrix'!$E$41),0)</f>
        <v>0</v>
      </c>
      <c r="V922" s="88">
        <f t="shared" si="87"/>
        <v>0</v>
      </c>
      <c r="W922" s="88">
        <f>IF(V922&gt;0,(V922*'Checklist Parameters'!$N$35),0)</f>
        <v>0</v>
      </c>
      <c r="X922" s="85">
        <f t="shared" si="88"/>
        <v>0</v>
      </c>
      <c r="Y922" s="85">
        <f>IF('Checklist Parameters'!$N$102&lt;&gt;"",(I922/43560)*'Checklist Parameters'!$N$102,"N/A")</f>
        <v>0</v>
      </c>
      <c r="Z922" s="85" t="str">
        <f>IF('Checklist Parameters'!$N$58&lt;&gt;"",((I922*'Checklist Parameters'!$N$58)*'Checklist Parameters'!$N$35)/1000,"N/A")</f>
        <v>N/A</v>
      </c>
      <c r="AA922" s="85">
        <f>IF('Checklist Parameters'!$N$101&lt;&gt;"",IFERROR(I922/'Checklist Parameters'!$N$101,0),"N/A")</f>
        <v>0</v>
      </c>
      <c r="AB922" s="85" t="str">
        <f>IF('Checklist Parameters'!$N$43&lt;&gt;"",(I922*'Checklist Parameters'!$N$43)/1000,"N/A")</f>
        <v>N/A</v>
      </c>
      <c r="AC922" s="85">
        <f>IF('Checklist Parameters'!$N$16="",$X922,IF(AND('Checklist Parameters'!$N$16&lt;$X922,'Checklist Parameters'!$N$16&gt;=3),'Checklist Parameters'!$N$16,IF(AND('Checklist Parameters'!$N$16&lt;$X922,'Checklist Parameters'!$N$16&lt;3),0,$X922)))</f>
        <v>0</v>
      </c>
      <c r="AD922" s="85" t="str">
        <f>IF(AND(I922&lt;'Checklist Parameters'!$N$22,$I922&lt;&gt;0),"Y","")</f>
        <v/>
      </c>
      <c r="AE922" s="85" t="str">
        <f>IF($AD922="Y",0,IF('Checklist Parameters'!$N$25="","&lt;no limit&gt;",ROUNDDOWN((($I922-'Checklist Parameters'!$N$24)/'Checklist Parameters'!$N$25)+1,0)))</f>
        <v>&lt;no limit&gt;</v>
      </c>
      <c r="AF922" s="174">
        <f t="shared" si="89"/>
        <v>0</v>
      </c>
      <c r="AG922" s="85">
        <f t="shared" si="84"/>
        <v>0</v>
      </c>
    </row>
    <row r="923" spans="1:33" ht="15">
      <c r="A923" s="393"/>
      <c r="B923" s="393"/>
      <c r="C923" s="393"/>
      <c r="D923" s="393"/>
      <c r="E923" s="393"/>
      <c r="F923" s="393"/>
      <c r="G923" s="393"/>
      <c r="H923" s="394"/>
      <c r="I923" s="394"/>
      <c r="J923" s="394"/>
      <c r="K923" s="394"/>
      <c r="L923" s="394"/>
      <c r="M923" s="394"/>
      <c r="N923" s="313">
        <f>IF(IF(I923&lt;'Checklist Parameters'!$N$22,0,($I923-$L923))&lt;0,0,IF(I923&lt;'Checklist Parameters'!$N$22,0,($I923-$L923)))</f>
        <v>0</v>
      </c>
      <c r="O923" s="394"/>
      <c r="P923" s="395"/>
      <c r="Q923" s="316">
        <f t="shared" si="85"/>
        <v>0</v>
      </c>
      <c r="R923" s="87">
        <f t="shared" si="86"/>
        <v>0</v>
      </c>
      <c r="S923" s="87">
        <f>IF('Checklist Parameters'!$N$60&lt;0.2,0.2,'Checklist Parameters'!$N$60)</f>
        <v>0.7</v>
      </c>
      <c r="T923" s="88">
        <f>IF($O923="",IF('Checklist District ID'!$C$43="Y",MAX($R923:$S923)*$I923,SUM($R923:$S923)*$I923),IF(O923&gt;0,Q923*S923))</f>
        <v>0</v>
      </c>
      <c r="U923" s="88">
        <f>IF(Q923&gt;0,((I923-T923)*'Formula Matrix'!$E$41),0)</f>
        <v>0</v>
      </c>
      <c r="V923" s="88">
        <f t="shared" si="87"/>
        <v>0</v>
      </c>
      <c r="W923" s="88">
        <f>IF(V923&gt;0,(V923*'Checklist Parameters'!$N$35),0)</f>
        <v>0</v>
      </c>
      <c r="X923" s="85">
        <f t="shared" si="88"/>
        <v>0</v>
      </c>
      <c r="Y923" s="85">
        <f>IF('Checklist Parameters'!$N$102&lt;&gt;"",(I923/43560)*'Checklist Parameters'!$N$102,"N/A")</f>
        <v>0</v>
      </c>
      <c r="Z923" s="85" t="str">
        <f>IF('Checklist Parameters'!$N$58&lt;&gt;"",((I923*'Checklist Parameters'!$N$58)*'Checklist Parameters'!$N$35)/1000,"N/A")</f>
        <v>N/A</v>
      </c>
      <c r="AA923" s="85">
        <f>IF('Checklist Parameters'!$N$101&lt;&gt;"",IFERROR(I923/'Checklist Parameters'!$N$101,0),"N/A")</f>
        <v>0</v>
      </c>
      <c r="AB923" s="85" t="str">
        <f>IF('Checklist Parameters'!$N$43&lt;&gt;"",(I923*'Checklist Parameters'!$N$43)/1000,"N/A")</f>
        <v>N/A</v>
      </c>
      <c r="AC923" s="85">
        <f>IF('Checklist Parameters'!$N$16="",$X923,IF(AND('Checklist Parameters'!$N$16&lt;$X923,'Checklist Parameters'!$N$16&gt;=3),'Checklist Parameters'!$N$16,IF(AND('Checklist Parameters'!$N$16&lt;$X923,'Checklist Parameters'!$N$16&lt;3),0,$X923)))</f>
        <v>0</v>
      </c>
      <c r="AD923" s="85" t="str">
        <f>IF(AND(I923&lt;'Checklist Parameters'!$N$22,$I923&lt;&gt;0),"Y","")</f>
        <v/>
      </c>
      <c r="AE923" s="85" t="str">
        <f>IF($AD923="Y",0,IF('Checklist Parameters'!$N$25="","&lt;no limit&gt;",ROUNDDOWN((($I923-'Checklist Parameters'!$N$24)/'Checklist Parameters'!$N$25)+1,0)))</f>
        <v>&lt;no limit&gt;</v>
      </c>
      <c r="AF923" s="174">
        <f t="shared" si="89"/>
        <v>0</v>
      </c>
      <c r="AG923" s="85">
        <f t="shared" si="84"/>
        <v>0</v>
      </c>
    </row>
    <row r="924" spans="1:33" ht="15">
      <c r="A924" s="393"/>
      <c r="B924" s="393"/>
      <c r="C924" s="393"/>
      <c r="D924" s="393"/>
      <c r="E924" s="393"/>
      <c r="F924" s="393"/>
      <c r="G924" s="393"/>
      <c r="H924" s="394"/>
      <c r="I924" s="394"/>
      <c r="J924" s="394"/>
      <c r="K924" s="394"/>
      <c r="L924" s="394"/>
      <c r="M924" s="394"/>
      <c r="N924" s="313">
        <f>IF(IF(I924&lt;'Checklist Parameters'!$N$22,0,($I924-$L924))&lt;0,0,IF(I924&lt;'Checklist Parameters'!$N$22,0,($I924-$L924)))</f>
        <v>0</v>
      </c>
      <c r="O924" s="394"/>
      <c r="P924" s="395"/>
      <c r="Q924" s="316">
        <f t="shared" si="85"/>
        <v>0</v>
      </c>
      <c r="R924" s="87">
        <f t="shared" si="86"/>
        <v>0</v>
      </c>
      <c r="S924" s="87">
        <f>IF('Checklist Parameters'!$N$60&lt;0.2,0.2,'Checklist Parameters'!$N$60)</f>
        <v>0.7</v>
      </c>
      <c r="T924" s="88">
        <f>IF($O924="",IF('Checklist District ID'!$C$43="Y",MAX($R924:$S924)*$I924,SUM($R924:$S924)*$I924),IF(O924&gt;0,Q924*S924))</f>
        <v>0</v>
      </c>
      <c r="U924" s="88">
        <f>IF(Q924&gt;0,((I924-T924)*'Formula Matrix'!$E$41),0)</f>
        <v>0</v>
      </c>
      <c r="V924" s="88">
        <f t="shared" si="87"/>
        <v>0</v>
      </c>
      <c r="W924" s="88">
        <f>IF(V924&gt;0,(V924*'Checklist Parameters'!$N$35),0)</f>
        <v>0</v>
      </c>
      <c r="X924" s="85">
        <f t="shared" si="88"/>
        <v>0</v>
      </c>
      <c r="Y924" s="85">
        <f>IF('Checklist Parameters'!$N$102&lt;&gt;"",(I924/43560)*'Checklist Parameters'!$N$102,"N/A")</f>
        <v>0</v>
      </c>
      <c r="Z924" s="85" t="str">
        <f>IF('Checklist Parameters'!$N$58&lt;&gt;"",((I924*'Checklist Parameters'!$N$58)*'Checklist Parameters'!$N$35)/1000,"N/A")</f>
        <v>N/A</v>
      </c>
      <c r="AA924" s="85">
        <f>IF('Checklist Parameters'!$N$101&lt;&gt;"",IFERROR(I924/'Checklist Parameters'!$N$101,0),"N/A")</f>
        <v>0</v>
      </c>
      <c r="AB924" s="85" t="str">
        <f>IF('Checklist Parameters'!$N$43&lt;&gt;"",(I924*'Checklist Parameters'!$N$43)/1000,"N/A")</f>
        <v>N/A</v>
      </c>
      <c r="AC924" s="85">
        <f>IF('Checklist Parameters'!$N$16="",$X924,IF(AND('Checklist Parameters'!$N$16&lt;$X924,'Checklist Parameters'!$N$16&gt;=3),'Checklist Parameters'!$N$16,IF(AND('Checklist Parameters'!$N$16&lt;$X924,'Checklist Parameters'!$N$16&lt;3),0,$X924)))</f>
        <v>0</v>
      </c>
      <c r="AD924" s="85" t="str">
        <f>IF(AND(I924&lt;'Checklist Parameters'!$N$22,$I924&lt;&gt;0),"Y","")</f>
        <v/>
      </c>
      <c r="AE924" s="85" t="str">
        <f>IF($AD924="Y",0,IF('Checklist Parameters'!$N$25="","&lt;no limit&gt;",ROUNDDOWN((($I924-'Checklist Parameters'!$N$24)/'Checklist Parameters'!$N$25)+1,0)))</f>
        <v>&lt;no limit&gt;</v>
      </c>
      <c r="AF924" s="174">
        <f t="shared" si="89"/>
        <v>0</v>
      </c>
      <c r="AG924" s="85">
        <f t="shared" si="84"/>
        <v>0</v>
      </c>
    </row>
    <row r="925" spans="1:33" ht="15">
      <c r="A925" s="393"/>
      <c r="B925" s="393"/>
      <c r="C925" s="393"/>
      <c r="D925" s="393"/>
      <c r="E925" s="393"/>
      <c r="F925" s="393"/>
      <c r="G925" s="393"/>
      <c r="H925" s="394"/>
      <c r="I925" s="394"/>
      <c r="J925" s="394"/>
      <c r="K925" s="394"/>
      <c r="L925" s="394"/>
      <c r="M925" s="394"/>
      <c r="N925" s="313">
        <f>IF(IF(I925&lt;'Checklist Parameters'!$N$22,0,($I925-$L925))&lt;0,0,IF(I925&lt;'Checklist Parameters'!$N$22,0,($I925-$L925)))</f>
        <v>0</v>
      </c>
      <c r="O925" s="394"/>
      <c r="P925" s="395"/>
      <c r="Q925" s="316">
        <f t="shared" si="85"/>
        <v>0</v>
      </c>
      <c r="R925" s="87">
        <f t="shared" si="86"/>
        <v>0</v>
      </c>
      <c r="S925" s="87">
        <f>IF('Checklist Parameters'!$N$60&lt;0.2,0.2,'Checklist Parameters'!$N$60)</f>
        <v>0.7</v>
      </c>
      <c r="T925" s="88">
        <f>IF($O925="",IF('Checklist District ID'!$C$43="Y",MAX($R925:$S925)*$I925,SUM($R925:$S925)*$I925),IF(O925&gt;0,Q925*S925))</f>
        <v>0</v>
      </c>
      <c r="U925" s="88">
        <f>IF(Q925&gt;0,((I925-T925)*'Formula Matrix'!$E$41),0)</f>
        <v>0</v>
      </c>
      <c r="V925" s="88">
        <f t="shared" si="87"/>
        <v>0</v>
      </c>
      <c r="W925" s="88">
        <f>IF(V925&gt;0,(V925*'Checklist Parameters'!$N$35),0)</f>
        <v>0</v>
      </c>
      <c r="X925" s="85">
        <f t="shared" si="88"/>
        <v>0</v>
      </c>
      <c r="Y925" s="85">
        <f>IF('Checklist Parameters'!$N$102&lt;&gt;"",(I925/43560)*'Checklist Parameters'!$N$102,"N/A")</f>
        <v>0</v>
      </c>
      <c r="Z925" s="85" t="str">
        <f>IF('Checklist Parameters'!$N$58&lt;&gt;"",((I925*'Checklist Parameters'!$N$58)*'Checklist Parameters'!$N$35)/1000,"N/A")</f>
        <v>N/A</v>
      </c>
      <c r="AA925" s="85">
        <f>IF('Checklist Parameters'!$N$101&lt;&gt;"",IFERROR(I925/'Checklist Parameters'!$N$101,0),"N/A")</f>
        <v>0</v>
      </c>
      <c r="AB925" s="85" t="str">
        <f>IF('Checklist Parameters'!$N$43&lt;&gt;"",(I925*'Checklist Parameters'!$N$43)/1000,"N/A")</f>
        <v>N/A</v>
      </c>
      <c r="AC925" s="85">
        <f>IF('Checklist Parameters'!$N$16="",$X925,IF(AND('Checklist Parameters'!$N$16&lt;$X925,'Checklist Parameters'!$N$16&gt;=3),'Checklist Parameters'!$N$16,IF(AND('Checklist Parameters'!$N$16&lt;$X925,'Checklist Parameters'!$N$16&lt;3),0,$X925)))</f>
        <v>0</v>
      </c>
      <c r="AD925" s="85" t="str">
        <f>IF(AND(I925&lt;'Checklist Parameters'!$N$22,$I925&lt;&gt;0),"Y","")</f>
        <v/>
      </c>
      <c r="AE925" s="85" t="str">
        <f>IF($AD925="Y",0,IF('Checklist Parameters'!$N$25="","&lt;no limit&gt;",ROUNDDOWN((($I925-'Checklist Parameters'!$N$24)/'Checklist Parameters'!$N$25)+1,0)))</f>
        <v>&lt;no limit&gt;</v>
      </c>
      <c r="AF925" s="174">
        <f t="shared" si="89"/>
        <v>0</v>
      </c>
      <c r="AG925" s="85">
        <f t="shared" si="84"/>
        <v>0</v>
      </c>
    </row>
    <row r="926" spans="1:33" ht="15">
      <c r="A926" s="393"/>
      <c r="B926" s="393"/>
      <c r="C926" s="393"/>
      <c r="D926" s="393"/>
      <c r="E926" s="393"/>
      <c r="F926" s="393"/>
      <c r="G926" s="393"/>
      <c r="H926" s="394"/>
      <c r="I926" s="394"/>
      <c r="J926" s="394"/>
      <c r="K926" s="394"/>
      <c r="L926" s="394"/>
      <c r="M926" s="394"/>
      <c r="N926" s="313">
        <f>IF(IF(I926&lt;'Checklist Parameters'!$N$22,0,($I926-$L926))&lt;0,0,IF(I926&lt;'Checklist Parameters'!$N$22,0,($I926-$L926)))</f>
        <v>0</v>
      </c>
      <c r="O926" s="394"/>
      <c r="P926" s="395"/>
      <c r="Q926" s="316">
        <f t="shared" si="85"/>
        <v>0</v>
      </c>
      <c r="R926" s="87">
        <f t="shared" si="86"/>
        <v>0</v>
      </c>
      <c r="S926" s="87">
        <f>IF('Checklist Parameters'!$N$60&lt;0.2,0.2,'Checklist Parameters'!$N$60)</f>
        <v>0.7</v>
      </c>
      <c r="T926" s="88">
        <f>IF($O926="",IF('Checklist District ID'!$C$43="Y",MAX($R926:$S926)*$I926,SUM($R926:$S926)*$I926),IF(O926&gt;0,Q926*S926))</f>
        <v>0</v>
      </c>
      <c r="U926" s="88">
        <f>IF(Q926&gt;0,((I926-T926)*'Formula Matrix'!$E$41),0)</f>
        <v>0</v>
      </c>
      <c r="V926" s="88">
        <f t="shared" si="87"/>
        <v>0</v>
      </c>
      <c r="W926" s="88">
        <f>IF(V926&gt;0,(V926*'Checklist Parameters'!$N$35),0)</f>
        <v>0</v>
      </c>
      <c r="X926" s="85">
        <f t="shared" si="88"/>
        <v>0</v>
      </c>
      <c r="Y926" s="85">
        <f>IF('Checklist Parameters'!$N$102&lt;&gt;"",(I926/43560)*'Checklist Parameters'!$N$102,"N/A")</f>
        <v>0</v>
      </c>
      <c r="Z926" s="85" t="str">
        <f>IF('Checklist Parameters'!$N$58&lt;&gt;"",((I926*'Checklist Parameters'!$N$58)*'Checklist Parameters'!$N$35)/1000,"N/A")</f>
        <v>N/A</v>
      </c>
      <c r="AA926" s="85">
        <f>IF('Checklist Parameters'!$N$101&lt;&gt;"",IFERROR(I926/'Checklist Parameters'!$N$101,0),"N/A")</f>
        <v>0</v>
      </c>
      <c r="AB926" s="85" t="str">
        <f>IF('Checklist Parameters'!$N$43&lt;&gt;"",(I926*'Checklist Parameters'!$N$43)/1000,"N/A")</f>
        <v>N/A</v>
      </c>
      <c r="AC926" s="85">
        <f>IF('Checklist Parameters'!$N$16="",$X926,IF(AND('Checklist Parameters'!$N$16&lt;$X926,'Checklist Parameters'!$N$16&gt;=3),'Checklist Parameters'!$N$16,IF(AND('Checklist Parameters'!$N$16&lt;$X926,'Checklist Parameters'!$N$16&lt;3),0,$X926)))</f>
        <v>0</v>
      </c>
      <c r="AD926" s="85" t="str">
        <f>IF(AND(I926&lt;'Checklist Parameters'!$N$22,$I926&lt;&gt;0),"Y","")</f>
        <v/>
      </c>
      <c r="AE926" s="85" t="str">
        <f>IF($AD926="Y",0,IF('Checklist Parameters'!$N$25="","&lt;no limit&gt;",ROUNDDOWN((($I926-'Checklist Parameters'!$N$24)/'Checklist Parameters'!$N$25)+1,0)))</f>
        <v>&lt;no limit&gt;</v>
      </c>
      <c r="AF926" s="174">
        <f t="shared" si="89"/>
        <v>0</v>
      </c>
      <c r="AG926" s="85">
        <f t="shared" si="84"/>
        <v>0</v>
      </c>
    </row>
    <row r="927" spans="1:33" ht="15">
      <c r="A927" s="393"/>
      <c r="B927" s="393"/>
      <c r="C927" s="393"/>
      <c r="D927" s="393"/>
      <c r="E927" s="393"/>
      <c r="F927" s="393"/>
      <c r="G927" s="393"/>
      <c r="H927" s="394"/>
      <c r="I927" s="394"/>
      <c r="J927" s="394"/>
      <c r="K927" s="394"/>
      <c r="L927" s="394"/>
      <c r="M927" s="394"/>
      <c r="N927" s="313">
        <f>IF(IF(I927&lt;'Checklist Parameters'!$N$22,0,($I927-$L927))&lt;0,0,IF(I927&lt;'Checklist Parameters'!$N$22,0,($I927-$L927)))</f>
        <v>0</v>
      </c>
      <c r="O927" s="394"/>
      <c r="P927" s="395"/>
      <c r="Q927" s="316">
        <f t="shared" si="85"/>
        <v>0</v>
      </c>
      <c r="R927" s="87">
        <f t="shared" si="86"/>
        <v>0</v>
      </c>
      <c r="S927" s="87">
        <f>IF('Checklist Parameters'!$N$60&lt;0.2,0.2,'Checklist Parameters'!$N$60)</f>
        <v>0.7</v>
      </c>
      <c r="T927" s="88">
        <f>IF($O927="",IF('Checklist District ID'!$C$43="Y",MAX($R927:$S927)*$I927,SUM($R927:$S927)*$I927),IF(O927&gt;0,Q927*S927))</f>
        <v>0</v>
      </c>
      <c r="U927" s="88">
        <f>IF(Q927&gt;0,((I927-T927)*'Formula Matrix'!$E$41),0)</f>
        <v>0</v>
      </c>
      <c r="V927" s="88">
        <f t="shared" si="87"/>
        <v>0</v>
      </c>
      <c r="W927" s="88">
        <f>IF(V927&gt;0,(V927*'Checklist Parameters'!$N$35),0)</f>
        <v>0</v>
      </c>
      <c r="X927" s="85">
        <f t="shared" si="88"/>
        <v>0</v>
      </c>
      <c r="Y927" s="85">
        <f>IF('Checklist Parameters'!$N$102&lt;&gt;"",(I927/43560)*'Checklist Parameters'!$N$102,"N/A")</f>
        <v>0</v>
      </c>
      <c r="Z927" s="85" t="str">
        <f>IF('Checklist Parameters'!$N$58&lt;&gt;"",((I927*'Checklist Parameters'!$N$58)*'Checklist Parameters'!$N$35)/1000,"N/A")</f>
        <v>N/A</v>
      </c>
      <c r="AA927" s="85">
        <f>IF('Checklist Parameters'!$N$101&lt;&gt;"",IFERROR(I927/'Checklist Parameters'!$N$101,0),"N/A")</f>
        <v>0</v>
      </c>
      <c r="AB927" s="85" t="str">
        <f>IF('Checklist Parameters'!$N$43&lt;&gt;"",(I927*'Checklist Parameters'!$N$43)/1000,"N/A")</f>
        <v>N/A</v>
      </c>
      <c r="AC927" s="85">
        <f>IF('Checklist Parameters'!$N$16="",$X927,IF(AND('Checklist Parameters'!$N$16&lt;$X927,'Checklist Parameters'!$N$16&gt;=3),'Checklist Parameters'!$N$16,IF(AND('Checklist Parameters'!$N$16&lt;$X927,'Checklist Parameters'!$N$16&lt;3),0,$X927)))</f>
        <v>0</v>
      </c>
      <c r="AD927" s="85" t="str">
        <f>IF(AND(I927&lt;'Checklist Parameters'!$N$22,$I927&lt;&gt;0),"Y","")</f>
        <v/>
      </c>
      <c r="AE927" s="85" t="str">
        <f>IF($AD927="Y",0,IF('Checklist Parameters'!$N$25="","&lt;no limit&gt;",ROUNDDOWN((($I927-'Checklist Parameters'!$N$24)/'Checklist Parameters'!$N$25)+1,0)))</f>
        <v>&lt;no limit&gt;</v>
      </c>
      <c r="AF927" s="174">
        <f t="shared" si="89"/>
        <v>0</v>
      </c>
      <c r="AG927" s="85">
        <f t="shared" si="84"/>
        <v>0</v>
      </c>
    </row>
    <row r="928" spans="1:33" ht="15">
      <c r="A928" s="393"/>
      <c r="B928" s="393"/>
      <c r="C928" s="393"/>
      <c r="D928" s="393"/>
      <c r="E928" s="393"/>
      <c r="F928" s="393"/>
      <c r="G928" s="393"/>
      <c r="H928" s="394"/>
      <c r="I928" s="394"/>
      <c r="J928" s="394"/>
      <c r="K928" s="394"/>
      <c r="L928" s="394"/>
      <c r="M928" s="394"/>
      <c r="N928" s="313">
        <f>IF(IF(I928&lt;'Checklist Parameters'!$N$22,0,($I928-$L928))&lt;0,0,IF(I928&lt;'Checklist Parameters'!$N$22,0,($I928-$L928)))</f>
        <v>0</v>
      </c>
      <c r="O928" s="394"/>
      <c r="P928" s="395"/>
      <c r="Q928" s="316">
        <f t="shared" si="85"/>
        <v>0</v>
      </c>
      <c r="R928" s="87">
        <f t="shared" si="86"/>
        <v>0</v>
      </c>
      <c r="S928" s="87">
        <f>IF('Checklist Parameters'!$N$60&lt;0.2,0.2,'Checklist Parameters'!$N$60)</f>
        <v>0.7</v>
      </c>
      <c r="T928" s="88">
        <f>IF($O928="",IF('Checklist District ID'!$C$43="Y",MAX($R928:$S928)*$I928,SUM($R928:$S928)*$I928),IF(O928&gt;0,Q928*S928))</f>
        <v>0</v>
      </c>
      <c r="U928" s="88">
        <f>IF(Q928&gt;0,((I928-T928)*'Formula Matrix'!$E$41),0)</f>
        <v>0</v>
      </c>
      <c r="V928" s="88">
        <f t="shared" si="87"/>
        <v>0</v>
      </c>
      <c r="W928" s="88">
        <f>IF(V928&gt;0,(V928*'Checklist Parameters'!$N$35),0)</f>
        <v>0</v>
      </c>
      <c r="X928" s="85">
        <f t="shared" si="88"/>
        <v>0</v>
      </c>
      <c r="Y928" s="85">
        <f>IF('Checklist Parameters'!$N$102&lt;&gt;"",(I928/43560)*'Checklist Parameters'!$N$102,"N/A")</f>
        <v>0</v>
      </c>
      <c r="Z928" s="85" t="str">
        <f>IF('Checklist Parameters'!$N$58&lt;&gt;"",((I928*'Checklist Parameters'!$N$58)*'Checklist Parameters'!$N$35)/1000,"N/A")</f>
        <v>N/A</v>
      </c>
      <c r="AA928" s="85">
        <f>IF('Checklist Parameters'!$N$101&lt;&gt;"",IFERROR(I928/'Checklist Parameters'!$N$101,0),"N/A")</f>
        <v>0</v>
      </c>
      <c r="AB928" s="85" t="str">
        <f>IF('Checklist Parameters'!$N$43&lt;&gt;"",(I928*'Checklist Parameters'!$N$43)/1000,"N/A")</f>
        <v>N/A</v>
      </c>
      <c r="AC928" s="85">
        <f>IF('Checklist Parameters'!$N$16="",$X928,IF(AND('Checklist Parameters'!$N$16&lt;$X928,'Checklist Parameters'!$N$16&gt;=3),'Checklist Parameters'!$N$16,IF(AND('Checklist Parameters'!$N$16&lt;$X928,'Checklist Parameters'!$N$16&lt;3),0,$X928)))</f>
        <v>0</v>
      </c>
      <c r="AD928" s="85" t="str">
        <f>IF(AND(I928&lt;'Checklist Parameters'!$N$22,$I928&lt;&gt;0),"Y","")</f>
        <v/>
      </c>
      <c r="AE928" s="85" t="str">
        <f>IF($AD928="Y",0,IF('Checklist Parameters'!$N$25="","&lt;no limit&gt;",ROUNDDOWN((($I928-'Checklist Parameters'!$N$24)/'Checklist Parameters'!$N$25)+1,0)))</f>
        <v>&lt;no limit&gt;</v>
      </c>
      <c r="AF928" s="174">
        <f t="shared" si="89"/>
        <v>0</v>
      </c>
      <c r="AG928" s="85">
        <f t="shared" si="84"/>
        <v>0</v>
      </c>
    </row>
    <row r="929" spans="1:33" ht="15">
      <c r="A929" s="393"/>
      <c r="B929" s="393"/>
      <c r="C929" s="393"/>
      <c r="D929" s="393"/>
      <c r="E929" s="393"/>
      <c r="F929" s="393"/>
      <c r="G929" s="393"/>
      <c r="H929" s="394"/>
      <c r="I929" s="394"/>
      <c r="J929" s="394"/>
      <c r="K929" s="394"/>
      <c r="L929" s="394"/>
      <c r="M929" s="394"/>
      <c r="N929" s="313">
        <f>IF(IF(I929&lt;'Checklist Parameters'!$N$22,0,($I929-$L929))&lt;0,0,IF(I929&lt;'Checklist Parameters'!$N$22,0,($I929-$L929)))</f>
        <v>0</v>
      </c>
      <c r="O929" s="394"/>
      <c r="P929" s="395"/>
      <c r="Q929" s="316">
        <f t="shared" si="85"/>
        <v>0</v>
      </c>
      <c r="R929" s="87">
        <f t="shared" si="86"/>
        <v>0</v>
      </c>
      <c r="S929" s="87">
        <f>IF('Checklist Parameters'!$N$60&lt;0.2,0.2,'Checklist Parameters'!$N$60)</f>
        <v>0.7</v>
      </c>
      <c r="T929" s="88">
        <f>IF($O929="",IF('Checklist District ID'!$C$43="Y",MAX($R929:$S929)*$I929,SUM($R929:$S929)*$I929),IF(O929&gt;0,Q929*S929))</f>
        <v>0</v>
      </c>
      <c r="U929" s="88">
        <f>IF(Q929&gt;0,((I929-T929)*'Formula Matrix'!$E$41),0)</f>
        <v>0</v>
      </c>
      <c r="V929" s="88">
        <f t="shared" si="87"/>
        <v>0</v>
      </c>
      <c r="W929" s="88">
        <f>IF(V929&gt;0,(V929*'Checklist Parameters'!$N$35),0)</f>
        <v>0</v>
      </c>
      <c r="X929" s="85">
        <f t="shared" si="88"/>
        <v>0</v>
      </c>
      <c r="Y929" s="85">
        <f>IF('Checklist Parameters'!$N$102&lt;&gt;"",(I929/43560)*'Checklist Parameters'!$N$102,"N/A")</f>
        <v>0</v>
      </c>
      <c r="Z929" s="85" t="str">
        <f>IF('Checklist Parameters'!$N$58&lt;&gt;"",((I929*'Checklist Parameters'!$N$58)*'Checklist Parameters'!$N$35)/1000,"N/A")</f>
        <v>N/A</v>
      </c>
      <c r="AA929" s="85">
        <f>IF('Checklist Parameters'!$N$101&lt;&gt;"",IFERROR(I929/'Checklist Parameters'!$N$101,0),"N/A")</f>
        <v>0</v>
      </c>
      <c r="AB929" s="85" t="str">
        <f>IF('Checklist Parameters'!$N$43&lt;&gt;"",(I929*'Checklist Parameters'!$N$43)/1000,"N/A")</f>
        <v>N/A</v>
      </c>
      <c r="AC929" s="85">
        <f>IF('Checklist Parameters'!$N$16="",$X929,IF(AND('Checklist Parameters'!$N$16&lt;$X929,'Checklist Parameters'!$N$16&gt;=3),'Checklist Parameters'!$N$16,IF(AND('Checklist Parameters'!$N$16&lt;$X929,'Checklist Parameters'!$N$16&lt;3),0,$X929)))</f>
        <v>0</v>
      </c>
      <c r="AD929" s="85" t="str">
        <f>IF(AND(I929&lt;'Checklist Parameters'!$N$22,$I929&lt;&gt;0),"Y","")</f>
        <v/>
      </c>
      <c r="AE929" s="85" t="str">
        <f>IF($AD929="Y",0,IF('Checklist Parameters'!$N$25="","&lt;no limit&gt;",ROUNDDOWN((($I929-'Checklist Parameters'!$N$24)/'Checklist Parameters'!$N$25)+1,0)))</f>
        <v>&lt;no limit&gt;</v>
      </c>
      <c r="AF929" s="174">
        <f t="shared" si="89"/>
        <v>0</v>
      </c>
      <c r="AG929" s="85">
        <f t="shared" si="84"/>
        <v>0</v>
      </c>
    </row>
    <row r="930" spans="1:33" ht="15">
      <c r="A930" s="393"/>
      <c r="B930" s="393"/>
      <c r="C930" s="393"/>
      <c r="D930" s="393"/>
      <c r="E930" s="393"/>
      <c r="F930" s="393"/>
      <c r="G930" s="393"/>
      <c r="H930" s="394"/>
      <c r="I930" s="394"/>
      <c r="J930" s="394"/>
      <c r="K930" s="394"/>
      <c r="L930" s="394"/>
      <c r="M930" s="394"/>
      <c r="N930" s="313">
        <f>IF(IF(I930&lt;'Checklist Parameters'!$N$22,0,($I930-$L930))&lt;0,0,IF(I930&lt;'Checklist Parameters'!$N$22,0,($I930-$L930)))</f>
        <v>0</v>
      </c>
      <c r="O930" s="394"/>
      <c r="P930" s="395"/>
      <c r="Q930" s="316">
        <f t="shared" si="85"/>
        <v>0</v>
      </c>
      <c r="R930" s="87">
        <f t="shared" si="86"/>
        <v>0</v>
      </c>
      <c r="S930" s="87">
        <f>IF('Checklist Parameters'!$N$60&lt;0.2,0.2,'Checklist Parameters'!$N$60)</f>
        <v>0.7</v>
      </c>
      <c r="T930" s="88">
        <f>IF($O930="",IF('Checklist District ID'!$C$43="Y",MAX($R930:$S930)*$I930,SUM($R930:$S930)*$I930),IF(O930&gt;0,Q930*S930))</f>
        <v>0</v>
      </c>
      <c r="U930" s="88">
        <f>IF(Q930&gt;0,((I930-T930)*'Formula Matrix'!$E$41),0)</f>
        <v>0</v>
      </c>
      <c r="V930" s="88">
        <f t="shared" si="87"/>
        <v>0</v>
      </c>
      <c r="W930" s="88">
        <f>IF(V930&gt;0,(V930*'Checklist Parameters'!$N$35),0)</f>
        <v>0</v>
      </c>
      <c r="X930" s="85">
        <f t="shared" si="88"/>
        <v>0</v>
      </c>
      <c r="Y930" s="85">
        <f>IF('Checklist Parameters'!$N$102&lt;&gt;"",(I930/43560)*'Checklist Parameters'!$N$102,"N/A")</f>
        <v>0</v>
      </c>
      <c r="Z930" s="85" t="str">
        <f>IF('Checklist Parameters'!$N$58&lt;&gt;"",((I930*'Checklist Parameters'!$N$58)*'Checklist Parameters'!$N$35)/1000,"N/A")</f>
        <v>N/A</v>
      </c>
      <c r="AA930" s="85">
        <f>IF('Checklist Parameters'!$N$101&lt;&gt;"",IFERROR(I930/'Checklist Parameters'!$N$101,0),"N/A")</f>
        <v>0</v>
      </c>
      <c r="AB930" s="85" t="str">
        <f>IF('Checklist Parameters'!$N$43&lt;&gt;"",(I930*'Checklist Parameters'!$N$43)/1000,"N/A")</f>
        <v>N/A</v>
      </c>
      <c r="AC930" s="85">
        <f>IF('Checklist Parameters'!$N$16="",$X930,IF(AND('Checklist Parameters'!$N$16&lt;$X930,'Checklist Parameters'!$N$16&gt;=3),'Checklist Parameters'!$N$16,IF(AND('Checklist Parameters'!$N$16&lt;$X930,'Checklist Parameters'!$N$16&lt;3),0,$X930)))</f>
        <v>0</v>
      </c>
      <c r="AD930" s="85" t="str">
        <f>IF(AND(I930&lt;'Checklist Parameters'!$N$22,$I930&lt;&gt;0),"Y","")</f>
        <v/>
      </c>
      <c r="AE930" s="85" t="str">
        <f>IF($AD930="Y",0,IF('Checklist Parameters'!$N$25="","&lt;no limit&gt;",ROUNDDOWN((($I930-'Checklist Parameters'!$N$24)/'Checklist Parameters'!$N$25)+1,0)))</f>
        <v>&lt;no limit&gt;</v>
      </c>
      <c r="AF930" s="174">
        <f t="shared" si="89"/>
        <v>0</v>
      </c>
      <c r="AG930" s="85">
        <f t="shared" si="84"/>
        <v>0</v>
      </c>
    </row>
    <row r="931" spans="1:33" ht="15">
      <c r="A931" s="393"/>
      <c r="B931" s="393"/>
      <c r="C931" s="393"/>
      <c r="D931" s="393"/>
      <c r="E931" s="393"/>
      <c r="F931" s="393"/>
      <c r="G931" s="393"/>
      <c r="H931" s="394"/>
      <c r="I931" s="394"/>
      <c r="J931" s="394"/>
      <c r="K931" s="394"/>
      <c r="L931" s="394"/>
      <c r="M931" s="394"/>
      <c r="N931" s="313">
        <f>IF(IF(I931&lt;'Checklist Parameters'!$N$22,0,($I931-$L931))&lt;0,0,IF(I931&lt;'Checklist Parameters'!$N$22,0,($I931-$L931)))</f>
        <v>0</v>
      </c>
      <c r="O931" s="394"/>
      <c r="P931" s="395"/>
      <c r="Q931" s="316">
        <f t="shared" si="85"/>
        <v>0</v>
      </c>
      <c r="R931" s="87">
        <f t="shared" si="86"/>
        <v>0</v>
      </c>
      <c r="S931" s="87">
        <f>IF('Checklist Parameters'!$N$60&lt;0.2,0.2,'Checklist Parameters'!$N$60)</f>
        <v>0.7</v>
      </c>
      <c r="T931" s="88">
        <f>IF($O931="",IF('Checklist District ID'!$C$43="Y",MAX($R931:$S931)*$I931,SUM($R931:$S931)*$I931),IF(O931&gt;0,Q931*S931))</f>
        <v>0</v>
      </c>
      <c r="U931" s="88">
        <f>IF(Q931&gt;0,((I931-T931)*'Formula Matrix'!$E$41),0)</f>
        <v>0</v>
      </c>
      <c r="V931" s="88">
        <f t="shared" si="87"/>
        <v>0</v>
      </c>
      <c r="W931" s="88">
        <f>IF(V931&gt;0,(V931*'Checklist Parameters'!$N$35),0)</f>
        <v>0</v>
      </c>
      <c r="X931" s="85">
        <f t="shared" si="88"/>
        <v>0</v>
      </c>
      <c r="Y931" s="85">
        <f>IF('Checklist Parameters'!$N$102&lt;&gt;"",(I931/43560)*'Checklist Parameters'!$N$102,"N/A")</f>
        <v>0</v>
      </c>
      <c r="Z931" s="85" t="str">
        <f>IF('Checklist Parameters'!$N$58&lt;&gt;"",((I931*'Checklist Parameters'!$N$58)*'Checklist Parameters'!$N$35)/1000,"N/A")</f>
        <v>N/A</v>
      </c>
      <c r="AA931" s="85">
        <f>IF('Checklist Parameters'!$N$101&lt;&gt;"",IFERROR(I931/'Checklist Parameters'!$N$101,0),"N/A")</f>
        <v>0</v>
      </c>
      <c r="AB931" s="85" t="str">
        <f>IF('Checklist Parameters'!$N$43&lt;&gt;"",(I931*'Checklist Parameters'!$N$43)/1000,"N/A")</f>
        <v>N/A</v>
      </c>
      <c r="AC931" s="85">
        <f>IF('Checklist Parameters'!$N$16="",$X931,IF(AND('Checklist Parameters'!$N$16&lt;$X931,'Checklist Parameters'!$N$16&gt;=3),'Checklist Parameters'!$N$16,IF(AND('Checklist Parameters'!$N$16&lt;$X931,'Checklist Parameters'!$N$16&lt;3),0,$X931)))</f>
        <v>0</v>
      </c>
      <c r="AD931" s="85" t="str">
        <f>IF(AND(I931&lt;'Checklist Parameters'!$N$22,$I931&lt;&gt;0),"Y","")</f>
        <v/>
      </c>
      <c r="AE931" s="85" t="str">
        <f>IF($AD931="Y",0,IF('Checklist Parameters'!$N$25="","&lt;no limit&gt;",ROUNDDOWN((($I931-'Checklist Parameters'!$N$24)/'Checklist Parameters'!$N$25)+1,0)))</f>
        <v>&lt;no limit&gt;</v>
      </c>
      <c r="AF931" s="174">
        <f t="shared" si="89"/>
        <v>0</v>
      </c>
      <c r="AG931" s="85">
        <f t="shared" si="84"/>
        <v>0</v>
      </c>
    </row>
    <row r="932" spans="1:33" ht="15">
      <c r="A932" s="393"/>
      <c r="B932" s="393"/>
      <c r="C932" s="393"/>
      <c r="D932" s="393"/>
      <c r="E932" s="393"/>
      <c r="F932" s="393"/>
      <c r="G932" s="393"/>
      <c r="H932" s="394"/>
      <c r="I932" s="394"/>
      <c r="J932" s="394"/>
      <c r="K932" s="394"/>
      <c r="L932" s="394"/>
      <c r="M932" s="394"/>
      <c r="N932" s="313">
        <f>IF(IF(I932&lt;'Checklist Parameters'!$N$22,0,($I932-$L932))&lt;0,0,IF(I932&lt;'Checklist Parameters'!$N$22,0,($I932-$L932)))</f>
        <v>0</v>
      </c>
      <c r="O932" s="394"/>
      <c r="P932" s="395"/>
      <c r="Q932" s="316">
        <f t="shared" si="85"/>
        <v>0</v>
      </c>
      <c r="R932" s="87">
        <f t="shared" si="86"/>
        <v>0</v>
      </c>
      <c r="S932" s="87">
        <f>IF('Checklist Parameters'!$N$60&lt;0.2,0.2,'Checklist Parameters'!$N$60)</f>
        <v>0.7</v>
      </c>
      <c r="T932" s="88">
        <f>IF($O932="",IF('Checklist District ID'!$C$43="Y",MAX($R932:$S932)*$I932,SUM($R932:$S932)*$I932),IF(O932&gt;0,Q932*S932))</f>
        <v>0</v>
      </c>
      <c r="U932" s="88">
        <f>IF(Q932&gt;0,((I932-T932)*'Formula Matrix'!$E$41),0)</f>
        <v>0</v>
      </c>
      <c r="V932" s="88">
        <f t="shared" si="87"/>
        <v>0</v>
      </c>
      <c r="W932" s="88">
        <f>IF(V932&gt;0,(V932*'Checklist Parameters'!$N$35),0)</f>
        <v>0</v>
      </c>
      <c r="X932" s="85">
        <f t="shared" si="88"/>
        <v>0</v>
      </c>
      <c r="Y932" s="85">
        <f>IF('Checklist Parameters'!$N$102&lt;&gt;"",(I932/43560)*'Checklist Parameters'!$N$102,"N/A")</f>
        <v>0</v>
      </c>
      <c r="Z932" s="85" t="str">
        <f>IF('Checklist Parameters'!$N$58&lt;&gt;"",((I932*'Checklist Parameters'!$N$58)*'Checklist Parameters'!$N$35)/1000,"N/A")</f>
        <v>N/A</v>
      </c>
      <c r="AA932" s="85">
        <f>IF('Checklist Parameters'!$N$101&lt;&gt;"",IFERROR(I932/'Checklist Parameters'!$N$101,0),"N/A")</f>
        <v>0</v>
      </c>
      <c r="AB932" s="85" t="str">
        <f>IF('Checklist Parameters'!$N$43&lt;&gt;"",(I932*'Checklist Parameters'!$N$43)/1000,"N/A")</f>
        <v>N/A</v>
      </c>
      <c r="AC932" s="85">
        <f>IF('Checklist Parameters'!$N$16="",$X932,IF(AND('Checklist Parameters'!$N$16&lt;$X932,'Checklist Parameters'!$N$16&gt;=3),'Checklist Parameters'!$N$16,IF(AND('Checklist Parameters'!$N$16&lt;$X932,'Checklist Parameters'!$N$16&lt;3),0,$X932)))</f>
        <v>0</v>
      </c>
      <c r="AD932" s="85" t="str">
        <f>IF(AND(I932&lt;'Checklist Parameters'!$N$22,$I932&lt;&gt;0),"Y","")</f>
        <v/>
      </c>
      <c r="AE932" s="85" t="str">
        <f>IF($AD932="Y",0,IF('Checklist Parameters'!$N$25="","&lt;no limit&gt;",ROUNDDOWN((($I932-'Checklist Parameters'!$N$24)/'Checklist Parameters'!$N$25)+1,0)))</f>
        <v>&lt;no limit&gt;</v>
      </c>
      <c r="AF932" s="174">
        <f t="shared" si="89"/>
        <v>0</v>
      </c>
      <c r="AG932" s="85">
        <f t="shared" si="84"/>
        <v>0</v>
      </c>
    </row>
    <row r="933" spans="1:33" ht="15">
      <c r="A933" s="393"/>
      <c r="B933" s="393"/>
      <c r="C933" s="393"/>
      <c r="D933" s="393"/>
      <c r="E933" s="393"/>
      <c r="F933" s="393"/>
      <c r="G933" s="393"/>
      <c r="H933" s="394"/>
      <c r="I933" s="394"/>
      <c r="J933" s="394"/>
      <c r="K933" s="394"/>
      <c r="L933" s="394"/>
      <c r="M933" s="394"/>
      <c r="N933" s="313">
        <f>IF(IF(I933&lt;'Checklist Parameters'!$N$22,0,($I933-$L933))&lt;0,0,IF(I933&lt;'Checklist Parameters'!$N$22,0,($I933-$L933)))</f>
        <v>0</v>
      </c>
      <c r="O933" s="394"/>
      <c r="P933" s="395"/>
      <c r="Q933" s="316">
        <f t="shared" si="85"/>
        <v>0</v>
      </c>
      <c r="R933" s="87">
        <f t="shared" si="86"/>
        <v>0</v>
      </c>
      <c r="S933" s="87">
        <f>IF('Checklist Parameters'!$N$60&lt;0.2,0.2,'Checklist Parameters'!$N$60)</f>
        <v>0.7</v>
      </c>
      <c r="T933" s="88">
        <f>IF($O933="",IF('Checklist District ID'!$C$43="Y",MAX($R933:$S933)*$I933,SUM($R933:$S933)*$I933),IF(O933&gt;0,Q933*S933))</f>
        <v>0</v>
      </c>
      <c r="U933" s="88">
        <f>IF(Q933&gt;0,((I933-T933)*'Formula Matrix'!$E$41),0)</f>
        <v>0</v>
      </c>
      <c r="V933" s="88">
        <f t="shared" si="87"/>
        <v>0</v>
      </c>
      <c r="W933" s="88">
        <f>IF(V933&gt;0,(V933*'Checklist Parameters'!$N$35),0)</f>
        <v>0</v>
      </c>
      <c r="X933" s="85">
        <f t="shared" si="88"/>
        <v>0</v>
      </c>
      <c r="Y933" s="85">
        <f>IF('Checklist Parameters'!$N$102&lt;&gt;"",(I933/43560)*'Checklist Parameters'!$N$102,"N/A")</f>
        <v>0</v>
      </c>
      <c r="Z933" s="85" t="str">
        <f>IF('Checklist Parameters'!$N$58&lt;&gt;"",((I933*'Checklist Parameters'!$N$58)*'Checklist Parameters'!$N$35)/1000,"N/A")</f>
        <v>N/A</v>
      </c>
      <c r="AA933" s="85">
        <f>IF('Checklist Parameters'!$N$101&lt;&gt;"",IFERROR(I933/'Checklist Parameters'!$N$101,0),"N/A")</f>
        <v>0</v>
      </c>
      <c r="AB933" s="85" t="str">
        <f>IF('Checklist Parameters'!$N$43&lt;&gt;"",(I933*'Checklist Parameters'!$N$43)/1000,"N/A")</f>
        <v>N/A</v>
      </c>
      <c r="AC933" s="85">
        <f>IF('Checklist Parameters'!$N$16="",$X933,IF(AND('Checklist Parameters'!$N$16&lt;$X933,'Checklist Parameters'!$N$16&gt;=3),'Checklist Parameters'!$N$16,IF(AND('Checklist Parameters'!$N$16&lt;$X933,'Checklist Parameters'!$N$16&lt;3),0,$X933)))</f>
        <v>0</v>
      </c>
      <c r="AD933" s="85" t="str">
        <f>IF(AND(I933&lt;'Checklist Parameters'!$N$22,$I933&lt;&gt;0),"Y","")</f>
        <v/>
      </c>
      <c r="AE933" s="85" t="str">
        <f>IF($AD933="Y",0,IF('Checklist Parameters'!$N$25="","&lt;no limit&gt;",ROUNDDOWN((($I933-'Checklist Parameters'!$N$24)/'Checklist Parameters'!$N$25)+1,0)))</f>
        <v>&lt;no limit&gt;</v>
      </c>
      <c r="AF933" s="174">
        <f t="shared" si="89"/>
        <v>0</v>
      </c>
      <c r="AG933" s="85">
        <f t="shared" si="84"/>
        <v>0</v>
      </c>
    </row>
    <row r="934" spans="1:33" ht="15">
      <c r="A934" s="393"/>
      <c r="B934" s="393"/>
      <c r="C934" s="393"/>
      <c r="D934" s="393"/>
      <c r="E934" s="393"/>
      <c r="F934" s="393"/>
      <c r="G934" s="393"/>
      <c r="H934" s="394"/>
      <c r="I934" s="394"/>
      <c r="J934" s="394"/>
      <c r="K934" s="394"/>
      <c r="L934" s="394"/>
      <c r="M934" s="394"/>
      <c r="N934" s="313">
        <f>IF(IF(I934&lt;'Checklist Parameters'!$N$22,0,($I934-$L934))&lt;0,0,IF(I934&lt;'Checklist Parameters'!$N$22,0,($I934-$L934)))</f>
        <v>0</v>
      </c>
      <c r="O934" s="394"/>
      <c r="P934" s="395"/>
      <c r="Q934" s="316">
        <f t="shared" si="85"/>
        <v>0</v>
      </c>
      <c r="R934" s="87">
        <f t="shared" si="86"/>
        <v>0</v>
      </c>
      <c r="S934" s="87">
        <f>IF('Checklist Parameters'!$N$60&lt;0.2,0.2,'Checklist Parameters'!$N$60)</f>
        <v>0.7</v>
      </c>
      <c r="T934" s="88">
        <f>IF($O934="",IF('Checklist District ID'!$C$43="Y",MAX($R934:$S934)*$I934,SUM($R934:$S934)*$I934),IF(O934&gt;0,Q934*S934))</f>
        <v>0</v>
      </c>
      <c r="U934" s="88">
        <f>IF(Q934&gt;0,((I934-T934)*'Formula Matrix'!$E$41),0)</f>
        <v>0</v>
      </c>
      <c r="V934" s="88">
        <f t="shared" si="87"/>
        <v>0</v>
      </c>
      <c r="W934" s="88">
        <f>IF(V934&gt;0,(V934*'Checklist Parameters'!$N$35),0)</f>
        <v>0</v>
      </c>
      <c r="X934" s="85">
        <f t="shared" si="88"/>
        <v>0</v>
      </c>
      <c r="Y934" s="85">
        <f>IF('Checklist Parameters'!$N$102&lt;&gt;"",(I934/43560)*'Checklist Parameters'!$N$102,"N/A")</f>
        <v>0</v>
      </c>
      <c r="Z934" s="85" t="str">
        <f>IF('Checklist Parameters'!$N$58&lt;&gt;"",((I934*'Checklist Parameters'!$N$58)*'Checklist Parameters'!$N$35)/1000,"N/A")</f>
        <v>N/A</v>
      </c>
      <c r="AA934" s="85">
        <f>IF('Checklist Parameters'!$N$101&lt;&gt;"",IFERROR(I934/'Checklist Parameters'!$N$101,0),"N/A")</f>
        <v>0</v>
      </c>
      <c r="AB934" s="85" t="str">
        <f>IF('Checklist Parameters'!$N$43&lt;&gt;"",(I934*'Checklist Parameters'!$N$43)/1000,"N/A")</f>
        <v>N/A</v>
      </c>
      <c r="AC934" s="85">
        <f>IF('Checklist Parameters'!$N$16="",$X934,IF(AND('Checklist Parameters'!$N$16&lt;$X934,'Checklist Parameters'!$N$16&gt;=3),'Checklist Parameters'!$N$16,IF(AND('Checklist Parameters'!$N$16&lt;$X934,'Checklist Parameters'!$N$16&lt;3),0,$X934)))</f>
        <v>0</v>
      </c>
      <c r="AD934" s="85" t="str">
        <f>IF(AND(I934&lt;'Checklist Parameters'!$N$22,$I934&lt;&gt;0),"Y","")</f>
        <v/>
      </c>
      <c r="AE934" s="85" t="str">
        <f>IF($AD934="Y",0,IF('Checklist Parameters'!$N$25="","&lt;no limit&gt;",ROUNDDOWN((($I934-'Checklist Parameters'!$N$24)/'Checklist Parameters'!$N$25)+1,0)))</f>
        <v>&lt;no limit&gt;</v>
      </c>
      <c r="AF934" s="174">
        <f t="shared" si="89"/>
        <v>0</v>
      </c>
      <c r="AG934" s="85">
        <f t="shared" si="84"/>
        <v>0</v>
      </c>
    </row>
    <row r="935" spans="1:33" ht="15">
      <c r="A935" s="393"/>
      <c r="B935" s="393"/>
      <c r="C935" s="393"/>
      <c r="D935" s="393"/>
      <c r="E935" s="393"/>
      <c r="F935" s="393"/>
      <c r="G935" s="393"/>
      <c r="H935" s="394"/>
      <c r="I935" s="394"/>
      <c r="J935" s="394"/>
      <c r="K935" s="394"/>
      <c r="L935" s="394"/>
      <c r="M935" s="394"/>
      <c r="N935" s="313">
        <f>IF(IF(I935&lt;'Checklist Parameters'!$N$22,0,($I935-$L935))&lt;0,0,IF(I935&lt;'Checklist Parameters'!$N$22,0,($I935-$L935)))</f>
        <v>0</v>
      </c>
      <c r="O935" s="394"/>
      <c r="P935" s="395"/>
      <c r="Q935" s="316">
        <f t="shared" si="85"/>
        <v>0</v>
      </c>
      <c r="R935" s="87">
        <f t="shared" si="86"/>
        <v>0</v>
      </c>
      <c r="S935" s="87">
        <f>IF('Checklist Parameters'!$N$60&lt;0.2,0.2,'Checklist Parameters'!$N$60)</f>
        <v>0.7</v>
      </c>
      <c r="T935" s="88">
        <f>IF($O935="",IF('Checklist District ID'!$C$43="Y",MAX($R935:$S935)*$I935,SUM($R935:$S935)*$I935),IF(O935&gt;0,Q935*S935))</f>
        <v>0</v>
      </c>
      <c r="U935" s="88">
        <f>IF(Q935&gt;0,((I935-T935)*'Formula Matrix'!$E$41),0)</f>
        <v>0</v>
      </c>
      <c r="V935" s="88">
        <f t="shared" si="87"/>
        <v>0</v>
      </c>
      <c r="W935" s="88">
        <f>IF(V935&gt;0,(V935*'Checklist Parameters'!$N$35),0)</f>
        <v>0</v>
      </c>
      <c r="X935" s="85">
        <f t="shared" si="88"/>
        <v>0</v>
      </c>
      <c r="Y935" s="85">
        <f>IF('Checklist Parameters'!$N$102&lt;&gt;"",(I935/43560)*'Checklist Parameters'!$N$102,"N/A")</f>
        <v>0</v>
      </c>
      <c r="Z935" s="85" t="str">
        <f>IF('Checklist Parameters'!$N$58&lt;&gt;"",((I935*'Checklist Parameters'!$N$58)*'Checklist Parameters'!$N$35)/1000,"N/A")</f>
        <v>N/A</v>
      </c>
      <c r="AA935" s="85">
        <f>IF('Checklist Parameters'!$N$101&lt;&gt;"",IFERROR(I935/'Checklist Parameters'!$N$101,0),"N/A")</f>
        <v>0</v>
      </c>
      <c r="AB935" s="85" t="str">
        <f>IF('Checklist Parameters'!$N$43&lt;&gt;"",(I935*'Checklist Parameters'!$N$43)/1000,"N/A")</f>
        <v>N/A</v>
      </c>
      <c r="AC935" s="85">
        <f>IF('Checklist Parameters'!$N$16="",$X935,IF(AND('Checklist Parameters'!$N$16&lt;$X935,'Checklist Parameters'!$N$16&gt;=3),'Checklist Parameters'!$N$16,IF(AND('Checklist Parameters'!$N$16&lt;$X935,'Checklist Parameters'!$N$16&lt;3),0,$X935)))</f>
        <v>0</v>
      </c>
      <c r="AD935" s="85" t="str">
        <f>IF(AND(I935&lt;'Checklist Parameters'!$N$22,$I935&lt;&gt;0),"Y","")</f>
        <v/>
      </c>
      <c r="AE935" s="85" t="str">
        <f>IF($AD935="Y",0,IF('Checklist Parameters'!$N$25="","&lt;no limit&gt;",ROUNDDOWN((($I935-'Checklist Parameters'!$N$24)/'Checklist Parameters'!$N$25)+1,0)))</f>
        <v>&lt;no limit&gt;</v>
      </c>
      <c r="AF935" s="174">
        <f t="shared" si="89"/>
        <v>0</v>
      </c>
      <c r="AG935" s="85">
        <f t="shared" si="84"/>
        <v>0</v>
      </c>
    </row>
    <row r="936" spans="1:33" ht="15">
      <c r="A936" s="393"/>
      <c r="B936" s="393"/>
      <c r="C936" s="393"/>
      <c r="D936" s="393"/>
      <c r="E936" s="393"/>
      <c r="F936" s="393"/>
      <c r="G936" s="393"/>
      <c r="H936" s="394"/>
      <c r="I936" s="394"/>
      <c r="J936" s="394"/>
      <c r="K936" s="394"/>
      <c r="L936" s="394"/>
      <c r="M936" s="394"/>
      <c r="N936" s="313">
        <f>IF(IF(I936&lt;'Checklist Parameters'!$N$22,0,($I936-$L936))&lt;0,0,IF(I936&lt;'Checklist Parameters'!$N$22,0,($I936-$L936)))</f>
        <v>0</v>
      </c>
      <c r="O936" s="394"/>
      <c r="P936" s="395"/>
      <c r="Q936" s="316">
        <f t="shared" si="85"/>
        <v>0</v>
      </c>
      <c r="R936" s="87">
        <f t="shared" si="86"/>
        <v>0</v>
      </c>
      <c r="S936" s="87">
        <f>IF('Checklist Parameters'!$N$60&lt;0.2,0.2,'Checklist Parameters'!$N$60)</f>
        <v>0.7</v>
      </c>
      <c r="T936" s="88">
        <f>IF($O936="",IF('Checklist District ID'!$C$43="Y",MAX($R936:$S936)*$I936,SUM($R936:$S936)*$I936),IF(O936&gt;0,Q936*S936))</f>
        <v>0</v>
      </c>
      <c r="U936" s="88">
        <f>IF(Q936&gt;0,((I936-T936)*'Formula Matrix'!$E$41),0)</f>
        <v>0</v>
      </c>
      <c r="V936" s="88">
        <f t="shared" si="87"/>
        <v>0</v>
      </c>
      <c r="W936" s="88">
        <f>IF(V936&gt;0,(V936*'Checklist Parameters'!$N$35),0)</f>
        <v>0</v>
      </c>
      <c r="X936" s="85">
        <f t="shared" si="88"/>
        <v>0</v>
      </c>
      <c r="Y936" s="85">
        <f>IF('Checklist Parameters'!$N$102&lt;&gt;"",(I936/43560)*'Checklist Parameters'!$N$102,"N/A")</f>
        <v>0</v>
      </c>
      <c r="Z936" s="85" t="str">
        <f>IF('Checklist Parameters'!$N$58&lt;&gt;"",((I936*'Checklist Parameters'!$N$58)*'Checklist Parameters'!$N$35)/1000,"N/A")</f>
        <v>N/A</v>
      </c>
      <c r="AA936" s="85">
        <f>IF('Checklist Parameters'!$N$101&lt;&gt;"",IFERROR(I936/'Checklist Parameters'!$N$101,0),"N/A")</f>
        <v>0</v>
      </c>
      <c r="AB936" s="85" t="str">
        <f>IF('Checklist Parameters'!$N$43&lt;&gt;"",(I936*'Checklist Parameters'!$N$43)/1000,"N/A")</f>
        <v>N/A</v>
      </c>
      <c r="AC936" s="85">
        <f>IF('Checklist Parameters'!$N$16="",$X936,IF(AND('Checklist Parameters'!$N$16&lt;$X936,'Checklist Parameters'!$N$16&gt;=3),'Checklist Parameters'!$N$16,IF(AND('Checklist Parameters'!$N$16&lt;$X936,'Checklist Parameters'!$N$16&lt;3),0,$X936)))</f>
        <v>0</v>
      </c>
      <c r="AD936" s="85" t="str">
        <f>IF(AND(I936&lt;'Checklist Parameters'!$N$22,$I936&lt;&gt;0),"Y","")</f>
        <v/>
      </c>
      <c r="AE936" s="85" t="str">
        <f>IF($AD936="Y",0,IF('Checklist Parameters'!$N$25="","&lt;no limit&gt;",ROUNDDOWN((($I936-'Checklist Parameters'!$N$24)/'Checklist Parameters'!$N$25)+1,0)))</f>
        <v>&lt;no limit&gt;</v>
      </c>
      <c r="AF936" s="174">
        <f t="shared" si="89"/>
        <v>0</v>
      </c>
      <c r="AG936" s="85">
        <f t="shared" si="84"/>
        <v>0</v>
      </c>
    </row>
    <row r="937" spans="1:33" ht="15">
      <c r="A937" s="393"/>
      <c r="B937" s="393"/>
      <c r="C937" s="393"/>
      <c r="D937" s="393"/>
      <c r="E937" s="393"/>
      <c r="F937" s="393"/>
      <c r="G937" s="393"/>
      <c r="H937" s="394"/>
      <c r="I937" s="394"/>
      <c r="J937" s="394"/>
      <c r="K937" s="394"/>
      <c r="L937" s="394"/>
      <c r="M937" s="394"/>
      <c r="N937" s="313">
        <f>IF(IF(I937&lt;'Checklist Parameters'!$N$22,0,($I937-$L937))&lt;0,0,IF(I937&lt;'Checklist Parameters'!$N$22,0,($I937-$L937)))</f>
        <v>0</v>
      </c>
      <c r="O937" s="394"/>
      <c r="P937" s="395"/>
      <c r="Q937" s="316">
        <f t="shared" si="85"/>
        <v>0</v>
      </c>
      <c r="R937" s="87">
        <f t="shared" si="86"/>
        <v>0</v>
      </c>
      <c r="S937" s="87">
        <f>IF('Checklist Parameters'!$N$60&lt;0.2,0.2,'Checklist Parameters'!$N$60)</f>
        <v>0.7</v>
      </c>
      <c r="T937" s="88">
        <f>IF($O937="",IF('Checklist District ID'!$C$43="Y",MAX($R937:$S937)*$I937,SUM($R937:$S937)*$I937),IF(O937&gt;0,Q937*S937))</f>
        <v>0</v>
      </c>
      <c r="U937" s="88">
        <f>IF(Q937&gt;0,((I937-T937)*'Formula Matrix'!$E$41),0)</f>
        <v>0</v>
      </c>
      <c r="V937" s="88">
        <f t="shared" si="87"/>
        <v>0</v>
      </c>
      <c r="W937" s="88">
        <f>IF(V937&gt;0,(V937*'Checklist Parameters'!$N$35),0)</f>
        <v>0</v>
      </c>
      <c r="X937" s="85">
        <f t="shared" si="88"/>
        <v>0</v>
      </c>
      <c r="Y937" s="85">
        <f>IF('Checklist Parameters'!$N$102&lt;&gt;"",(I937/43560)*'Checklist Parameters'!$N$102,"N/A")</f>
        <v>0</v>
      </c>
      <c r="Z937" s="85" t="str">
        <f>IF('Checklist Parameters'!$N$58&lt;&gt;"",((I937*'Checklist Parameters'!$N$58)*'Checklist Parameters'!$N$35)/1000,"N/A")</f>
        <v>N/A</v>
      </c>
      <c r="AA937" s="85">
        <f>IF('Checklist Parameters'!$N$101&lt;&gt;"",IFERROR(I937/'Checklist Parameters'!$N$101,0),"N/A")</f>
        <v>0</v>
      </c>
      <c r="AB937" s="85" t="str">
        <f>IF('Checklist Parameters'!$N$43&lt;&gt;"",(I937*'Checklist Parameters'!$N$43)/1000,"N/A")</f>
        <v>N/A</v>
      </c>
      <c r="AC937" s="85">
        <f>IF('Checklist Parameters'!$N$16="",$X937,IF(AND('Checklist Parameters'!$N$16&lt;$X937,'Checklist Parameters'!$N$16&gt;=3),'Checklist Parameters'!$N$16,IF(AND('Checklist Parameters'!$N$16&lt;$X937,'Checklist Parameters'!$N$16&lt;3),0,$X937)))</f>
        <v>0</v>
      </c>
      <c r="AD937" s="85" t="str">
        <f>IF(AND(I937&lt;'Checklist Parameters'!$N$22,$I937&lt;&gt;0),"Y","")</f>
        <v/>
      </c>
      <c r="AE937" s="85" t="str">
        <f>IF($AD937="Y",0,IF('Checklist Parameters'!$N$25="","&lt;no limit&gt;",ROUNDDOWN((($I937-'Checklist Parameters'!$N$24)/'Checklist Parameters'!$N$25)+1,0)))</f>
        <v>&lt;no limit&gt;</v>
      </c>
      <c r="AF937" s="174">
        <f t="shared" si="89"/>
        <v>0</v>
      </c>
      <c r="AG937" s="85">
        <f t="shared" si="84"/>
        <v>0</v>
      </c>
    </row>
    <row r="938" spans="1:33" ht="15">
      <c r="A938" s="393"/>
      <c r="B938" s="393"/>
      <c r="C938" s="393"/>
      <c r="D938" s="393"/>
      <c r="E938" s="393"/>
      <c r="F938" s="393"/>
      <c r="G938" s="393"/>
      <c r="H938" s="394"/>
      <c r="I938" s="394"/>
      <c r="J938" s="394"/>
      <c r="K938" s="394"/>
      <c r="L938" s="394"/>
      <c r="M938" s="394"/>
      <c r="N938" s="313">
        <f>IF(IF(I938&lt;'Checklist Parameters'!$N$22,0,($I938-$L938))&lt;0,0,IF(I938&lt;'Checklist Parameters'!$N$22,0,($I938-$L938)))</f>
        <v>0</v>
      </c>
      <c r="O938" s="394"/>
      <c r="P938" s="395"/>
      <c r="Q938" s="316">
        <f t="shared" si="85"/>
        <v>0</v>
      </c>
      <c r="R938" s="87">
        <f t="shared" si="86"/>
        <v>0</v>
      </c>
      <c r="S938" s="87">
        <f>IF('Checklist Parameters'!$N$60&lt;0.2,0.2,'Checklist Parameters'!$N$60)</f>
        <v>0.7</v>
      </c>
      <c r="T938" s="88">
        <f>IF($O938="",IF('Checklist District ID'!$C$43="Y",MAX($R938:$S938)*$I938,SUM($R938:$S938)*$I938),IF(O938&gt;0,Q938*S938))</f>
        <v>0</v>
      </c>
      <c r="U938" s="88">
        <f>IF(Q938&gt;0,((I938-T938)*'Formula Matrix'!$E$41),0)</f>
        <v>0</v>
      </c>
      <c r="V938" s="88">
        <f t="shared" si="87"/>
        <v>0</v>
      </c>
      <c r="W938" s="88">
        <f>IF(V938&gt;0,(V938*'Checklist Parameters'!$N$35),0)</f>
        <v>0</v>
      </c>
      <c r="X938" s="85">
        <f t="shared" si="88"/>
        <v>0</v>
      </c>
      <c r="Y938" s="85">
        <f>IF('Checklist Parameters'!$N$102&lt;&gt;"",(I938/43560)*'Checklist Parameters'!$N$102,"N/A")</f>
        <v>0</v>
      </c>
      <c r="Z938" s="85" t="str">
        <f>IF('Checklist Parameters'!$N$58&lt;&gt;"",((I938*'Checklist Parameters'!$N$58)*'Checklist Parameters'!$N$35)/1000,"N/A")</f>
        <v>N/A</v>
      </c>
      <c r="AA938" s="85">
        <f>IF('Checklist Parameters'!$N$101&lt;&gt;"",IFERROR(I938/'Checklist Parameters'!$N$101,0),"N/A")</f>
        <v>0</v>
      </c>
      <c r="AB938" s="85" t="str">
        <f>IF('Checklist Parameters'!$N$43&lt;&gt;"",(I938*'Checklist Parameters'!$N$43)/1000,"N/A")</f>
        <v>N/A</v>
      </c>
      <c r="AC938" s="85">
        <f>IF('Checklist Parameters'!$N$16="",$X938,IF(AND('Checklist Parameters'!$N$16&lt;$X938,'Checklist Parameters'!$N$16&gt;=3),'Checklist Parameters'!$N$16,IF(AND('Checklist Parameters'!$N$16&lt;$X938,'Checklist Parameters'!$N$16&lt;3),0,$X938)))</f>
        <v>0</v>
      </c>
      <c r="AD938" s="85" t="str">
        <f>IF(AND(I938&lt;'Checklist Parameters'!$N$22,$I938&lt;&gt;0),"Y","")</f>
        <v/>
      </c>
      <c r="AE938" s="85" t="str">
        <f>IF($AD938="Y",0,IF('Checklist Parameters'!$N$25="","&lt;no limit&gt;",ROUNDDOWN((($I938-'Checklist Parameters'!$N$24)/'Checklist Parameters'!$N$25)+1,0)))</f>
        <v>&lt;no limit&gt;</v>
      </c>
      <c r="AF938" s="174">
        <f t="shared" si="89"/>
        <v>0</v>
      </c>
      <c r="AG938" s="85">
        <f t="shared" si="84"/>
        <v>0</v>
      </c>
    </row>
    <row r="939" spans="1:33" ht="15">
      <c r="A939" s="393"/>
      <c r="B939" s="393"/>
      <c r="C939" s="393"/>
      <c r="D939" s="393"/>
      <c r="E939" s="393"/>
      <c r="F939" s="393"/>
      <c r="G939" s="393"/>
      <c r="H939" s="394"/>
      <c r="I939" s="394"/>
      <c r="J939" s="394"/>
      <c r="K939" s="394"/>
      <c r="L939" s="394"/>
      <c r="M939" s="394"/>
      <c r="N939" s="313">
        <f>IF(IF(I939&lt;'Checklist Parameters'!$N$22,0,($I939-$L939))&lt;0,0,IF(I939&lt;'Checklist Parameters'!$N$22,0,($I939-$L939)))</f>
        <v>0</v>
      </c>
      <c r="O939" s="394"/>
      <c r="P939" s="395"/>
      <c r="Q939" s="316">
        <f t="shared" si="85"/>
        <v>0</v>
      </c>
      <c r="R939" s="87">
        <f t="shared" si="86"/>
        <v>0</v>
      </c>
      <c r="S939" s="87">
        <f>IF('Checklist Parameters'!$N$60&lt;0.2,0.2,'Checklist Parameters'!$N$60)</f>
        <v>0.7</v>
      </c>
      <c r="T939" s="88">
        <f>IF($O939="",IF('Checklist District ID'!$C$43="Y",MAX($R939:$S939)*$I939,SUM($R939:$S939)*$I939),IF(O939&gt;0,Q939*S939))</f>
        <v>0</v>
      </c>
      <c r="U939" s="88">
        <f>IF(Q939&gt;0,((I939-T939)*'Formula Matrix'!$E$41),0)</f>
        <v>0</v>
      </c>
      <c r="V939" s="88">
        <f t="shared" si="87"/>
        <v>0</v>
      </c>
      <c r="W939" s="88">
        <f>IF(V939&gt;0,(V939*'Checklist Parameters'!$N$35),0)</f>
        <v>0</v>
      </c>
      <c r="X939" s="85">
        <f t="shared" si="88"/>
        <v>0</v>
      </c>
      <c r="Y939" s="85">
        <f>IF('Checklist Parameters'!$N$102&lt;&gt;"",(I939/43560)*'Checklist Parameters'!$N$102,"N/A")</f>
        <v>0</v>
      </c>
      <c r="Z939" s="85" t="str">
        <f>IF('Checklist Parameters'!$N$58&lt;&gt;"",((I939*'Checklist Parameters'!$N$58)*'Checklist Parameters'!$N$35)/1000,"N/A")</f>
        <v>N/A</v>
      </c>
      <c r="AA939" s="85">
        <f>IF('Checklist Parameters'!$N$101&lt;&gt;"",IFERROR(I939/'Checklist Parameters'!$N$101,0),"N/A")</f>
        <v>0</v>
      </c>
      <c r="AB939" s="85" t="str">
        <f>IF('Checklist Parameters'!$N$43&lt;&gt;"",(I939*'Checklist Parameters'!$N$43)/1000,"N/A")</f>
        <v>N/A</v>
      </c>
      <c r="AC939" s="85">
        <f>IF('Checklist Parameters'!$N$16="",$X939,IF(AND('Checklist Parameters'!$N$16&lt;$X939,'Checklist Parameters'!$N$16&gt;=3),'Checklist Parameters'!$N$16,IF(AND('Checklist Parameters'!$N$16&lt;$X939,'Checklist Parameters'!$N$16&lt;3),0,$X939)))</f>
        <v>0</v>
      </c>
      <c r="AD939" s="85" t="str">
        <f>IF(AND(I939&lt;'Checklist Parameters'!$N$22,$I939&lt;&gt;0),"Y","")</f>
        <v/>
      </c>
      <c r="AE939" s="85" t="str">
        <f>IF($AD939="Y",0,IF('Checklist Parameters'!$N$25="","&lt;no limit&gt;",ROUNDDOWN((($I939-'Checklist Parameters'!$N$24)/'Checklist Parameters'!$N$25)+1,0)))</f>
        <v>&lt;no limit&gt;</v>
      </c>
      <c r="AF939" s="174">
        <f t="shared" si="89"/>
        <v>0</v>
      </c>
      <c r="AG939" s="85">
        <f t="shared" si="84"/>
        <v>0</v>
      </c>
    </row>
    <row r="940" spans="1:33" ht="15">
      <c r="A940" s="393"/>
      <c r="B940" s="393"/>
      <c r="C940" s="393"/>
      <c r="D940" s="393"/>
      <c r="E940" s="393"/>
      <c r="F940" s="393"/>
      <c r="G940" s="393"/>
      <c r="H940" s="394"/>
      <c r="I940" s="394"/>
      <c r="J940" s="394"/>
      <c r="K940" s="394"/>
      <c r="L940" s="394"/>
      <c r="M940" s="394"/>
      <c r="N940" s="313">
        <f>IF(IF(I940&lt;'Checklist Parameters'!$N$22,0,($I940-$L940))&lt;0,0,IF(I940&lt;'Checklist Parameters'!$N$22,0,($I940-$L940)))</f>
        <v>0</v>
      </c>
      <c r="O940" s="394"/>
      <c r="P940" s="395"/>
      <c r="Q940" s="316">
        <f t="shared" si="85"/>
        <v>0</v>
      </c>
      <c r="R940" s="87">
        <f t="shared" si="86"/>
        <v>0</v>
      </c>
      <c r="S940" s="87">
        <f>IF('Checklist Parameters'!$N$60&lt;0.2,0.2,'Checklist Parameters'!$N$60)</f>
        <v>0.7</v>
      </c>
      <c r="T940" s="88">
        <f>IF($O940="",IF('Checklist District ID'!$C$43="Y",MAX($R940:$S940)*$I940,SUM($R940:$S940)*$I940),IF(O940&gt;0,Q940*S940))</f>
        <v>0</v>
      </c>
      <c r="U940" s="88">
        <f>IF(Q940&gt;0,((I940-T940)*'Formula Matrix'!$E$41),0)</f>
        <v>0</v>
      </c>
      <c r="V940" s="88">
        <f t="shared" si="87"/>
        <v>0</v>
      </c>
      <c r="W940" s="88">
        <f>IF(V940&gt;0,(V940*'Checklist Parameters'!$N$35),0)</f>
        <v>0</v>
      </c>
      <c r="X940" s="85">
        <f t="shared" si="88"/>
        <v>0</v>
      </c>
      <c r="Y940" s="85">
        <f>IF('Checklist Parameters'!$N$102&lt;&gt;"",(I940/43560)*'Checklist Parameters'!$N$102,"N/A")</f>
        <v>0</v>
      </c>
      <c r="Z940" s="85" t="str">
        <f>IF('Checklist Parameters'!$N$58&lt;&gt;"",((I940*'Checklist Parameters'!$N$58)*'Checklist Parameters'!$N$35)/1000,"N/A")</f>
        <v>N/A</v>
      </c>
      <c r="AA940" s="85">
        <f>IF('Checklist Parameters'!$N$101&lt;&gt;"",IFERROR(I940/'Checklist Parameters'!$N$101,0),"N/A")</f>
        <v>0</v>
      </c>
      <c r="AB940" s="85" t="str">
        <f>IF('Checklist Parameters'!$N$43&lt;&gt;"",(I940*'Checklist Parameters'!$N$43)/1000,"N/A")</f>
        <v>N/A</v>
      </c>
      <c r="AC940" s="85">
        <f>IF('Checklist Parameters'!$N$16="",$X940,IF(AND('Checklist Parameters'!$N$16&lt;$X940,'Checklist Parameters'!$N$16&gt;=3),'Checklist Parameters'!$N$16,IF(AND('Checklist Parameters'!$N$16&lt;$X940,'Checklist Parameters'!$N$16&lt;3),0,$X940)))</f>
        <v>0</v>
      </c>
      <c r="AD940" s="85" t="str">
        <f>IF(AND(I940&lt;'Checklist Parameters'!$N$22,$I940&lt;&gt;0),"Y","")</f>
        <v/>
      </c>
      <c r="AE940" s="85" t="str">
        <f>IF($AD940="Y",0,IF('Checklist Parameters'!$N$25="","&lt;no limit&gt;",ROUNDDOWN((($I940-'Checklist Parameters'!$N$24)/'Checklist Parameters'!$N$25)+1,0)))</f>
        <v>&lt;no limit&gt;</v>
      </c>
      <c r="AF940" s="174">
        <f t="shared" si="89"/>
        <v>0</v>
      </c>
      <c r="AG940" s="85">
        <f t="shared" si="84"/>
        <v>0</v>
      </c>
    </row>
    <row r="941" spans="1:33" ht="15">
      <c r="A941" s="393"/>
      <c r="B941" s="393"/>
      <c r="C941" s="393"/>
      <c r="D941" s="393"/>
      <c r="E941" s="393"/>
      <c r="F941" s="393"/>
      <c r="G941" s="393"/>
      <c r="H941" s="394"/>
      <c r="I941" s="394"/>
      <c r="J941" s="394"/>
      <c r="K941" s="394"/>
      <c r="L941" s="394"/>
      <c r="M941" s="394"/>
      <c r="N941" s="313">
        <f>IF(IF(I941&lt;'Checklist Parameters'!$N$22,0,($I941-$L941))&lt;0,0,IF(I941&lt;'Checklist Parameters'!$N$22,0,($I941-$L941)))</f>
        <v>0</v>
      </c>
      <c r="O941" s="394"/>
      <c r="P941" s="395"/>
      <c r="Q941" s="316">
        <f t="shared" si="85"/>
        <v>0</v>
      </c>
      <c r="R941" s="87">
        <f t="shared" si="86"/>
        <v>0</v>
      </c>
      <c r="S941" s="87">
        <f>IF('Checklist Parameters'!$N$60&lt;0.2,0.2,'Checklist Parameters'!$N$60)</f>
        <v>0.7</v>
      </c>
      <c r="T941" s="88">
        <f>IF($O941="",IF('Checklist District ID'!$C$43="Y",MAX($R941:$S941)*$I941,SUM($R941:$S941)*$I941),IF(O941&gt;0,Q941*S941))</f>
        <v>0</v>
      </c>
      <c r="U941" s="88">
        <f>IF(Q941&gt;0,((I941-T941)*'Formula Matrix'!$E$41),0)</f>
        <v>0</v>
      </c>
      <c r="V941" s="88">
        <f t="shared" si="87"/>
        <v>0</v>
      </c>
      <c r="W941" s="88">
        <f>IF(V941&gt;0,(V941*'Checklist Parameters'!$N$35),0)</f>
        <v>0</v>
      </c>
      <c r="X941" s="85">
        <f t="shared" si="88"/>
        <v>0</v>
      </c>
      <c r="Y941" s="85">
        <f>IF('Checklist Parameters'!$N$102&lt;&gt;"",(I941/43560)*'Checklist Parameters'!$N$102,"N/A")</f>
        <v>0</v>
      </c>
      <c r="Z941" s="85" t="str">
        <f>IF('Checklist Parameters'!$N$58&lt;&gt;"",((I941*'Checklist Parameters'!$N$58)*'Checklist Parameters'!$N$35)/1000,"N/A")</f>
        <v>N/A</v>
      </c>
      <c r="AA941" s="85">
        <f>IF('Checklist Parameters'!$N$101&lt;&gt;"",IFERROR(I941/'Checklist Parameters'!$N$101,0),"N/A")</f>
        <v>0</v>
      </c>
      <c r="AB941" s="85" t="str">
        <f>IF('Checklist Parameters'!$N$43&lt;&gt;"",(I941*'Checklist Parameters'!$N$43)/1000,"N/A")</f>
        <v>N/A</v>
      </c>
      <c r="AC941" s="85">
        <f>IF('Checklist Parameters'!$N$16="",$X941,IF(AND('Checklist Parameters'!$N$16&lt;$X941,'Checklist Parameters'!$N$16&gt;=3),'Checklist Parameters'!$N$16,IF(AND('Checklist Parameters'!$N$16&lt;$X941,'Checklist Parameters'!$N$16&lt;3),0,$X941)))</f>
        <v>0</v>
      </c>
      <c r="AD941" s="85" t="str">
        <f>IF(AND(I941&lt;'Checklist Parameters'!$N$22,$I941&lt;&gt;0),"Y","")</f>
        <v/>
      </c>
      <c r="AE941" s="85" t="str">
        <f>IF($AD941="Y",0,IF('Checklist Parameters'!$N$25="","&lt;no limit&gt;",ROUNDDOWN((($I941-'Checklist Parameters'!$N$24)/'Checklist Parameters'!$N$25)+1,0)))</f>
        <v>&lt;no limit&gt;</v>
      </c>
      <c r="AF941" s="174">
        <f t="shared" si="89"/>
        <v>0</v>
      </c>
      <c r="AG941" s="85">
        <f t="shared" si="84"/>
        <v>0</v>
      </c>
    </row>
    <row r="942" spans="1:33" ht="15">
      <c r="A942" s="393"/>
      <c r="B942" s="393"/>
      <c r="C942" s="393"/>
      <c r="D942" s="393"/>
      <c r="E942" s="393"/>
      <c r="F942" s="393"/>
      <c r="G942" s="393"/>
      <c r="H942" s="394"/>
      <c r="I942" s="394"/>
      <c r="J942" s="394"/>
      <c r="K942" s="394"/>
      <c r="L942" s="394"/>
      <c r="M942" s="394"/>
      <c r="N942" s="313">
        <f>IF(IF(I942&lt;'Checklist Parameters'!$N$22,0,($I942-$L942))&lt;0,0,IF(I942&lt;'Checklist Parameters'!$N$22,0,($I942-$L942)))</f>
        <v>0</v>
      </c>
      <c r="O942" s="394"/>
      <c r="P942" s="395"/>
      <c r="Q942" s="316">
        <f t="shared" si="85"/>
        <v>0</v>
      </c>
      <c r="R942" s="87">
        <f t="shared" si="86"/>
        <v>0</v>
      </c>
      <c r="S942" s="87">
        <f>IF('Checklist Parameters'!$N$60&lt;0.2,0.2,'Checklist Parameters'!$N$60)</f>
        <v>0.7</v>
      </c>
      <c r="T942" s="88">
        <f>IF($O942="",IF('Checklist District ID'!$C$43="Y",MAX($R942:$S942)*$I942,SUM($R942:$S942)*$I942),IF(O942&gt;0,Q942*S942))</f>
        <v>0</v>
      </c>
      <c r="U942" s="88">
        <f>IF(Q942&gt;0,((I942-T942)*'Formula Matrix'!$E$41),0)</f>
        <v>0</v>
      </c>
      <c r="V942" s="88">
        <f t="shared" si="87"/>
        <v>0</v>
      </c>
      <c r="W942" s="88">
        <f>IF(V942&gt;0,(V942*'Checklist Parameters'!$N$35),0)</f>
        <v>0</v>
      </c>
      <c r="X942" s="85">
        <f t="shared" si="88"/>
        <v>0</v>
      </c>
      <c r="Y942" s="85">
        <f>IF('Checklist Parameters'!$N$102&lt;&gt;"",(I942/43560)*'Checklist Parameters'!$N$102,"N/A")</f>
        <v>0</v>
      </c>
      <c r="Z942" s="85" t="str">
        <f>IF('Checklist Parameters'!$N$58&lt;&gt;"",((I942*'Checklist Parameters'!$N$58)*'Checklist Parameters'!$N$35)/1000,"N/A")</f>
        <v>N/A</v>
      </c>
      <c r="AA942" s="85">
        <f>IF('Checklist Parameters'!$N$101&lt;&gt;"",IFERROR(I942/'Checklist Parameters'!$N$101,0),"N/A")</f>
        <v>0</v>
      </c>
      <c r="AB942" s="85" t="str">
        <f>IF('Checklist Parameters'!$N$43&lt;&gt;"",(I942*'Checklist Parameters'!$N$43)/1000,"N/A")</f>
        <v>N/A</v>
      </c>
      <c r="AC942" s="85">
        <f>IF('Checklist Parameters'!$N$16="",$X942,IF(AND('Checklist Parameters'!$N$16&lt;$X942,'Checklist Parameters'!$N$16&gt;=3),'Checklist Parameters'!$N$16,IF(AND('Checklist Parameters'!$N$16&lt;$X942,'Checklist Parameters'!$N$16&lt;3),0,$X942)))</f>
        <v>0</v>
      </c>
      <c r="AD942" s="85" t="str">
        <f>IF(AND(I942&lt;'Checklist Parameters'!$N$22,$I942&lt;&gt;0),"Y","")</f>
        <v/>
      </c>
      <c r="AE942" s="85" t="str">
        <f>IF($AD942="Y",0,IF('Checklist Parameters'!$N$25="","&lt;no limit&gt;",ROUNDDOWN((($I942-'Checklist Parameters'!$N$24)/'Checklist Parameters'!$N$25)+1,0)))</f>
        <v>&lt;no limit&gt;</v>
      </c>
      <c r="AF942" s="174">
        <f t="shared" si="89"/>
        <v>0</v>
      </c>
      <c r="AG942" s="85">
        <f t="shared" si="84"/>
        <v>0</v>
      </c>
    </row>
    <row r="943" spans="1:33" ht="15">
      <c r="A943" s="393"/>
      <c r="B943" s="393"/>
      <c r="C943" s="393"/>
      <c r="D943" s="393"/>
      <c r="E943" s="393"/>
      <c r="F943" s="393"/>
      <c r="G943" s="393"/>
      <c r="H943" s="394"/>
      <c r="I943" s="394"/>
      <c r="J943" s="394"/>
      <c r="K943" s="394"/>
      <c r="L943" s="394"/>
      <c r="M943" s="394"/>
      <c r="N943" s="313">
        <f>IF(IF(I943&lt;'Checklist Parameters'!$N$22,0,($I943-$L943))&lt;0,0,IF(I943&lt;'Checklist Parameters'!$N$22,0,($I943-$L943)))</f>
        <v>0</v>
      </c>
      <c r="O943" s="394"/>
      <c r="P943" s="395"/>
      <c r="Q943" s="316">
        <f t="shared" si="85"/>
        <v>0</v>
      </c>
      <c r="R943" s="87">
        <f t="shared" si="86"/>
        <v>0</v>
      </c>
      <c r="S943" s="87">
        <f>IF('Checklist Parameters'!$N$60&lt;0.2,0.2,'Checklist Parameters'!$N$60)</f>
        <v>0.7</v>
      </c>
      <c r="T943" s="88">
        <f>IF($O943="",IF('Checklist District ID'!$C$43="Y",MAX($R943:$S943)*$I943,SUM($R943:$S943)*$I943),IF(O943&gt;0,Q943*S943))</f>
        <v>0</v>
      </c>
      <c r="U943" s="88">
        <f>IF(Q943&gt;0,((I943-T943)*'Formula Matrix'!$E$41),0)</f>
        <v>0</v>
      </c>
      <c r="V943" s="88">
        <f t="shared" si="87"/>
        <v>0</v>
      </c>
      <c r="W943" s="88">
        <f>IF(V943&gt;0,(V943*'Checklist Parameters'!$N$35),0)</f>
        <v>0</v>
      </c>
      <c r="X943" s="85">
        <f t="shared" si="88"/>
        <v>0</v>
      </c>
      <c r="Y943" s="85">
        <f>IF('Checklist Parameters'!$N$102&lt;&gt;"",(I943/43560)*'Checklist Parameters'!$N$102,"N/A")</f>
        <v>0</v>
      </c>
      <c r="Z943" s="85" t="str">
        <f>IF('Checklist Parameters'!$N$58&lt;&gt;"",((I943*'Checklist Parameters'!$N$58)*'Checklist Parameters'!$N$35)/1000,"N/A")</f>
        <v>N/A</v>
      </c>
      <c r="AA943" s="85">
        <f>IF('Checklist Parameters'!$N$101&lt;&gt;"",IFERROR(I943/'Checklist Parameters'!$N$101,0),"N/A")</f>
        <v>0</v>
      </c>
      <c r="AB943" s="85" t="str">
        <f>IF('Checklist Parameters'!$N$43&lt;&gt;"",(I943*'Checklist Parameters'!$N$43)/1000,"N/A")</f>
        <v>N/A</v>
      </c>
      <c r="AC943" s="85">
        <f>IF('Checklist Parameters'!$N$16="",$X943,IF(AND('Checklist Parameters'!$N$16&lt;$X943,'Checklist Parameters'!$N$16&gt;=3),'Checklist Parameters'!$N$16,IF(AND('Checklist Parameters'!$N$16&lt;$X943,'Checklist Parameters'!$N$16&lt;3),0,$X943)))</f>
        <v>0</v>
      </c>
      <c r="AD943" s="85" t="str">
        <f>IF(AND(I943&lt;'Checklist Parameters'!$N$22,$I943&lt;&gt;0),"Y","")</f>
        <v/>
      </c>
      <c r="AE943" s="85" t="str">
        <f>IF($AD943="Y",0,IF('Checklist Parameters'!$N$25="","&lt;no limit&gt;",ROUNDDOWN((($I943-'Checklist Parameters'!$N$24)/'Checklist Parameters'!$N$25)+1,0)))</f>
        <v>&lt;no limit&gt;</v>
      </c>
      <c r="AF943" s="174">
        <f t="shared" si="89"/>
        <v>0</v>
      </c>
      <c r="AG943" s="85">
        <f t="shared" si="84"/>
        <v>0</v>
      </c>
    </row>
    <row r="944" spans="1:33" ht="15">
      <c r="A944" s="393"/>
      <c r="B944" s="393"/>
      <c r="C944" s="393"/>
      <c r="D944" s="393"/>
      <c r="E944" s="393"/>
      <c r="F944" s="393"/>
      <c r="G944" s="393"/>
      <c r="H944" s="394"/>
      <c r="I944" s="394"/>
      <c r="J944" s="394"/>
      <c r="K944" s="394"/>
      <c r="L944" s="394"/>
      <c r="M944" s="394"/>
      <c r="N944" s="313">
        <f>IF(IF(I944&lt;'Checklist Parameters'!$N$22,0,($I944-$L944))&lt;0,0,IF(I944&lt;'Checklist Parameters'!$N$22,0,($I944-$L944)))</f>
        <v>0</v>
      </c>
      <c r="O944" s="394"/>
      <c r="P944" s="395"/>
      <c r="Q944" s="316">
        <f t="shared" si="85"/>
        <v>0</v>
      </c>
      <c r="R944" s="87">
        <f t="shared" si="86"/>
        <v>0</v>
      </c>
      <c r="S944" s="87">
        <f>IF('Checklist Parameters'!$N$60&lt;0.2,0.2,'Checklist Parameters'!$N$60)</f>
        <v>0.7</v>
      </c>
      <c r="T944" s="88">
        <f>IF($O944="",IF('Checklist District ID'!$C$43="Y",MAX($R944:$S944)*$I944,SUM($R944:$S944)*$I944),IF(O944&gt;0,Q944*S944))</f>
        <v>0</v>
      </c>
      <c r="U944" s="88">
        <f>IF(Q944&gt;0,((I944-T944)*'Formula Matrix'!$E$41),0)</f>
        <v>0</v>
      </c>
      <c r="V944" s="88">
        <f t="shared" si="87"/>
        <v>0</v>
      </c>
      <c r="W944" s="88">
        <f>IF(V944&gt;0,(V944*'Checklist Parameters'!$N$35),0)</f>
        <v>0</v>
      </c>
      <c r="X944" s="85">
        <f t="shared" si="88"/>
        <v>0</v>
      </c>
      <c r="Y944" s="85">
        <f>IF('Checklist Parameters'!$N$102&lt;&gt;"",(I944/43560)*'Checklist Parameters'!$N$102,"N/A")</f>
        <v>0</v>
      </c>
      <c r="Z944" s="85" t="str">
        <f>IF('Checklist Parameters'!$N$58&lt;&gt;"",((I944*'Checklist Parameters'!$N$58)*'Checklist Parameters'!$N$35)/1000,"N/A")</f>
        <v>N/A</v>
      </c>
      <c r="AA944" s="85">
        <f>IF('Checklist Parameters'!$N$101&lt;&gt;"",IFERROR(I944/'Checklist Parameters'!$N$101,0),"N/A")</f>
        <v>0</v>
      </c>
      <c r="AB944" s="85" t="str">
        <f>IF('Checklist Parameters'!$N$43&lt;&gt;"",(I944*'Checklist Parameters'!$N$43)/1000,"N/A")</f>
        <v>N/A</v>
      </c>
      <c r="AC944" s="85">
        <f>IF('Checklist Parameters'!$N$16="",$X944,IF(AND('Checklist Parameters'!$N$16&lt;$X944,'Checklist Parameters'!$N$16&gt;=3),'Checklist Parameters'!$N$16,IF(AND('Checklist Parameters'!$N$16&lt;$X944,'Checklist Parameters'!$N$16&lt;3),0,$X944)))</f>
        <v>0</v>
      </c>
      <c r="AD944" s="85" t="str">
        <f>IF(AND(I944&lt;'Checklist Parameters'!$N$22,$I944&lt;&gt;0),"Y","")</f>
        <v/>
      </c>
      <c r="AE944" s="85" t="str">
        <f>IF($AD944="Y",0,IF('Checklist Parameters'!$N$25="","&lt;no limit&gt;",ROUNDDOWN((($I944-'Checklist Parameters'!$N$24)/'Checklist Parameters'!$N$25)+1,0)))</f>
        <v>&lt;no limit&gt;</v>
      </c>
      <c r="AF944" s="174">
        <f t="shared" si="89"/>
        <v>0</v>
      </c>
      <c r="AG944" s="85">
        <f t="shared" si="84"/>
        <v>0</v>
      </c>
    </row>
    <row r="945" spans="1:33" ht="15">
      <c r="A945" s="393"/>
      <c r="B945" s="393"/>
      <c r="C945" s="393"/>
      <c r="D945" s="393"/>
      <c r="E945" s="393"/>
      <c r="F945" s="393"/>
      <c r="G945" s="393"/>
      <c r="H945" s="394"/>
      <c r="I945" s="394"/>
      <c r="J945" s="394"/>
      <c r="K945" s="394"/>
      <c r="L945" s="394"/>
      <c r="M945" s="394"/>
      <c r="N945" s="313">
        <f>IF(IF(I945&lt;'Checklist Parameters'!$N$22,0,($I945-$L945))&lt;0,0,IF(I945&lt;'Checklist Parameters'!$N$22,0,($I945-$L945)))</f>
        <v>0</v>
      </c>
      <c r="O945" s="394"/>
      <c r="P945" s="395"/>
      <c r="Q945" s="316">
        <f t="shared" si="85"/>
        <v>0</v>
      </c>
      <c r="R945" s="87">
        <f t="shared" si="86"/>
        <v>0</v>
      </c>
      <c r="S945" s="87">
        <f>IF('Checklist Parameters'!$N$60&lt;0.2,0.2,'Checklist Parameters'!$N$60)</f>
        <v>0.7</v>
      </c>
      <c r="T945" s="88">
        <f>IF($O945="",IF('Checklist District ID'!$C$43="Y",MAX($R945:$S945)*$I945,SUM($R945:$S945)*$I945),IF(O945&gt;0,Q945*S945))</f>
        <v>0</v>
      </c>
      <c r="U945" s="88">
        <f>IF(Q945&gt;0,((I945-T945)*'Formula Matrix'!$E$41),0)</f>
        <v>0</v>
      </c>
      <c r="V945" s="88">
        <f t="shared" si="87"/>
        <v>0</v>
      </c>
      <c r="W945" s="88">
        <f>IF(V945&gt;0,(V945*'Checklist Parameters'!$N$35),0)</f>
        <v>0</v>
      </c>
      <c r="X945" s="85">
        <f t="shared" si="88"/>
        <v>0</v>
      </c>
      <c r="Y945" s="85">
        <f>IF('Checklist Parameters'!$N$102&lt;&gt;"",(I945/43560)*'Checklist Parameters'!$N$102,"N/A")</f>
        <v>0</v>
      </c>
      <c r="Z945" s="85" t="str">
        <f>IF('Checklist Parameters'!$N$58&lt;&gt;"",((I945*'Checklist Parameters'!$N$58)*'Checklist Parameters'!$N$35)/1000,"N/A")</f>
        <v>N/A</v>
      </c>
      <c r="AA945" s="85">
        <f>IF('Checklist Parameters'!$N$101&lt;&gt;"",IFERROR(I945/'Checklist Parameters'!$N$101,0),"N/A")</f>
        <v>0</v>
      </c>
      <c r="AB945" s="85" t="str">
        <f>IF('Checklist Parameters'!$N$43&lt;&gt;"",(I945*'Checklist Parameters'!$N$43)/1000,"N/A")</f>
        <v>N/A</v>
      </c>
      <c r="AC945" s="85">
        <f>IF('Checklist Parameters'!$N$16="",$X945,IF(AND('Checklist Parameters'!$N$16&lt;$X945,'Checklist Parameters'!$N$16&gt;=3),'Checklist Parameters'!$N$16,IF(AND('Checklist Parameters'!$N$16&lt;$X945,'Checklist Parameters'!$N$16&lt;3),0,$X945)))</f>
        <v>0</v>
      </c>
      <c r="AD945" s="85" t="str">
        <f>IF(AND(I945&lt;'Checklist Parameters'!$N$22,$I945&lt;&gt;0),"Y","")</f>
        <v/>
      </c>
      <c r="AE945" s="85" t="str">
        <f>IF($AD945="Y",0,IF('Checklist Parameters'!$N$25="","&lt;no limit&gt;",ROUNDDOWN((($I945-'Checklist Parameters'!$N$24)/'Checklist Parameters'!$N$25)+1,0)))</f>
        <v>&lt;no limit&gt;</v>
      </c>
      <c r="AF945" s="174">
        <f t="shared" si="89"/>
        <v>0</v>
      </c>
      <c r="AG945" s="85">
        <f t="shared" si="84"/>
        <v>0</v>
      </c>
    </row>
    <row r="946" spans="1:33" ht="15">
      <c r="A946" s="393"/>
      <c r="B946" s="393"/>
      <c r="C946" s="393"/>
      <c r="D946" s="393"/>
      <c r="E946" s="393"/>
      <c r="F946" s="393"/>
      <c r="G946" s="393"/>
      <c r="H946" s="394"/>
      <c r="I946" s="394"/>
      <c r="J946" s="394"/>
      <c r="K946" s="394"/>
      <c r="L946" s="394"/>
      <c r="M946" s="394"/>
      <c r="N946" s="313">
        <f>IF(IF(I946&lt;'Checklist Parameters'!$N$22,0,($I946-$L946))&lt;0,0,IF(I946&lt;'Checklist Parameters'!$N$22,0,($I946-$L946)))</f>
        <v>0</v>
      </c>
      <c r="O946" s="394"/>
      <c r="P946" s="395"/>
      <c r="Q946" s="316">
        <f t="shared" si="85"/>
        <v>0</v>
      </c>
      <c r="R946" s="87">
        <f t="shared" si="86"/>
        <v>0</v>
      </c>
      <c r="S946" s="87">
        <f>IF('Checklist Parameters'!$N$60&lt;0.2,0.2,'Checklist Parameters'!$N$60)</f>
        <v>0.7</v>
      </c>
      <c r="T946" s="88">
        <f>IF($O946="",IF('Checklist District ID'!$C$43="Y",MAX($R946:$S946)*$I946,SUM($R946:$S946)*$I946),IF(O946&gt;0,Q946*S946))</f>
        <v>0</v>
      </c>
      <c r="U946" s="88">
        <f>IF(Q946&gt;0,((I946-T946)*'Formula Matrix'!$E$41),0)</f>
        <v>0</v>
      </c>
      <c r="V946" s="88">
        <f t="shared" si="87"/>
        <v>0</v>
      </c>
      <c r="W946" s="88">
        <f>IF(V946&gt;0,(V946*'Checklist Parameters'!$N$35),0)</f>
        <v>0</v>
      </c>
      <c r="X946" s="85">
        <f t="shared" si="88"/>
        <v>0</v>
      </c>
      <c r="Y946" s="85">
        <f>IF('Checklist Parameters'!$N$102&lt;&gt;"",(I946/43560)*'Checklist Parameters'!$N$102,"N/A")</f>
        <v>0</v>
      </c>
      <c r="Z946" s="85" t="str">
        <f>IF('Checklist Parameters'!$N$58&lt;&gt;"",((I946*'Checklist Parameters'!$N$58)*'Checklist Parameters'!$N$35)/1000,"N/A")</f>
        <v>N/A</v>
      </c>
      <c r="AA946" s="85">
        <f>IF('Checklist Parameters'!$N$101&lt;&gt;"",IFERROR(I946/'Checklist Parameters'!$N$101,0),"N/A")</f>
        <v>0</v>
      </c>
      <c r="AB946" s="85" t="str">
        <f>IF('Checklist Parameters'!$N$43&lt;&gt;"",(I946*'Checklist Parameters'!$N$43)/1000,"N/A")</f>
        <v>N/A</v>
      </c>
      <c r="AC946" s="85">
        <f>IF('Checklist Parameters'!$N$16="",$X946,IF(AND('Checklist Parameters'!$N$16&lt;$X946,'Checklist Parameters'!$N$16&gt;=3),'Checklist Parameters'!$N$16,IF(AND('Checklist Parameters'!$N$16&lt;$X946,'Checklist Parameters'!$N$16&lt;3),0,$X946)))</f>
        <v>0</v>
      </c>
      <c r="AD946" s="85" t="str">
        <f>IF(AND(I946&lt;'Checklist Parameters'!$N$22,$I946&lt;&gt;0),"Y","")</f>
        <v/>
      </c>
      <c r="AE946" s="85" t="str">
        <f>IF($AD946="Y",0,IF('Checklist Parameters'!$N$25="","&lt;no limit&gt;",ROUNDDOWN((($I946-'Checklist Parameters'!$N$24)/'Checklist Parameters'!$N$25)+1,0)))</f>
        <v>&lt;no limit&gt;</v>
      </c>
      <c r="AF946" s="174">
        <f t="shared" si="89"/>
        <v>0</v>
      </c>
      <c r="AG946" s="85">
        <f t="shared" si="84"/>
        <v>0</v>
      </c>
    </row>
    <row r="947" spans="1:33" ht="15">
      <c r="A947" s="393"/>
      <c r="B947" s="393"/>
      <c r="C947" s="393"/>
      <c r="D947" s="393"/>
      <c r="E947" s="393"/>
      <c r="F947" s="393"/>
      <c r="G947" s="393"/>
      <c r="H947" s="394"/>
      <c r="I947" s="394"/>
      <c r="J947" s="394"/>
      <c r="K947" s="394"/>
      <c r="L947" s="394"/>
      <c r="M947" s="394"/>
      <c r="N947" s="313">
        <f>IF(IF(I947&lt;'Checklist Parameters'!$N$22,0,($I947-$L947))&lt;0,0,IF(I947&lt;'Checklist Parameters'!$N$22,0,($I947-$L947)))</f>
        <v>0</v>
      </c>
      <c r="O947" s="394"/>
      <c r="P947" s="395"/>
      <c r="Q947" s="316">
        <f t="shared" si="85"/>
        <v>0</v>
      </c>
      <c r="R947" s="87">
        <f t="shared" si="86"/>
        <v>0</v>
      </c>
      <c r="S947" s="87">
        <f>IF('Checklist Parameters'!$N$60&lt;0.2,0.2,'Checklist Parameters'!$N$60)</f>
        <v>0.7</v>
      </c>
      <c r="T947" s="88">
        <f>IF($O947="",IF('Checklist District ID'!$C$43="Y",MAX($R947:$S947)*$I947,SUM($R947:$S947)*$I947),IF(O947&gt;0,Q947*S947))</f>
        <v>0</v>
      </c>
      <c r="U947" s="88">
        <f>IF(Q947&gt;0,((I947-T947)*'Formula Matrix'!$E$41),0)</f>
        <v>0</v>
      </c>
      <c r="V947" s="88">
        <f t="shared" si="87"/>
        <v>0</v>
      </c>
      <c r="W947" s="88">
        <f>IF(V947&gt;0,(V947*'Checklist Parameters'!$N$35),0)</f>
        <v>0</v>
      </c>
      <c r="X947" s="85">
        <f t="shared" si="88"/>
        <v>0</v>
      </c>
      <c r="Y947" s="85">
        <f>IF('Checklist Parameters'!$N$102&lt;&gt;"",(I947/43560)*'Checklist Parameters'!$N$102,"N/A")</f>
        <v>0</v>
      </c>
      <c r="Z947" s="85" t="str">
        <f>IF('Checklist Parameters'!$N$58&lt;&gt;"",((I947*'Checklist Parameters'!$N$58)*'Checklist Parameters'!$N$35)/1000,"N/A")</f>
        <v>N/A</v>
      </c>
      <c r="AA947" s="85">
        <f>IF('Checklist Parameters'!$N$101&lt;&gt;"",IFERROR(I947/'Checklist Parameters'!$N$101,0),"N/A")</f>
        <v>0</v>
      </c>
      <c r="AB947" s="85" t="str">
        <f>IF('Checklist Parameters'!$N$43&lt;&gt;"",(I947*'Checklist Parameters'!$N$43)/1000,"N/A")</f>
        <v>N/A</v>
      </c>
      <c r="AC947" s="85">
        <f>IF('Checklist Parameters'!$N$16="",$X947,IF(AND('Checklist Parameters'!$N$16&lt;$X947,'Checklist Parameters'!$N$16&gt;=3),'Checklist Parameters'!$N$16,IF(AND('Checklist Parameters'!$N$16&lt;$X947,'Checklist Parameters'!$N$16&lt;3),0,$X947)))</f>
        <v>0</v>
      </c>
      <c r="AD947" s="85" t="str">
        <f>IF(AND(I947&lt;'Checklist Parameters'!$N$22,$I947&lt;&gt;0),"Y","")</f>
        <v/>
      </c>
      <c r="AE947" s="85" t="str">
        <f>IF($AD947="Y",0,IF('Checklist Parameters'!$N$25="","&lt;no limit&gt;",ROUNDDOWN((($I947-'Checklist Parameters'!$N$24)/'Checklist Parameters'!$N$25)+1,0)))</f>
        <v>&lt;no limit&gt;</v>
      </c>
      <c r="AF947" s="174">
        <f t="shared" si="89"/>
        <v>0</v>
      </c>
      <c r="AG947" s="85">
        <f t="shared" si="84"/>
        <v>0</v>
      </c>
    </row>
    <row r="948" spans="1:33" ht="15">
      <c r="A948" s="393"/>
      <c r="B948" s="393"/>
      <c r="C948" s="393"/>
      <c r="D948" s="393"/>
      <c r="E948" s="393"/>
      <c r="F948" s="393"/>
      <c r="G948" s="393"/>
      <c r="H948" s="394"/>
      <c r="I948" s="394"/>
      <c r="J948" s="394"/>
      <c r="K948" s="394"/>
      <c r="L948" s="394"/>
      <c r="M948" s="394"/>
      <c r="N948" s="313">
        <f>IF(IF(I948&lt;'Checklist Parameters'!$N$22,0,($I948-$L948))&lt;0,0,IF(I948&lt;'Checklist Parameters'!$N$22,0,($I948-$L948)))</f>
        <v>0</v>
      </c>
      <c r="O948" s="394"/>
      <c r="P948" s="395"/>
      <c r="Q948" s="316">
        <f t="shared" si="85"/>
        <v>0</v>
      </c>
      <c r="R948" s="87">
        <f t="shared" si="86"/>
        <v>0</v>
      </c>
      <c r="S948" s="87">
        <f>IF('Checklist Parameters'!$N$60&lt;0.2,0.2,'Checklist Parameters'!$N$60)</f>
        <v>0.7</v>
      </c>
      <c r="T948" s="88">
        <f>IF($O948="",IF('Checklist District ID'!$C$43="Y",MAX($R948:$S948)*$I948,SUM($R948:$S948)*$I948),IF(O948&gt;0,Q948*S948))</f>
        <v>0</v>
      </c>
      <c r="U948" s="88">
        <f>IF(Q948&gt;0,((I948-T948)*'Formula Matrix'!$E$41),0)</f>
        <v>0</v>
      </c>
      <c r="V948" s="88">
        <f t="shared" si="87"/>
        <v>0</v>
      </c>
      <c r="W948" s="88">
        <f>IF(V948&gt;0,(V948*'Checklist Parameters'!$N$35),0)</f>
        <v>0</v>
      </c>
      <c r="X948" s="85">
        <f t="shared" si="88"/>
        <v>0</v>
      </c>
      <c r="Y948" s="85">
        <f>IF('Checklist Parameters'!$N$102&lt;&gt;"",(I948/43560)*'Checklist Parameters'!$N$102,"N/A")</f>
        <v>0</v>
      </c>
      <c r="Z948" s="85" t="str">
        <f>IF('Checklist Parameters'!$N$58&lt;&gt;"",((I948*'Checklist Parameters'!$N$58)*'Checklist Parameters'!$N$35)/1000,"N/A")</f>
        <v>N/A</v>
      </c>
      <c r="AA948" s="85">
        <f>IF('Checklist Parameters'!$N$101&lt;&gt;"",IFERROR(I948/'Checklist Parameters'!$N$101,0),"N/A")</f>
        <v>0</v>
      </c>
      <c r="AB948" s="85" t="str">
        <f>IF('Checklist Parameters'!$N$43&lt;&gt;"",(I948*'Checklist Parameters'!$N$43)/1000,"N/A")</f>
        <v>N/A</v>
      </c>
      <c r="AC948" s="85">
        <f>IF('Checklist Parameters'!$N$16="",$X948,IF(AND('Checklist Parameters'!$N$16&lt;$X948,'Checklist Parameters'!$N$16&gt;=3),'Checklist Parameters'!$N$16,IF(AND('Checklist Parameters'!$N$16&lt;$X948,'Checklist Parameters'!$N$16&lt;3),0,$X948)))</f>
        <v>0</v>
      </c>
      <c r="AD948" s="85" t="str">
        <f>IF(AND(I948&lt;'Checklist Parameters'!$N$22,$I948&lt;&gt;0),"Y","")</f>
        <v/>
      </c>
      <c r="AE948" s="85" t="str">
        <f>IF($AD948="Y",0,IF('Checklist Parameters'!$N$25="","&lt;no limit&gt;",ROUNDDOWN((($I948-'Checklist Parameters'!$N$24)/'Checklist Parameters'!$N$25)+1,0)))</f>
        <v>&lt;no limit&gt;</v>
      </c>
      <c r="AF948" s="174">
        <f t="shared" si="89"/>
        <v>0</v>
      </c>
      <c r="AG948" s="85">
        <f t="shared" si="84"/>
        <v>0</v>
      </c>
    </row>
    <row r="949" spans="1:33" ht="15">
      <c r="A949" s="393"/>
      <c r="B949" s="393"/>
      <c r="C949" s="393"/>
      <c r="D949" s="393"/>
      <c r="E949" s="393"/>
      <c r="F949" s="393"/>
      <c r="G949" s="393"/>
      <c r="H949" s="394"/>
      <c r="I949" s="394"/>
      <c r="J949" s="394"/>
      <c r="K949" s="394"/>
      <c r="L949" s="394"/>
      <c r="M949" s="394"/>
      <c r="N949" s="313">
        <f>IF(IF(I949&lt;'Checklist Parameters'!$N$22,0,($I949-$L949))&lt;0,0,IF(I949&lt;'Checklist Parameters'!$N$22,0,($I949-$L949)))</f>
        <v>0</v>
      </c>
      <c r="O949" s="394"/>
      <c r="P949" s="395"/>
      <c r="Q949" s="316">
        <f t="shared" si="85"/>
        <v>0</v>
      </c>
      <c r="R949" s="87">
        <f t="shared" si="86"/>
        <v>0</v>
      </c>
      <c r="S949" s="87">
        <f>IF('Checklist Parameters'!$N$60&lt;0.2,0.2,'Checklist Parameters'!$N$60)</f>
        <v>0.7</v>
      </c>
      <c r="T949" s="88">
        <f>IF($O949="",IF('Checklist District ID'!$C$43="Y",MAX($R949:$S949)*$I949,SUM($R949:$S949)*$I949),IF(O949&gt;0,Q949*S949))</f>
        <v>0</v>
      </c>
      <c r="U949" s="88">
        <f>IF(Q949&gt;0,((I949-T949)*'Formula Matrix'!$E$41),0)</f>
        <v>0</v>
      </c>
      <c r="V949" s="88">
        <f t="shared" si="87"/>
        <v>0</v>
      </c>
      <c r="W949" s="88">
        <f>IF(V949&gt;0,(V949*'Checklist Parameters'!$N$35),0)</f>
        <v>0</v>
      </c>
      <c r="X949" s="85">
        <f t="shared" si="88"/>
        <v>0</v>
      </c>
      <c r="Y949" s="85">
        <f>IF('Checklist Parameters'!$N$102&lt;&gt;"",(I949/43560)*'Checklist Parameters'!$N$102,"N/A")</f>
        <v>0</v>
      </c>
      <c r="Z949" s="85" t="str">
        <f>IF('Checklist Parameters'!$N$58&lt;&gt;"",((I949*'Checklist Parameters'!$N$58)*'Checklist Parameters'!$N$35)/1000,"N/A")</f>
        <v>N/A</v>
      </c>
      <c r="AA949" s="85">
        <f>IF('Checklist Parameters'!$N$101&lt;&gt;"",IFERROR(I949/'Checklist Parameters'!$N$101,0),"N/A")</f>
        <v>0</v>
      </c>
      <c r="AB949" s="85" t="str">
        <f>IF('Checklist Parameters'!$N$43&lt;&gt;"",(I949*'Checklist Parameters'!$N$43)/1000,"N/A")</f>
        <v>N/A</v>
      </c>
      <c r="AC949" s="85">
        <f>IF('Checklist Parameters'!$N$16="",$X949,IF(AND('Checklist Parameters'!$N$16&lt;$X949,'Checklist Parameters'!$N$16&gt;=3),'Checklist Parameters'!$N$16,IF(AND('Checklist Parameters'!$N$16&lt;$X949,'Checklist Parameters'!$N$16&lt;3),0,$X949)))</f>
        <v>0</v>
      </c>
      <c r="AD949" s="85" t="str">
        <f>IF(AND(I949&lt;'Checklist Parameters'!$N$22,$I949&lt;&gt;0),"Y","")</f>
        <v/>
      </c>
      <c r="AE949" s="85" t="str">
        <f>IF($AD949="Y",0,IF('Checklist Parameters'!$N$25="","&lt;no limit&gt;",ROUNDDOWN((($I949-'Checklist Parameters'!$N$24)/'Checklist Parameters'!$N$25)+1,0)))</f>
        <v>&lt;no limit&gt;</v>
      </c>
      <c r="AF949" s="174">
        <f t="shared" si="89"/>
        <v>0</v>
      </c>
      <c r="AG949" s="85">
        <f t="shared" si="84"/>
        <v>0</v>
      </c>
    </row>
    <row r="950" spans="1:33" ht="15">
      <c r="A950" s="393"/>
      <c r="B950" s="393"/>
      <c r="C950" s="393"/>
      <c r="D950" s="393"/>
      <c r="E950" s="393"/>
      <c r="F950" s="393"/>
      <c r="G950" s="393"/>
      <c r="H950" s="394"/>
      <c r="I950" s="394"/>
      <c r="J950" s="394"/>
      <c r="K950" s="394"/>
      <c r="L950" s="394"/>
      <c r="M950" s="394"/>
      <c r="N950" s="313">
        <f>IF(IF(I950&lt;'Checklist Parameters'!$N$22,0,($I950-$L950))&lt;0,0,IF(I950&lt;'Checklist Parameters'!$N$22,0,($I950-$L950)))</f>
        <v>0</v>
      </c>
      <c r="O950" s="394"/>
      <c r="P950" s="395"/>
      <c r="Q950" s="316">
        <f t="shared" si="85"/>
        <v>0</v>
      </c>
      <c r="R950" s="87">
        <f t="shared" si="86"/>
        <v>0</v>
      </c>
      <c r="S950" s="87">
        <f>IF('Checklist Parameters'!$N$60&lt;0.2,0.2,'Checklist Parameters'!$N$60)</f>
        <v>0.7</v>
      </c>
      <c r="T950" s="88">
        <f>IF($O950="",IF('Checklist District ID'!$C$43="Y",MAX($R950:$S950)*$I950,SUM($R950:$S950)*$I950),IF(O950&gt;0,Q950*S950))</f>
        <v>0</v>
      </c>
      <c r="U950" s="88">
        <f>IF(Q950&gt;0,((I950-T950)*'Formula Matrix'!$E$41),0)</f>
        <v>0</v>
      </c>
      <c r="V950" s="88">
        <f t="shared" si="87"/>
        <v>0</v>
      </c>
      <c r="W950" s="88">
        <f>IF(V950&gt;0,(V950*'Checklist Parameters'!$N$35),0)</f>
        <v>0</v>
      </c>
      <c r="X950" s="85">
        <f t="shared" si="88"/>
        <v>0</v>
      </c>
      <c r="Y950" s="85">
        <f>IF('Checklist Parameters'!$N$102&lt;&gt;"",(I950/43560)*'Checklist Parameters'!$N$102,"N/A")</f>
        <v>0</v>
      </c>
      <c r="Z950" s="85" t="str">
        <f>IF('Checklist Parameters'!$N$58&lt;&gt;"",((I950*'Checklist Parameters'!$N$58)*'Checklist Parameters'!$N$35)/1000,"N/A")</f>
        <v>N/A</v>
      </c>
      <c r="AA950" s="85">
        <f>IF('Checklist Parameters'!$N$101&lt;&gt;"",IFERROR(I950/'Checklist Parameters'!$N$101,0),"N/A")</f>
        <v>0</v>
      </c>
      <c r="AB950" s="85" t="str">
        <f>IF('Checklist Parameters'!$N$43&lt;&gt;"",(I950*'Checklist Parameters'!$N$43)/1000,"N/A")</f>
        <v>N/A</v>
      </c>
      <c r="AC950" s="85">
        <f>IF('Checklist Parameters'!$N$16="",$X950,IF(AND('Checklist Parameters'!$N$16&lt;$X950,'Checklist Parameters'!$N$16&gt;=3),'Checklist Parameters'!$N$16,IF(AND('Checklist Parameters'!$N$16&lt;$X950,'Checklist Parameters'!$N$16&lt;3),0,$X950)))</f>
        <v>0</v>
      </c>
      <c r="AD950" s="85" t="str">
        <f>IF(AND(I950&lt;'Checklist Parameters'!$N$22,$I950&lt;&gt;0),"Y","")</f>
        <v/>
      </c>
      <c r="AE950" s="85" t="str">
        <f>IF($AD950="Y",0,IF('Checklist Parameters'!$N$25="","&lt;no limit&gt;",ROUNDDOWN((($I950-'Checklist Parameters'!$N$24)/'Checklist Parameters'!$N$25)+1,0)))</f>
        <v>&lt;no limit&gt;</v>
      </c>
      <c r="AF950" s="174">
        <f t="shared" si="89"/>
        <v>0</v>
      </c>
      <c r="AG950" s="85">
        <f t="shared" si="84"/>
        <v>0</v>
      </c>
    </row>
    <row r="951" spans="1:33" ht="15">
      <c r="A951" s="393"/>
      <c r="B951" s="393"/>
      <c r="C951" s="393"/>
      <c r="D951" s="393"/>
      <c r="E951" s="393"/>
      <c r="F951" s="393"/>
      <c r="G951" s="393"/>
      <c r="H951" s="394"/>
      <c r="I951" s="394"/>
      <c r="J951" s="394"/>
      <c r="K951" s="394"/>
      <c r="L951" s="394"/>
      <c r="M951" s="394"/>
      <c r="N951" s="313">
        <f>IF(IF(I951&lt;'Checklist Parameters'!$N$22,0,($I951-$L951))&lt;0,0,IF(I951&lt;'Checklist Parameters'!$N$22,0,($I951-$L951)))</f>
        <v>0</v>
      </c>
      <c r="O951" s="394"/>
      <c r="P951" s="395"/>
      <c r="Q951" s="316">
        <f t="shared" si="85"/>
        <v>0</v>
      </c>
      <c r="R951" s="87">
        <f t="shared" si="86"/>
        <v>0</v>
      </c>
      <c r="S951" s="87">
        <f>IF('Checklist Parameters'!$N$60&lt;0.2,0.2,'Checklist Parameters'!$N$60)</f>
        <v>0.7</v>
      </c>
      <c r="T951" s="88">
        <f>IF($O951="",IF('Checklist District ID'!$C$43="Y",MAX($R951:$S951)*$I951,SUM($R951:$S951)*$I951),IF(O951&gt;0,Q951*S951))</f>
        <v>0</v>
      </c>
      <c r="U951" s="88">
        <f>IF(Q951&gt;0,((I951-T951)*'Formula Matrix'!$E$41),0)</f>
        <v>0</v>
      </c>
      <c r="V951" s="88">
        <f t="shared" si="87"/>
        <v>0</v>
      </c>
      <c r="W951" s="88">
        <f>IF(V951&gt;0,(V951*'Checklist Parameters'!$N$35),0)</f>
        <v>0</v>
      </c>
      <c r="X951" s="85">
        <f t="shared" si="88"/>
        <v>0</v>
      </c>
      <c r="Y951" s="85">
        <f>IF('Checklist Parameters'!$N$102&lt;&gt;"",(I951/43560)*'Checklist Parameters'!$N$102,"N/A")</f>
        <v>0</v>
      </c>
      <c r="Z951" s="85" t="str">
        <f>IF('Checklist Parameters'!$N$58&lt;&gt;"",((I951*'Checklist Parameters'!$N$58)*'Checklist Parameters'!$N$35)/1000,"N/A")</f>
        <v>N/A</v>
      </c>
      <c r="AA951" s="85">
        <f>IF('Checklist Parameters'!$N$101&lt;&gt;"",IFERROR(I951/'Checklist Parameters'!$N$101,0),"N/A")</f>
        <v>0</v>
      </c>
      <c r="AB951" s="85" t="str">
        <f>IF('Checklist Parameters'!$N$43&lt;&gt;"",(I951*'Checklist Parameters'!$N$43)/1000,"N/A")</f>
        <v>N/A</v>
      </c>
      <c r="AC951" s="85">
        <f>IF('Checklist Parameters'!$N$16="",$X951,IF(AND('Checklist Parameters'!$N$16&lt;$X951,'Checklist Parameters'!$N$16&gt;=3),'Checklist Parameters'!$N$16,IF(AND('Checklist Parameters'!$N$16&lt;$X951,'Checklist Parameters'!$N$16&lt;3),0,$X951)))</f>
        <v>0</v>
      </c>
      <c r="AD951" s="85" t="str">
        <f>IF(AND(I951&lt;'Checklist Parameters'!$N$22,$I951&lt;&gt;0),"Y","")</f>
        <v/>
      </c>
      <c r="AE951" s="85" t="str">
        <f>IF($AD951="Y",0,IF('Checklist Parameters'!$N$25="","&lt;no limit&gt;",ROUNDDOWN((($I951-'Checklist Parameters'!$N$24)/'Checklist Parameters'!$N$25)+1,0)))</f>
        <v>&lt;no limit&gt;</v>
      </c>
      <c r="AF951" s="174">
        <f t="shared" si="89"/>
        <v>0</v>
      </c>
      <c r="AG951" s="85">
        <f t="shared" si="84"/>
        <v>0</v>
      </c>
    </row>
    <row r="952" spans="1:33" ht="15">
      <c r="A952" s="393"/>
      <c r="B952" s="393"/>
      <c r="C952" s="393"/>
      <c r="D952" s="393"/>
      <c r="E952" s="393"/>
      <c r="F952" s="393"/>
      <c r="G952" s="393"/>
      <c r="H952" s="394"/>
      <c r="I952" s="394"/>
      <c r="J952" s="394"/>
      <c r="K952" s="394"/>
      <c r="L952" s="394"/>
      <c r="M952" s="394"/>
      <c r="N952" s="313">
        <f>IF(IF(I952&lt;'Checklist Parameters'!$N$22,0,($I952-$L952))&lt;0,0,IF(I952&lt;'Checklist Parameters'!$N$22,0,($I952-$L952)))</f>
        <v>0</v>
      </c>
      <c r="O952" s="394"/>
      <c r="P952" s="395"/>
      <c r="Q952" s="316">
        <f t="shared" si="85"/>
        <v>0</v>
      </c>
      <c r="R952" s="87">
        <f t="shared" si="86"/>
        <v>0</v>
      </c>
      <c r="S952" s="87">
        <f>IF('Checklist Parameters'!$N$60&lt;0.2,0.2,'Checklist Parameters'!$N$60)</f>
        <v>0.7</v>
      </c>
      <c r="T952" s="88">
        <f>IF($O952="",IF('Checklist District ID'!$C$43="Y",MAX($R952:$S952)*$I952,SUM($R952:$S952)*$I952),IF(O952&gt;0,Q952*S952))</f>
        <v>0</v>
      </c>
      <c r="U952" s="88">
        <f>IF(Q952&gt;0,((I952-T952)*'Formula Matrix'!$E$41),0)</f>
        <v>0</v>
      </c>
      <c r="V952" s="88">
        <f t="shared" si="87"/>
        <v>0</v>
      </c>
      <c r="W952" s="88">
        <f>IF(V952&gt;0,(V952*'Checklist Parameters'!$N$35),0)</f>
        <v>0</v>
      </c>
      <c r="X952" s="85">
        <f t="shared" si="88"/>
        <v>0</v>
      </c>
      <c r="Y952" s="85">
        <f>IF('Checklist Parameters'!$N$102&lt;&gt;"",(I952/43560)*'Checklist Parameters'!$N$102,"N/A")</f>
        <v>0</v>
      </c>
      <c r="Z952" s="85" t="str">
        <f>IF('Checklist Parameters'!$N$58&lt;&gt;"",((I952*'Checklist Parameters'!$N$58)*'Checklist Parameters'!$N$35)/1000,"N/A")</f>
        <v>N/A</v>
      </c>
      <c r="AA952" s="85">
        <f>IF('Checklist Parameters'!$N$101&lt;&gt;"",IFERROR(I952/'Checklist Parameters'!$N$101,0),"N/A")</f>
        <v>0</v>
      </c>
      <c r="AB952" s="85" t="str">
        <f>IF('Checklist Parameters'!$N$43&lt;&gt;"",(I952*'Checklist Parameters'!$N$43)/1000,"N/A")</f>
        <v>N/A</v>
      </c>
      <c r="AC952" s="85">
        <f>IF('Checklist Parameters'!$N$16="",$X952,IF(AND('Checklist Parameters'!$N$16&lt;$X952,'Checklist Parameters'!$N$16&gt;=3),'Checklist Parameters'!$N$16,IF(AND('Checklist Parameters'!$N$16&lt;$X952,'Checklist Parameters'!$N$16&lt;3),0,$X952)))</f>
        <v>0</v>
      </c>
      <c r="AD952" s="85" t="str">
        <f>IF(AND(I952&lt;'Checklist Parameters'!$N$22,$I952&lt;&gt;0),"Y","")</f>
        <v/>
      </c>
      <c r="AE952" s="85" t="str">
        <f>IF($AD952="Y",0,IF('Checklist Parameters'!$N$25="","&lt;no limit&gt;",ROUNDDOWN((($I952-'Checklist Parameters'!$N$24)/'Checklist Parameters'!$N$25)+1,0)))</f>
        <v>&lt;no limit&gt;</v>
      </c>
      <c r="AF952" s="174">
        <f t="shared" si="89"/>
        <v>0</v>
      </c>
      <c r="AG952" s="85">
        <f t="shared" si="84"/>
        <v>0</v>
      </c>
    </row>
    <row r="953" spans="1:33" ht="15">
      <c r="A953" s="393"/>
      <c r="B953" s="393"/>
      <c r="C953" s="393"/>
      <c r="D953" s="393"/>
      <c r="E953" s="393"/>
      <c r="F953" s="393"/>
      <c r="G953" s="393"/>
      <c r="H953" s="394"/>
      <c r="I953" s="394"/>
      <c r="J953" s="394"/>
      <c r="K953" s="394"/>
      <c r="L953" s="394"/>
      <c r="M953" s="394"/>
      <c r="N953" s="313">
        <f>IF(IF(I953&lt;'Checklist Parameters'!$N$22,0,($I953-$L953))&lt;0,0,IF(I953&lt;'Checklist Parameters'!$N$22,0,($I953-$L953)))</f>
        <v>0</v>
      </c>
      <c r="O953" s="394"/>
      <c r="P953" s="395"/>
      <c r="Q953" s="316">
        <f t="shared" si="85"/>
        <v>0</v>
      </c>
      <c r="R953" s="87">
        <f t="shared" si="86"/>
        <v>0</v>
      </c>
      <c r="S953" s="87">
        <f>IF('Checklist Parameters'!$N$60&lt;0.2,0.2,'Checklist Parameters'!$N$60)</f>
        <v>0.7</v>
      </c>
      <c r="T953" s="88">
        <f>IF($O953="",IF('Checklist District ID'!$C$43="Y",MAX($R953:$S953)*$I953,SUM($R953:$S953)*$I953),IF(O953&gt;0,Q953*S953))</f>
        <v>0</v>
      </c>
      <c r="U953" s="88">
        <f>IF(Q953&gt;0,((I953-T953)*'Formula Matrix'!$E$41),0)</f>
        <v>0</v>
      </c>
      <c r="V953" s="88">
        <f t="shared" si="87"/>
        <v>0</v>
      </c>
      <c r="W953" s="88">
        <f>IF(V953&gt;0,(V953*'Checklist Parameters'!$N$35),0)</f>
        <v>0</v>
      </c>
      <c r="X953" s="85">
        <f t="shared" si="88"/>
        <v>0</v>
      </c>
      <c r="Y953" s="85">
        <f>IF('Checklist Parameters'!$N$102&lt;&gt;"",(I953/43560)*'Checklist Parameters'!$N$102,"N/A")</f>
        <v>0</v>
      </c>
      <c r="Z953" s="85" t="str">
        <f>IF('Checklist Parameters'!$N$58&lt;&gt;"",((I953*'Checklist Parameters'!$N$58)*'Checklist Parameters'!$N$35)/1000,"N/A")</f>
        <v>N/A</v>
      </c>
      <c r="AA953" s="85">
        <f>IF('Checklist Parameters'!$N$101&lt;&gt;"",IFERROR(I953/'Checklist Parameters'!$N$101,0),"N/A")</f>
        <v>0</v>
      </c>
      <c r="AB953" s="85" t="str">
        <f>IF('Checklist Parameters'!$N$43&lt;&gt;"",(I953*'Checklist Parameters'!$N$43)/1000,"N/A")</f>
        <v>N/A</v>
      </c>
      <c r="AC953" s="85">
        <f>IF('Checklist Parameters'!$N$16="",$X953,IF(AND('Checklist Parameters'!$N$16&lt;$X953,'Checklist Parameters'!$N$16&gt;=3),'Checklist Parameters'!$N$16,IF(AND('Checklist Parameters'!$N$16&lt;$X953,'Checklist Parameters'!$N$16&lt;3),0,$X953)))</f>
        <v>0</v>
      </c>
      <c r="AD953" s="85" t="str">
        <f>IF(AND(I953&lt;'Checklist Parameters'!$N$22,$I953&lt;&gt;0),"Y","")</f>
        <v/>
      </c>
      <c r="AE953" s="85" t="str">
        <f>IF($AD953="Y",0,IF('Checklist Parameters'!$N$25="","&lt;no limit&gt;",ROUNDDOWN((($I953-'Checklist Parameters'!$N$24)/'Checklist Parameters'!$N$25)+1,0)))</f>
        <v>&lt;no limit&gt;</v>
      </c>
      <c r="AF953" s="174">
        <f t="shared" si="89"/>
        <v>0</v>
      </c>
      <c r="AG953" s="85">
        <f t="shared" si="84"/>
        <v>0</v>
      </c>
    </row>
    <row r="954" spans="1:33" ht="15">
      <c r="A954" s="393"/>
      <c r="B954" s="393"/>
      <c r="C954" s="393"/>
      <c r="D954" s="393"/>
      <c r="E954" s="393"/>
      <c r="F954" s="393"/>
      <c r="G954" s="393"/>
      <c r="H954" s="394"/>
      <c r="I954" s="394"/>
      <c r="J954" s="394"/>
      <c r="K954" s="394"/>
      <c r="L954" s="394"/>
      <c r="M954" s="394"/>
      <c r="N954" s="313">
        <f>IF(IF(I954&lt;'Checklist Parameters'!$N$22,0,($I954-$L954))&lt;0,0,IF(I954&lt;'Checklist Parameters'!$N$22,0,($I954-$L954)))</f>
        <v>0</v>
      </c>
      <c r="O954" s="394"/>
      <c r="P954" s="395"/>
      <c r="Q954" s="316">
        <f t="shared" si="85"/>
        <v>0</v>
      </c>
      <c r="R954" s="87">
        <f t="shared" si="86"/>
        <v>0</v>
      </c>
      <c r="S954" s="87">
        <f>IF('Checklist Parameters'!$N$60&lt;0.2,0.2,'Checklist Parameters'!$N$60)</f>
        <v>0.7</v>
      </c>
      <c r="T954" s="88">
        <f>IF($O954="",IF('Checklist District ID'!$C$43="Y",MAX($R954:$S954)*$I954,SUM($R954:$S954)*$I954),IF(O954&gt;0,Q954*S954))</f>
        <v>0</v>
      </c>
      <c r="U954" s="88">
        <f>IF(Q954&gt;0,((I954-T954)*'Formula Matrix'!$E$41),0)</f>
        <v>0</v>
      </c>
      <c r="V954" s="88">
        <f t="shared" si="87"/>
        <v>0</v>
      </c>
      <c r="W954" s="88">
        <f>IF(V954&gt;0,(V954*'Checklist Parameters'!$N$35),0)</f>
        <v>0</v>
      </c>
      <c r="X954" s="85">
        <f t="shared" si="88"/>
        <v>0</v>
      </c>
      <c r="Y954" s="85">
        <f>IF('Checklist Parameters'!$N$102&lt;&gt;"",(I954/43560)*'Checklist Parameters'!$N$102,"N/A")</f>
        <v>0</v>
      </c>
      <c r="Z954" s="85" t="str">
        <f>IF('Checklist Parameters'!$N$58&lt;&gt;"",((I954*'Checklist Parameters'!$N$58)*'Checklist Parameters'!$N$35)/1000,"N/A")</f>
        <v>N/A</v>
      </c>
      <c r="AA954" s="85">
        <f>IF('Checklist Parameters'!$N$101&lt;&gt;"",IFERROR(I954/'Checklist Parameters'!$N$101,0),"N/A")</f>
        <v>0</v>
      </c>
      <c r="AB954" s="85" t="str">
        <f>IF('Checklist Parameters'!$N$43&lt;&gt;"",(I954*'Checklist Parameters'!$N$43)/1000,"N/A")</f>
        <v>N/A</v>
      </c>
      <c r="AC954" s="85">
        <f>IF('Checklist Parameters'!$N$16="",$X954,IF(AND('Checklist Parameters'!$N$16&lt;$X954,'Checklist Parameters'!$N$16&gt;=3),'Checklist Parameters'!$N$16,IF(AND('Checklist Parameters'!$N$16&lt;$X954,'Checklist Parameters'!$N$16&lt;3),0,$X954)))</f>
        <v>0</v>
      </c>
      <c r="AD954" s="85" t="str">
        <f>IF(AND(I954&lt;'Checklist Parameters'!$N$22,$I954&lt;&gt;0),"Y","")</f>
        <v/>
      </c>
      <c r="AE954" s="85" t="str">
        <f>IF($AD954="Y",0,IF('Checklist Parameters'!$N$25="","&lt;no limit&gt;",ROUNDDOWN((($I954-'Checklist Parameters'!$N$24)/'Checklist Parameters'!$N$25)+1,0)))</f>
        <v>&lt;no limit&gt;</v>
      </c>
      <c r="AF954" s="174">
        <f t="shared" si="89"/>
        <v>0</v>
      </c>
      <c r="AG954" s="85">
        <f t="shared" si="84"/>
        <v>0</v>
      </c>
    </row>
    <row r="955" spans="1:33" ht="15">
      <c r="A955" s="393"/>
      <c r="B955" s="393"/>
      <c r="C955" s="393"/>
      <c r="D955" s="393"/>
      <c r="E955" s="393"/>
      <c r="F955" s="393"/>
      <c r="G955" s="393"/>
      <c r="H955" s="394"/>
      <c r="I955" s="394"/>
      <c r="J955" s="394"/>
      <c r="K955" s="394"/>
      <c r="L955" s="394"/>
      <c r="M955" s="394"/>
      <c r="N955" s="313">
        <f>IF(IF(I955&lt;'Checklist Parameters'!$N$22,0,($I955-$L955))&lt;0,0,IF(I955&lt;'Checklist Parameters'!$N$22,0,($I955-$L955)))</f>
        <v>0</v>
      </c>
      <c r="O955" s="394"/>
      <c r="P955" s="395"/>
      <c r="Q955" s="316">
        <f t="shared" si="85"/>
        <v>0</v>
      </c>
      <c r="R955" s="87">
        <f t="shared" si="86"/>
        <v>0</v>
      </c>
      <c r="S955" s="87">
        <f>IF('Checklist Parameters'!$N$60&lt;0.2,0.2,'Checklist Parameters'!$N$60)</f>
        <v>0.7</v>
      </c>
      <c r="T955" s="88">
        <f>IF($O955="",IF('Checklist District ID'!$C$43="Y",MAX($R955:$S955)*$I955,SUM($R955:$S955)*$I955),IF(O955&gt;0,Q955*S955))</f>
        <v>0</v>
      </c>
      <c r="U955" s="88">
        <f>IF(Q955&gt;0,((I955-T955)*'Formula Matrix'!$E$41),0)</f>
        <v>0</v>
      </c>
      <c r="V955" s="88">
        <f t="shared" si="87"/>
        <v>0</v>
      </c>
      <c r="W955" s="88">
        <f>IF(V955&gt;0,(V955*'Checklist Parameters'!$N$35),0)</f>
        <v>0</v>
      </c>
      <c r="X955" s="85">
        <f t="shared" si="88"/>
        <v>0</v>
      </c>
      <c r="Y955" s="85">
        <f>IF('Checklist Parameters'!$N$102&lt;&gt;"",(I955/43560)*'Checklist Parameters'!$N$102,"N/A")</f>
        <v>0</v>
      </c>
      <c r="Z955" s="85" t="str">
        <f>IF('Checklist Parameters'!$N$58&lt;&gt;"",((I955*'Checklist Parameters'!$N$58)*'Checklist Parameters'!$N$35)/1000,"N/A")</f>
        <v>N/A</v>
      </c>
      <c r="AA955" s="85">
        <f>IF('Checklist Parameters'!$N$101&lt;&gt;"",IFERROR(I955/'Checklist Parameters'!$N$101,0),"N/A")</f>
        <v>0</v>
      </c>
      <c r="AB955" s="85" t="str">
        <f>IF('Checklist Parameters'!$N$43&lt;&gt;"",(I955*'Checklist Parameters'!$N$43)/1000,"N/A")</f>
        <v>N/A</v>
      </c>
      <c r="AC955" s="85">
        <f>IF('Checklist Parameters'!$N$16="",$X955,IF(AND('Checklist Parameters'!$N$16&lt;$X955,'Checklist Parameters'!$N$16&gt;=3),'Checklist Parameters'!$N$16,IF(AND('Checklist Parameters'!$N$16&lt;$X955,'Checklist Parameters'!$N$16&lt;3),0,$X955)))</f>
        <v>0</v>
      </c>
      <c r="AD955" s="85" t="str">
        <f>IF(AND(I955&lt;'Checklist Parameters'!$N$22,$I955&lt;&gt;0),"Y","")</f>
        <v/>
      </c>
      <c r="AE955" s="85" t="str">
        <f>IF($AD955="Y",0,IF('Checklist Parameters'!$N$25="","&lt;no limit&gt;",ROUNDDOWN((($I955-'Checklist Parameters'!$N$24)/'Checklist Parameters'!$N$25)+1,0)))</f>
        <v>&lt;no limit&gt;</v>
      </c>
      <c r="AF955" s="174">
        <f t="shared" si="89"/>
        <v>0</v>
      </c>
      <c r="AG955" s="85">
        <f t="shared" si="84"/>
        <v>0</v>
      </c>
    </row>
    <row r="956" spans="1:33" ht="15">
      <c r="A956" s="393"/>
      <c r="B956" s="393"/>
      <c r="C956" s="393"/>
      <c r="D956" s="393"/>
      <c r="E956" s="393"/>
      <c r="F956" s="393"/>
      <c r="G956" s="393"/>
      <c r="H956" s="394"/>
      <c r="I956" s="394"/>
      <c r="J956" s="394"/>
      <c r="K956" s="394"/>
      <c r="L956" s="394"/>
      <c r="M956" s="394"/>
      <c r="N956" s="313">
        <f>IF(IF(I956&lt;'Checklist Parameters'!$N$22,0,($I956-$L956))&lt;0,0,IF(I956&lt;'Checklist Parameters'!$N$22,0,($I956-$L956)))</f>
        <v>0</v>
      </c>
      <c r="O956" s="394"/>
      <c r="P956" s="395"/>
      <c r="Q956" s="316">
        <f t="shared" si="85"/>
        <v>0</v>
      </c>
      <c r="R956" s="87">
        <f t="shared" si="86"/>
        <v>0</v>
      </c>
      <c r="S956" s="87">
        <f>IF('Checklist Parameters'!$N$60&lt;0.2,0.2,'Checklist Parameters'!$N$60)</f>
        <v>0.7</v>
      </c>
      <c r="T956" s="88">
        <f>IF($O956="",IF('Checklist District ID'!$C$43="Y",MAX($R956:$S956)*$I956,SUM($R956:$S956)*$I956),IF(O956&gt;0,Q956*S956))</f>
        <v>0</v>
      </c>
      <c r="U956" s="88">
        <f>IF(Q956&gt;0,((I956-T956)*'Formula Matrix'!$E$41),0)</f>
        <v>0</v>
      </c>
      <c r="V956" s="88">
        <f t="shared" si="87"/>
        <v>0</v>
      </c>
      <c r="W956" s="88">
        <f>IF(V956&gt;0,(V956*'Checklist Parameters'!$N$35),0)</f>
        <v>0</v>
      </c>
      <c r="X956" s="85">
        <f t="shared" si="88"/>
        <v>0</v>
      </c>
      <c r="Y956" s="85">
        <f>IF('Checklist Parameters'!$N$102&lt;&gt;"",(I956/43560)*'Checklist Parameters'!$N$102,"N/A")</f>
        <v>0</v>
      </c>
      <c r="Z956" s="85" t="str">
        <f>IF('Checklist Parameters'!$N$58&lt;&gt;"",((I956*'Checklist Parameters'!$N$58)*'Checklist Parameters'!$N$35)/1000,"N/A")</f>
        <v>N/A</v>
      </c>
      <c r="AA956" s="85">
        <f>IF('Checklist Parameters'!$N$101&lt;&gt;"",IFERROR(I956/'Checklist Parameters'!$N$101,0),"N/A")</f>
        <v>0</v>
      </c>
      <c r="AB956" s="85" t="str">
        <f>IF('Checklist Parameters'!$N$43&lt;&gt;"",(I956*'Checklist Parameters'!$N$43)/1000,"N/A")</f>
        <v>N/A</v>
      </c>
      <c r="AC956" s="85">
        <f>IF('Checklist Parameters'!$N$16="",$X956,IF(AND('Checklist Parameters'!$N$16&lt;$X956,'Checklist Parameters'!$N$16&gt;=3),'Checklist Parameters'!$N$16,IF(AND('Checklist Parameters'!$N$16&lt;$X956,'Checklist Parameters'!$N$16&lt;3),0,$X956)))</f>
        <v>0</v>
      </c>
      <c r="AD956" s="85" t="str">
        <f>IF(AND(I956&lt;'Checklist Parameters'!$N$22,$I956&lt;&gt;0),"Y","")</f>
        <v/>
      </c>
      <c r="AE956" s="85" t="str">
        <f>IF($AD956="Y",0,IF('Checklist Parameters'!$N$25="","&lt;no limit&gt;",ROUNDDOWN((($I956-'Checklist Parameters'!$N$24)/'Checklist Parameters'!$N$25)+1,0)))</f>
        <v>&lt;no limit&gt;</v>
      </c>
      <c r="AF956" s="174">
        <f t="shared" si="89"/>
        <v>0</v>
      </c>
      <c r="AG956" s="85">
        <f t="shared" si="84"/>
        <v>0</v>
      </c>
    </row>
    <row r="957" spans="1:33" ht="15">
      <c r="A957" s="393"/>
      <c r="B957" s="393"/>
      <c r="C957" s="393"/>
      <c r="D957" s="393"/>
      <c r="E957" s="393"/>
      <c r="F957" s="393"/>
      <c r="G957" s="393"/>
      <c r="H957" s="394"/>
      <c r="I957" s="394"/>
      <c r="J957" s="394"/>
      <c r="K957" s="394"/>
      <c r="L957" s="394"/>
      <c r="M957" s="394"/>
      <c r="N957" s="313">
        <f>IF(IF(I957&lt;'Checklist Parameters'!$N$22,0,($I957-$L957))&lt;0,0,IF(I957&lt;'Checklist Parameters'!$N$22,0,($I957-$L957)))</f>
        <v>0</v>
      </c>
      <c r="O957" s="394"/>
      <c r="P957" s="395"/>
      <c r="Q957" s="316">
        <f t="shared" si="85"/>
        <v>0</v>
      </c>
      <c r="R957" s="87">
        <f t="shared" si="86"/>
        <v>0</v>
      </c>
      <c r="S957" s="87">
        <f>IF('Checklist Parameters'!$N$60&lt;0.2,0.2,'Checklist Parameters'!$N$60)</f>
        <v>0.7</v>
      </c>
      <c r="T957" s="88">
        <f>IF($O957="",IF('Checklist District ID'!$C$43="Y",MAX($R957:$S957)*$I957,SUM($R957:$S957)*$I957),IF(O957&gt;0,Q957*S957))</f>
        <v>0</v>
      </c>
      <c r="U957" s="88">
        <f>IF(Q957&gt;0,((I957-T957)*'Formula Matrix'!$E$41),0)</f>
        <v>0</v>
      </c>
      <c r="V957" s="88">
        <f t="shared" si="87"/>
        <v>0</v>
      </c>
      <c r="W957" s="88">
        <f>IF(V957&gt;0,(V957*'Checklist Parameters'!$N$35),0)</f>
        <v>0</v>
      </c>
      <c r="X957" s="85">
        <f t="shared" si="88"/>
        <v>0</v>
      </c>
      <c r="Y957" s="85">
        <f>IF('Checklist Parameters'!$N$102&lt;&gt;"",(I957/43560)*'Checklist Parameters'!$N$102,"N/A")</f>
        <v>0</v>
      </c>
      <c r="Z957" s="85" t="str">
        <f>IF('Checklist Parameters'!$N$58&lt;&gt;"",((I957*'Checklist Parameters'!$N$58)*'Checklist Parameters'!$N$35)/1000,"N/A")</f>
        <v>N/A</v>
      </c>
      <c r="AA957" s="85">
        <f>IF('Checklist Parameters'!$N$101&lt;&gt;"",IFERROR(I957/'Checklist Parameters'!$N$101,0),"N/A")</f>
        <v>0</v>
      </c>
      <c r="AB957" s="85" t="str">
        <f>IF('Checklist Parameters'!$N$43&lt;&gt;"",(I957*'Checklist Parameters'!$N$43)/1000,"N/A")</f>
        <v>N/A</v>
      </c>
      <c r="AC957" s="85">
        <f>IF('Checklist Parameters'!$N$16="",$X957,IF(AND('Checklist Parameters'!$N$16&lt;$X957,'Checklist Parameters'!$N$16&gt;=3),'Checklist Parameters'!$N$16,IF(AND('Checklist Parameters'!$N$16&lt;$X957,'Checklist Parameters'!$N$16&lt;3),0,$X957)))</f>
        <v>0</v>
      </c>
      <c r="AD957" s="85" t="str">
        <f>IF(AND(I957&lt;'Checklist Parameters'!$N$22,$I957&lt;&gt;0),"Y","")</f>
        <v/>
      </c>
      <c r="AE957" s="85" t="str">
        <f>IF($AD957="Y",0,IF('Checklist Parameters'!$N$25="","&lt;no limit&gt;",ROUNDDOWN((($I957-'Checklist Parameters'!$N$24)/'Checklist Parameters'!$N$25)+1,0)))</f>
        <v>&lt;no limit&gt;</v>
      </c>
      <c r="AF957" s="174">
        <f t="shared" si="89"/>
        <v>0</v>
      </c>
      <c r="AG957" s="85">
        <f t="shared" si="84"/>
        <v>0</v>
      </c>
    </row>
    <row r="958" spans="1:33" ht="15">
      <c r="A958" s="393"/>
      <c r="B958" s="393"/>
      <c r="C958" s="393"/>
      <c r="D958" s="393"/>
      <c r="E958" s="393"/>
      <c r="F958" s="393"/>
      <c r="G958" s="393"/>
      <c r="H958" s="394"/>
      <c r="I958" s="394"/>
      <c r="J958" s="394"/>
      <c r="K958" s="394"/>
      <c r="L958" s="394"/>
      <c r="M958" s="394"/>
      <c r="N958" s="313">
        <f>IF(IF(I958&lt;'Checklist Parameters'!$N$22,0,($I958-$L958))&lt;0,0,IF(I958&lt;'Checklist Parameters'!$N$22,0,($I958-$L958)))</f>
        <v>0</v>
      </c>
      <c r="O958" s="394"/>
      <c r="P958" s="395"/>
      <c r="Q958" s="316">
        <f t="shared" si="85"/>
        <v>0</v>
      </c>
      <c r="R958" s="87">
        <f t="shared" si="86"/>
        <v>0</v>
      </c>
      <c r="S958" s="87">
        <f>IF('Checklist Parameters'!$N$60&lt;0.2,0.2,'Checklist Parameters'!$N$60)</f>
        <v>0.7</v>
      </c>
      <c r="T958" s="88">
        <f>IF($O958="",IF('Checklist District ID'!$C$43="Y",MAX($R958:$S958)*$I958,SUM($R958:$S958)*$I958),IF(O958&gt;0,Q958*S958))</f>
        <v>0</v>
      </c>
      <c r="U958" s="88">
        <f>IF(Q958&gt;0,((I958-T958)*'Formula Matrix'!$E$41),0)</f>
        <v>0</v>
      </c>
      <c r="V958" s="88">
        <f t="shared" si="87"/>
        <v>0</v>
      </c>
      <c r="W958" s="88">
        <f>IF(V958&gt;0,(V958*'Checklist Parameters'!$N$35),0)</f>
        <v>0</v>
      </c>
      <c r="X958" s="85">
        <f t="shared" si="88"/>
        <v>0</v>
      </c>
      <c r="Y958" s="85">
        <f>IF('Checklist Parameters'!$N$102&lt;&gt;"",(I958/43560)*'Checklist Parameters'!$N$102,"N/A")</f>
        <v>0</v>
      </c>
      <c r="Z958" s="85" t="str">
        <f>IF('Checklist Parameters'!$N$58&lt;&gt;"",((I958*'Checklist Parameters'!$N$58)*'Checklist Parameters'!$N$35)/1000,"N/A")</f>
        <v>N/A</v>
      </c>
      <c r="AA958" s="85">
        <f>IF('Checklist Parameters'!$N$101&lt;&gt;"",IFERROR(I958/'Checklist Parameters'!$N$101,0),"N/A")</f>
        <v>0</v>
      </c>
      <c r="AB958" s="85" t="str">
        <f>IF('Checklist Parameters'!$N$43&lt;&gt;"",(I958*'Checklist Parameters'!$N$43)/1000,"N/A")</f>
        <v>N/A</v>
      </c>
      <c r="AC958" s="85">
        <f>IF('Checklist Parameters'!$N$16="",$X958,IF(AND('Checklist Parameters'!$N$16&lt;$X958,'Checklist Parameters'!$N$16&gt;=3),'Checklist Parameters'!$N$16,IF(AND('Checklist Parameters'!$N$16&lt;$X958,'Checklist Parameters'!$N$16&lt;3),0,$X958)))</f>
        <v>0</v>
      </c>
      <c r="AD958" s="85" t="str">
        <f>IF(AND(I958&lt;'Checklist Parameters'!$N$22,$I958&lt;&gt;0),"Y","")</f>
        <v/>
      </c>
      <c r="AE958" s="85" t="str">
        <f>IF($AD958="Y",0,IF('Checklist Parameters'!$N$25="","&lt;no limit&gt;",ROUNDDOWN((($I958-'Checklist Parameters'!$N$24)/'Checklist Parameters'!$N$25)+1,0)))</f>
        <v>&lt;no limit&gt;</v>
      </c>
      <c r="AF958" s="174">
        <f t="shared" si="89"/>
        <v>0</v>
      </c>
      <c r="AG958" s="85">
        <f t="shared" si="84"/>
        <v>0</v>
      </c>
    </row>
    <row r="959" spans="1:33" ht="15">
      <c r="A959" s="393"/>
      <c r="B959" s="393"/>
      <c r="C959" s="393"/>
      <c r="D959" s="393"/>
      <c r="E959" s="393"/>
      <c r="F959" s="393"/>
      <c r="G959" s="393"/>
      <c r="H959" s="394"/>
      <c r="I959" s="394"/>
      <c r="J959" s="394"/>
      <c r="K959" s="394"/>
      <c r="L959" s="394"/>
      <c r="M959" s="394"/>
      <c r="N959" s="313">
        <f>IF(IF(I959&lt;'Checklist Parameters'!$N$22,0,($I959-$L959))&lt;0,0,IF(I959&lt;'Checklist Parameters'!$N$22,0,($I959-$L959)))</f>
        <v>0</v>
      </c>
      <c r="O959" s="394"/>
      <c r="P959" s="395"/>
      <c r="Q959" s="316">
        <f t="shared" si="85"/>
        <v>0</v>
      </c>
      <c r="R959" s="87">
        <f t="shared" si="86"/>
        <v>0</v>
      </c>
      <c r="S959" s="87">
        <f>IF('Checklist Parameters'!$N$60&lt;0.2,0.2,'Checklist Parameters'!$N$60)</f>
        <v>0.7</v>
      </c>
      <c r="T959" s="88">
        <f>IF($O959="",IF('Checklist District ID'!$C$43="Y",MAX($R959:$S959)*$I959,SUM($R959:$S959)*$I959),IF(O959&gt;0,Q959*S959))</f>
        <v>0</v>
      </c>
      <c r="U959" s="88">
        <f>IF(Q959&gt;0,((I959-T959)*'Formula Matrix'!$E$41),0)</f>
        <v>0</v>
      </c>
      <c r="V959" s="88">
        <f t="shared" si="87"/>
        <v>0</v>
      </c>
      <c r="W959" s="88">
        <f>IF(V959&gt;0,(V959*'Checklist Parameters'!$N$35),0)</f>
        <v>0</v>
      </c>
      <c r="X959" s="85">
        <f t="shared" si="88"/>
        <v>0</v>
      </c>
      <c r="Y959" s="85">
        <f>IF('Checklist Parameters'!$N$102&lt;&gt;"",(I959/43560)*'Checklist Parameters'!$N$102,"N/A")</f>
        <v>0</v>
      </c>
      <c r="Z959" s="85" t="str">
        <f>IF('Checklist Parameters'!$N$58&lt;&gt;"",((I959*'Checklist Parameters'!$N$58)*'Checklist Parameters'!$N$35)/1000,"N/A")</f>
        <v>N/A</v>
      </c>
      <c r="AA959" s="85">
        <f>IF('Checklist Parameters'!$N$101&lt;&gt;"",IFERROR(I959/'Checklist Parameters'!$N$101,0),"N/A")</f>
        <v>0</v>
      </c>
      <c r="AB959" s="85" t="str">
        <f>IF('Checklist Parameters'!$N$43&lt;&gt;"",(I959*'Checklist Parameters'!$N$43)/1000,"N/A")</f>
        <v>N/A</v>
      </c>
      <c r="AC959" s="85">
        <f>IF('Checklist Parameters'!$N$16="",$X959,IF(AND('Checklist Parameters'!$N$16&lt;$X959,'Checklist Parameters'!$N$16&gt;=3),'Checklist Parameters'!$N$16,IF(AND('Checklist Parameters'!$N$16&lt;$X959,'Checklist Parameters'!$N$16&lt;3),0,$X959)))</f>
        <v>0</v>
      </c>
      <c r="AD959" s="85" t="str">
        <f>IF(AND(I959&lt;'Checklist Parameters'!$N$22,$I959&lt;&gt;0),"Y","")</f>
        <v/>
      </c>
      <c r="AE959" s="85" t="str">
        <f>IF($AD959="Y",0,IF('Checklist Parameters'!$N$25="","&lt;no limit&gt;",ROUNDDOWN((($I959-'Checklist Parameters'!$N$24)/'Checklist Parameters'!$N$25)+1,0)))</f>
        <v>&lt;no limit&gt;</v>
      </c>
      <c r="AF959" s="174">
        <f t="shared" si="89"/>
        <v>0</v>
      </c>
      <c r="AG959" s="85">
        <f t="shared" si="84"/>
        <v>0</v>
      </c>
    </row>
    <row r="960" spans="1:33" ht="15">
      <c r="A960" s="393"/>
      <c r="B960" s="393"/>
      <c r="C960" s="393"/>
      <c r="D960" s="393"/>
      <c r="E960" s="393"/>
      <c r="F960" s="393"/>
      <c r="G960" s="393"/>
      <c r="H960" s="394"/>
      <c r="I960" s="394"/>
      <c r="J960" s="394"/>
      <c r="K960" s="394"/>
      <c r="L960" s="394"/>
      <c r="M960" s="394"/>
      <c r="N960" s="313">
        <f>IF(IF(I960&lt;'Checklist Parameters'!$N$22,0,($I960-$L960))&lt;0,0,IF(I960&lt;'Checklist Parameters'!$N$22,0,($I960-$L960)))</f>
        <v>0</v>
      </c>
      <c r="O960" s="394"/>
      <c r="P960" s="395"/>
      <c r="Q960" s="316">
        <f t="shared" si="85"/>
        <v>0</v>
      </c>
      <c r="R960" s="87">
        <f t="shared" si="86"/>
        <v>0</v>
      </c>
      <c r="S960" s="87">
        <f>IF('Checklist Parameters'!$N$60&lt;0.2,0.2,'Checklist Parameters'!$N$60)</f>
        <v>0.7</v>
      </c>
      <c r="T960" s="88">
        <f>IF($O960="",IF('Checklist District ID'!$C$43="Y",MAX($R960:$S960)*$I960,SUM($R960:$S960)*$I960),IF(O960&gt;0,Q960*S960))</f>
        <v>0</v>
      </c>
      <c r="U960" s="88">
        <f>IF(Q960&gt;0,((I960-T960)*'Formula Matrix'!$E$41),0)</f>
        <v>0</v>
      </c>
      <c r="V960" s="88">
        <f t="shared" si="87"/>
        <v>0</v>
      </c>
      <c r="W960" s="88">
        <f>IF(V960&gt;0,(V960*'Checklist Parameters'!$N$35),0)</f>
        <v>0</v>
      </c>
      <c r="X960" s="85">
        <f t="shared" si="88"/>
        <v>0</v>
      </c>
      <c r="Y960" s="85">
        <f>IF('Checklist Parameters'!$N$102&lt;&gt;"",(I960/43560)*'Checklist Parameters'!$N$102,"N/A")</f>
        <v>0</v>
      </c>
      <c r="Z960" s="85" t="str">
        <f>IF('Checklist Parameters'!$N$58&lt;&gt;"",((I960*'Checklist Parameters'!$N$58)*'Checklist Parameters'!$N$35)/1000,"N/A")</f>
        <v>N/A</v>
      </c>
      <c r="AA960" s="85">
        <f>IF('Checklist Parameters'!$N$101&lt;&gt;"",IFERROR(I960/'Checklist Parameters'!$N$101,0),"N/A")</f>
        <v>0</v>
      </c>
      <c r="AB960" s="85" t="str">
        <f>IF('Checklist Parameters'!$N$43&lt;&gt;"",(I960*'Checklist Parameters'!$N$43)/1000,"N/A")</f>
        <v>N/A</v>
      </c>
      <c r="AC960" s="85">
        <f>IF('Checklist Parameters'!$N$16="",$X960,IF(AND('Checklist Parameters'!$N$16&lt;$X960,'Checklist Parameters'!$N$16&gt;=3),'Checklist Parameters'!$N$16,IF(AND('Checklist Parameters'!$N$16&lt;$X960,'Checklist Parameters'!$N$16&lt;3),0,$X960)))</f>
        <v>0</v>
      </c>
      <c r="AD960" s="85" t="str">
        <f>IF(AND(I960&lt;'Checklist Parameters'!$N$22,$I960&lt;&gt;0),"Y","")</f>
        <v/>
      </c>
      <c r="AE960" s="85" t="str">
        <f>IF($AD960="Y",0,IF('Checklist Parameters'!$N$25="","&lt;no limit&gt;",ROUNDDOWN((($I960-'Checklist Parameters'!$N$24)/'Checklist Parameters'!$N$25)+1,0)))</f>
        <v>&lt;no limit&gt;</v>
      </c>
      <c r="AF960" s="174">
        <f t="shared" si="89"/>
        <v>0</v>
      </c>
      <c r="AG960" s="85">
        <f t="shared" si="84"/>
        <v>0</v>
      </c>
    </row>
    <row r="961" spans="1:33" ht="15">
      <c r="A961" s="393"/>
      <c r="B961" s="393"/>
      <c r="C961" s="393"/>
      <c r="D961" s="393"/>
      <c r="E961" s="393"/>
      <c r="F961" s="393"/>
      <c r="G961" s="393"/>
      <c r="H961" s="394"/>
      <c r="I961" s="394"/>
      <c r="J961" s="394"/>
      <c r="K961" s="394"/>
      <c r="L961" s="394"/>
      <c r="M961" s="394"/>
      <c r="N961" s="313">
        <f>IF(IF(I961&lt;'Checklist Parameters'!$N$22,0,($I961-$L961))&lt;0,0,IF(I961&lt;'Checklist Parameters'!$N$22,0,($I961-$L961)))</f>
        <v>0</v>
      </c>
      <c r="O961" s="394"/>
      <c r="P961" s="395"/>
      <c r="Q961" s="316">
        <f t="shared" si="85"/>
        <v>0</v>
      </c>
      <c r="R961" s="87">
        <f t="shared" si="86"/>
        <v>0</v>
      </c>
      <c r="S961" s="87">
        <f>IF('Checklist Parameters'!$N$60&lt;0.2,0.2,'Checklist Parameters'!$N$60)</f>
        <v>0.7</v>
      </c>
      <c r="T961" s="88">
        <f>IF($O961="",IF('Checklist District ID'!$C$43="Y",MAX($R961:$S961)*$I961,SUM($R961:$S961)*$I961),IF(O961&gt;0,Q961*S961))</f>
        <v>0</v>
      </c>
      <c r="U961" s="88">
        <f>IF(Q961&gt;0,((I961-T961)*'Formula Matrix'!$E$41),0)</f>
        <v>0</v>
      </c>
      <c r="V961" s="88">
        <f t="shared" si="87"/>
        <v>0</v>
      </c>
      <c r="W961" s="88">
        <f>IF(V961&gt;0,(V961*'Checklist Parameters'!$N$35),0)</f>
        <v>0</v>
      </c>
      <c r="X961" s="85">
        <f t="shared" si="88"/>
        <v>0</v>
      </c>
      <c r="Y961" s="85">
        <f>IF('Checklist Parameters'!$N$102&lt;&gt;"",(I961/43560)*'Checklist Parameters'!$N$102,"N/A")</f>
        <v>0</v>
      </c>
      <c r="Z961" s="85" t="str">
        <f>IF('Checklist Parameters'!$N$58&lt;&gt;"",((I961*'Checklist Parameters'!$N$58)*'Checklist Parameters'!$N$35)/1000,"N/A")</f>
        <v>N/A</v>
      </c>
      <c r="AA961" s="85">
        <f>IF('Checklist Parameters'!$N$101&lt;&gt;"",IFERROR(I961/'Checklist Parameters'!$N$101,0),"N/A")</f>
        <v>0</v>
      </c>
      <c r="AB961" s="85" t="str">
        <f>IF('Checklist Parameters'!$N$43&lt;&gt;"",(I961*'Checklist Parameters'!$N$43)/1000,"N/A")</f>
        <v>N/A</v>
      </c>
      <c r="AC961" s="85">
        <f>IF('Checklist Parameters'!$N$16="",$X961,IF(AND('Checklist Parameters'!$N$16&lt;$X961,'Checklist Parameters'!$N$16&gt;=3),'Checklist Parameters'!$N$16,IF(AND('Checklist Parameters'!$N$16&lt;$X961,'Checklist Parameters'!$N$16&lt;3),0,$X961)))</f>
        <v>0</v>
      </c>
      <c r="AD961" s="85" t="str">
        <f>IF(AND(I961&lt;'Checklist Parameters'!$N$22,$I961&lt;&gt;0),"Y","")</f>
        <v/>
      </c>
      <c r="AE961" s="85" t="str">
        <f>IF($AD961="Y",0,IF('Checklist Parameters'!$N$25="","&lt;no limit&gt;",ROUNDDOWN((($I961-'Checklist Parameters'!$N$24)/'Checklist Parameters'!$N$25)+1,0)))</f>
        <v>&lt;no limit&gt;</v>
      </c>
      <c r="AF961" s="174">
        <f t="shared" si="89"/>
        <v>0</v>
      </c>
      <c r="AG961" s="85">
        <f t="shared" si="84"/>
        <v>0</v>
      </c>
    </row>
    <row r="962" spans="1:33" ht="15">
      <c r="A962" s="393"/>
      <c r="B962" s="393"/>
      <c r="C962" s="393"/>
      <c r="D962" s="393"/>
      <c r="E962" s="393"/>
      <c r="F962" s="393"/>
      <c r="G962" s="393"/>
      <c r="H962" s="394"/>
      <c r="I962" s="394"/>
      <c r="J962" s="394"/>
      <c r="K962" s="394"/>
      <c r="L962" s="394"/>
      <c r="M962" s="394"/>
      <c r="N962" s="313">
        <f>IF(IF(I962&lt;'Checklist Parameters'!$N$22,0,($I962-$L962))&lt;0,0,IF(I962&lt;'Checklist Parameters'!$N$22,0,($I962-$L962)))</f>
        <v>0</v>
      </c>
      <c r="O962" s="394"/>
      <c r="P962" s="395"/>
      <c r="Q962" s="316">
        <f t="shared" si="85"/>
        <v>0</v>
      </c>
      <c r="R962" s="87">
        <f t="shared" si="86"/>
        <v>0</v>
      </c>
      <c r="S962" s="87">
        <f>IF('Checklist Parameters'!$N$60&lt;0.2,0.2,'Checklist Parameters'!$N$60)</f>
        <v>0.7</v>
      </c>
      <c r="T962" s="88">
        <f>IF($O962="",IF('Checklist District ID'!$C$43="Y",MAX($R962:$S962)*$I962,SUM($R962:$S962)*$I962),IF(O962&gt;0,Q962*S962))</f>
        <v>0</v>
      </c>
      <c r="U962" s="88">
        <f>IF(Q962&gt;0,((I962-T962)*'Formula Matrix'!$E$41),0)</f>
        <v>0</v>
      </c>
      <c r="V962" s="88">
        <f t="shared" si="87"/>
        <v>0</v>
      </c>
      <c r="W962" s="88">
        <f>IF(V962&gt;0,(V962*'Checklist Parameters'!$N$35),0)</f>
        <v>0</v>
      </c>
      <c r="X962" s="85">
        <f t="shared" si="88"/>
        <v>0</v>
      </c>
      <c r="Y962" s="85">
        <f>IF('Checklist Parameters'!$N$102&lt;&gt;"",(I962/43560)*'Checklist Parameters'!$N$102,"N/A")</f>
        <v>0</v>
      </c>
      <c r="Z962" s="85" t="str">
        <f>IF('Checklist Parameters'!$N$58&lt;&gt;"",((I962*'Checklist Parameters'!$N$58)*'Checklist Parameters'!$N$35)/1000,"N/A")</f>
        <v>N/A</v>
      </c>
      <c r="AA962" s="85">
        <f>IF('Checklist Parameters'!$N$101&lt;&gt;"",IFERROR(I962/'Checklist Parameters'!$N$101,0),"N/A")</f>
        <v>0</v>
      </c>
      <c r="AB962" s="85" t="str">
        <f>IF('Checklist Parameters'!$N$43&lt;&gt;"",(I962*'Checklist Parameters'!$N$43)/1000,"N/A")</f>
        <v>N/A</v>
      </c>
      <c r="AC962" s="85">
        <f>IF('Checklist Parameters'!$N$16="",$X962,IF(AND('Checklist Parameters'!$N$16&lt;$X962,'Checklist Parameters'!$N$16&gt;=3),'Checklist Parameters'!$N$16,IF(AND('Checklist Parameters'!$N$16&lt;$X962,'Checklist Parameters'!$N$16&lt;3),0,$X962)))</f>
        <v>0</v>
      </c>
      <c r="AD962" s="85" t="str">
        <f>IF(AND(I962&lt;'Checklist Parameters'!$N$22,$I962&lt;&gt;0),"Y","")</f>
        <v/>
      </c>
      <c r="AE962" s="85" t="str">
        <f>IF($AD962="Y",0,IF('Checklist Parameters'!$N$25="","&lt;no limit&gt;",ROUNDDOWN((($I962-'Checklist Parameters'!$N$24)/'Checklist Parameters'!$N$25)+1,0)))</f>
        <v>&lt;no limit&gt;</v>
      </c>
      <c r="AF962" s="174">
        <f t="shared" si="89"/>
        <v>0</v>
      </c>
      <c r="AG962" s="85">
        <f t="shared" si="84"/>
        <v>0</v>
      </c>
    </row>
    <row r="963" spans="1:33" ht="15">
      <c r="A963" s="393"/>
      <c r="B963" s="393"/>
      <c r="C963" s="393"/>
      <c r="D963" s="393"/>
      <c r="E963" s="393"/>
      <c r="F963" s="393"/>
      <c r="G963" s="393"/>
      <c r="H963" s="394"/>
      <c r="I963" s="394"/>
      <c r="J963" s="394"/>
      <c r="K963" s="394"/>
      <c r="L963" s="394"/>
      <c r="M963" s="394"/>
      <c r="N963" s="313">
        <f>IF(IF(I963&lt;'Checklist Parameters'!$N$22,0,($I963-$L963))&lt;0,0,IF(I963&lt;'Checklist Parameters'!$N$22,0,($I963-$L963)))</f>
        <v>0</v>
      </c>
      <c r="O963" s="394"/>
      <c r="P963" s="395"/>
      <c r="Q963" s="316">
        <f t="shared" si="85"/>
        <v>0</v>
      </c>
      <c r="R963" s="87">
        <f t="shared" si="86"/>
        <v>0</v>
      </c>
      <c r="S963" s="87">
        <f>IF('Checklist Parameters'!$N$60&lt;0.2,0.2,'Checklist Parameters'!$N$60)</f>
        <v>0.7</v>
      </c>
      <c r="T963" s="88">
        <f>IF($O963="",IF('Checklist District ID'!$C$43="Y",MAX($R963:$S963)*$I963,SUM($R963:$S963)*$I963),IF(O963&gt;0,Q963*S963))</f>
        <v>0</v>
      </c>
      <c r="U963" s="88">
        <f>IF(Q963&gt;0,((I963-T963)*'Formula Matrix'!$E$41),0)</f>
        <v>0</v>
      </c>
      <c r="V963" s="88">
        <f t="shared" si="87"/>
        <v>0</v>
      </c>
      <c r="W963" s="88">
        <f>IF(V963&gt;0,(V963*'Checklist Parameters'!$N$35),0)</f>
        <v>0</v>
      </c>
      <c r="X963" s="85">
        <f t="shared" si="88"/>
        <v>0</v>
      </c>
      <c r="Y963" s="85">
        <f>IF('Checklist Parameters'!$N$102&lt;&gt;"",(I963/43560)*'Checklist Parameters'!$N$102,"N/A")</f>
        <v>0</v>
      </c>
      <c r="Z963" s="85" t="str">
        <f>IF('Checklist Parameters'!$N$58&lt;&gt;"",((I963*'Checklist Parameters'!$N$58)*'Checklist Parameters'!$N$35)/1000,"N/A")</f>
        <v>N/A</v>
      </c>
      <c r="AA963" s="85">
        <f>IF('Checklist Parameters'!$N$101&lt;&gt;"",IFERROR(I963/'Checklist Parameters'!$N$101,0),"N/A")</f>
        <v>0</v>
      </c>
      <c r="AB963" s="85" t="str">
        <f>IF('Checklist Parameters'!$N$43&lt;&gt;"",(I963*'Checklist Parameters'!$N$43)/1000,"N/A")</f>
        <v>N/A</v>
      </c>
      <c r="AC963" s="85">
        <f>IF('Checklist Parameters'!$N$16="",$X963,IF(AND('Checklist Parameters'!$N$16&lt;$X963,'Checklist Parameters'!$N$16&gt;=3),'Checklist Parameters'!$N$16,IF(AND('Checklist Parameters'!$N$16&lt;$X963,'Checklist Parameters'!$N$16&lt;3),0,$X963)))</f>
        <v>0</v>
      </c>
      <c r="AD963" s="85" t="str">
        <f>IF(AND(I963&lt;'Checklist Parameters'!$N$22,$I963&lt;&gt;0),"Y","")</f>
        <v/>
      </c>
      <c r="AE963" s="85" t="str">
        <f>IF($AD963="Y",0,IF('Checklist Parameters'!$N$25="","&lt;no limit&gt;",ROUNDDOWN((($I963-'Checklist Parameters'!$N$24)/'Checklist Parameters'!$N$25)+1,0)))</f>
        <v>&lt;no limit&gt;</v>
      </c>
      <c r="AF963" s="174">
        <f t="shared" si="89"/>
        <v>0</v>
      </c>
      <c r="AG963" s="85">
        <f t="shared" si="84"/>
        <v>0</v>
      </c>
    </row>
    <row r="964" spans="1:33" ht="15">
      <c r="A964" s="393"/>
      <c r="B964" s="393"/>
      <c r="C964" s="393"/>
      <c r="D964" s="393"/>
      <c r="E964" s="393"/>
      <c r="F964" s="393"/>
      <c r="G964" s="393"/>
      <c r="H964" s="394"/>
      <c r="I964" s="394"/>
      <c r="J964" s="394"/>
      <c r="K964" s="394"/>
      <c r="L964" s="394"/>
      <c r="M964" s="394"/>
      <c r="N964" s="313">
        <f>IF(IF(I964&lt;'Checklist Parameters'!$N$22,0,($I964-$L964))&lt;0,0,IF(I964&lt;'Checklist Parameters'!$N$22,0,($I964-$L964)))</f>
        <v>0</v>
      </c>
      <c r="O964" s="394"/>
      <c r="P964" s="395"/>
      <c r="Q964" s="316">
        <f t="shared" si="85"/>
        <v>0</v>
      </c>
      <c r="R964" s="87">
        <f t="shared" si="86"/>
        <v>0</v>
      </c>
      <c r="S964" s="87">
        <f>IF('Checklist Parameters'!$N$60&lt;0.2,0.2,'Checklist Parameters'!$N$60)</f>
        <v>0.7</v>
      </c>
      <c r="T964" s="88">
        <f>IF($O964="",IF('Checklist District ID'!$C$43="Y",MAX($R964:$S964)*$I964,SUM($R964:$S964)*$I964),IF(O964&gt;0,Q964*S964))</f>
        <v>0</v>
      </c>
      <c r="U964" s="88">
        <f>IF(Q964&gt;0,((I964-T964)*'Formula Matrix'!$E$41),0)</f>
        <v>0</v>
      </c>
      <c r="V964" s="88">
        <f t="shared" si="87"/>
        <v>0</v>
      </c>
      <c r="W964" s="88">
        <f>IF(V964&gt;0,(V964*'Checklist Parameters'!$N$35),0)</f>
        <v>0</v>
      </c>
      <c r="X964" s="85">
        <f t="shared" si="88"/>
        <v>0</v>
      </c>
      <c r="Y964" s="85">
        <f>IF('Checklist Parameters'!$N$102&lt;&gt;"",(I964/43560)*'Checklist Parameters'!$N$102,"N/A")</f>
        <v>0</v>
      </c>
      <c r="Z964" s="85" t="str">
        <f>IF('Checklist Parameters'!$N$58&lt;&gt;"",((I964*'Checklist Parameters'!$N$58)*'Checklist Parameters'!$N$35)/1000,"N/A")</f>
        <v>N/A</v>
      </c>
      <c r="AA964" s="85">
        <f>IF('Checklist Parameters'!$N$101&lt;&gt;"",IFERROR(I964/'Checklist Parameters'!$N$101,0),"N/A")</f>
        <v>0</v>
      </c>
      <c r="AB964" s="85" t="str">
        <f>IF('Checklist Parameters'!$N$43&lt;&gt;"",(I964*'Checklist Parameters'!$N$43)/1000,"N/A")</f>
        <v>N/A</v>
      </c>
      <c r="AC964" s="85">
        <f>IF('Checklist Parameters'!$N$16="",$X964,IF(AND('Checklist Parameters'!$N$16&lt;$X964,'Checklist Parameters'!$N$16&gt;=3),'Checklist Parameters'!$N$16,IF(AND('Checklist Parameters'!$N$16&lt;$X964,'Checklist Parameters'!$N$16&lt;3),0,$X964)))</f>
        <v>0</v>
      </c>
      <c r="AD964" s="85" t="str">
        <f>IF(AND(I964&lt;'Checklist Parameters'!$N$22,$I964&lt;&gt;0),"Y","")</f>
        <v/>
      </c>
      <c r="AE964" s="85" t="str">
        <f>IF($AD964="Y",0,IF('Checklist Parameters'!$N$25="","&lt;no limit&gt;",ROUNDDOWN((($I964-'Checklist Parameters'!$N$24)/'Checklist Parameters'!$N$25)+1,0)))</f>
        <v>&lt;no limit&gt;</v>
      </c>
      <c r="AF964" s="174">
        <f t="shared" si="89"/>
        <v>0</v>
      </c>
      <c r="AG964" s="85">
        <f t="shared" si="84"/>
        <v>0</v>
      </c>
    </row>
    <row r="965" spans="1:33" ht="15">
      <c r="A965" s="393"/>
      <c r="B965" s="393"/>
      <c r="C965" s="393"/>
      <c r="D965" s="393"/>
      <c r="E965" s="393"/>
      <c r="F965" s="393"/>
      <c r="G965" s="393"/>
      <c r="H965" s="394"/>
      <c r="I965" s="394"/>
      <c r="J965" s="394"/>
      <c r="K965" s="394"/>
      <c r="L965" s="394"/>
      <c r="M965" s="394"/>
      <c r="N965" s="313">
        <f>IF(IF(I965&lt;'Checklist Parameters'!$N$22,0,($I965-$L965))&lt;0,0,IF(I965&lt;'Checklist Parameters'!$N$22,0,($I965-$L965)))</f>
        <v>0</v>
      </c>
      <c r="O965" s="394"/>
      <c r="P965" s="395"/>
      <c r="Q965" s="316">
        <f t="shared" si="85"/>
        <v>0</v>
      </c>
      <c r="R965" s="87">
        <f t="shared" si="86"/>
        <v>0</v>
      </c>
      <c r="S965" s="87">
        <f>IF('Checklist Parameters'!$N$60&lt;0.2,0.2,'Checklist Parameters'!$N$60)</f>
        <v>0.7</v>
      </c>
      <c r="T965" s="88">
        <f>IF($O965="",IF('Checklist District ID'!$C$43="Y",MAX($R965:$S965)*$I965,SUM($R965:$S965)*$I965),IF(O965&gt;0,Q965*S965))</f>
        <v>0</v>
      </c>
      <c r="U965" s="88">
        <f>IF(Q965&gt;0,((I965-T965)*'Formula Matrix'!$E$41),0)</f>
        <v>0</v>
      </c>
      <c r="V965" s="88">
        <f t="shared" si="87"/>
        <v>0</v>
      </c>
      <c r="W965" s="88">
        <f>IF(V965&gt;0,(V965*'Checklist Parameters'!$N$35),0)</f>
        <v>0</v>
      </c>
      <c r="X965" s="85">
        <f t="shared" si="88"/>
        <v>0</v>
      </c>
      <c r="Y965" s="85">
        <f>IF('Checklist Parameters'!$N$102&lt;&gt;"",(I965/43560)*'Checklist Parameters'!$N$102,"N/A")</f>
        <v>0</v>
      </c>
      <c r="Z965" s="85" t="str">
        <f>IF('Checklist Parameters'!$N$58&lt;&gt;"",((I965*'Checklist Parameters'!$N$58)*'Checklist Parameters'!$N$35)/1000,"N/A")</f>
        <v>N/A</v>
      </c>
      <c r="AA965" s="85">
        <f>IF('Checklist Parameters'!$N$101&lt;&gt;"",IFERROR(I965/'Checklist Parameters'!$N$101,0),"N/A")</f>
        <v>0</v>
      </c>
      <c r="AB965" s="85" t="str">
        <f>IF('Checklist Parameters'!$N$43&lt;&gt;"",(I965*'Checklist Parameters'!$N$43)/1000,"N/A")</f>
        <v>N/A</v>
      </c>
      <c r="AC965" s="85">
        <f>IF('Checklist Parameters'!$N$16="",$X965,IF(AND('Checklist Parameters'!$N$16&lt;$X965,'Checklist Parameters'!$N$16&gt;=3),'Checklist Parameters'!$N$16,IF(AND('Checklist Parameters'!$N$16&lt;$X965,'Checklist Parameters'!$N$16&lt;3),0,$X965)))</f>
        <v>0</v>
      </c>
      <c r="AD965" s="85" t="str">
        <f>IF(AND(I965&lt;'Checklist Parameters'!$N$22,$I965&lt;&gt;0),"Y","")</f>
        <v/>
      </c>
      <c r="AE965" s="85" t="str">
        <f>IF($AD965="Y",0,IF('Checklist Parameters'!$N$25="","&lt;no limit&gt;",ROUNDDOWN((($I965-'Checklist Parameters'!$N$24)/'Checklist Parameters'!$N$25)+1,0)))</f>
        <v>&lt;no limit&gt;</v>
      </c>
      <c r="AF965" s="174">
        <f t="shared" si="89"/>
        <v>0</v>
      </c>
      <c r="AG965" s="85">
        <f t="shared" si="84"/>
        <v>0</v>
      </c>
    </row>
    <row r="966" spans="1:33" ht="15">
      <c r="A966" s="393"/>
      <c r="B966" s="393"/>
      <c r="C966" s="393"/>
      <c r="D966" s="393"/>
      <c r="E966" s="393"/>
      <c r="F966" s="393"/>
      <c r="G966" s="393"/>
      <c r="H966" s="394"/>
      <c r="I966" s="394"/>
      <c r="J966" s="394"/>
      <c r="K966" s="394"/>
      <c r="L966" s="394"/>
      <c r="M966" s="394"/>
      <c r="N966" s="313">
        <f>IF(IF(I966&lt;'Checklist Parameters'!$N$22,0,($I966-$L966))&lt;0,0,IF(I966&lt;'Checklist Parameters'!$N$22,0,($I966-$L966)))</f>
        <v>0</v>
      </c>
      <c r="O966" s="394"/>
      <c r="P966" s="395"/>
      <c r="Q966" s="316">
        <f t="shared" si="85"/>
        <v>0</v>
      </c>
      <c r="R966" s="87">
        <f t="shared" si="86"/>
        <v>0</v>
      </c>
      <c r="S966" s="87">
        <f>IF('Checklist Parameters'!$N$60&lt;0.2,0.2,'Checklist Parameters'!$N$60)</f>
        <v>0.7</v>
      </c>
      <c r="T966" s="88">
        <f>IF($O966="",IF('Checklist District ID'!$C$43="Y",MAX($R966:$S966)*$I966,SUM($R966:$S966)*$I966),IF(O966&gt;0,Q966*S966))</f>
        <v>0</v>
      </c>
      <c r="U966" s="88">
        <f>IF(Q966&gt;0,((I966-T966)*'Formula Matrix'!$E$41),0)</f>
        <v>0</v>
      </c>
      <c r="V966" s="88">
        <f t="shared" si="87"/>
        <v>0</v>
      </c>
      <c r="W966" s="88">
        <f>IF(V966&gt;0,(V966*'Checklist Parameters'!$N$35),0)</f>
        <v>0</v>
      </c>
      <c r="X966" s="85">
        <f t="shared" si="88"/>
        <v>0</v>
      </c>
      <c r="Y966" s="85">
        <f>IF('Checklist Parameters'!$N$102&lt;&gt;"",(I966/43560)*'Checklist Parameters'!$N$102,"N/A")</f>
        <v>0</v>
      </c>
      <c r="Z966" s="85" t="str">
        <f>IF('Checklist Parameters'!$N$58&lt;&gt;"",((I966*'Checklist Parameters'!$N$58)*'Checklist Parameters'!$N$35)/1000,"N/A")</f>
        <v>N/A</v>
      </c>
      <c r="AA966" s="85">
        <f>IF('Checklist Parameters'!$N$101&lt;&gt;"",IFERROR(I966/'Checklist Parameters'!$N$101,0),"N/A")</f>
        <v>0</v>
      </c>
      <c r="AB966" s="85" t="str">
        <f>IF('Checklist Parameters'!$N$43&lt;&gt;"",(I966*'Checklist Parameters'!$N$43)/1000,"N/A")</f>
        <v>N/A</v>
      </c>
      <c r="AC966" s="85">
        <f>IF('Checklist Parameters'!$N$16="",$X966,IF(AND('Checklist Parameters'!$N$16&lt;$X966,'Checklist Parameters'!$N$16&gt;=3),'Checklist Parameters'!$N$16,IF(AND('Checklist Parameters'!$N$16&lt;$X966,'Checklist Parameters'!$N$16&lt;3),0,$X966)))</f>
        <v>0</v>
      </c>
      <c r="AD966" s="85" t="str">
        <f>IF(AND(I966&lt;'Checklist Parameters'!$N$22,$I966&lt;&gt;0),"Y","")</f>
        <v/>
      </c>
      <c r="AE966" s="85" t="str">
        <f>IF($AD966="Y",0,IF('Checklist Parameters'!$N$25="","&lt;no limit&gt;",ROUNDDOWN((($I966-'Checklist Parameters'!$N$24)/'Checklist Parameters'!$N$25)+1,0)))</f>
        <v>&lt;no limit&gt;</v>
      </c>
      <c r="AF966" s="174">
        <f t="shared" si="89"/>
        <v>0</v>
      </c>
      <c r="AG966" s="85">
        <f t="shared" si="84"/>
        <v>0</v>
      </c>
    </row>
    <row r="967" spans="1:33" ht="15">
      <c r="A967" s="393"/>
      <c r="B967" s="393"/>
      <c r="C967" s="393"/>
      <c r="D967" s="393"/>
      <c r="E967" s="393"/>
      <c r="F967" s="393"/>
      <c r="G967" s="393"/>
      <c r="H967" s="394"/>
      <c r="I967" s="394"/>
      <c r="J967" s="394"/>
      <c r="K967" s="394"/>
      <c r="L967" s="394"/>
      <c r="M967" s="394"/>
      <c r="N967" s="313">
        <f>IF(IF(I967&lt;'Checklist Parameters'!$N$22,0,($I967-$L967))&lt;0,0,IF(I967&lt;'Checklist Parameters'!$N$22,0,($I967-$L967)))</f>
        <v>0</v>
      </c>
      <c r="O967" s="394"/>
      <c r="P967" s="395"/>
      <c r="Q967" s="316">
        <f t="shared" si="85"/>
        <v>0</v>
      </c>
      <c r="R967" s="87">
        <f t="shared" si="86"/>
        <v>0</v>
      </c>
      <c r="S967" s="87">
        <f>IF('Checklist Parameters'!$N$60&lt;0.2,0.2,'Checklist Parameters'!$N$60)</f>
        <v>0.7</v>
      </c>
      <c r="T967" s="88">
        <f>IF($O967="",IF('Checklist District ID'!$C$43="Y",MAX($R967:$S967)*$I967,SUM($R967:$S967)*$I967),IF(O967&gt;0,Q967*S967))</f>
        <v>0</v>
      </c>
      <c r="U967" s="88">
        <f>IF(Q967&gt;0,((I967-T967)*'Formula Matrix'!$E$41),0)</f>
        <v>0</v>
      </c>
      <c r="V967" s="88">
        <f t="shared" si="87"/>
        <v>0</v>
      </c>
      <c r="W967" s="88">
        <f>IF(V967&gt;0,(V967*'Checklist Parameters'!$N$35),0)</f>
        <v>0</v>
      </c>
      <c r="X967" s="85">
        <f t="shared" si="88"/>
        <v>0</v>
      </c>
      <c r="Y967" s="85">
        <f>IF('Checklist Parameters'!$N$102&lt;&gt;"",(I967/43560)*'Checklist Parameters'!$N$102,"N/A")</f>
        <v>0</v>
      </c>
      <c r="Z967" s="85" t="str">
        <f>IF('Checklist Parameters'!$N$58&lt;&gt;"",((I967*'Checklist Parameters'!$N$58)*'Checklist Parameters'!$N$35)/1000,"N/A")</f>
        <v>N/A</v>
      </c>
      <c r="AA967" s="85">
        <f>IF('Checklist Parameters'!$N$101&lt;&gt;"",IFERROR(I967/'Checklist Parameters'!$N$101,0),"N/A")</f>
        <v>0</v>
      </c>
      <c r="AB967" s="85" t="str">
        <f>IF('Checklist Parameters'!$N$43&lt;&gt;"",(I967*'Checklist Parameters'!$N$43)/1000,"N/A")</f>
        <v>N/A</v>
      </c>
      <c r="AC967" s="85">
        <f>IF('Checklist Parameters'!$N$16="",$X967,IF(AND('Checklist Parameters'!$N$16&lt;$X967,'Checklist Parameters'!$N$16&gt;=3),'Checklist Parameters'!$N$16,IF(AND('Checklist Parameters'!$N$16&lt;$X967,'Checklist Parameters'!$N$16&lt;3),0,$X967)))</f>
        <v>0</v>
      </c>
      <c r="AD967" s="85" t="str">
        <f>IF(AND(I967&lt;'Checklist Parameters'!$N$22,$I967&lt;&gt;0),"Y","")</f>
        <v/>
      </c>
      <c r="AE967" s="85" t="str">
        <f>IF($AD967="Y",0,IF('Checklist Parameters'!$N$25="","&lt;no limit&gt;",ROUNDDOWN((($I967-'Checklist Parameters'!$N$24)/'Checklist Parameters'!$N$25)+1,0)))</f>
        <v>&lt;no limit&gt;</v>
      </c>
      <c r="AF967" s="174">
        <f t="shared" si="89"/>
        <v>0</v>
      </c>
      <c r="AG967" s="85">
        <f t="shared" si="84"/>
        <v>0</v>
      </c>
    </row>
    <row r="968" spans="1:33" ht="15">
      <c r="A968" s="393"/>
      <c r="B968" s="393"/>
      <c r="C968" s="393"/>
      <c r="D968" s="393"/>
      <c r="E968" s="393"/>
      <c r="F968" s="393"/>
      <c r="G968" s="393"/>
      <c r="H968" s="394"/>
      <c r="I968" s="394"/>
      <c r="J968" s="394"/>
      <c r="K968" s="394"/>
      <c r="L968" s="394"/>
      <c r="M968" s="394"/>
      <c r="N968" s="313">
        <f>IF(IF(I968&lt;'Checklist Parameters'!$N$22,0,($I968-$L968))&lt;0,0,IF(I968&lt;'Checklist Parameters'!$N$22,0,($I968-$L968)))</f>
        <v>0</v>
      </c>
      <c r="O968" s="394"/>
      <c r="P968" s="395"/>
      <c r="Q968" s="316">
        <f t="shared" si="85"/>
        <v>0</v>
      </c>
      <c r="R968" s="87">
        <f t="shared" si="86"/>
        <v>0</v>
      </c>
      <c r="S968" s="87">
        <f>IF('Checklist Parameters'!$N$60&lt;0.2,0.2,'Checklist Parameters'!$N$60)</f>
        <v>0.7</v>
      </c>
      <c r="T968" s="88">
        <f>IF($O968="",IF('Checklist District ID'!$C$43="Y",MAX($R968:$S968)*$I968,SUM($R968:$S968)*$I968),IF(O968&gt;0,Q968*S968))</f>
        <v>0</v>
      </c>
      <c r="U968" s="88">
        <f>IF(Q968&gt;0,((I968-T968)*'Formula Matrix'!$E$41),0)</f>
        <v>0</v>
      </c>
      <c r="V968" s="88">
        <f t="shared" si="87"/>
        <v>0</v>
      </c>
      <c r="W968" s="88">
        <f>IF(V968&gt;0,(V968*'Checklist Parameters'!$N$35),0)</f>
        <v>0</v>
      </c>
      <c r="X968" s="85">
        <f t="shared" si="88"/>
        <v>0</v>
      </c>
      <c r="Y968" s="85">
        <f>IF('Checklist Parameters'!$N$102&lt;&gt;"",(I968/43560)*'Checklist Parameters'!$N$102,"N/A")</f>
        <v>0</v>
      </c>
      <c r="Z968" s="85" t="str">
        <f>IF('Checklist Parameters'!$N$58&lt;&gt;"",((I968*'Checklist Parameters'!$N$58)*'Checklist Parameters'!$N$35)/1000,"N/A")</f>
        <v>N/A</v>
      </c>
      <c r="AA968" s="85">
        <f>IF('Checklist Parameters'!$N$101&lt;&gt;"",IFERROR(I968/'Checklist Parameters'!$N$101,0),"N/A")</f>
        <v>0</v>
      </c>
      <c r="AB968" s="85" t="str">
        <f>IF('Checklist Parameters'!$N$43&lt;&gt;"",(I968*'Checklist Parameters'!$N$43)/1000,"N/A")</f>
        <v>N/A</v>
      </c>
      <c r="AC968" s="85">
        <f>IF('Checklist Parameters'!$N$16="",$X968,IF(AND('Checklist Parameters'!$N$16&lt;$X968,'Checklist Parameters'!$N$16&gt;=3),'Checklist Parameters'!$N$16,IF(AND('Checklist Parameters'!$N$16&lt;$X968,'Checklist Parameters'!$N$16&lt;3),0,$X968)))</f>
        <v>0</v>
      </c>
      <c r="AD968" s="85" t="str">
        <f>IF(AND(I968&lt;'Checklist Parameters'!$N$22,$I968&lt;&gt;0),"Y","")</f>
        <v/>
      </c>
      <c r="AE968" s="85" t="str">
        <f>IF($AD968="Y",0,IF('Checklist Parameters'!$N$25="","&lt;no limit&gt;",ROUNDDOWN((($I968-'Checklist Parameters'!$N$24)/'Checklist Parameters'!$N$25)+1,0)))</f>
        <v>&lt;no limit&gt;</v>
      </c>
      <c r="AF968" s="174">
        <f t="shared" si="89"/>
        <v>0</v>
      </c>
      <c r="AG968" s="85">
        <f t="shared" si="84"/>
        <v>0</v>
      </c>
    </row>
    <row r="969" spans="1:33" ht="15">
      <c r="A969" s="393"/>
      <c r="B969" s="393"/>
      <c r="C969" s="393"/>
      <c r="D969" s="393"/>
      <c r="E969" s="393"/>
      <c r="F969" s="393"/>
      <c r="G969" s="393"/>
      <c r="H969" s="394"/>
      <c r="I969" s="394"/>
      <c r="J969" s="394"/>
      <c r="K969" s="394"/>
      <c r="L969" s="394"/>
      <c r="M969" s="394"/>
      <c r="N969" s="313">
        <f>IF(IF(I969&lt;'Checklist Parameters'!$N$22,0,($I969-$L969))&lt;0,0,IF(I969&lt;'Checklist Parameters'!$N$22,0,($I969-$L969)))</f>
        <v>0</v>
      </c>
      <c r="O969" s="394"/>
      <c r="P969" s="395"/>
      <c r="Q969" s="316">
        <f t="shared" si="85"/>
        <v>0</v>
      </c>
      <c r="R969" s="87">
        <f t="shared" si="86"/>
        <v>0</v>
      </c>
      <c r="S969" s="87">
        <f>IF('Checklist Parameters'!$N$60&lt;0.2,0.2,'Checklist Parameters'!$N$60)</f>
        <v>0.7</v>
      </c>
      <c r="T969" s="88">
        <f>IF($O969="",IF('Checklist District ID'!$C$43="Y",MAX($R969:$S969)*$I969,SUM($R969:$S969)*$I969),IF(O969&gt;0,Q969*S969))</f>
        <v>0</v>
      </c>
      <c r="U969" s="88">
        <f>IF(Q969&gt;0,((I969-T969)*'Formula Matrix'!$E$41),0)</f>
        <v>0</v>
      </c>
      <c r="V969" s="88">
        <f t="shared" si="87"/>
        <v>0</v>
      </c>
      <c r="W969" s="88">
        <f>IF(V969&gt;0,(V969*'Checklist Parameters'!$N$35),0)</f>
        <v>0</v>
      </c>
      <c r="X969" s="85">
        <f t="shared" si="88"/>
        <v>0</v>
      </c>
      <c r="Y969" s="85">
        <f>IF('Checklist Parameters'!$N$102&lt;&gt;"",(I969/43560)*'Checklist Parameters'!$N$102,"N/A")</f>
        <v>0</v>
      </c>
      <c r="Z969" s="85" t="str">
        <f>IF('Checklist Parameters'!$N$58&lt;&gt;"",((I969*'Checklist Parameters'!$N$58)*'Checklist Parameters'!$N$35)/1000,"N/A")</f>
        <v>N/A</v>
      </c>
      <c r="AA969" s="85">
        <f>IF('Checklist Parameters'!$N$101&lt;&gt;"",IFERROR(I969/'Checklist Parameters'!$N$101,0),"N/A")</f>
        <v>0</v>
      </c>
      <c r="AB969" s="85" t="str">
        <f>IF('Checklist Parameters'!$N$43&lt;&gt;"",(I969*'Checklist Parameters'!$N$43)/1000,"N/A")</f>
        <v>N/A</v>
      </c>
      <c r="AC969" s="85">
        <f>IF('Checklist Parameters'!$N$16="",$X969,IF(AND('Checklist Parameters'!$N$16&lt;$X969,'Checklist Parameters'!$N$16&gt;=3),'Checklist Parameters'!$N$16,IF(AND('Checklist Parameters'!$N$16&lt;$X969,'Checklist Parameters'!$N$16&lt;3),0,$X969)))</f>
        <v>0</v>
      </c>
      <c r="AD969" s="85" t="str">
        <f>IF(AND(I969&lt;'Checklist Parameters'!$N$22,$I969&lt;&gt;0),"Y","")</f>
        <v/>
      </c>
      <c r="AE969" s="85" t="str">
        <f>IF($AD969="Y",0,IF('Checklist Parameters'!$N$25="","&lt;no limit&gt;",ROUNDDOWN((($I969-'Checklist Parameters'!$N$24)/'Checklist Parameters'!$N$25)+1,0)))</f>
        <v>&lt;no limit&gt;</v>
      </c>
      <c r="AF969" s="174">
        <f t="shared" si="89"/>
        <v>0</v>
      </c>
      <c r="AG969" s="85">
        <f t="shared" si="84"/>
        <v>0</v>
      </c>
    </row>
    <row r="970" spans="1:33" ht="15">
      <c r="A970" s="393"/>
      <c r="B970" s="393"/>
      <c r="C970" s="393"/>
      <c r="D970" s="393"/>
      <c r="E970" s="393"/>
      <c r="F970" s="393"/>
      <c r="G970" s="393"/>
      <c r="H970" s="394"/>
      <c r="I970" s="394"/>
      <c r="J970" s="394"/>
      <c r="K970" s="394"/>
      <c r="L970" s="394"/>
      <c r="M970" s="394"/>
      <c r="N970" s="313">
        <f>IF(IF(I970&lt;'Checklist Parameters'!$N$22,0,($I970-$L970))&lt;0,0,IF(I970&lt;'Checklist Parameters'!$N$22,0,($I970-$L970)))</f>
        <v>0</v>
      </c>
      <c r="O970" s="394"/>
      <c r="P970" s="395"/>
      <c r="Q970" s="316">
        <f t="shared" si="85"/>
        <v>0</v>
      </c>
      <c r="R970" s="87">
        <f t="shared" si="86"/>
        <v>0</v>
      </c>
      <c r="S970" s="87">
        <f>IF('Checklist Parameters'!$N$60&lt;0.2,0.2,'Checklist Parameters'!$N$60)</f>
        <v>0.7</v>
      </c>
      <c r="T970" s="88">
        <f>IF($O970="",IF('Checklist District ID'!$C$43="Y",MAX($R970:$S970)*$I970,SUM($R970:$S970)*$I970),IF(O970&gt;0,Q970*S970))</f>
        <v>0</v>
      </c>
      <c r="U970" s="88">
        <f>IF(Q970&gt;0,((I970-T970)*'Formula Matrix'!$E$41),0)</f>
        <v>0</v>
      </c>
      <c r="V970" s="88">
        <f t="shared" si="87"/>
        <v>0</v>
      </c>
      <c r="W970" s="88">
        <f>IF(V970&gt;0,(V970*'Checklist Parameters'!$N$35),0)</f>
        <v>0</v>
      </c>
      <c r="X970" s="85">
        <f t="shared" si="88"/>
        <v>0</v>
      </c>
      <c r="Y970" s="85">
        <f>IF('Checklist Parameters'!$N$102&lt;&gt;"",(I970/43560)*'Checklist Parameters'!$N$102,"N/A")</f>
        <v>0</v>
      </c>
      <c r="Z970" s="85" t="str">
        <f>IF('Checklist Parameters'!$N$58&lt;&gt;"",((I970*'Checklist Parameters'!$N$58)*'Checklist Parameters'!$N$35)/1000,"N/A")</f>
        <v>N/A</v>
      </c>
      <c r="AA970" s="85">
        <f>IF('Checklist Parameters'!$N$101&lt;&gt;"",IFERROR(I970/'Checklist Parameters'!$N$101,0),"N/A")</f>
        <v>0</v>
      </c>
      <c r="AB970" s="85" t="str">
        <f>IF('Checklist Parameters'!$N$43&lt;&gt;"",(I970*'Checklist Parameters'!$N$43)/1000,"N/A")</f>
        <v>N/A</v>
      </c>
      <c r="AC970" s="85">
        <f>IF('Checklist Parameters'!$N$16="",$X970,IF(AND('Checklist Parameters'!$N$16&lt;$X970,'Checklist Parameters'!$N$16&gt;=3),'Checklist Parameters'!$N$16,IF(AND('Checklist Parameters'!$N$16&lt;$X970,'Checklist Parameters'!$N$16&lt;3),0,$X970)))</f>
        <v>0</v>
      </c>
      <c r="AD970" s="85" t="str">
        <f>IF(AND(I970&lt;'Checklist Parameters'!$N$22,$I970&lt;&gt;0),"Y","")</f>
        <v/>
      </c>
      <c r="AE970" s="85" t="str">
        <f>IF($AD970="Y",0,IF('Checklist Parameters'!$N$25="","&lt;no limit&gt;",ROUNDDOWN((($I970-'Checklist Parameters'!$N$24)/'Checklist Parameters'!$N$25)+1,0)))</f>
        <v>&lt;no limit&gt;</v>
      </c>
      <c r="AF970" s="174">
        <f t="shared" si="89"/>
        <v>0</v>
      </c>
      <c r="AG970" s="85">
        <f t="shared" si="84"/>
        <v>0</v>
      </c>
    </row>
    <row r="971" spans="1:33" ht="15">
      <c r="A971" s="393"/>
      <c r="B971" s="393"/>
      <c r="C971" s="393"/>
      <c r="D971" s="393"/>
      <c r="E971" s="393"/>
      <c r="F971" s="393"/>
      <c r="G971" s="393"/>
      <c r="H971" s="394"/>
      <c r="I971" s="394"/>
      <c r="J971" s="394"/>
      <c r="K971" s="394"/>
      <c r="L971" s="394"/>
      <c r="M971" s="394"/>
      <c r="N971" s="313">
        <f>IF(IF(I971&lt;'Checklist Parameters'!$N$22,0,($I971-$L971))&lt;0,0,IF(I971&lt;'Checklist Parameters'!$N$22,0,($I971-$L971)))</f>
        <v>0</v>
      </c>
      <c r="O971" s="394"/>
      <c r="P971" s="395"/>
      <c r="Q971" s="316">
        <f t="shared" si="85"/>
        <v>0</v>
      </c>
      <c r="R971" s="87">
        <f t="shared" si="86"/>
        <v>0</v>
      </c>
      <c r="S971" s="87">
        <f>IF('Checklist Parameters'!$N$60&lt;0.2,0.2,'Checklist Parameters'!$N$60)</f>
        <v>0.7</v>
      </c>
      <c r="T971" s="88">
        <f>IF($O971="",IF('Checklist District ID'!$C$43="Y",MAX($R971:$S971)*$I971,SUM($R971:$S971)*$I971),IF(O971&gt;0,Q971*S971))</f>
        <v>0</v>
      </c>
      <c r="U971" s="88">
        <f>IF(Q971&gt;0,((I971-T971)*'Formula Matrix'!$E$41),0)</f>
        <v>0</v>
      </c>
      <c r="V971" s="88">
        <f t="shared" si="87"/>
        <v>0</v>
      </c>
      <c r="W971" s="88">
        <f>IF(V971&gt;0,(V971*'Checklist Parameters'!$N$35),0)</f>
        <v>0</v>
      </c>
      <c r="X971" s="85">
        <f t="shared" si="88"/>
        <v>0</v>
      </c>
      <c r="Y971" s="85">
        <f>IF('Checklist Parameters'!$N$102&lt;&gt;"",(I971/43560)*'Checklist Parameters'!$N$102,"N/A")</f>
        <v>0</v>
      </c>
      <c r="Z971" s="85" t="str">
        <f>IF('Checklist Parameters'!$N$58&lt;&gt;"",((I971*'Checklist Parameters'!$N$58)*'Checklist Parameters'!$N$35)/1000,"N/A")</f>
        <v>N/A</v>
      </c>
      <c r="AA971" s="85">
        <f>IF('Checklist Parameters'!$N$101&lt;&gt;"",IFERROR(I971/'Checklist Parameters'!$N$101,0),"N/A")</f>
        <v>0</v>
      </c>
      <c r="AB971" s="85" t="str">
        <f>IF('Checklist Parameters'!$N$43&lt;&gt;"",(I971*'Checklist Parameters'!$N$43)/1000,"N/A")</f>
        <v>N/A</v>
      </c>
      <c r="AC971" s="85">
        <f>IF('Checklist Parameters'!$N$16="",$X971,IF(AND('Checklist Parameters'!$N$16&lt;$X971,'Checklist Parameters'!$N$16&gt;=3),'Checklist Parameters'!$N$16,IF(AND('Checklist Parameters'!$N$16&lt;$X971,'Checklist Parameters'!$N$16&lt;3),0,$X971)))</f>
        <v>0</v>
      </c>
      <c r="AD971" s="85" t="str">
        <f>IF(AND(I971&lt;'Checklist Parameters'!$N$22,$I971&lt;&gt;0),"Y","")</f>
        <v/>
      </c>
      <c r="AE971" s="85" t="str">
        <f>IF($AD971="Y",0,IF('Checklist Parameters'!$N$25="","&lt;no limit&gt;",ROUNDDOWN((($I971-'Checklist Parameters'!$N$24)/'Checklist Parameters'!$N$25)+1,0)))</f>
        <v>&lt;no limit&gt;</v>
      </c>
      <c r="AF971" s="174">
        <f t="shared" si="89"/>
        <v>0</v>
      </c>
      <c r="AG971" s="85">
        <f t="shared" si="84"/>
        <v>0</v>
      </c>
    </row>
    <row r="972" spans="1:33" ht="15">
      <c r="A972" s="393"/>
      <c r="B972" s="393"/>
      <c r="C972" s="393"/>
      <c r="D972" s="393"/>
      <c r="E972" s="393"/>
      <c r="F972" s="393"/>
      <c r="G972" s="393"/>
      <c r="H972" s="394"/>
      <c r="I972" s="394"/>
      <c r="J972" s="394"/>
      <c r="K972" s="394"/>
      <c r="L972" s="394"/>
      <c r="M972" s="394"/>
      <c r="N972" s="313">
        <f>IF(IF(I972&lt;'Checklist Parameters'!$N$22,0,($I972-$L972))&lt;0,0,IF(I972&lt;'Checklist Parameters'!$N$22,0,($I972-$L972)))</f>
        <v>0</v>
      </c>
      <c r="O972" s="394"/>
      <c r="P972" s="395"/>
      <c r="Q972" s="316">
        <f t="shared" si="85"/>
        <v>0</v>
      </c>
      <c r="R972" s="87">
        <f t="shared" si="86"/>
        <v>0</v>
      </c>
      <c r="S972" s="87">
        <f>IF('Checklist Parameters'!$N$60&lt;0.2,0.2,'Checklist Parameters'!$N$60)</f>
        <v>0.7</v>
      </c>
      <c r="T972" s="88">
        <f>IF($O972="",IF('Checklist District ID'!$C$43="Y",MAX($R972:$S972)*$I972,SUM($R972:$S972)*$I972),IF(O972&gt;0,Q972*S972))</f>
        <v>0</v>
      </c>
      <c r="U972" s="88">
        <f>IF(Q972&gt;0,((I972-T972)*'Formula Matrix'!$E$41),0)</f>
        <v>0</v>
      </c>
      <c r="V972" s="88">
        <f t="shared" si="87"/>
        <v>0</v>
      </c>
      <c r="W972" s="88">
        <f>IF(V972&gt;0,(V972*'Checklist Parameters'!$N$35),0)</f>
        <v>0</v>
      </c>
      <c r="X972" s="85">
        <f t="shared" si="88"/>
        <v>0</v>
      </c>
      <c r="Y972" s="85">
        <f>IF('Checklist Parameters'!$N$102&lt;&gt;"",(I972/43560)*'Checklist Parameters'!$N$102,"N/A")</f>
        <v>0</v>
      </c>
      <c r="Z972" s="85" t="str">
        <f>IF('Checklist Parameters'!$N$58&lt;&gt;"",((I972*'Checklist Parameters'!$N$58)*'Checklist Parameters'!$N$35)/1000,"N/A")</f>
        <v>N/A</v>
      </c>
      <c r="AA972" s="85">
        <f>IF('Checklist Parameters'!$N$101&lt;&gt;"",IFERROR(I972/'Checklist Parameters'!$N$101,0),"N/A")</f>
        <v>0</v>
      </c>
      <c r="AB972" s="85" t="str">
        <f>IF('Checklist Parameters'!$N$43&lt;&gt;"",(I972*'Checklist Parameters'!$N$43)/1000,"N/A")</f>
        <v>N/A</v>
      </c>
      <c r="AC972" s="85">
        <f>IF('Checklist Parameters'!$N$16="",$X972,IF(AND('Checklist Parameters'!$N$16&lt;$X972,'Checklist Parameters'!$N$16&gt;=3),'Checklist Parameters'!$N$16,IF(AND('Checklist Parameters'!$N$16&lt;$X972,'Checklist Parameters'!$N$16&lt;3),0,$X972)))</f>
        <v>0</v>
      </c>
      <c r="AD972" s="85" t="str">
        <f>IF(AND(I972&lt;'Checklist Parameters'!$N$22,$I972&lt;&gt;0),"Y","")</f>
        <v/>
      </c>
      <c r="AE972" s="85" t="str">
        <f>IF($AD972="Y",0,IF('Checklist Parameters'!$N$25="","&lt;no limit&gt;",ROUNDDOWN((($I972-'Checklist Parameters'!$N$24)/'Checklist Parameters'!$N$25)+1,0)))</f>
        <v>&lt;no limit&gt;</v>
      </c>
      <c r="AF972" s="174">
        <f t="shared" si="89"/>
        <v>0</v>
      </c>
      <c r="AG972" s="85">
        <f t="shared" si="84"/>
        <v>0</v>
      </c>
    </row>
    <row r="973" spans="1:33" ht="15">
      <c r="A973" s="393"/>
      <c r="B973" s="393"/>
      <c r="C973" s="393"/>
      <c r="D973" s="393"/>
      <c r="E973" s="393"/>
      <c r="F973" s="393"/>
      <c r="G973" s="393"/>
      <c r="H973" s="394"/>
      <c r="I973" s="394"/>
      <c r="J973" s="394"/>
      <c r="K973" s="394"/>
      <c r="L973" s="394"/>
      <c r="M973" s="394"/>
      <c r="N973" s="313">
        <f>IF(IF(I973&lt;'Checklist Parameters'!$N$22,0,($I973-$L973))&lt;0,0,IF(I973&lt;'Checklist Parameters'!$N$22,0,($I973-$L973)))</f>
        <v>0</v>
      </c>
      <c r="O973" s="394"/>
      <c r="P973" s="395"/>
      <c r="Q973" s="316">
        <f t="shared" si="85"/>
        <v>0</v>
      </c>
      <c r="R973" s="87">
        <f t="shared" si="86"/>
        <v>0</v>
      </c>
      <c r="S973" s="87">
        <f>IF('Checklist Parameters'!$N$60&lt;0.2,0.2,'Checklist Parameters'!$N$60)</f>
        <v>0.7</v>
      </c>
      <c r="T973" s="88">
        <f>IF($O973="",IF('Checklist District ID'!$C$43="Y",MAX($R973:$S973)*$I973,SUM($R973:$S973)*$I973),IF(O973&gt;0,Q973*S973))</f>
        <v>0</v>
      </c>
      <c r="U973" s="88">
        <f>IF(Q973&gt;0,((I973-T973)*'Formula Matrix'!$E$41),0)</f>
        <v>0</v>
      </c>
      <c r="V973" s="88">
        <f t="shared" si="87"/>
        <v>0</v>
      </c>
      <c r="W973" s="88">
        <f>IF(V973&gt;0,(V973*'Checklist Parameters'!$N$35),0)</f>
        <v>0</v>
      </c>
      <c r="X973" s="85">
        <f t="shared" si="88"/>
        <v>0</v>
      </c>
      <c r="Y973" s="85">
        <f>IF('Checklist Parameters'!$N$102&lt;&gt;"",(I973/43560)*'Checklist Parameters'!$N$102,"N/A")</f>
        <v>0</v>
      </c>
      <c r="Z973" s="85" t="str">
        <f>IF('Checklist Parameters'!$N$58&lt;&gt;"",((I973*'Checklist Parameters'!$N$58)*'Checklist Parameters'!$N$35)/1000,"N/A")</f>
        <v>N/A</v>
      </c>
      <c r="AA973" s="85">
        <f>IF('Checklist Parameters'!$N$101&lt;&gt;"",IFERROR(I973/'Checklist Parameters'!$N$101,0),"N/A")</f>
        <v>0</v>
      </c>
      <c r="AB973" s="85" t="str">
        <f>IF('Checklist Parameters'!$N$43&lt;&gt;"",(I973*'Checklist Parameters'!$N$43)/1000,"N/A")</f>
        <v>N/A</v>
      </c>
      <c r="AC973" s="85">
        <f>IF('Checklist Parameters'!$N$16="",$X973,IF(AND('Checklist Parameters'!$N$16&lt;$X973,'Checklist Parameters'!$N$16&gt;=3),'Checklist Parameters'!$N$16,IF(AND('Checklist Parameters'!$N$16&lt;$X973,'Checklist Parameters'!$N$16&lt;3),0,$X973)))</f>
        <v>0</v>
      </c>
      <c r="AD973" s="85" t="str">
        <f>IF(AND(I973&lt;'Checklist Parameters'!$N$22,$I973&lt;&gt;0),"Y","")</f>
        <v/>
      </c>
      <c r="AE973" s="85" t="str">
        <f>IF($AD973="Y",0,IF('Checklist Parameters'!$N$25="","&lt;no limit&gt;",ROUNDDOWN((($I973-'Checklist Parameters'!$N$24)/'Checklist Parameters'!$N$25)+1,0)))</f>
        <v>&lt;no limit&gt;</v>
      </c>
      <c r="AF973" s="174">
        <f t="shared" si="89"/>
        <v>0</v>
      </c>
      <c r="AG973" s="85">
        <f t="shared" si="84"/>
        <v>0</v>
      </c>
    </row>
    <row r="974" spans="1:33" ht="15">
      <c r="A974" s="393"/>
      <c r="B974" s="393"/>
      <c r="C974" s="393"/>
      <c r="D974" s="393"/>
      <c r="E974" s="393"/>
      <c r="F974" s="393"/>
      <c r="G974" s="393"/>
      <c r="H974" s="394"/>
      <c r="I974" s="394"/>
      <c r="J974" s="394"/>
      <c r="K974" s="394"/>
      <c r="L974" s="394"/>
      <c r="M974" s="394"/>
      <c r="N974" s="313">
        <f>IF(IF(I974&lt;'Checklist Parameters'!$N$22,0,($I974-$L974))&lt;0,0,IF(I974&lt;'Checklist Parameters'!$N$22,0,($I974-$L974)))</f>
        <v>0</v>
      </c>
      <c r="O974" s="394"/>
      <c r="P974" s="395"/>
      <c r="Q974" s="316">
        <f t="shared" si="85"/>
        <v>0</v>
      </c>
      <c r="R974" s="87">
        <f t="shared" si="86"/>
        <v>0</v>
      </c>
      <c r="S974" s="87">
        <f>IF('Checklist Parameters'!$N$60&lt;0.2,0.2,'Checklist Parameters'!$N$60)</f>
        <v>0.7</v>
      </c>
      <c r="T974" s="88">
        <f>IF($O974="",IF('Checklist District ID'!$C$43="Y",MAX($R974:$S974)*$I974,SUM($R974:$S974)*$I974),IF(O974&gt;0,Q974*S974))</f>
        <v>0</v>
      </c>
      <c r="U974" s="88">
        <f>IF(Q974&gt;0,((I974-T974)*'Formula Matrix'!$E$41),0)</f>
        <v>0</v>
      </c>
      <c r="V974" s="88">
        <f t="shared" si="87"/>
        <v>0</v>
      </c>
      <c r="W974" s="88">
        <f>IF(V974&gt;0,(V974*'Checklist Parameters'!$N$35),0)</f>
        <v>0</v>
      </c>
      <c r="X974" s="85">
        <f t="shared" si="88"/>
        <v>0</v>
      </c>
      <c r="Y974" s="85">
        <f>IF('Checklist Parameters'!$N$102&lt;&gt;"",(I974/43560)*'Checklist Parameters'!$N$102,"N/A")</f>
        <v>0</v>
      </c>
      <c r="Z974" s="85" t="str">
        <f>IF('Checklist Parameters'!$N$58&lt;&gt;"",((I974*'Checklist Parameters'!$N$58)*'Checklist Parameters'!$N$35)/1000,"N/A")</f>
        <v>N/A</v>
      </c>
      <c r="AA974" s="85">
        <f>IF('Checklist Parameters'!$N$101&lt;&gt;"",IFERROR(I974/'Checklist Parameters'!$N$101,0),"N/A")</f>
        <v>0</v>
      </c>
      <c r="AB974" s="85" t="str">
        <f>IF('Checklist Parameters'!$N$43&lt;&gt;"",(I974*'Checklist Parameters'!$N$43)/1000,"N/A")</f>
        <v>N/A</v>
      </c>
      <c r="AC974" s="85">
        <f>IF('Checklist Parameters'!$N$16="",$X974,IF(AND('Checklist Parameters'!$N$16&lt;$X974,'Checklist Parameters'!$N$16&gt;=3),'Checklist Parameters'!$N$16,IF(AND('Checklist Parameters'!$N$16&lt;$X974,'Checklist Parameters'!$N$16&lt;3),0,$X974)))</f>
        <v>0</v>
      </c>
      <c r="AD974" s="85" t="str">
        <f>IF(AND(I974&lt;'Checklist Parameters'!$N$22,$I974&lt;&gt;0),"Y","")</f>
        <v/>
      </c>
      <c r="AE974" s="85" t="str">
        <f>IF($AD974="Y",0,IF('Checklist Parameters'!$N$25="","&lt;no limit&gt;",ROUNDDOWN((($I974-'Checklist Parameters'!$N$24)/'Checklist Parameters'!$N$25)+1,0)))</f>
        <v>&lt;no limit&gt;</v>
      </c>
      <c r="AF974" s="174">
        <f t="shared" si="89"/>
        <v>0</v>
      </c>
      <c r="AG974" s="85">
        <f t="shared" si="84"/>
        <v>0</v>
      </c>
    </row>
    <row r="975" spans="1:33" ht="15">
      <c r="A975" s="393"/>
      <c r="B975" s="393"/>
      <c r="C975" s="393"/>
      <c r="D975" s="393"/>
      <c r="E975" s="393"/>
      <c r="F975" s="393"/>
      <c r="G975" s="393"/>
      <c r="H975" s="394"/>
      <c r="I975" s="394"/>
      <c r="J975" s="394"/>
      <c r="K975" s="394"/>
      <c r="L975" s="394"/>
      <c r="M975" s="394"/>
      <c r="N975" s="313">
        <f>IF(IF(I975&lt;'Checklist Parameters'!$N$22,0,($I975-$L975))&lt;0,0,IF(I975&lt;'Checklist Parameters'!$N$22,0,($I975-$L975)))</f>
        <v>0</v>
      </c>
      <c r="O975" s="394"/>
      <c r="P975" s="395"/>
      <c r="Q975" s="316">
        <f t="shared" si="85"/>
        <v>0</v>
      </c>
      <c r="R975" s="87">
        <f t="shared" si="86"/>
        <v>0</v>
      </c>
      <c r="S975" s="87">
        <f>IF('Checklist Parameters'!$N$60&lt;0.2,0.2,'Checklist Parameters'!$N$60)</f>
        <v>0.7</v>
      </c>
      <c r="T975" s="88">
        <f>IF($O975="",IF('Checklist District ID'!$C$43="Y",MAX($R975:$S975)*$I975,SUM($R975:$S975)*$I975),IF(O975&gt;0,Q975*S975))</f>
        <v>0</v>
      </c>
      <c r="U975" s="88">
        <f>IF(Q975&gt;0,((I975-T975)*'Formula Matrix'!$E$41),0)</f>
        <v>0</v>
      </c>
      <c r="V975" s="88">
        <f t="shared" si="87"/>
        <v>0</v>
      </c>
      <c r="W975" s="88">
        <f>IF(V975&gt;0,(V975*'Checklist Parameters'!$N$35),0)</f>
        <v>0</v>
      </c>
      <c r="X975" s="85">
        <f t="shared" si="88"/>
        <v>0</v>
      </c>
      <c r="Y975" s="85">
        <f>IF('Checklist Parameters'!$N$102&lt;&gt;"",(I975/43560)*'Checklist Parameters'!$N$102,"N/A")</f>
        <v>0</v>
      </c>
      <c r="Z975" s="85" t="str">
        <f>IF('Checklist Parameters'!$N$58&lt;&gt;"",((I975*'Checklist Parameters'!$N$58)*'Checklist Parameters'!$N$35)/1000,"N/A")</f>
        <v>N/A</v>
      </c>
      <c r="AA975" s="85">
        <f>IF('Checklist Parameters'!$N$101&lt;&gt;"",IFERROR(I975/'Checklist Parameters'!$N$101,0),"N/A")</f>
        <v>0</v>
      </c>
      <c r="AB975" s="85" t="str">
        <f>IF('Checklist Parameters'!$N$43&lt;&gt;"",(I975*'Checklist Parameters'!$N$43)/1000,"N/A")</f>
        <v>N/A</v>
      </c>
      <c r="AC975" s="85">
        <f>IF('Checklist Parameters'!$N$16="",$X975,IF(AND('Checklist Parameters'!$N$16&lt;$X975,'Checklist Parameters'!$N$16&gt;=3),'Checklist Parameters'!$N$16,IF(AND('Checklist Parameters'!$N$16&lt;$X975,'Checklist Parameters'!$N$16&lt;3),0,$X975)))</f>
        <v>0</v>
      </c>
      <c r="AD975" s="85" t="str">
        <f>IF(AND(I975&lt;'Checklist Parameters'!$N$22,$I975&lt;&gt;0),"Y","")</f>
        <v/>
      </c>
      <c r="AE975" s="85" t="str">
        <f>IF($AD975="Y",0,IF('Checklist Parameters'!$N$25="","&lt;no limit&gt;",ROUNDDOWN((($I975-'Checklist Parameters'!$N$24)/'Checklist Parameters'!$N$25)+1,0)))</f>
        <v>&lt;no limit&gt;</v>
      </c>
      <c r="AF975" s="174">
        <f t="shared" si="89"/>
        <v>0</v>
      </c>
      <c r="AG975" s="85">
        <f t="shared" si="84"/>
        <v>0</v>
      </c>
    </row>
    <row r="976" spans="1:33" ht="15">
      <c r="A976" s="393"/>
      <c r="B976" s="393"/>
      <c r="C976" s="393"/>
      <c r="D976" s="393"/>
      <c r="E976" s="393"/>
      <c r="F976" s="393"/>
      <c r="G976" s="393"/>
      <c r="H976" s="394"/>
      <c r="I976" s="394"/>
      <c r="J976" s="394"/>
      <c r="K976" s="394"/>
      <c r="L976" s="394"/>
      <c r="M976" s="394"/>
      <c r="N976" s="313">
        <f>IF(IF(I976&lt;'Checklist Parameters'!$N$22,0,($I976-$L976))&lt;0,0,IF(I976&lt;'Checklist Parameters'!$N$22,0,($I976-$L976)))</f>
        <v>0</v>
      </c>
      <c r="O976" s="394"/>
      <c r="P976" s="395"/>
      <c r="Q976" s="316">
        <f t="shared" si="85"/>
        <v>0</v>
      </c>
      <c r="R976" s="87">
        <f t="shared" si="86"/>
        <v>0</v>
      </c>
      <c r="S976" s="87">
        <f>IF('Checklist Parameters'!$N$60&lt;0.2,0.2,'Checklist Parameters'!$N$60)</f>
        <v>0.7</v>
      </c>
      <c r="T976" s="88">
        <f>IF($O976="",IF('Checklist District ID'!$C$43="Y",MAX($R976:$S976)*$I976,SUM($R976:$S976)*$I976),IF(O976&gt;0,Q976*S976))</f>
        <v>0</v>
      </c>
      <c r="U976" s="88">
        <f>IF(Q976&gt;0,((I976-T976)*'Formula Matrix'!$E$41),0)</f>
        <v>0</v>
      </c>
      <c r="V976" s="88">
        <f t="shared" si="87"/>
        <v>0</v>
      </c>
      <c r="W976" s="88">
        <f>IF(V976&gt;0,(V976*'Checklist Parameters'!$N$35),0)</f>
        <v>0</v>
      </c>
      <c r="X976" s="85">
        <f t="shared" si="88"/>
        <v>0</v>
      </c>
      <c r="Y976" s="85">
        <f>IF('Checklist Parameters'!$N$102&lt;&gt;"",(I976/43560)*'Checklist Parameters'!$N$102,"N/A")</f>
        <v>0</v>
      </c>
      <c r="Z976" s="85" t="str">
        <f>IF('Checklist Parameters'!$N$58&lt;&gt;"",((I976*'Checklist Parameters'!$N$58)*'Checklist Parameters'!$N$35)/1000,"N/A")</f>
        <v>N/A</v>
      </c>
      <c r="AA976" s="85">
        <f>IF('Checklist Parameters'!$N$101&lt;&gt;"",IFERROR(I976/'Checklist Parameters'!$N$101,0),"N/A")</f>
        <v>0</v>
      </c>
      <c r="AB976" s="85" t="str">
        <f>IF('Checklist Parameters'!$N$43&lt;&gt;"",(I976*'Checklist Parameters'!$N$43)/1000,"N/A")</f>
        <v>N/A</v>
      </c>
      <c r="AC976" s="85">
        <f>IF('Checklist Parameters'!$N$16="",$X976,IF(AND('Checklist Parameters'!$N$16&lt;$X976,'Checklist Parameters'!$N$16&gt;=3),'Checklist Parameters'!$N$16,IF(AND('Checklist Parameters'!$N$16&lt;$X976,'Checklist Parameters'!$N$16&lt;3),0,$X976)))</f>
        <v>0</v>
      </c>
      <c r="AD976" s="85" t="str">
        <f>IF(AND(I976&lt;'Checklist Parameters'!$N$22,$I976&lt;&gt;0),"Y","")</f>
        <v/>
      </c>
      <c r="AE976" s="85" t="str">
        <f>IF($AD976="Y",0,IF('Checklist Parameters'!$N$25="","&lt;no limit&gt;",ROUNDDOWN((($I976-'Checklist Parameters'!$N$24)/'Checklist Parameters'!$N$25)+1,0)))</f>
        <v>&lt;no limit&gt;</v>
      </c>
      <c r="AF976" s="174">
        <f t="shared" si="89"/>
        <v>0</v>
      </c>
      <c r="AG976" s="85">
        <f t="shared" si="84"/>
        <v>0</v>
      </c>
    </row>
    <row r="977" spans="1:33" ht="15">
      <c r="A977" s="393"/>
      <c r="B977" s="393"/>
      <c r="C977" s="393"/>
      <c r="D977" s="393"/>
      <c r="E977" s="393"/>
      <c r="F977" s="393"/>
      <c r="G977" s="393"/>
      <c r="H977" s="394"/>
      <c r="I977" s="394"/>
      <c r="J977" s="394"/>
      <c r="K977" s="394"/>
      <c r="L977" s="394"/>
      <c r="M977" s="394"/>
      <c r="N977" s="313">
        <f>IF(IF(I977&lt;'Checklist Parameters'!$N$22,0,($I977-$L977))&lt;0,0,IF(I977&lt;'Checklist Parameters'!$N$22,0,($I977-$L977)))</f>
        <v>0</v>
      </c>
      <c r="O977" s="394"/>
      <c r="P977" s="395"/>
      <c r="Q977" s="316">
        <f t="shared" si="85"/>
        <v>0</v>
      </c>
      <c r="R977" s="87">
        <f t="shared" si="86"/>
        <v>0</v>
      </c>
      <c r="S977" s="87">
        <f>IF('Checklist Parameters'!$N$60&lt;0.2,0.2,'Checklist Parameters'!$N$60)</f>
        <v>0.7</v>
      </c>
      <c r="T977" s="88">
        <f>IF($O977="",IF('Checklist District ID'!$C$43="Y",MAX($R977:$S977)*$I977,SUM($R977:$S977)*$I977),IF(O977&gt;0,Q977*S977))</f>
        <v>0</v>
      </c>
      <c r="U977" s="88">
        <f>IF(Q977&gt;0,((I977-T977)*'Formula Matrix'!$E$41),0)</f>
        <v>0</v>
      </c>
      <c r="V977" s="88">
        <f t="shared" si="87"/>
        <v>0</v>
      </c>
      <c r="W977" s="88">
        <f>IF(V977&gt;0,(V977*'Checklist Parameters'!$N$35),0)</f>
        <v>0</v>
      </c>
      <c r="X977" s="85">
        <f t="shared" si="88"/>
        <v>0</v>
      </c>
      <c r="Y977" s="85">
        <f>IF('Checklist Parameters'!$N$102&lt;&gt;"",(I977/43560)*'Checklist Parameters'!$N$102,"N/A")</f>
        <v>0</v>
      </c>
      <c r="Z977" s="85" t="str">
        <f>IF('Checklist Parameters'!$N$58&lt;&gt;"",((I977*'Checklist Parameters'!$N$58)*'Checklist Parameters'!$N$35)/1000,"N/A")</f>
        <v>N/A</v>
      </c>
      <c r="AA977" s="85">
        <f>IF('Checklist Parameters'!$N$101&lt;&gt;"",IFERROR(I977/'Checklist Parameters'!$N$101,0),"N/A")</f>
        <v>0</v>
      </c>
      <c r="AB977" s="85" t="str">
        <f>IF('Checklist Parameters'!$N$43&lt;&gt;"",(I977*'Checklist Parameters'!$N$43)/1000,"N/A")</f>
        <v>N/A</v>
      </c>
      <c r="AC977" s="85">
        <f>IF('Checklist Parameters'!$N$16="",$X977,IF(AND('Checklist Parameters'!$N$16&lt;$X977,'Checklist Parameters'!$N$16&gt;=3),'Checklist Parameters'!$N$16,IF(AND('Checklist Parameters'!$N$16&lt;$X977,'Checklist Parameters'!$N$16&lt;3),0,$X977)))</f>
        <v>0</v>
      </c>
      <c r="AD977" s="85" t="str">
        <f>IF(AND(I977&lt;'Checklist Parameters'!$N$22,$I977&lt;&gt;0),"Y","")</f>
        <v/>
      </c>
      <c r="AE977" s="85" t="str">
        <f>IF($AD977="Y",0,IF('Checklist Parameters'!$N$25="","&lt;no limit&gt;",ROUNDDOWN((($I977-'Checklist Parameters'!$N$24)/'Checklist Parameters'!$N$25)+1,0)))</f>
        <v>&lt;no limit&gt;</v>
      </c>
      <c r="AF977" s="174">
        <f t="shared" si="89"/>
        <v>0</v>
      </c>
      <c r="AG977" s="85">
        <f t="shared" si="84"/>
        <v>0</v>
      </c>
    </row>
    <row r="978" spans="1:33" ht="15">
      <c r="A978" s="393"/>
      <c r="B978" s="393"/>
      <c r="C978" s="393"/>
      <c r="D978" s="393"/>
      <c r="E978" s="393"/>
      <c r="F978" s="393"/>
      <c r="G978" s="393"/>
      <c r="H978" s="394"/>
      <c r="I978" s="394"/>
      <c r="J978" s="394"/>
      <c r="K978" s="394"/>
      <c r="L978" s="394"/>
      <c r="M978" s="394"/>
      <c r="N978" s="313">
        <f>IF(IF(I978&lt;'Checklist Parameters'!$N$22,0,($I978-$L978))&lt;0,0,IF(I978&lt;'Checklist Parameters'!$N$22,0,($I978-$L978)))</f>
        <v>0</v>
      </c>
      <c r="O978" s="394"/>
      <c r="P978" s="395"/>
      <c r="Q978" s="316">
        <f t="shared" si="85"/>
        <v>0</v>
      </c>
      <c r="R978" s="87">
        <f t="shared" si="86"/>
        <v>0</v>
      </c>
      <c r="S978" s="87">
        <f>IF('Checklist Parameters'!$N$60&lt;0.2,0.2,'Checklist Parameters'!$N$60)</f>
        <v>0.7</v>
      </c>
      <c r="T978" s="88">
        <f>IF($O978="",IF('Checklist District ID'!$C$43="Y",MAX($R978:$S978)*$I978,SUM($R978:$S978)*$I978),IF(O978&gt;0,Q978*S978))</f>
        <v>0</v>
      </c>
      <c r="U978" s="88">
        <f>IF(Q978&gt;0,((I978-T978)*'Formula Matrix'!$E$41),0)</f>
        <v>0</v>
      </c>
      <c r="V978" s="88">
        <f t="shared" si="87"/>
        <v>0</v>
      </c>
      <c r="W978" s="88">
        <f>IF(V978&gt;0,(V978*'Checklist Parameters'!$N$35),0)</f>
        <v>0</v>
      </c>
      <c r="X978" s="85">
        <f t="shared" si="88"/>
        <v>0</v>
      </c>
      <c r="Y978" s="85">
        <f>IF('Checklist Parameters'!$N$102&lt;&gt;"",(I978/43560)*'Checklist Parameters'!$N$102,"N/A")</f>
        <v>0</v>
      </c>
      <c r="Z978" s="85" t="str">
        <f>IF('Checklist Parameters'!$N$58&lt;&gt;"",((I978*'Checklist Parameters'!$N$58)*'Checklist Parameters'!$N$35)/1000,"N/A")</f>
        <v>N/A</v>
      </c>
      <c r="AA978" s="85">
        <f>IF('Checklist Parameters'!$N$101&lt;&gt;"",IFERROR(I978/'Checklist Parameters'!$N$101,0),"N/A")</f>
        <v>0</v>
      </c>
      <c r="AB978" s="85" t="str">
        <f>IF('Checklist Parameters'!$N$43&lt;&gt;"",(I978*'Checklist Parameters'!$N$43)/1000,"N/A")</f>
        <v>N/A</v>
      </c>
      <c r="AC978" s="85">
        <f>IF('Checklist Parameters'!$N$16="",$X978,IF(AND('Checklist Parameters'!$N$16&lt;$X978,'Checklist Parameters'!$N$16&gt;=3),'Checklist Parameters'!$N$16,IF(AND('Checklist Parameters'!$N$16&lt;$X978,'Checklist Parameters'!$N$16&lt;3),0,$X978)))</f>
        <v>0</v>
      </c>
      <c r="AD978" s="85" t="str">
        <f>IF(AND(I978&lt;'Checklist Parameters'!$N$22,$I978&lt;&gt;0),"Y","")</f>
        <v/>
      </c>
      <c r="AE978" s="85" t="str">
        <f>IF($AD978="Y",0,IF('Checklist Parameters'!$N$25="","&lt;no limit&gt;",ROUNDDOWN((($I978-'Checklist Parameters'!$N$24)/'Checklist Parameters'!$N$25)+1,0)))</f>
        <v>&lt;no limit&gt;</v>
      </c>
      <c r="AF978" s="174">
        <f t="shared" si="89"/>
        <v>0</v>
      </c>
      <c r="AG978" s="85">
        <f t="shared" si="84"/>
        <v>0</v>
      </c>
    </row>
    <row r="979" spans="1:33" ht="15">
      <c r="A979" s="393"/>
      <c r="B979" s="393"/>
      <c r="C979" s="393"/>
      <c r="D979" s="393"/>
      <c r="E979" s="393"/>
      <c r="F979" s="393"/>
      <c r="G979" s="393"/>
      <c r="H979" s="394"/>
      <c r="I979" s="394"/>
      <c r="J979" s="394"/>
      <c r="K979" s="394"/>
      <c r="L979" s="394"/>
      <c r="M979" s="394"/>
      <c r="N979" s="313">
        <f>IF(IF(I979&lt;'Checklist Parameters'!$N$22,0,($I979-$L979))&lt;0,0,IF(I979&lt;'Checklist Parameters'!$N$22,0,($I979-$L979)))</f>
        <v>0</v>
      </c>
      <c r="O979" s="394"/>
      <c r="P979" s="395"/>
      <c r="Q979" s="316">
        <f t="shared" si="85"/>
        <v>0</v>
      </c>
      <c r="R979" s="87">
        <f t="shared" si="86"/>
        <v>0</v>
      </c>
      <c r="S979" s="87">
        <f>IF('Checklist Parameters'!$N$60&lt;0.2,0.2,'Checklist Parameters'!$N$60)</f>
        <v>0.7</v>
      </c>
      <c r="T979" s="88">
        <f>IF($O979="",IF('Checklist District ID'!$C$43="Y",MAX($R979:$S979)*$I979,SUM($R979:$S979)*$I979),IF(O979&gt;0,Q979*S979))</f>
        <v>0</v>
      </c>
      <c r="U979" s="88">
        <f>IF(Q979&gt;0,((I979-T979)*'Formula Matrix'!$E$41),0)</f>
        <v>0</v>
      </c>
      <c r="V979" s="88">
        <f t="shared" si="87"/>
        <v>0</v>
      </c>
      <c r="W979" s="88">
        <f>IF(V979&gt;0,(V979*'Checklist Parameters'!$N$35),0)</f>
        <v>0</v>
      </c>
      <c r="X979" s="85">
        <f t="shared" si="88"/>
        <v>0</v>
      </c>
      <c r="Y979" s="85">
        <f>IF('Checklist Parameters'!$N$102&lt;&gt;"",(I979/43560)*'Checklist Parameters'!$N$102,"N/A")</f>
        <v>0</v>
      </c>
      <c r="Z979" s="85" t="str">
        <f>IF('Checklist Parameters'!$N$58&lt;&gt;"",((I979*'Checklist Parameters'!$N$58)*'Checklist Parameters'!$N$35)/1000,"N/A")</f>
        <v>N/A</v>
      </c>
      <c r="AA979" s="85">
        <f>IF('Checklist Parameters'!$N$101&lt;&gt;"",IFERROR(I979/'Checklist Parameters'!$N$101,0),"N/A")</f>
        <v>0</v>
      </c>
      <c r="AB979" s="85" t="str">
        <f>IF('Checklist Parameters'!$N$43&lt;&gt;"",(I979*'Checklist Parameters'!$N$43)/1000,"N/A")</f>
        <v>N/A</v>
      </c>
      <c r="AC979" s="85">
        <f>IF('Checklist Parameters'!$N$16="",$X979,IF(AND('Checklist Parameters'!$N$16&lt;$X979,'Checklist Parameters'!$N$16&gt;=3),'Checklist Parameters'!$N$16,IF(AND('Checklist Parameters'!$N$16&lt;$X979,'Checklist Parameters'!$N$16&lt;3),0,$X979)))</f>
        <v>0</v>
      </c>
      <c r="AD979" s="85" t="str">
        <f>IF(AND(I979&lt;'Checklist Parameters'!$N$22,$I979&lt;&gt;0),"Y","")</f>
        <v/>
      </c>
      <c r="AE979" s="85" t="str">
        <f>IF($AD979="Y",0,IF('Checklist Parameters'!$N$25="","&lt;no limit&gt;",ROUNDDOWN((($I979-'Checklist Parameters'!$N$24)/'Checklist Parameters'!$N$25)+1,0)))</f>
        <v>&lt;no limit&gt;</v>
      </c>
      <c r="AF979" s="174">
        <f t="shared" si="89"/>
        <v>0</v>
      </c>
      <c r="AG979" s="85">
        <f t="shared" si="84"/>
        <v>0</v>
      </c>
    </row>
    <row r="980" spans="1:33" ht="15">
      <c r="A980" s="393"/>
      <c r="B980" s="393"/>
      <c r="C980" s="393"/>
      <c r="D980" s="393"/>
      <c r="E980" s="393"/>
      <c r="F980" s="393"/>
      <c r="G980" s="393"/>
      <c r="H980" s="394"/>
      <c r="I980" s="394"/>
      <c r="J980" s="394"/>
      <c r="K980" s="394"/>
      <c r="L980" s="394"/>
      <c r="M980" s="394"/>
      <c r="N980" s="313">
        <f>IF(IF(I980&lt;'Checklist Parameters'!$N$22,0,($I980-$L980))&lt;0,0,IF(I980&lt;'Checklist Parameters'!$N$22,0,($I980-$L980)))</f>
        <v>0</v>
      </c>
      <c r="O980" s="394"/>
      <c r="P980" s="395"/>
      <c r="Q980" s="316">
        <f t="shared" si="85"/>
        <v>0</v>
      </c>
      <c r="R980" s="87">
        <f t="shared" si="86"/>
        <v>0</v>
      </c>
      <c r="S980" s="87">
        <f>IF('Checklist Parameters'!$N$60&lt;0.2,0.2,'Checklist Parameters'!$N$60)</f>
        <v>0.7</v>
      </c>
      <c r="T980" s="88">
        <f>IF($O980="",IF('Checklist District ID'!$C$43="Y",MAX($R980:$S980)*$I980,SUM($R980:$S980)*$I980),IF(O980&gt;0,Q980*S980))</f>
        <v>0</v>
      </c>
      <c r="U980" s="88">
        <f>IF(Q980&gt;0,((I980-T980)*'Formula Matrix'!$E$41),0)</f>
        <v>0</v>
      </c>
      <c r="V980" s="88">
        <f t="shared" si="87"/>
        <v>0</v>
      </c>
      <c r="W980" s="88">
        <f>IF(V980&gt;0,(V980*'Checklist Parameters'!$N$35),0)</f>
        <v>0</v>
      </c>
      <c r="X980" s="85">
        <f t="shared" si="88"/>
        <v>0</v>
      </c>
      <c r="Y980" s="85">
        <f>IF('Checklist Parameters'!$N$102&lt;&gt;"",(I980/43560)*'Checklist Parameters'!$N$102,"N/A")</f>
        <v>0</v>
      </c>
      <c r="Z980" s="85" t="str">
        <f>IF('Checklist Parameters'!$N$58&lt;&gt;"",((I980*'Checklist Parameters'!$N$58)*'Checklist Parameters'!$N$35)/1000,"N/A")</f>
        <v>N/A</v>
      </c>
      <c r="AA980" s="85">
        <f>IF('Checklist Parameters'!$N$101&lt;&gt;"",IFERROR(I980/'Checklist Parameters'!$N$101,0),"N/A")</f>
        <v>0</v>
      </c>
      <c r="AB980" s="85" t="str">
        <f>IF('Checklist Parameters'!$N$43&lt;&gt;"",(I980*'Checklist Parameters'!$N$43)/1000,"N/A")</f>
        <v>N/A</v>
      </c>
      <c r="AC980" s="85">
        <f>IF('Checklist Parameters'!$N$16="",$X980,IF(AND('Checklist Parameters'!$N$16&lt;$X980,'Checklist Parameters'!$N$16&gt;=3),'Checklist Parameters'!$N$16,IF(AND('Checklist Parameters'!$N$16&lt;$X980,'Checklist Parameters'!$N$16&lt;3),0,$X980)))</f>
        <v>0</v>
      </c>
      <c r="AD980" s="85" t="str">
        <f>IF(AND(I980&lt;'Checklist Parameters'!$N$22,$I980&lt;&gt;0),"Y","")</f>
        <v/>
      </c>
      <c r="AE980" s="85" t="str">
        <f>IF($AD980="Y",0,IF('Checklist Parameters'!$N$25="","&lt;no limit&gt;",ROUNDDOWN((($I980-'Checklist Parameters'!$N$24)/'Checklist Parameters'!$N$25)+1,0)))</f>
        <v>&lt;no limit&gt;</v>
      </c>
      <c r="AF980" s="174">
        <f t="shared" si="89"/>
        <v>0</v>
      </c>
      <c r="AG980" s="85">
        <f t="shared" ref="AG980:AG1020" si="90">IFERROR((43560/$I980)*$AF980,0)</f>
        <v>0</v>
      </c>
    </row>
    <row r="981" spans="1:33" ht="15">
      <c r="A981" s="393"/>
      <c r="B981" s="393"/>
      <c r="C981" s="393"/>
      <c r="D981" s="393"/>
      <c r="E981" s="393"/>
      <c r="F981" s="393"/>
      <c r="G981" s="393"/>
      <c r="H981" s="394"/>
      <c r="I981" s="394"/>
      <c r="J981" s="394"/>
      <c r="K981" s="394"/>
      <c r="L981" s="394"/>
      <c r="M981" s="394"/>
      <c r="N981" s="313">
        <f>IF(IF(I981&lt;'Checklist Parameters'!$N$22,0,($I981-$L981))&lt;0,0,IF(I981&lt;'Checklist Parameters'!$N$22,0,($I981-$L981)))</f>
        <v>0</v>
      </c>
      <c r="O981" s="394"/>
      <c r="P981" s="395"/>
      <c r="Q981" s="316">
        <f t="shared" ref="Q981:Q1020" si="91">IF(O981&lt;&gt;"",O981,N981)</f>
        <v>0</v>
      </c>
      <c r="R981" s="87">
        <f t="shared" ref="R981:R1020" si="92">IFERROR(L981/I981,0)</f>
        <v>0</v>
      </c>
      <c r="S981" s="87">
        <f>IF('Checklist Parameters'!$N$60&lt;0.2,0.2,'Checklist Parameters'!$N$60)</f>
        <v>0.7</v>
      </c>
      <c r="T981" s="88">
        <f>IF($O981="",IF('Checklist District ID'!$C$43="Y",MAX($R981:$S981)*$I981,SUM($R981:$S981)*$I981),IF(O981&gt;0,Q981*S981))</f>
        <v>0</v>
      </c>
      <c r="U981" s="88">
        <f>IF(Q981&gt;0,((I981-T981)*'Formula Matrix'!$E$41),0)</f>
        <v>0</v>
      </c>
      <c r="V981" s="88">
        <f t="shared" ref="V981:V1020" si="93">IF(Q981=0,0,(I981-T981-U981))</f>
        <v>0</v>
      </c>
      <c r="W981" s="88">
        <f>IF(V981&gt;0,(V981*'Checklist Parameters'!$N$35),0)</f>
        <v>0</v>
      </c>
      <c r="X981" s="85">
        <f t="shared" ref="X981:X1020" si="94">IF($W981/1000&gt;3,(ROUNDDOWN($W981/1000,0)),IF(AND($W981/1000&gt;2.5,$W981/1000&lt;=3),3,0))</f>
        <v>0</v>
      </c>
      <c r="Y981" s="85">
        <f>IF('Checklist Parameters'!$N$102&lt;&gt;"",(I981/43560)*'Checklist Parameters'!$N$102,"N/A")</f>
        <v>0</v>
      </c>
      <c r="Z981" s="85" t="str">
        <f>IF('Checklist Parameters'!$N$58&lt;&gt;"",((I981*'Checklist Parameters'!$N$58)*'Checklist Parameters'!$N$35)/1000,"N/A")</f>
        <v>N/A</v>
      </c>
      <c r="AA981" s="85">
        <f>IF('Checklist Parameters'!$N$101&lt;&gt;"",IFERROR(I981/'Checklist Parameters'!$N$101,0),"N/A")</f>
        <v>0</v>
      </c>
      <c r="AB981" s="85" t="str">
        <f>IF('Checklist Parameters'!$N$43&lt;&gt;"",(I981*'Checklist Parameters'!$N$43)/1000,"N/A")</f>
        <v>N/A</v>
      </c>
      <c r="AC981" s="85">
        <f>IF('Checklist Parameters'!$N$16="",$X981,IF(AND('Checklist Parameters'!$N$16&lt;$X981,'Checklist Parameters'!$N$16&gt;=3),'Checklist Parameters'!$N$16,IF(AND('Checklist Parameters'!$N$16&lt;$X981,'Checklist Parameters'!$N$16&lt;3),0,$X981)))</f>
        <v>0</v>
      </c>
      <c r="AD981" s="85" t="str">
        <f>IF(AND(I981&lt;'Checklist Parameters'!$N$22,$I981&lt;&gt;0),"Y","")</f>
        <v/>
      </c>
      <c r="AE981" s="85" t="str">
        <f>IF($AD981="Y",0,IF('Checklist Parameters'!$N$25="","&lt;no limit&gt;",ROUNDDOWN((($I981-'Checklist Parameters'!$N$24)/'Checklist Parameters'!$N$25)+1,0)))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ht="15">
      <c r="A982" s="393"/>
      <c r="B982" s="393"/>
      <c r="C982" s="393"/>
      <c r="D982" s="393"/>
      <c r="E982" s="393"/>
      <c r="F982" s="393"/>
      <c r="G982" s="393"/>
      <c r="H982" s="394"/>
      <c r="I982" s="394"/>
      <c r="J982" s="394"/>
      <c r="K982" s="394"/>
      <c r="L982" s="394"/>
      <c r="M982" s="394"/>
      <c r="N982" s="313">
        <f>IF(IF(I982&lt;'Checklist Parameters'!$N$22,0,($I982-$L982))&lt;0,0,IF(I982&lt;'Checklist Parameters'!$N$22,0,($I982-$L982)))</f>
        <v>0</v>
      </c>
      <c r="O982" s="394"/>
      <c r="P982" s="395"/>
      <c r="Q982" s="316">
        <f t="shared" si="91"/>
        <v>0</v>
      </c>
      <c r="R982" s="87">
        <f t="shared" si="92"/>
        <v>0</v>
      </c>
      <c r="S982" s="87">
        <f>IF('Checklist Parameters'!$N$60&lt;0.2,0.2,'Checklist Parameters'!$N$60)</f>
        <v>0.7</v>
      </c>
      <c r="T982" s="88">
        <f>IF($O982="",IF('Checklist District ID'!$C$43="Y",MAX($R982:$S982)*$I982,SUM($R982:$S982)*$I982),IF(O982&gt;0,Q982*S982))</f>
        <v>0</v>
      </c>
      <c r="U982" s="88">
        <f>IF(Q982&gt;0,((I982-T982)*'Formula Matrix'!$E$41),0)</f>
        <v>0</v>
      </c>
      <c r="V982" s="88">
        <f t="shared" si="93"/>
        <v>0</v>
      </c>
      <c r="W982" s="88">
        <f>IF(V982&gt;0,(V982*'Checklist Parameters'!$N$35),0)</f>
        <v>0</v>
      </c>
      <c r="X982" s="85">
        <f t="shared" si="94"/>
        <v>0</v>
      </c>
      <c r="Y982" s="85">
        <f>IF('Checklist Parameters'!$N$102&lt;&gt;"",(I982/43560)*'Checklist Parameters'!$N$102,"N/A")</f>
        <v>0</v>
      </c>
      <c r="Z982" s="85" t="str">
        <f>IF('Checklist Parameters'!$N$58&lt;&gt;"",((I982*'Checklist Parameters'!$N$58)*'Checklist Parameters'!$N$35)/1000,"N/A")</f>
        <v>N/A</v>
      </c>
      <c r="AA982" s="85">
        <f>IF('Checklist Parameters'!$N$101&lt;&gt;"",IFERROR(I982/'Checklist Parameters'!$N$101,0),"N/A")</f>
        <v>0</v>
      </c>
      <c r="AB982" s="85" t="str">
        <f>IF('Checklist Parameters'!$N$43&lt;&gt;"",(I982*'Checklist Parameters'!$N$43)/1000,"N/A")</f>
        <v>N/A</v>
      </c>
      <c r="AC982" s="85">
        <f>IF('Checklist Parameters'!$N$16="",$X982,IF(AND('Checklist Parameters'!$N$16&lt;$X982,'Checklist Parameters'!$N$16&gt;=3),'Checklist Parameters'!$N$16,IF(AND('Checklist Parameters'!$N$16&lt;$X982,'Checklist Parameters'!$N$16&lt;3),0,$X982)))</f>
        <v>0</v>
      </c>
      <c r="AD982" s="85" t="str">
        <f>IF(AND(I982&lt;'Checklist Parameters'!$N$22,$I982&lt;&gt;0),"Y","")</f>
        <v/>
      </c>
      <c r="AE982" s="85" t="str">
        <f>IF($AD982="Y",0,IF('Checklist Parameters'!$N$25="","&lt;no limit&gt;",ROUNDDOWN((($I982-'Checklist Parameters'!$N$24)/'Checklist Parameters'!$N$25)+1,0)))</f>
        <v>&lt;no limit&gt;</v>
      </c>
      <c r="AF982" s="174">
        <f t="shared" si="95"/>
        <v>0</v>
      </c>
      <c r="AG982" s="85">
        <f t="shared" si="90"/>
        <v>0</v>
      </c>
    </row>
    <row r="983" spans="1:33" ht="15">
      <c r="A983" s="393"/>
      <c r="B983" s="393"/>
      <c r="C983" s="393"/>
      <c r="D983" s="393"/>
      <c r="E983" s="393"/>
      <c r="F983" s="393"/>
      <c r="G983" s="393"/>
      <c r="H983" s="394"/>
      <c r="I983" s="394"/>
      <c r="J983" s="394"/>
      <c r="K983" s="394"/>
      <c r="L983" s="394"/>
      <c r="M983" s="394"/>
      <c r="N983" s="313">
        <f>IF(IF(I983&lt;'Checklist Parameters'!$N$22,0,($I983-$L983))&lt;0,0,IF(I983&lt;'Checklist Parameters'!$N$22,0,($I983-$L983)))</f>
        <v>0</v>
      </c>
      <c r="O983" s="394"/>
      <c r="P983" s="395"/>
      <c r="Q983" s="316">
        <f t="shared" si="91"/>
        <v>0</v>
      </c>
      <c r="R983" s="87">
        <f t="shared" si="92"/>
        <v>0</v>
      </c>
      <c r="S983" s="87">
        <f>IF('Checklist Parameters'!$N$60&lt;0.2,0.2,'Checklist Parameters'!$N$60)</f>
        <v>0.7</v>
      </c>
      <c r="T983" s="88">
        <f>IF($O983="",IF('Checklist District ID'!$C$43="Y",MAX($R983:$S983)*$I983,SUM($R983:$S983)*$I983),IF(O983&gt;0,Q983*S983))</f>
        <v>0</v>
      </c>
      <c r="U983" s="88">
        <f>IF(Q983&gt;0,((I983-T983)*'Formula Matrix'!$E$41),0)</f>
        <v>0</v>
      </c>
      <c r="V983" s="88">
        <f t="shared" si="93"/>
        <v>0</v>
      </c>
      <c r="W983" s="88">
        <f>IF(V983&gt;0,(V983*'Checklist Parameters'!$N$35),0)</f>
        <v>0</v>
      </c>
      <c r="X983" s="85">
        <f t="shared" si="94"/>
        <v>0</v>
      </c>
      <c r="Y983" s="85">
        <f>IF('Checklist Parameters'!$N$102&lt;&gt;"",(I983/43560)*'Checklist Parameters'!$N$102,"N/A")</f>
        <v>0</v>
      </c>
      <c r="Z983" s="85" t="str">
        <f>IF('Checklist Parameters'!$N$58&lt;&gt;"",((I983*'Checklist Parameters'!$N$58)*'Checklist Parameters'!$N$35)/1000,"N/A")</f>
        <v>N/A</v>
      </c>
      <c r="AA983" s="85">
        <f>IF('Checklist Parameters'!$N$101&lt;&gt;"",IFERROR(I983/'Checklist Parameters'!$N$101,0),"N/A")</f>
        <v>0</v>
      </c>
      <c r="AB983" s="85" t="str">
        <f>IF('Checklist Parameters'!$N$43&lt;&gt;"",(I983*'Checklist Parameters'!$N$43)/1000,"N/A")</f>
        <v>N/A</v>
      </c>
      <c r="AC983" s="85">
        <f>IF('Checklist Parameters'!$N$16="",$X983,IF(AND('Checklist Parameters'!$N$16&lt;$X983,'Checklist Parameters'!$N$16&gt;=3),'Checklist Parameters'!$N$16,IF(AND('Checklist Parameters'!$N$16&lt;$X983,'Checklist Parameters'!$N$16&lt;3),0,$X983)))</f>
        <v>0</v>
      </c>
      <c r="AD983" s="85" t="str">
        <f>IF(AND(I983&lt;'Checklist Parameters'!$N$22,$I983&lt;&gt;0),"Y","")</f>
        <v/>
      </c>
      <c r="AE983" s="85" t="str">
        <f>IF($AD983="Y",0,IF('Checklist Parameters'!$N$25="","&lt;no limit&gt;",ROUNDDOWN((($I983-'Checklist Parameters'!$N$24)/'Checklist Parameters'!$N$25)+1,0)))</f>
        <v>&lt;no limit&gt;</v>
      </c>
      <c r="AF983" s="174">
        <f t="shared" si="95"/>
        <v>0</v>
      </c>
      <c r="AG983" s="85">
        <f t="shared" si="90"/>
        <v>0</v>
      </c>
    </row>
    <row r="984" spans="1:33" ht="15">
      <c r="A984" s="393"/>
      <c r="B984" s="393"/>
      <c r="C984" s="393"/>
      <c r="D984" s="393"/>
      <c r="E984" s="393"/>
      <c r="F984" s="393"/>
      <c r="G984" s="393"/>
      <c r="H984" s="394"/>
      <c r="I984" s="394"/>
      <c r="J984" s="394"/>
      <c r="K984" s="394"/>
      <c r="L984" s="394"/>
      <c r="M984" s="394"/>
      <c r="N984" s="313">
        <f>IF(IF(I984&lt;'Checklist Parameters'!$N$22,0,($I984-$L984))&lt;0,0,IF(I984&lt;'Checklist Parameters'!$N$22,0,($I984-$L984)))</f>
        <v>0</v>
      </c>
      <c r="O984" s="394"/>
      <c r="P984" s="395"/>
      <c r="Q984" s="316">
        <f t="shared" si="91"/>
        <v>0</v>
      </c>
      <c r="R984" s="87">
        <f t="shared" si="92"/>
        <v>0</v>
      </c>
      <c r="S984" s="87">
        <f>IF('Checklist Parameters'!$N$60&lt;0.2,0.2,'Checklist Parameters'!$N$60)</f>
        <v>0.7</v>
      </c>
      <c r="T984" s="88">
        <f>IF($O984="",IF('Checklist District ID'!$C$43="Y",MAX($R984:$S984)*$I984,SUM($R984:$S984)*$I984),IF(O984&gt;0,Q984*S984))</f>
        <v>0</v>
      </c>
      <c r="U984" s="88">
        <f>IF(Q984&gt;0,((I984-T984)*'Formula Matrix'!$E$41),0)</f>
        <v>0</v>
      </c>
      <c r="V984" s="88">
        <f t="shared" si="93"/>
        <v>0</v>
      </c>
      <c r="W984" s="88">
        <f>IF(V984&gt;0,(V984*'Checklist Parameters'!$N$35),0)</f>
        <v>0</v>
      </c>
      <c r="X984" s="85">
        <f t="shared" si="94"/>
        <v>0</v>
      </c>
      <c r="Y984" s="85">
        <f>IF('Checklist Parameters'!$N$102&lt;&gt;"",(I984/43560)*'Checklist Parameters'!$N$102,"N/A")</f>
        <v>0</v>
      </c>
      <c r="Z984" s="85" t="str">
        <f>IF('Checklist Parameters'!$N$58&lt;&gt;"",((I984*'Checklist Parameters'!$N$58)*'Checklist Parameters'!$N$35)/1000,"N/A")</f>
        <v>N/A</v>
      </c>
      <c r="AA984" s="85">
        <f>IF('Checklist Parameters'!$N$101&lt;&gt;"",IFERROR(I984/'Checklist Parameters'!$N$101,0),"N/A")</f>
        <v>0</v>
      </c>
      <c r="AB984" s="85" t="str">
        <f>IF('Checklist Parameters'!$N$43&lt;&gt;"",(I984*'Checklist Parameters'!$N$43)/1000,"N/A")</f>
        <v>N/A</v>
      </c>
      <c r="AC984" s="85">
        <f>IF('Checklist Parameters'!$N$16="",$X984,IF(AND('Checklist Parameters'!$N$16&lt;$X984,'Checklist Parameters'!$N$16&gt;=3),'Checklist Parameters'!$N$16,IF(AND('Checklist Parameters'!$N$16&lt;$X984,'Checklist Parameters'!$N$16&lt;3),0,$X984)))</f>
        <v>0</v>
      </c>
      <c r="AD984" s="85" t="str">
        <f>IF(AND(I984&lt;'Checklist Parameters'!$N$22,$I984&lt;&gt;0),"Y","")</f>
        <v/>
      </c>
      <c r="AE984" s="85" t="str">
        <f>IF($AD984="Y",0,IF('Checklist Parameters'!$N$25="","&lt;no limit&gt;",ROUNDDOWN((($I984-'Checklist Parameters'!$N$24)/'Checklist Parameters'!$N$25)+1,0)))</f>
        <v>&lt;no limit&gt;</v>
      </c>
      <c r="AF984" s="174">
        <f t="shared" si="95"/>
        <v>0</v>
      </c>
      <c r="AG984" s="85">
        <f t="shared" si="90"/>
        <v>0</v>
      </c>
    </row>
    <row r="985" spans="1:33" ht="15">
      <c r="A985" s="393"/>
      <c r="B985" s="393"/>
      <c r="C985" s="393"/>
      <c r="D985" s="393"/>
      <c r="E985" s="393"/>
      <c r="F985" s="393"/>
      <c r="G985" s="393"/>
      <c r="H985" s="394"/>
      <c r="I985" s="394"/>
      <c r="J985" s="394"/>
      <c r="K985" s="394"/>
      <c r="L985" s="394"/>
      <c r="M985" s="394"/>
      <c r="N985" s="313">
        <f>IF(IF(I985&lt;'Checklist Parameters'!$N$22,0,($I985-$L985))&lt;0,0,IF(I985&lt;'Checklist Parameters'!$N$22,0,($I985-$L985)))</f>
        <v>0</v>
      </c>
      <c r="O985" s="394"/>
      <c r="P985" s="395"/>
      <c r="Q985" s="316">
        <f t="shared" si="91"/>
        <v>0</v>
      </c>
      <c r="R985" s="87">
        <f t="shared" si="92"/>
        <v>0</v>
      </c>
      <c r="S985" s="87">
        <f>IF('Checklist Parameters'!$N$60&lt;0.2,0.2,'Checklist Parameters'!$N$60)</f>
        <v>0.7</v>
      </c>
      <c r="T985" s="88">
        <f>IF($O985="",IF('Checklist District ID'!$C$43="Y",MAX($R985:$S985)*$I985,SUM($R985:$S985)*$I985),IF(O985&gt;0,Q985*S985))</f>
        <v>0</v>
      </c>
      <c r="U985" s="88">
        <f>IF(Q985&gt;0,((I985-T985)*'Formula Matrix'!$E$41),0)</f>
        <v>0</v>
      </c>
      <c r="V985" s="88">
        <f t="shared" si="93"/>
        <v>0</v>
      </c>
      <c r="W985" s="88">
        <f>IF(V985&gt;0,(V985*'Checklist Parameters'!$N$35),0)</f>
        <v>0</v>
      </c>
      <c r="X985" s="85">
        <f t="shared" si="94"/>
        <v>0</v>
      </c>
      <c r="Y985" s="85">
        <f>IF('Checklist Parameters'!$N$102&lt;&gt;"",(I985/43560)*'Checklist Parameters'!$N$102,"N/A")</f>
        <v>0</v>
      </c>
      <c r="Z985" s="85" t="str">
        <f>IF('Checklist Parameters'!$N$58&lt;&gt;"",((I985*'Checklist Parameters'!$N$58)*'Checklist Parameters'!$N$35)/1000,"N/A")</f>
        <v>N/A</v>
      </c>
      <c r="AA985" s="85">
        <f>IF('Checklist Parameters'!$N$101&lt;&gt;"",IFERROR(I985/'Checklist Parameters'!$N$101,0),"N/A")</f>
        <v>0</v>
      </c>
      <c r="AB985" s="85" t="str">
        <f>IF('Checklist Parameters'!$N$43&lt;&gt;"",(I985*'Checklist Parameters'!$N$43)/1000,"N/A")</f>
        <v>N/A</v>
      </c>
      <c r="AC985" s="85">
        <f>IF('Checklist Parameters'!$N$16="",$X985,IF(AND('Checklist Parameters'!$N$16&lt;$X985,'Checklist Parameters'!$N$16&gt;=3),'Checklist Parameters'!$N$16,IF(AND('Checklist Parameters'!$N$16&lt;$X985,'Checklist Parameters'!$N$16&lt;3),0,$X985)))</f>
        <v>0</v>
      </c>
      <c r="AD985" s="85" t="str">
        <f>IF(AND(I985&lt;'Checklist Parameters'!$N$22,$I985&lt;&gt;0),"Y","")</f>
        <v/>
      </c>
      <c r="AE985" s="85" t="str">
        <f>IF($AD985="Y",0,IF('Checklist Parameters'!$N$25="","&lt;no limit&gt;",ROUNDDOWN((($I985-'Checklist Parameters'!$N$24)/'Checklist Parameters'!$N$25)+1,0)))</f>
        <v>&lt;no limit&gt;</v>
      </c>
      <c r="AF985" s="174">
        <f t="shared" si="95"/>
        <v>0</v>
      </c>
      <c r="AG985" s="85">
        <f t="shared" si="90"/>
        <v>0</v>
      </c>
    </row>
    <row r="986" spans="1:33" ht="15">
      <c r="A986" s="393"/>
      <c r="B986" s="393"/>
      <c r="C986" s="393"/>
      <c r="D986" s="393"/>
      <c r="E986" s="393"/>
      <c r="F986" s="393"/>
      <c r="G986" s="393"/>
      <c r="H986" s="394"/>
      <c r="I986" s="394"/>
      <c r="J986" s="394"/>
      <c r="K986" s="394"/>
      <c r="L986" s="394"/>
      <c r="M986" s="394"/>
      <c r="N986" s="313">
        <f>IF(IF(I986&lt;'Checklist Parameters'!$N$22,0,($I986-$L986))&lt;0,0,IF(I986&lt;'Checklist Parameters'!$N$22,0,($I986-$L986)))</f>
        <v>0</v>
      </c>
      <c r="O986" s="394"/>
      <c r="P986" s="395"/>
      <c r="Q986" s="316">
        <f t="shared" si="91"/>
        <v>0</v>
      </c>
      <c r="R986" s="87">
        <f t="shared" si="92"/>
        <v>0</v>
      </c>
      <c r="S986" s="87">
        <f>IF('Checklist Parameters'!$N$60&lt;0.2,0.2,'Checklist Parameters'!$N$60)</f>
        <v>0.7</v>
      </c>
      <c r="T986" s="88">
        <f>IF($O986="",IF('Checklist District ID'!$C$43="Y",MAX($R986:$S986)*$I986,SUM($R986:$S986)*$I986),IF(O986&gt;0,Q986*S986))</f>
        <v>0</v>
      </c>
      <c r="U986" s="88">
        <f>IF(Q986&gt;0,((I986-T986)*'Formula Matrix'!$E$41),0)</f>
        <v>0</v>
      </c>
      <c r="V986" s="88">
        <f t="shared" si="93"/>
        <v>0</v>
      </c>
      <c r="W986" s="88">
        <f>IF(V986&gt;0,(V986*'Checklist Parameters'!$N$35),0)</f>
        <v>0</v>
      </c>
      <c r="X986" s="85">
        <f t="shared" si="94"/>
        <v>0</v>
      </c>
      <c r="Y986" s="85">
        <f>IF('Checklist Parameters'!$N$102&lt;&gt;"",(I986/43560)*'Checklist Parameters'!$N$102,"N/A")</f>
        <v>0</v>
      </c>
      <c r="Z986" s="85" t="str">
        <f>IF('Checklist Parameters'!$N$58&lt;&gt;"",((I986*'Checklist Parameters'!$N$58)*'Checklist Parameters'!$N$35)/1000,"N/A")</f>
        <v>N/A</v>
      </c>
      <c r="AA986" s="85">
        <f>IF('Checklist Parameters'!$N$101&lt;&gt;"",IFERROR(I986/'Checklist Parameters'!$N$101,0),"N/A")</f>
        <v>0</v>
      </c>
      <c r="AB986" s="85" t="str">
        <f>IF('Checklist Parameters'!$N$43&lt;&gt;"",(I986*'Checklist Parameters'!$N$43)/1000,"N/A")</f>
        <v>N/A</v>
      </c>
      <c r="AC986" s="85">
        <f>IF('Checklist Parameters'!$N$16="",$X986,IF(AND('Checklist Parameters'!$N$16&lt;$X986,'Checklist Parameters'!$N$16&gt;=3),'Checklist Parameters'!$N$16,IF(AND('Checklist Parameters'!$N$16&lt;$X986,'Checklist Parameters'!$N$16&lt;3),0,$X986)))</f>
        <v>0</v>
      </c>
      <c r="AD986" s="85" t="str">
        <f>IF(AND(I986&lt;'Checklist Parameters'!$N$22,$I986&lt;&gt;0),"Y","")</f>
        <v/>
      </c>
      <c r="AE986" s="85" t="str">
        <f>IF($AD986="Y",0,IF('Checklist Parameters'!$N$25="","&lt;no limit&gt;",ROUNDDOWN((($I986-'Checklist Parameters'!$N$24)/'Checklist Parameters'!$N$25)+1,0)))</f>
        <v>&lt;no limit&gt;</v>
      </c>
      <c r="AF986" s="174">
        <f t="shared" si="95"/>
        <v>0</v>
      </c>
      <c r="AG986" s="85">
        <f t="shared" si="90"/>
        <v>0</v>
      </c>
    </row>
    <row r="987" spans="1:33" ht="15">
      <c r="A987" s="393"/>
      <c r="B987" s="393"/>
      <c r="C987" s="393"/>
      <c r="D987" s="393"/>
      <c r="E987" s="393"/>
      <c r="F987" s="393"/>
      <c r="G987" s="393"/>
      <c r="H987" s="394"/>
      <c r="I987" s="394"/>
      <c r="J987" s="394"/>
      <c r="K987" s="394"/>
      <c r="L987" s="394"/>
      <c r="M987" s="394"/>
      <c r="N987" s="313">
        <f>IF(IF(I987&lt;'Checklist Parameters'!$N$22,0,($I987-$L987))&lt;0,0,IF(I987&lt;'Checklist Parameters'!$N$22,0,($I987-$L987)))</f>
        <v>0</v>
      </c>
      <c r="O987" s="394"/>
      <c r="P987" s="395"/>
      <c r="Q987" s="316">
        <f t="shared" si="91"/>
        <v>0</v>
      </c>
      <c r="R987" s="87">
        <f t="shared" si="92"/>
        <v>0</v>
      </c>
      <c r="S987" s="87">
        <f>IF('Checklist Parameters'!$N$60&lt;0.2,0.2,'Checklist Parameters'!$N$60)</f>
        <v>0.7</v>
      </c>
      <c r="T987" s="88">
        <f>IF($O987="",IF('Checklist District ID'!$C$43="Y",MAX($R987:$S987)*$I987,SUM($R987:$S987)*$I987),IF(O987&gt;0,Q987*S987))</f>
        <v>0</v>
      </c>
      <c r="U987" s="88">
        <f>IF(Q987&gt;0,((I987-T987)*'Formula Matrix'!$E$41),0)</f>
        <v>0</v>
      </c>
      <c r="V987" s="88">
        <f t="shared" si="93"/>
        <v>0</v>
      </c>
      <c r="W987" s="88">
        <f>IF(V987&gt;0,(V987*'Checklist Parameters'!$N$35),0)</f>
        <v>0</v>
      </c>
      <c r="X987" s="85">
        <f t="shared" si="94"/>
        <v>0</v>
      </c>
      <c r="Y987" s="85">
        <f>IF('Checklist Parameters'!$N$102&lt;&gt;"",(I987/43560)*'Checklist Parameters'!$N$102,"N/A")</f>
        <v>0</v>
      </c>
      <c r="Z987" s="85" t="str">
        <f>IF('Checklist Parameters'!$N$58&lt;&gt;"",((I987*'Checklist Parameters'!$N$58)*'Checklist Parameters'!$N$35)/1000,"N/A")</f>
        <v>N/A</v>
      </c>
      <c r="AA987" s="85">
        <f>IF('Checklist Parameters'!$N$101&lt;&gt;"",IFERROR(I987/'Checklist Parameters'!$N$101,0),"N/A")</f>
        <v>0</v>
      </c>
      <c r="AB987" s="85" t="str">
        <f>IF('Checklist Parameters'!$N$43&lt;&gt;"",(I987*'Checklist Parameters'!$N$43)/1000,"N/A")</f>
        <v>N/A</v>
      </c>
      <c r="AC987" s="85">
        <f>IF('Checklist Parameters'!$N$16="",$X987,IF(AND('Checklist Parameters'!$N$16&lt;$X987,'Checklist Parameters'!$N$16&gt;=3),'Checklist Parameters'!$N$16,IF(AND('Checklist Parameters'!$N$16&lt;$X987,'Checklist Parameters'!$N$16&lt;3),0,$X987)))</f>
        <v>0</v>
      </c>
      <c r="AD987" s="85" t="str">
        <f>IF(AND(I987&lt;'Checklist Parameters'!$N$22,$I987&lt;&gt;0),"Y","")</f>
        <v/>
      </c>
      <c r="AE987" s="85" t="str">
        <f>IF($AD987="Y",0,IF('Checklist Parameters'!$N$25="","&lt;no limit&gt;",ROUNDDOWN((($I987-'Checklist Parameters'!$N$24)/'Checklist Parameters'!$N$25)+1,0)))</f>
        <v>&lt;no limit&gt;</v>
      </c>
      <c r="AF987" s="174">
        <f t="shared" si="95"/>
        <v>0</v>
      </c>
      <c r="AG987" s="85">
        <f t="shared" si="90"/>
        <v>0</v>
      </c>
    </row>
    <row r="988" spans="1:33" ht="15">
      <c r="A988" s="393"/>
      <c r="B988" s="393"/>
      <c r="C988" s="393"/>
      <c r="D988" s="393"/>
      <c r="E988" s="393"/>
      <c r="F988" s="393"/>
      <c r="G988" s="393"/>
      <c r="H988" s="394"/>
      <c r="I988" s="394"/>
      <c r="J988" s="394"/>
      <c r="K988" s="394"/>
      <c r="L988" s="394"/>
      <c r="M988" s="394"/>
      <c r="N988" s="313">
        <f>IF(IF(I988&lt;'Checklist Parameters'!$N$22,0,($I988-$L988))&lt;0,0,IF(I988&lt;'Checklist Parameters'!$N$22,0,($I988-$L988)))</f>
        <v>0</v>
      </c>
      <c r="O988" s="394"/>
      <c r="P988" s="395"/>
      <c r="Q988" s="316">
        <f t="shared" si="91"/>
        <v>0</v>
      </c>
      <c r="R988" s="87">
        <f t="shared" si="92"/>
        <v>0</v>
      </c>
      <c r="S988" s="87">
        <f>IF('Checklist Parameters'!$N$60&lt;0.2,0.2,'Checklist Parameters'!$N$60)</f>
        <v>0.7</v>
      </c>
      <c r="T988" s="88">
        <f>IF($O988="",IF('Checklist District ID'!$C$43="Y",MAX($R988:$S988)*$I988,SUM($R988:$S988)*$I988),IF(O988&gt;0,Q988*S988))</f>
        <v>0</v>
      </c>
      <c r="U988" s="88">
        <f>IF(Q988&gt;0,((I988-T988)*'Formula Matrix'!$E$41),0)</f>
        <v>0</v>
      </c>
      <c r="V988" s="88">
        <f t="shared" si="93"/>
        <v>0</v>
      </c>
      <c r="W988" s="88">
        <f>IF(V988&gt;0,(V988*'Checklist Parameters'!$N$35),0)</f>
        <v>0</v>
      </c>
      <c r="X988" s="85">
        <f t="shared" si="94"/>
        <v>0</v>
      </c>
      <c r="Y988" s="85">
        <f>IF('Checklist Parameters'!$N$102&lt;&gt;"",(I988/43560)*'Checklist Parameters'!$N$102,"N/A")</f>
        <v>0</v>
      </c>
      <c r="Z988" s="85" t="str">
        <f>IF('Checklist Parameters'!$N$58&lt;&gt;"",((I988*'Checklist Parameters'!$N$58)*'Checklist Parameters'!$N$35)/1000,"N/A")</f>
        <v>N/A</v>
      </c>
      <c r="AA988" s="85">
        <f>IF('Checklist Parameters'!$N$101&lt;&gt;"",IFERROR(I988/'Checklist Parameters'!$N$101,0),"N/A")</f>
        <v>0</v>
      </c>
      <c r="AB988" s="85" t="str">
        <f>IF('Checklist Parameters'!$N$43&lt;&gt;"",(I988*'Checklist Parameters'!$N$43)/1000,"N/A")</f>
        <v>N/A</v>
      </c>
      <c r="AC988" s="85">
        <f>IF('Checklist Parameters'!$N$16="",$X988,IF(AND('Checklist Parameters'!$N$16&lt;$X988,'Checklist Parameters'!$N$16&gt;=3),'Checklist Parameters'!$N$16,IF(AND('Checklist Parameters'!$N$16&lt;$X988,'Checklist Parameters'!$N$16&lt;3),0,$X988)))</f>
        <v>0</v>
      </c>
      <c r="AD988" s="85" t="str">
        <f>IF(AND(I988&lt;'Checklist Parameters'!$N$22,$I988&lt;&gt;0),"Y","")</f>
        <v/>
      </c>
      <c r="AE988" s="85" t="str">
        <f>IF($AD988="Y",0,IF('Checklist Parameters'!$N$25="","&lt;no limit&gt;",ROUNDDOWN((($I988-'Checklist Parameters'!$N$24)/'Checklist Parameters'!$N$25)+1,0)))</f>
        <v>&lt;no limit&gt;</v>
      </c>
      <c r="AF988" s="174">
        <f t="shared" si="95"/>
        <v>0</v>
      </c>
      <c r="AG988" s="85">
        <f t="shared" si="90"/>
        <v>0</v>
      </c>
    </row>
    <row r="989" spans="1:33" ht="15">
      <c r="A989" s="393"/>
      <c r="B989" s="393"/>
      <c r="C989" s="393"/>
      <c r="D989" s="393"/>
      <c r="E989" s="393"/>
      <c r="F989" s="393"/>
      <c r="G989" s="393"/>
      <c r="H989" s="394"/>
      <c r="I989" s="394"/>
      <c r="J989" s="394"/>
      <c r="K989" s="394"/>
      <c r="L989" s="394"/>
      <c r="M989" s="394"/>
      <c r="N989" s="313">
        <f>IF(IF(I989&lt;'Checklist Parameters'!$N$22,0,($I989-$L989))&lt;0,0,IF(I989&lt;'Checklist Parameters'!$N$22,0,($I989-$L989)))</f>
        <v>0</v>
      </c>
      <c r="O989" s="394"/>
      <c r="P989" s="395"/>
      <c r="Q989" s="316">
        <f t="shared" si="91"/>
        <v>0</v>
      </c>
      <c r="R989" s="87">
        <f t="shared" si="92"/>
        <v>0</v>
      </c>
      <c r="S989" s="87">
        <f>IF('Checklist Parameters'!$N$60&lt;0.2,0.2,'Checklist Parameters'!$N$60)</f>
        <v>0.7</v>
      </c>
      <c r="T989" s="88">
        <f>IF($O989="",IF('Checklist District ID'!$C$43="Y",MAX($R989:$S989)*$I989,SUM($R989:$S989)*$I989),IF(O989&gt;0,Q989*S989))</f>
        <v>0</v>
      </c>
      <c r="U989" s="88">
        <f>IF(Q989&gt;0,((I989-T989)*'Formula Matrix'!$E$41),0)</f>
        <v>0</v>
      </c>
      <c r="V989" s="88">
        <f t="shared" si="93"/>
        <v>0</v>
      </c>
      <c r="W989" s="88">
        <f>IF(V989&gt;0,(V989*'Checklist Parameters'!$N$35),0)</f>
        <v>0</v>
      </c>
      <c r="X989" s="85">
        <f t="shared" si="94"/>
        <v>0</v>
      </c>
      <c r="Y989" s="85">
        <f>IF('Checklist Parameters'!$N$102&lt;&gt;"",(I989/43560)*'Checklist Parameters'!$N$102,"N/A")</f>
        <v>0</v>
      </c>
      <c r="Z989" s="85" t="str">
        <f>IF('Checklist Parameters'!$N$58&lt;&gt;"",((I989*'Checklist Parameters'!$N$58)*'Checklist Parameters'!$N$35)/1000,"N/A")</f>
        <v>N/A</v>
      </c>
      <c r="AA989" s="85">
        <f>IF('Checklist Parameters'!$N$101&lt;&gt;"",IFERROR(I989/'Checklist Parameters'!$N$101,0),"N/A")</f>
        <v>0</v>
      </c>
      <c r="AB989" s="85" t="str">
        <f>IF('Checklist Parameters'!$N$43&lt;&gt;"",(I989*'Checklist Parameters'!$N$43)/1000,"N/A")</f>
        <v>N/A</v>
      </c>
      <c r="AC989" s="85">
        <f>IF('Checklist Parameters'!$N$16="",$X989,IF(AND('Checklist Parameters'!$N$16&lt;$X989,'Checklist Parameters'!$N$16&gt;=3),'Checklist Parameters'!$N$16,IF(AND('Checklist Parameters'!$N$16&lt;$X989,'Checklist Parameters'!$N$16&lt;3),0,$X989)))</f>
        <v>0</v>
      </c>
      <c r="AD989" s="85" t="str">
        <f>IF(AND(I989&lt;'Checklist Parameters'!$N$22,$I989&lt;&gt;0),"Y","")</f>
        <v/>
      </c>
      <c r="AE989" s="85" t="str">
        <f>IF($AD989="Y",0,IF('Checklist Parameters'!$N$25="","&lt;no limit&gt;",ROUNDDOWN((($I989-'Checklist Parameters'!$N$24)/'Checklist Parameters'!$N$25)+1,0)))</f>
        <v>&lt;no limit&gt;</v>
      </c>
      <c r="AF989" s="174">
        <f t="shared" si="95"/>
        <v>0</v>
      </c>
      <c r="AG989" s="85">
        <f t="shared" si="90"/>
        <v>0</v>
      </c>
    </row>
    <row r="990" spans="1:33" ht="15">
      <c r="A990" s="393"/>
      <c r="B990" s="393"/>
      <c r="C990" s="393"/>
      <c r="D990" s="393"/>
      <c r="E990" s="393"/>
      <c r="F990" s="393"/>
      <c r="G990" s="393"/>
      <c r="H990" s="394"/>
      <c r="I990" s="394"/>
      <c r="J990" s="394"/>
      <c r="K990" s="394"/>
      <c r="L990" s="394"/>
      <c r="M990" s="394"/>
      <c r="N990" s="313">
        <f>IF(IF(I990&lt;'Checklist Parameters'!$N$22,0,($I990-$L990))&lt;0,0,IF(I990&lt;'Checklist Parameters'!$N$22,0,($I990-$L990)))</f>
        <v>0</v>
      </c>
      <c r="O990" s="394"/>
      <c r="P990" s="395"/>
      <c r="Q990" s="316">
        <f t="shared" si="91"/>
        <v>0</v>
      </c>
      <c r="R990" s="87">
        <f t="shared" si="92"/>
        <v>0</v>
      </c>
      <c r="S990" s="87">
        <f>IF('Checklist Parameters'!$N$60&lt;0.2,0.2,'Checklist Parameters'!$N$60)</f>
        <v>0.7</v>
      </c>
      <c r="T990" s="88">
        <f>IF($O990="",IF('Checklist District ID'!$C$43="Y",MAX($R990:$S990)*$I990,SUM($R990:$S990)*$I990),IF(O990&gt;0,Q990*S990))</f>
        <v>0</v>
      </c>
      <c r="U990" s="88">
        <f>IF(Q990&gt;0,((I990-T990)*'Formula Matrix'!$E$41),0)</f>
        <v>0</v>
      </c>
      <c r="V990" s="88">
        <f t="shared" si="93"/>
        <v>0</v>
      </c>
      <c r="W990" s="88">
        <f>IF(V990&gt;0,(V990*'Checklist Parameters'!$N$35),0)</f>
        <v>0</v>
      </c>
      <c r="X990" s="85">
        <f t="shared" si="94"/>
        <v>0</v>
      </c>
      <c r="Y990" s="85">
        <f>IF('Checklist Parameters'!$N$102&lt;&gt;"",(I990/43560)*'Checklist Parameters'!$N$102,"N/A")</f>
        <v>0</v>
      </c>
      <c r="Z990" s="85" t="str">
        <f>IF('Checklist Parameters'!$N$58&lt;&gt;"",((I990*'Checklist Parameters'!$N$58)*'Checklist Parameters'!$N$35)/1000,"N/A")</f>
        <v>N/A</v>
      </c>
      <c r="AA990" s="85">
        <f>IF('Checklist Parameters'!$N$101&lt;&gt;"",IFERROR(I990/'Checklist Parameters'!$N$101,0),"N/A")</f>
        <v>0</v>
      </c>
      <c r="AB990" s="85" t="str">
        <f>IF('Checklist Parameters'!$N$43&lt;&gt;"",(I990*'Checklist Parameters'!$N$43)/1000,"N/A")</f>
        <v>N/A</v>
      </c>
      <c r="AC990" s="85">
        <f>IF('Checklist Parameters'!$N$16="",$X990,IF(AND('Checklist Parameters'!$N$16&lt;$X990,'Checklist Parameters'!$N$16&gt;=3),'Checklist Parameters'!$N$16,IF(AND('Checklist Parameters'!$N$16&lt;$X990,'Checklist Parameters'!$N$16&lt;3),0,$X990)))</f>
        <v>0</v>
      </c>
      <c r="AD990" s="85" t="str">
        <f>IF(AND(I990&lt;'Checklist Parameters'!$N$22,$I990&lt;&gt;0),"Y","")</f>
        <v/>
      </c>
      <c r="AE990" s="85" t="str">
        <f>IF($AD990="Y",0,IF('Checklist Parameters'!$N$25="","&lt;no limit&gt;",ROUNDDOWN((($I990-'Checklist Parameters'!$N$24)/'Checklist Parameters'!$N$25)+1,0)))</f>
        <v>&lt;no limit&gt;</v>
      </c>
      <c r="AF990" s="174">
        <f t="shared" si="95"/>
        <v>0</v>
      </c>
      <c r="AG990" s="85">
        <f t="shared" si="90"/>
        <v>0</v>
      </c>
    </row>
    <row r="991" spans="1:33" ht="15">
      <c r="A991" s="393"/>
      <c r="B991" s="393"/>
      <c r="C991" s="393"/>
      <c r="D991" s="393"/>
      <c r="E991" s="393"/>
      <c r="F991" s="393"/>
      <c r="G991" s="393"/>
      <c r="H991" s="394"/>
      <c r="I991" s="394"/>
      <c r="J991" s="394"/>
      <c r="K991" s="394"/>
      <c r="L991" s="394"/>
      <c r="M991" s="394"/>
      <c r="N991" s="313">
        <f>IF(IF(I991&lt;'Checklist Parameters'!$N$22,0,($I991-$L991))&lt;0,0,IF(I991&lt;'Checklist Parameters'!$N$22,0,($I991-$L991)))</f>
        <v>0</v>
      </c>
      <c r="O991" s="394"/>
      <c r="P991" s="395"/>
      <c r="Q991" s="316">
        <f t="shared" si="91"/>
        <v>0</v>
      </c>
      <c r="R991" s="87">
        <f t="shared" si="92"/>
        <v>0</v>
      </c>
      <c r="S991" s="87">
        <f>IF('Checklist Parameters'!$N$60&lt;0.2,0.2,'Checklist Parameters'!$N$60)</f>
        <v>0.7</v>
      </c>
      <c r="T991" s="88">
        <f>IF($O991="",IF('Checklist District ID'!$C$43="Y",MAX($R991:$S991)*$I991,SUM($R991:$S991)*$I991),IF(O991&gt;0,Q991*S991))</f>
        <v>0</v>
      </c>
      <c r="U991" s="88">
        <f>IF(Q991&gt;0,((I991-T991)*'Formula Matrix'!$E$41),0)</f>
        <v>0</v>
      </c>
      <c r="V991" s="88">
        <f t="shared" si="93"/>
        <v>0</v>
      </c>
      <c r="W991" s="88">
        <f>IF(V991&gt;0,(V991*'Checklist Parameters'!$N$35),0)</f>
        <v>0</v>
      </c>
      <c r="X991" s="85">
        <f t="shared" si="94"/>
        <v>0</v>
      </c>
      <c r="Y991" s="85">
        <f>IF('Checklist Parameters'!$N$102&lt;&gt;"",(I991/43560)*'Checklist Parameters'!$N$102,"N/A")</f>
        <v>0</v>
      </c>
      <c r="Z991" s="85" t="str">
        <f>IF('Checklist Parameters'!$N$58&lt;&gt;"",((I991*'Checklist Parameters'!$N$58)*'Checklist Parameters'!$N$35)/1000,"N/A")</f>
        <v>N/A</v>
      </c>
      <c r="AA991" s="85">
        <f>IF('Checklist Parameters'!$N$101&lt;&gt;"",IFERROR(I991/'Checklist Parameters'!$N$101,0),"N/A")</f>
        <v>0</v>
      </c>
      <c r="AB991" s="85" t="str">
        <f>IF('Checklist Parameters'!$N$43&lt;&gt;"",(I991*'Checklist Parameters'!$N$43)/1000,"N/A")</f>
        <v>N/A</v>
      </c>
      <c r="AC991" s="85">
        <f>IF('Checklist Parameters'!$N$16="",$X991,IF(AND('Checklist Parameters'!$N$16&lt;$X991,'Checklist Parameters'!$N$16&gt;=3),'Checklist Parameters'!$N$16,IF(AND('Checklist Parameters'!$N$16&lt;$X991,'Checklist Parameters'!$N$16&lt;3),0,$X991)))</f>
        <v>0</v>
      </c>
      <c r="AD991" s="85" t="str">
        <f>IF(AND(I991&lt;'Checklist Parameters'!$N$22,$I991&lt;&gt;0),"Y","")</f>
        <v/>
      </c>
      <c r="AE991" s="85" t="str">
        <f>IF($AD991="Y",0,IF('Checklist Parameters'!$N$25="","&lt;no limit&gt;",ROUNDDOWN((($I991-'Checklist Parameters'!$N$24)/'Checklist Parameters'!$N$25)+1,0)))</f>
        <v>&lt;no limit&gt;</v>
      </c>
      <c r="AF991" s="174">
        <f t="shared" si="95"/>
        <v>0</v>
      </c>
      <c r="AG991" s="85">
        <f t="shared" si="90"/>
        <v>0</v>
      </c>
    </row>
    <row r="992" spans="1:33" ht="15">
      <c r="A992" s="393"/>
      <c r="B992" s="393"/>
      <c r="C992" s="393"/>
      <c r="D992" s="393"/>
      <c r="E992" s="393"/>
      <c r="F992" s="393"/>
      <c r="G992" s="393"/>
      <c r="H992" s="394"/>
      <c r="I992" s="394"/>
      <c r="J992" s="394"/>
      <c r="K992" s="394"/>
      <c r="L992" s="394"/>
      <c r="M992" s="394"/>
      <c r="N992" s="313">
        <f>IF(IF(I992&lt;'Checklist Parameters'!$N$22,0,($I992-$L992))&lt;0,0,IF(I992&lt;'Checklist Parameters'!$N$22,0,($I992-$L992)))</f>
        <v>0</v>
      </c>
      <c r="O992" s="394"/>
      <c r="P992" s="395"/>
      <c r="Q992" s="316">
        <f t="shared" si="91"/>
        <v>0</v>
      </c>
      <c r="R992" s="87">
        <f t="shared" si="92"/>
        <v>0</v>
      </c>
      <c r="S992" s="87">
        <f>IF('Checklist Parameters'!$N$60&lt;0.2,0.2,'Checklist Parameters'!$N$60)</f>
        <v>0.7</v>
      </c>
      <c r="T992" s="88">
        <f>IF($O992="",IF('Checklist District ID'!$C$43="Y",MAX($R992:$S992)*$I992,SUM($R992:$S992)*$I992),IF(O992&gt;0,Q992*S992))</f>
        <v>0</v>
      </c>
      <c r="U992" s="88">
        <f>IF(Q992&gt;0,((I992-T992)*'Formula Matrix'!$E$41),0)</f>
        <v>0</v>
      </c>
      <c r="V992" s="88">
        <f t="shared" si="93"/>
        <v>0</v>
      </c>
      <c r="W992" s="88">
        <f>IF(V992&gt;0,(V992*'Checklist Parameters'!$N$35),0)</f>
        <v>0</v>
      </c>
      <c r="X992" s="85">
        <f t="shared" si="94"/>
        <v>0</v>
      </c>
      <c r="Y992" s="85">
        <f>IF('Checklist Parameters'!$N$102&lt;&gt;"",(I992/43560)*'Checklist Parameters'!$N$102,"N/A")</f>
        <v>0</v>
      </c>
      <c r="Z992" s="85" t="str">
        <f>IF('Checklist Parameters'!$N$58&lt;&gt;"",((I992*'Checklist Parameters'!$N$58)*'Checklist Parameters'!$N$35)/1000,"N/A")</f>
        <v>N/A</v>
      </c>
      <c r="AA992" s="85">
        <f>IF('Checklist Parameters'!$N$101&lt;&gt;"",IFERROR(I992/'Checklist Parameters'!$N$101,0),"N/A")</f>
        <v>0</v>
      </c>
      <c r="AB992" s="85" t="str">
        <f>IF('Checklist Parameters'!$N$43&lt;&gt;"",(I992*'Checklist Parameters'!$N$43)/1000,"N/A")</f>
        <v>N/A</v>
      </c>
      <c r="AC992" s="85">
        <f>IF('Checklist Parameters'!$N$16="",$X992,IF(AND('Checklist Parameters'!$N$16&lt;$X992,'Checklist Parameters'!$N$16&gt;=3),'Checklist Parameters'!$N$16,IF(AND('Checklist Parameters'!$N$16&lt;$X992,'Checklist Parameters'!$N$16&lt;3),0,$X992)))</f>
        <v>0</v>
      </c>
      <c r="AD992" s="85" t="str">
        <f>IF(AND(I992&lt;'Checklist Parameters'!$N$22,$I992&lt;&gt;0),"Y","")</f>
        <v/>
      </c>
      <c r="AE992" s="85" t="str">
        <f>IF($AD992="Y",0,IF('Checklist Parameters'!$N$25="","&lt;no limit&gt;",ROUNDDOWN((($I992-'Checklist Parameters'!$N$24)/'Checklist Parameters'!$N$25)+1,0)))</f>
        <v>&lt;no limit&gt;</v>
      </c>
      <c r="AF992" s="174">
        <f t="shared" si="95"/>
        <v>0</v>
      </c>
      <c r="AG992" s="85">
        <f t="shared" si="90"/>
        <v>0</v>
      </c>
    </row>
    <row r="993" spans="1:33" ht="15">
      <c r="A993" s="393"/>
      <c r="B993" s="393"/>
      <c r="C993" s="393"/>
      <c r="D993" s="393"/>
      <c r="E993" s="393"/>
      <c r="F993" s="393"/>
      <c r="G993" s="393"/>
      <c r="H993" s="394"/>
      <c r="I993" s="394"/>
      <c r="J993" s="394"/>
      <c r="K993" s="394"/>
      <c r="L993" s="394"/>
      <c r="M993" s="394"/>
      <c r="N993" s="313">
        <f>IF(IF(I993&lt;'Checklist Parameters'!$N$22,0,($I993-$L993))&lt;0,0,IF(I993&lt;'Checklist Parameters'!$N$22,0,($I993-$L993)))</f>
        <v>0</v>
      </c>
      <c r="O993" s="394"/>
      <c r="P993" s="395"/>
      <c r="Q993" s="316">
        <f t="shared" si="91"/>
        <v>0</v>
      </c>
      <c r="R993" s="87">
        <f t="shared" si="92"/>
        <v>0</v>
      </c>
      <c r="S993" s="87">
        <f>IF('Checklist Parameters'!$N$60&lt;0.2,0.2,'Checklist Parameters'!$N$60)</f>
        <v>0.7</v>
      </c>
      <c r="T993" s="88">
        <f>IF($O993="",IF('Checklist District ID'!$C$43="Y",MAX($R993:$S993)*$I993,SUM($R993:$S993)*$I993),IF(O993&gt;0,Q993*S993))</f>
        <v>0</v>
      </c>
      <c r="U993" s="88">
        <f>IF(Q993&gt;0,((I993-T993)*'Formula Matrix'!$E$41),0)</f>
        <v>0</v>
      </c>
      <c r="V993" s="88">
        <f t="shared" si="93"/>
        <v>0</v>
      </c>
      <c r="W993" s="88">
        <f>IF(V993&gt;0,(V993*'Checklist Parameters'!$N$35),0)</f>
        <v>0</v>
      </c>
      <c r="X993" s="85">
        <f t="shared" si="94"/>
        <v>0</v>
      </c>
      <c r="Y993" s="85">
        <f>IF('Checklist Parameters'!$N$102&lt;&gt;"",(I993/43560)*'Checklist Parameters'!$N$102,"N/A")</f>
        <v>0</v>
      </c>
      <c r="Z993" s="85" t="str">
        <f>IF('Checklist Parameters'!$N$58&lt;&gt;"",((I993*'Checklist Parameters'!$N$58)*'Checklist Parameters'!$N$35)/1000,"N/A")</f>
        <v>N/A</v>
      </c>
      <c r="AA993" s="85">
        <f>IF('Checklist Parameters'!$N$101&lt;&gt;"",IFERROR(I993/'Checklist Parameters'!$N$101,0),"N/A")</f>
        <v>0</v>
      </c>
      <c r="AB993" s="85" t="str">
        <f>IF('Checklist Parameters'!$N$43&lt;&gt;"",(I993*'Checklist Parameters'!$N$43)/1000,"N/A")</f>
        <v>N/A</v>
      </c>
      <c r="AC993" s="85">
        <f>IF('Checklist Parameters'!$N$16="",$X993,IF(AND('Checklist Parameters'!$N$16&lt;$X993,'Checklist Parameters'!$N$16&gt;=3),'Checklist Parameters'!$N$16,IF(AND('Checklist Parameters'!$N$16&lt;$X993,'Checklist Parameters'!$N$16&lt;3),0,$X993)))</f>
        <v>0</v>
      </c>
      <c r="AD993" s="85" t="str">
        <f>IF(AND(I993&lt;'Checklist Parameters'!$N$22,$I993&lt;&gt;0),"Y","")</f>
        <v/>
      </c>
      <c r="AE993" s="85" t="str">
        <f>IF($AD993="Y",0,IF('Checklist Parameters'!$N$25="","&lt;no limit&gt;",ROUNDDOWN((($I993-'Checklist Parameters'!$N$24)/'Checklist Parameters'!$N$25)+1,0)))</f>
        <v>&lt;no limit&gt;</v>
      </c>
      <c r="AF993" s="174">
        <f t="shared" si="95"/>
        <v>0</v>
      </c>
      <c r="AG993" s="85">
        <f t="shared" si="90"/>
        <v>0</v>
      </c>
    </row>
    <row r="994" spans="1:33" ht="15">
      <c r="A994" s="393"/>
      <c r="B994" s="393"/>
      <c r="C994" s="393"/>
      <c r="D994" s="393"/>
      <c r="E994" s="393"/>
      <c r="F994" s="393"/>
      <c r="G994" s="393"/>
      <c r="H994" s="394"/>
      <c r="I994" s="394"/>
      <c r="J994" s="394"/>
      <c r="K994" s="394"/>
      <c r="L994" s="394"/>
      <c r="M994" s="394"/>
      <c r="N994" s="313">
        <f>IF(IF(I994&lt;'Checklist Parameters'!$N$22,0,($I994-$L994))&lt;0,0,IF(I994&lt;'Checklist Parameters'!$N$22,0,($I994-$L994)))</f>
        <v>0</v>
      </c>
      <c r="O994" s="394"/>
      <c r="P994" s="395"/>
      <c r="Q994" s="316">
        <f t="shared" si="91"/>
        <v>0</v>
      </c>
      <c r="R994" s="87">
        <f t="shared" si="92"/>
        <v>0</v>
      </c>
      <c r="S994" s="87">
        <f>IF('Checklist Parameters'!$N$60&lt;0.2,0.2,'Checklist Parameters'!$N$60)</f>
        <v>0.7</v>
      </c>
      <c r="T994" s="88">
        <f>IF($O994="",IF('Checklist District ID'!$C$43="Y",MAX($R994:$S994)*$I994,SUM($R994:$S994)*$I994),IF(O994&gt;0,Q994*S994))</f>
        <v>0</v>
      </c>
      <c r="U994" s="88">
        <f>IF(Q994&gt;0,((I994-T994)*'Formula Matrix'!$E$41),0)</f>
        <v>0</v>
      </c>
      <c r="V994" s="88">
        <f t="shared" si="93"/>
        <v>0</v>
      </c>
      <c r="W994" s="88">
        <f>IF(V994&gt;0,(V994*'Checklist Parameters'!$N$35),0)</f>
        <v>0</v>
      </c>
      <c r="X994" s="85">
        <f t="shared" si="94"/>
        <v>0</v>
      </c>
      <c r="Y994" s="85">
        <f>IF('Checklist Parameters'!$N$102&lt;&gt;"",(I994/43560)*'Checklist Parameters'!$N$102,"N/A")</f>
        <v>0</v>
      </c>
      <c r="Z994" s="85" t="str">
        <f>IF('Checklist Parameters'!$N$58&lt;&gt;"",((I994*'Checklist Parameters'!$N$58)*'Checklist Parameters'!$N$35)/1000,"N/A")</f>
        <v>N/A</v>
      </c>
      <c r="AA994" s="85">
        <f>IF('Checklist Parameters'!$N$101&lt;&gt;"",IFERROR(I994/'Checklist Parameters'!$N$101,0),"N/A")</f>
        <v>0</v>
      </c>
      <c r="AB994" s="85" t="str">
        <f>IF('Checklist Parameters'!$N$43&lt;&gt;"",(I994*'Checklist Parameters'!$N$43)/1000,"N/A")</f>
        <v>N/A</v>
      </c>
      <c r="AC994" s="85">
        <f>IF('Checklist Parameters'!$N$16="",$X994,IF(AND('Checklist Parameters'!$N$16&lt;$X994,'Checklist Parameters'!$N$16&gt;=3),'Checklist Parameters'!$N$16,IF(AND('Checklist Parameters'!$N$16&lt;$X994,'Checklist Parameters'!$N$16&lt;3),0,$X994)))</f>
        <v>0</v>
      </c>
      <c r="AD994" s="85" t="str">
        <f>IF(AND(I994&lt;'Checklist Parameters'!$N$22,$I994&lt;&gt;0),"Y","")</f>
        <v/>
      </c>
      <c r="AE994" s="85" t="str">
        <f>IF($AD994="Y",0,IF('Checklist Parameters'!$N$25="","&lt;no limit&gt;",ROUNDDOWN((($I994-'Checklist Parameters'!$N$24)/'Checklist Parameters'!$N$25)+1,0)))</f>
        <v>&lt;no limit&gt;</v>
      </c>
      <c r="AF994" s="174">
        <f t="shared" si="95"/>
        <v>0</v>
      </c>
      <c r="AG994" s="85">
        <f t="shared" si="90"/>
        <v>0</v>
      </c>
    </row>
    <row r="995" spans="1:33" ht="15">
      <c r="A995" s="393"/>
      <c r="B995" s="393"/>
      <c r="C995" s="393"/>
      <c r="D995" s="393"/>
      <c r="E995" s="393"/>
      <c r="F995" s="393"/>
      <c r="G995" s="393"/>
      <c r="H995" s="394"/>
      <c r="I995" s="394"/>
      <c r="J995" s="394"/>
      <c r="K995" s="394"/>
      <c r="L995" s="394"/>
      <c r="M995" s="394"/>
      <c r="N995" s="313">
        <f>IF(IF(I995&lt;'Checklist Parameters'!$N$22,0,($I995-$L995))&lt;0,0,IF(I995&lt;'Checklist Parameters'!$N$22,0,($I995-$L995)))</f>
        <v>0</v>
      </c>
      <c r="O995" s="394"/>
      <c r="P995" s="395"/>
      <c r="Q995" s="316">
        <f t="shared" si="91"/>
        <v>0</v>
      </c>
      <c r="R995" s="87">
        <f t="shared" si="92"/>
        <v>0</v>
      </c>
      <c r="S995" s="87">
        <f>IF('Checklist Parameters'!$N$60&lt;0.2,0.2,'Checklist Parameters'!$N$60)</f>
        <v>0.7</v>
      </c>
      <c r="T995" s="88">
        <f>IF($O995="",IF('Checklist District ID'!$C$43="Y",MAX($R995:$S995)*$I995,SUM($R995:$S995)*$I995),IF(O995&gt;0,Q995*S995))</f>
        <v>0</v>
      </c>
      <c r="U995" s="88">
        <f>IF(Q995&gt;0,((I995-T995)*'Formula Matrix'!$E$41),0)</f>
        <v>0</v>
      </c>
      <c r="V995" s="88">
        <f t="shared" si="93"/>
        <v>0</v>
      </c>
      <c r="W995" s="88">
        <f>IF(V995&gt;0,(V995*'Checklist Parameters'!$N$35),0)</f>
        <v>0</v>
      </c>
      <c r="X995" s="85">
        <f t="shared" si="94"/>
        <v>0</v>
      </c>
      <c r="Y995" s="85">
        <f>IF('Checklist Parameters'!$N$102&lt;&gt;"",(I995/43560)*'Checklist Parameters'!$N$102,"N/A")</f>
        <v>0</v>
      </c>
      <c r="Z995" s="85" t="str">
        <f>IF('Checklist Parameters'!$N$58&lt;&gt;"",((I995*'Checklist Parameters'!$N$58)*'Checklist Parameters'!$N$35)/1000,"N/A")</f>
        <v>N/A</v>
      </c>
      <c r="AA995" s="85">
        <f>IF('Checklist Parameters'!$N$101&lt;&gt;"",IFERROR(I995/'Checklist Parameters'!$N$101,0),"N/A")</f>
        <v>0</v>
      </c>
      <c r="AB995" s="85" t="str">
        <f>IF('Checklist Parameters'!$N$43&lt;&gt;"",(I995*'Checklist Parameters'!$N$43)/1000,"N/A")</f>
        <v>N/A</v>
      </c>
      <c r="AC995" s="85">
        <f>IF('Checklist Parameters'!$N$16="",$X995,IF(AND('Checklist Parameters'!$N$16&lt;$X995,'Checklist Parameters'!$N$16&gt;=3),'Checklist Parameters'!$N$16,IF(AND('Checklist Parameters'!$N$16&lt;$X995,'Checklist Parameters'!$N$16&lt;3),0,$X995)))</f>
        <v>0</v>
      </c>
      <c r="AD995" s="85" t="str">
        <f>IF(AND(I995&lt;'Checklist Parameters'!$N$22,$I995&lt;&gt;0),"Y","")</f>
        <v/>
      </c>
      <c r="AE995" s="85" t="str">
        <f>IF($AD995="Y",0,IF('Checklist Parameters'!$N$25="","&lt;no limit&gt;",ROUNDDOWN((($I995-'Checklist Parameters'!$N$24)/'Checklist Parameters'!$N$25)+1,0)))</f>
        <v>&lt;no limit&gt;</v>
      </c>
      <c r="AF995" s="174">
        <f t="shared" si="95"/>
        <v>0</v>
      </c>
      <c r="AG995" s="85">
        <f t="shared" si="90"/>
        <v>0</v>
      </c>
    </row>
    <row r="996" spans="1:33" ht="15">
      <c r="A996" s="393"/>
      <c r="B996" s="393"/>
      <c r="C996" s="393"/>
      <c r="D996" s="393"/>
      <c r="E996" s="393"/>
      <c r="F996" s="393"/>
      <c r="G996" s="393"/>
      <c r="H996" s="394"/>
      <c r="I996" s="394"/>
      <c r="J996" s="394"/>
      <c r="K996" s="394"/>
      <c r="L996" s="394"/>
      <c r="M996" s="394"/>
      <c r="N996" s="313">
        <f>IF(IF(I996&lt;'Checklist Parameters'!$N$22,0,($I996-$L996))&lt;0,0,IF(I996&lt;'Checklist Parameters'!$N$22,0,($I996-$L996)))</f>
        <v>0</v>
      </c>
      <c r="O996" s="394"/>
      <c r="P996" s="395"/>
      <c r="Q996" s="316">
        <f t="shared" si="91"/>
        <v>0</v>
      </c>
      <c r="R996" s="87">
        <f t="shared" si="92"/>
        <v>0</v>
      </c>
      <c r="S996" s="87">
        <f>IF('Checklist Parameters'!$N$60&lt;0.2,0.2,'Checklist Parameters'!$N$60)</f>
        <v>0.7</v>
      </c>
      <c r="T996" s="88">
        <f>IF($O996="",IF('Checklist District ID'!$C$43="Y",MAX($R996:$S996)*$I996,SUM($R996:$S996)*$I996),IF(O996&gt;0,Q996*S996))</f>
        <v>0</v>
      </c>
      <c r="U996" s="88">
        <f>IF(Q996&gt;0,((I996-T996)*'Formula Matrix'!$E$41),0)</f>
        <v>0</v>
      </c>
      <c r="V996" s="88">
        <f t="shared" si="93"/>
        <v>0</v>
      </c>
      <c r="W996" s="88">
        <f>IF(V996&gt;0,(V996*'Checklist Parameters'!$N$35),0)</f>
        <v>0</v>
      </c>
      <c r="X996" s="85">
        <f t="shared" si="94"/>
        <v>0</v>
      </c>
      <c r="Y996" s="85">
        <f>IF('Checklist Parameters'!$N$102&lt;&gt;"",(I996/43560)*'Checklist Parameters'!$N$102,"N/A")</f>
        <v>0</v>
      </c>
      <c r="Z996" s="85" t="str">
        <f>IF('Checklist Parameters'!$N$58&lt;&gt;"",((I996*'Checklist Parameters'!$N$58)*'Checklist Parameters'!$N$35)/1000,"N/A")</f>
        <v>N/A</v>
      </c>
      <c r="AA996" s="85">
        <f>IF('Checklist Parameters'!$N$101&lt;&gt;"",IFERROR(I996/'Checklist Parameters'!$N$101,0),"N/A")</f>
        <v>0</v>
      </c>
      <c r="AB996" s="85" t="str">
        <f>IF('Checklist Parameters'!$N$43&lt;&gt;"",(I996*'Checklist Parameters'!$N$43)/1000,"N/A")</f>
        <v>N/A</v>
      </c>
      <c r="AC996" s="85">
        <f>IF('Checklist Parameters'!$N$16="",$X996,IF(AND('Checklist Parameters'!$N$16&lt;$X996,'Checklist Parameters'!$N$16&gt;=3),'Checklist Parameters'!$N$16,IF(AND('Checklist Parameters'!$N$16&lt;$X996,'Checklist Parameters'!$N$16&lt;3),0,$X996)))</f>
        <v>0</v>
      </c>
      <c r="AD996" s="85" t="str">
        <f>IF(AND(I996&lt;'Checklist Parameters'!$N$22,$I996&lt;&gt;0),"Y","")</f>
        <v/>
      </c>
      <c r="AE996" s="85" t="str">
        <f>IF($AD996="Y",0,IF('Checklist Parameters'!$N$25="","&lt;no limit&gt;",ROUNDDOWN((($I996-'Checklist Parameters'!$N$24)/'Checklist Parameters'!$N$25)+1,0)))</f>
        <v>&lt;no limit&gt;</v>
      </c>
      <c r="AF996" s="174">
        <f t="shared" si="95"/>
        <v>0</v>
      </c>
      <c r="AG996" s="85">
        <f t="shared" si="90"/>
        <v>0</v>
      </c>
    </row>
    <row r="997" spans="1:33" ht="15">
      <c r="A997" s="393"/>
      <c r="B997" s="393"/>
      <c r="C997" s="393"/>
      <c r="D997" s="393"/>
      <c r="E997" s="393"/>
      <c r="F997" s="393"/>
      <c r="G997" s="393"/>
      <c r="H997" s="394"/>
      <c r="I997" s="394"/>
      <c r="J997" s="394"/>
      <c r="K997" s="394"/>
      <c r="L997" s="394"/>
      <c r="M997" s="394"/>
      <c r="N997" s="313">
        <f>IF(IF(I997&lt;'Checklist Parameters'!$N$22,0,($I997-$L997))&lt;0,0,IF(I997&lt;'Checklist Parameters'!$N$22,0,($I997-$L997)))</f>
        <v>0</v>
      </c>
      <c r="O997" s="394"/>
      <c r="P997" s="395"/>
      <c r="Q997" s="316">
        <f t="shared" si="91"/>
        <v>0</v>
      </c>
      <c r="R997" s="87">
        <f t="shared" si="92"/>
        <v>0</v>
      </c>
      <c r="S997" s="87">
        <f>IF('Checklist Parameters'!$N$60&lt;0.2,0.2,'Checklist Parameters'!$N$60)</f>
        <v>0.7</v>
      </c>
      <c r="T997" s="88">
        <f>IF($O997="",IF('Checklist District ID'!$C$43="Y",MAX($R997:$S997)*$I997,SUM($R997:$S997)*$I997),IF(O997&gt;0,Q997*S997))</f>
        <v>0</v>
      </c>
      <c r="U997" s="88">
        <f>IF(Q997&gt;0,((I997-T997)*'Formula Matrix'!$E$41),0)</f>
        <v>0</v>
      </c>
      <c r="V997" s="88">
        <f t="shared" si="93"/>
        <v>0</v>
      </c>
      <c r="W997" s="88">
        <f>IF(V997&gt;0,(V997*'Checklist Parameters'!$N$35),0)</f>
        <v>0</v>
      </c>
      <c r="X997" s="85">
        <f t="shared" si="94"/>
        <v>0</v>
      </c>
      <c r="Y997" s="85">
        <f>IF('Checklist Parameters'!$N$102&lt;&gt;"",(I997/43560)*'Checklist Parameters'!$N$102,"N/A")</f>
        <v>0</v>
      </c>
      <c r="Z997" s="85" t="str">
        <f>IF('Checklist Parameters'!$N$58&lt;&gt;"",((I997*'Checklist Parameters'!$N$58)*'Checklist Parameters'!$N$35)/1000,"N/A")</f>
        <v>N/A</v>
      </c>
      <c r="AA997" s="85">
        <f>IF('Checklist Parameters'!$N$101&lt;&gt;"",IFERROR(I997/'Checklist Parameters'!$N$101,0),"N/A")</f>
        <v>0</v>
      </c>
      <c r="AB997" s="85" t="str">
        <f>IF('Checklist Parameters'!$N$43&lt;&gt;"",(I997*'Checklist Parameters'!$N$43)/1000,"N/A")</f>
        <v>N/A</v>
      </c>
      <c r="AC997" s="85">
        <f>IF('Checklist Parameters'!$N$16="",$X997,IF(AND('Checklist Parameters'!$N$16&lt;$X997,'Checklist Parameters'!$N$16&gt;=3),'Checklist Parameters'!$N$16,IF(AND('Checklist Parameters'!$N$16&lt;$X997,'Checklist Parameters'!$N$16&lt;3),0,$X997)))</f>
        <v>0</v>
      </c>
      <c r="AD997" s="85" t="str">
        <f>IF(AND(I997&lt;'Checklist Parameters'!$N$22,$I997&lt;&gt;0),"Y","")</f>
        <v/>
      </c>
      <c r="AE997" s="85" t="str">
        <f>IF($AD997="Y",0,IF('Checklist Parameters'!$N$25="","&lt;no limit&gt;",ROUNDDOWN((($I997-'Checklist Parameters'!$N$24)/'Checklist Parameters'!$N$25)+1,0)))</f>
        <v>&lt;no limit&gt;</v>
      </c>
      <c r="AF997" s="174">
        <f t="shared" si="95"/>
        <v>0</v>
      </c>
      <c r="AG997" s="85">
        <f t="shared" si="90"/>
        <v>0</v>
      </c>
    </row>
    <row r="998" spans="1:33" ht="15">
      <c r="A998" s="393"/>
      <c r="B998" s="393"/>
      <c r="C998" s="393"/>
      <c r="D998" s="393"/>
      <c r="E998" s="393"/>
      <c r="F998" s="393"/>
      <c r="G998" s="393"/>
      <c r="H998" s="394"/>
      <c r="I998" s="394"/>
      <c r="J998" s="394"/>
      <c r="K998" s="394"/>
      <c r="L998" s="394"/>
      <c r="M998" s="394"/>
      <c r="N998" s="313">
        <f>IF(IF(I998&lt;'Checklist Parameters'!$N$22,0,($I998-$L998))&lt;0,0,IF(I998&lt;'Checklist Parameters'!$N$22,0,($I998-$L998)))</f>
        <v>0</v>
      </c>
      <c r="O998" s="394"/>
      <c r="P998" s="395"/>
      <c r="Q998" s="316">
        <f t="shared" si="91"/>
        <v>0</v>
      </c>
      <c r="R998" s="87">
        <f t="shared" si="92"/>
        <v>0</v>
      </c>
      <c r="S998" s="87">
        <f>IF('Checklist Parameters'!$N$60&lt;0.2,0.2,'Checklist Parameters'!$N$60)</f>
        <v>0.7</v>
      </c>
      <c r="T998" s="88">
        <f>IF($O998="",IF('Checklist District ID'!$C$43="Y",MAX($R998:$S998)*$I998,SUM($R998:$S998)*$I998),IF(O998&gt;0,Q998*S998))</f>
        <v>0</v>
      </c>
      <c r="U998" s="88">
        <f>IF(Q998&gt;0,((I998-T998)*'Formula Matrix'!$E$41),0)</f>
        <v>0</v>
      </c>
      <c r="V998" s="88">
        <f t="shared" si="93"/>
        <v>0</v>
      </c>
      <c r="W998" s="88">
        <f>IF(V998&gt;0,(V998*'Checklist Parameters'!$N$35),0)</f>
        <v>0</v>
      </c>
      <c r="X998" s="85">
        <f t="shared" si="94"/>
        <v>0</v>
      </c>
      <c r="Y998" s="85">
        <f>IF('Checklist Parameters'!$N$102&lt;&gt;"",(I998/43560)*'Checklist Parameters'!$N$102,"N/A")</f>
        <v>0</v>
      </c>
      <c r="Z998" s="85" t="str">
        <f>IF('Checklist Parameters'!$N$58&lt;&gt;"",((I998*'Checklist Parameters'!$N$58)*'Checklist Parameters'!$N$35)/1000,"N/A")</f>
        <v>N/A</v>
      </c>
      <c r="AA998" s="85">
        <f>IF('Checklist Parameters'!$N$101&lt;&gt;"",IFERROR(I998/'Checklist Parameters'!$N$101,0),"N/A")</f>
        <v>0</v>
      </c>
      <c r="AB998" s="85" t="str">
        <f>IF('Checklist Parameters'!$N$43&lt;&gt;"",(I998*'Checklist Parameters'!$N$43)/1000,"N/A")</f>
        <v>N/A</v>
      </c>
      <c r="AC998" s="85">
        <f>IF('Checklist Parameters'!$N$16="",$X998,IF(AND('Checklist Parameters'!$N$16&lt;$X998,'Checklist Parameters'!$N$16&gt;=3),'Checklist Parameters'!$N$16,IF(AND('Checklist Parameters'!$N$16&lt;$X998,'Checklist Parameters'!$N$16&lt;3),0,$X998)))</f>
        <v>0</v>
      </c>
      <c r="AD998" s="85" t="str">
        <f>IF(AND(I998&lt;'Checklist Parameters'!$N$22,$I998&lt;&gt;0),"Y","")</f>
        <v/>
      </c>
      <c r="AE998" s="85" t="str">
        <f>IF($AD998="Y",0,IF('Checklist Parameters'!$N$25="","&lt;no limit&gt;",ROUNDDOWN((($I998-'Checklist Parameters'!$N$24)/'Checklist Parameters'!$N$25)+1,0)))</f>
        <v>&lt;no limit&gt;</v>
      </c>
      <c r="AF998" s="174">
        <f t="shared" si="95"/>
        <v>0</v>
      </c>
      <c r="AG998" s="85">
        <f t="shared" si="90"/>
        <v>0</v>
      </c>
    </row>
    <row r="999" spans="1:33" ht="15">
      <c r="A999" s="393"/>
      <c r="B999" s="393"/>
      <c r="C999" s="393"/>
      <c r="D999" s="393"/>
      <c r="E999" s="393"/>
      <c r="F999" s="393"/>
      <c r="G999" s="393"/>
      <c r="H999" s="394"/>
      <c r="I999" s="394"/>
      <c r="J999" s="394"/>
      <c r="K999" s="394"/>
      <c r="L999" s="394"/>
      <c r="M999" s="394"/>
      <c r="N999" s="313">
        <f>IF(IF(I999&lt;'Checklist Parameters'!$N$22,0,($I999-$L999))&lt;0,0,IF(I999&lt;'Checklist Parameters'!$N$22,0,($I999-$L999)))</f>
        <v>0</v>
      </c>
      <c r="O999" s="394"/>
      <c r="P999" s="395"/>
      <c r="Q999" s="316">
        <f t="shared" si="91"/>
        <v>0</v>
      </c>
      <c r="R999" s="87">
        <f t="shared" si="92"/>
        <v>0</v>
      </c>
      <c r="S999" s="87">
        <f>IF('Checklist Parameters'!$N$60&lt;0.2,0.2,'Checklist Parameters'!$N$60)</f>
        <v>0.7</v>
      </c>
      <c r="T999" s="88">
        <f>IF($O999="",IF('Checklist District ID'!$C$43="Y",MAX($R999:$S999)*$I999,SUM($R999:$S999)*$I999),IF(O999&gt;0,Q999*S999))</f>
        <v>0</v>
      </c>
      <c r="U999" s="88">
        <f>IF(Q999&gt;0,((I999-T999)*'Formula Matrix'!$E$41),0)</f>
        <v>0</v>
      </c>
      <c r="V999" s="88">
        <f t="shared" si="93"/>
        <v>0</v>
      </c>
      <c r="W999" s="88">
        <f>IF(V999&gt;0,(V999*'Checklist Parameters'!$N$35),0)</f>
        <v>0</v>
      </c>
      <c r="X999" s="85">
        <f t="shared" si="94"/>
        <v>0</v>
      </c>
      <c r="Y999" s="85">
        <f>IF('Checklist Parameters'!$N$102&lt;&gt;"",(I999/43560)*'Checklist Parameters'!$N$102,"N/A")</f>
        <v>0</v>
      </c>
      <c r="Z999" s="85" t="str">
        <f>IF('Checklist Parameters'!$N$58&lt;&gt;"",((I999*'Checklist Parameters'!$N$58)*'Checklist Parameters'!$N$35)/1000,"N/A")</f>
        <v>N/A</v>
      </c>
      <c r="AA999" s="85">
        <f>IF('Checklist Parameters'!$N$101&lt;&gt;"",IFERROR(I999/'Checklist Parameters'!$N$101,0),"N/A")</f>
        <v>0</v>
      </c>
      <c r="AB999" s="85" t="str">
        <f>IF('Checklist Parameters'!$N$43&lt;&gt;"",(I999*'Checklist Parameters'!$N$43)/1000,"N/A")</f>
        <v>N/A</v>
      </c>
      <c r="AC999" s="85">
        <f>IF('Checklist Parameters'!$N$16="",$X999,IF(AND('Checklist Parameters'!$N$16&lt;$X999,'Checklist Parameters'!$N$16&gt;=3),'Checklist Parameters'!$N$16,IF(AND('Checklist Parameters'!$N$16&lt;$X999,'Checklist Parameters'!$N$16&lt;3),0,$X999)))</f>
        <v>0</v>
      </c>
      <c r="AD999" s="85" t="str">
        <f>IF(AND(I999&lt;'Checklist Parameters'!$N$22,$I999&lt;&gt;0),"Y","")</f>
        <v/>
      </c>
      <c r="AE999" s="85" t="str">
        <f>IF($AD999="Y",0,IF('Checklist Parameters'!$N$25="","&lt;no limit&gt;",ROUNDDOWN((($I999-'Checklist Parameters'!$N$24)/'Checklist Parameters'!$N$25)+1,0)))</f>
        <v>&lt;no limit&gt;</v>
      </c>
      <c r="AF999" s="174">
        <f t="shared" si="95"/>
        <v>0</v>
      </c>
      <c r="AG999" s="85">
        <f t="shared" si="90"/>
        <v>0</v>
      </c>
    </row>
    <row r="1000" spans="1:33" ht="15">
      <c r="A1000" s="393"/>
      <c r="B1000" s="393"/>
      <c r="C1000" s="393"/>
      <c r="D1000" s="393"/>
      <c r="E1000" s="393"/>
      <c r="F1000" s="393"/>
      <c r="G1000" s="393"/>
      <c r="H1000" s="394"/>
      <c r="I1000" s="394"/>
      <c r="J1000" s="394"/>
      <c r="K1000" s="394"/>
      <c r="L1000" s="394"/>
      <c r="M1000" s="394"/>
      <c r="N1000" s="313">
        <f>IF(IF(I1000&lt;'Checklist Parameters'!$N$22,0,($I1000-$L1000))&lt;0,0,IF(I1000&lt;'Checklist Parameters'!$N$22,0,($I1000-$L1000)))</f>
        <v>0</v>
      </c>
      <c r="O1000" s="394"/>
      <c r="P1000" s="395"/>
      <c r="Q1000" s="316">
        <f t="shared" si="91"/>
        <v>0</v>
      </c>
      <c r="R1000" s="87">
        <f t="shared" si="92"/>
        <v>0</v>
      </c>
      <c r="S1000" s="87">
        <f>IF('Checklist Parameters'!$N$60&lt;0.2,0.2,'Checklist Parameters'!$N$60)</f>
        <v>0.7</v>
      </c>
      <c r="T1000" s="88">
        <f>IF($O1000="",IF('Checklist District ID'!$C$43="Y",MAX($R1000:$S1000)*$I1000,SUM($R1000:$S1000)*$I1000),IF(O1000&gt;0,Q1000*S1000))</f>
        <v>0</v>
      </c>
      <c r="U1000" s="88">
        <f>IF(Q1000&gt;0,((I1000-T1000)*'Formula Matrix'!$E$41),0)</f>
        <v>0</v>
      </c>
      <c r="V1000" s="88">
        <f t="shared" si="93"/>
        <v>0</v>
      </c>
      <c r="W1000" s="88">
        <f>IF(V1000&gt;0,(V1000*'Checklist Parameters'!$N$35),0)</f>
        <v>0</v>
      </c>
      <c r="X1000" s="85">
        <f t="shared" si="94"/>
        <v>0</v>
      </c>
      <c r="Y1000" s="85">
        <f>IF('Checklist Parameters'!$N$102&lt;&gt;"",(I1000/43560)*'Checklist Parameters'!$N$102,"N/A")</f>
        <v>0</v>
      </c>
      <c r="Z1000" s="85" t="str">
        <f>IF('Checklist Parameters'!$N$58&lt;&gt;"",((I1000*'Checklist Parameters'!$N$58)*'Checklist Parameters'!$N$35)/1000,"N/A")</f>
        <v>N/A</v>
      </c>
      <c r="AA1000" s="85">
        <f>IF('Checklist Parameters'!$N$101&lt;&gt;"",IFERROR(I1000/'Checklist Parameters'!$N$101,0),"N/A")</f>
        <v>0</v>
      </c>
      <c r="AB1000" s="85" t="str">
        <f>IF('Checklist Parameters'!$N$43&lt;&gt;"",(I1000*'Checklist Parameters'!$N$43)/1000,"N/A")</f>
        <v>N/A</v>
      </c>
      <c r="AC1000" s="85">
        <f>IF('Checklist Parameters'!$N$16="",$X1000,IF(AND('Checklist Parameters'!$N$16&lt;$X1000,'Checklist Parameters'!$N$16&gt;=3),'Checklist Parameters'!$N$16,IF(AND('Checklist Parameters'!$N$16&lt;$X1000,'Checklist Parameters'!$N$16&lt;3),0,$X1000)))</f>
        <v>0</v>
      </c>
      <c r="AD1000" s="85" t="str">
        <f>IF(AND(I1000&lt;'Checklist Parameters'!$N$22,$I1000&lt;&gt;0),"Y","")</f>
        <v/>
      </c>
      <c r="AE1000" s="85" t="str">
        <f>IF($AD1000="Y",0,IF('Checklist Parameters'!$N$25="","&lt;no limit&gt;",ROUNDDOWN((($I1000-'Checklist Parameters'!$N$24)/'Checklist Parameters'!$N$25)+1,0)))</f>
        <v>&lt;no limit&gt;</v>
      </c>
      <c r="AF1000" s="174">
        <f t="shared" si="95"/>
        <v>0</v>
      </c>
      <c r="AG1000" s="85">
        <f t="shared" si="90"/>
        <v>0</v>
      </c>
    </row>
    <row r="1001" spans="1:33" ht="15">
      <c r="A1001" s="393"/>
      <c r="B1001" s="393"/>
      <c r="C1001" s="393"/>
      <c r="D1001" s="393"/>
      <c r="E1001" s="393"/>
      <c r="F1001" s="393"/>
      <c r="G1001" s="393"/>
      <c r="H1001" s="394"/>
      <c r="I1001" s="394"/>
      <c r="J1001" s="394"/>
      <c r="K1001" s="394"/>
      <c r="L1001" s="394"/>
      <c r="M1001" s="394"/>
      <c r="N1001" s="313">
        <f>IF(IF(I1001&lt;'Checklist Parameters'!$N$22,0,($I1001-$L1001))&lt;0,0,IF(I1001&lt;'Checklist Parameters'!$N$22,0,($I1001-$L1001)))</f>
        <v>0</v>
      </c>
      <c r="O1001" s="394"/>
      <c r="P1001" s="395"/>
      <c r="Q1001" s="316">
        <f t="shared" si="91"/>
        <v>0</v>
      </c>
      <c r="R1001" s="87">
        <f t="shared" si="92"/>
        <v>0</v>
      </c>
      <c r="S1001" s="87">
        <f>IF('Checklist Parameters'!$N$60&lt;0.2,0.2,'Checklist Parameters'!$N$60)</f>
        <v>0.7</v>
      </c>
      <c r="T1001" s="88">
        <f>IF($O1001="",IF('Checklist District ID'!$C$43="Y",MAX($R1001:$S1001)*$I1001,SUM($R1001:$S1001)*$I1001),IF(O1001&gt;0,Q1001*S1001))</f>
        <v>0</v>
      </c>
      <c r="U1001" s="88">
        <f>IF(Q1001&gt;0,((I1001-T1001)*'Formula Matrix'!$E$41),0)</f>
        <v>0</v>
      </c>
      <c r="V1001" s="88">
        <f t="shared" si="93"/>
        <v>0</v>
      </c>
      <c r="W1001" s="88">
        <f>IF(V1001&gt;0,(V1001*'Checklist Parameters'!$N$35),0)</f>
        <v>0</v>
      </c>
      <c r="X1001" s="85">
        <f t="shared" si="94"/>
        <v>0</v>
      </c>
      <c r="Y1001" s="85">
        <f>IF('Checklist Parameters'!$N$102&lt;&gt;"",(I1001/43560)*'Checklist Parameters'!$N$102,"N/A")</f>
        <v>0</v>
      </c>
      <c r="Z1001" s="85" t="str">
        <f>IF('Checklist Parameters'!$N$58&lt;&gt;"",((I1001*'Checklist Parameters'!$N$58)*'Checklist Parameters'!$N$35)/1000,"N/A")</f>
        <v>N/A</v>
      </c>
      <c r="AA1001" s="85">
        <f>IF('Checklist Parameters'!$N$101&lt;&gt;"",IFERROR(I1001/'Checklist Parameters'!$N$101,0),"N/A")</f>
        <v>0</v>
      </c>
      <c r="AB1001" s="85" t="str">
        <f>IF('Checklist Parameters'!$N$43&lt;&gt;"",(I1001*'Checklist Parameters'!$N$43)/1000,"N/A")</f>
        <v>N/A</v>
      </c>
      <c r="AC1001" s="85">
        <f>IF('Checklist Parameters'!$N$16="",$X1001,IF(AND('Checklist Parameters'!$N$16&lt;$X1001,'Checklist Parameters'!$N$16&gt;=3),'Checklist Parameters'!$N$16,IF(AND('Checklist Parameters'!$N$16&lt;$X1001,'Checklist Parameters'!$N$16&lt;3),0,$X1001)))</f>
        <v>0</v>
      </c>
      <c r="AD1001" s="85" t="str">
        <f>IF(AND(I1001&lt;'Checklist Parameters'!$N$22,$I1001&lt;&gt;0),"Y","")</f>
        <v/>
      </c>
      <c r="AE1001" s="85" t="str">
        <f>IF($AD1001="Y",0,IF('Checklist Parameters'!$N$25="","&lt;no limit&gt;",ROUNDDOWN((($I1001-'Checklist Parameters'!$N$24)/'Checklist Parameters'!$N$25)+1,0)))</f>
        <v>&lt;no limit&gt;</v>
      </c>
      <c r="AF1001" s="174">
        <f t="shared" si="95"/>
        <v>0</v>
      </c>
      <c r="AG1001" s="85">
        <f t="shared" si="90"/>
        <v>0</v>
      </c>
    </row>
    <row r="1002" spans="1:33" ht="15">
      <c r="A1002" s="393"/>
      <c r="B1002" s="393"/>
      <c r="C1002" s="393"/>
      <c r="D1002" s="393"/>
      <c r="E1002" s="393"/>
      <c r="F1002" s="393"/>
      <c r="G1002" s="393"/>
      <c r="H1002" s="394"/>
      <c r="I1002" s="394"/>
      <c r="J1002" s="394"/>
      <c r="K1002" s="394"/>
      <c r="L1002" s="394"/>
      <c r="M1002" s="394"/>
      <c r="N1002" s="313">
        <f>IF(IF(I1002&lt;'Checklist Parameters'!$N$22,0,($I1002-$L1002))&lt;0,0,IF(I1002&lt;'Checklist Parameters'!$N$22,0,($I1002-$L1002)))</f>
        <v>0</v>
      </c>
      <c r="O1002" s="394"/>
      <c r="P1002" s="395"/>
      <c r="Q1002" s="316">
        <f t="shared" si="91"/>
        <v>0</v>
      </c>
      <c r="R1002" s="87">
        <f t="shared" si="92"/>
        <v>0</v>
      </c>
      <c r="S1002" s="87">
        <f>IF('Checklist Parameters'!$N$60&lt;0.2,0.2,'Checklist Parameters'!$N$60)</f>
        <v>0.7</v>
      </c>
      <c r="T1002" s="88">
        <f>IF($O1002="",IF('Checklist District ID'!$C$43="Y",MAX($R1002:$S1002)*$I1002,SUM($R1002:$S1002)*$I1002),IF(O1002&gt;0,Q1002*S1002))</f>
        <v>0</v>
      </c>
      <c r="U1002" s="88">
        <f>IF(Q1002&gt;0,((I1002-T1002)*'Formula Matrix'!$E$41),0)</f>
        <v>0</v>
      </c>
      <c r="V1002" s="88">
        <f t="shared" si="93"/>
        <v>0</v>
      </c>
      <c r="W1002" s="88">
        <f>IF(V1002&gt;0,(V1002*'Checklist Parameters'!$N$35),0)</f>
        <v>0</v>
      </c>
      <c r="X1002" s="85">
        <f t="shared" si="94"/>
        <v>0</v>
      </c>
      <c r="Y1002" s="85">
        <f>IF('Checklist Parameters'!$N$102&lt;&gt;"",(I1002/43560)*'Checklist Parameters'!$N$102,"N/A")</f>
        <v>0</v>
      </c>
      <c r="Z1002" s="85" t="str">
        <f>IF('Checklist Parameters'!$N$58&lt;&gt;"",((I1002*'Checklist Parameters'!$N$58)*'Checklist Parameters'!$N$35)/1000,"N/A")</f>
        <v>N/A</v>
      </c>
      <c r="AA1002" s="85">
        <f>IF('Checklist Parameters'!$N$101&lt;&gt;"",IFERROR(I1002/'Checklist Parameters'!$N$101,0),"N/A")</f>
        <v>0</v>
      </c>
      <c r="AB1002" s="85" t="str">
        <f>IF('Checklist Parameters'!$N$43&lt;&gt;"",(I1002*'Checklist Parameters'!$N$43)/1000,"N/A")</f>
        <v>N/A</v>
      </c>
      <c r="AC1002" s="85">
        <f>IF('Checklist Parameters'!$N$16="",$X1002,IF(AND('Checklist Parameters'!$N$16&lt;$X1002,'Checklist Parameters'!$N$16&gt;=3),'Checklist Parameters'!$N$16,IF(AND('Checklist Parameters'!$N$16&lt;$X1002,'Checklist Parameters'!$N$16&lt;3),0,$X1002)))</f>
        <v>0</v>
      </c>
      <c r="AD1002" s="85" t="str">
        <f>IF(AND(I1002&lt;'Checklist Parameters'!$N$22,$I1002&lt;&gt;0),"Y","")</f>
        <v/>
      </c>
      <c r="AE1002" s="85" t="str">
        <f>IF($AD1002="Y",0,IF('Checklist Parameters'!$N$25="","&lt;no limit&gt;",ROUNDDOWN((($I1002-'Checklist Parameters'!$N$24)/'Checklist Parameters'!$N$25)+1,0)))</f>
        <v>&lt;no limit&gt;</v>
      </c>
      <c r="AF1002" s="174">
        <f t="shared" si="95"/>
        <v>0</v>
      </c>
      <c r="AG1002" s="85">
        <f t="shared" si="90"/>
        <v>0</v>
      </c>
    </row>
    <row r="1003" spans="1:33" ht="15">
      <c r="A1003" s="393"/>
      <c r="B1003" s="393"/>
      <c r="C1003" s="393"/>
      <c r="D1003" s="393"/>
      <c r="E1003" s="393"/>
      <c r="F1003" s="393"/>
      <c r="G1003" s="393"/>
      <c r="H1003" s="394"/>
      <c r="I1003" s="394"/>
      <c r="J1003" s="394"/>
      <c r="K1003" s="394"/>
      <c r="L1003" s="394"/>
      <c r="M1003" s="394"/>
      <c r="N1003" s="313">
        <f>IF(IF(I1003&lt;'Checklist Parameters'!$N$22,0,($I1003-$L1003))&lt;0,0,IF(I1003&lt;'Checklist Parameters'!$N$22,0,($I1003-$L1003)))</f>
        <v>0</v>
      </c>
      <c r="O1003" s="394"/>
      <c r="P1003" s="395"/>
      <c r="Q1003" s="316">
        <f t="shared" si="91"/>
        <v>0</v>
      </c>
      <c r="R1003" s="87">
        <f t="shared" si="92"/>
        <v>0</v>
      </c>
      <c r="S1003" s="87">
        <f>IF('Checklist Parameters'!$N$60&lt;0.2,0.2,'Checklist Parameters'!$N$60)</f>
        <v>0.7</v>
      </c>
      <c r="T1003" s="88">
        <f>IF($O1003="",IF('Checklist District ID'!$C$43="Y",MAX($R1003:$S1003)*$I1003,SUM($R1003:$S1003)*$I1003),IF(O1003&gt;0,Q1003*S1003))</f>
        <v>0</v>
      </c>
      <c r="U1003" s="88">
        <f>IF(Q1003&gt;0,((I1003-T1003)*'Formula Matrix'!$E$41),0)</f>
        <v>0</v>
      </c>
      <c r="V1003" s="88">
        <f t="shared" si="93"/>
        <v>0</v>
      </c>
      <c r="W1003" s="88">
        <f>IF(V1003&gt;0,(V1003*'Checklist Parameters'!$N$35),0)</f>
        <v>0</v>
      </c>
      <c r="X1003" s="85">
        <f t="shared" si="94"/>
        <v>0</v>
      </c>
      <c r="Y1003" s="85">
        <f>IF('Checklist Parameters'!$N$102&lt;&gt;"",(I1003/43560)*'Checklist Parameters'!$N$102,"N/A")</f>
        <v>0</v>
      </c>
      <c r="Z1003" s="85" t="str">
        <f>IF('Checklist Parameters'!$N$58&lt;&gt;"",((I1003*'Checklist Parameters'!$N$58)*'Checklist Parameters'!$N$35)/1000,"N/A")</f>
        <v>N/A</v>
      </c>
      <c r="AA1003" s="85">
        <f>IF('Checklist Parameters'!$N$101&lt;&gt;"",IFERROR(I1003/'Checklist Parameters'!$N$101,0),"N/A")</f>
        <v>0</v>
      </c>
      <c r="AB1003" s="85" t="str">
        <f>IF('Checklist Parameters'!$N$43&lt;&gt;"",(I1003*'Checklist Parameters'!$N$43)/1000,"N/A")</f>
        <v>N/A</v>
      </c>
      <c r="AC1003" s="85">
        <f>IF('Checklist Parameters'!$N$16="",$X1003,IF(AND('Checklist Parameters'!$N$16&lt;$X1003,'Checklist Parameters'!$N$16&gt;=3),'Checklist Parameters'!$N$16,IF(AND('Checklist Parameters'!$N$16&lt;$X1003,'Checklist Parameters'!$N$16&lt;3),0,$X1003)))</f>
        <v>0</v>
      </c>
      <c r="AD1003" s="85" t="str">
        <f>IF(AND(I1003&lt;'Checklist Parameters'!$N$22,$I1003&lt;&gt;0),"Y","")</f>
        <v/>
      </c>
      <c r="AE1003" s="85" t="str">
        <f>IF($AD1003="Y",0,IF('Checklist Parameters'!$N$25="","&lt;no limit&gt;",ROUNDDOWN((($I1003-'Checklist Parameters'!$N$24)/'Checklist Parameters'!$N$25)+1,0)))</f>
        <v>&lt;no limit&gt;</v>
      </c>
      <c r="AF1003" s="174">
        <f t="shared" si="95"/>
        <v>0</v>
      </c>
      <c r="AG1003" s="85">
        <f t="shared" si="90"/>
        <v>0</v>
      </c>
    </row>
    <row r="1004" spans="1:33" ht="15">
      <c r="A1004" s="393"/>
      <c r="B1004" s="393"/>
      <c r="C1004" s="393"/>
      <c r="D1004" s="393"/>
      <c r="E1004" s="393"/>
      <c r="F1004" s="393"/>
      <c r="G1004" s="393"/>
      <c r="H1004" s="394"/>
      <c r="I1004" s="394"/>
      <c r="J1004" s="394"/>
      <c r="K1004" s="394"/>
      <c r="L1004" s="394"/>
      <c r="M1004" s="394"/>
      <c r="N1004" s="313">
        <f>IF(IF(I1004&lt;'Checklist Parameters'!$N$22,0,($I1004-$L1004))&lt;0,0,IF(I1004&lt;'Checklist Parameters'!$N$22,0,($I1004-$L1004)))</f>
        <v>0</v>
      </c>
      <c r="O1004" s="394"/>
      <c r="P1004" s="395"/>
      <c r="Q1004" s="316">
        <f t="shared" si="91"/>
        <v>0</v>
      </c>
      <c r="R1004" s="87">
        <f t="shared" si="92"/>
        <v>0</v>
      </c>
      <c r="S1004" s="87">
        <f>IF('Checklist Parameters'!$N$60&lt;0.2,0.2,'Checklist Parameters'!$N$60)</f>
        <v>0.7</v>
      </c>
      <c r="T1004" s="88">
        <f>IF($O1004="",IF('Checklist District ID'!$C$43="Y",MAX($R1004:$S1004)*$I1004,SUM($R1004:$S1004)*$I1004),IF(O1004&gt;0,Q1004*S1004))</f>
        <v>0</v>
      </c>
      <c r="U1004" s="88">
        <f>IF(Q1004&gt;0,((I1004-T1004)*'Formula Matrix'!$E$41),0)</f>
        <v>0</v>
      </c>
      <c r="V1004" s="88">
        <f t="shared" si="93"/>
        <v>0</v>
      </c>
      <c r="W1004" s="88">
        <f>IF(V1004&gt;0,(V1004*'Checklist Parameters'!$N$35),0)</f>
        <v>0</v>
      </c>
      <c r="X1004" s="85">
        <f t="shared" si="94"/>
        <v>0</v>
      </c>
      <c r="Y1004" s="85">
        <f>IF('Checklist Parameters'!$N$102&lt;&gt;"",(I1004/43560)*'Checklist Parameters'!$N$102,"N/A")</f>
        <v>0</v>
      </c>
      <c r="Z1004" s="85" t="str">
        <f>IF('Checklist Parameters'!$N$58&lt;&gt;"",((I1004*'Checklist Parameters'!$N$58)*'Checklist Parameters'!$N$35)/1000,"N/A")</f>
        <v>N/A</v>
      </c>
      <c r="AA1004" s="85">
        <f>IF('Checklist Parameters'!$N$101&lt;&gt;"",IFERROR(I1004/'Checklist Parameters'!$N$101,0),"N/A")</f>
        <v>0</v>
      </c>
      <c r="AB1004" s="85" t="str">
        <f>IF('Checklist Parameters'!$N$43&lt;&gt;"",(I1004*'Checklist Parameters'!$N$43)/1000,"N/A")</f>
        <v>N/A</v>
      </c>
      <c r="AC1004" s="85">
        <f>IF('Checklist Parameters'!$N$16="",$X1004,IF(AND('Checklist Parameters'!$N$16&lt;$X1004,'Checklist Parameters'!$N$16&gt;=3),'Checklist Parameters'!$N$16,IF(AND('Checklist Parameters'!$N$16&lt;$X1004,'Checklist Parameters'!$N$16&lt;3),0,$X1004)))</f>
        <v>0</v>
      </c>
      <c r="AD1004" s="85" t="str">
        <f>IF(AND(I1004&lt;'Checklist Parameters'!$N$22,$I1004&lt;&gt;0),"Y","")</f>
        <v/>
      </c>
      <c r="AE1004" s="85" t="str">
        <f>IF($AD1004="Y",0,IF('Checklist Parameters'!$N$25="","&lt;no limit&gt;",ROUNDDOWN((($I1004-'Checklist Parameters'!$N$24)/'Checklist Parameters'!$N$25)+1,0)))</f>
        <v>&lt;no limit&gt;</v>
      </c>
      <c r="AF1004" s="174">
        <f t="shared" si="95"/>
        <v>0</v>
      </c>
      <c r="AG1004" s="85">
        <f t="shared" si="90"/>
        <v>0</v>
      </c>
    </row>
    <row r="1005" spans="1:33" ht="15">
      <c r="A1005" s="393"/>
      <c r="B1005" s="393"/>
      <c r="C1005" s="393"/>
      <c r="D1005" s="393"/>
      <c r="E1005" s="393"/>
      <c r="F1005" s="393"/>
      <c r="G1005" s="393"/>
      <c r="H1005" s="394"/>
      <c r="I1005" s="394"/>
      <c r="J1005" s="394"/>
      <c r="K1005" s="394"/>
      <c r="L1005" s="394"/>
      <c r="M1005" s="394"/>
      <c r="N1005" s="313">
        <f>IF(IF(I1005&lt;'Checklist Parameters'!$N$22,0,($I1005-$L1005))&lt;0,0,IF(I1005&lt;'Checklist Parameters'!$N$22,0,($I1005-$L1005)))</f>
        <v>0</v>
      </c>
      <c r="O1005" s="394"/>
      <c r="P1005" s="395"/>
      <c r="Q1005" s="316">
        <f t="shared" si="91"/>
        <v>0</v>
      </c>
      <c r="R1005" s="87">
        <f t="shared" si="92"/>
        <v>0</v>
      </c>
      <c r="S1005" s="87">
        <f>IF('Checklist Parameters'!$N$60&lt;0.2,0.2,'Checklist Parameters'!$N$60)</f>
        <v>0.7</v>
      </c>
      <c r="T1005" s="88">
        <f>IF($O1005="",IF('Checklist District ID'!$C$43="Y",MAX($R1005:$S1005)*$I1005,SUM($R1005:$S1005)*$I1005),IF(O1005&gt;0,Q1005*S1005))</f>
        <v>0</v>
      </c>
      <c r="U1005" s="88">
        <f>IF(Q1005&gt;0,((I1005-T1005)*'Formula Matrix'!$E$41),0)</f>
        <v>0</v>
      </c>
      <c r="V1005" s="88">
        <f t="shared" si="93"/>
        <v>0</v>
      </c>
      <c r="W1005" s="88">
        <f>IF(V1005&gt;0,(V1005*'Checklist Parameters'!$N$35),0)</f>
        <v>0</v>
      </c>
      <c r="X1005" s="85">
        <f t="shared" si="94"/>
        <v>0</v>
      </c>
      <c r="Y1005" s="85">
        <f>IF('Checklist Parameters'!$N$102&lt;&gt;"",(I1005/43560)*'Checklist Parameters'!$N$102,"N/A")</f>
        <v>0</v>
      </c>
      <c r="Z1005" s="85" t="str">
        <f>IF('Checklist Parameters'!$N$58&lt;&gt;"",((I1005*'Checklist Parameters'!$N$58)*'Checklist Parameters'!$N$35)/1000,"N/A")</f>
        <v>N/A</v>
      </c>
      <c r="AA1005" s="85">
        <f>IF('Checklist Parameters'!$N$101&lt;&gt;"",IFERROR(I1005/'Checklist Parameters'!$N$101,0),"N/A")</f>
        <v>0</v>
      </c>
      <c r="AB1005" s="85" t="str">
        <f>IF('Checklist Parameters'!$N$43&lt;&gt;"",(I1005*'Checklist Parameters'!$N$43)/1000,"N/A")</f>
        <v>N/A</v>
      </c>
      <c r="AC1005" s="85">
        <f>IF('Checklist Parameters'!$N$16="",$X1005,IF(AND('Checklist Parameters'!$N$16&lt;$X1005,'Checklist Parameters'!$N$16&gt;=3),'Checklist Parameters'!$N$16,IF(AND('Checklist Parameters'!$N$16&lt;$X1005,'Checklist Parameters'!$N$16&lt;3),0,$X1005)))</f>
        <v>0</v>
      </c>
      <c r="AD1005" s="85" t="str">
        <f>IF(AND(I1005&lt;'Checklist Parameters'!$N$22,$I1005&lt;&gt;0),"Y","")</f>
        <v/>
      </c>
      <c r="AE1005" s="85" t="str">
        <f>IF($AD1005="Y",0,IF('Checklist Parameters'!$N$25="","&lt;no limit&gt;",ROUNDDOWN((($I1005-'Checklist Parameters'!$N$24)/'Checklist Parameters'!$N$25)+1,0)))</f>
        <v>&lt;no limit&gt;</v>
      </c>
      <c r="AF1005" s="174">
        <f t="shared" si="95"/>
        <v>0</v>
      </c>
      <c r="AG1005" s="85">
        <f t="shared" si="90"/>
        <v>0</v>
      </c>
    </row>
    <row r="1006" spans="1:33" ht="15">
      <c r="A1006" s="393"/>
      <c r="B1006" s="393"/>
      <c r="C1006" s="393"/>
      <c r="D1006" s="393"/>
      <c r="E1006" s="393"/>
      <c r="F1006" s="393"/>
      <c r="G1006" s="393"/>
      <c r="H1006" s="394"/>
      <c r="I1006" s="394"/>
      <c r="J1006" s="394"/>
      <c r="K1006" s="394"/>
      <c r="L1006" s="394"/>
      <c r="M1006" s="394"/>
      <c r="N1006" s="313">
        <f>IF(IF(I1006&lt;'Checklist Parameters'!$N$22,0,($I1006-$L1006))&lt;0,0,IF(I1006&lt;'Checklist Parameters'!$N$22,0,($I1006-$L1006)))</f>
        <v>0</v>
      </c>
      <c r="O1006" s="394"/>
      <c r="P1006" s="395"/>
      <c r="Q1006" s="316">
        <f t="shared" si="91"/>
        <v>0</v>
      </c>
      <c r="R1006" s="87">
        <f t="shared" si="92"/>
        <v>0</v>
      </c>
      <c r="S1006" s="87">
        <f>IF('Checklist Parameters'!$N$60&lt;0.2,0.2,'Checklist Parameters'!$N$60)</f>
        <v>0.7</v>
      </c>
      <c r="T1006" s="88">
        <f>IF($O1006="",IF('Checklist District ID'!$C$43="Y",MAX($R1006:$S1006)*$I1006,SUM($R1006:$S1006)*$I1006),IF(O1006&gt;0,Q1006*S1006))</f>
        <v>0</v>
      </c>
      <c r="U1006" s="88">
        <f>IF(Q1006&gt;0,((I1006-T1006)*'Formula Matrix'!$E$41),0)</f>
        <v>0</v>
      </c>
      <c r="V1006" s="88">
        <f t="shared" si="93"/>
        <v>0</v>
      </c>
      <c r="W1006" s="88">
        <f>IF(V1006&gt;0,(V1006*'Checklist Parameters'!$N$35),0)</f>
        <v>0</v>
      </c>
      <c r="X1006" s="85">
        <f t="shared" si="94"/>
        <v>0</v>
      </c>
      <c r="Y1006" s="85">
        <f>IF('Checklist Parameters'!$N$102&lt;&gt;"",(I1006/43560)*'Checklist Parameters'!$N$102,"N/A")</f>
        <v>0</v>
      </c>
      <c r="Z1006" s="85" t="str">
        <f>IF('Checklist Parameters'!$N$58&lt;&gt;"",((I1006*'Checklist Parameters'!$N$58)*'Checklist Parameters'!$N$35)/1000,"N/A")</f>
        <v>N/A</v>
      </c>
      <c r="AA1006" s="85">
        <f>IF('Checklist Parameters'!$N$101&lt;&gt;"",IFERROR(I1006/'Checklist Parameters'!$N$101,0),"N/A")</f>
        <v>0</v>
      </c>
      <c r="AB1006" s="85" t="str">
        <f>IF('Checklist Parameters'!$N$43&lt;&gt;"",(I1006*'Checklist Parameters'!$N$43)/1000,"N/A")</f>
        <v>N/A</v>
      </c>
      <c r="AC1006" s="85">
        <f>IF('Checklist Parameters'!$N$16="",$X1006,IF(AND('Checklist Parameters'!$N$16&lt;$X1006,'Checklist Parameters'!$N$16&gt;=3),'Checklist Parameters'!$N$16,IF(AND('Checklist Parameters'!$N$16&lt;$X1006,'Checklist Parameters'!$N$16&lt;3),0,$X1006)))</f>
        <v>0</v>
      </c>
      <c r="AD1006" s="85" t="str">
        <f>IF(AND(I1006&lt;'Checklist Parameters'!$N$22,$I1006&lt;&gt;0),"Y","")</f>
        <v/>
      </c>
      <c r="AE1006" s="85" t="str">
        <f>IF($AD1006="Y",0,IF('Checklist Parameters'!$N$25="","&lt;no limit&gt;",ROUNDDOWN((($I1006-'Checklist Parameters'!$N$24)/'Checklist Parameters'!$N$25)+1,0)))</f>
        <v>&lt;no limit&gt;</v>
      </c>
      <c r="AF1006" s="174">
        <f t="shared" si="95"/>
        <v>0</v>
      </c>
      <c r="AG1006" s="85">
        <f t="shared" si="90"/>
        <v>0</v>
      </c>
    </row>
    <row r="1007" spans="1:33" ht="15">
      <c r="A1007" s="393"/>
      <c r="B1007" s="393"/>
      <c r="C1007" s="393"/>
      <c r="D1007" s="393"/>
      <c r="E1007" s="393"/>
      <c r="F1007" s="393"/>
      <c r="G1007" s="393"/>
      <c r="H1007" s="394"/>
      <c r="I1007" s="394"/>
      <c r="J1007" s="394"/>
      <c r="K1007" s="394"/>
      <c r="L1007" s="394"/>
      <c r="M1007" s="394"/>
      <c r="N1007" s="313">
        <f>IF(IF(I1007&lt;'Checklist Parameters'!$N$22,0,($I1007-$L1007))&lt;0,0,IF(I1007&lt;'Checklist Parameters'!$N$22,0,($I1007-$L1007)))</f>
        <v>0</v>
      </c>
      <c r="O1007" s="394"/>
      <c r="P1007" s="395"/>
      <c r="Q1007" s="316">
        <f t="shared" si="91"/>
        <v>0</v>
      </c>
      <c r="R1007" s="87">
        <f t="shared" si="92"/>
        <v>0</v>
      </c>
      <c r="S1007" s="87">
        <f>IF('Checklist Parameters'!$N$60&lt;0.2,0.2,'Checklist Parameters'!$N$60)</f>
        <v>0.7</v>
      </c>
      <c r="T1007" s="88">
        <f>IF($O1007="",IF('Checklist District ID'!$C$43="Y",MAX($R1007:$S1007)*$I1007,SUM($R1007:$S1007)*$I1007),IF(O1007&gt;0,Q1007*S1007))</f>
        <v>0</v>
      </c>
      <c r="U1007" s="88">
        <f>IF(Q1007&gt;0,((I1007-T1007)*'Formula Matrix'!$E$41),0)</f>
        <v>0</v>
      </c>
      <c r="V1007" s="88">
        <f t="shared" si="93"/>
        <v>0</v>
      </c>
      <c r="W1007" s="88">
        <f>IF(V1007&gt;0,(V1007*'Checklist Parameters'!$N$35),0)</f>
        <v>0</v>
      </c>
      <c r="X1007" s="85">
        <f t="shared" si="94"/>
        <v>0</v>
      </c>
      <c r="Y1007" s="85">
        <f>IF('Checklist Parameters'!$N$102&lt;&gt;"",(I1007/43560)*'Checklist Parameters'!$N$102,"N/A")</f>
        <v>0</v>
      </c>
      <c r="Z1007" s="85" t="str">
        <f>IF('Checklist Parameters'!$N$58&lt;&gt;"",((I1007*'Checklist Parameters'!$N$58)*'Checklist Parameters'!$N$35)/1000,"N/A")</f>
        <v>N/A</v>
      </c>
      <c r="AA1007" s="85">
        <f>IF('Checklist Parameters'!$N$101&lt;&gt;"",IFERROR(I1007/'Checklist Parameters'!$N$101,0),"N/A")</f>
        <v>0</v>
      </c>
      <c r="AB1007" s="85" t="str">
        <f>IF('Checklist Parameters'!$N$43&lt;&gt;"",(I1007*'Checklist Parameters'!$N$43)/1000,"N/A")</f>
        <v>N/A</v>
      </c>
      <c r="AC1007" s="85">
        <f>IF('Checklist Parameters'!$N$16="",$X1007,IF(AND('Checklist Parameters'!$N$16&lt;$X1007,'Checklist Parameters'!$N$16&gt;=3),'Checklist Parameters'!$N$16,IF(AND('Checklist Parameters'!$N$16&lt;$X1007,'Checklist Parameters'!$N$16&lt;3),0,$X1007)))</f>
        <v>0</v>
      </c>
      <c r="AD1007" s="85" t="str">
        <f>IF(AND(I1007&lt;'Checklist Parameters'!$N$22,$I1007&lt;&gt;0),"Y","")</f>
        <v/>
      </c>
      <c r="AE1007" s="85" t="str">
        <f>IF($AD1007="Y",0,IF('Checklist Parameters'!$N$25="","&lt;no limit&gt;",ROUNDDOWN((($I1007-'Checklist Parameters'!$N$24)/'Checklist Parameters'!$N$25)+1,0)))</f>
        <v>&lt;no limit&gt;</v>
      </c>
      <c r="AF1007" s="174">
        <f t="shared" si="95"/>
        <v>0</v>
      </c>
      <c r="AG1007" s="85">
        <f t="shared" si="90"/>
        <v>0</v>
      </c>
    </row>
    <row r="1008" spans="1:33" ht="15">
      <c r="A1008" s="393"/>
      <c r="B1008" s="393"/>
      <c r="C1008" s="393"/>
      <c r="D1008" s="393"/>
      <c r="E1008" s="393"/>
      <c r="F1008" s="393"/>
      <c r="G1008" s="393"/>
      <c r="H1008" s="394"/>
      <c r="I1008" s="394"/>
      <c r="J1008" s="394"/>
      <c r="K1008" s="394"/>
      <c r="L1008" s="394"/>
      <c r="M1008" s="394"/>
      <c r="N1008" s="313">
        <f>IF(IF(I1008&lt;'Checklist Parameters'!$N$22,0,($I1008-$L1008))&lt;0,0,IF(I1008&lt;'Checklist Parameters'!$N$22,0,($I1008-$L1008)))</f>
        <v>0</v>
      </c>
      <c r="O1008" s="394"/>
      <c r="P1008" s="395"/>
      <c r="Q1008" s="316">
        <f t="shared" si="91"/>
        <v>0</v>
      </c>
      <c r="R1008" s="87">
        <f t="shared" si="92"/>
        <v>0</v>
      </c>
      <c r="S1008" s="87">
        <f>IF('Checklist Parameters'!$N$60&lt;0.2,0.2,'Checklist Parameters'!$N$60)</f>
        <v>0.7</v>
      </c>
      <c r="T1008" s="88">
        <f>IF($O1008="",IF('Checklist District ID'!$C$43="Y",MAX($R1008:$S1008)*$I1008,SUM($R1008:$S1008)*$I1008),IF(O1008&gt;0,Q1008*S1008))</f>
        <v>0</v>
      </c>
      <c r="U1008" s="88">
        <f>IF(Q1008&gt;0,((I1008-T1008)*'Formula Matrix'!$E$41),0)</f>
        <v>0</v>
      </c>
      <c r="V1008" s="88">
        <f t="shared" si="93"/>
        <v>0</v>
      </c>
      <c r="W1008" s="88">
        <f>IF(V1008&gt;0,(V1008*'Checklist Parameters'!$N$35),0)</f>
        <v>0</v>
      </c>
      <c r="X1008" s="85">
        <f t="shared" si="94"/>
        <v>0</v>
      </c>
      <c r="Y1008" s="85">
        <f>IF('Checklist Parameters'!$N$102&lt;&gt;"",(I1008/43560)*'Checklist Parameters'!$N$102,"N/A")</f>
        <v>0</v>
      </c>
      <c r="Z1008" s="85" t="str">
        <f>IF('Checklist Parameters'!$N$58&lt;&gt;"",((I1008*'Checklist Parameters'!$N$58)*'Checklist Parameters'!$N$35)/1000,"N/A")</f>
        <v>N/A</v>
      </c>
      <c r="AA1008" s="85">
        <f>IF('Checklist Parameters'!$N$101&lt;&gt;"",IFERROR(I1008/'Checklist Parameters'!$N$101,0),"N/A")</f>
        <v>0</v>
      </c>
      <c r="AB1008" s="85" t="str">
        <f>IF('Checklist Parameters'!$N$43&lt;&gt;"",(I1008*'Checklist Parameters'!$N$43)/1000,"N/A")</f>
        <v>N/A</v>
      </c>
      <c r="AC1008" s="85">
        <f>IF('Checklist Parameters'!$N$16="",$X1008,IF(AND('Checklist Parameters'!$N$16&lt;$X1008,'Checklist Parameters'!$N$16&gt;=3),'Checklist Parameters'!$N$16,IF(AND('Checklist Parameters'!$N$16&lt;$X1008,'Checklist Parameters'!$N$16&lt;3),0,$X1008)))</f>
        <v>0</v>
      </c>
      <c r="AD1008" s="85" t="str">
        <f>IF(AND(I1008&lt;'Checklist Parameters'!$N$22,$I1008&lt;&gt;0),"Y","")</f>
        <v/>
      </c>
      <c r="AE1008" s="85" t="str">
        <f>IF($AD1008="Y",0,IF('Checklist Parameters'!$N$25="","&lt;no limit&gt;",ROUNDDOWN((($I1008-'Checklist Parameters'!$N$24)/'Checklist Parameters'!$N$25)+1,0)))</f>
        <v>&lt;no limit&gt;</v>
      </c>
      <c r="AF1008" s="174">
        <f t="shared" si="95"/>
        <v>0</v>
      </c>
      <c r="AG1008" s="85">
        <f t="shared" si="90"/>
        <v>0</v>
      </c>
    </row>
    <row r="1009" spans="1:33" ht="15">
      <c r="A1009" s="393"/>
      <c r="B1009" s="393"/>
      <c r="C1009" s="393"/>
      <c r="D1009" s="393"/>
      <c r="E1009" s="393"/>
      <c r="F1009" s="393"/>
      <c r="G1009" s="393"/>
      <c r="H1009" s="394"/>
      <c r="I1009" s="394"/>
      <c r="J1009" s="394"/>
      <c r="K1009" s="394"/>
      <c r="L1009" s="394"/>
      <c r="M1009" s="394"/>
      <c r="N1009" s="313">
        <f>IF(IF(I1009&lt;'Checklist Parameters'!$N$22,0,($I1009-$L1009))&lt;0,0,IF(I1009&lt;'Checklist Parameters'!$N$22,0,($I1009-$L1009)))</f>
        <v>0</v>
      </c>
      <c r="O1009" s="394"/>
      <c r="P1009" s="395"/>
      <c r="Q1009" s="316">
        <f t="shared" si="91"/>
        <v>0</v>
      </c>
      <c r="R1009" s="87">
        <f t="shared" si="92"/>
        <v>0</v>
      </c>
      <c r="S1009" s="87">
        <f>IF('Checklist Parameters'!$N$60&lt;0.2,0.2,'Checklist Parameters'!$N$60)</f>
        <v>0.7</v>
      </c>
      <c r="T1009" s="88">
        <f>IF($O1009="",IF('Checklist District ID'!$C$43="Y",MAX($R1009:$S1009)*$I1009,SUM($R1009:$S1009)*$I1009),IF(O1009&gt;0,Q1009*S1009))</f>
        <v>0</v>
      </c>
      <c r="U1009" s="88">
        <f>IF(Q1009&gt;0,((I1009-T1009)*'Formula Matrix'!$E$41),0)</f>
        <v>0</v>
      </c>
      <c r="V1009" s="88">
        <f t="shared" si="93"/>
        <v>0</v>
      </c>
      <c r="W1009" s="88">
        <f>IF(V1009&gt;0,(V1009*'Checklist Parameters'!$N$35),0)</f>
        <v>0</v>
      </c>
      <c r="X1009" s="85">
        <f t="shared" si="94"/>
        <v>0</v>
      </c>
      <c r="Y1009" s="85">
        <f>IF('Checklist Parameters'!$N$102&lt;&gt;"",(I1009/43560)*'Checklist Parameters'!$N$102,"N/A")</f>
        <v>0</v>
      </c>
      <c r="Z1009" s="85" t="str">
        <f>IF('Checklist Parameters'!$N$58&lt;&gt;"",((I1009*'Checklist Parameters'!$N$58)*'Checklist Parameters'!$N$35)/1000,"N/A")</f>
        <v>N/A</v>
      </c>
      <c r="AA1009" s="85">
        <f>IF('Checklist Parameters'!$N$101&lt;&gt;"",IFERROR(I1009/'Checklist Parameters'!$N$101,0),"N/A")</f>
        <v>0</v>
      </c>
      <c r="AB1009" s="85" t="str">
        <f>IF('Checklist Parameters'!$N$43&lt;&gt;"",(I1009*'Checklist Parameters'!$N$43)/1000,"N/A")</f>
        <v>N/A</v>
      </c>
      <c r="AC1009" s="85">
        <f>IF('Checklist Parameters'!$N$16="",$X1009,IF(AND('Checklist Parameters'!$N$16&lt;$X1009,'Checklist Parameters'!$N$16&gt;=3),'Checklist Parameters'!$N$16,IF(AND('Checklist Parameters'!$N$16&lt;$X1009,'Checklist Parameters'!$N$16&lt;3),0,$X1009)))</f>
        <v>0</v>
      </c>
      <c r="AD1009" s="85" t="str">
        <f>IF(AND(I1009&lt;'Checklist Parameters'!$N$22,$I1009&lt;&gt;0),"Y","")</f>
        <v/>
      </c>
      <c r="AE1009" s="85" t="str">
        <f>IF($AD1009="Y",0,IF('Checklist Parameters'!$N$25="","&lt;no limit&gt;",ROUNDDOWN((($I1009-'Checklist Parameters'!$N$24)/'Checklist Parameters'!$N$25)+1,0)))</f>
        <v>&lt;no limit&gt;</v>
      </c>
      <c r="AF1009" s="174">
        <f t="shared" si="95"/>
        <v>0</v>
      </c>
      <c r="AG1009" s="85">
        <f t="shared" si="90"/>
        <v>0</v>
      </c>
    </row>
    <row r="1010" spans="1:33" ht="15">
      <c r="A1010" s="393"/>
      <c r="B1010" s="393"/>
      <c r="C1010" s="393"/>
      <c r="D1010" s="393"/>
      <c r="E1010" s="393"/>
      <c r="F1010" s="393"/>
      <c r="G1010" s="393"/>
      <c r="H1010" s="394"/>
      <c r="I1010" s="394"/>
      <c r="J1010" s="394"/>
      <c r="K1010" s="394"/>
      <c r="L1010" s="394"/>
      <c r="M1010" s="394"/>
      <c r="N1010" s="313">
        <f>IF(IF(I1010&lt;'Checklist Parameters'!$N$22,0,($I1010-$L1010))&lt;0,0,IF(I1010&lt;'Checklist Parameters'!$N$22,0,($I1010-$L1010)))</f>
        <v>0</v>
      </c>
      <c r="O1010" s="394"/>
      <c r="P1010" s="395"/>
      <c r="Q1010" s="316">
        <f t="shared" si="91"/>
        <v>0</v>
      </c>
      <c r="R1010" s="87">
        <f t="shared" si="92"/>
        <v>0</v>
      </c>
      <c r="S1010" s="87">
        <f>IF('Checklist Parameters'!$N$60&lt;0.2,0.2,'Checklist Parameters'!$N$60)</f>
        <v>0.7</v>
      </c>
      <c r="T1010" s="88">
        <f>IF($O1010="",IF('Checklist District ID'!$C$43="Y",MAX($R1010:$S1010)*$I1010,SUM($R1010:$S1010)*$I1010),IF(O1010&gt;0,Q1010*S1010))</f>
        <v>0</v>
      </c>
      <c r="U1010" s="88">
        <f>IF(Q1010&gt;0,((I1010-T1010)*'Formula Matrix'!$E$41),0)</f>
        <v>0</v>
      </c>
      <c r="V1010" s="88">
        <f t="shared" si="93"/>
        <v>0</v>
      </c>
      <c r="W1010" s="88">
        <f>IF(V1010&gt;0,(V1010*'Checklist Parameters'!$N$35),0)</f>
        <v>0</v>
      </c>
      <c r="X1010" s="85">
        <f t="shared" si="94"/>
        <v>0</v>
      </c>
      <c r="Y1010" s="85">
        <f>IF('Checklist Parameters'!$N$102&lt;&gt;"",(I1010/43560)*'Checklist Parameters'!$N$102,"N/A")</f>
        <v>0</v>
      </c>
      <c r="Z1010" s="85" t="str">
        <f>IF('Checklist Parameters'!$N$58&lt;&gt;"",((I1010*'Checklist Parameters'!$N$58)*'Checklist Parameters'!$N$35)/1000,"N/A")</f>
        <v>N/A</v>
      </c>
      <c r="AA1010" s="85">
        <f>IF('Checklist Parameters'!$N$101&lt;&gt;"",IFERROR(I1010/'Checklist Parameters'!$N$101,0),"N/A")</f>
        <v>0</v>
      </c>
      <c r="AB1010" s="85" t="str">
        <f>IF('Checklist Parameters'!$N$43&lt;&gt;"",(I1010*'Checklist Parameters'!$N$43)/1000,"N/A")</f>
        <v>N/A</v>
      </c>
      <c r="AC1010" s="85">
        <f>IF('Checklist Parameters'!$N$16="",$X1010,IF(AND('Checklist Parameters'!$N$16&lt;$X1010,'Checklist Parameters'!$N$16&gt;=3),'Checklist Parameters'!$N$16,IF(AND('Checklist Parameters'!$N$16&lt;$X1010,'Checklist Parameters'!$N$16&lt;3),0,$X1010)))</f>
        <v>0</v>
      </c>
      <c r="AD1010" s="85" t="str">
        <f>IF(AND(I1010&lt;'Checklist Parameters'!$N$22,$I1010&lt;&gt;0),"Y","")</f>
        <v/>
      </c>
      <c r="AE1010" s="85" t="str">
        <f>IF($AD1010="Y",0,IF('Checklist Parameters'!$N$25="","&lt;no limit&gt;",ROUNDDOWN((($I1010-'Checklist Parameters'!$N$24)/'Checklist Parameters'!$N$25)+1,0)))</f>
        <v>&lt;no limit&gt;</v>
      </c>
      <c r="AF1010" s="174">
        <f t="shared" si="95"/>
        <v>0</v>
      </c>
      <c r="AG1010" s="85">
        <f t="shared" si="90"/>
        <v>0</v>
      </c>
    </row>
    <row r="1011" spans="1:33" ht="15">
      <c r="A1011" s="393"/>
      <c r="B1011" s="393"/>
      <c r="C1011" s="393"/>
      <c r="D1011" s="393"/>
      <c r="E1011" s="393"/>
      <c r="F1011" s="393"/>
      <c r="G1011" s="393"/>
      <c r="H1011" s="394"/>
      <c r="I1011" s="394"/>
      <c r="J1011" s="394"/>
      <c r="K1011" s="394"/>
      <c r="L1011" s="394"/>
      <c r="M1011" s="394"/>
      <c r="N1011" s="313">
        <f>IF(IF(I1011&lt;'Checklist Parameters'!$N$22,0,($I1011-$L1011))&lt;0,0,IF(I1011&lt;'Checklist Parameters'!$N$22,0,($I1011-$L1011)))</f>
        <v>0</v>
      </c>
      <c r="O1011" s="394"/>
      <c r="P1011" s="395"/>
      <c r="Q1011" s="316">
        <f t="shared" si="91"/>
        <v>0</v>
      </c>
      <c r="R1011" s="87">
        <f t="shared" si="92"/>
        <v>0</v>
      </c>
      <c r="S1011" s="87">
        <f>IF('Checklist Parameters'!$N$60&lt;0.2,0.2,'Checklist Parameters'!$N$60)</f>
        <v>0.7</v>
      </c>
      <c r="T1011" s="88">
        <f>IF($O1011="",IF('Checklist District ID'!$C$43="Y",MAX($R1011:$S1011)*$I1011,SUM($R1011:$S1011)*$I1011),IF(O1011&gt;0,Q1011*S1011))</f>
        <v>0</v>
      </c>
      <c r="U1011" s="88">
        <f>IF(Q1011&gt;0,((I1011-T1011)*'Formula Matrix'!$E$41),0)</f>
        <v>0</v>
      </c>
      <c r="V1011" s="88">
        <f t="shared" si="93"/>
        <v>0</v>
      </c>
      <c r="W1011" s="88">
        <f>IF(V1011&gt;0,(V1011*'Checklist Parameters'!$N$35),0)</f>
        <v>0</v>
      </c>
      <c r="X1011" s="85">
        <f t="shared" si="94"/>
        <v>0</v>
      </c>
      <c r="Y1011" s="85">
        <f>IF('Checklist Parameters'!$N$102&lt;&gt;"",(I1011/43560)*'Checklist Parameters'!$N$102,"N/A")</f>
        <v>0</v>
      </c>
      <c r="Z1011" s="85" t="str">
        <f>IF('Checklist Parameters'!$N$58&lt;&gt;"",((I1011*'Checklist Parameters'!$N$58)*'Checklist Parameters'!$N$35)/1000,"N/A")</f>
        <v>N/A</v>
      </c>
      <c r="AA1011" s="85">
        <f>IF('Checklist Parameters'!$N$101&lt;&gt;"",IFERROR(I1011/'Checklist Parameters'!$N$101,0),"N/A")</f>
        <v>0</v>
      </c>
      <c r="AB1011" s="85" t="str">
        <f>IF('Checklist Parameters'!$N$43&lt;&gt;"",(I1011*'Checklist Parameters'!$N$43)/1000,"N/A")</f>
        <v>N/A</v>
      </c>
      <c r="AC1011" s="85">
        <f>IF('Checklist Parameters'!$N$16="",$X1011,IF(AND('Checklist Parameters'!$N$16&lt;$X1011,'Checklist Parameters'!$N$16&gt;=3),'Checklist Parameters'!$N$16,IF(AND('Checklist Parameters'!$N$16&lt;$X1011,'Checklist Parameters'!$N$16&lt;3),0,$X1011)))</f>
        <v>0</v>
      </c>
      <c r="AD1011" s="85" t="str">
        <f>IF(AND(I1011&lt;'Checklist Parameters'!$N$22,$I1011&lt;&gt;0),"Y","")</f>
        <v/>
      </c>
      <c r="AE1011" s="85" t="str">
        <f>IF($AD1011="Y",0,IF('Checklist Parameters'!$N$25="","&lt;no limit&gt;",ROUNDDOWN((($I1011-'Checklist Parameters'!$N$24)/'Checklist Parameters'!$N$25)+1,0)))</f>
        <v>&lt;no limit&gt;</v>
      </c>
      <c r="AF1011" s="174">
        <f t="shared" si="95"/>
        <v>0</v>
      </c>
      <c r="AG1011" s="85">
        <f t="shared" si="90"/>
        <v>0</v>
      </c>
    </row>
    <row r="1012" spans="1:33" ht="15">
      <c r="A1012" s="393"/>
      <c r="B1012" s="393"/>
      <c r="C1012" s="393"/>
      <c r="D1012" s="393"/>
      <c r="E1012" s="393"/>
      <c r="F1012" s="393"/>
      <c r="G1012" s="393"/>
      <c r="H1012" s="394"/>
      <c r="I1012" s="394"/>
      <c r="J1012" s="394"/>
      <c r="K1012" s="394"/>
      <c r="L1012" s="394"/>
      <c r="M1012" s="394"/>
      <c r="N1012" s="313">
        <f>IF(IF(I1012&lt;'Checklist Parameters'!$N$22,0,($I1012-$L1012))&lt;0,0,IF(I1012&lt;'Checklist Parameters'!$N$22,0,($I1012-$L1012)))</f>
        <v>0</v>
      </c>
      <c r="O1012" s="394"/>
      <c r="P1012" s="395"/>
      <c r="Q1012" s="316">
        <f t="shared" si="91"/>
        <v>0</v>
      </c>
      <c r="R1012" s="87">
        <f t="shared" si="92"/>
        <v>0</v>
      </c>
      <c r="S1012" s="87">
        <f>IF('Checklist Parameters'!$N$60&lt;0.2,0.2,'Checklist Parameters'!$N$60)</f>
        <v>0.7</v>
      </c>
      <c r="T1012" s="88">
        <f>IF($O1012="",IF('Checklist District ID'!$C$43="Y",MAX($R1012:$S1012)*$I1012,SUM($R1012:$S1012)*$I1012),IF(O1012&gt;0,Q1012*S1012))</f>
        <v>0</v>
      </c>
      <c r="U1012" s="88">
        <f>IF(Q1012&gt;0,((I1012-T1012)*'Formula Matrix'!$E$41),0)</f>
        <v>0</v>
      </c>
      <c r="V1012" s="88">
        <f t="shared" si="93"/>
        <v>0</v>
      </c>
      <c r="W1012" s="88">
        <f>IF(V1012&gt;0,(V1012*'Checklist Parameters'!$N$35),0)</f>
        <v>0</v>
      </c>
      <c r="X1012" s="85">
        <f t="shared" si="94"/>
        <v>0</v>
      </c>
      <c r="Y1012" s="85">
        <f>IF('Checklist Parameters'!$N$102&lt;&gt;"",(I1012/43560)*'Checklist Parameters'!$N$102,"N/A")</f>
        <v>0</v>
      </c>
      <c r="Z1012" s="85" t="str">
        <f>IF('Checklist Parameters'!$N$58&lt;&gt;"",((I1012*'Checklist Parameters'!$N$58)*'Checklist Parameters'!$N$35)/1000,"N/A")</f>
        <v>N/A</v>
      </c>
      <c r="AA1012" s="85">
        <f>IF('Checklist Parameters'!$N$101&lt;&gt;"",IFERROR(I1012/'Checklist Parameters'!$N$101,0),"N/A")</f>
        <v>0</v>
      </c>
      <c r="AB1012" s="85" t="str">
        <f>IF('Checklist Parameters'!$N$43&lt;&gt;"",(I1012*'Checklist Parameters'!$N$43)/1000,"N/A")</f>
        <v>N/A</v>
      </c>
      <c r="AC1012" s="85">
        <f>IF('Checklist Parameters'!$N$16="",$X1012,IF(AND('Checklist Parameters'!$N$16&lt;$X1012,'Checklist Parameters'!$N$16&gt;=3),'Checklist Parameters'!$N$16,IF(AND('Checklist Parameters'!$N$16&lt;$X1012,'Checklist Parameters'!$N$16&lt;3),0,$X1012)))</f>
        <v>0</v>
      </c>
      <c r="AD1012" s="85" t="str">
        <f>IF(AND(I1012&lt;'Checklist Parameters'!$N$22,$I1012&lt;&gt;0),"Y","")</f>
        <v/>
      </c>
      <c r="AE1012" s="85" t="str">
        <f>IF($AD1012="Y",0,IF('Checklist Parameters'!$N$25="","&lt;no limit&gt;",ROUNDDOWN((($I1012-'Checklist Parameters'!$N$24)/'Checklist Parameters'!$N$25)+1,0)))</f>
        <v>&lt;no limit&gt;</v>
      </c>
      <c r="AF1012" s="174">
        <f t="shared" si="95"/>
        <v>0</v>
      </c>
      <c r="AG1012" s="85">
        <f t="shared" si="90"/>
        <v>0</v>
      </c>
    </row>
    <row r="1013" spans="1:33" ht="15">
      <c r="A1013" s="393"/>
      <c r="B1013" s="393"/>
      <c r="C1013" s="393"/>
      <c r="D1013" s="393"/>
      <c r="E1013" s="393"/>
      <c r="F1013" s="393"/>
      <c r="G1013" s="393"/>
      <c r="H1013" s="394"/>
      <c r="I1013" s="394"/>
      <c r="J1013" s="394"/>
      <c r="K1013" s="394"/>
      <c r="L1013" s="394"/>
      <c r="M1013" s="394"/>
      <c r="N1013" s="313">
        <f>IF(IF(I1013&lt;'Checklist Parameters'!$N$22,0,($I1013-$L1013))&lt;0,0,IF(I1013&lt;'Checklist Parameters'!$N$22,0,($I1013-$L1013)))</f>
        <v>0</v>
      </c>
      <c r="O1013" s="394"/>
      <c r="P1013" s="395"/>
      <c r="Q1013" s="316">
        <f t="shared" si="91"/>
        <v>0</v>
      </c>
      <c r="R1013" s="87">
        <f t="shared" si="92"/>
        <v>0</v>
      </c>
      <c r="S1013" s="87">
        <f>IF('Checklist Parameters'!$N$60&lt;0.2,0.2,'Checklist Parameters'!$N$60)</f>
        <v>0.7</v>
      </c>
      <c r="T1013" s="88">
        <f>IF($O1013="",IF('Checklist District ID'!$C$43="Y",MAX($R1013:$S1013)*$I1013,SUM($R1013:$S1013)*$I1013),IF(O1013&gt;0,Q1013*S1013))</f>
        <v>0</v>
      </c>
      <c r="U1013" s="88">
        <f>IF(Q1013&gt;0,((I1013-T1013)*'Formula Matrix'!$E$41),0)</f>
        <v>0</v>
      </c>
      <c r="V1013" s="88">
        <f t="shared" si="93"/>
        <v>0</v>
      </c>
      <c r="W1013" s="88">
        <f>IF(V1013&gt;0,(V1013*'Checklist Parameters'!$N$35),0)</f>
        <v>0</v>
      </c>
      <c r="X1013" s="85">
        <f t="shared" si="94"/>
        <v>0</v>
      </c>
      <c r="Y1013" s="85">
        <f>IF('Checklist Parameters'!$N$102&lt;&gt;"",(I1013/43560)*'Checklist Parameters'!$N$102,"N/A")</f>
        <v>0</v>
      </c>
      <c r="Z1013" s="85" t="str">
        <f>IF('Checklist Parameters'!$N$58&lt;&gt;"",((I1013*'Checklist Parameters'!$N$58)*'Checklist Parameters'!$N$35)/1000,"N/A")</f>
        <v>N/A</v>
      </c>
      <c r="AA1013" s="85">
        <f>IF('Checklist Parameters'!$N$101&lt;&gt;"",IFERROR(I1013/'Checklist Parameters'!$N$101,0),"N/A")</f>
        <v>0</v>
      </c>
      <c r="AB1013" s="85" t="str">
        <f>IF('Checklist Parameters'!$N$43&lt;&gt;"",(I1013*'Checklist Parameters'!$N$43)/1000,"N/A")</f>
        <v>N/A</v>
      </c>
      <c r="AC1013" s="85">
        <f>IF('Checklist Parameters'!$N$16="",$X1013,IF(AND('Checklist Parameters'!$N$16&lt;$X1013,'Checklist Parameters'!$N$16&gt;=3),'Checklist Parameters'!$N$16,IF(AND('Checklist Parameters'!$N$16&lt;$X1013,'Checklist Parameters'!$N$16&lt;3),0,$X1013)))</f>
        <v>0</v>
      </c>
      <c r="AD1013" s="85" t="str">
        <f>IF(AND(I1013&lt;'Checklist Parameters'!$N$22,$I1013&lt;&gt;0),"Y","")</f>
        <v/>
      </c>
      <c r="AE1013" s="85" t="str">
        <f>IF($AD1013="Y",0,IF('Checklist Parameters'!$N$25="","&lt;no limit&gt;",ROUNDDOWN((($I1013-'Checklist Parameters'!$N$24)/'Checklist Parameters'!$N$25)+1,0)))</f>
        <v>&lt;no limit&gt;</v>
      </c>
      <c r="AF1013" s="174">
        <f t="shared" si="95"/>
        <v>0</v>
      </c>
      <c r="AG1013" s="85">
        <f t="shared" si="90"/>
        <v>0</v>
      </c>
    </row>
    <row r="1014" spans="1:33" ht="15">
      <c r="A1014" s="393"/>
      <c r="B1014" s="393"/>
      <c r="C1014" s="393"/>
      <c r="D1014" s="393"/>
      <c r="E1014" s="393"/>
      <c r="F1014" s="393"/>
      <c r="G1014" s="393"/>
      <c r="H1014" s="394"/>
      <c r="I1014" s="394"/>
      <c r="J1014" s="394"/>
      <c r="K1014" s="394"/>
      <c r="L1014" s="394"/>
      <c r="M1014" s="394"/>
      <c r="N1014" s="313">
        <f>IF(IF(I1014&lt;'Checklist Parameters'!$N$22,0,($I1014-$L1014))&lt;0,0,IF(I1014&lt;'Checklist Parameters'!$N$22,0,($I1014-$L1014)))</f>
        <v>0</v>
      </c>
      <c r="O1014" s="394"/>
      <c r="P1014" s="395"/>
      <c r="Q1014" s="316">
        <f t="shared" si="91"/>
        <v>0</v>
      </c>
      <c r="R1014" s="87">
        <f t="shared" si="92"/>
        <v>0</v>
      </c>
      <c r="S1014" s="87">
        <f>IF('Checklist Parameters'!$N$60&lt;0.2,0.2,'Checklist Parameters'!$N$60)</f>
        <v>0.7</v>
      </c>
      <c r="T1014" s="88">
        <f>IF($O1014="",IF('Checklist District ID'!$C$43="Y",MAX($R1014:$S1014)*$I1014,SUM($R1014:$S1014)*$I1014),IF(O1014&gt;0,Q1014*S1014))</f>
        <v>0</v>
      </c>
      <c r="U1014" s="88">
        <f>IF(Q1014&gt;0,((I1014-T1014)*'Formula Matrix'!$E$41),0)</f>
        <v>0</v>
      </c>
      <c r="V1014" s="88">
        <f t="shared" si="93"/>
        <v>0</v>
      </c>
      <c r="W1014" s="88">
        <f>IF(V1014&gt;0,(V1014*'Checklist Parameters'!$N$35),0)</f>
        <v>0</v>
      </c>
      <c r="X1014" s="85">
        <f t="shared" si="94"/>
        <v>0</v>
      </c>
      <c r="Y1014" s="85">
        <f>IF('Checklist Parameters'!$N$102&lt;&gt;"",(I1014/43560)*'Checklist Parameters'!$N$102,"N/A")</f>
        <v>0</v>
      </c>
      <c r="Z1014" s="85" t="str">
        <f>IF('Checklist Parameters'!$N$58&lt;&gt;"",((I1014*'Checklist Parameters'!$N$58)*'Checklist Parameters'!$N$35)/1000,"N/A")</f>
        <v>N/A</v>
      </c>
      <c r="AA1014" s="85">
        <f>IF('Checklist Parameters'!$N$101&lt;&gt;"",IFERROR(I1014/'Checklist Parameters'!$N$101,0),"N/A")</f>
        <v>0</v>
      </c>
      <c r="AB1014" s="85" t="str">
        <f>IF('Checklist Parameters'!$N$43&lt;&gt;"",(I1014*'Checklist Parameters'!$N$43)/1000,"N/A")</f>
        <v>N/A</v>
      </c>
      <c r="AC1014" s="85">
        <f>IF('Checklist Parameters'!$N$16="",$X1014,IF(AND('Checklist Parameters'!$N$16&lt;$X1014,'Checklist Parameters'!$N$16&gt;=3),'Checklist Parameters'!$N$16,IF(AND('Checklist Parameters'!$N$16&lt;$X1014,'Checklist Parameters'!$N$16&lt;3),0,$X1014)))</f>
        <v>0</v>
      </c>
      <c r="AD1014" s="85" t="str">
        <f>IF(AND(I1014&lt;'Checklist Parameters'!$N$22,$I1014&lt;&gt;0),"Y","")</f>
        <v/>
      </c>
      <c r="AE1014" s="85" t="str">
        <f>IF($AD1014="Y",0,IF('Checklist Parameters'!$N$25="","&lt;no limit&gt;",ROUNDDOWN((($I1014-'Checklist Parameters'!$N$24)/'Checklist Parameters'!$N$25)+1,0)))</f>
        <v>&lt;no limit&gt;</v>
      </c>
      <c r="AF1014" s="174">
        <f t="shared" si="95"/>
        <v>0</v>
      </c>
      <c r="AG1014" s="85">
        <f t="shared" si="90"/>
        <v>0</v>
      </c>
    </row>
    <row r="1015" spans="1:33" ht="15">
      <c r="A1015" s="393"/>
      <c r="B1015" s="393"/>
      <c r="C1015" s="393"/>
      <c r="D1015" s="393"/>
      <c r="E1015" s="393"/>
      <c r="F1015" s="393"/>
      <c r="G1015" s="393"/>
      <c r="H1015" s="394"/>
      <c r="I1015" s="394"/>
      <c r="J1015" s="394"/>
      <c r="K1015" s="394"/>
      <c r="L1015" s="394"/>
      <c r="M1015" s="394"/>
      <c r="N1015" s="313">
        <f>IF(IF(I1015&lt;'Checklist Parameters'!$N$22,0,($I1015-$L1015))&lt;0,0,IF(I1015&lt;'Checklist Parameters'!$N$22,0,($I1015-$L1015)))</f>
        <v>0</v>
      </c>
      <c r="O1015" s="394"/>
      <c r="P1015" s="395"/>
      <c r="Q1015" s="316">
        <f t="shared" si="91"/>
        <v>0</v>
      </c>
      <c r="R1015" s="87">
        <f t="shared" si="92"/>
        <v>0</v>
      </c>
      <c r="S1015" s="87">
        <f>IF('Checklist Parameters'!$N$60&lt;0.2,0.2,'Checklist Parameters'!$N$60)</f>
        <v>0.7</v>
      </c>
      <c r="T1015" s="88">
        <f>IF($O1015="",IF('Checklist District ID'!$C$43="Y",MAX($R1015:$S1015)*$I1015,SUM($R1015:$S1015)*$I1015),IF(O1015&gt;0,Q1015*S1015))</f>
        <v>0</v>
      </c>
      <c r="U1015" s="88">
        <f>IF(Q1015&gt;0,((I1015-T1015)*'Formula Matrix'!$E$41),0)</f>
        <v>0</v>
      </c>
      <c r="V1015" s="88">
        <f t="shared" si="93"/>
        <v>0</v>
      </c>
      <c r="W1015" s="88">
        <f>IF(V1015&gt;0,(V1015*'Checklist Parameters'!$N$35),0)</f>
        <v>0</v>
      </c>
      <c r="X1015" s="85">
        <f t="shared" si="94"/>
        <v>0</v>
      </c>
      <c r="Y1015" s="85">
        <f>IF('Checklist Parameters'!$N$102&lt;&gt;"",(I1015/43560)*'Checklist Parameters'!$N$102,"N/A")</f>
        <v>0</v>
      </c>
      <c r="Z1015" s="85" t="str">
        <f>IF('Checklist Parameters'!$N$58&lt;&gt;"",((I1015*'Checklist Parameters'!$N$58)*'Checklist Parameters'!$N$35)/1000,"N/A")</f>
        <v>N/A</v>
      </c>
      <c r="AA1015" s="85">
        <f>IF('Checklist Parameters'!$N$101&lt;&gt;"",IFERROR(I1015/'Checklist Parameters'!$N$101,0),"N/A")</f>
        <v>0</v>
      </c>
      <c r="AB1015" s="85" t="str">
        <f>IF('Checklist Parameters'!$N$43&lt;&gt;"",(I1015*'Checklist Parameters'!$N$43)/1000,"N/A")</f>
        <v>N/A</v>
      </c>
      <c r="AC1015" s="85">
        <f>IF('Checklist Parameters'!$N$16="",$X1015,IF(AND('Checklist Parameters'!$N$16&lt;$X1015,'Checklist Parameters'!$N$16&gt;=3),'Checklist Parameters'!$N$16,IF(AND('Checklist Parameters'!$N$16&lt;$X1015,'Checklist Parameters'!$N$16&lt;3),0,$X1015)))</f>
        <v>0</v>
      </c>
      <c r="AD1015" s="85" t="str">
        <f>IF(AND(I1015&lt;'Checklist Parameters'!$N$22,$I1015&lt;&gt;0),"Y","")</f>
        <v/>
      </c>
      <c r="AE1015" s="85" t="str">
        <f>IF($AD1015="Y",0,IF('Checklist Parameters'!$N$25="","&lt;no limit&gt;",ROUNDDOWN((($I1015-'Checklist Parameters'!$N$24)/'Checklist Parameters'!$N$25)+1,0)))</f>
        <v>&lt;no limit&gt;</v>
      </c>
      <c r="AF1015" s="174">
        <f t="shared" si="95"/>
        <v>0</v>
      </c>
      <c r="AG1015" s="85">
        <f t="shared" si="90"/>
        <v>0</v>
      </c>
    </row>
    <row r="1016" spans="1:33" ht="15">
      <c r="A1016" s="393"/>
      <c r="B1016" s="393"/>
      <c r="C1016" s="393"/>
      <c r="D1016" s="393"/>
      <c r="E1016" s="393"/>
      <c r="F1016" s="393"/>
      <c r="G1016" s="393"/>
      <c r="H1016" s="394"/>
      <c r="I1016" s="394"/>
      <c r="J1016" s="394"/>
      <c r="K1016" s="394"/>
      <c r="L1016" s="394"/>
      <c r="M1016" s="394"/>
      <c r="N1016" s="313">
        <f>IF(IF(I1016&lt;'Checklist Parameters'!$N$22,0,($I1016-$L1016))&lt;0,0,IF(I1016&lt;'Checklist Parameters'!$N$22,0,($I1016-$L1016)))</f>
        <v>0</v>
      </c>
      <c r="O1016" s="394"/>
      <c r="P1016" s="395"/>
      <c r="Q1016" s="316">
        <f t="shared" si="91"/>
        <v>0</v>
      </c>
      <c r="R1016" s="87">
        <f t="shared" si="92"/>
        <v>0</v>
      </c>
      <c r="S1016" s="87">
        <f>IF('Checklist Parameters'!$N$60&lt;0.2,0.2,'Checklist Parameters'!$N$60)</f>
        <v>0.7</v>
      </c>
      <c r="T1016" s="88">
        <f>IF($O1016="",IF('Checklist District ID'!$C$43="Y",MAX($R1016:$S1016)*$I1016,SUM($R1016:$S1016)*$I1016),IF(O1016&gt;0,Q1016*S1016))</f>
        <v>0</v>
      </c>
      <c r="U1016" s="88">
        <f>IF(Q1016&gt;0,((I1016-T1016)*'Formula Matrix'!$E$41),0)</f>
        <v>0</v>
      </c>
      <c r="V1016" s="88">
        <f t="shared" si="93"/>
        <v>0</v>
      </c>
      <c r="W1016" s="88">
        <f>IF(V1016&gt;0,(V1016*'Checklist Parameters'!$N$35),0)</f>
        <v>0</v>
      </c>
      <c r="X1016" s="85">
        <f t="shared" si="94"/>
        <v>0</v>
      </c>
      <c r="Y1016" s="85">
        <f>IF('Checklist Parameters'!$N$102&lt;&gt;"",(I1016/43560)*'Checklist Parameters'!$N$102,"N/A")</f>
        <v>0</v>
      </c>
      <c r="Z1016" s="85" t="str">
        <f>IF('Checklist Parameters'!$N$58&lt;&gt;"",((I1016*'Checklist Parameters'!$N$58)*'Checklist Parameters'!$N$35)/1000,"N/A")</f>
        <v>N/A</v>
      </c>
      <c r="AA1016" s="85">
        <f>IF('Checklist Parameters'!$N$101&lt;&gt;"",IFERROR(I1016/'Checklist Parameters'!$N$101,0),"N/A")</f>
        <v>0</v>
      </c>
      <c r="AB1016" s="85" t="str">
        <f>IF('Checklist Parameters'!$N$43&lt;&gt;"",(I1016*'Checklist Parameters'!$N$43)/1000,"N/A")</f>
        <v>N/A</v>
      </c>
      <c r="AC1016" s="85">
        <f>IF('Checklist Parameters'!$N$16="",$X1016,IF(AND('Checklist Parameters'!$N$16&lt;$X1016,'Checklist Parameters'!$N$16&gt;=3),'Checklist Parameters'!$N$16,IF(AND('Checklist Parameters'!$N$16&lt;$X1016,'Checklist Parameters'!$N$16&lt;3),0,$X1016)))</f>
        <v>0</v>
      </c>
      <c r="AD1016" s="85" t="str">
        <f>IF(AND(I1016&lt;'Checklist Parameters'!$N$22,$I1016&lt;&gt;0),"Y","")</f>
        <v/>
      </c>
      <c r="AE1016" s="85" t="str">
        <f>IF($AD1016="Y",0,IF('Checklist Parameters'!$N$25="","&lt;no limit&gt;",ROUNDDOWN((($I1016-'Checklist Parameters'!$N$24)/'Checklist Parameters'!$N$25)+1,0)))</f>
        <v>&lt;no limit&gt;</v>
      </c>
      <c r="AF1016" s="174">
        <f t="shared" si="95"/>
        <v>0</v>
      </c>
      <c r="AG1016" s="85">
        <f t="shared" si="90"/>
        <v>0</v>
      </c>
    </row>
    <row r="1017" spans="1:33" ht="15">
      <c r="A1017" s="393"/>
      <c r="B1017" s="393"/>
      <c r="C1017" s="393"/>
      <c r="D1017" s="393"/>
      <c r="E1017" s="393"/>
      <c r="F1017" s="393"/>
      <c r="G1017" s="393"/>
      <c r="H1017" s="394"/>
      <c r="I1017" s="394"/>
      <c r="J1017" s="394"/>
      <c r="K1017" s="394"/>
      <c r="L1017" s="394"/>
      <c r="M1017" s="394"/>
      <c r="N1017" s="313">
        <f>IF(IF(I1017&lt;'Checklist Parameters'!$N$22,0,($I1017-$L1017))&lt;0,0,IF(I1017&lt;'Checklist Parameters'!$N$22,0,($I1017-$L1017)))</f>
        <v>0</v>
      </c>
      <c r="O1017" s="394"/>
      <c r="P1017" s="395"/>
      <c r="Q1017" s="316">
        <f t="shared" si="91"/>
        <v>0</v>
      </c>
      <c r="R1017" s="87">
        <f t="shared" si="92"/>
        <v>0</v>
      </c>
      <c r="S1017" s="87">
        <f>IF('Checklist Parameters'!$N$60&lt;0.2,0.2,'Checklist Parameters'!$N$60)</f>
        <v>0.7</v>
      </c>
      <c r="T1017" s="88">
        <f>IF($O1017="",IF('Checklist District ID'!$C$43="Y",MAX($R1017:$S1017)*$I1017,SUM($R1017:$S1017)*$I1017),IF(O1017&gt;0,Q1017*S1017))</f>
        <v>0</v>
      </c>
      <c r="U1017" s="88">
        <f>IF(Q1017&gt;0,((I1017-T1017)*'Formula Matrix'!$E$41),0)</f>
        <v>0</v>
      </c>
      <c r="V1017" s="88">
        <f t="shared" si="93"/>
        <v>0</v>
      </c>
      <c r="W1017" s="88">
        <f>IF(V1017&gt;0,(V1017*'Checklist Parameters'!$N$35),0)</f>
        <v>0</v>
      </c>
      <c r="X1017" s="85">
        <f t="shared" si="94"/>
        <v>0</v>
      </c>
      <c r="Y1017" s="85">
        <f>IF('Checklist Parameters'!$N$102&lt;&gt;"",(I1017/43560)*'Checklist Parameters'!$N$102,"N/A")</f>
        <v>0</v>
      </c>
      <c r="Z1017" s="85" t="str">
        <f>IF('Checklist Parameters'!$N$58&lt;&gt;"",((I1017*'Checklist Parameters'!$N$58)*'Checklist Parameters'!$N$35)/1000,"N/A")</f>
        <v>N/A</v>
      </c>
      <c r="AA1017" s="85">
        <f>IF('Checklist Parameters'!$N$101&lt;&gt;"",IFERROR(I1017/'Checklist Parameters'!$N$101,0),"N/A")</f>
        <v>0</v>
      </c>
      <c r="AB1017" s="85" t="str">
        <f>IF('Checklist Parameters'!$N$43&lt;&gt;"",(I1017*'Checklist Parameters'!$N$43)/1000,"N/A")</f>
        <v>N/A</v>
      </c>
      <c r="AC1017" s="85">
        <f>IF('Checklist Parameters'!$N$16="",$X1017,IF(AND('Checklist Parameters'!$N$16&lt;$X1017,'Checklist Parameters'!$N$16&gt;=3),'Checklist Parameters'!$N$16,IF(AND('Checklist Parameters'!$N$16&lt;$X1017,'Checklist Parameters'!$N$16&lt;3),0,$X1017)))</f>
        <v>0</v>
      </c>
      <c r="AD1017" s="85" t="str">
        <f>IF(AND(I1017&lt;'Checklist Parameters'!$N$22,$I1017&lt;&gt;0),"Y","")</f>
        <v/>
      </c>
      <c r="AE1017" s="85" t="str">
        <f>IF($AD1017="Y",0,IF('Checklist Parameters'!$N$25="","&lt;no limit&gt;",ROUNDDOWN((($I1017-'Checklist Parameters'!$N$24)/'Checklist Parameters'!$N$25)+1,0)))</f>
        <v>&lt;no limit&gt;</v>
      </c>
      <c r="AF1017" s="174">
        <f t="shared" si="95"/>
        <v>0</v>
      </c>
      <c r="AG1017" s="85">
        <f t="shared" si="90"/>
        <v>0</v>
      </c>
    </row>
    <row r="1018" spans="1:33" ht="15">
      <c r="A1018" s="393"/>
      <c r="B1018" s="393"/>
      <c r="C1018" s="393"/>
      <c r="D1018" s="393"/>
      <c r="E1018" s="393"/>
      <c r="F1018" s="393"/>
      <c r="G1018" s="393"/>
      <c r="H1018" s="394"/>
      <c r="I1018" s="394"/>
      <c r="J1018" s="394"/>
      <c r="K1018" s="394"/>
      <c r="L1018" s="394"/>
      <c r="M1018" s="394"/>
      <c r="N1018" s="313">
        <f>IF(IF(I1018&lt;'Checklist Parameters'!$N$22,0,($I1018-$L1018))&lt;0,0,IF(I1018&lt;'Checklist Parameters'!$N$22,0,($I1018-$L1018)))</f>
        <v>0</v>
      </c>
      <c r="O1018" s="394"/>
      <c r="P1018" s="395"/>
      <c r="Q1018" s="316">
        <f t="shared" si="91"/>
        <v>0</v>
      </c>
      <c r="R1018" s="87">
        <f t="shared" si="92"/>
        <v>0</v>
      </c>
      <c r="S1018" s="87">
        <f>IF('Checklist Parameters'!$N$60&lt;0.2,0.2,'Checklist Parameters'!$N$60)</f>
        <v>0.7</v>
      </c>
      <c r="T1018" s="88">
        <f>IF($O1018="",IF('Checklist District ID'!$C$43="Y",MAX($R1018:$S1018)*$I1018,SUM($R1018:$S1018)*$I1018),IF(O1018&gt;0,Q1018*S1018))</f>
        <v>0</v>
      </c>
      <c r="U1018" s="88">
        <f>IF(Q1018&gt;0,((I1018-T1018)*'Formula Matrix'!$E$41),0)</f>
        <v>0</v>
      </c>
      <c r="V1018" s="88">
        <f t="shared" si="93"/>
        <v>0</v>
      </c>
      <c r="W1018" s="88">
        <f>IF(V1018&gt;0,(V1018*'Checklist Parameters'!$N$35),0)</f>
        <v>0</v>
      </c>
      <c r="X1018" s="85">
        <f t="shared" si="94"/>
        <v>0</v>
      </c>
      <c r="Y1018" s="85">
        <f>IF('Checklist Parameters'!$N$102&lt;&gt;"",(I1018/43560)*'Checklist Parameters'!$N$102,"N/A")</f>
        <v>0</v>
      </c>
      <c r="Z1018" s="85" t="str">
        <f>IF('Checklist Parameters'!$N$58&lt;&gt;"",((I1018*'Checklist Parameters'!$N$58)*'Checklist Parameters'!$N$35)/1000,"N/A")</f>
        <v>N/A</v>
      </c>
      <c r="AA1018" s="85">
        <f>IF('Checklist Parameters'!$N$101&lt;&gt;"",IFERROR(I1018/'Checklist Parameters'!$N$101,0),"N/A")</f>
        <v>0</v>
      </c>
      <c r="AB1018" s="85" t="str">
        <f>IF('Checklist Parameters'!$N$43&lt;&gt;"",(I1018*'Checklist Parameters'!$N$43)/1000,"N/A")</f>
        <v>N/A</v>
      </c>
      <c r="AC1018" s="85">
        <f>IF('Checklist Parameters'!$N$16="",$X1018,IF(AND('Checklist Parameters'!$N$16&lt;$X1018,'Checklist Parameters'!$N$16&gt;=3),'Checklist Parameters'!$N$16,IF(AND('Checklist Parameters'!$N$16&lt;$X1018,'Checklist Parameters'!$N$16&lt;3),0,$X1018)))</f>
        <v>0</v>
      </c>
      <c r="AD1018" s="85" t="str">
        <f>IF(AND(I1018&lt;'Checklist Parameters'!$N$22,$I1018&lt;&gt;0),"Y","")</f>
        <v/>
      </c>
      <c r="AE1018" s="85" t="str">
        <f>IF($AD1018="Y",0,IF('Checklist Parameters'!$N$25="","&lt;no limit&gt;",ROUNDDOWN((($I1018-'Checklist Parameters'!$N$24)/'Checklist Parameters'!$N$25)+1,0)))</f>
        <v>&lt;no limit&gt;</v>
      </c>
      <c r="AF1018" s="174">
        <f t="shared" si="95"/>
        <v>0</v>
      </c>
      <c r="AG1018" s="85">
        <f t="shared" si="90"/>
        <v>0</v>
      </c>
    </row>
    <row r="1019" spans="1:33" ht="15">
      <c r="A1019" s="393"/>
      <c r="B1019" s="393"/>
      <c r="C1019" s="393"/>
      <c r="D1019" s="393"/>
      <c r="E1019" s="393"/>
      <c r="F1019" s="393"/>
      <c r="G1019" s="393"/>
      <c r="H1019" s="394"/>
      <c r="I1019" s="394"/>
      <c r="J1019" s="394"/>
      <c r="K1019" s="394"/>
      <c r="L1019" s="394"/>
      <c r="M1019" s="394"/>
      <c r="N1019" s="313">
        <f>IF(IF(I1019&lt;'Checklist Parameters'!$N$22,0,($I1019-$L1019))&lt;0,0,IF(I1019&lt;'Checklist Parameters'!$N$22,0,($I1019-$L1019)))</f>
        <v>0</v>
      </c>
      <c r="O1019" s="394"/>
      <c r="P1019" s="395"/>
      <c r="Q1019" s="316">
        <f t="shared" si="91"/>
        <v>0</v>
      </c>
      <c r="R1019" s="87">
        <f t="shared" si="92"/>
        <v>0</v>
      </c>
      <c r="S1019" s="87">
        <f>IF('Checklist Parameters'!$N$60&lt;0.2,0.2,'Checklist Parameters'!$N$60)</f>
        <v>0.7</v>
      </c>
      <c r="T1019" s="88">
        <f>IF($O1019="",IF('Checklist District ID'!$C$43="Y",MAX($R1019:$S1019)*$I1019,SUM($R1019:$S1019)*$I1019),IF(O1019&gt;0,Q1019*S1019))</f>
        <v>0</v>
      </c>
      <c r="U1019" s="88">
        <f>IF(Q1019&gt;0,((I1019-T1019)*'Formula Matrix'!$E$41),0)</f>
        <v>0</v>
      </c>
      <c r="V1019" s="88">
        <f t="shared" si="93"/>
        <v>0</v>
      </c>
      <c r="W1019" s="88">
        <f>IF(V1019&gt;0,(V1019*'Checklist Parameters'!$N$35),0)</f>
        <v>0</v>
      </c>
      <c r="X1019" s="85">
        <f t="shared" si="94"/>
        <v>0</v>
      </c>
      <c r="Y1019" s="85">
        <f>IF('Checklist Parameters'!$N$102&lt;&gt;"",(I1019/43560)*'Checklist Parameters'!$N$102,"N/A")</f>
        <v>0</v>
      </c>
      <c r="Z1019" s="85" t="str">
        <f>IF('Checklist Parameters'!$N$58&lt;&gt;"",((I1019*'Checklist Parameters'!$N$58)*'Checklist Parameters'!$N$35)/1000,"N/A")</f>
        <v>N/A</v>
      </c>
      <c r="AA1019" s="85">
        <f>IF('Checklist Parameters'!$N$101&lt;&gt;"",IFERROR(I1019/'Checklist Parameters'!$N$101,0),"N/A")</f>
        <v>0</v>
      </c>
      <c r="AB1019" s="85" t="str">
        <f>IF('Checklist Parameters'!$N$43&lt;&gt;"",(I1019*'Checklist Parameters'!$N$43)/1000,"N/A")</f>
        <v>N/A</v>
      </c>
      <c r="AC1019" s="85">
        <f>IF('Checklist Parameters'!$N$16="",$X1019,IF(AND('Checklist Parameters'!$N$16&lt;$X1019,'Checklist Parameters'!$N$16&gt;=3),'Checklist Parameters'!$N$16,IF(AND('Checklist Parameters'!$N$16&lt;$X1019,'Checklist Parameters'!$N$16&lt;3),0,$X1019)))</f>
        <v>0</v>
      </c>
      <c r="AD1019" s="85" t="str">
        <f>IF(AND(I1019&lt;'Checklist Parameters'!$N$22,$I1019&lt;&gt;0),"Y","")</f>
        <v/>
      </c>
      <c r="AE1019" s="85" t="str">
        <f>IF($AD1019="Y",0,IF('Checklist Parameters'!$N$25="","&lt;no limit&gt;",ROUNDDOWN((($I1019-'Checklist Parameters'!$N$24)/'Checklist Parameters'!$N$25)+1,0)))</f>
        <v>&lt;no limit&gt;</v>
      </c>
      <c r="AF1019" s="174">
        <f t="shared" si="95"/>
        <v>0</v>
      </c>
      <c r="AG1019" s="85">
        <f t="shared" si="90"/>
        <v>0</v>
      </c>
    </row>
    <row r="1020" spans="1:33" ht="15">
      <c r="A1020" s="393"/>
      <c r="B1020" s="393"/>
      <c r="C1020" s="393"/>
      <c r="D1020" s="393"/>
      <c r="E1020" s="393"/>
      <c r="F1020" s="393"/>
      <c r="G1020" s="393"/>
      <c r="H1020" s="394"/>
      <c r="I1020" s="394"/>
      <c r="J1020" s="394"/>
      <c r="K1020" s="394"/>
      <c r="L1020" s="394"/>
      <c r="M1020" s="394"/>
      <c r="N1020" s="313">
        <f>IF(IF(I1020&lt;'Checklist Parameters'!$N$22,0,($I1020-$L1020))&lt;0,0,IF(I1020&lt;'Checklist Parameters'!$N$22,0,($I1020-$L1020)))</f>
        <v>0</v>
      </c>
      <c r="O1020" s="394"/>
      <c r="P1020" s="395"/>
      <c r="Q1020" s="316">
        <f t="shared" si="91"/>
        <v>0</v>
      </c>
      <c r="R1020" s="87">
        <f t="shared" si="92"/>
        <v>0</v>
      </c>
      <c r="S1020" s="87">
        <f>IF('Checklist Parameters'!$N$60&lt;0.2,0.2,'Checklist Parameters'!$N$60)</f>
        <v>0.7</v>
      </c>
      <c r="T1020" s="88">
        <f>IF($O1020="",IF('Checklist District ID'!$C$43="Y",MAX($R1020:$S1020)*$I1020,SUM($R1020:$S1020)*$I1020),IF(O1020&gt;0,Q1020*S1020))</f>
        <v>0</v>
      </c>
      <c r="U1020" s="88">
        <f>IF(Q1020&gt;0,((I1020-T1020)*'Formula Matrix'!$E$41),0)</f>
        <v>0</v>
      </c>
      <c r="V1020" s="88">
        <f t="shared" si="93"/>
        <v>0</v>
      </c>
      <c r="W1020" s="88">
        <f>IF(V1020&gt;0,(V1020*'Checklist Parameters'!$N$35),0)</f>
        <v>0</v>
      </c>
      <c r="X1020" s="85">
        <f t="shared" si="94"/>
        <v>0</v>
      </c>
      <c r="Y1020" s="85">
        <f>IF('Checklist Parameters'!$N$102&lt;&gt;"",(I1020/43560)*'Checklist Parameters'!$N$102,"N/A")</f>
        <v>0</v>
      </c>
      <c r="Z1020" s="85" t="str">
        <f>IF('Checklist Parameters'!$N$58&lt;&gt;"",((I1020*'Checklist Parameters'!$N$58)*'Checklist Parameters'!$N$35)/1000,"N/A")</f>
        <v>N/A</v>
      </c>
      <c r="AA1020" s="85">
        <f>IF('Checklist Parameters'!$N$101&lt;&gt;"",IFERROR(I1020/'Checklist Parameters'!$N$101,0),"N/A")</f>
        <v>0</v>
      </c>
      <c r="AB1020" s="85" t="str">
        <f>IF('Checklist Parameters'!$N$43&lt;&gt;"",(I1020*'Checklist Parameters'!$N$43)/1000,"N/A")</f>
        <v>N/A</v>
      </c>
      <c r="AC1020" s="85">
        <f>IF('Checklist Parameters'!$N$16="",$X1020,IF(AND('Checklist Parameters'!$N$16&lt;$X1020,'Checklist Parameters'!$N$16&gt;=3),'Checklist Parameters'!$N$16,IF(AND('Checklist Parameters'!$N$16&lt;$X1020,'Checklist Parameters'!$N$16&lt;3),0,$X1020)))</f>
        <v>0</v>
      </c>
      <c r="AD1020" s="85" t="str">
        <f>IF(AND(I1020&lt;'Checklist Parameters'!$N$22,$I1020&lt;&gt;0),"Y","")</f>
        <v/>
      </c>
      <c r="AE1020" s="85" t="str">
        <f>IF($AD1020="Y",0,IF('Checklist Parameters'!$N$25="","&lt;no limit&gt;",ROUNDDOWN((($I1020-'Checklist Parameters'!$N$24)/'Checklist Parameters'!$N$25)+1,0)))</f>
        <v>&lt;no limit&gt;</v>
      </c>
      <c r="AF1020" s="174">
        <f t="shared" si="95"/>
        <v>0</v>
      </c>
      <c r="AG1020" s="85">
        <f t="shared" si="90"/>
        <v>0</v>
      </c>
    </row>
  </sheetData>
  <sheetProtection algorithmName="SHA-512" hashValue="hDsLCXYD50lltPp7hqxEPwRwwo1s7CHEwztDMzCfQUYZCYHLBoZM+ZxPmNGOL4HaMQ/RFCc8pbbmwF/OFFY5dA==" saltValue="/NYxttJCYPyU+lppSEXD2A==" spinCount="100000" sheet="1" objects="1" scenarios="1" sort="0" autoFilter="0"/>
  <autoFilter ref="A19:AG1020" xr:uid="{032F5F27-439E-48EB-B32A-ACE1EF2C358A}"/>
  <mergeCells count="6">
    <mergeCell ref="AF18:AG18"/>
    <mergeCell ref="A1:B1"/>
    <mergeCell ref="A2:B2"/>
    <mergeCell ref="A18:M18"/>
    <mergeCell ref="R18:T18"/>
    <mergeCell ref="X18:AE18"/>
  </mergeCells>
  <conditionalFormatting sqref="A20:A473">
    <cfRule type="duplicateValues" dxfId="1" priority="965"/>
  </conditionalFormatting>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F912-7244-4D81-9F54-7DAE943D9CA1}">
  <sheetPr codeName="Sheet9">
    <tabColor theme="4" tint="0.79998168889431442"/>
  </sheetPr>
  <dimension ref="A1:AU1020"/>
  <sheetViews>
    <sheetView zoomScale="80" zoomScaleNormal="80" workbookViewId="0">
      <pane ySplit="19" topLeftCell="A20" activePane="bottomLeft" state="frozen"/>
      <selection pane="bottomLeft" activeCell="D32" sqref="D32"/>
    </sheetView>
  </sheetViews>
  <sheetFormatPr defaultColWidth="9.140625" defaultRowHeight="14.25"/>
  <cols>
    <col min="1" max="1" width="34.28515625" style="3" customWidth="1"/>
    <col min="2" max="2" width="19.28515625" style="2" bestFit="1" customWidth="1"/>
    <col min="3" max="3" width="32.5703125" style="2" bestFit="1" customWidth="1"/>
    <col min="4" max="4" width="11" style="2" customWidth="1"/>
    <col min="5" max="5" width="56.28515625" style="2" bestFit="1"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4.85546875" style="85" customWidth="1"/>
    <col min="12" max="12" width="12.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3.140625" style="86" customWidth="1"/>
    <col min="31" max="31" width="17.85546875" style="86" customWidth="1"/>
    <col min="32" max="32" width="14.85546875" style="86" customWidth="1"/>
    <col min="33" max="33" width="12" style="86" customWidth="1"/>
    <col min="34" max="47" width="9.140625" style="4"/>
    <col min="48" max="16384" width="9.140625" style="1"/>
  </cols>
  <sheetData>
    <row r="1" spans="1:36" ht="15.75">
      <c r="A1" s="467" t="s">
        <v>3</v>
      </c>
      <c r="B1" s="467"/>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6">
      <c r="A2" s="466" t="s">
        <v>375</v>
      </c>
      <c r="B2" s="466"/>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6" ht="15">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6" ht="15">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6"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6" ht="18">
      <c r="A6" s="290" t="s">
        <v>376</v>
      </c>
      <c r="B6" s="291"/>
      <c r="C6" s="292"/>
      <c r="D6" s="292"/>
      <c r="E6" s="292"/>
      <c r="F6" s="292"/>
      <c r="G6" s="292"/>
      <c r="H6" s="292"/>
      <c r="I6" s="292"/>
      <c r="J6" s="56"/>
      <c r="K6" s="5"/>
      <c r="L6" s="5"/>
      <c r="M6" s="5"/>
      <c r="N6" s="5"/>
      <c r="O6" s="5"/>
      <c r="P6" s="5"/>
      <c r="Q6" s="5"/>
      <c r="R6" s="5"/>
      <c r="S6" s="4"/>
      <c r="T6" s="4"/>
      <c r="U6" s="4"/>
      <c r="V6" s="4"/>
      <c r="W6" s="4"/>
      <c r="X6" s="4"/>
      <c r="Y6" s="4"/>
      <c r="Z6" s="4"/>
      <c r="AA6" s="4"/>
      <c r="AB6" s="4"/>
      <c r="AC6" s="4"/>
      <c r="AD6" s="4"/>
      <c r="AE6" s="4"/>
      <c r="AF6" s="4"/>
      <c r="AG6" s="4"/>
      <c r="AJ6" s="66"/>
    </row>
    <row r="7" spans="1:36" ht="18">
      <c r="A7" s="290"/>
      <c r="B7" s="291"/>
      <c r="C7" s="292"/>
      <c r="D7" s="292"/>
      <c r="E7" s="292"/>
      <c r="F7" s="292"/>
      <c r="G7" s="292"/>
      <c r="H7" s="292"/>
      <c r="I7" s="292"/>
      <c r="J7" s="56"/>
      <c r="K7" s="5"/>
      <c r="L7" s="5"/>
      <c r="M7" s="5"/>
      <c r="N7" s="5"/>
      <c r="O7" s="5"/>
      <c r="P7" s="5"/>
      <c r="Q7" s="5"/>
      <c r="R7" s="5"/>
      <c r="S7" s="4"/>
      <c r="T7" s="4"/>
      <c r="U7" s="4"/>
      <c r="V7" s="4"/>
      <c r="W7" s="4"/>
      <c r="X7" s="4"/>
      <c r="Y7" s="4"/>
      <c r="Z7" s="4"/>
      <c r="AA7" s="4"/>
      <c r="AB7" s="4"/>
      <c r="AC7" s="4"/>
      <c r="AD7" s="4"/>
      <c r="AE7" s="4"/>
      <c r="AF7" s="4"/>
      <c r="AG7" s="4"/>
      <c r="AJ7" s="66"/>
    </row>
    <row r="8" spans="1:36" ht="15">
      <c r="A8" s="293"/>
      <c r="B8" s="294" t="s">
        <v>14</v>
      </c>
      <c r="C8" s="295"/>
      <c r="D8" s="292"/>
      <c r="E8" s="296"/>
      <c r="F8" s="297" t="s">
        <v>14</v>
      </c>
      <c r="G8" s="297" t="s">
        <v>15</v>
      </c>
      <c r="H8" s="298"/>
      <c r="I8" s="292"/>
      <c r="J8" s="474"/>
      <c r="K8" s="475"/>
      <c r="L8" s="475"/>
      <c r="M8" s="475"/>
      <c r="N8" s="475"/>
      <c r="O8" s="5"/>
      <c r="P8" s="5"/>
      <c r="Q8" s="5"/>
      <c r="R8" s="5"/>
      <c r="S8" s="4"/>
      <c r="T8" s="4"/>
      <c r="U8" s="4"/>
      <c r="V8" s="4"/>
      <c r="W8" s="4"/>
      <c r="X8" s="4"/>
      <c r="Y8" s="4"/>
      <c r="Z8" s="4"/>
      <c r="AA8" s="4"/>
      <c r="AB8" s="4"/>
      <c r="AC8" s="4"/>
      <c r="AD8" s="4"/>
      <c r="AE8" s="4"/>
      <c r="AF8" s="4"/>
      <c r="AG8" s="4"/>
    </row>
    <row r="9" spans="1:36" ht="15.75">
      <c r="A9" s="299" t="s">
        <v>509</v>
      </c>
      <c r="B9" s="300">
        <f>'Checklist District ID'!E58</f>
        <v>18.152529000000001</v>
      </c>
      <c r="C9" s="301"/>
      <c r="D9" s="302"/>
      <c r="E9" s="303" t="s">
        <v>11</v>
      </c>
      <c r="F9" s="304">
        <f>COUNTIF(AD20:AD1020,"y")</f>
        <v>0</v>
      </c>
      <c r="G9" s="305">
        <f>IFERROR(F9/B10,0)</f>
        <v>0</v>
      </c>
      <c r="H9" s="298"/>
      <c r="I9" s="302"/>
      <c r="J9" s="474"/>
      <c r="K9" s="475"/>
      <c r="L9" s="475"/>
      <c r="M9" s="475"/>
      <c r="N9" s="475"/>
      <c r="O9" s="55"/>
      <c r="P9" s="55"/>
      <c r="Q9" s="55"/>
      <c r="R9" s="5"/>
      <c r="S9" s="4"/>
      <c r="T9" s="4"/>
      <c r="U9" s="4"/>
      <c r="V9" s="4"/>
      <c r="W9" s="4"/>
      <c r="X9" s="4"/>
      <c r="Y9" s="4"/>
      <c r="Z9" s="4"/>
      <c r="AA9" s="4"/>
      <c r="AB9" s="4"/>
      <c r="AC9" s="4"/>
      <c r="AD9" s="4"/>
      <c r="AE9" s="4"/>
      <c r="AF9" s="4"/>
      <c r="AG9" s="4"/>
    </row>
    <row r="10" spans="1:36" ht="15.75">
      <c r="A10" s="299" t="s">
        <v>368</v>
      </c>
      <c r="B10" s="300">
        <f>COUNT(A20:A1020)</f>
        <v>4</v>
      </c>
      <c r="C10" s="301"/>
      <c r="D10" s="302"/>
      <c r="E10" s="306" t="s">
        <v>367</v>
      </c>
      <c r="F10" s="300">
        <f>SUMIF(G20:G1020,"Y",AF20:AF1020)</f>
        <v>0</v>
      </c>
      <c r="G10" s="305">
        <f>IFERROR(F10/B13,0)</f>
        <v>0</v>
      </c>
      <c r="H10" s="298"/>
      <c r="I10" s="302"/>
      <c r="J10" s="474"/>
      <c r="K10" s="475"/>
      <c r="L10" s="475"/>
      <c r="M10" s="475"/>
      <c r="N10" s="475"/>
      <c r="O10" s="55"/>
      <c r="P10" s="55"/>
      <c r="Q10" s="55"/>
      <c r="R10" s="5"/>
      <c r="S10" s="4"/>
      <c r="T10" s="4"/>
      <c r="U10" s="4"/>
      <c r="V10" s="4"/>
      <c r="W10" s="4"/>
      <c r="X10" s="4"/>
      <c r="Y10" s="4"/>
      <c r="Z10" s="4"/>
      <c r="AA10" s="4"/>
      <c r="AB10" s="4"/>
      <c r="AC10" s="4"/>
      <c r="AD10" s="4"/>
      <c r="AE10" s="4"/>
      <c r="AF10" s="4"/>
      <c r="AG10" s="4"/>
    </row>
    <row r="11" spans="1:36" ht="15.75">
      <c r="A11" s="299" t="s">
        <v>8</v>
      </c>
      <c r="B11" s="300">
        <f>SUM(H20:H1020)</f>
        <v>18.152529152534001</v>
      </c>
      <c r="C11" s="301"/>
      <c r="D11" s="302"/>
      <c r="E11" s="303" t="s">
        <v>149</v>
      </c>
      <c r="F11" s="304">
        <f>SUM(L20:L1020)</f>
        <v>0</v>
      </c>
      <c r="G11" s="305">
        <f>IFERROR(F11/(SUM(I20:I1020)),0)</f>
        <v>0</v>
      </c>
      <c r="H11" s="298"/>
      <c r="I11" s="302"/>
      <c r="J11" s="474"/>
      <c r="K11" s="475"/>
      <c r="L11" s="475"/>
      <c r="M11" s="475"/>
      <c r="N11" s="475"/>
      <c r="O11" s="55"/>
      <c r="P11" s="55"/>
      <c r="Q11" s="55"/>
      <c r="R11" s="5"/>
      <c r="S11" s="4"/>
      <c r="T11" s="4"/>
      <c r="U11" s="64"/>
      <c r="V11" s="4"/>
      <c r="W11" s="4"/>
      <c r="X11" s="4"/>
      <c r="Y11" s="4"/>
      <c r="Z11" s="4"/>
      <c r="AA11" s="4"/>
      <c r="AB11" s="4"/>
      <c r="AC11" s="4"/>
      <c r="AD11" s="4"/>
      <c r="AE11" s="4"/>
      <c r="AF11" s="4"/>
      <c r="AG11" s="4"/>
    </row>
    <row r="12" spans="1:36" ht="15.75">
      <c r="A12" s="299" t="s">
        <v>13</v>
      </c>
      <c r="B12" s="300">
        <f>SUM(W20:W1020)</f>
        <v>284660.70115795202</v>
      </c>
      <c r="C12" s="301"/>
      <c r="D12" s="302"/>
      <c r="E12" s="303" t="s">
        <v>182</v>
      </c>
      <c r="F12" s="304">
        <f>SUBTOTAL(9,T20:T1020)</f>
        <v>553506.91891824</v>
      </c>
      <c r="G12" s="305">
        <f>IFERROR(F12/SUM(I20:I1020),0)</f>
        <v>0.70000000000000007</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6" ht="15.75">
      <c r="A13" s="299" t="s">
        <v>528</v>
      </c>
      <c r="B13" s="300">
        <f>SUM(AF20:AF1020)</f>
        <v>272</v>
      </c>
      <c r="C13" s="301"/>
      <c r="D13" s="302"/>
      <c r="E13" s="303" t="s">
        <v>12</v>
      </c>
      <c r="F13" s="304">
        <f>SUMIF(U20:U1020,"&gt;0")</f>
        <v>142330.35057897601</v>
      </c>
      <c r="G13" s="305">
        <f>IFERROR(F13/SUM(I20:I1020),0)</f>
        <v>0.18000000000000002</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6" ht="15.75">
      <c r="A14" s="299" t="s">
        <v>1</v>
      </c>
      <c r="B14" s="307">
        <f>IFERROR(B13/B9,0)</f>
        <v>14.984138022861718</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6" ht="1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6"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7" ht="1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7"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70"/>
      <c r="AF18" s="468" t="s">
        <v>10</v>
      </c>
      <c r="AG18" s="470"/>
      <c r="AH18" s="63"/>
      <c r="AI18" s="63"/>
      <c r="AJ18" s="63"/>
      <c r="AK18" s="63"/>
      <c r="AL18" s="63"/>
      <c r="AM18" s="63"/>
      <c r="AN18" s="63"/>
      <c r="AO18" s="63"/>
      <c r="AP18" s="63"/>
      <c r="AQ18" s="63"/>
      <c r="AR18" s="63"/>
      <c r="AS18" s="63"/>
      <c r="AT18" s="63"/>
      <c r="AU18" s="63"/>
    </row>
    <row r="19" spans="1:47"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c r="AT19" s="67"/>
      <c r="AU19" s="67"/>
    </row>
    <row r="20" spans="1:47">
      <c r="A20" s="391">
        <v>54</v>
      </c>
      <c r="B20" s="392" t="s">
        <v>592</v>
      </c>
      <c r="C20" s="393" t="s">
        <v>593</v>
      </c>
      <c r="D20" s="393" t="s">
        <v>594</v>
      </c>
      <c r="E20" s="393" t="s">
        <v>540</v>
      </c>
      <c r="F20" s="393" t="s">
        <v>541</v>
      </c>
      <c r="G20" s="393" t="s">
        <v>536</v>
      </c>
      <c r="H20" s="394">
        <v>5.1042232776600001</v>
      </c>
      <c r="I20" s="394">
        <v>222339.965975</v>
      </c>
      <c r="J20" s="394">
        <v>0</v>
      </c>
      <c r="K20" s="394">
        <v>0</v>
      </c>
      <c r="L20" s="394">
        <v>0</v>
      </c>
      <c r="M20" s="394">
        <v>0</v>
      </c>
      <c r="N20" s="313">
        <f>IF(IF(I20&lt;'Checklist Parameters'!$Q$22,0,($I20-$L20))&lt;0,0,IF(I20&lt;'Checklist Parameters'!$Q$22,0,($I20-$L20)))</f>
        <v>222339.965975</v>
      </c>
      <c r="O20" s="394"/>
      <c r="P20" s="395"/>
      <c r="Q20" s="316">
        <f>IF(O20&lt;&gt;"",O20,N20)</f>
        <v>222339.965975</v>
      </c>
      <c r="R20" s="87">
        <f>IFERROR(L20/I20,0)</f>
        <v>0</v>
      </c>
      <c r="S20" s="87">
        <f>IF('Checklist Parameters'!$Q$60&lt;0.2,0.2,'Checklist Parameters'!$Q$60)</f>
        <v>0.7</v>
      </c>
      <c r="T20" s="88">
        <f>IF($O20="",IF('Checklist District ID'!$C$43="Y",MAX($R20:$S20)*$I20,SUM($R20:$S20)*$I20),IF(O20&gt;0,Q20*S20))</f>
        <v>155637.97618249999</v>
      </c>
      <c r="U20" s="88">
        <f>IF(Q20&gt;0,((I20-T20)*'Formula Matrix'!$E$42),0)</f>
        <v>40021.193875500008</v>
      </c>
      <c r="V20" s="88">
        <f>IF(Q20=0,0,(I20-T20-U20))</f>
        <v>26680.795917000003</v>
      </c>
      <c r="W20" s="88">
        <f>IF(V20&gt;0,(V20*'Checklist Parameters'!$Q$35),0)</f>
        <v>80042.387751000002</v>
      </c>
      <c r="X20" s="85">
        <f t="shared" ref="X20:X83" si="0">IF($W20/1000&gt;3,(ROUNDDOWN($W20/1000,0)),IF(AND($W20/1000&gt;2.5,$W20/1000&lt;=3),3,0))</f>
        <v>80</v>
      </c>
      <c r="Y20" s="85">
        <f>IF('Checklist Parameters'!$Q$102&lt;&gt;"",(I20/43560)*'Checklist Parameters'!$Q$102,"N/A")</f>
        <v>76.563349164944896</v>
      </c>
      <c r="Z20" s="85" t="str">
        <f>IF('Checklist Parameters'!$Q$58&lt;&gt;"",((I20*'Checklist Parameters'!$Q$58)*'Checklist Parameters'!$Q$35)/1000,"N/A")</f>
        <v>N/A</v>
      </c>
      <c r="AA20" s="85">
        <f>IF('Checklist Parameters'!$Q$101&lt;&gt;"",IFERROR(I20/'Checklist Parameters'!$Q$101,0),"N/A")</f>
        <v>130.78821527941176</v>
      </c>
      <c r="AB20" s="85" t="str">
        <f>IF('Checklist Parameters'!$Q$43&lt;&gt;"",(I20*'Checklist Parameters'!$Q$43)/1000,"N/A")</f>
        <v>N/A</v>
      </c>
      <c r="AC20" s="85">
        <f>IF('Checklist Parameters'!$Q$16="",$X20,IF(AND('Checklist Parameters'!$Q$16&lt;$X20,'Checklist Parameters'!$Q$16&gt;=3),'Checklist Parameters'!$Q$16,IF(AND('Checklist Parameters'!$Q$16&lt;$X20,'Checklist Parameters'!$Q$16&lt;3),0,$X20)))</f>
        <v>80</v>
      </c>
      <c r="AD20" s="85" t="str">
        <f>IF(AND(I20&lt;'Checklist Parameters'!$Q$22,$I20&lt;&gt;0),"Y","")</f>
        <v/>
      </c>
      <c r="AE20" s="85" t="str">
        <f>IF($AD20="Y",0,IF('Checklist Parameters'!$Q$25="","&lt;no limit&gt;",ROUNDDOWN((($I20-'Checklist Parameters'!$Q$24)/'Checklist Parameters'!$Q$25)+1,0)))</f>
        <v>&lt;no limit&gt;</v>
      </c>
      <c r="AF20" s="174">
        <f>IF(MIN(X20,Y20,Z20,AA20,AB20,AC20,AE20)&lt;2.5,0,IF(AND(MIN(X20,Y20,Z20,AA20,AB20,AC20,AE20)&gt;=2.5,MIN(X20,Y20,Z20,AA20,AB20,AC20,AE20)&lt;3),3,ROUND(MIN(X20,Y20,Z20,AA20,AB20,AC20,AE20),0)))</f>
        <v>77</v>
      </c>
      <c r="AG20" s="85">
        <f t="shared" ref="AG20:AG83" si="1">IFERROR((43560/$I20)*$AF20,0)</f>
        <v>15.085546969891768</v>
      </c>
    </row>
    <row r="21" spans="1:47">
      <c r="A21" s="391">
        <v>55</v>
      </c>
      <c r="B21" s="392" t="s">
        <v>595</v>
      </c>
      <c r="C21" s="393" t="s">
        <v>596</v>
      </c>
      <c r="D21" s="393" t="s">
        <v>597</v>
      </c>
      <c r="E21" s="393" t="s">
        <v>538</v>
      </c>
      <c r="F21" s="393" t="s">
        <v>539</v>
      </c>
      <c r="G21" s="393" t="s">
        <v>536</v>
      </c>
      <c r="H21" s="394">
        <v>0.94164753373300003</v>
      </c>
      <c r="I21" s="394">
        <v>41018.166569399997</v>
      </c>
      <c r="J21" s="394">
        <v>0</v>
      </c>
      <c r="K21" s="394">
        <v>0</v>
      </c>
      <c r="L21" s="394">
        <v>0</v>
      </c>
      <c r="M21" s="394">
        <v>0</v>
      </c>
      <c r="N21" s="313">
        <f>IF(IF(I21&lt;'Checklist Parameters'!$Q$22,0,($I21-$L21))&lt;0,0,IF(I21&lt;'Checklist Parameters'!$Q$22,0,($I21-$L21)))</f>
        <v>41018.166569399997</v>
      </c>
      <c r="O21" s="394"/>
      <c r="P21" s="395"/>
      <c r="Q21" s="316">
        <f t="shared" ref="Q21:Q84" si="2">IF(O21&lt;&gt;"",O21,N21)</f>
        <v>41018.166569399997</v>
      </c>
      <c r="R21" s="87">
        <f t="shared" ref="R21:R84" si="3">IFERROR(L21/I21,0)</f>
        <v>0</v>
      </c>
      <c r="S21" s="87">
        <f>IF('Checklist Parameters'!$Q$60&lt;0.2,0.2,'Checklist Parameters'!$Q$60)</f>
        <v>0.7</v>
      </c>
      <c r="T21" s="88">
        <f>IF($O21="",IF('Checklist District ID'!$C$43="Y",MAX($R21:$S21)*$I21,SUM($R21:$S21)*$I21),IF(O21&gt;0,Q21*S21))</f>
        <v>28712.716598579995</v>
      </c>
      <c r="U21" s="88">
        <f>IF(Q21&gt;0,((I21-T21)*'Formula Matrix'!$E$42),0)</f>
        <v>7383.269982492001</v>
      </c>
      <c r="V21" s="88">
        <f t="shared" ref="V21:V84" si="4">IF(Q21=0,0,(I21-T21-U21))</f>
        <v>4922.1799883280009</v>
      </c>
      <c r="W21" s="88">
        <f>IF(V21&gt;0,(V21*'Checklist Parameters'!$Q$35),0)</f>
        <v>14766.539964984004</v>
      </c>
      <c r="X21" s="85">
        <f t="shared" si="0"/>
        <v>14</v>
      </c>
      <c r="Y21" s="85">
        <f>IF('Checklist Parameters'!$Q$102&lt;&gt;"",(I21/43560)*'Checklist Parameters'!$Q$102,"N/A")</f>
        <v>14.124713005991735</v>
      </c>
      <c r="Z21" s="85" t="str">
        <f>IF('Checklist Parameters'!$Q$58&lt;&gt;"",((I21*'Checklist Parameters'!$Q$58)*'Checklist Parameters'!$Q$35)/1000,"N/A")</f>
        <v>N/A</v>
      </c>
      <c r="AA21" s="85">
        <f>IF('Checklist Parameters'!$Q$101&lt;&gt;"",IFERROR(I21/'Checklist Parameters'!$Q$101,0),"N/A")</f>
        <v>24.128333276117644</v>
      </c>
      <c r="AB21" s="85" t="str">
        <f>IF('Checklist Parameters'!$Q$43&lt;&gt;"",(I21*'Checklist Parameters'!$Q$43)/1000,"N/A")</f>
        <v>N/A</v>
      </c>
      <c r="AC21" s="85">
        <f>IF('Checklist Parameters'!$Q$16="",$X21,IF(AND('Checklist Parameters'!$Q$16&lt;$X21,'Checklist Parameters'!$Q$16&gt;=3),'Checklist Parameters'!$Q$16,IF(AND('Checklist Parameters'!$Q$16&lt;$X21,'Checklist Parameters'!$Q$16&lt;3),0,$X21)))</f>
        <v>14</v>
      </c>
      <c r="AD21" s="85" t="str">
        <f>IF(AND(I21&lt;'Checklist Parameters'!$Q$22,$I21&lt;&gt;0),"Y","")</f>
        <v/>
      </c>
      <c r="AE21" s="85" t="str">
        <f>IF($AD21="Y",0,IF('Checklist Parameters'!$Q$25="","&lt;no limit&gt;",ROUNDDOWN((($I21-'Checklist Parameters'!$Q$24)/'Checklist Parameters'!$Q$25)+1,0)))</f>
        <v>&lt;no limit&gt;</v>
      </c>
      <c r="AF21" s="174">
        <f t="shared" ref="AF21:AF84" si="5">IF(MIN(X21,Y21,Z21,AA21,AB21,AC21,AE21)&lt;2.5,0,IF(AND(MIN(X21,Y21,Z21,AA21,AB21,AC21,AE21)&gt;=2.5,MIN(X21,Y21,Z21,AA21,AB21,AC21,AE21)&lt;3),3,ROUND(MIN(X21,Y21,Z21,AA21,AB21,AC21,AE21),0)))</f>
        <v>14</v>
      </c>
      <c r="AG21" s="85">
        <f t="shared" si="1"/>
        <v>14.867558718603171</v>
      </c>
    </row>
    <row r="22" spans="1:47">
      <c r="A22" s="391">
        <v>56</v>
      </c>
      <c r="B22" s="392" t="s">
        <v>598</v>
      </c>
      <c r="C22" s="393" t="s">
        <v>599</v>
      </c>
      <c r="D22" s="393" t="s">
        <v>600</v>
      </c>
      <c r="E22" s="393" t="s">
        <v>538</v>
      </c>
      <c r="F22" s="393" t="s">
        <v>539</v>
      </c>
      <c r="G22" s="393" t="s">
        <v>536</v>
      </c>
      <c r="H22" s="394">
        <v>0.81887897504100005</v>
      </c>
      <c r="I22" s="394">
        <v>35670.368152800002</v>
      </c>
      <c r="J22" s="394">
        <v>0</v>
      </c>
      <c r="K22" s="394">
        <v>0</v>
      </c>
      <c r="L22" s="394">
        <v>0</v>
      </c>
      <c r="M22" s="394">
        <v>0</v>
      </c>
      <c r="N22" s="313">
        <f>IF(IF(I22&lt;'Checklist Parameters'!$Q$22,0,($I22-$L22))&lt;0,0,IF(I22&lt;'Checklist Parameters'!$Q$22,0,($I22-$L22)))</f>
        <v>35670.368152800002</v>
      </c>
      <c r="O22" s="394"/>
      <c r="P22" s="395"/>
      <c r="Q22" s="316">
        <f t="shared" si="2"/>
        <v>35670.368152800002</v>
      </c>
      <c r="R22" s="87">
        <f t="shared" si="3"/>
        <v>0</v>
      </c>
      <c r="S22" s="87">
        <f>IF('Checklist Parameters'!$Q$60&lt;0.2,0.2,'Checklist Parameters'!$Q$60)</f>
        <v>0.7</v>
      </c>
      <c r="T22" s="88">
        <f>IF($O22="",IF('Checklist District ID'!$C$43="Y",MAX($R22:$S22)*$I22,SUM($R22:$S22)*$I22),IF(O22&gt;0,Q22*S22))</f>
        <v>24969.257706960001</v>
      </c>
      <c r="U22" s="88">
        <f>IF(Q22&gt;0,((I22-T22)*'Formula Matrix'!$E$42),0)</f>
        <v>6420.6662675039997</v>
      </c>
      <c r="V22" s="88">
        <f t="shared" si="4"/>
        <v>4280.4441783360007</v>
      </c>
      <c r="W22" s="88">
        <f>IF(V22&gt;0,(V22*'Checklist Parameters'!$Q$35),0)</f>
        <v>12841.332535008001</v>
      </c>
      <c r="X22" s="85">
        <f t="shared" si="0"/>
        <v>12</v>
      </c>
      <c r="Y22" s="85">
        <f>IF('Checklist Parameters'!$Q$102&lt;&gt;"",(I22/43560)*'Checklist Parameters'!$Q$102,"N/A")</f>
        <v>12.283184625619835</v>
      </c>
      <c r="Z22" s="85" t="str">
        <f>IF('Checklist Parameters'!$Q$58&lt;&gt;"",((I22*'Checklist Parameters'!$Q$58)*'Checklist Parameters'!$Q$35)/1000,"N/A")</f>
        <v>N/A</v>
      </c>
      <c r="AA22" s="85">
        <f>IF('Checklist Parameters'!$Q$101&lt;&gt;"",IFERROR(I22/'Checklist Parameters'!$Q$101,0),"N/A")</f>
        <v>20.98256950164706</v>
      </c>
      <c r="AB22" s="85" t="str">
        <f>IF('Checklist Parameters'!$Q$43&lt;&gt;"",(I22*'Checklist Parameters'!$Q$43)/1000,"N/A")</f>
        <v>N/A</v>
      </c>
      <c r="AC22" s="85">
        <f>IF('Checklist Parameters'!$Q$16="",$X22,IF(AND('Checklist Parameters'!$Q$16&lt;$X22,'Checklist Parameters'!$Q$16&gt;=3),'Checklist Parameters'!$Q$16,IF(AND('Checklist Parameters'!$Q$16&lt;$X22,'Checklist Parameters'!$Q$16&lt;3),0,$X22)))</f>
        <v>12</v>
      </c>
      <c r="AD22" s="85" t="str">
        <f>IF(AND(I22&lt;'Checklist Parameters'!$Q$22,$I22&lt;&gt;0),"Y","")</f>
        <v/>
      </c>
      <c r="AE22" s="85" t="str">
        <f>IF($AD22="Y",0,IF('Checklist Parameters'!$Q$25="","&lt;no limit&gt;",ROUNDDOWN((($I22-'Checklist Parameters'!$Q$24)/'Checklist Parameters'!$Q$25)+1,0)))</f>
        <v>&lt;no limit&gt;</v>
      </c>
      <c r="AF22" s="174">
        <f t="shared" si="5"/>
        <v>12</v>
      </c>
      <c r="AG22" s="85">
        <f t="shared" si="1"/>
        <v>14.654180123985299</v>
      </c>
    </row>
    <row r="23" spans="1:47">
      <c r="A23" s="391">
        <v>57</v>
      </c>
      <c r="B23" s="392" t="s">
        <v>601</v>
      </c>
      <c r="C23" s="393" t="s">
        <v>602</v>
      </c>
      <c r="D23" s="393" t="s">
        <v>603</v>
      </c>
      <c r="E23" s="393" t="s">
        <v>538</v>
      </c>
      <c r="F23" s="393" t="s">
        <v>539</v>
      </c>
      <c r="G23" s="393" t="s">
        <v>536</v>
      </c>
      <c r="H23" s="394">
        <v>11.287779366100001</v>
      </c>
      <c r="I23" s="394">
        <v>491695.66918600001</v>
      </c>
      <c r="J23" s="394">
        <v>0</v>
      </c>
      <c r="K23" s="394">
        <v>0</v>
      </c>
      <c r="L23" s="394">
        <v>0</v>
      </c>
      <c r="M23" s="394">
        <v>0</v>
      </c>
      <c r="N23" s="313">
        <f>IF(IF(I23&lt;'Checklist Parameters'!$Q$22,0,($I23-$L23))&lt;0,0,IF(I23&lt;'Checklist Parameters'!$Q$22,0,($I23-$L23)))</f>
        <v>491695.66918600001</v>
      </c>
      <c r="O23" s="394"/>
      <c r="P23" s="395"/>
      <c r="Q23" s="316">
        <f t="shared" si="2"/>
        <v>491695.66918600001</v>
      </c>
      <c r="R23" s="87">
        <f t="shared" si="3"/>
        <v>0</v>
      </c>
      <c r="S23" s="87">
        <f>IF('Checklist Parameters'!$Q$60&lt;0.2,0.2,'Checklist Parameters'!$Q$60)</f>
        <v>0.7</v>
      </c>
      <c r="T23" s="88">
        <f>IF($O23="",IF('Checklist District ID'!$C$43="Y",MAX($R23:$S23)*$I23,SUM($R23:$S23)*$I23),IF(O23&gt;0,Q23*S23))</f>
        <v>344186.96843020001</v>
      </c>
      <c r="U23" s="88">
        <f>IF(Q23&gt;0,((I23-T23)*'Formula Matrix'!$E$42),0)</f>
        <v>88505.220453479997</v>
      </c>
      <c r="V23" s="88">
        <f t="shared" si="4"/>
        <v>59003.480302320007</v>
      </c>
      <c r="W23" s="88">
        <f>IF(V23&gt;0,(V23*'Checklist Parameters'!$Q$35),0)</f>
        <v>177010.44090696002</v>
      </c>
      <c r="X23" s="85">
        <f t="shared" si="0"/>
        <v>177</v>
      </c>
      <c r="Y23" s="85">
        <f>IF('Checklist Parameters'!$Q$102&lt;&gt;"",(I23/43560)*'Checklist Parameters'!$Q$102,"N/A")</f>
        <v>169.31669049104681</v>
      </c>
      <c r="Z23" s="85" t="str">
        <f>IF('Checklist Parameters'!$Q$58&lt;&gt;"",((I23*'Checklist Parameters'!$Q$58)*'Checklist Parameters'!$Q$35)/1000,"N/A")</f>
        <v>N/A</v>
      </c>
      <c r="AA23" s="85">
        <f>IF('Checklist Parameters'!$Q$101&lt;&gt;"",IFERROR(I23/'Checklist Parameters'!$Q$101,0),"N/A")</f>
        <v>289.23274658000003</v>
      </c>
      <c r="AB23" s="85" t="str">
        <f>IF('Checklist Parameters'!$Q$43&lt;&gt;"",(I23*'Checklist Parameters'!$Q$43)/1000,"N/A")</f>
        <v>N/A</v>
      </c>
      <c r="AC23" s="85">
        <f>IF('Checklist Parameters'!$Q$16="",$X23,IF(AND('Checklist Parameters'!$Q$16&lt;$X23,'Checklist Parameters'!$Q$16&gt;=3),'Checklist Parameters'!$Q$16,IF(AND('Checklist Parameters'!$Q$16&lt;$X23,'Checklist Parameters'!$Q$16&lt;3),0,$X23)))</f>
        <v>177</v>
      </c>
      <c r="AD23" s="85" t="str">
        <f>IF(AND(I23&lt;'Checklist Parameters'!$Q$22,$I23&lt;&gt;0),"Y","")</f>
        <v/>
      </c>
      <c r="AE23" s="85" t="str">
        <f>IF($AD23="Y",0,IF('Checklist Parameters'!$Q$25="","&lt;no limit&gt;",ROUNDDOWN((($I23-'Checklist Parameters'!$Q$24)/'Checklist Parameters'!$Q$25)+1,0)))</f>
        <v>&lt;no limit&gt;</v>
      </c>
      <c r="AF23" s="174">
        <f t="shared" si="5"/>
        <v>169</v>
      </c>
      <c r="AG23" s="85">
        <f t="shared" si="1"/>
        <v>14.971943950995465</v>
      </c>
    </row>
    <row r="24" spans="1:47">
      <c r="A24" s="391"/>
      <c r="B24" s="392"/>
      <c r="C24" s="393"/>
      <c r="D24" s="393"/>
      <c r="E24" s="393"/>
      <c r="F24" s="393"/>
      <c r="G24" s="393"/>
      <c r="H24" s="394"/>
      <c r="I24" s="394"/>
      <c r="J24" s="394"/>
      <c r="K24" s="394"/>
      <c r="L24" s="394"/>
      <c r="M24" s="394"/>
      <c r="N24" s="313">
        <f>IF(IF(I24&lt;'Checklist Parameters'!$Q$22,0,($I24-$L24))&lt;0,0,IF(I24&lt;'Checklist Parameters'!$Q$22,0,($I24-$L24)))</f>
        <v>0</v>
      </c>
      <c r="O24" s="394"/>
      <c r="P24" s="395"/>
      <c r="Q24" s="316">
        <f t="shared" si="2"/>
        <v>0</v>
      </c>
      <c r="R24" s="87">
        <f t="shared" si="3"/>
        <v>0</v>
      </c>
      <c r="S24" s="87">
        <f>IF('Checklist Parameters'!$Q$60&lt;0.2,0.2,'Checklist Parameters'!$Q$60)</f>
        <v>0.7</v>
      </c>
      <c r="T24" s="88">
        <f>IF($O24="",IF('Checklist District ID'!$C$43="Y",MAX($R24:$S24)*$I24,SUM($R24:$S24)*$I24),IF(O24&gt;0,Q24*S24))</f>
        <v>0</v>
      </c>
      <c r="U24" s="88">
        <f>IF(Q24&gt;0,((I24-T24)*'Formula Matrix'!$E$42),0)</f>
        <v>0</v>
      </c>
      <c r="V24" s="88">
        <f t="shared" si="4"/>
        <v>0</v>
      </c>
      <c r="W24" s="88">
        <f>IF(V24&gt;0,(V24*'Checklist Parameters'!$Q$35),0)</f>
        <v>0</v>
      </c>
      <c r="X24" s="85">
        <f t="shared" si="0"/>
        <v>0</v>
      </c>
      <c r="Y24" s="85">
        <f>IF('Checklist Parameters'!$Q$102&lt;&gt;"",(I24/43560)*'Checklist Parameters'!$Q$102,"N/A")</f>
        <v>0</v>
      </c>
      <c r="Z24" s="85" t="str">
        <f>IF('Checklist Parameters'!$Q$58&lt;&gt;"",((I24*'Checklist Parameters'!$Q$58)*'Checklist Parameters'!$Q$35)/1000,"N/A")</f>
        <v>N/A</v>
      </c>
      <c r="AA24" s="85">
        <f>IF('Checklist Parameters'!$Q$101&lt;&gt;"",IFERROR(I24/'Checklist Parameters'!$Q$101,0),"N/A")</f>
        <v>0</v>
      </c>
      <c r="AB24" s="85" t="str">
        <f>IF('Checklist Parameters'!$Q$43&lt;&gt;"",(I24*'Checklist Parameters'!$Q$43)/1000,"N/A")</f>
        <v>N/A</v>
      </c>
      <c r="AC24" s="85">
        <f>IF('Checklist Parameters'!$Q$16="",$X24,IF(AND('Checklist Parameters'!$Q$16&lt;$X24,'Checklist Parameters'!$Q$16&gt;=3),'Checklist Parameters'!$Q$16,IF(AND('Checklist Parameters'!$Q$16&lt;$X24,'Checklist Parameters'!$Q$16&lt;3),0,$X24)))</f>
        <v>0</v>
      </c>
      <c r="AD24" s="85" t="str">
        <f>IF(AND(I24&lt;'Checklist Parameters'!$Q$22,$I24&lt;&gt;0),"Y","")</f>
        <v/>
      </c>
      <c r="AE24" s="85" t="str">
        <f>IF($AD24="Y",0,IF('Checklist Parameters'!$Q$25="","&lt;no limit&gt;",ROUNDDOWN((($I24-'Checklist Parameters'!$Q$24)/'Checklist Parameters'!$Q$25)+1,0)))</f>
        <v>&lt;no limit&gt;</v>
      </c>
      <c r="AF24" s="174">
        <f t="shared" si="5"/>
        <v>0</v>
      </c>
      <c r="AG24" s="85">
        <f t="shared" si="1"/>
        <v>0</v>
      </c>
    </row>
    <row r="25" spans="1:47">
      <c r="A25" s="391"/>
      <c r="B25" s="392"/>
      <c r="C25" s="393"/>
      <c r="D25" s="393"/>
      <c r="E25" s="393"/>
      <c r="F25" s="393"/>
      <c r="G25" s="393"/>
      <c r="H25" s="394"/>
      <c r="I25" s="394"/>
      <c r="J25" s="394"/>
      <c r="K25" s="394"/>
      <c r="L25" s="394"/>
      <c r="M25" s="394"/>
      <c r="N25" s="313">
        <f>IF(IF(I25&lt;'Checklist Parameters'!$Q$22,0,($I25-$L25))&lt;0,0,IF(I25&lt;'Checklist Parameters'!$Q$22,0,($I25-$L25)))</f>
        <v>0</v>
      </c>
      <c r="O25" s="394"/>
      <c r="P25" s="395"/>
      <c r="Q25" s="316">
        <f t="shared" si="2"/>
        <v>0</v>
      </c>
      <c r="R25" s="87">
        <f t="shared" si="3"/>
        <v>0</v>
      </c>
      <c r="S25" s="87">
        <f>IF('Checklist Parameters'!$Q$60&lt;0.2,0.2,'Checklist Parameters'!$Q$60)</f>
        <v>0.7</v>
      </c>
      <c r="T25" s="88">
        <f>IF($O25="",IF('Checklist District ID'!$C$43="Y",MAX($R25:$S25)*$I25,SUM($R25:$S25)*$I25),IF(O25&gt;0,Q25*S25))</f>
        <v>0</v>
      </c>
      <c r="U25" s="88">
        <f>IF(Q25&gt;0,((I25-T25)*'Formula Matrix'!$E$42),0)</f>
        <v>0</v>
      </c>
      <c r="V25" s="88">
        <f t="shared" si="4"/>
        <v>0</v>
      </c>
      <c r="W25" s="88">
        <f>IF(V25&gt;0,(V25*'Checklist Parameters'!$Q$35),0)</f>
        <v>0</v>
      </c>
      <c r="X25" s="85">
        <f t="shared" si="0"/>
        <v>0</v>
      </c>
      <c r="Y25" s="85">
        <f>IF('Checklist Parameters'!$Q$102&lt;&gt;"",(I25/43560)*'Checklist Parameters'!$Q$102,"N/A")</f>
        <v>0</v>
      </c>
      <c r="Z25" s="85" t="str">
        <f>IF('Checklist Parameters'!$Q$58&lt;&gt;"",((I25*'Checklist Parameters'!$Q$58)*'Checklist Parameters'!$Q$35)/1000,"N/A")</f>
        <v>N/A</v>
      </c>
      <c r="AA25" s="85">
        <f>IF('Checklist Parameters'!$Q$101&lt;&gt;"",IFERROR(I25/'Checklist Parameters'!$Q$101,0),"N/A")</f>
        <v>0</v>
      </c>
      <c r="AB25" s="85" t="str">
        <f>IF('Checklist Parameters'!$Q$43&lt;&gt;"",(I25*'Checklist Parameters'!$Q$43)/1000,"N/A")</f>
        <v>N/A</v>
      </c>
      <c r="AC25" s="85">
        <f>IF('Checklist Parameters'!$Q$16="",$X25,IF(AND('Checklist Parameters'!$Q$16&lt;$X25,'Checklist Parameters'!$Q$16&gt;=3),'Checklist Parameters'!$Q$16,IF(AND('Checklist Parameters'!$Q$16&lt;$X25,'Checklist Parameters'!$Q$16&lt;3),0,$X25)))</f>
        <v>0</v>
      </c>
      <c r="AD25" s="85" t="str">
        <f>IF(AND(I25&lt;'Checklist Parameters'!$Q$22,$I25&lt;&gt;0),"Y","")</f>
        <v/>
      </c>
      <c r="AE25" s="85" t="str">
        <f>IF($AD25="Y",0,IF('Checklist Parameters'!$Q$25="","&lt;no limit&gt;",ROUNDDOWN((($I25-'Checklist Parameters'!$Q$24)/'Checklist Parameters'!$Q$25)+1,0)))</f>
        <v>&lt;no limit&gt;</v>
      </c>
      <c r="AF25" s="174">
        <f t="shared" si="5"/>
        <v>0</v>
      </c>
      <c r="AG25" s="85">
        <f t="shared" si="1"/>
        <v>0</v>
      </c>
    </row>
    <row r="26" spans="1:47">
      <c r="A26" s="391"/>
      <c r="B26" s="392"/>
      <c r="C26" s="393"/>
      <c r="D26" s="393"/>
      <c r="E26" s="393"/>
      <c r="F26" s="393"/>
      <c r="G26" s="393"/>
      <c r="H26" s="394"/>
      <c r="I26" s="394"/>
      <c r="J26" s="394"/>
      <c r="K26" s="394"/>
      <c r="L26" s="394"/>
      <c r="M26" s="394"/>
      <c r="N26" s="313">
        <f>IF(IF(I26&lt;'Checklist Parameters'!$Q$22,0,($I26-$L26))&lt;0,0,IF(I26&lt;'Checklist Parameters'!$Q$22,0,($I26-$L26)))</f>
        <v>0</v>
      </c>
      <c r="O26" s="394"/>
      <c r="P26" s="395"/>
      <c r="Q26" s="316">
        <f t="shared" si="2"/>
        <v>0</v>
      </c>
      <c r="R26" s="87">
        <f t="shared" si="3"/>
        <v>0</v>
      </c>
      <c r="S26" s="87">
        <f>IF('Checklist Parameters'!$Q$60&lt;0.2,0.2,'Checklist Parameters'!$Q$60)</f>
        <v>0.7</v>
      </c>
      <c r="T26" s="88">
        <f>IF($O26="",IF('Checklist District ID'!$C$43="Y",MAX($R26:$S26)*$I26,SUM($R26:$S26)*$I26),IF(O26&gt;0,Q26*S26))</f>
        <v>0</v>
      </c>
      <c r="U26" s="88">
        <f>IF(Q26&gt;0,((I26-T26)*'Formula Matrix'!$E$42),0)</f>
        <v>0</v>
      </c>
      <c r="V26" s="88">
        <f t="shared" si="4"/>
        <v>0</v>
      </c>
      <c r="W26" s="88">
        <f>IF(V26&gt;0,(V26*'Checklist Parameters'!$Q$35),0)</f>
        <v>0</v>
      </c>
      <c r="X26" s="85">
        <f t="shared" si="0"/>
        <v>0</v>
      </c>
      <c r="Y26" s="85">
        <f>IF('Checklist Parameters'!$Q$102&lt;&gt;"",(I26/43560)*'Checklist Parameters'!$Q$102,"N/A")</f>
        <v>0</v>
      </c>
      <c r="Z26" s="85" t="str">
        <f>IF('Checklist Parameters'!$Q$58&lt;&gt;"",((I26*'Checklist Parameters'!$Q$58)*'Checklist Parameters'!$Q$35)/1000,"N/A")</f>
        <v>N/A</v>
      </c>
      <c r="AA26" s="85">
        <f>IF('Checklist Parameters'!$Q$101&lt;&gt;"",IFERROR(I26/'Checklist Parameters'!$Q$101,0),"N/A")</f>
        <v>0</v>
      </c>
      <c r="AB26" s="85" t="str">
        <f>IF('Checklist Parameters'!$Q$43&lt;&gt;"",(I26*'Checklist Parameters'!$Q$43)/1000,"N/A")</f>
        <v>N/A</v>
      </c>
      <c r="AC26" s="85">
        <f>IF('Checklist Parameters'!$Q$16="",$X26,IF(AND('Checklist Parameters'!$Q$16&lt;$X26,'Checklist Parameters'!$Q$16&gt;=3),'Checklist Parameters'!$Q$16,IF(AND('Checklist Parameters'!$Q$16&lt;$X26,'Checklist Parameters'!$Q$16&lt;3),0,$X26)))</f>
        <v>0</v>
      </c>
      <c r="AD26" s="85" t="str">
        <f>IF(AND(I26&lt;'Checklist Parameters'!$Q$22,$I26&lt;&gt;0),"Y","")</f>
        <v/>
      </c>
      <c r="AE26" s="85" t="str">
        <f>IF($AD26="Y",0,IF('Checklist Parameters'!$Q$25="","&lt;no limit&gt;",ROUNDDOWN((($I26-'Checklist Parameters'!$Q$24)/'Checklist Parameters'!$Q$25)+1,0)))</f>
        <v>&lt;no limit&gt;</v>
      </c>
      <c r="AF26" s="174">
        <f t="shared" si="5"/>
        <v>0</v>
      </c>
      <c r="AG26" s="85">
        <f t="shared" si="1"/>
        <v>0</v>
      </c>
    </row>
    <row r="27" spans="1:47">
      <c r="A27" s="391"/>
      <c r="B27" s="392"/>
      <c r="C27" s="393"/>
      <c r="D27" s="393"/>
      <c r="E27" s="393"/>
      <c r="F27" s="393"/>
      <c r="G27" s="393"/>
      <c r="H27" s="394"/>
      <c r="I27" s="394"/>
      <c r="J27" s="394"/>
      <c r="K27" s="394"/>
      <c r="L27" s="394"/>
      <c r="M27" s="394"/>
      <c r="N27" s="313">
        <f>IF(IF(I27&lt;'Checklist Parameters'!$Q$22,0,($I27-$L27))&lt;0,0,IF(I27&lt;'Checklist Parameters'!$Q$22,0,($I27-$L27)))</f>
        <v>0</v>
      </c>
      <c r="O27" s="394"/>
      <c r="P27" s="395"/>
      <c r="Q27" s="316">
        <f t="shared" si="2"/>
        <v>0</v>
      </c>
      <c r="R27" s="87">
        <f t="shared" si="3"/>
        <v>0</v>
      </c>
      <c r="S27" s="87">
        <f>IF('Checklist Parameters'!$Q$60&lt;0.2,0.2,'Checklist Parameters'!$Q$60)</f>
        <v>0.7</v>
      </c>
      <c r="T27" s="88">
        <f>IF($O27="",IF('Checklist District ID'!$C$43="Y",MAX($R27:$S27)*$I27,SUM($R27:$S27)*$I27),IF(O27&gt;0,Q27*S27))</f>
        <v>0</v>
      </c>
      <c r="U27" s="88">
        <f>IF(Q27&gt;0,((I27-T27)*'Formula Matrix'!$E$42),0)</f>
        <v>0</v>
      </c>
      <c r="V27" s="88">
        <f t="shared" si="4"/>
        <v>0</v>
      </c>
      <c r="W27" s="88">
        <f>IF(V27&gt;0,(V27*'Checklist Parameters'!$Q$35),0)</f>
        <v>0</v>
      </c>
      <c r="X27" s="85">
        <f t="shared" si="0"/>
        <v>0</v>
      </c>
      <c r="Y27" s="85">
        <f>IF('Checklist Parameters'!$Q$102&lt;&gt;"",(I27/43560)*'Checklist Parameters'!$Q$102,"N/A")</f>
        <v>0</v>
      </c>
      <c r="Z27" s="85" t="str">
        <f>IF('Checklist Parameters'!$Q$58&lt;&gt;"",((I27*'Checklist Parameters'!$Q$58)*'Checklist Parameters'!$Q$35)/1000,"N/A")</f>
        <v>N/A</v>
      </c>
      <c r="AA27" s="85">
        <f>IF('Checklist Parameters'!$Q$101&lt;&gt;"",IFERROR(I27/'Checklist Parameters'!$Q$101,0),"N/A")</f>
        <v>0</v>
      </c>
      <c r="AB27" s="85" t="str">
        <f>IF('Checklist Parameters'!$Q$43&lt;&gt;"",(I27*'Checklist Parameters'!$Q$43)/1000,"N/A")</f>
        <v>N/A</v>
      </c>
      <c r="AC27" s="85">
        <f>IF('Checklist Parameters'!$Q$16="",$X27,IF(AND('Checklist Parameters'!$Q$16&lt;$X27,'Checklist Parameters'!$Q$16&gt;=3),'Checklist Parameters'!$Q$16,IF(AND('Checklist Parameters'!$Q$16&lt;$X27,'Checklist Parameters'!$Q$16&lt;3),0,$X27)))</f>
        <v>0</v>
      </c>
      <c r="AD27" s="85" t="str">
        <f>IF(AND(I27&lt;'Checklist Parameters'!$Q$22,$I27&lt;&gt;0),"Y","")</f>
        <v/>
      </c>
      <c r="AE27" s="85" t="str">
        <f>IF($AD27="Y",0,IF('Checklist Parameters'!$Q$25="","&lt;no limit&gt;",ROUNDDOWN((($I27-'Checklist Parameters'!$Q$24)/'Checklist Parameters'!$Q$25)+1,0)))</f>
        <v>&lt;no limit&gt;</v>
      </c>
      <c r="AF27" s="174">
        <f t="shared" si="5"/>
        <v>0</v>
      </c>
      <c r="AG27" s="85">
        <f t="shared" si="1"/>
        <v>0</v>
      </c>
    </row>
    <row r="28" spans="1:47">
      <c r="A28" s="391"/>
      <c r="B28" s="392"/>
      <c r="C28" s="393"/>
      <c r="D28" s="393"/>
      <c r="E28" s="393"/>
      <c r="F28" s="393"/>
      <c r="G28" s="393"/>
      <c r="H28" s="394"/>
      <c r="I28" s="394"/>
      <c r="J28" s="394"/>
      <c r="K28" s="394"/>
      <c r="L28" s="394"/>
      <c r="M28" s="394"/>
      <c r="N28" s="313">
        <f>IF(IF(I28&lt;'Checklist Parameters'!$Q$22,0,($I28-$L28))&lt;0,0,IF(I28&lt;'Checklist Parameters'!$Q$22,0,($I28-$L28)))</f>
        <v>0</v>
      </c>
      <c r="O28" s="394"/>
      <c r="P28" s="395"/>
      <c r="Q28" s="316">
        <f t="shared" si="2"/>
        <v>0</v>
      </c>
      <c r="R28" s="87">
        <f t="shared" si="3"/>
        <v>0</v>
      </c>
      <c r="S28" s="87">
        <f>IF('Checklist Parameters'!$Q$60&lt;0.2,0.2,'Checklist Parameters'!$Q$60)</f>
        <v>0.7</v>
      </c>
      <c r="T28" s="88">
        <f>IF($O28="",IF('Checklist District ID'!$C$43="Y",MAX($R28:$S28)*$I28,SUM($R28:$S28)*$I28),IF(O28&gt;0,Q28*S28))</f>
        <v>0</v>
      </c>
      <c r="U28" s="88">
        <f>IF(Q28&gt;0,((I28-T28)*'Formula Matrix'!$E$42),0)</f>
        <v>0</v>
      </c>
      <c r="V28" s="88">
        <f t="shared" si="4"/>
        <v>0</v>
      </c>
      <c r="W28" s="88">
        <f>IF(V28&gt;0,(V28*'Checklist Parameters'!$Q$35),0)</f>
        <v>0</v>
      </c>
      <c r="X28" s="85">
        <f t="shared" si="0"/>
        <v>0</v>
      </c>
      <c r="Y28" s="85">
        <f>IF('Checklist Parameters'!$Q$102&lt;&gt;"",(I28/43560)*'Checklist Parameters'!$Q$102,"N/A")</f>
        <v>0</v>
      </c>
      <c r="Z28" s="85" t="str">
        <f>IF('Checklist Parameters'!$Q$58&lt;&gt;"",((I28*'Checklist Parameters'!$Q$58)*'Checklist Parameters'!$Q$35)/1000,"N/A")</f>
        <v>N/A</v>
      </c>
      <c r="AA28" s="85">
        <f>IF('Checklist Parameters'!$Q$101&lt;&gt;"",IFERROR(I28/'Checklist Parameters'!$Q$101,0),"N/A")</f>
        <v>0</v>
      </c>
      <c r="AB28" s="85" t="str">
        <f>IF('Checklist Parameters'!$Q$43&lt;&gt;"",(I28*'Checklist Parameters'!$Q$43)/1000,"N/A")</f>
        <v>N/A</v>
      </c>
      <c r="AC28" s="85">
        <f>IF('Checklist Parameters'!$Q$16="",$X28,IF(AND('Checklist Parameters'!$Q$16&lt;$X28,'Checklist Parameters'!$Q$16&gt;=3),'Checklist Parameters'!$Q$16,IF(AND('Checklist Parameters'!$Q$16&lt;$X28,'Checklist Parameters'!$Q$16&lt;3),0,$X28)))</f>
        <v>0</v>
      </c>
      <c r="AD28" s="85" t="str">
        <f>IF(AND(I28&lt;'Checklist Parameters'!$Q$22,$I28&lt;&gt;0),"Y","")</f>
        <v/>
      </c>
      <c r="AE28" s="85" t="str">
        <f>IF($AD28="Y",0,IF('Checklist Parameters'!$Q$25="","&lt;no limit&gt;",ROUNDDOWN((($I28-'Checklist Parameters'!$Q$24)/'Checklist Parameters'!$Q$25)+1,0)))</f>
        <v>&lt;no limit&gt;</v>
      </c>
      <c r="AF28" s="174">
        <f t="shared" si="5"/>
        <v>0</v>
      </c>
      <c r="AG28" s="85">
        <f t="shared" si="1"/>
        <v>0</v>
      </c>
    </row>
    <row r="29" spans="1:47">
      <c r="A29" s="391"/>
      <c r="B29" s="392"/>
      <c r="C29" s="393"/>
      <c r="D29" s="393"/>
      <c r="E29" s="393"/>
      <c r="F29" s="393"/>
      <c r="G29" s="393"/>
      <c r="H29" s="394"/>
      <c r="I29" s="394"/>
      <c r="J29" s="394"/>
      <c r="K29" s="394"/>
      <c r="L29" s="394"/>
      <c r="M29" s="394"/>
      <c r="N29" s="313">
        <f>IF(IF(I29&lt;'Checklist Parameters'!$Q$22,0,($I29-$L29))&lt;0,0,IF(I29&lt;'Checklist Parameters'!$Q$22,0,($I29-$L29)))</f>
        <v>0</v>
      </c>
      <c r="O29" s="394"/>
      <c r="P29" s="395"/>
      <c r="Q29" s="316">
        <f t="shared" si="2"/>
        <v>0</v>
      </c>
      <c r="R29" s="87">
        <f t="shared" si="3"/>
        <v>0</v>
      </c>
      <c r="S29" s="87">
        <f>IF('Checklist Parameters'!$Q$60&lt;0.2,0.2,'Checklist Parameters'!$Q$60)</f>
        <v>0.7</v>
      </c>
      <c r="T29" s="88">
        <f>IF($O29="",IF('Checklist District ID'!$C$43="Y",MAX($R29:$S29)*$I29,SUM($R29:$S29)*$I29),IF(O29&gt;0,Q29*S29))</f>
        <v>0</v>
      </c>
      <c r="U29" s="88">
        <f>IF(Q29&gt;0,((I29-T29)*'Formula Matrix'!$E$42),0)</f>
        <v>0</v>
      </c>
      <c r="V29" s="88">
        <f t="shared" si="4"/>
        <v>0</v>
      </c>
      <c r="W29" s="88">
        <f>IF(V29&gt;0,(V29*'Checklist Parameters'!$Q$35),0)</f>
        <v>0</v>
      </c>
      <c r="X29" s="85">
        <f t="shared" si="0"/>
        <v>0</v>
      </c>
      <c r="Y29" s="85">
        <f>IF('Checklist Parameters'!$Q$102&lt;&gt;"",(I29/43560)*'Checklist Parameters'!$Q$102,"N/A")</f>
        <v>0</v>
      </c>
      <c r="Z29" s="85" t="str">
        <f>IF('Checklist Parameters'!$Q$58&lt;&gt;"",((I29*'Checklist Parameters'!$Q$58)*'Checklist Parameters'!$Q$35)/1000,"N/A")</f>
        <v>N/A</v>
      </c>
      <c r="AA29" s="85">
        <f>IF('Checklist Parameters'!$Q$101&lt;&gt;"",IFERROR(I29/'Checklist Parameters'!$Q$101,0),"N/A")</f>
        <v>0</v>
      </c>
      <c r="AB29" s="85" t="str">
        <f>IF('Checklist Parameters'!$Q$43&lt;&gt;"",(I29*'Checklist Parameters'!$Q$43)/1000,"N/A")</f>
        <v>N/A</v>
      </c>
      <c r="AC29" s="85">
        <f>IF('Checklist Parameters'!$Q$16="",$X29,IF(AND('Checklist Parameters'!$Q$16&lt;$X29,'Checklist Parameters'!$Q$16&gt;=3),'Checklist Parameters'!$Q$16,IF(AND('Checklist Parameters'!$Q$16&lt;$X29,'Checklist Parameters'!$Q$16&lt;3),0,$X29)))</f>
        <v>0</v>
      </c>
      <c r="AD29" s="85" t="str">
        <f>IF(AND(I29&lt;'Checklist Parameters'!$Q$22,$I29&lt;&gt;0),"Y","")</f>
        <v/>
      </c>
      <c r="AE29" s="85" t="str">
        <f>IF($AD29="Y",0,IF('Checklist Parameters'!$Q$25="","&lt;no limit&gt;",ROUNDDOWN((($I29-'Checklist Parameters'!$Q$24)/'Checklist Parameters'!$Q$25)+1,0)))</f>
        <v>&lt;no limit&gt;</v>
      </c>
      <c r="AF29" s="174">
        <f t="shared" si="5"/>
        <v>0</v>
      </c>
      <c r="AG29" s="85">
        <f t="shared" si="1"/>
        <v>0</v>
      </c>
    </row>
    <row r="30" spans="1:47">
      <c r="A30" s="391"/>
      <c r="B30" s="392"/>
      <c r="C30" s="393"/>
      <c r="D30" s="393"/>
      <c r="E30" s="393"/>
      <c r="F30" s="393"/>
      <c r="G30" s="393"/>
      <c r="H30" s="394"/>
      <c r="I30" s="394"/>
      <c r="J30" s="394"/>
      <c r="K30" s="394"/>
      <c r="L30" s="394"/>
      <c r="M30" s="394"/>
      <c r="N30" s="313">
        <f>IF(IF(I30&lt;'Checklist Parameters'!$Q$22,0,($I30-$L30))&lt;0,0,IF(I30&lt;'Checklist Parameters'!$Q$22,0,($I30-$L30)))</f>
        <v>0</v>
      </c>
      <c r="O30" s="394"/>
      <c r="P30" s="395"/>
      <c r="Q30" s="316">
        <f t="shared" si="2"/>
        <v>0</v>
      </c>
      <c r="R30" s="87">
        <f t="shared" si="3"/>
        <v>0</v>
      </c>
      <c r="S30" s="87">
        <f>IF('Checklist Parameters'!$Q$60&lt;0.2,0.2,'Checklist Parameters'!$Q$60)</f>
        <v>0.7</v>
      </c>
      <c r="T30" s="88">
        <f>IF($O30="",IF('Checklist District ID'!$C$43="Y",MAX($R30:$S30)*$I30,SUM($R30:$S30)*$I30),IF(O30&gt;0,Q30*S30))</f>
        <v>0</v>
      </c>
      <c r="U30" s="88">
        <f>IF(Q30&gt;0,((I30-T30)*'Formula Matrix'!$E$42),0)</f>
        <v>0</v>
      </c>
      <c r="V30" s="88">
        <f t="shared" si="4"/>
        <v>0</v>
      </c>
      <c r="W30" s="88">
        <f>IF(V30&gt;0,(V30*'Checklist Parameters'!$Q$35),0)</f>
        <v>0</v>
      </c>
      <c r="X30" s="85">
        <f t="shared" si="0"/>
        <v>0</v>
      </c>
      <c r="Y30" s="85">
        <f>IF('Checklist Parameters'!$Q$102&lt;&gt;"",(I30/43560)*'Checklist Parameters'!$Q$102,"N/A")</f>
        <v>0</v>
      </c>
      <c r="Z30" s="85" t="str">
        <f>IF('Checklist Parameters'!$Q$58&lt;&gt;"",((I30*'Checklist Parameters'!$Q$58)*'Checklist Parameters'!$Q$35)/1000,"N/A")</f>
        <v>N/A</v>
      </c>
      <c r="AA30" s="85">
        <f>IF('Checklist Parameters'!$Q$101&lt;&gt;"",IFERROR(I30/'Checklist Parameters'!$Q$101,0),"N/A")</f>
        <v>0</v>
      </c>
      <c r="AB30" s="85" t="str">
        <f>IF('Checklist Parameters'!$Q$43&lt;&gt;"",(I30*'Checklist Parameters'!$Q$43)/1000,"N/A")</f>
        <v>N/A</v>
      </c>
      <c r="AC30" s="85">
        <f>IF('Checklist Parameters'!$Q$16="",$X30,IF(AND('Checklist Parameters'!$Q$16&lt;$X30,'Checklist Parameters'!$Q$16&gt;=3),'Checklist Parameters'!$Q$16,IF(AND('Checklist Parameters'!$Q$16&lt;$X30,'Checklist Parameters'!$Q$16&lt;3),0,$X30)))</f>
        <v>0</v>
      </c>
      <c r="AD30" s="85" t="str">
        <f>IF(AND(I30&lt;'Checklist Parameters'!$Q$22,$I30&lt;&gt;0),"Y","")</f>
        <v/>
      </c>
      <c r="AE30" s="85" t="str">
        <f>IF($AD30="Y",0,IF('Checklist Parameters'!$Q$25="","&lt;no limit&gt;",ROUNDDOWN((($I30-'Checklist Parameters'!$Q$24)/'Checklist Parameters'!$Q$25)+1,0)))</f>
        <v>&lt;no limit&gt;</v>
      </c>
      <c r="AF30" s="174">
        <f t="shared" si="5"/>
        <v>0</v>
      </c>
      <c r="AG30" s="85">
        <f t="shared" si="1"/>
        <v>0</v>
      </c>
    </row>
    <row r="31" spans="1:47">
      <c r="A31" s="391"/>
      <c r="B31" s="392"/>
      <c r="C31" s="393"/>
      <c r="D31" s="393"/>
      <c r="E31" s="393"/>
      <c r="F31" s="393"/>
      <c r="G31" s="393"/>
      <c r="H31" s="394"/>
      <c r="I31" s="394"/>
      <c r="J31" s="394"/>
      <c r="K31" s="394"/>
      <c r="L31" s="394"/>
      <c r="M31" s="394"/>
      <c r="N31" s="313">
        <f>IF(IF(I31&lt;'Checklist Parameters'!$Q$22,0,($I31-$L31))&lt;0,0,IF(I31&lt;'Checklist Parameters'!$Q$22,0,($I31-$L31)))</f>
        <v>0</v>
      </c>
      <c r="O31" s="394"/>
      <c r="P31" s="395"/>
      <c r="Q31" s="316">
        <f t="shared" si="2"/>
        <v>0</v>
      </c>
      <c r="R31" s="87">
        <f t="shared" si="3"/>
        <v>0</v>
      </c>
      <c r="S31" s="87">
        <f>IF('Checklist Parameters'!$Q$60&lt;0.2,0.2,'Checklist Parameters'!$Q$60)</f>
        <v>0.7</v>
      </c>
      <c r="T31" s="88">
        <f>IF($O31="",IF('Checklist District ID'!$C$43="Y",MAX($R31:$S31)*$I31,SUM($R31:$S31)*$I31),IF(O31&gt;0,Q31*S31))</f>
        <v>0</v>
      </c>
      <c r="U31" s="88">
        <f>IF(Q31&gt;0,((I31-T31)*'Formula Matrix'!$E$42),0)</f>
        <v>0</v>
      </c>
      <c r="V31" s="88">
        <f t="shared" si="4"/>
        <v>0</v>
      </c>
      <c r="W31" s="88">
        <f>IF(V31&gt;0,(V31*'Checklist Parameters'!$Q$35),0)</f>
        <v>0</v>
      </c>
      <c r="X31" s="85">
        <f t="shared" si="0"/>
        <v>0</v>
      </c>
      <c r="Y31" s="85">
        <f>IF('Checklist Parameters'!$Q$102&lt;&gt;"",(I31/43560)*'Checklist Parameters'!$Q$102,"N/A")</f>
        <v>0</v>
      </c>
      <c r="Z31" s="85" t="str">
        <f>IF('Checklist Parameters'!$Q$58&lt;&gt;"",((I31*'Checklist Parameters'!$Q$58)*'Checklist Parameters'!$Q$35)/1000,"N/A")</f>
        <v>N/A</v>
      </c>
      <c r="AA31" s="85">
        <f>IF('Checklist Parameters'!$Q$101&lt;&gt;"",IFERROR(I31/'Checklist Parameters'!$Q$101,0),"N/A")</f>
        <v>0</v>
      </c>
      <c r="AB31" s="85" t="str">
        <f>IF('Checklist Parameters'!$Q$43&lt;&gt;"",(I31*'Checklist Parameters'!$Q$43)/1000,"N/A")</f>
        <v>N/A</v>
      </c>
      <c r="AC31" s="85">
        <f>IF('Checklist Parameters'!$Q$16="",$X31,IF(AND('Checklist Parameters'!$Q$16&lt;$X31,'Checklist Parameters'!$Q$16&gt;=3),'Checklist Parameters'!$Q$16,IF(AND('Checklist Parameters'!$Q$16&lt;$X31,'Checklist Parameters'!$Q$16&lt;3),0,$X31)))</f>
        <v>0</v>
      </c>
      <c r="AD31" s="85" t="str">
        <f>IF(AND(I31&lt;'Checklist Parameters'!$Q$22,$I31&lt;&gt;0),"Y","")</f>
        <v/>
      </c>
      <c r="AE31" s="85" t="str">
        <f>IF($AD31="Y",0,IF('Checklist Parameters'!$Q$25="","&lt;no limit&gt;",ROUNDDOWN((($I31-'Checklist Parameters'!$Q$24)/'Checklist Parameters'!$Q$25)+1,0)))</f>
        <v>&lt;no limit&gt;</v>
      </c>
      <c r="AF31" s="174">
        <f t="shared" si="5"/>
        <v>0</v>
      </c>
      <c r="AG31" s="85">
        <f t="shared" si="1"/>
        <v>0</v>
      </c>
    </row>
    <row r="32" spans="1:47">
      <c r="A32" s="391"/>
      <c r="B32" s="392"/>
      <c r="C32" s="393"/>
      <c r="D32" s="393"/>
      <c r="E32" s="393"/>
      <c r="F32" s="393"/>
      <c r="G32" s="393"/>
      <c r="H32" s="394"/>
      <c r="I32" s="394"/>
      <c r="J32" s="394"/>
      <c r="K32" s="394"/>
      <c r="L32" s="394"/>
      <c r="M32" s="394"/>
      <c r="N32" s="313">
        <f>IF(IF(I32&lt;'Checklist Parameters'!$Q$22,0,($I32-$L32))&lt;0,0,IF(I32&lt;'Checklist Parameters'!$Q$22,0,($I32-$L32)))</f>
        <v>0</v>
      </c>
      <c r="O32" s="394"/>
      <c r="P32" s="395"/>
      <c r="Q32" s="316">
        <f t="shared" si="2"/>
        <v>0</v>
      </c>
      <c r="R32" s="87">
        <f t="shared" si="3"/>
        <v>0</v>
      </c>
      <c r="S32" s="87">
        <f>IF('Checklist Parameters'!$Q$60&lt;0.2,0.2,'Checklist Parameters'!$Q$60)</f>
        <v>0.7</v>
      </c>
      <c r="T32" s="88">
        <f>IF($O32="",IF('Checklist District ID'!$C$43="Y",MAX($R32:$S32)*$I32,SUM($R32:$S32)*$I32),IF(O32&gt;0,Q32*S32))</f>
        <v>0</v>
      </c>
      <c r="U32" s="88">
        <f>IF(Q32&gt;0,((I32-T32)*'Formula Matrix'!$E$42),0)</f>
        <v>0</v>
      </c>
      <c r="V32" s="88">
        <f t="shared" si="4"/>
        <v>0</v>
      </c>
      <c r="W32" s="88">
        <f>IF(V32&gt;0,(V32*'Checklist Parameters'!$Q$35),0)</f>
        <v>0</v>
      </c>
      <c r="X32" s="85">
        <f t="shared" si="0"/>
        <v>0</v>
      </c>
      <c r="Y32" s="85">
        <f>IF('Checklist Parameters'!$Q$102&lt;&gt;"",(I32/43560)*'Checklist Parameters'!$Q$102,"N/A")</f>
        <v>0</v>
      </c>
      <c r="Z32" s="85" t="str">
        <f>IF('Checklist Parameters'!$Q$58&lt;&gt;"",((I32*'Checklist Parameters'!$Q$58)*'Checklist Parameters'!$Q$35)/1000,"N/A")</f>
        <v>N/A</v>
      </c>
      <c r="AA32" s="85">
        <f>IF('Checklist Parameters'!$Q$101&lt;&gt;"",IFERROR(I32/'Checklist Parameters'!$Q$101,0),"N/A")</f>
        <v>0</v>
      </c>
      <c r="AB32" s="85" t="str">
        <f>IF('Checklist Parameters'!$Q$43&lt;&gt;"",(I32*'Checklist Parameters'!$Q$43)/1000,"N/A")</f>
        <v>N/A</v>
      </c>
      <c r="AC32" s="85">
        <f>IF('Checklist Parameters'!$Q$16="",$X32,IF(AND('Checklist Parameters'!$Q$16&lt;$X32,'Checklist Parameters'!$Q$16&gt;=3),'Checklist Parameters'!$Q$16,IF(AND('Checklist Parameters'!$Q$16&lt;$X32,'Checklist Parameters'!$Q$16&lt;3),0,$X32)))</f>
        <v>0</v>
      </c>
      <c r="AD32" s="85" t="str">
        <f>IF(AND(I32&lt;'Checklist Parameters'!$Q$22,$I32&lt;&gt;0),"Y","")</f>
        <v/>
      </c>
      <c r="AE32" s="85" t="str">
        <f>IF($AD32="Y",0,IF('Checklist Parameters'!$Q$25="","&lt;no limit&gt;",ROUNDDOWN((($I32-'Checklist Parameters'!$Q$24)/'Checklist Parameters'!$Q$25)+1,0)))</f>
        <v>&lt;no limit&gt;</v>
      </c>
      <c r="AF32" s="174">
        <f t="shared" si="5"/>
        <v>0</v>
      </c>
      <c r="AG32" s="85">
        <f t="shared" si="1"/>
        <v>0</v>
      </c>
    </row>
    <row r="33" spans="1:47">
      <c r="A33" s="391"/>
      <c r="B33" s="392"/>
      <c r="C33" s="393"/>
      <c r="D33" s="393"/>
      <c r="E33" s="393"/>
      <c r="F33" s="393"/>
      <c r="G33" s="393"/>
      <c r="H33" s="394"/>
      <c r="I33" s="394"/>
      <c r="J33" s="394"/>
      <c r="K33" s="394"/>
      <c r="L33" s="394"/>
      <c r="M33" s="394"/>
      <c r="N33" s="313">
        <f>IF(IF(I33&lt;'Checklist Parameters'!$Q$22,0,($I33-$L33))&lt;0,0,IF(I33&lt;'Checklist Parameters'!$Q$22,0,($I33-$L33)))</f>
        <v>0</v>
      </c>
      <c r="O33" s="394"/>
      <c r="P33" s="395"/>
      <c r="Q33" s="316">
        <f t="shared" si="2"/>
        <v>0</v>
      </c>
      <c r="R33" s="87">
        <f t="shared" si="3"/>
        <v>0</v>
      </c>
      <c r="S33" s="87">
        <f>IF('Checklist Parameters'!$Q$60&lt;0.2,0.2,'Checklist Parameters'!$Q$60)</f>
        <v>0.7</v>
      </c>
      <c r="T33" s="88">
        <f>IF($O33="",IF('Checklist District ID'!$C$43="Y",MAX($R33:$S33)*$I33,SUM($R33:$S33)*$I33),IF(O33&gt;0,Q33*S33))</f>
        <v>0</v>
      </c>
      <c r="U33" s="88">
        <f>IF(Q33&gt;0,((I33-T33)*'Formula Matrix'!$E$42),0)</f>
        <v>0</v>
      </c>
      <c r="V33" s="88">
        <f t="shared" si="4"/>
        <v>0</v>
      </c>
      <c r="W33" s="88">
        <f>IF(V33&gt;0,(V33*'Checklist Parameters'!$Q$35),0)</f>
        <v>0</v>
      </c>
      <c r="X33" s="85">
        <f t="shared" si="0"/>
        <v>0</v>
      </c>
      <c r="Y33" s="85">
        <f>IF('Checklist Parameters'!$Q$102&lt;&gt;"",(I33/43560)*'Checklist Parameters'!$Q$102,"N/A")</f>
        <v>0</v>
      </c>
      <c r="Z33" s="85" t="str">
        <f>IF('Checklist Parameters'!$Q$58&lt;&gt;"",((I33*'Checklist Parameters'!$Q$58)*'Checklist Parameters'!$Q$35)/1000,"N/A")</f>
        <v>N/A</v>
      </c>
      <c r="AA33" s="85">
        <f>IF('Checklist Parameters'!$Q$101&lt;&gt;"",IFERROR(I33/'Checklist Parameters'!$Q$101,0),"N/A")</f>
        <v>0</v>
      </c>
      <c r="AB33" s="85" t="str">
        <f>IF('Checklist Parameters'!$Q$43&lt;&gt;"",(I33*'Checklist Parameters'!$Q$43)/1000,"N/A")</f>
        <v>N/A</v>
      </c>
      <c r="AC33" s="85">
        <f>IF('Checklist Parameters'!$Q$16="",$X33,IF(AND('Checklist Parameters'!$Q$16&lt;$X33,'Checklist Parameters'!$Q$16&gt;=3),'Checklist Parameters'!$Q$16,IF(AND('Checklist Parameters'!$Q$16&lt;$X33,'Checklist Parameters'!$Q$16&lt;3),0,$X33)))</f>
        <v>0</v>
      </c>
      <c r="AD33" s="85" t="str">
        <f>IF(AND(I33&lt;'Checklist Parameters'!$Q$22,$I33&lt;&gt;0),"Y","")</f>
        <v/>
      </c>
      <c r="AE33" s="85" t="str">
        <f>IF($AD33="Y",0,IF('Checklist Parameters'!$Q$25="","&lt;no limit&gt;",ROUNDDOWN((($I33-'Checklist Parameters'!$Q$24)/'Checklist Parameters'!$Q$25)+1,0)))</f>
        <v>&lt;no limit&gt;</v>
      </c>
      <c r="AF33" s="174">
        <f t="shared" si="5"/>
        <v>0</v>
      </c>
      <c r="AG33" s="85">
        <f t="shared" si="1"/>
        <v>0</v>
      </c>
    </row>
    <row r="34" spans="1:47">
      <c r="A34" s="391"/>
      <c r="B34" s="392"/>
      <c r="C34" s="393"/>
      <c r="D34" s="393"/>
      <c r="E34" s="393"/>
      <c r="F34" s="393"/>
      <c r="G34" s="393"/>
      <c r="H34" s="394"/>
      <c r="I34" s="394"/>
      <c r="J34" s="394"/>
      <c r="K34" s="394"/>
      <c r="L34" s="394"/>
      <c r="M34" s="394"/>
      <c r="N34" s="313">
        <f>IF(IF(I34&lt;'Checklist Parameters'!$Q$22,0,($I34-$L34))&lt;0,0,IF(I34&lt;'Checklist Parameters'!$Q$22,0,($I34-$L34)))</f>
        <v>0</v>
      </c>
      <c r="O34" s="394"/>
      <c r="P34" s="395"/>
      <c r="Q34" s="316">
        <f t="shared" si="2"/>
        <v>0</v>
      </c>
      <c r="R34" s="87">
        <f t="shared" si="3"/>
        <v>0</v>
      </c>
      <c r="S34" s="87">
        <f>IF('Checklist Parameters'!$Q$60&lt;0.2,0.2,'Checklist Parameters'!$Q$60)</f>
        <v>0.7</v>
      </c>
      <c r="T34" s="88">
        <f>IF($O34="",IF('Checklist District ID'!$C$43="Y",MAX($R34:$S34)*$I34,SUM($R34:$S34)*$I34),IF(O34&gt;0,Q34*S34))</f>
        <v>0</v>
      </c>
      <c r="U34" s="88">
        <f>IF(Q34&gt;0,((I34-T34)*'Formula Matrix'!$E$42),0)</f>
        <v>0</v>
      </c>
      <c r="V34" s="88">
        <f t="shared" si="4"/>
        <v>0</v>
      </c>
      <c r="W34" s="88">
        <f>IF(V34&gt;0,(V34*'Checklist Parameters'!$Q$35),0)</f>
        <v>0</v>
      </c>
      <c r="X34" s="85">
        <f t="shared" si="0"/>
        <v>0</v>
      </c>
      <c r="Y34" s="85">
        <f>IF('Checklist Parameters'!$Q$102&lt;&gt;"",(I34/43560)*'Checklist Parameters'!$Q$102,"N/A")</f>
        <v>0</v>
      </c>
      <c r="Z34" s="85" t="str">
        <f>IF('Checklist Parameters'!$Q$58&lt;&gt;"",((I34*'Checklist Parameters'!$Q$58)*'Checklist Parameters'!$Q$35)/1000,"N/A")</f>
        <v>N/A</v>
      </c>
      <c r="AA34" s="85">
        <f>IF('Checklist Parameters'!$Q$101&lt;&gt;"",IFERROR(I34/'Checklist Parameters'!$Q$101,0),"N/A")</f>
        <v>0</v>
      </c>
      <c r="AB34" s="85" t="str">
        <f>IF('Checklist Parameters'!$Q$43&lt;&gt;"",(I34*'Checklist Parameters'!$Q$43)/1000,"N/A")</f>
        <v>N/A</v>
      </c>
      <c r="AC34" s="85">
        <f>IF('Checklist Parameters'!$Q$16="",$X34,IF(AND('Checklist Parameters'!$Q$16&lt;$X34,'Checklist Parameters'!$Q$16&gt;=3),'Checklist Parameters'!$Q$16,IF(AND('Checklist Parameters'!$Q$16&lt;$X34,'Checklist Parameters'!$Q$16&lt;3),0,$X34)))</f>
        <v>0</v>
      </c>
      <c r="AD34" s="85" t="str">
        <f>IF(AND(I34&lt;'Checklist Parameters'!$Q$22,$I34&lt;&gt;0),"Y","")</f>
        <v/>
      </c>
      <c r="AE34" s="85" t="str">
        <f>IF($AD34="Y",0,IF('Checklist Parameters'!$Q$25="","&lt;no limit&gt;",ROUNDDOWN((($I34-'Checklist Parameters'!$Q$24)/'Checklist Parameters'!$Q$25)+1,0)))</f>
        <v>&lt;no limit&gt;</v>
      </c>
      <c r="AF34" s="174">
        <f t="shared" si="5"/>
        <v>0</v>
      </c>
      <c r="AG34" s="85">
        <f t="shared" si="1"/>
        <v>0</v>
      </c>
    </row>
    <row r="35" spans="1:47">
      <c r="A35" s="391"/>
      <c r="B35" s="392"/>
      <c r="C35" s="393"/>
      <c r="D35" s="393"/>
      <c r="E35" s="393"/>
      <c r="F35" s="393"/>
      <c r="G35" s="393"/>
      <c r="H35" s="394"/>
      <c r="I35" s="394"/>
      <c r="J35" s="394"/>
      <c r="K35" s="394"/>
      <c r="L35" s="394"/>
      <c r="M35" s="394"/>
      <c r="N35" s="313">
        <f>IF(IF(I35&lt;'Checklist Parameters'!$Q$22,0,($I35-$L35))&lt;0,0,IF(I35&lt;'Checklist Parameters'!$Q$22,0,($I35-$L35)))</f>
        <v>0</v>
      </c>
      <c r="O35" s="394"/>
      <c r="P35" s="395"/>
      <c r="Q35" s="316">
        <f t="shared" si="2"/>
        <v>0</v>
      </c>
      <c r="R35" s="87">
        <f t="shared" si="3"/>
        <v>0</v>
      </c>
      <c r="S35" s="87">
        <f>IF('Checklist Parameters'!$Q$60&lt;0.2,0.2,'Checklist Parameters'!$Q$60)</f>
        <v>0.7</v>
      </c>
      <c r="T35" s="88">
        <f>IF($O35="",IF('Checklist District ID'!$C$43="Y",MAX($R35:$S35)*$I35,SUM($R35:$S35)*$I35),IF(O35&gt;0,Q35*S35))</f>
        <v>0</v>
      </c>
      <c r="U35" s="88">
        <f>IF(Q35&gt;0,((I35-T35)*'Formula Matrix'!$E$42),0)</f>
        <v>0</v>
      </c>
      <c r="V35" s="88">
        <f t="shared" si="4"/>
        <v>0</v>
      </c>
      <c r="W35" s="88">
        <f>IF(V35&gt;0,(V35*'Checklist Parameters'!$Q$35),0)</f>
        <v>0</v>
      </c>
      <c r="X35" s="85">
        <f t="shared" si="0"/>
        <v>0</v>
      </c>
      <c r="Y35" s="85">
        <f>IF('Checklist Parameters'!$Q$102&lt;&gt;"",(I35/43560)*'Checklist Parameters'!$Q$102,"N/A")</f>
        <v>0</v>
      </c>
      <c r="Z35" s="85" t="str">
        <f>IF('Checklist Parameters'!$Q$58&lt;&gt;"",((I35*'Checklist Parameters'!$Q$58)*'Checklist Parameters'!$Q$35)/1000,"N/A")</f>
        <v>N/A</v>
      </c>
      <c r="AA35" s="85">
        <f>IF('Checklist Parameters'!$Q$101&lt;&gt;"",IFERROR(I35/'Checklist Parameters'!$Q$101,0),"N/A")</f>
        <v>0</v>
      </c>
      <c r="AB35" s="85" t="str">
        <f>IF('Checklist Parameters'!$Q$43&lt;&gt;"",(I35*'Checklist Parameters'!$Q$43)/1000,"N/A")</f>
        <v>N/A</v>
      </c>
      <c r="AC35" s="85">
        <f>IF('Checklist Parameters'!$Q$16="",$X35,IF(AND('Checklist Parameters'!$Q$16&lt;$X35,'Checklist Parameters'!$Q$16&gt;=3),'Checklist Parameters'!$Q$16,IF(AND('Checklist Parameters'!$Q$16&lt;$X35,'Checklist Parameters'!$Q$16&lt;3),0,$X35)))</f>
        <v>0</v>
      </c>
      <c r="AD35" s="85" t="str">
        <f>IF(AND(I35&lt;'Checklist Parameters'!$Q$22,$I35&lt;&gt;0),"Y","")</f>
        <v/>
      </c>
      <c r="AE35" s="85" t="str">
        <f>IF($AD35="Y",0,IF('Checklist Parameters'!$Q$25="","&lt;no limit&gt;",ROUNDDOWN((($I35-'Checklist Parameters'!$Q$24)/'Checklist Parameters'!$Q$25)+1,0)))</f>
        <v>&lt;no limit&gt;</v>
      </c>
      <c r="AF35" s="174">
        <f t="shared" si="5"/>
        <v>0</v>
      </c>
      <c r="AG35" s="85">
        <f t="shared" si="1"/>
        <v>0</v>
      </c>
    </row>
    <row r="36" spans="1:47">
      <c r="A36" s="391"/>
      <c r="B36" s="392"/>
      <c r="C36" s="393"/>
      <c r="D36" s="393"/>
      <c r="E36" s="393"/>
      <c r="F36" s="393"/>
      <c r="G36" s="393"/>
      <c r="H36" s="394"/>
      <c r="I36" s="394"/>
      <c r="J36" s="394"/>
      <c r="K36" s="394"/>
      <c r="L36" s="394"/>
      <c r="M36" s="394"/>
      <c r="N36" s="313">
        <f>IF(IF(I36&lt;'Checklist Parameters'!$Q$22,0,($I36-$L36))&lt;0,0,IF(I36&lt;'Checklist Parameters'!$Q$22,0,($I36-$L36)))</f>
        <v>0</v>
      </c>
      <c r="O36" s="394"/>
      <c r="P36" s="395"/>
      <c r="Q36" s="316">
        <f t="shared" si="2"/>
        <v>0</v>
      </c>
      <c r="R36" s="87">
        <f t="shared" si="3"/>
        <v>0</v>
      </c>
      <c r="S36" s="87">
        <f>IF('Checklist Parameters'!$Q$60&lt;0.2,0.2,'Checklist Parameters'!$Q$60)</f>
        <v>0.7</v>
      </c>
      <c r="T36" s="88">
        <f>IF($O36="",IF('Checklist District ID'!$C$43="Y",MAX($R36:$S36)*$I36,SUM($R36:$S36)*$I36),IF(O36&gt;0,Q36*S36))</f>
        <v>0</v>
      </c>
      <c r="U36" s="88">
        <f>IF(Q36&gt;0,((I36-T36)*'Formula Matrix'!$E$42),0)</f>
        <v>0</v>
      </c>
      <c r="V36" s="88">
        <f t="shared" si="4"/>
        <v>0</v>
      </c>
      <c r="W36" s="88">
        <f>IF(V36&gt;0,(V36*'Checklist Parameters'!$Q$35),0)</f>
        <v>0</v>
      </c>
      <c r="X36" s="85">
        <f t="shared" si="0"/>
        <v>0</v>
      </c>
      <c r="Y36" s="85">
        <f>IF('Checklist Parameters'!$Q$102&lt;&gt;"",(I36/43560)*'Checklist Parameters'!$Q$102,"N/A")</f>
        <v>0</v>
      </c>
      <c r="Z36" s="85" t="str">
        <f>IF('Checklist Parameters'!$Q$58&lt;&gt;"",((I36*'Checklist Parameters'!$Q$58)*'Checklist Parameters'!$Q$35)/1000,"N/A")</f>
        <v>N/A</v>
      </c>
      <c r="AA36" s="85">
        <f>IF('Checklist Parameters'!$Q$101&lt;&gt;"",IFERROR(I36/'Checklist Parameters'!$Q$101,0),"N/A")</f>
        <v>0</v>
      </c>
      <c r="AB36" s="85" t="str">
        <f>IF('Checklist Parameters'!$Q$43&lt;&gt;"",(I36*'Checklist Parameters'!$Q$43)/1000,"N/A")</f>
        <v>N/A</v>
      </c>
      <c r="AC36" s="85">
        <f>IF('Checklist Parameters'!$Q$16="",$X36,IF(AND('Checklist Parameters'!$Q$16&lt;$X36,'Checklist Parameters'!$Q$16&gt;=3),'Checklist Parameters'!$Q$16,IF(AND('Checklist Parameters'!$Q$16&lt;$X36,'Checklist Parameters'!$Q$16&lt;3),0,$X36)))</f>
        <v>0</v>
      </c>
      <c r="AD36" s="85" t="str">
        <f>IF(AND(I36&lt;'Checklist Parameters'!$Q$22,$I36&lt;&gt;0),"Y","")</f>
        <v/>
      </c>
      <c r="AE36" s="85" t="str">
        <f>IF($AD36="Y",0,IF('Checklist Parameters'!$Q$25="","&lt;no limit&gt;",ROUNDDOWN((($I36-'Checklist Parameters'!$Q$24)/'Checklist Parameters'!$Q$25)+1,0)))</f>
        <v>&lt;no limit&gt;</v>
      </c>
      <c r="AF36" s="174">
        <f t="shared" si="5"/>
        <v>0</v>
      </c>
      <c r="AG36" s="85">
        <f t="shared" si="1"/>
        <v>0</v>
      </c>
    </row>
    <row r="37" spans="1:47">
      <c r="A37" s="391"/>
      <c r="B37" s="392"/>
      <c r="C37" s="393"/>
      <c r="D37" s="393"/>
      <c r="E37" s="393"/>
      <c r="F37" s="393"/>
      <c r="G37" s="393"/>
      <c r="H37" s="394"/>
      <c r="I37" s="394"/>
      <c r="J37" s="394"/>
      <c r="K37" s="394"/>
      <c r="L37" s="394"/>
      <c r="M37" s="394"/>
      <c r="N37" s="313">
        <f>IF(IF(I37&lt;'Checklist Parameters'!$Q$22,0,($I37-$L37))&lt;0,0,IF(I37&lt;'Checklist Parameters'!$Q$22,0,($I37-$L37)))</f>
        <v>0</v>
      </c>
      <c r="O37" s="394"/>
      <c r="P37" s="395"/>
      <c r="Q37" s="316">
        <f t="shared" si="2"/>
        <v>0</v>
      </c>
      <c r="R37" s="87">
        <f t="shared" si="3"/>
        <v>0</v>
      </c>
      <c r="S37" s="87">
        <f>IF('Checklist Parameters'!$Q$60&lt;0.2,0.2,'Checklist Parameters'!$Q$60)</f>
        <v>0.7</v>
      </c>
      <c r="T37" s="88">
        <f>IF($O37="",IF('Checklist District ID'!$C$43="Y",MAX($R37:$S37)*$I37,SUM($R37:$S37)*$I37),IF(O37&gt;0,Q37*S37))</f>
        <v>0</v>
      </c>
      <c r="U37" s="88">
        <f>IF(Q37&gt;0,((I37-T37)*'Formula Matrix'!$E$42),0)</f>
        <v>0</v>
      </c>
      <c r="V37" s="88">
        <f t="shared" si="4"/>
        <v>0</v>
      </c>
      <c r="W37" s="88">
        <f>IF(V37&gt;0,(V37*'Checklist Parameters'!$Q$35),0)</f>
        <v>0</v>
      </c>
      <c r="X37" s="85">
        <f t="shared" si="0"/>
        <v>0</v>
      </c>
      <c r="Y37" s="85">
        <f>IF('Checklist Parameters'!$Q$102&lt;&gt;"",(I37/43560)*'Checklist Parameters'!$Q$102,"N/A")</f>
        <v>0</v>
      </c>
      <c r="Z37" s="85" t="str">
        <f>IF('Checklist Parameters'!$Q$58&lt;&gt;"",((I37*'Checklist Parameters'!$Q$58)*'Checklist Parameters'!$Q$35)/1000,"N/A")</f>
        <v>N/A</v>
      </c>
      <c r="AA37" s="85">
        <f>IF('Checklist Parameters'!$Q$101&lt;&gt;"",IFERROR(I37/'Checklist Parameters'!$Q$101,0),"N/A")</f>
        <v>0</v>
      </c>
      <c r="AB37" s="85" t="str">
        <f>IF('Checklist Parameters'!$Q$43&lt;&gt;"",(I37*'Checklist Parameters'!$Q$43)/1000,"N/A")</f>
        <v>N/A</v>
      </c>
      <c r="AC37" s="85">
        <f>IF('Checklist Parameters'!$Q$16="",$X37,IF(AND('Checklist Parameters'!$Q$16&lt;$X37,'Checklist Parameters'!$Q$16&gt;=3),'Checklist Parameters'!$Q$16,IF(AND('Checklist Parameters'!$Q$16&lt;$X37,'Checklist Parameters'!$Q$16&lt;3),0,$X37)))</f>
        <v>0</v>
      </c>
      <c r="AD37" s="85" t="str">
        <f>IF(AND(I37&lt;'Checklist Parameters'!$Q$22,$I37&lt;&gt;0),"Y","")</f>
        <v/>
      </c>
      <c r="AE37" s="85" t="str">
        <f>IF($AD37="Y",0,IF('Checklist Parameters'!$Q$25="","&lt;no limit&gt;",ROUNDDOWN((($I37-'Checklist Parameters'!$Q$24)/'Checklist Parameters'!$Q$25)+1,0)))</f>
        <v>&lt;no limit&gt;</v>
      </c>
      <c r="AF37" s="174">
        <f t="shared" si="5"/>
        <v>0</v>
      </c>
      <c r="AG37" s="85">
        <f t="shared" si="1"/>
        <v>0</v>
      </c>
    </row>
    <row r="38" spans="1:47">
      <c r="A38" s="391"/>
      <c r="B38" s="392"/>
      <c r="C38" s="393"/>
      <c r="D38" s="393"/>
      <c r="E38" s="393"/>
      <c r="F38" s="393"/>
      <c r="G38" s="393"/>
      <c r="H38" s="394"/>
      <c r="I38" s="394"/>
      <c r="J38" s="394"/>
      <c r="K38" s="394"/>
      <c r="L38" s="394"/>
      <c r="M38" s="394"/>
      <c r="N38" s="313">
        <f>IF(IF(I38&lt;'Checklist Parameters'!$Q$22,0,($I38-$L38))&lt;0,0,IF(I38&lt;'Checklist Parameters'!$Q$22,0,($I38-$L38)))</f>
        <v>0</v>
      </c>
      <c r="O38" s="394"/>
      <c r="P38" s="395"/>
      <c r="Q38" s="316">
        <f>IF(O38&lt;&gt;"",O38,N38)</f>
        <v>0</v>
      </c>
      <c r="R38" s="87">
        <f t="shared" si="3"/>
        <v>0</v>
      </c>
      <c r="S38" s="87">
        <f>IF('Checklist Parameters'!$Q$60&lt;0.2,0.2,'Checklist Parameters'!$Q$60)</f>
        <v>0.7</v>
      </c>
      <c r="T38" s="88">
        <f>IF($O38="",IF('Checklist District ID'!$C$43="Y",MAX($R38:$S38)*$I38,SUM($R38:$S38)*$I38),IF(O38&gt;0,Q38*S38))</f>
        <v>0</v>
      </c>
      <c r="U38" s="88">
        <f>IF(Q38&gt;0,((I38-T38)*'Formula Matrix'!$E$42),0)</f>
        <v>0</v>
      </c>
      <c r="V38" s="88">
        <f t="shared" si="4"/>
        <v>0</v>
      </c>
      <c r="W38" s="88">
        <f>IF(V38&gt;0,(V38*'Checklist Parameters'!$Q$35),0)</f>
        <v>0</v>
      </c>
      <c r="X38" s="85">
        <f t="shared" si="0"/>
        <v>0</v>
      </c>
      <c r="Y38" s="85">
        <f>IF('Checklist Parameters'!$Q$102&lt;&gt;"",(I38/43560)*'Checklist Parameters'!$Q$102,"N/A")</f>
        <v>0</v>
      </c>
      <c r="Z38" s="85" t="str">
        <f>IF('Checklist Parameters'!$Q$58&lt;&gt;"",((I38*'Checklist Parameters'!$Q$58)*'Checklist Parameters'!$Q$35)/1000,"N/A")</f>
        <v>N/A</v>
      </c>
      <c r="AA38" s="85">
        <f>IF('Checklist Parameters'!$Q$101&lt;&gt;"",IFERROR(I38/'Checklist Parameters'!$Q$101,0),"N/A")</f>
        <v>0</v>
      </c>
      <c r="AB38" s="85" t="str">
        <f>IF('Checklist Parameters'!$Q$43&lt;&gt;"",(I38*'Checklist Parameters'!$Q$43)/1000,"N/A")</f>
        <v>N/A</v>
      </c>
      <c r="AC38" s="85">
        <f>IF('Checklist Parameters'!$Q$16="",$X38,IF(AND('Checklist Parameters'!$Q$16&lt;$X38,'Checklist Parameters'!$Q$16&gt;=3),'Checklist Parameters'!$Q$16,IF(AND('Checklist Parameters'!$Q$16&lt;$X38,'Checklist Parameters'!$Q$16&lt;3),0,$X38)))</f>
        <v>0</v>
      </c>
      <c r="AD38" s="85" t="str">
        <f>IF(AND(I38&lt;'Checklist Parameters'!$Q$22,$I38&lt;&gt;0),"Y","")</f>
        <v/>
      </c>
      <c r="AE38" s="85" t="str">
        <f>IF($AD38="Y",0,IF('Checklist Parameters'!$Q$25="","&lt;no limit&gt;",ROUNDDOWN((($I38-'Checklist Parameters'!$Q$24)/'Checklist Parameters'!$Q$25)+1,0)))</f>
        <v>&lt;no limit&gt;</v>
      </c>
      <c r="AF38" s="174">
        <f t="shared" si="5"/>
        <v>0</v>
      </c>
      <c r="AG38" s="85">
        <f t="shared" si="1"/>
        <v>0</v>
      </c>
    </row>
    <row r="39" spans="1:47">
      <c r="A39" s="391"/>
      <c r="B39" s="392"/>
      <c r="C39" s="393"/>
      <c r="D39" s="393"/>
      <c r="E39" s="393"/>
      <c r="F39" s="393"/>
      <c r="G39" s="393"/>
      <c r="H39" s="394"/>
      <c r="I39" s="394"/>
      <c r="J39" s="394"/>
      <c r="K39" s="394"/>
      <c r="L39" s="394"/>
      <c r="M39" s="394"/>
      <c r="N39" s="313">
        <f>IF(IF(I39&lt;'Checklist Parameters'!$Q$22,0,($I39-$L39))&lt;0,0,IF(I39&lt;'Checklist Parameters'!$Q$22,0,($I39-$L39)))</f>
        <v>0</v>
      </c>
      <c r="O39" s="394"/>
      <c r="P39" s="395"/>
      <c r="Q39" s="316">
        <f t="shared" si="2"/>
        <v>0</v>
      </c>
      <c r="R39" s="87">
        <f t="shared" si="3"/>
        <v>0</v>
      </c>
      <c r="S39" s="87">
        <f>IF('Checklist Parameters'!$Q$60&lt;0.2,0.2,'Checklist Parameters'!$Q$60)</f>
        <v>0.7</v>
      </c>
      <c r="T39" s="88">
        <f>IF($O39="",IF('Checklist District ID'!$C$43="Y",MAX($R39:$S39)*$I39,SUM($R39:$S39)*$I39),IF(O39&gt;0,Q39*S39))</f>
        <v>0</v>
      </c>
      <c r="U39" s="88">
        <f>IF(Q39&gt;0,((I39-T39)*'Formula Matrix'!$E$42),0)</f>
        <v>0</v>
      </c>
      <c r="V39" s="88">
        <f t="shared" si="4"/>
        <v>0</v>
      </c>
      <c r="W39" s="88">
        <f>IF(V39&gt;0,(V39*'Checklist Parameters'!$Q$35),0)</f>
        <v>0</v>
      </c>
      <c r="X39" s="85">
        <f t="shared" si="0"/>
        <v>0</v>
      </c>
      <c r="Y39" s="85">
        <f>IF('Checklist Parameters'!$Q$102&lt;&gt;"",(I39/43560)*'Checklist Parameters'!$Q$102,"N/A")</f>
        <v>0</v>
      </c>
      <c r="Z39" s="85" t="str">
        <f>IF('Checklist Parameters'!$Q$58&lt;&gt;"",((I39*'Checklist Parameters'!$Q$58)*'Checklist Parameters'!$Q$35)/1000,"N/A")</f>
        <v>N/A</v>
      </c>
      <c r="AA39" s="85">
        <f>IF('Checklist Parameters'!$Q$101&lt;&gt;"",IFERROR(I39/'Checklist Parameters'!$Q$101,0),"N/A")</f>
        <v>0</v>
      </c>
      <c r="AB39" s="85" t="str">
        <f>IF('Checklist Parameters'!$Q$43&lt;&gt;"",(I39*'Checklist Parameters'!$Q$43)/1000,"N/A")</f>
        <v>N/A</v>
      </c>
      <c r="AC39" s="85">
        <f>IF('Checklist Parameters'!$Q$16="",$X39,IF(AND('Checklist Parameters'!$Q$16&lt;$X39,'Checklist Parameters'!$Q$16&gt;=3),'Checklist Parameters'!$Q$16,IF(AND('Checklist Parameters'!$Q$16&lt;$X39,'Checklist Parameters'!$Q$16&lt;3),0,$X39)))</f>
        <v>0</v>
      </c>
      <c r="AD39" s="85" t="str">
        <f>IF(AND(I39&lt;'Checklist Parameters'!$Q$22,$I39&lt;&gt;0),"Y","")</f>
        <v/>
      </c>
      <c r="AE39" s="85" t="str">
        <f>IF($AD39="Y",0,IF('Checklist Parameters'!$Q$25="","&lt;no limit&gt;",ROUNDDOWN((($I39-'Checklist Parameters'!$Q$24)/'Checklist Parameters'!$Q$25)+1,0)))</f>
        <v>&lt;no limit&gt;</v>
      </c>
      <c r="AF39" s="174">
        <f t="shared" si="5"/>
        <v>0</v>
      </c>
      <c r="AG39" s="85">
        <f t="shared" si="1"/>
        <v>0</v>
      </c>
    </row>
    <row r="40" spans="1:47" s="2" customFormat="1">
      <c r="A40" s="391"/>
      <c r="B40" s="392"/>
      <c r="C40" s="393"/>
      <c r="D40" s="393"/>
      <c r="E40" s="393"/>
      <c r="F40" s="393"/>
      <c r="G40" s="393"/>
      <c r="H40" s="394"/>
      <c r="I40" s="394"/>
      <c r="J40" s="394"/>
      <c r="K40" s="394"/>
      <c r="L40" s="394"/>
      <c r="M40" s="394"/>
      <c r="N40" s="313">
        <f>IF(IF(I40&lt;'Checklist Parameters'!$Q$22,0,($I40-$L40))&lt;0,0,IF(I40&lt;'Checklist Parameters'!$Q$22,0,($I40-$L40)))</f>
        <v>0</v>
      </c>
      <c r="O40" s="394"/>
      <c r="P40" s="395"/>
      <c r="Q40" s="316">
        <f t="shared" si="2"/>
        <v>0</v>
      </c>
      <c r="R40" s="87">
        <f t="shared" si="3"/>
        <v>0</v>
      </c>
      <c r="S40" s="87">
        <f>IF('Checklist Parameters'!$Q$60&lt;0.2,0.2,'Checklist Parameters'!$Q$60)</f>
        <v>0.7</v>
      </c>
      <c r="T40" s="88">
        <f>IF($O40="",IF('Checklist District ID'!$C$43="Y",MAX($R40:$S40)*$I40,SUM($R40:$S40)*$I40),IF(O40&gt;0,Q40*S40))</f>
        <v>0</v>
      </c>
      <c r="U40" s="88">
        <f>IF(Q40&gt;0,((I40-T40)*'Formula Matrix'!$E$42),0)</f>
        <v>0</v>
      </c>
      <c r="V40" s="88">
        <f t="shared" si="4"/>
        <v>0</v>
      </c>
      <c r="W40" s="88">
        <f>IF(V40&gt;0,(V40*'Checklist Parameters'!$Q$35),0)</f>
        <v>0</v>
      </c>
      <c r="X40" s="85">
        <f t="shared" si="0"/>
        <v>0</v>
      </c>
      <c r="Y40" s="85">
        <f>IF('Checklist Parameters'!$Q$102&lt;&gt;"",(I40/43560)*'Checklist Parameters'!$Q$102,"N/A")</f>
        <v>0</v>
      </c>
      <c r="Z40" s="85" t="str">
        <f>IF('Checklist Parameters'!$Q$58&lt;&gt;"",((I40*'Checklist Parameters'!$Q$58)*'Checklist Parameters'!$Q$35)/1000,"N/A")</f>
        <v>N/A</v>
      </c>
      <c r="AA40" s="85">
        <f>IF('Checklist Parameters'!$Q$101&lt;&gt;"",IFERROR(I40/'Checklist Parameters'!$Q$101,0),"N/A")</f>
        <v>0</v>
      </c>
      <c r="AB40" s="85" t="str">
        <f>IF('Checklist Parameters'!$Q$43&lt;&gt;"",(I40*'Checklist Parameters'!$Q$43)/1000,"N/A")</f>
        <v>N/A</v>
      </c>
      <c r="AC40" s="85">
        <f>IF('Checklist Parameters'!$Q$16="",$X40,IF(AND('Checklist Parameters'!$Q$16&lt;$X40,'Checklist Parameters'!$Q$16&gt;=3),'Checklist Parameters'!$Q$16,IF(AND('Checklist Parameters'!$Q$16&lt;$X40,'Checklist Parameters'!$Q$16&lt;3),0,$X40)))</f>
        <v>0</v>
      </c>
      <c r="AD40" s="85" t="str">
        <f>IF(AND(I40&lt;'Checklist Parameters'!$Q$22,$I40&lt;&gt;0),"Y","")</f>
        <v/>
      </c>
      <c r="AE40" s="85" t="str">
        <f>IF($AD40="Y",0,IF('Checklist Parameters'!$Q$25="","&lt;no limit&gt;",ROUNDDOWN((($I40-'Checklist Parameters'!$Q$24)/'Checklist Parameters'!$Q$25)+1,0)))</f>
        <v>&lt;no limit&gt;</v>
      </c>
      <c r="AF40" s="174">
        <f t="shared" si="5"/>
        <v>0</v>
      </c>
      <c r="AG40" s="85">
        <f t="shared" si="1"/>
        <v>0</v>
      </c>
      <c r="AH40" s="5"/>
      <c r="AI40" s="5"/>
      <c r="AJ40" s="5"/>
      <c r="AK40" s="5"/>
      <c r="AL40" s="5"/>
      <c r="AM40" s="5"/>
      <c r="AN40" s="5"/>
      <c r="AO40" s="5"/>
      <c r="AP40" s="5"/>
      <c r="AQ40" s="5"/>
      <c r="AR40" s="5"/>
      <c r="AS40" s="5"/>
      <c r="AT40" s="5"/>
      <c r="AU40" s="5"/>
    </row>
    <row r="41" spans="1:47" s="2" customFormat="1">
      <c r="A41" s="391"/>
      <c r="B41" s="392"/>
      <c r="C41" s="393"/>
      <c r="D41" s="393"/>
      <c r="E41" s="393"/>
      <c r="F41" s="393"/>
      <c r="G41" s="393"/>
      <c r="H41" s="394"/>
      <c r="I41" s="394"/>
      <c r="J41" s="394"/>
      <c r="K41" s="394"/>
      <c r="L41" s="394"/>
      <c r="M41" s="394"/>
      <c r="N41" s="313">
        <f>IF(IF(I41&lt;'Checklist Parameters'!$Q$22,0,($I41-$L41))&lt;0,0,IF(I41&lt;'Checklist Parameters'!$Q$22,0,($I41-$L41)))</f>
        <v>0</v>
      </c>
      <c r="O41" s="394"/>
      <c r="P41" s="395"/>
      <c r="Q41" s="316">
        <f t="shared" si="2"/>
        <v>0</v>
      </c>
      <c r="R41" s="87">
        <f t="shared" si="3"/>
        <v>0</v>
      </c>
      <c r="S41" s="87">
        <f>IF('Checklist Parameters'!$Q$60&lt;0.2,0.2,'Checklist Parameters'!$Q$60)</f>
        <v>0.7</v>
      </c>
      <c r="T41" s="88">
        <f>IF($O41="",IF('Checklist District ID'!$C$43="Y",MAX($R41:$S41)*$I41,SUM($R41:$S41)*$I41),IF(O41&gt;0,Q41*S41))</f>
        <v>0</v>
      </c>
      <c r="U41" s="88">
        <f>IF(Q41&gt;0,((I41-T41)*'Formula Matrix'!$E$42),0)</f>
        <v>0</v>
      </c>
      <c r="V41" s="88">
        <f t="shared" si="4"/>
        <v>0</v>
      </c>
      <c r="W41" s="88">
        <f>IF(V41&gt;0,(V41*'Checklist Parameters'!$Q$35),0)</f>
        <v>0</v>
      </c>
      <c r="X41" s="85">
        <f t="shared" si="0"/>
        <v>0</v>
      </c>
      <c r="Y41" s="85">
        <f>IF('Checklist Parameters'!$Q$102&lt;&gt;"",(I41/43560)*'Checklist Parameters'!$Q$102,"N/A")</f>
        <v>0</v>
      </c>
      <c r="Z41" s="85" t="str">
        <f>IF('Checklist Parameters'!$Q$58&lt;&gt;"",((I41*'Checklist Parameters'!$Q$58)*'Checklist Parameters'!$Q$35)/1000,"N/A")</f>
        <v>N/A</v>
      </c>
      <c r="AA41" s="85">
        <f>IF('Checklist Parameters'!$Q$101&lt;&gt;"",IFERROR(I41/'Checklist Parameters'!$Q$101,0),"N/A")</f>
        <v>0</v>
      </c>
      <c r="AB41" s="85" t="str">
        <f>IF('Checklist Parameters'!$Q$43&lt;&gt;"",(I41*'Checklist Parameters'!$Q$43)/1000,"N/A")</f>
        <v>N/A</v>
      </c>
      <c r="AC41" s="85">
        <f>IF('Checklist Parameters'!$Q$16="",$X41,IF(AND('Checklist Parameters'!$Q$16&lt;$X41,'Checklist Parameters'!$Q$16&gt;=3),'Checklist Parameters'!$Q$16,IF(AND('Checklist Parameters'!$Q$16&lt;$X41,'Checklist Parameters'!$Q$16&lt;3),0,$X41)))</f>
        <v>0</v>
      </c>
      <c r="AD41" s="85" t="str">
        <f>IF(AND(I41&lt;'Checklist Parameters'!$Q$22,$I41&lt;&gt;0),"Y","")</f>
        <v/>
      </c>
      <c r="AE41" s="85" t="str">
        <f>IF($AD41="Y",0,IF('Checklist Parameters'!$Q$25="","&lt;no limit&gt;",ROUNDDOWN((($I41-'Checklist Parameters'!$Q$24)/'Checklist Parameters'!$Q$25)+1,0)))</f>
        <v>&lt;no limit&gt;</v>
      </c>
      <c r="AF41" s="174">
        <f t="shared" si="5"/>
        <v>0</v>
      </c>
      <c r="AG41" s="85">
        <f t="shared" si="1"/>
        <v>0</v>
      </c>
      <c r="AH41" s="5"/>
      <c r="AI41" s="5"/>
      <c r="AJ41" s="5"/>
      <c r="AK41" s="5"/>
      <c r="AL41" s="5"/>
      <c r="AM41" s="5"/>
      <c r="AN41" s="5"/>
      <c r="AO41" s="5"/>
      <c r="AP41" s="5"/>
      <c r="AQ41" s="5"/>
      <c r="AR41" s="5"/>
      <c r="AS41" s="5"/>
      <c r="AT41" s="5"/>
      <c r="AU41" s="5"/>
    </row>
    <row r="42" spans="1:47" s="2" customFormat="1">
      <c r="A42" s="391"/>
      <c r="B42" s="392"/>
      <c r="C42" s="393"/>
      <c r="D42" s="393"/>
      <c r="E42" s="393"/>
      <c r="F42" s="393"/>
      <c r="G42" s="393"/>
      <c r="H42" s="394"/>
      <c r="I42" s="394"/>
      <c r="J42" s="394"/>
      <c r="K42" s="394"/>
      <c r="L42" s="394"/>
      <c r="M42" s="394"/>
      <c r="N42" s="313">
        <f>IF(IF(I42&lt;'Checklist Parameters'!$Q$22,0,($I42-$L42))&lt;0,0,IF(I42&lt;'Checklist Parameters'!$Q$22,0,($I42-$L42)))</f>
        <v>0</v>
      </c>
      <c r="O42" s="394"/>
      <c r="P42" s="395"/>
      <c r="Q42" s="316">
        <f t="shared" si="2"/>
        <v>0</v>
      </c>
      <c r="R42" s="87">
        <f t="shared" si="3"/>
        <v>0</v>
      </c>
      <c r="S42" s="87">
        <f>IF('Checklist Parameters'!$Q$60&lt;0.2,0.2,'Checklist Parameters'!$Q$60)</f>
        <v>0.7</v>
      </c>
      <c r="T42" s="88">
        <f>IF($O42="",IF('Checklist District ID'!$C$43="Y",MAX($R42:$S42)*$I42,SUM($R42:$S42)*$I42),IF(O42&gt;0,Q42*S42))</f>
        <v>0</v>
      </c>
      <c r="U42" s="88">
        <f>IF(Q42&gt;0,((I42-T42)*'Formula Matrix'!$E$42),0)</f>
        <v>0</v>
      </c>
      <c r="V42" s="88">
        <f t="shared" si="4"/>
        <v>0</v>
      </c>
      <c r="W42" s="88">
        <f>IF(V42&gt;0,(V42*'Checklist Parameters'!$Q$35),0)</f>
        <v>0</v>
      </c>
      <c r="X42" s="85">
        <f t="shared" si="0"/>
        <v>0</v>
      </c>
      <c r="Y42" s="85">
        <f>IF('Checklist Parameters'!$Q$102&lt;&gt;"",(I42/43560)*'Checklist Parameters'!$Q$102,"N/A")</f>
        <v>0</v>
      </c>
      <c r="Z42" s="85" t="str">
        <f>IF('Checklist Parameters'!$Q$58&lt;&gt;"",((I42*'Checklist Parameters'!$Q$58)*'Checklist Parameters'!$Q$35)/1000,"N/A")</f>
        <v>N/A</v>
      </c>
      <c r="AA42" s="85">
        <f>IF('Checklist Parameters'!$Q$101&lt;&gt;"",IFERROR(I42/'Checklist Parameters'!$Q$101,0),"N/A")</f>
        <v>0</v>
      </c>
      <c r="AB42" s="85" t="str">
        <f>IF('Checklist Parameters'!$Q$43&lt;&gt;"",(I42*'Checklist Parameters'!$Q$43)/1000,"N/A")</f>
        <v>N/A</v>
      </c>
      <c r="AC42" s="85">
        <f>IF('Checklist Parameters'!$Q$16="",$X42,IF(AND('Checklist Parameters'!$Q$16&lt;$X42,'Checklist Parameters'!$Q$16&gt;=3),'Checklist Parameters'!$Q$16,IF(AND('Checklist Parameters'!$Q$16&lt;$X42,'Checklist Parameters'!$Q$16&lt;3),0,$X42)))</f>
        <v>0</v>
      </c>
      <c r="AD42" s="85" t="str">
        <f>IF(AND(I42&lt;'Checklist Parameters'!$Q$22,$I42&lt;&gt;0),"Y","")</f>
        <v/>
      </c>
      <c r="AE42" s="85" t="str">
        <f>IF($AD42="Y",0,IF('Checklist Parameters'!$Q$25="","&lt;no limit&gt;",ROUNDDOWN((($I42-'Checklist Parameters'!$Q$24)/'Checklist Parameters'!$Q$25)+1,0)))</f>
        <v>&lt;no limit&gt;</v>
      </c>
      <c r="AF42" s="174">
        <f t="shared" si="5"/>
        <v>0</v>
      </c>
      <c r="AG42" s="85">
        <f t="shared" si="1"/>
        <v>0</v>
      </c>
      <c r="AH42" s="5"/>
      <c r="AI42" s="5"/>
      <c r="AJ42" s="5"/>
      <c r="AK42" s="5"/>
      <c r="AL42" s="5"/>
      <c r="AM42" s="5"/>
      <c r="AN42" s="5"/>
      <c r="AO42" s="5"/>
      <c r="AP42" s="5"/>
      <c r="AQ42" s="5"/>
      <c r="AR42" s="5"/>
      <c r="AS42" s="5"/>
      <c r="AT42" s="5"/>
      <c r="AU42" s="5"/>
    </row>
    <row r="43" spans="1:47" s="2" customFormat="1">
      <c r="A43" s="391"/>
      <c r="B43" s="392"/>
      <c r="C43" s="393"/>
      <c r="D43" s="393"/>
      <c r="E43" s="393"/>
      <c r="F43" s="393"/>
      <c r="G43" s="393"/>
      <c r="H43" s="394"/>
      <c r="I43" s="394"/>
      <c r="J43" s="394"/>
      <c r="K43" s="394"/>
      <c r="L43" s="394"/>
      <c r="M43" s="394"/>
      <c r="N43" s="313">
        <f>IF(IF(I43&lt;'Checklist Parameters'!$Q$22,0,($I43-$L43))&lt;0,0,IF(I43&lt;'Checklist Parameters'!$Q$22,0,($I43-$L43)))</f>
        <v>0</v>
      </c>
      <c r="O43" s="394"/>
      <c r="P43" s="395"/>
      <c r="Q43" s="316">
        <f t="shared" si="2"/>
        <v>0</v>
      </c>
      <c r="R43" s="87">
        <f t="shared" si="3"/>
        <v>0</v>
      </c>
      <c r="S43" s="87">
        <f>IF('Checklist Parameters'!$Q$60&lt;0.2,0.2,'Checklist Parameters'!$Q$60)</f>
        <v>0.7</v>
      </c>
      <c r="T43" s="88">
        <f>IF($O43="",IF('Checklist District ID'!$C$43="Y",MAX($R43:$S43)*$I43,SUM($R43:$S43)*$I43),IF(O43&gt;0,Q43*S43))</f>
        <v>0</v>
      </c>
      <c r="U43" s="88">
        <f>IF(Q43&gt;0,((I43-T43)*'Formula Matrix'!$E$42),0)</f>
        <v>0</v>
      </c>
      <c r="V43" s="88">
        <f t="shared" si="4"/>
        <v>0</v>
      </c>
      <c r="W43" s="88">
        <f>IF(V43&gt;0,(V43*'Checklist Parameters'!$Q$35),0)</f>
        <v>0</v>
      </c>
      <c r="X43" s="85">
        <f t="shared" si="0"/>
        <v>0</v>
      </c>
      <c r="Y43" s="85">
        <f>IF('Checklist Parameters'!$Q$102&lt;&gt;"",(I43/43560)*'Checklist Parameters'!$Q$102,"N/A")</f>
        <v>0</v>
      </c>
      <c r="Z43" s="85" t="str">
        <f>IF('Checklist Parameters'!$Q$58&lt;&gt;"",((I43*'Checklist Parameters'!$Q$58)*'Checklist Parameters'!$Q$35)/1000,"N/A")</f>
        <v>N/A</v>
      </c>
      <c r="AA43" s="85">
        <f>IF('Checklist Parameters'!$Q$101&lt;&gt;"",IFERROR(I43/'Checklist Parameters'!$Q$101,0),"N/A")</f>
        <v>0</v>
      </c>
      <c r="AB43" s="85" t="str">
        <f>IF('Checklist Parameters'!$Q$43&lt;&gt;"",(I43*'Checklist Parameters'!$Q$43)/1000,"N/A")</f>
        <v>N/A</v>
      </c>
      <c r="AC43" s="85">
        <f>IF('Checklist Parameters'!$Q$16="",$X43,IF(AND('Checklist Parameters'!$Q$16&lt;$X43,'Checklist Parameters'!$Q$16&gt;=3),'Checklist Parameters'!$Q$16,IF(AND('Checklist Parameters'!$Q$16&lt;$X43,'Checklist Parameters'!$Q$16&lt;3),0,$X43)))</f>
        <v>0</v>
      </c>
      <c r="AD43" s="85" t="str">
        <f>IF(AND(I43&lt;'Checklist Parameters'!$Q$22,$I43&lt;&gt;0),"Y","")</f>
        <v/>
      </c>
      <c r="AE43" s="85" t="str">
        <f>IF($AD43="Y",0,IF('Checklist Parameters'!$Q$25="","&lt;no limit&gt;",ROUNDDOWN((($I43-'Checklist Parameters'!$Q$24)/'Checklist Parameters'!$Q$25)+1,0)))</f>
        <v>&lt;no limit&gt;</v>
      </c>
      <c r="AF43" s="174">
        <f t="shared" si="5"/>
        <v>0</v>
      </c>
      <c r="AG43" s="85">
        <f t="shared" si="1"/>
        <v>0</v>
      </c>
      <c r="AH43" s="5"/>
      <c r="AI43" s="5"/>
      <c r="AJ43" s="5"/>
      <c r="AK43" s="5"/>
      <c r="AL43" s="5"/>
      <c r="AM43" s="5"/>
      <c r="AN43" s="5"/>
      <c r="AO43" s="5"/>
      <c r="AP43" s="5"/>
      <c r="AQ43" s="5"/>
      <c r="AR43" s="5"/>
      <c r="AS43" s="5"/>
      <c r="AT43" s="5"/>
      <c r="AU43" s="5"/>
    </row>
    <row r="44" spans="1:47" s="2" customFormat="1">
      <c r="A44" s="391"/>
      <c r="B44" s="392"/>
      <c r="C44" s="393"/>
      <c r="D44" s="393"/>
      <c r="E44" s="393"/>
      <c r="F44" s="393"/>
      <c r="G44" s="393"/>
      <c r="H44" s="394"/>
      <c r="I44" s="394"/>
      <c r="J44" s="394"/>
      <c r="K44" s="394"/>
      <c r="L44" s="394"/>
      <c r="M44" s="394"/>
      <c r="N44" s="313">
        <f>IF(IF(I44&lt;'Checklist Parameters'!$Q$22,0,($I44-$L44))&lt;0,0,IF(I44&lt;'Checklist Parameters'!$Q$22,0,($I44-$L44)))</f>
        <v>0</v>
      </c>
      <c r="O44" s="394"/>
      <c r="P44" s="395"/>
      <c r="Q44" s="316">
        <f t="shared" si="2"/>
        <v>0</v>
      </c>
      <c r="R44" s="87">
        <f t="shared" si="3"/>
        <v>0</v>
      </c>
      <c r="S44" s="87">
        <f>IF('Checklist Parameters'!$Q$60&lt;0.2,0.2,'Checklist Parameters'!$Q$60)</f>
        <v>0.7</v>
      </c>
      <c r="T44" s="88">
        <f>IF($O44="",IF('Checklist District ID'!$C$43="Y",MAX($R44:$S44)*$I44,SUM($R44:$S44)*$I44),IF(O44&gt;0,Q44*S44))</f>
        <v>0</v>
      </c>
      <c r="U44" s="88">
        <f>IF(Q44&gt;0,((I44-T44)*'Formula Matrix'!$E$42),0)</f>
        <v>0</v>
      </c>
      <c r="V44" s="88">
        <f t="shared" si="4"/>
        <v>0</v>
      </c>
      <c r="W44" s="88">
        <f>IF(V44&gt;0,(V44*'Checklist Parameters'!$Q$35),0)</f>
        <v>0</v>
      </c>
      <c r="X44" s="85">
        <f t="shared" si="0"/>
        <v>0</v>
      </c>
      <c r="Y44" s="85">
        <f>IF('Checklist Parameters'!$Q$102&lt;&gt;"",(I44/43560)*'Checklist Parameters'!$Q$102,"N/A")</f>
        <v>0</v>
      </c>
      <c r="Z44" s="85" t="str">
        <f>IF('Checklist Parameters'!$Q$58&lt;&gt;"",((I44*'Checklist Parameters'!$Q$58)*'Checklist Parameters'!$Q$35)/1000,"N/A")</f>
        <v>N/A</v>
      </c>
      <c r="AA44" s="85">
        <f>IF('Checklist Parameters'!$Q$101&lt;&gt;"",IFERROR(I44/'Checklist Parameters'!$Q$101,0),"N/A")</f>
        <v>0</v>
      </c>
      <c r="AB44" s="85" t="str">
        <f>IF('Checklist Parameters'!$Q$43&lt;&gt;"",(I44*'Checklist Parameters'!$Q$43)/1000,"N/A")</f>
        <v>N/A</v>
      </c>
      <c r="AC44" s="85">
        <f>IF('Checklist Parameters'!$Q$16="",$X44,IF(AND('Checklist Parameters'!$Q$16&lt;$X44,'Checklist Parameters'!$Q$16&gt;=3),'Checklist Parameters'!$Q$16,IF(AND('Checklist Parameters'!$Q$16&lt;$X44,'Checklist Parameters'!$Q$16&lt;3),0,$X44)))</f>
        <v>0</v>
      </c>
      <c r="AD44" s="85" t="str">
        <f>IF(AND(I44&lt;'Checklist Parameters'!$Q$22,$I44&lt;&gt;0),"Y","")</f>
        <v/>
      </c>
      <c r="AE44" s="85" t="str">
        <f>IF($AD44="Y",0,IF('Checklist Parameters'!$Q$25="","&lt;no limit&gt;",ROUNDDOWN((($I44-'Checklist Parameters'!$Q$24)/'Checklist Parameters'!$Q$25)+1,0)))</f>
        <v>&lt;no limit&gt;</v>
      </c>
      <c r="AF44" s="174">
        <f t="shared" si="5"/>
        <v>0</v>
      </c>
      <c r="AG44" s="85">
        <f t="shared" si="1"/>
        <v>0</v>
      </c>
      <c r="AH44" s="5"/>
      <c r="AI44" s="5"/>
      <c r="AJ44" s="5"/>
      <c r="AK44" s="5"/>
      <c r="AL44" s="5"/>
      <c r="AM44" s="5"/>
      <c r="AN44" s="5"/>
      <c r="AO44" s="5"/>
      <c r="AP44" s="5"/>
      <c r="AQ44" s="5"/>
      <c r="AR44" s="5"/>
      <c r="AS44" s="5"/>
      <c r="AT44" s="5"/>
      <c r="AU44" s="5"/>
    </row>
    <row r="45" spans="1:47" s="2" customFormat="1">
      <c r="A45" s="391"/>
      <c r="B45" s="392"/>
      <c r="C45" s="393"/>
      <c r="D45" s="393"/>
      <c r="E45" s="393"/>
      <c r="F45" s="393"/>
      <c r="G45" s="393"/>
      <c r="H45" s="394"/>
      <c r="I45" s="394"/>
      <c r="J45" s="394"/>
      <c r="K45" s="394"/>
      <c r="L45" s="394"/>
      <c r="M45" s="394"/>
      <c r="N45" s="313">
        <f>IF(IF(I45&lt;'Checklist Parameters'!$Q$22,0,($I45-$L45))&lt;0,0,IF(I45&lt;'Checklist Parameters'!$Q$22,0,($I45-$L45)))</f>
        <v>0</v>
      </c>
      <c r="O45" s="394"/>
      <c r="P45" s="395"/>
      <c r="Q45" s="316">
        <f t="shared" si="2"/>
        <v>0</v>
      </c>
      <c r="R45" s="87">
        <f t="shared" si="3"/>
        <v>0</v>
      </c>
      <c r="S45" s="87">
        <f>IF('Checklist Parameters'!$Q$60&lt;0.2,0.2,'Checklist Parameters'!$Q$60)</f>
        <v>0.7</v>
      </c>
      <c r="T45" s="88">
        <f>IF($O45="",IF('Checklist District ID'!$C$43="Y",MAX($R45:$S45)*$I45,SUM($R45:$S45)*$I45),IF(O45&gt;0,Q45*S45))</f>
        <v>0</v>
      </c>
      <c r="U45" s="88">
        <f>IF(Q45&gt;0,((I45-T45)*'Formula Matrix'!$E$42),0)</f>
        <v>0</v>
      </c>
      <c r="V45" s="88">
        <f t="shared" si="4"/>
        <v>0</v>
      </c>
      <c r="W45" s="88">
        <f>IF(V45&gt;0,(V45*'Checklist Parameters'!$Q$35),0)</f>
        <v>0</v>
      </c>
      <c r="X45" s="85">
        <f t="shared" si="0"/>
        <v>0</v>
      </c>
      <c r="Y45" s="85">
        <f>IF('Checklist Parameters'!$Q$102&lt;&gt;"",(I45/43560)*'Checklist Parameters'!$Q$102,"N/A")</f>
        <v>0</v>
      </c>
      <c r="Z45" s="85" t="str">
        <f>IF('Checklist Parameters'!$Q$58&lt;&gt;"",((I45*'Checklist Parameters'!$Q$58)*'Checklist Parameters'!$Q$35)/1000,"N/A")</f>
        <v>N/A</v>
      </c>
      <c r="AA45" s="85">
        <f>IF('Checklist Parameters'!$Q$101&lt;&gt;"",IFERROR(I45/'Checklist Parameters'!$Q$101,0),"N/A")</f>
        <v>0</v>
      </c>
      <c r="AB45" s="85" t="str">
        <f>IF('Checklist Parameters'!$Q$43&lt;&gt;"",(I45*'Checklist Parameters'!$Q$43)/1000,"N/A")</f>
        <v>N/A</v>
      </c>
      <c r="AC45" s="85">
        <f>IF('Checklist Parameters'!$Q$16="",$X45,IF(AND('Checklist Parameters'!$Q$16&lt;$X45,'Checklist Parameters'!$Q$16&gt;=3),'Checklist Parameters'!$Q$16,IF(AND('Checklist Parameters'!$Q$16&lt;$X45,'Checklist Parameters'!$Q$16&lt;3),0,$X45)))</f>
        <v>0</v>
      </c>
      <c r="AD45" s="85" t="str">
        <f>IF(AND(I45&lt;'Checklist Parameters'!$Q$22,$I45&lt;&gt;0),"Y","")</f>
        <v/>
      </c>
      <c r="AE45" s="85" t="str">
        <f>IF($AD45="Y",0,IF('Checklist Parameters'!$Q$25="","&lt;no limit&gt;",ROUNDDOWN((($I45-'Checklist Parameters'!$Q$24)/'Checklist Parameters'!$Q$25)+1,0)))</f>
        <v>&lt;no limit&gt;</v>
      </c>
      <c r="AF45" s="174">
        <f t="shared" si="5"/>
        <v>0</v>
      </c>
      <c r="AG45" s="85">
        <f t="shared" si="1"/>
        <v>0</v>
      </c>
      <c r="AH45" s="5"/>
      <c r="AI45" s="5"/>
      <c r="AJ45" s="5"/>
      <c r="AK45" s="5"/>
      <c r="AL45" s="5"/>
      <c r="AM45" s="5"/>
      <c r="AN45" s="5"/>
      <c r="AO45" s="5"/>
      <c r="AP45" s="5"/>
      <c r="AQ45" s="5"/>
      <c r="AR45" s="5"/>
      <c r="AS45" s="5"/>
      <c r="AT45" s="5"/>
      <c r="AU45" s="5"/>
    </row>
    <row r="46" spans="1:47" s="2" customFormat="1">
      <c r="A46" s="391"/>
      <c r="B46" s="392"/>
      <c r="C46" s="393"/>
      <c r="D46" s="393"/>
      <c r="E46" s="393"/>
      <c r="F46" s="393"/>
      <c r="G46" s="393"/>
      <c r="H46" s="394"/>
      <c r="I46" s="394"/>
      <c r="J46" s="394"/>
      <c r="K46" s="394"/>
      <c r="L46" s="394"/>
      <c r="M46" s="394"/>
      <c r="N46" s="313">
        <f>IF(IF(I46&lt;'Checklist Parameters'!$Q$22,0,($I46-$L46))&lt;0,0,IF(I46&lt;'Checklist Parameters'!$Q$22,0,($I46-$L46)))</f>
        <v>0</v>
      </c>
      <c r="O46" s="394"/>
      <c r="P46" s="395"/>
      <c r="Q46" s="316">
        <f t="shared" si="2"/>
        <v>0</v>
      </c>
      <c r="R46" s="87">
        <f t="shared" si="3"/>
        <v>0</v>
      </c>
      <c r="S46" s="87">
        <f>IF('Checklist Parameters'!$Q$60&lt;0.2,0.2,'Checklist Parameters'!$Q$60)</f>
        <v>0.7</v>
      </c>
      <c r="T46" s="88">
        <f>IF($O46="",IF('Checklist District ID'!$C$43="Y",MAX($R46:$S46)*$I46,SUM($R46:$S46)*$I46),IF(O46&gt;0,Q46*S46))</f>
        <v>0</v>
      </c>
      <c r="U46" s="88">
        <f>IF(Q46&gt;0,((I46-T46)*'Formula Matrix'!$E$42),0)</f>
        <v>0</v>
      </c>
      <c r="V46" s="88">
        <f t="shared" si="4"/>
        <v>0</v>
      </c>
      <c r="W46" s="88">
        <f>IF(V46&gt;0,(V46*'Checklist Parameters'!$Q$35),0)</f>
        <v>0</v>
      </c>
      <c r="X46" s="85">
        <f t="shared" si="0"/>
        <v>0</v>
      </c>
      <c r="Y46" s="85">
        <f>IF('Checklist Parameters'!$Q$102&lt;&gt;"",(I46/43560)*'Checklist Parameters'!$Q$102,"N/A")</f>
        <v>0</v>
      </c>
      <c r="Z46" s="85" t="str">
        <f>IF('Checklist Parameters'!$Q$58&lt;&gt;"",((I46*'Checklist Parameters'!$Q$58)*'Checklist Parameters'!$Q$35)/1000,"N/A")</f>
        <v>N/A</v>
      </c>
      <c r="AA46" s="85">
        <f>IF('Checklist Parameters'!$Q$101&lt;&gt;"",IFERROR(I46/'Checklist Parameters'!$Q$101,0),"N/A")</f>
        <v>0</v>
      </c>
      <c r="AB46" s="85" t="str">
        <f>IF('Checklist Parameters'!$Q$43&lt;&gt;"",(I46*'Checklist Parameters'!$Q$43)/1000,"N/A")</f>
        <v>N/A</v>
      </c>
      <c r="AC46" s="85">
        <f>IF('Checklist Parameters'!$Q$16="",$X46,IF(AND('Checklist Parameters'!$Q$16&lt;$X46,'Checklist Parameters'!$Q$16&gt;=3),'Checklist Parameters'!$Q$16,IF(AND('Checklist Parameters'!$Q$16&lt;$X46,'Checklist Parameters'!$Q$16&lt;3),0,$X46)))</f>
        <v>0</v>
      </c>
      <c r="AD46" s="85" t="str">
        <f>IF(AND(I46&lt;'Checklist Parameters'!$Q$22,$I46&lt;&gt;0),"Y","")</f>
        <v/>
      </c>
      <c r="AE46" s="85" t="str">
        <f>IF($AD46="Y",0,IF('Checklist Parameters'!$Q$25="","&lt;no limit&gt;",ROUNDDOWN((($I46-'Checklist Parameters'!$Q$24)/'Checklist Parameters'!$Q$25)+1,0)))</f>
        <v>&lt;no limit&gt;</v>
      </c>
      <c r="AF46" s="174">
        <f t="shared" si="5"/>
        <v>0</v>
      </c>
      <c r="AG46" s="85">
        <f t="shared" si="1"/>
        <v>0</v>
      </c>
      <c r="AH46" s="5"/>
      <c r="AI46" s="5"/>
      <c r="AJ46" s="5"/>
      <c r="AK46" s="5"/>
      <c r="AL46" s="5"/>
      <c r="AM46" s="5"/>
      <c r="AN46" s="5"/>
      <c r="AO46" s="5"/>
      <c r="AP46" s="5"/>
      <c r="AQ46" s="5"/>
      <c r="AR46" s="5"/>
      <c r="AS46" s="5"/>
      <c r="AT46" s="5"/>
      <c r="AU46" s="5"/>
    </row>
    <row r="47" spans="1:47" s="2" customFormat="1">
      <c r="A47" s="391"/>
      <c r="B47" s="392"/>
      <c r="C47" s="393"/>
      <c r="D47" s="393"/>
      <c r="E47" s="393"/>
      <c r="F47" s="393"/>
      <c r="G47" s="393"/>
      <c r="H47" s="394"/>
      <c r="I47" s="394"/>
      <c r="J47" s="394"/>
      <c r="K47" s="394"/>
      <c r="L47" s="394"/>
      <c r="M47" s="394"/>
      <c r="N47" s="313">
        <f>IF(IF(I47&lt;'Checklist Parameters'!$Q$22,0,($I47-$L47))&lt;0,0,IF(I47&lt;'Checklist Parameters'!$Q$22,0,($I47-$L47)))</f>
        <v>0</v>
      </c>
      <c r="O47" s="394"/>
      <c r="P47" s="395"/>
      <c r="Q47" s="316">
        <f t="shared" si="2"/>
        <v>0</v>
      </c>
      <c r="R47" s="87">
        <f t="shared" si="3"/>
        <v>0</v>
      </c>
      <c r="S47" s="87">
        <f>IF('Checklist Parameters'!$Q$60&lt;0.2,0.2,'Checklist Parameters'!$Q$60)</f>
        <v>0.7</v>
      </c>
      <c r="T47" s="88">
        <f>IF($O47="",IF('Checklist District ID'!$C$43="Y",MAX($R47:$S47)*$I47,SUM($R47:$S47)*$I47),IF(O47&gt;0,Q47*S47))</f>
        <v>0</v>
      </c>
      <c r="U47" s="88">
        <f>IF(Q47&gt;0,((I47-T47)*'Formula Matrix'!$E$42),0)</f>
        <v>0</v>
      </c>
      <c r="V47" s="88">
        <f t="shared" si="4"/>
        <v>0</v>
      </c>
      <c r="W47" s="88">
        <f>IF(V47&gt;0,(V47*'Checklist Parameters'!$Q$35),0)</f>
        <v>0</v>
      </c>
      <c r="X47" s="85">
        <f t="shared" si="0"/>
        <v>0</v>
      </c>
      <c r="Y47" s="85">
        <f>IF('Checklist Parameters'!$Q$102&lt;&gt;"",(I47/43560)*'Checklist Parameters'!$Q$102,"N/A")</f>
        <v>0</v>
      </c>
      <c r="Z47" s="85" t="str">
        <f>IF('Checklist Parameters'!$Q$58&lt;&gt;"",((I47*'Checklist Parameters'!$Q$58)*'Checklist Parameters'!$Q$35)/1000,"N/A")</f>
        <v>N/A</v>
      </c>
      <c r="AA47" s="85">
        <f>IF('Checklist Parameters'!$Q$101&lt;&gt;"",IFERROR(I47/'Checklist Parameters'!$Q$101,0),"N/A")</f>
        <v>0</v>
      </c>
      <c r="AB47" s="85" t="str">
        <f>IF('Checklist Parameters'!$Q$43&lt;&gt;"",(I47*'Checklist Parameters'!$Q$43)/1000,"N/A")</f>
        <v>N/A</v>
      </c>
      <c r="AC47" s="85">
        <f>IF('Checklist Parameters'!$Q$16="",$X47,IF(AND('Checklist Parameters'!$Q$16&lt;$X47,'Checklist Parameters'!$Q$16&gt;=3),'Checklist Parameters'!$Q$16,IF(AND('Checklist Parameters'!$Q$16&lt;$X47,'Checklist Parameters'!$Q$16&lt;3),0,$X47)))</f>
        <v>0</v>
      </c>
      <c r="AD47" s="85" t="str">
        <f>IF(AND(I47&lt;'Checklist Parameters'!$Q$22,$I47&lt;&gt;0),"Y","")</f>
        <v/>
      </c>
      <c r="AE47" s="85" t="str">
        <f>IF($AD47="Y",0,IF('Checklist Parameters'!$Q$25="","&lt;no limit&gt;",ROUNDDOWN((($I47-'Checklist Parameters'!$Q$24)/'Checklist Parameters'!$Q$25)+1,0)))</f>
        <v>&lt;no limit&gt;</v>
      </c>
      <c r="AF47" s="174">
        <f t="shared" si="5"/>
        <v>0</v>
      </c>
      <c r="AG47" s="85">
        <f t="shared" si="1"/>
        <v>0</v>
      </c>
      <c r="AH47" s="5"/>
      <c r="AI47" s="5"/>
      <c r="AJ47" s="5"/>
      <c r="AK47" s="5"/>
      <c r="AL47" s="5"/>
      <c r="AM47" s="5"/>
      <c r="AN47" s="5"/>
      <c r="AO47" s="5"/>
      <c r="AP47" s="5"/>
      <c r="AQ47" s="5"/>
      <c r="AR47" s="5"/>
      <c r="AS47" s="5"/>
      <c r="AT47" s="5"/>
      <c r="AU47" s="5"/>
    </row>
    <row r="48" spans="1:47" s="2" customFormat="1">
      <c r="A48" s="391"/>
      <c r="B48" s="392"/>
      <c r="C48" s="393"/>
      <c r="D48" s="393"/>
      <c r="E48" s="393"/>
      <c r="F48" s="393"/>
      <c r="G48" s="393"/>
      <c r="H48" s="394"/>
      <c r="I48" s="394"/>
      <c r="J48" s="394"/>
      <c r="K48" s="394"/>
      <c r="L48" s="394"/>
      <c r="M48" s="394"/>
      <c r="N48" s="313">
        <f>IF(IF(I48&lt;'Checklist Parameters'!$Q$22,0,($I48-$L48))&lt;0,0,IF(I48&lt;'Checklist Parameters'!$Q$22,0,($I48-$L48)))</f>
        <v>0</v>
      </c>
      <c r="O48" s="394"/>
      <c r="P48" s="395"/>
      <c r="Q48" s="316">
        <f>IF(O48&lt;&gt;"",O48,N48)</f>
        <v>0</v>
      </c>
      <c r="R48" s="87">
        <f t="shared" si="3"/>
        <v>0</v>
      </c>
      <c r="S48" s="87">
        <f>IF('Checklist Parameters'!$Q$60&lt;0.2,0.2,'Checklist Parameters'!$Q$60)</f>
        <v>0.7</v>
      </c>
      <c r="T48" s="88">
        <f>IF($O48="",IF('Checklist District ID'!$C$43="Y",MAX($R48:$S48)*$I48,SUM($R48:$S48)*$I48),IF(O48&gt;0,Q48*S48))</f>
        <v>0</v>
      </c>
      <c r="U48" s="88">
        <f>IF(Q48&gt;0,((I48-T48)*'Formula Matrix'!$E$42),0)</f>
        <v>0</v>
      </c>
      <c r="V48" s="88">
        <f t="shared" si="4"/>
        <v>0</v>
      </c>
      <c r="W48" s="88">
        <f>IF(V48&gt;0,(V48*'Checklist Parameters'!$Q$35),0)</f>
        <v>0</v>
      </c>
      <c r="X48" s="85">
        <f t="shared" si="0"/>
        <v>0</v>
      </c>
      <c r="Y48" s="85">
        <f>IF('Checklist Parameters'!$Q$102&lt;&gt;"",(I48/43560)*'Checklist Parameters'!$Q$102,"N/A")</f>
        <v>0</v>
      </c>
      <c r="Z48" s="85" t="str">
        <f>IF('Checklist Parameters'!$Q$58&lt;&gt;"",((I48*'Checklist Parameters'!$Q$58)*'Checklist Parameters'!$Q$35)/1000,"N/A")</f>
        <v>N/A</v>
      </c>
      <c r="AA48" s="85">
        <f>IF('Checklist Parameters'!$Q$101&lt;&gt;"",IFERROR(I48/'Checklist Parameters'!$Q$101,0),"N/A")</f>
        <v>0</v>
      </c>
      <c r="AB48" s="85" t="str">
        <f>IF('Checklist Parameters'!$Q$43&lt;&gt;"",(I48*'Checklist Parameters'!$Q$43)/1000,"N/A")</f>
        <v>N/A</v>
      </c>
      <c r="AC48" s="85">
        <f>IF('Checklist Parameters'!$Q$16="",$X48,IF(AND('Checklist Parameters'!$Q$16&lt;$X48,'Checklist Parameters'!$Q$16&gt;=3),'Checklist Parameters'!$Q$16,IF(AND('Checklist Parameters'!$Q$16&lt;$X48,'Checklist Parameters'!$Q$16&lt;3),0,$X48)))</f>
        <v>0</v>
      </c>
      <c r="AD48" s="85" t="str">
        <f>IF(AND(I48&lt;'Checklist Parameters'!$Q$22,$I48&lt;&gt;0),"Y","")</f>
        <v/>
      </c>
      <c r="AE48" s="85" t="str">
        <f>IF($AD48="Y",0,IF('Checklist Parameters'!$Q$25="","&lt;no limit&gt;",ROUNDDOWN((($I48-'Checklist Parameters'!$Q$24)/'Checklist Parameters'!$Q$25)+1,0)))</f>
        <v>&lt;no limit&gt;</v>
      </c>
      <c r="AF48" s="174">
        <f t="shared" si="5"/>
        <v>0</v>
      </c>
      <c r="AG48" s="85">
        <f t="shared" si="1"/>
        <v>0</v>
      </c>
      <c r="AH48" s="5"/>
      <c r="AI48" s="5"/>
      <c r="AJ48" s="5"/>
      <c r="AK48" s="5"/>
      <c r="AL48" s="5"/>
      <c r="AM48" s="5"/>
      <c r="AN48" s="5"/>
      <c r="AO48" s="5"/>
      <c r="AP48" s="5"/>
      <c r="AQ48" s="5"/>
      <c r="AR48" s="5"/>
      <c r="AS48" s="5"/>
      <c r="AT48" s="5"/>
      <c r="AU48" s="5"/>
    </row>
    <row r="49" spans="1:47" s="2" customFormat="1">
      <c r="A49" s="391"/>
      <c r="B49" s="392"/>
      <c r="C49" s="393"/>
      <c r="D49" s="393"/>
      <c r="E49" s="393"/>
      <c r="F49" s="393"/>
      <c r="G49" s="393"/>
      <c r="H49" s="394"/>
      <c r="I49" s="394"/>
      <c r="J49" s="394"/>
      <c r="K49" s="394"/>
      <c r="L49" s="394"/>
      <c r="M49" s="394"/>
      <c r="N49" s="313">
        <f>IF(IF(I49&lt;'Checklist Parameters'!$Q$22,0,($I49-$L49))&lt;0,0,IF(I49&lt;'Checklist Parameters'!$Q$22,0,($I49-$L49)))</f>
        <v>0</v>
      </c>
      <c r="O49" s="394"/>
      <c r="P49" s="395"/>
      <c r="Q49" s="316">
        <f t="shared" si="2"/>
        <v>0</v>
      </c>
      <c r="R49" s="87">
        <f t="shared" si="3"/>
        <v>0</v>
      </c>
      <c r="S49" s="87">
        <f>IF('Checklist Parameters'!$Q$60&lt;0.2,0.2,'Checklist Parameters'!$Q$60)</f>
        <v>0.7</v>
      </c>
      <c r="T49" s="88">
        <f>IF($O49="",IF('Checklist District ID'!$C$43="Y",MAX($R49:$S49)*$I49,SUM($R49:$S49)*$I49),IF(O49&gt;0,Q49*S49))</f>
        <v>0</v>
      </c>
      <c r="U49" s="88">
        <f>IF(Q49&gt;0,((I49-T49)*'Formula Matrix'!$E$42),0)</f>
        <v>0</v>
      </c>
      <c r="V49" s="88">
        <f t="shared" si="4"/>
        <v>0</v>
      </c>
      <c r="W49" s="88">
        <f>IF(V49&gt;0,(V49*'Checklist Parameters'!$Q$35),0)</f>
        <v>0</v>
      </c>
      <c r="X49" s="85">
        <f t="shared" si="0"/>
        <v>0</v>
      </c>
      <c r="Y49" s="85">
        <f>IF('Checklist Parameters'!$Q$102&lt;&gt;"",(I49/43560)*'Checklist Parameters'!$Q$102,"N/A")</f>
        <v>0</v>
      </c>
      <c r="Z49" s="85" t="str">
        <f>IF('Checklist Parameters'!$Q$58&lt;&gt;"",((I49*'Checklist Parameters'!$Q$58)*'Checklist Parameters'!$Q$35)/1000,"N/A")</f>
        <v>N/A</v>
      </c>
      <c r="AA49" s="85">
        <f>IF('Checklist Parameters'!$Q$101&lt;&gt;"",IFERROR(I49/'Checklist Parameters'!$Q$101,0),"N/A")</f>
        <v>0</v>
      </c>
      <c r="AB49" s="85" t="str">
        <f>IF('Checklist Parameters'!$Q$43&lt;&gt;"",(I49*'Checklist Parameters'!$Q$43)/1000,"N/A")</f>
        <v>N/A</v>
      </c>
      <c r="AC49" s="85">
        <f>IF('Checklist Parameters'!$Q$16="",$X49,IF(AND('Checklist Parameters'!$Q$16&lt;$X49,'Checklist Parameters'!$Q$16&gt;=3),'Checklist Parameters'!$Q$16,IF(AND('Checklist Parameters'!$Q$16&lt;$X49,'Checklist Parameters'!$Q$16&lt;3),0,$X49)))</f>
        <v>0</v>
      </c>
      <c r="AD49" s="85" t="str">
        <f>IF(AND(I49&lt;'Checklist Parameters'!$Q$22,$I49&lt;&gt;0),"Y","")</f>
        <v/>
      </c>
      <c r="AE49" s="85" t="str">
        <f>IF($AD49="Y",0,IF('Checklist Parameters'!$Q$25="","&lt;no limit&gt;",ROUNDDOWN((($I49-'Checklist Parameters'!$Q$24)/'Checklist Parameters'!$Q$25)+1,0)))</f>
        <v>&lt;no limit&gt;</v>
      </c>
      <c r="AF49" s="174">
        <f t="shared" si="5"/>
        <v>0</v>
      </c>
      <c r="AG49" s="85">
        <f t="shared" si="1"/>
        <v>0</v>
      </c>
      <c r="AH49" s="5"/>
      <c r="AI49" s="5"/>
      <c r="AJ49" s="5"/>
      <c r="AK49" s="5"/>
      <c r="AL49" s="5"/>
      <c r="AM49" s="5"/>
      <c r="AN49" s="5"/>
      <c r="AO49" s="5"/>
      <c r="AP49" s="5"/>
      <c r="AQ49" s="5"/>
      <c r="AR49" s="5"/>
      <c r="AS49" s="5"/>
      <c r="AT49" s="5"/>
      <c r="AU49" s="5"/>
    </row>
    <row r="50" spans="1:47" s="2" customFormat="1">
      <c r="A50" s="391"/>
      <c r="B50" s="392"/>
      <c r="C50" s="393"/>
      <c r="D50" s="393"/>
      <c r="E50" s="393"/>
      <c r="F50" s="393"/>
      <c r="G50" s="393"/>
      <c r="H50" s="394"/>
      <c r="I50" s="394"/>
      <c r="J50" s="394"/>
      <c r="K50" s="394"/>
      <c r="L50" s="394"/>
      <c r="M50" s="394"/>
      <c r="N50" s="313">
        <f>IF(IF(I50&lt;'Checklist Parameters'!$Q$22,0,($I50-$L50))&lt;0,0,IF(I50&lt;'Checklist Parameters'!$Q$22,0,($I50-$L50)))</f>
        <v>0</v>
      </c>
      <c r="O50" s="394"/>
      <c r="P50" s="395"/>
      <c r="Q50" s="316">
        <f t="shared" si="2"/>
        <v>0</v>
      </c>
      <c r="R50" s="87">
        <f t="shared" si="3"/>
        <v>0</v>
      </c>
      <c r="S50" s="87">
        <f>IF('Checklist Parameters'!$Q$60&lt;0.2,0.2,'Checklist Parameters'!$Q$60)</f>
        <v>0.7</v>
      </c>
      <c r="T50" s="88">
        <f>IF($O50="",IF('Checklist District ID'!$C$43="Y",MAX($R50:$S50)*$I50,SUM($R50:$S50)*$I50),IF(O50&gt;0,Q50*S50))</f>
        <v>0</v>
      </c>
      <c r="U50" s="88">
        <f>IF(Q50&gt;0,((I50-T50)*'Formula Matrix'!$E$42),0)</f>
        <v>0</v>
      </c>
      <c r="V50" s="88">
        <f t="shared" si="4"/>
        <v>0</v>
      </c>
      <c r="W50" s="88">
        <f>IF(V50&gt;0,(V50*'Checklist Parameters'!$Q$35),0)</f>
        <v>0</v>
      </c>
      <c r="X50" s="85">
        <f t="shared" si="0"/>
        <v>0</v>
      </c>
      <c r="Y50" s="85">
        <f>IF('Checklist Parameters'!$Q$102&lt;&gt;"",(I50/43560)*'Checklist Parameters'!$Q$102,"N/A")</f>
        <v>0</v>
      </c>
      <c r="Z50" s="85" t="str">
        <f>IF('Checklist Parameters'!$Q$58&lt;&gt;"",((I50*'Checklist Parameters'!$Q$58)*'Checklist Parameters'!$Q$35)/1000,"N/A")</f>
        <v>N/A</v>
      </c>
      <c r="AA50" s="85">
        <f>IF('Checklist Parameters'!$Q$101&lt;&gt;"",IFERROR(I50/'Checklist Parameters'!$Q$101,0),"N/A")</f>
        <v>0</v>
      </c>
      <c r="AB50" s="85" t="str">
        <f>IF('Checklist Parameters'!$Q$43&lt;&gt;"",(I50*'Checklist Parameters'!$Q$43)/1000,"N/A")</f>
        <v>N/A</v>
      </c>
      <c r="AC50" s="85">
        <f>IF('Checklist Parameters'!$Q$16="",$X50,IF(AND('Checklist Parameters'!$Q$16&lt;$X50,'Checklist Parameters'!$Q$16&gt;=3),'Checklist Parameters'!$Q$16,IF(AND('Checklist Parameters'!$Q$16&lt;$X50,'Checklist Parameters'!$Q$16&lt;3),0,$X50)))</f>
        <v>0</v>
      </c>
      <c r="AD50" s="85" t="str">
        <f>IF(AND(I50&lt;'Checklist Parameters'!$Q$22,$I50&lt;&gt;0),"Y","")</f>
        <v/>
      </c>
      <c r="AE50" s="85" t="str">
        <f>IF($AD50="Y",0,IF('Checklist Parameters'!$Q$25="","&lt;no limit&gt;",ROUNDDOWN((($I50-'Checklist Parameters'!$Q$24)/'Checklist Parameters'!$Q$25)+1,0)))</f>
        <v>&lt;no limit&gt;</v>
      </c>
      <c r="AF50" s="174">
        <f t="shared" si="5"/>
        <v>0</v>
      </c>
      <c r="AG50" s="85">
        <f t="shared" si="1"/>
        <v>0</v>
      </c>
      <c r="AH50" s="5"/>
      <c r="AI50" s="5"/>
      <c r="AJ50" s="5"/>
      <c r="AK50" s="5"/>
      <c r="AL50" s="5"/>
      <c r="AM50" s="5"/>
      <c r="AN50" s="5"/>
      <c r="AO50" s="5"/>
      <c r="AP50" s="5"/>
      <c r="AQ50" s="5"/>
      <c r="AR50" s="5"/>
      <c r="AS50" s="5"/>
      <c r="AT50" s="5"/>
      <c r="AU50" s="5"/>
    </row>
    <row r="51" spans="1:47" s="2" customFormat="1">
      <c r="A51" s="391"/>
      <c r="B51" s="392"/>
      <c r="C51" s="393"/>
      <c r="D51" s="393"/>
      <c r="E51" s="393"/>
      <c r="F51" s="393"/>
      <c r="G51" s="393"/>
      <c r="H51" s="394"/>
      <c r="I51" s="394"/>
      <c r="J51" s="394"/>
      <c r="K51" s="394"/>
      <c r="L51" s="394"/>
      <c r="M51" s="394"/>
      <c r="N51" s="313">
        <f>IF(IF(I51&lt;'Checklist Parameters'!$Q$22,0,($I51-$L51))&lt;0,0,IF(I51&lt;'Checklist Parameters'!$Q$22,0,($I51-$L51)))</f>
        <v>0</v>
      </c>
      <c r="O51" s="394"/>
      <c r="P51" s="395"/>
      <c r="Q51" s="316">
        <f t="shared" si="2"/>
        <v>0</v>
      </c>
      <c r="R51" s="87">
        <f t="shared" si="3"/>
        <v>0</v>
      </c>
      <c r="S51" s="87">
        <f>IF('Checklist Parameters'!$Q$60&lt;0.2,0.2,'Checklist Parameters'!$Q$60)</f>
        <v>0.7</v>
      </c>
      <c r="T51" s="88">
        <f>IF($O51="",IF('Checklist District ID'!$C$43="Y",MAX($R51:$S51)*$I51,SUM($R51:$S51)*$I51),IF(O51&gt;0,Q51*S51))</f>
        <v>0</v>
      </c>
      <c r="U51" s="88">
        <f>IF(Q51&gt;0,((I51-T51)*'Formula Matrix'!$E$42),0)</f>
        <v>0</v>
      </c>
      <c r="V51" s="88">
        <f t="shared" si="4"/>
        <v>0</v>
      </c>
      <c r="W51" s="88">
        <f>IF(V51&gt;0,(V51*'Checklist Parameters'!$Q$35),0)</f>
        <v>0</v>
      </c>
      <c r="X51" s="85">
        <f t="shared" si="0"/>
        <v>0</v>
      </c>
      <c r="Y51" s="85">
        <f>IF('Checklist Parameters'!$Q$102&lt;&gt;"",(I51/43560)*'Checklist Parameters'!$Q$102,"N/A")</f>
        <v>0</v>
      </c>
      <c r="Z51" s="85" t="str">
        <f>IF('Checklist Parameters'!$Q$58&lt;&gt;"",((I51*'Checklist Parameters'!$Q$58)*'Checklist Parameters'!$Q$35)/1000,"N/A")</f>
        <v>N/A</v>
      </c>
      <c r="AA51" s="85">
        <f>IF('Checklist Parameters'!$Q$101&lt;&gt;"",IFERROR(I51/'Checklist Parameters'!$Q$101,0),"N/A")</f>
        <v>0</v>
      </c>
      <c r="AB51" s="85" t="str">
        <f>IF('Checklist Parameters'!$Q$43&lt;&gt;"",(I51*'Checklist Parameters'!$Q$43)/1000,"N/A")</f>
        <v>N/A</v>
      </c>
      <c r="AC51" s="85">
        <f>IF('Checklist Parameters'!$Q$16="",$X51,IF(AND('Checklist Parameters'!$Q$16&lt;$X51,'Checklist Parameters'!$Q$16&gt;=3),'Checklist Parameters'!$Q$16,IF(AND('Checklist Parameters'!$Q$16&lt;$X51,'Checklist Parameters'!$Q$16&lt;3),0,$X51)))</f>
        <v>0</v>
      </c>
      <c r="AD51" s="85" t="str">
        <f>IF(AND(I51&lt;'Checklist Parameters'!$Q$22,$I51&lt;&gt;0),"Y","")</f>
        <v/>
      </c>
      <c r="AE51" s="85" t="str">
        <f>IF($AD51="Y",0,IF('Checklist Parameters'!$Q$25="","&lt;no limit&gt;",ROUNDDOWN((($I51-'Checklist Parameters'!$Q$24)/'Checklist Parameters'!$Q$25)+1,0)))</f>
        <v>&lt;no limit&gt;</v>
      </c>
      <c r="AF51" s="174">
        <f t="shared" si="5"/>
        <v>0</v>
      </c>
      <c r="AG51" s="85">
        <f t="shared" si="1"/>
        <v>0</v>
      </c>
      <c r="AH51" s="5"/>
      <c r="AI51" s="5"/>
      <c r="AJ51" s="5"/>
      <c r="AK51" s="5"/>
      <c r="AL51" s="5"/>
      <c r="AM51" s="5"/>
      <c r="AN51" s="5"/>
      <c r="AO51" s="5"/>
      <c r="AP51" s="5"/>
      <c r="AQ51" s="5"/>
      <c r="AR51" s="5"/>
      <c r="AS51" s="5"/>
      <c r="AT51" s="5"/>
      <c r="AU51" s="5"/>
    </row>
    <row r="52" spans="1:47" s="2" customFormat="1">
      <c r="A52" s="391"/>
      <c r="B52" s="392"/>
      <c r="C52" s="393"/>
      <c r="D52" s="393"/>
      <c r="E52" s="393"/>
      <c r="F52" s="393"/>
      <c r="G52" s="393"/>
      <c r="H52" s="394"/>
      <c r="I52" s="394"/>
      <c r="J52" s="394"/>
      <c r="K52" s="394"/>
      <c r="L52" s="394"/>
      <c r="M52" s="394"/>
      <c r="N52" s="313">
        <f>IF(IF(I52&lt;'Checklist Parameters'!$Q$22,0,($I52-$L52))&lt;0,0,IF(I52&lt;'Checklist Parameters'!$Q$22,0,($I52-$L52)))</f>
        <v>0</v>
      </c>
      <c r="O52" s="394"/>
      <c r="P52" s="395"/>
      <c r="Q52" s="316">
        <f t="shared" si="2"/>
        <v>0</v>
      </c>
      <c r="R52" s="87">
        <f t="shared" si="3"/>
        <v>0</v>
      </c>
      <c r="S52" s="87">
        <f>IF('Checklist Parameters'!$Q$60&lt;0.2,0.2,'Checklist Parameters'!$Q$60)</f>
        <v>0.7</v>
      </c>
      <c r="T52" s="88">
        <f>IF($O52="",IF('Checklist District ID'!$C$43="Y",MAX($R52:$S52)*$I52,SUM($R52:$S52)*$I52),IF(O52&gt;0,Q52*S52))</f>
        <v>0</v>
      </c>
      <c r="U52" s="88">
        <f>IF(Q52&gt;0,((I52-T52)*'Formula Matrix'!$E$42),0)</f>
        <v>0</v>
      </c>
      <c r="V52" s="88">
        <f t="shared" si="4"/>
        <v>0</v>
      </c>
      <c r="W52" s="88">
        <f>IF(V52&gt;0,(V52*'Checklist Parameters'!$Q$35),0)</f>
        <v>0</v>
      </c>
      <c r="X52" s="85">
        <f t="shared" si="0"/>
        <v>0</v>
      </c>
      <c r="Y52" s="85">
        <f>IF('Checklist Parameters'!$Q$102&lt;&gt;"",(I52/43560)*'Checklist Parameters'!$Q$102,"N/A")</f>
        <v>0</v>
      </c>
      <c r="Z52" s="85" t="str">
        <f>IF('Checklist Parameters'!$Q$58&lt;&gt;"",((I52*'Checklist Parameters'!$Q$58)*'Checklist Parameters'!$Q$35)/1000,"N/A")</f>
        <v>N/A</v>
      </c>
      <c r="AA52" s="85">
        <f>IF('Checklist Parameters'!$Q$101&lt;&gt;"",IFERROR(I52/'Checklist Parameters'!$Q$101,0),"N/A")</f>
        <v>0</v>
      </c>
      <c r="AB52" s="85" t="str">
        <f>IF('Checklist Parameters'!$Q$43&lt;&gt;"",(I52*'Checklist Parameters'!$Q$43)/1000,"N/A")</f>
        <v>N/A</v>
      </c>
      <c r="AC52" s="85">
        <f>IF('Checklist Parameters'!$Q$16="",$X52,IF(AND('Checklist Parameters'!$Q$16&lt;$X52,'Checklist Parameters'!$Q$16&gt;=3),'Checklist Parameters'!$Q$16,IF(AND('Checklist Parameters'!$Q$16&lt;$X52,'Checklist Parameters'!$Q$16&lt;3),0,$X52)))</f>
        <v>0</v>
      </c>
      <c r="AD52" s="85" t="str">
        <f>IF(AND(I52&lt;'Checklist Parameters'!$Q$22,$I52&lt;&gt;0),"Y","")</f>
        <v/>
      </c>
      <c r="AE52" s="85" t="str">
        <f>IF($AD52="Y",0,IF('Checklist Parameters'!$Q$25="","&lt;no limit&gt;",ROUNDDOWN((($I52-'Checklist Parameters'!$Q$24)/'Checklist Parameters'!$Q$25)+1,0)))</f>
        <v>&lt;no limit&gt;</v>
      </c>
      <c r="AF52" s="174">
        <f t="shared" si="5"/>
        <v>0</v>
      </c>
      <c r="AG52" s="85">
        <f t="shared" si="1"/>
        <v>0</v>
      </c>
      <c r="AH52" s="5"/>
      <c r="AI52" s="5"/>
      <c r="AJ52" s="5"/>
      <c r="AK52" s="5"/>
      <c r="AL52" s="5"/>
      <c r="AM52" s="5"/>
      <c r="AN52" s="5"/>
      <c r="AO52" s="5"/>
      <c r="AP52" s="5"/>
      <c r="AQ52" s="5"/>
      <c r="AR52" s="5"/>
      <c r="AS52" s="5"/>
      <c r="AT52" s="5"/>
      <c r="AU52" s="5"/>
    </row>
    <row r="53" spans="1:47" s="2" customFormat="1">
      <c r="A53" s="391"/>
      <c r="B53" s="392"/>
      <c r="C53" s="393"/>
      <c r="D53" s="393"/>
      <c r="E53" s="393"/>
      <c r="F53" s="393"/>
      <c r="G53" s="393"/>
      <c r="H53" s="394"/>
      <c r="I53" s="394"/>
      <c r="J53" s="394"/>
      <c r="K53" s="394"/>
      <c r="L53" s="394"/>
      <c r="M53" s="394"/>
      <c r="N53" s="313">
        <f>IF(IF(I53&lt;'Checklist Parameters'!$Q$22,0,($I53-$L53))&lt;0,0,IF(I53&lt;'Checklist Parameters'!$Q$22,0,($I53-$L53)))</f>
        <v>0</v>
      </c>
      <c r="O53" s="394"/>
      <c r="P53" s="395"/>
      <c r="Q53" s="316">
        <f t="shared" si="2"/>
        <v>0</v>
      </c>
      <c r="R53" s="87">
        <f t="shared" si="3"/>
        <v>0</v>
      </c>
      <c r="S53" s="87">
        <f>IF('Checklist Parameters'!$Q$60&lt;0.2,0.2,'Checklist Parameters'!$Q$60)</f>
        <v>0.7</v>
      </c>
      <c r="T53" s="88">
        <f>IF($O53="",IF('Checklist District ID'!$C$43="Y",MAX($R53:$S53)*$I53,SUM($R53:$S53)*$I53),IF(O53&gt;0,Q53*S53))</f>
        <v>0</v>
      </c>
      <c r="U53" s="88">
        <f>IF(Q53&gt;0,((I53-T53)*'Formula Matrix'!$E$42),0)</f>
        <v>0</v>
      </c>
      <c r="V53" s="88">
        <f t="shared" si="4"/>
        <v>0</v>
      </c>
      <c r="W53" s="88">
        <f>IF(V53&gt;0,(V53*'Checklist Parameters'!$Q$35),0)</f>
        <v>0</v>
      </c>
      <c r="X53" s="85">
        <f t="shared" si="0"/>
        <v>0</v>
      </c>
      <c r="Y53" s="85">
        <f>IF('Checklist Parameters'!$Q$102&lt;&gt;"",(I53/43560)*'Checklist Parameters'!$Q$102,"N/A")</f>
        <v>0</v>
      </c>
      <c r="Z53" s="85" t="str">
        <f>IF('Checklist Parameters'!$Q$58&lt;&gt;"",((I53*'Checklist Parameters'!$Q$58)*'Checklist Parameters'!$Q$35)/1000,"N/A")</f>
        <v>N/A</v>
      </c>
      <c r="AA53" s="85">
        <f>IF('Checklist Parameters'!$Q$101&lt;&gt;"",IFERROR(I53/'Checklist Parameters'!$Q$101,0),"N/A")</f>
        <v>0</v>
      </c>
      <c r="AB53" s="85" t="str">
        <f>IF('Checklist Parameters'!$Q$43&lt;&gt;"",(I53*'Checklist Parameters'!$Q$43)/1000,"N/A")</f>
        <v>N/A</v>
      </c>
      <c r="AC53" s="85">
        <f>IF('Checklist Parameters'!$Q$16="",$X53,IF(AND('Checklist Parameters'!$Q$16&lt;$X53,'Checklist Parameters'!$Q$16&gt;=3),'Checklist Parameters'!$Q$16,IF(AND('Checklist Parameters'!$Q$16&lt;$X53,'Checklist Parameters'!$Q$16&lt;3),0,$X53)))</f>
        <v>0</v>
      </c>
      <c r="AD53" s="85" t="str">
        <f>IF(AND(I53&lt;'Checklist Parameters'!$Q$22,$I53&lt;&gt;0),"Y","")</f>
        <v/>
      </c>
      <c r="AE53" s="85" t="str">
        <f>IF($AD53="Y",0,IF('Checklist Parameters'!$Q$25="","&lt;no limit&gt;",ROUNDDOWN((($I53-'Checklist Parameters'!$Q$24)/'Checklist Parameters'!$Q$25)+1,0)))</f>
        <v>&lt;no limit&gt;</v>
      </c>
      <c r="AF53" s="174">
        <f t="shared" si="5"/>
        <v>0</v>
      </c>
      <c r="AG53" s="85">
        <f t="shared" si="1"/>
        <v>0</v>
      </c>
      <c r="AH53" s="5"/>
      <c r="AI53" s="5"/>
      <c r="AJ53" s="5"/>
      <c r="AK53" s="5"/>
      <c r="AL53" s="5"/>
      <c r="AM53" s="5"/>
      <c r="AN53" s="5"/>
      <c r="AO53" s="5"/>
      <c r="AP53" s="5"/>
      <c r="AQ53" s="5"/>
      <c r="AR53" s="5"/>
      <c r="AS53" s="5"/>
      <c r="AT53" s="5"/>
      <c r="AU53" s="5"/>
    </row>
    <row r="54" spans="1:47" s="2" customFormat="1" ht="15">
      <c r="A54" s="391"/>
      <c r="B54" s="392"/>
      <c r="C54" s="393"/>
      <c r="D54" s="393"/>
      <c r="E54" s="393"/>
      <c r="F54" s="393"/>
      <c r="G54" s="393"/>
      <c r="H54" s="394"/>
      <c r="I54" s="394"/>
      <c r="J54" s="394"/>
      <c r="K54" s="394"/>
      <c r="L54" s="394"/>
      <c r="M54" s="394"/>
      <c r="N54" s="313">
        <f>IF(IF(I54&lt;'Checklist Parameters'!$Q$22,0,($I54-$L54))&lt;0,0,IF(I54&lt;'Checklist Parameters'!$Q$22,0,($I54-$L54)))</f>
        <v>0</v>
      </c>
      <c r="O54" s="394"/>
      <c r="P54" s="395"/>
      <c r="Q54" s="316">
        <f t="shared" si="2"/>
        <v>0</v>
      </c>
      <c r="R54" s="87">
        <f t="shared" si="3"/>
        <v>0</v>
      </c>
      <c r="S54" s="87">
        <f>IF('Checklist Parameters'!$Q$60&lt;0.2,0.2,'Checklist Parameters'!$Q$60)</f>
        <v>0.7</v>
      </c>
      <c r="T54" s="88">
        <f>IF($O54="",IF('Checklist District ID'!$C$43="Y",MAX($R54:$S54)*$I54,SUM($R54:$S54)*$I54),IF(O54&gt;0,Q54*S54))</f>
        <v>0</v>
      </c>
      <c r="U54" s="88">
        <f>IF(Q54&gt;0,((I54-T54)*'Formula Matrix'!$E$42),0)</f>
        <v>0</v>
      </c>
      <c r="V54" s="88">
        <f t="shared" si="4"/>
        <v>0</v>
      </c>
      <c r="W54" s="88">
        <f>IF(V54&gt;0,(V54*'Checklist Parameters'!$Q$35),0)</f>
        <v>0</v>
      </c>
      <c r="X54" s="85">
        <f t="shared" si="0"/>
        <v>0</v>
      </c>
      <c r="Y54" s="85">
        <f>IF('Checklist Parameters'!$Q$102&lt;&gt;"",(I54/43560)*'Checklist Parameters'!$Q$102,"N/A")</f>
        <v>0</v>
      </c>
      <c r="Z54" s="85" t="str">
        <f>IF('Checklist Parameters'!$Q$58&lt;&gt;"",((I54*'Checklist Parameters'!$Q$58)*'Checklist Parameters'!$Q$35)/1000,"N/A")</f>
        <v>N/A</v>
      </c>
      <c r="AA54" s="85">
        <f>IF('Checklist Parameters'!$Q$101&lt;&gt;"",IFERROR(I54/'Checklist Parameters'!$Q$101,0),"N/A")</f>
        <v>0</v>
      </c>
      <c r="AB54" s="85" t="str">
        <f>IF('Checklist Parameters'!$Q$43&lt;&gt;"",(I54*'Checklist Parameters'!$Q$43)/1000,"N/A")</f>
        <v>N/A</v>
      </c>
      <c r="AC54" s="85">
        <f>IF('Checklist Parameters'!$Q$16="",$X54,IF(AND('Checklist Parameters'!$Q$16&lt;$X54,'Checklist Parameters'!$Q$16&gt;=3),'Checklist Parameters'!$Q$16,IF(AND('Checklist Parameters'!$Q$16&lt;$X54,'Checklist Parameters'!$Q$16&lt;3),0,$X54)))</f>
        <v>0</v>
      </c>
      <c r="AD54" s="85" t="str">
        <f>IF(AND(I54&lt;'Checklist Parameters'!$Q$22,$I54&lt;&gt;0),"Y","")</f>
        <v/>
      </c>
      <c r="AE54" s="85" t="str">
        <f>IF($AD54="Y",0,IF('Checklist Parameters'!$Q$25="","&lt;no limit&gt;",ROUNDDOWN((($I54-'Checklist Parameters'!$Q$24)/'Checklist Parameters'!$Q$25)+1,0)))</f>
        <v>&lt;no limit&gt;</v>
      </c>
      <c r="AF54" s="174">
        <f t="shared" si="5"/>
        <v>0</v>
      </c>
      <c r="AG54" s="85">
        <f t="shared" si="1"/>
        <v>0</v>
      </c>
      <c r="AH54" s="5"/>
      <c r="AI54" s="5"/>
      <c r="AJ54" s="5"/>
      <c r="AK54" s="5"/>
      <c r="AL54" s="5"/>
      <c r="AM54" s="5"/>
      <c r="AN54" s="5"/>
      <c r="AO54" s="5"/>
      <c r="AP54" s="5"/>
      <c r="AQ54" s="5"/>
      <c r="AR54" s="5"/>
      <c r="AS54" s="5"/>
      <c r="AT54" s="5"/>
      <c r="AU54" s="5"/>
    </row>
    <row r="55" spans="1:47" s="2" customFormat="1" ht="15">
      <c r="A55" s="391"/>
      <c r="B55" s="392"/>
      <c r="C55" s="393"/>
      <c r="D55" s="393"/>
      <c r="E55" s="393"/>
      <c r="F55" s="393"/>
      <c r="G55" s="393"/>
      <c r="H55" s="394"/>
      <c r="I55" s="394"/>
      <c r="J55" s="394"/>
      <c r="K55" s="394"/>
      <c r="L55" s="394"/>
      <c r="M55" s="394"/>
      <c r="N55" s="313">
        <f>IF(IF(I55&lt;'Checklist Parameters'!$Q$22,0,($I55-$L55))&lt;0,0,IF(I55&lt;'Checklist Parameters'!$Q$22,0,($I55-$L55)))</f>
        <v>0</v>
      </c>
      <c r="O55" s="394"/>
      <c r="P55" s="395"/>
      <c r="Q55" s="316">
        <f t="shared" si="2"/>
        <v>0</v>
      </c>
      <c r="R55" s="87">
        <f t="shared" si="3"/>
        <v>0</v>
      </c>
      <c r="S55" s="87">
        <f>IF('Checklist Parameters'!$Q$60&lt;0.2,0.2,'Checklist Parameters'!$Q$60)</f>
        <v>0.7</v>
      </c>
      <c r="T55" s="88">
        <f>IF($O55="",IF('Checklist District ID'!$C$43="Y",MAX($R55:$S55)*$I55,SUM($R55:$S55)*$I55),IF(O55&gt;0,Q55*S55))</f>
        <v>0</v>
      </c>
      <c r="U55" s="88">
        <f>IF(Q55&gt;0,((I55-T55)*'Formula Matrix'!$E$42),0)</f>
        <v>0</v>
      </c>
      <c r="V55" s="88">
        <f t="shared" si="4"/>
        <v>0</v>
      </c>
      <c r="W55" s="88">
        <f>IF(V55&gt;0,(V55*'Checklist Parameters'!$Q$35),0)</f>
        <v>0</v>
      </c>
      <c r="X55" s="85">
        <f t="shared" si="0"/>
        <v>0</v>
      </c>
      <c r="Y55" s="85">
        <f>IF('Checklist Parameters'!$Q$102&lt;&gt;"",(I55/43560)*'Checklist Parameters'!$Q$102,"N/A")</f>
        <v>0</v>
      </c>
      <c r="Z55" s="85" t="str">
        <f>IF('Checklist Parameters'!$Q$58&lt;&gt;"",((I55*'Checklist Parameters'!$Q$58)*'Checklist Parameters'!$Q$35)/1000,"N/A")</f>
        <v>N/A</v>
      </c>
      <c r="AA55" s="85">
        <f>IF('Checklist Parameters'!$Q$101&lt;&gt;"",IFERROR(I55/'Checklist Parameters'!$Q$101,0),"N/A")</f>
        <v>0</v>
      </c>
      <c r="AB55" s="85" t="str">
        <f>IF('Checklist Parameters'!$Q$43&lt;&gt;"",(I55*'Checklist Parameters'!$Q$43)/1000,"N/A")</f>
        <v>N/A</v>
      </c>
      <c r="AC55" s="85">
        <f>IF('Checklist Parameters'!$Q$16="",$X55,IF(AND('Checklist Parameters'!$Q$16&lt;$X55,'Checklist Parameters'!$Q$16&gt;=3),'Checklist Parameters'!$Q$16,IF(AND('Checklist Parameters'!$Q$16&lt;$X55,'Checklist Parameters'!$Q$16&lt;3),0,$X55)))</f>
        <v>0</v>
      </c>
      <c r="AD55" s="85" t="str">
        <f>IF(AND(I55&lt;'Checklist Parameters'!$Q$22,$I55&lt;&gt;0),"Y","")</f>
        <v/>
      </c>
      <c r="AE55" s="85" t="str">
        <f>IF($AD55="Y",0,IF('Checklist Parameters'!$Q$25="","&lt;no limit&gt;",ROUNDDOWN((($I55-'Checklist Parameters'!$Q$24)/'Checklist Parameters'!$Q$25)+1,0)))</f>
        <v>&lt;no limit&gt;</v>
      </c>
      <c r="AF55" s="174">
        <f t="shared" si="5"/>
        <v>0</v>
      </c>
      <c r="AG55" s="85">
        <f t="shared" si="1"/>
        <v>0</v>
      </c>
      <c r="AH55" s="5"/>
      <c r="AI55" s="5"/>
      <c r="AJ55" s="5"/>
      <c r="AK55" s="5"/>
      <c r="AL55" s="5"/>
      <c r="AM55" s="5"/>
      <c r="AN55" s="5"/>
      <c r="AO55" s="5"/>
      <c r="AP55" s="5"/>
      <c r="AQ55" s="5"/>
      <c r="AR55" s="5"/>
      <c r="AS55" s="5"/>
      <c r="AT55" s="5"/>
      <c r="AU55" s="5"/>
    </row>
    <row r="56" spans="1:47" s="2" customFormat="1" ht="15">
      <c r="A56" s="391"/>
      <c r="B56" s="392"/>
      <c r="C56" s="393"/>
      <c r="D56" s="393"/>
      <c r="E56" s="393"/>
      <c r="F56" s="393"/>
      <c r="G56" s="393"/>
      <c r="H56" s="394"/>
      <c r="I56" s="394"/>
      <c r="J56" s="394"/>
      <c r="K56" s="394"/>
      <c r="L56" s="394"/>
      <c r="M56" s="394"/>
      <c r="N56" s="313">
        <f>IF(IF(I56&lt;'Checklist Parameters'!$Q$22,0,($I56-$L56))&lt;0,0,IF(I56&lt;'Checklist Parameters'!$Q$22,0,($I56-$L56)))</f>
        <v>0</v>
      </c>
      <c r="O56" s="394"/>
      <c r="P56" s="395"/>
      <c r="Q56" s="316">
        <f t="shared" si="2"/>
        <v>0</v>
      </c>
      <c r="R56" s="87">
        <f t="shared" si="3"/>
        <v>0</v>
      </c>
      <c r="S56" s="87">
        <f>IF('Checklist Parameters'!$Q$60&lt;0.2,0.2,'Checklist Parameters'!$Q$60)</f>
        <v>0.7</v>
      </c>
      <c r="T56" s="88">
        <f>IF($O56="",IF('Checklist District ID'!$C$43="Y",MAX($R56:$S56)*$I56,SUM($R56:$S56)*$I56),IF(O56&gt;0,Q56*S56))</f>
        <v>0</v>
      </c>
      <c r="U56" s="88">
        <f>IF(Q56&gt;0,((I56-T56)*'Formula Matrix'!$E$42),0)</f>
        <v>0</v>
      </c>
      <c r="V56" s="88">
        <f t="shared" si="4"/>
        <v>0</v>
      </c>
      <c r="W56" s="88">
        <f>IF(V56&gt;0,(V56*'Checklist Parameters'!$Q$35),0)</f>
        <v>0</v>
      </c>
      <c r="X56" s="85">
        <f t="shared" si="0"/>
        <v>0</v>
      </c>
      <c r="Y56" s="85">
        <f>IF('Checklist Parameters'!$Q$102&lt;&gt;"",(I56/43560)*'Checklist Parameters'!$Q$102,"N/A")</f>
        <v>0</v>
      </c>
      <c r="Z56" s="85" t="str">
        <f>IF('Checklist Parameters'!$Q$58&lt;&gt;"",((I56*'Checklist Parameters'!$Q$58)*'Checklist Parameters'!$Q$35)/1000,"N/A")</f>
        <v>N/A</v>
      </c>
      <c r="AA56" s="85">
        <f>IF('Checklist Parameters'!$Q$101&lt;&gt;"",IFERROR(I56/'Checklist Parameters'!$Q$101,0),"N/A")</f>
        <v>0</v>
      </c>
      <c r="AB56" s="85" t="str">
        <f>IF('Checklist Parameters'!$Q$43&lt;&gt;"",(I56*'Checklist Parameters'!$Q$43)/1000,"N/A")</f>
        <v>N/A</v>
      </c>
      <c r="AC56" s="85">
        <f>IF('Checklist Parameters'!$Q$16="",$X56,IF(AND('Checklist Parameters'!$Q$16&lt;$X56,'Checklist Parameters'!$Q$16&gt;=3),'Checklist Parameters'!$Q$16,IF(AND('Checklist Parameters'!$Q$16&lt;$X56,'Checklist Parameters'!$Q$16&lt;3),0,$X56)))</f>
        <v>0</v>
      </c>
      <c r="AD56" s="85" t="str">
        <f>IF(AND(I56&lt;'Checklist Parameters'!$Q$22,$I56&lt;&gt;0),"Y","")</f>
        <v/>
      </c>
      <c r="AE56" s="85" t="str">
        <f>IF($AD56="Y",0,IF('Checklist Parameters'!$Q$25="","&lt;no limit&gt;",ROUNDDOWN((($I56-'Checklist Parameters'!$Q$24)/'Checklist Parameters'!$Q$25)+1,0)))</f>
        <v>&lt;no limit&gt;</v>
      </c>
      <c r="AF56" s="174">
        <f t="shared" si="5"/>
        <v>0</v>
      </c>
      <c r="AG56" s="85">
        <f t="shared" si="1"/>
        <v>0</v>
      </c>
      <c r="AH56" s="5"/>
      <c r="AI56" s="5"/>
      <c r="AJ56" s="5"/>
      <c r="AK56" s="5"/>
      <c r="AL56" s="5"/>
      <c r="AM56" s="5"/>
      <c r="AN56" s="5"/>
      <c r="AO56" s="5"/>
      <c r="AP56" s="5"/>
      <c r="AQ56" s="5"/>
      <c r="AR56" s="5"/>
      <c r="AS56" s="5"/>
      <c r="AT56" s="5"/>
      <c r="AU56" s="5"/>
    </row>
    <row r="57" spans="1:47" s="2" customFormat="1" ht="15">
      <c r="A57" s="391"/>
      <c r="B57" s="392"/>
      <c r="C57" s="393"/>
      <c r="D57" s="393"/>
      <c r="E57" s="393"/>
      <c r="F57" s="393"/>
      <c r="G57" s="393"/>
      <c r="H57" s="394"/>
      <c r="I57" s="394"/>
      <c r="J57" s="394"/>
      <c r="K57" s="394"/>
      <c r="L57" s="394"/>
      <c r="M57" s="394"/>
      <c r="N57" s="313">
        <f>IF(IF(I57&lt;'Checklist Parameters'!$Q$22,0,($I57-$L57))&lt;0,0,IF(I57&lt;'Checklist Parameters'!$Q$22,0,($I57-$L57)))</f>
        <v>0</v>
      </c>
      <c r="O57" s="394"/>
      <c r="P57" s="395"/>
      <c r="Q57" s="316">
        <f t="shared" si="2"/>
        <v>0</v>
      </c>
      <c r="R57" s="87">
        <f t="shared" si="3"/>
        <v>0</v>
      </c>
      <c r="S57" s="87">
        <f>IF('Checklist Parameters'!$Q$60&lt;0.2,0.2,'Checklist Parameters'!$Q$60)</f>
        <v>0.7</v>
      </c>
      <c r="T57" s="88">
        <f>IF($O57="",IF('Checklist District ID'!$C$43="Y",MAX($R57:$S57)*$I57,SUM($R57:$S57)*$I57),IF(O57&gt;0,Q57*S57))</f>
        <v>0</v>
      </c>
      <c r="U57" s="88">
        <f>IF(Q57&gt;0,((I57-T57)*'Formula Matrix'!$E$42),0)</f>
        <v>0</v>
      </c>
      <c r="V57" s="88">
        <f t="shared" si="4"/>
        <v>0</v>
      </c>
      <c r="W57" s="88">
        <f>IF(V57&gt;0,(V57*'Checklist Parameters'!$Q$35),0)</f>
        <v>0</v>
      </c>
      <c r="X57" s="85">
        <f t="shared" si="0"/>
        <v>0</v>
      </c>
      <c r="Y57" s="85">
        <f>IF('Checklist Parameters'!$Q$102&lt;&gt;"",(I57/43560)*'Checklist Parameters'!$Q$102,"N/A")</f>
        <v>0</v>
      </c>
      <c r="Z57" s="85" t="str">
        <f>IF('Checklist Parameters'!$Q$58&lt;&gt;"",((I57*'Checklist Parameters'!$Q$58)*'Checklist Parameters'!$Q$35)/1000,"N/A")</f>
        <v>N/A</v>
      </c>
      <c r="AA57" s="85">
        <f>IF('Checklist Parameters'!$Q$101&lt;&gt;"",IFERROR(I57/'Checklist Parameters'!$Q$101,0),"N/A")</f>
        <v>0</v>
      </c>
      <c r="AB57" s="85" t="str">
        <f>IF('Checklist Parameters'!$Q$43&lt;&gt;"",(I57*'Checklist Parameters'!$Q$43)/1000,"N/A")</f>
        <v>N/A</v>
      </c>
      <c r="AC57" s="85">
        <f>IF('Checklist Parameters'!$Q$16="",$X57,IF(AND('Checklist Parameters'!$Q$16&lt;$X57,'Checklist Parameters'!$Q$16&gt;=3),'Checklist Parameters'!$Q$16,IF(AND('Checklist Parameters'!$Q$16&lt;$X57,'Checklist Parameters'!$Q$16&lt;3),0,$X57)))</f>
        <v>0</v>
      </c>
      <c r="AD57" s="85" t="str">
        <f>IF(AND(I57&lt;'Checklist Parameters'!$Q$22,$I57&lt;&gt;0),"Y","")</f>
        <v/>
      </c>
      <c r="AE57" s="85" t="str">
        <f>IF($AD57="Y",0,IF('Checklist Parameters'!$Q$25="","&lt;no limit&gt;",ROUNDDOWN((($I57-'Checklist Parameters'!$Q$24)/'Checklist Parameters'!$Q$25)+1,0)))</f>
        <v>&lt;no limit&gt;</v>
      </c>
      <c r="AF57" s="174">
        <f t="shared" si="5"/>
        <v>0</v>
      </c>
      <c r="AG57" s="85">
        <f t="shared" si="1"/>
        <v>0</v>
      </c>
      <c r="AH57" s="5"/>
      <c r="AI57" s="5"/>
      <c r="AJ57" s="5"/>
      <c r="AK57" s="5"/>
      <c r="AL57" s="5"/>
      <c r="AM57" s="5"/>
      <c r="AN57" s="5"/>
      <c r="AO57" s="5"/>
      <c r="AP57" s="5"/>
      <c r="AQ57" s="5"/>
      <c r="AR57" s="5"/>
      <c r="AS57" s="5"/>
      <c r="AT57" s="5"/>
      <c r="AU57" s="5"/>
    </row>
    <row r="58" spans="1:47" s="2" customFormat="1" ht="15">
      <c r="A58" s="391"/>
      <c r="B58" s="392"/>
      <c r="C58" s="393"/>
      <c r="D58" s="393"/>
      <c r="E58" s="393"/>
      <c r="F58" s="393"/>
      <c r="G58" s="393"/>
      <c r="H58" s="394"/>
      <c r="I58" s="394"/>
      <c r="J58" s="394"/>
      <c r="K58" s="394"/>
      <c r="L58" s="394"/>
      <c r="M58" s="394"/>
      <c r="N58" s="313">
        <f>IF(IF(I58&lt;'Checklist Parameters'!$Q$22,0,($I58-$L58))&lt;0,0,IF(I58&lt;'Checklist Parameters'!$Q$22,0,($I58-$L58)))</f>
        <v>0</v>
      </c>
      <c r="O58" s="394"/>
      <c r="P58" s="395"/>
      <c r="Q58" s="316">
        <f t="shared" si="2"/>
        <v>0</v>
      </c>
      <c r="R58" s="87">
        <f t="shared" si="3"/>
        <v>0</v>
      </c>
      <c r="S58" s="87">
        <f>IF('Checklist Parameters'!$Q$60&lt;0.2,0.2,'Checklist Parameters'!$Q$60)</f>
        <v>0.7</v>
      </c>
      <c r="T58" s="88">
        <f>IF($O58="",IF('Checklist District ID'!$C$43="Y",MAX($R58:$S58)*$I58,SUM($R58:$S58)*$I58),IF(O58&gt;0,Q58*S58))</f>
        <v>0</v>
      </c>
      <c r="U58" s="88">
        <f>IF(Q58&gt;0,((I58-T58)*'Formula Matrix'!$E$42),0)</f>
        <v>0</v>
      </c>
      <c r="V58" s="88">
        <f t="shared" si="4"/>
        <v>0</v>
      </c>
      <c r="W58" s="88">
        <f>IF(V58&gt;0,(V58*'Checklist Parameters'!$Q$35),0)</f>
        <v>0</v>
      </c>
      <c r="X58" s="85">
        <f t="shared" si="0"/>
        <v>0</v>
      </c>
      <c r="Y58" s="85">
        <f>IF('Checklist Parameters'!$Q$102&lt;&gt;"",(I58/43560)*'Checklist Parameters'!$Q$102,"N/A")</f>
        <v>0</v>
      </c>
      <c r="Z58" s="85" t="str">
        <f>IF('Checklist Parameters'!$Q$58&lt;&gt;"",((I58*'Checklist Parameters'!$Q$58)*'Checklist Parameters'!$Q$35)/1000,"N/A")</f>
        <v>N/A</v>
      </c>
      <c r="AA58" s="85">
        <f>IF('Checklist Parameters'!$Q$101&lt;&gt;"",IFERROR(I58/'Checklist Parameters'!$Q$101,0),"N/A")</f>
        <v>0</v>
      </c>
      <c r="AB58" s="85" t="str">
        <f>IF('Checklist Parameters'!$Q$43&lt;&gt;"",(I58*'Checklist Parameters'!$Q$43)/1000,"N/A")</f>
        <v>N/A</v>
      </c>
      <c r="AC58" s="85">
        <f>IF('Checklist Parameters'!$Q$16="",$X58,IF(AND('Checklist Parameters'!$Q$16&lt;$X58,'Checklist Parameters'!$Q$16&gt;=3),'Checklist Parameters'!$Q$16,IF(AND('Checklist Parameters'!$Q$16&lt;$X58,'Checklist Parameters'!$Q$16&lt;3),0,$X58)))</f>
        <v>0</v>
      </c>
      <c r="AD58" s="85" t="str">
        <f>IF(AND(I58&lt;'Checklist Parameters'!$Q$22,$I58&lt;&gt;0),"Y","")</f>
        <v/>
      </c>
      <c r="AE58" s="85" t="str">
        <f>IF($AD58="Y",0,IF('Checklist Parameters'!$Q$25="","&lt;no limit&gt;",ROUNDDOWN((($I58-'Checklist Parameters'!$Q$24)/'Checklist Parameters'!$Q$25)+1,0)))</f>
        <v>&lt;no limit&gt;</v>
      </c>
      <c r="AF58" s="174">
        <f t="shared" si="5"/>
        <v>0</v>
      </c>
      <c r="AG58" s="85">
        <f t="shared" si="1"/>
        <v>0</v>
      </c>
      <c r="AH58" s="5"/>
      <c r="AI58" s="5"/>
      <c r="AJ58" s="5"/>
      <c r="AK58" s="5"/>
      <c r="AL58" s="5"/>
      <c r="AM58" s="5"/>
      <c r="AN58" s="5"/>
      <c r="AO58" s="5"/>
      <c r="AP58" s="5"/>
      <c r="AQ58" s="5"/>
      <c r="AR58" s="5"/>
      <c r="AS58" s="5"/>
      <c r="AT58" s="5"/>
      <c r="AU58" s="5"/>
    </row>
    <row r="59" spans="1:47" s="2" customFormat="1" ht="15">
      <c r="A59" s="391"/>
      <c r="B59" s="392"/>
      <c r="C59" s="393"/>
      <c r="D59" s="393"/>
      <c r="E59" s="393"/>
      <c r="F59" s="393"/>
      <c r="G59" s="393"/>
      <c r="H59" s="394"/>
      <c r="I59" s="394"/>
      <c r="J59" s="394"/>
      <c r="K59" s="394"/>
      <c r="L59" s="394"/>
      <c r="M59" s="394"/>
      <c r="N59" s="313">
        <f>IF(IF(I59&lt;'Checklist Parameters'!$Q$22,0,($I59-$L59))&lt;0,0,IF(I59&lt;'Checklist Parameters'!$Q$22,0,($I59-$L59)))</f>
        <v>0</v>
      </c>
      <c r="O59" s="394"/>
      <c r="P59" s="395"/>
      <c r="Q59" s="316">
        <f t="shared" si="2"/>
        <v>0</v>
      </c>
      <c r="R59" s="87">
        <f t="shared" si="3"/>
        <v>0</v>
      </c>
      <c r="S59" s="87">
        <f>IF('Checklist Parameters'!$Q$60&lt;0.2,0.2,'Checklist Parameters'!$Q$60)</f>
        <v>0.7</v>
      </c>
      <c r="T59" s="88">
        <f>IF($O59="",IF('Checklist District ID'!$C$43="Y",MAX($R59:$S59)*$I59,SUM($R59:$S59)*$I59),IF(O59&gt;0,Q59*S59))</f>
        <v>0</v>
      </c>
      <c r="U59" s="88">
        <f>IF(Q59&gt;0,((I59-T59)*'Formula Matrix'!$E$42),0)</f>
        <v>0</v>
      </c>
      <c r="V59" s="88">
        <f t="shared" si="4"/>
        <v>0</v>
      </c>
      <c r="W59" s="88">
        <f>IF(V59&gt;0,(V59*'Checklist Parameters'!$Q$35),0)</f>
        <v>0</v>
      </c>
      <c r="X59" s="85">
        <f t="shared" si="0"/>
        <v>0</v>
      </c>
      <c r="Y59" s="85">
        <f>IF('Checklist Parameters'!$Q$102&lt;&gt;"",(I59/43560)*'Checklist Parameters'!$Q$102,"N/A")</f>
        <v>0</v>
      </c>
      <c r="Z59" s="85" t="str">
        <f>IF('Checklist Parameters'!$Q$58&lt;&gt;"",((I59*'Checklist Parameters'!$Q$58)*'Checklist Parameters'!$Q$35)/1000,"N/A")</f>
        <v>N/A</v>
      </c>
      <c r="AA59" s="85">
        <f>IF('Checklist Parameters'!$Q$101&lt;&gt;"",IFERROR(I59/'Checklist Parameters'!$Q$101,0),"N/A")</f>
        <v>0</v>
      </c>
      <c r="AB59" s="85" t="str">
        <f>IF('Checklist Parameters'!$Q$43&lt;&gt;"",(I59*'Checklist Parameters'!$Q$43)/1000,"N/A")</f>
        <v>N/A</v>
      </c>
      <c r="AC59" s="85">
        <f>IF('Checklist Parameters'!$Q$16="",$X59,IF(AND('Checklist Parameters'!$Q$16&lt;$X59,'Checklist Parameters'!$Q$16&gt;=3),'Checklist Parameters'!$Q$16,IF(AND('Checklist Parameters'!$Q$16&lt;$X59,'Checklist Parameters'!$Q$16&lt;3),0,$X59)))</f>
        <v>0</v>
      </c>
      <c r="AD59" s="85" t="str">
        <f>IF(AND(I59&lt;'Checklist Parameters'!$Q$22,$I59&lt;&gt;0),"Y","")</f>
        <v/>
      </c>
      <c r="AE59" s="85" t="str">
        <f>IF($AD59="Y",0,IF('Checklist Parameters'!$Q$25="","&lt;no limit&gt;",ROUNDDOWN((($I59-'Checklist Parameters'!$Q$24)/'Checklist Parameters'!$Q$25)+1,0)))</f>
        <v>&lt;no limit&gt;</v>
      </c>
      <c r="AF59" s="174">
        <f t="shared" si="5"/>
        <v>0</v>
      </c>
      <c r="AG59" s="85">
        <f t="shared" si="1"/>
        <v>0</v>
      </c>
      <c r="AH59" s="5"/>
      <c r="AI59" s="5"/>
      <c r="AJ59" s="5"/>
      <c r="AK59" s="5"/>
      <c r="AL59" s="5"/>
      <c r="AM59" s="5"/>
      <c r="AN59" s="5"/>
      <c r="AO59" s="5"/>
      <c r="AP59" s="5"/>
      <c r="AQ59" s="5"/>
      <c r="AR59" s="5"/>
      <c r="AS59" s="5"/>
      <c r="AT59" s="5"/>
      <c r="AU59" s="5"/>
    </row>
    <row r="60" spans="1:47" s="2" customFormat="1" ht="15">
      <c r="A60" s="391"/>
      <c r="B60" s="392"/>
      <c r="C60" s="393"/>
      <c r="D60" s="393"/>
      <c r="E60" s="393"/>
      <c r="F60" s="393"/>
      <c r="G60" s="393"/>
      <c r="H60" s="394"/>
      <c r="I60" s="394"/>
      <c r="J60" s="394"/>
      <c r="K60" s="394"/>
      <c r="L60" s="394"/>
      <c r="M60" s="394"/>
      <c r="N60" s="313">
        <f>IF(IF(I60&lt;'Checklist Parameters'!$Q$22,0,($I60-$L60))&lt;0,0,IF(I60&lt;'Checklist Parameters'!$Q$22,0,($I60-$L60)))</f>
        <v>0</v>
      </c>
      <c r="O60" s="394"/>
      <c r="P60" s="395"/>
      <c r="Q60" s="316">
        <f t="shared" si="2"/>
        <v>0</v>
      </c>
      <c r="R60" s="87">
        <f t="shared" si="3"/>
        <v>0</v>
      </c>
      <c r="S60" s="87">
        <f>IF('Checklist Parameters'!$Q$60&lt;0.2,0.2,'Checklist Parameters'!$Q$60)</f>
        <v>0.7</v>
      </c>
      <c r="T60" s="88">
        <f>IF($O60="",IF('Checklist District ID'!$C$43="Y",MAX($R60:$S60)*$I60,SUM($R60:$S60)*$I60),IF(O60&gt;0,Q60*S60))</f>
        <v>0</v>
      </c>
      <c r="U60" s="88">
        <f>IF(Q60&gt;0,((I60-T60)*'Formula Matrix'!$E$42),0)</f>
        <v>0</v>
      </c>
      <c r="V60" s="88">
        <f t="shared" si="4"/>
        <v>0</v>
      </c>
      <c r="W60" s="88">
        <f>IF(V60&gt;0,(V60*'Checklist Parameters'!$Q$35),0)</f>
        <v>0</v>
      </c>
      <c r="X60" s="85">
        <f t="shared" si="0"/>
        <v>0</v>
      </c>
      <c r="Y60" s="85">
        <f>IF('Checklist Parameters'!$Q$102&lt;&gt;"",(I60/43560)*'Checklist Parameters'!$Q$102,"N/A")</f>
        <v>0</v>
      </c>
      <c r="Z60" s="85" t="str">
        <f>IF('Checklist Parameters'!$Q$58&lt;&gt;"",((I60*'Checklist Parameters'!$Q$58)*'Checklist Parameters'!$Q$35)/1000,"N/A")</f>
        <v>N/A</v>
      </c>
      <c r="AA60" s="85">
        <f>IF('Checklist Parameters'!$Q$101&lt;&gt;"",IFERROR(I60/'Checklist Parameters'!$Q$101,0),"N/A")</f>
        <v>0</v>
      </c>
      <c r="AB60" s="85" t="str">
        <f>IF('Checklist Parameters'!$Q$43&lt;&gt;"",(I60*'Checklist Parameters'!$Q$43)/1000,"N/A")</f>
        <v>N/A</v>
      </c>
      <c r="AC60" s="85">
        <f>IF('Checklist Parameters'!$Q$16="",$X60,IF(AND('Checklist Parameters'!$Q$16&lt;$X60,'Checklist Parameters'!$Q$16&gt;=3),'Checklist Parameters'!$Q$16,IF(AND('Checklist Parameters'!$Q$16&lt;$X60,'Checklist Parameters'!$Q$16&lt;3),0,$X60)))</f>
        <v>0</v>
      </c>
      <c r="AD60" s="85" t="str">
        <f>IF(AND(I60&lt;'Checklist Parameters'!$Q$22,$I60&lt;&gt;0),"Y","")</f>
        <v/>
      </c>
      <c r="AE60" s="85" t="str">
        <f>IF($AD60="Y",0,IF('Checklist Parameters'!$Q$25="","&lt;no limit&gt;",ROUNDDOWN((($I60-'Checklist Parameters'!$Q$24)/'Checklist Parameters'!$Q$25)+1,0)))</f>
        <v>&lt;no limit&gt;</v>
      </c>
      <c r="AF60" s="174">
        <f t="shared" si="5"/>
        <v>0</v>
      </c>
      <c r="AG60" s="85">
        <f t="shared" si="1"/>
        <v>0</v>
      </c>
      <c r="AH60" s="5"/>
      <c r="AI60" s="5"/>
      <c r="AJ60" s="5"/>
      <c r="AK60" s="5"/>
      <c r="AL60" s="5"/>
      <c r="AM60" s="5"/>
      <c r="AN60" s="5"/>
      <c r="AO60" s="5"/>
      <c r="AP60" s="5"/>
      <c r="AQ60" s="5"/>
      <c r="AR60" s="5"/>
      <c r="AS60" s="5"/>
      <c r="AT60" s="5"/>
      <c r="AU60" s="5"/>
    </row>
    <row r="61" spans="1:47" s="2" customFormat="1" ht="15">
      <c r="A61" s="391"/>
      <c r="B61" s="392"/>
      <c r="C61" s="393"/>
      <c r="D61" s="393"/>
      <c r="E61" s="393"/>
      <c r="F61" s="393"/>
      <c r="G61" s="393"/>
      <c r="H61" s="394"/>
      <c r="I61" s="394"/>
      <c r="J61" s="394"/>
      <c r="K61" s="394"/>
      <c r="L61" s="394"/>
      <c r="M61" s="394"/>
      <c r="N61" s="313">
        <f>IF(IF(I61&lt;'Checklist Parameters'!$Q$22,0,($I61-$L61))&lt;0,0,IF(I61&lt;'Checklist Parameters'!$Q$22,0,($I61-$L61)))</f>
        <v>0</v>
      </c>
      <c r="O61" s="394"/>
      <c r="P61" s="395"/>
      <c r="Q61" s="316">
        <f t="shared" si="2"/>
        <v>0</v>
      </c>
      <c r="R61" s="87">
        <f t="shared" si="3"/>
        <v>0</v>
      </c>
      <c r="S61" s="87">
        <f>IF('Checklist Parameters'!$Q$60&lt;0.2,0.2,'Checklist Parameters'!$Q$60)</f>
        <v>0.7</v>
      </c>
      <c r="T61" s="88">
        <f>IF($O61="",IF('Checklist District ID'!$C$43="Y",MAX($R61:$S61)*$I61,SUM($R61:$S61)*$I61),IF(O61&gt;0,Q61*S61))</f>
        <v>0</v>
      </c>
      <c r="U61" s="88">
        <f>IF(Q61&gt;0,((I61-T61)*'Formula Matrix'!$E$42),0)</f>
        <v>0</v>
      </c>
      <c r="V61" s="88">
        <f t="shared" si="4"/>
        <v>0</v>
      </c>
      <c r="W61" s="88">
        <f>IF(V61&gt;0,(V61*'Checklist Parameters'!$Q$35),0)</f>
        <v>0</v>
      </c>
      <c r="X61" s="85">
        <f t="shared" si="0"/>
        <v>0</v>
      </c>
      <c r="Y61" s="85">
        <f>IF('Checklist Parameters'!$Q$102&lt;&gt;"",(I61/43560)*'Checklist Parameters'!$Q$102,"N/A")</f>
        <v>0</v>
      </c>
      <c r="Z61" s="85" t="str">
        <f>IF('Checklist Parameters'!$Q$58&lt;&gt;"",((I61*'Checklist Parameters'!$Q$58)*'Checklist Parameters'!$Q$35)/1000,"N/A")</f>
        <v>N/A</v>
      </c>
      <c r="AA61" s="85">
        <f>IF('Checklist Parameters'!$Q$101&lt;&gt;"",IFERROR(I61/'Checklist Parameters'!$Q$101,0),"N/A")</f>
        <v>0</v>
      </c>
      <c r="AB61" s="85" t="str">
        <f>IF('Checklist Parameters'!$Q$43&lt;&gt;"",(I61*'Checklist Parameters'!$Q$43)/1000,"N/A")</f>
        <v>N/A</v>
      </c>
      <c r="AC61" s="85">
        <f>IF('Checklist Parameters'!$Q$16="",$X61,IF(AND('Checklist Parameters'!$Q$16&lt;$X61,'Checklist Parameters'!$Q$16&gt;=3),'Checklist Parameters'!$Q$16,IF(AND('Checklist Parameters'!$Q$16&lt;$X61,'Checklist Parameters'!$Q$16&lt;3),0,$X61)))</f>
        <v>0</v>
      </c>
      <c r="AD61" s="85" t="str">
        <f>IF(AND(I61&lt;'Checklist Parameters'!$Q$22,$I61&lt;&gt;0),"Y","")</f>
        <v/>
      </c>
      <c r="AE61" s="85" t="str">
        <f>IF($AD61="Y",0,IF('Checklist Parameters'!$Q$25="","&lt;no limit&gt;",ROUNDDOWN((($I61-'Checklist Parameters'!$Q$24)/'Checklist Parameters'!$Q$25)+1,0)))</f>
        <v>&lt;no limit&gt;</v>
      </c>
      <c r="AF61" s="174">
        <f t="shared" si="5"/>
        <v>0</v>
      </c>
      <c r="AG61" s="85">
        <f t="shared" si="1"/>
        <v>0</v>
      </c>
      <c r="AH61" s="5"/>
      <c r="AI61" s="5"/>
      <c r="AJ61" s="5"/>
      <c r="AK61" s="5"/>
      <c r="AL61" s="5"/>
      <c r="AM61" s="5"/>
      <c r="AN61" s="5"/>
      <c r="AO61" s="5"/>
      <c r="AP61" s="5"/>
      <c r="AQ61" s="5"/>
      <c r="AR61" s="5"/>
      <c r="AS61" s="5"/>
      <c r="AT61" s="5"/>
      <c r="AU61" s="5"/>
    </row>
    <row r="62" spans="1:47" s="2" customFormat="1" ht="15">
      <c r="A62" s="391"/>
      <c r="B62" s="392"/>
      <c r="C62" s="393"/>
      <c r="D62" s="393"/>
      <c r="E62" s="393"/>
      <c r="F62" s="393"/>
      <c r="G62" s="393"/>
      <c r="H62" s="394"/>
      <c r="I62" s="394"/>
      <c r="J62" s="394"/>
      <c r="K62" s="394"/>
      <c r="L62" s="394"/>
      <c r="M62" s="394"/>
      <c r="N62" s="313">
        <f>IF(IF(I62&lt;'Checklist Parameters'!$Q$22,0,($I62-$L62))&lt;0,0,IF(I62&lt;'Checklist Parameters'!$Q$22,0,($I62-$L62)))</f>
        <v>0</v>
      </c>
      <c r="O62" s="394"/>
      <c r="P62" s="395"/>
      <c r="Q62" s="316">
        <f t="shared" si="2"/>
        <v>0</v>
      </c>
      <c r="R62" s="87">
        <f t="shared" si="3"/>
        <v>0</v>
      </c>
      <c r="S62" s="87">
        <f>IF('Checklist Parameters'!$Q$60&lt;0.2,0.2,'Checklist Parameters'!$Q$60)</f>
        <v>0.7</v>
      </c>
      <c r="T62" s="88">
        <f>IF($O62="",IF('Checklist District ID'!$C$43="Y",MAX($R62:$S62)*$I62,SUM($R62:$S62)*$I62),IF(O62&gt;0,Q62*S62))</f>
        <v>0</v>
      </c>
      <c r="U62" s="88">
        <f>IF(Q62&gt;0,((I62-T62)*'Formula Matrix'!$E$42),0)</f>
        <v>0</v>
      </c>
      <c r="V62" s="88">
        <f t="shared" si="4"/>
        <v>0</v>
      </c>
      <c r="W62" s="88">
        <f>IF(V62&gt;0,(V62*'Checklist Parameters'!$Q$35),0)</f>
        <v>0</v>
      </c>
      <c r="X62" s="85">
        <f t="shared" si="0"/>
        <v>0</v>
      </c>
      <c r="Y62" s="85">
        <f>IF('Checklist Parameters'!$Q$102&lt;&gt;"",(I62/43560)*'Checklist Parameters'!$Q$102,"N/A")</f>
        <v>0</v>
      </c>
      <c r="Z62" s="85" t="str">
        <f>IF('Checklist Parameters'!$Q$58&lt;&gt;"",((I62*'Checklist Parameters'!$Q$58)*'Checklist Parameters'!$Q$35)/1000,"N/A")</f>
        <v>N/A</v>
      </c>
      <c r="AA62" s="85">
        <f>IF('Checklist Parameters'!$Q$101&lt;&gt;"",IFERROR(I62/'Checklist Parameters'!$Q$101,0),"N/A")</f>
        <v>0</v>
      </c>
      <c r="AB62" s="85" t="str">
        <f>IF('Checklist Parameters'!$Q$43&lt;&gt;"",(I62*'Checklist Parameters'!$Q$43)/1000,"N/A")</f>
        <v>N/A</v>
      </c>
      <c r="AC62" s="85">
        <f>IF('Checklist Parameters'!$Q$16="",$X62,IF(AND('Checklist Parameters'!$Q$16&lt;$X62,'Checklist Parameters'!$Q$16&gt;=3),'Checklist Parameters'!$Q$16,IF(AND('Checklist Parameters'!$Q$16&lt;$X62,'Checklist Parameters'!$Q$16&lt;3),0,$X62)))</f>
        <v>0</v>
      </c>
      <c r="AD62" s="85" t="str">
        <f>IF(AND(I62&lt;'Checklist Parameters'!$Q$22,$I62&lt;&gt;0),"Y","")</f>
        <v/>
      </c>
      <c r="AE62" s="85" t="str">
        <f>IF($AD62="Y",0,IF('Checklist Parameters'!$Q$25="","&lt;no limit&gt;",ROUNDDOWN((($I62-'Checklist Parameters'!$Q$24)/'Checklist Parameters'!$Q$25)+1,0)))</f>
        <v>&lt;no limit&gt;</v>
      </c>
      <c r="AF62" s="174">
        <f t="shared" si="5"/>
        <v>0</v>
      </c>
      <c r="AG62" s="85">
        <f t="shared" si="1"/>
        <v>0</v>
      </c>
      <c r="AH62" s="5"/>
      <c r="AI62" s="5"/>
      <c r="AJ62" s="5"/>
      <c r="AK62" s="5"/>
      <c r="AL62" s="5"/>
      <c r="AM62" s="5"/>
      <c r="AN62" s="5"/>
      <c r="AO62" s="5"/>
      <c r="AP62" s="5"/>
      <c r="AQ62" s="5"/>
      <c r="AR62" s="5"/>
      <c r="AS62" s="5"/>
      <c r="AT62" s="5"/>
      <c r="AU62" s="5"/>
    </row>
    <row r="63" spans="1:47" s="2" customFormat="1" ht="15">
      <c r="A63" s="391"/>
      <c r="B63" s="392"/>
      <c r="C63" s="393"/>
      <c r="D63" s="393"/>
      <c r="E63" s="393"/>
      <c r="F63" s="393"/>
      <c r="G63" s="393"/>
      <c r="H63" s="394"/>
      <c r="I63" s="394"/>
      <c r="J63" s="394"/>
      <c r="K63" s="394"/>
      <c r="L63" s="394"/>
      <c r="M63" s="394"/>
      <c r="N63" s="313">
        <f>IF(IF(I63&lt;'Checklist Parameters'!$Q$22,0,($I63-$L63))&lt;0,0,IF(I63&lt;'Checklist Parameters'!$Q$22,0,($I63-$L63)))</f>
        <v>0</v>
      </c>
      <c r="O63" s="394"/>
      <c r="P63" s="395"/>
      <c r="Q63" s="316">
        <f t="shared" si="2"/>
        <v>0</v>
      </c>
      <c r="R63" s="87">
        <f t="shared" si="3"/>
        <v>0</v>
      </c>
      <c r="S63" s="87">
        <f>IF('Checklist Parameters'!$Q$60&lt;0.2,0.2,'Checklist Parameters'!$Q$60)</f>
        <v>0.7</v>
      </c>
      <c r="T63" s="88">
        <f>IF($O63="",IF('Checklist District ID'!$C$43="Y",MAX($R63:$S63)*$I63,SUM($R63:$S63)*$I63),IF(O63&gt;0,Q63*S63))</f>
        <v>0</v>
      </c>
      <c r="U63" s="88">
        <f>IF(Q63&gt;0,((I63-T63)*'Formula Matrix'!$E$42),0)</f>
        <v>0</v>
      </c>
      <c r="V63" s="88">
        <f t="shared" si="4"/>
        <v>0</v>
      </c>
      <c r="W63" s="88">
        <f>IF(V63&gt;0,(V63*'Checklist Parameters'!$Q$35),0)</f>
        <v>0</v>
      </c>
      <c r="X63" s="85">
        <f t="shared" si="0"/>
        <v>0</v>
      </c>
      <c r="Y63" s="85">
        <f>IF('Checklist Parameters'!$Q$102&lt;&gt;"",(I63/43560)*'Checklist Parameters'!$Q$102,"N/A")</f>
        <v>0</v>
      </c>
      <c r="Z63" s="85" t="str">
        <f>IF('Checklist Parameters'!$Q$58&lt;&gt;"",((I63*'Checklist Parameters'!$Q$58)*'Checklist Parameters'!$Q$35)/1000,"N/A")</f>
        <v>N/A</v>
      </c>
      <c r="AA63" s="85">
        <f>IF('Checklist Parameters'!$Q$101&lt;&gt;"",IFERROR(I63/'Checklist Parameters'!$Q$101,0),"N/A")</f>
        <v>0</v>
      </c>
      <c r="AB63" s="85" t="str">
        <f>IF('Checklist Parameters'!$Q$43&lt;&gt;"",(I63*'Checklist Parameters'!$Q$43)/1000,"N/A")</f>
        <v>N/A</v>
      </c>
      <c r="AC63" s="85">
        <f>IF('Checklist Parameters'!$Q$16="",$X63,IF(AND('Checklist Parameters'!$Q$16&lt;$X63,'Checklist Parameters'!$Q$16&gt;=3),'Checklist Parameters'!$Q$16,IF(AND('Checklist Parameters'!$Q$16&lt;$X63,'Checklist Parameters'!$Q$16&lt;3),0,$X63)))</f>
        <v>0</v>
      </c>
      <c r="AD63" s="85" t="str">
        <f>IF(AND(I63&lt;'Checklist Parameters'!$Q$22,$I63&lt;&gt;0),"Y","")</f>
        <v/>
      </c>
      <c r="AE63" s="85" t="str">
        <f>IF($AD63="Y",0,IF('Checklist Parameters'!$Q$25="","&lt;no limit&gt;",ROUNDDOWN((($I63-'Checklist Parameters'!$Q$24)/'Checklist Parameters'!$Q$25)+1,0)))</f>
        <v>&lt;no limit&gt;</v>
      </c>
      <c r="AF63" s="174">
        <f t="shared" si="5"/>
        <v>0</v>
      </c>
      <c r="AG63" s="85">
        <f t="shared" si="1"/>
        <v>0</v>
      </c>
      <c r="AH63" s="5"/>
      <c r="AI63" s="5"/>
      <c r="AJ63" s="5"/>
      <c r="AK63" s="5"/>
      <c r="AL63" s="5"/>
      <c r="AM63" s="5"/>
      <c r="AN63" s="5"/>
      <c r="AO63" s="5"/>
      <c r="AP63" s="5"/>
      <c r="AQ63" s="5"/>
      <c r="AR63" s="5"/>
      <c r="AS63" s="5"/>
      <c r="AT63" s="5"/>
      <c r="AU63" s="5"/>
    </row>
    <row r="64" spans="1:47" s="2" customFormat="1" ht="15">
      <c r="A64" s="391"/>
      <c r="B64" s="392"/>
      <c r="C64" s="393"/>
      <c r="D64" s="393"/>
      <c r="E64" s="393"/>
      <c r="F64" s="393"/>
      <c r="G64" s="393"/>
      <c r="H64" s="394"/>
      <c r="I64" s="394"/>
      <c r="J64" s="394"/>
      <c r="K64" s="394"/>
      <c r="L64" s="394"/>
      <c r="M64" s="394"/>
      <c r="N64" s="313">
        <f>IF(IF(I64&lt;'Checklist Parameters'!$Q$22,0,($I64-$L64))&lt;0,0,IF(I64&lt;'Checklist Parameters'!$Q$22,0,($I64-$L64)))</f>
        <v>0</v>
      </c>
      <c r="O64" s="394"/>
      <c r="P64" s="395"/>
      <c r="Q64" s="316">
        <f t="shared" si="2"/>
        <v>0</v>
      </c>
      <c r="R64" s="87">
        <f t="shared" si="3"/>
        <v>0</v>
      </c>
      <c r="S64" s="87">
        <f>IF('Checklist Parameters'!$Q$60&lt;0.2,0.2,'Checklist Parameters'!$Q$60)</f>
        <v>0.7</v>
      </c>
      <c r="T64" s="88">
        <f>IF($O64="",IF('Checklist District ID'!$C$43="Y",MAX($R64:$S64)*$I64,SUM($R64:$S64)*$I64),IF(O64&gt;0,Q64*S64))</f>
        <v>0</v>
      </c>
      <c r="U64" s="88">
        <f>IF(Q64&gt;0,((I64-T64)*'Formula Matrix'!$E$42),0)</f>
        <v>0</v>
      </c>
      <c r="V64" s="88">
        <f t="shared" si="4"/>
        <v>0</v>
      </c>
      <c r="W64" s="88">
        <f>IF(V64&gt;0,(V64*'Checklist Parameters'!$Q$35),0)</f>
        <v>0</v>
      </c>
      <c r="X64" s="85">
        <f t="shared" si="0"/>
        <v>0</v>
      </c>
      <c r="Y64" s="85">
        <f>IF('Checklist Parameters'!$Q$102&lt;&gt;"",(I64/43560)*'Checklist Parameters'!$Q$102,"N/A")</f>
        <v>0</v>
      </c>
      <c r="Z64" s="85" t="str">
        <f>IF('Checklist Parameters'!$Q$58&lt;&gt;"",((I64*'Checklist Parameters'!$Q$58)*'Checklist Parameters'!$Q$35)/1000,"N/A")</f>
        <v>N/A</v>
      </c>
      <c r="AA64" s="85">
        <f>IF('Checklist Parameters'!$Q$101&lt;&gt;"",IFERROR(I64/'Checklist Parameters'!$Q$101,0),"N/A")</f>
        <v>0</v>
      </c>
      <c r="AB64" s="85" t="str">
        <f>IF('Checklist Parameters'!$Q$43&lt;&gt;"",(I64*'Checklist Parameters'!$Q$43)/1000,"N/A")</f>
        <v>N/A</v>
      </c>
      <c r="AC64" s="85">
        <f>IF('Checklist Parameters'!$Q$16="",$X64,IF(AND('Checklist Parameters'!$Q$16&lt;$X64,'Checklist Parameters'!$Q$16&gt;=3),'Checklist Parameters'!$Q$16,IF(AND('Checklist Parameters'!$Q$16&lt;$X64,'Checklist Parameters'!$Q$16&lt;3),0,$X64)))</f>
        <v>0</v>
      </c>
      <c r="AD64" s="85" t="str">
        <f>IF(AND(I64&lt;'Checklist Parameters'!$Q$22,$I64&lt;&gt;0),"Y","")</f>
        <v/>
      </c>
      <c r="AE64" s="85" t="str">
        <f>IF($AD64="Y",0,IF('Checklist Parameters'!$Q$25="","&lt;no limit&gt;",ROUNDDOWN((($I64-'Checklist Parameters'!$Q$24)/'Checklist Parameters'!$Q$25)+1,0)))</f>
        <v>&lt;no limit&gt;</v>
      </c>
      <c r="AF64" s="174">
        <f t="shared" si="5"/>
        <v>0</v>
      </c>
      <c r="AG64" s="85">
        <f t="shared" si="1"/>
        <v>0</v>
      </c>
      <c r="AH64" s="5"/>
      <c r="AI64" s="5"/>
      <c r="AJ64" s="5"/>
      <c r="AK64" s="5"/>
      <c r="AL64" s="5"/>
      <c r="AM64" s="5"/>
      <c r="AN64" s="5"/>
      <c r="AO64" s="5"/>
      <c r="AP64" s="5"/>
      <c r="AQ64" s="5"/>
      <c r="AR64" s="5"/>
      <c r="AS64" s="5"/>
      <c r="AT64" s="5"/>
      <c r="AU64" s="5"/>
    </row>
    <row r="65" spans="1:47" s="2" customFormat="1" ht="15">
      <c r="A65" s="391"/>
      <c r="B65" s="392"/>
      <c r="C65" s="393"/>
      <c r="D65" s="393"/>
      <c r="E65" s="393"/>
      <c r="F65" s="393"/>
      <c r="G65" s="393"/>
      <c r="H65" s="394"/>
      <c r="I65" s="394"/>
      <c r="J65" s="394"/>
      <c r="K65" s="394"/>
      <c r="L65" s="394"/>
      <c r="M65" s="394"/>
      <c r="N65" s="313">
        <f>IF(IF(I65&lt;'Checklist Parameters'!$Q$22,0,($I65-$L65))&lt;0,0,IF(I65&lt;'Checklist Parameters'!$Q$22,0,($I65-$L65)))</f>
        <v>0</v>
      </c>
      <c r="O65" s="394"/>
      <c r="P65" s="395"/>
      <c r="Q65" s="316">
        <f t="shared" si="2"/>
        <v>0</v>
      </c>
      <c r="R65" s="87">
        <f t="shared" si="3"/>
        <v>0</v>
      </c>
      <c r="S65" s="87">
        <f>IF('Checklist Parameters'!$Q$60&lt;0.2,0.2,'Checklist Parameters'!$Q$60)</f>
        <v>0.7</v>
      </c>
      <c r="T65" s="88">
        <f>IF($O65="",IF('Checklist District ID'!$C$43="Y",MAX($R65:$S65)*$I65,SUM($R65:$S65)*$I65),IF(O65&gt;0,Q65*S65))</f>
        <v>0</v>
      </c>
      <c r="U65" s="88">
        <f>IF(Q65&gt;0,((I65-T65)*'Formula Matrix'!$E$42),0)</f>
        <v>0</v>
      </c>
      <c r="V65" s="88">
        <f t="shared" si="4"/>
        <v>0</v>
      </c>
      <c r="W65" s="88">
        <f>IF(V65&gt;0,(V65*'Checklist Parameters'!$Q$35),0)</f>
        <v>0</v>
      </c>
      <c r="X65" s="85">
        <f t="shared" si="0"/>
        <v>0</v>
      </c>
      <c r="Y65" s="85">
        <f>IF('Checklist Parameters'!$Q$102&lt;&gt;"",(I65/43560)*'Checklist Parameters'!$Q$102,"N/A")</f>
        <v>0</v>
      </c>
      <c r="Z65" s="85" t="str">
        <f>IF('Checklist Parameters'!$Q$58&lt;&gt;"",((I65*'Checklist Parameters'!$Q$58)*'Checklist Parameters'!$Q$35)/1000,"N/A")</f>
        <v>N/A</v>
      </c>
      <c r="AA65" s="85">
        <f>IF('Checklist Parameters'!$Q$101&lt;&gt;"",IFERROR(I65/'Checklist Parameters'!$Q$101,0),"N/A")</f>
        <v>0</v>
      </c>
      <c r="AB65" s="85" t="str">
        <f>IF('Checklist Parameters'!$Q$43&lt;&gt;"",(I65*'Checklist Parameters'!$Q$43)/1000,"N/A")</f>
        <v>N/A</v>
      </c>
      <c r="AC65" s="85">
        <f>IF('Checklist Parameters'!$Q$16="",$X65,IF(AND('Checklist Parameters'!$Q$16&lt;$X65,'Checklist Parameters'!$Q$16&gt;=3),'Checklist Parameters'!$Q$16,IF(AND('Checklist Parameters'!$Q$16&lt;$X65,'Checklist Parameters'!$Q$16&lt;3),0,$X65)))</f>
        <v>0</v>
      </c>
      <c r="AD65" s="85" t="str">
        <f>IF(AND(I65&lt;'Checklist Parameters'!$Q$22,$I65&lt;&gt;0),"Y","")</f>
        <v/>
      </c>
      <c r="AE65" s="85" t="str">
        <f>IF($AD65="Y",0,IF('Checklist Parameters'!$Q$25="","&lt;no limit&gt;",ROUNDDOWN((($I65-'Checklist Parameters'!$Q$24)/'Checklist Parameters'!$Q$25)+1,0)))</f>
        <v>&lt;no limit&gt;</v>
      </c>
      <c r="AF65" s="174">
        <f t="shared" si="5"/>
        <v>0</v>
      </c>
      <c r="AG65" s="85">
        <f t="shared" si="1"/>
        <v>0</v>
      </c>
      <c r="AH65" s="5"/>
      <c r="AI65" s="5"/>
      <c r="AJ65" s="5"/>
      <c r="AK65" s="5"/>
      <c r="AL65" s="5"/>
      <c r="AM65" s="5"/>
      <c r="AN65" s="5"/>
      <c r="AO65" s="5"/>
      <c r="AP65" s="5"/>
      <c r="AQ65" s="5"/>
      <c r="AR65" s="5"/>
      <c r="AS65" s="5"/>
      <c r="AT65" s="5"/>
      <c r="AU65" s="5"/>
    </row>
    <row r="66" spans="1:47" s="2" customFormat="1" ht="15">
      <c r="A66" s="391"/>
      <c r="B66" s="392"/>
      <c r="C66" s="393"/>
      <c r="D66" s="393"/>
      <c r="E66" s="393"/>
      <c r="F66" s="393"/>
      <c r="G66" s="393"/>
      <c r="H66" s="394"/>
      <c r="I66" s="394"/>
      <c r="J66" s="394"/>
      <c r="K66" s="394"/>
      <c r="L66" s="394"/>
      <c r="M66" s="394"/>
      <c r="N66" s="313">
        <f>IF(IF(I66&lt;'Checklist Parameters'!$Q$22,0,($I66-$L66))&lt;0,0,IF(I66&lt;'Checklist Parameters'!$Q$22,0,($I66-$L66)))</f>
        <v>0</v>
      </c>
      <c r="O66" s="394"/>
      <c r="P66" s="395"/>
      <c r="Q66" s="316">
        <f t="shared" si="2"/>
        <v>0</v>
      </c>
      <c r="R66" s="87">
        <f t="shared" si="3"/>
        <v>0</v>
      </c>
      <c r="S66" s="87">
        <f>IF('Checklist Parameters'!$Q$60&lt;0.2,0.2,'Checklist Parameters'!$Q$60)</f>
        <v>0.7</v>
      </c>
      <c r="T66" s="88">
        <f>IF($O66="",IF('Checklist District ID'!$C$43="Y",MAX($R66:$S66)*$I66,SUM($R66:$S66)*$I66),IF(O66&gt;0,Q66*S66))</f>
        <v>0</v>
      </c>
      <c r="U66" s="88">
        <f>IF(Q66&gt;0,((I66-T66)*'Formula Matrix'!$E$42),0)</f>
        <v>0</v>
      </c>
      <c r="V66" s="88">
        <f t="shared" si="4"/>
        <v>0</v>
      </c>
      <c r="W66" s="88">
        <f>IF(V66&gt;0,(V66*'Checklist Parameters'!$Q$35),0)</f>
        <v>0</v>
      </c>
      <c r="X66" s="85">
        <f t="shared" si="0"/>
        <v>0</v>
      </c>
      <c r="Y66" s="85">
        <f>IF('Checklist Parameters'!$Q$102&lt;&gt;"",(I66/43560)*'Checklist Parameters'!$Q$102,"N/A")</f>
        <v>0</v>
      </c>
      <c r="Z66" s="85" t="str">
        <f>IF('Checklist Parameters'!$Q$58&lt;&gt;"",((I66*'Checklist Parameters'!$Q$58)*'Checklist Parameters'!$Q$35)/1000,"N/A")</f>
        <v>N/A</v>
      </c>
      <c r="AA66" s="85">
        <f>IF('Checklist Parameters'!$Q$101&lt;&gt;"",IFERROR(I66/'Checklist Parameters'!$Q$101,0),"N/A")</f>
        <v>0</v>
      </c>
      <c r="AB66" s="85" t="str">
        <f>IF('Checklist Parameters'!$Q$43&lt;&gt;"",(I66*'Checklist Parameters'!$Q$43)/1000,"N/A")</f>
        <v>N/A</v>
      </c>
      <c r="AC66" s="85">
        <f>IF('Checklist Parameters'!$Q$16="",$X66,IF(AND('Checklist Parameters'!$Q$16&lt;$X66,'Checklist Parameters'!$Q$16&gt;=3),'Checklist Parameters'!$Q$16,IF(AND('Checklist Parameters'!$Q$16&lt;$X66,'Checklist Parameters'!$Q$16&lt;3),0,$X66)))</f>
        <v>0</v>
      </c>
      <c r="AD66" s="85" t="str">
        <f>IF(AND(I66&lt;'Checklist Parameters'!$Q$22,$I66&lt;&gt;0),"Y","")</f>
        <v/>
      </c>
      <c r="AE66" s="85" t="str">
        <f>IF($AD66="Y",0,IF('Checklist Parameters'!$Q$25="","&lt;no limit&gt;",ROUNDDOWN((($I66-'Checklist Parameters'!$Q$24)/'Checklist Parameters'!$Q$25)+1,0)))</f>
        <v>&lt;no limit&gt;</v>
      </c>
      <c r="AF66" s="174">
        <f t="shared" si="5"/>
        <v>0</v>
      </c>
      <c r="AG66" s="85">
        <f t="shared" si="1"/>
        <v>0</v>
      </c>
      <c r="AH66" s="5"/>
      <c r="AI66" s="5"/>
      <c r="AJ66" s="5"/>
      <c r="AK66" s="5"/>
      <c r="AL66" s="5"/>
      <c r="AM66" s="5"/>
      <c r="AN66" s="5"/>
      <c r="AO66" s="5"/>
      <c r="AP66" s="5"/>
      <c r="AQ66" s="5"/>
      <c r="AR66" s="5"/>
      <c r="AS66" s="5"/>
      <c r="AT66" s="5"/>
      <c r="AU66" s="5"/>
    </row>
    <row r="67" spans="1:47" s="2" customFormat="1" ht="15">
      <c r="A67" s="391"/>
      <c r="B67" s="392"/>
      <c r="C67" s="393"/>
      <c r="D67" s="393"/>
      <c r="E67" s="393"/>
      <c r="F67" s="393"/>
      <c r="G67" s="393"/>
      <c r="H67" s="394"/>
      <c r="I67" s="394"/>
      <c r="J67" s="394"/>
      <c r="K67" s="394"/>
      <c r="L67" s="394"/>
      <c r="M67" s="394"/>
      <c r="N67" s="313">
        <f>IF(IF(I67&lt;'Checklist Parameters'!$Q$22,0,($I67-$L67))&lt;0,0,IF(I67&lt;'Checklist Parameters'!$Q$22,0,($I67-$L67)))</f>
        <v>0</v>
      </c>
      <c r="O67" s="394"/>
      <c r="P67" s="395"/>
      <c r="Q67" s="316">
        <f t="shared" si="2"/>
        <v>0</v>
      </c>
      <c r="R67" s="87">
        <f t="shared" si="3"/>
        <v>0</v>
      </c>
      <c r="S67" s="87">
        <f>IF('Checklist Parameters'!$Q$60&lt;0.2,0.2,'Checklist Parameters'!$Q$60)</f>
        <v>0.7</v>
      </c>
      <c r="T67" s="88">
        <f>IF($O67="",IF('Checklist District ID'!$C$43="Y",MAX($R67:$S67)*$I67,SUM($R67:$S67)*$I67),IF(O67&gt;0,Q67*S67))</f>
        <v>0</v>
      </c>
      <c r="U67" s="88">
        <f>IF(Q67&gt;0,((I67-T67)*'Formula Matrix'!$E$42),0)</f>
        <v>0</v>
      </c>
      <c r="V67" s="88">
        <f t="shared" si="4"/>
        <v>0</v>
      </c>
      <c r="W67" s="88">
        <f>IF(V67&gt;0,(V67*'Checklist Parameters'!$Q$35),0)</f>
        <v>0</v>
      </c>
      <c r="X67" s="85">
        <f t="shared" si="0"/>
        <v>0</v>
      </c>
      <c r="Y67" s="85">
        <f>IF('Checklist Parameters'!$Q$102&lt;&gt;"",(I67/43560)*'Checklist Parameters'!$Q$102,"N/A")</f>
        <v>0</v>
      </c>
      <c r="Z67" s="85" t="str">
        <f>IF('Checklist Parameters'!$Q$58&lt;&gt;"",((I67*'Checklist Parameters'!$Q$58)*'Checklist Parameters'!$Q$35)/1000,"N/A")</f>
        <v>N/A</v>
      </c>
      <c r="AA67" s="85">
        <f>IF('Checklist Parameters'!$Q$101&lt;&gt;"",IFERROR(I67/'Checklist Parameters'!$Q$101,0),"N/A")</f>
        <v>0</v>
      </c>
      <c r="AB67" s="85" t="str">
        <f>IF('Checklist Parameters'!$Q$43&lt;&gt;"",(I67*'Checklist Parameters'!$Q$43)/1000,"N/A")</f>
        <v>N/A</v>
      </c>
      <c r="AC67" s="85">
        <f>IF('Checklist Parameters'!$Q$16="",$X67,IF(AND('Checklist Parameters'!$Q$16&lt;$X67,'Checklist Parameters'!$Q$16&gt;=3),'Checklist Parameters'!$Q$16,IF(AND('Checklist Parameters'!$Q$16&lt;$X67,'Checklist Parameters'!$Q$16&lt;3),0,$X67)))</f>
        <v>0</v>
      </c>
      <c r="AD67" s="85" t="str">
        <f>IF(AND(I67&lt;'Checklist Parameters'!$Q$22,$I67&lt;&gt;0),"Y","")</f>
        <v/>
      </c>
      <c r="AE67" s="85" t="str">
        <f>IF($AD67="Y",0,IF('Checklist Parameters'!$Q$25="","&lt;no limit&gt;",ROUNDDOWN((($I67-'Checklist Parameters'!$Q$24)/'Checklist Parameters'!$Q$25)+1,0)))</f>
        <v>&lt;no limit&gt;</v>
      </c>
      <c r="AF67" s="174">
        <f t="shared" si="5"/>
        <v>0</v>
      </c>
      <c r="AG67" s="85">
        <f t="shared" si="1"/>
        <v>0</v>
      </c>
      <c r="AH67" s="5"/>
      <c r="AI67" s="5"/>
      <c r="AJ67" s="5"/>
      <c r="AK67" s="5"/>
      <c r="AL67" s="5"/>
      <c r="AM67" s="5"/>
      <c r="AN67" s="5"/>
      <c r="AO67" s="5"/>
      <c r="AP67" s="5"/>
      <c r="AQ67" s="5"/>
      <c r="AR67" s="5"/>
      <c r="AS67" s="5"/>
      <c r="AT67" s="5"/>
      <c r="AU67" s="5"/>
    </row>
    <row r="68" spans="1:47" s="2" customFormat="1" ht="15">
      <c r="A68" s="391"/>
      <c r="B68" s="392"/>
      <c r="C68" s="393"/>
      <c r="D68" s="393"/>
      <c r="E68" s="393"/>
      <c r="F68" s="393"/>
      <c r="G68" s="393"/>
      <c r="H68" s="394"/>
      <c r="I68" s="394"/>
      <c r="J68" s="394"/>
      <c r="K68" s="394"/>
      <c r="L68" s="394"/>
      <c r="M68" s="394"/>
      <c r="N68" s="313">
        <f>IF(IF(I68&lt;'Checklist Parameters'!$Q$22,0,($I68-$L68))&lt;0,0,IF(I68&lt;'Checklist Parameters'!$Q$22,0,($I68-$L68)))</f>
        <v>0</v>
      </c>
      <c r="O68" s="394"/>
      <c r="P68" s="395"/>
      <c r="Q68" s="316">
        <f t="shared" si="2"/>
        <v>0</v>
      </c>
      <c r="R68" s="87">
        <f t="shared" si="3"/>
        <v>0</v>
      </c>
      <c r="S68" s="87">
        <f>IF('Checklist Parameters'!$Q$60&lt;0.2,0.2,'Checklist Parameters'!$Q$60)</f>
        <v>0.7</v>
      </c>
      <c r="T68" s="88">
        <f>IF($O68="",IF('Checklist District ID'!$C$43="Y",MAX($R68:$S68)*$I68,SUM($R68:$S68)*$I68),IF(O68&gt;0,Q68*S68))</f>
        <v>0</v>
      </c>
      <c r="U68" s="88">
        <f>IF(Q68&gt;0,((I68-T68)*'Formula Matrix'!$E$42),0)</f>
        <v>0</v>
      </c>
      <c r="V68" s="88">
        <f t="shared" si="4"/>
        <v>0</v>
      </c>
      <c r="W68" s="88">
        <f>IF(V68&gt;0,(V68*'Checklist Parameters'!$Q$35),0)</f>
        <v>0</v>
      </c>
      <c r="X68" s="85">
        <f t="shared" si="0"/>
        <v>0</v>
      </c>
      <c r="Y68" s="85">
        <f>IF('Checklist Parameters'!$Q$102&lt;&gt;"",(I68/43560)*'Checklist Parameters'!$Q$102,"N/A")</f>
        <v>0</v>
      </c>
      <c r="Z68" s="85" t="str">
        <f>IF('Checklist Parameters'!$Q$58&lt;&gt;"",((I68*'Checklist Parameters'!$Q$58)*'Checklist Parameters'!$Q$35)/1000,"N/A")</f>
        <v>N/A</v>
      </c>
      <c r="AA68" s="85">
        <f>IF('Checklist Parameters'!$Q$101&lt;&gt;"",IFERROR(I68/'Checklist Parameters'!$Q$101,0),"N/A")</f>
        <v>0</v>
      </c>
      <c r="AB68" s="85" t="str">
        <f>IF('Checklist Parameters'!$Q$43&lt;&gt;"",(I68*'Checklist Parameters'!$Q$43)/1000,"N/A")</f>
        <v>N/A</v>
      </c>
      <c r="AC68" s="85">
        <f>IF('Checklist Parameters'!$Q$16="",$X68,IF(AND('Checklist Parameters'!$Q$16&lt;$X68,'Checklist Parameters'!$Q$16&gt;=3),'Checklist Parameters'!$Q$16,IF(AND('Checklist Parameters'!$Q$16&lt;$X68,'Checklist Parameters'!$Q$16&lt;3),0,$X68)))</f>
        <v>0</v>
      </c>
      <c r="AD68" s="85" t="str">
        <f>IF(AND(I68&lt;'Checklist Parameters'!$Q$22,$I68&lt;&gt;0),"Y","")</f>
        <v/>
      </c>
      <c r="AE68" s="85" t="str">
        <f>IF($AD68="Y",0,IF('Checklist Parameters'!$Q$25="","&lt;no limit&gt;",ROUNDDOWN((($I68-'Checklist Parameters'!$Q$24)/'Checklist Parameters'!$Q$25)+1,0)))</f>
        <v>&lt;no limit&gt;</v>
      </c>
      <c r="AF68" s="174">
        <f t="shared" si="5"/>
        <v>0</v>
      </c>
      <c r="AG68" s="85">
        <f t="shared" si="1"/>
        <v>0</v>
      </c>
      <c r="AH68" s="5"/>
      <c r="AI68" s="5"/>
      <c r="AJ68" s="5"/>
      <c r="AK68" s="5"/>
      <c r="AL68" s="5"/>
      <c r="AM68" s="5"/>
      <c r="AN68" s="5"/>
      <c r="AO68" s="5"/>
      <c r="AP68" s="5"/>
      <c r="AQ68" s="5"/>
      <c r="AR68" s="5"/>
      <c r="AS68" s="5"/>
      <c r="AT68" s="5"/>
      <c r="AU68" s="5"/>
    </row>
    <row r="69" spans="1:47" s="2" customFormat="1" ht="15">
      <c r="A69" s="391"/>
      <c r="B69" s="392"/>
      <c r="C69" s="393"/>
      <c r="D69" s="393"/>
      <c r="E69" s="393"/>
      <c r="F69" s="393"/>
      <c r="G69" s="393"/>
      <c r="H69" s="394"/>
      <c r="I69" s="394"/>
      <c r="J69" s="394"/>
      <c r="K69" s="394"/>
      <c r="L69" s="394"/>
      <c r="M69" s="394"/>
      <c r="N69" s="313">
        <f>IF(IF(I69&lt;'Checklist Parameters'!$Q$22,0,($I69-$L69))&lt;0,0,IF(I69&lt;'Checklist Parameters'!$Q$22,0,($I69-$L69)))</f>
        <v>0</v>
      </c>
      <c r="O69" s="394"/>
      <c r="P69" s="395"/>
      <c r="Q69" s="316">
        <f t="shared" si="2"/>
        <v>0</v>
      </c>
      <c r="R69" s="87">
        <f t="shared" si="3"/>
        <v>0</v>
      </c>
      <c r="S69" s="87">
        <f>IF('Checklist Parameters'!$Q$60&lt;0.2,0.2,'Checklist Parameters'!$Q$60)</f>
        <v>0.7</v>
      </c>
      <c r="T69" s="88">
        <f>IF($O69="",IF('Checklist District ID'!$C$43="Y",MAX($R69:$S69)*$I69,SUM($R69:$S69)*$I69),IF(O69&gt;0,Q69*S69))</f>
        <v>0</v>
      </c>
      <c r="U69" s="88">
        <f>IF(Q69&gt;0,((I69-T69)*'Formula Matrix'!$E$42),0)</f>
        <v>0</v>
      </c>
      <c r="V69" s="88">
        <f t="shared" si="4"/>
        <v>0</v>
      </c>
      <c r="W69" s="88">
        <f>IF(V69&gt;0,(V69*'Checklist Parameters'!$Q$35),0)</f>
        <v>0</v>
      </c>
      <c r="X69" s="85">
        <f t="shared" si="0"/>
        <v>0</v>
      </c>
      <c r="Y69" s="85">
        <f>IF('Checklist Parameters'!$Q$102&lt;&gt;"",(I69/43560)*'Checklist Parameters'!$Q$102,"N/A")</f>
        <v>0</v>
      </c>
      <c r="Z69" s="85" t="str">
        <f>IF('Checklist Parameters'!$Q$58&lt;&gt;"",((I69*'Checklist Parameters'!$Q$58)*'Checklist Parameters'!$Q$35)/1000,"N/A")</f>
        <v>N/A</v>
      </c>
      <c r="AA69" s="85">
        <f>IF('Checklist Parameters'!$Q$101&lt;&gt;"",IFERROR(I69/'Checklist Parameters'!$Q$101,0),"N/A")</f>
        <v>0</v>
      </c>
      <c r="AB69" s="85" t="str">
        <f>IF('Checklist Parameters'!$Q$43&lt;&gt;"",(I69*'Checklist Parameters'!$Q$43)/1000,"N/A")</f>
        <v>N/A</v>
      </c>
      <c r="AC69" s="85">
        <f>IF('Checklist Parameters'!$Q$16="",$X69,IF(AND('Checklist Parameters'!$Q$16&lt;$X69,'Checklist Parameters'!$Q$16&gt;=3),'Checklist Parameters'!$Q$16,IF(AND('Checklist Parameters'!$Q$16&lt;$X69,'Checklist Parameters'!$Q$16&lt;3),0,$X69)))</f>
        <v>0</v>
      </c>
      <c r="AD69" s="85" t="str">
        <f>IF(AND(I69&lt;'Checklist Parameters'!$Q$22,$I69&lt;&gt;0),"Y","")</f>
        <v/>
      </c>
      <c r="AE69" s="85" t="str">
        <f>IF($AD69="Y",0,IF('Checklist Parameters'!$Q$25="","&lt;no limit&gt;",ROUNDDOWN((($I69-'Checklist Parameters'!$Q$24)/'Checklist Parameters'!$Q$25)+1,0)))</f>
        <v>&lt;no limit&gt;</v>
      </c>
      <c r="AF69" s="174">
        <f t="shared" si="5"/>
        <v>0</v>
      </c>
      <c r="AG69" s="85">
        <f t="shared" si="1"/>
        <v>0</v>
      </c>
      <c r="AH69" s="5"/>
      <c r="AI69" s="5"/>
      <c r="AJ69" s="5"/>
      <c r="AK69" s="5"/>
      <c r="AL69" s="5"/>
      <c r="AM69" s="5"/>
      <c r="AN69" s="5"/>
      <c r="AO69" s="5"/>
      <c r="AP69" s="5"/>
      <c r="AQ69" s="5"/>
      <c r="AR69" s="5"/>
      <c r="AS69" s="5"/>
      <c r="AT69" s="5"/>
      <c r="AU69" s="5"/>
    </row>
    <row r="70" spans="1:47" s="2" customFormat="1" ht="15">
      <c r="A70" s="391"/>
      <c r="B70" s="392"/>
      <c r="C70" s="393"/>
      <c r="D70" s="393"/>
      <c r="E70" s="393"/>
      <c r="F70" s="393"/>
      <c r="G70" s="393"/>
      <c r="H70" s="394"/>
      <c r="I70" s="394"/>
      <c r="J70" s="394"/>
      <c r="K70" s="394"/>
      <c r="L70" s="394"/>
      <c r="M70" s="394"/>
      <c r="N70" s="313">
        <f>IF(IF(I70&lt;'Checklist Parameters'!$Q$22,0,($I70-$L70))&lt;0,0,IF(I70&lt;'Checklist Parameters'!$Q$22,0,($I70-$L70)))</f>
        <v>0</v>
      </c>
      <c r="O70" s="394"/>
      <c r="P70" s="395"/>
      <c r="Q70" s="316">
        <f t="shared" si="2"/>
        <v>0</v>
      </c>
      <c r="R70" s="87">
        <f t="shared" si="3"/>
        <v>0</v>
      </c>
      <c r="S70" s="87">
        <f>IF('Checklist Parameters'!$Q$60&lt;0.2,0.2,'Checklist Parameters'!$Q$60)</f>
        <v>0.7</v>
      </c>
      <c r="T70" s="88">
        <f>IF($O70="",IF('Checklist District ID'!$C$43="Y",MAX($R70:$S70)*$I70,SUM($R70:$S70)*$I70),IF(O70&gt;0,Q70*S70))</f>
        <v>0</v>
      </c>
      <c r="U70" s="88">
        <f>IF(Q70&gt;0,((I70-T70)*'Formula Matrix'!$E$42),0)</f>
        <v>0</v>
      </c>
      <c r="V70" s="88">
        <f t="shared" si="4"/>
        <v>0</v>
      </c>
      <c r="W70" s="88">
        <f>IF(V70&gt;0,(V70*'Checklist Parameters'!$Q$35),0)</f>
        <v>0</v>
      </c>
      <c r="X70" s="85">
        <f t="shared" si="0"/>
        <v>0</v>
      </c>
      <c r="Y70" s="85">
        <f>IF('Checklist Parameters'!$Q$102&lt;&gt;"",(I70/43560)*'Checklist Parameters'!$Q$102,"N/A")</f>
        <v>0</v>
      </c>
      <c r="Z70" s="85" t="str">
        <f>IF('Checklist Parameters'!$Q$58&lt;&gt;"",((I70*'Checklist Parameters'!$Q$58)*'Checklist Parameters'!$Q$35)/1000,"N/A")</f>
        <v>N/A</v>
      </c>
      <c r="AA70" s="85">
        <f>IF('Checklist Parameters'!$Q$101&lt;&gt;"",IFERROR(I70/'Checklist Parameters'!$Q$101,0),"N/A")</f>
        <v>0</v>
      </c>
      <c r="AB70" s="85" t="str">
        <f>IF('Checklist Parameters'!$Q$43&lt;&gt;"",(I70*'Checklist Parameters'!$Q$43)/1000,"N/A")</f>
        <v>N/A</v>
      </c>
      <c r="AC70" s="85">
        <f>IF('Checklist Parameters'!$Q$16="",$X70,IF(AND('Checklist Parameters'!$Q$16&lt;$X70,'Checklist Parameters'!$Q$16&gt;=3),'Checklist Parameters'!$Q$16,IF(AND('Checklist Parameters'!$Q$16&lt;$X70,'Checklist Parameters'!$Q$16&lt;3),0,$X70)))</f>
        <v>0</v>
      </c>
      <c r="AD70" s="85" t="str">
        <f>IF(AND(I70&lt;'Checklist Parameters'!$Q$22,$I70&lt;&gt;0),"Y","")</f>
        <v/>
      </c>
      <c r="AE70" s="85" t="str">
        <f>IF($AD70="Y",0,IF('Checklist Parameters'!$Q$25="","&lt;no limit&gt;",ROUNDDOWN((($I70-'Checklist Parameters'!$Q$24)/'Checklist Parameters'!$Q$25)+1,0)))</f>
        <v>&lt;no limit&gt;</v>
      </c>
      <c r="AF70" s="174">
        <f t="shared" si="5"/>
        <v>0</v>
      </c>
      <c r="AG70" s="85">
        <f t="shared" si="1"/>
        <v>0</v>
      </c>
      <c r="AH70" s="5"/>
      <c r="AI70" s="5"/>
      <c r="AJ70" s="5"/>
      <c r="AK70" s="5"/>
      <c r="AL70" s="5"/>
      <c r="AM70" s="5"/>
      <c r="AN70" s="5"/>
      <c r="AO70" s="5"/>
      <c r="AP70" s="5"/>
      <c r="AQ70" s="5"/>
      <c r="AR70" s="5"/>
      <c r="AS70" s="5"/>
      <c r="AT70" s="5"/>
      <c r="AU70" s="5"/>
    </row>
    <row r="71" spans="1:47" s="2" customFormat="1" ht="15">
      <c r="A71" s="391"/>
      <c r="B71" s="392"/>
      <c r="C71" s="393"/>
      <c r="D71" s="393"/>
      <c r="E71" s="393"/>
      <c r="F71" s="393"/>
      <c r="G71" s="393"/>
      <c r="H71" s="394"/>
      <c r="I71" s="394"/>
      <c r="J71" s="394"/>
      <c r="K71" s="394"/>
      <c r="L71" s="394"/>
      <c r="M71" s="394"/>
      <c r="N71" s="313">
        <f>IF(IF(I71&lt;'Checklist Parameters'!$Q$22,0,($I71-$L71))&lt;0,0,IF(I71&lt;'Checklist Parameters'!$Q$22,0,($I71-$L71)))</f>
        <v>0</v>
      </c>
      <c r="O71" s="394"/>
      <c r="P71" s="395"/>
      <c r="Q71" s="316">
        <f t="shared" si="2"/>
        <v>0</v>
      </c>
      <c r="R71" s="87">
        <f t="shared" si="3"/>
        <v>0</v>
      </c>
      <c r="S71" s="87">
        <f>IF('Checklist Parameters'!$Q$60&lt;0.2,0.2,'Checklist Parameters'!$Q$60)</f>
        <v>0.7</v>
      </c>
      <c r="T71" s="88">
        <f>IF($O71="",IF('Checklist District ID'!$C$43="Y",MAX($R71:$S71)*$I71,SUM($R71:$S71)*$I71),IF(O71&gt;0,Q71*S71))</f>
        <v>0</v>
      </c>
      <c r="U71" s="88">
        <f>IF(Q71&gt;0,((I71-T71)*'Formula Matrix'!$E$42),0)</f>
        <v>0</v>
      </c>
      <c r="V71" s="88">
        <f t="shared" si="4"/>
        <v>0</v>
      </c>
      <c r="W71" s="88">
        <f>IF(V71&gt;0,(V71*'Checklist Parameters'!$Q$35),0)</f>
        <v>0</v>
      </c>
      <c r="X71" s="85">
        <f t="shared" si="0"/>
        <v>0</v>
      </c>
      <c r="Y71" s="85">
        <f>IF('Checklist Parameters'!$Q$102&lt;&gt;"",(I71/43560)*'Checklist Parameters'!$Q$102,"N/A")</f>
        <v>0</v>
      </c>
      <c r="Z71" s="85" t="str">
        <f>IF('Checklist Parameters'!$Q$58&lt;&gt;"",((I71*'Checklist Parameters'!$Q$58)*'Checklist Parameters'!$Q$35)/1000,"N/A")</f>
        <v>N/A</v>
      </c>
      <c r="AA71" s="85">
        <f>IF('Checklist Parameters'!$Q$101&lt;&gt;"",IFERROR(I71/'Checklist Parameters'!$Q$101,0),"N/A")</f>
        <v>0</v>
      </c>
      <c r="AB71" s="85" t="str">
        <f>IF('Checklist Parameters'!$Q$43&lt;&gt;"",(I71*'Checklist Parameters'!$Q$43)/1000,"N/A")</f>
        <v>N/A</v>
      </c>
      <c r="AC71" s="85">
        <f>IF('Checklist Parameters'!$Q$16="",$X71,IF(AND('Checklist Parameters'!$Q$16&lt;$X71,'Checklist Parameters'!$Q$16&gt;=3),'Checklist Parameters'!$Q$16,IF(AND('Checklist Parameters'!$Q$16&lt;$X71,'Checklist Parameters'!$Q$16&lt;3),0,$X71)))</f>
        <v>0</v>
      </c>
      <c r="AD71" s="85" t="str">
        <f>IF(AND(I71&lt;'Checklist Parameters'!$Q$22,$I71&lt;&gt;0),"Y","")</f>
        <v/>
      </c>
      <c r="AE71" s="85" t="str">
        <f>IF($AD71="Y",0,IF('Checklist Parameters'!$Q$25="","&lt;no limit&gt;",ROUNDDOWN((($I71-'Checklist Parameters'!$Q$24)/'Checklist Parameters'!$Q$25)+1,0)))</f>
        <v>&lt;no limit&gt;</v>
      </c>
      <c r="AF71" s="174">
        <f t="shared" si="5"/>
        <v>0</v>
      </c>
      <c r="AG71" s="85">
        <f t="shared" si="1"/>
        <v>0</v>
      </c>
      <c r="AH71" s="5"/>
      <c r="AI71" s="5"/>
      <c r="AJ71" s="5"/>
      <c r="AK71" s="5"/>
      <c r="AL71" s="5"/>
      <c r="AM71" s="5"/>
      <c r="AN71" s="5"/>
      <c r="AO71" s="5"/>
      <c r="AP71" s="5"/>
      <c r="AQ71" s="5"/>
      <c r="AR71" s="5"/>
      <c r="AS71" s="5"/>
      <c r="AT71" s="5"/>
      <c r="AU71" s="5"/>
    </row>
    <row r="72" spans="1:47" s="2" customFormat="1" ht="15">
      <c r="A72" s="391"/>
      <c r="B72" s="392"/>
      <c r="C72" s="393"/>
      <c r="D72" s="393"/>
      <c r="E72" s="393"/>
      <c r="F72" s="393"/>
      <c r="G72" s="393"/>
      <c r="H72" s="394"/>
      <c r="I72" s="394"/>
      <c r="J72" s="394"/>
      <c r="K72" s="394"/>
      <c r="L72" s="394"/>
      <c r="M72" s="394"/>
      <c r="N72" s="313">
        <f>IF(IF(I72&lt;'Checklist Parameters'!$Q$22,0,($I72-$L72))&lt;0,0,IF(I72&lt;'Checklist Parameters'!$Q$22,0,($I72-$L72)))</f>
        <v>0</v>
      </c>
      <c r="O72" s="394"/>
      <c r="P72" s="395"/>
      <c r="Q72" s="316">
        <f t="shared" si="2"/>
        <v>0</v>
      </c>
      <c r="R72" s="87">
        <f t="shared" si="3"/>
        <v>0</v>
      </c>
      <c r="S72" s="87">
        <f>IF('Checklist Parameters'!$Q$60&lt;0.2,0.2,'Checklist Parameters'!$Q$60)</f>
        <v>0.7</v>
      </c>
      <c r="T72" s="88">
        <f>IF($O72="",IF('Checklist District ID'!$C$43="Y",MAX($R72:$S72)*$I72,SUM($R72:$S72)*$I72),IF(O72&gt;0,Q72*S72))</f>
        <v>0</v>
      </c>
      <c r="U72" s="88">
        <f>IF(Q72&gt;0,((I72-T72)*'Formula Matrix'!$E$42),0)</f>
        <v>0</v>
      </c>
      <c r="V72" s="88">
        <f t="shared" si="4"/>
        <v>0</v>
      </c>
      <c r="W72" s="88">
        <f>IF(V72&gt;0,(V72*'Checklist Parameters'!$Q$35),0)</f>
        <v>0</v>
      </c>
      <c r="X72" s="85">
        <f t="shared" si="0"/>
        <v>0</v>
      </c>
      <c r="Y72" s="85">
        <f>IF('Checklist Parameters'!$Q$102&lt;&gt;"",(I72/43560)*'Checklist Parameters'!$Q$102,"N/A")</f>
        <v>0</v>
      </c>
      <c r="Z72" s="85" t="str">
        <f>IF('Checklist Parameters'!$Q$58&lt;&gt;"",((I72*'Checklist Parameters'!$Q$58)*'Checklist Parameters'!$Q$35)/1000,"N/A")</f>
        <v>N/A</v>
      </c>
      <c r="AA72" s="85">
        <f>IF('Checklist Parameters'!$Q$101&lt;&gt;"",IFERROR(I72/'Checklist Parameters'!$Q$101,0),"N/A")</f>
        <v>0</v>
      </c>
      <c r="AB72" s="85" t="str">
        <f>IF('Checklist Parameters'!$Q$43&lt;&gt;"",(I72*'Checklist Parameters'!$Q$43)/1000,"N/A")</f>
        <v>N/A</v>
      </c>
      <c r="AC72" s="85">
        <f>IF('Checklist Parameters'!$Q$16="",$X72,IF(AND('Checklist Parameters'!$Q$16&lt;$X72,'Checklist Parameters'!$Q$16&gt;=3),'Checklist Parameters'!$Q$16,IF(AND('Checklist Parameters'!$Q$16&lt;$X72,'Checklist Parameters'!$Q$16&lt;3),0,$X72)))</f>
        <v>0</v>
      </c>
      <c r="AD72" s="85" t="str">
        <f>IF(AND(I72&lt;'Checklist Parameters'!$Q$22,$I72&lt;&gt;0),"Y","")</f>
        <v/>
      </c>
      <c r="AE72" s="85" t="str">
        <f>IF($AD72="Y",0,IF('Checklist Parameters'!$Q$25="","&lt;no limit&gt;",ROUNDDOWN((($I72-'Checklist Parameters'!$Q$24)/'Checklist Parameters'!$Q$25)+1,0)))</f>
        <v>&lt;no limit&gt;</v>
      </c>
      <c r="AF72" s="174">
        <f t="shared" si="5"/>
        <v>0</v>
      </c>
      <c r="AG72" s="85">
        <f t="shared" si="1"/>
        <v>0</v>
      </c>
      <c r="AH72" s="5"/>
      <c r="AI72" s="5"/>
      <c r="AJ72" s="5"/>
      <c r="AK72" s="5"/>
      <c r="AL72" s="5"/>
      <c r="AM72" s="5"/>
      <c r="AN72" s="5"/>
      <c r="AO72" s="5"/>
      <c r="AP72" s="5"/>
      <c r="AQ72" s="5"/>
      <c r="AR72" s="5"/>
      <c r="AS72" s="5"/>
      <c r="AT72" s="5"/>
      <c r="AU72" s="5"/>
    </row>
    <row r="73" spans="1:47" s="2" customFormat="1" ht="15">
      <c r="A73" s="391"/>
      <c r="B73" s="392"/>
      <c r="C73" s="393"/>
      <c r="D73" s="393"/>
      <c r="E73" s="393"/>
      <c r="F73" s="393"/>
      <c r="G73" s="393"/>
      <c r="H73" s="394"/>
      <c r="I73" s="394"/>
      <c r="J73" s="394"/>
      <c r="K73" s="394"/>
      <c r="L73" s="394"/>
      <c r="M73" s="394"/>
      <c r="N73" s="313">
        <f>IF(IF(I73&lt;'Checklist Parameters'!$Q$22,0,($I73-$L73))&lt;0,0,IF(I73&lt;'Checklist Parameters'!$Q$22,0,($I73-$L73)))</f>
        <v>0</v>
      </c>
      <c r="O73" s="394"/>
      <c r="P73" s="395"/>
      <c r="Q73" s="316">
        <f t="shared" si="2"/>
        <v>0</v>
      </c>
      <c r="R73" s="87">
        <f t="shared" si="3"/>
        <v>0</v>
      </c>
      <c r="S73" s="87">
        <f>IF('Checklist Parameters'!$Q$60&lt;0.2,0.2,'Checklist Parameters'!$Q$60)</f>
        <v>0.7</v>
      </c>
      <c r="T73" s="88">
        <f>IF($O73="",IF('Checklist District ID'!$C$43="Y",MAX($R73:$S73)*$I73,SUM($R73:$S73)*$I73),IF(O73&gt;0,Q73*S73))</f>
        <v>0</v>
      </c>
      <c r="U73" s="88">
        <f>IF(Q73&gt;0,((I73-T73)*'Formula Matrix'!$E$42),0)</f>
        <v>0</v>
      </c>
      <c r="V73" s="88">
        <f t="shared" si="4"/>
        <v>0</v>
      </c>
      <c r="W73" s="88">
        <f>IF(V73&gt;0,(V73*'Checklist Parameters'!$Q$35),0)</f>
        <v>0</v>
      </c>
      <c r="X73" s="85">
        <f t="shared" si="0"/>
        <v>0</v>
      </c>
      <c r="Y73" s="85">
        <f>IF('Checklist Parameters'!$Q$102&lt;&gt;"",(I73/43560)*'Checklist Parameters'!$Q$102,"N/A")</f>
        <v>0</v>
      </c>
      <c r="Z73" s="85" t="str">
        <f>IF('Checklist Parameters'!$Q$58&lt;&gt;"",((I73*'Checklist Parameters'!$Q$58)*'Checklist Parameters'!$Q$35)/1000,"N/A")</f>
        <v>N/A</v>
      </c>
      <c r="AA73" s="85">
        <f>IF('Checklist Parameters'!$Q$101&lt;&gt;"",IFERROR(I73/'Checklist Parameters'!$Q$101,0),"N/A")</f>
        <v>0</v>
      </c>
      <c r="AB73" s="85" t="str">
        <f>IF('Checklist Parameters'!$Q$43&lt;&gt;"",(I73*'Checklist Parameters'!$Q$43)/1000,"N/A")</f>
        <v>N/A</v>
      </c>
      <c r="AC73" s="85">
        <f>IF('Checklist Parameters'!$Q$16="",$X73,IF(AND('Checklist Parameters'!$Q$16&lt;$X73,'Checklist Parameters'!$Q$16&gt;=3),'Checklist Parameters'!$Q$16,IF(AND('Checklist Parameters'!$Q$16&lt;$X73,'Checklist Parameters'!$Q$16&lt;3),0,$X73)))</f>
        <v>0</v>
      </c>
      <c r="AD73" s="85" t="str">
        <f>IF(AND(I73&lt;'Checklist Parameters'!$Q$22,$I73&lt;&gt;0),"Y","")</f>
        <v/>
      </c>
      <c r="AE73" s="85" t="str">
        <f>IF($AD73="Y",0,IF('Checklist Parameters'!$Q$25="","&lt;no limit&gt;",ROUNDDOWN((($I73-'Checklist Parameters'!$Q$24)/'Checklist Parameters'!$Q$25)+1,0)))</f>
        <v>&lt;no limit&gt;</v>
      </c>
      <c r="AF73" s="174">
        <f t="shared" si="5"/>
        <v>0</v>
      </c>
      <c r="AG73" s="85">
        <f t="shared" si="1"/>
        <v>0</v>
      </c>
      <c r="AH73" s="5"/>
      <c r="AI73" s="5"/>
      <c r="AJ73" s="5"/>
      <c r="AK73" s="5"/>
      <c r="AL73" s="5"/>
      <c r="AM73" s="5"/>
      <c r="AN73" s="5"/>
      <c r="AO73" s="5"/>
      <c r="AP73" s="5"/>
      <c r="AQ73" s="5"/>
      <c r="AR73" s="5"/>
      <c r="AS73" s="5"/>
      <c r="AT73" s="5"/>
      <c r="AU73" s="5"/>
    </row>
    <row r="74" spans="1:47" s="2" customFormat="1" ht="15">
      <c r="A74" s="391"/>
      <c r="B74" s="392"/>
      <c r="C74" s="393"/>
      <c r="D74" s="393"/>
      <c r="E74" s="393"/>
      <c r="F74" s="393"/>
      <c r="G74" s="393"/>
      <c r="H74" s="394"/>
      <c r="I74" s="394"/>
      <c r="J74" s="394"/>
      <c r="K74" s="394"/>
      <c r="L74" s="394"/>
      <c r="M74" s="394"/>
      <c r="N74" s="313">
        <f>IF(IF(I74&lt;'Checklist Parameters'!$Q$22,0,($I74-$L74))&lt;0,0,IF(I74&lt;'Checklist Parameters'!$Q$22,0,($I74-$L74)))</f>
        <v>0</v>
      </c>
      <c r="O74" s="394"/>
      <c r="P74" s="395"/>
      <c r="Q74" s="316">
        <f t="shared" si="2"/>
        <v>0</v>
      </c>
      <c r="R74" s="87">
        <f t="shared" si="3"/>
        <v>0</v>
      </c>
      <c r="S74" s="87">
        <f>IF('Checklist Parameters'!$Q$60&lt;0.2,0.2,'Checklist Parameters'!$Q$60)</f>
        <v>0.7</v>
      </c>
      <c r="T74" s="88">
        <f>IF($O74="",IF('Checklist District ID'!$C$43="Y",MAX($R74:$S74)*$I74,SUM($R74:$S74)*$I74),IF(O74&gt;0,Q74*S74))</f>
        <v>0</v>
      </c>
      <c r="U74" s="88">
        <f>IF(Q74&gt;0,((I74-T74)*'Formula Matrix'!$E$42),0)</f>
        <v>0</v>
      </c>
      <c r="V74" s="88">
        <f t="shared" si="4"/>
        <v>0</v>
      </c>
      <c r="W74" s="88">
        <f>IF(V74&gt;0,(V74*'Checklist Parameters'!$Q$35),0)</f>
        <v>0</v>
      </c>
      <c r="X74" s="85">
        <f t="shared" si="0"/>
        <v>0</v>
      </c>
      <c r="Y74" s="85">
        <f>IF('Checklist Parameters'!$Q$102&lt;&gt;"",(I74/43560)*'Checklist Parameters'!$Q$102,"N/A")</f>
        <v>0</v>
      </c>
      <c r="Z74" s="85" t="str">
        <f>IF('Checklist Parameters'!$Q$58&lt;&gt;"",((I74*'Checklist Parameters'!$Q$58)*'Checklist Parameters'!$Q$35)/1000,"N/A")</f>
        <v>N/A</v>
      </c>
      <c r="AA74" s="85">
        <f>IF('Checklist Parameters'!$Q$101&lt;&gt;"",IFERROR(I74/'Checklist Parameters'!$Q$101,0),"N/A")</f>
        <v>0</v>
      </c>
      <c r="AB74" s="85" t="str">
        <f>IF('Checklist Parameters'!$Q$43&lt;&gt;"",(I74*'Checklist Parameters'!$Q$43)/1000,"N/A")</f>
        <v>N/A</v>
      </c>
      <c r="AC74" s="85">
        <f>IF('Checklist Parameters'!$Q$16="",$X74,IF(AND('Checklist Parameters'!$Q$16&lt;$X74,'Checklist Parameters'!$Q$16&gt;=3),'Checklist Parameters'!$Q$16,IF(AND('Checklist Parameters'!$Q$16&lt;$X74,'Checklist Parameters'!$Q$16&lt;3),0,$X74)))</f>
        <v>0</v>
      </c>
      <c r="AD74" s="85" t="str">
        <f>IF(AND(I74&lt;'Checklist Parameters'!$Q$22,$I74&lt;&gt;0),"Y","")</f>
        <v/>
      </c>
      <c r="AE74" s="85" t="str">
        <f>IF($AD74="Y",0,IF('Checklist Parameters'!$Q$25="","&lt;no limit&gt;",ROUNDDOWN((($I74-'Checklist Parameters'!$Q$24)/'Checklist Parameters'!$Q$25)+1,0)))</f>
        <v>&lt;no limit&gt;</v>
      </c>
      <c r="AF74" s="174">
        <f t="shared" si="5"/>
        <v>0</v>
      </c>
      <c r="AG74" s="85">
        <f t="shared" si="1"/>
        <v>0</v>
      </c>
      <c r="AH74" s="5"/>
      <c r="AI74" s="5"/>
      <c r="AJ74" s="5"/>
      <c r="AK74" s="5"/>
      <c r="AL74" s="5"/>
      <c r="AM74" s="5"/>
      <c r="AN74" s="5"/>
      <c r="AO74" s="5"/>
      <c r="AP74" s="5"/>
      <c r="AQ74" s="5"/>
      <c r="AR74" s="5"/>
      <c r="AS74" s="5"/>
      <c r="AT74" s="5"/>
      <c r="AU74" s="5"/>
    </row>
    <row r="75" spans="1:47" s="2" customFormat="1" ht="15">
      <c r="A75" s="391"/>
      <c r="B75" s="392"/>
      <c r="C75" s="393"/>
      <c r="D75" s="393"/>
      <c r="E75" s="393"/>
      <c r="F75" s="393"/>
      <c r="G75" s="393"/>
      <c r="H75" s="394"/>
      <c r="I75" s="394"/>
      <c r="J75" s="394"/>
      <c r="K75" s="394"/>
      <c r="L75" s="394"/>
      <c r="M75" s="394"/>
      <c r="N75" s="313">
        <f>IF(IF(I75&lt;'Checklist Parameters'!$Q$22,0,($I75-$L75))&lt;0,0,IF(I75&lt;'Checklist Parameters'!$Q$22,0,($I75-$L75)))</f>
        <v>0</v>
      </c>
      <c r="O75" s="394"/>
      <c r="P75" s="395"/>
      <c r="Q75" s="316">
        <f t="shared" si="2"/>
        <v>0</v>
      </c>
      <c r="R75" s="87">
        <f t="shared" si="3"/>
        <v>0</v>
      </c>
      <c r="S75" s="87">
        <f>IF('Checklist Parameters'!$Q$60&lt;0.2,0.2,'Checklist Parameters'!$Q$60)</f>
        <v>0.7</v>
      </c>
      <c r="T75" s="88">
        <f>IF($O75="",IF('Checklist District ID'!$C$43="Y",MAX($R75:$S75)*$I75,SUM($R75:$S75)*$I75),IF(O75&gt;0,Q75*S75))</f>
        <v>0</v>
      </c>
      <c r="U75" s="88">
        <f>IF(Q75&gt;0,((I75-T75)*'Formula Matrix'!$E$42),0)</f>
        <v>0</v>
      </c>
      <c r="V75" s="88">
        <f t="shared" si="4"/>
        <v>0</v>
      </c>
      <c r="W75" s="88">
        <f>IF(V75&gt;0,(V75*'Checklist Parameters'!$Q$35),0)</f>
        <v>0</v>
      </c>
      <c r="X75" s="85">
        <f t="shared" si="0"/>
        <v>0</v>
      </c>
      <c r="Y75" s="85">
        <f>IF('Checklist Parameters'!$Q$102&lt;&gt;"",(I75/43560)*'Checklist Parameters'!$Q$102,"N/A")</f>
        <v>0</v>
      </c>
      <c r="Z75" s="85" t="str">
        <f>IF('Checklist Parameters'!$Q$58&lt;&gt;"",((I75*'Checklist Parameters'!$Q$58)*'Checklist Parameters'!$Q$35)/1000,"N/A")</f>
        <v>N/A</v>
      </c>
      <c r="AA75" s="85">
        <f>IF('Checklist Parameters'!$Q$101&lt;&gt;"",IFERROR(I75/'Checklist Parameters'!$Q$101,0),"N/A")</f>
        <v>0</v>
      </c>
      <c r="AB75" s="85" t="str">
        <f>IF('Checklist Parameters'!$Q$43&lt;&gt;"",(I75*'Checklist Parameters'!$Q$43)/1000,"N/A")</f>
        <v>N/A</v>
      </c>
      <c r="AC75" s="85">
        <f>IF('Checklist Parameters'!$Q$16="",$X75,IF(AND('Checklist Parameters'!$Q$16&lt;$X75,'Checklist Parameters'!$Q$16&gt;=3),'Checklist Parameters'!$Q$16,IF(AND('Checklist Parameters'!$Q$16&lt;$X75,'Checklist Parameters'!$Q$16&lt;3),0,$X75)))</f>
        <v>0</v>
      </c>
      <c r="AD75" s="85" t="str">
        <f>IF(AND(I75&lt;'Checklist Parameters'!$Q$22,$I75&lt;&gt;0),"Y","")</f>
        <v/>
      </c>
      <c r="AE75" s="85" t="str">
        <f>IF($AD75="Y",0,IF('Checklist Parameters'!$Q$25="","&lt;no limit&gt;",ROUNDDOWN((($I75-'Checklist Parameters'!$Q$24)/'Checklist Parameters'!$Q$25)+1,0)))</f>
        <v>&lt;no limit&gt;</v>
      </c>
      <c r="AF75" s="174">
        <f t="shared" si="5"/>
        <v>0</v>
      </c>
      <c r="AG75" s="85">
        <f t="shared" si="1"/>
        <v>0</v>
      </c>
      <c r="AH75" s="5"/>
      <c r="AI75" s="5"/>
      <c r="AJ75" s="5"/>
      <c r="AK75" s="5"/>
      <c r="AL75" s="5"/>
      <c r="AM75" s="5"/>
      <c r="AN75" s="5"/>
      <c r="AO75" s="5"/>
      <c r="AP75" s="5"/>
      <c r="AQ75" s="5"/>
      <c r="AR75" s="5"/>
      <c r="AS75" s="5"/>
      <c r="AT75" s="5"/>
      <c r="AU75" s="5"/>
    </row>
    <row r="76" spans="1:47" s="2" customFormat="1" ht="15">
      <c r="A76" s="391"/>
      <c r="B76" s="392"/>
      <c r="C76" s="393"/>
      <c r="D76" s="393"/>
      <c r="E76" s="393"/>
      <c r="F76" s="393"/>
      <c r="G76" s="393"/>
      <c r="H76" s="394"/>
      <c r="I76" s="394"/>
      <c r="J76" s="394"/>
      <c r="K76" s="394"/>
      <c r="L76" s="394"/>
      <c r="M76" s="394"/>
      <c r="N76" s="313">
        <f>IF(IF(I76&lt;'Checklist Parameters'!$Q$22,0,($I76-$L76))&lt;0,0,IF(I76&lt;'Checklist Parameters'!$Q$22,0,($I76-$L76)))</f>
        <v>0</v>
      </c>
      <c r="O76" s="394"/>
      <c r="P76" s="395"/>
      <c r="Q76" s="316">
        <f t="shared" si="2"/>
        <v>0</v>
      </c>
      <c r="R76" s="87">
        <f t="shared" si="3"/>
        <v>0</v>
      </c>
      <c r="S76" s="87">
        <f>IF('Checklist Parameters'!$Q$60&lt;0.2,0.2,'Checklist Parameters'!$Q$60)</f>
        <v>0.7</v>
      </c>
      <c r="T76" s="88">
        <f>IF($O76="",IF('Checklist District ID'!$C$43="Y",MAX($R76:$S76)*$I76,SUM($R76:$S76)*$I76),IF(O76&gt;0,Q76*S76))</f>
        <v>0</v>
      </c>
      <c r="U76" s="88">
        <f>IF(Q76&gt;0,((I76-T76)*'Formula Matrix'!$E$42),0)</f>
        <v>0</v>
      </c>
      <c r="V76" s="88">
        <f t="shared" si="4"/>
        <v>0</v>
      </c>
      <c r="W76" s="88">
        <f>IF(V76&gt;0,(V76*'Checklist Parameters'!$Q$35),0)</f>
        <v>0</v>
      </c>
      <c r="X76" s="85">
        <f t="shared" si="0"/>
        <v>0</v>
      </c>
      <c r="Y76" s="85">
        <f>IF('Checklist Parameters'!$Q$102&lt;&gt;"",(I76/43560)*'Checklist Parameters'!$Q$102,"N/A")</f>
        <v>0</v>
      </c>
      <c r="Z76" s="85" t="str">
        <f>IF('Checklist Parameters'!$Q$58&lt;&gt;"",((I76*'Checklist Parameters'!$Q$58)*'Checklist Parameters'!$Q$35)/1000,"N/A")</f>
        <v>N/A</v>
      </c>
      <c r="AA76" s="85">
        <f>IF('Checklist Parameters'!$Q$101&lt;&gt;"",IFERROR(I76/'Checklist Parameters'!$Q$101,0),"N/A")</f>
        <v>0</v>
      </c>
      <c r="AB76" s="85" t="str">
        <f>IF('Checklist Parameters'!$Q$43&lt;&gt;"",(I76*'Checklist Parameters'!$Q$43)/1000,"N/A")</f>
        <v>N/A</v>
      </c>
      <c r="AC76" s="85">
        <f>IF('Checklist Parameters'!$Q$16="",$X76,IF(AND('Checklist Parameters'!$Q$16&lt;$X76,'Checklist Parameters'!$Q$16&gt;=3),'Checklist Parameters'!$Q$16,IF(AND('Checklist Parameters'!$Q$16&lt;$X76,'Checklist Parameters'!$Q$16&lt;3),0,$X76)))</f>
        <v>0</v>
      </c>
      <c r="AD76" s="85" t="str">
        <f>IF(AND(I76&lt;'Checklist Parameters'!$Q$22,$I76&lt;&gt;0),"Y","")</f>
        <v/>
      </c>
      <c r="AE76" s="85" t="str">
        <f>IF($AD76="Y",0,IF('Checklist Parameters'!$Q$25="","&lt;no limit&gt;",ROUNDDOWN((($I76-'Checklist Parameters'!$Q$24)/'Checklist Parameters'!$Q$25)+1,0)))</f>
        <v>&lt;no limit&gt;</v>
      </c>
      <c r="AF76" s="174">
        <f t="shared" si="5"/>
        <v>0</v>
      </c>
      <c r="AG76" s="85">
        <f t="shared" si="1"/>
        <v>0</v>
      </c>
      <c r="AH76" s="5"/>
      <c r="AI76" s="5"/>
      <c r="AJ76" s="5"/>
      <c r="AK76" s="5"/>
      <c r="AL76" s="5"/>
      <c r="AM76" s="5"/>
      <c r="AN76" s="5"/>
      <c r="AO76" s="5"/>
      <c r="AP76" s="5"/>
      <c r="AQ76" s="5"/>
      <c r="AR76" s="5"/>
      <c r="AS76" s="5"/>
      <c r="AT76" s="5"/>
      <c r="AU76" s="5"/>
    </row>
    <row r="77" spans="1:47" s="2" customFormat="1" ht="15">
      <c r="A77" s="391"/>
      <c r="B77" s="392"/>
      <c r="C77" s="393"/>
      <c r="D77" s="393"/>
      <c r="E77" s="393"/>
      <c r="F77" s="393"/>
      <c r="G77" s="393"/>
      <c r="H77" s="394"/>
      <c r="I77" s="394"/>
      <c r="J77" s="394"/>
      <c r="K77" s="394"/>
      <c r="L77" s="394"/>
      <c r="M77" s="394"/>
      <c r="N77" s="313">
        <f>IF(IF(I77&lt;'Checklist Parameters'!$Q$22,0,($I77-$L77))&lt;0,0,IF(I77&lt;'Checklist Parameters'!$Q$22,0,($I77-$L77)))</f>
        <v>0</v>
      </c>
      <c r="O77" s="394"/>
      <c r="P77" s="395"/>
      <c r="Q77" s="316">
        <f t="shared" si="2"/>
        <v>0</v>
      </c>
      <c r="R77" s="87">
        <f t="shared" si="3"/>
        <v>0</v>
      </c>
      <c r="S77" s="87">
        <f>IF('Checklist Parameters'!$Q$60&lt;0.2,0.2,'Checklist Parameters'!$Q$60)</f>
        <v>0.7</v>
      </c>
      <c r="T77" s="88">
        <f>IF($O77="",IF('Checklist District ID'!$C$43="Y",MAX($R77:$S77)*$I77,SUM($R77:$S77)*$I77),IF(O77&gt;0,Q77*S77))</f>
        <v>0</v>
      </c>
      <c r="U77" s="88">
        <f>IF(Q77&gt;0,((I77-T77)*'Formula Matrix'!$E$42),0)</f>
        <v>0</v>
      </c>
      <c r="V77" s="88">
        <f t="shared" si="4"/>
        <v>0</v>
      </c>
      <c r="W77" s="88">
        <f>IF(V77&gt;0,(V77*'Checklist Parameters'!$Q$35),0)</f>
        <v>0</v>
      </c>
      <c r="X77" s="85">
        <f t="shared" si="0"/>
        <v>0</v>
      </c>
      <c r="Y77" s="85">
        <f>IF('Checklist Parameters'!$Q$102&lt;&gt;"",(I77/43560)*'Checklist Parameters'!$Q$102,"N/A")</f>
        <v>0</v>
      </c>
      <c r="Z77" s="85" t="str">
        <f>IF('Checklist Parameters'!$Q$58&lt;&gt;"",((I77*'Checklist Parameters'!$Q$58)*'Checklist Parameters'!$Q$35)/1000,"N/A")</f>
        <v>N/A</v>
      </c>
      <c r="AA77" s="85">
        <f>IF('Checklist Parameters'!$Q$101&lt;&gt;"",IFERROR(I77/'Checklist Parameters'!$Q$101,0),"N/A")</f>
        <v>0</v>
      </c>
      <c r="AB77" s="85" t="str">
        <f>IF('Checklist Parameters'!$Q$43&lt;&gt;"",(I77*'Checklist Parameters'!$Q$43)/1000,"N/A")</f>
        <v>N/A</v>
      </c>
      <c r="AC77" s="85">
        <f>IF('Checklist Parameters'!$Q$16="",$X77,IF(AND('Checklist Parameters'!$Q$16&lt;$X77,'Checklist Parameters'!$Q$16&gt;=3),'Checklist Parameters'!$Q$16,IF(AND('Checklist Parameters'!$Q$16&lt;$X77,'Checklist Parameters'!$Q$16&lt;3),0,$X77)))</f>
        <v>0</v>
      </c>
      <c r="AD77" s="85" t="str">
        <f>IF(AND(I77&lt;'Checklist Parameters'!$Q$22,$I77&lt;&gt;0),"Y","")</f>
        <v/>
      </c>
      <c r="AE77" s="85" t="str">
        <f>IF($AD77="Y",0,IF('Checklist Parameters'!$Q$25="","&lt;no limit&gt;",ROUNDDOWN((($I77-'Checklist Parameters'!$Q$24)/'Checklist Parameters'!$Q$25)+1,0)))</f>
        <v>&lt;no limit&gt;</v>
      </c>
      <c r="AF77" s="174">
        <f t="shared" si="5"/>
        <v>0</v>
      </c>
      <c r="AG77" s="85">
        <f t="shared" si="1"/>
        <v>0</v>
      </c>
      <c r="AH77" s="5"/>
      <c r="AI77" s="5"/>
      <c r="AJ77" s="5"/>
      <c r="AK77" s="5"/>
      <c r="AL77" s="5"/>
      <c r="AM77" s="5"/>
      <c r="AN77" s="5"/>
      <c r="AO77" s="5"/>
      <c r="AP77" s="5"/>
      <c r="AQ77" s="5"/>
      <c r="AR77" s="5"/>
      <c r="AS77" s="5"/>
      <c r="AT77" s="5"/>
      <c r="AU77" s="5"/>
    </row>
    <row r="78" spans="1:47" s="2" customFormat="1" ht="15">
      <c r="A78" s="391"/>
      <c r="B78" s="392"/>
      <c r="C78" s="393"/>
      <c r="D78" s="393"/>
      <c r="E78" s="393"/>
      <c r="F78" s="393"/>
      <c r="G78" s="393"/>
      <c r="H78" s="394"/>
      <c r="I78" s="394"/>
      <c r="J78" s="394"/>
      <c r="K78" s="394"/>
      <c r="L78" s="394"/>
      <c r="M78" s="394"/>
      <c r="N78" s="313">
        <f>IF(IF(I78&lt;'Checklist Parameters'!$Q$22,0,($I78-$L78))&lt;0,0,IF(I78&lt;'Checklist Parameters'!$Q$22,0,($I78-$L78)))</f>
        <v>0</v>
      </c>
      <c r="O78" s="394"/>
      <c r="P78" s="395"/>
      <c r="Q78" s="316">
        <f t="shared" si="2"/>
        <v>0</v>
      </c>
      <c r="R78" s="87">
        <f t="shared" si="3"/>
        <v>0</v>
      </c>
      <c r="S78" s="87">
        <f>IF('Checklist Parameters'!$Q$60&lt;0.2,0.2,'Checklist Parameters'!$Q$60)</f>
        <v>0.7</v>
      </c>
      <c r="T78" s="88">
        <f>IF($O78="",IF('Checklist District ID'!$C$43="Y",MAX($R78:$S78)*$I78,SUM($R78:$S78)*$I78),IF(O78&gt;0,Q78*S78))</f>
        <v>0</v>
      </c>
      <c r="U78" s="88">
        <f>IF(Q78&gt;0,((I78-T78)*'Formula Matrix'!$E$42),0)</f>
        <v>0</v>
      </c>
      <c r="V78" s="88">
        <f t="shared" si="4"/>
        <v>0</v>
      </c>
      <c r="W78" s="88">
        <f>IF(V78&gt;0,(V78*'Checklist Parameters'!$Q$35),0)</f>
        <v>0</v>
      </c>
      <c r="X78" s="85">
        <f t="shared" si="0"/>
        <v>0</v>
      </c>
      <c r="Y78" s="85">
        <f>IF('Checklist Parameters'!$Q$102&lt;&gt;"",(I78/43560)*'Checklist Parameters'!$Q$102,"N/A")</f>
        <v>0</v>
      </c>
      <c r="Z78" s="85" t="str">
        <f>IF('Checklist Parameters'!$Q$58&lt;&gt;"",((I78*'Checklist Parameters'!$Q$58)*'Checklist Parameters'!$Q$35)/1000,"N/A")</f>
        <v>N/A</v>
      </c>
      <c r="AA78" s="85">
        <f>IF('Checklist Parameters'!$Q$101&lt;&gt;"",IFERROR(I78/'Checklist Parameters'!$Q$101,0),"N/A")</f>
        <v>0</v>
      </c>
      <c r="AB78" s="85" t="str">
        <f>IF('Checklist Parameters'!$Q$43&lt;&gt;"",(I78*'Checklist Parameters'!$Q$43)/1000,"N/A")</f>
        <v>N/A</v>
      </c>
      <c r="AC78" s="85">
        <f>IF('Checklist Parameters'!$Q$16="",$X78,IF(AND('Checklist Parameters'!$Q$16&lt;$X78,'Checklist Parameters'!$Q$16&gt;=3),'Checklist Parameters'!$Q$16,IF(AND('Checklist Parameters'!$Q$16&lt;$X78,'Checklist Parameters'!$Q$16&lt;3),0,$X78)))</f>
        <v>0</v>
      </c>
      <c r="AD78" s="85" t="str">
        <f>IF(AND(I78&lt;'Checklist Parameters'!$Q$22,$I78&lt;&gt;0),"Y","")</f>
        <v/>
      </c>
      <c r="AE78" s="85" t="str">
        <f>IF($AD78="Y",0,IF('Checklist Parameters'!$Q$25="","&lt;no limit&gt;",ROUNDDOWN((($I78-'Checklist Parameters'!$Q$24)/'Checklist Parameters'!$Q$25)+1,0)))</f>
        <v>&lt;no limit&gt;</v>
      </c>
      <c r="AF78" s="174">
        <f t="shared" si="5"/>
        <v>0</v>
      </c>
      <c r="AG78" s="85">
        <f t="shared" si="1"/>
        <v>0</v>
      </c>
      <c r="AH78" s="5"/>
      <c r="AI78" s="5"/>
      <c r="AJ78" s="5"/>
      <c r="AK78" s="5"/>
      <c r="AL78" s="5"/>
      <c r="AM78" s="5"/>
      <c r="AN78" s="5"/>
      <c r="AO78" s="5"/>
      <c r="AP78" s="5"/>
      <c r="AQ78" s="5"/>
      <c r="AR78" s="5"/>
      <c r="AS78" s="5"/>
      <c r="AT78" s="5"/>
      <c r="AU78" s="5"/>
    </row>
    <row r="79" spans="1:47" s="2" customFormat="1" ht="15">
      <c r="A79" s="391"/>
      <c r="B79" s="392"/>
      <c r="C79" s="393"/>
      <c r="D79" s="393"/>
      <c r="E79" s="393"/>
      <c r="F79" s="393"/>
      <c r="G79" s="393"/>
      <c r="H79" s="394"/>
      <c r="I79" s="394"/>
      <c r="J79" s="394"/>
      <c r="K79" s="394"/>
      <c r="L79" s="394"/>
      <c r="M79" s="394"/>
      <c r="N79" s="313">
        <f>IF(IF(I79&lt;'Checklist Parameters'!$Q$22,0,($I79-$L79))&lt;0,0,IF(I79&lt;'Checklist Parameters'!$Q$22,0,($I79-$L79)))</f>
        <v>0</v>
      </c>
      <c r="O79" s="394"/>
      <c r="P79" s="395"/>
      <c r="Q79" s="316">
        <f t="shared" si="2"/>
        <v>0</v>
      </c>
      <c r="R79" s="87">
        <f t="shared" si="3"/>
        <v>0</v>
      </c>
      <c r="S79" s="87">
        <f>IF('Checklist Parameters'!$Q$60&lt;0.2,0.2,'Checklist Parameters'!$Q$60)</f>
        <v>0.7</v>
      </c>
      <c r="T79" s="88">
        <f>IF($O79="",IF('Checklist District ID'!$C$43="Y",MAX($R79:$S79)*$I79,SUM($R79:$S79)*$I79),IF(O79&gt;0,Q79*S79))</f>
        <v>0</v>
      </c>
      <c r="U79" s="88">
        <f>IF(Q79&gt;0,((I79-T79)*'Formula Matrix'!$E$42),0)</f>
        <v>0</v>
      </c>
      <c r="V79" s="88">
        <f t="shared" si="4"/>
        <v>0</v>
      </c>
      <c r="W79" s="88">
        <f>IF(V79&gt;0,(V79*'Checklist Parameters'!$Q$35),0)</f>
        <v>0</v>
      </c>
      <c r="X79" s="85">
        <f t="shared" si="0"/>
        <v>0</v>
      </c>
      <c r="Y79" s="85">
        <f>IF('Checklist Parameters'!$Q$102&lt;&gt;"",(I79/43560)*'Checklist Parameters'!$Q$102,"N/A")</f>
        <v>0</v>
      </c>
      <c r="Z79" s="85" t="str">
        <f>IF('Checklist Parameters'!$Q$58&lt;&gt;"",((I79*'Checklist Parameters'!$Q$58)*'Checklist Parameters'!$Q$35)/1000,"N/A")</f>
        <v>N/A</v>
      </c>
      <c r="AA79" s="85">
        <f>IF('Checklist Parameters'!$Q$101&lt;&gt;"",IFERROR(I79/'Checklist Parameters'!$Q$101,0),"N/A")</f>
        <v>0</v>
      </c>
      <c r="AB79" s="85" t="str">
        <f>IF('Checklist Parameters'!$Q$43&lt;&gt;"",(I79*'Checklist Parameters'!$Q$43)/1000,"N/A")</f>
        <v>N/A</v>
      </c>
      <c r="AC79" s="85">
        <f>IF('Checklist Parameters'!$Q$16="",$X79,IF(AND('Checklist Parameters'!$Q$16&lt;$X79,'Checklist Parameters'!$Q$16&gt;=3),'Checklist Parameters'!$Q$16,IF(AND('Checklist Parameters'!$Q$16&lt;$X79,'Checklist Parameters'!$Q$16&lt;3),0,$X79)))</f>
        <v>0</v>
      </c>
      <c r="AD79" s="85" t="str">
        <f>IF(AND(I79&lt;'Checklist Parameters'!$Q$22,$I79&lt;&gt;0),"Y","")</f>
        <v/>
      </c>
      <c r="AE79" s="85" t="str">
        <f>IF($AD79="Y",0,IF('Checklist Parameters'!$Q$25="","&lt;no limit&gt;",ROUNDDOWN((($I79-'Checklist Parameters'!$Q$24)/'Checklist Parameters'!$Q$25)+1,0)))</f>
        <v>&lt;no limit&gt;</v>
      </c>
      <c r="AF79" s="174">
        <f t="shared" si="5"/>
        <v>0</v>
      </c>
      <c r="AG79" s="85">
        <f t="shared" si="1"/>
        <v>0</v>
      </c>
      <c r="AH79" s="5"/>
      <c r="AI79" s="5"/>
      <c r="AJ79" s="5"/>
      <c r="AK79" s="5"/>
      <c r="AL79" s="5"/>
      <c r="AM79" s="5"/>
      <c r="AN79" s="5"/>
      <c r="AO79" s="5"/>
      <c r="AP79" s="5"/>
      <c r="AQ79" s="5"/>
      <c r="AR79" s="5"/>
      <c r="AS79" s="5"/>
      <c r="AT79" s="5"/>
      <c r="AU79" s="5"/>
    </row>
    <row r="80" spans="1:47" s="2" customFormat="1" ht="15">
      <c r="A80" s="391"/>
      <c r="B80" s="392"/>
      <c r="C80" s="393"/>
      <c r="D80" s="393"/>
      <c r="E80" s="393"/>
      <c r="F80" s="393"/>
      <c r="G80" s="393"/>
      <c r="H80" s="394"/>
      <c r="I80" s="394"/>
      <c r="J80" s="394"/>
      <c r="K80" s="394"/>
      <c r="L80" s="394"/>
      <c r="M80" s="394"/>
      <c r="N80" s="313">
        <f>IF(IF(I80&lt;'Checklist Parameters'!$Q$22,0,($I80-$L80))&lt;0,0,IF(I80&lt;'Checklist Parameters'!$Q$22,0,($I80-$L80)))</f>
        <v>0</v>
      </c>
      <c r="O80" s="394"/>
      <c r="P80" s="395"/>
      <c r="Q80" s="316">
        <f t="shared" si="2"/>
        <v>0</v>
      </c>
      <c r="R80" s="87">
        <f t="shared" si="3"/>
        <v>0</v>
      </c>
      <c r="S80" s="87">
        <f>IF('Checklist Parameters'!$Q$60&lt;0.2,0.2,'Checklist Parameters'!$Q$60)</f>
        <v>0.7</v>
      </c>
      <c r="T80" s="88">
        <f>IF($O80="",IF('Checklist District ID'!$C$43="Y",MAX($R80:$S80)*$I80,SUM($R80:$S80)*$I80),IF(O80&gt;0,Q80*S80))</f>
        <v>0</v>
      </c>
      <c r="U80" s="88">
        <f>IF(Q80&gt;0,((I80-T80)*'Formula Matrix'!$E$42),0)</f>
        <v>0</v>
      </c>
      <c r="V80" s="88">
        <f t="shared" si="4"/>
        <v>0</v>
      </c>
      <c r="W80" s="88">
        <f>IF(V80&gt;0,(V80*'Checklist Parameters'!$Q$35),0)</f>
        <v>0</v>
      </c>
      <c r="X80" s="85">
        <f t="shared" si="0"/>
        <v>0</v>
      </c>
      <c r="Y80" s="85">
        <f>IF('Checklist Parameters'!$Q$102&lt;&gt;"",(I80/43560)*'Checklist Parameters'!$Q$102,"N/A")</f>
        <v>0</v>
      </c>
      <c r="Z80" s="85" t="str">
        <f>IF('Checklist Parameters'!$Q$58&lt;&gt;"",((I80*'Checklist Parameters'!$Q$58)*'Checklist Parameters'!$Q$35)/1000,"N/A")</f>
        <v>N/A</v>
      </c>
      <c r="AA80" s="85">
        <f>IF('Checklist Parameters'!$Q$101&lt;&gt;"",IFERROR(I80/'Checklist Parameters'!$Q$101,0),"N/A")</f>
        <v>0</v>
      </c>
      <c r="AB80" s="85" t="str">
        <f>IF('Checklist Parameters'!$Q$43&lt;&gt;"",(I80*'Checklist Parameters'!$Q$43)/1000,"N/A")</f>
        <v>N/A</v>
      </c>
      <c r="AC80" s="85">
        <f>IF('Checklist Parameters'!$Q$16="",$X80,IF(AND('Checklist Parameters'!$Q$16&lt;$X80,'Checklist Parameters'!$Q$16&gt;=3),'Checklist Parameters'!$Q$16,IF(AND('Checklist Parameters'!$Q$16&lt;$X80,'Checklist Parameters'!$Q$16&lt;3),0,$X80)))</f>
        <v>0</v>
      </c>
      <c r="AD80" s="85" t="str">
        <f>IF(AND(I80&lt;'Checklist Parameters'!$Q$22,$I80&lt;&gt;0),"Y","")</f>
        <v/>
      </c>
      <c r="AE80" s="85" t="str">
        <f>IF($AD80="Y",0,IF('Checklist Parameters'!$Q$25="","&lt;no limit&gt;",ROUNDDOWN((($I80-'Checklist Parameters'!$Q$24)/'Checklist Parameters'!$Q$25)+1,0)))</f>
        <v>&lt;no limit&gt;</v>
      </c>
      <c r="AF80" s="174">
        <f t="shared" si="5"/>
        <v>0</v>
      </c>
      <c r="AG80" s="85">
        <f t="shared" si="1"/>
        <v>0</v>
      </c>
      <c r="AH80" s="5"/>
      <c r="AI80" s="5"/>
      <c r="AJ80" s="5"/>
      <c r="AK80" s="5"/>
      <c r="AL80" s="5"/>
      <c r="AM80" s="5"/>
      <c r="AN80" s="5"/>
      <c r="AO80" s="5"/>
      <c r="AP80" s="5"/>
      <c r="AQ80" s="5"/>
      <c r="AR80" s="5"/>
      <c r="AS80" s="5"/>
      <c r="AT80" s="5"/>
      <c r="AU80" s="5"/>
    </row>
    <row r="81" spans="1:47" s="2" customFormat="1" ht="15">
      <c r="A81" s="391"/>
      <c r="B81" s="392"/>
      <c r="C81" s="393"/>
      <c r="D81" s="393"/>
      <c r="E81" s="393"/>
      <c r="F81" s="393"/>
      <c r="G81" s="393"/>
      <c r="H81" s="394"/>
      <c r="I81" s="394"/>
      <c r="J81" s="394"/>
      <c r="K81" s="394"/>
      <c r="L81" s="394"/>
      <c r="M81" s="394"/>
      <c r="N81" s="313">
        <f>IF(IF(I81&lt;'Checklist Parameters'!$Q$22,0,($I81-$L81))&lt;0,0,IF(I81&lt;'Checklist Parameters'!$Q$22,0,($I81-$L81)))</f>
        <v>0</v>
      </c>
      <c r="O81" s="394"/>
      <c r="P81" s="395"/>
      <c r="Q81" s="316">
        <f t="shared" si="2"/>
        <v>0</v>
      </c>
      <c r="R81" s="87">
        <f t="shared" si="3"/>
        <v>0</v>
      </c>
      <c r="S81" s="87">
        <f>IF('Checklist Parameters'!$Q$60&lt;0.2,0.2,'Checklist Parameters'!$Q$60)</f>
        <v>0.7</v>
      </c>
      <c r="T81" s="88">
        <f>IF($O81="",IF('Checklist District ID'!$C$43="Y",MAX($R81:$S81)*$I81,SUM($R81:$S81)*$I81),IF(O81&gt;0,Q81*S81))</f>
        <v>0</v>
      </c>
      <c r="U81" s="88">
        <f>IF(Q81&gt;0,((I81-T81)*'Formula Matrix'!$E$42),0)</f>
        <v>0</v>
      </c>
      <c r="V81" s="88">
        <f t="shared" si="4"/>
        <v>0</v>
      </c>
      <c r="W81" s="88">
        <f>IF(V81&gt;0,(V81*'Checklist Parameters'!$Q$35),0)</f>
        <v>0</v>
      </c>
      <c r="X81" s="85">
        <f t="shared" si="0"/>
        <v>0</v>
      </c>
      <c r="Y81" s="85">
        <f>IF('Checklist Parameters'!$Q$102&lt;&gt;"",(I81/43560)*'Checklist Parameters'!$Q$102,"N/A")</f>
        <v>0</v>
      </c>
      <c r="Z81" s="85" t="str">
        <f>IF('Checklist Parameters'!$Q$58&lt;&gt;"",((I81*'Checklist Parameters'!$Q$58)*'Checklist Parameters'!$Q$35)/1000,"N/A")</f>
        <v>N/A</v>
      </c>
      <c r="AA81" s="85">
        <f>IF('Checklist Parameters'!$Q$101&lt;&gt;"",IFERROR(I81/'Checklist Parameters'!$Q$101,0),"N/A")</f>
        <v>0</v>
      </c>
      <c r="AB81" s="85" t="str">
        <f>IF('Checklist Parameters'!$Q$43&lt;&gt;"",(I81*'Checklist Parameters'!$Q$43)/1000,"N/A")</f>
        <v>N/A</v>
      </c>
      <c r="AC81" s="85">
        <f>IF('Checklist Parameters'!$Q$16="",$X81,IF(AND('Checklist Parameters'!$Q$16&lt;$X81,'Checklist Parameters'!$Q$16&gt;=3),'Checklist Parameters'!$Q$16,IF(AND('Checklist Parameters'!$Q$16&lt;$X81,'Checklist Parameters'!$Q$16&lt;3),0,$X81)))</f>
        <v>0</v>
      </c>
      <c r="AD81" s="85" t="str">
        <f>IF(AND(I81&lt;'Checklist Parameters'!$Q$22,$I81&lt;&gt;0),"Y","")</f>
        <v/>
      </c>
      <c r="AE81" s="85" t="str">
        <f>IF($AD81="Y",0,IF('Checklist Parameters'!$Q$25="","&lt;no limit&gt;",ROUNDDOWN((($I81-'Checklist Parameters'!$Q$24)/'Checklist Parameters'!$Q$25)+1,0)))</f>
        <v>&lt;no limit&gt;</v>
      </c>
      <c r="AF81" s="174">
        <f t="shared" si="5"/>
        <v>0</v>
      </c>
      <c r="AG81" s="85">
        <f t="shared" si="1"/>
        <v>0</v>
      </c>
      <c r="AH81" s="5"/>
      <c r="AI81" s="5"/>
      <c r="AJ81" s="5"/>
      <c r="AK81" s="5"/>
      <c r="AL81" s="5"/>
      <c r="AM81" s="5"/>
      <c r="AN81" s="5"/>
      <c r="AO81" s="5"/>
      <c r="AP81" s="5"/>
      <c r="AQ81" s="5"/>
      <c r="AR81" s="5"/>
      <c r="AS81" s="5"/>
      <c r="AT81" s="5"/>
      <c r="AU81" s="5"/>
    </row>
    <row r="82" spans="1:47" s="2" customFormat="1" ht="15">
      <c r="A82" s="391"/>
      <c r="B82" s="392"/>
      <c r="C82" s="393"/>
      <c r="D82" s="393"/>
      <c r="E82" s="393"/>
      <c r="F82" s="393"/>
      <c r="G82" s="393"/>
      <c r="H82" s="394"/>
      <c r="I82" s="394"/>
      <c r="J82" s="394"/>
      <c r="K82" s="394"/>
      <c r="L82" s="394"/>
      <c r="M82" s="394"/>
      <c r="N82" s="313">
        <f>IF(IF(I82&lt;'Checklist Parameters'!$Q$22,0,($I82-$L82))&lt;0,0,IF(I82&lt;'Checklist Parameters'!$Q$22,0,($I82-$L82)))</f>
        <v>0</v>
      </c>
      <c r="O82" s="394"/>
      <c r="P82" s="395"/>
      <c r="Q82" s="316">
        <f t="shared" si="2"/>
        <v>0</v>
      </c>
      <c r="R82" s="87">
        <f t="shared" si="3"/>
        <v>0</v>
      </c>
      <c r="S82" s="87">
        <f>IF('Checklist Parameters'!$Q$60&lt;0.2,0.2,'Checklist Parameters'!$Q$60)</f>
        <v>0.7</v>
      </c>
      <c r="T82" s="88">
        <f>IF($O82="",IF('Checklist District ID'!$C$43="Y",MAX($R82:$S82)*$I82,SUM($R82:$S82)*$I82),IF(O82&gt;0,Q82*S82))</f>
        <v>0</v>
      </c>
      <c r="U82" s="88">
        <f>IF(Q82&gt;0,((I82-T82)*'Formula Matrix'!$E$42),0)</f>
        <v>0</v>
      </c>
      <c r="V82" s="88">
        <f t="shared" si="4"/>
        <v>0</v>
      </c>
      <c r="W82" s="88">
        <f>IF(V82&gt;0,(V82*'Checklist Parameters'!$Q$35),0)</f>
        <v>0</v>
      </c>
      <c r="X82" s="85">
        <f t="shared" si="0"/>
        <v>0</v>
      </c>
      <c r="Y82" s="85">
        <f>IF('Checklist Parameters'!$Q$102&lt;&gt;"",(I82/43560)*'Checklist Parameters'!$Q$102,"N/A")</f>
        <v>0</v>
      </c>
      <c r="Z82" s="85" t="str">
        <f>IF('Checklist Parameters'!$Q$58&lt;&gt;"",((I82*'Checklist Parameters'!$Q$58)*'Checklist Parameters'!$Q$35)/1000,"N/A")</f>
        <v>N/A</v>
      </c>
      <c r="AA82" s="85">
        <f>IF('Checklist Parameters'!$Q$101&lt;&gt;"",IFERROR(I82/'Checklist Parameters'!$Q$101,0),"N/A")</f>
        <v>0</v>
      </c>
      <c r="AB82" s="85" t="str">
        <f>IF('Checklist Parameters'!$Q$43&lt;&gt;"",(I82*'Checklist Parameters'!$Q$43)/1000,"N/A")</f>
        <v>N/A</v>
      </c>
      <c r="AC82" s="85">
        <f>IF('Checklist Parameters'!$Q$16="",$X82,IF(AND('Checklist Parameters'!$Q$16&lt;$X82,'Checklist Parameters'!$Q$16&gt;=3),'Checklist Parameters'!$Q$16,IF(AND('Checklist Parameters'!$Q$16&lt;$X82,'Checklist Parameters'!$Q$16&lt;3),0,$X82)))</f>
        <v>0</v>
      </c>
      <c r="AD82" s="85" t="str">
        <f>IF(AND(I82&lt;'Checklist Parameters'!$Q$22,$I82&lt;&gt;0),"Y","")</f>
        <v/>
      </c>
      <c r="AE82" s="85" t="str">
        <f>IF($AD82="Y",0,IF('Checklist Parameters'!$Q$25="","&lt;no limit&gt;",ROUNDDOWN((($I82-'Checklist Parameters'!$Q$24)/'Checklist Parameters'!$Q$25)+1,0)))</f>
        <v>&lt;no limit&gt;</v>
      </c>
      <c r="AF82" s="174">
        <f t="shared" si="5"/>
        <v>0</v>
      </c>
      <c r="AG82" s="85">
        <f t="shared" si="1"/>
        <v>0</v>
      </c>
      <c r="AH82" s="5"/>
      <c r="AI82" s="5"/>
      <c r="AJ82" s="5"/>
      <c r="AK82" s="5"/>
      <c r="AL82" s="5"/>
      <c r="AM82" s="5"/>
      <c r="AN82" s="5"/>
      <c r="AO82" s="5"/>
      <c r="AP82" s="5"/>
      <c r="AQ82" s="5"/>
      <c r="AR82" s="5"/>
      <c r="AS82" s="5"/>
      <c r="AT82" s="5"/>
      <c r="AU82" s="5"/>
    </row>
    <row r="83" spans="1:47" s="2" customFormat="1" ht="15">
      <c r="A83" s="391"/>
      <c r="B83" s="392"/>
      <c r="C83" s="393"/>
      <c r="D83" s="393"/>
      <c r="E83" s="393"/>
      <c r="F83" s="393"/>
      <c r="G83" s="393"/>
      <c r="H83" s="394"/>
      <c r="I83" s="394"/>
      <c r="J83" s="394"/>
      <c r="K83" s="394"/>
      <c r="L83" s="394"/>
      <c r="M83" s="394"/>
      <c r="N83" s="313">
        <f>IF(IF(I83&lt;'Checklist Parameters'!$Q$22,0,($I83-$L83))&lt;0,0,IF(I83&lt;'Checklist Parameters'!$Q$22,0,($I83-$L83)))</f>
        <v>0</v>
      </c>
      <c r="O83" s="394"/>
      <c r="P83" s="395"/>
      <c r="Q83" s="316">
        <f t="shared" si="2"/>
        <v>0</v>
      </c>
      <c r="R83" s="87">
        <f t="shared" si="3"/>
        <v>0</v>
      </c>
      <c r="S83" s="87">
        <f>IF('Checklist Parameters'!$Q$60&lt;0.2,0.2,'Checklist Parameters'!$Q$60)</f>
        <v>0.7</v>
      </c>
      <c r="T83" s="88">
        <f>IF($O83="",IF('Checklist District ID'!$C$43="Y",MAX($R83:$S83)*$I83,SUM($R83:$S83)*$I83),IF(O83&gt;0,Q83*S83))</f>
        <v>0</v>
      </c>
      <c r="U83" s="88">
        <f>IF(Q83&gt;0,((I83-T83)*'Formula Matrix'!$E$42),0)</f>
        <v>0</v>
      </c>
      <c r="V83" s="88">
        <f t="shared" si="4"/>
        <v>0</v>
      </c>
      <c r="W83" s="88">
        <f>IF(V83&gt;0,(V83*'Checklist Parameters'!$Q$35),0)</f>
        <v>0</v>
      </c>
      <c r="X83" s="85">
        <f t="shared" si="0"/>
        <v>0</v>
      </c>
      <c r="Y83" s="85">
        <f>IF('Checklist Parameters'!$Q$102&lt;&gt;"",(I83/43560)*'Checklist Parameters'!$Q$102,"N/A")</f>
        <v>0</v>
      </c>
      <c r="Z83" s="85" t="str">
        <f>IF('Checklist Parameters'!$Q$58&lt;&gt;"",((I83*'Checklist Parameters'!$Q$58)*'Checklist Parameters'!$Q$35)/1000,"N/A")</f>
        <v>N/A</v>
      </c>
      <c r="AA83" s="85">
        <f>IF('Checklist Parameters'!$Q$101&lt;&gt;"",IFERROR(I83/'Checklist Parameters'!$Q$101,0),"N/A")</f>
        <v>0</v>
      </c>
      <c r="AB83" s="85" t="str">
        <f>IF('Checklist Parameters'!$Q$43&lt;&gt;"",(I83*'Checklist Parameters'!$Q$43)/1000,"N/A")</f>
        <v>N/A</v>
      </c>
      <c r="AC83" s="85">
        <f>IF('Checklist Parameters'!$Q$16="",$X83,IF(AND('Checklist Parameters'!$Q$16&lt;$X83,'Checklist Parameters'!$Q$16&gt;=3),'Checklist Parameters'!$Q$16,IF(AND('Checklist Parameters'!$Q$16&lt;$X83,'Checklist Parameters'!$Q$16&lt;3),0,$X83)))</f>
        <v>0</v>
      </c>
      <c r="AD83" s="85" t="str">
        <f>IF(AND(I83&lt;'Checklist Parameters'!$Q$22,$I83&lt;&gt;0),"Y","")</f>
        <v/>
      </c>
      <c r="AE83" s="85" t="str">
        <f>IF($AD83="Y",0,IF('Checklist Parameters'!$Q$25="","&lt;no limit&gt;",ROUNDDOWN((($I83-'Checklist Parameters'!$Q$24)/'Checklist Parameters'!$Q$25)+1,0)))</f>
        <v>&lt;no limit&gt;</v>
      </c>
      <c r="AF83" s="174">
        <f t="shared" si="5"/>
        <v>0</v>
      </c>
      <c r="AG83" s="85">
        <f t="shared" si="1"/>
        <v>0</v>
      </c>
      <c r="AH83" s="5"/>
      <c r="AI83" s="5"/>
      <c r="AJ83" s="5"/>
      <c r="AK83" s="5"/>
      <c r="AL83" s="5"/>
      <c r="AM83" s="5"/>
      <c r="AN83" s="5"/>
      <c r="AO83" s="5"/>
      <c r="AP83" s="5"/>
      <c r="AQ83" s="5"/>
      <c r="AR83" s="5"/>
      <c r="AS83" s="5"/>
      <c r="AT83" s="5"/>
      <c r="AU83" s="5"/>
    </row>
    <row r="84" spans="1:47" s="2" customFormat="1" ht="15">
      <c r="A84" s="391"/>
      <c r="B84" s="392"/>
      <c r="C84" s="393"/>
      <c r="D84" s="393"/>
      <c r="E84" s="393"/>
      <c r="F84" s="393"/>
      <c r="G84" s="393"/>
      <c r="H84" s="394"/>
      <c r="I84" s="394"/>
      <c r="J84" s="394"/>
      <c r="K84" s="394"/>
      <c r="L84" s="394"/>
      <c r="M84" s="394"/>
      <c r="N84" s="313">
        <f>IF(IF(I84&lt;'Checklist Parameters'!$Q$22,0,($I84-$L84))&lt;0,0,IF(I84&lt;'Checklist Parameters'!$Q$22,0,($I84-$L84)))</f>
        <v>0</v>
      </c>
      <c r="O84" s="394"/>
      <c r="P84" s="395"/>
      <c r="Q84" s="316">
        <f t="shared" si="2"/>
        <v>0</v>
      </c>
      <c r="R84" s="87">
        <f t="shared" si="3"/>
        <v>0</v>
      </c>
      <c r="S84" s="87">
        <f>IF('Checklist Parameters'!$Q$60&lt;0.2,0.2,'Checklist Parameters'!$Q$60)</f>
        <v>0.7</v>
      </c>
      <c r="T84" s="88">
        <f>IF($O84="",IF('Checklist District ID'!$C$43="Y",MAX($R84:$S84)*$I84,SUM($R84:$S84)*$I84),IF(O84&gt;0,Q84*S84))</f>
        <v>0</v>
      </c>
      <c r="U84" s="88">
        <f>IF(Q84&gt;0,((I84-T84)*'Formula Matrix'!$E$42),0)</f>
        <v>0</v>
      </c>
      <c r="V84" s="88">
        <f t="shared" si="4"/>
        <v>0</v>
      </c>
      <c r="W84" s="88">
        <f>IF(V84&gt;0,(V84*'Checklist Parameters'!$Q$35),0)</f>
        <v>0</v>
      </c>
      <c r="X84" s="85">
        <f t="shared" ref="X84:X147" si="6">IF($W84/1000&gt;3,(ROUNDDOWN($W84/1000,0)),IF(AND($W84/1000&gt;2.5,$W84/1000&lt;=3),3,0))</f>
        <v>0</v>
      </c>
      <c r="Y84" s="85">
        <f>IF('Checklist Parameters'!$Q$102&lt;&gt;"",(I84/43560)*'Checklist Parameters'!$Q$102,"N/A")</f>
        <v>0</v>
      </c>
      <c r="Z84" s="85" t="str">
        <f>IF('Checklist Parameters'!$Q$58&lt;&gt;"",((I84*'Checklist Parameters'!$Q$58)*'Checklist Parameters'!$Q$35)/1000,"N/A")</f>
        <v>N/A</v>
      </c>
      <c r="AA84" s="85">
        <f>IF('Checklist Parameters'!$Q$101&lt;&gt;"",IFERROR(I84/'Checklist Parameters'!$Q$101,0),"N/A")</f>
        <v>0</v>
      </c>
      <c r="AB84" s="85" t="str">
        <f>IF('Checklist Parameters'!$Q$43&lt;&gt;"",(I84*'Checklist Parameters'!$Q$43)/1000,"N/A")</f>
        <v>N/A</v>
      </c>
      <c r="AC84" s="85">
        <f>IF('Checklist Parameters'!$Q$16="",$X84,IF(AND('Checklist Parameters'!$Q$16&lt;$X84,'Checklist Parameters'!$Q$16&gt;=3),'Checklist Parameters'!$Q$16,IF(AND('Checklist Parameters'!$Q$16&lt;$X84,'Checklist Parameters'!$Q$16&lt;3),0,$X84)))</f>
        <v>0</v>
      </c>
      <c r="AD84" s="85" t="str">
        <f>IF(AND(I84&lt;'Checklist Parameters'!$Q$22,$I84&lt;&gt;0),"Y","")</f>
        <v/>
      </c>
      <c r="AE84" s="85" t="str">
        <f>IF($AD84="Y",0,IF('Checklist Parameters'!$Q$25="","&lt;no limit&gt;",ROUNDDOWN((($I84-'Checklist Parameters'!$Q$24)/'Checklist Parameters'!$Q$25)+1,0)))</f>
        <v>&lt;no limit&gt;</v>
      </c>
      <c r="AF84" s="174">
        <f t="shared" si="5"/>
        <v>0</v>
      </c>
      <c r="AG84" s="85">
        <f t="shared" ref="AG84:AG147" si="7">IFERROR((43560/$I84)*$AF84,0)</f>
        <v>0</v>
      </c>
      <c r="AH84" s="5"/>
      <c r="AI84" s="5"/>
      <c r="AJ84" s="5"/>
      <c r="AK84" s="5"/>
      <c r="AL84" s="5"/>
      <c r="AM84" s="5"/>
      <c r="AN84" s="5"/>
      <c r="AO84" s="5"/>
      <c r="AP84" s="5"/>
      <c r="AQ84" s="5"/>
      <c r="AR84" s="5"/>
      <c r="AS84" s="5"/>
      <c r="AT84" s="5"/>
      <c r="AU84" s="5"/>
    </row>
    <row r="85" spans="1:47" s="2" customFormat="1" ht="15">
      <c r="A85" s="391"/>
      <c r="B85" s="392"/>
      <c r="C85" s="393"/>
      <c r="D85" s="393"/>
      <c r="E85" s="393"/>
      <c r="F85" s="393"/>
      <c r="G85" s="393"/>
      <c r="H85" s="394"/>
      <c r="I85" s="394"/>
      <c r="J85" s="394"/>
      <c r="K85" s="394"/>
      <c r="L85" s="394"/>
      <c r="M85" s="394"/>
      <c r="N85" s="313">
        <f>IF(IF(I85&lt;'Checklist Parameters'!$Q$22,0,($I85-$L85))&lt;0,0,IF(I85&lt;'Checklist Parameters'!$Q$22,0,($I85-$L85)))</f>
        <v>0</v>
      </c>
      <c r="O85" s="394"/>
      <c r="P85" s="395"/>
      <c r="Q85" s="316">
        <f t="shared" ref="Q85:Q148" si="8">IF(O85&lt;&gt;"",O85,N85)</f>
        <v>0</v>
      </c>
      <c r="R85" s="87">
        <f t="shared" ref="R85:R148" si="9">IFERROR(L85/I85,0)</f>
        <v>0</v>
      </c>
      <c r="S85" s="87">
        <f>IF('Checklist Parameters'!$Q$60&lt;0.2,0.2,'Checklist Parameters'!$Q$60)</f>
        <v>0.7</v>
      </c>
      <c r="T85" s="88">
        <f>IF($O85="",IF('Checklist District ID'!$C$43="Y",MAX($R85:$S85)*$I85,SUM($R85:$S85)*$I85),IF(O85&gt;0,Q85*S85))</f>
        <v>0</v>
      </c>
      <c r="U85" s="88">
        <f>IF(Q85&gt;0,((I85-T85)*'Formula Matrix'!$E$42),0)</f>
        <v>0</v>
      </c>
      <c r="V85" s="88">
        <f t="shared" ref="V85:V148" si="10">IF(Q85=0,0,(I85-T85-U85))</f>
        <v>0</v>
      </c>
      <c r="W85" s="88">
        <f>IF(V85&gt;0,(V85*'Checklist Parameters'!$Q$35),0)</f>
        <v>0</v>
      </c>
      <c r="X85" s="85">
        <f t="shared" si="6"/>
        <v>0</v>
      </c>
      <c r="Y85" s="85">
        <f>IF('Checklist Parameters'!$Q$102&lt;&gt;"",(I85/43560)*'Checklist Parameters'!$Q$102,"N/A")</f>
        <v>0</v>
      </c>
      <c r="Z85" s="85" t="str">
        <f>IF('Checklist Parameters'!$Q$58&lt;&gt;"",((I85*'Checklist Parameters'!$Q$58)*'Checklist Parameters'!$Q$35)/1000,"N/A")</f>
        <v>N/A</v>
      </c>
      <c r="AA85" s="85">
        <f>IF('Checklist Parameters'!$Q$101&lt;&gt;"",IFERROR(I85/'Checklist Parameters'!$Q$101,0),"N/A")</f>
        <v>0</v>
      </c>
      <c r="AB85" s="85" t="str">
        <f>IF('Checklist Parameters'!$Q$43&lt;&gt;"",(I85*'Checklist Parameters'!$Q$43)/1000,"N/A")</f>
        <v>N/A</v>
      </c>
      <c r="AC85" s="85">
        <f>IF('Checklist Parameters'!$Q$16="",$X85,IF(AND('Checklist Parameters'!$Q$16&lt;$X85,'Checklist Parameters'!$Q$16&gt;=3),'Checklist Parameters'!$Q$16,IF(AND('Checklist Parameters'!$Q$16&lt;$X85,'Checklist Parameters'!$Q$16&lt;3),0,$X85)))</f>
        <v>0</v>
      </c>
      <c r="AD85" s="85" t="str">
        <f>IF(AND(I85&lt;'Checklist Parameters'!$Q$22,$I85&lt;&gt;0),"Y","")</f>
        <v/>
      </c>
      <c r="AE85" s="85" t="str">
        <f>IF($AD85="Y",0,IF('Checklist Parameters'!$Q$25="","&lt;no limit&gt;",ROUNDDOWN((($I85-'Checklist Parameters'!$Q$24)/'Checklist Parameters'!$Q$25)+1,0)))</f>
        <v>&lt;no limit&gt;</v>
      </c>
      <c r="AF85" s="174">
        <f t="shared" ref="AF85:AF148" si="11">IF(MIN(X85,Y85,Z85,AA85,AB85,AC85,AE85)&lt;2.5,0,IF(AND(MIN(X85,Y85,Z85,AA85,AB85,AC85,AE85)&gt;=2.5,MIN(X85,Y85,Z85,AA85,AB85,AC85,AE85)&lt;3),3,ROUND(MIN(X85,Y85,Z85,AA85,AB85,AC85,AE85),0)))</f>
        <v>0</v>
      </c>
      <c r="AG85" s="85">
        <f t="shared" si="7"/>
        <v>0</v>
      </c>
      <c r="AH85" s="5"/>
      <c r="AI85" s="5"/>
      <c r="AJ85" s="5"/>
      <c r="AK85" s="5"/>
      <c r="AL85" s="5"/>
      <c r="AM85" s="5"/>
      <c r="AN85" s="5"/>
      <c r="AO85" s="5"/>
      <c r="AP85" s="5"/>
      <c r="AQ85" s="5"/>
      <c r="AR85" s="5"/>
      <c r="AS85" s="5"/>
      <c r="AT85" s="5"/>
      <c r="AU85" s="5"/>
    </row>
    <row r="86" spans="1:47" s="2" customFormat="1" ht="15">
      <c r="A86" s="391"/>
      <c r="B86" s="392"/>
      <c r="C86" s="393"/>
      <c r="D86" s="393"/>
      <c r="E86" s="393"/>
      <c r="F86" s="393"/>
      <c r="G86" s="393"/>
      <c r="H86" s="394"/>
      <c r="I86" s="394"/>
      <c r="J86" s="394"/>
      <c r="K86" s="394"/>
      <c r="L86" s="394"/>
      <c r="M86" s="394"/>
      <c r="N86" s="313">
        <f>IF(IF(I86&lt;'Checklist Parameters'!$Q$22,0,($I86-$L86))&lt;0,0,IF(I86&lt;'Checklist Parameters'!$Q$22,0,($I86-$L86)))</f>
        <v>0</v>
      </c>
      <c r="O86" s="394"/>
      <c r="P86" s="395"/>
      <c r="Q86" s="316">
        <f t="shared" si="8"/>
        <v>0</v>
      </c>
      <c r="R86" s="87">
        <f t="shared" si="9"/>
        <v>0</v>
      </c>
      <c r="S86" s="87">
        <f>IF('Checklist Parameters'!$Q$60&lt;0.2,0.2,'Checklist Parameters'!$Q$60)</f>
        <v>0.7</v>
      </c>
      <c r="T86" s="88">
        <f>IF($O86="",IF('Checklist District ID'!$C$43="Y",MAX($R86:$S86)*$I86,SUM($R86:$S86)*$I86),IF(O86&gt;0,Q86*S86))</f>
        <v>0</v>
      </c>
      <c r="U86" s="88">
        <f>IF(Q86&gt;0,((I86-T86)*'Formula Matrix'!$E$42),0)</f>
        <v>0</v>
      </c>
      <c r="V86" s="88">
        <f t="shared" si="10"/>
        <v>0</v>
      </c>
      <c r="W86" s="88">
        <f>IF(V86&gt;0,(V86*'Checklist Parameters'!$Q$35),0)</f>
        <v>0</v>
      </c>
      <c r="X86" s="85">
        <f t="shared" si="6"/>
        <v>0</v>
      </c>
      <c r="Y86" s="85">
        <f>IF('Checklist Parameters'!$Q$102&lt;&gt;"",(I86/43560)*'Checklist Parameters'!$Q$102,"N/A")</f>
        <v>0</v>
      </c>
      <c r="Z86" s="85" t="str">
        <f>IF('Checklist Parameters'!$Q$58&lt;&gt;"",((I86*'Checklist Parameters'!$Q$58)*'Checklist Parameters'!$Q$35)/1000,"N/A")</f>
        <v>N/A</v>
      </c>
      <c r="AA86" s="85">
        <f>IF('Checklist Parameters'!$Q$101&lt;&gt;"",IFERROR(I86/'Checklist Parameters'!$Q$101,0),"N/A")</f>
        <v>0</v>
      </c>
      <c r="AB86" s="85" t="str">
        <f>IF('Checklist Parameters'!$Q$43&lt;&gt;"",(I86*'Checklist Parameters'!$Q$43)/1000,"N/A")</f>
        <v>N/A</v>
      </c>
      <c r="AC86" s="85">
        <f>IF('Checklist Parameters'!$Q$16="",$X86,IF(AND('Checklist Parameters'!$Q$16&lt;$X86,'Checklist Parameters'!$Q$16&gt;=3),'Checklist Parameters'!$Q$16,IF(AND('Checklist Parameters'!$Q$16&lt;$X86,'Checklist Parameters'!$Q$16&lt;3),0,$X86)))</f>
        <v>0</v>
      </c>
      <c r="AD86" s="85" t="str">
        <f>IF(AND(I86&lt;'Checklist Parameters'!$Q$22,$I86&lt;&gt;0),"Y","")</f>
        <v/>
      </c>
      <c r="AE86" s="85" t="str">
        <f>IF($AD86="Y",0,IF('Checklist Parameters'!$Q$25="","&lt;no limit&gt;",ROUNDDOWN((($I86-'Checklist Parameters'!$Q$24)/'Checklist Parameters'!$Q$25)+1,0)))</f>
        <v>&lt;no limit&gt;</v>
      </c>
      <c r="AF86" s="174">
        <f t="shared" si="11"/>
        <v>0</v>
      </c>
      <c r="AG86" s="85">
        <f t="shared" si="7"/>
        <v>0</v>
      </c>
      <c r="AH86" s="5"/>
      <c r="AI86" s="5"/>
      <c r="AJ86" s="5"/>
      <c r="AK86" s="5"/>
      <c r="AL86" s="5"/>
      <c r="AM86" s="5"/>
      <c r="AN86" s="5"/>
      <c r="AO86" s="5"/>
      <c r="AP86" s="5"/>
      <c r="AQ86" s="5"/>
      <c r="AR86" s="5"/>
      <c r="AS86" s="5"/>
      <c r="AT86" s="5"/>
      <c r="AU86" s="5"/>
    </row>
    <row r="87" spans="1:47" s="2" customFormat="1" ht="15">
      <c r="A87" s="391"/>
      <c r="B87" s="392"/>
      <c r="C87" s="393"/>
      <c r="D87" s="393"/>
      <c r="E87" s="393"/>
      <c r="F87" s="393"/>
      <c r="G87" s="393"/>
      <c r="H87" s="394"/>
      <c r="I87" s="394"/>
      <c r="J87" s="394"/>
      <c r="K87" s="394"/>
      <c r="L87" s="394"/>
      <c r="M87" s="394"/>
      <c r="N87" s="313">
        <f>IF(IF(I87&lt;'Checklist Parameters'!$Q$22,0,($I87-$L87))&lt;0,0,IF(I87&lt;'Checklist Parameters'!$Q$22,0,($I87-$L87)))</f>
        <v>0</v>
      </c>
      <c r="O87" s="394"/>
      <c r="P87" s="395"/>
      <c r="Q87" s="316">
        <f t="shared" si="8"/>
        <v>0</v>
      </c>
      <c r="R87" s="87">
        <f t="shared" si="9"/>
        <v>0</v>
      </c>
      <c r="S87" s="87">
        <f>IF('Checklist Parameters'!$Q$60&lt;0.2,0.2,'Checklist Parameters'!$Q$60)</f>
        <v>0.7</v>
      </c>
      <c r="T87" s="88">
        <f>IF($O87="",IF('Checklist District ID'!$C$43="Y",MAX($R87:$S87)*$I87,SUM($R87:$S87)*$I87),IF(O87&gt;0,Q87*S87))</f>
        <v>0</v>
      </c>
      <c r="U87" s="88">
        <f>IF(Q87&gt;0,((I87-T87)*'Formula Matrix'!$E$42),0)</f>
        <v>0</v>
      </c>
      <c r="V87" s="88">
        <f t="shared" si="10"/>
        <v>0</v>
      </c>
      <c r="W87" s="88">
        <f>IF(V87&gt;0,(V87*'Checklist Parameters'!$Q$35),0)</f>
        <v>0</v>
      </c>
      <c r="X87" s="85">
        <f t="shared" si="6"/>
        <v>0</v>
      </c>
      <c r="Y87" s="85">
        <f>IF('Checklist Parameters'!$Q$102&lt;&gt;"",(I87/43560)*'Checklist Parameters'!$Q$102,"N/A")</f>
        <v>0</v>
      </c>
      <c r="Z87" s="85" t="str">
        <f>IF('Checklist Parameters'!$Q$58&lt;&gt;"",((I87*'Checklist Parameters'!$Q$58)*'Checklist Parameters'!$Q$35)/1000,"N/A")</f>
        <v>N/A</v>
      </c>
      <c r="AA87" s="85">
        <f>IF('Checklist Parameters'!$Q$101&lt;&gt;"",IFERROR(I87/'Checklist Parameters'!$Q$101,0),"N/A")</f>
        <v>0</v>
      </c>
      <c r="AB87" s="85" t="str">
        <f>IF('Checklist Parameters'!$Q$43&lt;&gt;"",(I87*'Checklist Parameters'!$Q$43)/1000,"N/A")</f>
        <v>N/A</v>
      </c>
      <c r="AC87" s="85">
        <f>IF('Checklist Parameters'!$Q$16="",$X87,IF(AND('Checklist Parameters'!$Q$16&lt;$X87,'Checklist Parameters'!$Q$16&gt;=3),'Checklist Parameters'!$Q$16,IF(AND('Checklist Parameters'!$Q$16&lt;$X87,'Checklist Parameters'!$Q$16&lt;3),0,$X87)))</f>
        <v>0</v>
      </c>
      <c r="AD87" s="85" t="str">
        <f>IF(AND(I87&lt;'Checklist Parameters'!$Q$22,$I87&lt;&gt;0),"Y","")</f>
        <v/>
      </c>
      <c r="AE87" s="85" t="str">
        <f>IF($AD87="Y",0,IF('Checklist Parameters'!$Q$25="","&lt;no limit&gt;",ROUNDDOWN((($I87-'Checklist Parameters'!$Q$24)/'Checklist Parameters'!$Q$25)+1,0)))</f>
        <v>&lt;no limit&gt;</v>
      </c>
      <c r="AF87" s="174">
        <f t="shared" si="11"/>
        <v>0</v>
      </c>
      <c r="AG87" s="85">
        <f t="shared" si="7"/>
        <v>0</v>
      </c>
      <c r="AH87" s="5"/>
      <c r="AI87" s="5"/>
      <c r="AJ87" s="5"/>
      <c r="AK87" s="5"/>
      <c r="AL87" s="5"/>
      <c r="AM87" s="5"/>
      <c r="AN87" s="5"/>
      <c r="AO87" s="5"/>
      <c r="AP87" s="5"/>
      <c r="AQ87" s="5"/>
      <c r="AR87" s="5"/>
      <c r="AS87" s="5"/>
      <c r="AT87" s="5"/>
      <c r="AU87" s="5"/>
    </row>
    <row r="88" spans="1:47" s="2" customFormat="1" ht="15">
      <c r="A88" s="391"/>
      <c r="B88" s="392"/>
      <c r="C88" s="393"/>
      <c r="D88" s="393"/>
      <c r="E88" s="393"/>
      <c r="F88" s="393"/>
      <c r="G88" s="393"/>
      <c r="H88" s="394"/>
      <c r="I88" s="394"/>
      <c r="J88" s="394"/>
      <c r="K88" s="394"/>
      <c r="L88" s="394"/>
      <c r="M88" s="394"/>
      <c r="N88" s="313">
        <f>IF(IF(I88&lt;'Checklist Parameters'!$Q$22,0,($I88-$L88))&lt;0,0,IF(I88&lt;'Checklist Parameters'!$Q$22,0,($I88-$L88)))</f>
        <v>0</v>
      </c>
      <c r="O88" s="394"/>
      <c r="P88" s="395"/>
      <c r="Q88" s="316">
        <f t="shared" si="8"/>
        <v>0</v>
      </c>
      <c r="R88" s="87">
        <f t="shared" si="9"/>
        <v>0</v>
      </c>
      <c r="S88" s="87">
        <f>IF('Checklist Parameters'!$Q$60&lt;0.2,0.2,'Checklist Parameters'!$Q$60)</f>
        <v>0.7</v>
      </c>
      <c r="T88" s="88">
        <f>IF($O88="",IF('Checklist District ID'!$C$43="Y",MAX($R88:$S88)*$I88,SUM($R88:$S88)*$I88),IF(O88&gt;0,Q88*S88))</f>
        <v>0</v>
      </c>
      <c r="U88" s="88">
        <f>IF(Q88&gt;0,((I88-T88)*'Formula Matrix'!$E$42),0)</f>
        <v>0</v>
      </c>
      <c r="V88" s="88">
        <f t="shared" si="10"/>
        <v>0</v>
      </c>
      <c r="W88" s="88">
        <f>IF(V88&gt;0,(V88*'Checklist Parameters'!$Q$35),0)</f>
        <v>0</v>
      </c>
      <c r="X88" s="85">
        <f t="shared" si="6"/>
        <v>0</v>
      </c>
      <c r="Y88" s="85">
        <f>IF('Checklist Parameters'!$Q$102&lt;&gt;"",(I88/43560)*'Checklist Parameters'!$Q$102,"N/A")</f>
        <v>0</v>
      </c>
      <c r="Z88" s="85" t="str">
        <f>IF('Checklist Parameters'!$Q$58&lt;&gt;"",((I88*'Checklist Parameters'!$Q$58)*'Checklist Parameters'!$Q$35)/1000,"N/A")</f>
        <v>N/A</v>
      </c>
      <c r="AA88" s="85">
        <f>IF('Checklist Parameters'!$Q$101&lt;&gt;"",IFERROR(I88/'Checklist Parameters'!$Q$101,0),"N/A")</f>
        <v>0</v>
      </c>
      <c r="AB88" s="85" t="str">
        <f>IF('Checklist Parameters'!$Q$43&lt;&gt;"",(I88*'Checklist Parameters'!$Q$43)/1000,"N/A")</f>
        <v>N/A</v>
      </c>
      <c r="AC88" s="85">
        <f>IF('Checklist Parameters'!$Q$16="",$X88,IF(AND('Checklist Parameters'!$Q$16&lt;$X88,'Checklist Parameters'!$Q$16&gt;=3),'Checklist Parameters'!$Q$16,IF(AND('Checklist Parameters'!$Q$16&lt;$X88,'Checklist Parameters'!$Q$16&lt;3),0,$X88)))</f>
        <v>0</v>
      </c>
      <c r="AD88" s="85" t="str">
        <f>IF(AND(I88&lt;'Checklist Parameters'!$Q$22,$I88&lt;&gt;0),"Y","")</f>
        <v/>
      </c>
      <c r="AE88" s="85" t="str">
        <f>IF($AD88="Y",0,IF('Checklist Parameters'!$Q$25="","&lt;no limit&gt;",ROUNDDOWN((($I88-'Checklist Parameters'!$Q$24)/'Checklist Parameters'!$Q$25)+1,0)))</f>
        <v>&lt;no limit&gt;</v>
      </c>
      <c r="AF88" s="174">
        <f t="shared" si="11"/>
        <v>0</v>
      </c>
      <c r="AG88" s="85">
        <f t="shared" si="7"/>
        <v>0</v>
      </c>
      <c r="AH88" s="5"/>
      <c r="AI88" s="5"/>
      <c r="AJ88" s="5"/>
      <c r="AK88" s="5"/>
      <c r="AL88" s="5"/>
      <c r="AM88" s="5"/>
      <c r="AN88" s="5"/>
      <c r="AO88" s="5"/>
      <c r="AP88" s="5"/>
      <c r="AQ88" s="5"/>
      <c r="AR88" s="5"/>
      <c r="AS88" s="5"/>
      <c r="AT88" s="5"/>
      <c r="AU88" s="5"/>
    </row>
    <row r="89" spans="1:47" s="2" customFormat="1" ht="15">
      <c r="A89" s="391"/>
      <c r="B89" s="392"/>
      <c r="C89" s="393"/>
      <c r="D89" s="393"/>
      <c r="E89" s="393"/>
      <c r="F89" s="393"/>
      <c r="G89" s="393"/>
      <c r="H89" s="394"/>
      <c r="I89" s="394"/>
      <c r="J89" s="394"/>
      <c r="K89" s="394"/>
      <c r="L89" s="394"/>
      <c r="M89" s="394"/>
      <c r="N89" s="313">
        <f>IF(IF(I89&lt;'Checklist Parameters'!$Q$22,0,($I89-$L89))&lt;0,0,IF(I89&lt;'Checklist Parameters'!$Q$22,0,($I89-$L89)))</f>
        <v>0</v>
      </c>
      <c r="O89" s="394"/>
      <c r="P89" s="395"/>
      <c r="Q89" s="316">
        <f t="shared" si="8"/>
        <v>0</v>
      </c>
      <c r="R89" s="87">
        <f t="shared" si="9"/>
        <v>0</v>
      </c>
      <c r="S89" s="87">
        <f>IF('Checklist Parameters'!$Q$60&lt;0.2,0.2,'Checklist Parameters'!$Q$60)</f>
        <v>0.7</v>
      </c>
      <c r="T89" s="88">
        <f>IF($O89="",IF('Checklist District ID'!$C$43="Y",MAX($R89:$S89)*$I89,SUM($R89:$S89)*$I89),IF(O89&gt;0,Q89*S89))</f>
        <v>0</v>
      </c>
      <c r="U89" s="88">
        <f>IF(Q89&gt;0,((I89-T89)*'Formula Matrix'!$E$42),0)</f>
        <v>0</v>
      </c>
      <c r="V89" s="88">
        <f t="shared" si="10"/>
        <v>0</v>
      </c>
      <c r="W89" s="88">
        <f>IF(V89&gt;0,(V89*'Checklist Parameters'!$Q$35),0)</f>
        <v>0</v>
      </c>
      <c r="X89" s="85">
        <f t="shared" si="6"/>
        <v>0</v>
      </c>
      <c r="Y89" s="85">
        <f>IF('Checklist Parameters'!$Q$102&lt;&gt;"",(I89/43560)*'Checklist Parameters'!$Q$102,"N/A")</f>
        <v>0</v>
      </c>
      <c r="Z89" s="85" t="str">
        <f>IF('Checklist Parameters'!$Q$58&lt;&gt;"",((I89*'Checklist Parameters'!$Q$58)*'Checklist Parameters'!$Q$35)/1000,"N/A")</f>
        <v>N/A</v>
      </c>
      <c r="AA89" s="85">
        <f>IF('Checklist Parameters'!$Q$101&lt;&gt;"",IFERROR(I89/'Checklist Parameters'!$Q$101,0),"N/A")</f>
        <v>0</v>
      </c>
      <c r="AB89" s="85" t="str">
        <f>IF('Checklist Parameters'!$Q$43&lt;&gt;"",(I89*'Checklist Parameters'!$Q$43)/1000,"N/A")</f>
        <v>N/A</v>
      </c>
      <c r="AC89" s="85">
        <f>IF('Checklist Parameters'!$Q$16="",$X89,IF(AND('Checklist Parameters'!$Q$16&lt;$X89,'Checklist Parameters'!$Q$16&gt;=3),'Checklist Parameters'!$Q$16,IF(AND('Checklist Parameters'!$Q$16&lt;$X89,'Checklist Parameters'!$Q$16&lt;3),0,$X89)))</f>
        <v>0</v>
      </c>
      <c r="AD89" s="85" t="str">
        <f>IF(AND(I89&lt;'Checklist Parameters'!$Q$22,$I89&lt;&gt;0),"Y","")</f>
        <v/>
      </c>
      <c r="AE89" s="85" t="str">
        <f>IF($AD89="Y",0,IF('Checklist Parameters'!$Q$25="","&lt;no limit&gt;",ROUNDDOWN((($I89-'Checklist Parameters'!$Q$24)/'Checklist Parameters'!$Q$25)+1,0)))</f>
        <v>&lt;no limit&gt;</v>
      </c>
      <c r="AF89" s="174">
        <f t="shared" si="11"/>
        <v>0</v>
      </c>
      <c r="AG89" s="85">
        <f t="shared" si="7"/>
        <v>0</v>
      </c>
      <c r="AH89" s="5"/>
      <c r="AI89" s="5"/>
      <c r="AJ89" s="5"/>
      <c r="AK89" s="5"/>
      <c r="AL89" s="5"/>
      <c r="AM89" s="5"/>
      <c r="AN89" s="5"/>
      <c r="AO89" s="5"/>
      <c r="AP89" s="5"/>
      <c r="AQ89" s="5"/>
      <c r="AR89" s="5"/>
      <c r="AS89" s="5"/>
      <c r="AT89" s="5"/>
      <c r="AU89" s="5"/>
    </row>
    <row r="90" spans="1:47" s="2" customFormat="1" ht="15">
      <c r="A90" s="391"/>
      <c r="B90" s="392"/>
      <c r="C90" s="393"/>
      <c r="D90" s="393"/>
      <c r="E90" s="393"/>
      <c r="F90" s="393"/>
      <c r="G90" s="393"/>
      <c r="H90" s="394"/>
      <c r="I90" s="394"/>
      <c r="J90" s="394"/>
      <c r="K90" s="394"/>
      <c r="L90" s="394"/>
      <c r="M90" s="394"/>
      <c r="N90" s="313">
        <f>IF(IF(I90&lt;'Checklist Parameters'!$Q$22,0,($I90-$L90))&lt;0,0,IF(I90&lt;'Checklist Parameters'!$Q$22,0,($I90-$L90)))</f>
        <v>0</v>
      </c>
      <c r="O90" s="394"/>
      <c r="P90" s="395"/>
      <c r="Q90" s="316">
        <f t="shared" si="8"/>
        <v>0</v>
      </c>
      <c r="R90" s="87">
        <f t="shared" si="9"/>
        <v>0</v>
      </c>
      <c r="S90" s="87">
        <f>IF('Checklist Parameters'!$Q$60&lt;0.2,0.2,'Checklist Parameters'!$Q$60)</f>
        <v>0.7</v>
      </c>
      <c r="T90" s="88">
        <f>IF($O90="",IF('Checklist District ID'!$C$43="Y",MAX($R90:$S90)*$I90,SUM($R90:$S90)*$I90),IF(O90&gt;0,Q90*S90))</f>
        <v>0</v>
      </c>
      <c r="U90" s="88">
        <f>IF(Q90&gt;0,((I90-T90)*'Formula Matrix'!$E$42),0)</f>
        <v>0</v>
      </c>
      <c r="V90" s="88">
        <f t="shared" si="10"/>
        <v>0</v>
      </c>
      <c r="W90" s="88">
        <f>IF(V90&gt;0,(V90*'Checklist Parameters'!$Q$35),0)</f>
        <v>0</v>
      </c>
      <c r="X90" s="85">
        <f t="shared" si="6"/>
        <v>0</v>
      </c>
      <c r="Y90" s="85">
        <f>IF('Checklist Parameters'!$Q$102&lt;&gt;"",(I90/43560)*'Checklist Parameters'!$Q$102,"N/A")</f>
        <v>0</v>
      </c>
      <c r="Z90" s="85" t="str">
        <f>IF('Checklist Parameters'!$Q$58&lt;&gt;"",((I90*'Checklist Parameters'!$Q$58)*'Checklist Parameters'!$Q$35)/1000,"N/A")</f>
        <v>N/A</v>
      </c>
      <c r="AA90" s="85">
        <f>IF('Checklist Parameters'!$Q$101&lt;&gt;"",IFERROR(I90/'Checklist Parameters'!$Q$101,0),"N/A")</f>
        <v>0</v>
      </c>
      <c r="AB90" s="85" t="str">
        <f>IF('Checklist Parameters'!$Q$43&lt;&gt;"",(I90*'Checklist Parameters'!$Q$43)/1000,"N/A")</f>
        <v>N/A</v>
      </c>
      <c r="AC90" s="85">
        <f>IF('Checklist Parameters'!$Q$16="",$X90,IF(AND('Checklist Parameters'!$Q$16&lt;$X90,'Checklist Parameters'!$Q$16&gt;=3),'Checklist Parameters'!$Q$16,IF(AND('Checklist Parameters'!$Q$16&lt;$X90,'Checklist Parameters'!$Q$16&lt;3),0,$X90)))</f>
        <v>0</v>
      </c>
      <c r="AD90" s="85" t="str">
        <f>IF(AND(I90&lt;'Checklist Parameters'!$Q$22,$I90&lt;&gt;0),"Y","")</f>
        <v/>
      </c>
      <c r="AE90" s="85" t="str">
        <f>IF($AD90="Y",0,IF('Checklist Parameters'!$Q$25="","&lt;no limit&gt;",ROUNDDOWN((($I90-'Checklist Parameters'!$Q$24)/'Checklist Parameters'!$Q$25)+1,0)))</f>
        <v>&lt;no limit&gt;</v>
      </c>
      <c r="AF90" s="174">
        <f t="shared" si="11"/>
        <v>0</v>
      </c>
      <c r="AG90" s="85">
        <f t="shared" si="7"/>
        <v>0</v>
      </c>
      <c r="AH90" s="5"/>
      <c r="AI90" s="5"/>
      <c r="AJ90" s="5"/>
      <c r="AK90" s="5"/>
      <c r="AL90" s="5"/>
      <c r="AM90" s="5"/>
      <c r="AN90" s="5"/>
      <c r="AO90" s="5"/>
      <c r="AP90" s="5"/>
      <c r="AQ90" s="5"/>
      <c r="AR90" s="5"/>
      <c r="AS90" s="5"/>
      <c r="AT90" s="5"/>
      <c r="AU90" s="5"/>
    </row>
    <row r="91" spans="1:47" s="2" customFormat="1" ht="15">
      <c r="A91" s="391"/>
      <c r="B91" s="392"/>
      <c r="C91" s="393"/>
      <c r="D91" s="393"/>
      <c r="E91" s="393"/>
      <c r="F91" s="393"/>
      <c r="G91" s="393"/>
      <c r="H91" s="394"/>
      <c r="I91" s="394"/>
      <c r="J91" s="394"/>
      <c r="K91" s="394"/>
      <c r="L91" s="394"/>
      <c r="M91" s="394"/>
      <c r="N91" s="313">
        <f>IF(IF(I91&lt;'Checklist Parameters'!$Q$22,0,($I91-$L91))&lt;0,0,IF(I91&lt;'Checklist Parameters'!$Q$22,0,($I91-$L91)))</f>
        <v>0</v>
      </c>
      <c r="O91" s="394"/>
      <c r="P91" s="395"/>
      <c r="Q91" s="316">
        <f t="shared" si="8"/>
        <v>0</v>
      </c>
      <c r="R91" s="87">
        <f t="shared" si="9"/>
        <v>0</v>
      </c>
      <c r="S91" s="87">
        <f>IF('Checklist Parameters'!$Q$60&lt;0.2,0.2,'Checklist Parameters'!$Q$60)</f>
        <v>0.7</v>
      </c>
      <c r="T91" s="88">
        <f>IF($O91="",IF('Checklist District ID'!$C$43="Y",MAX($R91:$S91)*$I91,SUM($R91:$S91)*$I91),IF(O91&gt;0,Q91*S91))</f>
        <v>0</v>
      </c>
      <c r="U91" s="88">
        <f>IF(Q91&gt;0,((I91-T91)*'Formula Matrix'!$E$42),0)</f>
        <v>0</v>
      </c>
      <c r="V91" s="88">
        <f t="shared" si="10"/>
        <v>0</v>
      </c>
      <c r="W91" s="88">
        <f>IF(V91&gt;0,(V91*'Checklist Parameters'!$Q$35),0)</f>
        <v>0</v>
      </c>
      <c r="X91" s="85">
        <f t="shared" si="6"/>
        <v>0</v>
      </c>
      <c r="Y91" s="85">
        <f>IF('Checklist Parameters'!$Q$102&lt;&gt;"",(I91/43560)*'Checklist Parameters'!$Q$102,"N/A")</f>
        <v>0</v>
      </c>
      <c r="Z91" s="85" t="str">
        <f>IF('Checklist Parameters'!$Q$58&lt;&gt;"",((I91*'Checklist Parameters'!$Q$58)*'Checklist Parameters'!$Q$35)/1000,"N/A")</f>
        <v>N/A</v>
      </c>
      <c r="AA91" s="85">
        <f>IF('Checklist Parameters'!$Q$101&lt;&gt;"",IFERROR(I91/'Checklist Parameters'!$Q$101,0),"N/A")</f>
        <v>0</v>
      </c>
      <c r="AB91" s="85" t="str">
        <f>IF('Checklist Parameters'!$Q$43&lt;&gt;"",(I91*'Checklist Parameters'!$Q$43)/1000,"N/A")</f>
        <v>N/A</v>
      </c>
      <c r="AC91" s="85">
        <f>IF('Checklist Parameters'!$Q$16="",$X91,IF(AND('Checklist Parameters'!$Q$16&lt;$X91,'Checklist Parameters'!$Q$16&gt;=3),'Checklist Parameters'!$Q$16,IF(AND('Checklist Parameters'!$Q$16&lt;$X91,'Checklist Parameters'!$Q$16&lt;3),0,$X91)))</f>
        <v>0</v>
      </c>
      <c r="AD91" s="85" t="str">
        <f>IF(AND(I91&lt;'Checklist Parameters'!$Q$22,$I91&lt;&gt;0),"Y","")</f>
        <v/>
      </c>
      <c r="AE91" s="85" t="str">
        <f>IF($AD91="Y",0,IF('Checklist Parameters'!$Q$25="","&lt;no limit&gt;",ROUNDDOWN((($I91-'Checklist Parameters'!$Q$24)/'Checklist Parameters'!$Q$25)+1,0)))</f>
        <v>&lt;no limit&gt;</v>
      </c>
      <c r="AF91" s="174">
        <f t="shared" si="11"/>
        <v>0</v>
      </c>
      <c r="AG91" s="85">
        <f t="shared" si="7"/>
        <v>0</v>
      </c>
      <c r="AH91" s="5"/>
      <c r="AI91" s="5"/>
      <c r="AJ91" s="5"/>
      <c r="AK91" s="5"/>
      <c r="AL91" s="5"/>
      <c r="AM91" s="5"/>
      <c r="AN91" s="5"/>
      <c r="AO91" s="5"/>
      <c r="AP91" s="5"/>
      <c r="AQ91" s="5"/>
      <c r="AR91" s="5"/>
      <c r="AS91" s="5"/>
      <c r="AT91" s="5"/>
      <c r="AU91" s="5"/>
    </row>
    <row r="92" spans="1:47" s="2" customFormat="1" ht="15">
      <c r="A92" s="391"/>
      <c r="B92" s="392"/>
      <c r="C92" s="393"/>
      <c r="D92" s="393"/>
      <c r="E92" s="393"/>
      <c r="F92" s="393"/>
      <c r="G92" s="393"/>
      <c r="H92" s="394"/>
      <c r="I92" s="394"/>
      <c r="J92" s="394"/>
      <c r="K92" s="394"/>
      <c r="L92" s="394"/>
      <c r="M92" s="394"/>
      <c r="N92" s="313">
        <f>IF(IF(I92&lt;'Checklist Parameters'!$Q$22,0,($I92-$L92))&lt;0,0,IF(I92&lt;'Checklist Parameters'!$Q$22,0,($I92-$L92)))</f>
        <v>0</v>
      </c>
      <c r="O92" s="394"/>
      <c r="P92" s="395"/>
      <c r="Q92" s="316">
        <f t="shared" si="8"/>
        <v>0</v>
      </c>
      <c r="R92" s="87">
        <f t="shared" si="9"/>
        <v>0</v>
      </c>
      <c r="S92" s="87">
        <f>IF('Checklist Parameters'!$Q$60&lt;0.2,0.2,'Checklist Parameters'!$Q$60)</f>
        <v>0.7</v>
      </c>
      <c r="T92" s="88">
        <f>IF($O92="",IF('Checklist District ID'!$C$43="Y",MAX($R92:$S92)*$I92,SUM($R92:$S92)*$I92),IF(O92&gt;0,Q92*S92))</f>
        <v>0</v>
      </c>
      <c r="U92" s="88">
        <f>IF(Q92&gt;0,((I92-T92)*'Formula Matrix'!$E$42),0)</f>
        <v>0</v>
      </c>
      <c r="V92" s="88">
        <f t="shared" si="10"/>
        <v>0</v>
      </c>
      <c r="W92" s="88">
        <f>IF(V92&gt;0,(V92*'Checklist Parameters'!$Q$35),0)</f>
        <v>0</v>
      </c>
      <c r="X92" s="85">
        <f t="shared" si="6"/>
        <v>0</v>
      </c>
      <c r="Y92" s="85">
        <f>IF('Checklist Parameters'!$Q$102&lt;&gt;"",(I92/43560)*'Checklist Parameters'!$Q$102,"N/A")</f>
        <v>0</v>
      </c>
      <c r="Z92" s="85" t="str">
        <f>IF('Checklist Parameters'!$Q$58&lt;&gt;"",((I92*'Checklist Parameters'!$Q$58)*'Checklist Parameters'!$Q$35)/1000,"N/A")</f>
        <v>N/A</v>
      </c>
      <c r="AA92" s="85">
        <f>IF('Checklist Parameters'!$Q$101&lt;&gt;"",IFERROR(I92/'Checklist Parameters'!$Q$101,0),"N/A")</f>
        <v>0</v>
      </c>
      <c r="AB92" s="85" t="str">
        <f>IF('Checklist Parameters'!$Q$43&lt;&gt;"",(I92*'Checklist Parameters'!$Q$43)/1000,"N/A")</f>
        <v>N/A</v>
      </c>
      <c r="AC92" s="85">
        <f>IF('Checklist Parameters'!$Q$16="",$X92,IF(AND('Checklist Parameters'!$Q$16&lt;$X92,'Checklist Parameters'!$Q$16&gt;=3),'Checklist Parameters'!$Q$16,IF(AND('Checklist Parameters'!$Q$16&lt;$X92,'Checklist Parameters'!$Q$16&lt;3),0,$X92)))</f>
        <v>0</v>
      </c>
      <c r="AD92" s="85" t="str">
        <f>IF(AND(I92&lt;'Checklist Parameters'!$Q$22,$I92&lt;&gt;0),"Y","")</f>
        <v/>
      </c>
      <c r="AE92" s="85" t="str">
        <f>IF($AD92="Y",0,IF('Checklist Parameters'!$Q$25="","&lt;no limit&gt;",ROUNDDOWN((($I92-'Checklist Parameters'!$Q$24)/'Checklist Parameters'!$Q$25)+1,0)))</f>
        <v>&lt;no limit&gt;</v>
      </c>
      <c r="AF92" s="174">
        <f t="shared" si="11"/>
        <v>0</v>
      </c>
      <c r="AG92" s="85">
        <f t="shared" si="7"/>
        <v>0</v>
      </c>
      <c r="AH92" s="5"/>
      <c r="AI92" s="5"/>
      <c r="AJ92" s="5"/>
      <c r="AK92" s="5"/>
      <c r="AL92" s="5"/>
      <c r="AM92" s="5"/>
      <c r="AN92" s="5"/>
      <c r="AO92" s="5"/>
      <c r="AP92" s="5"/>
      <c r="AQ92" s="5"/>
      <c r="AR92" s="5"/>
      <c r="AS92" s="5"/>
      <c r="AT92" s="5"/>
      <c r="AU92" s="5"/>
    </row>
    <row r="93" spans="1:47" s="2" customFormat="1" ht="15">
      <c r="A93" s="391"/>
      <c r="B93" s="392"/>
      <c r="C93" s="393"/>
      <c r="D93" s="393"/>
      <c r="E93" s="393"/>
      <c r="F93" s="393"/>
      <c r="G93" s="393"/>
      <c r="H93" s="394"/>
      <c r="I93" s="394"/>
      <c r="J93" s="394"/>
      <c r="K93" s="394"/>
      <c r="L93" s="394"/>
      <c r="M93" s="394"/>
      <c r="N93" s="313">
        <f>IF(IF(I93&lt;'Checklist Parameters'!$Q$22,0,($I93-$L93))&lt;0,0,IF(I93&lt;'Checklist Parameters'!$Q$22,0,($I93-$L93)))</f>
        <v>0</v>
      </c>
      <c r="O93" s="394"/>
      <c r="P93" s="395"/>
      <c r="Q93" s="316">
        <f t="shared" si="8"/>
        <v>0</v>
      </c>
      <c r="R93" s="87">
        <f t="shared" si="9"/>
        <v>0</v>
      </c>
      <c r="S93" s="87">
        <f>IF('Checklist Parameters'!$Q$60&lt;0.2,0.2,'Checklist Parameters'!$Q$60)</f>
        <v>0.7</v>
      </c>
      <c r="T93" s="88">
        <f>IF($O93="",IF('Checklist District ID'!$C$43="Y",MAX($R93:$S93)*$I93,SUM($R93:$S93)*$I93),IF(O93&gt;0,Q93*S93))</f>
        <v>0</v>
      </c>
      <c r="U93" s="88">
        <f>IF(Q93&gt;0,((I93-T93)*'Formula Matrix'!$E$42),0)</f>
        <v>0</v>
      </c>
      <c r="V93" s="88">
        <f t="shared" si="10"/>
        <v>0</v>
      </c>
      <c r="W93" s="88">
        <f>IF(V93&gt;0,(V93*'Checklist Parameters'!$Q$35),0)</f>
        <v>0</v>
      </c>
      <c r="X93" s="85">
        <f t="shared" si="6"/>
        <v>0</v>
      </c>
      <c r="Y93" s="85">
        <f>IF('Checklist Parameters'!$Q$102&lt;&gt;"",(I93/43560)*'Checklist Parameters'!$Q$102,"N/A")</f>
        <v>0</v>
      </c>
      <c r="Z93" s="85" t="str">
        <f>IF('Checklist Parameters'!$Q$58&lt;&gt;"",((I93*'Checklist Parameters'!$Q$58)*'Checklist Parameters'!$Q$35)/1000,"N/A")</f>
        <v>N/A</v>
      </c>
      <c r="AA93" s="85">
        <f>IF('Checklist Parameters'!$Q$101&lt;&gt;"",IFERROR(I93/'Checklist Parameters'!$Q$101,0),"N/A")</f>
        <v>0</v>
      </c>
      <c r="AB93" s="85" t="str">
        <f>IF('Checklist Parameters'!$Q$43&lt;&gt;"",(I93*'Checklist Parameters'!$Q$43)/1000,"N/A")</f>
        <v>N/A</v>
      </c>
      <c r="AC93" s="85">
        <f>IF('Checklist Parameters'!$Q$16="",$X93,IF(AND('Checklist Parameters'!$Q$16&lt;$X93,'Checklist Parameters'!$Q$16&gt;=3),'Checklist Parameters'!$Q$16,IF(AND('Checklist Parameters'!$Q$16&lt;$X93,'Checklist Parameters'!$Q$16&lt;3),0,$X93)))</f>
        <v>0</v>
      </c>
      <c r="AD93" s="85" t="str">
        <f>IF(AND(I93&lt;'Checklist Parameters'!$Q$22,$I93&lt;&gt;0),"Y","")</f>
        <v/>
      </c>
      <c r="AE93" s="85" t="str">
        <f>IF($AD93="Y",0,IF('Checklist Parameters'!$Q$25="","&lt;no limit&gt;",ROUNDDOWN((($I93-'Checklist Parameters'!$Q$24)/'Checklist Parameters'!$Q$25)+1,0)))</f>
        <v>&lt;no limit&gt;</v>
      </c>
      <c r="AF93" s="174">
        <f t="shared" si="11"/>
        <v>0</v>
      </c>
      <c r="AG93" s="85">
        <f t="shared" si="7"/>
        <v>0</v>
      </c>
      <c r="AH93" s="5"/>
      <c r="AI93" s="5"/>
      <c r="AJ93" s="5"/>
      <c r="AK93" s="5"/>
      <c r="AL93" s="5"/>
      <c r="AM93" s="5"/>
      <c r="AN93" s="5"/>
      <c r="AO93" s="5"/>
      <c r="AP93" s="5"/>
      <c r="AQ93" s="5"/>
      <c r="AR93" s="5"/>
      <c r="AS93" s="5"/>
      <c r="AT93" s="5"/>
      <c r="AU93" s="5"/>
    </row>
    <row r="94" spans="1:47" s="2" customFormat="1" ht="15">
      <c r="A94" s="391"/>
      <c r="B94" s="392"/>
      <c r="C94" s="393"/>
      <c r="D94" s="393"/>
      <c r="E94" s="393"/>
      <c r="F94" s="393"/>
      <c r="G94" s="393"/>
      <c r="H94" s="394"/>
      <c r="I94" s="394"/>
      <c r="J94" s="394"/>
      <c r="K94" s="394"/>
      <c r="L94" s="394"/>
      <c r="M94" s="394"/>
      <c r="N94" s="313">
        <f>IF(IF(I94&lt;'Checklist Parameters'!$Q$22,0,($I94-$L94))&lt;0,0,IF(I94&lt;'Checklist Parameters'!$Q$22,0,($I94-$L94)))</f>
        <v>0</v>
      </c>
      <c r="O94" s="394"/>
      <c r="P94" s="395"/>
      <c r="Q94" s="316">
        <f t="shared" si="8"/>
        <v>0</v>
      </c>
      <c r="R94" s="87">
        <f t="shared" si="9"/>
        <v>0</v>
      </c>
      <c r="S94" s="87">
        <f>IF('Checklist Parameters'!$Q$60&lt;0.2,0.2,'Checklist Parameters'!$Q$60)</f>
        <v>0.7</v>
      </c>
      <c r="T94" s="88">
        <f>IF($O94="",IF('Checklist District ID'!$C$43="Y",MAX($R94:$S94)*$I94,SUM($R94:$S94)*$I94),IF(O94&gt;0,Q94*S94))</f>
        <v>0</v>
      </c>
      <c r="U94" s="88">
        <f>IF(Q94&gt;0,((I94-T94)*'Formula Matrix'!$E$42),0)</f>
        <v>0</v>
      </c>
      <c r="V94" s="88">
        <f t="shared" si="10"/>
        <v>0</v>
      </c>
      <c r="W94" s="88">
        <f>IF(V94&gt;0,(V94*'Checklist Parameters'!$Q$35),0)</f>
        <v>0</v>
      </c>
      <c r="X94" s="85">
        <f t="shared" si="6"/>
        <v>0</v>
      </c>
      <c r="Y94" s="85">
        <f>IF('Checklist Parameters'!$Q$102&lt;&gt;"",(I94/43560)*'Checklist Parameters'!$Q$102,"N/A")</f>
        <v>0</v>
      </c>
      <c r="Z94" s="85" t="str">
        <f>IF('Checklist Parameters'!$Q$58&lt;&gt;"",((I94*'Checklist Parameters'!$Q$58)*'Checklist Parameters'!$Q$35)/1000,"N/A")</f>
        <v>N/A</v>
      </c>
      <c r="AA94" s="85">
        <f>IF('Checklist Parameters'!$Q$101&lt;&gt;"",IFERROR(I94/'Checklist Parameters'!$Q$101,0),"N/A")</f>
        <v>0</v>
      </c>
      <c r="AB94" s="85" t="str">
        <f>IF('Checklist Parameters'!$Q$43&lt;&gt;"",(I94*'Checklist Parameters'!$Q$43)/1000,"N/A")</f>
        <v>N/A</v>
      </c>
      <c r="AC94" s="85">
        <f>IF('Checklist Parameters'!$Q$16="",$X94,IF(AND('Checklist Parameters'!$Q$16&lt;$X94,'Checklist Parameters'!$Q$16&gt;=3),'Checklist Parameters'!$Q$16,IF(AND('Checklist Parameters'!$Q$16&lt;$X94,'Checklist Parameters'!$Q$16&lt;3),0,$X94)))</f>
        <v>0</v>
      </c>
      <c r="AD94" s="85" t="str">
        <f>IF(AND(I94&lt;'Checklist Parameters'!$Q$22,$I94&lt;&gt;0),"Y","")</f>
        <v/>
      </c>
      <c r="AE94" s="85" t="str">
        <f>IF($AD94="Y",0,IF('Checklist Parameters'!$Q$25="","&lt;no limit&gt;",ROUNDDOWN((($I94-'Checklist Parameters'!$Q$24)/'Checklist Parameters'!$Q$25)+1,0)))</f>
        <v>&lt;no limit&gt;</v>
      </c>
      <c r="AF94" s="174">
        <f t="shared" si="11"/>
        <v>0</v>
      </c>
      <c r="AG94" s="85">
        <f t="shared" si="7"/>
        <v>0</v>
      </c>
      <c r="AH94" s="5"/>
      <c r="AI94" s="5"/>
      <c r="AJ94" s="5"/>
      <c r="AK94" s="5"/>
      <c r="AL94" s="5"/>
      <c r="AM94" s="5"/>
      <c r="AN94" s="5"/>
      <c r="AO94" s="5"/>
      <c r="AP94" s="5"/>
      <c r="AQ94" s="5"/>
      <c r="AR94" s="5"/>
      <c r="AS94" s="5"/>
      <c r="AT94" s="5"/>
      <c r="AU94" s="5"/>
    </row>
    <row r="95" spans="1:47" s="2" customFormat="1" ht="15">
      <c r="A95" s="391"/>
      <c r="B95" s="392"/>
      <c r="C95" s="393"/>
      <c r="D95" s="393"/>
      <c r="E95" s="393"/>
      <c r="F95" s="393"/>
      <c r="G95" s="393"/>
      <c r="H95" s="394"/>
      <c r="I95" s="394"/>
      <c r="J95" s="394"/>
      <c r="K95" s="394"/>
      <c r="L95" s="394"/>
      <c r="M95" s="394"/>
      <c r="N95" s="313">
        <f>IF(IF(I95&lt;'Checklist Parameters'!$Q$22,0,($I95-$L95))&lt;0,0,IF(I95&lt;'Checklist Parameters'!$Q$22,0,($I95-$L95)))</f>
        <v>0</v>
      </c>
      <c r="O95" s="394"/>
      <c r="P95" s="395"/>
      <c r="Q95" s="316">
        <f t="shared" si="8"/>
        <v>0</v>
      </c>
      <c r="R95" s="87">
        <f t="shared" si="9"/>
        <v>0</v>
      </c>
      <c r="S95" s="87">
        <f>IF('Checklist Parameters'!$Q$60&lt;0.2,0.2,'Checklist Parameters'!$Q$60)</f>
        <v>0.7</v>
      </c>
      <c r="T95" s="88">
        <f>IF($O95="",IF('Checklist District ID'!$C$43="Y",MAX($R95:$S95)*$I95,SUM($R95:$S95)*$I95),IF(O95&gt;0,Q95*S95))</f>
        <v>0</v>
      </c>
      <c r="U95" s="88">
        <f>IF(Q95&gt;0,((I95-T95)*'Formula Matrix'!$E$42),0)</f>
        <v>0</v>
      </c>
      <c r="V95" s="88">
        <f t="shared" si="10"/>
        <v>0</v>
      </c>
      <c r="W95" s="88">
        <f>IF(V95&gt;0,(V95*'Checklist Parameters'!$Q$35),0)</f>
        <v>0</v>
      </c>
      <c r="X95" s="85">
        <f t="shared" si="6"/>
        <v>0</v>
      </c>
      <c r="Y95" s="85">
        <f>IF('Checklist Parameters'!$Q$102&lt;&gt;"",(I95/43560)*'Checklist Parameters'!$Q$102,"N/A")</f>
        <v>0</v>
      </c>
      <c r="Z95" s="85" t="str">
        <f>IF('Checklist Parameters'!$Q$58&lt;&gt;"",((I95*'Checklist Parameters'!$Q$58)*'Checklist Parameters'!$Q$35)/1000,"N/A")</f>
        <v>N/A</v>
      </c>
      <c r="AA95" s="85">
        <f>IF('Checklist Parameters'!$Q$101&lt;&gt;"",IFERROR(I95/'Checklist Parameters'!$Q$101,0),"N/A")</f>
        <v>0</v>
      </c>
      <c r="AB95" s="85" t="str">
        <f>IF('Checklist Parameters'!$Q$43&lt;&gt;"",(I95*'Checklist Parameters'!$Q$43)/1000,"N/A")</f>
        <v>N/A</v>
      </c>
      <c r="AC95" s="85">
        <f>IF('Checklist Parameters'!$Q$16="",$X95,IF(AND('Checklist Parameters'!$Q$16&lt;$X95,'Checklist Parameters'!$Q$16&gt;=3),'Checklist Parameters'!$Q$16,IF(AND('Checklist Parameters'!$Q$16&lt;$X95,'Checklist Parameters'!$Q$16&lt;3),0,$X95)))</f>
        <v>0</v>
      </c>
      <c r="AD95" s="85" t="str">
        <f>IF(AND(I95&lt;'Checklist Parameters'!$Q$22,$I95&lt;&gt;0),"Y","")</f>
        <v/>
      </c>
      <c r="AE95" s="85" t="str">
        <f>IF($AD95="Y",0,IF('Checklist Parameters'!$Q$25="","&lt;no limit&gt;",ROUNDDOWN((($I95-'Checklist Parameters'!$Q$24)/'Checklist Parameters'!$Q$25)+1,0)))</f>
        <v>&lt;no limit&gt;</v>
      </c>
      <c r="AF95" s="174">
        <f t="shared" si="11"/>
        <v>0</v>
      </c>
      <c r="AG95" s="85">
        <f t="shared" si="7"/>
        <v>0</v>
      </c>
      <c r="AH95" s="5"/>
      <c r="AI95" s="5"/>
      <c r="AJ95" s="5"/>
      <c r="AK95" s="5"/>
      <c r="AL95" s="5"/>
      <c r="AM95" s="5"/>
      <c r="AN95" s="5"/>
      <c r="AO95" s="5"/>
      <c r="AP95" s="5"/>
      <c r="AQ95" s="5"/>
      <c r="AR95" s="5"/>
      <c r="AS95" s="5"/>
      <c r="AT95" s="5"/>
      <c r="AU95" s="5"/>
    </row>
    <row r="96" spans="1:47" s="2" customFormat="1" ht="15">
      <c r="A96" s="391"/>
      <c r="B96" s="392"/>
      <c r="C96" s="393"/>
      <c r="D96" s="393"/>
      <c r="E96" s="393"/>
      <c r="F96" s="393"/>
      <c r="G96" s="393"/>
      <c r="H96" s="394"/>
      <c r="I96" s="394"/>
      <c r="J96" s="394"/>
      <c r="K96" s="394"/>
      <c r="L96" s="394"/>
      <c r="M96" s="394"/>
      <c r="N96" s="313">
        <f>IF(IF(I96&lt;'Checklist Parameters'!$Q$22,0,($I96-$L96))&lt;0,0,IF(I96&lt;'Checklist Parameters'!$Q$22,0,($I96-$L96)))</f>
        <v>0</v>
      </c>
      <c r="O96" s="394"/>
      <c r="P96" s="395"/>
      <c r="Q96" s="316">
        <f t="shared" si="8"/>
        <v>0</v>
      </c>
      <c r="R96" s="87">
        <f t="shared" si="9"/>
        <v>0</v>
      </c>
      <c r="S96" s="87">
        <f>IF('Checklist Parameters'!$Q$60&lt;0.2,0.2,'Checklist Parameters'!$Q$60)</f>
        <v>0.7</v>
      </c>
      <c r="T96" s="88">
        <f>IF($O96="",IF('Checklist District ID'!$C$43="Y",MAX($R96:$S96)*$I96,SUM($R96:$S96)*$I96),IF(O96&gt;0,Q96*S96))</f>
        <v>0</v>
      </c>
      <c r="U96" s="88">
        <f>IF(Q96&gt;0,((I96-T96)*'Formula Matrix'!$E$42),0)</f>
        <v>0</v>
      </c>
      <c r="V96" s="88">
        <f t="shared" si="10"/>
        <v>0</v>
      </c>
      <c r="W96" s="88">
        <f>IF(V96&gt;0,(V96*'Checklist Parameters'!$Q$35),0)</f>
        <v>0</v>
      </c>
      <c r="X96" s="85">
        <f t="shared" si="6"/>
        <v>0</v>
      </c>
      <c r="Y96" s="85">
        <f>IF('Checklist Parameters'!$Q$102&lt;&gt;"",(I96/43560)*'Checklist Parameters'!$Q$102,"N/A")</f>
        <v>0</v>
      </c>
      <c r="Z96" s="85" t="str">
        <f>IF('Checklist Parameters'!$Q$58&lt;&gt;"",((I96*'Checklist Parameters'!$Q$58)*'Checklist Parameters'!$Q$35)/1000,"N/A")</f>
        <v>N/A</v>
      </c>
      <c r="AA96" s="85">
        <f>IF('Checklist Parameters'!$Q$101&lt;&gt;"",IFERROR(I96/'Checklist Parameters'!$Q$101,0),"N/A")</f>
        <v>0</v>
      </c>
      <c r="AB96" s="85" t="str">
        <f>IF('Checklist Parameters'!$Q$43&lt;&gt;"",(I96*'Checklist Parameters'!$Q$43)/1000,"N/A")</f>
        <v>N/A</v>
      </c>
      <c r="AC96" s="85">
        <f>IF('Checklist Parameters'!$Q$16="",$X96,IF(AND('Checklist Parameters'!$Q$16&lt;$X96,'Checklist Parameters'!$Q$16&gt;=3),'Checklist Parameters'!$Q$16,IF(AND('Checklist Parameters'!$Q$16&lt;$X96,'Checklist Parameters'!$Q$16&lt;3),0,$X96)))</f>
        <v>0</v>
      </c>
      <c r="AD96" s="85" t="str">
        <f>IF(AND(I96&lt;'Checklist Parameters'!$Q$22,$I96&lt;&gt;0),"Y","")</f>
        <v/>
      </c>
      <c r="AE96" s="85" t="str">
        <f>IF($AD96="Y",0,IF('Checklist Parameters'!$Q$25="","&lt;no limit&gt;",ROUNDDOWN((($I96-'Checklist Parameters'!$Q$24)/'Checklist Parameters'!$Q$25)+1,0)))</f>
        <v>&lt;no limit&gt;</v>
      </c>
      <c r="AF96" s="174">
        <f t="shared" si="11"/>
        <v>0</v>
      </c>
      <c r="AG96" s="85">
        <f t="shared" si="7"/>
        <v>0</v>
      </c>
      <c r="AH96" s="5"/>
      <c r="AI96" s="5"/>
      <c r="AJ96" s="5"/>
      <c r="AK96" s="5"/>
      <c r="AL96" s="5"/>
      <c r="AM96" s="5"/>
      <c r="AN96" s="5"/>
      <c r="AO96" s="5"/>
      <c r="AP96" s="5"/>
      <c r="AQ96" s="5"/>
      <c r="AR96" s="5"/>
      <c r="AS96" s="5"/>
      <c r="AT96" s="5"/>
      <c r="AU96" s="5"/>
    </row>
    <row r="97" spans="1:47" s="2" customFormat="1" ht="15">
      <c r="A97" s="391"/>
      <c r="B97" s="392"/>
      <c r="C97" s="393"/>
      <c r="D97" s="393"/>
      <c r="E97" s="393"/>
      <c r="F97" s="393"/>
      <c r="G97" s="393"/>
      <c r="H97" s="394"/>
      <c r="I97" s="394"/>
      <c r="J97" s="394"/>
      <c r="K97" s="394"/>
      <c r="L97" s="394"/>
      <c r="M97" s="394"/>
      <c r="N97" s="313">
        <f>IF(IF(I97&lt;'Checklist Parameters'!$Q$22,0,($I97-$L97))&lt;0,0,IF(I97&lt;'Checklist Parameters'!$Q$22,0,($I97-$L97)))</f>
        <v>0</v>
      </c>
      <c r="O97" s="394"/>
      <c r="P97" s="395"/>
      <c r="Q97" s="316">
        <f t="shared" si="8"/>
        <v>0</v>
      </c>
      <c r="R97" s="87">
        <f t="shared" si="9"/>
        <v>0</v>
      </c>
      <c r="S97" s="87">
        <f>IF('Checklist Parameters'!$Q$60&lt;0.2,0.2,'Checklist Parameters'!$Q$60)</f>
        <v>0.7</v>
      </c>
      <c r="T97" s="88">
        <f>IF($O97="",IF('Checklist District ID'!$C$43="Y",MAX($R97:$S97)*$I97,SUM($R97:$S97)*$I97),IF(O97&gt;0,Q97*S97))</f>
        <v>0</v>
      </c>
      <c r="U97" s="88">
        <f>IF(Q97&gt;0,((I97-T97)*'Formula Matrix'!$E$42),0)</f>
        <v>0</v>
      </c>
      <c r="V97" s="88">
        <f t="shared" si="10"/>
        <v>0</v>
      </c>
      <c r="W97" s="88">
        <f>IF(V97&gt;0,(V97*'Checklist Parameters'!$Q$35),0)</f>
        <v>0</v>
      </c>
      <c r="X97" s="85">
        <f t="shared" si="6"/>
        <v>0</v>
      </c>
      <c r="Y97" s="85">
        <f>IF('Checklist Parameters'!$Q$102&lt;&gt;"",(I97/43560)*'Checklist Parameters'!$Q$102,"N/A")</f>
        <v>0</v>
      </c>
      <c r="Z97" s="85" t="str">
        <f>IF('Checklist Parameters'!$Q$58&lt;&gt;"",((I97*'Checklist Parameters'!$Q$58)*'Checklist Parameters'!$Q$35)/1000,"N/A")</f>
        <v>N/A</v>
      </c>
      <c r="AA97" s="85">
        <f>IF('Checklist Parameters'!$Q$101&lt;&gt;"",IFERROR(I97/'Checklist Parameters'!$Q$101,0),"N/A")</f>
        <v>0</v>
      </c>
      <c r="AB97" s="85" t="str">
        <f>IF('Checklist Parameters'!$Q$43&lt;&gt;"",(I97*'Checklist Parameters'!$Q$43)/1000,"N/A")</f>
        <v>N/A</v>
      </c>
      <c r="AC97" s="85">
        <f>IF('Checklist Parameters'!$Q$16="",$X97,IF(AND('Checklist Parameters'!$Q$16&lt;$X97,'Checklist Parameters'!$Q$16&gt;=3),'Checklist Parameters'!$Q$16,IF(AND('Checklist Parameters'!$Q$16&lt;$X97,'Checklist Parameters'!$Q$16&lt;3),0,$X97)))</f>
        <v>0</v>
      </c>
      <c r="AD97" s="85" t="str">
        <f>IF(AND(I97&lt;'Checklist Parameters'!$Q$22,$I97&lt;&gt;0),"Y","")</f>
        <v/>
      </c>
      <c r="AE97" s="85" t="str">
        <f>IF($AD97="Y",0,IF('Checklist Parameters'!$Q$25="","&lt;no limit&gt;",ROUNDDOWN((($I97-'Checklist Parameters'!$Q$24)/'Checklist Parameters'!$Q$25)+1,0)))</f>
        <v>&lt;no limit&gt;</v>
      </c>
      <c r="AF97" s="174">
        <f t="shared" si="11"/>
        <v>0</v>
      </c>
      <c r="AG97" s="85">
        <f t="shared" si="7"/>
        <v>0</v>
      </c>
      <c r="AH97" s="5"/>
      <c r="AI97" s="5"/>
      <c r="AJ97" s="5"/>
      <c r="AK97" s="5"/>
      <c r="AL97" s="5"/>
      <c r="AM97" s="5"/>
      <c r="AN97" s="5"/>
      <c r="AO97" s="5"/>
      <c r="AP97" s="5"/>
      <c r="AQ97" s="5"/>
      <c r="AR97" s="5"/>
      <c r="AS97" s="5"/>
      <c r="AT97" s="5"/>
      <c r="AU97" s="5"/>
    </row>
    <row r="98" spans="1:47" s="2" customFormat="1" ht="15">
      <c r="A98" s="391"/>
      <c r="B98" s="392"/>
      <c r="C98" s="393"/>
      <c r="D98" s="393"/>
      <c r="E98" s="393"/>
      <c r="F98" s="393"/>
      <c r="G98" s="393"/>
      <c r="H98" s="394"/>
      <c r="I98" s="394"/>
      <c r="J98" s="394"/>
      <c r="K98" s="394"/>
      <c r="L98" s="394"/>
      <c r="M98" s="394"/>
      <c r="N98" s="313">
        <f>IF(IF(I98&lt;'Checklist Parameters'!$Q$22,0,($I98-$L98))&lt;0,0,IF(I98&lt;'Checklist Parameters'!$Q$22,0,($I98-$L98)))</f>
        <v>0</v>
      </c>
      <c r="O98" s="394"/>
      <c r="P98" s="395"/>
      <c r="Q98" s="316">
        <f t="shared" si="8"/>
        <v>0</v>
      </c>
      <c r="R98" s="87">
        <f t="shared" si="9"/>
        <v>0</v>
      </c>
      <c r="S98" s="87">
        <f>IF('Checklist Parameters'!$Q$60&lt;0.2,0.2,'Checklist Parameters'!$Q$60)</f>
        <v>0.7</v>
      </c>
      <c r="T98" s="88">
        <f>IF($O98="",IF('Checklist District ID'!$C$43="Y",MAX($R98:$S98)*$I98,SUM($R98:$S98)*$I98),IF(O98&gt;0,Q98*S98))</f>
        <v>0</v>
      </c>
      <c r="U98" s="88">
        <f>IF(Q98&gt;0,((I98-T98)*'Formula Matrix'!$E$42),0)</f>
        <v>0</v>
      </c>
      <c r="V98" s="88">
        <f t="shared" si="10"/>
        <v>0</v>
      </c>
      <c r="W98" s="88">
        <f>IF(V98&gt;0,(V98*'Checklist Parameters'!$Q$35),0)</f>
        <v>0</v>
      </c>
      <c r="X98" s="85">
        <f t="shared" si="6"/>
        <v>0</v>
      </c>
      <c r="Y98" s="85">
        <f>IF('Checklist Parameters'!$Q$102&lt;&gt;"",(I98/43560)*'Checklist Parameters'!$Q$102,"N/A")</f>
        <v>0</v>
      </c>
      <c r="Z98" s="85" t="str">
        <f>IF('Checklist Parameters'!$Q$58&lt;&gt;"",((I98*'Checklist Parameters'!$Q$58)*'Checklist Parameters'!$Q$35)/1000,"N/A")</f>
        <v>N/A</v>
      </c>
      <c r="AA98" s="85">
        <f>IF('Checklist Parameters'!$Q$101&lt;&gt;"",IFERROR(I98/'Checklist Parameters'!$Q$101,0),"N/A")</f>
        <v>0</v>
      </c>
      <c r="AB98" s="85" t="str">
        <f>IF('Checklist Parameters'!$Q$43&lt;&gt;"",(I98*'Checklist Parameters'!$Q$43)/1000,"N/A")</f>
        <v>N/A</v>
      </c>
      <c r="AC98" s="85">
        <f>IF('Checklist Parameters'!$Q$16="",$X98,IF(AND('Checklist Parameters'!$Q$16&lt;$X98,'Checklist Parameters'!$Q$16&gt;=3),'Checklist Parameters'!$Q$16,IF(AND('Checklist Parameters'!$Q$16&lt;$X98,'Checklist Parameters'!$Q$16&lt;3),0,$X98)))</f>
        <v>0</v>
      </c>
      <c r="AD98" s="85" t="str">
        <f>IF(AND(I98&lt;'Checklist Parameters'!$Q$22,$I98&lt;&gt;0),"Y","")</f>
        <v/>
      </c>
      <c r="AE98" s="85" t="str">
        <f>IF($AD98="Y",0,IF('Checklist Parameters'!$Q$25="","&lt;no limit&gt;",ROUNDDOWN((($I98-'Checklist Parameters'!$Q$24)/'Checklist Parameters'!$Q$25)+1,0)))</f>
        <v>&lt;no limit&gt;</v>
      </c>
      <c r="AF98" s="174">
        <f t="shared" si="11"/>
        <v>0</v>
      </c>
      <c r="AG98" s="85">
        <f t="shared" si="7"/>
        <v>0</v>
      </c>
      <c r="AH98" s="5"/>
      <c r="AI98" s="5"/>
      <c r="AJ98" s="5"/>
      <c r="AK98" s="5"/>
      <c r="AL98" s="5"/>
      <c r="AM98" s="5"/>
      <c r="AN98" s="5"/>
      <c r="AO98" s="5"/>
      <c r="AP98" s="5"/>
      <c r="AQ98" s="5"/>
      <c r="AR98" s="5"/>
      <c r="AS98" s="5"/>
      <c r="AT98" s="5"/>
      <c r="AU98" s="5"/>
    </row>
    <row r="99" spans="1:47" s="2" customFormat="1" ht="15">
      <c r="A99" s="391"/>
      <c r="B99" s="392"/>
      <c r="C99" s="393"/>
      <c r="D99" s="393"/>
      <c r="E99" s="393"/>
      <c r="F99" s="393"/>
      <c r="G99" s="393"/>
      <c r="H99" s="394"/>
      <c r="I99" s="394"/>
      <c r="J99" s="394"/>
      <c r="K99" s="394"/>
      <c r="L99" s="394"/>
      <c r="M99" s="394"/>
      <c r="N99" s="313">
        <f>IF(IF(I99&lt;'Checklist Parameters'!$Q$22,0,($I99-$L99))&lt;0,0,IF(I99&lt;'Checklist Parameters'!$Q$22,0,($I99-$L99)))</f>
        <v>0</v>
      </c>
      <c r="O99" s="394"/>
      <c r="P99" s="395"/>
      <c r="Q99" s="316">
        <f t="shared" si="8"/>
        <v>0</v>
      </c>
      <c r="R99" s="87">
        <f t="shared" si="9"/>
        <v>0</v>
      </c>
      <c r="S99" s="87">
        <f>IF('Checklist Parameters'!$Q$60&lt;0.2,0.2,'Checklist Parameters'!$Q$60)</f>
        <v>0.7</v>
      </c>
      <c r="T99" s="88">
        <f>IF($O99="",IF('Checklist District ID'!$C$43="Y",MAX($R99:$S99)*$I99,SUM($R99:$S99)*$I99),IF(O99&gt;0,Q99*S99))</f>
        <v>0</v>
      </c>
      <c r="U99" s="88">
        <f>IF(Q99&gt;0,((I99-T99)*'Formula Matrix'!$E$42),0)</f>
        <v>0</v>
      </c>
      <c r="V99" s="88">
        <f t="shared" si="10"/>
        <v>0</v>
      </c>
      <c r="W99" s="88">
        <f>IF(V99&gt;0,(V99*'Checklist Parameters'!$Q$35),0)</f>
        <v>0</v>
      </c>
      <c r="X99" s="85">
        <f t="shared" si="6"/>
        <v>0</v>
      </c>
      <c r="Y99" s="85">
        <f>IF('Checklist Parameters'!$Q$102&lt;&gt;"",(I99/43560)*'Checklist Parameters'!$Q$102,"N/A")</f>
        <v>0</v>
      </c>
      <c r="Z99" s="85" t="str">
        <f>IF('Checklist Parameters'!$Q$58&lt;&gt;"",((I99*'Checklist Parameters'!$Q$58)*'Checklist Parameters'!$Q$35)/1000,"N/A")</f>
        <v>N/A</v>
      </c>
      <c r="AA99" s="85">
        <f>IF('Checklist Parameters'!$Q$101&lt;&gt;"",IFERROR(I99/'Checklist Parameters'!$Q$101,0),"N/A")</f>
        <v>0</v>
      </c>
      <c r="AB99" s="85" t="str">
        <f>IF('Checklist Parameters'!$Q$43&lt;&gt;"",(I99*'Checklist Parameters'!$Q$43)/1000,"N/A")</f>
        <v>N/A</v>
      </c>
      <c r="AC99" s="85">
        <f>IF('Checklist Parameters'!$Q$16="",$X99,IF(AND('Checklist Parameters'!$Q$16&lt;$X99,'Checklist Parameters'!$Q$16&gt;=3),'Checklist Parameters'!$Q$16,IF(AND('Checklist Parameters'!$Q$16&lt;$X99,'Checklist Parameters'!$Q$16&lt;3),0,$X99)))</f>
        <v>0</v>
      </c>
      <c r="AD99" s="85" t="str">
        <f>IF(AND(I99&lt;'Checklist Parameters'!$Q$22,$I99&lt;&gt;0),"Y","")</f>
        <v/>
      </c>
      <c r="AE99" s="85" t="str">
        <f>IF($AD99="Y",0,IF('Checklist Parameters'!$Q$25="","&lt;no limit&gt;",ROUNDDOWN((($I99-'Checklist Parameters'!$Q$24)/'Checklist Parameters'!$Q$25)+1,0)))</f>
        <v>&lt;no limit&gt;</v>
      </c>
      <c r="AF99" s="174">
        <f t="shared" si="11"/>
        <v>0</v>
      </c>
      <c r="AG99" s="85">
        <f t="shared" si="7"/>
        <v>0</v>
      </c>
      <c r="AH99" s="5"/>
      <c r="AI99" s="5"/>
      <c r="AJ99" s="5"/>
      <c r="AK99" s="5"/>
      <c r="AL99" s="5"/>
      <c r="AM99" s="5"/>
      <c r="AN99" s="5"/>
      <c r="AO99" s="5"/>
      <c r="AP99" s="5"/>
      <c r="AQ99" s="5"/>
      <c r="AR99" s="5"/>
      <c r="AS99" s="5"/>
      <c r="AT99" s="5"/>
      <c r="AU99" s="5"/>
    </row>
    <row r="100" spans="1:47" s="2" customFormat="1" ht="15">
      <c r="A100" s="391"/>
      <c r="B100" s="392"/>
      <c r="C100" s="393"/>
      <c r="D100" s="393"/>
      <c r="E100" s="393"/>
      <c r="F100" s="393"/>
      <c r="G100" s="393"/>
      <c r="H100" s="394"/>
      <c r="I100" s="394"/>
      <c r="J100" s="394"/>
      <c r="K100" s="394"/>
      <c r="L100" s="394"/>
      <c r="M100" s="394"/>
      <c r="N100" s="313">
        <f>IF(IF(I100&lt;'Checklist Parameters'!$Q$22,0,($I100-$L100))&lt;0,0,IF(I100&lt;'Checklist Parameters'!$Q$22,0,($I100-$L100)))</f>
        <v>0</v>
      </c>
      <c r="O100" s="394"/>
      <c r="P100" s="395"/>
      <c r="Q100" s="316">
        <f t="shared" si="8"/>
        <v>0</v>
      </c>
      <c r="R100" s="87">
        <f t="shared" si="9"/>
        <v>0</v>
      </c>
      <c r="S100" s="87">
        <f>IF('Checklist Parameters'!$Q$60&lt;0.2,0.2,'Checklist Parameters'!$Q$60)</f>
        <v>0.7</v>
      </c>
      <c r="T100" s="88">
        <f>IF($O100="",IF('Checklist District ID'!$C$43="Y",MAX($R100:$S100)*$I100,SUM($R100:$S100)*$I100),IF(O100&gt;0,Q100*S100))</f>
        <v>0</v>
      </c>
      <c r="U100" s="88">
        <f>IF(Q100&gt;0,((I100-T100)*'Formula Matrix'!$E$42),0)</f>
        <v>0</v>
      </c>
      <c r="V100" s="88">
        <f t="shared" si="10"/>
        <v>0</v>
      </c>
      <c r="W100" s="88">
        <f>IF(V100&gt;0,(V100*'Checklist Parameters'!$Q$35),0)</f>
        <v>0</v>
      </c>
      <c r="X100" s="85">
        <f t="shared" si="6"/>
        <v>0</v>
      </c>
      <c r="Y100" s="85">
        <f>IF('Checklist Parameters'!$Q$102&lt;&gt;"",(I100/43560)*'Checklist Parameters'!$Q$102,"N/A")</f>
        <v>0</v>
      </c>
      <c r="Z100" s="85" t="str">
        <f>IF('Checklist Parameters'!$Q$58&lt;&gt;"",((I100*'Checklist Parameters'!$Q$58)*'Checklist Parameters'!$Q$35)/1000,"N/A")</f>
        <v>N/A</v>
      </c>
      <c r="AA100" s="85">
        <f>IF('Checklist Parameters'!$Q$101&lt;&gt;"",IFERROR(I100/'Checklist Parameters'!$Q$101,0),"N/A")</f>
        <v>0</v>
      </c>
      <c r="AB100" s="85" t="str">
        <f>IF('Checklist Parameters'!$Q$43&lt;&gt;"",(I100*'Checklist Parameters'!$Q$43)/1000,"N/A")</f>
        <v>N/A</v>
      </c>
      <c r="AC100" s="85">
        <f>IF('Checklist Parameters'!$Q$16="",$X100,IF(AND('Checklist Parameters'!$Q$16&lt;$X100,'Checklist Parameters'!$Q$16&gt;=3),'Checklist Parameters'!$Q$16,IF(AND('Checklist Parameters'!$Q$16&lt;$X100,'Checklist Parameters'!$Q$16&lt;3),0,$X100)))</f>
        <v>0</v>
      </c>
      <c r="AD100" s="85" t="str">
        <f>IF(AND(I100&lt;'Checklist Parameters'!$Q$22,$I100&lt;&gt;0),"Y","")</f>
        <v/>
      </c>
      <c r="AE100" s="85" t="str">
        <f>IF($AD100="Y",0,IF('Checklist Parameters'!$Q$25="","&lt;no limit&gt;",ROUNDDOWN((($I100-'Checklist Parameters'!$Q$24)/'Checklist Parameters'!$Q$25)+1,0)))</f>
        <v>&lt;no limit&gt;</v>
      </c>
      <c r="AF100" s="174">
        <f t="shared" si="11"/>
        <v>0</v>
      </c>
      <c r="AG100" s="85">
        <f t="shared" si="7"/>
        <v>0</v>
      </c>
      <c r="AH100" s="5"/>
      <c r="AI100" s="5"/>
      <c r="AJ100" s="5"/>
      <c r="AK100" s="5"/>
      <c r="AL100" s="5"/>
      <c r="AM100" s="5"/>
      <c r="AN100" s="5"/>
      <c r="AO100" s="5"/>
      <c r="AP100" s="5"/>
      <c r="AQ100" s="5"/>
      <c r="AR100" s="5"/>
      <c r="AS100" s="5"/>
      <c r="AT100" s="5"/>
      <c r="AU100" s="5"/>
    </row>
    <row r="101" spans="1:47" s="2" customFormat="1" ht="15">
      <c r="A101" s="391"/>
      <c r="B101" s="392"/>
      <c r="C101" s="393"/>
      <c r="D101" s="393"/>
      <c r="E101" s="393"/>
      <c r="F101" s="393"/>
      <c r="G101" s="393"/>
      <c r="H101" s="394"/>
      <c r="I101" s="394"/>
      <c r="J101" s="394"/>
      <c r="K101" s="394"/>
      <c r="L101" s="394"/>
      <c r="M101" s="394"/>
      <c r="N101" s="313">
        <f>IF(IF(I101&lt;'Checklist Parameters'!$Q$22,0,($I101-$L101))&lt;0,0,IF(I101&lt;'Checklist Parameters'!$Q$22,0,($I101-$L101)))</f>
        <v>0</v>
      </c>
      <c r="O101" s="394"/>
      <c r="P101" s="395"/>
      <c r="Q101" s="316">
        <f t="shared" si="8"/>
        <v>0</v>
      </c>
      <c r="R101" s="87">
        <f t="shared" si="9"/>
        <v>0</v>
      </c>
      <c r="S101" s="87">
        <f>IF('Checklist Parameters'!$Q$60&lt;0.2,0.2,'Checklist Parameters'!$Q$60)</f>
        <v>0.7</v>
      </c>
      <c r="T101" s="88">
        <f>IF($O101="",IF('Checklist District ID'!$C$43="Y",MAX($R101:$S101)*$I101,SUM($R101:$S101)*$I101),IF(O101&gt;0,Q101*S101))</f>
        <v>0</v>
      </c>
      <c r="U101" s="88">
        <f>IF(Q101&gt;0,((I101-T101)*'Formula Matrix'!$E$42),0)</f>
        <v>0</v>
      </c>
      <c r="V101" s="88">
        <f t="shared" si="10"/>
        <v>0</v>
      </c>
      <c r="W101" s="88">
        <f>IF(V101&gt;0,(V101*'Checklist Parameters'!$Q$35),0)</f>
        <v>0</v>
      </c>
      <c r="X101" s="85">
        <f t="shared" si="6"/>
        <v>0</v>
      </c>
      <c r="Y101" s="85">
        <f>IF('Checklist Parameters'!$Q$102&lt;&gt;"",(I101/43560)*'Checklist Parameters'!$Q$102,"N/A")</f>
        <v>0</v>
      </c>
      <c r="Z101" s="85" t="str">
        <f>IF('Checklist Parameters'!$Q$58&lt;&gt;"",((I101*'Checklist Parameters'!$Q$58)*'Checklist Parameters'!$Q$35)/1000,"N/A")</f>
        <v>N/A</v>
      </c>
      <c r="AA101" s="85">
        <f>IF('Checklist Parameters'!$Q$101&lt;&gt;"",IFERROR(I101/'Checklist Parameters'!$Q$101,0),"N/A")</f>
        <v>0</v>
      </c>
      <c r="AB101" s="85" t="str">
        <f>IF('Checklist Parameters'!$Q$43&lt;&gt;"",(I101*'Checklist Parameters'!$Q$43)/1000,"N/A")</f>
        <v>N/A</v>
      </c>
      <c r="AC101" s="85">
        <f>IF('Checklist Parameters'!$Q$16="",$X101,IF(AND('Checklist Parameters'!$Q$16&lt;$X101,'Checklist Parameters'!$Q$16&gt;=3),'Checklist Parameters'!$Q$16,IF(AND('Checklist Parameters'!$Q$16&lt;$X101,'Checklist Parameters'!$Q$16&lt;3),0,$X101)))</f>
        <v>0</v>
      </c>
      <c r="AD101" s="85" t="str">
        <f>IF(AND(I101&lt;'Checklist Parameters'!$Q$22,$I101&lt;&gt;0),"Y","")</f>
        <v/>
      </c>
      <c r="AE101" s="85" t="str">
        <f>IF($AD101="Y",0,IF('Checklist Parameters'!$Q$25="","&lt;no limit&gt;",ROUNDDOWN((($I101-'Checklist Parameters'!$Q$24)/'Checklist Parameters'!$Q$25)+1,0)))</f>
        <v>&lt;no limit&gt;</v>
      </c>
      <c r="AF101" s="174">
        <f t="shared" si="11"/>
        <v>0</v>
      </c>
      <c r="AG101" s="85">
        <f t="shared" si="7"/>
        <v>0</v>
      </c>
      <c r="AH101" s="5"/>
      <c r="AI101" s="5"/>
      <c r="AJ101" s="5"/>
      <c r="AK101" s="5"/>
      <c r="AL101" s="5"/>
      <c r="AM101" s="5"/>
      <c r="AN101" s="5"/>
      <c r="AO101" s="5"/>
      <c r="AP101" s="5"/>
      <c r="AQ101" s="5"/>
      <c r="AR101" s="5"/>
      <c r="AS101" s="5"/>
      <c r="AT101" s="5"/>
      <c r="AU101" s="5"/>
    </row>
    <row r="102" spans="1:47" s="2" customFormat="1" ht="15">
      <c r="A102" s="391"/>
      <c r="B102" s="392"/>
      <c r="C102" s="393"/>
      <c r="D102" s="393"/>
      <c r="E102" s="393"/>
      <c r="F102" s="393"/>
      <c r="G102" s="393"/>
      <c r="H102" s="394"/>
      <c r="I102" s="394"/>
      <c r="J102" s="394"/>
      <c r="K102" s="394"/>
      <c r="L102" s="394"/>
      <c r="M102" s="394"/>
      <c r="N102" s="313">
        <f>IF(IF(I102&lt;'Checklist Parameters'!$Q$22,0,($I102-$L102))&lt;0,0,IF(I102&lt;'Checklist Parameters'!$Q$22,0,($I102-$L102)))</f>
        <v>0</v>
      </c>
      <c r="O102" s="394"/>
      <c r="P102" s="395"/>
      <c r="Q102" s="316">
        <f t="shared" si="8"/>
        <v>0</v>
      </c>
      <c r="R102" s="87">
        <f t="shared" si="9"/>
        <v>0</v>
      </c>
      <c r="S102" s="87">
        <f>IF('Checklist Parameters'!$Q$60&lt;0.2,0.2,'Checklist Parameters'!$Q$60)</f>
        <v>0.7</v>
      </c>
      <c r="T102" s="88">
        <f>IF($O102="",IF('Checklist District ID'!$C$43="Y",MAX($R102:$S102)*$I102,SUM($R102:$S102)*$I102),IF(O102&gt;0,Q102*S102))</f>
        <v>0</v>
      </c>
      <c r="U102" s="88">
        <f>IF(Q102&gt;0,((I102-T102)*'Formula Matrix'!$E$42),0)</f>
        <v>0</v>
      </c>
      <c r="V102" s="88">
        <f t="shared" si="10"/>
        <v>0</v>
      </c>
      <c r="W102" s="88">
        <f>IF(V102&gt;0,(V102*'Checklist Parameters'!$Q$35),0)</f>
        <v>0</v>
      </c>
      <c r="X102" s="85">
        <f t="shared" si="6"/>
        <v>0</v>
      </c>
      <c r="Y102" s="85">
        <f>IF('Checklist Parameters'!$Q$102&lt;&gt;"",(I102/43560)*'Checklist Parameters'!$Q$102,"N/A")</f>
        <v>0</v>
      </c>
      <c r="Z102" s="85" t="str">
        <f>IF('Checklist Parameters'!$Q$58&lt;&gt;"",((I102*'Checklist Parameters'!$Q$58)*'Checklist Parameters'!$Q$35)/1000,"N/A")</f>
        <v>N/A</v>
      </c>
      <c r="AA102" s="85">
        <f>IF('Checklist Parameters'!$Q$101&lt;&gt;"",IFERROR(I102/'Checklist Parameters'!$Q$101,0),"N/A")</f>
        <v>0</v>
      </c>
      <c r="AB102" s="85" t="str">
        <f>IF('Checklist Parameters'!$Q$43&lt;&gt;"",(I102*'Checklist Parameters'!$Q$43)/1000,"N/A")</f>
        <v>N/A</v>
      </c>
      <c r="AC102" s="85">
        <f>IF('Checklist Parameters'!$Q$16="",$X102,IF(AND('Checklist Parameters'!$Q$16&lt;$X102,'Checklist Parameters'!$Q$16&gt;=3),'Checklist Parameters'!$Q$16,IF(AND('Checklist Parameters'!$Q$16&lt;$X102,'Checklist Parameters'!$Q$16&lt;3),0,$X102)))</f>
        <v>0</v>
      </c>
      <c r="AD102" s="85" t="str">
        <f>IF(AND(I102&lt;'Checklist Parameters'!$Q$22,$I102&lt;&gt;0),"Y","")</f>
        <v/>
      </c>
      <c r="AE102" s="85" t="str">
        <f>IF($AD102="Y",0,IF('Checklist Parameters'!$Q$25="","&lt;no limit&gt;",ROUNDDOWN((($I102-'Checklist Parameters'!$Q$24)/'Checklist Parameters'!$Q$25)+1,0)))</f>
        <v>&lt;no limit&gt;</v>
      </c>
      <c r="AF102" s="174">
        <f t="shared" si="11"/>
        <v>0</v>
      </c>
      <c r="AG102" s="85">
        <f t="shared" si="7"/>
        <v>0</v>
      </c>
      <c r="AH102" s="5"/>
      <c r="AI102" s="5"/>
      <c r="AJ102" s="5"/>
      <c r="AK102" s="5"/>
      <c r="AL102" s="5"/>
      <c r="AM102" s="5"/>
      <c r="AN102" s="5"/>
      <c r="AO102" s="5"/>
      <c r="AP102" s="5"/>
      <c r="AQ102" s="5"/>
      <c r="AR102" s="5"/>
      <c r="AS102" s="5"/>
      <c r="AT102" s="5"/>
      <c r="AU102" s="5"/>
    </row>
    <row r="103" spans="1:47" s="2" customFormat="1" ht="15">
      <c r="A103" s="391"/>
      <c r="B103" s="392"/>
      <c r="C103" s="393"/>
      <c r="D103" s="393"/>
      <c r="E103" s="393"/>
      <c r="F103" s="393"/>
      <c r="G103" s="393"/>
      <c r="H103" s="394"/>
      <c r="I103" s="394"/>
      <c r="J103" s="394"/>
      <c r="K103" s="394"/>
      <c r="L103" s="394"/>
      <c r="M103" s="394"/>
      <c r="N103" s="313">
        <f>IF(IF(I103&lt;'Checklist Parameters'!$Q$22,0,($I103-$L103))&lt;0,0,IF(I103&lt;'Checklist Parameters'!$Q$22,0,($I103-$L103)))</f>
        <v>0</v>
      </c>
      <c r="O103" s="394"/>
      <c r="P103" s="395"/>
      <c r="Q103" s="316">
        <f t="shared" si="8"/>
        <v>0</v>
      </c>
      <c r="R103" s="87">
        <f t="shared" si="9"/>
        <v>0</v>
      </c>
      <c r="S103" s="87">
        <f>IF('Checklist Parameters'!$Q$60&lt;0.2,0.2,'Checklist Parameters'!$Q$60)</f>
        <v>0.7</v>
      </c>
      <c r="T103" s="88">
        <f>IF($O103="",IF('Checklist District ID'!$C$43="Y",MAX($R103:$S103)*$I103,SUM($R103:$S103)*$I103),IF(O103&gt;0,Q103*S103))</f>
        <v>0</v>
      </c>
      <c r="U103" s="88">
        <f>IF(Q103&gt;0,((I103-T103)*'Formula Matrix'!$E$42),0)</f>
        <v>0</v>
      </c>
      <c r="V103" s="88">
        <f t="shared" si="10"/>
        <v>0</v>
      </c>
      <c r="W103" s="88">
        <f>IF(V103&gt;0,(V103*'Checklist Parameters'!$Q$35),0)</f>
        <v>0</v>
      </c>
      <c r="X103" s="85">
        <f t="shared" si="6"/>
        <v>0</v>
      </c>
      <c r="Y103" s="85">
        <f>IF('Checklist Parameters'!$Q$102&lt;&gt;"",(I103/43560)*'Checklist Parameters'!$Q$102,"N/A")</f>
        <v>0</v>
      </c>
      <c r="Z103" s="85" t="str">
        <f>IF('Checklist Parameters'!$Q$58&lt;&gt;"",((I103*'Checklist Parameters'!$Q$58)*'Checklist Parameters'!$Q$35)/1000,"N/A")</f>
        <v>N/A</v>
      </c>
      <c r="AA103" s="85">
        <f>IF('Checklist Parameters'!$Q$101&lt;&gt;"",IFERROR(I103/'Checklist Parameters'!$Q$101,0),"N/A")</f>
        <v>0</v>
      </c>
      <c r="AB103" s="85" t="str">
        <f>IF('Checklist Parameters'!$Q$43&lt;&gt;"",(I103*'Checklist Parameters'!$Q$43)/1000,"N/A")</f>
        <v>N/A</v>
      </c>
      <c r="AC103" s="85">
        <f>IF('Checklist Parameters'!$Q$16="",$X103,IF(AND('Checklist Parameters'!$Q$16&lt;$X103,'Checklist Parameters'!$Q$16&gt;=3),'Checklist Parameters'!$Q$16,IF(AND('Checklist Parameters'!$Q$16&lt;$X103,'Checklist Parameters'!$Q$16&lt;3),0,$X103)))</f>
        <v>0</v>
      </c>
      <c r="AD103" s="85" t="str">
        <f>IF(AND(I103&lt;'Checklist Parameters'!$Q$22,$I103&lt;&gt;0),"Y","")</f>
        <v/>
      </c>
      <c r="AE103" s="85" t="str">
        <f>IF($AD103="Y",0,IF('Checklist Parameters'!$Q$25="","&lt;no limit&gt;",ROUNDDOWN((($I103-'Checklist Parameters'!$Q$24)/'Checklist Parameters'!$Q$25)+1,0)))</f>
        <v>&lt;no limit&gt;</v>
      </c>
      <c r="AF103" s="174">
        <f t="shared" si="11"/>
        <v>0</v>
      </c>
      <c r="AG103" s="85">
        <f t="shared" si="7"/>
        <v>0</v>
      </c>
      <c r="AH103" s="5"/>
      <c r="AI103" s="5"/>
      <c r="AJ103" s="5"/>
      <c r="AK103" s="5"/>
      <c r="AL103" s="5"/>
      <c r="AM103" s="5"/>
      <c r="AN103" s="5"/>
      <c r="AO103" s="5"/>
      <c r="AP103" s="5"/>
      <c r="AQ103" s="5"/>
      <c r="AR103" s="5"/>
      <c r="AS103" s="5"/>
      <c r="AT103" s="5"/>
      <c r="AU103" s="5"/>
    </row>
    <row r="104" spans="1:47" s="2" customFormat="1" ht="15">
      <c r="A104" s="391"/>
      <c r="B104" s="392"/>
      <c r="C104" s="393"/>
      <c r="D104" s="393"/>
      <c r="E104" s="393"/>
      <c r="F104" s="393"/>
      <c r="G104" s="393"/>
      <c r="H104" s="394"/>
      <c r="I104" s="394"/>
      <c r="J104" s="394"/>
      <c r="K104" s="394"/>
      <c r="L104" s="394"/>
      <c r="M104" s="394"/>
      <c r="N104" s="313">
        <f>IF(IF(I104&lt;'Checklist Parameters'!$Q$22,0,($I104-$L104))&lt;0,0,IF(I104&lt;'Checklist Parameters'!$Q$22,0,($I104-$L104)))</f>
        <v>0</v>
      </c>
      <c r="O104" s="394"/>
      <c r="P104" s="395"/>
      <c r="Q104" s="316">
        <f t="shared" si="8"/>
        <v>0</v>
      </c>
      <c r="R104" s="87">
        <f t="shared" si="9"/>
        <v>0</v>
      </c>
      <c r="S104" s="87">
        <f>IF('Checklist Parameters'!$Q$60&lt;0.2,0.2,'Checklist Parameters'!$Q$60)</f>
        <v>0.7</v>
      </c>
      <c r="T104" s="88">
        <f>IF($O104="",IF('Checklist District ID'!$C$43="Y",MAX($R104:$S104)*$I104,SUM($R104:$S104)*$I104),IF(O104&gt;0,Q104*S104))</f>
        <v>0</v>
      </c>
      <c r="U104" s="88">
        <f>IF(Q104&gt;0,((I104-T104)*'Formula Matrix'!$E$42),0)</f>
        <v>0</v>
      </c>
      <c r="V104" s="88">
        <f t="shared" si="10"/>
        <v>0</v>
      </c>
      <c r="W104" s="88">
        <f>IF(V104&gt;0,(V104*'Checklist Parameters'!$Q$35),0)</f>
        <v>0</v>
      </c>
      <c r="X104" s="85">
        <f t="shared" si="6"/>
        <v>0</v>
      </c>
      <c r="Y104" s="85">
        <f>IF('Checklist Parameters'!$Q$102&lt;&gt;"",(I104/43560)*'Checklist Parameters'!$Q$102,"N/A")</f>
        <v>0</v>
      </c>
      <c r="Z104" s="85" t="str">
        <f>IF('Checklist Parameters'!$Q$58&lt;&gt;"",((I104*'Checklist Parameters'!$Q$58)*'Checklist Parameters'!$Q$35)/1000,"N/A")</f>
        <v>N/A</v>
      </c>
      <c r="AA104" s="85">
        <f>IF('Checklist Parameters'!$Q$101&lt;&gt;"",IFERROR(I104/'Checklist Parameters'!$Q$101,0),"N/A")</f>
        <v>0</v>
      </c>
      <c r="AB104" s="85" t="str">
        <f>IF('Checklist Parameters'!$Q$43&lt;&gt;"",(I104*'Checklist Parameters'!$Q$43)/1000,"N/A")</f>
        <v>N/A</v>
      </c>
      <c r="AC104" s="85">
        <f>IF('Checklist Parameters'!$Q$16="",$X104,IF(AND('Checklist Parameters'!$Q$16&lt;$X104,'Checklist Parameters'!$Q$16&gt;=3),'Checklist Parameters'!$Q$16,IF(AND('Checklist Parameters'!$Q$16&lt;$X104,'Checklist Parameters'!$Q$16&lt;3),0,$X104)))</f>
        <v>0</v>
      </c>
      <c r="AD104" s="85" t="str">
        <f>IF(AND(I104&lt;'Checklist Parameters'!$Q$22,$I104&lt;&gt;0),"Y","")</f>
        <v/>
      </c>
      <c r="AE104" s="85" t="str">
        <f>IF($AD104="Y",0,IF('Checklist Parameters'!$Q$25="","&lt;no limit&gt;",ROUNDDOWN((($I104-'Checklist Parameters'!$Q$24)/'Checklist Parameters'!$Q$25)+1,0)))</f>
        <v>&lt;no limit&gt;</v>
      </c>
      <c r="AF104" s="174">
        <f t="shared" si="11"/>
        <v>0</v>
      </c>
      <c r="AG104" s="85">
        <f t="shared" si="7"/>
        <v>0</v>
      </c>
      <c r="AH104" s="5"/>
      <c r="AI104" s="5"/>
      <c r="AJ104" s="5"/>
      <c r="AK104" s="5"/>
      <c r="AL104" s="5"/>
      <c r="AM104" s="5"/>
      <c r="AN104" s="5"/>
      <c r="AO104" s="5"/>
      <c r="AP104" s="5"/>
      <c r="AQ104" s="5"/>
      <c r="AR104" s="5"/>
      <c r="AS104" s="5"/>
      <c r="AT104" s="5"/>
      <c r="AU104" s="5"/>
    </row>
    <row r="105" spans="1:47" s="2" customFormat="1" ht="15">
      <c r="A105" s="391"/>
      <c r="B105" s="392"/>
      <c r="C105" s="393"/>
      <c r="D105" s="393"/>
      <c r="E105" s="393"/>
      <c r="F105" s="393"/>
      <c r="G105" s="393"/>
      <c r="H105" s="394"/>
      <c r="I105" s="394"/>
      <c r="J105" s="394"/>
      <c r="K105" s="394"/>
      <c r="L105" s="394"/>
      <c r="M105" s="394"/>
      <c r="N105" s="313">
        <f>IF(IF(I105&lt;'Checklist Parameters'!$Q$22,0,($I105-$L105))&lt;0,0,IF(I105&lt;'Checklist Parameters'!$Q$22,0,($I105-$L105)))</f>
        <v>0</v>
      </c>
      <c r="O105" s="394"/>
      <c r="P105" s="395"/>
      <c r="Q105" s="316">
        <f t="shared" si="8"/>
        <v>0</v>
      </c>
      <c r="R105" s="87">
        <f t="shared" si="9"/>
        <v>0</v>
      </c>
      <c r="S105" s="87">
        <f>IF('Checklist Parameters'!$Q$60&lt;0.2,0.2,'Checklist Parameters'!$Q$60)</f>
        <v>0.7</v>
      </c>
      <c r="T105" s="88">
        <f>IF($O105="",IF('Checklist District ID'!$C$43="Y",MAX($R105:$S105)*$I105,SUM($R105:$S105)*$I105),IF(O105&gt;0,Q105*S105))</f>
        <v>0</v>
      </c>
      <c r="U105" s="88">
        <f>IF(Q105&gt;0,((I105-T105)*'Formula Matrix'!$E$42),0)</f>
        <v>0</v>
      </c>
      <c r="V105" s="88">
        <f t="shared" si="10"/>
        <v>0</v>
      </c>
      <c r="W105" s="88">
        <f>IF(V105&gt;0,(V105*'Checklist Parameters'!$Q$35),0)</f>
        <v>0</v>
      </c>
      <c r="X105" s="85">
        <f t="shared" si="6"/>
        <v>0</v>
      </c>
      <c r="Y105" s="85">
        <f>IF('Checklist Parameters'!$Q$102&lt;&gt;"",(I105/43560)*'Checklist Parameters'!$Q$102,"N/A")</f>
        <v>0</v>
      </c>
      <c r="Z105" s="85" t="str">
        <f>IF('Checklist Parameters'!$Q$58&lt;&gt;"",((I105*'Checklist Parameters'!$Q$58)*'Checklist Parameters'!$Q$35)/1000,"N/A")</f>
        <v>N/A</v>
      </c>
      <c r="AA105" s="85">
        <f>IF('Checklist Parameters'!$Q$101&lt;&gt;"",IFERROR(I105/'Checklist Parameters'!$Q$101,0),"N/A")</f>
        <v>0</v>
      </c>
      <c r="AB105" s="85" t="str">
        <f>IF('Checklist Parameters'!$Q$43&lt;&gt;"",(I105*'Checklist Parameters'!$Q$43)/1000,"N/A")</f>
        <v>N/A</v>
      </c>
      <c r="AC105" s="85">
        <f>IF('Checklist Parameters'!$Q$16="",$X105,IF(AND('Checklist Parameters'!$Q$16&lt;$X105,'Checklist Parameters'!$Q$16&gt;=3),'Checklist Parameters'!$Q$16,IF(AND('Checklist Parameters'!$Q$16&lt;$X105,'Checklist Parameters'!$Q$16&lt;3),0,$X105)))</f>
        <v>0</v>
      </c>
      <c r="AD105" s="85" t="str">
        <f>IF(AND(I105&lt;'Checklist Parameters'!$Q$22,$I105&lt;&gt;0),"Y","")</f>
        <v/>
      </c>
      <c r="AE105" s="85" t="str">
        <f>IF($AD105="Y",0,IF('Checklist Parameters'!$Q$25="","&lt;no limit&gt;",ROUNDDOWN((($I105-'Checklist Parameters'!$Q$24)/'Checklist Parameters'!$Q$25)+1,0)))</f>
        <v>&lt;no limit&gt;</v>
      </c>
      <c r="AF105" s="174">
        <f t="shared" si="11"/>
        <v>0</v>
      </c>
      <c r="AG105" s="85">
        <f t="shared" si="7"/>
        <v>0</v>
      </c>
      <c r="AH105" s="5"/>
      <c r="AI105" s="5"/>
      <c r="AJ105" s="5"/>
      <c r="AK105" s="5"/>
      <c r="AL105" s="5"/>
      <c r="AM105" s="5"/>
      <c r="AN105" s="5"/>
      <c r="AO105" s="5"/>
      <c r="AP105" s="5"/>
      <c r="AQ105" s="5"/>
      <c r="AR105" s="5"/>
      <c r="AS105" s="5"/>
      <c r="AT105" s="5"/>
      <c r="AU105" s="5"/>
    </row>
    <row r="106" spans="1:47" s="2" customFormat="1" ht="15">
      <c r="A106" s="391"/>
      <c r="B106" s="392"/>
      <c r="C106" s="393"/>
      <c r="D106" s="393"/>
      <c r="E106" s="393"/>
      <c r="F106" s="393"/>
      <c r="G106" s="393"/>
      <c r="H106" s="394"/>
      <c r="I106" s="394"/>
      <c r="J106" s="394"/>
      <c r="K106" s="394"/>
      <c r="L106" s="394"/>
      <c r="M106" s="394"/>
      <c r="N106" s="313">
        <f>IF(IF(I106&lt;'Checklist Parameters'!$Q$22,0,($I106-$L106))&lt;0,0,IF(I106&lt;'Checklist Parameters'!$Q$22,0,($I106-$L106)))</f>
        <v>0</v>
      </c>
      <c r="O106" s="394"/>
      <c r="P106" s="395"/>
      <c r="Q106" s="316">
        <f t="shared" si="8"/>
        <v>0</v>
      </c>
      <c r="R106" s="87">
        <f t="shared" si="9"/>
        <v>0</v>
      </c>
      <c r="S106" s="87">
        <f>IF('Checklist Parameters'!$Q$60&lt;0.2,0.2,'Checklist Parameters'!$Q$60)</f>
        <v>0.7</v>
      </c>
      <c r="T106" s="88">
        <f>IF($O106="",IF('Checklist District ID'!$C$43="Y",MAX($R106:$S106)*$I106,SUM($R106:$S106)*$I106),IF(O106&gt;0,Q106*S106))</f>
        <v>0</v>
      </c>
      <c r="U106" s="88">
        <f>IF(Q106&gt;0,((I106-T106)*'Formula Matrix'!$E$42),0)</f>
        <v>0</v>
      </c>
      <c r="V106" s="88">
        <f t="shared" si="10"/>
        <v>0</v>
      </c>
      <c r="W106" s="88">
        <f>IF(V106&gt;0,(V106*'Checklist Parameters'!$Q$35),0)</f>
        <v>0</v>
      </c>
      <c r="X106" s="85">
        <f t="shared" si="6"/>
        <v>0</v>
      </c>
      <c r="Y106" s="85">
        <f>IF('Checklist Parameters'!$Q$102&lt;&gt;"",(I106/43560)*'Checklist Parameters'!$Q$102,"N/A")</f>
        <v>0</v>
      </c>
      <c r="Z106" s="85" t="str">
        <f>IF('Checklist Parameters'!$Q$58&lt;&gt;"",((I106*'Checklist Parameters'!$Q$58)*'Checklist Parameters'!$Q$35)/1000,"N/A")</f>
        <v>N/A</v>
      </c>
      <c r="AA106" s="85">
        <f>IF('Checklist Parameters'!$Q$101&lt;&gt;"",IFERROR(I106/'Checklist Parameters'!$Q$101,0),"N/A")</f>
        <v>0</v>
      </c>
      <c r="AB106" s="85" t="str">
        <f>IF('Checklist Parameters'!$Q$43&lt;&gt;"",(I106*'Checklist Parameters'!$Q$43)/1000,"N/A")</f>
        <v>N/A</v>
      </c>
      <c r="AC106" s="85">
        <f>IF('Checklist Parameters'!$Q$16="",$X106,IF(AND('Checklist Parameters'!$Q$16&lt;$X106,'Checklist Parameters'!$Q$16&gt;=3),'Checklist Parameters'!$Q$16,IF(AND('Checklist Parameters'!$Q$16&lt;$X106,'Checklist Parameters'!$Q$16&lt;3),0,$X106)))</f>
        <v>0</v>
      </c>
      <c r="AD106" s="85" t="str">
        <f>IF(AND(I106&lt;'Checklist Parameters'!$Q$22,$I106&lt;&gt;0),"Y","")</f>
        <v/>
      </c>
      <c r="AE106" s="85" t="str">
        <f>IF($AD106="Y",0,IF('Checklist Parameters'!$Q$25="","&lt;no limit&gt;",ROUNDDOWN((($I106-'Checklist Parameters'!$Q$24)/'Checklist Parameters'!$Q$25)+1,0)))</f>
        <v>&lt;no limit&gt;</v>
      </c>
      <c r="AF106" s="174">
        <f t="shared" si="11"/>
        <v>0</v>
      </c>
      <c r="AG106" s="85">
        <f t="shared" si="7"/>
        <v>0</v>
      </c>
      <c r="AH106" s="5"/>
      <c r="AI106" s="5"/>
      <c r="AJ106" s="5"/>
      <c r="AK106" s="5"/>
      <c r="AL106" s="5"/>
      <c r="AM106" s="5"/>
      <c r="AN106" s="5"/>
      <c r="AO106" s="5"/>
      <c r="AP106" s="5"/>
      <c r="AQ106" s="5"/>
      <c r="AR106" s="5"/>
      <c r="AS106" s="5"/>
      <c r="AT106" s="5"/>
      <c r="AU106" s="5"/>
    </row>
    <row r="107" spans="1:47" s="2" customFormat="1" ht="15">
      <c r="A107" s="391"/>
      <c r="B107" s="392"/>
      <c r="C107" s="393"/>
      <c r="D107" s="393"/>
      <c r="E107" s="393"/>
      <c r="F107" s="393"/>
      <c r="G107" s="393"/>
      <c r="H107" s="394"/>
      <c r="I107" s="394"/>
      <c r="J107" s="394"/>
      <c r="K107" s="394"/>
      <c r="L107" s="394"/>
      <c r="M107" s="394"/>
      <c r="N107" s="313">
        <f>IF(IF(I107&lt;'Checklist Parameters'!$Q$22,0,($I107-$L107))&lt;0,0,IF(I107&lt;'Checklist Parameters'!$Q$22,0,($I107-$L107)))</f>
        <v>0</v>
      </c>
      <c r="O107" s="394"/>
      <c r="P107" s="395"/>
      <c r="Q107" s="316">
        <f t="shared" si="8"/>
        <v>0</v>
      </c>
      <c r="R107" s="87">
        <f t="shared" si="9"/>
        <v>0</v>
      </c>
      <c r="S107" s="87">
        <f>IF('Checklist Parameters'!$Q$60&lt;0.2,0.2,'Checklist Parameters'!$Q$60)</f>
        <v>0.7</v>
      </c>
      <c r="T107" s="88">
        <f>IF($O107="",IF('Checklist District ID'!$C$43="Y",MAX($R107:$S107)*$I107,SUM($R107:$S107)*$I107),IF(O107&gt;0,Q107*S107))</f>
        <v>0</v>
      </c>
      <c r="U107" s="88">
        <f>IF(Q107&gt;0,((I107-T107)*'Formula Matrix'!$E$42),0)</f>
        <v>0</v>
      </c>
      <c r="V107" s="88">
        <f t="shared" si="10"/>
        <v>0</v>
      </c>
      <c r="W107" s="88">
        <f>IF(V107&gt;0,(V107*'Checklist Parameters'!$Q$35),0)</f>
        <v>0</v>
      </c>
      <c r="X107" s="85">
        <f t="shared" si="6"/>
        <v>0</v>
      </c>
      <c r="Y107" s="85">
        <f>IF('Checklist Parameters'!$Q$102&lt;&gt;"",(I107/43560)*'Checklist Parameters'!$Q$102,"N/A")</f>
        <v>0</v>
      </c>
      <c r="Z107" s="85" t="str">
        <f>IF('Checklist Parameters'!$Q$58&lt;&gt;"",((I107*'Checklist Parameters'!$Q$58)*'Checklist Parameters'!$Q$35)/1000,"N/A")</f>
        <v>N/A</v>
      </c>
      <c r="AA107" s="85">
        <f>IF('Checklist Parameters'!$Q$101&lt;&gt;"",IFERROR(I107/'Checklist Parameters'!$Q$101,0),"N/A")</f>
        <v>0</v>
      </c>
      <c r="AB107" s="85" t="str">
        <f>IF('Checklist Parameters'!$Q$43&lt;&gt;"",(I107*'Checklist Parameters'!$Q$43)/1000,"N/A")</f>
        <v>N/A</v>
      </c>
      <c r="AC107" s="85">
        <f>IF('Checklist Parameters'!$Q$16="",$X107,IF(AND('Checklist Parameters'!$Q$16&lt;$X107,'Checklist Parameters'!$Q$16&gt;=3),'Checklist Parameters'!$Q$16,IF(AND('Checklist Parameters'!$Q$16&lt;$X107,'Checklist Parameters'!$Q$16&lt;3),0,$X107)))</f>
        <v>0</v>
      </c>
      <c r="AD107" s="85" t="str">
        <f>IF(AND(I107&lt;'Checklist Parameters'!$Q$22,$I107&lt;&gt;0),"Y","")</f>
        <v/>
      </c>
      <c r="AE107" s="85" t="str">
        <f>IF($AD107="Y",0,IF('Checklist Parameters'!$Q$25="","&lt;no limit&gt;",ROUNDDOWN((($I107-'Checklist Parameters'!$Q$24)/'Checklist Parameters'!$Q$25)+1,0)))</f>
        <v>&lt;no limit&gt;</v>
      </c>
      <c r="AF107" s="174">
        <f t="shared" si="11"/>
        <v>0</v>
      </c>
      <c r="AG107" s="85">
        <f t="shared" si="7"/>
        <v>0</v>
      </c>
      <c r="AH107" s="5"/>
      <c r="AI107" s="5"/>
      <c r="AJ107" s="5"/>
      <c r="AK107" s="5"/>
      <c r="AL107" s="5"/>
      <c r="AM107" s="5"/>
      <c r="AN107" s="5"/>
      <c r="AO107" s="5"/>
      <c r="AP107" s="5"/>
      <c r="AQ107" s="5"/>
      <c r="AR107" s="5"/>
      <c r="AS107" s="5"/>
      <c r="AT107" s="5"/>
      <c r="AU107" s="5"/>
    </row>
    <row r="108" spans="1:47" s="2" customFormat="1" ht="15">
      <c r="A108" s="391"/>
      <c r="B108" s="392"/>
      <c r="C108" s="393"/>
      <c r="D108" s="393"/>
      <c r="E108" s="393"/>
      <c r="F108" s="393"/>
      <c r="G108" s="393"/>
      <c r="H108" s="394"/>
      <c r="I108" s="394"/>
      <c r="J108" s="394"/>
      <c r="K108" s="394"/>
      <c r="L108" s="394"/>
      <c r="M108" s="394"/>
      <c r="N108" s="313">
        <f>IF(IF(I108&lt;'Checklist Parameters'!$Q$22,0,($I108-$L108))&lt;0,0,IF(I108&lt;'Checklist Parameters'!$Q$22,0,($I108-$L108)))</f>
        <v>0</v>
      </c>
      <c r="O108" s="394"/>
      <c r="P108" s="395"/>
      <c r="Q108" s="316">
        <f t="shared" si="8"/>
        <v>0</v>
      </c>
      <c r="R108" s="87">
        <f t="shared" si="9"/>
        <v>0</v>
      </c>
      <c r="S108" s="87">
        <f>IF('Checklist Parameters'!$Q$60&lt;0.2,0.2,'Checklist Parameters'!$Q$60)</f>
        <v>0.7</v>
      </c>
      <c r="T108" s="88">
        <f>IF($O108="",IF('Checklist District ID'!$C$43="Y",MAX($R108:$S108)*$I108,SUM($R108:$S108)*$I108),IF(O108&gt;0,Q108*S108))</f>
        <v>0</v>
      </c>
      <c r="U108" s="88">
        <f>IF(Q108&gt;0,((I108-T108)*'Formula Matrix'!$E$42),0)</f>
        <v>0</v>
      </c>
      <c r="V108" s="88">
        <f t="shared" si="10"/>
        <v>0</v>
      </c>
      <c r="W108" s="88">
        <f>IF(V108&gt;0,(V108*'Checklist Parameters'!$Q$35),0)</f>
        <v>0</v>
      </c>
      <c r="X108" s="85">
        <f t="shared" si="6"/>
        <v>0</v>
      </c>
      <c r="Y108" s="85">
        <f>IF('Checklist Parameters'!$Q$102&lt;&gt;"",(I108/43560)*'Checklist Parameters'!$Q$102,"N/A")</f>
        <v>0</v>
      </c>
      <c r="Z108" s="85" t="str">
        <f>IF('Checklist Parameters'!$Q$58&lt;&gt;"",((I108*'Checklist Parameters'!$Q$58)*'Checklist Parameters'!$Q$35)/1000,"N/A")</f>
        <v>N/A</v>
      </c>
      <c r="AA108" s="85">
        <f>IF('Checklist Parameters'!$Q$101&lt;&gt;"",IFERROR(I108/'Checklist Parameters'!$Q$101,0),"N/A")</f>
        <v>0</v>
      </c>
      <c r="AB108" s="85" t="str">
        <f>IF('Checklist Parameters'!$Q$43&lt;&gt;"",(I108*'Checklist Parameters'!$Q$43)/1000,"N/A")</f>
        <v>N/A</v>
      </c>
      <c r="AC108" s="85">
        <f>IF('Checklist Parameters'!$Q$16="",$X108,IF(AND('Checklist Parameters'!$Q$16&lt;$X108,'Checklist Parameters'!$Q$16&gt;=3),'Checklist Parameters'!$Q$16,IF(AND('Checklist Parameters'!$Q$16&lt;$X108,'Checklist Parameters'!$Q$16&lt;3),0,$X108)))</f>
        <v>0</v>
      </c>
      <c r="AD108" s="85" t="str">
        <f>IF(AND(I108&lt;'Checklist Parameters'!$Q$22,$I108&lt;&gt;0),"Y","")</f>
        <v/>
      </c>
      <c r="AE108" s="85" t="str">
        <f>IF($AD108="Y",0,IF('Checklist Parameters'!$Q$25="","&lt;no limit&gt;",ROUNDDOWN((($I108-'Checklist Parameters'!$Q$24)/'Checklist Parameters'!$Q$25)+1,0)))</f>
        <v>&lt;no limit&gt;</v>
      </c>
      <c r="AF108" s="174">
        <f t="shared" si="11"/>
        <v>0</v>
      </c>
      <c r="AG108" s="85">
        <f t="shared" si="7"/>
        <v>0</v>
      </c>
      <c r="AH108" s="5"/>
      <c r="AI108" s="5"/>
      <c r="AJ108" s="5"/>
      <c r="AK108" s="5"/>
      <c r="AL108" s="5"/>
      <c r="AM108" s="5"/>
      <c r="AN108" s="5"/>
      <c r="AO108" s="5"/>
      <c r="AP108" s="5"/>
      <c r="AQ108" s="5"/>
      <c r="AR108" s="5"/>
      <c r="AS108" s="5"/>
      <c r="AT108" s="5"/>
      <c r="AU108" s="5"/>
    </row>
    <row r="109" spans="1:47" s="2" customFormat="1" ht="15">
      <c r="A109" s="391"/>
      <c r="B109" s="392"/>
      <c r="C109" s="393"/>
      <c r="D109" s="393"/>
      <c r="E109" s="393"/>
      <c r="F109" s="393"/>
      <c r="G109" s="393"/>
      <c r="H109" s="394"/>
      <c r="I109" s="394"/>
      <c r="J109" s="394"/>
      <c r="K109" s="394"/>
      <c r="L109" s="394"/>
      <c r="M109" s="394"/>
      <c r="N109" s="313">
        <f>IF(IF(I109&lt;'Checklist Parameters'!$Q$22,0,($I109-$L109))&lt;0,0,IF(I109&lt;'Checklist Parameters'!$Q$22,0,($I109-$L109)))</f>
        <v>0</v>
      </c>
      <c r="O109" s="394"/>
      <c r="P109" s="395"/>
      <c r="Q109" s="316">
        <f t="shared" si="8"/>
        <v>0</v>
      </c>
      <c r="R109" s="87">
        <f t="shared" si="9"/>
        <v>0</v>
      </c>
      <c r="S109" s="87">
        <f>IF('Checklist Parameters'!$Q$60&lt;0.2,0.2,'Checklist Parameters'!$Q$60)</f>
        <v>0.7</v>
      </c>
      <c r="T109" s="88">
        <f>IF($O109="",IF('Checklist District ID'!$C$43="Y",MAX($R109:$S109)*$I109,SUM($R109:$S109)*$I109),IF(O109&gt;0,Q109*S109))</f>
        <v>0</v>
      </c>
      <c r="U109" s="88">
        <f>IF(Q109&gt;0,((I109-T109)*'Formula Matrix'!$E$42),0)</f>
        <v>0</v>
      </c>
      <c r="V109" s="88">
        <f t="shared" si="10"/>
        <v>0</v>
      </c>
      <c r="W109" s="88">
        <f>IF(V109&gt;0,(V109*'Checklist Parameters'!$Q$35),0)</f>
        <v>0</v>
      </c>
      <c r="X109" s="85">
        <f t="shared" si="6"/>
        <v>0</v>
      </c>
      <c r="Y109" s="85">
        <f>IF('Checklist Parameters'!$Q$102&lt;&gt;"",(I109/43560)*'Checklist Parameters'!$Q$102,"N/A")</f>
        <v>0</v>
      </c>
      <c r="Z109" s="85" t="str">
        <f>IF('Checklist Parameters'!$Q$58&lt;&gt;"",((I109*'Checklist Parameters'!$Q$58)*'Checklist Parameters'!$Q$35)/1000,"N/A")</f>
        <v>N/A</v>
      </c>
      <c r="AA109" s="85">
        <f>IF('Checklist Parameters'!$Q$101&lt;&gt;"",IFERROR(I109/'Checklist Parameters'!$Q$101,0),"N/A")</f>
        <v>0</v>
      </c>
      <c r="AB109" s="85" t="str">
        <f>IF('Checklist Parameters'!$Q$43&lt;&gt;"",(I109*'Checklist Parameters'!$Q$43)/1000,"N/A")</f>
        <v>N/A</v>
      </c>
      <c r="AC109" s="85">
        <f>IF('Checklist Parameters'!$Q$16="",$X109,IF(AND('Checklist Parameters'!$Q$16&lt;$X109,'Checklist Parameters'!$Q$16&gt;=3),'Checklist Parameters'!$Q$16,IF(AND('Checklist Parameters'!$Q$16&lt;$X109,'Checklist Parameters'!$Q$16&lt;3),0,$X109)))</f>
        <v>0</v>
      </c>
      <c r="AD109" s="85" t="str">
        <f>IF(AND(I109&lt;'Checklist Parameters'!$Q$22,$I109&lt;&gt;0),"Y","")</f>
        <v/>
      </c>
      <c r="AE109" s="85" t="str">
        <f>IF($AD109="Y",0,IF('Checklist Parameters'!$Q$25="","&lt;no limit&gt;",ROUNDDOWN((($I109-'Checklist Parameters'!$Q$24)/'Checklist Parameters'!$Q$25)+1,0)))</f>
        <v>&lt;no limit&gt;</v>
      </c>
      <c r="AF109" s="174">
        <f t="shared" si="11"/>
        <v>0</v>
      </c>
      <c r="AG109" s="85">
        <f t="shared" si="7"/>
        <v>0</v>
      </c>
      <c r="AH109" s="5"/>
      <c r="AI109" s="5"/>
      <c r="AJ109" s="5"/>
      <c r="AK109" s="5"/>
      <c r="AL109" s="5"/>
      <c r="AM109" s="5"/>
      <c r="AN109" s="5"/>
      <c r="AO109" s="5"/>
      <c r="AP109" s="5"/>
      <c r="AQ109" s="5"/>
      <c r="AR109" s="5"/>
      <c r="AS109" s="5"/>
      <c r="AT109" s="5"/>
      <c r="AU109" s="5"/>
    </row>
    <row r="110" spans="1:47" s="2" customFormat="1" ht="15">
      <c r="A110" s="391"/>
      <c r="B110" s="392"/>
      <c r="C110" s="393"/>
      <c r="D110" s="393"/>
      <c r="E110" s="393"/>
      <c r="F110" s="393"/>
      <c r="G110" s="393"/>
      <c r="H110" s="394"/>
      <c r="I110" s="394"/>
      <c r="J110" s="394"/>
      <c r="K110" s="394"/>
      <c r="L110" s="394"/>
      <c r="M110" s="394"/>
      <c r="N110" s="313">
        <f>IF(IF(I110&lt;'Checklist Parameters'!$Q$22,0,($I110-$L110))&lt;0,0,IF(I110&lt;'Checklist Parameters'!$Q$22,0,($I110-$L110)))</f>
        <v>0</v>
      </c>
      <c r="O110" s="394"/>
      <c r="P110" s="395"/>
      <c r="Q110" s="316">
        <f t="shared" si="8"/>
        <v>0</v>
      </c>
      <c r="R110" s="87">
        <f t="shared" si="9"/>
        <v>0</v>
      </c>
      <c r="S110" s="87">
        <f>IF('Checklist Parameters'!$Q$60&lt;0.2,0.2,'Checklist Parameters'!$Q$60)</f>
        <v>0.7</v>
      </c>
      <c r="T110" s="88">
        <f>IF($O110="",IF('Checklist District ID'!$C$43="Y",MAX($R110:$S110)*$I110,SUM($R110:$S110)*$I110),IF(O110&gt;0,Q110*S110))</f>
        <v>0</v>
      </c>
      <c r="U110" s="88">
        <f>IF(Q110&gt;0,((I110-T110)*'Formula Matrix'!$E$42),0)</f>
        <v>0</v>
      </c>
      <c r="V110" s="88">
        <f t="shared" si="10"/>
        <v>0</v>
      </c>
      <c r="W110" s="88">
        <f>IF(V110&gt;0,(V110*'Checklist Parameters'!$Q$35),0)</f>
        <v>0</v>
      </c>
      <c r="X110" s="85">
        <f t="shared" si="6"/>
        <v>0</v>
      </c>
      <c r="Y110" s="85">
        <f>IF('Checklist Parameters'!$Q$102&lt;&gt;"",(I110/43560)*'Checklist Parameters'!$Q$102,"N/A")</f>
        <v>0</v>
      </c>
      <c r="Z110" s="85" t="str">
        <f>IF('Checklist Parameters'!$Q$58&lt;&gt;"",((I110*'Checklist Parameters'!$Q$58)*'Checklist Parameters'!$Q$35)/1000,"N/A")</f>
        <v>N/A</v>
      </c>
      <c r="AA110" s="85">
        <f>IF('Checklist Parameters'!$Q$101&lt;&gt;"",IFERROR(I110/'Checklist Parameters'!$Q$101,0),"N/A")</f>
        <v>0</v>
      </c>
      <c r="AB110" s="85" t="str">
        <f>IF('Checklist Parameters'!$Q$43&lt;&gt;"",(I110*'Checklist Parameters'!$Q$43)/1000,"N/A")</f>
        <v>N/A</v>
      </c>
      <c r="AC110" s="85">
        <f>IF('Checklist Parameters'!$Q$16="",$X110,IF(AND('Checklist Parameters'!$Q$16&lt;$X110,'Checklist Parameters'!$Q$16&gt;=3),'Checklist Parameters'!$Q$16,IF(AND('Checklist Parameters'!$Q$16&lt;$X110,'Checklist Parameters'!$Q$16&lt;3),0,$X110)))</f>
        <v>0</v>
      </c>
      <c r="AD110" s="85" t="str">
        <f>IF(AND(I110&lt;'Checklist Parameters'!$Q$22,$I110&lt;&gt;0),"Y","")</f>
        <v/>
      </c>
      <c r="AE110" s="85" t="str">
        <f>IF($AD110="Y",0,IF('Checklist Parameters'!$Q$25="","&lt;no limit&gt;",ROUNDDOWN((($I110-'Checklist Parameters'!$Q$24)/'Checklist Parameters'!$Q$25)+1,0)))</f>
        <v>&lt;no limit&gt;</v>
      </c>
      <c r="AF110" s="174">
        <f t="shared" si="11"/>
        <v>0</v>
      </c>
      <c r="AG110" s="85">
        <f t="shared" si="7"/>
        <v>0</v>
      </c>
      <c r="AH110" s="5"/>
      <c r="AI110" s="5"/>
      <c r="AJ110" s="5"/>
      <c r="AK110" s="5"/>
      <c r="AL110" s="5"/>
      <c r="AM110" s="5"/>
      <c r="AN110" s="5"/>
      <c r="AO110" s="5"/>
      <c r="AP110" s="5"/>
      <c r="AQ110" s="5"/>
      <c r="AR110" s="5"/>
      <c r="AS110" s="5"/>
      <c r="AT110" s="5"/>
      <c r="AU110" s="5"/>
    </row>
    <row r="111" spans="1:47" s="2" customFormat="1" ht="15">
      <c r="A111" s="391"/>
      <c r="B111" s="392"/>
      <c r="C111" s="393"/>
      <c r="D111" s="393"/>
      <c r="E111" s="393"/>
      <c r="F111" s="393"/>
      <c r="G111" s="393"/>
      <c r="H111" s="394"/>
      <c r="I111" s="394"/>
      <c r="J111" s="394"/>
      <c r="K111" s="394"/>
      <c r="L111" s="394"/>
      <c r="M111" s="394"/>
      <c r="N111" s="313">
        <f>IF(IF(I111&lt;'Checklist Parameters'!$Q$22,0,($I111-$L111))&lt;0,0,IF(I111&lt;'Checklist Parameters'!$Q$22,0,($I111-$L111)))</f>
        <v>0</v>
      </c>
      <c r="O111" s="394"/>
      <c r="P111" s="395"/>
      <c r="Q111" s="316">
        <f t="shared" si="8"/>
        <v>0</v>
      </c>
      <c r="R111" s="87">
        <f t="shared" si="9"/>
        <v>0</v>
      </c>
      <c r="S111" s="87">
        <f>IF('Checklist Parameters'!$Q$60&lt;0.2,0.2,'Checklist Parameters'!$Q$60)</f>
        <v>0.7</v>
      </c>
      <c r="T111" s="88">
        <f>IF($O111="",IF('Checklist District ID'!$C$43="Y",MAX($R111:$S111)*$I111,SUM($R111:$S111)*$I111),IF(O111&gt;0,Q111*S111))</f>
        <v>0</v>
      </c>
      <c r="U111" s="88">
        <f>IF(Q111&gt;0,((I111-T111)*'Formula Matrix'!$E$42),0)</f>
        <v>0</v>
      </c>
      <c r="V111" s="88">
        <f t="shared" si="10"/>
        <v>0</v>
      </c>
      <c r="W111" s="88">
        <f>IF(V111&gt;0,(V111*'Checklist Parameters'!$Q$35),0)</f>
        <v>0</v>
      </c>
      <c r="X111" s="85">
        <f t="shared" si="6"/>
        <v>0</v>
      </c>
      <c r="Y111" s="85">
        <f>IF('Checklist Parameters'!$Q$102&lt;&gt;"",(I111/43560)*'Checklist Parameters'!$Q$102,"N/A")</f>
        <v>0</v>
      </c>
      <c r="Z111" s="85" t="str">
        <f>IF('Checklist Parameters'!$Q$58&lt;&gt;"",((I111*'Checklist Parameters'!$Q$58)*'Checklist Parameters'!$Q$35)/1000,"N/A")</f>
        <v>N/A</v>
      </c>
      <c r="AA111" s="85">
        <f>IF('Checklist Parameters'!$Q$101&lt;&gt;"",IFERROR(I111/'Checklist Parameters'!$Q$101,0),"N/A")</f>
        <v>0</v>
      </c>
      <c r="AB111" s="85" t="str">
        <f>IF('Checklist Parameters'!$Q$43&lt;&gt;"",(I111*'Checklist Parameters'!$Q$43)/1000,"N/A")</f>
        <v>N/A</v>
      </c>
      <c r="AC111" s="85">
        <f>IF('Checklist Parameters'!$Q$16="",$X111,IF(AND('Checklist Parameters'!$Q$16&lt;$X111,'Checklist Parameters'!$Q$16&gt;=3),'Checklist Parameters'!$Q$16,IF(AND('Checklist Parameters'!$Q$16&lt;$X111,'Checklist Parameters'!$Q$16&lt;3),0,$X111)))</f>
        <v>0</v>
      </c>
      <c r="AD111" s="85" t="str">
        <f>IF(AND(I111&lt;'Checklist Parameters'!$Q$22,$I111&lt;&gt;0),"Y","")</f>
        <v/>
      </c>
      <c r="AE111" s="85" t="str">
        <f>IF($AD111="Y",0,IF('Checklist Parameters'!$Q$25="","&lt;no limit&gt;",ROUNDDOWN((($I111-'Checklist Parameters'!$Q$24)/'Checklist Parameters'!$Q$25)+1,0)))</f>
        <v>&lt;no limit&gt;</v>
      </c>
      <c r="AF111" s="174">
        <f t="shared" si="11"/>
        <v>0</v>
      </c>
      <c r="AG111" s="85">
        <f t="shared" si="7"/>
        <v>0</v>
      </c>
      <c r="AH111" s="5"/>
      <c r="AI111" s="5"/>
      <c r="AJ111" s="5"/>
      <c r="AK111" s="5"/>
      <c r="AL111" s="5"/>
      <c r="AM111" s="5"/>
      <c r="AN111" s="5"/>
      <c r="AO111" s="5"/>
      <c r="AP111" s="5"/>
      <c r="AQ111" s="5"/>
      <c r="AR111" s="5"/>
      <c r="AS111" s="5"/>
      <c r="AT111" s="5"/>
      <c r="AU111" s="5"/>
    </row>
    <row r="112" spans="1:47" s="2" customFormat="1" ht="15">
      <c r="A112" s="391"/>
      <c r="B112" s="392"/>
      <c r="C112" s="393"/>
      <c r="D112" s="393"/>
      <c r="E112" s="393"/>
      <c r="F112" s="393"/>
      <c r="G112" s="393"/>
      <c r="H112" s="394"/>
      <c r="I112" s="394"/>
      <c r="J112" s="394"/>
      <c r="K112" s="394"/>
      <c r="L112" s="394"/>
      <c r="M112" s="394"/>
      <c r="N112" s="313">
        <f>IF(IF(I112&lt;'Checklist Parameters'!$Q$22,0,($I112-$L112))&lt;0,0,IF(I112&lt;'Checklist Parameters'!$Q$22,0,($I112-$L112)))</f>
        <v>0</v>
      </c>
      <c r="O112" s="394"/>
      <c r="P112" s="395"/>
      <c r="Q112" s="316">
        <f t="shared" si="8"/>
        <v>0</v>
      </c>
      <c r="R112" s="87">
        <f t="shared" si="9"/>
        <v>0</v>
      </c>
      <c r="S112" s="87">
        <f>IF('Checklist Parameters'!$Q$60&lt;0.2,0.2,'Checklist Parameters'!$Q$60)</f>
        <v>0.7</v>
      </c>
      <c r="T112" s="88">
        <f>IF($O112="",IF('Checklist District ID'!$C$43="Y",MAX($R112:$S112)*$I112,SUM($R112:$S112)*$I112),IF(O112&gt;0,Q112*S112))</f>
        <v>0</v>
      </c>
      <c r="U112" s="88">
        <f>IF(Q112&gt;0,((I112-T112)*'Formula Matrix'!$E$42),0)</f>
        <v>0</v>
      </c>
      <c r="V112" s="88">
        <f t="shared" si="10"/>
        <v>0</v>
      </c>
      <c r="W112" s="88">
        <f>IF(V112&gt;0,(V112*'Checklist Parameters'!$Q$35),0)</f>
        <v>0</v>
      </c>
      <c r="X112" s="85">
        <f t="shared" si="6"/>
        <v>0</v>
      </c>
      <c r="Y112" s="85">
        <f>IF('Checklist Parameters'!$Q$102&lt;&gt;"",(I112/43560)*'Checklist Parameters'!$Q$102,"N/A")</f>
        <v>0</v>
      </c>
      <c r="Z112" s="85" t="str">
        <f>IF('Checklist Parameters'!$Q$58&lt;&gt;"",((I112*'Checklist Parameters'!$Q$58)*'Checklist Parameters'!$Q$35)/1000,"N/A")</f>
        <v>N/A</v>
      </c>
      <c r="AA112" s="85">
        <f>IF('Checklist Parameters'!$Q$101&lt;&gt;"",IFERROR(I112/'Checklist Parameters'!$Q$101,0),"N/A")</f>
        <v>0</v>
      </c>
      <c r="AB112" s="85" t="str">
        <f>IF('Checklist Parameters'!$Q$43&lt;&gt;"",(I112*'Checklist Parameters'!$Q$43)/1000,"N/A")</f>
        <v>N/A</v>
      </c>
      <c r="AC112" s="85">
        <f>IF('Checklist Parameters'!$Q$16="",$X112,IF(AND('Checklist Parameters'!$Q$16&lt;$X112,'Checklist Parameters'!$Q$16&gt;=3),'Checklist Parameters'!$Q$16,IF(AND('Checklist Parameters'!$Q$16&lt;$X112,'Checklist Parameters'!$Q$16&lt;3),0,$X112)))</f>
        <v>0</v>
      </c>
      <c r="AD112" s="85" t="str">
        <f>IF(AND(I112&lt;'Checklist Parameters'!$Q$22,$I112&lt;&gt;0),"Y","")</f>
        <v/>
      </c>
      <c r="AE112" s="85" t="str">
        <f>IF($AD112="Y",0,IF('Checklist Parameters'!$Q$25="","&lt;no limit&gt;",ROUNDDOWN((($I112-'Checklist Parameters'!$Q$24)/'Checklist Parameters'!$Q$25)+1,0)))</f>
        <v>&lt;no limit&gt;</v>
      </c>
      <c r="AF112" s="174">
        <f t="shared" si="11"/>
        <v>0</v>
      </c>
      <c r="AG112" s="85">
        <f t="shared" si="7"/>
        <v>0</v>
      </c>
      <c r="AH112" s="5"/>
      <c r="AI112" s="5"/>
      <c r="AJ112" s="5"/>
      <c r="AK112" s="5"/>
      <c r="AL112" s="5"/>
      <c r="AM112" s="5"/>
      <c r="AN112" s="5"/>
      <c r="AO112" s="5"/>
      <c r="AP112" s="5"/>
      <c r="AQ112" s="5"/>
      <c r="AR112" s="5"/>
      <c r="AS112" s="5"/>
      <c r="AT112" s="5"/>
      <c r="AU112" s="5"/>
    </row>
    <row r="113" spans="1:47" s="2" customFormat="1" ht="15">
      <c r="A113" s="391"/>
      <c r="B113" s="392"/>
      <c r="C113" s="393"/>
      <c r="D113" s="393"/>
      <c r="E113" s="393"/>
      <c r="F113" s="393"/>
      <c r="G113" s="393"/>
      <c r="H113" s="394"/>
      <c r="I113" s="394"/>
      <c r="J113" s="394"/>
      <c r="K113" s="394"/>
      <c r="L113" s="394"/>
      <c r="M113" s="394"/>
      <c r="N113" s="313">
        <f>IF(IF(I113&lt;'Checklist Parameters'!$Q$22,0,($I113-$L113))&lt;0,0,IF(I113&lt;'Checklist Parameters'!$Q$22,0,($I113-$L113)))</f>
        <v>0</v>
      </c>
      <c r="O113" s="394"/>
      <c r="P113" s="395"/>
      <c r="Q113" s="316">
        <f t="shared" si="8"/>
        <v>0</v>
      </c>
      <c r="R113" s="87">
        <f t="shared" si="9"/>
        <v>0</v>
      </c>
      <c r="S113" s="87">
        <f>IF('Checklist Parameters'!$Q$60&lt;0.2,0.2,'Checklist Parameters'!$Q$60)</f>
        <v>0.7</v>
      </c>
      <c r="T113" s="88">
        <f>IF($O113="",IF('Checklist District ID'!$C$43="Y",MAX($R113:$S113)*$I113,SUM($R113:$S113)*$I113),IF(O113&gt;0,Q113*S113))</f>
        <v>0</v>
      </c>
      <c r="U113" s="88">
        <f>IF(Q113&gt;0,((I113-T113)*'Formula Matrix'!$E$42),0)</f>
        <v>0</v>
      </c>
      <c r="V113" s="88">
        <f t="shared" si="10"/>
        <v>0</v>
      </c>
      <c r="W113" s="88">
        <f>IF(V113&gt;0,(V113*'Checklist Parameters'!$Q$35),0)</f>
        <v>0</v>
      </c>
      <c r="X113" s="85">
        <f t="shared" si="6"/>
        <v>0</v>
      </c>
      <c r="Y113" s="85">
        <f>IF('Checklist Parameters'!$Q$102&lt;&gt;"",(I113/43560)*'Checklist Parameters'!$Q$102,"N/A")</f>
        <v>0</v>
      </c>
      <c r="Z113" s="85" t="str">
        <f>IF('Checklist Parameters'!$Q$58&lt;&gt;"",((I113*'Checklist Parameters'!$Q$58)*'Checklist Parameters'!$Q$35)/1000,"N/A")</f>
        <v>N/A</v>
      </c>
      <c r="AA113" s="85">
        <f>IF('Checklist Parameters'!$Q$101&lt;&gt;"",IFERROR(I113/'Checklist Parameters'!$Q$101,0),"N/A")</f>
        <v>0</v>
      </c>
      <c r="AB113" s="85" t="str">
        <f>IF('Checklist Parameters'!$Q$43&lt;&gt;"",(I113*'Checklist Parameters'!$Q$43)/1000,"N/A")</f>
        <v>N/A</v>
      </c>
      <c r="AC113" s="85">
        <f>IF('Checklist Parameters'!$Q$16="",$X113,IF(AND('Checklist Parameters'!$Q$16&lt;$X113,'Checklist Parameters'!$Q$16&gt;=3),'Checklist Parameters'!$Q$16,IF(AND('Checklist Parameters'!$Q$16&lt;$X113,'Checklist Parameters'!$Q$16&lt;3),0,$X113)))</f>
        <v>0</v>
      </c>
      <c r="AD113" s="85" t="str">
        <f>IF(AND(I113&lt;'Checklist Parameters'!$Q$22,$I113&lt;&gt;0),"Y","")</f>
        <v/>
      </c>
      <c r="AE113" s="85" t="str">
        <f>IF($AD113="Y",0,IF('Checklist Parameters'!$Q$25="","&lt;no limit&gt;",ROUNDDOWN((($I113-'Checklist Parameters'!$Q$24)/'Checklist Parameters'!$Q$25)+1,0)))</f>
        <v>&lt;no limit&gt;</v>
      </c>
      <c r="AF113" s="174">
        <f t="shared" si="11"/>
        <v>0</v>
      </c>
      <c r="AG113" s="85">
        <f t="shared" si="7"/>
        <v>0</v>
      </c>
      <c r="AH113" s="5"/>
      <c r="AI113" s="5"/>
      <c r="AJ113" s="5"/>
      <c r="AK113" s="5"/>
      <c r="AL113" s="5"/>
      <c r="AM113" s="5"/>
      <c r="AN113" s="5"/>
      <c r="AO113" s="5"/>
      <c r="AP113" s="5"/>
      <c r="AQ113" s="5"/>
      <c r="AR113" s="5"/>
      <c r="AS113" s="5"/>
      <c r="AT113" s="5"/>
      <c r="AU113" s="5"/>
    </row>
    <row r="114" spans="1:47" s="2" customFormat="1" ht="15">
      <c r="A114" s="391"/>
      <c r="B114" s="392"/>
      <c r="C114" s="393"/>
      <c r="D114" s="393"/>
      <c r="E114" s="393"/>
      <c r="F114" s="393"/>
      <c r="G114" s="393"/>
      <c r="H114" s="394"/>
      <c r="I114" s="394"/>
      <c r="J114" s="394"/>
      <c r="K114" s="394"/>
      <c r="L114" s="394"/>
      <c r="M114" s="394"/>
      <c r="N114" s="313">
        <f>IF(IF(I114&lt;'Checklist Parameters'!$Q$22,0,($I114-$L114))&lt;0,0,IF(I114&lt;'Checklist Parameters'!$Q$22,0,($I114-$L114)))</f>
        <v>0</v>
      </c>
      <c r="O114" s="394"/>
      <c r="P114" s="395"/>
      <c r="Q114" s="316">
        <f t="shared" si="8"/>
        <v>0</v>
      </c>
      <c r="R114" s="87">
        <f t="shared" si="9"/>
        <v>0</v>
      </c>
      <c r="S114" s="87">
        <f>IF('Checklist Parameters'!$Q$60&lt;0.2,0.2,'Checklist Parameters'!$Q$60)</f>
        <v>0.7</v>
      </c>
      <c r="T114" s="88">
        <f>IF($O114="",IF('Checklist District ID'!$C$43="Y",MAX($R114:$S114)*$I114,SUM($R114:$S114)*$I114),IF(O114&gt;0,Q114*S114))</f>
        <v>0</v>
      </c>
      <c r="U114" s="88">
        <f>IF(Q114&gt;0,((I114-T114)*'Formula Matrix'!$E$42),0)</f>
        <v>0</v>
      </c>
      <c r="V114" s="88">
        <f t="shared" si="10"/>
        <v>0</v>
      </c>
      <c r="W114" s="88">
        <f>IF(V114&gt;0,(V114*'Checklist Parameters'!$Q$35),0)</f>
        <v>0</v>
      </c>
      <c r="X114" s="85">
        <f t="shared" si="6"/>
        <v>0</v>
      </c>
      <c r="Y114" s="85">
        <f>IF('Checklist Parameters'!$Q$102&lt;&gt;"",(I114/43560)*'Checklist Parameters'!$Q$102,"N/A")</f>
        <v>0</v>
      </c>
      <c r="Z114" s="85" t="str">
        <f>IF('Checklist Parameters'!$Q$58&lt;&gt;"",((I114*'Checklist Parameters'!$Q$58)*'Checklist Parameters'!$Q$35)/1000,"N/A")</f>
        <v>N/A</v>
      </c>
      <c r="AA114" s="85">
        <f>IF('Checklist Parameters'!$Q$101&lt;&gt;"",IFERROR(I114/'Checklist Parameters'!$Q$101,0),"N/A")</f>
        <v>0</v>
      </c>
      <c r="AB114" s="85" t="str">
        <f>IF('Checklist Parameters'!$Q$43&lt;&gt;"",(I114*'Checklist Parameters'!$Q$43)/1000,"N/A")</f>
        <v>N/A</v>
      </c>
      <c r="AC114" s="85">
        <f>IF('Checklist Parameters'!$Q$16="",$X114,IF(AND('Checklist Parameters'!$Q$16&lt;$X114,'Checklist Parameters'!$Q$16&gt;=3),'Checklist Parameters'!$Q$16,IF(AND('Checklist Parameters'!$Q$16&lt;$X114,'Checklist Parameters'!$Q$16&lt;3),0,$X114)))</f>
        <v>0</v>
      </c>
      <c r="AD114" s="85" t="str">
        <f>IF(AND(I114&lt;'Checklist Parameters'!$Q$22,$I114&lt;&gt;0),"Y","")</f>
        <v/>
      </c>
      <c r="AE114" s="85" t="str">
        <f>IF($AD114="Y",0,IF('Checklist Parameters'!$Q$25="","&lt;no limit&gt;",ROUNDDOWN((($I114-'Checklist Parameters'!$Q$24)/'Checklist Parameters'!$Q$25)+1,0)))</f>
        <v>&lt;no limit&gt;</v>
      </c>
      <c r="AF114" s="174">
        <f t="shared" si="11"/>
        <v>0</v>
      </c>
      <c r="AG114" s="85">
        <f t="shared" si="7"/>
        <v>0</v>
      </c>
      <c r="AH114" s="5"/>
      <c r="AI114" s="5"/>
      <c r="AJ114" s="5"/>
      <c r="AK114" s="5"/>
      <c r="AL114" s="5"/>
      <c r="AM114" s="5"/>
      <c r="AN114" s="5"/>
      <c r="AO114" s="5"/>
      <c r="AP114" s="5"/>
      <c r="AQ114" s="5"/>
      <c r="AR114" s="5"/>
      <c r="AS114" s="5"/>
      <c r="AT114" s="5"/>
      <c r="AU114" s="5"/>
    </row>
    <row r="115" spans="1:47" s="2" customFormat="1" ht="15">
      <c r="A115" s="391"/>
      <c r="B115" s="392"/>
      <c r="C115" s="393"/>
      <c r="D115" s="393"/>
      <c r="E115" s="393"/>
      <c r="F115" s="393"/>
      <c r="G115" s="393"/>
      <c r="H115" s="394"/>
      <c r="I115" s="394"/>
      <c r="J115" s="394"/>
      <c r="K115" s="394"/>
      <c r="L115" s="394"/>
      <c r="M115" s="394"/>
      <c r="N115" s="313">
        <f>IF(IF(I115&lt;'Checklist Parameters'!$Q$22,0,($I115-$L115))&lt;0,0,IF(I115&lt;'Checklist Parameters'!$Q$22,0,($I115-$L115)))</f>
        <v>0</v>
      </c>
      <c r="O115" s="394"/>
      <c r="P115" s="395"/>
      <c r="Q115" s="316">
        <f t="shared" si="8"/>
        <v>0</v>
      </c>
      <c r="R115" s="87">
        <f t="shared" si="9"/>
        <v>0</v>
      </c>
      <c r="S115" s="87">
        <f>IF('Checklist Parameters'!$Q$60&lt;0.2,0.2,'Checklist Parameters'!$Q$60)</f>
        <v>0.7</v>
      </c>
      <c r="T115" s="88">
        <f>IF($O115="",IF('Checklist District ID'!$C$43="Y",MAX($R115:$S115)*$I115,SUM($R115:$S115)*$I115),IF(O115&gt;0,Q115*S115))</f>
        <v>0</v>
      </c>
      <c r="U115" s="88">
        <f>IF(Q115&gt;0,((I115-T115)*'Formula Matrix'!$E$42),0)</f>
        <v>0</v>
      </c>
      <c r="V115" s="88">
        <f t="shared" si="10"/>
        <v>0</v>
      </c>
      <c r="W115" s="88">
        <f>IF(V115&gt;0,(V115*'Checklist Parameters'!$Q$35),0)</f>
        <v>0</v>
      </c>
      <c r="X115" s="85">
        <f t="shared" si="6"/>
        <v>0</v>
      </c>
      <c r="Y115" s="85">
        <f>IF('Checklist Parameters'!$Q$102&lt;&gt;"",(I115/43560)*'Checklist Parameters'!$Q$102,"N/A")</f>
        <v>0</v>
      </c>
      <c r="Z115" s="85" t="str">
        <f>IF('Checklist Parameters'!$Q$58&lt;&gt;"",((I115*'Checklist Parameters'!$Q$58)*'Checklist Parameters'!$Q$35)/1000,"N/A")</f>
        <v>N/A</v>
      </c>
      <c r="AA115" s="85">
        <f>IF('Checklist Parameters'!$Q$101&lt;&gt;"",IFERROR(I115/'Checklist Parameters'!$Q$101,0),"N/A")</f>
        <v>0</v>
      </c>
      <c r="AB115" s="85" t="str">
        <f>IF('Checklist Parameters'!$Q$43&lt;&gt;"",(I115*'Checklist Parameters'!$Q$43)/1000,"N/A")</f>
        <v>N/A</v>
      </c>
      <c r="AC115" s="85">
        <f>IF('Checklist Parameters'!$Q$16="",$X115,IF(AND('Checklist Parameters'!$Q$16&lt;$X115,'Checklist Parameters'!$Q$16&gt;=3),'Checklist Parameters'!$Q$16,IF(AND('Checklist Parameters'!$Q$16&lt;$X115,'Checklist Parameters'!$Q$16&lt;3),0,$X115)))</f>
        <v>0</v>
      </c>
      <c r="AD115" s="85" t="str">
        <f>IF(AND(I115&lt;'Checklist Parameters'!$Q$22,$I115&lt;&gt;0),"Y","")</f>
        <v/>
      </c>
      <c r="AE115" s="85" t="str">
        <f>IF($AD115="Y",0,IF('Checklist Parameters'!$Q$25="","&lt;no limit&gt;",ROUNDDOWN((($I115-'Checklist Parameters'!$Q$24)/'Checklist Parameters'!$Q$25)+1,0)))</f>
        <v>&lt;no limit&gt;</v>
      </c>
      <c r="AF115" s="174">
        <f t="shared" si="11"/>
        <v>0</v>
      </c>
      <c r="AG115" s="85">
        <f t="shared" si="7"/>
        <v>0</v>
      </c>
      <c r="AH115" s="5"/>
      <c r="AI115" s="5"/>
      <c r="AJ115" s="5"/>
      <c r="AK115" s="5"/>
      <c r="AL115" s="5"/>
      <c r="AM115" s="5"/>
      <c r="AN115" s="5"/>
      <c r="AO115" s="5"/>
      <c r="AP115" s="5"/>
      <c r="AQ115" s="5"/>
      <c r="AR115" s="5"/>
      <c r="AS115" s="5"/>
      <c r="AT115" s="5"/>
      <c r="AU115" s="5"/>
    </row>
    <row r="116" spans="1:47" s="2" customFormat="1" ht="15">
      <c r="A116" s="391"/>
      <c r="B116" s="392"/>
      <c r="C116" s="393"/>
      <c r="D116" s="393"/>
      <c r="E116" s="393"/>
      <c r="F116" s="393"/>
      <c r="G116" s="393"/>
      <c r="H116" s="394"/>
      <c r="I116" s="394"/>
      <c r="J116" s="394"/>
      <c r="K116" s="394"/>
      <c r="L116" s="394"/>
      <c r="M116" s="394"/>
      <c r="N116" s="313">
        <f>IF(IF(I116&lt;'Checklist Parameters'!$Q$22,0,($I116-$L116))&lt;0,0,IF(I116&lt;'Checklist Parameters'!$Q$22,0,($I116-$L116)))</f>
        <v>0</v>
      </c>
      <c r="O116" s="394"/>
      <c r="P116" s="395"/>
      <c r="Q116" s="316">
        <f t="shared" si="8"/>
        <v>0</v>
      </c>
      <c r="R116" s="87">
        <f t="shared" si="9"/>
        <v>0</v>
      </c>
      <c r="S116" s="87">
        <f>IF('Checklist Parameters'!$Q$60&lt;0.2,0.2,'Checklist Parameters'!$Q$60)</f>
        <v>0.7</v>
      </c>
      <c r="T116" s="88">
        <f>IF($O116="",IF('Checklist District ID'!$C$43="Y",MAX($R116:$S116)*$I116,SUM($R116:$S116)*$I116),IF(O116&gt;0,Q116*S116))</f>
        <v>0</v>
      </c>
      <c r="U116" s="88">
        <f>IF(Q116&gt;0,((I116-T116)*'Formula Matrix'!$E$42),0)</f>
        <v>0</v>
      </c>
      <c r="V116" s="88">
        <f t="shared" si="10"/>
        <v>0</v>
      </c>
      <c r="W116" s="88">
        <f>IF(V116&gt;0,(V116*'Checklist Parameters'!$Q$35),0)</f>
        <v>0</v>
      </c>
      <c r="X116" s="85">
        <f t="shared" si="6"/>
        <v>0</v>
      </c>
      <c r="Y116" s="85">
        <f>IF('Checklist Parameters'!$Q$102&lt;&gt;"",(I116/43560)*'Checklist Parameters'!$Q$102,"N/A")</f>
        <v>0</v>
      </c>
      <c r="Z116" s="85" t="str">
        <f>IF('Checklist Parameters'!$Q$58&lt;&gt;"",((I116*'Checklist Parameters'!$Q$58)*'Checklist Parameters'!$Q$35)/1000,"N/A")</f>
        <v>N/A</v>
      </c>
      <c r="AA116" s="85">
        <f>IF('Checklist Parameters'!$Q$101&lt;&gt;"",IFERROR(I116/'Checklist Parameters'!$Q$101,0),"N/A")</f>
        <v>0</v>
      </c>
      <c r="AB116" s="85" t="str">
        <f>IF('Checklist Parameters'!$Q$43&lt;&gt;"",(I116*'Checklist Parameters'!$Q$43)/1000,"N/A")</f>
        <v>N/A</v>
      </c>
      <c r="AC116" s="85">
        <f>IF('Checklist Parameters'!$Q$16="",$X116,IF(AND('Checklist Parameters'!$Q$16&lt;$X116,'Checklist Parameters'!$Q$16&gt;=3),'Checklist Parameters'!$Q$16,IF(AND('Checklist Parameters'!$Q$16&lt;$X116,'Checklist Parameters'!$Q$16&lt;3),0,$X116)))</f>
        <v>0</v>
      </c>
      <c r="AD116" s="85" t="str">
        <f>IF(AND(I116&lt;'Checklist Parameters'!$Q$22,$I116&lt;&gt;0),"Y","")</f>
        <v/>
      </c>
      <c r="AE116" s="85" t="str">
        <f>IF($AD116="Y",0,IF('Checklist Parameters'!$Q$25="","&lt;no limit&gt;",ROUNDDOWN((($I116-'Checklist Parameters'!$Q$24)/'Checklist Parameters'!$Q$25)+1,0)))</f>
        <v>&lt;no limit&gt;</v>
      </c>
      <c r="AF116" s="174">
        <f t="shared" si="11"/>
        <v>0</v>
      </c>
      <c r="AG116" s="85">
        <f t="shared" si="7"/>
        <v>0</v>
      </c>
      <c r="AH116" s="5"/>
      <c r="AI116" s="5"/>
      <c r="AJ116" s="5"/>
      <c r="AK116" s="5"/>
      <c r="AL116" s="5"/>
      <c r="AM116" s="5"/>
      <c r="AN116" s="5"/>
      <c r="AO116" s="5"/>
      <c r="AP116" s="5"/>
      <c r="AQ116" s="5"/>
      <c r="AR116" s="5"/>
      <c r="AS116" s="5"/>
      <c r="AT116" s="5"/>
      <c r="AU116" s="5"/>
    </row>
    <row r="117" spans="1:47" s="2" customFormat="1" ht="15">
      <c r="A117" s="391"/>
      <c r="B117" s="392"/>
      <c r="C117" s="393"/>
      <c r="D117" s="393"/>
      <c r="E117" s="393"/>
      <c r="F117" s="393"/>
      <c r="G117" s="393"/>
      <c r="H117" s="394"/>
      <c r="I117" s="394"/>
      <c r="J117" s="394"/>
      <c r="K117" s="394"/>
      <c r="L117" s="394"/>
      <c r="M117" s="394"/>
      <c r="N117" s="313">
        <f>IF(IF(I117&lt;'Checklist Parameters'!$Q$22,0,($I117-$L117))&lt;0,0,IF(I117&lt;'Checklist Parameters'!$Q$22,0,($I117-$L117)))</f>
        <v>0</v>
      </c>
      <c r="O117" s="394"/>
      <c r="P117" s="395"/>
      <c r="Q117" s="316">
        <f t="shared" si="8"/>
        <v>0</v>
      </c>
      <c r="R117" s="87">
        <f t="shared" si="9"/>
        <v>0</v>
      </c>
      <c r="S117" s="87">
        <f>IF('Checklist Parameters'!$Q$60&lt;0.2,0.2,'Checklist Parameters'!$Q$60)</f>
        <v>0.7</v>
      </c>
      <c r="T117" s="88">
        <f>IF($O117="",IF('Checklist District ID'!$C$43="Y",MAX($R117:$S117)*$I117,SUM($R117:$S117)*$I117),IF(O117&gt;0,Q117*S117))</f>
        <v>0</v>
      </c>
      <c r="U117" s="88">
        <f>IF(Q117&gt;0,((I117-T117)*'Formula Matrix'!$E$42),0)</f>
        <v>0</v>
      </c>
      <c r="V117" s="88">
        <f t="shared" si="10"/>
        <v>0</v>
      </c>
      <c r="W117" s="88">
        <f>IF(V117&gt;0,(V117*'Checklist Parameters'!$Q$35),0)</f>
        <v>0</v>
      </c>
      <c r="X117" s="85">
        <f t="shared" si="6"/>
        <v>0</v>
      </c>
      <c r="Y117" s="85">
        <f>IF('Checklist Parameters'!$Q$102&lt;&gt;"",(I117/43560)*'Checklist Parameters'!$Q$102,"N/A")</f>
        <v>0</v>
      </c>
      <c r="Z117" s="85" t="str">
        <f>IF('Checklist Parameters'!$Q$58&lt;&gt;"",((I117*'Checklist Parameters'!$Q$58)*'Checklist Parameters'!$Q$35)/1000,"N/A")</f>
        <v>N/A</v>
      </c>
      <c r="AA117" s="85">
        <f>IF('Checklist Parameters'!$Q$101&lt;&gt;"",IFERROR(I117/'Checklist Parameters'!$Q$101,0),"N/A")</f>
        <v>0</v>
      </c>
      <c r="AB117" s="85" t="str">
        <f>IF('Checklist Parameters'!$Q$43&lt;&gt;"",(I117*'Checklist Parameters'!$Q$43)/1000,"N/A")</f>
        <v>N/A</v>
      </c>
      <c r="AC117" s="85">
        <f>IF('Checklist Parameters'!$Q$16="",$X117,IF(AND('Checklist Parameters'!$Q$16&lt;$X117,'Checklist Parameters'!$Q$16&gt;=3),'Checklist Parameters'!$Q$16,IF(AND('Checklist Parameters'!$Q$16&lt;$X117,'Checklist Parameters'!$Q$16&lt;3),0,$X117)))</f>
        <v>0</v>
      </c>
      <c r="AD117" s="85" t="str">
        <f>IF(AND(I117&lt;'Checklist Parameters'!$Q$22,$I117&lt;&gt;0),"Y","")</f>
        <v/>
      </c>
      <c r="AE117" s="85" t="str">
        <f>IF($AD117="Y",0,IF('Checklist Parameters'!$Q$25="","&lt;no limit&gt;",ROUNDDOWN((($I117-'Checklist Parameters'!$Q$24)/'Checklist Parameters'!$Q$25)+1,0)))</f>
        <v>&lt;no limit&gt;</v>
      </c>
      <c r="AF117" s="174">
        <f t="shared" si="11"/>
        <v>0</v>
      </c>
      <c r="AG117" s="85">
        <f t="shared" si="7"/>
        <v>0</v>
      </c>
      <c r="AH117" s="5"/>
      <c r="AI117" s="5"/>
      <c r="AJ117" s="5"/>
      <c r="AK117" s="5"/>
      <c r="AL117" s="5"/>
      <c r="AM117" s="5"/>
      <c r="AN117" s="5"/>
      <c r="AO117" s="5"/>
      <c r="AP117" s="5"/>
      <c r="AQ117" s="5"/>
      <c r="AR117" s="5"/>
      <c r="AS117" s="5"/>
      <c r="AT117" s="5"/>
      <c r="AU117" s="5"/>
    </row>
    <row r="118" spans="1:47" s="2" customFormat="1" ht="15">
      <c r="A118" s="391"/>
      <c r="B118" s="392"/>
      <c r="C118" s="393"/>
      <c r="D118" s="393"/>
      <c r="E118" s="393"/>
      <c r="F118" s="393"/>
      <c r="G118" s="393"/>
      <c r="H118" s="394"/>
      <c r="I118" s="394"/>
      <c r="J118" s="394"/>
      <c r="K118" s="394"/>
      <c r="L118" s="394"/>
      <c r="M118" s="394"/>
      <c r="N118" s="313">
        <f>IF(IF(I118&lt;'Checklist Parameters'!$Q$22,0,($I118-$L118))&lt;0,0,IF(I118&lt;'Checklist Parameters'!$Q$22,0,($I118-$L118)))</f>
        <v>0</v>
      </c>
      <c r="O118" s="394"/>
      <c r="P118" s="395"/>
      <c r="Q118" s="316">
        <f t="shared" si="8"/>
        <v>0</v>
      </c>
      <c r="R118" s="87">
        <f t="shared" si="9"/>
        <v>0</v>
      </c>
      <c r="S118" s="87">
        <f>IF('Checklist Parameters'!$Q$60&lt;0.2,0.2,'Checklist Parameters'!$Q$60)</f>
        <v>0.7</v>
      </c>
      <c r="T118" s="88">
        <f>IF($O118="",IF('Checklist District ID'!$C$43="Y",MAX($R118:$S118)*$I118,SUM($R118:$S118)*$I118),IF(O118&gt;0,Q118*S118))</f>
        <v>0</v>
      </c>
      <c r="U118" s="88">
        <f>IF(Q118&gt;0,((I118-T118)*'Formula Matrix'!$E$42),0)</f>
        <v>0</v>
      </c>
      <c r="V118" s="88">
        <f t="shared" si="10"/>
        <v>0</v>
      </c>
      <c r="W118" s="88">
        <f>IF(V118&gt;0,(V118*'Checklist Parameters'!$Q$35),0)</f>
        <v>0</v>
      </c>
      <c r="X118" s="85">
        <f t="shared" si="6"/>
        <v>0</v>
      </c>
      <c r="Y118" s="85">
        <f>IF('Checklist Parameters'!$Q$102&lt;&gt;"",(I118/43560)*'Checklist Parameters'!$Q$102,"N/A")</f>
        <v>0</v>
      </c>
      <c r="Z118" s="85" t="str">
        <f>IF('Checklist Parameters'!$Q$58&lt;&gt;"",((I118*'Checklist Parameters'!$Q$58)*'Checklist Parameters'!$Q$35)/1000,"N/A")</f>
        <v>N/A</v>
      </c>
      <c r="AA118" s="85">
        <f>IF('Checklist Parameters'!$Q$101&lt;&gt;"",IFERROR(I118/'Checklist Parameters'!$Q$101,0),"N/A")</f>
        <v>0</v>
      </c>
      <c r="AB118" s="85" t="str">
        <f>IF('Checklist Parameters'!$Q$43&lt;&gt;"",(I118*'Checklist Parameters'!$Q$43)/1000,"N/A")</f>
        <v>N/A</v>
      </c>
      <c r="AC118" s="85">
        <f>IF('Checklist Parameters'!$Q$16="",$X118,IF(AND('Checklist Parameters'!$Q$16&lt;$X118,'Checklist Parameters'!$Q$16&gt;=3),'Checklist Parameters'!$Q$16,IF(AND('Checklist Parameters'!$Q$16&lt;$X118,'Checklist Parameters'!$Q$16&lt;3),0,$X118)))</f>
        <v>0</v>
      </c>
      <c r="AD118" s="85" t="str">
        <f>IF(AND(I118&lt;'Checklist Parameters'!$Q$22,$I118&lt;&gt;0),"Y","")</f>
        <v/>
      </c>
      <c r="AE118" s="85" t="str">
        <f>IF($AD118="Y",0,IF('Checklist Parameters'!$Q$25="","&lt;no limit&gt;",ROUNDDOWN((($I118-'Checklist Parameters'!$Q$24)/'Checklist Parameters'!$Q$25)+1,0)))</f>
        <v>&lt;no limit&gt;</v>
      </c>
      <c r="AF118" s="174">
        <f t="shared" si="11"/>
        <v>0</v>
      </c>
      <c r="AG118" s="85">
        <f t="shared" si="7"/>
        <v>0</v>
      </c>
      <c r="AH118" s="5"/>
      <c r="AI118" s="5"/>
      <c r="AJ118" s="5"/>
      <c r="AK118" s="5"/>
      <c r="AL118" s="5"/>
      <c r="AM118" s="5"/>
      <c r="AN118" s="5"/>
      <c r="AO118" s="5"/>
      <c r="AP118" s="5"/>
      <c r="AQ118" s="5"/>
      <c r="AR118" s="5"/>
      <c r="AS118" s="5"/>
      <c r="AT118" s="5"/>
      <c r="AU118" s="5"/>
    </row>
    <row r="119" spans="1:47" s="2" customFormat="1" ht="15">
      <c r="A119" s="391"/>
      <c r="B119" s="392"/>
      <c r="C119" s="393"/>
      <c r="D119" s="393"/>
      <c r="E119" s="393"/>
      <c r="F119" s="393"/>
      <c r="G119" s="393"/>
      <c r="H119" s="394"/>
      <c r="I119" s="394"/>
      <c r="J119" s="394"/>
      <c r="K119" s="394"/>
      <c r="L119" s="394"/>
      <c r="M119" s="394"/>
      <c r="N119" s="313">
        <f>IF(IF(I119&lt;'Checklist Parameters'!$Q$22,0,($I119-$L119))&lt;0,0,IF(I119&lt;'Checklist Parameters'!$Q$22,0,($I119-$L119)))</f>
        <v>0</v>
      </c>
      <c r="O119" s="394"/>
      <c r="P119" s="395"/>
      <c r="Q119" s="316">
        <f t="shared" si="8"/>
        <v>0</v>
      </c>
      <c r="R119" s="87">
        <f t="shared" si="9"/>
        <v>0</v>
      </c>
      <c r="S119" s="87">
        <f>IF('Checklist Parameters'!$Q$60&lt;0.2,0.2,'Checklist Parameters'!$Q$60)</f>
        <v>0.7</v>
      </c>
      <c r="T119" s="88">
        <f>IF($O119="",IF('Checklist District ID'!$C$43="Y",MAX($R119:$S119)*$I119,SUM($R119:$S119)*$I119),IF(O119&gt;0,Q119*S119))</f>
        <v>0</v>
      </c>
      <c r="U119" s="88">
        <f>IF(Q119&gt;0,((I119-T119)*'Formula Matrix'!$E$42),0)</f>
        <v>0</v>
      </c>
      <c r="V119" s="88">
        <f t="shared" si="10"/>
        <v>0</v>
      </c>
      <c r="W119" s="88">
        <f>IF(V119&gt;0,(V119*'Checklist Parameters'!$Q$35),0)</f>
        <v>0</v>
      </c>
      <c r="X119" s="85">
        <f t="shared" si="6"/>
        <v>0</v>
      </c>
      <c r="Y119" s="85">
        <f>IF('Checklist Parameters'!$Q$102&lt;&gt;"",(I119/43560)*'Checklist Parameters'!$Q$102,"N/A")</f>
        <v>0</v>
      </c>
      <c r="Z119" s="85" t="str">
        <f>IF('Checklist Parameters'!$Q$58&lt;&gt;"",((I119*'Checklist Parameters'!$Q$58)*'Checklist Parameters'!$Q$35)/1000,"N/A")</f>
        <v>N/A</v>
      </c>
      <c r="AA119" s="85">
        <f>IF('Checklist Parameters'!$Q$101&lt;&gt;"",IFERROR(I119/'Checklist Parameters'!$Q$101,0),"N/A")</f>
        <v>0</v>
      </c>
      <c r="AB119" s="85" t="str">
        <f>IF('Checklist Parameters'!$Q$43&lt;&gt;"",(I119*'Checklist Parameters'!$Q$43)/1000,"N/A")</f>
        <v>N/A</v>
      </c>
      <c r="AC119" s="85">
        <f>IF('Checklist Parameters'!$Q$16="",$X119,IF(AND('Checklist Parameters'!$Q$16&lt;$X119,'Checklist Parameters'!$Q$16&gt;=3),'Checklist Parameters'!$Q$16,IF(AND('Checklist Parameters'!$Q$16&lt;$X119,'Checklist Parameters'!$Q$16&lt;3),0,$X119)))</f>
        <v>0</v>
      </c>
      <c r="AD119" s="85" t="str">
        <f>IF(AND(I119&lt;'Checklist Parameters'!$Q$22,$I119&lt;&gt;0),"Y","")</f>
        <v/>
      </c>
      <c r="AE119" s="85" t="str">
        <f>IF($AD119="Y",0,IF('Checklist Parameters'!$Q$25="","&lt;no limit&gt;",ROUNDDOWN((($I119-'Checklist Parameters'!$Q$24)/'Checklist Parameters'!$Q$25)+1,0)))</f>
        <v>&lt;no limit&gt;</v>
      </c>
      <c r="AF119" s="174">
        <f t="shared" si="11"/>
        <v>0</v>
      </c>
      <c r="AG119" s="85">
        <f t="shared" si="7"/>
        <v>0</v>
      </c>
      <c r="AH119" s="5"/>
      <c r="AI119" s="5"/>
      <c r="AJ119" s="5"/>
      <c r="AK119" s="5"/>
      <c r="AL119" s="5"/>
      <c r="AM119" s="5"/>
      <c r="AN119" s="5"/>
      <c r="AO119" s="5"/>
      <c r="AP119" s="5"/>
      <c r="AQ119" s="5"/>
      <c r="AR119" s="5"/>
      <c r="AS119" s="5"/>
      <c r="AT119" s="5"/>
      <c r="AU119" s="5"/>
    </row>
    <row r="120" spans="1:47" s="2" customFormat="1" ht="15">
      <c r="A120" s="391"/>
      <c r="B120" s="392"/>
      <c r="C120" s="393"/>
      <c r="D120" s="393"/>
      <c r="E120" s="393"/>
      <c r="F120" s="393"/>
      <c r="G120" s="393"/>
      <c r="H120" s="394"/>
      <c r="I120" s="394"/>
      <c r="J120" s="394"/>
      <c r="K120" s="394"/>
      <c r="L120" s="394"/>
      <c r="M120" s="394"/>
      <c r="N120" s="313">
        <f>IF(IF(I120&lt;'Checklist Parameters'!$Q$22,0,($I120-$L120))&lt;0,0,IF(I120&lt;'Checklist Parameters'!$Q$22,0,($I120-$L120)))</f>
        <v>0</v>
      </c>
      <c r="O120" s="394"/>
      <c r="P120" s="395"/>
      <c r="Q120" s="316">
        <f t="shared" si="8"/>
        <v>0</v>
      </c>
      <c r="R120" s="87">
        <f t="shared" si="9"/>
        <v>0</v>
      </c>
      <c r="S120" s="87">
        <f>IF('Checklist Parameters'!$Q$60&lt;0.2,0.2,'Checklist Parameters'!$Q$60)</f>
        <v>0.7</v>
      </c>
      <c r="T120" s="88">
        <f>IF($O120="",IF('Checklist District ID'!$C$43="Y",MAX($R120:$S120)*$I120,SUM($R120:$S120)*$I120),IF(O120&gt;0,Q120*S120))</f>
        <v>0</v>
      </c>
      <c r="U120" s="88">
        <f>IF(Q120&gt;0,((I120-T120)*'Formula Matrix'!$E$42),0)</f>
        <v>0</v>
      </c>
      <c r="V120" s="88">
        <f t="shared" si="10"/>
        <v>0</v>
      </c>
      <c r="W120" s="88">
        <f>IF(V120&gt;0,(V120*'Checklist Parameters'!$Q$35),0)</f>
        <v>0</v>
      </c>
      <c r="X120" s="85">
        <f t="shared" si="6"/>
        <v>0</v>
      </c>
      <c r="Y120" s="85">
        <f>IF('Checklist Parameters'!$Q$102&lt;&gt;"",(I120/43560)*'Checklist Parameters'!$Q$102,"N/A")</f>
        <v>0</v>
      </c>
      <c r="Z120" s="85" t="str">
        <f>IF('Checklist Parameters'!$Q$58&lt;&gt;"",((I120*'Checklist Parameters'!$Q$58)*'Checklist Parameters'!$Q$35)/1000,"N/A")</f>
        <v>N/A</v>
      </c>
      <c r="AA120" s="85">
        <f>IF('Checklist Parameters'!$Q$101&lt;&gt;"",IFERROR(I120/'Checklist Parameters'!$Q$101,0),"N/A")</f>
        <v>0</v>
      </c>
      <c r="AB120" s="85" t="str">
        <f>IF('Checklist Parameters'!$Q$43&lt;&gt;"",(I120*'Checklist Parameters'!$Q$43)/1000,"N/A")</f>
        <v>N/A</v>
      </c>
      <c r="AC120" s="85">
        <f>IF('Checklist Parameters'!$Q$16="",$X120,IF(AND('Checklist Parameters'!$Q$16&lt;$X120,'Checklist Parameters'!$Q$16&gt;=3),'Checklist Parameters'!$Q$16,IF(AND('Checklist Parameters'!$Q$16&lt;$X120,'Checklist Parameters'!$Q$16&lt;3),0,$X120)))</f>
        <v>0</v>
      </c>
      <c r="AD120" s="85" t="str">
        <f>IF(AND(I120&lt;'Checklist Parameters'!$Q$22,$I120&lt;&gt;0),"Y","")</f>
        <v/>
      </c>
      <c r="AE120" s="85" t="str">
        <f>IF($AD120="Y",0,IF('Checklist Parameters'!$Q$25="","&lt;no limit&gt;",ROUNDDOWN((($I120-'Checklist Parameters'!$Q$24)/'Checklist Parameters'!$Q$25)+1,0)))</f>
        <v>&lt;no limit&gt;</v>
      </c>
      <c r="AF120" s="174">
        <f t="shared" si="11"/>
        <v>0</v>
      </c>
      <c r="AG120" s="85">
        <f t="shared" si="7"/>
        <v>0</v>
      </c>
      <c r="AH120" s="5"/>
      <c r="AI120" s="5"/>
      <c r="AJ120" s="5"/>
      <c r="AK120" s="5"/>
      <c r="AL120" s="5"/>
      <c r="AM120" s="5"/>
      <c r="AN120" s="5"/>
      <c r="AO120" s="5"/>
      <c r="AP120" s="5"/>
      <c r="AQ120" s="5"/>
      <c r="AR120" s="5"/>
      <c r="AS120" s="5"/>
      <c r="AT120" s="5"/>
      <c r="AU120" s="5"/>
    </row>
    <row r="121" spans="1:47" s="2" customFormat="1" ht="15">
      <c r="A121" s="391"/>
      <c r="B121" s="392"/>
      <c r="C121" s="393"/>
      <c r="D121" s="393"/>
      <c r="E121" s="393"/>
      <c r="F121" s="393"/>
      <c r="G121" s="393"/>
      <c r="H121" s="394"/>
      <c r="I121" s="394"/>
      <c r="J121" s="394"/>
      <c r="K121" s="394"/>
      <c r="L121" s="394"/>
      <c r="M121" s="394"/>
      <c r="N121" s="313">
        <f>IF(IF(I121&lt;'Checklist Parameters'!$Q$22,0,($I121-$L121))&lt;0,0,IF(I121&lt;'Checklist Parameters'!$Q$22,0,($I121-$L121)))</f>
        <v>0</v>
      </c>
      <c r="O121" s="394"/>
      <c r="P121" s="395"/>
      <c r="Q121" s="316">
        <f t="shared" si="8"/>
        <v>0</v>
      </c>
      <c r="R121" s="87">
        <f t="shared" si="9"/>
        <v>0</v>
      </c>
      <c r="S121" s="87">
        <f>IF('Checklist Parameters'!$Q$60&lt;0.2,0.2,'Checklist Parameters'!$Q$60)</f>
        <v>0.7</v>
      </c>
      <c r="T121" s="88">
        <f>IF($O121="",IF('Checklist District ID'!$C$43="Y",MAX($R121:$S121)*$I121,SUM($R121:$S121)*$I121),IF(O121&gt;0,Q121*S121))</f>
        <v>0</v>
      </c>
      <c r="U121" s="88">
        <f>IF(Q121&gt;0,((I121-T121)*'Formula Matrix'!$E$42),0)</f>
        <v>0</v>
      </c>
      <c r="V121" s="88">
        <f t="shared" si="10"/>
        <v>0</v>
      </c>
      <c r="W121" s="88">
        <f>IF(V121&gt;0,(V121*'Checklist Parameters'!$Q$35),0)</f>
        <v>0</v>
      </c>
      <c r="X121" s="85">
        <f t="shared" si="6"/>
        <v>0</v>
      </c>
      <c r="Y121" s="85">
        <f>IF('Checklist Parameters'!$Q$102&lt;&gt;"",(I121/43560)*'Checklist Parameters'!$Q$102,"N/A")</f>
        <v>0</v>
      </c>
      <c r="Z121" s="85" t="str">
        <f>IF('Checklist Parameters'!$Q$58&lt;&gt;"",((I121*'Checklist Parameters'!$Q$58)*'Checklist Parameters'!$Q$35)/1000,"N/A")</f>
        <v>N/A</v>
      </c>
      <c r="AA121" s="85">
        <f>IF('Checklist Parameters'!$Q$101&lt;&gt;"",IFERROR(I121/'Checklist Parameters'!$Q$101,0),"N/A")</f>
        <v>0</v>
      </c>
      <c r="AB121" s="85" t="str">
        <f>IF('Checklist Parameters'!$Q$43&lt;&gt;"",(I121*'Checklist Parameters'!$Q$43)/1000,"N/A")</f>
        <v>N/A</v>
      </c>
      <c r="AC121" s="85">
        <f>IF('Checklist Parameters'!$Q$16="",$X121,IF(AND('Checklist Parameters'!$Q$16&lt;$X121,'Checklist Parameters'!$Q$16&gt;=3),'Checklist Parameters'!$Q$16,IF(AND('Checklist Parameters'!$Q$16&lt;$X121,'Checklist Parameters'!$Q$16&lt;3),0,$X121)))</f>
        <v>0</v>
      </c>
      <c r="AD121" s="85" t="str">
        <f>IF(AND(I121&lt;'Checklist Parameters'!$Q$22,$I121&lt;&gt;0),"Y","")</f>
        <v/>
      </c>
      <c r="AE121" s="85" t="str">
        <f>IF($AD121="Y",0,IF('Checklist Parameters'!$Q$25="","&lt;no limit&gt;",ROUNDDOWN((($I121-'Checklist Parameters'!$Q$24)/'Checklist Parameters'!$Q$25)+1,0)))</f>
        <v>&lt;no limit&gt;</v>
      </c>
      <c r="AF121" s="174">
        <f t="shared" si="11"/>
        <v>0</v>
      </c>
      <c r="AG121" s="85">
        <f t="shared" si="7"/>
        <v>0</v>
      </c>
      <c r="AH121" s="5"/>
      <c r="AI121" s="5"/>
      <c r="AJ121" s="5"/>
      <c r="AK121" s="5"/>
      <c r="AL121" s="5"/>
      <c r="AM121" s="5"/>
      <c r="AN121" s="5"/>
      <c r="AO121" s="5"/>
      <c r="AP121" s="5"/>
      <c r="AQ121" s="5"/>
      <c r="AR121" s="5"/>
      <c r="AS121" s="5"/>
      <c r="AT121" s="5"/>
      <c r="AU121" s="5"/>
    </row>
    <row r="122" spans="1:47" s="2" customFormat="1" ht="15">
      <c r="A122" s="391"/>
      <c r="B122" s="392"/>
      <c r="C122" s="393"/>
      <c r="D122" s="393"/>
      <c r="E122" s="393"/>
      <c r="F122" s="393"/>
      <c r="G122" s="393"/>
      <c r="H122" s="394"/>
      <c r="I122" s="394"/>
      <c r="J122" s="394"/>
      <c r="K122" s="394"/>
      <c r="L122" s="394"/>
      <c r="M122" s="394"/>
      <c r="N122" s="313">
        <f>IF(IF(I122&lt;'Checklist Parameters'!$Q$22,0,($I122-$L122))&lt;0,0,IF(I122&lt;'Checklist Parameters'!$Q$22,0,($I122-$L122)))</f>
        <v>0</v>
      </c>
      <c r="O122" s="394"/>
      <c r="P122" s="395"/>
      <c r="Q122" s="316">
        <f t="shared" si="8"/>
        <v>0</v>
      </c>
      <c r="R122" s="87">
        <f t="shared" si="9"/>
        <v>0</v>
      </c>
      <c r="S122" s="87">
        <f>IF('Checklist Parameters'!$Q$60&lt;0.2,0.2,'Checklist Parameters'!$Q$60)</f>
        <v>0.7</v>
      </c>
      <c r="T122" s="88">
        <f>IF($O122="",IF('Checklist District ID'!$C$43="Y",MAX($R122:$S122)*$I122,SUM($R122:$S122)*$I122),IF(O122&gt;0,Q122*S122))</f>
        <v>0</v>
      </c>
      <c r="U122" s="88">
        <f>IF(Q122&gt;0,((I122-T122)*'Formula Matrix'!$E$42),0)</f>
        <v>0</v>
      </c>
      <c r="V122" s="88">
        <f t="shared" si="10"/>
        <v>0</v>
      </c>
      <c r="W122" s="88">
        <f>IF(V122&gt;0,(V122*'Checklist Parameters'!$Q$35),0)</f>
        <v>0</v>
      </c>
      <c r="X122" s="85">
        <f t="shared" si="6"/>
        <v>0</v>
      </c>
      <c r="Y122" s="85">
        <f>IF('Checklist Parameters'!$Q$102&lt;&gt;"",(I122/43560)*'Checklist Parameters'!$Q$102,"N/A")</f>
        <v>0</v>
      </c>
      <c r="Z122" s="85" t="str">
        <f>IF('Checklist Parameters'!$Q$58&lt;&gt;"",((I122*'Checklist Parameters'!$Q$58)*'Checklist Parameters'!$Q$35)/1000,"N/A")</f>
        <v>N/A</v>
      </c>
      <c r="AA122" s="85">
        <f>IF('Checklist Parameters'!$Q$101&lt;&gt;"",IFERROR(I122/'Checklist Parameters'!$Q$101,0),"N/A")</f>
        <v>0</v>
      </c>
      <c r="AB122" s="85" t="str">
        <f>IF('Checklist Parameters'!$Q$43&lt;&gt;"",(I122*'Checklist Parameters'!$Q$43)/1000,"N/A")</f>
        <v>N/A</v>
      </c>
      <c r="AC122" s="85">
        <f>IF('Checklist Parameters'!$Q$16="",$X122,IF(AND('Checklist Parameters'!$Q$16&lt;$X122,'Checklist Parameters'!$Q$16&gt;=3),'Checklist Parameters'!$Q$16,IF(AND('Checklist Parameters'!$Q$16&lt;$X122,'Checklist Parameters'!$Q$16&lt;3),0,$X122)))</f>
        <v>0</v>
      </c>
      <c r="AD122" s="85" t="str">
        <f>IF(AND(I122&lt;'Checklist Parameters'!$Q$22,$I122&lt;&gt;0),"Y","")</f>
        <v/>
      </c>
      <c r="AE122" s="85" t="str">
        <f>IF($AD122="Y",0,IF('Checklist Parameters'!$Q$25="","&lt;no limit&gt;",ROUNDDOWN((($I122-'Checklist Parameters'!$Q$24)/'Checklist Parameters'!$Q$25)+1,0)))</f>
        <v>&lt;no limit&gt;</v>
      </c>
      <c r="AF122" s="174">
        <f t="shared" si="11"/>
        <v>0</v>
      </c>
      <c r="AG122" s="85">
        <f t="shared" si="7"/>
        <v>0</v>
      </c>
      <c r="AH122" s="5"/>
      <c r="AI122" s="5"/>
      <c r="AJ122" s="5"/>
      <c r="AK122" s="5"/>
      <c r="AL122" s="5"/>
      <c r="AM122" s="5"/>
      <c r="AN122" s="5"/>
      <c r="AO122" s="5"/>
      <c r="AP122" s="5"/>
      <c r="AQ122" s="5"/>
      <c r="AR122" s="5"/>
      <c r="AS122" s="5"/>
      <c r="AT122" s="5"/>
      <c r="AU122" s="5"/>
    </row>
    <row r="123" spans="1:47" s="2" customFormat="1" ht="15">
      <c r="A123" s="391"/>
      <c r="B123" s="392"/>
      <c r="C123" s="393"/>
      <c r="D123" s="393"/>
      <c r="E123" s="393"/>
      <c r="F123" s="393"/>
      <c r="G123" s="393"/>
      <c r="H123" s="394"/>
      <c r="I123" s="394"/>
      <c r="J123" s="394"/>
      <c r="K123" s="394"/>
      <c r="L123" s="394"/>
      <c r="M123" s="394"/>
      <c r="N123" s="313">
        <f>IF(IF(I123&lt;'Checklist Parameters'!$Q$22,0,($I123-$L123))&lt;0,0,IF(I123&lt;'Checklist Parameters'!$Q$22,0,($I123-$L123)))</f>
        <v>0</v>
      </c>
      <c r="O123" s="394"/>
      <c r="P123" s="395"/>
      <c r="Q123" s="316">
        <f t="shared" si="8"/>
        <v>0</v>
      </c>
      <c r="R123" s="87">
        <f t="shared" si="9"/>
        <v>0</v>
      </c>
      <c r="S123" s="87">
        <f>IF('Checklist Parameters'!$Q$60&lt;0.2,0.2,'Checklist Parameters'!$Q$60)</f>
        <v>0.7</v>
      </c>
      <c r="T123" s="88">
        <f>IF($O123="",IF('Checklist District ID'!$C$43="Y",MAX($R123:$S123)*$I123,SUM($R123:$S123)*$I123),IF(O123&gt;0,Q123*S123))</f>
        <v>0</v>
      </c>
      <c r="U123" s="88">
        <f>IF(Q123&gt;0,((I123-T123)*'Formula Matrix'!$E$42),0)</f>
        <v>0</v>
      </c>
      <c r="V123" s="88">
        <f t="shared" si="10"/>
        <v>0</v>
      </c>
      <c r="W123" s="88">
        <f>IF(V123&gt;0,(V123*'Checklist Parameters'!$Q$35),0)</f>
        <v>0</v>
      </c>
      <c r="X123" s="85">
        <f t="shared" si="6"/>
        <v>0</v>
      </c>
      <c r="Y123" s="85">
        <f>IF('Checklist Parameters'!$Q$102&lt;&gt;"",(I123/43560)*'Checklist Parameters'!$Q$102,"N/A")</f>
        <v>0</v>
      </c>
      <c r="Z123" s="85" t="str">
        <f>IF('Checklist Parameters'!$Q$58&lt;&gt;"",((I123*'Checklist Parameters'!$Q$58)*'Checklist Parameters'!$Q$35)/1000,"N/A")</f>
        <v>N/A</v>
      </c>
      <c r="AA123" s="85">
        <f>IF('Checklist Parameters'!$Q$101&lt;&gt;"",IFERROR(I123/'Checklist Parameters'!$Q$101,0),"N/A")</f>
        <v>0</v>
      </c>
      <c r="AB123" s="85" t="str">
        <f>IF('Checklist Parameters'!$Q$43&lt;&gt;"",(I123*'Checklist Parameters'!$Q$43)/1000,"N/A")</f>
        <v>N/A</v>
      </c>
      <c r="AC123" s="85">
        <f>IF('Checklist Parameters'!$Q$16="",$X123,IF(AND('Checklist Parameters'!$Q$16&lt;$X123,'Checklist Parameters'!$Q$16&gt;=3),'Checklist Parameters'!$Q$16,IF(AND('Checklist Parameters'!$Q$16&lt;$X123,'Checklist Parameters'!$Q$16&lt;3),0,$X123)))</f>
        <v>0</v>
      </c>
      <c r="AD123" s="85" t="str">
        <f>IF(AND(I123&lt;'Checklist Parameters'!$Q$22,$I123&lt;&gt;0),"Y","")</f>
        <v/>
      </c>
      <c r="AE123" s="85" t="str">
        <f>IF($AD123="Y",0,IF('Checklist Parameters'!$Q$25="","&lt;no limit&gt;",ROUNDDOWN((($I123-'Checklist Parameters'!$Q$24)/'Checklist Parameters'!$Q$25)+1,0)))</f>
        <v>&lt;no limit&gt;</v>
      </c>
      <c r="AF123" s="174">
        <f t="shared" si="11"/>
        <v>0</v>
      </c>
      <c r="AG123" s="85">
        <f t="shared" si="7"/>
        <v>0</v>
      </c>
      <c r="AH123" s="5"/>
      <c r="AI123" s="5"/>
      <c r="AJ123" s="5"/>
      <c r="AK123" s="5"/>
      <c r="AL123" s="5"/>
      <c r="AM123" s="5"/>
      <c r="AN123" s="5"/>
      <c r="AO123" s="5"/>
      <c r="AP123" s="5"/>
      <c r="AQ123" s="5"/>
      <c r="AR123" s="5"/>
      <c r="AS123" s="5"/>
      <c r="AT123" s="5"/>
      <c r="AU123" s="5"/>
    </row>
    <row r="124" spans="1:47" s="2" customFormat="1" ht="15">
      <c r="A124" s="391"/>
      <c r="B124" s="392"/>
      <c r="C124" s="393"/>
      <c r="D124" s="393"/>
      <c r="E124" s="393"/>
      <c r="F124" s="393"/>
      <c r="G124" s="393"/>
      <c r="H124" s="394"/>
      <c r="I124" s="394"/>
      <c r="J124" s="394"/>
      <c r="K124" s="394"/>
      <c r="L124" s="394"/>
      <c r="M124" s="394"/>
      <c r="N124" s="313">
        <f>IF(IF(I124&lt;'Checklist Parameters'!$Q$22,0,($I124-$L124))&lt;0,0,IF(I124&lt;'Checklist Parameters'!$Q$22,0,($I124-$L124)))</f>
        <v>0</v>
      </c>
      <c r="O124" s="394"/>
      <c r="P124" s="395"/>
      <c r="Q124" s="316">
        <f t="shared" si="8"/>
        <v>0</v>
      </c>
      <c r="R124" s="87">
        <f t="shared" si="9"/>
        <v>0</v>
      </c>
      <c r="S124" s="87">
        <f>IF('Checklist Parameters'!$Q$60&lt;0.2,0.2,'Checklist Parameters'!$Q$60)</f>
        <v>0.7</v>
      </c>
      <c r="T124" s="88">
        <f>IF($O124="",IF('Checklist District ID'!$C$43="Y",MAX($R124:$S124)*$I124,SUM($R124:$S124)*$I124),IF(O124&gt;0,Q124*S124))</f>
        <v>0</v>
      </c>
      <c r="U124" s="88">
        <f>IF(Q124&gt;0,((I124-T124)*'Formula Matrix'!$E$42),0)</f>
        <v>0</v>
      </c>
      <c r="V124" s="88">
        <f t="shared" si="10"/>
        <v>0</v>
      </c>
      <c r="W124" s="88">
        <f>IF(V124&gt;0,(V124*'Checklist Parameters'!$Q$35),0)</f>
        <v>0</v>
      </c>
      <c r="X124" s="85">
        <f t="shared" si="6"/>
        <v>0</v>
      </c>
      <c r="Y124" s="85">
        <f>IF('Checklist Parameters'!$Q$102&lt;&gt;"",(I124/43560)*'Checklist Parameters'!$Q$102,"N/A")</f>
        <v>0</v>
      </c>
      <c r="Z124" s="85" t="str">
        <f>IF('Checklist Parameters'!$Q$58&lt;&gt;"",((I124*'Checklist Parameters'!$Q$58)*'Checklist Parameters'!$Q$35)/1000,"N/A")</f>
        <v>N/A</v>
      </c>
      <c r="AA124" s="85">
        <f>IF('Checklist Parameters'!$Q$101&lt;&gt;"",IFERROR(I124/'Checklist Parameters'!$Q$101,0),"N/A")</f>
        <v>0</v>
      </c>
      <c r="AB124" s="85" t="str">
        <f>IF('Checklist Parameters'!$Q$43&lt;&gt;"",(I124*'Checklist Parameters'!$Q$43)/1000,"N/A")</f>
        <v>N/A</v>
      </c>
      <c r="AC124" s="85">
        <f>IF('Checklist Parameters'!$Q$16="",$X124,IF(AND('Checklist Parameters'!$Q$16&lt;$X124,'Checklist Parameters'!$Q$16&gt;=3),'Checklist Parameters'!$Q$16,IF(AND('Checklist Parameters'!$Q$16&lt;$X124,'Checklist Parameters'!$Q$16&lt;3),0,$X124)))</f>
        <v>0</v>
      </c>
      <c r="AD124" s="85" t="str">
        <f>IF(AND(I124&lt;'Checklist Parameters'!$Q$22,$I124&lt;&gt;0),"Y","")</f>
        <v/>
      </c>
      <c r="AE124" s="85" t="str">
        <f>IF($AD124="Y",0,IF('Checklist Parameters'!$Q$25="","&lt;no limit&gt;",ROUNDDOWN((($I124-'Checklist Parameters'!$Q$24)/'Checklist Parameters'!$Q$25)+1,0)))</f>
        <v>&lt;no limit&gt;</v>
      </c>
      <c r="AF124" s="174">
        <f t="shared" si="11"/>
        <v>0</v>
      </c>
      <c r="AG124" s="85">
        <f t="shared" si="7"/>
        <v>0</v>
      </c>
      <c r="AH124" s="5"/>
      <c r="AI124" s="5"/>
      <c r="AJ124" s="5"/>
      <c r="AK124" s="5"/>
      <c r="AL124" s="5"/>
      <c r="AM124" s="5"/>
      <c r="AN124" s="5"/>
      <c r="AO124" s="5"/>
      <c r="AP124" s="5"/>
      <c r="AQ124" s="5"/>
      <c r="AR124" s="5"/>
      <c r="AS124" s="5"/>
      <c r="AT124" s="5"/>
      <c r="AU124" s="5"/>
    </row>
    <row r="125" spans="1:47" s="2" customFormat="1" ht="15">
      <c r="A125" s="391"/>
      <c r="B125" s="392"/>
      <c r="C125" s="393"/>
      <c r="D125" s="393"/>
      <c r="E125" s="393"/>
      <c r="F125" s="393"/>
      <c r="G125" s="393"/>
      <c r="H125" s="394"/>
      <c r="I125" s="394"/>
      <c r="J125" s="394"/>
      <c r="K125" s="394"/>
      <c r="L125" s="394"/>
      <c r="M125" s="394"/>
      <c r="N125" s="313">
        <f>IF(IF(I125&lt;'Checklist Parameters'!$Q$22,0,($I125-$L125))&lt;0,0,IF(I125&lt;'Checklist Parameters'!$Q$22,0,($I125-$L125)))</f>
        <v>0</v>
      </c>
      <c r="O125" s="394"/>
      <c r="P125" s="395"/>
      <c r="Q125" s="316">
        <f t="shared" si="8"/>
        <v>0</v>
      </c>
      <c r="R125" s="87">
        <f t="shared" si="9"/>
        <v>0</v>
      </c>
      <c r="S125" s="87">
        <f>IF('Checklist Parameters'!$Q$60&lt;0.2,0.2,'Checklist Parameters'!$Q$60)</f>
        <v>0.7</v>
      </c>
      <c r="T125" s="88">
        <f>IF($O125="",IF('Checklist District ID'!$C$43="Y",MAX($R125:$S125)*$I125,SUM($R125:$S125)*$I125),IF(O125&gt;0,Q125*S125))</f>
        <v>0</v>
      </c>
      <c r="U125" s="88">
        <f>IF(Q125&gt;0,((I125-T125)*'Formula Matrix'!$E$42),0)</f>
        <v>0</v>
      </c>
      <c r="V125" s="88">
        <f t="shared" si="10"/>
        <v>0</v>
      </c>
      <c r="W125" s="88">
        <f>IF(V125&gt;0,(V125*'Checklist Parameters'!$Q$35),0)</f>
        <v>0</v>
      </c>
      <c r="X125" s="85">
        <f t="shared" si="6"/>
        <v>0</v>
      </c>
      <c r="Y125" s="85">
        <f>IF('Checklist Parameters'!$Q$102&lt;&gt;"",(I125/43560)*'Checklist Parameters'!$Q$102,"N/A")</f>
        <v>0</v>
      </c>
      <c r="Z125" s="85" t="str">
        <f>IF('Checklist Parameters'!$Q$58&lt;&gt;"",((I125*'Checklist Parameters'!$Q$58)*'Checklist Parameters'!$Q$35)/1000,"N/A")</f>
        <v>N/A</v>
      </c>
      <c r="AA125" s="85">
        <f>IF('Checklist Parameters'!$Q$101&lt;&gt;"",IFERROR(I125/'Checklist Parameters'!$Q$101,0),"N/A")</f>
        <v>0</v>
      </c>
      <c r="AB125" s="85" t="str">
        <f>IF('Checklist Parameters'!$Q$43&lt;&gt;"",(I125*'Checklist Parameters'!$Q$43)/1000,"N/A")</f>
        <v>N/A</v>
      </c>
      <c r="AC125" s="85">
        <f>IF('Checklist Parameters'!$Q$16="",$X125,IF(AND('Checklist Parameters'!$Q$16&lt;$X125,'Checklist Parameters'!$Q$16&gt;=3),'Checklist Parameters'!$Q$16,IF(AND('Checklist Parameters'!$Q$16&lt;$X125,'Checklist Parameters'!$Q$16&lt;3),0,$X125)))</f>
        <v>0</v>
      </c>
      <c r="AD125" s="85" t="str">
        <f>IF(AND(I125&lt;'Checklist Parameters'!$Q$22,$I125&lt;&gt;0),"Y","")</f>
        <v/>
      </c>
      <c r="AE125" s="85" t="str">
        <f>IF($AD125="Y",0,IF('Checklist Parameters'!$Q$25="","&lt;no limit&gt;",ROUNDDOWN((($I125-'Checklist Parameters'!$Q$24)/'Checklist Parameters'!$Q$25)+1,0)))</f>
        <v>&lt;no limit&gt;</v>
      </c>
      <c r="AF125" s="174">
        <f t="shared" si="11"/>
        <v>0</v>
      </c>
      <c r="AG125" s="85">
        <f t="shared" si="7"/>
        <v>0</v>
      </c>
      <c r="AH125" s="5"/>
      <c r="AI125" s="5"/>
      <c r="AJ125" s="5"/>
      <c r="AK125" s="5"/>
      <c r="AL125" s="5"/>
      <c r="AM125" s="5"/>
      <c r="AN125" s="5"/>
      <c r="AO125" s="5"/>
      <c r="AP125" s="5"/>
      <c r="AQ125" s="5"/>
      <c r="AR125" s="5"/>
      <c r="AS125" s="5"/>
      <c r="AT125" s="5"/>
      <c r="AU125" s="5"/>
    </row>
    <row r="126" spans="1:47" s="2" customFormat="1" ht="15">
      <c r="A126" s="391"/>
      <c r="B126" s="392"/>
      <c r="C126" s="393"/>
      <c r="D126" s="393"/>
      <c r="E126" s="393"/>
      <c r="F126" s="393"/>
      <c r="G126" s="393"/>
      <c r="H126" s="394"/>
      <c r="I126" s="394"/>
      <c r="J126" s="394"/>
      <c r="K126" s="394"/>
      <c r="L126" s="394"/>
      <c r="M126" s="394"/>
      <c r="N126" s="313">
        <f>IF(IF(I126&lt;'Checklist Parameters'!$Q$22,0,($I126-$L126))&lt;0,0,IF(I126&lt;'Checklist Parameters'!$Q$22,0,($I126-$L126)))</f>
        <v>0</v>
      </c>
      <c r="O126" s="394"/>
      <c r="P126" s="395"/>
      <c r="Q126" s="316">
        <f t="shared" si="8"/>
        <v>0</v>
      </c>
      <c r="R126" s="87">
        <f t="shared" si="9"/>
        <v>0</v>
      </c>
      <c r="S126" s="87">
        <f>IF('Checklist Parameters'!$Q$60&lt;0.2,0.2,'Checklist Parameters'!$Q$60)</f>
        <v>0.7</v>
      </c>
      <c r="T126" s="88">
        <f>IF($O126="",IF('Checklist District ID'!$C$43="Y",MAX($R126:$S126)*$I126,SUM($R126:$S126)*$I126),IF(O126&gt;0,Q126*S126))</f>
        <v>0</v>
      </c>
      <c r="U126" s="88">
        <f>IF(Q126&gt;0,((I126-T126)*'Formula Matrix'!$E$42),0)</f>
        <v>0</v>
      </c>
      <c r="V126" s="88">
        <f t="shared" si="10"/>
        <v>0</v>
      </c>
      <c r="W126" s="88">
        <f>IF(V126&gt;0,(V126*'Checklist Parameters'!$Q$35),0)</f>
        <v>0</v>
      </c>
      <c r="X126" s="85">
        <f t="shared" si="6"/>
        <v>0</v>
      </c>
      <c r="Y126" s="85">
        <f>IF('Checklist Parameters'!$Q$102&lt;&gt;"",(I126/43560)*'Checklist Parameters'!$Q$102,"N/A")</f>
        <v>0</v>
      </c>
      <c r="Z126" s="85" t="str">
        <f>IF('Checklist Parameters'!$Q$58&lt;&gt;"",((I126*'Checklist Parameters'!$Q$58)*'Checklist Parameters'!$Q$35)/1000,"N/A")</f>
        <v>N/A</v>
      </c>
      <c r="AA126" s="85">
        <f>IF('Checklist Parameters'!$Q$101&lt;&gt;"",IFERROR(I126/'Checklist Parameters'!$Q$101,0),"N/A")</f>
        <v>0</v>
      </c>
      <c r="AB126" s="85" t="str">
        <f>IF('Checklist Parameters'!$Q$43&lt;&gt;"",(I126*'Checklist Parameters'!$Q$43)/1000,"N/A")</f>
        <v>N/A</v>
      </c>
      <c r="AC126" s="85">
        <f>IF('Checklist Parameters'!$Q$16="",$X126,IF(AND('Checklist Parameters'!$Q$16&lt;$X126,'Checklist Parameters'!$Q$16&gt;=3),'Checklist Parameters'!$Q$16,IF(AND('Checklist Parameters'!$Q$16&lt;$X126,'Checklist Parameters'!$Q$16&lt;3),0,$X126)))</f>
        <v>0</v>
      </c>
      <c r="AD126" s="85" t="str">
        <f>IF(AND(I126&lt;'Checklist Parameters'!$Q$22,$I126&lt;&gt;0),"Y","")</f>
        <v/>
      </c>
      <c r="AE126" s="85" t="str">
        <f>IF($AD126="Y",0,IF('Checklist Parameters'!$Q$25="","&lt;no limit&gt;",ROUNDDOWN((($I126-'Checklist Parameters'!$Q$24)/'Checklist Parameters'!$Q$25)+1,0)))</f>
        <v>&lt;no limit&gt;</v>
      </c>
      <c r="AF126" s="174">
        <f t="shared" si="11"/>
        <v>0</v>
      </c>
      <c r="AG126" s="85">
        <f t="shared" si="7"/>
        <v>0</v>
      </c>
      <c r="AH126" s="5"/>
      <c r="AI126" s="5"/>
      <c r="AJ126" s="5"/>
      <c r="AK126" s="5"/>
      <c r="AL126" s="5"/>
      <c r="AM126" s="5"/>
      <c r="AN126" s="5"/>
      <c r="AO126" s="5"/>
      <c r="AP126" s="5"/>
      <c r="AQ126" s="5"/>
      <c r="AR126" s="5"/>
      <c r="AS126" s="5"/>
      <c r="AT126" s="5"/>
      <c r="AU126" s="5"/>
    </row>
    <row r="127" spans="1:47" s="2" customFormat="1" ht="15">
      <c r="A127" s="391"/>
      <c r="B127" s="392"/>
      <c r="C127" s="393"/>
      <c r="D127" s="393"/>
      <c r="E127" s="393"/>
      <c r="F127" s="393"/>
      <c r="G127" s="393"/>
      <c r="H127" s="394"/>
      <c r="I127" s="394"/>
      <c r="J127" s="394"/>
      <c r="K127" s="394"/>
      <c r="L127" s="394"/>
      <c r="M127" s="394"/>
      <c r="N127" s="313">
        <f>IF(IF(I127&lt;'Checklist Parameters'!$Q$22,0,($I127-$L127))&lt;0,0,IF(I127&lt;'Checklist Parameters'!$Q$22,0,($I127-$L127)))</f>
        <v>0</v>
      </c>
      <c r="O127" s="394"/>
      <c r="P127" s="395"/>
      <c r="Q127" s="316">
        <f t="shared" si="8"/>
        <v>0</v>
      </c>
      <c r="R127" s="87">
        <f t="shared" si="9"/>
        <v>0</v>
      </c>
      <c r="S127" s="87">
        <f>IF('Checklist Parameters'!$Q$60&lt;0.2,0.2,'Checklist Parameters'!$Q$60)</f>
        <v>0.7</v>
      </c>
      <c r="T127" s="88">
        <f>IF($O127="",IF('Checklist District ID'!$C$43="Y",MAX($R127:$S127)*$I127,SUM($R127:$S127)*$I127),IF(O127&gt;0,Q127*S127))</f>
        <v>0</v>
      </c>
      <c r="U127" s="88">
        <f>IF(Q127&gt;0,((I127-T127)*'Formula Matrix'!$E$42),0)</f>
        <v>0</v>
      </c>
      <c r="V127" s="88">
        <f t="shared" si="10"/>
        <v>0</v>
      </c>
      <c r="W127" s="88">
        <f>IF(V127&gt;0,(V127*'Checklist Parameters'!$Q$35),0)</f>
        <v>0</v>
      </c>
      <c r="X127" s="85">
        <f t="shared" si="6"/>
        <v>0</v>
      </c>
      <c r="Y127" s="85">
        <f>IF('Checklist Parameters'!$Q$102&lt;&gt;"",(I127/43560)*'Checklist Parameters'!$Q$102,"N/A")</f>
        <v>0</v>
      </c>
      <c r="Z127" s="85" t="str">
        <f>IF('Checklist Parameters'!$Q$58&lt;&gt;"",((I127*'Checklist Parameters'!$Q$58)*'Checklist Parameters'!$Q$35)/1000,"N/A")</f>
        <v>N/A</v>
      </c>
      <c r="AA127" s="85">
        <f>IF('Checklist Parameters'!$Q$101&lt;&gt;"",IFERROR(I127/'Checklist Parameters'!$Q$101,0),"N/A")</f>
        <v>0</v>
      </c>
      <c r="AB127" s="85" t="str">
        <f>IF('Checklist Parameters'!$Q$43&lt;&gt;"",(I127*'Checklist Parameters'!$Q$43)/1000,"N/A")</f>
        <v>N/A</v>
      </c>
      <c r="AC127" s="85">
        <f>IF('Checklist Parameters'!$Q$16="",$X127,IF(AND('Checklist Parameters'!$Q$16&lt;$X127,'Checklist Parameters'!$Q$16&gt;=3),'Checklist Parameters'!$Q$16,IF(AND('Checklist Parameters'!$Q$16&lt;$X127,'Checklist Parameters'!$Q$16&lt;3),0,$X127)))</f>
        <v>0</v>
      </c>
      <c r="AD127" s="85" t="str">
        <f>IF(AND(I127&lt;'Checklist Parameters'!$Q$22,$I127&lt;&gt;0),"Y","")</f>
        <v/>
      </c>
      <c r="AE127" s="85" t="str">
        <f>IF($AD127="Y",0,IF('Checklist Parameters'!$Q$25="","&lt;no limit&gt;",ROUNDDOWN((($I127-'Checklist Parameters'!$Q$24)/'Checklist Parameters'!$Q$25)+1,0)))</f>
        <v>&lt;no limit&gt;</v>
      </c>
      <c r="AF127" s="174">
        <f t="shared" si="11"/>
        <v>0</v>
      </c>
      <c r="AG127" s="85">
        <f t="shared" si="7"/>
        <v>0</v>
      </c>
      <c r="AH127" s="5"/>
      <c r="AI127" s="5"/>
      <c r="AJ127" s="5"/>
      <c r="AK127" s="5"/>
      <c r="AL127" s="5"/>
      <c r="AM127" s="5"/>
      <c r="AN127" s="5"/>
      <c r="AO127" s="5"/>
      <c r="AP127" s="5"/>
      <c r="AQ127" s="5"/>
      <c r="AR127" s="5"/>
      <c r="AS127" s="5"/>
      <c r="AT127" s="5"/>
      <c r="AU127" s="5"/>
    </row>
    <row r="128" spans="1:47" s="2" customFormat="1" ht="15">
      <c r="A128" s="391"/>
      <c r="B128" s="392"/>
      <c r="C128" s="393"/>
      <c r="D128" s="393"/>
      <c r="E128" s="393"/>
      <c r="F128" s="393"/>
      <c r="G128" s="393"/>
      <c r="H128" s="394"/>
      <c r="I128" s="394"/>
      <c r="J128" s="394"/>
      <c r="K128" s="394"/>
      <c r="L128" s="394"/>
      <c r="M128" s="394"/>
      <c r="N128" s="313">
        <f>IF(IF(I128&lt;'Checklist Parameters'!$Q$22,0,($I128-$L128))&lt;0,0,IF(I128&lt;'Checklist Parameters'!$Q$22,0,($I128-$L128)))</f>
        <v>0</v>
      </c>
      <c r="O128" s="394"/>
      <c r="P128" s="395"/>
      <c r="Q128" s="316">
        <f t="shared" si="8"/>
        <v>0</v>
      </c>
      <c r="R128" s="87">
        <f t="shared" si="9"/>
        <v>0</v>
      </c>
      <c r="S128" s="87">
        <f>IF('Checklist Parameters'!$Q$60&lt;0.2,0.2,'Checklist Parameters'!$Q$60)</f>
        <v>0.7</v>
      </c>
      <c r="T128" s="88">
        <f>IF($O128="",IF('Checklist District ID'!$C$43="Y",MAX($R128:$S128)*$I128,SUM($R128:$S128)*$I128),IF(O128&gt;0,Q128*S128))</f>
        <v>0</v>
      </c>
      <c r="U128" s="88">
        <f>IF(Q128&gt;0,((I128-T128)*'Formula Matrix'!$E$42),0)</f>
        <v>0</v>
      </c>
      <c r="V128" s="88">
        <f t="shared" si="10"/>
        <v>0</v>
      </c>
      <c r="W128" s="88">
        <f>IF(V128&gt;0,(V128*'Checklist Parameters'!$Q$35),0)</f>
        <v>0</v>
      </c>
      <c r="X128" s="85">
        <f t="shared" si="6"/>
        <v>0</v>
      </c>
      <c r="Y128" s="85">
        <f>IF('Checklist Parameters'!$Q$102&lt;&gt;"",(I128/43560)*'Checklist Parameters'!$Q$102,"N/A")</f>
        <v>0</v>
      </c>
      <c r="Z128" s="85" t="str">
        <f>IF('Checklist Parameters'!$Q$58&lt;&gt;"",((I128*'Checklist Parameters'!$Q$58)*'Checklist Parameters'!$Q$35)/1000,"N/A")</f>
        <v>N/A</v>
      </c>
      <c r="AA128" s="85">
        <f>IF('Checklist Parameters'!$Q$101&lt;&gt;"",IFERROR(I128/'Checklist Parameters'!$Q$101,0),"N/A")</f>
        <v>0</v>
      </c>
      <c r="AB128" s="85" t="str">
        <f>IF('Checklist Parameters'!$Q$43&lt;&gt;"",(I128*'Checklist Parameters'!$Q$43)/1000,"N/A")</f>
        <v>N/A</v>
      </c>
      <c r="AC128" s="85">
        <f>IF('Checklist Parameters'!$Q$16="",$X128,IF(AND('Checklist Parameters'!$Q$16&lt;$X128,'Checklist Parameters'!$Q$16&gt;=3),'Checklist Parameters'!$Q$16,IF(AND('Checklist Parameters'!$Q$16&lt;$X128,'Checklist Parameters'!$Q$16&lt;3),0,$X128)))</f>
        <v>0</v>
      </c>
      <c r="AD128" s="85" t="str">
        <f>IF(AND(I128&lt;'Checklist Parameters'!$Q$22,$I128&lt;&gt;0),"Y","")</f>
        <v/>
      </c>
      <c r="AE128" s="85" t="str">
        <f>IF($AD128="Y",0,IF('Checklist Parameters'!$Q$25="","&lt;no limit&gt;",ROUNDDOWN((($I128-'Checklist Parameters'!$Q$24)/'Checklist Parameters'!$Q$25)+1,0)))</f>
        <v>&lt;no limit&gt;</v>
      </c>
      <c r="AF128" s="174">
        <f t="shared" si="11"/>
        <v>0</v>
      </c>
      <c r="AG128" s="85">
        <f t="shared" si="7"/>
        <v>0</v>
      </c>
      <c r="AH128" s="5"/>
      <c r="AI128" s="5"/>
      <c r="AJ128" s="5"/>
      <c r="AK128" s="5"/>
      <c r="AL128" s="5"/>
      <c r="AM128" s="5"/>
      <c r="AN128" s="5"/>
      <c r="AO128" s="5"/>
      <c r="AP128" s="5"/>
      <c r="AQ128" s="5"/>
      <c r="AR128" s="5"/>
      <c r="AS128" s="5"/>
      <c r="AT128" s="5"/>
      <c r="AU128" s="5"/>
    </row>
    <row r="129" spans="1:47" s="2" customFormat="1" ht="15">
      <c r="A129" s="391"/>
      <c r="B129" s="392"/>
      <c r="C129" s="393"/>
      <c r="D129" s="393"/>
      <c r="E129" s="393"/>
      <c r="F129" s="393"/>
      <c r="G129" s="393"/>
      <c r="H129" s="394"/>
      <c r="I129" s="394"/>
      <c r="J129" s="394"/>
      <c r="K129" s="394"/>
      <c r="L129" s="394"/>
      <c r="M129" s="394"/>
      <c r="N129" s="313">
        <f>IF(IF(I129&lt;'Checklist Parameters'!$Q$22,0,($I129-$L129))&lt;0,0,IF(I129&lt;'Checklist Parameters'!$Q$22,0,($I129-$L129)))</f>
        <v>0</v>
      </c>
      <c r="O129" s="394"/>
      <c r="P129" s="395"/>
      <c r="Q129" s="316">
        <f t="shared" si="8"/>
        <v>0</v>
      </c>
      <c r="R129" s="87">
        <f t="shared" si="9"/>
        <v>0</v>
      </c>
      <c r="S129" s="87">
        <f>IF('Checklist Parameters'!$Q$60&lt;0.2,0.2,'Checklist Parameters'!$Q$60)</f>
        <v>0.7</v>
      </c>
      <c r="T129" s="88">
        <f>IF($O129="",IF('Checklist District ID'!$C$43="Y",MAX($R129:$S129)*$I129,SUM($R129:$S129)*$I129),IF(O129&gt;0,Q129*S129))</f>
        <v>0</v>
      </c>
      <c r="U129" s="88">
        <f>IF(Q129&gt;0,((I129-T129)*'Formula Matrix'!$E$42),0)</f>
        <v>0</v>
      </c>
      <c r="V129" s="88">
        <f t="shared" si="10"/>
        <v>0</v>
      </c>
      <c r="W129" s="88">
        <f>IF(V129&gt;0,(V129*'Checklist Parameters'!$Q$35),0)</f>
        <v>0</v>
      </c>
      <c r="X129" s="85">
        <f t="shared" si="6"/>
        <v>0</v>
      </c>
      <c r="Y129" s="85">
        <f>IF('Checklist Parameters'!$Q$102&lt;&gt;"",(I129/43560)*'Checklist Parameters'!$Q$102,"N/A")</f>
        <v>0</v>
      </c>
      <c r="Z129" s="85" t="str">
        <f>IF('Checklist Parameters'!$Q$58&lt;&gt;"",((I129*'Checklist Parameters'!$Q$58)*'Checklist Parameters'!$Q$35)/1000,"N/A")</f>
        <v>N/A</v>
      </c>
      <c r="AA129" s="85">
        <f>IF('Checklist Parameters'!$Q$101&lt;&gt;"",IFERROR(I129/'Checklist Parameters'!$Q$101,0),"N/A")</f>
        <v>0</v>
      </c>
      <c r="AB129" s="85" t="str">
        <f>IF('Checklist Parameters'!$Q$43&lt;&gt;"",(I129*'Checklist Parameters'!$Q$43)/1000,"N/A")</f>
        <v>N/A</v>
      </c>
      <c r="AC129" s="85">
        <f>IF('Checklist Parameters'!$Q$16="",$X129,IF(AND('Checklist Parameters'!$Q$16&lt;$X129,'Checklist Parameters'!$Q$16&gt;=3),'Checklist Parameters'!$Q$16,IF(AND('Checklist Parameters'!$Q$16&lt;$X129,'Checklist Parameters'!$Q$16&lt;3),0,$X129)))</f>
        <v>0</v>
      </c>
      <c r="AD129" s="85" t="str">
        <f>IF(AND(I129&lt;'Checklist Parameters'!$Q$22,$I129&lt;&gt;0),"Y","")</f>
        <v/>
      </c>
      <c r="AE129" s="85" t="str">
        <f>IF($AD129="Y",0,IF('Checklist Parameters'!$Q$25="","&lt;no limit&gt;",ROUNDDOWN((($I129-'Checklist Parameters'!$Q$24)/'Checklist Parameters'!$Q$25)+1,0)))</f>
        <v>&lt;no limit&gt;</v>
      </c>
      <c r="AF129" s="174">
        <f t="shared" si="11"/>
        <v>0</v>
      </c>
      <c r="AG129" s="85">
        <f t="shared" si="7"/>
        <v>0</v>
      </c>
      <c r="AH129" s="5"/>
      <c r="AI129" s="5"/>
      <c r="AJ129" s="5"/>
      <c r="AK129" s="5"/>
      <c r="AL129" s="5"/>
      <c r="AM129" s="5"/>
      <c r="AN129" s="5"/>
      <c r="AO129" s="5"/>
      <c r="AP129" s="5"/>
      <c r="AQ129" s="5"/>
      <c r="AR129" s="5"/>
      <c r="AS129" s="5"/>
      <c r="AT129" s="5"/>
      <c r="AU129" s="5"/>
    </row>
    <row r="130" spans="1:47" s="2" customFormat="1" ht="15">
      <c r="A130" s="391"/>
      <c r="B130" s="392"/>
      <c r="C130" s="393"/>
      <c r="D130" s="393"/>
      <c r="E130" s="393"/>
      <c r="F130" s="393"/>
      <c r="G130" s="393"/>
      <c r="H130" s="394"/>
      <c r="I130" s="394"/>
      <c r="J130" s="394"/>
      <c r="K130" s="394"/>
      <c r="L130" s="394"/>
      <c r="M130" s="394"/>
      <c r="N130" s="313">
        <f>IF(IF(I130&lt;'Checklist Parameters'!$Q$22,0,($I130-$L130))&lt;0,0,IF(I130&lt;'Checklist Parameters'!$Q$22,0,($I130-$L130)))</f>
        <v>0</v>
      </c>
      <c r="O130" s="394"/>
      <c r="P130" s="395"/>
      <c r="Q130" s="316">
        <f t="shared" si="8"/>
        <v>0</v>
      </c>
      <c r="R130" s="87">
        <f t="shared" si="9"/>
        <v>0</v>
      </c>
      <c r="S130" s="87">
        <f>IF('Checklist Parameters'!$Q$60&lt;0.2,0.2,'Checklist Parameters'!$Q$60)</f>
        <v>0.7</v>
      </c>
      <c r="T130" s="88">
        <f>IF($O130="",IF('Checklist District ID'!$C$43="Y",MAX($R130:$S130)*$I130,SUM($R130:$S130)*$I130),IF(O130&gt;0,Q130*S130))</f>
        <v>0</v>
      </c>
      <c r="U130" s="88">
        <f>IF(Q130&gt;0,((I130-T130)*'Formula Matrix'!$E$42),0)</f>
        <v>0</v>
      </c>
      <c r="V130" s="88">
        <f t="shared" si="10"/>
        <v>0</v>
      </c>
      <c r="W130" s="88">
        <f>IF(V130&gt;0,(V130*'Checklist Parameters'!$Q$35),0)</f>
        <v>0</v>
      </c>
      <c r="X130" s="85">
        <f t="shared" si="6"/>
        <v>0</v>
      </c>
      <c r="Y130" s="85">
        <f>IF('Checklist Parameters'!$Q$102&lt;&gt;"",(I130/43560)*'Checklist Parameters'!$Q$102,"N/A")</f>
        <v>0</v>
      </c>
      <c r="Z130" s="85" t="str">
        <f>IF('Checklist Parameters'!$Q$58&lt;&gt;"",((I130*'Checklist Parameters'!$Q$58)*'Checklist Parameters'!$Q$35)/1000,"N/A")</f>
        <v>N/A</v>
      </c>
      <c r="AA130" s="85">
        <f>IF('Checklist Parameters'!$Q$101&lt;&gt;"",IFERROR(I130/'Checklist Parameters'!$Q$101,0),"N/A")</f>
        <v>0</v>
      </c>
      <c r="AB130" s="85" t="str">
        <f>IF('Checklist Parameters'!$Q$43&lt;&gt;"",(I130*'Checklist Parameters'!$Q$43)/1000,"N/A")</f>
        <v>N/A</v>
      </c>
      <c r="AC130" s="85">
        <f>IF('Checklist Parameters'!$Q$16="",$X130,IF(AND('Checklist Parameters'!$Q$16&lt;$X130,'Checklist Parameters'!$Q$16&gt;=3),'Checklist Parameters'!$Q$16,IF(AND('Checklist Parameters'!$Q$16&lt;$X130,'Checklist Parameters'!$Q$16&lt;3),0,$X130)))</f>
        <v>0</v>
      </c>
      <c r="AD130" s="85" t="str">
        <f>IF(AND(I130&lt;'Checklist Parameters'!$Q$22,$I130&lt;&gt;0),"Y","")</f>
        <v/>
      </c>
      <c r="AE130" s="85" t="str">
        <f>IF($AD130="Y",0,IF('Checklist Parameters'!$Q$25="","&lt;no limit&gt;",ROUNDDOWN((($I130-'Checklist Parameters'!$Q$24)/'Checklist Parameters'!$Q$25)+1,0)))</f>
        <v>&lt;no limit&gt;</v>
      </c>
      <c r="AF130" s="174">
        <f t="shared" si="11"/>
        <v>0</v>
      </c>
      <c r="AG130" s="85">
        <f t="shared" si="7"/>
        <v>0</v>
      </c>
      <c r="AH130" s="5"/>
      <c r="AI130" s="5"/>
      <c r="AJ130" s="5"/>
      <c r="AK130" s="5"/>
      <c r="AL130" s="5"/>
      <c r="AM130" s="5"/>
      <c r="AN130" s="5"/>
      <c r="AO130" s="5"/>
      <c r="AP130" s="5"/>
      <c r="AQ130" s="5"/>
      <c r="AR130" s="5"/>
      <c r="AS130" s="5"/>
      <c r="AT130" s="5"/>
      <c r="AU130" s="5"/>
    </row>
    <row r="131" spans="1:47" s="2" customFormat="1" ht="15">
      <c r="A131" s="391"/>
      <c r="B131" s="392"/>
      <c r="C131" s="393"/>
      <c r="D131" s="393"/>
      <c r="E131" s="393"/>
      <c r="F131" s="393"/>
      <c r="G131" s="393"/>
      <c r="H131" s="394"/>
      <c r="I131" s="394"/>
      <c r="J131" s="394"/>
      <c r="K131" s="394"/>
      <c r="L131" s="394"/>
      <c r="M131" s="394"/>
      <c r="N131" s="313">
        <f>IF(IF(I131&lt;'Checklist Parameters'!$Q$22,0,($I131-$L131))&lt;0,0,IF(I131&lt;'Checklist Parameters'!$Q$22,0,($I131-$L131)))</f>
        <v>0</v>
      </c>
      <c r="O131" s="394"/>
      <c r="P131" s="395"/>
      <c r="Q131" s="316">
        <f t="shared" si="8"/>
        <v>0</v>
      </c>
      <c r="R131" s="87">
        <f t="shared" si="9"/>
        <v>0</v>
      </c>
      <c r="S131" s="87">
        <f>IF('Checklist Parameters'!$Q$60&lt;0.2,0.2,'Checklist Parameters'!$Q$60)</f>
        <v>0.7</v>
      </c>
      <c r="T131" s="88">
        <f>IF($O131="",IF('Checklist District ID'!$C$43="Y",MAX($R131:$S131)*$I131,SUM($R131:$S131)*$I131),IF(O131&gt;0,Q131*S131))</f>
        <v>0</v>
      </c>
      <c r="U131" s="88">
        <f>IF(Q131&gt;0,((I131-T131)*'Formula Matrix'!$E$42),0)</f>
        <v>0</v>
      </c>
      <c r="V131" s="88">
        <f t="shared" si="10"/>
        <v>0</v>
      </c>
      <c r="W131" s="88">
        <f>IF(V131&gt;0,(V131*'Checklist Parameters'!$Q$35),0)</f>
        <v>0</v>
      </c>
      <c r="X131" s="85">
        <f t="shared" si="6"/>
        <v>0</v>
      </c>
      <c r="Y131" s="85">
        <f>IF('Checklist Parameters'!$Q$102&lt;&gt;"",(I131/43560)*'Checklist Parameters'!$Q$102,"N/A")</f>
        <v>0</v>
      </c>
      <c r="Z131" s="85" t="str">
        <f>IF('Checklist Parameters'!$Q$58&lt;&gt;"",((I131*'Checklist Parameters'!$Q$58)*'Checklist Parameters'!$Q$35)/1000,"N/A")</f>
        <v>N/A</v>
      </c>
      <c r="AA131" s="85">
        <f>IF('Checklist Parameters'!$Q$101&lt;&gt;"",IFERROR(I131/'Checklist Parameters'!$Q$101,0),"N/A")</f>
        <v>0</v>
      </c>
      <c r="AB131" s="85" t="str">
        <f>IF('Checklist Parameters'!$Q$43&lt;&gt;"",(I131*'Checklist Parameters'!$Q$43)/1000,"N/A")</f>
        <v>N/A</v>
      </c>
      <c r="AC131" s="85">
        <f>IF('Checklist Parameters'!$Q$16="",$X131,IF(AND('Checklist Parameters'!$Q$16&lt;$X131,'Checklist Parameters'!$Q$16&gt;=3),'Checklist Parameters'!$Q$16,IF(AND('Checklist Parameters'!$Q$16&lt;$X131,'Checklist Parameters'!$Q$16&lt;3),0,$X131)))</f>
        <v>0</v>
      </c>
      <c r="AD131" s="85" t="str">
        <f>IF(AND(I131&lt;'Checklist Parameters'!$Q$22,$I131&lt;&gt;0),"Y","")</f>
        <v/>
      </c>
      <c r="AE131" s="85" t="str">
        <f>IF($AD131="Y",0,IF('Checklist Parameters'!$Q$25="","&lt;no limit&gt;",ROUNDDOWN((($I131-'Checklist Parameters'!$Q$24)/'Checklist Parameters'!$Q$25)+1,0)))</f>
        <v>&lt;no limit&gt;</v>
      </c>
      <c r="AF131" s="174">
        <f t="shared" si="11"/>
        <v>0</v>
      </c>
      <c r="AG131" s="85">
        <f t="shared" si="7"/>
        <v>0</v>
      </c>
      <c r="AH131" s="5"/>
      <c r="AI131" s="5"/>
      <c r="AJ131" s="5"/>
      <c r="AK131" s="5"/>
      <c r="AL131" s="5"/>
      <c r="AM131" s="5"/>
      <c r="AN131" s="5"/>
      <c r="AO131" s="5"/>
      <c r="AP131" s="5"/>
      <c r="AQ131" s="5"/>
      <c r="AR131" s="5"/>
      <c r="AS131" s="5"/>
      <c r="AT131" s="5"/>
      <c r="AU131" s="5"/>
    </row>
    <row r="132" spans="1:47" s="2" customFormat="1" ht="15">
      <c r="A132" s="391"/>
      <c r="B132" s="392"/>
      <c r="C132" s="393"/>
      <c r="D132" s="393"/>
      <c r="E132" s="393"/>
      <c r="F132" s="393"/>
      <c r="G132" s="393"/>
      <c r="H132" s="394"/>
      <c r="I132" s="394"/>
      <c r="J132" s="394"/>
      <c r="K132" s="394"/>
      <c r="L132" s="394"/>
      <c r="M132" s="394"/>
      <c r="N132" s="313">
        <f>IF(IF(I132&lt;'Checklist Parameters'!$Q$22,0,($I132-$L132))&lt;0,0,IF(I132&lt;'Checklist Parameters'!$Q$22,0,($I132-$L132)))</f>
        <v>0</v>
      </c>
      <c r="O132" s="394"/>
      <c r="P132" s="395"/>
      <c r="Q132" s="316">
        <f t="shared" si="8"/>
        <v>0</v>
      </c>
      <c r="R132" s="87">
        <f t="shared" si="9"/>
        <v>0</v>
      </c>
      <c r="S132" s="87">
        <f>IF('Checklist Parameters'!$Q$60&lt;0.2,0.2,'Checklist Parameters'!$Q$60)</f>
        <v>0.7</v>
      </c>
      <c r="T132" s="88">
        <f>IF($O132="",IF('Checklist District ID'!$C$43="Y",MAX($R132:$S132)*$I132,SUM($R132:$S132)*$I132),IF(O132&gt;0,Q132*S132))</f>
        <v>0</v>
      </c>
      <c r="U132" s="88">
        <f>IF(Q132&gt;0,((I132-T132)*'Formula Matrix'!$E$42),0)</f>
        <v>0</v>
      </c>
      <c r="V132" s="88">
        <f t="shared" si="10"/>
        <v>0</v>
      </c>
      <c r="W132" s="88">
        <f>IF(V132&gt;0,(V132*'Checklist Parameters'!$Q$35),0)</f>
        <v>0</v>
      </c>
      <c r="X132" s="85">
        <f t="shared" si="6"/>
        <v>0</v>
      </c>
      <c r="Y132" s="85">
        <f>IF('Checklist Parameters'!$Q$102&lt;&gt;"",(I132/43560)*'Checklist Parameters'!$Q$102,"N/A")</f>
        <v>0</v>
      </c>
      <c r="Z132" s="85" t="str">
        <f>IF('Checklist Parameters'!$Q$58&lt;&gt;"",((I132*'Checklist Parameters'!$Q$58)*'Checklist Parameters'!$Q$35)/1000,"N/A")</f>
        <v>N/A</v>
      </c>
      <c r="AA132" s="85">
        <f>IF('Checklist Parameters'!$Q$101&lt;&gt;"",IFERROR(I132/'Checklist Parameters'!$Q$101,0),"N/A")</f>
        <v>0</v>
      </c>
      <c r="AB132" s="85" t="str">
        <f>IF('Checklist Parameters'!$Q$43&lt;&gt;"",(I132*'Checklist Parameters'!$Q$43)/1000,"N/A")</f>
        <v>N/A</v>
      </c>
      <c r="AC132" s="85">
        <f>IF('Checklist Parameters'!$Q$16="",$X132,IF(AND('Checklist Parameters'!$Q$16&lt;$X132,'Checklist Parameters'!$Q$16&gt;=3),'Checklist Parameters'!$Q$16,IF(AND('Checklist Parameters'!$Q$16&lt;$X132,'Checklist Parameters'!$Q$16&lt;3),0,$X132)))</f>
        <v>0</v>
      </c>
      <c r="AD132" s="85" t="str">
        <f>IF(AND(I132&lt;'Checklist Parameters'!$Q$22,$I132&lt;&gt;0),"Y","")</f>
        <v/>
      </c>
      <c r="AE132" s="85" t="str">
        <f>IF($AD132="Y",0,IF('Checklist Parameters'!$Q$25="","&lt;no limit&gt;",ROUNDDOWN((($I132-'Checklist Parameters'!$Q$24)/'Checklist Parameters'!$Q$25)+1,0)))</f>
        <v>&lt;no limit&gt;</v>
      </c>
      <c r="AF132" s="174">
        <f t="shared" si="11"/>
        <v>0</v>
      </c>
      <c r="AG132" s="85">
        <f t="shared" si="7"/>
        <v>0</v>
      </c>
      <c r="AH132" s="5"/>
      <c r="AI132" s="5"/>
      <c r="AJ132" s="5"/>
      <c r="AK132" s="5"/>
      <c r="AL132" s="5"/>
      <c r="AM132" s="5"/>
      <c r="AN132" s="5"/>
      <c r="AO132" s="5"/>
      <c r="AP132" s="5"/>
      <c r="AQ132" s="5"/>
      <c r="AR132" s="5"/>
      <c r="AS132" s="5"/>
      <c r="AT132" s="5"/>
      <c r="AU132" s="5"/>
    </row>
    <row r="133" spans="1:47" s="2" customFormat="1" ht="15">
      <c r="A133" s="391"/>
      <c r="B133" s="392"/>
      <c r="C133" s="393"/>
      <c r="D133" s="393"/>
      <c r="E133" s="393"/>
      <c r="F133" s="393"/>
      <c r="G133" s="393"/>
      <c r="H133" s="394"/>
      <c r="I133" s="394"/>
      <c r="J133" s="394"/>
      <c r="K133" s="394"/>
      <c r="L133" s="394"/>
      <c r="M133" s="394"/>
      <c r="N133" s="313">
        <f>IF(IF(I133&lt;'Checklist Parameters'!$Q$22,0,($I133-$L133))&lt;0,0,IF(I133&lt;'Checklist Parameters'!$Q$22,0,($I133-$L133)))</f>
        <v>0</v>
      </c>
      <c r="O133" s="394"/>
      <c r="P133" s="395"/>
      <c r="Q133" s="316">
        <f t="shared" si="8"/>
        <v>0</v>
      </c>
      <c r="R133" s="87">
        <f t="shared" si="9"/>
        <v>0</v>
      </c>
      <c r="S133" s="87">
        <f>IF('Checklist Parameters'!$Q$60&lt;0.2,0.2,'Checklist Parameters'!$Q$60)</f>
        <v>0.7</v>
      </c>
      <c r="T133" s="88">
        <f>IF($O133="",IF('Checklist District ID'!$C$43="Y",MAX($R133:$S133)*$I133,SUM($R133:$S133)*$I133),IF(O133&gt;0,Q133*S133))</f>
        <v>0</v>
      </c>
      <c r="U133" s="88">
        <f>IF(Q133&gt;0,((I133-T133)*'Formula Matrix'!$E$42),0)</f>
        <v>0</v>
      </c>
      <c r="V133" s="88">
        <f t="shared" si="10"/>
        <v>0</v>
      </c>
      <c r="W133" s="88">
        <f>IF(V133&gt;0,(V133*'Checklist Parameters'!$Q$35),0)</f>
        <v>0</v>
      </c>
      <c r="X133" s="85">
        <f t="shared" si="6"/>
        <v>0</v>
      </c>
      <c r="Y133" s="85">
        <f>IF('Checklist Parameters'!$Q$102&lt;&gt;"",(I133/43560)*'Checklist Parameters'!$Q$102,"N/A")</f>
        <v>0</v>
      </c>
      <c r="Z133" s="85" t="str">
        <f>IF('Checklist Parameters'!$Q$58&lt;&gt;"",((I133*'Checklist Parameters'!$Q$58)*'Checklist Parameters'!$Q$35)/1000,"N/A")</f>
        <v>N/A</v>
      </c>
      <c r="AA133" s="85">
        <f>IF('Checklist Parameters'!$Q$101&lt;&gt;"",IFERROR(I133/'Checklist Parameters'!$Q$101,0),"N/A")</f>
        <v>0</v>
      </c>
      <c r="AB133" s="85" t="str">
        <f>IF('Checklist Parameters'!$Q$43&lt;&gt;"",(I133*'Checklist Parameters'!$Q$43)/1000,"N/A")</f>
        <v>N/A</v>
      </c>
      <c r="AC133" s="85">
        <f>IF('Checklist Parameters'!$Q$16="",$X133,IF(AND('Checklist Parameters'!$Q$16&lt;$X133,'Checklist Parameters'!$Q$16&gt;=3),'Checklist Parameters'!$Q$16,IF(AND('Checklist Parameters'!$Q$16&lt;$X133,'Checklist Parameters'!$Q$16&lt;3),0,$X133)))</f>
        <v>0</v>
      </c>
      <c r="AD133" s="85" t="str">
        <f>IF(AND(I133&lt;'Checklist Parameters'!$Q$22,$I133&lt;&gt;0),"Y","")</f>
        <v/>
      </c>
      <c r="AE133" s="85" t="str">
        <f>IF($AD133="Y",0,IF('Checklist Parameters'!$Q$25="","&lt;no limit&gt;",ROUNDDOWN((($I133-'Checklist Parameters'!$Q$24)/'Checklist Parameters'!$Q$25)+1,0)))</f>
        <v>&lt;no limit&gt;</v>
      </c>
      <c r="AF133" s="174">
        <f t="shared" si="11"/>
        <v>0</v>
      </c>
      <c r="AG133" s="85">
        <f t="shared" si="7"/>
        <v>0</v>
      </c>
      <c r="AH133" s="5"/>
      <c r="AI133" s="5"/>
      <c r="AJ133" s="5"/>
      <c r="AK133" s="5"/>
      <c r="AL133" s="5"/>
      <c r="AM133" s="5"/>
      <c r="AN133" s="5"/>
      <c r="AO133" s="5"/>
      <c r="AP133" s="5"/>
      <c r="AQ133" s="5"/>
      <c r="AR133" s="5"/>
      <c r="AS133" s="5"/>
      <c r="AT133" s="5"/>
      <c r="AU133" s="5"/>
    </row>
    <row r="134" spans="1:47" s="2" customFormat="1" ht="15">
      <c r="A134" s="391"/>
      <c r="B134" s="392"/>
      <c r="C134" s="393"/>
      <c r="D134" s="393"/>
      <c r="E134" s="393"/>
      <c r="F134" s="393"/>
      <c r="G134" s="393"/>
      <c r="H134" s="394"/>
      <c r="I134" s="394"/>
      <c r="J134" s="394"/>
      <c r="K134" s="394"/>
      <c r="L134" s="394"/>
      <c r="M134" s="394"/>
      <c r="N134" s="313">
        <f>IF(IF(I134&lt;'Checklist Parameters'!$Q$22,0,($I134-$L134))&lt;0,0,IF(I134&lt;'Checklist Parameters'!$Q$22,0,($I134-$L134)))</f>
        <v>0</v>
      </c>
      <c r="O134" s="394"/>
      <c r="P134" s="395"/>
      <c r="Q134" s="316">
        <f t="shared" si="8"/>
        <v>0</v>
      </c>
      <c r="R134" s="87">
        <f t="shared" si="9"/>
        <v>0</v>
      </c>
      <c r="S134" s="87">
        <f>IF('Checklist Parameters'!$Q$60&lt;0.2,0.2,'Checklist Parameters'!$Q$60)</f>
        <v>0.7</v>
      </c>
      <c r="T134" s="88">
        <f>IF($O134="",IF('Checklist District ID'!$C$43="Y",MAX($R134:$S134)*$I134,SUM($R134:$S134)*$I134),IF(O134&gt;0,Q134*S134))</f>
        <v>0</v>
      </c>
      <c r="U134" s="88">
        <f>IF(Q134&gt;0,((I134-T134)*'Formula Matrix'!$E$42),0)</f>
        <v>0</v>
      </c>
      <c r="V134" s="88">
        <f t="shared" si="10"/>
        <v>0</v>
      </c>
      <c r="W134" s="88">
        <f>IF(V134&gt;0,(V134*'Checklist Parameters'!$Q$35),0)</f>
        <v>0</v>
      </c>
      <c r="X134" s="85">
        <f t="shared" si="6"/>
        <v>0</v>
      </c>
      <c r="Y134" s="85">
        <f>IF('Checklist Parameters'!$Q$102&lt;&gt;"",(I134/43560)*'Checklist Parameters'!$Q$102,"N/A")</f>
        <v>0</v>
      </c>
      <c r="Z134" s="85" t="str">
        <f>IF('Checklist Parameters'!$Q$58&lt;&gt;"",((I134*'Checklist Parameters'!$Q$58)*'Checklist Parameters'!$Q$35)/1000,"N/A")</f>
        <v>N/A</v>
      </c>
      <c r="AA134" s="85">
        <f>IF('Checklist Parameters'!$Q$101&lt;&gt;"",IFERROR(I134/'Checklist Parameters'!$Q$101,0),"N/A")</f>
        <v>0</v>
      </c>
      <c r="AB134" s="85" t="str">
        <f>IF('Checklist Parameters'!$Q$43&lt;&gt;"",(I134*'Checklist Parameters'!$Q$43)/1000,"N/A")</f>
        <v>N/A</v>
      </c>
      <c r="AC134" s="85">
        <f>IF('Checklist Parameters'!$Q$16="",$X134,IF(AND('Checklist Parameters'!$Q$16&lt;$X134,'Checklist Parameters'!$Q$16&gt;=3),'Checklist Parameters'!$Q$16,IF(AND('Checklist Parameters'!$Q$16&lt;$X134,'Checklist Parameters'!$Q$16&lt;3),0,$X134)))</f>
        <v>0</v>
      </c>
      <c r="AD134" s="85" t="str">
        <f>IF(AND(I134&lt;'Checklist Parameters'!$Q$22,$I134&lt;&gt;0),"Y","")</f>
        <v/>
      </c>
      <c r="AE134" s="85" t="str">
        <f>IF($AD134="Y",0,IF('Checklist Parameters'!$Q$25="","&lt;no limit&gt;",ROUNDDOWN((($I134-'Checklist Parameters'!$Q$24)/'Checklist Parameters'!$Q$25)+1,0)))</f>
        <v>&lt;no limit&gt;</v>
      </c>
      <c r="AF134" s="174">
        <f t="shared" si="11"/>
        <v>0</v>
      </c>
      <c r="AG134" s="85">
        <f t="shared" si="7"/>
        <v>0</v>
      </c>
      <c r="AH134" s="5"/>
      <c r="AI134" s="5"/>
      <c r="AJ134" s="5"/>
      <c r="AK134" s="5"/>
      <c r="AL134" s="5"/>
      <c r="AM134" s="5"/>
      <c r="AN134" s="5"/>
      <c r="AO134" s="5"/>
      <c r="AP134" s="5"/>
      <c r="AQ134" s="5"/>
      <c r="AR134" s="5"/>
      <c r="AS134" s="5"/>
      <c r="AT134" s="5"/>
      <c r="AU134" s="5"/>
    </row>
    <row r="135" spans="1:47" s="2" customFormat="1" ht="15">
      <c r="A135" s="391"/>
      <c r="B135" s="392"/>
      <c r="C135" s="393"/>
      <c r="D135" s="393"/>
      <c r="E135" s="393"/>
      <c r="F135" s="393"/>
      <c r="G135" s="393"/>
      <c r="H135" s="394"/>
      <c r="I135" s="394"/>
      <c r="J135" s="394"/>
      <c r="K135" s="394"/>
      <c r="L135" s="394"/>
      <c r="M135" s="394"/>
      <c r="N135" s="313">
        <f>IF(IF(I135&lt;'Checklist Parameters'!$Q$22,0,($I135-$L135))&lt;0,0,IF(I135&lt;'Checklist Parameters'!$Q$22,0,($I135-$L135)))</f>
        <v>0</v>
      </c>
      <c r="O135" s="394"/>
      <c r="P135" s="395"/>
      <c r="Q135" s="316">
        <f t="shared" si="8"/>
        <v>0</v>
      </c>
      <c r="R135" s="87">
        <f t="shared" si="9"/>
        <v>0</v>
      </c>
      <c r="S135" s="87">
        <f>IF('Checklist Parameters'!$Q$60&lt;0.2,0.2,'Checklist Parameters'!$Q$60)</f>
        <v>0.7</v>
      </c>
      <c r="T135" s="88">
        <f>IF($O135="",IF('Checklist District ID'!$C$43="Y",MAX($R135:$S135)*$I135,SUM($R135:$S135)*$I135),IF(O135&gt;0,Q135*S135))</f>
        <v>0</v>
      </c>
      <c r="U135" s="88">
        <f>IF(Q135&gt;0,((I135-T135)*'Formula Matrix'!$E$42),0)</f>
        <v>0</v>
      </c>
      <c r="V135" s="88">
        <f t="shared" si="10"/>
        <v>0</v>
      </c>
      <c r="W135" s="88">
        <f>IF(V135&gt;0,(V135*'Checklist Parameters'!$Q$35),0)</f>
        <v>0</v>
      </c>
      <c r="X135" s="85">
        <f t="shared" si="6"/>
        <v>0</v>
      </c>
      <c r="Y135" s="85">
        <f>IF('Checklist Parameters'!$Q$102&lt;&gt;"",(I135/43560)*'Checklist Parameters'!$Q$102,"N/A")</f>
        <v>0</v>
      </c>
      <c r="Z135" s="85" t="str">
        <f>IF('Checklist Parameters'!$Q$58&lt;&gt;"",((I135*'Checklist Parameters'!$Q$58)*'Checklist Parameters'!$Q$35)/1000,"N/A")</f>
        <v>N/A</v>
      </c>
      <c r="AA135" s="85">
        <f>IF('Checklist Parameters'!$Q$101&lt;&gt;"",IFERROR(I135/'Checklist Parameters'!$Q$101,0),"N/A")</f>
        <v>0</v>
      </c>
      <c r="AB135" s="85" t="str">
        <f>IF('Checklist Parameters'!$Q$43&lt;&gt;"",(I135*'Checklist Parameters'!$Q$43)/1000,"N/A")</f>
        <v>N/A</v>
      </c>
      <c r="AC135" s="85">
        <f>IF('Checklist Parameters'!$Q$16="",$X135,IF(AND('Checklist Parameters'!$Q$16&lt;$X135,'Checklist Parameters'!$Q$16&gt;=3),'Checklist Parameters'!$Q$16,IF(AND('Checklist Parameters'!$Q$16&lt;$X135,'Checklist Parameters'!$Q$16&lt;3),0,$X135)))</f>
        <v>0</v>
      </c>
      <c r="AD135" s="85" t="str">
        <f>IF(AND(I135&lt;'Checklist Parameters'!$Q$22,$I135&lt;&gt;0),"Y","")</f>
        <v/>
      </c>
      <c r="AE135" s="85" t="str">
        <f>IF($AD135="Y",0,IF('Checklist Parameters'!$Q$25="","&lt;no limit&gt;",ROUNDDOWN((($I135-'Checklist Parameters'!$Q$24)/'Checklist Parameters'!$Q$25)+1,0)))</f>
        <v>&lt;no limit&gt;</v>
      </c>
      <c r="AF135" s="174">
        <f t="shared" si="11"/>
        <v>0</v>
      </c>
      <c r="AG135" s="85">
        <f t="shared" si="7"/>
        <v>0</v>
      </c>
      <c r="AH135" s="5"/>
      <c r="AI135" s="5"/>
      <c r="AJ135" s="5"/>
      <c r="AK135" s="5"/>
      <c r="AL135" s="5"/>
      <c r="AM135" s="5"/>
      <c r="AN135" s="5"/>
      <c r="AO135" s="5"/>
      <c r="AP135" s="5"/>
      <c r="AQ135" s="5"/>
      <c r="AR135" s="5"/>
      <c r="AS135" s="5"/>
      <c r="AT135" s="5"/>
      <c r="AU135" s="5"/>
    </row>
    <row r="136" spans="1:47" s="2" customFormat="1" ht="15">
      <c r="A136" s="391"/>
      <c r="B136" s="392"/>
      <c r="C136" s="393"/>
      <c r="D136" s="393"/>
      <c r="E136" s="393"/>
      <c r="F136" s="393"/>
      <c r="G136" s="393"/>
      <c r="H136" s="394"/>
      <c r="I136" s="394"/>
      <c r="J136" s="394"/>
      <c r="K136" s="394"/>
      <c r="L136" s="394"/>
      <c r="M136" s="394"/>
      <c r="N136" s="313">
        <f>IF(IF(I136&lt;'Checklist Parameters'!$Q$22,0,($I136-$L136))&lt;0,0,IF(I136&lt;'Checklist Parameters'!$Q$22,0,($I136-$L136)))</f>
        <v>0</v>
      </c>
      <c r="O136" s="394"/>
      <c r="P136" s="395"/>
      <c r="Q136" s="316">
        <f t="shared" si="8"/>
        <v>0</v>
      </c>
      <c r="R136" s="87">
        <f t="shared" si="9"/>
        <v>0</v>
      </c>
      <c r="S136" s="87">
        <f>IF('Checklist Parameters'!$Q$60&lt;0.2,0.2,'Checklist Parameters'!$Q$60)</f>
        <v>0.7</v>
      </c>
      <c r="T136" s="88">
        <f>IF($O136="",IF('Checklist District ID'!$C$43="Y",MAX($R136:$S136)*$I136,SUM($R136:$S136)*$I136),IF(O136&gt;0,Q136*S136))</f>
        <v>0</v>
      </c>
      <c r="U136" s="88">
        <f>IF(Q136&gt;0,((I136-T136)*'Formula Matrix'!$E$42),0)</f>
        <v>0</v>
      </c>
      <c r="V136" s="88">
        <f t="shared" si="10"/>
        <v>0</v>
      </c>
      <c r="W136" s="88">
        <f>IF(V136&gt;0,(V136*'Checklist Parameters'!$Q$35),0)</f>
        <v>0</v>
      </c>
      <c r="X136" s="85">
        <f t="shared" si="6"/>
        <v>0</v>
      </c>
      <c r="Y136" s="85">
        <f>IF('Checklist Parameters'!$Q$102&lt;&gt;"",(I136/43560)*'Checklist Parameters'!$Q$102,"N/A")</f>
        <v>0</v>
      </c>
      <c r="Z136" s="85" t="str">
        <f>IF('Checklist Parameters'!$Q$58&lt;&gt;"",((I136*'Checklist Parameters'!$Q$58)*'Checklist Parameters'!$Q$35)/1000,"N/A")</f>
        <v>N/A</v>
      </c>
      <c r="AA136" s="85">
        <f>IF('Checklist Parameters'!$Q$101&lt;&gt;"",IFERROR(I136/'Checklist Parameters'!$Q$101,0),"N/A")</f>
        <v>0</v>
      </c>
      <c r="AB136" s="85" t="str">
        <f>IF('Checklist Parameters'!$Q$43&lt;&gt;"",(I136*'Checklist Parameters'!$Q$43)/1000,"N/A")</f>
        <v>N/A</v>
      </c>
      <c r="AC136" s="85">
        <f>IF('Checklist Parameters'!$Q$16="",$X136,IF(AND('Checklist Parameters'!$Q$16&lt;$X136,'Checklist Parameters'!$Q$16&gt;=3),'Checklist Parameters'!$Q$16,IF(AND('Checklist Parameters'!$Q$16&lt;$X136,'Checklist Parameters'!$Q$16&lt;3),0,$X136)))</f>
        <v>0</v>
      </c>
      <c r="AD136" s="85" t="str">
        <f>IF(AND(I136&lt;'Checklist Parameters'!$Q$22,$I136&lt;&gt;0),"Y","")</f>
        <v/>
      </c>
      <c r="AE136" s="85" t="str">
        <f>IF($AD136="Y",0,IF('Checklist Parameters'!$Q$25="","&lt;no limit&gt;",ROUNDDOWN((($I136-'Checklist Parameters'!$Q$24)/'Checklist Parameters'!$Q$25)+1,0)))</f>
        <v>&lt;no limit&gt;</v>
      </c>
      <c r="AF136" s="174">
        <f t="shared" si="11"/>
        <v>0</v>
      </c>
      <c r="AG136" s="85">
        <f t="shared" si="7"/>
        <v>0</v>
      </c>
      <c r="AH136" s="5"/>
      <c r="AI136" s="5"/>
      <c r="AJ136" s="5"/>
      <c r="AK136" s="5"/>
      <c r="AL136" s="5"/>
      <c r="AM136" s="5"/>
      <c r="AN136" s="5"/>
      <c r="AO136" s="5"/>
      <c r="AP136" s="5"/>
      <c r="AQ136" s="5"/>
      <c r="AR136" s="5"/>
      <c r="AS136" s="5"/>
      <c r="AT136" s="5"/>
      <c r="AU136" s="5"/>
    </row>
    <row r="137" spans="1:47" s="2" customFormat="1" ht="15">
      <c r="A137" s="391"/>
      <c r="B137" s="392"/>
      <c r="C137" s="393"/>
      <c r="D137" s="393"/>
      <c r="E137" s="393"/>
      <c r="F137" s="393"/>
      <c r="G137" s="393"/>
      <c r="H137" s="394"/>
      <c r="I137" s="394"/>
      <c r="J137" s="394"/>
      <c r="K137" s="394"/>
      <c r="L137" s="394"/>
      <c r="M137" s="394"/>
      <c r="N137" s="313">
        <f>IF(IF(I137&lt;'Checklist Parameters'!$Q$22,0,($I137-$L137))&lt;0,0,IF(I137&lt;'Checklist Parameters'!$Q$22,0,($I137-$L137)))</f>
        <v>0</v>
      </c>
      <c r="O137" s="394"/>
      <c r="P137" s="395"/>
      <c r="Q137" s="316">
        <f t="shared" si="8"/>
        <v>0</v>
      </c>
      <c r="R137" s="87">
        <f t="shared" si="9"/>
        <v>0</v>
      </c>
      <c r="S137" s="87">
        <f>IF('Checklist Parameters'!$Q$60&lt;0.2,0.2,'Checklist Parameters'!$Q$60)</f>
        <v>0.7</v>
      </c>
      <c r="T137" s="88">
        <f>IF($O137="",IF('Checklist District ID'!$C$43="Y",MAX($R137:$S137)*$I137,SUM($R137:$S137)*$I137),IF(O137&gt;0,Q137*S137))</f>
        <v>0</v>
      </c>
      <c r="U137" s="88">
        <f>IF(Q137&gt;0,((I137-T137)*'Formula Matrix'!$E$42),0)</f>
        <v>0</v>
      </c>
      <c r="V137" s="88">
        <f t="shared" si="10"/>
        <v>0</v>
      </c>
      <c r="W137" s="88">
        <f>IF(V137&gt;0,(V137*'Checklist Parameters'!$Q$35),0)</f>
        <v>0</v>
      </c>
      <c r="X137" s="85">
        <f t="shared" si="6"/>
        <v>0</v>
      </c>
      <c r="Y137" s="85">
        <f>IF('Checklist Parameters'!$Q$102&lt;&gt;"",(I137/43560)*'Checklist Parameters'!$Q$102,"N/A")</f>
        <v>0</v>
      </c>
      <c r="Z137" s="85" t="str">
        <f>IF('Checklist Parameters'!$Q$58&lt;&gt;"",((I137*'Checklist Parameters'!$Q$58)*'Checklist Parameters'!$Q$35)/1000,"N/A")</f>
        <v>N/A</v>
      </c>
      <c r="AA137" s="85">
        <f>IF('Checklist Parameters'!$Q$101&lt;&gt;"",IFERROR(I137/'Checklist Parameters'!$Q$101,0),"N/A")</f>
        <v>0</v>
      </c>
      <c r="AB137" s="85" t="str">
        <f>IF('Checklist Parameters'!$Q$43&lt;&gt;"",(I137*'Checklist Parameters'!$Q$43)/1000,"N/A")</f>
        <v>N/A</v>
      </c>
      <c r="AC137" s="85">
        <f>IF('Checklist Parameters'!$Q$16="",$X137,IF(AND('Checklist Parameters'!$Q$16&lt;$X137,'Checklist Parameters'!$Q$16&gt;=3),'Checklist Parameters'!$Q$16,IF(AND('Checklist Parameters'!$Q$16&lt;$X137,'Checklist Parameters'!$Q$16&lt;3),0,$X137)))</f>
        <v>0</v>
      </c>
      <c r="AD137" s="85" t="str">
        <f>IF(AND(I137&lt;'Checklist Parameters'!$Q$22,$I137&lt;&gt;0),"Y","")</f>
        <v/>
      </c>
      <c r="AE137" s="85" t="str">
        <f>IF($AD137="Y",0,IF('Checklist Parameters'!$Q$25="","&lt;no limit&gt;",ROUNDDOWN((($I137-'Checklist Parameters'!$Q$24)/'Checklist Parameters'!$Q$25)+1,0)))</f>
        <v>&lt;no limit&gt;</v>
      </c>
      <c r="AF137" s="174">
        <f t="shared" si="11"/>
        <v>0</v>
      </c>
      <c r="AG137" s="85">
        <f t="shared" si="7"/>
        <v>0</v>
      </c>
      <c r="AH137" s="5"/>
      <c r="AI137" s="5"/>
      <c r="AJ137" s="5"/>
      <c r="AK137" s="5"/>
      <c r="AL137" s="5"/>
      <c r="AM137" s="5"/>
      <c r="AN137" s="5"/>
      <c r="AO137" s="5"/>
      <c r="AP137" s="5"/>
      <c r="AQ137" s="5"/>
      <c r="AR137" s="5"/>
      <c r="AS137" s="5"/>
      <c r="AT137" s="5"/>
      <c r="AU137" s="5"/>
    </row>
    <row r="138" spans="1:47" s="2" customFormat="1" ht="15">
      <c r="A138" s="391"/>
      <c r="B138" s="392"/>
      <c r="C138" s="393"/>
      <c r="D138" s="393"/>
      <c r="E138" s="393"/>
      <c r="F138" s="393"/>
      <c r="G138" s="393"/>
      <c r="H138" s="394"/>
      <c r="I138" s="394"/>
      <c r="J138" s="394"/>
      <c r="K138" s="394"/>
      <c r="L138" s="394"/>
      <c r="M138" s="394"/>
      <c r="N138" s="313">
        <f>IF(IF(I138&lt;'Checklist Parameters'!$Q$22,0,($I138-$L138))&lt;0,0,IF(I138&lt;'Checklist Parameters'!$Q$22,0,($I138-$L138)))</f>
        <v>0</v>
      </c>
      <c r="O138" s="394"/>
      <c r="P138" s="395"/>
      <c r="Q138" s="316">
        <f t="shared" si="8"/>
        <v>0</v>
      </c>
      <c r="R138" s="87">
        <f t="shared" si="9"/>
        <v>0</v>
      </c>
      <c r="S138" s="87">
        <f>IF('Checklist Parameters'!$Q$60&lt;0.2,0.2,'Checklist Parameters'!$Q$60)</f>
        <v>0.7</v>
      </c>
      <c r="T138" s="88">
        <f>IF($O138="",IF('Checklist District ID'!$C$43="Y",MAX($R138:$S138)*$I138,SUM($R138:$S138)*$I138),IF(O138&gt;0,Q138*S138))</f>
        <v>0</v>
      </c>
      <c r="U138" s="88">
        <f>IF(Q138&gt;0,((I138-T138)*'Formula Matrix'!$E$42),0)</f>
        <v>0</v>
      </c>
      <c r="V138" s="88">
        <f t="shared" si="10"/>
        <v>0</v>
      </c>
      <c r="W138" s="88">
        <f>IF(V138&gt;0,(V138*'Checklist Parameters'!$Q$35),0)</f>
        <v>0</v>
      </c>
      <c r="X138" s="85">
        <f t="shared" si="6"/>
        <v>0</v>
      </c>
      <c r="Y138" s="85">
        <f>IF('Checklist Parameters'!$Q$102&lt;&gt;"",(I138/43560)*'Checklist Parameters'!$Q$102,"N/A")</f>
        <v>0</v>
      </c>
      <c r="Z138" s="85" t="str">
        <f>IF('Checklist Parameters'!$Q$58&lt;&gt;"",((I138*'Checklist Parameters'!$Q$58)*'Checklist Parameters'!$Q$35)/1000,"N/A")</f>
        <v>N/A</v>
      </c>
      <c r="AA138" s="85">
        <f>IF('Checklist Parameters'!$Q$101&lt;&gt;"",IFERROR(I138/'Checklist Parameters'!$Q$101,0),"N/A")</f>
        <v>0</v>
      </c>
      <c r="AB138" s="85" t="str">
        <f>IF('Checklist Parameters'!$Q$43&lt;&gt;"",(I138*'Checklist Parameters'!$Q$43)/1000,"N/A")</f>
        <v>N/A</v>
      </c>
      <c r="AC138" s="85">
        <f>IF('Checklist Parameters'!$Q$16="",$X138,IF(AND('Checklist Parameters'!$Q$16&lt;$X138,'Checklist Parameters'!$Q$16&gt;=3),'Checklist Parameters'!$Q$16,IF(AND('Checklist Parameters'!$Q$16&lt;$X138,'Checklist Parameters'!$Q$16&lt;3),0,$X138)))</f>
        <v>0</v>
      </c>
      <c r="AD138" s="85" t="str">
        <f>IF(AND(I138&lt;'Checklist Parameters'!$Q$22,$I138&lt;&gt;0),"Y","")</f>
        <v/>
      </c>
      <c r="AE138" s="85" t="str">
        <f>IF($AD138="Y",0,IF('Checklist Parameters'!$Q$25="","&lt;no limit&gt;",ROUNDDOWN((($I138-'Checklist Parameters'!$Q$24)/'Checklist Parameters'!$Q$25)+1,0)))</f>
        <v>&lt;no limit&gt;</v>
      </c>
      <c r="AF138" s="174">
        <f t="shared" si="11"/>
        <v>0</v>
      </c>
      <c r="AG138" s="85">
        <f t="shared" si="7"/>
        <v>0</v>
      </c>
      <c r="AH138" s="5"/>
      <c r="AI138" s="5"/>
      <c r="AJ138" s="5"/>
      <c r="AK138" s="5"/>
      <c r="AL138" s="5"/>
      <c r="AM138" s="5"/>
      <c r="AN138" s="5"/>
      <c r="AO138" s="5"/>
      <c r="AP138" s="5"/>
      <c r="AQ138" s="5"/>
      <c r="AR138" s="5"/>
      <c r="AS138" s="5"/>
      <c r="AT138" s="5"/>
      <c r="AU138" s="5"/>
    </row>
    <row r="139" spans="1:47" s="2" customFormat="1" ht="15">
      <c r="A139" s="391"/>
      <c r="B139" s="392"/>
      <c r="C139" s="393"/>
      <c r="D139" s="393"/>
      <c r="E139" s="393"/>
      <c r="F139" s="393"/>
      <c r="G139" s="393"/>
      <c r="H139" s="394"/>
      <c r="I139" s="394"/>
      <c r="J139" s="394"/>
      <c r="K139" s="394"/>
      <c r="L139" s="394"/>
      <c r="M139" s="394"/>
      <c r="N139" s="313">
        <f>IF(IF(I139&lt;'Checklist Parameters'!$Q$22,0,($I139-$L139))&lt;0,0,IF(I139&lt;'Checklist Parameters'!$Q$22,0,($I139-$L139)))</f>
        <v>0</v>
      </c>
      <c r="O139" s="394"/>
      <c r="P139" s="395"/>
      <c r="Q139" s="316">
        <f t="shared" si="8"/>
        <v>0</v>
      </c>
      <c r="R139" s="87">
        <f t="shared" si="9"/>
        <v>0</v>
      </c>
      <c r="S139" s="87">
        <f>IF('Checklist Parameters'!$Q$60&lt;0.2,0.2,'Checklist Parameters'!$Q$60)</f>
        <v>0.7</v>
      </c>
      <c r="T139" s="88">
        <f>IF($O139="",IF('Checklist District ID'!$C$43="Y",MAX($R139:$S139)*$I139,SUM($R139:$S139)*$I139),IF(O139&gt;0,Q139*S139))</f>
        <v>0</v>
      </c>
      <c r="U139" s="88">
        <f>IF(Q139&gt;0,((I139-T139)*'Formula Matrix'!$E$42),0)</f>
        <v>0</v>
      </c>
      <c r="V139" s="88">
        <f t="shared" si="10"/>
        <v>0</v>
      </c>
      <c r="W139" s="88">
        <f>IF(V139&gt;0,(V139*'Checklist Parameters'!$Q$35),0)</f>
        <v>0</v>
      </c>
      <c r="X139" s="85">
        <f t="shared" si="6"/>
        <v>0</v>
      </c>
      <c r="Y139" s="85">
        <f>IF('Checklist Parameters'!$Q$102&lt;&gt;"",(I139/43560)*'Checklist Parameters'!$Q$102,"N/A")</f>
        <v>0</v>
      </c>
      <c r="Z139" s="85" t="str">
        <f>IF('Checklist Parameters'!$Q$58&lt;&gt;"",((I139*'Checklist Parameters'!$Q$58)*'Checklist Parameters'!$Q$35)/1000,"N/A")</f>
        <v>N/A</v>
      </c>
      <c r="AA139" s="85">
        <f>IF('Checklist Parameters'!$Q$101&lt;&gt;"",IFERROR(I139/'Checklist Parameters'!$Q$101,0),"N/A")</f>
        <v>0</v>
      </c>
      <c r="AB139" s="85" t="str">
        <f>IF('Checklist Parameters'!$Q$43&lt;&gt;"",(I139*'Checklist Parameters'!$Q$43)/1000,"N/A")</f>
        <v>N/A</v>
      </c>
      <c r="AC139" s="85">
        <f>IF('Checklist Parameters'!$Q$16="",$X139,IF(AND('Checklist Parameters'!$Q$16&lt;$X139,'Checklist Parameters'!$Q$16&gt;=3),'Checklist Parameters'!$Q$16,IF(AND('Checklist Parameters'!$Q$16&lt;$X139,'Checklist Parameters'!$Q$16&lt;3),0,$X139)))</f>
        <v>0</v>
      </c>
      <c r="AD139" s="85" t="str">
        <f>IF(AND(I139&lt;'Checklist Parameters'!$Q$22,$I139&lt;&gt;0),"Y","")</f>
        <v/>
      </c>
      <c r="AE139" s="85" t="str">
        <f>IF($AD139="Y",0,IF('Checklist Parameters'!$Q$25="","&lt;no limit&gt;",ROUNDDOWN((($I139-'Checklist Parameters'!$Q$24)/'Checklist Parameters'!$Q$25)+1,0)))</f>
        <v>&lt;no limit&gt;</v>
      </c>
      <c r="AF139" s="174">
        <f t="shared" si="11"/>
        <v>0</v>
      </c>
      <c r="AG139" s="85">
        <f t="shared" si="7"/>
        <v>0</v>
      </c>
      <c r="AH139" s="5"/>
      <c r="AI139" s="5"/>
      <c r="AJ139" s="5"/>
      <c r="AK139" s="5"/>
      <c r="AL139" s="5"/>
      <c r="AM139" s="5"/>
      <c r="AN139" s="5"/>
      <c r="AO139" s="5"/>
      <c r="AP139" s="5"/>
      <c r="AQ139" s="5"/>
      <c r="AR139" s="5"/>
      <c r="AS139" s="5"/>
      <c r="AT139" s="5"/>
      <c r="AU139" s="5"/>
    </row>
    <row r="140" spans="1:47" s="2" customFormat="1" ht="15">
      <c r="A140" s="391"/>
      <c r="B140" s="392"/>
      <c r="C140" s="393"/>
      <c r="D140" s="393"/>
      <c r="E140" s="393"/>
      <c r="F140" s="393"/>
      <c r="G140" s="393"/>
      <c r="H140" s="394"/>
      <c r="I140" s="394"/>
      <c r="J140" s="394"/>
      <c r="K140" s="394"/>
      <c r="L140" s="394"/>
      <c r="M140" s="394"/>
      <c r="N140" s="313">
        <f>IF(IF(I140&lt;'Checklist Parameters'!$Q$22,0,($I140-$L140))&lt;0,0,IF(I140&lt;'Checklist Parameters'!$Q$22,0,($I140-$L140)))</f>
        <v>0</v>
      </c>
      <c r="O140" s="394"/>
      <c r="P140" s="395"/>
      <c r="Q140" s="316">
        <f t="shared" si="8"/>
        <v>0</v>
      </c>
      <c r="R140" s="87">
        <f t="shared" si="9"/>
        <v>0</v>
      </c>
      <c r="S140" s="87">
        <f>IF('Checklist Parameters'!$Q$60&lt;0.2,0.2,'Checklist Parameters'!$Q$60)</f>
        <v>0.7</v>
      </c>
      <c r="T140" s="88">
        <f>IF($O140="",IF('Checklist District ID'!$C$43="Y",MAX($R140:$S140)*$I140,SUM($R140:$S140)*$I140),IF(O140&gt;0,Q140*S140))</f>
        <v>0</v>
      </c>
      <c r="U140" s="88">
        <f>IF(Q140&gt;0,((I140-T140)*'Formula Matrix'!$E$42),0)</f>
        <v>0</v>
      </c>
      <c r="V140" s="88">
        <f t="shared" si="10"/>
        <v>0</v>
      </c>
      <c r="W140" s="88">
        <f>IF(V140&gt;0,(V140*'Checklist Parameters'!$Q$35),0)</f>
        <v>0</v>
      </c>
      <c r="X140" s="85">
        <f t="shared" si="6"/>
        <v>0</v>
      </c>
      <c r="Y140" s="85">
        <f>IF('Checklist Parameters'!$Q$102&lt;&gt;"",(I140/43560)*'Checklist Parameters'!$Q$102,"N/A")</f>
        <v>0</v>
      </c>
      <c r="Z140" s="85" t="str">
        <f>IF('Checklist Parameters'!$Q$58&lt;&gt;"",((I140*'Checklist Parameters'!$Q$58)*'Checklist Parameters'!$Q$35)/1000,"N/A")</f>
        <v>N/A</v>
      </c>
      <c r="AA140" s="85">
        <f>IF('Checklist Parameters'!$Q$101&lt;&gt;"",IFERROR(I140/'Checklist Parameters'!$Q$101,0),"N/A")</f>
        <v>0</v>
      </c>
      <c r="AB140" s="85" t="str">
        <f>IF('Checklist Parameters'!$Q$43&lt;&gt;"",(I140*'Checklist Parameters'!$Q$43)/1000,"N/A")</f>
        <v>N/A</v>
      </c>
      <c r="AC140" s="85">
        <f>IF('Checklist Parameters'!$Q$16="",$X140,IF(AND('Checklist Parameters'!$Q$16&lt;$X140,'Checklist Parameters'!$Q$16&gt;=3),'Checklist Parameters'!$Q$16,IF(AND('Checklist Parameters'!$Q$16&lt;$X140,'Checklist Parameters'!$Q$16&lt;3),0,$X140)))</f>
        <v>0</v>
      </c>
      <c r="AD140" s="85" t="str">
        <f>IF(AND(I140&lt;'Checklist Parameters'!$Q$22,$I140&lt;&gt;0),"Y","")</f>
        <v/>
      </c>
      <c r="AE140" s="85" t="str">
        <f>IF($AD140="Y",0,IF('Checklist Parameters'!$Q$25="","&lt;no limit&gt;",ROUNDDOWN((($I140-'Checklist Parameters'!$Q$24)/'Checklist Parameters'!$Q$25)+1,0)))</f>
        <v>&lt;no limit&gt;</v>
      </c>
      <c r="AF140" s="174">
        <f t="shared" si="11"/>
        <v>0</v>
      </c>
      <c r="AG140" s="85">
        <f t="shared" si="7"/>
        <v>0</v>
      </c>
      <c r="AH140" s="5"/>
      <c r="AI140" s="5"/>
      <c r="AJ140" s="5"/>
      <c r="AK140" s="5"/>
      <c r="AL140" s="5"/>
      <c r="AM140" s="5"/>
      <c r="AN140" s="5"/>
      <c r="AO140" s="5"/>
      <c r="AP140" s="5"/>
      <c r="AQ140" s="5"/>
      <c r="AR140" s="5"/>
      <c r="AS140" s="5"/>
      <c r="AT140" s="5"/>
      <c r="AU140" s="5"/>
    </row>
    <row r="141" spans="1:47" s="2" customFormat="1" ht="15">
      <c r="A141" s="391"/>
      <c r="B141" s="392"/>
      <c r="C141" s="393"/>
      <c r="D141" s="393"/>
      <c r="E141" s="393"/>
      <c r="F141" s="393"/>
      <c r="G141" s="393"/>
      <c r="H141" s="394"/>
      <c r="I141" s="394"/>
      <c r="J141" s="394"/>
      <c r="K141" s="394"/>
      <c r="L141" s="394"/>
      <c r="M141" s="394"/>
      <c r="N141" s="313">
        <f>IF(IF(I141&lt;'Checklist Parameters'!$Q$22,0,($I141-$L141))&lt;0,0,IF(I141&lt;'Checklist Parameters'!$Q$22,0,($I141-$L141)))</f>
        <v>0</v>
      </c>
      <c r="O141" s="394"/>
      <c r="P141" s="395"/>
      <c r="Q141" s="316">
        <f t="shared" si="8"/>
        <v>0</v>
      </c>
      <c r="R141" s="87">
        <f t="shared" si="9"/>
        <v>0</v>
      </c>
      <c r="S141" s="87">
        <f>IF('Checklist Parameters'!$Q$60&lt;0.2,0.2,'Checklist Parameters'!$Q$60)</f>
        <v>0.7</v>
      </c>
      <c r="T141" s="88">
        <f>IF($O141="",IF('Checklist District ID'!$C$43="Y",MAX($R141:$S141)*$I141,SUM($R141:$S141)*$I141),IF(O141&gt;0,Q141*S141))</f>
        <v>0</v>
      </c>
      <c r="U141" s="88">
        <f>IF(Q141&gt;0,((I141-T141)*'Formula Matrix'!$E$42),0)</f>
        <v>0</v>
      </c>
      <c r="V141" s="88">
        <f t="shared" si="10"/>
        <v>0</v>
      </c>
      <c r="W141" s="88">
        <f>IF(V141&gt;0,(V141*'Checklist Parameters'!$Q$35),0)</f>
        <v>0</v>
      </c>
      <c r="X141" s="85">
        <f t="shared" si="6"/>
        <v>0</v>
      </c>
      <c r="Y141" s="85">
        <f>IF('Checklist Parameters'!$Q$102&lt;&gt;"",(I141/43560)*'Checklist Parameters'!$Q$102,"N/A")</f>
        <v>0</v>
      </c>
      <c r="Z141" s="85" t="str">
        <f>IF('Checklist Parameters'!$Q$58&lt;&gt;"",((I141*'Checklist Parameters'!$Q$58)*'Checklist Parameters'!$Q$35)/1000,"N/A")</f>
        <v>N/A</v>
      </c>
      <c r="AA141" s="85">
        <f>IF('Checklist Parameters'!$Q$101&lt;&gt;"",IFERROR(I141/'Checklist Parameters'!$Q$101,0),"N/A")</f>
        <v>0</v>
      </c>
      <c r="AB141" s="85" t="str">
        <f>IF('Checklist Parameters'!$Q$43&lt;&gt;"",(I141*'Checklist Parameters'!$Q$43)/1000,"N/A")</f>
        <v>N/A</v>
      </c>
      <c r="AC141" s="85">
        <f>IF('Checklist Parameters'!$Q$16="",$X141,IF(AND('Checklist Parameters'!$Q$16&lt;$X141,'Checklist Parameters'!$Q$16&gt;=3),'Checklist Parameters'!$Q$16,IF(AND('Checklist Parameters'!$Q$16&lt;$X141,'Checklist Parameters'!$Q$16&lt;3),0,$X141)))</f>
        <v>0</v>
      </c>
      <c r="AD141" s="85" t="str">
        <f>IF(AND(I141&lt;'Checklist Parameters'!$Q$22,$I141&lt;&gt;0),"Y","")</f>
        <v/>
      </c>
      <c r="AE141" s="85" t="str">
        <f>IF($AD141="Y",0,IF('Checklist Parameters'!$Q$25="","&lt;no limit&gt;",ROUNDDOWN((($I141-'Checklist Parameters'!$Q$24)/'Checklist Parameters'!$Q$25)+1,0)))</f>
        <v>&lt;no limit&gt;</v>
      </c>
      <c r="AF141" s="174">
        <f t="shared" si="11"/>
        <v>0</v>
      </c>
      <c r="AG141" s="85">
        <f t="shared" si="7"/>
        <v>0</v>
      </c>
      <c r="AH141" s="5"/>
      <c r="AI141" s="5"/>
      <c r="AJ141" s="5"/>
      <c r="AK141" s="5"/>
      <c r="AL141" s="5"/>
      <c r="AM141" s="5"/>
      <c r="AN141" s="5"/>
      <c r="AO141" s="5"/>
      <c r="AP141" s="5"/>
      <c r="AQ141" s="5"/>
      <c r="AR141" s="5"/>
      <c r="AS141" s="5"/>
      <c r="AT141" s="5"/>
      <c r="AU141" s="5"/>
    </row>
    <row r="142" spans="1:47" s="2" customFormat="1" ht="15">
      <c r="A142" s="391"/>
      <c r="B142" s="392"/>
      <c r="C142" s="393"/>
      <c r="D142" s="393"/>
      <c r="E142" s="393"/>
      <c r="F142" s="393"/>
      <c r="G142" s="393"/>
      <c r="H142" s="394"/>
      <c r="I142" s="394"/>
      <c r="J142" s="394"/>
      <c r="K142" s="394"/>
      <c r="L142" s="394"/>
      <c r="M142" s="394"/>
      <c r="N142" s="313">
        <f>IF(IF(I142&lt;'Checklist Parameters'!$Q$22,0,($I142-$L142))&lt;0,0,IF(I142&lt;'Checklist Parameters'!$Q$22,0,($I142-$L142)))</f>
        <v>0</v>
      </c>
      <c r="O142" s="394"/>
      <c r="P142" s="395"/>
      <c r="Q142" s="316">
        <f t="shared" si="8"/>
        <v>0</v>
      </c>
      <c r="R142" s="87">
        <f t="shared" si="9"/>
        <v>0</v>
      </c>
      <c r="S142" s="87">
        <f>IF('Checklist Parameters'!$Q$60&lt;0.2,0.2,'Checklist Parameters'!$Q$60)</f>
        <v>0.7</v>
      </c>
      <c r="T142" s="88">
        <f>IF($O142="",IF('Checklist District ID'!$C$43="Y",MAX($R142:$S142)*$I142,SUM($R142:$S142)*$I142),IF(O142&gt;0,Q142*S142))</f>
        <v>0</v>
      </c>
      <c r="U142" s="88">
        <f>IF(Q142&gt;0,((I142-T142)*'Formula Matrix'!$E$42),0)</f>
        <v>0</v>
      </c>
      <c r="V142" s="88">
        <f t="shared" si="10"/>
        <v>0</v>
      </c>
      <c r="W142" s="88">
        <f>IF(V142&gt;0,(V142*'Checklist Parameters'!$Q$35),0)</f>
        <v>0</v>
      </c>
      <c r="X142" s="85">
        <f t="shared" si="6"/>
        <v>0</v>
      </c>
      <c r="Y142" s="85">
        <f>IF('Checklist Parameters'!$Q$102&lt;&gt;"",(I142/43560)*'Checklist Parameters'!$Q$102,"N/A")</f>
        <v>0</v>
      </c>
      <c r="Z142" s="85" t="str">
        <f>IF('Checklist Parameters'!$Q$58&lt;&gt;"",((I142*'Checklist Parameters'!$Q$58)*'Checklist Parameters'!$Q$35)/1000,"N/A")</f>
        <v>N/A</v>
      </c>
      <c r="AA142" s="85">
        <f>IF('Checklist Parameters'!$Q$101&lt;&gt;"",IFERROR(I142/'Checklist Parameters'!$Q$101,0),"N/A")</f>
        <v>0</v>
      </c>
      <c r="AB142" s="85" t="str">
        <f>IF('Checklist Parameters'!$Q$43&lt;&gt;"",(I142*'Checklist Parameters'!$Q$43)/1000,"N/A")</f>
        <v>N/A</v>
      </c>
      <c r="AC142" s="85">
        <f>IF('Checklist Parameters'!$Q$16="",$X142,IF(AND('Checklist Parameters'!$Q$16&lt;$X142,'Checklist Parameters'!$Q$16&gt;=3),'Checklist Parameters'!$Q$16,IF(AND('Checklist Parameters'!$Q$16&lt;$X142,'Checklist Parameters'!$Q$16&lt;3),0,$X142)))</f>
        <v>0</v>
      </c>
      <c r="AD142" s="85" t="str">
        <f>IF(AND(I142&lt;'Checklist Parameters'!$Q$22,$I142&lt;&gt;0),"Y","")</f>
        <v/>
      </c>
      <c r="AE142" s="85" t="str">
        <f>IF($AD142="Y",0,IF('Checklist Parameters'!$Q$25="","&lt;no limit&gt;",ROUNDDOWN((($I142-'Checklist Parameters'!$Q$24)/'Checklist Parameters'!$Q$25)+1,0)))</f>
        <v>&lt;no limit&gt;</v>
      </c>
      <c r="AF142" s="174">
        <f t="shared" si="11"/>
        <v>0</v>
      </c>
      <c r="AG142" s="85">
        <f t="shared" si="7"/>
        <v>0</v>
      </c>
      <c r="AH142" s="5"/>
      <c r="AI142" s="5"/>
      <c r="AJ142" s="5"/>
      <c r="AK142" s="5"/>
      <c r="AL142" s="5"/>
      <c r="AM142" s="5"/>
      <c r="AN142" s="5"/>
      <c r="AO142" s="5"/>
      <c r="AP142" s="5"/>
      <c r="AQ142" s="5"/>
      <c r="AR142" s="5"/>
      <c r="AS142" s="5"/>
      <c r="AT142" s="5"/>
      <c r="AU142" s="5"/>
    </row>
    <row r="143" spans="1:47" s="2" customFormat="1" ht="15">
      <c r="A143" s="391"/>
      <c r="B143" s="392"/>
      <c r="C143" s="393"/>
      <c r="D143" s="393"/>
      <c r="E143" s="393"/>
      <c r="F143" s="393"/>
      <c r="G143" s="393"/>
      <c r="H143" s="394"/>
      <c r="I143" s="394"/>
      <c r="J143" s="394"/>
      <c r="K143" s="394"/>
      <c r="L143" s="394"/>
      <c r="M143" s="394"/>
      <c r="N143" s="313">
        <f>IF(IF(I143&lt;'Checklist Parameters'!$Q$22,0,($I143-$L143))&lt;0,0,IF(I143&lt;'Checklist Parameters'!$Q$22,0,($I143-$L143)))</f>
        <v>0</v>
      </c>
      <c r="O143" s="394"/>
      <c r="P143" s="395"/>
      <c r="Q143" s="316">
        <f t="shared" si="8"/>
        <v>0</v>
      </c>
      <c r="R143" s="87">
        <f t="shared" si="9"/>
        <v>0</v>
      </c>
      <c r="S143" s="87">
        <f>IF('Checklist Parameters'!$Q$60&lt;0.2,0.2,'Checklist Parameters'!$Q$60)</f>
        <v>0.7</v>
      </c>
      <c r="T143" s="88">
        <f>IF($O143="",IF('Checklist District ID'!$C$43="Y",MAX($R143:$S143)*$I143,SUM($R143:$S143)*$I143),IF(O143&gt;0,Q143*S143))</f>
        <v>0</v>
      </c>
      <c r="U143" s="88">
        <f>IF(Q143&gt;0,((I143-T143)*'Formula Matrix'!$E$42),0)</f>
        <v>0</v>
      </c>
      <c r="V143" s="88">
        <f t="shared" si="10"/>
        <v>0</v>
      </c>
      <c r="W143" s="88">
        <f>IF(V143&gt;0,(V143*'Checklist Parameters'!$Q$35),0)</f>
        <v>0</v>
      </c>
      <c r="X143" s="85">
        <f t="shared" si="6"/>
        <v>0</v>
      </c>
      <c r="Y143" s="85">
        <f>IF('Checklist Parameters'!$Q$102&lt;&gt;"",(I143/43560)*'Checklist Parameters'!$Q$102,"N/A")</f>
        <v>0</v>
      </c>
      <c r="Z143" s="85" t="str">
        <f>IF('Checklist Parameters'!$Q$58&lt;&gt;"",((I143*'Checklist Parameters'!$Q$58)*'Checklist Parameters'!$Q$35)/1000,"N/A")</f>
        <v>N/A</v>
      </c>
      <c r="AA143" s="85">
        <f>IF('Checklist Parameters'!$Q$101&lt;&gt;"",IFERROR(I143/'Checklist Parameters'!$Q$101,0),"N/A")</f>
        <v>0</v>
      </c>
      <c r="AB143" s="85" t="str">
        <f>IF('Checklist Parameters'!$Q$43&lt;&gt;"",(I143*'Checklist Parameters'!$Q$43)/1000,"N/A")</f>
        <v>N/A</v>
      </c>
      <c r="AC143" s="85">
        <f>IF('Checklist Parameters'!$Q$16="",$X143,IF(AND('Checklist Parameters'!$Q$16&lt;$X143,'Checklist Parameters'!$Q$16&gt;=3),'Checklist Parameters'!$Q$16,IF(AND('Checklist Parameters'!$Q$16&lt;$X143,'Checklist Parameters'!$Q$16&lt;3),0,$X143)))</f>
        <v>0</v>
      </c>
      <c r="AD143" s="85" t="str">
        <f>IF(AND(I143&lt;'Checklist Parameters'!$Q$22,$I143&lt;&gt;0),"Y","")</f>
        <v/>
      </c>
      <c r="AE143" s="85" t="str">
        <f>IF($AD143="Y",0,IF('Checklist Parameters'!$Q$25="","&lt;no limit&gt;",ROUNDDOWN((($I143-'Checklist Parameters'!$Q$24)/'Checklist Parameters'!$Q$25)+1,0)))</f>
        <v>&lt;no limit&gt;</v>
      </c>
      <c r="AF143" s="174">
        <f t="shared" si="11"/>
        <v>0</v>
      </c>
      <c r="AG143" s="85">
        <f t="shared" si="7"/>
        <v>0</v>
      </c>
      <c r="AH143" s="5"/>
      <c r="AI143" s="5"/>
      <c r="AJ143" s="5"/>
      <c r="AK143" s="5"/>
      <c r="AL143" s="5"/>
      <c r="AM143" s="5"/>
      <c r="AN143" s="5"/>
      <c r="AO143" s="5"/>
      <c r="AP143" s="5"/>
      <c r="AQ143" s="5"/>
      <c r="AR143" s="5"/>
      <c r="AS143" s="5"/>
      <c r="AT143" s="5"/>
      <c r="AU143" s="5"/>
    </row>
    <row r="144" spans="1:47" s="2" customFormat="1" ht="15">
      <c r="A144" s="391"/>
      <c r="B144" s="392"/>
      <c r="C144" s="393"/>
      <c r="D144" s="393"/>
      <c r="E144" s="393"/>
      <c r="F144" s="393"/>
      <c r="G144" s="393"/>
      <c r="H144" s="394"/>
      <c r="I144" s="394"/>
      <c r="J144" s="394"/>
      <c r="K144" s="394"/>
      <c r="L144" s="394"/>
      <c r="M144" s="394"/>
      <c r="N144" s="313">
        <f>IF(IF(I144&lt;'Checklist Parameters'!$Q$22,0,($I144-$L144))&lt;0,0,IF(I144&lt;'Checklist Parameters'!$Q$22,0,($I144-$L144)))</f>
        <v>0</v>
      </c>
      <c r="O144" s="394"/>
      <c r="P144" s="395"/>
      <c r="Q144" s="316">
        <f t="shared" si="8"/>
        <v>0</v>
      </c>
      <c r="R144" s="87">
        <f t="shared" si="9"/>
        <v>0</v>
      </c>
      <c r="S144" s="87">
        <f>IF('Checklist Parameters'!$Q$60&lt;0.2,0.2,'Checklist Parameters'!$Q$60)</f>
        <v>0.7</v>
      </c>
      <c r="T144" s="88">
        <f>IF($O144="",IF('Checklist District ID'!$C$43="Y",MAX($R144:$S144)*$I144,SUM($R144:$S144)*$I144),IF(O144&gt;0,Q144*S144))</f>
        <v>0</v>
      </c>
      <c r="U144" s="88">
        <f>IF(Q144&gt;0,((I144-T144)*'Formula Matrix'!$E$42),0)</f>
        <v>0</v>
      </c>
      <c r="V144" s="88">
        <f t="shared" si="10"/>
        <v>0</v>
      </c>
      <c r="W144" s="88">
        <f>IF(V144&gt;0,(V144*'Checklist Parameters'!$Q$35),0)</f>
        <v>0</v>
      </c>
      <c r="X144" s="85">
        <f t="shared" si="6"/>
        <v>0</v>
      </c>
      <c r="Y144" s="85">
        <f>IF('Checklist Parameters'!$Q$102&lt;&gt;"",(I144/43560)*'Checklist Parameters'!$Q$102,"N/A")</f>
        <v>0</v>
      </c>
      <c r="Z144" s="85" t="str">
        <f>IF('Checklist Parameters'!$Q$58&lt;&gt;"",((I144*'Checklist Parameters'!$Q$58)*'Checklist Parameters'!$Q$35)/1000,"N/A")</f>
        <v>N/A</v>
      </c>
      <c r="AA144" s="85">
        <f>IF('Checklist Parameters'!$Q$101&lt;&gt;"",IFERROR(I144/'Checklist Parameters'!$Q$101,0),"N/A")</f>
        <v>0</v>
      </c>
      <c r="AB144" s="85" t="str">
        <f>IF('Checklist Parameters'!$Q$43&lt;&gt;"",(I144*'Checklist Parameters'!$Q$43)/1000,"N/A")</f>
        <v>N/A</v>
      </c>
      <c r="AC144" s="85">
        <f>IF('Checklist Parameters'!$Q$16="",$X144,IF(AND('Checklist Parameters'!$Q$16&lt;$X144,'Checklist Parameters'!$Q$16&gt;=3),'Checklist Parameters'!$Q$16,IF(AND('Checklist Parameters'!$Q$16&lt;$X144,'Checklist Parameters'!$Q$16&lt;3),0,$X144)))</f>
        <v>0</v>
      </c>
      <c r="AD144" s="85" t="str">
        <f>IF(AND(I144&lt;'Checklist Parameters'!$Q$22,$I144&lt;&gt;0),"Y","")</f>
        <v/>
      </c>
      <c r="AE144" s="85" t="str">
        <f>IF($AD144="Y",0,IF('Checklist Parameters'!$Q$25="","&lt;no limit&gt;",ROUNDDOWN((($I144-'Checklist Parameters'!$Q$24)/'Checklist Parameters'!$Q$25)+1,0)))</f>
        <v>&lt;no limit&gt;</v>
      </c>
      <c r="AF144" s="174">
        <f t="shared" si="11"/>
        <v>0</v>
      </c>
      <c r="AG144" s="85">
        <f t="shared" si="7"/>
        <v>0</v>
      </c>
      <c r="AH144" s="5"/>
      <c r="AI144" s="5"/>
      <c r="AJ144" s="5"/>
      <c r="AK144" s="5"/>
      <c r="AL144" s="5"/>
      <c r="AM144" s="5"/>
      <c r="AN144" s="5"/>
      <c r="AO144" s="5"/>
      <c r="AP144" s="5"/>
      <c r="AQ144" s="5"/>
      <c r="AR144" s="5"/>
      <c r="AS144" s="5"/>
      <c r="AT144" s="5"/>
      <c r="AU144" s="5"/>
    </row>
    <row r="145" spans="1:47" s="2" customFormat="1" ht="15">
      <c r="A145" s="391"/>
      <c r="B145" s="392"/>
      <c r="C145" s="393"/>
      <c r="D145" s="393"/>
      <c r="E145" s="393"/>
      <c r="F145" s="393"/>
      <c r="G145" s="393"/>
      <c r="H145" s="394"/>
      <c r="I145" s="394"/>
      <c r="J145" s="394"/>
      <c r="K145" s="394"/>
      <c r="L145" s="394"/>
      <c r="M145" s="394"/>
      <c r="N145" s="313">
        <f>IF(IF(I145&lt;'Checklist Parameters'!$Q$22,0,($I145-$L145))&lt;0,0,IF(I145&lt;'Checklist Parameters'!$Q$22,0,($I145-$L145)))</f>
        <v>0</v>
      </c>
      <c r="O145" s="394"/>
      <c r="P145" s="395"/>
      <c r="Q145" s="316">
        <f t="shared" si="8"/>
        <v>0</v>
      </c>
      <c r="R145" s="87">
        <f t="shared" si="9"/>
        <v>0</v>
      </c>
      <c r="S145" s="87">
        <f>IF('Checklist Parameters'!$Q$60&lt;0.2,0.2,'Checklist Parameters'!$Q$60)</f>
        <v>0.7</v>
      </c>
      <c r="T145" s="88">
        <f>IF($O145="",IF('Checklist District ID'!$C$43="Y",MAX($R145:$S145)*$I145,SUM($R145:$S145)*$I145),IF(O145&gt;0,Q145*S145))</f>
        <v>0</v>
      </c>
      <c r="U145" s="88">
        <f>IF(Q145&gt;0,((I145-T145)*'Formula Matrix'!$E$42),0)</f>
        <v>0</v>
      </c>
      <c r="V145" s="88">
        <f t="shared" si="10"/>
        <v>0</v>
      </c>
      <c r="W145" s="88">
        <f>IF(V145&gt;0,(V145*'Checklist Parameters'!$Q$35),0)</f>
        <v>0</v>
      </c>
      <c r="X145" s="85">
        <f t="shared" si="6"/>
        <v>0</v>
      </c>
      <c r="Y145" s="85">
        <f>IF('Checklist Parameters'!$Q$102&lt;&gt;"",(I145/43560)*'Checklist Parameters'!$Q$102,"N/A")</f>
        <v>0</v>
      </c>
      <c r="Z145" s="85" t="str">
        <f>IF('Checklist Parameters'!$Q$58&lt;&gt;"",((I145*'Checklist Parameters'!$Q$58)*'Checklist Parameters'!$Q$35)/1000,"N/A")</f>
        <v>N/A</v>
      </c>
      <c r="AA145" s="85">
        <f>IF('Checklist Parameters'!$Q$101&lt;&gt;"",IFERROR(I145/'Checklist Parameters'!$Q$101,0),"N/A")</f>
        <v>0</v>
      </c>
      <c r="AB145" s="85" t="str">
        <f>IF('Checklist Parameters'!$Q$43&lt;&gt;"",(I145*'Checklist Parameters'!$Q$43)/1000,"N/A")</f>
        <v>N/A</v>
      </c>
      <c r="AC145" s="85">
        <f>IF('Checklist Parameters'!$Q$16="",$X145,IF(AND('Checklist Parameters'!$Q$16&lt;$X145,'Checklist Parameters'!$Q$16&gt;=3),'Checklist Parameters'!$Q$16,IF(AND('Checklist Parameters'!$Q$16&lt;$X145,'Checklist Parameters'!$Q$16&lt;3),0,$X145)))</f>
        <v>0</v>
      </c>
      <c r="AD145" s="85" t="str">
        <f>IF(AND(I145&lt;'Checklist Parameters'!$Q$22,$I145&lt;&gt;0),"Y","")</f>
        <v/>
      </c>
      <c r="AE145" s="85" t="str">
        <f>IF($AD145="Y",0,IF('Checklist Parameters'!$Q$25="","&lt;no limit&gt;",ROUNDDOWN((($I145-'Checklist Parameters'!$Q$24)/'Checklist Parameters'!$Q$25)+1,0)))</f>
        <v>&lt;no limit&gt;</v>
      </c>
      <c r="AF145" s="174">
        <f t="shared" si="11"/>
        <v>0</v>
      </c>
      <c r="AG145" s="85">
        <f t="shared" si="7"/>
        <v>0</v>
      </c>
      <c r="AH145" s="5"/>
      <c r="AI145" s="5"/>
      <c r="AJ145" s="5"/>
      <c r="AK145" s="5"/>
      <c r="AL145" s="5"/>
      <c r="AM145" s="5"/>
      <c r="AN145" s="5"/>
      <c r="AO145" s="5"/>
      <c r="AP145" s="5"/>
      <c r="AQ145" s="5"/>
      <c r="AR145" s="5"/>
      <c r="AS145" s="5"/>
      <c r="AT145" s="5"/>
      <c r="AU145" s="5"/>
    </row>
    <row r="146" spans="1:47" s="2" customFormat="1" ht="15">
      <c r="A146" s="391"/>
      <c r="B146" s="392"/>
      <c r="C146" s="393"/>
      <c r="D146" s="393"/>
      <c r="E146" s="393"/>
      <c r="F146" s="393"/>
      <c r="G146" s="393"/>
      <c r="H146" s="394"/>
      <c r="I146" s="394"/>
      <c r="J146" s="394"/>
      <c r="K146" s="394"/>
      <c r="L146" s="394"/>
      <c r="M146" s="394"/>
      <c r="N146" s="313">
        <f>IF(IF(I146&lt;'Checklist Parameters'!$Q$22,0,($I146-$L146))&lt;0,0,IF(I146&lt;'Checklist Parameters'!$Q$22,0,($I146-$L146)))</f>
        <v>0</v>
      </c>
      <c r="O146" s="394"/>
      <c r="P146" s="395"/>
      <c r="Q146" s="316">
        <f t="shared" si="8"/>
        <v>0</v>
      </c>
      <c r="R146" s="87">
        <f t="shared" si="9"/>
        <v>0</v>
      </c>
      <c r="S146" s="87">
        <f>IF('Checklist Parameters'!$Q$60&lt;0.2,0.2,'Checklist Parameters'!$Q$60)</f>
        <v>0.7</v>
      </c>
      <c r="T146" s="88">
        <f>IF($O146="",IF('Checklist District ID'!$C$43="Y",MAX($R146:$S146)*$I146,SUM($R146:$S146)*$I146),IF(O146&gt;0,Q146*S146))</f>
        <v>0</v>
      </c>
      <c r="U146" s="88">
        <f>IF(Q146&gt;0,((I146-T146)*'Formula Matrix'!$E$42),0)</f>
        <v>0</v>
      </c>
      <c r="V146" s="88">
        <f t="shared" si="10"/>
        <v>0</v>
      </c>
      <c r="W146" s="88">
        <f>IF(V146&gt;0,(V146*'Checklist Parameters'!$Q$35),0)</f>
        <v>0</v>
      </c>
      <c r="X146" s="85">
        <f t="shared" si="6"/>
        <v>0</v>
      </c>
      <c r="Y146" s="85">
        <f>IF('Checklist Parameters'!$Q$102&lt;&gt;"",(I146/43560)*'Checklist Parameters'!$Q$102,"N/A")</f>
        <v>0</v>
      </c>
      <c r="Z146" s="85" t="str">
        <f>IF('Checklist Parameters'!$Q$58&lt;&gt;"",((I146*'Checklist Parameters'!$Q$58)*'Checklist Parameters'!$Q$35)/1000,"N/A")</f>
        <v>N/A</v>
      </c>
      <c r="AA146" s="85">
        <f>IF('Checklist Parameters'!$Q$101&lt;&gt;"",IFERROR(I146/'Checklist Parameters'!$Q$101,0),"N/A")</f>
        <v>0</v>
      </c>
      <c r="AB146" s="85" t="str">
        <f>IF('Checklist Parameters'!$Q$43&lt;&gt;"",(I146*'Checklist Parameters'!$Q$43)/1000,"N/A")</f>
        <v>N/A</v>
      </c>
      <c r="AC146" s="85">
        <f>IF('Checklist Parameters'!$Q$16="",$X146,IF(AND('Checklist Parameters'!$Q$16&lt;$X146,'Checklist Parameters'!$Q$16&gt;=3),'Checklist Parameters'!$Q$16,IF(AND('Checklist Parameters'!$Q$16&lt;$X146,'Checklist Parameters'!$Q$16&lt;3),0,$X146)))</f>
        <v>0</v>
      </c>
      <c r="AD146" s="85" t="str">
        <f>IF(AND(I146&lt;'Checklist Parameters'!$Q$22,$I146&lt;&gt;0),"Y","")</f>
        <v/>
      </c>
      <c r="AE146" s="85" t="str">
        <f>IF($AD146="Y",0,IF('Checklist Parameters'!$Q$25="","&lt;no limit&gt;",ROUNDDOWN((($I146-'Checklist Parameters'!$Q$24)/'Checklist Parameters'!$Q$25)+1,0)))</f>
        <v>&lt;no limit&gt;</v>
      </c>
      <c r="AF146" s="174">
        <f t="shared" si="11"/>
        <v>0</v>
      </c>
      <c r="AG146" s="85">
        <f t="shared" si="7"/>
        <v>0</v>
      </c>
      <c r="AH146" s="5"/>
      <c r="AI146" s="5"/>
      <c r="AJ146" s="5"/>
      <c r="AK146" s="5"/>
      <c r="AL146" s="5"/>
      <c r="AM146" s="5"/>
      <c r="AN146" s="5"/>
      <c r="AO146" s="5"/>
      <c r="AP146" s="5"/>
      <c r="AQ146" s="5"/>
      <c r="AR146" s="5"/>
      <c r="AS146" s="5"/>
      <c r="AT146" s="5"/>
      <c r="AU146" s="5"/>
    </row>
    <row r="147" spans="1:47" s="2" customFormat="1" ht="15">
      <c r="A147" s="391"/>
      <c r="B147" s="392"/>
      <c r="C147" s="393"/>
      <c r="D147" s="393"/>
      <c r="E147" s="393"/>
      <c r="F147" s="393"/>
      <c r="G147" s="393"/>
      <c r="H147" s="394"/>
      <c r="I147" s="394"/>
      <c r="J147" s="394"/>
      <c r="K147" s="394"/>
      <c r="L147" s="394"/>
      <c r="M147" s="394"/>
      <c r="N147" s="313">
        <f>IF(IF(I147&lt;'Checklist Parameters'!$Q$22,0,($I147-$L147))&lt;0,0,IF(I147&lt;'Checklist Parameters'!$Q$22,0,($I147-$L147)))</f>
        <v>0</v>
      </c>
      <c r="O147" s="394"/>
      <c r="P147" s="395"/>
      <c r="Q147" s="316">
        <f t="shared" si="8"/>
        <v>0</v>
      </c>
      <c r="R147" s="87">
        <f t="shared" si="9"/>
        <v>0</v>
      </c>
      <c r="S147" s="87">
        <f>IF('Checklist Parameters'!$Q$60&lt;0.2,0.2,'Checklist Parameters'!$Q$60)</f>
        <v>0.7</v>
      </c>
      <c r="T147" s="88">
        <f>IF($O147="",IF('Checklist District ID'!$C$43="Y",MAX($R147:$S147)*$I147,SUM($R147:$S147)*$I147),IF(O147&gt;0,Q147*S147))</f>
        <v>0</v>
      </c>
      <c r="U147" s="88">
        <f>IF(Q147&gt;0,((I147-T147)*'Formula Matrix'!$E$42),0)</f>
        <v>0</v>
      </c>
      <c r="V147" s="88">
        <f t="shared" si="10"/>
        <v>0</v>
      </c>
      <c r="W147" s="88">
        <f>IF(V147&gt;0,(V147*'Checklist Parameters'!$Q$35),0)</f>
        <v>0</v>
      </c>
      <c r="X147" s="85">
        <f t="shared" si="6"/>
        <v>0</v>
      </c>
      <c r="Y147" s="85">
        <f>IF('Checklist Parameters'!$Q$102&lt;&gt;"",(I147/43560)*'Checklist Parameters'!$Q$102,"N/A")</f>
        <v>0</v>
      </c>
      <c r="Z147" s="85" t="str">
        <f>IF('Checklist Parameters'!$Q$58&lt;&gt;"",((I147*'Checklist Parameters'!$Q$58)*'Checklist Parameters'!$Q$35)/1000,"N/A")</f>
        <v>N/A</v>
      </c>
      <c r="AA147" s="85">
        <f>IF('Checklist Parameters'!$Q$101&lt;&gt;"",IFERROR(I147/'Checklist Parameters'!$Q$101,0),"N/A")</f>
        <v>0</v>
      </c>
      <c r="AB147" s="85" t="str">
        <f>IF('Checklist Parameters'!$Q$43&lt;&gt;"",(I147*'Checklist Parameters'!$Q$43)/1000,"N/A")</f>
        <v>N/A</v>
      </c>
      <c r="AC147" s="85">
        <f>IF('Checklist Parameters'!$Q$16="",$X147,IF(AND('Checklist Parameters'!$Q$16&lt;$X147,'Checklist Parameters'!$Q$16&gt;=3),'Checklist Parameters'!$Q$16,IF(AND('Checklist Parameters'!$Q$16&lt;$X147,'Checklist Parameters'!$Q$16&lt;3),0,$X147)))</f>
        <v>0</v>
      </c>
      <c r="AD147" s="85" t="str">
        <f>IF(AND(I147&lt;'Checklist Parameters'!$Q$22,$I147&lt;&gt;0),"Y","")</f>
        <v/>
      </c>
      <c r="AE147" s="85" t="str">
        <f>IF($AD147="Y",0,IF('Checklist Parameters'!$Q$25="","&lt;no limit&gt;",ROUNDDOWN((($I147-'Checklist Parameters'!$Q$24)/'Checklist Parameters'!$Q$25)+1,0)))</f>
        <v>&lt;no limit&gt;</v>
      </c>
      <c r="AF147" s="174">
        <f t="shared" si="11"/>
        <v>0</v>
      </c>
      <c r="AG147" s="85">
        <f t="shared" si="7"/>
        <v>0</v>
      </c>
      <c r="AH147" s="5"/>
      <c r="AI147" s="5"/>
      <c r="AJ147" s="5"/>
      <c r="AK147" s="5"/>
      <c r="AL147" s="5"/>
      <c r="AM147" s="5"/>
      <c r="AN147" s="5"/>
      <c r="AO147" s="5"/>
      <c r="AP147" s="5"/>
      <c r="AQ147" s="5"/>
      <c r="AR147" s="5"/>
      <c r="AS147" s="5"/>
      <c r="AT147" s="5"/>
      <c r="AU147" s="5"/>
    </row>
    <row r="148" spans="1:47" s="2" customFormat="1" ht="15">
      <c r="A148" s="391"/>
      <c r="B148" s="392"/>
      <c r="C148" s="393"/>
      <c r="D148" s="393"/>
      <c r="E148" s="393"/>
      <c r="F148" s="393"/>
      <c r="G148" s="393"/>
      <c r="H148" s="394"/>
      <c r="I148" s="394"/>
      <c r="J148" s="394"/>
      <c r="K148" s="394"/>
      <c r="L148" s="394"/>
      <c r="M148" s="394"/>
      <c r="N148" s="313">
        <f>IF(IF(I148&lt;'Checklist Parameters'!$Q$22,0,($I148-$L148))&lt;0,0,IF(I148&lt;'Checklist Parameters'!$Q$22,0,($I148-$L148)))</f>
        <v>0</v>
      </c>
      <c r="O148" s="394"/>
      <c r="P148" s="395"/>
      <c r="Q148" s="316">
        <f t="shared" si="8"/>
        <v>0</v>
      </c>
      <c r="R148" s="87">
        <f t="shared" si="9"/>
        <v>0</v>
      </c>
      <c r="S148" s="87">
        <f>IF('Checklist Parameters'!$Q$60&lt;0.2,0.2,'Checklist Parameters'!$Q$60)</f>
        <v>0.7</v>
      </c>
      <c r="T148" s="88">
        <f>IF($O148="",IF('Checklist District ID'!$C$43="Y",MAX($R148:$S148)*$I148,SUM($R148:$S148)*$I148),IF(O148&gt;0,Q148*S148))</f>
        <v>0</v>
      </c>
      <c r="U148" s="88">
        <f>IF(Q148&gt;0,((I148-T148)*'Formula Matrix'!$E$42),0)</f>
        <v>0</v>
      </c>
      <c r="V148" s="88">
        <f t="shared" si="10"/>
        <v>0</v>
      </c>
      <c r="W148" s="88">
        <f>IF(V148&gt;0,(V148*'Checklist Parameters'!$Q$35),0)</f>
        <v>0</v>
      </c>
      <c r="X148" s="85">
        <f t="shared" ref="X148:X211" si="12">IF($W148/1000&gt;3,(ROUNDDOWN($W148/1000,0)),IF(AND($W148/1000&gt;2.5,$W148/1000&lt;=3),3,0))</f>
        <v>0</v>
      </c>
      <c r="Y148" s="85">
        <f>IF('Checklist Parameters'!$Q$102&lt;&gt;"",(I148/43560)*'Checklist Parameters'!$Q$102,"N/A")</f>
        <v>0</v>
      </c>
      <c r="Z148" s="85" t="str">
        <f>IF('Checklist Parameters'!$Q$58&lt;&gt;"",((I148*'Checklist Parameters'!$Q$58)*'Checklist Parameters'!$Q$35)/1000,"N/A")</f>
        <v>N/A</v>
      </c>
      <c r="AA148" s="85">
        <f>IF('Checklist Parameters'!$Q$101&lt;&gt;"",IFERROR(I148/'Checklist Parameters'!$Q$101,0),"N/A")</f>
        <v>0</v>
      </c>
      <c r="AB148" s="85" t="str">
        <f>IF('Checklist Parameters'!$Q$43&lt;&gt;"",(I148*'Checklist Parameters'!$Q$43)/1000,"N/A")</f>
        <v>N/A</v>
      </c>
      <c r="AC148" s="85">
        <f>IF('Checklist Parameters'!$Q$16="",$X148,IF(AND('Checklist Parameters'!$Q$16&lt;$X148,'Checklist Parameters'!$Q$16&gt;=3),'Checklist Parameters'!$Q$16,IF(AND('Checklist Parameters'!$Q$16&lt;$X148,'Checklist Parameters'!$Q$16&lt;3),0,$X148)))</f>
        <v>0</v>
      </c>
      <c r="AD148" s="85" t="str">
        <f>IF(AND(I148&lt;'Checklist Parameters'!$Q$22,$I148&lt;&gt;0),"Y","")</f>
        <v/>
      </c>
      <c r="AE148" s="85" t="str">
        <f>IF($AD148="Y",0,IF('Checklist Parameters'!$Q$25="","&lt;no limit&gt;",ROUNDDOWN((($I148-'Checklist Parameters'!$Q$24)/'Checklist Parameters'!$Q$25)+1,0)))</f>
        <v>&lt;no limit&gt;</v>
      </c>
      <c r="AF148" s="174">
        <f t="shared" si="11"/>
        <v>0</v>
      </c>
      <c r="AG148" s="85">
        <f t="shared" ref="AG148:AG211" si="13">IFERROR((43560/$I148)*$AF148,0)</f>
        <v>0</v>
      </c>
      <c r="AH148" s="5"/>
      <c r="AI148" s="5"/>
      <c r="AJ148" s="5"/>
      <c r="AK148" s="5"/>
      <c r="AL148" s="5"/>
      <c r="AM148" s="5"/>
      <c r="AN148" s="5"/>
      <c r="AO148" s="5"/>
      <c r="AP148" s="5"/>
      <c r="AQ148" s="5"/>
      <c r="AR148" s="5"/>
      <c r="AS148" s="5"/>
      <c r="AT148" s="5"/>
      <c r="AU148" s="5"/>
    </row>
    <row r="149" spans="1:47" s="2" customFormat="1" ht="15">
      <c r="A149" s="391"/>
      <c r="B149" s="392"/>
      <c r="C149" s="393"/>
      <c r="D149" s="393"/>
      <c r="E149" s="393"/>
      <c r="F149" s="393"/>
      <c r="G149" s="393"/>
      <c r="H149" s="394"/>
      <c r="I149" s="394"/>
      <c r="J149" s="394"/>
      <c r="K149" s="394"/>
      <c r="L149" s="394"/>
      <c r="M149" s="394"/>
      <c r="N149" s="313">
        <f>IF(IF(I149&lt;'Checklist Parameters'!$Q$22,0,($I149-$L149))&lt;0,0,IF(I149&lt;'Checklist Parameters'!$Q$22,0,($I149-$L149)))</f>
        <v>0</v>
      </c>
      <c r="O149" s="394"/>
      <c r="P149" s="395"/>
      <c r="Q149" s="316">
        <f t="shared" ref="Q149:Q212" si="14">IF(O149&lt;&gt;"",O149,N149)</f>
        <v>0</v>
      </c>
      <c r="R149" s="87">
        <f t="shared" ref="R149:R212" si="15">IFERROR(L149/I149,0)</f>
        <v>0</v>
      </c>
      <c r="S149" s="87">
        <f>IF('Checklist Parameters'!$Q$60&lt;0.2,0.2,'Checklist Parameters'!$Q$60)</f>
        <v>0.7</v>
      </c>
      <c r="T149" s="88">
        <f>IF($O149="",IF('Checklist District ID'!$C$43="Y",MAX($R149:$S149)*$I149,SUM($R149:$S149)*$I149),IF(O149&gt;0,Q149*S149))</f>
        <v>0</v>
      </c>
      <c r="U149" s="88">
        <f>IF(Q149&gt;0,((I149-T149)*'Formula Matrix'!$E$42),0)</f>
        <v>0</v>
      </c>
      <c r="V149" s="88">
        <f t="shared" ref="V149:V212" si="16">IF(Q149=0,0,(I149-T149-U149))</f>
        <v>0</v>
      </c>
      <c r="W149" s="88">
        <f>IF(V149&gt;0,(V149*'Checklist Parameters'!$Q$35),0)</f>
        <v>0</v>
      </c>
      <c r="X149" s="85">
        <f t="shared" si="12"/>
        <v>0</v>
      </c>
      <c r="Y149" s="85">
        <f>IF('Checklist Parameters'!$Q$102&lt;&gt;"",(I149/43560)*'Checklist Parameters'!$Q$102,"N/A")</f>
        <v>0</v>
      </c>
      <c r="Z149" s="85" t="str">
        <f>IF('Checklist Parameters'!$Q$58&lt;&gt;"",((I149*'Checklist Parameters'!$Q$58)*'Checklist Parameters'!$Q$35)/1000,"N/A")</f>
        <v>N/A</v>
      </c>
      <c r="AA149" s="85">
        <f>IF('Checklist Parameters'!$Q$101&lt;&gt;"",IFERROR(I149/'Checklist Parameters'!$Q$101,0),"N/A")</f>
        <v>0</v>
      </c>
      <c r="AB149" s="85" t="str">
        <f>IF('Checklist Parameters'!$Q$43&lt;&gt;"",(I149*'Checklist Parameters'!$Q$43)/1000,"N/A")</f>
        <v>N/A</v>
      </c>
      <c r="AC149" s="85">
        <f>IF('Checklist Parameters'!$Q$16="",$X149,IF(AND('Checklist Parameters'!$Q$16&lt;$X149,'Checklist Parameters'!$Q$16&gt;=3),'Checklist Parameters'!$Q$16,IF(AND('Checklist Parameters'!$Q$16&lt;$X149,'Checklist Parameters'!$Q$16&lt;3),0,$X149)))</f>
        <v>0</v>
      </c>
      <c r="AD149" s="85" t="str">
        <f>IF(AND(I149&lt;'Checklist Parameters'!$Q$22,$I149&lt;&gt;0),"Y","")</f>
        <v/>
      </c>
      <c r="AE149" s="85" t="str">
        <f>IF($AD149="Y",0,IF('Checklist Parameters'!$Q$25="","&lt;no limit&gt;",ROUNDDOWN((($I149-'Checklist Parameters'!$Q$24)/'Checklist Parameters'!$Q$25)+1,0)))</f>
        <v>&lt;no limit&gt;</v>
      </c>
      <c r="AF149" s="174">
        <f t="shared" ref="AF149:AF212" si="17">IF(MIN(X149,Y149,Z149,AA149,AB149,AC149,AE149)&lt;2.5,0,IF(AND(MIN(X149,Y149,Z149,AA149,AB149,AC149,AE149)&gt;=2.5,MIN(X149,Y149,Z149,AA149,AB149,AC149,AE149)&lt;3),3,ROUND(MIN(X149,Y149,Z149,AA149,AB149,AC149,AE149),0)))</f>
        <v>0</v>
      </c>
      <c r="AG149" s="85">
        <f t="shared" si="13"/>
        <v>0</v>
      </c>
      <c r="AH149" s="5"/>
      <c r="AI149" s="5"/>
      <c r="AJ149" s="5"/>
      <c r="AK149" s="5"/>
      <c r="AL149" s="5"/>
      <c r="AM149" s="5"/>
      <c r="AN149" s="5"/>
      <c r="AO149" s="5"/>
      <c r="AP149" s="5"/>
      <c r="AQ149" s="5"/>
      <c r="AR149" s="5"/>
      <c r="AS149" s="5"/>
      <c r="AT149" s="5"/>
      <c r="AU149" s="5"/>
    </row>
    <row r="150" spans="1:47" s="2" customFormat="1" ht="15">
      <c r="A150" s="391"/>
      <c r="B150" s="392"/>
      <c r="C150" s="393"/>
      <c r="D150" s="393"/>
      <c r="E150" s="393"/>
      <c r="F150" s="393"/>
      <c r="G150" s="393"/>
      <c r="H150" s="394"/>
      <c r="I150" s="394"/>
      <c r="J150" s="394"/>
      <c r="K150" s="394"/>
      <c r="L150" s="394"/>
      <c r="M150" s="394"/>
      <c r="N150" s="313">
        <f>IF(IF(I150&lt;'Checklist Parameters'!$Q$22,0,($I150-$L150))&lt;0,0,IF(I150&lt;'Checklist Parameters'!$Q$22,0,($I150-$L150)))</f>
        <v>0</v>
      </c>
      <c r="O150" s="394"/>
      <c r="P150" s="395"/>
      <c r="Q150" s="316">
        <f t="shared" si="14"/>
        <v>0</v>
      </c>
      <c r="R150" s="87">
        <f t="shared" si="15"/>
        <v>0</v>
      </c>
      <c r="S150" s="87">
        <f>IF('Checklist Parameters'!$Q$60&lt;0.2,0.2,'Checklist Parameters'!$Q$60)</f>
        <v>0.7</v>
      </c>
      <c r="T150" s="88">
        <f>IF($O150="",IF('Checklist District ID'!$C$43="Y",MAX($R150:$S150)*$I150,SUM($R150:$S150)*$I150),IF(O150&gt;0,Q150*S150))</f>
        <v>0</v>
      </c>
      <c r="U150" s="88">
        <f>IF(Q150&gt;0,((I150-T150)*'Formula Matrix'!$E$42),0)</f>
        <v>0</v>
      </c>
      <c r="V150" s="88">
        <f t="shared" si="16"/>
        <v>0</v>
      </c>
      <c r="W150" s="88">
        <f>IF(V150&gt;0,(V150*'Checklist Parameters'!$Q$35),0)</f>
        <v>0</v>
      </c>
      <c r="X150" s="85">
        <f t="shared" si="12"/>
        <v>0</v>
      </c>
      <c r="Y150" s="85">
        <f>IF('Checklist Parameters'!$Q$102&lt;&gt;"",(I150/43560)*'Checklist Parameters'!$Q$102,"N/A")</f>
        <v>0</v>
      </c>
      <c r="Z150" s="85" t="str">
        <f>IF('Checklist Parameters'!$Q$58&lt;&gt;"",((I150*'Checklist Parameters'!$Q$58)*'Checklist Parameters'!$Q$35)/1000,"N/A")</f>
        <v>N/A</v>
      </c>
      <c r="AA150" s="85">
        <f>IF('Checklist Parameters'!$Q$101&lt;&gt;"",IFERROR(I150/'Checklist Parameters'!$Q$101,0),"N/A")</f>
        <v>0</v>
      </c>
      <c r="AB150" s="85" t="str">
        <f>IF('Checklist Parameters'!$Q$43&lt;&gt;"",(I150*'Checklist Parameters'!$Q$43)/1000,"N/A")</f>
        <v>N/A</v>
      </c>
      <c r="AC150" s="85">
        <f>IF('Checklist Parameters'!$Q$16="",$X150,IF(AND('Checklist Parameters'!$Q$16&lt;$X150,'Checklist Parameters'!$Q$16&gt;=3),'Checklist Parameters'!$Q$16,IF(AND('Checklist Parameters'!$Q$16&lt;$X150,'Checklist Parameters'!$Q$16&lt;3),0,$X150)))</f>
        <v>0</v>
      </c>
      <c r="AD150" s="85" t="str">
        <f>IF(AND(I150&lt;'Checklist Parameters'!$Q$22,$I150&lt;&gt;0),"Y","")</f>
        <v/>
      </c>
      <c r="AE150" s="85" t="str">
        <f>IF($AD150="Y",0,IF('Checklist Parameters'!$Q$25="","&lt;no limit&gt;",ROUNDDOWN((($I150-'Checklist Parameters'!$Q$24)/'Checklist Parameters'!$Q$25)+1,0)))</f>
        <v>&lt;no limit&gt;</v>
      </c>
      <c r="AF150" s="174">
        <f t="shared" si="17"/>
        <v>0</v>
      </c>
      <c r="AG150" s="85">
        <f t="shared" si="13"/>
        <v>0</v>
      </c>
      <c r="AH150" s="5"/>
      <c r="AI150" s="5"/>
      <c r="AJ150" s="5"/>
      <c r="AK150" s="5"/>
      <c r="AL150" s="5"/>
      <c r="AM150" s="5"/>
      <c r="AN150" s="5"/>
      <c r="AO150" s="5"/>
      <c r="AP150" s="5"/>
      <c r="AQ150" s="5"/>
      <c r="AR150" s="5"/>
      <c r="AS150" s="5"/>
      <c r="AT150" s="5"/>
      <c r="AU150" s="5"/>
    </row>
    <row r="151" spans="1:47" s="2" customFormat="1" ht="15">
      <c r="A151" s="391"/>
      <c r="B151" s="392"/>
      <c r="C151" s="393"/>
      <c r="D151" s="393"/>
      <c r="E151" s="393"/>
      <c r="F151" s="393"/>
      <c r="G151" s="393"/>
      <c r="H151" s="394"/>
      <c r="I151" s="394"/>
      <c r="J151" s="394"/>
      <c r="K151" s="394"/>
      <c r="L151" s="394"/>
      <c r="M151" s="394"/>
      <c r="N151" s="313">
        <f>IF(IF(I151&lt;'Checklist Parameters'!$Q$22,0,($I151-$L151))&lt;0,0,IF(I151&lt;'Checklist Parameters'!$Q$22,0,($I151-$L151)))</f>
        <v>0</v>
      </c>
      <c r="O151" s="394"/>
      <c r="P151" s="395"/>
      <c r="Q151" s="316">
        <f t="shared" si="14"/>
        <v>0</v>
      </c>
      <c r="R151" s="87">
        <f t="shared" si="15"/>
        <v>0</v>
      </c>
      <c r="S151" s="87">
        <f>IF('Checklist Parameters'!$Q$60&lt;0.2,0.2,'Checklist Parameters'!$Q$60)</f>
        <v>0.7</v>
      </c>
      <c r="T151" s="88">
        <f>IF($O151="",IF('Checklist District ID'!$C$43="Y",MAX($R151:$S151)*$I151,SUM($R151:$S151)*$I151),IF(O151&gt;0,Q151*S151))</f>
        <v>0</v>
      </c>
      <c r="U151" s="88">
        <f>IF(Q151&gt;0,((I151-T151)*'Formula Matrix'!$E$42),0)</f>
        <v>0</v>
      </c>
      <c r="V151" s="88">
        <f t="shared" si="16"/>
        <v>0</v>
      </c>
      <c r="W151" s="88">
        <f>IF(V151&gt;0,(V151*'Checklist Parameters'!$Q$35),0)</f>
        <v>0</v>
      </c>
      <c r="X151" s="85">
        <f t="shared" si="12"/>
        <v>0</v>
      </c>
      <c r="Y151" s="85">
        <f>IF('Checklist Parameters'!$Q$102&lt;&gt;"",(I151/43560)*'Checklist Parameters'!$Q$102,"N/A")</f>
        <v>0</v>
      </c>
      <c r="Z151" s="85" t="str">
        <f>IF('Checklist Parameters'!$Q$58&lt;&gt;"",((I151*'Checklist Parameters'!$Q$58)*'Checklist Parameters'!$Q$35)/1000,"N/A")</f>
        <v>N/A</v>
      </c>
      <c r="AA151" s="85">
        <f>IF('Checklist Parameters'!$Q$101&lt;&gt;"",IFERROR(I151/'Checklist Parameters'!$Q$101,0),"N/A")</f>
        <v>0</v>
      </c>
      <c r="AB151" s="85" t="str">
        <f>IF('Checklist Parameters'!$Q$43&lt;&gt;"",(I151*'Checklist Parameters'!$Q$43)/1000,"N/A")</f>
        <v>N/A</v>
      </c>
      <c r="AC151" s="85">
        <f>IF('Checklist Parameters'!$Q$16="",$X151,IF(AND('Checklist Parameters'!$Q$16&lt;$X151,'Checklist Parameters'!$Q$16&gt;=3),'Checklist Parameters'!$Q$16,IF(AND('Checklist Parameters'!$Q$16&lt;$X151,'Checklist Parameters'!$Q$16&lt;3),0,$X151)))</f>
        <v>0</v>
      </c>
      <c r="AD151" s="85" t="str">
        <f>IF(AND(I151&lt;'Checklist Parameters'!$Q$22,$I151&lt;&gt;0),"Y","")</f>
        <v/>
      </c>
      <c r="AE151" s="85" t="str">
        <f>IF($AD151="Y",0,IF('Checklist Parameters'!$Q$25="","&lt;no limit&gt;",ROUNDDOWN((($I151-'Checklist Parameters'!$Q$24)/'Checklist Parameters'!$Q$25)+1,0)))</f>
        <v>&lt;no limit&gt;</v>
      </c>
      <c r="AF151" s="174">
        <f t="shared" si="17"/>
        <v>0</v>
      </c>
      <c r="AG151" s="85">
        <f t="shared" si="13"/>
        <v>0</v>
      </c>
      <c r="AH151" s="5"/>
      <c r="AI151" s="5"/>
      <c r="AJ151" s="5"/>
      <c r="AK151" s="5"/>
      <c r="AL151" s="5"/>
      <c r="AM151" s="5"/>
      <c r="AN151" s="5"/>
      <c r="AO151" s="5"/>
      <c r="AP151" s="5"/>
      <c r="AQ151" s="5"/>
      <c r="AR151" s="5"/>
      <c r="AS151" s="5"/>
      <c r="AT151" s="5"/>
      <c r="AU151" s="5"/>
    </row>
    <row r="152" spans="1:47" s="2" customFormat="1" ht="15">
      <c r="A152" s="391"/>
      <c r="B152" s="392"/>
      <c r="C152" s="393"/>
      <c r="D152" s="393"/>
      <c r="E152" s="393"/>
      <c r="F152" s="393"/>
      <c r="G152" s="393"/>
      <c r="H152" s="394"/>
      <c r="I152" s="394"/>
      <c r="J152" s="394"/>
      <c r="K152" s="394"/>
      <c r="L152" s="394"/>
      <c r="M152" s="394"/>
      <c r="N152" s="313">
        <f>IF(IF(I152&lt;'Checklist Parameters'!$Q$22,0,($I152-$L152))&lt;0,0,IF(I152&lt;'Checklist Parameters'!$Q$22,0,($I152-$L152)))</f>
        <v>0</v>
      </c>
      <c r="O152" s="394"/>
      <c r="P152" s="395"/>
      <c r="Q152" s="316">
        <f t="shared" si="14"/>
        <v>0</v>
      </c>
      <c r="R152" s="87">
        <f t="shared" si="15"/>
        <v>0</v>
      </c>
      <c r="S152" s="87">
        <f>IF('Checklist Parameters'!$Q$60&lt;0.2,0.2,'Checklist Parameters'!$Q$60)</f>
        <v>0.7</v>
      </c>
      <c r="T152" s="88">
        <f>IF($O152="",IF('Checklist District ID'!$C$43="Y",MAX($R152:$S152)*$I152,SUM($R152:$S152)*$I152),IF(O152&gt;0,Q152*S152))</f>
        <v>0</v>
      </c>
      <c r="U152" s="88">
        <f>IF(Q152&gt;0,((I152-T152)*'Formula Matrix'!$E$42),0)</f>
        <v>0</v>
      </c>
      <c r="V152" s="88">
        <f t="shared" si="16"/>
        <v>0</v>
      </c>
      <c r="W152" s="88">
        <f>IF(V152&gt;0,(V152*'Checklist Parameters'!$Q$35),0)</f>
        <v>0</v>
      </c>
      <c r="X152" s="85">
        <f t="shared" si="12"/>
        <v>0</v>
      </c>
      <c r="Y152" s="85">
        <f>IF('Checklist Parameters'!$Q$102&lt;&gt;"",(I152/43560)*'Checklist Parameters'!$Q$102,"N/A")</f>
        <v>0</v>
      </c>
      <c r="Z152" s="85" t="str">
        <f>IF('Checklist Parameters'!$Q$58&lt;&gt;"",((I152*'Checklist Parameters'!$Q$58)*'Checklist Parameters'!$Q$35)/1000,"N/A")</f>
        <v>N/A</v>
      </c>
      <c r="AA152" s="85">
        <f>IF('Checklist Parameters'!$Q$101&lt;&gt;"",IFERROR(I152/'Checklist Parameters'!$Q$101,0),"N/A")</f>
        <v>0</v>
      </c>
      <c r="AB152" s="85" t="str">
        <f>IF('Checklist Parameters'!$Q$43&lt;&gt;"",(I152*'Checklist Parameters'!$Q$43)/1000,"N/A")</f>
        <v>N/A</v>
      </c>
      <c r="AC152" s="85">
        <f>IF('Checklist Parameters'!$Q$16="",$X152,IF(AND('Checklist Parameters'!$Q$16&lt;$X152,'Checklist Parameters'!$Q$16&gt;=3),'Checklist Parameters'!$Q$16,IF(AND('Checklist Parameters'!$Q$16&lt;$X152,'Checklist Parameters'!$Q$16&lt;3),0,$X152)))</f>
        <v>0</v>
      </c>
      <c r="AD152" s="85" t="str">
        <f>IF(AND(I152&lt;'Checklist Parameters'!$Q$22,$I152&lt;&gt;0),"Y","")</f>
        <v/>
      </c>
      <c r="AE152" s="85" t="str">
        <f>IF($AD152="Y",0,IF('Checklist Parameters'!$Q$25="","&lt;no limit&gt;",ROUNDDOWN((($I152-'Checklist Parameters'!$Q$24)/'Checklist Parameters'!$Q$25)+1,0)))</f>
        <v>&lt;no limit&gt;</v>
      </c>
      <c r="AF152" s="174">
        <f t="shared" si="17"/>
        <v>0</v>
      </c>
      <c r="AG152" s="85">
        <f t="shared" si="13"/>
        <v>0</v>
      </c>
      <c r="AH152" s="5"/>
      <c r="AI152" s="5"/>
      <c r="AJ152" s="5"/>
      <c r="AK152" s="5"/>
      <c r="AL152" s="5"/>
      <c r="AM152" s="5"/>
      <c r="AN152" s="5"/>
      <c r="AO152" s="5"/>
      <c r="AP152" s="5"/>
      <c r="AQ152" s="5"/>
      <c r="AR152" s="5"/>
      <c r="AS152" s="5"/>
      <c r="AT152" s="5"/>
      <c r="AU152" s="5"/>
    </row>
    <row r="153" spans="1:47" s="2" customFormat="1" ht="15">
      <c r="A153" s="391"/>
      <c r="B153" s="392"/>
      <c r="C153" s="393"/>
      <c r="D153" s="393"/>
      <c r="E153" s="393"/>
      <c r="F153" s="393"/>
      <c r="G153" s="393"/>
      <c r="H153" s="394"/>
      <c r="I153" s="394"/>
      <c r="J153" s="394"/>
      <c r="K153" s="394"/>
      <c r="L153" s="394"/>
      <c r="M153" s="394"/>
      <c r="N153" s="313">
        <f>IF(IF(I153&lt;'Checklist Parameters'!$Q$22,0,($I153-$L153))&lt;0,0,IF(I153&lt;'Checklist Parameters'!$Q$22,0,($I153-$L153)))</f>
        <v>0</v>
      </c>
      <c r="O153" s="394"/>
      <c r="P153" s="395"/>
      <c r="Q153" s="316">
        <f t="shared" si="14"/>
        <v>0</v>
      </c>
      <c r="R153" s="87">
        <f t="shared" si="15"/>
        <v>0</v>
      </c>
      <c r="S153" s="87">
        <f>IF('Checklist Parameters'!$Q$60&lt;0.2,0.2,'Checklist Parameters'!$Q$60)</f>
        <v>0.7</v>
      </c>
      <c r="T153" s="88">
        <f>IF($O153="",IF('Checklist District ID'!$C$43="Y",MAX($R153:$S153)*$I153,SUM($R153:$S153)*$I153),IF(O153&gt;0,Q153*S153))</f>
        <v>0</v>
      </c>
      <c r="U153" s="88">
        <f>IF(Q153&gt;0,((I153-T153)*'Formula Matrix'!$E$42),0)</f>
        <v>0</v>
      </c>
      <c r="V153" s="88">
        <f t="shared" si="16"/>
        <v>0</v>
      </c>
      <c r="W153" s="88">
        <f>IF(V153&gt;0,(V153*'Checklist Parameters'!$Q$35),0)</f>
        <v>0</v>
      </c>
      <c r="X153" s="85">
        <f t="shared" si="12"/>
        <v>0</v>
      </c>
      <c r="Y153" s="85">
        <f>IF('Checklist Parameters'!$Q$102&lt;&gt;"",(I153/43560)*'Checklist Parameters'!$Q$102,"N/A")</f>
        <v>0</v>
      </c>
      <c r="Z153" s="85" t="str">
        <f>IF('Checklist Parameters'!$Q$58&lt;&gt;"",((I153*'Checklist Parameters'!$Q$58)*'Checklist Parameters'!$Q$35)/1000,"N/A")</f>
        <v>N/A</v>
      </c>
      <c r="AA153" s="85">
        <f>IF('Checklist Parameters'!$Q$101&lt;&gt;"",IFERROR(I153/'Checklist Parameters'!$Q$101,0),"N/A")</f>
        <v>0</v>
      </c>
      <c r="AB153" s="85" t="str">
        <f>IF('Checklist Parameters'!$Q$43&lt;&gt;"",(I153*'Checklist Parameters'!$Q$43)/1000,"N/A")</f>
        <v>N/A</v>
      </c>
      <c r="AC153" s="85">
        <f>IF('Checklist Parameters'!$Q$16="",$X153,IF(AND('Checklist Parameters'!$Q$16&lt;$X153,'Checklist Parameters'!$Q$16&gt;=3),'Checklist Parameters'!$Q$16,IF(AND('Checklist Parameters'!$Q$16&lt;$X153,'Checklist Parameters'!$Q$16&lt;3),0,$X153)))</f>
        <v>0</v>
      </c>
      <c r="AD153" s="85" t="str">
        <f>IF(AND(I153&lt;'Checklist Parameters'!$Q$22,$I153&lt;&gt;0),"Y","")</f>
        <v/>
      </c>
      <c r="AE153" s="85" t="str">
        <f>IF($AD153="Y",0,IF('Checklist Parameters'!$Q$25="","&lt;no limit&gt;",ROUNDDOWN((($I153-'Checklist Parameters'!$Q$24)/'Checklist Parameters'!$Q$25)+1,0)))</f>
        <v>&lt;no limit&gt;</v>
      </c>
      <c r="AF153" s="174">
        <f t="shared" si="17"/>
        <v>0</v>
      </c>
      <c r="AG153" s="85">
        <f t="shared" si="13"/>
        <v>0</v>
      </c>
      <c r="AH153" s="5"/>
      <c r="AI153" s="5"/>
      <c r="AJ153" s="5"/>
      <c r="AK153" s="5"/>
      <c r="AL153" s="5"/>
      <c r="AM153" s="5"/>
      <c r="AN153" s="5"/>
      <c r="AO153" s="5"/>
      <c r="AP153" s="5"/>
      <c r="AQ153" s="5"/>
      <c r="AR153" s="5"/>
      <c r="AS153" s="5"/>
      <c r="AT153" s="5"/>
      <c r="AU153" s="5"/>
    </row>
    <row r="154" spans="1:47" s="2" customFormat="1" ht="15">
      <c r="A154" s="391"/>
      <c r="B154" s="392"/>
      <c r="C154" s="393"/>
      <c r="D154" s="393"/>
      <c r="E154" s="393"/>
      <c r="F154" s="393"/>
      <c r="G154" s="393"/>
      <c r="H154" s="394"/>
      <c r="I154" s="394"/>
      <c r="J154" s="394"/>
      <c r="K154" s="394"/>
      <c r="L154" s="394"/>
      <c r="M154" s="394"/>
      <c r="N154" s="313">
        <f>IF(IF(I154&lt;'Checklist Parameters'!$Q$22,0,($I154-$L154))&lt;0,0,IF(I154&lt;'Checklist Parameters'!$Q$22,0,($I154-$L154)))</f>
        <v>0</v>
      </c>
      <c r="O154" s="394"/>
      <c r="P154" s="395"/>
      <c r="Q154" s="316">
        <f t="shared" si="14"/>
        <v>0</v>
      </c>
      <c r="R154" s="87">
        <f t="shared" si="15"/>
        <v>0</v>
      </c>
      <c r="S154" s="87">
        <f>IF('Checklist Parameters'!$Q$60&lt;0.2,0.2,'Checklist Parameters'!$Q$60)</f>
        <v>0.7</v>
      </c>
      <c r="T154" s="88">
        <f>IF($O154="",IF('Checklist District ID'!$C$43="Y",MAX($R154:$S154)*$I154,SUM($R154:$S154)*$I154),IF(O154&gt;0,Q154*S154))</f>
        <v>0</v>
      </c>
      <c r="U154" s="88">
        <f>IF(Q154&gt;0,((I154-T154)*'Formula Matrix'!$E$42),0)</f>
        <v>0</v>
      </c>
      <c r="V154" s="88">
        <f t="shared" si="16"/>
        <v>0</v>
      </c>
      <c r="W154" s="88">
        <f>IF(V154&gt;0,(V154*'Checklist Parameters'!$Q$35),0)</f>
        <v>0</v>
      </c>
      <c r="X154" s="85">
        <f t="shared" si="12"/>
        <v>0</v>
      </c>
      <c r="Y154" s="85">
        <f>IF('Checklist Parameters'!$Q$102&lt;&gt;"",(I154/43560)*'Checklist Parameters'!$Q$102,"N/A")</f>
        <v>0</v>
      </c>
      <c r="Z154" s="85" t="str">
        <f>IF('Checklist Parameters'!$Q$58&lt;&gt;"",((I154*'Checklist Parameters'!$Q$58)*'Checklist Parameters'!$Q$35)/1000,"N/A")</f>
        <v>N/A</v>
      </c>
      <c r="AA154" s="85">
        <f>IF('Checklist Parameters'!$Q$101&lt;&gt;"",IFERROR(I154/'Checklist Parameters'!$Q$101,0),"N/A")</f>
        <v>0</v>
      </c>
      <c r="AB154" s="85" t="str">
        <f>IF('Checklist Parameters'!$Q$43&lt;&gt;"",(I154*'Checklist Parameters'!$Q$43)/1000,"N/A")</f>
        <v>N/A</v>
      </c>
      <c r="AC154" s="85">
        <f>IF('Checklist Parameters'!$Q$16="",$X154,IF(AND('Checklist Parameters'!$Q$16&lt;$X154,'Checklist Parameters'!$Q$16&gt;=3),'Checklist Parameters'!$Q$16,IF(AND('Checklist Parameters'!$Q$16&lt;$X154,'Checklist Parameters'!$Q$16&lt;3),0,$X154)))</f>
        <v>0</v>
      </c>
      <c r="AD154" s="85" t="str">
        <f>IF(AND(I154&lt;'Checklist Parameters'!$Q$22,$I154&lt;&gt;0),"Y","")</f>
        <v/>
      </c>
      <c r="AE154" s="85" t="str">
        <f>IF($AD154="Y",0,IF('Checklist Parameters'!$Q$25="","&lt;no limit&gt;",ROUNDDOWN((($I154-'Checklist Parameters'!$Q$24)/'Checklist Parameters'!$Q$25)+1,0)))</f>
        <v>&lt;no limit&gt;</v>
      </c>
      <c r="AF154" s="174">
        <f t="shared" si="17"/>
        <v>0</v>
      </c>
      <c r="AG154" s="85">
        <f t="shared" si="13"/>
        <v>0</v>
      </c>
      <c r="AH154" s="5"/>
      <c r="AI154" s="5"/>
      <c r="AJ154" s="5"/>
      <c r="AK154" s="5"/>
      <c r="AL154" s="5"/>
      <c r="AM154" s="5"/>
      <c r="AN154" s="5"/>
      <c r="AO154" s="5"/>
      <c r="AP154" s="5"/>
      <c r="AQ154" s="5"/>
      <c r="AR154" s="5"/>
      <c r="AS154" s="5"/>
      <c r="AT154" s="5"/>
      <c r="AU154" s="5"/>
    </row>
    <row r="155" spans="1:47" s="2" customFormat="1" ht="15">
      <c r="A155" s="391"/>
      <c r="B155" s="392"/>
      <c r="C155" s="393"/>
      <c r="D155" s="393"/>
      <c r="E155" s="393"/>
      <c r="F155" s="393"/>
      <c r="G155" s="393"/>
      <c r="H155" s="394"/>
      <c r="I155" s="394"/>
      <c r="J155" s="394"/>
      <c r="K155" s="394"/>
      <c r="L155" s="394"/>
      <c r="M155" s="394"/>
      <c r="N155" s="313">
        <f>IF(IF(I155&lt;'Checklist Parameters'!$Q$22,0,($I155-$L155))&lt;0,0,IF(I155&lt;'Checklist Parameters'!$Q$22,0,($I155-$L155)))</f>
        <v>0</v>
      </c>
      <c r="O155" s="394"/>
      <c r="P155" s="395"/>
      <c r="Q155" s="316">
        <f t="shared" si="14"/>
        <v>0</v>
      </c>
      <c r="R155" s="87">
        <f t="shared" si="15"/>
        <v>0</v>
      </c>
      <c r="S155" s="87">
        <f>IF('Checklist Parameters'!$Q$60&lt;0.2,0.2,'Checklist Parameters'!$Q$60)</f>
        <v>0.7</v>
      </c>
      <c r="T155" s="88">
        <f>IF($O155="",IF('Checklist District ID'!$C$43="Y",MAX($R155:$S155)*$I155,SUM($R155:$S155)*$I155),IF(O155&gt;0,Q155*S155))</f>
        <v>0</v>
      </c>
      <c r="U155" s="88">
        <f>IF(Q155&gt;0,((I155-T155)*'Formula Matrix'!$E$42),0)</f>
        <v>0</v>
      </c>
      <c r="V155" s="88">
        <f t="shared" si="16"/>
        <v>0</v>
      </c>
      <c r="W155" s="88">
        <f>IF(V155&gt;0,(V155*'Checklist Parameters'!$Q$35),0)</f>
        <v>0</v>
      </c>
      <c r="X155" s="85">
        <f t="shared" si="12"/>
        <v>0</v>
      </c>
      <c r="Y155" s="85">
        <f>IF('Checklist Parameters'!$Q$102&lt;&gt;"",(I155/43560)*'Checklist Parameters'!$Q$102,"N/A")</f>
        <v>0</v>
      </c>
      <c r="Z155" s="85" t="str">
        <f>IF('Checklist Parameters'!$Q$58&lt;&gt;"",((I155*'Checklist Parameters'!$Q$58)*'Checklist Parameters'!$Q$35)/1000,"N/A")</f>
        <v>N/A</v>
      </c>
      <c r="AA155" s="85">
        <f>IF('Checklist Parameters'!$Q$101&lt;&gt;"",IFERROR(I155/'Checklist Parameters'!$Q$101,0),"N/A")</f>
        <v>0</v>
      </c>
      <c r="AB155" s="85" t="str">
        <f>IF('Checklist Parameters'!$Q$43&lt;&gt;"",(I155*'Checklist Parameters'!$Q$43)/1000,"N/A")</f>
        <v>N/A</v>
      </c>
      <c r="AC155" s="85">
        <f>IF('Checklist Parameters'!$Q$16="",$X155,IF(AND('Checklist Parameters'!$Q$16&lt;$X155,'Checklist Parameters'!$Q$16&gt;=3),'Checklist Parameters'!$Q$16,IF(AND('Checklist Parameters'!$Q$16&lt;$X155,'Checklist Parameters'!$Q$16&lt;3),0,$X155)))</f>
        <v>0</v>
      </c>
      <c r="AD155" s="85" t="str">
        <f>IF(AND(I155&lt;'Checklist Parameters'!$Q$22,$I155&lt;&gt;0),"Y","")</f>
        <v/>
      </c>
      <c r="AE155" s="85" t="str">
        <f>IF($AD155="Y",0,IF('Checklist Parameters'!$Q$25="","&lt;no limit&gt;",ROUNDDOWN((($I155-'Checklist Parameters'!$Q$24)/'Checklist Parameters'!$Q$25)+1,0)))</f>
        <v>&lt;no limit&gt;</v>
      </c>
      <c r="AF155" s="174">
        <f t="shared" si="17"/>
        <v>0</v>
      </c>
      <c r="AG155" s="85">
        <f t="shared" si="13"/>
        <v>0</v>
      </c>
      <c r="AH155" s="5"/>
      <c r="AI155" s="5"/>
      <c r="AJ155" s="5"/>
      <c r="AK155" s="5"/>
      <c r="AL155" s="5"/>
      <c r="AM155" s="5"/>
      <c r="AN155" s="5"/>
      <c r="AO155" s="5"/>
      <c r="AP155" s="5"/>
      <c r="AQ155" s="5"/>
      <c r="AR155" s="5"/>
      <c r="AS155" s="5"/>
      <c r="AT155" s="5"/>
      <c r="AU155" s="5"/>
    </row>
    <row r="156" spans="1:47" s="2" customFormat="1" ht="15">
      <c r="A156" s="391"/>
      <c r="B156" s="392"/>
      <c r="C156" s="393"/>
      <c r="D156" s="393"/>
      <c r="E156" s="393"/>
      <c r="F156" s="393"/>
      <c r="G156" s="393"/>
      <c r="H156" s="394"/>
      <c r="I156" s="394"/>
      <c r="J156" s="394"/>
      <c r="K156" s="394"/>
      <c r="L156" s="394"/>
      <c r="M156" s="394"/>
      <c r="N156" s="313">
        <f>IF(IF(I156&lt;'Checklist Parameters'!$Q$22,0,($I156-$L156))&lt;0,0,IF(I156&lt;'Checklist Parameters'!$Q$22,0,($I156-$L156)))</f>
        <v>0</v>
      </c>
      <c r="O156" s="394"/>
      <c r="P156" s="395"/>
      <c r="Q156" s="316">
        <f t="shared" si="14"/>
        <v>0</v>
      </c>
      <c r="R156" s="87">
        <f t="shared" si="15"/>
        <v>0</v>
      </c>
      <c r="S156" s="87">
        <f>IF('Checklist Parameters'!$Q$60&lt;0.2,0.2,'Checklist Parameters'!$Q$60)</f>
        <v>0.7</v>
      </c>
      <c r="T156" s="88">
        <f>IF($O156="",IF('Checklist District ID'!$C$43="Y",MAX($R156:$S156)*$I156,SUM($R156:$S156)*$I156),IF(O156&gt;0,Q156*S156))</f>
        <v>0</v>
      </c>
      <c r="U156" s="88">
        <f>IF(Q156&gt;0,((I156-T156)*'Formula Matrix'!$E$42),0)</f>
        <v>0</v>
      </c>
      <c r="V156" s="88">
        <f t="shared" si="16"/>
        <v>0</v>
      </c>
      <c r="W156" s="88">
        <f>IF(V156&gt;0,(V156*'Checklist Parameters'!$Q$35),0)</f>
        <v>0</v>
      </c>
      <c r="X156" s="85">
        <f t="shared" si="12"/>
        <v>0</v>
      </c>
      <c r="Y156" s="85">
        <f>IF('Checklist Parameters'!$Q$102&lt;&gt;"",(I156/43560)*'Checklist Parameters'!$Q$102,"N/A")</f>
        <v>0</v>
      </c>
      <c r="Z156" s="85" t="str">
        <f>IF('Checklist Parameters'!$Q$58&lt;&gt;"",((I156*'Checklist Parameters'!$Q$58)*'Checklist Parameters'!$Q$35)/1000,"N/A")</f>
        <v>N/A</v>
      </c>
      <c r="AA156" s="85">
        <f>IF('Checklist Parameters'!$Q$101&lt;&gt;"",IFERROR(I156/'Checklist Parameters'!$Q$101,0),"N/A")</f>
        <v>0</v>
      </c>
      <c r="AB156" s="85" t="str">
        <f>IF('Checklist Parameters'!$Q$43&lt;&gt;"",(I156*'Checklist Parameters'!$Q$43)/1000,"N/A")</f>
        <v>N/A</v>
      </c>
      <c r="AC156" s="85">
        <f>IF('Checklist Parameters'!$Q$16="",$X156,IF(AND('Checklist Parameters'!$Q$16&lt;$X156,'Checklist Parameters'!$Q$16&gt;=3),'Checklist Parameters'!$Q$16,IF(AND('Checklist Parameters'!$Q$16&lt;$X156,'Checklist Parameters'!$Q$16&lt;3),0,$X156)))</f>
        <v>0</v>
      </c>
      <c r="AD156" s="85" t="str">
        <f>IF(AND(I156&lt;'Checklist Parameters'!$Q$22,$I156&lt;&gt;0),"Y","")</f>
        <v/>
      </c>
      <c r="AE156" s="85" t="str">
        <f>IF($AD156="Y",0,IF('Checklist Parameters'!$Q$25="","&lt;no limit&gt;",ROUNDDOWN((($I156-'Checklist Parameters'!$Q$24)/'Checklist Parameters'!$Q$25)+1,0)))</f>
        <v>&lt;no limit&gt;</v>
      </c>
      <c r="AF156" s="174">
        <f t="shared" si="17"/>
        <v>0</v>
      </c>
      <c r="AG156" s="85">
        <f t="shared" si="13"/>
        <v>0</v>
      </c>
      <c r="AH156" s="5"/>
      <c r="AI156" s="5"/>
      <c r="AJ156" s="5"/>
      <c r="AK156" s="5"/>
      <c r="AL156" s="5"/>
      <c r="AM156" s="5"/>
      <c r="AN156" s="5"/>
      <c r="AO156" s="5"/>
      <c r="AP156" s="5"/>
      <c r="AQ156" s="5"/>
      <c r="AR156" s="5"/>
      <c r="AS156" s="5"/>
      <c r="AT156" s="5"/>
      <c r="AU156" s="5"/>
    </row>
    <row r="157" spans="1:47" s="2" customFormat="1" ht="15">
      <c r="A157" s="391"/>
      <c r="B157" s="392"/>
      <c r="C157" s="393"/>
      <c r="D157" s="393"/>
      <c r="E157" s="393"/>
      <c r="F157" s="393"/>
      <c r="G157" s="393"/>
      <c r="H157" s="394"/>
      <c r="I157" s="394"/>
      <c r="J157" s="394"/>
      <c r="K157" s="394"/>
      <c r="L157" s="394"/>
      <c r="M157" s="394"/>
      <c r="N157" s="313">
        <f>IF(IF(I157&lt;'Checklist Parameters'!$Q$22,0,($I157-$L157))&lt;0,0,IF(I157&lt;'Checklist Parameters'!$Q$22,0,($I157-$L157)))</f>
        <v>0</v>
      </c>
      <c r="O157" s="394"/>
      <c r="P157" s="395"/>
      <c r="Q157" s="316">
        <f t="shared" si="14"/>
        <v>0</v>
      </c>
      <c r="R157" s="87">
        <f t="shared" si="15"/>
        <v>0</v>
      </c>
      <c r="S157" s="87">
        <f>IF('Checklist Parameters'!$Q$60&lt;0.2,0.2,'Checklist Parameters'!$Q$60)</f>
        <v>0.7</v>
      </c>
      <c r="T157" s="88">
        <f>IF($O157="",IF('Checklist District ID'!$C$43="Y",MAX($R157:$S157)*$I157,SUM($R157:$S157)*$I157),IF(O157&gt;0,Q157*S157))</f>
        <v>0</v>
      </c>
      <c r="U157" s="88">
        <f>IF(Q157&gt;0,((I157-T157)*'Formula Matrix'!$E$42),0)</f>
        <v>0</v>
      </c>
      <c r="V157" s="88">
        <f t="shared" si="16"/>
        <v>0</v>
      </c>
      <c r="W157" s="88">
        <f>IF(V157&gt;0,(V157*'Checklist Parameters'!$Q$35),0)</f>
        <v>0</v>
      </c>
      <c r="X157" s="85">
        <f t="shared" si="12"/>
        <v>0</v>
      </c>
      <c r="Y157" s="85">
        <f>IF('Checklist Parameters'!$Q$102&lt;&gt;"",(I157/43560)*'Checklist Parameters'!$Q$102,"N/A")</f>
        <v>0</v>
      </c>
      <c r="Z157" s="85" t="str">
        <f>IF('Checklist Parameters'!$Q$58&lt;&gt;"",((I157*'Checklist Parameters'!$Q$58)*'Checklist Parameters'!$Q$35)/1000,"N/A")</f>
        <v>N/A</v>
      </c>
      <c r="AA157" s="85">
        <f>IF('Checklist Parameters'!$Q$101&lt;&gt;"",IFERROR(I157/'Checklist Parameters'!$Q$101,0),"N/A")</f>
        <v>0</v>
      </c>
      <c r="AB157" s="85" t="str">
        <f>IF('Checklist Parameters'!$Q$43&lt;&gt;"",(I157*'Checklist Parameters'!$Q$43)/1000,"N/A")</f>
        <v>N/A</v>
      </c>
      <c r="AC157" s="85">
        <f>IF('Checklist Parameters'!$Q$16="",$X157,IF(AND('Checklist Parameters'!$Q$16&lt;$X157,'Checklist Parameters'!$Q$16&gt;=3),'Checklist Parameters'!$Q$16,IF(AND('Checklist Parameters'!$Q$16&lt;$X157,'Checklist Parameters'!$Q$16&lt;3),0,$X157)))</f>
        <v>0</v>
      </c>
      <c r="AD157" s="85" t="str">
        <f>IF(AND(I157&lt;'Checklist Parameters'!$Q$22,$I157&lt;&gt;0),"Y","")</f>
        <v/>
      </c>
      <c r="AE157" s="85" t="str">
        <f>IF($AD157="Y",0,IF('Checklist Parameters'!$Q$25="","&lt;no limit&gt;",ROUNDDOWN((($I157-'Checklist Parameters'!$Q$24)/'Checklist Parameters'!$Q$25)+1,0)))</f>
        <v>&lt;no limit&gt;</v>
      </c>
      <c r="AF157" s="174">
        <f t="shared" si="17"/>
        <v>0</v>
      </c>
      <c r="AG157" s="85">
        <f t="shared" si="13"/>
        <v>0</v>
      </c>
      <c r="AH157" s="5"/>
      <c r="AI157" s="5"/>
      <c r="AJ157" s="5"/>
      <c r="AK157" s="5"/>
      <c r="AL157" s="5"/>
      <c r="AM157" s="5"/>
      <c r="AN157" s="5"/>
      <c r="AO157" s="5"/>
      <c r="AP157" s="5"/>
      <c r="AQ157" s="5"/>
      <c r="AR157" s="5"/>
      <c r="AS157" s="5"/>
      <c r="AT157" s="5"/>
      <c r="AU157" s="5"/>
    </row>
    <row r="158" spans="1:47" s="2" customFormat="1" ht="15">
      <c r="A158" s="391"/>
      <c r="B158" s="392"/>
      <c r="C158" s="393"/>
      <c r="D158" s="393"/>
      <c r="E158" s="393"/>
      <c r="F158" s="393"/>
      <c r="G158" s="393"/>
      <c r="H158" s="394"/>
      <c r="I158" s="394"/>
      <c r="J158" s="394"/>
      <c r="K158" s="394"/>
      <c r="L158" s="394"/>
      <c r="M158" s="394"/>
      <c r="N158" s="313">
        <f>IF(IF(I158&lt;'Checklist Parameters'!$Q$22,0,($I158-$L158))&lt;0,0,IF(I158&lt;'Checklist Parameters'!$Q$22,0,($I158-$L158)))</f>
        <v>0</v>
      </c>
      <c r="O158" s="394"/>
      <c r="P158" s="395"/>
      <c r="Q158" s="316">
        <f t="shared" si="14"/>
        <v>0</v>
      </c>
      <c r="R158" s="87">
        <f t="shared" si="15"/>
        <v>0</v>
      </c>
      <c r="S158" s="87">
        <f>IF('Checklist Parameters'!$Q$60&lt;0.2,0.2,'Checklist Parameters'!$Q$60)</f>
        <v>0.7</v>
      </c>
      <c r="T158" s="88">
        <f>IF($O158="",IF('Checklist District ID'!$C$43="Y",MAX($R158:$S158)*$I158,SUM($R158:$S158)*$I158),IF(O158&gt;0,Q158*S158))</f>
        <v>0</v>
      </c>
      <c r="U158" s="88">
        <f>IF(Q158&gt;0,((I158-T158)*'Formula Matrix'!$E$42),0)</f>
        <v>0</v>
      </c>
      <c r="V158" s="88">
        <f t="shared" si="16"/>
        <v>0</v>
      </c>
      <c r="W158" s="88">
        <f>IF(V158&gt;0,(V158*'Checklist Parameters'!$Q$35),0)</f>
        <v>0</v>
      </c>
      <c r="X158" s="85">
        <f t="shared" si="12"/>
        <v>0</v>
      </c>
      <c r="Y158" s="85">
        <f>IF('Checklist Parameters'!$Q$102&lt;&gt;"",(I158/43560)*'Checklist Parameters'!$Q$102,"N/A")</f>
        <v>0</v>
      </c>
      <c r="Z158" s="85" t="str">
        <f>IF('Checklist Parameters'!$Q$58&lt;&gt;"",((I158*'Checklist Parameters'!$Q$58)*'Checklist Parameters'!$Q$35)/1000,"N/A")</f>
        <v>N/A</v>
      </c>
      <c r="AA158" s="85">
        <f>IF('Checklist Parameters'!$Q$101&lt;&gt;"",IFERROR(I158/'Checklist Parameters'!$Q$101,0),"N/A")</f>
        <v>0</v>
      </c>
      <c r="AB158" s="85" t="str">
        <f>IF('Checklist Parameters'!$Q$43&lt;&gt;"",(I158*'Checklist Parameters'!$Q$43)/1000,"N/A")</f>
        <v>N/A</v>
      </c>
      <c r="AC158" s="85">
        <f>IF('Checklist Parameters'!$Q$16="",$X158,IF(AND('Checklist Parameters'!$Q$16&lt;$X158,'Checklist Parameters'!$Q$16&gt;=3),'Checklist Parameters'!$Q$16,IF(AND('Checklist Parameters'!$Q$16&lt;$X158,'Checklist Parameters'!$Q$16&lt;3),0,$X158)))</f>
        <v>0</v>
      </c>
      <c r="AD158" s="85" t="str">
        <f>IF(AND(I158&lt;'Checklist Parameters'!$Q$22,$I158&lt;&gt;0),"Y","")</f>
        <v/>
      </c>
      <c r="AE158" s="85" t="str">
        <f>IF($AD158="Y",0,IF('Checklist Parameters'!$Q$25="","&lt;no limit&gt;",ROUNDDOWN((($I158-'Checklist Parameters'!$Q$24)/'Checklist Parameters'!$Q$25)+1,0)))</f>
        <v>&lt;no limit&gt;</v>
      </c>
      <c r="AF158" s="174">
        <f t="shared" si="17"/>
        <v>0</v>
      </c>
      <c r="AG158" s="85">
        <f t="shared" si="13"/>
        <v>0</v>
      </c>
      <c r="AH158" s="5"/>
      <c r="AI158" s="5"/>
      <c r="AJ158" s="5"/>
      <c r="AK158" s="5"/>
      <c r="AL158" s="5"/>
      <c r="AM158" s="5"/>
      <c r="AN158" s="5"/>
      <c r="AO158" s="5"/>
      <c r="AP158" s="5"/>
      <c r="AQ158" s="5"/>
      <c r="AR158" s="5"/>
      <c r="AS158" s="5"/>
      <c r="AT158" s="5"/>
      <c r="AU158" s="5"/>
    </row>
    <row r="159" spans="1:47" s="2" customFormat="1" ht="15">
      <c r="A159" s="391"/>
      <c r="B159" s="392"/>
      <c r="C159" s="393"/>
      <c r="D159" s="393"/>
      <c r="E159" s="393"/>
      <c r="F159" s="393"/>
      <c r="G159" s="393"/>
      <c r="H159" s="394"/>
      <c r="I159" s="394"/>
      <c r="J159" s="394"/>
      <c r="K159" s="394"/>
      <c r="L159" s="394"/>
      <c r="M159" s="394"/>
      <c r="N159" s="313">
        <f>IF(IF(I159&lt;'Checklist Parameters'!$Q$22,0,($I159-$L159))&lt;0,0,IF(I159&lt;'Checklist Parameters'!$Q$22,0,($I159-$L159)))</f>
        <v>0</v>
      </c>
      <c r="O159" s="394"/>
      <c r="P159" s="395"/>
      <c r="Q159" s="316">
        <f t="shared" si="14"/>
        <v>0</v>
      </c>
      <c r="R159" s="87">
        <f t="shared" si="15"/>
        <v>0</v>
      </c>
      <c r="S159" s="87">
        <f>IF('Checklist Parameters'!$Q$60&lt;0.2,0.2,'Checklist Parameters'!$Q$60)</f>
        <v>0.7</v>
      </c>
      <c r="T159" s="88">
        <f>IF($O159="",IF('Checklist District ID'!$C$43="Y",MAX($R159:$S159)*$I159,SUM($R159:$S159)*$I159),IF(O159&gt;0,Q159*S159))</f>
        <v>0</v>
      </c>
      <c r="U159" s="88">
        <f>IF(Q159&gt;0,((I159-T159)*'Formula Matrix'!$E$42),0)</f>
        <v>0</v>
      </c>
      <c r="V159" s="88">
        <f t="shared" si="16"/>
        <v>0</v>
      </c>
      <c r="W159" s="88">
        <f>IF(V159&gt;0,(V159*'Checklist Parameters'!$Q$35),0)</f>
        <v>0</v>
      </c>
      <c r="X159" s="85">
        <f t="shared" si="12"/>
        <v>0</v>
      </c>
      <c r="Y159" s="85">
        <f>IF('Checklist Parameters'!$Q$102&lt;&gt;"",(I159/43560)*'Checklist Parameters'!$Q$102,"N/A")</f>
        <v>0</v>
      </c>
      <c r="Z159" s="85" t="str">
        <f>IF('Checklist Parameters'!$Q$58&lt;&gt;"",((I159*'Checklist Parameters'!$Q$58)*'Checklist Parameters'!$Q$35)/1000,"N/A")</f>
        <v>N/A</v>
      </c>
      <c r="AA159" s="85">
        <f>IF('Checklist Parameters'!$Q$101&lt;&gt;"",IFERROR(I159/'Checklist Parameters'!$Q$101,0),"N/A")</f>
        <v>0</v>
      </c>
      <c r="AB159" s="85" t="str">
        <f>IF('Checklist Parameters'!$Q$43&lt;&gt;"",(I159*'Checklist Parameters'!$Q$43)/1000,"N/A")</f>
        <v>N/A</v>
      </c>
      <c r="AC159" s="85">
        <f>IF('Checklist Parameters'!$Q$16="",$X159,IF(AND('Checklist Parameters'!$Q$16&lt;$X159,'Checklist Parameters'!$Q$16&gt;=3),'Checklist Parameters'!$Q$16,IF(AND('Checklist Parameters'!$Q$16&lt;$X159,'Checklist Parameters'!$Q$16&lt;3),0,$X159)))</f>
        <v>0</v>
      </c>
      <c r="AD159" s="85" t="str">
        <f>IF(AND(I159&lt;'Checklist Parameters'!$Q$22,$I159&lt;&gt;0),"Y","")</f>
        <v/>
      </c>
      <c r="AE159" s="85" t="str">
        <f>IF($AD159="Y",0,IF('Checklist Parameters'!$Q$25="","&lt;no limit&gt;",ROUNDDOWN((($I159-'Checklist Parameters'!$Q$24)/'Checklist Parameters'!$Q$25)+1,0)))</f>
        <v>&lt;no limit&gt;</v>
      </c>
      <c r="AF159" s="174">
        <f t="shared" si="17"/>
        <v>0</v>
      </c>
      <c r="AG159" s="85">
        <f t="shared" si="13"/>
        <v>0</v>
      </c>
      <c r="AH159" s="5"/>
      <c r="AI159" s="5"/>
      <c r="AJ159" s="5"/>
      <c r="AK159" s="5"/>
      <c r="AL159" s="5"/>
      <c r="AM159" s="5"/>
      <c r="AN159" s="5"/>
      <c r="AO159" s="5"/>
      <c r="AP159" s="5"/>
      <c r="AQ159" s="5"/>
      <c r="AR159" s="5"/>
      <c r="AS159" s="5"/>
      <c r="AT159" s="5"/>
      <c r="AU159" s="5"/>
    </row>
    <row r="160" spans="1:47" s="2" customFormat="1" ht="15">
      <c r="A160" s="391"/>
      <c r="B160" s="392"/>
      <c r="C160" s="393"/>
      <c r="D160" s="393"/>
      <c r="E160" s="393"/>
      <c r="F160" s="393"/>
      <c r="G160" s="393"/>
      <c r="H160" s="394"/>
      <c r="I160" s="394"/>
      <c r="J160" s="394"/>
      <c r="K160" s="394"/>
      <c r="L160" s="394"/>
      <c r="M160" s="394"/>
      <c r="N160" s="313">
        <f>IF(IF(I160&lt;'Checklist Parameters'!$Q$22,0,($I160-$L160))&lt;0,0,IF(I160&lt;'Checklist Parameters'!$Q$22,0,($I160-$L160)))</f>
        <v>0</v>
      </c>
      <c r="O160" s="394"/>
      <c r="P160" s="395"/>
      <c r="Q160" s="316">
        <f t="shared" si="14"/>
        <v>0</v>
      </c>
      <c r="R160" s="87">
        <f t="shared" si="15"/>
        <v>0</v>
      </c>
      <c r="S160" s="87">
        <f>IF('Checklist Parameters'!$Q$60&lt;0.2,0.2,'Checklist Parameters'!$Q$60)</f>
        <v>0.7</v>
      </c>
      <c r="T160" s="88">
        <f>IF($O160="",IF('Checklist District ID'!$C$43="Y",MAX($R160:$S160)*$I160,SUM($R160:$S160)*$I160),IF(O160&gt;0,Q160*S160))</f>
        <v>0</v>
      </c>
      <c r="U160" s="88">
        <f>IF(Q160&gt;0,((I160-T160)*'Formula Matrix'!$E$42),0)</f>
        <v>0</v>
      </c>
      <c r="V160" s="88">
        <f t="shared" si="16"/>
        <v>0</v>
      </c>
      <c r="W160" s="88">
        <f>IF(V160&gt;0,(V160*'Checklist Parameters'!$Q$35),0)</f>
        <v>0</v>
      </c>
      <c r="X160" s="85">
        <f t="shared" si="12"/>
        <v>0</v>
      </c>
      <c r="Y160" s="85">
        <f>IF('Checklist Parameters'!$Q$102&lt;&gt;"",(I160/43560)*'Checklist Parameters'!$Q$102,"N/A")</f>
        <v>0</v>
      </c>
      <c r="Z160" s="85" t="str">
        <f>IF('Checklist Parameters'!$Q$58&lt;&gt;"",((I160*'Checklist Parameters'!$Q$58)*'Checklist Parameters'!$Q$35)/1000,"N/A")</f>
        <v>N/A</v>
      </c>
      <c r="AA160" s="85">
        <f>IF('Checklist Parameters'!$Q$101&lt;&gt;"",IFERROR(I160/'Checklist Parameters'!$Q$101,0),"N/A")</f>
        <v>0</v>
      </c>
      <c r="AB160" s="85" t="str">
        <f>IF('Checklist Parameters'!$Q$43&lt;&gt;"",(I160*'Checklist Parameters'!$Q$43)/1000,"N/A")</f>
        <v>N/A</v>
      </c>
      <c r="AC160" s="85">
        <f>IF('Checklist Parameters'!$Q$16="",$X160,IF(AND('Checklist Parameters'!$Q$16&lt;$X160,'Checklist Parameters'!$Q$16&gt;=3),'Checklist Parameters'!$Q$16,IF(AND('Checklist Parameters'!$Q$16&lt;$X160,'Checklist Parameters'!$Q$16&lt;3),0,$X160)))</f>
        <v>0</v>
      </c>
      <c r="AD160" s="85" t="str">
        <f>IF(AND(I160&lt;'Checklist Parameters'!$Q$22,$I160&lt;&gt;0),"Y","")</f>
        <v/>
      </c>
      <c r="AE160" s="85" t="str">
        <f>IF($AD160="Y",0,IF('Checklist Parameters'!$Q$25="","&lt;no limit&gt;",ROUNDDOWN((($I160-'Checklist Parameters'!$Q$24)/'Checklist Parameters'!$Q$25)+1,0)))</f>
        <v>&lt;no limit&gt;</v>
      </c>
      <c r="AF160" s="174">
        <f t="shared" si="17"/>
        <v>0</v>
      </c>
      <c r="AG160" s="85">
        <f t="shared" si="13"/>
        <v>0</v>
      </c>
      <c r="AH160" s="5"/>
      <c r="AI160" s="5"/>
      <c r="AJ160" s="5"/>
      <c r="AK160" s="5"/>
      <c r="AL160" s="5"/>
      <c r="AM160" s="5"/>
      <c r="AN160" s="5"/>
      <c r="AO160" s="5"/>
      <c r="AP160" s="5"/>
      <c r="AQ160" s="5"/>
      <c r="AR160" s="5"/>
      <c r="AS160" s="5"/>
      <c r="AT160" s="5"/>
      <c r="AU160" s="5"/>
    </row>
    <row r="161" spans="1:47" s="2" customFormat="1" ht="15">
      <c r="A161" s="391"/>
      <c r="B161" s="392"/>
      <c r="C161" s="393"/>
      <c r="D161" s="393"/>
      <c r="E161" s="393"/>
      <c r="F161" s="393"/>
      <c r="G161" s="393"/>
      <c r="H161" s="394"/>
      <c r="I161" s="394"/>
      <c r="J161" s="394"/>
      <c r="K161" s="394"/>
      <c r="L161" s="394"/>
      <c r="M161" s="394"/>
      <c r="N161" s="313">
        <f>IF(IF(I161&lt;'Checklist Parameters'!$Q$22,0,($I161-$L161))&lt;0,0,IF(I161&lt;'Checklist Parameters'!$Q$22,0,($I161-$L161)))</f>
        <v>0</v>
      </c>
      <c r="O161" s="394"/>
      <c r="P161" s="395"/>
      <c r="Q161" s="316">
        <f t="shared" si="14"/>
        <v>0</v>
      </c>
      <c r="R161" s="87">
        <f t="shared" si="15"/>
        <v>0</v>
      </c>
      <c r="S161" s="87">
        <f>IF('Checklist Parameters'!$Q$60&lt;0.2,0.2,'Checklist Parameters'!$Q$60)</f>
        <v>0.7</v>
      </c>
      <c r="T161" s="88">
        <f>IF($O161="",IF('Checklist District ID'!$C$43="Y",MAX($R161:$S161)*$I161,SUM($R161:$S161)*$I161),IF(O161&gt;0,Q161*S161))</f>
        <v>0</v>
      </c>
      <c r="U161" s="88">
        <f>IF(Q161&gt;0,((I161-T161)*'Formula Matrix'!$E$42),0)</f>
        <v>0</v>
      </c>
      <c r="V161" s="88">
        <f t="shared" si="16"/>
        <v>0</v>
      </c>
      <c r="W161" s="88">
        <f>IF(V161&gt;0,(V161*'Checklist Parameters'!$Q$35),0)</f>
        <v>0</v>
      </c>
      <c r="X161" s="85">
        <f t="shared" si="12"/>
        <v>0</v>
      </c>
      <c r="Y161" s="85">
        <f>IF('Checklist Parameters'!$Q$102&lt;&gt;"",(I161/43560)*'Checklist Parameters'!$Q$102,"N/A")</f>
        <v>0</v>
      </c>
      <c r="Z161" s="85" t="str">
        <f>IF('Checklist Parameters'!$Q$58&lt;&gt;"",((I161*'Checklist Parameters'!$Q$58)*'Checklist Parameters'!$Q$35)/1000,"N/A")</f>
        <v>N/A</v>
      </c>
      <c r="AA161" s="85">
        <f>IF('Checklist Parameters'!$Q$101&lt;&gt;"",IFERROR(I161/'Checklist Parameters'!$Q$101,0),"N/A")</f>
        <v>0</v>
      </c>
      <c r="AB161" s="85" t="str">
        <f>IF('Checklist Parameters'!$Q$43&lt;&gt;"",(I161*'Checklist Parameters'!$Q$43)/1000,"N/A")</f>
        <v>N/A</v>
      </c>
      <c r="AC161" s="85">
        <f>IF('Checklist Parameters'!$Q$16="",$X161,IF(AND('Checklist Parameters'!$Q$16&lt;$X161,'Checklist Parameters'!$Q$16&gt;=3),'Checklist Parameters'!$Q$16,IF(AND('Checklist Parameters'!$Q$16&lt;$X161,'Checklist Parameters'!$Q$16&lt;3),0,$X161)))</f>
        <v>0</v>
      </c>
      <c r="AD161" s="85" t="str">
        <f>IF(AND(I161&lt;'Checklist Parameters'!$Q$22,$I161&lt;&gt;0),"Y","")</f>
        <v/>
      </c>
      <c r="AE161" s="85" t="str">
        <f>IF($AD161="Y",0,IF('Checklist Parameters'!$Q$25="","&lt;no limit&gt;",ROUNDDOWN((($I161-'Checklist Parameters'!$Q$24)/'Checklist Parameters'!$Q$25)+1,0)))</f>
        <v>&lt;no limit&gt;</v>
      </c>
      <c r="AF161" s="174">
        <f t="shared" si="17"/>
        <v>0</v>
      </c>
      <c r="AG161" s="85">
        <f t="shared" si="13"/>
        <v>0</v>
      </c>
      <c r="AH161" s="5"/>
      <c r="AI161" s="5"/>
      <c r="AJ161" s="5"/>
      <c r="AK161" s="5"/>
      <c r="AL161" s="5"/>
      <c r="AM161" s="5"/>
      <c r="AN161" s="5"/>
      <c r="AO161" s="5"/>
      <c r="AP161" s="5"/>
      <c r="AQ161" s="5"/>
      <c r="AR161" s="5"/>
      <c r="AS161" s="5"/>
      <c r="AT161" s="5"/>
      <c r="AU161" s="5"/>
    </row>
    <row r="162" spans="1:47" s="2" customFormat="1" ht="15">
      <c r="A162" s="391"/>
      <c r="B162" s="392"/>
      <c r="C162" s="393"/>
      <c r="D162" s="393"/>
      <c r="E162" s="393"/>
      <c r="F162" s="393"/>
      <c r="G162" s="393"/>
      <c r="H162" s="394"/>
      <c r="I162" s="394"/>
      <c r="J162" s="394"/>
      <c r="K162" s="394"/>
      <c r="L162" s="394"/>
      <c r="M162" s="394"/>
      <c r="N162" s="313">
        <f>IF(IF(I162&lt;'Checklist Parameters'!$Q$22,0,($I162-$L162))&lt;0,0,IF(I162&lt;'Checklist Parameters'!$Q$22,0,($I162-$L162)))</f>
        <v>0</v>
      </c>
      <c r="O162" s="394"/>
      <c r="P162" s="395"/>
      <c r="Q162" s="316">
        <f t="shared" si="14"/>
        <v>0</v>
      </c>
      <c r="R162" s="87">
        <f t="shared" si="15"/>
        <v>0</v>
      </c>
      <c r="S162" s="87">
        <f>IF('Checklist Parameters'!$Q$60&lt;0.2,0.2,'Checklist Parameters'!$Q$60)</f>
        <v>0.7</v>
      </c>
      <c r="T162" s="88">
        <f>IF($O162="",IF('Checklist District ID'!$C$43="Y",MAX($R162:$S162)*$I162,SUM($R162:$S162)*$I162),IF(O162&gt;0,Q162*S162))</f>
        <v>0</v>
      </c>
      <c r="U162" s="88">
        <f>IF(Q162&gt;0,((I162-T162)*'Formula Matrix'!$E$42),0)</f>
        <v>0</v>
      </c>
      <c r="V162" s="88">
        <f t="shared" si="16"/>
        <v>0</v>
      </c>
      <c r="W162" s="88">
        <f>IF(V162&gt;0,(V162*'Checklist Parameters'!$Q$35),0)</f>
        <v>0</v>
      </c>
      <c r="X162" s="85">
        <f t="shared" si="12"/>
        <v>0</v>
      </c>
      <c r="Y162" s="85">
        <f>IF('Checklist Parameters'!$Q$102&lt;&gt;"",(I162/43560)*'Checklist Parameters'!$Q$102,"N/A")</f>
        <v>0</v>
      </c>
      <c r="Z162" s="85" t="str">
        <f>IF('Checklist Parameters'!$Q$58&lt;&gt;"",((I162*'Checklist Parameters'!$Q$58)*'Checklist Parameters'!$Q$35)/1000,"N/A")</f>
        <v>N/A</v>
      </c>
      <c r="AA162" s="85">
        <f>IF('Checklist Parameters'!$Q$101&lt;&gt;"",IFERROR(I162/'Checklist Parameters'!$Q$101,0),"N/A")</f>
        <v>0</v>
      </c>
      <c r="AB162" s="85" t="str">
        <f>IF('Checklist Parameters'!$Q$43&lt;&gt;"",(I162*'Checklist Parameters'!$Q$43)/1000,"N/A")</f>
        <v>N/A</v>
      </c>
      <c r="AC162" s="85">
        <f>IF('Checklist Parameters'!$Q$16="",$X162,IF(AND('Checklist Parameters'!$Q$16&lt;$X162,'Checklist Parameters'!$Q$16&gt;=3),'Checklist Parameters'!$Q$16,IF(AND('Checklist Parameters'!$Q$16&lt;$X162,'Checklist Parameters'!$Q$16&lt;3),0,$X162)))</f>
        <v>0</v>
      </c>
      <c r="AD162" s="85" t="str">
        <f>IF(AND(I162&lt;'Checklist Parameters'!$Q$22,$I162&lt;&gt;0),"Y","")</f>
        <v/>
      </c>
      <c r="AE162" s="85" t="str">
        <f>IF($AD162="Y",0,IF('Checklist Parameters'!$Q$25="","&lt;no limit&gt;",ROUNDDOWN((($I162-'Checklist Parameters'!$Q$24)/'Checklist Parameters'!$Q$25)+1,0)))</f>
        <v>&lt;no limit&gt;</v>
      </c>
      <c r="AF162" s="174">
        <f t="shared" si="17"/>
        <v>0</v>
      </c>
      <c r="AG162" s="85">
        <f t="shared" si="13"/>
        <v>0</v>
      </c>
      <c r="AH162" s="5"/>
      <c r="AI162" s="5"/>
      <c r="AJ162" s="5"/>
      <c r="AK162" s="5"/>
      <c r="AL162" s="5"/>
      <c r="AM162" s="5"/>
      <c r="AN162" s="5"/>
      <c r="AO162" s="5"/>
      <c r="AP162" s="5"/>
      <c r="AQ162" s="5"/>
      <c r="AR162" s="5"/>
      <c r="AS162" s="5"/>
      <c r="AT162" s="5"/>
      <c r="AU162" s="5"/>
    </row>
    <row r="163" spans="1:47" s="2" customFormat="1" ht="15">
      <c r="A163" s="391"/>
      <c r="B163" s="392"/>
      <c r="C163" s="393"/>
      <c r="D163" s="393"/>
      <c r="E163" s="393"/>
      <c r="F163" s="393"/>
      <c r="G163" s="393"/>
      <c r="H163" s="394"/>
      <c r="I163" s="394"/>
      <c r="J163" s="394"/>
      <c r="K163" s="394"/>
      <c r="L163" s="394"/>
      <c r="M163" s="394"/>
      <c r="N163" s="313">
        <f>IF(IF(I163&lt;'Checklist Parameters'!$Q$22,0,($I163-$L163))&lt;0,0,IF(I163&lt;'Checklist Parameters'!$Q$22,0,($I163-$L163)))</f>
        <v>0</v>
      </c>
      <c r="O163" s="394"/>
      <c r="P163" s="395"/>
      <c r="Q163" s="316">
        <f t="shared" si="14"/>
        <v>0</v>
      </c>
      <c r="R163" s="87">
        <f t="shared" si="15"/>
        <v>0</v>
      </c>
      <c r="S163" s="87">
        <f>IF('Checklist Parameters'!$Q$60&lt;0.2,0.2,'Checklist Parameters'!$Q$60)</f>
        <v>0.7</v>
      </c>
      <c r="T163" s="88">
        <f>IF($O163="",IF('Checklist District ID'!$C$43="Y",MAX($R163:$S163)*$I163,SUM($R163:$S163)*$I163),IF(O163&gt;0,Q163*S163))</f>
        <v>0</v>
      </c>
      <c r="U163" s="88">
        <f>IF(Q163&gt;0,((I163-T163)*'Formula Matrix'!$E$42),0)</f>
        <v>0</v>
      </c>
      <c r="V163" s="88">
        <f t="shared" si="16"/>
        <v>0</v>
      </c>
      <c r="W163" s="88">
        <f>IF(V163&gt;0,(V163*'Checklist Parameters'!$Q$35),0)</f>
        <v>0</v>
      </c>
      <c r="X163" s="85">
        <f t="shared" si="12"/>
        <v>0</v>
      </c>
      <c r="Y163" s="85">
        <f>IF('Checklist Parameters'!$Q$102&lt;&gt;"",(I163/43560)*'Checklist Parameters'!$Q$102,"N/A")</f>
        <v>0</v>
      </c>
      <c r="Z163" s="85" t="str">
        <f>IF('Checklist Parameters'!$Q$58&lt;&gt;"",((I163*'Checklist Parameters'!$Q$58)*'Checklist Parameters'!$Q$35)/1000,"N/A")</f>
        <v>N/A</v>
      </c>
      <c r="AA163" s="85">
        <f>IF('Checklist Parameters'!$Q$101&lt;&gt;"",IFERROR(I163/'Checklist Parameters'!$Q$101,0),"N/A")</f>
        <v>0</v>
      </c>
      <c r="AB163" s="85" t="str">
        <f>IF('Checklist Parameters'!$Q$43&lt;&gt;"",(I163*'Checklist Parameters'!$Q$43)/1000,"N/A")</f>
        <v>N/A</v>
      </c>
      <c r="AC163" s="85">
        <f>IF('Checklist Parameters'!$Q$16="",$X163,IF(AND('Checklist Parameters'!$Q$16&lt;$X163,'Checklist Parameters'!$Q$16&gt;=3),'Checklist Parameters'!$Q$16,IF(AND('Checklist Parameters'!$Q$16&lt;$X163,'Checklist Parameters'!$Q$16&lt;3),0,$X163)))</f>
        <v>0</v>
      </c>
      <c r="AD163" s="85" t="str">
        <f>IF(AND(I163&lt;'Checklist Parameters'!$Q$22,$I163&lt;&gt;0),"Y","")</f>
        <v/>
      </c>
      <c r="AE163" s="85" t="str">
        <f>IF($AD163="Y",0,IF('Checklist Parameters'!$Q$25="","&lt;no limit&gt;",ROUNDDOWN((($I163-'Checklist Parameters'!$Q$24)/'Checklist Parameters'!$Q$25)+1,0)))</f>
        <v>&lt;no limit&gt;</v>
      </c>
      <c r="AF163" s="174">
        <f t="shared" si="17"/>
        <v>0</v>
      </c>
      <c r="AG163" s="85">
        <f t="shared" si="13"/>
        <v>0</v>
      </c>
      <c r="AH163" s="5"/>
      <c r="AI163" s="5"/>
      <c r="AJ163" s="5"/>
      <c r="AK163" s="5"/>
      <c r="AL163" s="5"/>
      <c r="AM163" s="5"/>
      <c r="AN163" s="5"/>
      <c r="AO163" s="5"/>
      <c r="AP163" s="5"/>
      <c r="AQ163" s="5"/>
      <c r="AR163" s="5"/>
      <c r="AS163" s="5"/>
      <c r="AT163" s="5"/>
      <c r="AU163" s="5"/>
    </row>
    <row r="164" spans="1:47" s="2" customFormat="1" ht="15">
      <c r="A164" s="391"/>
      <c r="B164" s="392"/>
      <c r="C164" s="393"/>
      <c r="D164" s="393"/>
      <c r="E164" s="393"/>
      <c r="F164" s="393"/>
      <c r="G164" s="393"/>
      <c r="H164" s="394"/>
      <c r="I164" s="394"/>
      <c r="J164" s="394"/>
      <c r="K164" s="394"/>
      <c r="L164" s="394"/>
      <c r="M164" s="394"/>
      <c r="N164" s="313">
        <f>IF(IF(I164&lt;'Checklist Parameters'!$Q$22,0,($I164-$L164))&lt;0,0,IF(I164&lt;'Checklist Parameters'!$Q$22,0,($I164-$L164)))</f>
        <v>0</v>
      </c>
      <c r="O164" s="394"/>
      <c r="P164" s="395"/>
      <c r="Q164" s="316">
        <f t="shared" si="14"/>
        <v>0</v>
      </c>
      <c r="R164" s="87">
        <f t="shared" si="15"/>
        <v>0</v>
      </c>
      <c r="S164" s="87">
        <f>IF('Checklist Parameters'!$Q$60&lt;0.2,0.2,'Checklist Parameters'!$Q$60)</f>
        <v>0.7</v>
      </c>
      <c r="T164" s="88">
        <f>IF($O164="",IF('Checklist District ID'!$C$43="Y",MAX($R164:$S164)*$I164,SUM($R164:$S164)*$I164),IF(O164&gt;0,Q164*S164))</f>
        <v>0</v>
      </c>
      <c r="U164" s="88">
        <f>IF(Q164&gt;0,((I164-T164)*'Formula Matrix'!$E$42),0)</f>
        <v>0</v>
      </c>
      <c r="V164" s="88">
        <f t="shared" si="16"/>
        <v>0</v>
      </c>
      <c r="W164" s="88">
        <f>IF(V164&gt;0,(V164*'Checklist Parameters'!$Q$35),0)</f>
        <v>0</v>
      </c>
      <c r="X164" s="85">
        <f t="shared" si="12"/>
        <v>0</v>
      </c>
      <c r="Y164" s="85">
        <f>IF('Checklist Parameters'!$Q$102&lt;&gt;"",(I164/43560)*'Checklist Parameters'!$Q$102,"N/A")</f>
        <v>0</v>
      </c>
      <c r="Z164" s="85" t="str">
        <f>IF('Checklist Parameters'!$Q$58&lt;&gt;"",((I164*'Checklist Parameters'!$Q$58)*'Checklist Parameters'!$Q$35)/1000,"N/A")</f>
        <v>N/A</v>
      </c>
      <c r="AA164" s="85">
        <f>IF('Checklist Parameters'!$Q$101&lt;&gt;"",IFERROR(I164/'Checklist Parameters'!$Q$101,0),"N/A")</f>
        <v>0</v>
      </c>
      <c r="AB164" s="85" t="str">
        <f>IF('Checklist Parameters'!$Q$43&lt;&gt;"",(I164*'Checklist Parameters'!$Q$43)/1000,"N/A")</f>
        <v>N/A</v>
      </c>
      <c r="AC164" s="85">
        <f>IF('Checklist Parameters'!$Q$16="",$X164,IF(AND('Checklist Parameters'!$Q$16&lt;$X164,'Checklist Parameters'!$Q$16&gt;=3),'Checklist Parameters'!$Q$16,IF(AND('Checklist Parameters'!$Q$16&lt;$X164,'Checklist Parameters'!$Q$16&lt;3),0,$X164)))</f>
        <v>0</v>
      </c>
      <c r="AD164" s="85" t="str">
        <f>IF(AND(I164&lt;'Checklist Parameters'!$Q$22,$I164&lt;&gt;0),"Y","")</f>
        <v/>
      </c>
      <c r="AE164" s="85" t="str">
        <f>IF($AD164="Y",0,IF('Checklist Parameters'!$Q$25="","&lt;no limit&gt;",ROUNDDOWN((($I164-'Checklist Parameters'!$Q$24)/'Checklist Parameters'!$Q$25)+1,0)))</f>
        <v>&lt;no limit&gt;</v>
      </c>
      <c r="AF164" s="174">
        <f t="shared" si="17"/>
        <v>0</v>
      </c>
      <c r="AG164" s="85">
        <f t="shared" si="13"/>
        <v>0</v>
      </c>
      <c r="AH164" s="5"/>
      <c r="AI164" s="5"/>
      <c r="AJ164" s="5"/>
      <c r="AK164" s="5"/>
      <c r="AL164" s="5"/>
      <c r="AM164" s="5"/>
      <c r="AN164" s="5"/>
      <c r="AO164" s="5"/>
      <c r="AP164" s="5"/>
      <c r="AQ164" s="5"/>
      <c r="AR164" s="5"/>
      <c r="AS164" s="5"/>
      <c r="AT164" s="5"/>
      <c r="AU164" s="5"/>
    </row>
    <row r="165" spans="1:47" s="2" customFormat="1" ht="15">
      <c r="A165" s="391"/>
      <c r="B165" s="392"/>
      <c r="C165" s="393"/>
      <c r="D165" s="393"/>
      <c r="E165" s="393"/>
      <c r="F165" s="393"/>
      <c r="G165" s="393"/>
      <c r="H165" s="394"/>
      <c r="I165" s="394"/>
      <c r="J165" s="394"/>
      <c r="K165" s="394"/>
      <c r="L165" s="394"/>
      <c r="M165" s="394"/>
      <c r="N165" s="313">
        <f>IF(IF(I165&lt;'Checklist Parameters'!$Q$22,0,($I165-$L165))&lt;0,0,IF(I165&lt;'Checklist Parameters'!$Q$22,0,($I165-$L165)))</f>
        <v>0</v>
      </c>
      <c r="O165" s="394"/>
      <c r="P165" s="395"/>
      <c r="Q165" s="316">
        <f t="shared" si="14"/>
        <v>0</v>
      </c>
      <c r="R165" s="87">
        <f t="shared" si="15"/>
        <v>0</v>
      </c>
      <c r="S165" s="87">
        <f>IF('Checklist Parameters'!$Q$60&lt;0.2,0.2,'Checklist Parameters'!$Q$60)</f>
        <v>0.7</v>
      </c>
      <c r="T165" s="88">
        <f>IF($O165="",IF('Checklist District ID'!$C$43="Y",MAX($R165:$S165)*$I165,SUM($R165:$S165)*$I165),IF(O165&gt;0,Q165*S165))</f>
        <v>0</v>
      </c>
      <c r="U165" s="88">
        <f>IF(Q165&gt;0,((I165-T165)*'Formula Matrix'!$E$42),0)</f>
        <v>0</v>
      </c>
      <c r="V165" s="88">
        <f t="shared" si="16"/>
        <v>0</v>
      </c>
      <c r="W165" s="88">
        <f>IF(V165&gt;0,(V165*'Checklist Parameters'!$Q$35),0)</f>
        <v>0</v>
      </c>
      <c r="X165" s="85">
        <f t="shared" si="12"/>
        <v>0</v>
      </c>
      <c r="Y165" s="85">
        <f>IF('Checklist Parameters'!$Q$102&lt;&gt;"",(I165/43560)*'Checklist Parameters'!$Q$102,"N/A")</f>
        <v>0</v>
      </c>
      <c r="Z165" s="85" t="str">
        <f>IF('Checklist Parameters'!$Q$58&lt;&gt;"",((I165*'Checklist Parameters'!$Q$58)*'Checklist Parameters'!$Q$35)/1000,"N/A")</f>
        <v>N/A</v>
      </c>
      <c r="AA165" s="85">
        <f>IF('Checklist Parameters'!$Q$101&lt;&gt;"",IFERROR(I165/'Checklist Parameters'!$Q$101,0),"N/A")</f>
        <v>0</v>
      </c>
      <c r="AB165" s="85" t="str">
        <f>IF('Checklist Parameters'!$Q$43&lt;&gt;"",(I165*'Checklist Parameters'!$Q$43)/1000,"N/A")</f>
        <v>N/A</v>
      </c>
      <c r="AC165" s="85">
        <f>IF('Checklist Parameters'!$Q$16="",$X165,IF(AND('Checklist Parameters'!$Q$16&lt;$X165,'Checklist Parameters'!$Q$16&gt;=3),'Checklist Parameters'!$Q$16,IF(AND('Checklist Parameters'!$Q$16&lt;$X165,'Checklist Parameters'!$Q$16&lt;3),0,$X165)))</f>
        <v>0</v>
      </c>
      <c r="AD165" s="85" t="str">
        <f>IF(AND(I165&lt;'Checklist Parameters'!$Q$22,$I165&lt;&gt;0),"Y","")</f>
        <v/>
      </c>
      <c r="AE165" s="85" t="str">
        <f>IF($AD165="Y",0,IF('Checklist Parameters'!$Q$25="","&lt;no limit&gt;",ROUNDDOWN((($I165-'Checklist Parameters'!$Q$24)/'Checklist Parameters'!$Q$25)+1,0)))</f>
        <v>&lt;no limit&gt;</v>
      </c>
      <c r="AF165" s="174">
        <f t="shared" si="17"/>
        <v>0</v>
      </c>
      <c r="AG165" s="85">
        <f t="shared" si="13"/>
        <v>0</v>
      </c>
      <c r="AH165" s="5"/>
      <c r="AI165" s="5"/>
      <c r="AJ165" s="5"/>
      <c r="AK165" s="5"/>
      <c r="AL165" s="5"/>
      <c r="AM165" s="5"/>
      <c r="AN165" s="5"/>
      <c r="AO165" s="5"/>
      <c r="AP165" s="5"/>
      <c r="AQ165" s="5"/>
      <c r="AR165" s="5"/>
      <c r="AS165" s="5"/>
      <c r="AT165" s="5"/>
      <c r="AU165" s="5"/>
    </row>
    <row r="166" spans="1:47" s="2" customFormat="1" ht="15">
      <c r="A166" s="391"/>
      <c r="B166" s="392"/>
      <c r="C166" s="393"/>
      <c r="D166" s="393"/>
      <c r="E166" s="393"/>
      <c r="F166" s="393"/>
      <c r="G166" s="393"/>
      <c r="H166" s="394"/>
      <c r="I166" s="394"/>
      <c r="J166" s="394"/>
      <c r="K166" s="394"/>
      <c r="L166" s="394"/>
      <c r="M166" s="394"/>
      <c r="N166" s="313">
        <f>IF(IF(I166&lt;'Checklist Parameters'!$Q$22,0,($I166-$L166))&lt;0,0,IF(I166&lt;'Checklist Parameters'!$Q$22,0,($I166-$L166)))</f>
        <v>0</v>
      </c>
      <c r="O166" s="394"/>
      <c r="P166" s="395"/>
      <c r="Q166" s="316">
        <f t="shared" si="14"/>
        <v>0</v>
      </c>
      <c r="R166" s="87">
        <f t="shared" si="15"/>
        <v>0</v>
      </c>
      <c r="S166" s="87">
        <f>IF('Checklist Parameters'!$Q$60&lt;0.2,0.2,'Checklist Parameters'!$Q$60)</f>
        <v>0.7</v>
      </c>
      <c r="T166" s="88">
        <f>IF($O166="",IF('Checklist District ID'!$C$43="Y",MAX($R166:$S166)*$I166,SUM($R166:$S166)*$I166),IF(O166&gt;0,Q166*S166))</f>
        <v>0</v>
      </c>
      <c r="U166" s="88">
        <f>IF(Q166&gt;0,((I166-T166)*'Formula Matrix'!$E$42),0)</f>
        <v>0</v>
      </c>
      <c r="V166" s="88">
        <f t="shared" si="16"/>
        <v>0</v>
      </c>
      <c r="W166" s="88">
        <f>IF(V166&gt;0,(V166*'Checklist Parameters'!$Q$35),0)</f>
        <v>0</v>
      </c>
      <c r="X166" s="85">
        <f t="shared" si="12"/>
        <v>0</v>
      </c>
      <c r="Y166" s="85">
        <f>IF('Checklist Parameters'!$Q$102&lt;&gt;"",(I166/43560)*'Checklist Parameters'!$Q$102,"N/A")</f>
        <v>0</v>
      </c>
      <c r="Z166" s="85" t="str">
        <f>IF('Checklist Parameters'!$Q$58&lt;&gt;"",((I166*'Checklist Parameters'!$Q$58)*'Checklist Parameters'!$Q$35)/1000,"N/A")</f>
        <v>N/A</v>
      </c>
      <c r="AA166" s="85">
        <f>IF('Checklist Parameters'!$Q$101&lt;&gt;"",IFERROR(I166/'Checklist Parameters'!$Q$101,0),"N/A")</f>
        <v>0</v>
      </c>
      <c r="AB166" s="85" t="str">
        <f>IF('Checklist Parameters'!$Q$43&lt;&gt;"",(I166*'Checklist Parameters'!$Q$43)/1000,"N/A")</f>
        <v>N/A</v>
      </c>
      <c r="AC166" s="85">
        <f>IF('Checklist Parameters'!$Q$16="",$X166,IF(AND('Checklist Parameters'!$Q$16&lt;$X166,'Checklist Parameters'!$Q$16&gt;=3),'Checklist Parameters'!$Q$16,IF(AND('Checklist Parameters'!$Q$16&lt;$X166,'Checklist Parameters'!$Q$16&lt;3),0,$X166)))</f>
        <v>0</v>
      </c>
      <c r="AD166" s="85" t="str">
        <f>IF(AND(I166&lt;'Checklist Parameters'!$Q$22,$I166&lt;&gt;0),"Y","")</f>
        <v/>
      </c>
      <c r="AE166" s="85" t="str">
        <f>IF($AD166="Y",0,IF('Checklist Parameters'!$Q$25="","&lt;no limit&gt;",ROUNDDOWN((($I166-'Checklist Parameters'!$Q$24)/'Checklist Parameters'!$Q$25)+1,0)))</f>
        <v>&lt;no limit&gt;</v>
      </c>
      <c r="AF166" s="174">
        <f t="shared" si="17"/>
        <v>0</v>
      </c>
      <c r="AG166" s="85">
        <f t="shared" si="13"/>
        <v>0</v>
      </c>
      <c r="AH166" s="5"/>
      <c r="AI166" s="5"/>
      <c r="AJ166" s="5"/>
      <c r="AK166" s="5"/>
      <c r="AL166" s="5"/>
      <c r="AM166" s="5"/>
      <c r="AN166" s="5"/>
      <c r="AO166" s="5"/>
      <c r="AP166" s="5"/>
      <c r="AQ166" s="5"/>
      <c r="AR166" s="5"/>
      <c r="AS166" s="5"/>
      <c r="AT166" s="5"/>
      <c r="AU166" s="5"/>
    </row>
    <row r="167" spans="1:47" s="2" customFormat="1" ht="15">
      <c r="A167" s="391"/>
      <c r="B167" s="392"/>
      <c r="C167" s="393"/>
      <c r="D167" s="393"/>
      <c r="E167" s="393"/>
      <c r="F167" s="393"/>
      <c r="G167" s="393"/>
      <c r="H167" s="394"/>
      <c r="I167" s="394"/>
      <c r="J167" s="394"/>
      <c r="K167" s="394"/>
      <c r="L167" s="394"/>
      <c r="M167" s="394"/>
      <c r="N167" s="313">
        <f>IF(IF(I167&lt;'Checklist Parameters'!$Q$22,0,($I167-$L167))&lt;0,0,IF(I167&lt;'Checklist Parameters'!$Q$22,0,($I167-$L167)))</f>
        <v>0</v>
      </c>
      <c r="O167" s="394"/>
      <c r="P167" s="395"/>
      <c r="Q167" s="316">
        <f t="shared" si="14"/>
        <v>0</v>
      </c>
      <c r="R167" s="87">
        <f t="shared" si="15"/>
        <v>0</v>
      </c>
      <c r="S167" s="87">
        <f>IF('Checklist Parameters'!$Q$60&lt;0.2,0.2,'Checklist Parameters'!$Q$60)</f>
        <v>0.7</v>
      </c>
      <c r="T167" s="88">
        <f>IF($O167="",IF('Checklist District ID'!$C$43="Y",MAX($R167:$S167)*$I167,SUM($R167:$S167)*$I167),IF(O167&gt;0,Q167*S167))</f>
        <v>0</v>
      </c>
      <c r="U167" s="88">
        <f>IF(Q167&gt;0,((I167-T167)*'Formula Matrix'!$E$42),0)</f>
        <v>0</v>
      </c>
      <c r="V167" s="88">
        <f t="shared" si="16"/>
        <v>0</v>
      </c>
      <c r="W167" s="88">
        <f>IF(V167&gt;0,(V167*'Checklist Parameters'!$Q$35),0)</f>
        <v>0</v>
      </c>
      <c r="X167" s="85">
        <f t="shared" si="12"/>
        <v>0</v>
      </c>
      <c r="Y167" s="85">
        <f>IF('Checklist Parameters'!$Q$102&lt;&gt;"",(I167/43560)*'Checklist Parameters'!$Q$102,"N/A")</f>
        <v>0</v>
      </c>
      <c r="Z167" s="85" t="str">
        <f>IF('Checklist Parameters'!$Q$58&lt;&gt;"",((I167*'Checklist Parameters'!$Q$58)*'Checklist Parameters'!$Q$35)/1000,"N/A")</f>
        <v>N/A</v>
      </c>
      <c r="AA167" s="85">
        <f>IF('Checklist Parameters'!$Q$101&lt;&gt;"",IFERROR(I167/'Checklist Parameters'!$Q$101,0),"N/A")</f>
        <v>0</v>
      </c>
      <c r="AB167" s="85" t="str">
        <f>IF('Checklist Parameters'!$Q$43&lt;&gt;"",(I167*'Checklist Parameters'!$Q$43)/1000,"N/A")</f>
        <v>N/A</v>
      </c>
      <c r="AC167" s="85">
        <f>IF('Checklist Parameters'!$Q$16="",$X167,IF(AND('Checklist Parameters'!$Q$16&lt;$X167,'Checklist Parameters'!$Q$16&gt;=3),'Checklist Parameters'!$Q$16,IF(AND('Checklist Parameters'!$Q$16&lt;$X167,'Checklist Parameters'!$Q$16&lt;3),0,$X167)))</f>
        <v>0</v>
      </c>
      <c r="AD167" s="85" t="str">
        <f>IF(AND(I167&lt;'Checklist Parameters'!$Q$22,$I167&lt;&gt;0),"Y","")</f>
        <v/>
      </c>
      <c r="AE167" s="85" t="str">
        <f>IF($AD167="Y",0,IF('Checklist Parameters'!$Q$25="","&lt;no limit&gt;",ROUNDDOWN((($I167-'Checklist Parameters'!$Q$24)/'Checklist Parameters'!$Q$25)+1,0)))</f>
        <v>&lt;no limit&gt;</v>
      </c>
      <c r="AF167" s="174">
        <f t="shared" si="17"/>
        <v>0</v>
      </c>
      <c r="AG167" s="85">
        <f t="shared" si="13"/>
        <v>0</v>
      </c>
      <c r="AH167" s="5"/>
      <c r="AI167" s="5"/>
      <c r="AJ167" s="5"/>
      <c r="AK167" s="5"/>
      <c r="AL167" s="5"/>
      <c r="AM167" s="5"/>
      <c r="AN167" s="5"/>
      <c r="AO167" s="5"/>
      <c r="AP167" s="5"/>
      <c r="AQ167" s="5"/>
      <c r="AR167" s="5"/>
      <c r="AS167" s="5"/>
      <c r="AT167" s="5"/>
      <c r="AU167" s="5"/>
    </row>
    <row r="168" spans="1:47" s="2" customFormat="1" ht="15">
      <c r="A168" s="391"/>
      <c r="B168" s="392"/>
      <c r="C168" s="393"/>
      <c r="D168" s="393"/>
      <c r="E168" s="393"/>
      <c r="F168" s="393"/>
      <c r="G168" s="393"/>
      <c r="H168" s="394"/>
      <c r="I168" s="394"/>
      <c r="J168" s="394"/>
      <c r="K168" s="394"/>
      <c r="L168" s="394"/>
      <c r="M168" s="394"/>
      <c r="N168" s="313">
        <f>IF(IF(I168&lt;'Checklist Parameters'!$Q$22,0,($I168-$L168))&lt;0,0,IF(I168&lt;'Checklist Parameters'!$Q$22,0,($I168-$L168)))</f>
        <v>0</v>
      </c>
      <c r="O168" s="394"/>
      <c r="P168" s="395"/>
      <c r="Q168" s="316">
        <f t="shared" si="14"/>
        <v>0</v>
      </c>
      <c r="R168" s="87">
        <f t="shared" si="15"/>
        <v>0</v>
      </c>
      <c r="S168" s="87">
        <f>IF('Checklist Parameters'!$Q$60&lt;0.2,0.2,'Checklist Parameters'!$Q$60)</f>
        <v>0.7</v>
      </c>
      <c r="T168" s="88">
        <f>IF($O168="",IF('Checklist District ID'!$C$43="Y",MAX($R168:$S168)*$I168,SUM($R168:$S168)*$I168),IF(O168&gt;0,Q168*S168))</f>
        <v>0</v>
      </c>
      <c r="U168" s="88">
        <f>IF(Q168&gt;0,((I168-T168)*'Formula Matrix'!$E$42),0)</f>
        <v>0</v>
      </c>
      <c r="V168" s="88">
        <f t="shared" si="16"/>
        <v>0</v>
      </c>
      <c r="W168" s="88">
        <f>IF(V168&gt;0,(V168*'Checklist Parameters'!$Q$35),0)</f>
        <v>0</v>
      </c>
      <c r="X168" s="85">
        <f t="shared" si="12"/>
        <v>0</v>
      </c>
      <c r="Y168" s="85">
        <f>IF('Checklist Parameters'!$Q$102&lt;&gt;"",(I168/43560)*'Checklist Parameters'!$Q$102,"N/A")</f>
        <v>0</v>
      </c>
      <c r="Z168" s="85" t="str">
        <f>IF('Checklist Parameters'!$Q$58&lt;&gt;"",((I168*'Checklist Parameters'!$Q$58)*'Checklist Parameters'!$Q$35)/1000,"N/A")</f>
        <v>N/A</v>
      </c>
      <c r="AA168" s="85">
        <f>IF('Checklist Parameters'!$Q$101&lt;&gt;"",IFERROR(I168/'Checklist Parameters'!$Q$101,0),"N/A")</f>
        <v>0</v>
      </c>
      <c r="AB168" s="85" t="str">
        <f>IF('Checklist Parameters'!$Q$43&lt;&gt;"",(I168*'Checklist Parameters'!$Q$43)/1000,"N/A")</f>
        <v>N/A</v>
      </c>
      <c r="AC168" s="85">
        <f>IF('Checklist Parameters'!$Q$16="",$X168,IF(AND('Checklist Parameters'!$Q$16&lt;$X168,'Checklist Parameters'!$Q$16&gt;=3),'Checklist Parameters'!$Q$16,IF(AND('Checklist Parameters'!$Q$16&lt;$X168,'Checklist Parameters'!$Q$16&lt;3),0,$X168)))</f>
        <v>0</v>
      </c>
      <c r="AD168" s="85" t="str">
        <f>IF(AND(I168&lt;'Checklist Parameters'!$Q$22,$I168&lt;&gt;0),"Y","")</f>
        <v/>
      </c>
      <c r="AE168" s="85" t="str">
        <f>IF($AD168="Y",0,IF('Checklist Parameters'!$Q$25="","&lt;no limit&gt;",ROUNDDOWN((($I168-'Checklist Parameters'!$Q$24)/'Checklist Parameters'!$Q$25)+1,0)))</f>
        <v>&lt;no limit&gt;</v>
      </c>
      <c r="AF168" s="174">
        <f t="shared" si="17"/>
        <v>0</v>
      </c>
      <c r="AG168" s="85">
        <f t="shared" si="13"/>
        <v>0</v>
      </c>
      <c r="AH168" s="5"/>
      <c r="AI168" s="5"/>
      <c r="AJ168" s="5"/>
      <c r="AK168" s="5"/>
      <c r="AL168" s="5"/>
      <c r="AM168" s="5"/>
      <c r="AN168" s="5"/>
      <c r="AO168" s="5"/>
      <c r="AP168" s="5"/>
      <c r="AQ168" s="5"/>
      <c r="AR168" s="5"/>
      <c r="AS168" s="5"/>
      <c r="AT168" s="5"/>
      <c r="AU168" s="5"/>
    </row>
    <row r="169" spans="1:47" s="2" customFormat="1" ht="15">
      <c r="A169" s="391"/>
      <c r="B169" s="392"/>
      <c r="C169" s="393"/>
      <c r="D169" s="393"/>
      <c r="E169" s="393"/>
      <c r="F169" s="393"/>
      <c r="G169" s="393"/>
      <c r="H169" s="394"/>
      <c r="I169" s="394"/>
      <c r="J169" s="394"/>
      <c r="K169" s="394"/>
      <c r="L169" s="394"/>
      <c r="M169" s="394"/>
      <c r="N169" s="313">
        <f>IF(IF(I169&lt;'Checklist Parameters'!$Q$22,0,($I169-$L169))&lt;0,0,IF(I169&lt;'Checklist Parameters'!$Q$22,0,($I169-$L169)))</f>
        <v>0</v>
      </c>
      <c r="O169" s="394"/>
      <c r="P169" s="395"/>
      <c r="Q169" s="316">
        <f t="shared" si="14"/>
        <v>0</v>
      </c>
      <c r="R169" s="87">
        <f t="shared" si="15"/>
        <v>0</v>
      </c>
      <c r="S169" s="87">
        <f>IF('Checklist Parameters'!$Q$60&lt;0.2,0.2,'Checklist Parameters'!$Q$60)</f>
        <v>0.7</v>
      </c>
      <c r="T169" s="88">
        <f>IF($O169="",IF('Checklist District ID'!$C$43="Y",MAX($R169:$S169)*$I169,SUM($R169:$S169)*$I169),IF(O169&gt;0,Q169*S169))</f>
        <v>0</v>
      </c>
      <c r="U169" s="88">
        <f>IF(Q169&gt;0,((I169-T169)*'Formula Matrix'!$E$42),0)</f>
        <v>0</v>
      </c>
      <c r="V169" s="88">
        <f t="shared" si="16"/>
        <v>0</v>
      </c>
      <c r="W169" s="88">
        <f>IF(V169&gt;0,(V169*'Checklist Parameters'!$Q$35),0)</f>
        <v>0</v>
      </c>
      <c r="X169" s="85">
        <f t="shared" si="12"/>
        <v>0</v>
      </c>
      <c r="Y169" s="85">
        <f>IF('Checklist Parameters'!$Q$102&lt;&gt;"",(I169/43560)*'Checklist Parameters'!$Q$102,"N/A")</f>
        <v>0</v>
      </c>
      <c r="Z169" s="85" t="str">
        <f>IF('Checklist Parameters'!$Q$58&lt;&gt;"",((I169*'Checklist Parameters'!$Q$58)*'Checklist Parameters'!$Q$35)/1000,"N/A")</f>
        <v>N/A</v>
      </c>
      <c r="AA169" s="85">
        <f>IF('Checklist Parameters'!$Q$101&lt;&gt;"",IFERROR(I169/'Checklist Parameters'!$Q$101,0),"N/A")</f>
        <v>0</v>
      </c>
      <c r="AB169" s="85" t="str">
        <f>IF('Checklist Parameters'!$Q$43&lt;&gt;"",(I169*'Checklist Parameters'!$Q$43)/1000,"N/A")</f>
        <v>N/A</v>
      </c>
      <c r="AC169" s="85">
        <f>IF('Checklist Parameters'!$Q$16="",$X169,IF(AND('Checklist Parameters'!$Q$16&lt;$X169,'Checklist Parameters'!$Q$16&gt;=3),'Checklist Parameters'!$Q$16,IF(AND('Checklist Parameters'!$Q$16&lt;$X169,'Checklist Parameters'!$Q$16&lt;3),0,$X169)))</f>
        <v>0</v>
      </c>
      <c r="AD169" s="85" t="str">
        <f>IF(AND(I169&lt;'Checklist Parameters'!$Q$22,$I169&lt;&gt;0),"Y","")</f>
        <v/>
      </c>
      <c r="AE169" s="85" t="str">
        <f>IF($AD169="Y",0,IF('Checklist Parameters'!$Q$25="","&lt;no limit&gt;",ROUNDDOWN((($I169-'Checklist Parameters'!$Q$24)/'Checklist Parameters'!$Q$25)+1,0)))</f>
        <v>&lt;no limit&gt;</v>
      </c>
      <c r="AF169" s="174">
        <f t="shared" si="17"/>
        <v>0</v>
      </c>
      <c r="AG169" s="85">
        <f t="shared" si="13"/>
        <v>0</v>
      </c>
      <c r="AH169" s="5"/>
      <c r="AI169" s="5"/>
      <c r="AJ169" s="5"/>
      <c r="AK169" s="5"/>
      <c r="AL169" s="5"/>
      <c r="AM169" s="5"/>
      <c r="AN169" s="5"/>
      <c r="AO169" s="5"/>
      <c r="AP169" s="5"/>
      <c r="AQ169" s="5"/>
      <c r="AR169" s="5"/>
      <c r="AS169" s="5"/>
      <c r="AT169" s="5"/>
      <c r="AU169" s="5"/>
    </row>
    <row r="170" spans="1:47" s="2" customFormat="1" ht="15">
      <c r="A170" s="391"/>
      <c r="B170" s="392"/>
      <c r="C170" s="393"/>
      <c r="D170" s="393"/>
      <c r="E170" s="393"/>
      <c r="F170" s="393"/>
      <c r="G170" s="393"/>
      <c r="H170" s="394"/>
      <c r="I170" s="394"/>
      <c r="J170" s="394"/>
      <c r="K170" s="394"/>
      <c r="L170" s="394"/>
      <c r="M170" s="394"/>
      <c r="N170" s="313">
        <f>IF(IF(I170&lt;'Checklist Parameters'!$Q$22,0,($I170-$L170))&lt;0,0,IF(I170&lt;'Checklist Parameters'!$Q$22,0,($I170-$L170)))</f>
        <v>0</v>
      </c>
      <c r="O170" s="394"/>
      <c r="P170" s="395"/>
      <c r="Q170" s="316">
        <f t="shared" si="14"/>
        <v>0</v>
      </c>
      <c r="R170" s="87">
        <f t="shared" si="15"/>
        <v>0</v>
      </c>
      <c r="S170" s="87">
        <f>IF('Checklist Parameters'!$Q$60&lt;0.2,0.2,'Checklist Parameters'!$Q$60)</f>
        <v>0.7</v>
      </c>
      <c r="T170" s="88">
        <f>IF($O170="",IF('Checklist District ID'!$C$43="Y",MAX($R170:$S170)*$I170,SUM($R170:$S170)*$I170),IF(O170&gt;0,Q170*S170))</f>
        <v>0</v>
      </c>
      <c r="U170" s="88">
        <f>IF(Q170&gt;0,((I170-T170)*'Formula Matrix'!$E$42),0)</f>
        <v>0</v>
      </c>
      <c r="V170" s="88">
        <f t="shared" si="16"/>
        <v>0</v>
      </c>
      <c r="W170" s="88">
        <f>IF(V170&gt;0,(V170*'Checklist Parameters'!$Q$35),0)</f>
        <v>0</v>
      </c>
      <c r="X170" s="85">
        <f t="shared" si="12"/>
        <v>0</v>
      </c>
      <c r="Y170" s="85">
        <f>IF('Checklist Parameters'!$Q$102&lt;&gt;"",(I170/43560)*'Checklist Parameters'!$Q$102,"N/A")</f>
        <v>0</v>
      </c>
      <c r="Z170" s="85" t="str">
        <f>IF('Checklist Parameters'!$Q$58&lt;&gt;"",((I170*'Checklist Parameters'!$Q$58)*'Checklist Parameters'!$Q$35)/1000,"N/A")</f>
        <v>N/A</v>
      </c>
      <c r="AA170" s="85">
        <f>IF('Checklist Parameters'!$Q$101&lt;&gt;"",IFERROR(I170/'Checklist Parameters'!$Q$101,0),"N/A")</f>
        <v>0</v>
      </c>
      <c r="AB170" s="85" t="str">
        <f>IF('Checklist Parameters'!$Q$43&lt;&gt;"",(I170*'Checklist Parameters'!$Q$43)/1000,"N/A")</f>
        <v>N/A</v>
      </c>
      <c r="AC170" s="85">
        <f>IF('Checklist Parameters'!$Q$16="",$X170,IF(AND('Checklist Parameters'!$Q$16&lt;$X170,'Checklist Parameters'!$Q$16&gt;=3),'Checklist Parameters'!$Q$16,IF(AND('Checklist Parameters'!$Q$16&lt;$X170,'Checklist Parameters'!$Q$16&lt;3),0,$X170)))</f>
        <v>0</v>
      </c>
      <c r="AD170" s="85" t="str">
        <f>IF(AND(I170&lt;'Checklist Parameters'!$Q$22,$I170&lt;&gt;0),"Y","")</f>
        <v/>
      </c>
      <c r="AE170" s="85" t="str">
        <f>IF($AD170="Y",0,IF('Checklist Parameters'!$Q$25="","&lt;no limit&gt;",ROUNDDOWN((($I170-'Checklist Parameters'!$Q$24)/'Checklist Parameters'!$Q$25)+1,0)))</f>
        <v>&lt;no limit&gt;</v>
      </c>
      <c r="AF170" s="174">
        <f t="shared" si="17"/>
        <v>0</v>
      </c>
      <c r="AG170" s="85">
        <f t="shared" si="13"/>
        <v>0</v>
      </c>
      <c r="AH170" s="5"/>
      <c r="AI170" s="5"/>
      <c r="AJ170" s="5"/>
      <c r="AK170" s="5"/>
      <c r="AL170" s="5"/>
      <c r="AM170" s="5"/>
      <c r="AN170" s="5"/>
      <c r="AO170" s="5"/>
      <c r="AP170" s="5"/>
      <c r="AQ170" s="5"/>
      <c r="AR170" s="5"/>
      <c r="AS170" s="5"/>
      <c r="AT170" s="5"/>
      <c r="AU170" s="5"/>
    </row>
    <row r="171" spans="1:47" s="2" customFormat="1" ht="15">
      <c r="A171" s="391"/>
      <c r="B171" s="392"/>
      <c r="C171" s="393"/>
      <c r="D171" s="393"/>
      <c r="E171" s="393"/>
      <c r="F171" s="393"/>
      <c r="G171" s="393"/>
      <c r="H171" s="394"/>
      <c r="I171" s="394"/>
      <c r="J171" s="394"/>
      <c r="K171" s="394"/>
      <c r="L171" s="394"/>
      <c r="M171" s="394"/>
      <c r="N171" s="313">
        <f>IF(IF(I171&lt;'Checklist Parameters'!$Q$22,0,($I171-$L171))&lt;0,0,IF(I171&lt;'Checklist Parameters'!$Q$22,0,($I171-$L171)))</f>
        <v>0</v>
      </c>
      <c r="O171" s="394"/>
      <c r="P171" s="395"/>
      <c r="Q171" s="316">
        <f t="shared" si="14"/>
        <v>0</v>
      </c>
      <c r="R171" s="87">
        <f t="shared" si="15"/>
        <v>0</v>
      </c>
      <c r="S171" s="87">
        <f>IF('Checklist Parameters'!$Q$60&lt;0.2,0.2,'Checklist Parameters'!$Q$60)</f>
        <v>0.7</v>
      </c>
      <c r="T171" s="88">
        <f>IF($O171="",IF('Checklist District ID'!$C$43="Y",MAX($R171:$S171)*$I171,SUM($R171:$S171)*$I171),IF(O171&gt;0,Q171*S171))</f>
        <v>0</v>
      </c>
      <c r="U171" s="88">
        <f>IF(Q171&gt;0,((I171-T171)*'Formula Matrix'!$E$42),0)</f>
        <v>0</v>
      </c>
      <c r="V171" s="88">
        <f t="shared" si="16"/>
        <v>0</v>
      </c>
      <c r="W171" s="88">
        <f>IF(V171&gt;0,(V171*'Checklist Parameters'!$Q$35),0)</f>
        <v>0</v>
      </c>
      <c r="X171" s="85">
        <f t="shared" si="12"/>
        <v>0</v>
      </c>
      <c r="Y171" s="85">
        <f>IF('Checklist Parameters'!$Q$102&lt;&gt;"",(I171/43560)*'Checklist Parameters'!$Q$102,"N/A")</f>
        <v>0</v>
      </c>
      <c r="Z171" s="85" t="str">
        <f>IF('Checklist Parameters'!$Q$58&lt;&gt;"",((I171*'Checklist Parameters'!$Q$58)*'Checklist Parameters'!$Q$35)/1000,"N/A")</f>
        <v>N/A</v>
      </c>
      <c r="AA171" s="85">
        <f>IF('Checklist Parameters'!$Q$101&lt;&gt;"",IFERROR(I171/'Checklist Parameters'!$Q$101,0),"N/A")</f>
        <v>0</v>
      </c>
      <c r="AB171" s="85" t="str">
        <f>IF('Checklist Parameters'!$Q$43&lt;&gt;"",(I171*'Checklist Parameters'!$Q$43)/1000,"N/A")</f>
        <v>N/A</v>
      </c>
      <c r="AC171" s="85">
        <f>IF('Checklist Parameters'!$Q$16="",$X171,IF(AND('Checklist Parameters'!$Q$16&lt;$X171,'Checklist Parameters'!$Q$16&gt;=3),'Checklist Parameters'!$Q$16,IF(AND('Checklist Parameters'!$Q$16&lt;$X171,'Checklist Parameters'!$Q$16&lt;3),0,$X171)))</f>
        <v>0</v>
      </c>
      <c r="AD171" s="85" t="str">
        <f>IF(AND(I171&lt;'Checklist Parameters'!$Q$22,$I171&lt;&gt;0),"Y","")</f>
        <v/>
      </c>
      <c r="AE171" s="85" t="str">
        <f>IF($AD171="Y",0,IF('Checklist Parameters'!$Q$25="","&lt;no limit&gt;",ROUNDDOWN((($I171-'Checklist Parameters'!$Q$24)/'Checklist Parameters'!$Q$25)+1,0)))</f>
        <v>&lt;no limit&gt;</v>
      </c>
      <c r="AF171" s="174">
        <f t="shared" si="17"/>
        <v>0</v>
      </c>
      <c r="AG171" s="85">
        <f t="shared" si="13"/>
        <v>0</v>
      </c>
      <c r="AH171" s="5"/>
      <c r="AI171" s="5"/>
      <c r="AJ171" s="5"/>
      <c r="AK171" s="5"/>
      <c r="AL171" s="5"/>
      <c r="AM171" s="5"/>
      <c r="AN171" s="5"/>
      <c r="AO171" s="5"/>
      <c r="AP171" s="5"/>
      <c r="AQ171" s="5"/>
      <c r="AR171" s="5"/>
      <c r="AS171" s="5"/>
      <c r="AT171" s="5"/>
      <c r="AU171" s="5"/>
    </row>
    <row r="172" spans="1:47" s="2" customFormat="1" ht="15">
      <c r="A172" s="391"/>
      <c r="B172" s="392"/>
      <c r="C172" s="393"/>
      <c r="D172" s="393"/>
      <c r="E172" s="393"/>
      <c r="F172" s="393"/>
      <c r="G172" s="393"/>
      <c r="H172" s="394"/>
      <c r="I172" s="394"/>
      <c r="J172" s="394"/>
      <c r="K172" s="394"/>
      <c r="L172" s="394"/>
      <c r="M172" s="394"/>
      <c r="N172" s="313">
        <f>IF(IF(I172&lt;'Checklist Parameters'!$Q$22,0,($I172-$L172))&lt;0,0,IF(I172&lt;'Checklist Parameters'!$Q$22,0,($I172-$L172)))</f>
        <v>0</v>
      </c>
      <c r="O172" s="394"/>
      <c r="P172" s="395"/>
      <c r="Q172" s="316">
        <f t="shared" si="14"/>
        <v>0</v>
      </c>
      <c r="R172" s="87">
        <f t="shared" si="15"/>
        <v>0</v>
      </c>
      <c r="S172" s="87">
        <f>IF('Checklist Parameters'!$Q$60&lt;0.2,0.2,'Checklist Parameters'!$Q$60)</f>
        <v>0.7</v>
      </c>
      <c r="T172" s="88">
        <f>IF($O172="",IF('Checklist District ID'!$C$43="Y",MAX($R172:$S172)*$I172,SUM($R172:$S172)*$I172),IF(O172&gt;0,Q172*S172))</f>
        <v>0</v>
      </c>
      <c r="U172" s="88">
        <f>IF(Q172&gt;0,((I172-T172)*'Formula Matrix'!$E$42),0)</f>
        <v>0</v>
      </c>
      <c r="V172" s="88">
        <f t="shared" si="16"/>
        <v>0</v>
      </c>
      <c r="W172" s="88">
        <f>IF(V172&gt;0,(V172*'Checklist Parameters'!$Q$35),0)</f>
        <v>0</v>
      </c>
      <c r="X172" s="85">
        <f t="shared" si="12"/>
        <v>0</v>
      </c>
      <c r="Y172" s="85">
        <f>IF('Checklist Parameters'!$Q$102&lt;&gt;"",(I172/43560)*'Checklist Parameters'!$Q$102,"N/A")</f>
        <v>0</v>
      </c>
      <c r="Z172" s="85" t="str">
        <f>IF('Checklist Parameters'!$Q$58&lt;&gt;"",((I172*'Checklist Parameters'!$Q$58)*'Checklist Parameters'!$Q$35)/1000,"N/A")</f>
        <v>N/A</v>
      </c>
      <c r="AA172" s="85">
        <f>IF('Checklist Parameters'!$Q$101&lt;&gt;"",IFERROR(I172/'Checklist Parameters'!$Q$101,0),"N/A")</f>
        <v>0</v>
      </c>
      <c r="AB172" s="85" t="str">
        <f>IF('Checklist Parameters'!$Q$43&lt;&gt;"",(I172*'Checklist Parameters'!$Q$43)/1000,"N/A")</f>
        <v>N/A</v>
      </c>
      <c r="AC172" s="85">
        <f>IF('Checklist Parameters'!$Q$16="",$X172,IF(AND('Checklist Parameters'!$Q$16&lt;$X172,'Checklist Parameters'!$Q$16&gt;=3),'Checklist Parameters'!$Q$16,IF(AND('Checklist Parameters'!$Q$16&lt;$X172,'Checklist Parameters'!$Q$16&lt;3),0,$X172)))</f>
        <v>0</v>
      </c>
      <c r="AD172" s="85" t="str">
        <f>IF(AND(I172&lt;'Checklist Parameters'!$Q$22,$I172&lt;&gt;0),"Y","")</f>
        <v/>
      </c>
      <c r="AE172" s="85" t="str">
        <f>IF($AD172="Y",0,IF('Checklist Parameters'!$Q$25="","&lt;no limit&gt;",ROUNDDOWN((($I172-'Checklist Parameters'!$Q$24)/'Checklist Parameters'!$Q$25)+1,0)))</f>
        <v>&lt;no limit&gt;</v>
      </c>
      <c r="AF172" s="174">
        <f t="shared" si="17"/>
        <v>0</v>
      </c>
      <c r="AG172" s="85">
        <f t="shared" si="13"/>
        <v>0</v>
      </c>
      <c r="AH172" s="5"/>
      <c r="AI172" s="5"/>
      <c r="AJ172" s="5"/>
      <c r="AK172" s="5"/>
      <c r="AL172" s="5"/>
      <c r="AM172" s="5"/>
      <c r="AN172" s="5"/>
      <c r="AO172" s="5"/>
      <c r="AP172" s="5"/>
      <c r="AQ172" s="5"/>
      <c r="AR172" s="5"/>
      <c r="AS172" s="5"/>
      <c r="AT172" s="5"/>
      <c r="AU172" s="5"/>
    </row>
    <row r="173" spans="1:47" s="2" customFormat="1" ht="15">
      <c r="A173" s="391"/>
      <c r="B173" s="392"/>
      <c r="C173" s="393"/>
      <c r="D173" s="393"/>
      <c r="E173" s="393"/>
      <c r="F173" s="393"/>
      <c r="G173" s="393"/>
      <c r="H173" s="394"/>
      <c r="I173" s="394"/>
      <c r="J173" s="394"/>
      <c r="K173" s="394"/>
      <c r="L173" s="394"/>
      <c r="M173" s="394"/>
      <c r="N173" s="313">
        <f>IF(IF(I173&lt;'Checklist Parameters'!$Q$22,0,($I173-$L173))&lt;0,0,IF(I173&lt;'Checklist Parameters'!$Q$22,0,($I173-$L173)))</f>
        <v>0</v>
      </c>
      <c r="O173" s="394"/>
      <c r="P173" s="395"/>
      <c r="Q173" s="316">
        <f t="shared" si="14"/>
        <v>0</v>
      </c>
      <c r="R173" s="87">
        <f t="shared" si="15"/>
        <v>0</v>
      </c>
      <c r="S173" s="87">
        <f>IF('Checklist Parameters'!$Q$60&lt;0.2,0.2,'Checklist Parameters'!$Q$60)</f>
        <v>0.7</v>
      </c>
      <c r="T173" s="88">
        <f>IF($O173="",IF('Checklist District ID'!$C$43="Y",MAX($R173:$S173)*$I173,SUM($R173:$S173)*$I173),IF(O173&gt;0,Q173*S173))</f>
        <v>0</v>
      </c>
      <c r="U173" s="88">
        <f>IF(Q173&gt;0,((I173-T173)*'Formula Matrix'!$E$42),0)</f>
        <v>0</v>
      </c>
      <c r="V173" s="88">
        <f t="shared" si="16"/>
        <v>0</v>
      </c>
      <c r="W173" s="88">
        <f>IF(V173&gt;0,(V173*'Checklist Parameters'!$Q$35),0)</f>
        <v>0</v>
      </c>
      <c r="X173" s="85">
        <f t="shared" si="12"/>
        <v>0</v>
      </c>
      <c r="Y173" s="85">
        <f>IF('Checklist Parameters'!$Q$102&lt;&gt;"",(I173/43560)*'Checklist Parameters'!$Q$102,"N/A")</f>
        <v>0</v>
      </c>
      <c r="Z173" s="85" t="str">
        <f>IF('Checklist Parameters'!$Q$58&lt;&gt;"",((I173*'Checklist Parameters'!$Q$58)*'Checklist Parameters'!$Q$35)/1000,"N/A")</f>
        <v>N/A</v>
      </c>
      <c r="AA173" s="85">
        <f>IF('Checklist Parameters'!$Q$101&lt;&gt;"",IFERROR(I173/'Checklist Parameters'!$Q$101,0),"N/A")</f>
        <v>0</v>
      </c>
      <c r="AB173" s="85" t="str">
        <f>IF('Checklist Parameters'!$Q$43&lt;&gt;"",(I173*'Checklist Parameters'!$Q$43)/1000,"N/A")</f>
        <v>N/A</v>
      </c>
      <c r="AC173" s="85">
        <f>IF('Checklist Parameters'!$Q$16="",$X173,IF(AND('Checklist Parameters'!$Q$16&lt;$X173,'Checklist Parameters'!$Q$16&gt;=3),'Checklist Parameters'!$Q$16,IF(AND('Checklist Parameters'!$Q$16&lt;$X173,'Checklist Parameters'!$Q$16&lt;3),0,$X173)))</f>
        <v>0</v>
      </c>
      <c r="AD173" s="85" t="str">
        <f>IF(AND(I173&lt;'Checklist Parameters'!$Q$22,$I173&lt;&gt;0),"Y","")</f>
        <v/>
      </c>
      <c r="AE173" s="85" t="str">
        <f>IF($AD173="Y",0,IF('Checklist Parameters'!$Q$25="","&lt;no limit&gt;",ROUNDDOWN((($I173-'Checklist Parameters'!$Q$24)/'Checklist Parameters'!$Q$25)+1,0)))</f>
        <v>&lt;no limit&gt;</v>
      </c>
      <c r="AF173" s="174">
        <f t="shared" si="17"/>
        <v>0</v>
      </c>
      <c r="AG173" s="85">
        <f t="shared" si="13"/>
        <v>0</v>
      </c>
      <c r="AH173" s="5"/>
      <c r="AI173" s="5"/>
      <c r="AJ173" s="5"/>
      <c r="AK173" s="5"/>
      <c r="AL173" s="5"/>
      <c r="AM173" s="5"/>
      <c r="AN173" s="5"/>
      <c r="AO173" s="5"/>
      <c r="AP173" s="5"/>
      <c r="AQ173" s="5"/>
      <c r="AR173" s="5"/>
      <c r="AS173" s="5"/>
      <c r="AT173" s="5"/>
      <c r="AU173" s="5"/>
    </row>
    <row r="174" spans="1:47" s="2" customFormat="1" ht="15">
      <c r="A174" s="391"/>
      <c r="B174" s="392"/>
      <c r="C174" s="393"/>
      <c r="D174" s="393"/>
      <c r="E174" s="393"/>
      <c r="F174" s="393"/>
      <c r="G174" s="393"/>
      <c r="H174" s="394"/>
      <c r="I174" s="394"/>
      <c r="J174" s="394"/>
      <c r="K174" s="394"/>
      <c r="L174" s="394"/>
      <c r="M174" s="394"/>
      <c r="N174" s="313">
        <f>IF(IF(I174&lt;'Checklist Parameters'!$Q$22,0,($I174-$L174))&lt;0,0,IF(I174&lt;'Checklist Parameters'!$Q$22,0,($I174-$L174)))</f>
        <v>0</v>
      </c>
      <c r="O174" s="394"/>
      <c r="P174" s="395"/>
      <c r="Q174" s="316">
        <f t="shared" si="14"/>
        <v>0</v>
      </c>
      <c r="R174" s="87">
        <f t="shared" si="15"/>
        <v>0</v>
      </c>
      <c r="S174" s="87">
        <f>IF('Checklist Parameters'!$Q$60&lt;0.2,0.2,'Checklist Parameters'!$Q$60)</f>
        <v>0.7</v>
      </c>
      <c r="T174" s="88">
        <f>IF($O174="",IF('Checklist District ID'!$C$43="Y",MAX($R174:$S174)*$I174,SUM($R174:$S174)*$I174),IF(O174&gt;0,Q174*S174))</f>
        <v>0</v>
      </c>
      <c r="U174" s="88">
        <f>IF(Q174&gt;0,((I174-T174)*'Formula Matrix'!$E$42),0)</f>
        <v>0</v>
      </c>
      <c r="V174" s="88">
        <f t="shared" si="16"/>
        <v>0</v>
      </c>
      <c r="W174" s="88">
        <f>IF(V174&gt;0,(V174*'Checklist Parameters'!$Q$35),0)</f>
        <v>0</v>
      </c>
      <c r="X174" s="85">
        <f t="shared" si="12"/>
        <v>0</v>
      </c>
      <c r="Y174" s="85">
        <f>IF('Checklist Parameters'!$Q$102&lt;&gt;"",(I174/43560)*'Checklist Parameters'!$Q$102,"N/A")</f>
        <v>0</v>
      </c>
      <c r="Z174" s="85" t="str">
        <f>IF('Checklist Parameters'!$Q$58&lt;&gt;"",((I174*'Checklist Parameters'!$Q$58)*'Checklist Parameters'!$Q$35)/1000,"N/A")</f>
        <v>N/A</v>
      </c>
      <c r="AA174" s="85">
        <f>IF('Checklist Parameters'!$Q$101&lt;&gt;"",IFERROR(I174/'Checklist Parameters'!$Q$101,0),"N/A")</f>
        <v>0</v>
      </c>
      <c r="AB174" s="85" t="str">
        <f>IF('Checklist Parameters'!$Q$43&lt;&gt;"",(I174*'Checklist Parameters'!$Q$43)/1000,"N/A")</f>
        <v>N/A</v>
      </c>
      <c r="AC174" s="85">
        <f>IF('Checklist Parameters'!$Q$16="",$X174,IF(AND('Checklist Parameters'!$Q$16&lt;$X174,'Checklist Parameters'!$Q$16&gt;=3),'Checklist Parameters'!$Q$16,IF(AND('Checklist Parameters'!$Q$16&lt;$X174,'Checklist Parameters'!$Q$16&lt;3),0,$X174)))</f>
        <v>0</v>
      </c>
      <c r="AD174" s="85" t="str">
        <f>IF(AND(I174&lt;'Checklist Parameters'!$Q$22,$I174&lt;&gt;0),"Y","")</f>
        <v/>
      </c>
      <c r="AE174" s="85" t="str">
        <f>IF($AD174="Y",0,IF('Checklist Parameters'!$Q$25="","&lt;no limit&gt;",ROUNDDOWN((($I174-'Checklist Parameters'!$Q$24)/'Checklist Parameters'!$Q$25)+1,0)))</f>
        <v>&lt;no limit&gt;</v>
      </c>
      <c r="AF174" s="174">
        <f t="shared" si="17"/>
        <v>0</v>
      </c>
      <c r="AG174" s="85">
        <f t="shared" si="13"/>
        <v>0</v>
      </c>
      <c r="AH174" s="5"/>
      <c r="AI174" s="5"/>
      <c r="AJ174" s="5"/>
      <c r="AK174" s="5"/>
      <c r="AL174" s="5"/>
      <c r="AM174" s="5"/>
      <c r="AN174" s="5"/>
      <c r="AO174" s="5"/>
      <c r="AP174" s="5"/>
      <c r="AQ174" s="5"/>
      <c r="AR174" s="5"/>
      <c r="AS174" s="5"/>
      <c r="AT174" s="5"/>
      <c r="AU174" s="5"/>
    </row>
    <row r="175" spans="1:47" s="2" customFormat="1" ht="15">
      <c r="A175" s="391"/>
      <c r="B175" s="392"/>
      <c r="C175" s="393"/>
      <c r="D175" s="393"/>
      <c r="E175" s="393"/>
      <c r="F175" s="393"/>
      <c r="G175" s="393"/>
      <c r="H175" s="394"/>
      <c r="I175" s="394"/>
      <c r="J175" s="394"/>
      <c r="K175" s="394"/>
      <c r="L175" s="394"/>
      <c r="M175" s="394"/>
      <c r="N175" s="313">
        <f>IF(IF(I175&lt;'Checklist Parameters'!$Q$22,0,($I175-$L175))&lt;0,0,IF(I175&lt;'Checklist Parameters'!$Q$22,0,($I175-$L175)))</f>
        <v>0</v>
      </c>
      <c r="O175" s="394"/>
      <c r="P175" s="395"/>
      <c r="Q175" s="316">
        <f t="shared" si="14"/>
        <v>0</v>
      </c>
      <c r="R175" s="87">
        <f t="shared" si="15"/>
        <v>0</v>
      </c>
      <c r="S175" s="87">
        <f>IF('Checklist Parameters'!$Q$60&lt;0.2,0.2,'Checklist Parameters'!$Q$60)</f>
        <v>0.7</v>
      </c>
      <c r="T175" s="88">
        <f>IF($O175="",IF('Checklist District ID'!$C$43="Y",MAX($R175:$S175)*$I175,SUM($R175:$S175)*$I175),IF(O175&gt;0,Q175*S175))</f>
        <v>0</v>
      </c>
      <c r="U175" s="88">
        <f>IF(Q175&gt;0,((I175-T175)*'Formula Matrix'!$E$42),0)</f>
        <v>0</v>
      </c>
      <c r="V175" s="88">
        <f t="shared" si="16"/>
        <v>0</v>
      </c>
      <c r="W175" s="88">
        <f>IF(V175&gt;0,(V175*'Checklist Parameters'!$Q$35),0)</f>
        <v>0</v>
      </c>
      <c r="X175" s="85">
        <f t="shared" si="12"/>
        <v>0</v>
      </c>
      <c r="Y175" s="85">
        <f>IF('Checklist Parameters'!$Q$102&lt;&gt;"",(I175/43560)*'Checklist Parameters'!$Q$102,"N/A")</f>
        <v>0</v>
      </c>
      <c r="Z175" s="85" t="str">
        <f>IF('Checklist Parameters'!$Q$58&lt;&gt;"",((I175*'Checklist Parameters'!$Q$58)*'Checklist Parameters'!$Q$35)/1000,"N/A")</f>
        <v>N/A</v>
      </c>
      <c r="AA175" s="85">
        <f>IF('Checklist Parameters'!$Q$101&lt;&gt;"",IFERROR(I175/'Checklist Parameters'!$Q$101,0),"N/A")</f>
        <v>0</v>
      </c>
      <c r="AB175" s="85" t="str">
        <f>IF('Checklist Parameters'!$Q$43&lt;&gt;"",(I175*'Checklist Parameters'!$Q$43)/1000,"N/A")</f>
        <v>N/A</v>
      </c>
      <c r="AC175" s="85">
        <f>IF('Checklist Parameters'!$Q$16="",$X175,IF(AND('Checklist Parameters'!$Q$16&lt;$X175,'Checklist Parameters'!$Q$16&gt;=3),'Checklist Parameters'!$Q$16,IF(AND('Checklist Parameters'!$Q$16&lt;$X175,'Checklist Parameters'!$Q$16&lt;3),0,$X175)))</f>
        <v>0</v>
      </c>
      <c r="AD175" s="85" t="str">
        <f>IF(AND(I175&lt;'Checklist Parameters'!$Q$22,$I175&lt;&gt;0),"Y","")</f>
        <v/>
      </c>
      <c r="AE175" s="85" t="str">
        <f>IF($AD175="Y",0,IF('Checklist Parameters'!$Q$25="","&lt;no limit&gt;",ROUNDDOWN((($I175-'Checklist Parameters'!$Q$24)/'Checklist Parameters'!$Q$25)+1,0)))</f>
        <v>&lt;no limit&gt;</v>
      </c>
      <c r="AF175" s="174">
        <f t="shared" si="17"/>
        <v>0</v>
      </c>
      <c r="AG175" s="85">
        <f t="shared" si="13"/>
        <v>0</v>
      </c>
      <c r="AH175" s="5"/>
      <c r="AI175" s="5"/>
      <c r="AJ175" s="5"/>
      <c r="AK175" s="5"/>
      <c r="AL175" s="5"/>
      <c r="AM175" s="5"/>
      <c r="AN175" s="5"/>
      <c r="AO175" s="5"/>
      <c r="AP175" s="5"/>
      <c r="AQ175" s="5"/>
      <c r="AR175" s="5"/>
      <c r="AS175" s="5"/>
      <c r="AT175" s="5"/>
      <c r="AU175" s="5"/>
    </row>
    <row r="176" spans="1:47" s="2" customFormat="1" ht="15">
      <c r="A176" s="391"/>
      <c r="B176" s="392"/>
      <c r="C176" s="393"/>
      <c r="D176" s="393"/>
      <c r="E176" s="393"/>
      <c r="F176" s="393"/>
      <c r="G176" s="393"/>
      <c r="H176" s="394"/>
      <c r="I176" s="394"/>
      <c r="J176" s="394"/>
      <c r="K176" s="394"/>
      <c r="L176" s="394"/>
      <c r="M176" s="394"/>
      <c r="N176" s="313">
        <f>IF(IF(I176&lt;'Checklist Parameters'!$Q$22,0,($I176-$L176))&lt;0,0,IF(I176&lt;'Checklist Parameters'!$Q$22,0,($I176-$L176)))</f>
        <v>0</v>
      </c>
      <c r="O176" s="394"/>
      <c r="P176" s="395"/>
      <c r="Q176" s="316">
        <f t="shared" si="14"/>
        <v>0</v>
      </c>
      <c r="R176" s="87">
        <f t="shared" si="15"/>
        <v>0</v>
      </c>
      <c r="S176" s="87">
        <f>IF('Checklist Parameters'!$Q$60&lt;0.2,0.2,'Checklist Parameters'!$Q$60)</f>
        <v>0.7</v>
      </c>
      <c r="T176" s="88">
        <f>IF($O176="",IF('Checklist District ID'!$C$43="Y",MAX($R176:$S176)*$I176,SUM($R176:$S176)*$I176),IF(O176&gt;0,Q176*S176))</f>
        <v>0</v>
      </c>
      <c r="U176" s="88">
        <f>IF(Q176&gt;0,((I176-T176)*'Formula Matrix'!$E$42),0)</f>
        <v>0</v>
      </c>
      <c r="V176" s="88">
        <f t="shared" si="16"/>
        <v>0</v>
      </c>
      <c r="W176" s="88">
        <f>IF(V176&gt;0,(V176*'Checklist Parameters'!$Q$35),0)</f>
        <v>0</v>
      </c>
      <c r="X176" s="85">
        <f t="shared" si="12"/>
        <v>0</v>
      </c>
      <c r="Y176" s="85">
        <f>IF('Checklist Parameters'!$Q$102&lt;&gt;"",(I176/43560)*'Checklist Parameters'!$Q$102,"N/A")</f>
        <v>0</v>
      </c>
      <c r="Z176" s="85" t="str">
        <f>IF('Checklist Parameters'!$Q$58&lt;&gt;"",((I176*'Checklist Parameters'!$Q$58)*'Checklist Parameters'!$Q$35)/1000,"N/A")</f>
        <v>N/A</v>
      </c>
      <c r="AA176" s="85">
        <f>IF('Checklist Parameters'!$Q$101&lt;&gt;"",IFERROR(I176/'Checklist Parameters'!$Q$101,0),"N/A")</f>
        <v>0</v>
      </c>
      <c r="AB176" s="85" t="str">
        <f>IF('Checklist Parameters'!$Q$43&lt;&gt;"",(I176*'Checklist Parameters'!$Q$43)/1000,"N/A")</f>
        <v>N/A</v>
      </c>
      <c r="AC176" s="85">
        <f>IF('Checklist Parameters'!$Q$16="",$X176,IF(AND('Checklist Parameters'!$Q$16&lt;$X176,'Checklist Parameters'!$Q$16&gt;=3),'Checklist Parameters'!$Q$16,IF(AND('Checklist Parameters'!$Q$16&lt;$X176,'Checklist Parameters'!$Q$16&lt;3),0,$X176)))</f>
        <v>0</v>
      </c>
      <c r="AD176" s="85" t="str">
        <f>IF(AND(I176&lt;'Checklist Parameters'!$Q$22,$I176&lt;&gt;0),"Y","")</f>
        <v/>
      </c>
      <c r="AE176" s="85" t="str">
        <f>IF($AD176="Y",0,IF('Checklist Parameters'!$Q$25="","&lt;no limit&gt;",ROUNDDOWN((($I176-'Checklist Parameters'!$Q$24)/'Checklist Parameters'!$Q$25)+1,0)))</f>
        <v>&lt;no limit&gt;</v>
      </c>
      <c r="AF176" s="174">
        <f t="shared" si="17"/>
        <v>0</v>
      </c>
      <c r="AG176" s="85">
        <f t="shared" si="13"/>
        <v>0</v>
      </c>
      <c r="AH176" s="5"/>
      <c r="AI176" s="5"/>
      <c r="AJ176" s="5"/>
      <c r="AK176" s="5"/>
      <c r="AL176" s="5"/>
      <c r="AM176" s="5"/>
      <c r="AN176" s="5"/>
      <c r="AO176" s="5"/>
      <c r="AP176" s="5"/>
      <c r="AQ176" s="5"/>
      <c r="AR176" s="5"/>
      <c r="AS176" s="5"/>
      <c r="AT176" s="5"/>
      <c r="AU176" s="5"/>
    </row>
    <row r="177" spans="1:47" s="2" customFormat="1" ht="15">
      <c r="A177" s="391"/>
      <c r="B177" s="392"/>
      <c r="C177" s="393"/>
      <c r="D177" s="393"/>
      <c r="E177" s="393"/>
      <c r="F177" s="393"/>
      <c r="G177" s="393"/>
      <c r="H177" s="394"/>
      <c r="I177" s="394"/>
      <c r="J177" s="394"/>
      <c r="K177" s="394"/>
      <c r="L177" s="394"/>
      <c r="M177" s="394"/>
      <c r="N177" s="313">
        <f>IF(IF(I177&lt;'Checklist Parameters'!$Q$22,0,($I177-$L177))&lt;0,0,IF(I177&lt;'Checklist Parameters'!$Q$22,0,($I177-$L177)))</f>
        <v>0</v>
      </c>
      <c r="O177" s="394"/>
      <c r="P177" s="395"/>
      <c r="Q177" s="316">
        <f t="shared" si="14"/>
        <v>0</v>
      </c>
      <c r="R177" s="87">
        <f t="shared" si="15"/>
        <v>0</v>
      </c>
      <c r="S177" s="87">
        <f>IF('Checklist Parameters'!$Q$60&lt;0.2,0.2,'Checklist Parameters'!$Q$60)</f>
        <v>0.7</v>
      </c>
      <c r="T177" s="88">
        <f>IF($O177="",IF('Checklist District ID'!$C$43="Y",MAX($R177:$S177)*$I177,SUM($R177:$S177)*$I177),IF(O177&gt;0,Q177*S177))</f>
        <v>0</v>
      </c>
      <c r="U177" s="88">
        <f>IF(Q177&gt;0,((I177-T177)*'Formula Matrix'!$E$42),0)</f>
        <v>0</v>
      </c>
      <c r="V177" s="88">
        <f t="shared" si="16"/>
        <v>0</v>
      </c>
      <c r="W177" s="88">
        <f>IF(V177&gt;0,(V177*'Checklist Parameters'!$Q$35),0)</f>
        <v>0</v>
      </c>
      <c r="X177" s="85">
        <f t="shared" si="12"/>
        <v>0</v>
      </c>
      <c r="Y177" s="85">
        <f>IF('Checklist Parameters'!$Q$102&lt;&gt;"",(I177/43560)*'Checklist Parameters'!$Q$102,"N/A")</f>
        <v>0</v>
      </c>
      <c r="Z177" s="85" t="str">
        <f>IF('Checklist Parameters'!$Q$58&lt;&gt;"",((I177*'Checklist Parameters'!$Q$58)*'Checklist Parameters'!$Q$35)/1000,"N/A")</f>
        <v>N/A</v>
      </c>
      <c r="AA177" s="85">
        <f>IF('Checklist Parameters'!$Q$101&lt;&gt;"",IFERROR(I177/'Checklist Parameters'!$Q$101,0),"N/A")</f>
        <v>0</v>
      </c>
      <c r="AB177" s="85" t="str">
        <f>IF('Checklist Parameters'!$Q$43&lt;&gt;"",(I177*'Checklist Parameters'!$Q$43)/1000,"N/A")</f>
        <v>N/A</v>
      </c>
      <c r="AC177" s="85">
        <f>IF('Checklist Parameters'!$Q$16="",$X177,IF(AND('Checklist Parameters'!$Q$16&lt;$X177,'Checklist Parameters'!$Q$16&gt;=3),'Checklist Parameters'!$Q$16,IF(AND('Checklist Parameters'!$Q$16&lt;$X177,'Checklist Parameters'!$Q$16&lt;3),0,$X177)))</f>
        <v>0</v>
      </c>
      <c r="AD177" s="85" t="str">
        <f>IF(AND(I177&lt;'Checklist Parameters'!$Q$22,$I177&lt;&gt;0),"Y","")</f>
        <v/>
      </c>
      <c r="AE177" s="85" t="str">
        <f>IF($AD177="Y",0,IF('Checklist Parameters'!$Q$25="","&lt;no limit&gt;",ROUNDDOWN((($I177-'Checklist Parameters'!$Q$24)/'Checklist Parameters'!$Q$25)+1,0)))</f>
        <v>&lt;no limit&gt;</v>
      </c>
      <c r="AF177" s="174">
        <f t="shared" si="17"/>
        <v>0</v>
      </c>
      <c r="AG177" s="85">
        <f t="shared" si="13"/>
        <v>0</v>
      </c>
      <c r="AH177" s="5"/>
      <c r="AI177" s="5"/>
      <c r="AJ177" s="5"/>
      <c r="AK177" s="5"/>
      <c r="AL177" s="5"/>
      <c r="AM177" s="5"/>
      <c r="AN177" s="5"/>
      <c r="AO177" s="5"/>
      <c r="AP177" s="5"/>
      <c r="AQ177" s="5"/>
      <c r="AR177" s="5"/>
      <c r="AS177" s="5"/>
      <c r="AT177" s="5"/>
      <c r="AU177" s="5"/>
    </row>
    <row r="178" spans="1:47" s="2" customFormat="1" ht="15">
      <c r="A178" s="391"/>
      <c r="B178" s="392"/>
      <c r="C178" s="393"/>
      <c r="D178" s="393"/>
      <c r="E178" s="393"/>
      <c r="F178" s="393"/>
      <c r="G178" s="393"/>
      <c r="H178" s="394"/>
      <c r="I178" s="394"/>
      <c r="J178" s="394"/>
      <c r="K178" s="394"/>
      <c r="L178" s="394"/>
      <c r="M178" s="394"/>
      <c r="N178" s="313">
        <f>IF(IF(I178&lt;'Checklist Parameters'!$Q$22,0,($I178-$L178))&lt;0,0,IF(I178&lt;'Checklist Parameters'!$Q$22,0,($I178-$L178)))</f>
        <v>0</v>
      </c>
      <c r="O178" s="394"/>
      <c r="P178" s="395"/>
      <c r="Q178" s="316">
        <f t="shared" si="14"/>
        <v>0</v>
      </c>
      <c r="R178" s="87">
        <f t="shared" si="15"/>
        <v>0</v>
      </c>
      <c r="S178" s="87">
        <f>IF('Checklist Parameters'!$Q$60&lt;0.2,0.2,'Checklist Parameters'!$Q$60)</f>
        <v>0.7</v>
      </c>
      <c r="T178" s="88">
        <f>IF($O178="",IF('Checklist District ID'!$C$43="Y",MAX($R178:$S178)*$I178,SUM($R178:$S178)*$I178),IF(O178&gt;0,Q178*S178))</f>
        <v>0</v>
      </c>
      <c r="U178" s="88">
        <f>IF(Q178&gt;0,((I178-T178)*'Formula Matrix'!$E$42),0)</f>
        <v>0</v>
      </c>
      <c r="V178" s="88">
        <f t="shared" si="16"/>
        <v>0</v>
      </c>
      <c r="W178" s="88">
        <f>IF(V178&gt;0,(V178*'Checklist Parameters'!$Q$35),0)</f>
        <v>0</v>
      </c>
      <c r="X178" s="85">
        <f t="shared" si="12"/>
        <v>0</v>
      </c>
      <c r="Y178" s="85">
        <f>IF('Checklist Parameters'!$Q$102&lt;&gt;"",(I178/43560)*'Checklist Parameters'!$Q$102,"N/A")</f>
        <v>0</v>
      </c>
      <c r="Z178" s="85" t="str">
        <f>IF('Checklist Parameters'!$Q$58&lt;&gt;"",((I178*'Checklist Parameters'!$Q$58)*'Checklist Parameters'!$Q$35)/1000,"N/A")</f>
        <v>N/A</v>
      </c>
      <c r="AA178" s="85">
        <f>IF('Checklist Parameters'!$Q$101&lt;&gt;"",IFERROR(I178/'Checklist Parameters'!$Q$101,0),"N/A")</f>
        <v>0</v>
      </c>
      <c r="AB178" s="85" t="str">
        <f>IF('Checklist Parameters'!$Q$43&lt;&gt;"",(I178*'Checklist Parameters'!$Q$43)/1000,"N/A")</f>
        <v>N/A</v>
      </c>
      <c r="AC178" s="85">
        <f>IF('Checklist Parameters'!$Q$16="",$X178,IF(AND('Checklist Parameters'!$Q$16&lt;$X178,'Checklist Parameters'!$Q$16&gt;=3),'Checklist Parameters'!$Q$16,IF(AND('Checklist Parameters'!$Q$16&lt;$X178,'Checklist Parameters'!$Q$16&lt;3),0,$X178)))</f>
        <v>0</v>
      </c>
      <c r="AD178" s="85" t="str">
        <f>IF(AND(I178&lt;'Checklist Parameters'!$Q$22,$I178&lt;&gt;0),"Y","")</f>
        <v/>
      </c>
      <c r="AE178" s="85" t="str">
        <f>IF($AD178="Y",0,IF('Checklist Parameters'!$Q$25="","&lt;no limit&gt;",ROUNDDOWN((($I178-'Checklist Parameters'!$Q$24)/'Checklist Parameters'!$Q$25)+1,0)))</f>
        <v>&lt;no limit&gt;</v>
      </c>
      <c r="AF178" s="174">
        <f t="shared" si="17"/>
        <v>0</v>
      </c>
      <c r="AG178" s="85">
        <f t="shared" si="13"/>
        <v>0</v>
      </c>
      <c r="AH178" s="5"/>
      <c r="AI178" s="5"/>
      <c r="AJ178" s="5"/>
      <c r="AK178" s="5"/>
      <c r="AL178" s="5"/>
      <c r="AM178" s="5"/>
      <c r="AN178" s="5"/>
      <c r="AO178" s="5"/>
      <c r="AP178" s="5"/>
      <c r="AQ178" s="5"/>
      <c r="AR178" s="5"/>
      <c r="AS178" s="5"/>
      <c r="AT178" s="5"/>
      <c r="AU178" s="5"/>
    </row>
    <row r="179" spans="1:47" s="2" customFormat="1" ht="15">
      <c r="A179" s="391"/>
      <c r="B179" s="392"/>
      <c r="C179" s="393"/>
      <c r="D179" s="393"/>
      <c r="E179" s="393"/>
      <c r="F179" s="393"/>
      <c r="G179" s="393"/>
      <c r="H179" s="394"/>
      <c r="I179" s="394"/>
      <c r="J179" s="394"/>
      <c r="K179" s="394"/>
      <c r="L179" s="394"/>
      <c r="M179" s="394"/>
      <c r="N179" s="313">
        <f>IF(IF(I179&lt;'Checklist Parameters'!$Q$22,0,($I179-$L179))&lt;0,0,IF(I179&lt;'Checklist Parameters'!$Q$22,0,($I179-$L179)))</f>
        <v>0</v>
      </c>
      <c r="O179" s="394"/>
      <c r="P179" s="395"/>
      <c r="Q179" s="316">
        <f t="shared" si="14"/>
        <v>0</v>
      </c>
      <c r="R179" s="87">
        <f t="shared" si="15"/>
        <v>0</v>
      </c>
      <c r="S179" s="87">
        <f>IF('Checklist Parameters'!$Q$60&lt;0.2,0.2,'Checklist Parameters'!$Q$60)</f>
        <v>0.7</v>
      </c>
      <c r="T179" s="88">
        <f>IF($O179="",IF('Checklist District ID'!$C$43="Y",MAX($R179:$S179)*$I179,SUM($R179:$S179)*$I179),IF(O179&gt;0,Q179*S179))</f>
        <v>0</v>
      </c>
      <c r="U179" s="88">
        <f>IF(Q179&gt;0,((I179-T179)*'Formula Matrix'!$E$42),0)</f>
        <v>0</v>
      </c>
      <c r="V179" s="88">
        <f t="shared" si="16"/>
        <v>0</v>
      </c>
      <c r="W179" s="88">
        <f>IF(V179&gt;0,(V179*'Checklist Parameters'!$Q$35),0)</f>
        <v>0</v>
      </c>
      <c r="X179" s="85">
        <f t="shared" si="12"/>
        <v>0</v>
      </c>
      <c r="Y179" s="85">
        <f>IF('Checklist Parameters'!$Q$102&lt;&gt;"",(I179/43560)*'Checklist Parameters'!$Q$102,"N/A")</f>
        <v>0</v>
      </c>
      <c r="Z179" s="85" t="str">
        <f>IF('Checklist Parameters'!$Q$58&lt;&gt;"",((I179*'Checklist Parameters'!$Q$58)*'Checklist Parameters'!$Q$35)/1000,"N/A")</f>
        <v>N/A</v>
      </c>
      <c r="AA179" s="85">
        <f>IF('Checklist Parameters'!$Q$101&lt;&gt;"",IFERROR(I179/'Checklist Parameters'!$Q$101,0),"N/A")</f>
        <v>0</v>
      </c>
      <c r="AB179" s="85" t="str">
        <f>IF('Checklist Parameters'!$Q$43&lt;&gt;"",(I179*'Checklist Parameters'!$Q$43)/1000,"N/A")</f>
        <v>N/A</v>
      </c>
      <c r="AC179" s="85">
        <f>IF('Checklist Parameters'!$Q$16="",$X179,IF(AND('Checklist Parameters'!$Q$16&lt;$X179,'Checklist Parameters'!$Q$16&gt;=3),'Checklist Parameters'!$Q$16,IF(AND('Checklist Parameters'!$Q$16&lt;$X179,'Checklist Parameters'!$Q$16&lt;3),0,$X179)))</f>
        <v>0</v>
      </c>
      <c r="AD179" s="85" t="str">
        <f>IF(AND(I179&lt;'Checklist Parameters'!$Q$22,$I179&lt;&gt;0),"Y","")</f>
        <v/>
      </c>
      <c r="AE179" s="85" t="str">
        <f>IF($AD179="Y",0,IF('Checklist Parameters'!$Q$25="","&lt;no limit&gt;",ROUNDDOWN((($I179-'Checklist Parameters'!$Q$24)/'Checklist Parameters'!$Q$25)+1,0)))</f>
        <v>&lt;no limit&gt;</v>
      </c>
      <c r="AF179" s="174">
        <f t="shared" si="17"/>
        <v>0</v>
      </c>
      <c r="AG179" s="85">
        <f t="shared" si="13"/>
        <v>0</v>
      </c>
      <c r="AH179" s="5"/>
      <c r="AI179" s="5"/>
      <c r="AJ179" s="5"/>
      <c r="AK179" s="5"/>
      <c r="AL179" s="5"/>
      <c r="AM179" s="5"/>
      <c r="AN179" s="5"/>
      <c r="AO179" s="5"/>
      <c r="AP179" s="5"/>
      <c r="AQ179" s="5"/>
      <c r="AR179" s="5"/>
      <c r="AS179" s="5"/>
      <c r="AT179" s="5"/>
      <c r="AU179" s="5"/>
    </row>
    <row r="180" spans="1:47" s="2" customFormat="1" ht="15">
      <c r="A180" s="391"/>
      <c r="B180" s="392"/>
      <c r="C180" s="393"/>
      <c r="D180" s="393"/>
      <c r="E180" s="393"/>
      <c r="F180" s="393"/>
      <c r="G180" s="393"/>
      <c r="H180" s="394"/>
      <c r="I180" s="394"/>
      <c r="J180" s="394"/>
      <c r="K180" s="394"/>
      <c r="L180" s="394"/>
      <c r="M180" s="394"/>
      <c r="N180" s="313">
        <f>IF(IF(I180&lt;'Checklist Parameters'!$Q$22,0,($I180-$L180))&lt;0,0,IF(I180&lt;'Checklist Parameters'!$Q$22,0,($I180-$L180)))</f>
        <v>0</v>
      </c>
      <c r="O180" s="394"/>
      <c r="P180" s="395"/>
      <c r="Q180" s="316">
        <f t="shared" si="14"/>
        <v>0</v>
      </c>
      <c r="R180" s="87">
        <f t="shared" si="15"/>
        <v>0</v>
      </c>
      <c r="S180" s="87">
        <f>IF('Checklist Parameters'!$Q$60&lt;0.2,0.2,'Checklist Parameters'!$Q$60)</f>
        <v>0.7</v>
      </c>
      <c r="T180" s="88">
        <f>IF($O180="",IF('Checklist District ID'!$C$43="Y",MAX($R180:$S180)*$I180,SUM($R180:$S180)*$I180),IF(O180&gt;0,Q180*S180))</f>
        <v>0</v>
      </c>
      <c r="U180" s="88">
        <f>IF(Q180&gt;0,((I180-T180)*'Formula Matrix'!$E$42),0)</f>
        <v>0</v>
      </c>
      <c r="V180" s="88">
        <f t="shared" si="16"/>
        <v>0</v>
      </c>
      <c r="W180" s="88">
        <f>IF(V180&gt;0,(V180*'Checklist Parameters'!$Q$35),0)</f>
        <v>0</v>
      </c>
      <c r="X180" s="85">
        <f t="shared" si="12"/>
        <v>0</v>
      </c>
      <c r="Y180" s="85">
        <f>IF('Checklist Parameters'!$Q$102&lt;&gt;"",(I180/43560)*'Checklist Parameters'!$Q$102,"N/A")</f>
        <v>0</v>
      </c>
      <c r="Z180" s="85" t="str">
        <f>IF('Checklist Parameters'!$Q$58&lt;&gt;"",((I180*'Checklist Parameters'!$Q$58)*'Checklist Parameters'!$Q$35)/1000,"N/A")</f>
        <v>N/A</v>
      </c>
      <c r="AA180" s="85">
        <f>IF('Checklist Parameters'!$Q$101&lt;&gt;"",IFERROR(I180/'Checklist Parameters'!$Q$101,0),"N/A")</f>
        <v>0</v>
      </c>
      <c r="AB180" s="85" t="str">
        <f>IF('Checklist Parameters'!$Q$43&lt;&gt;"",(I180*'Checklist Parameters'!$Q$43)/1000,"N/A")</f>
        <v>N/A</v>
      </c>
      <c r="AC180" s="85">
        <f>IF('Checklist Parameters'!$Q$16="",$X180,IF(AND('Checklist Parameters'!$Q$16&lt;$X180,'Checklist Parameters'!$Q$16&gt;=3),'Checklist Parameters'!$Q$16,IF(AND('Checklist Parameters'!$Q$16&lt;$X180,'Checklist Parameters'!$Q$16&lt;3),0,$X180)))</f>
        <v>0</v>
      </c>
      <c r="AD180" s="85" t="str">
        <f>IF(AND(I180&lt;'Checklist Parameters'!$Q$22,$I180&lt;&gt;0),"Y","")</f>
        <v/>
      </c>
      <c r="AE180" s="85" t="str">
        <f>IF($AD180="Y",0,IF('Checklist Parameters'!$Q$25="","&lt;no limit&gt;",ROUNDDOWN((($I180-'Checklist Parameters'!$Q$24)/'Checklist Parameters'!$Q$25)+1,0)))</f>
        <v>&lt;no limit&gt;</v>
      </c>
      <c r="AF180" s="174">
        <f t="shared" si="17"/>
        <v>0</v>
      </c>
      <c r="AG180" s="85">
        <f t="shared" si="13"/>
        <v>0</v>
      </c>
      <c r="AH180" s="5"/>
      <c r="AI180" s="5"/>
      <c r="AJ180" s="5"/>
      <c r="AK180" s="5"/>
      <c r="AL180" s="5"/>
      <c r="AM180" s="5"/>
      <c r="AN180" s="5"/>
      <c r="AO180" s="5"/>
      <c r="AP180" s="5"/>
      <c r="AQ180" s="5"/>
      <c r="AR180" s="5"/>
      <c r="AS180" s="5"/>
      <c r="AT180" s="5"/>
      <c r="AU180" s="5"/>
    </row>
    <row r="181" spans="1:47" s="2" customFormat="1" ht="15">
      <c r="A181" s="391"/>
      <c r="B181" s="392"/>
      <c r="C181" s="393"/>
      <c r="D181" s="393"/>
      <c r="E181" s="393"/>
      <c r="F181" s="393"/>
      <c r="G181" s="393"/>
      <c r="H181" s="394"/>
      <c r="I181" s="394"/>
      <c r="J181" s="394"/>
      <c r="K181" s="394"/>
      <c r="L181" s="394"/>
      <c r="M181" s="394"/>
      <c r="N181" s="313">
        <f>IF(IF(I181&lt;'Checklist Parameters'!$Q$22,0,($I181-$L181))&lt;0,0,IF(I181&lt;'Checklist Parameters'!$Q$22,0,($I181-$L181)))</f>
        <v>0</v>
      </c>
      <c r="O181" s="394"/>
      <c r="P181" s="395"/>
      <c r="Q181" s="316">
        <f t="shared" si="14"/>
        <v>0</v>
      </c>
      <c r="R181" s="87">
        <f t="shared" si="15"/>
        <v>0</v>
      </c>
      <c r="S181" s="87">
        <f>IF('Checklist Parameters'!$Q$60&lt;0.2,0.2,'Checklist Parameters'!$Q$60)</f>
        <v>0.7</v>
      </c>
      <c r="T181" s="88">
        <f>IF($O181="",IF('Checklist District ID'!$C$43="Y",MAX($R181:$S181)*$I181,SUM($R181:$S181)*$I181),IF(O181&gt;0,Q181*S181))</f>
        <v>0</v>
      </c>
      <c r="U181" s="88">
        <f>IF(Q181&gt;0,((I181-T181)*'Formula Matrix'!$E$42),0)</f>
        <v>0</v>
      </c>
      <c r="V181" s="88">
        <f t="shared" si="16"/>
        <v>0</v>
      </c>
      <c r="W181" s="88">
        <f>IF(V181&gt;0,(V181*'Checklist Parameters'!$Q$35),0)</f>
        <v>0</v>
      </c>
      <c r="X181" s="85">
        <f t="shared" si="12"/>
        <v>0</v>
      </c>
      <c r="Y181" s="85">
        <f>IF('Checklist Parameters'!$Q$102&lt;&gt;"",(I181/43560)*'Checklist Parameters'!$Q$102,"N/A")</f>
        <v>0</v>
      </c>
      <c r="Z181" s="85" t="str">
        <f>IF('Checklist Parameters'!$Q$58&lt;&gt;"",((I181*'Checklist Parameters'!$Q$58)*'Checklist Parameters'!$Q$35)/1000,"N/A")</f>
        <v>N/A</v>
      </c>
      <c r="AA181" s="85">
        <f>IF('Checklist Parameters'!$Q$101&lt;&gt;"",IFERROR(I181/'Checklist Parameters'!$Q$101,0),"N/A")</f>
        <v>0</v>
      </c>
      <c r="AB181" s="85" t="str">
        <f>IF('Checklist Parameters'!$Q$43&lt;&gt;"",(I181*'Checklist Parameters'!$Q$43)/1000,"N/A")</f>
        <v>N/A</v>
      </c>
      <c r="AC181" s="85">
        <f>IF('Checklist Parameters'!$Q$16="",$X181,IF(AND('Checklist Parameters'!$Q$16&lt;$X181,'Checklist Parameters'!$Q$16&gt;=3),'Checklist Parameters'!$Q$16,IF(AND('Checklist Parameters'!$Q$16&lt;$X181,'Checklist Parameters'!$Q$16&lt;3),0,$X181)))</f>
        <v>0</v>
      </c>
      <c r="AD181" s="85" t="str">
        <f>IF(AND(I181&lt;'Checklist Parameters'!$Q$22,$I181&lt;&gt;0),"Y","")</f>
        <v/>
      </c>
      <c r="AE181" s="85" t="str">
        <f>IF($AD181="Y",0,IF('Checklist Parameters'!$Q$25="","&lt;no limit&gt;",ROUNDDOWN((($I181-'Checklist Parameters'!$Q$24)/'Checklist Parameters'!$Q$25)+1,0)))</f>
        <v>&lt;no limit&gt;</v>
      </c>
      <c r="AF181" s="174">
        <f t="shared" si="17"/>
        <v>0</v>
      </c>
      <c r="AG181" s="85">
        <f t="shared" si="13"/>
        <v>0</v>
      </c>
      <c r="AH181" s="5"/>
      <c r="AI181" s="5"/>
      <c r="AJ181" s="5"/>
      <c r="AK181" s="5"/>
      <c r="AL181" s="5"/>
      <c r="AM181" s="5"/>
      <c r="AN181" s="5"/>
      <c r="AO181" s="5"/>
      <c r="AP181" s="5"/>
      <c r="AQ181" s="5"/>
      <c r="AR181" s="5"/>
      <c r="AS181" s="5"/>
      <c r="AT181" s="5"/>
      <c r="AU181" s="5"/>
    </row>
    <row r="182" spans="1:47" s="2" customFormat="1" ht="15">
      <c r="A182" s="391"/>
      <c r="B182" s="392"/>
      <c r="C182" s="393"/>
      <c r="D182" s="393"/>
      <c r="E182" s="393"/>
      <c r="F182" s="393"/>
      <c r="G182" s="393"/>
      <c r="H182" s="394"/>
      <c r="I182" s="394"/>
      <c r="J182" s="394"/>
      <c r="K182" s="394"/>
      <c r="L182" s="394"/>
      <c r="M182" s="394"/>
      <c r="N182" s="313">
        <f>IF(IF(I182&lt;'Checklist Parameters'!$Q$22,0,($I182-$L182))&lt;0,0,IF(I182&lt;'Checklist Parameters'!$Q$22,0,($I182-$L182)))</f>
        <v>0</v>
      </c>
      <c r="O182" s="394"/>
      <c r="P182" s="395"/>
      <c r="Q182" s="316">
        <f t="shared" si="14"/>
        <v>0</v>
      </c>
      <c r="R182" s="87">
        <f t="shared" si="15"/>
        <v>0</v>
      </c>
      <c r="S182" s="87">
        <f>IF('Checklist Parameters'!$Q$60&lt;0.2,0.2,'Checklist Parameters'!$Q$60)</f>
        <v>0.7</v>
      </c>
      <c r="T182" s="88">
        <f>IF($O182="",IF('Checklist District ID'!$C$43="Y",MAX($R182:$S182)*$I182,SUM($R182:$S182)*$I182),IF(O182&gt;0,Q182*S182))</f>
        <v>0</v>
      </c>
      <c r="U182" s="88">
        <f>IF(Q182&gt;0,((I182-T182)*'Formula Matrix'!$E$42),0)</f>
        <v>0</v>
      </c>
      <c r="V182" s="88">
        <f t="shared" si="16"/>
        <v>0</v>
      </c>
      <c r="W182" s="88">
        <f>IF(V182&gt;0,(V182*'Checklist Parameters'!$Q$35),0)</f>
        <v>0</v>
      </c>
      <c r="X182" s="85">
        <f t="shared" si="12"/>
        <v>0</v>
      </c>
      <c r="Y182" s="85">
        <f>IF('Checklist Parameters'!$Q$102&lt;&gt;"",(I182/43560)*'Checklist Parameters'!$Q$102,"N/A")</f>
        <v>0</v>
      </c>
      <c r="Z182" s="85" t="str">
        <f>IF('Checklist Parameters'!$Q$58&lt;&gt;"",((I182*'Checklist Parameters'!$Q$58)*'Checklist Parameters'!$Q$35)/1000,"N/A")</f>
        <v>N/A</v>
      </c>
      <c r="AA182" s="85">
        <f>IF('Checklist Parameters'!$Q$101&lt;&gt;"",IFERROR(I182/'Checklist Parameters'!$Q$101,0),"N/A")</f>
        <v>0</v>
      </c>
      <c r="AB182" s="85" t="str">
        <f>IF('Checklist Parameters'!$Q$43&lt;&gt;"",(I182*'Checklist Parameters'!$Q$43)/1000,"N/A")</f>
        <v>N/A</v>
      </c>
      <c r="AC182" s="85">
        <f>IF('Checklist Parameters'!$Q$16="",$X182,IF(AND('Checklist Parameters'!$Q$16&lt;$X182,'Checklist Parameters'!$Q$16&gt;=3),'Checklist Parameters'!$Q$16,IF(AND('Checklist Parameters'!$Q$16&lt;$X182,'Checklist Parameters'!$Q$16&lt;3),0,$X182)))</f>
        <v>0</v>
      </c>
      <c r="AD182" s="85" t="str">
        <f>IF(AND(I182&lt;'Checklist Parameters'!$Q$22,$I182&lt;&gt;0),"Y","")</f>
        <v/>
      </c>
      <c r="AE182" s="85" t="str">
        <f>IF($AD182="Y",0,IF('Checklist Parameters'!$Q$25="","&lt;no limit&gt;",ROUNDDOWN((($I182-'Checklist Parameters'!$Q$24)/'Checklist Parameters'!$Q$25)+1,0)))</f>
        <v>&lt;no limit&gt;</v>
      </c>
      <c r="AF182" s="174">
        <f t="shared" si="17"/>
        <v>0</v>
      </c>
      <c r="AG182" s="85">
        <f t="shared" si="13"/>
        <v>0</v>
      </c>
      <c r="AH182" s="5"/>
      <c r="AI182" s="5"/>
      <c r="AJ182" s="5"/>
      <c r="AK182" s="5"/>
      <c r="AL182" s="5"/>
      <c r="AM182" s="5"/>
      <c r="AN182" s="5"/>
      <c r="AO182" s="5"/>
      <c r="AP182" s="5"/>
      <c r="AQ182" s="5"/>
      <c r="AR182" s="5"/>
      <c r="AS182" s="5"/>
      <c r="AT182" s="5"/>
      <c r="AU182" s="5"/>
    </row>
    <row r="183" spans="1:47" s="2" customFormat="1" ht="15">
      <c r="A183" s="391"/>
      <c r="B183" s="392"/>
      <c r="C183" s="393"/>
      <c r="D183" s="393"/>
      <c r="E183" s="393"/>
      <c r="F183" s="393"/>
      <c r="G183" s="393"/>
      <c r="H183" s="394"/>
      <c r="I183" s="394"/>
      <c r="J183" s="394"/>
      <c r="K183" s="394"/>
      <c r="L183" s="394"/>
      <c r="M183" s="394"/>
      <c r="N183" s="313">
        <f>IF(IF(I183&lt;'Checklist Parameters'!$Q$22,0,($I183-$L183))&lt;0,0,IF(I183&lt;'Checklist Parameters'!$Q$22,0,($I183-$L183)))</f>
        <v>0</v>
      </c>
      <c r="O183" s="394"/>
      <c r="P183" s="395"/>
      <c r="Q183" s="316">
        <f t="shared" si="14"/>
        <v>0</v>
      </c>
      <c r="R183" s="87">
        <f t="shared" si="15"/>
        <v>0</v>
      </c>
      <c r="S183" s="87">
        <f>IF('Checklist Parameters'!$Q$60&lt;0.2,0.2,'Checklist Parameters'!$Q$60)</f>
        <v>0.7</v>
      </c>
      <c r="T183" s="88">
        <f>IF($O183="",IF('Checklist District ID'!$C$43="Y",MAX($R183:$S183)*$I183,SUM($R183:$S183)*$I183),IF(O183&gt;0,Q183*S183))</f>
        <v>0</v>
      </c>
      <c r="U183" s="88">
        <f>IF(Q183&gt;0,((I183-T183)*'Formula Matrix'!$E$42),0)</f>
        <v>0</v>
      </c>
      <c r="V183" s="88">
        <f t="shared" si="16"/>
        <v>0</v>
      </c>
      <c r="W183" s="88">
        <f>IF(V183&gt;0,(V183*'Checklist Parameters'!$Q$35),0)</f>
        <v>0</v>
      </c>
      <c r="X183" s="85">
        <f t="shared" si="12"/>
        <v>0</v>
      </c>
      <c r="Y183" s="85">
        <f>IF('Checklist Parameters'!$Q$102&lt;&gt;"",(I183/43560)*'Checklist Parameters'!$Q$102,"N/A")</f>
        <v>0</v>
      </c>
      <c r="Z183" s="85" t="str">
        <f>IF('Checklist Parameters'!$Q$58&lt;&gt;"",((I183*'Checklist Parameters'!$Q$58)*'Checklist Parameters'!$Q$35)/1000,"N/A")</f>
        <v>N/A</v>
      </c>
      <c r="AA183" s="85">
        <f>IF('Checklist Parameters'!$Q$101&lt;&gt;"",IFERROR(I183/'Checklist Parameters'!$Q$101,0),"N/A")</f>
        <v>0</v>
      </c>
      <c r="AB183" s="85" t="str">
        <f>IF('Checklist Parameters'!$Q$43&lt;&gt;"",(I183*'Checklist Parameters'!$Q$43)/1000,"N/A")</f>
        <v>N/A</v>
      </c>
      <c r="AC183" s="85">
        <f>IF('Checklist Parameters'!$Q$16="",$X183,IF(AND('Checklist Parameters'!$Q$16&lt;$X183,'Checklist Parameters'!$Q$16&gt;=3),'Checklist Parameters'!$Q$16,IF(AND('Checklist Parameters'!$Q$16&lt;$X183,'Checklist Parameters'!$Q$16&lt;3),0,$X183)))</f>
        <v>0</v>
      </c>
      <c r="AD183" s="85" t="str">
        <f>IF(AND(I183&lt;'Checklist Parameters'!$Q$22,$I183&lt;&gt;0),"Y","")</f>
        <v/>
      </c>
      <c r="AE183" s="85" t="str">
        <f>IF($AD183="Y",0,IF('Checklist Parameters'!$Q$25="","&lt;no limit&gt;",ROUNDDOWN((($I183-'Checklist Parameters'!$Q$24)/'Checklist Parameters'!$Q$25)+1,0)))</f>
        <v>&lt;no limit&gt;</v>
      </c>
      <c r="AF183" s="174">
        <f t="shared" si="17"/>
        <v>0</v>
      </c>
      <c r="AG183" s="85">
        <f t="shared" si="13"/>
        <v>0</v>
      </c>
      <c r="AH183" s="5"/>
      <c r="AI183" s="5"/>
      <c r="AJ183" s="5"/>
      <c r="AK183" s="5"/>
      <c r="AL183" s="5"/>
      <c r="AM183" s="5"/>
      <c r="AN183" s="5"/>
      <c r="AO183" s="5"/>
      <c r="AP183" s="5"/>
      <c r="AQ183" s="5"/>
      <c r="AR183" s="5"/>
      <c r="AS183" s="5"/>
      <c r="AT183" s="5"/>
      <c r="AU183" s="5"/>
    </row>
    <row r="184" spans="1:47" s="2" customFormat="1" ht="15">
      <c r="A184" s="391"/>
      <c r="B184" s="392"/>
      <c r="C184" s="393"/>
      <c r="D184" s="393"/>
      <c r="E184" s="393"/>
      <c r="F184" s="393"/>
      <c r="G184" s="393"/>
      <c r="H184" s="394"/>
      <c r="I184" s="394"/>
      <c r="J184" s="394"/>
      <c r="K184" s="394"/>
      <c r="L184" s="394"/>
      <c r="M184" s="394"/>
      <c r="N184" s="313">
        <f>IF(IF(I184&lt;'Checklist Parameters'!$Q$22,0,($I184-$L184))&lt;0,0,IF(I184&lt;'Checklist Parameters'!$Q$22,0,($I184-$L184)))</f>
        <v>0</v>
      </c>
      <c r="O184" s="394"/>
      <c r="P184" s="395"/>
      <c r="Q184" s="316">
        <f t="shared" si="14"/>
        <v>0</v>
      </c>
      <c r="R184" s="87">
        <f t="shared" si="15"/>
        <v>0</v>
      </c>
      <c r="S184" s="87">
        <f>IF('Checklist Parameters'!$Q$60&lt;0.2,0.2,'Checklist Parameters'!$Q$60)</f>
        <v>0.7</v>
      </c>
      <c r="T184" s="88">
        <f>IF($O184="",IF('Checklist District ID'!$C$43="Y",MAX($R184:$S184)*$I184,SUM($R184:$S184)*$I184),IF(O184&gt;0,Q184*S184))</f>
        <v>0</v>
      </c>
      <c r="U184" s="88">
        <f>IF(Q184&gt;0,((I184-T184)*'Formula Matrix'!$E$42),0)</f>
        <v>0</v>
      </c>
      <c r="V184" s="88">
        <f t="shared" si="16"/>
        <v>0</v>
      </c>
      <c r="W184" s="88">
        <f>IF(V184&gt;0,(V184*'Checklist Parameters'!$Q$35),0)</f>
        <v>0</v>
      </c>
      <c r="X184" s="85">
        <f t="shared" si="12"/>
        <v>0</v>
      </c>
      <c r="Y184" s="85">
        <f>IF('Checklist Parameters'!$Q$102&lt;&gt;"",(I184/43560)*'Checklist Parameters'!$Q$102,"N/A")</f>
        <v>0</v>
      </c>
      <c r="Z184" s="85" t="str">
        <f>IF('Checklist Parameters'!$Q$58&lt;&gt;"",((I184*'Checklist Parameters'!$Q$58)*'Checklist Parameters'!$Q$35)/1000,"N/A")</f>
        <v>N/A</v>
      </c>
      <c r="AA184" s="85">
        <f>IF('Checklist Parameters'!$Q$101&lt;&gt;"",IFERROR(I184/'Checklist Parameters'!$Q$101,0),"N/A")</f>
        <v>0</v>
      </c>
      <c r="AB184" s="85" t="str">
        <f>IF('Checklist Parameters'!$Q$43&lt;&gt;"",(I184*'Checklist Parameters'!$Q$43)/1000,"N/A")</f>
        <v>N/A</v>
      </c>
      <c r="AC184" s="85">
        <f>IF('Checklist Parameters'!$Q$16="",$X184,IF(AND('Checklist Parameters'!$Q$16&lt;$X184,'Checklist Parameters'!$Q$16&gt;=3),'Checklist Parameters'!$Q$16,IF(AND('Checklist Parameters'!$Q$16&lt;$X184,'Checklist Parameters'!$Q$16&lt;3),0,$X184)))</f>
        <v>0</v>
      </c>
      <c r="AD184" s="85" t="str">
        <f>IF(AND(I184&lt;'Checklist Parameters'!$Q$22,$I184&lt;&gt;0),"Y","")</f>
        <v/>
      </c>
      <c r="AE184" s="85" t="str">
        <f>IF($AD184="Y",0,IF('Checklist Parameters'!$Q$25="","&lt;no limit&gt;",ROUNDDOWN((($I184-'Checklist Parameters'!$Q$24)/'Checklist Parameters'!$Q$25)+1,0)))</f>
        <v>&lt;no limit&gt;</v>
      </c>
      <c r="AF184" s="174">
        <f t="shared" si="17"/>
        <v>0</v>
      </c>
      <c r="AG184" s="85">
        <f t="shared" si="13"/>
        <v>0</v>
      </c>
      <c r="AH184" s="5"/>
      <c r="AI184" s="5"/>
      <c r="AJ184" s="5"/>
      <c r="AK184" s="5"/>
      <c r="AL184" s="5"/>
      <c r="AM184" s="5"/>
      <c r="AN184" s="5"/>
      <c r="AO184" s="5"/>
      <c r="AP184" s="5"/>
      <c r="AQ184" s="5"/>
      <c r="AR184" s="5"/>
      <c r="AS184" s="5"/>
      <c r="AT184" s="5"/>
      <c r="AU184" s="5"/>
    </row>
    <row r="185" spans="1:47" s="2" customFormat="1" ht="15">
      <c r="A185" s="391"/>
      <c r="B185" s="392"/>
      <c r="C185" s="393"/>
      <c r="D185" s="393"/>
      <c r="E185" s="393"/>
      <c r="F185" s="393"/>
      <c r="G185" s="393"/>
      <c r="H185" s="394"/>
      <c r="I185" s="394"/>
      <c r="J185" s="394"/>
      <c r="K185" s="394"/>
      <c r="L185" s="394"/>
      <c r="M185" s="394"/>
      <c r="N185" s="313">
        <f>IF(IF(I185&lt;'Checklist Parameters'!$Q$22,0,($I185-$L185))&lt;0,0,IF(I185&lt;'Checklist Parameters'!$Q$22,0,($I185-$L185)))</f>
        <v>0</v>
      </c>
      <c r="O185" s="394"/>
      <c r="P185" s="395"/>
      <c r="Q185" s="316">
        <f t="shared" si="14"/>
        <v>0</v>
      </c>
      <c r="R185" s="87">
        <f t="shared" si="15"/>
        <v>0</v>
      </c>
      <c r="S185" s="87">
        <f>IF('Checklist Parameters'!$Q$60&lt;0.2,0.2,'Checklist Parameters'!$Q$60)</f>
        <v>0.7</v>
      </c>
      <c r="T185" s="88">
        <f>IF($O185="",IF('Checklist District ID'!$C$43="Y",MAX($R185:$S185)*$I185,SUM($R185:$S185)*$I185),IF(O185&gt;0,Q185*S185))</f>
        <v>0</v>
      </c>
      <c r="U185" s="88">
        <f>IF(Q185&gt;0,((I185-T185)*'Formula Matrix'!$E$42),0)</f>
        <v>0</v>
      </c>
      <c r="V185" s="88">
        <f t="shared" si="16"/>
        <v>0</v>
      </c>
      <c r="W185" s="88">
        <f>IF(V185&gt;0,(V185*'Checklist Parameters'!$Q$35),0)</f>
        <v>0</v>
      </c>
      <c r="X185" s="85">
        <f t="shared" si="12"/>
        <v>0</v>
      </c>
      <c r="Y185" s="85">
        <f>IF('Checklist Parameters'!$Q$102&lt;&gt;"",(I185/43560)*'Checklist Parameters'!$Q$102,"N/A")</f>
        <v>0</v>
      </c>
      <c r="Z185" s="85" t="str">
        <f>IF('Checklist Parameters'!$Q$58&lt;&gt;"",((I185*'Checklist Parameters'!$Q$58)*'Checklist Parameters'!$Q$35)/1000,"N/A")</f>
        <v>N/A</v>
      </c>
      <c r="AA185" s="85">
        <f>IF('Checklist Parameters'!$Q$101&lt;&gt;"",IFERROR(I185/'Checklist Parameters'!$Q$101,0),"N/A")</f>
        <v>0</v>
      </c>
      <c r="AB185" s="85" t="str">
        <f>IF('Checklist Parameters'!$Q$43&lt;&gt;"",(I185*'Checklist Parameters'!$Q$43)/1000,"N/A")</f>
        <v>N/A</v>
      </c>
      <c r="AC185" s="85">
        <f>IF('Checklist Parameters'!$Q$16="",$X185,IF(AND('Checklist Parameters'!$Q$16&lt;$X185,'Checklist Parameters'!$Q$16&gt;=3),'Checklist Parameters'!$Q$16,IF(AND('Checklist Parameters'!$Q$16&lt;$X185,'Checklist Parameters'!$Q$16&lt;3),0,$X185)))</f>
        <v>0</v>
      </c>
      <c r="AD185" s="85" t="str">
        <f>IF(AND(I185&lt;'Checklist Parameters'!$Q$22,$I185&lt;&gt;0),"Y","")</f>
        <v/>
      </c>
      <c r="AE185" s="85" t="str">
        <f>IF($AD185="Y",0,IF('Checklist Parameters'!$Q$25="","&lt;no limit&gt;",ROUNDDOWN((($I185-'Checklist Parameters'!$Q$24)/'Checklist Parameters'!$Q$25)+1,0)))</f>
        <v>&lt;no limit&gt;</v>
      </c>
      <c r="AF185" s="174">
        <f t="shared" si="17"/>
        <v>0</v>
      </c>
      <c r="AG185" s="85">
        <f t="shared" si="13"/>
        <v>0</v>
      </c>
      <c r="AH185" s="5"/>
      <c r="AI185" s="5"/>
      <c r="AJ185" s="5"/>
      <c r="AK185" s="5"/>
      <c r="AL185" s="5"/>
      <c r="AM185" s="5"/>
      <c r="AN185" s="5"/>
      <c r="AO185" s="5"/>
      <c r="AP185" s="5"/>
      <c r="AQ185" s="5"/>
      <c r="AR185" s="5"/>
      <c r="AS185" s="5"/>
      <c r="AT185" s="5"/>
      <c r="AU185" s="5"/>
    </row>
    <row r="186" spans="1:47" s="2" customFormat="1" ht="15">
      <c r="A186" s="391"/>
      <c r="B186" s="392"/>
      <c r="C186" s="393"/>
      <c r="D186" s="393"/>
      <c r="E186" s="393"/>
      <c r="F186" s="393"/>
      <c r="G186" s="393"/>
      <c r="H186" s="394"/>
      <c r="I186" s="394"/>
      <c r="J186" s="394"/>
      <c r="K186" s="394"/>
      <c r="L186" s="394"/>
      <c r="M186" s="394"/>
      <c r="N186" s="313">
        <f>IF(IF(I186&lt;'Checklist Parameters'!$Q$22,0,($I186-$L186))&lt;0,0,IF(I186&lt;'Checklist Parameters'!$Q$22,0,($I186-$L186)))</f>
        <v>0</v>
      </c>
      <c r="O186" s="394"/>
      <c r="P186" s="395"/>
      <c r="Q186" s="316">
        <f t="shared" si="14"/>
        <v>0</v>
      </c>
      <c r="R186" s="87">
        <f t="shared" si="15"/>
        <v>0</v>
      </c>
      <c r="S186" s="87">
        <f>IF('Checklist Parameters'!$Q$60&lt;0.2,0.2,'Checklist Parameters'!$Q$60)</f>
        <v>0.7</v>
      </c>
      <c r="T186" s="88">
        <f>IF($O186="",IF('Checklist District ID'!$C$43="Y",MAX($R186:$S186)*$I186,SUM($R186:$S186)*$I186),IF(O186&gt;0,Q186*S186))</f>
        <v>0</v>
      </c>
      <c r="U186" s="88">
        <f>IF(Q186&gt;0,((I186-T186)*'Formula Matrix'!$E$42),0)</f>
        <v>0</v>
      </c>
      <c r="V186" s="88">
        <f t="shared" si="16"/>
        <v>0</v>
      </c>
      <c r="W186" s="88">
        <f>IF(V186&gt;0,(V186*'Checklist Parameters'!$Q$35),0)</f>
        <v>0</v>
      </c>
      <c r="X186" s="85">
        <f t="shared" si="12"/>
        <v>0</v>
      </c>
      <c r="Y186" s="85">
        <f>IF('Checklist Parameters'!$Q$102&lt;&gt;"",(I186/43560)*'Checklist Parameters'!$Q$102,"N/A")</f>
        <v>0</v>
      </c>
      <c r="Z186" s="85" t="str">
        <f>IF('Checklist Parameters'!$Q$58&lt;&gt;"",((I186*'Checklist Parameters'!$Q$58)*'Checklist Parameters'!$Q$35)/1000,"N/A")</f>
        <v>N/A</v>
      </c>
      <c r="AA186" s="85">
        <f>IF('Checklist Parameters'!$Q$101&lt;&gt;"",IFERROR(I186/'Checklist Parameters'!$Q$101,0),"N/A")</f>
        <v>0</v>
      </c>
      <c r="AB186" s="85" t="str">
        <f>IF('Checklist Parameters'!$Q$43&lt;&gt;"",(I186*'Checklist Parameters'!$Q$43)/1000,"N/A")</f>
        <v>N/A</v>
      </c>
      <c r="AC186" s="85">
        <f>IF('Checklist Parameters'!$Q$16="",$X186,IF(AND('Checklist Parameters'!$Q$16&lt;$X186,'Checklist Parameters'!$Q$16&gt;=3),'Checklist Parameters'!$Q$16,IF(AND('Checklist Parameters'!$Q$16&lt;$X186,'Checklist Parameters'!$Q$16&lt;3),0,$X186)))</f>
        <v>0</v>
      </c>
      <c r="AD186" s="85" t="str">
        <f>IF(AND(I186&lt;'Checklist Parameters'!$Q$22,$I186&lt;&gt;0),"Y","")</f>
        <v/>
      </c>
      <c r="AE186" s="85" t="str">
        <f>IF($AD186="Y",0,IF('Checklist Parameters'!$Q$25="","&lt;no limit&gt;",ROUNDDOWN((($I186-'Checklist Parameters'!$Q$24)/'Checklist Parameters'!$Q$25)+1,0)))</f>
        <v>&lt;no limit&gt;</v>
      </c>
      <c r="AF186" s="174">
        <f t="shared" si="17"/>
        <v>0</v>
      </c>
      <c r="AG186" s="85">
        <f t="shared" si="13"/>
        <v>0</v>
      </c>
      <c r="AH186" s="5"/>
      <c r="AI186" s="5"/>
      <c r="AJ186" s="5"/>
      <c r="AK186" s="5"/>
      <c r="AL186" s="5"/>
      <c r="AM186" s="5"/>
      <c r="AN186" s="5"/>
      <c r="AO186" s="5"/>
      <c r="AP186" s="5"/>
      <c r="AQ186" s="5"/>
      <c r="AR186" s="5"/>
      <c r="AS186" s="5"/>
      <c r="AT186" s="5"/>
      <c r="AU186" s="5"/>
    </row>
    <row r="187" spans="1:47" s="2" customFormat="1" ht="15">
      <c r="A187" s="391"/>
      <c r="B187" s="392"/>
      <c r="C187" s="393"/>
      <c r="D187" s="393"/>
      <c r="E187" s="393"/>
      <c r="F187" s="393"/>
      <c r="G187" s="393"/>
      <c r="H187" s="394"/>
      <c r="I187" s="394"/>
      <c r="J187" s="394"/>
      <c r="K187" s="394"/>
      <c r="L187" s="394"/>
      <c r="M187" s="394"/>
      <c r="N187" s="313">
        <f>IF(IF(I187&lt;'Checklist Parameters'!$Q$22,0,($I187-$L187))&lt;0,0,IF(I187&lt;'Checklist Parameters'!$Q$22,0,($I187-$L187)))</f>
        <v>0</v>
      </c>
      <c r="O187" s="394"/>
      <c r="P187" s="395"/>
      <c r="Q187" s="316">
        <f t="shared" si="14"/>
        <v>0</v>
      </c>
      <c r="R187" s="87">
        <f t="shared" si="15"/>
        <v>0</v>
      </c>
      <c r="S187" s="87">
        <f>IF('Checklist Parameters'!$Q$60&lt;0.2,0.2,'Checklist Parameters'!$Q$60)</f>
        <v>0.7</v>
      </c>
      <c r="T187" s="88">
        <f>IF($O187="",IF('Checklist District ID'!$C$43="Y",MAX($R187:$S187)*$I187,SUM($R187:$S187)*$I187),IF(O187&gt;0,Q187*S187))</f>
        <v>0</v>
      </c>
      <c r="U187" s="88">
        <f>IF(Q187&gt;0,((I187-T187)*'Formula Matrix'!$E$42),0)</f>
        <v>0</v>
      </c>
      <c r="V187" s="88">
        <f t="shared" si="16"/>
        <v>0</v>
      </c>
      <c r="W187" s="88">
        <f>IF(V187&gt;0,(V187*'Checklist Parameters'!$Q$35),0)</f>
        <v>0</v>
      </c>
      <c r="X187" s="85">
        <f t="shared" si="12"/>
        <v>0</v>
      </c>
      <c r="Y187" s="85">
        <f>IF('Checklist Parameters'!$Q$102&lt;&gt;"",(I187/43560)*'Checklist Parameters'!$Q$102,"N/A")</f>
        <v>0</v>
      </c>
      <c r="Z187" s="85" t="str">
        <f>IF('Checklist Parameters'!$Q$58&lt;&gt;"",((I187*'Checklist Parameters'!$Q$58)*'Checklist Parameters'!$Q$35)/1000,"N/A")</f>
        <v>N/A</v>
      </c>
      <c r="AA187" s="85">
        <f>IF('Checklist Parameters'!$Q$101&lt;&gt;"",IFERROR(I187/'Checklist Parameters'!$Q$101,0),"N/A")</f>
        <v>0</v>
      </c>
      <c r="AB187" s="85" t="str">
        <f>IF('Checklist Parameters'!$Q$43&lt;&gt;"",(I187*'Checklist Parameters'!$Q$43)/1000,"N/A")</f>
        <v>N/A</v>
      </c>
      <c r="AC187" s="85">
        <f>IF('Checklist Parameters'!$Q$16="",$X187,IF(AND('Checklist Parameters'!$Q$16&lt;$X187,'Checklist Parameters'!$Q$16&gt;=3),'Checklist Parameters'!$Q$16,IF(AND('Checklist Parameters'!$Q$16&lt;$X187,'Checklist Parameters'!$Q$16&lt;3),0,$X187)))</f>
        <v>0</v>
      </c>
      <c r="AD187" s="85" t="str">
        <f>IF(AND(I187&lt;'Checklist Parameters'!$Q$22,$I187&lt;&gt;0),"Y","")</f>
        <v/>
      </c>
      <c r="AE187" s="85" t="str">
        <f>IF($AD187="Y",0,IF('Checklist Parameters'!$Q$25="","&lt;no limit&gt;",ROUNDDOWN((($I187-'Checklist Parameters'!$Q$24)/'Checklist Parameters'!$Q$25)+1,0)))</f>
        <v>&lt;no limit&gt;</v>
      </c>
      <c r="AF187" s="174">
        <f t="shared" si="17"/>
        <v>0</v>
      </c>
      <c r="AG187" s="85">
        <f t="shared" si="13"/>
        <v>0</v>
      </c>
      <c r="AH187" s="5"/>
      <c r="AI187" s="5"/>
      <c r="AJ187" s="5"/>
      <c r="AK187" s="5"/>
      <c r="AL187" s="5"/>
      <c r="AM187" s="5"/>
      <c r="AN187" s="5"/>
      <c r="AO187" s="5"/>
      <c r="AP187" s="5"/>
      <c r="AQ187" s="5"/>
      <c r="AR187" s="5"/>
      <c r="AS187" s="5"/>
      <c r="AT187" s="5"/>
      <c r="AU187" s="5"/>
    </row>
    <row r="188" spans="1:47" s="2" customFormat="1" ht="15">
      <c r="A188" s="391"/>
      <c r="B188" s="392"/>
      <c r="C188" s="393"/>
      <c r="D188" s="393"/>
      <c r="E188" s="393"/>
      <c r="F188" s="393"/>
      <c r="G188" s="393"/>
      <c r="H188" s="394"/>
      <c r="I188" s="394"/>
      <c r="J188" s="394"/>
      <c r="K188" s="394"/>
      <c r="L188" s="394"/>
      <c r="M188" s="394"/>
      <c r="N188" s="313">
        <f>IF(IF(I188&lt;'Checklist Parameters'!$Q$22,0,($I188-$L188))&lt;0,0,IF(I188&lt;'Checklist Parameters'!$Q$22,0,($I188-$L188)))</f>
        <v>0</v>
      </c>
      <c r="O188" s="394"/>
      <c r="P188" s="395"/>
      <c r="Q188" s="316">
        <f t="shared" si="14"/>
        <v>0</v>
      </c>
      <c r="R188" s="87">
        <f t="shared" si="15"/>
        <v>0</v>
      </c>
      <c r="S188" s="87">
        <f>IF('Checklist Parameters'!$Q$60&lt;0.2,0.2,'Checklist Parameters'!$Q$60)</f>
        <v>0.7</v>
      </c>
      <c r="T188" s="88">
        <f>IF($O188="",IF('Checklist District ID'!$C$43="Y",MAX($R188:$S188)*$I188,SUM($R188:$S188)*$I188),IF(O188&gt;0,Q188*S188))</f>
        <v>0</v>
      </c>
      <c r="U188" s="88">
        <f>IF(Q188&gt;0,((I188-T188)*'Formula Matrix'!$E$42),0)</f>
        <v>0</v>
      </c>
      <c r="V188" s="88">
        <f t="shared" si="16"/>
        <v>0</v>
      </c>
      <c r="W188" s="88">
        <f>IF(V188&gt;0,(V188*'Checklist Parameters'!$Q$35),0)</f>
        <v>0</v>
      </c>
      <c r="X188" s="85">
        <f t="shared" si="12"/>
        <v>0</v>
      </c>
      <c r="Y188" s="85">
        <f>IF('Checklist Parameters'!$Q$102&lt;&gt;"",(I188/43560)*'Checklist Parameters'!$Q$102,"N/A")</f>
        <v>0</v>
      </c>
      <c r="Z188" s="85" t="str">
        <f>IF('Checklist Parameters'!$Q$58&lt;&gt;"",((I188*'Checklist Parameters'!$Q$58)*'Checklist Parameters'!$Q$35)/1000,"N/A")</f>
        <v>N/A</v>
      </c>
      <c r="AA188" s="85">
        <f>IF('Checklist Parameters'!$Q$101&lt;&gt;"",IFERROR(I188/'Checklist Parameters'!$Q$101,0),"N/A")</f>
        <v>0</v>
      </c>
      <c r="AB188" s="85" t="str">
        <f>IF('Checklist Parameters'!$Q$43&lt;&gt;"",(I188*'Checklist Parameters'!$Q$43)/1000,"N/A")</f>
        <v>N/A</v>
      </c>
      <c r="AC188" s="85">
        <f>IF('Checklist Parameters'!$Q$16="",$X188,IF(AND('Checklist Parameters'!$Q$16&lt;$X188,'Checklist Parameters'!$Q$16&gt;=3),'Checklist Parameters'!$Q$16,IF(AND('Checklist Parameters'!$Q$16&lt;$X188,'Checklist Parameters'!$Q$16&lt;3),0,$X188)))</f>
        <v>0</v>
      </c>
      <c r="AD188" s="85" t="str">
        <f>IF(AND(I188&lt;'Checklist Parameters'!$Q$22,$I188&lt;&gt;0),"Y","")</f>
        <v/>
      </c>
      <c r="AE188" s="85" t="str">
        <f>IF($AD188="Y",0,IF('Checklist Parameters'!$Q$25="","&lt;no limit&gt;",ROUNDDOWN((($I188-'Checklist Parameters'!$Q$24)/'Checklist Parameters'!$Q$25)+1,0)))</f>
        <v>&lt;no limit&gt;</v>
      </c>
      <c r="AF188" s="174">
        <f t="shared" si="17"/>
        <v>0</v>
      </c>
      <c r="AG188" s="85">
        <f t="shared" si="13"/>
        <v>0</v>
      </c>
      <c r="AH188" s="5"/>
      <c r="AI188" s="5"/>
      <c r="AJ188" s="5"/>
      <c r="AK188" s="5"/>
      <c r="AL188" s="5"/>
      <c r="AM188" s="5"/>
      <c r="AN188" s="5"/>
      <c r="AO188" s="5"/>
      <c r="AP188" s="5"/>
      <c r="AQ188" s="5"/>
      <c r="AR188" s="5"/>
      <c r="AS188" s="5"/>
      <c r="AT188" s="5"/>
      <c r="AU188" s="5"/>
    </row>
    <row r="189" spans="1:47" s="2" customFormat="1" ht="15">
      <c r="A189" s="391"/>
      <c r="B189" s="392"/>
      <c r="C189" s="393"/>
      <c r="D189" s="393"/>
      <c r="E189" s="393"/>
      <c r="F189" s="393"/>
      <c r="G189" s="393"/>
      <c r="H189" s="394"/>
      <c r="I189" s="394"/>
      <c r="J189" s="394"/>
      <c r="K189" s="394"/>
      <c r="L189" s="394"/>
      <c r="M189" s="394"/>
      <c r="N189" s="313">
        <f>IF(IF(I189&lt;'Checklist Parameters'!$Q$22,0,($I189-$L189))&lt;0,0,IF(I189&lt;'Checklist Parameters'!$Q$22,0,($I189-$L189)))</f>
        <v>0</v>
      </c>
      <c r="O189" s="394"/>
      <c r="P189" s="395"/>
      <c r="Q189" s="316">
        <f t="shared" si="14"/>
        <v>0</v>
      </c>
      <c r="R189" s="87">
        <f t="shared" si="15"/>
        <v>0</v>
      </c>
      <c r="S189" s="87">
        <f>IF('Checklist Parameters'!$Q$60&lt;0.2,0.2,'Checklist Parameters'!$Q$60)</f>
        <v>0.7</v>
      </c>
      <c r="T189" s="88">
        <f>IF($O189="",IF('Checklist District ID'!$C$43="Y",MAX($R189:$S189)*$I189,SUM($R189:$S189)*$I189),IF(O189&gt;0,Q189*S189))</f>
        <v>0</v>
      </c>
      <c r="U189" s="88">
        <f>IF(Q189&gt;0,((I189-T189)*'Formula Matrix'!$E$42),0)</f>
        <v>0</v>
      </c>
      <c r="V189" s="88">
        <f t="shared" si="16"/>
        <v>0</v>
      </c>
      <c r="W189" s="88">
        <f>IF(V189&gt;0,(V189*'Checklist Parameters'!$Q$35),0)</f>
        <v>0</v>
      </c>
      <c r="X189" s="85">
        <f t="shared" si="12"/>
        <v>0</v>
      </c>
      <c r="Y189" s="85">
        <f>IF('Checklist Parameters'!$Q$102&lt;&gt;"",(I189/43560)*'Checklist Parameters'!$Q$102,"N/A")</f>
        <v>0</v>
      </c>
      <c r="Z189" s="85" t="str">
        <f>IF('Checklist Parameters'!$Q$58&lt;&gt;"",((I189*'Checklist Parameters'!$Q$58)*'Checklist Parameters'!$Q$35)/1000,"N/A")</f>
        <v>N/A</v>
      </c>
      <c r="AA189" s="85">
        <f>IF('Checklist Parameters'!$Q$101&lt;&gt;"",IFERROR(I189/'Checklist Parameters'!$Q$101,0),"N/A")</f>
        <v>0</v>
      </c>
      <c r="AB189" s="85" t="str">
        <f>IF('Checklist Parameters'!$Q$43&lt;&gt;"",(I189*'Checklist Parameters'!$Q$43)/1000,"N/A")</f>
        <v>N/A</v>
      </c>
      <c r="AC189" s="85">
        <f>IF('Checklist Parameters'!$Q$16="",$X189,IF(AND('Checklist Parameters'!$Q$16&lt;$X189,'Checklist Parameters'!$Q$16&gt;=3),'Checklist Parameters'!$Q$16,IF(AND('Checklist Parameters'!$Q$16&lt;$X189,'Checklist Parameters'!$Q$16&lt;3),0,$X189)))</f>
        <v>0</v>
      </c>
      <c r="AD189" s="85" t="str">
        <f>IF(AND(I189&lt;'Checklist Parameters'!$Q$22,$I189&lt;&gt;0),"Y","")</f>
        <v/>
      </c>
      <c r="AE189" s="85" t="str">
        <f>IF($AD189="Y",0,IF('Checklist Parameters'!$Q$25="","&lt;no limit&gt;",ROUNDDOWN((($I189-'Checklist Parameters'!$Q$24)/'Checklist Parameters'!$Q$25)+1,0)))</f>
        <v>&lt;no limit&gt;</v>
      </c>
      <c r="AF189" s="174">
        <f t="shared" si="17"/>
        <v>0</v>
      </c>
      <c r="AG189" s="85">
        <f t="shared" si="13"/>
        <v>0</v>
      </c>
      <c r="AH189" s="5"/>
      <c r="AI189" s="5"/>
      <c r="AJ189" s="5"/>
      <c r="AK189" s="5"/>
      <c r="AL189" s="5"/>
      <c r="AM189" s="5"/>
      <c r="AN189" s="5"/>
      <c r="AO189" s="5"/>
      <c r="AP189" s="5"/>
      <c r="AQ189" s="5"/>
      <c r="AR189" s="5"/>
      <c r="AS189" s="5"/>
      <c r="AT189" s="5"/>
      <c r="AU189" s="5"/>
    </row>
    <row r="190" spans="1:47" s="2" customFormat="1" ht="15">
      <c r="A190" s="391"/>
      <c r="B190" s="392"/>
      <c r="C190" s="393"/>
      <c r="D190" s="393"/>
      <c r="E190" s="393"/>
      <c r="F190" s="393"/>
      <c r="G190" s="393"/>
      <c r="H190" s="394"/>
      <c r="I190" s="394"/>
      <c r="J190" s="394"/>
      <c r="K190" s="394"/>
      <c r="L190" s="394"/>
      <c r="M190" s="394"/>
      <c r="N190" s="313">
        <f>IF(IF(I190&lt;'Checklist Parameters'!$Q$22,0,($I190-$L190))&lt;0,0,IF(I190&lt;'Checklist Parameters'!$Q$22,0,($I190-$L190)))</f>
        <v>0</v>
      </c>
      <c r="O190" s="394"/>
      <c r="P190" s="395"/>
      <c r="Q190" s="316">
        <f t="shared" si="14"/>
        <v>0</v>
      </c>
      <c r="R190" s="87">
        <f t="shared" si="15"/>
        <v>0</v>
      </c>
      <c r="S190" s="87">
        <f>IF('Checklist Parameters'!$Q$60&lt;0.2,0.2,'Checklist Parameters'!$Q$60)</f>
        <v>0.7</v>
      </c>
      <c r="T190" s="88">
        <f>IF($O190="",IF('Checklist District ID'!$C$43="Y",MAX($R190:$S190)*$I190,SUM($R190:$S190)*$I190),IF(O190&gt;0,Q190*S190))</f>
        <v>0</v>
      </c>
      <c r="U190" s="88">
        <f>IF(Q190&gt;0,((I190-T190)*'Formula Matrix'!$E$42),0)</f>
        <v>0</v>
      </c>
      <c r="V190" s="88">
        <f t="shared" si="16"/>
        <v>0</v>
      </c>
      <c r="W190" s="88">
        <f>IF(V190&gt;0,(V190*'Checklist Parameters'!$Q$35),0)</f>
        <v>0</v>
      </c>
      <c r="X190" s="85">
        <f t="shared" si="12"/>
        <v>0</v>
      </c>
      <c r="Y190" s="85">
        <f>IF('Checklist Parameters'!$Q$102&lt;&gt;"",(I190/43560)*'Checklist Parameters'!$Q$102,"N/A")</f>
        <v>0</v>
      </c>
      <c r="Z190" s="85" t="str">
        <f>IF('Checklist Parameters'!$Q$58&lt;&gt;"",((I190*'Checklist Parameters'!$Q$58)*'Checklist Parameters'!$Q$35)/1000,"N/A")</f>
        <v>N/A</v>
      </c>
      <c r="AA190" s="85">
        <f>IF('Checklist Parameters'!$Q$101&lt;&gt;"",IFERROR(I190/'Checklist Parameters'!$Q$101,0),"N/A")</f>
        <v>0</v>
      </c>
      <c r="AB190" s="85" t="str">
        <f>IF('Checklist Parameters'!$Q$43&lt;&gt;"",(I190*'Checklist Parameters'!$Q$43)/1000,"N/A")</f>
        <v>N/A</v>
      </c>
      <c r="AC190" s="85">
        <f>IF('Checklist Parameters'!$Q$16="",$X190,IF(AND('Checklist Parameters'!$Q$16&lt;$X190,'Checklist Parameters'!$Q$16&gt;=3),'Checklist Parameters'!$Q$16,IF(AND('Checklist Parameters'!$Q$16&lt;$X190,'Checklist Parameters'!$Q$16&lt;3),0,$X190)))</f>
        <v>0</v>
      </c>
      <c r="AD190" s="85" t="str">
        <f>IF(AND(I190&lt;'Checklist Parameters'!$Q$22,$I190&lt;&gt;0),"Y","")</f>
        <v/>
      </c>
      <c r="AE190" s="85" t="str">
        <f>IF($AD190="Y",0,IF('Checklist Parameters'!$Q$25="","&lt;no limit&gt;",ROUNDDOWN((($I190-'Checklist Parameters'!$Q$24)/'Checklist Parameters'!$Q$25)+1,0)))</f>
        <v>&lt;no limit&gt;</v>
      </c>
      <c r="AF190" s="174">
        <f t="shared" si="17"/>
        <v>0</v>
      </c>
      <c r="AG190" s="85">
        <f t="shared" si="13"/>
        <v>0</v>
      </c>
      <c r="AH190" s="5"/>
      <c r="AI190" s="5"/>
      <c r="AJ190" s="5"/>
      <c r="AK190" s="5"/>
      <c r="AL190" s="5"/>
      <c r="AM190" s="5"/>
      <c r="AN190" s="5"/>
      <c r="AO190" s="5"/>
      <c r="AP190" s="5"/>
      <c r="AQ190" s="5"/>
      <c r="AR190" s="5"/>
      <c r="AS190" s="5"/>
      <c r="AT190" s="5"/>
      <c r="AU190" s="5"/>
    </row>
    <row r="191" spans="1:47" s="2" customFormat="1" ht="15">
      <c r="A191" s="391"/>
      <c r="B191" s="392"/>
      <c r="C191" s="393"/>
      <c r="D191" s="393"/>
      <c r="E191" s="393"/>
      <c r="F191" s="393"/>
      <c r="G191" s="393"/>
      <c r="H191" s="394"/>
      <c r="I191" s="394"/>
      <c r="J191" s="394"/>
      <c r="K191" s="394"/>
      <c r="L191" s="394"/>
      <c r="M191" s="394"/>
      <c r="N191" s="313">
        <f>IF(IF(I191&lt;'Checklist Parameters'!$Q$22,0,($I191-$L191))&lt;0,0,IF(I191&lt;'Checklist Parameters'!$Q$22,0,($I191-$L191)))</f>
        <v>0</v>
      </c>
      <c r="O191" s="394"/>
      <c r="P191" s="395"/>
      <c r="Q191" s="316">
        <f t="shared" si="14"/>
        <v>0</v>
      </c>
      <c r="R191" s="87">
        <f t="shared" si="15"/>
        <v>0</v>
      </c>
      <c r="S191" s="87">
        <f>IF('Checklist Parameters'!$Q$60&lt;0.2,0.2,'Checklist Parameters'!$Q$60)</f>
        <v>0.7</v>
      </c>
      <c r="T191" s="88">
        <f>IF($O191="",IF('Checklist District ID'!$C$43="Y",MAX($R191:$S191)*$I191,SUM($R191:$S191)*$I191),IF(O191&gt;0,Q191*S191))</f>
        <v>0</v>
      </c>
      <c r="U191" s="88">
        <f>IF(Q191&gt;0,((I191-T191)*'Formula Matrix'!$E$42),0)</f>
        <v>0</v>
      </c>
      <c r="V191" s="88">
        <f t="shared" si="16"/>
        <v>0</v>
      </c>
      <c r="W191" s="88">
        <f>IF(V191&gt;0,(V191*'Checklist Parameters'!$Q$35),0)</f>
        <v>0</v>
      </c>
      <c r="X191" s="85">
        <f t="shared" si="12"/>
        <v>0</v>
      </c>
      <c r="Y191" s="85">
        <f>IF('Checklist Parameters'!$Q$102&lt;&gt;"",(I191/43560)*'Checklist Parameters'!$Q$102,"N/A")</f>
        <v>0</v>
      </c>
      <c r="Z191" s="85" t="str">
        <f>IF('Checklist Parameters'!$Q$58&lt;&gt;"",((I191*'Checklist Parameters'!$Q$58)*'Checklist Parameters'!$Q$35)/1000,"N/A")</f>
        <v>N/A</v>
      </c>
      <c r="AA191" s="85">
        <f>IF('Checklist Parameters'!$Q$101&lt;&gt;"",IFERROR(I191/'Checklist Parameters'!$Q$101,0),"N/A")</f>
        <v>0</v>
      </c>
      <c r="AB191" s="85" t="str">
        <f>IF('Checklist Parameters'!$Q$43&lt;&gt;"",(I191*'Checklist Parameters'!$Q$43)/1000,"N/A")</f>
        <v>N/A</v>
      </c>
      <c r="AC191" s="85">
        <f>IF('Checklist Parameters'!$Q$16="",$X191,IF(AND('Checklist Parameters'!$Q$16&lt;$X191,'Checklist Parameters'!$Q$16&gt;=3),'Checklist Parameters'!$Q$16,IF(AND('Checklist Parameters'!$Q$16&lt;$X191,'Checklist Parameters'!$Q$16&lt;3),0,$X191)))</f>
        <v>0</v>
      </c>
      <c r="AD191" s="85" t="str">
        <f>IF(AND(I191&lt;'Checklist Parameters'!$Q$22,$I191&lt;&gt;0),"Y","")</f>
        <v/>
      </c>
      <c r="AE191" s="85" t="str">
        <f>IF($AD191="Y",0,IF('Checklist Parameters'!$Q$25="","&lt;no limit&gt;",ROUNDDOWN((($I191-'Checklist Parameters'!$Q$24)/'Checklist Parameters'!$Q$25)+1,0)))</f>
        <v>&lt;no limit&gt;</v>
      </c>
      <c r="AF191" s="174">
        <f t="shared" si="17"/>
        <v>0</v>
      </c>
      <c r="AG191" s="85">
        <f t="shared" si="13"/>
        <v>0</v>
      </c>
      <c r="AH191" s="5"/>
      <c r="AI191" s="5"/>
      <c r="AJ191" s="5"/>
      <c r="AK191" s="5"/>
      <c r="AL191" s="5"/>
      <c r="AM191" s="5"/>
      <c r="AN191" s="5"/>
      <c r="AO191" s="5"/>
      <c r="AP191" s="5"/>
      <c r="AQ191" s="5"/>
      <c r="AR191" s="5"/>
      <c r="AS191" s="5"/>
      <c r="AT191" s="5"/>
      <c r="AU191" s="5"/>
    </row>
    <row r="192" spans="1:47" s="2" customFormat="1" ht="15">
      <c r="A192" s="391"/>
      <c r="B192" s="392"/>
      <c r="C192" s="393"/>
      <c r="D192" s="393"/>
      <c r="E192" s="393"/>
      <c r="F192" s="393"/>
      <c r="G192" s="393"/>
      <c r="H192" s="394"/>
      <c r="I192" s="394"/>
      <c r="J192" s="394"/>
      <c r="K192" s="394"/>
      <c r="L192" s="394"/>
      <c r="M192" s="394"/>
      <c r="N192" s="313">
        <f>IF(IF(I192&lt;'Checklist Parameters'!$Q$22,0,($I192-$L192))&lt;0,0,IF(I192&lt;'Checklist Parameters'!$Q$22,0,($I192-$L192)))</f>
        <v>0</v>
      </c>
      <c r="O192" s="394"/>
      <c r="P192" s="395"/>
      <c r="Q192" s="316">
        <f t="shared" si="14"/>
        <v>0</v>
      </c>
      <c r="R192" s="87">
        <f t="shared" si="15"/>
        <v>0</v>
      </c>
      <c r="S192" s="87">
        <f>IF('Checklist Parameters'!$Q$60&lt;0.2,0.2,'Checklist Parameters'!$Q$60)</f>
        <v>0.7</v>
      </c>
      <c r="T192" s="88">
        <f>IF($O192="",IF('Checklist District ID'!$C$43="Y",MAX($R192:$S192)*$I192,SUM($R192:$S192)*$I192),IF(O192&gt;0,Q192*S192))</f>
        <v>0</v>
      </c>
      <c r="U192" s="88">
        <f>IF(Q192&gt;0,((I192-T192)*'Formula Matrix'!$E$42),0)</f>
        <v>0</v>
      </c>
      <c r="V192" s="88">
        <f t="shared" si="16"/>
        <v>0</v>
      </c>
      <c r="W192" s="88">
        <f>IF(V192&gt;0,(V192*'Checklist Parameters'!$Q$35),0)</f>
        <v>0</v>
      </c>
      <c r="X192" s="85">
        <f t="shared" si="12"/>
        <v>0</v>
      </c>
      <c r="Y192" s="85">
        <f>IF('Checklist Parameters'!$Q$102&lt;&gt;"",(I192/43560)*'Checklist Parameters'!$Q$102,"N/A")</f>
        <v>0</v>
      </c>
      <c r="Z192" s="85" t="str">
        <f>IF('Checklist Parameters'!$Q$58&lt;&gt;"",((I192*'Checklist Parameters'!$Q$58)*'Checklist Parameters'!$Q$35)/1000,"N/A")</f>
        <v>N/A</v>
      </c>
      <c r="AA192" s="85">
        <f>IF('Checklist Parameters'!$Q$101&lt;&gt;"",IFERROR(I192/'Checklist Parameters'!$Q$101,0),"N/A")</f>
        <v>0</v>
      </c>
      <c r="AB192" s="85" t="str">
        <f>IF('Checklist Parameters'!$Q$43&lt;&gt;"",(I192*'Checklist Parameters'!$Q$43)/1000,"N/A")</f>
        <v>N/A</v>
      </c>
      <c r="AC192" s="85">
        <f>IF('Checklist Parameters'!$Q$16="",$X192,IF(AND('Checklist Parameters'!$Q$16&lt;$X192,'Checklist Parameters'!$Q$16&gt;=3),'Checklist Parameters'!$Q$16,IF(AND('Checklist Parameters'!$Q$16&lt;$X192,'Checklist Parameters'!$Q$16&lt;3),0,$X192)))</f>
        <v>0</v>
      </c>
      <c r="AD192" s="85" t="str">
        <f>IF(AND(I192&lt;'Checklist Parameters'!$Q$22,$I192&lt;&gt;0),"Y","")</f>
        <v/>
      </c>
      <c r="AE192" s="85" t="str">
        <f>IF($AD192="Y",0,IF('Checklist Parameters'!$Q$25="","&lt;no limit&gt;",ROUNDDOWN((($I192-'Checklist Parameters'!$Q$24)/'Checklist Parameters'!$Q$25)+1,0)))</f>
        <v>&lt;no limit&gt;</v>
      </c>
      <c r="AF192" s="174">
        <f t="shared" si="17"/>
        <v>0</v>
      </c>
      <c r="AG192" s="85">
        <f t="shared" si="13"/>
        <v>0</v>
      </c>
      <c r="AH192" s="5"/>
      <c r="AI192" s="5"/>
      <c r="AJ192" s="5"/>
      <c r="AK192" s="5"/>
      <c r="AL192" s="5"/>
      <c r="AM192" s="5"/>
      <c r="AN192" s="5"/>
      <c r="AO192" s="5"/>
      <c r="AP192" s="5"/>
      <c r="AQ192" s="5"/>
      <c r="AR192" s="5"/>
      <c r="AS192" s="5"/>
      <c r="AT192" s="5"/>
      <c r="AU192" s="5"/>
    </row>
    <row r="193" spans="1:47" s="2" customFormat="1" ht="15">
      <c r="A193" s="391"/>
      <c r="B193" s="392"/>
      <c r="C193" s="393"/>
      <c r="D193" s="393"/>
      <c r="E193" s="393"/>
      <c r="F193" s="393"/>
      <c r="G193" s="393"/>
      <c r="H193" s="394"/>
      <c r="I193" s="394"/>
      <c r="J193" s="394"/>
      <c r="K193" s="394"/>
      <c r="L193" s="394"/>
      <c r="M193" s="394"/>
      <c r="N193" s="313">
        <f>IF(IF(I193&lt;'Checklist Parameters'!$Q$22,0,($I193-$L193))&lt;0,0,IF(I193&lt;'Checklist Parameters'!$Q$22,0,($I193-$L193)))</f>
        <v>0</v>
      </c>
      <c r="O193" s="394"/>
      <c r="P193" s="395"/>
      <c r="Q193" s="316">
        <f t="shared" si="14"/>
        <v>0</v>
      </c>
      <c r="R193" s="87">
        <f t="shared" si="15"/>
        <v>0</v>
      </c>
      <c r="S193" s="87">
        <f>IF('Checklist Parameters'!$Q$60&lt;0.2,0.2,'Checklist Parameters'!$Q$60)</f>
        <v>0.7</v>
      </c>
      <c r="T193" s="88">
        <f>IF($O193="",IF('Checklist District ID'!$C$43="Y",MAX($R193:$S193)*$I193,SUM($R193:$S193)*$I193),IF(O193&gt;0,Q193*S193))</f>
        <v>0</v>
      </c>
      <c r="U193" s="88">
        <f>IF(Q193&gt;0,((I193-T193)*'Formula Matrix'!$E$42),0)</f>
        <v>0</v>
      </c>
      <c r="V193" s="88">
        <f t="shared" si="16"/>
        <v>0</v>
      </c>
      <c r="W193" s="88">
        <f>IF(V193&gt;0,(V193*'Checklist Parameters'!$Q$35),0)</f>
        <v>0</v>
      </c>
      <c r="X193" s="85">
        <f t="shared" si="12"/>
        <v>0</v>
      </c>
      <c r="Y193" s="85">
        <f>IF('Checklist Parameters'!$Q$102&lt;&gt;"",(I193/43560)*'Checklist Parameters'!$Q$102,"N/A")</f>
        <v>0</v>
      </c>
      <c r="Z193" s="85" t="str">
        <f>IF('Checklist Parameters'!$Q$58&lt;&gt;"",((I193*'Checklist Parameters'!$Q$58)*'Checklist Parameters'!$Q$35)/1000,"N/A")</f>
        <v>N/A</v>
      </c>
      <c r="AA193" s="85">
        <f>IF('Checklist Parameters'!$Q$101&lt;&gt;"",IFERROR(I193/'Checklist Parameters'!$Q$101,0),"N/A")</f>
        <v>0</v>
      </c>
      <c r="AB193" s="85" t="str">
        <f>IF('Checklist Parameters'!$Q$43&lt;&gt;"",(I193*'Checklist Parameters'!$Q$43)/1000,"N/A")</f>
        <v>N/A</v>
      </c>
      <c r="AC193" s="85">
        <f>IF('Checklist Parameters'!$Q$16="",$X193,IF(AND('Checklist Parameters'!$Q$16&lt;$X193,'Checklist Parameters'!$Q$16&gt;=3),'Checklist Parameters'!$Q$16,IF(AND('Checklist Parameters'!$Q$16&lt;$X193,'Checklist Parameters'!$Q$16&lt;3),0,$X193)))</f>
        <v>0</v>
      </c>
      <c r="AD193" s="85" t="str">
        <f>IF(AND(I193&lt;'Checklist Parameters'!$Q$22,$I193&lt;&gt;0),"Y","")</f>
        <v/>
      </c>
      <c r="AE193" s="85" t="str">
        <f>IF($AD193="Y",0,IF('Checklist Parameters'!$Q$25="","&lt;no limit&gt;",ROUNDDOWN((($I193-'Checklist Parameters'!$Q$24)/'Checklist Parameters'!$Q$25)+1,0)))</f>
        <v>&lt;no limit&gt;</v>
      </c>
      <c r="AF193" s="174">
        <f t="shared" si="17"/>
        <v>0</v>
      </c>
      <c r="AG193" s="85">
        <f t="shared" si="13"/>
        <v>0</v>
      </c>
      <c r="AH193" s="5"/>
      <c r="AI193" s="5"/>
      <c r="AJ193" s="5"/>
      <c r="AK193" s="5"/>
      <c r="AL193" s="5"/>
      <c r="AM193" s="5"/>
      <c r="AN193" s="5"/>
      <c r="AO193" s="5"/>
      <c r="AP193" s="5"/>
      <c r="AQ193" s="5"/>
      <c r="AR193" s="5"/>
      <c r="AS193" s="5"/>
      <c r="AT193" s="5"/>
      <c r="AU193" s="5"/>
    </row>
    <row r="194" spans="1:47" s="2" customFormat="1" ht="15">
      <c r="A194" s="391"/>
      <c r="B194" s="392"/>
      <c r="C194" s="393"/>
      <c r="D194" s="393"/>
      <c r="E194" s="393"/>
      <c r="F194" s="393"/>
      <c r="G194" s="393"/>
      <c r="H194" s="394"/>
      <c r="I194" s="394"/>
      <c r="J194" s="394"/>
      <c r="K194" s="394"/>
      <c r="L194" s="394"/>
      <c r="M194" s="394"/>
      <c r="N194" s="313">
        <f>IF(IF(I194&lt;'Checklist Parameters'!$Q$22,0,($I194-$L194))&lt;0,0,IF(I194&lt;'Checklist Parameters'!$Q$22,0,($I194-$L194)))</f>
        <v>0</v>
      </c>
      <c r="O194" s="394"/>
      <c r="P194" s="395"/>
      <c r="Q194" s="316">
        <f t="shared" si="14"/>
        <v>0</v>
      </c>
      <c r="R194" s="87">
        <f t="shared" si="15"/>
        <v>0</v>
      </c>
      <c r="S194" s="87">
        <f>IF('Checklist Parameters'!$Q$60&lt;0.2,0.2,'Checklist Parameters'!$Q$60)</f>
        <v>0.7</v>
      </c>
      <c r="T194" s="88">
        <f>IF($O194="",IF('Checklist District ID'!$C$43="Y",MAX($R194:$S194)*$I194,SUM($R194:$S194)*$I194),IF(O194&gt;0,Q194*S194))</f>
        <v>0</v>
      </c>
      <c r="U194" s="88">
        <f>IF(Q194&gt;0,((I194-T194)*'Formula Matrix'!$E$42),0)</f>
        <v>0</v>
      </c>
      <c r="V194" s="88">
        <f t="shared" si="16"/>
        <v>0</v>
      </c>
      <c r="W194" s="88">
        <f>IF(V194&gt;0,(V194*'Checklist Parameters'!$Q$35),0)</f>
        <v>0</v>
      </c>
      <c r="X194" s="85">
        <f t="shared" si="12"/>
        <v>0</v>
      </c>
      <c r="Y194" s="85">
        <f>IF('Checklist Parameters'!$Q$102&lt;&gt;"",(I194/43560)*'Checklist Parameters'!$Q$102,"N/A")</f>
        <v>0</v>
      </c>
      <c r="Z194" s="85" t="str">
        <f>IF('Checklist Parameters'!$Q$58&lt;&gt;"",((I194*'Checklist Parameters'!$Q$58)*'Checklist Parameters'!$Q$35)/1000,"N/A")</f>
        <v>N/A</v>
      </c>
      <c r="AA194" s="85">
        <f>IF('Checklist Parameters'!$Q$101&lt;&gt;"",IFERROR(I194/'Checklist Parameters'!$Q$101,0),"N/A")</f>
        <v>0</v>
      </c>
      <c r="AB194" s="85" t="str">
        <f>IF('Checklist Parameters'!$Q$43&lt;&gt;"",(I194*'Checklist Parameters'!$Q$43)/1000,"N/A")</f>
        <v>N/A</v>
      </c>
      <c r="AC194" s="85">
        <f>IF('Checklist Parameters'!$Q$16="",$X194,IF(AND('Checklist Parameters'!$Q$16&lt;$X194,'Checklist Parameters'!$Q$16&gt;=3),'Checklist Parameters'!$Q$16,IF(AND('Checklist Parameters'!$Q$16&lt;$X194,'Checklist Parameters'!$Q$16&lt;3),0,$X194)))</f>
        <v>0</v>
      </c>
      <c r="AD194" s="85" t="str">
        <f>IF(AND(I194&lt;'Checklist Parameters'!$Q$22,$I194&lt;&gt;0),"Y","")</f>
        <v/>
      </c>
      <c r="AE194" s="85" t="str">
        <f>IF($AD194="Y",0,IF('Checklist Parameters'!$Q$25="","&lt;no limit&gt;",ROUNDDOWN((($I194-'Checklist Parameters'!$Q$24)/'Checklist Parameters'!$Q$25)+1,0)))</f>
        <v>&lt;no limit&gt;</v>
      </c>
      <c r="AF194" s="174">
        <f t="shared" si="17"/>
        <v>0</v>
      </c>
      <c r="AG194" s="85">
        <f t="shared" si="13"/>
        <v>0</v>
      </c>
      <c r="AH194" s="5"/>
      <c r="AI194" s="5"/>
      <c r="AJ194" s="5"/>
      <c r="AK194" s="5"/>
      <c r="AL194" s="5"/>
      <c r="AM194" s="5"/>
      <c r="AN194" s="5"/>
      <c r="AO194" s="5"/>
      <c r="AP194" s="5"/>
      <c r="AQ194" s="5"/>
      <c r="AR194" s="5"/>
      <c r="AS194" s="5"/>
      <c r="AT194" s="5"/>
      <c r="AU194" s="5"/>
    </row>
    <row r="195" spans="1:47" s="2" customFormat="1" ht="15">
      <c r="A195" s="391"/>
      <c r="B195" s="392"/>
      <c r="C195" s="393"/>
      <c r="D195" s="393"/>
      <c r="E195" s="393"/>
      <c r="F195" s="393"/>
      <c r="G195" s="393"/>
      <c r="H195" s="394"/>
      <c r="I195" s="394"/>
      <c r="J195" s="394"/>
      <c r="K195" s="394"/>
      <c r="L195" s="394"/>
      <c r="M195" s="394"/>
      <c r="N195" s="313">
        <f>IF(IF(I195&lt;'Checklist Parameters'!$Q$22,0,($I195-$L195))&lt;0,0,IF(I195&lt;'Checklist Parameters'!$Q$22,0,($I195-$L195)))</f>
        <v>0</v>
      </c>
      <c r="O195" s="394"/>
      <c r="P195" s="395"/>
      <c r="Q195" s="316">
        <f t="shared" si="14"/>
        <v>0</v>
      </c>
      <c r="R195" s="87">
        <f t="shared" si="15"/>
        <v>0</v>
      </c>
      <c r="S195" s="87">
        <f>IF('Checklist Parameters'!$Q$60&lt;0.2,0.2,'Checklist Parameters'!$Q$60)</f>
        <v>0.7</v>
      </c>
      <c r="T195" s="88">
        <f>IF($O195="",IF('Checklist District ID'!$C$43="Y",MAX($R195:$S195)*$I195,SUM($R195:$S195)*$I195),IF(O195&gt;0,Q195*S195))</f>
        <v>0</v>
      </c>
      <c r="U195" s="88">
        <f>IF(Q195&gt;0,((I195-T195)*'Formula Matrix'!$E$42),0)</f>
        <v>0</v>
      </c>
      <c r="V195" s="88">
        <f t="shared" si="16"/>
        <v>0</v>
      </c>
      <c r="W195" s="88">
        <f>IF(V195&gt;0,(V195*'Checklist Parameters'!$Q$35),0)</f>
        <v>0</v>
      </c>
      <c r="X195" s="85">
        <f t="shared" si="12"/>
        <v>0</v>
      </c>
      <c r="Y195" s="85">
        <f>IF('Checklist Parameters'!$Q$102&lt;&gt;"",(I195/43560)*'Checklist Parameters'!$Q$102,"N/A")</f>
        <v>0</v>
      </c>
      <c r="Z195" s="85" t="str">
        <f>IF('Checklist Parameters'!$Q$58&lt;&gt;"",((I195*'Checklist Parameters'!$Q$58)*'Checklist Parameters'!$Q$35)/1000,"N/A")</f>
        <v>N/A</v>
      </c>
      <c r="AA195" s="85">
        <f>IF('Checklist Parameters'!$Q$101&lt;&gt;"",IFERROR(I195/'Checklist Parameters'!$Q$101,0),"N/A")</f>
        <v>0</v>
      </c>
      <c r="AB195" s="85" t="str">
        <f>IF('Checklist Parameters'!$Q$43&lt;&gt;"",(I195*'Checklist Parameters'!$Q$43)/1000,"N/A")</f>
        <v>N/A</v>
      </c>
      <c r="AC195" s="85">
        <f>IF('Checklist Parameters'!$Q$16="",$X195,IF(AND('Checklist Parameters'!$Q$16&lt;$X195,'Checklist Parameters'!$Q$16&gt;=3),'Checklist Parameters'!$Q$16,IF(AND('Checklist Parameters'!$Q$16&lt;$X195,'Checklist Parameters'!$Q$16&lt;3),0,$X195)))</f>
        <v>0</v>
      </c>
      <c r="AD195" s="85" t="str">
        <f>IF(AND(I195&lt;'Checklist Parameters'!$Q$22,$I195&lt;&gt;0),"Y","")</f>
        <v/>
      </c>
      <c r="AE195" s="85" t="str">
        <f>IF($AD195="Y",0,IF('Checklist Parameters'!$Q$25="","&lt;no limit&gt;",ROUNDDOWN((($I195-'Checklist Parameters'!$Q$24)/'Checklist Parameters'!$Q$25)+1,0)))</f>
        <v>&lt;no limit&gt;</v>
      </c>
      <c r="AF195" s="174">
        <f t="shared" si="17"/>
        <v>0</v>
      </c>
      <c r="AG195" s="85">
        <f t="shared" si="13"/>
        <v>0</v>
      </c>
      <c r="AH195" s="5"/>
      <c r="AI195" s="5"/>
      <c r="AJ195" s="5"/>
      <c r="AK195" s="5"/>
      <c r="AL195" s="5"/>
      <c r="AM195" s="5"/>
      <c r="AN195" s="5"/>
      <c r="AO195" s="5"/>
      <c r="AP195" s="5"/>
      <c r="AQ195" s="5"/>
      <c r="AR195" s="5"/>
      <c r="AS195" s="5"/>
      <c r="AT195" s="5"/>
      <c r="AU195" s="5"/>
    </row>
    <row r="196" spans="1:47" s="2" customFormat="1" ht="15">
      <c r="A196" s="391"/>
      <c r="B196" s="392"/>
      <c r="C196" s="393"/>
      <c r="D196" s="393"/>
      <c r="E196" s="393"/>
      <c r="F196" s="393"/>
      <c r="G196" s="393"/>
      <c r="H196" s="394"/>
      <c r="I196" s="394"/>
      <c r="J196" s="394"/>
      <c r="K196" s="394"/>
      <c r="L196" s="394"/>
      <c r="M196" s="394"/>
      <c r="N196" s="313">
        <f>IF(IF(I196&lt;'Checklist Parameters'!$Q$22,0,($I196-$L196))&lt;0,0,IF(I196&lt;'Checklist Parameters'!$Q$22,0,($I196-$L196)))</f>
        <v>0</v>
      </c>
      <c r="O196" s="394"/>
      <c r="P196" s="395"/>
      <c r="Q196" s="316">
        <f t="shared" si="14"/>
        <v>0</v>
      </c>
      <c r="R196" s="87">
        <f t="shared" si="15"/>
        <v>0</v>
      </c>
      <c r="S196" s="87">
        <f>IF('Checklist Parameters'!$Q$60&lt;0.2,0.2,'Checklist Parameters'!$Q$60)</f>
        <v>0.7</v>
      </c>
      <c r="T196" s="88">
        <f>IF($O196="",IF('Checklist District ID'!$C$43="Y",MAX($R196:$S196)*$I196,SUM($R196:$S196)*$I196),IF(O196&gt;0,Q196*S196))</f>
        <v>0</v>
      </c>
      <c r="U196" s="88">
        <f>IF(Q196&gt;0,((I196-T196)*'Formula Matrix'!$E$42),0)</f>
        <v>0</v>
      </c>
      <c r="V196" s="88">
        <f t="shared" si="16"/>
        <v>0</v>
      </c>
      <c r="W196" s="88">
        <f>IF(V196&gt;0,(V196*'Checklist Parameters'!$Q$35),0)</f>
        <v>0</v>
      </c>
      <c r="X196" s="85">
        <f t="shared" si="12"/>
        <v>0</v>
      </c>
      <c r="Y196" s="85">
        <f>IF('Checklist Parameters'!$Q$102&lt;&gt;"",(I196/43560)*'Checklist Parameters'!$Q$102,"N/A")</f>
        <v>0</v>
      </c>
      <c r="Z196" s="85" t="str">
        <f>IF('Checklist Parameters'!$Q$58&lt;&gt;"",((I196*'Checklist Parameters'!$Q$58)*'Checklist Parameters'!$Q$35)/1000,"N/A")</f>
        <v>N/A</v>
      </c>
      <c r="AA196" s="85">
        <f>IF('Checklist Parameters'!$Q$101&lt;&gt;"",IFERROR(I196/'Checklist Parameters'!$Q$101,0),"N/A")</f>
        <v>0</v>
      </c>
      <c r="AB196" s="85" t="str">
        <f>IF('Checklist Parameters'!$Q$43&lt;&gt;"",(I196*'Checklist Parameters'!$Q$43)/1000,"N/A")</f>
        <v>N/A</v>
      </c>
      <c r="AC196" s="85">
        <f>IF('Checklist Parameters'!$Q$16="",$X196,IF(AND('Checklist Parameters'!$Q$16&lt;$X196,'Checklist Parameters'!$Q$16&gt;=3),'Checklist Parameters'!$Q$16,IF(AND('Checklist Parameters'!$Q$16&lt;$X196,'Checklist Parameters'!$Q$16&lt;3),0,$X196)))</f>
        <v>0</v>
      </c>
      <c r="AD196" s="85" t="str">
        <f>IF(AND(I196&lt;'Checklist Parameters'!$Q$22,$I196&lt;&gt;0),"Y","")</f>
        <v/>
      </c>
      <c r="AE196" s="85" t="str">
        <f>IF($AD196="Y",0,IF('Checklist Parameters'!$Q$25="","&lt;no limit&gt;",ROUNDDOWN((($I196-'Checklist Parameters'!$Q$24)/'Checklist Parameters'!$Q$25)+1,0)))</f>
        <v>&lt;no limit&gt;</v>
      </c>
      <c r="AF196" s="174">
        <f t="shared" si="17"/>
        <v>0</v>
      </c>
      <c r="AG196" s="85">
        <f t="shared" si="13"/>
        <v>0</v>
      </c>
      <c r="AH196" s="5"/>
      <c r="AI196" s="5"/>
      <c r="AJ196" s="5"/>
      <c r="AK196" s="5"/>
      <c r="AL196" s="5"/>
      <c r="AM196" s="5"/>
      <c r="AN196" s="5"/>
      <c r="AO196" s="5"/>
      <c r="AP196" s="5"/>
      <c r="AQ196" s="5"/>
      <c r="AR196" s="5"/>
      <c r="AS196" s="5"/>
      <c r="AT196" s="5"/>
      <c r="AU196" s="5"/>
    </row>
    <row r="197" spans="1:47" s="2" customFormat="1" ht="15">
      <c r="A197" s="391"/>
      <c r="B197" s="392"/>
      <c r="C197" s="393"/>
      <c r="D197" s="393"/>
      <c r="E197" s="393"/>
      <c r="F197" s="393"/>
      <c r="G197" s="393"/>
      <c r="H197" s="394"/>
      <c r="I197" s="394"/>
      <c r="J197" s="394"/>
      <c r="K197" s="394"/>
      <c r="L197" s="394"/>
      <c r="M197" s="394"/>
      <c r="N197" s="313">
        <f>IF(IF(I197&lt;'Checklist Parameters'!$Q$22,0,($I197-$L197))&lt;0,0,IF(I197&lt;'Checklist Parameters'!$Q$22,0,($I197-$L197)))</f>
        <v>0</v>
      </c>
      <c r="O197" s="394"/>
      <c r="P197" s="395"/>
      <c r="Q197" s="316">
        <f t="shared" si="14"/>
        <v>0</v>
      </c>
      <c r="R197" s="87">
        <f t="shared" si="15"/>
        <v>0</v>
      </c>
      <c r="S197" s="87">
        <f>IF('Checklist Parameters'!$Q$60&lt;0.2,0.2,'Checklist Parameters'!$Q$60)</f>
        <v>0.7</v>
      </c>
      <c r="T197" s="88">
        <f>IF($O197="",IF('Checklist District ID'!$C$43="Y",MAX($R197:$S197)*$I197,SUM($R197:$S197)*$I197),IF(O197&gt;0,Q197*S197))</f>
        <v>0</v>
      </c>
      <c r="U197" s="88">
        <f>IF(Q197&gt;0,((I197-T197)*'Formula Matrix'!$E$42),0)</f>
        <v>0</v>
      </c>
      <c r="V197" s="88">
        <f t="shared" si="16"/>
        <v>0</v>
      </c>
      <c r="W197" s="88">
        <f>IF(V197&gt;0,(V197*'Checklist Parameters'!$Q$35),0)</f>
        <v>0</v>
      </c>
      <c r="X197" s="85">
        <f t="shared" si="12"/>
        <v>0</v>
      </c>
      <c r="Y197" s="85">
        <f>IF('Checklist Parameters'!$Q$102&lt;&gt;"",(I197/43560)*'Checklist Parameters'!$Q$102,"N/A")</f>
        <v>0</v>
      </c>
      <c r="Z197" s="85" t="str">
        <f>IF('Checklist Parameters'!$Q$58&lt;&gt;"",((I197*'Checklist Parameters'!$Q$58)*'Checklist Parameters'!$Q$35)/1000,"N/A")</f>
        <v>N/A</v>
      </c>
      <c r="AA197" s="85">
        <f>IF('Checklist Parameters'!$Q$101&lt;&gt;"",IFERROR(I197/'Checklist Parameters'!$Q$101,0),"N/A")</f>
        <v>0</v>
      </c>
      <c r="AB197" s="85" t="str">
        <f>IF('Checklist Parameters'!$Q$43&lt;&gt;"",(I197*'Checklist Parameters'!$Q$43)/1000,"N/A")</f>
        <v>N/A</v>
      </c>
      <c r="AC197" s="85">
        <f>IF('Checklist Parameters'!$Q$16="",$X197,IF(AND('Checklist Parameters'!$Q$16&lt;$X197,'Checklist Parameters'!$Q$16&gt;=3),'Checklist Parameters'!$Q$16,IF(AND('Checklist Parameters'!$Q$16&lt;$X197,'Checklist Parameters'!$Q$16&lt;3),0,$X197)))</f>
        <v>0</v>
      </c>
      <c r="AD197" s="85" t="str">
        <f>IF(AND(I197&lt;'Checklist Parameters'!$Q$22,$I197&lt;&gt;0),"Y","")</f>
        <v/>
      </c>
      <c r="AE197" s="85" t="str">
        <f>IF($AD197="Y",0,IF('Checklist Parameters'!$Q$25="","&lt;no limit&gt;",ROUNDDOWN((($I197-'Checklist Parameters'!$Q$24)/'Checklist Parameters'!$Q$25)+1,0)))</f>
        <v>&lt;no limit&gt;</v>
      </c>
      <c r="AF197" s="174">
        <f t="shared" si="17"/>
        <v>0</v>
      </c>
      <c r="AG197" s="85">
        <f t="shared" si="13"/>
        <v>0</v>
      </c>
      <c r="AH197" s="5"/>
      <c r="AI197" s="5"/>
      <c r="AJ197" s="5"/>
      <c r="AK197" s="5"/>
      <c r="AL197" s="5"/>
      <c r="AM197" s="5"/>
      <c r="AN197" s="5"/>
      <c r="AO197" s="5"/>
      <c r="AP197" s="5"/>
      <c r="AQ197" s="5"/>
      <c r="AR197" s="5"/>
      <c r="AS197" s="5"/>
      <c r="AT197" s="5"/>
      <c r="AU197" s="5"/>
    </row>
    <row r="198" spans="1:47" s="2" customFormat="1" ht="15">
      <c r="A198" s="391"/>
      <c r="B198" s="392"/>
      <c r="C198" s="393"/>
      <c r="D198" s="393"/>
      <c r="E198" s="393"/>
      <c r="F198" s="393"/>
      <c r="G198" s="393"/>
      <c r="H198" s="394"/>
      <c r="I198" s="394"/>
      <c r="J198" s="394"/>
      <c r="K198" s="394"/>
      <c r="L198" s="394"/>
      <c r="M198" s="394"/>
      <c r="N198" s="313">
        <f>IF(IF(I198&lt;'Checklist Parameters'!$Q$22,0,($I198-$L198))&lt;0,0,IF(I198&lt;'Checklist Parameters'!$Q$22,0,($I198-$L198)))</f>
        <v>0</v>
      </c>
      <c r="O198" s="394"/>
      <c r="P198" s="395"/>
      <c r="Q198" s="316">
        <f t="shared" si="14"/>
        <v>0</v>
      </c>
      <c r="R198" s="87">
        <f t="shared" si="15"/>
        <v>0</v>
      </c>
      <c r="S198" s="87">
        <f>IF('Checklist Parameters'!$Q$60&lt;0.2,0.2,'Checklist Parameters'!$Q$60)</f>
        <v>0.7</v>
      </c>
      <c r="T198" s="88">
        <f>IF($O198="",IF('Checklist District ID'!$C$43="Y",MAX($R198:$S198)*$I198,SUM($R198:$S198)*$I198),IF(O198&gt;0,Q198*S198))</f>
        <v>0</v>
      </c>
      <c r="U198" s="88">
        <f>IF(Q198&gt;0,((I198-T198)*'Formula Matrix'!$E$42),0)</f>
        <v>0</v>
      </c>
      <c r="V198" s="88">
        <f t="shared" si="16"/>
        <v>0</v>
      </c>
      <c r="W198" s="88">
        <f>IF(V198&gt;0,(V198*'Checklist Parameters'!$Q$35),0)</f>
        <v>0</v>
      </c>
      <c r="X198" s="85">
        <f t="shared" si="12"/>
        <v>0</v>
      </c>
      <c r="Y198" s="85">
        <f>IF('Checklist Parameters'!$Q$102&lt;&gt;"",(I198/43560)*'Checklist Parameters'!$Q$102,"N/A")</f>
        <v>0</v>
      </c>
      <c r="Z198" s="85" t="str">
        <f>IF('Checklist Parameters'!$Q$58&lt;&gt;"",((I198*'Checklist Parameters'!$Q$58)*'Checklist Parameters'!$Q$35)/1000,"N/A")</f>
        <v>N/A</v>
      </c>
      <c r="AA198" s="85">
        <f>IF('Checklist Parameters'!$Q$101&lt;&gt;"",IFERROR(I198/'Checklist Parameters'!$Q$101,0),"N/A")</f>
        <v>0</v>
      </c>
      <c r="AB198" s="85" t="str">
        <f>IF('Checklist Parameters'!$Q$43&lt;&gt;"",(I198*'Checklist Parameters'!$Q$43)/1000,"N/A")</f>
        <v>N/A</v>
      </c>
      <c r="AC198" s="85">
        <f>IF('Checklist Parameters'!$Q$16="",$X198,IF(AND('Checklist Parameters'!$Q$16&lt;$X198,'Checklist Parameters'!$Q$16&gt;=3),'Checklist Parameters'!$Q$16,IF(AND('Checklist Parameters'!$Q$16&lt;$X198,'Checklist Parameters'!$Q$16&lt;3),0,$X198)))</f>
        <v>0</v>
      </c>
      <c r="AD198" s="85" t="str">
        <f>IF(AND(I198&lt;'Checklist Parameters'!$Q$22,$I198&lt;&gt;0),"Y","")</f>
        <v/>
      </c>
      <c r="AE198" s="85" t="str">
        <f>IF($AD198="Y",0,IF('Checklist Parameters'!$Q$25="","&lt;no limit&gt;",ROUNDDOWN((($I198-'Checklist Parameters'!$Q$24)/'Checklist Parameters'!$Q$25)+1,0)))</f>
        <v>&lt;no limit&gt;</v>
      </c>
      <c r="AF198" s="174">
        <f t="shared" si="17"/>
        <v>0</v>
      </c>
      <c r="AG198" s="85">
        <f t="shared" si="13"/>
        <v>0</v>
      </c>
      <c r="AH198" s="5"/>
      <c r="AI198" s="5"/>
      <c r="AJ198" s="5"/>
      <c r="AK198" s="5"/>
      <c r="AL198" s="5"/>
      <c r="AM198" s="5"/>
      <c r="AN198" s="5"/>
      <c r="AO198" s="5"/>
      <c r="AP198" s="5"/>
      <c r="AQ198" s="5"/>
      <c r="AR198" s="5"/>
      <c r="AS198" s="5"/>
      <c r="AT198" s="5"/>
      <c r="AU198" s="5"/>
    </row>
    <row r="199" spans="1:47" s="2" customFormat="1" ht="15">
      <c r="A199" s="391"/>
      <c r="B199" s="392"/>
      <c r="C199" s="393"/>
      <c r="D199" s="393"/>
      <c r="E199" s="393"/>
      <c r="F199" s="393"/>
      <c r="G199" s="393"/>
      <c r="H199" s="394"/>
      <c r="I199" s="394"/>
      <c r="J199" s="394"/>
      <c r="K199" s="394"/>
      <c r="L199" s="394"/>
      <c r="M199" s="394"/>
      <c r="N199" s="313">
        <f>IF(IF(I199&lt;'Checklist Parameters'!$Q$22,0,($I199-$L199))&lt;0,0,IF(I199&lt;'Checklist Parameters'!$Q$22,0,($I199-$L199)))</f>
        <v>0</v>
      </c>
      <c r="O199" s="394"/>
      <c r="P199" s="395"/>
      <c r="Q199" s="316">
        <f t="shared" si="14"/>
        <v>0</v>
      </c>
      <c r="R199" s="87">
        <f t="shared" si="15"/>
        <v>0</v>
      </c>
      <c r="S199" s="87">
        <f>IF('Checklist Parameters'!$Q$60&lt;0.2,0.2,'Checklist Parameters'!$Q$60)</f>
        <v>0.7</v>
      </c>
      <c r="T199" s="88">
        <f>IF($O199="",IF('Checklist District ID'!$C$43="Y",MAX($R199:$S199)*$I199,SUM($R199:$S199)*$I199),IF(O199&gt;0,Q199*S199))</f>
        <v>0</v>
      </c>
      <c r="U199" s="88">
        <f>IF(Q199&gt;0,((I199-T199)*'Formula Matrix'!$E$42),0)</f>
        <v>0</v>
      </c>
      <c r="V199" s="88">
        <f t="shared" si="16"/>
        <v>0</v>
      </c>
      <c r="W199" s="88">
        <f>IF(V199&gt;0,(V199*'Checklist Parameters'!$Q$35),0)</f>
        <v>0</v>
      </c>
      <c r="X199" s="85">
        <f t="shared" si="12"/>
        <v>0</v>
      </c>
      <c r="Y199" s="85">
        <f>IF('Checklist Parameters'!$Q$102&lt;&gt;"",(I199/43560)*'Checklist Parameters'!$Q$102,"N/A")</f>
        <v>0</v>
      </c>
      <c r="Z199" s="85" t="str">
        <f>IF('Checklist Parameters'!$Q$58&lt;&gt;"",((I199*'Checklist Parameters'!$Q$58)*'Checklist Parameters'!$Q$35)/1000,"N/A")</f>
        <v>N/A</v>
      </c>
      <c r="AA199" s="85">
        <f>IF('Checklist Parameters'!$Q$101&lt;&gt;"",IFERROR(I199/'Checklist Parameters'!$Q$101,0),"N/A")</f>
        <v>0</v>
      </c>
      <c r="AB199" s="85" t="str">
        <f>IF('Checklist Parameters'!$Q$43&lt;&gt;"",(I199*'Checklist Parameters'!$Q$43)/1000,"N/A")</f>
        <v>N/A</v>
      </c>
      <c r="AC199" s="85">
        <f>IF('Checklist Parameters'!$Q$16="",$X199,IF(AND('Checklist Parameters'!$Q$16&lt;$X199,'Checklist Parameters'!$Q$16&gt;=3),'Checklist Parameters'!$Q$16,IF(AND('Checklist Parameters'!$Q$16&lt;$X199,'Checklist Parameters'!$Q$16&lt;3),0,$X199)))</f>
        <v>0</v>
      </c>
      <c r="AD199" s="85" t="str">
        <f>IF(AND(I199&lt;'Checklist Parameters'!$Q$22,$I199&lt;&gt;0),"Y","")</f>
        <v/>
      </c>
      <c r="AE199" s="85" t="str">
        <f>IF($AD199="Y",0,IF('Checklist Parameters'!$Q$25="","&lt;no limit&gt;",ROUNDDOWN((($I199-'Checklist Parameters'!$Q$24)/'Checklist Parameters'!$Q$25)+1,0)))</f>
        <v>&lt;no limit&gt;</v>
      </c>
      <c r="AF199" s="174">
        <f t="shared" si="17"/>
        <v>0</v>
      </c>
      <c r="AG199" s="85">
        <f t="shared" si="13"/>
        <v>0</v>
      </c>
      <c r="AH199" s="5"/>
      <c r="AI199" s="5"/>
      <c r="AJ199" s="5"/>
      <c r="AK199" s="5"/>
      <c r="AL199" s="5"/>
      <c r="AM199" s="5"/>
      <c r="AN199" s="5"/>
      <c r="AO199" s="5"/>
      <c r="AP199" s="5"/>
      <c r="AQ199" s="5"/>
      <c r="AR199" s="5"/>
      <c r="AS199" s="5"/>
      <c r="AT199" s="5"/>
      <c r="AU199" s="5"/>
    </row>
    <row r="200" spans="1:47" s="2" customFormat="1" ht="15">
      <c r="A200" s="391"/>
      <c r="B200" s="392"/>
      <c r="C200" s="393"/>
      <c r="D200" s="393"/>
      <c r="E200" s="393"/>
      <c r="F200" s="393"/>
      <c r="G200" s="393"/>
      <c r="H200" s="394"/>
      <c r="I200" s="394"/>
      <c r="J200" s="394"/>
      <c r="K200" s="394"/>
      <c r="L200" s="394"/>
      <c r="M200" s="394"/>
      <c r="N200" s="313">
        <f>IF(IF(I200&lt;'Checklist Parameters'!$Q$22,0,($I200-$L200))&lt;0,0,IF(I200&lt;'Checklist Parameters'!$Q$22,0,($I200-$L200)))</f>
        <v>0</v>
      </c>
      <c r="O200" s="394"/>
      <c r="P200" s="395"/>
      <c r="Q200" s="316">
        <f t="shared" si="14"/>
        <v>0</v>
      </c>
      <c r="R200" s="87">
        <f t="shared" si="15"/>
        <v>0</v>
      </c>
      <c r="S200" s="87">
        <f>IF('Checklist Parameters'!$Q$60&lt;0.2,0.2,'Checklist Parameters'!$Q$60)</f>
        <v>0.7</v>
      </c>
      <c r="T200" s="88">
        <f>IF($O200="",IF('Checklist District ID'!$C$43="Y",MAX($R200:$S200)*$I200,SUM($R200:$S200)*$I200),IF(O200&gt;0,Q200*S200))</f>
        <v>0</v>
      </c>
      <c r="U200" s="88">
        <f>IF(Q200&gt;0,((I200-T200)*'Formula Matrix'!$E$42),0)</f>
        <v>0</v>
      </c>
      <c r="V200" s="88">
        <f t="shared" si="16"/>
        <v>0</v>
      </c>
      <c r="W200" s="88">
        <f>IF(V200&gt;0,(V200*'Checklist Parameters'!$Q$35),0)</f>
        <v>0</v>
      </c>
      <c r="X200" s="85">
        <f t="shared" si="12"/>
        <v>0</v>
      </c>
      <c r="Y200" s="85">
        <f>IF('Checklist Parameters'!$Q$102&lt;&gt;"",(I200/43560)*'Checklist Parameters'!$Q$102,"N/A")</f>
        <v>0</v>
      </c>
      <c r="Z200" s="85" t="str">
        <f>IF('Checklist Parameters'!$Q$58&lt;&gt;"",((I200*'Checklist Parameters'!$Q$58)*'Checklist Parameters'!$Q$35)/1000,"N/A")</f>
        <v>N/A</v>
      </c>
      <c r="AA200" s="85">
        <f>IF('Checklist Parameters'!$Q$101&lt;&gt;"",IFERROR(I200/'Checklist Parameters'!$Q$101,0),"N/A")</f>
        <v>0</v>
      </c>
      <c r="AB200" s="85" t="str">
        <f>IF('Checklist Parameters'!$Q$43&lt;&gt;"",(I200*'Checklist Parameters'!$Q$43)/1000,"N/A")</f>
        <v>N/A</v>
      </c>
      <c r="AC200" s="85">
        <f>IF('Checklist Parameters'!$Q$16="",$X200,IF(AND('Checklist Parameters'!$Q$16&lt;$X200,'Checklist Parameters'!$Q$16&gt;=3),'Checklist Parameters'!$Q$16,IF(AND('Checklist Parameters'!$Q$16&lt;$X200,'Checklist Parameters'!$Q$16&lt;3),0,$X200)))</f>
        <v>0</v>
      </c>
      <c r="AD200" s="85" t="str">
        <f>IF(AND(I200&lt;'Checklist Parameters'!$Q$22,$I200&lt;&gt;0),"Y","")</f>
        <v/>
      </c>
      <c r="AE200" s="85" t="str">
        <f>IF($AD200="Y",0,IF('Checklist Parameters'!$Q$25="","&lt;no limit&gt;",ROUNDDOWN((($I200-'Checklist Parameters'!$Q$24)/'Checklist Parameters'!$Q$25)+1,0)))</f>
        <v>&lt;no limit&gt;</v>
      </c>
      <c r="AF200" s="174">
        <f t="shared" si="17"/>
        <v>0</v>
      </c>
      <c r="AG200" s="85">
        <f t="shared" si="13"/>
        <v>0</v>
      </c>
      <c r="AH200" s="5"/>
      <c r="AI200" s="5"/>
      <c r="AJ200" s="5"/>
      <c r="AK200" s="5"/>
      <c r="AL200" s="5"/>
      <c r="AM200" s="5"/>
      <c r="AN200" s="5"/>
      <c r="AO200" s="5"/>
      <c r="AP200" s="5"/>
      <c r="AQ200" s="5"/>
      <c r="AR200" s="5"/>
      <c r="AS200" s="5"/>
      <c r="AT200" s="5"/>
      <c r="AU200" s="5"/>
    </row>
    <row r="201" spans="1:47" s="2" customFormat="1" ht="15">
      <c r="A201" s="391"/>
      <c r="B201" s="392"/>
      <c r="C201" s="393"/>
      <c r="D201" s="393"/>
      <c r="E201" s="393"/>
      <c r="F201" s="393"/>
      <c r="G201" s="393"/>
      <c r="H201" s="394"/>
      <c r="I201" s="394"/>
      <c r="J201" s="394"/>
      <c r="K201" s="394"/>
      <c r="L201" s="394"/>
      <c r="M201" s="394"/>
      <c r="N201" s="313">
        <f>IF(IF(I201&lt;'Checklist Parameters'!$Q$22,0,($I201-$L201))&lt;0,0,IF(I201&lt;'Checklist Parameters'!$Q$22,0,($I201-$L201)))</f>
        <v>0</v>
      </c>
      <c r="O201" s="394"/>
      <c r="P201" s="395"/>
      <c r="Q201" s="316">
        <f t="shared" si="14"/>
        <v>0</v>
      </c>
      <c r="R201" s="87">
        <f t="shared" si="15"/>
        <v>0</v>
      </c>
      <c r="S201" s="87">
        <f>IF('Checklist Parameters'!$Q$60&lt;0.2,0.2,'Checklist Parameters'!$Q$60)</f>
        <v>0.7</v>
      </c>
      <c r="T201" s="88">
        <f>IF($O201="",IF('Checklist District ID'!$C$43="Y",MAX($R201:$S201)*$I201,SUM($R201:$S201)*$I201),IF(O201&gt;0,Q201*S201))</f>
        <v>0</v>
      </c>
      <c r="U201" s="88">
        <f>IF(Q201&gt;0,((I201-T201)*'Formula Matrix'!$E$42),0)</f>
        <v>0</v>
      </c>
      <c r="V201" s="88">
        <f t="shared" si="16"/>
        <v>0</v>
      </c>
      <c r="W201" s="88">
        <f>IF(V201&gt;0,(V201*'Checklist Parameters'!$Q$35),0)</f>
        <v>0</v>
      </c>
      <c r="X201" s="85">
        <f t="shared" si="12"/>
        <v>0</v>
      </c>
      <c r="Y201" s="85">
        <f>IF('Checklist Parameters'!$Q$102&lt;&gt;"",(I201/43560)*'Checklist Parameters'!$Q$102,"N/A")</f>
        <v>0</v>
      </c>
      <c r="Z201" s="85" t="str">
        <f>IF('Checklist Parameters'!$Q$58&lt;&gt;"",((I201*'Checklist Parameters'!$Q$58)*'Checklist Parameters'!$Q$35)/1000,"N/A")</f>
        <v>N/A</v>
      </c>
      <c r="AA201" s="85">
        <f>IF('Checklist Parameters'!$Q$101&lt;&gt;"",IFERROR(I201/'Checklist Parameters'!$Q$101,0),"N/A")</f>
        <v>0</v>
      </c>
      <c r="AB201" s="85" t="str">
        <f>IF('Checklist Parameters'!$Q$43&lt;&gt;"",(I201*'Checklist Parameters'!$Q$43)/1000,"N/A")</f>
        <v>N/A</v>
      </c>
      <c r="AC201" s="85">
        <f>IF('Checklist Parameters'!$Q$16="",$X201,IF(AND('Checklist Parameters'!$Q$16&lt;$X201,'Checklist Parameters'!$Q$16&gt;=3),'Checklist Parameters'!$Q$16,IF(AND('Checklist Parameters'!$Q$16&lt;$X201,'Checklist Parameters'!$Q$16&lt;3),0,$X201)))</f>
        <v>0</v>
      </c>
      <c r="AD201" s="85" t="str">
        <f>IF(AND(I201&lt;'Checklist Parameters'!$Q$22,$I201&lt;&gt;0),"Y","")</f>
        <v/>
      </c>
      <c r="AE201" s="85" t="str">
        <f>IF($AD201="Y",0,IF('Checklist Parameters'!$Q$25="","&lt;no limit&gt;",ROUNDDOWN((($I201-'Checklist Parameters'!$Q$24)/'Checklist Parameters'!$Q$25)+1,0)))</f>
        <v>&lt;no limit&gt;</v>
      </c>
      <c r="AF201" s="174">
        <f t="shared" si="17"/>
        <v>0</v>
      </c>
      <c r="AG201" s="85">
        <f t="shared" si="13"/>
        <v>0</v>
      </c>
      <c r="AH201" s="5"/>
      <c r="AI201" s="5"/>
      <c r="AJ201" s="5"/>
      <c r="AK201" s="5"/>
      <c r="AL201" s="5"/>
      <c r="AM201" s="5"/>
      <c r="AN201" s="5"/>
      <c r="AO201" s="5"/>
      <c r="AP201" s="5"/>
      <c r="AQ201" s="5"/>
      <c r="AR201" s="5"/>
      <c r="AS201" s="5"/>
      <c r="AT201" s="5"/>
      <c r="AU201" s="5"/>
    </row>
    <row r="202" spans="1:47" s="2" customFormat="1" ht="15">
      <c r="A202" s="391"/>
      <c r="B202" s="392"/>
      <c r="C202" s="393"/>
      <c r="D202" s="393"/>
      <c r="E202" s="393"/>
      <c r="F202" s="393"/>
      <c r="G202" s="393"/>
      <c r="H202" s="394"/>
      <c r="I202" s="394"/>
      <c r="J202" s="394"/>
      <c r="K202" s="394"/>
      <c r="L202" s="394"/>
      <c r="M202" s="394"/>
      <c r="N202" s="313">
        <f>IF(IF(I202&lt;'Checklist Parameters'!$Q$22,0,($I202-$L202))&lt;0,0,IF(I202&lt;'Checklist Parameters'!$Q$22,0,($I202-$L202)))</f>
        <v>0</v>
      </c>
      <c r="O202" s="394"/>
      <c r="P202" s="395"/>
      <c r="Q202" s="316">
        <f t="shared" si="14"/>
        <v>0</v>
      </c>
      <c r="R202" s="87">
        <f t="shared" si="15"/>
        <v>0</v>
      </c>
      <c r="S202" s="87">
        <f>IF('Checklist Parameters'!$Q$60&lt;0.2,0.2,'Checklist Parameters'!$Q$60)</f>
        <v>0.7</v>
      </c>
      <c r="T202" s="88">
        <f>IF($O202="",IF('Checklist District ID'!$C$43="Y",MAX($R202:$S202)*$I202,SUM($R202:$S202)*$I202),IF(O202&gt;0,Q202*S202))</f>
        <v>0</v>
      </c>
      <c r="U202" s="88">
        <f>IF(Q202&gt;0,((I202-T202)*'Formula Matrix'!$E$42),0)</f>
        <v>0</v>
      </c>
      <c r="V202" s="88">
        <f t="shared" si="16"/>
        <v>0</v>
      </c>
      <c r="W202" s="88">
        <f>IF(V202&gt;0,(V202*'Checklist Parameters'!$Q$35),0)</f>
        <v>0</v>
      </c>
      <c r="X202" s="85">
        <f t="shared" si="12"/>
        <v>0</v>
      </c>
      <c r="Y202" s="85">
        <f>IF('Checklist Parameters'!$Q$102&lt;&gt;"",(I202/43560)*'Checklist Parameters'!$Q$102,"N/A")</f>
        <v>0</v>
      </c>
      <c r="Z202" s="85" t="str">
        <f>IF('Checklist Parameters'!$Q$58&lt;&gt;"",((I202*'Checklist Parameters'!$Q$58)*'Checklist Parameters'!$Q$35)/1000,"N/A")</f>
        <v>N/A</v>
      </c>
      <c r="AA202" s="85">
        <f>IF('Checklist Parameters'!$Q$101&lt;&gt;"",IFERROR(I202/'Checklist Parameters'!$Q$101,0),"N/A")</f>
        <v>0</v>
      </c>
      <c r="AB202" s="85" t="str">
        <f>IF('Checklist Parameters'!$Q$43&lt;&gt;"",(I202*'Checklist Parameters'!$Q$43)/1000,"N/A")</f>
        <v>N/A</v>
      </c>
      <c r="AC202" s="85">
        <f>IF('Checklist Parameters'!$Q$16="",$X202,IF(AND('Checklist Parameters'!$Q$16&lt;$X202,'Checklist Parameters'!$Q$16&gt;=3),'Checklist Parameters'!$Q$16,IF(AND('Checklist Parameters'!$Q$16&lt;$X202,'Checklist Parameters'!$Q$16&lt;3),0,$X202)))</f>
        <v>0</v>
      </c>
      <c r="AD202" s="85" t="str">
        <f>IF(AND(I202&lt;'Checklist Parameters'!$Q$22,$I202&lt;&gt;0),"Y","")</f>
        <v/>
      </c>
      <c r="AE202" s="85" t="str">
        <f>IF($AD202="Y",0,IF('Checklist Parameters'!$Q$25="","&lt;no limit&gt;",ROUNDDOWN((($I202-'Checklist Parameters'!$Q$24)/'Checklist Parameters'!$Q$25)+1,0)))</f>
        <v>&lt;no limit&gt;</v>
      </c>
      <c r="AF202" s="174">
        <f t="shared" si="17"/>
        <v>0</v>
      </c>
      <c r="AG202" s="85">
        <f t="shared" si="13"/>
        <v>0</v>
      </c>
      <c r="AH202" s="5"/>
      <c r="AI202" s="5"/>
      <c r="AJ202" s="5"/>
      <c r="AK202" s="5"/>
      <c r="AL202" s="5"/>
      <c r="AM202" s="5"/>
      <c r="AN202" s="5"/>
      <c r="AO202" s="5"/>
      <c r="AP202" s="5"/>
      <c r="AQ202" s="5"/>
      <c r="AR202" s="5"/>
      <c r="AS202" s="5"/>
      <c r="AT202" s="5"/>
      <c r="AU202" s="5"/>
    </row>
    <row r="203" spans="1:47" s="2" customFormat="1" ht="15">
      <c r="A203" s="391"/>
      <c r="B203" s="392"/>
      <c r="C203" s="393"/>
      <c r="D203" s="393"/>
      <c r="E203" s="393"/>
      <c r="F203" s="393"/>
      <c r="G203" s="393"/>
      <c r="H203" s="394"/>
      <c r="I203" s="394"/>
      <c r="J203" s="394"/>
      <c r="K203" s="394"/>
      <c r="L203" s="394"/>
      <c r="M203" s="394"/>
      <c r="N203" s="313">
        <f>IF(IF(I203&lt;'Checklist Parameters'!$Q$22,0,($I203-$L203))&lt;0,0,IF(I203&lt;'Checklist Parameters'!$Q$22,0,($I203-$L203)))</f>
        <v>0</v>
      </c>
      <c r="O203" s="394"/>
      <c r="P203" s="395"/>
      <c r="Q203" s="316">
        <f t="shared" si="14"/>
        <v>0</v>
      </c>
      <c r="R203" s="87">
        <f t="shared" si="15"/>
        <v>0</v>
      </c>
      <c r="S203" s="87">
        <f>IF('Checklist Parameters'!$Q$60&lt;0.2,0.2,'Checklist Parameters'!$Q$60)</f>
        <v>0.7</v>
      </c>
      <c r="T203" s="88">
        <f>IF($O203="",IF('Checklist District ID'!$C$43="Y",MAX($R203:$S203)*$I203,SUM($R203:$S203)*$I203),IF(O203&gt;0,Q203*S203))</f>
        <v>0</v>
      </c>
      <c r="U203" s="88">
        <f>IF(Q203&gt;0,((I203-T203)*'Formula Matrix'!$E$42),0)</f>
        <v>0</v>
      </c>
      <c r="V203" s="88">
        <f t="shared" si="16"/>
        <v>0</v>
      </c>
      <c r="W203" s="88">
        <f>IF(V203&gt;0,(V203*'Checklist Parameters'!$Q$35),0)</f>
        <v>0</v>
      </c>
      <c r="X203" s="85">
        <f t="shared" si="12"/>
        <v>0</v>
      </c>
      <c r="Y203" s="85">
        <f>IF('Checklist Parameters'!$Q$102&lt;&gt;"",(I203/43560)*'Checklist Parameters'!$Q$102,"N/A")</f>
        <v>0</v>
      </c>
      <c r="Z203" s="85" t="str">
        <f>IF('Checklist Parameters'!$Q$58&lt;&gt;"",((I203*'Checklist Parameters'!$Q$58)*'Checklist Parameters'!$Q$35)/1000,"N/A")</f>
        <v>N/A</v>
      </c>
      <c r="AA203" s="85">
        <f>IF('Checklist Parameters'!$Q$101&lt;&gt;"",IFERROR(I203/'Checklist Parameters'!$Q$101,0),"N/A")</f>
        <v>0</v>
      </c>
      <c r="AB203" s="85" t="str">
        <f>IF('Checklist Parameters'!$Q$43&lt;&gt;"",(I203*'Checklist Parameters'!$Q$43)/1000,"N/A")</f>
        <v>N/A</v>
      </c>
      <c r="AC203" s="85">
        <f>IF('Checklist Parameters'!$Q$16="",$X203,IF(AND('Checklist Parameters'!$Q$16&lt;$X203,'Checklist Parameters'!$Q$16&gt;=3),'Checklist Parameters'!$Q$16,IF(AND('Checklist Parameters'!$Q$16&lt;$X203,'Checklist Parameters'!$Q$16&lt;3),0,$X203)))</f>
        <v>0</v>
      </c>
      <c r="AD203" s="85" t="str">
        <f>IF(AND(I203&lt;'Checklist Parameters'!$Q$22,$I203&lt;&gt;0),"Y","")</f>
        <v/>
      </c>
      <c r="AE203" s="85" t="str">
        <f>IF($AD203="Y",0,IF('Checklist Parameters'!$Q$25="","&lt;no limit&gt;",ROUNDDOWN((($I203-'Checklist Parameters'!$Q$24)/'Checklist Parameters'!$Q$25)+1,0)))</f>
        <v>&lt;no limit&gt;</v>
      </c>
      <c r="AF203" s="174">
        <f t="shared" si="17"/>
        <v>0</v>
      </c>
      <c r="AG203" s="85">
        <f t="shared" si="13"/>
        <v>0</v>
      </c>
      <c r="AH203" s="5"/>
      <c r="AI203" s="5"/>
      <c r="AJ203" s="5"/>
      <c r="AK203" s="5"/>
      <c r="AL203" s="5"/>
      <c r="AM203" s="5"/>
      <c r="AN203" s="5"/>
      <c r="AO203" s="5"/>
      <c r="AP203" s="5"/>
      <c r="AQ203" s="5"/>
      <c r="AR203" s="5"/>
      <c r="AS203" s="5"/>
      <c r="AT203" s="5"/>
      <c r="AU203" s="5"/>
    </row>
    <row r="204" spans="1:47" s="2" customFormat="1" ht="15">
      <c r="A204" s="391"/>
      <c r="B204" s="392"/>
      <c r="C204" s="393"/>
      <c r="D204" s="393"/>
      <c r="E204" s="393"/>
      <c r="F204" s="393"/>
      <c r="G204" s="393"/>
      <c r="H204" s="394"/>
      <c r="I204" s="394"/>
      <c r="J204" s="394"/>
      <c r="K204" s="394"/>
      <c r="L204" s="394"/>
      <c r="M204" s="394"/>
      <c r="N204" s="313">
        <f>IF(IF(I204&lt;'Checklist Parameters'!$Q$22,0,($I204-$L204))&lt;0,0,IF(I204&lt;'Checklist Parameters'!$Q$22,0,($I204-$L204)))</f>
        <v>0</v>
      </c>
      <c r="O204" s="394"/>
      <c r="P204" s="395"/>
      <c r="Q204" s="316">
        <f t="shared" si="14"/>
        <v>0</v>
      </c>
      <c r="R204" s="87">
        <f t="shared" si="15"/>
        <v>0</v>
      </c>
      <c r="S204" s="87">
        <f>IF('Checklist Parameters'!$Q$60&lt;0.2,0.2,'Checklist Parameters'!$Q$60)</f>
        <v>0.7</v>
      </c>
      <c r="T204" s="88">
        <f>IF($O204="",IF('Checklist District ID'!$C$43="Y",MAX($R204:$S204)*$I204,SUM($R204:$S204)*$I204),IF(O204&gt;0,Q204*S204))</f>
        <v>0</v>
      </c>
      <c r="U204" s="88">
        <f>IF(Q204&gt;0,((I204-T204)*'Formula Matrix'!$E$42),0)</f>
        <v>0</v>
      </c>
      <c r="V204" s="88">
        <f t="shared" si="16"/>
        <v>0</v>
      </c>
      <c r="W204" s="88">
        <f>IF(V204&gt;0,(V204*'Checklist Parameters'!$Q$35),0)</f>
        <v>0</v>
      </c>
      <c r="X204" s="85">
        <f t="shared" si="12"/>
        <v>0</v>
      </c>
      <c r="Y204" s="85">
        <f>IF('Checklist Parameters'!$Q$102&lt;&gt;"",(I204/43560)*'Checklist Parameters'!$Q$102,"N/A")</f>
        <v>0</v>
      </c>
      <c r="Z204" s="85" t="str">
        <f>IF('Checklist Parameters'!$Q$58&lt;&gt;"",((I204*'Checklist Parameters'!$Q$58)*'Checklist Parameters'!$Q$35)/1000,"N/A")</f>
        <v>N/A</v>
      </c>
      <c r="AA204" s="85">
        <f>IF('Checklist Parameters'!$Q$101&lt;&gt;"",IFERROR(I204/'Checklist Parameters'!$Q$101,0),"N/A")</f>
        <v>0</v>
      </c>
      <c r="AB204" s="85" t="str">
        <f>IF('Checklist Parameters'!$Q$43&lt;&gt;"",(I204*'Checklist Parameters'!$Q$43)/1000,"N/A")</f>
        <v>N/A</v>
      </c>
      <c r="AC204" s="85">
        <f>IF('Checklist Parameters'!$Q$16="",$X204,IF(AND('Checklist Parameters'!$Q$16&lt;$X204,'Checklist Parameters'!$Q$16&gt;=3),'Checklist Parameters'!$Q$16,IF(AND('Checklist Parameters'!$Q$16&lt;$X204,'Checklist Parameters'!$Q$16&lt;3),0,$X204)))</f>
        <v>0</v>
      </c>
      <c r="AD204" s="85" t="str">
        <f>IF(AND(I204&lt;'Checklist Parameters'!$Q$22,$I204&lt;&gt;0),"Y","")</f>
        <v/>
      </c>
      <c r="AE204" s="85" t="str">
        <f>IF($AD204="Y",0,IF('Checklist Parameters'!$Q$25="","&lt;no limit&gt;",ROUNDDOWN((($I204-'Checklist Parameters'!$Q$24)/'Checklist Parameters'!$Q$25)+1,0)))</f>
        <v>&lt;no limit&gt;</v>
      </c>
      <c r="AF204" s="174">
        <f t="shared" si="17"/>
        <v>0</v>
      </c>
      <c r="AG204" s="85">
        <f t="shared" si="13"/>
        <v>0</v>
      </c>
      <c r="AH204" s="5"/>
      <c r="AI204" s="5"/>
      <c r="AJ204" s="5"/>
      <c r="AK204" s="5"/>
      <c r="AL204" s="5"/>
      <c r="AM204" s="5"/>
      <c r="AN204" s="5"/>
      <c r="AO204" s="5"/>
      <c r="AP204" s="5"/>
      <c r="AQ204" s="5"/>
      <c r="AR204" s="5"/>
      <c r="AS204" s="5"/>
      <c r="AT204" s="5"/>
      <c r="AU204" s="5"/>
    </row>
    <row r="205" spans="1:47" s="2" customFormat="1" ht="15">
      <c r="A205" s="391"/>
      <c r="B205" s="392"/>
      <c r="C205" s="393"/>
      <c r="D205" s="393"/>
      <c r="E205" s="393"/>
      <c r="F205" s="393"/>
      <c r="G205" s="393"/>
      <c r="H205" s="394"/>
      <c r="I205" s="394"/>
      <c r="J205" s="394"/>
      <c r="K205" s="394"/>
      <c r="L205" s="394"/>
      <c r="M205" s="394"/>
      <c r="N205" s="313">
        <f>IF(IF(I205&lt;'Checklist Parameters'!$Q$22,0,($I205-$L205))&lt;0,0,IF(I205&lt;'Checklist Parameters'!$Q$22,0,($I205-$L205)))</f>
        <v>0</v>
      </c>
      <c r="O205" s="394"/>
      <c r="P205" s="395"/>
      <c r="Q205" s="316">
        <f t="shared" si="14"/>
        <v>0</v>
      </c>
      <c r="R205" s="87">
        <f t="shared" si="15"/>
        <v>0</v>
      </c>
      <c r="S205" s="87">
        <f>IF('Checklist Parameters'!$Q$60&lt;0.2,0.2,'Checklist Parameters'!$Q$60)</f>
        <v>0.7</v>
      </c>
      <c r="T205" s="88">
        <f>IF($O205="",IF('Checklist District ID'!$C$43="Y",MAX($R205:$S205)*$I205,SUM($R205:$S205)*$I205),IF(O205&gt;0,Q205*S205))</f>
        <v>0</v>
      </c>
      <c r="U205" s="88">
        <f>IF(Q205&gt;0,((I205-T205)*'Formula Matrix'!$E$42),0)</f>
        <v>0</v>
      </c>
      <c r="V205" s="88">
        <f t="shared" si="16"/>
        <v>0</v>
      </c>
      <c r="W205" s="88">
        <f>IF(V205&gt;0,(V205*'Checklist Parameters'!$Q$35),0)</f>
        <v>0</v>
      </c>
      <c r="X205" s="85">
        <f t="shared" si="12"/>
        <v>0</v>
      </c>
      <c r="Y205" s="85">
        <f>IF('Checklist Parameters'!$Q$102&lt;&gt;"",(I205/43560)*'Checklist Parameters'!$Q$102,"N/A")</f>
        <v>0</v>
      </c>
      <c r="Z205" s="85" t="str">
        <f>IF('Checklist Parameters'!$Q$58&lt;&gt;"",((I205*'Checklist Parameters'!$Q$58)*'Checklist Parameters'!$Q$35)/1000,"N/A")</f>
        <v>N/A</v>
      </c>
      <c r="AA205" s="85">
        <f>IF('Checklist Parameters'!$Q$101&lt;&gt;"",IFERROR(I205/'Checklist Parameters'!$Q$101,0),"N/A")</f>
        <v>0</v>
      </c>
      <c r="AB205" s="85" t="str">
        <f>IF('Checklist Parameters'!$Q$43&lt;&gt;"",(I205*'Checklist Parameters'!$Q$43)/1000,"N/A")</f>
        <v>N/A</v>
      </c>
      <c r="AC205" s="85">
        <f>IF('Checklist Parameters'!$Q$16="",$X205,IF(AND('Checklist Parameters'!$Q$16&lt;$X205,'Checklist Parameters'!$Q$16&gt;=3),'Checklist Parameters'!$Q$16,IF(AND('Checklist Parameters'!$Q$16&lt;$X205,'Checklist Parameters'!$Q$16&lt;3),0,$X205)))</f>
        <v>0</v>
      </c>
      <c r="AD205" s="85" t="str">
        <f>IF(AND(I205&lt;'Checklist Parameters'!$Q$22,$I205&lt;&gt;0),"Y","")</f>
        <v/>
      </c>
      <c r="AE205" s="85" t="str">
        <f>IF($AD205="Y",0,IF('Checklist Parameters'!$Q$25="","&lt;no limit&gt;",ROUNDDOWN((($I205-'Checklist Parameters'!$Q$24)/'Checklist Parameters'!$Q$25)+1,0)))</f>
        <v>&lt;no limit&gt;</v>
      </c>
      <c r="AF205" s="174">
        <f t="shared" si="17"/>
        <v>0</v>
      </c>
      <c r="AG205" s="85">
        <f t="shared" si="13"/>
        <v>0</v>
      </c>
      <c r="AH205" s="5"/>
      <c r="AI205" s="5"/>
      <c r="AJ205" s="5"/>
      <c r="AK205" s="5"/>
      <c r="AL205" s="5"/>
      <c r="AM205" s="5"/>
      <c r="AN205" s="5"/>
      <c r="AO205" s="5"/>
      <c r="AP205" s="5"/>
      <c r="AQ205" s="5"/>
      <c r="AR205" s="5"/>
      <c r="AS205" s="5"/>
      <c r="AT205" s="5"/>
      <c r="AU205" s="5"/>
    </row>
    <row r="206" spans="1:47" s="2" customFormat="1" ht="15">
      <c r="A206" s="391"/>
      <c r="B206" s="392"/>
      <c r="C206" s="393"/>
      <c r="D206" s="393"/>
      <c r="E206" s="393"/>
      <c r="F206" s="393"/>
      <c r="G206" s="393"/>
      <c r="H206" s="394"/>
      <c r="I206" s="394"/>
      <c r="J206" s="394"/>
      <c r="K206" s="394"/>
      <c r="L206" s="394"/>
      <c r="M206" s="394"/>
      <c r="N206" s="313">
        <f>IF(IF(I206&lt;'Checklist Parameters'!$Q$22,0,($I206-$L206))&lt;0,0,IF(I206&lt;'Checklist Parameters'!$Q$22,0,($I206-$L206)))</f>
        <v>0</v>
      </c>
      <c r="O206" s="394"/>
      <c r="P206" s="395"/>
      <c r="Q206" s="316">
        <f t="shared" si="14"/>
        <v>0</v>
      </c>
      <c r="R206" s="87">
        <f t="shared" si="15"/>
        <v>0</v>
      </c>
      <c r="S206" s="87">
        <f>IF('Checklist Parameters'!$Q$60&lt;0.2,0.2,'Checklist Parameters'!$Q$60)</f>
        <v>0.7</v>
      </c>
      <c r="T206" s="88">
        <f>IF($O206="",IF('Checklist District ID'!$C$43="Y",MAX($R206:$S206)*$I206,SUM($R206:$S206)*$I206),IF(O206&gt;0,Q206*S206))</f>
        <v>0</v>
      </c>
      <c r="U206" s="88">
        <f>IF(Q206&gt;0,((I206-T206)*'Formula Matrix'!$E$42),0)</f>
        <v>0</v>
      </c>
      <c r="V206" s="88">
        <f t="shared" si="16"/>
        <v>0</v>
      </c>
      <c r="W206" s="88">
        <f>IF(V206&gt;0,(V206*'Checklist Parameters'!$Q$35),0)</f>
        <v>0</v>
      </c>
      <c r="X206" s="85">
        <f t="shared" si="12"/>
        <v>0</v>
      </c>
      <c r="Y206" s="85">
        <f>IF('Checklist Parameters'!$Q$102&lt;&gt;"",(I206/43560)*'Checklist Parameters'!$Q$102,"N/A")</f>
        <v>0</v>
      </c>
      <c r="Z206" s="85" t="str">
        <f>IF('Checklist Parameters'!$Q$58&lt;&gt;"",((I206*'Checklist Parameters'!$Q$58)*'Checklist Parameters'!$Q$35)/1000,"N/A")</f>
        <v>N/A</v>
      </c>
      <c r="AA206" s="85">
        <f>IF('Checklist Parameters'!$Q$101&lt;&gt;"",IFERROR(I206/'Checklist Parameters'!$Q$101,0),"N/A")</f>
        <v>0</v>
      </c>
      <c r="AB206" s="85" t="str">
        <f>IF('Checklist Parameters'!$Q$43&lt;&gt;"",(I206*'Checklist Parameters'!$Q$43)/1000,"N/A")</f>
        <v>N/A</v>
      </c>
      <c r="AC206" s="85">
        <f>IF('Checklist Parameters'!$Q$16="",$X206,IF(AND('Checklist Parameters'!$Q$16&lt;$X206,'Checklist Parameters'!$Q$16&gt;=3),'Checklist Parameters'!$Q$16,IF(AND('Checklist Parameters'!$Q$16&lt;$X206,'Checklist Parameters'!$Q$16&lt;3),0,$X206)))</f>
        <v>0</v>
      </c>
      <c r="AD206" s="85" t="str">
        <f>IF(AND(I206&lt;'Checklist Parameters'!$Q$22,$I206&lt;&gt;0),"Y","")</f>
        <v/>
      </c>
      <c r="AE206" s="85" t="str">
        <f>IF($AD206="Y",0,IF('Checklist Parameters'!$Q$25="","&lt;no limit&gt;",ROUNDDOWN((($I206-'Checklist Parameters'!$Q$24)/'Checklist Parameters'!$Q$25)+1,0)))</f>
        <v>&lt;no limit&gt;</v>
      </c>
      <c r="AF206" s="174">
        <f t="shared" si="17"/>
        <v>0</v>
      </c>
      <c r="AG206" s="85">
        <f t="shared" si="13"/>
        <v>0</v>
      </c>
      <c r="AH206" s="5"/>
      <c r="AI206" s="5"/>
      <c r="AJ206" s="5"/>
      <c r="AK206" s="5"/>
      <c r="AL206" s="5"/>
      <c r="AM206" s="5"/>
      <c r="AN206" s="5"/>
      <c r="AO206" s="5"/>
      <c r="AP206" s="5"/>
      <c r="AQ206" s="5"/>
      <c r="AR206" s="5"/>
      <c r="AS206" s="5"/>
      <c r="AT206" s="5"/>
      <c r="AU206" s="5"/>
    </row>
    <row r="207" spans="1:47" s="2" customFormat="1" ht="15">
      <c r="A207" s="391"/>
      <c r="B207" s="392"/>
      <c r="C207" s="393"/>
      <c r="D207" s="393"/>
      <c r="E207" s="393"/>
      <c r="F207" s="393"/>
      <c r="G207" s="393"/>
      <c r="H207" s="394"/>
      <c r="I207" s="394"/>
      <c r="J207" s="394"/>
      <c r="K207" s="394"/>
      <c r="L207" s="394"/>
      <c r="M207" s="394"/>
      <c r="N207" s="313">
        <f>IF(IF(I207&lt;'Checklist Parameters'!$Q$22,0,($I207-$L207))&lt;0,0,IF(I207&lt;'Checklist Parameters'!$Q$22,0,($I207-$L207)))</f>
        <v>0</v>
      </c>
      <c r="O207" s="394"/>
      <c r="P207" s="395"/>
      <c r="Q207" s="316">
        <f t="shared" si="14"/>
        <v>0</v>
      </c>
      <c r="R207" s="87">
        <f t="shared" si="15"/>
        <v>0</v>
      </c>
      <c r="S207" s="87">
        <f>IF('Checklist Parameters'!$Q$60&lt;0.2,0.2,'Checklist Parameters'!$Q$60)</f>
        <v>0.7</v>
      </c>
      <c r="T207" s="88">
        <f>IF($O207="",IF('Checklist District ID'!$C$43="Y",MAX($R207:$S207)*$I207,SUM($R207:$S207)*$I207),IF(O207&gt;0,Q207*S207))</f>
        <v>0</v>
      </c>
      <c r="U207" s="88">
        <f>IF(Q207&gt;0,((I207-T207)*'Formula Matrix'!$E$42),0)</f>
        <v>0</v>
      </c>
      <c r="V207" s="88">
        <f t="shared" si="16"/>
        <v>0</v>
      </c>
      <c r="W207" s="88">
        <f>IF(V207&gt;0,(V207*'Checklist Parameters'!$Q$35),0)</f>
        <v>0</v>
      </c>
      <c r="X207" s="85">
        <f t="shared" si="12"/>
        <v>0</v>
      </c>
      <c r="Y207" s="85">
        <f>IF('Checklist Parameters'!$Q$102&lt;&gt;"",(I207/43560)*'Checklist Parameters'!$Q$102,"N/A")</f>
        <v>0</v>
      </c>
      <c r="Z207" s="85" t="str">
        <f>IF('Checklist Parameters'!$Q$58&lt;&gt;"",((I207*'Checklist Parameters'!$Q$58)*'Checklist Parameters'!$Q$35)/1000,"N/A")</f>
        <v>N/A</v>
      </c>
      <c r="AA207" s="85">
        <f>IF('Checklist Parameters'!$Q$101&lt;&gt;"",IFERROR(I207/'Checklist Parameters'!$Q$101,0),"N/A")</f>
        <v>0</v>
      </c>
      <c r="AB207" s="85" t="str">
        <f>IF('Checklist Parameters'!$Q$43&lt;&gt;"",(I207*'Checklist Parameters'!$Q$43)/1000,"N/A")</f>
        <v>N/A</v>
      </c>
      <c r="AC207" s="85">
        <f>IF('Checklist Parameters'!$Q$16="",$X207,IF(AND('Checklist Parameters'!$Q$16&lt;$X207,'Checklist Parameters'!$Q$16&gt;=3),'Checklist Parameters'!$Q$16,IF(AND('Checklist Parameters'!$Q$16&lt;$X207,'Checklist Parameters'!$Q$16&lt;3),0,$X207)))</f>
        <v>0</v>
      </c>
      <c r="AD207" s="85" t="str">
        <f>IF(AND(I207&lt;'Checklist Parameters'!$Q$22,$I207&lt;&gt;0),"Y","")</f>
        <v/>
      </c>
      <c r="AE207" s="85" t="str">
        <f>IF($AD207="Y",0,IF('Checklist Parameters'!$Q$25="","&lt;no limit&gt;",ROUNDDOWN((($I207-'Checklist Parameters'!$Q$24)/'Checklist Parameters'!$Q$25)+1,0)))</f>
        <v>&lt;no limit&gt;</v>
      </c>
      <c r="AF207" s="174">
        <f t="shared" si="17"/>
        <v>0</v>
      </c>
      <c r="AG207" s="85">
        <f t="shared" si="13"/>
        <v>0</v>
      </c>
      <c r="AH207" s="5"/>
      <c r="AI207" s="5"/>
      <c r="AJ207" s="5"/>
      <c r="AK207" s="5"/>
      <c r="AL207" s="5"/>
      <c r="AM207" s="5"/>
      <c r="AN207" s="5"/>
      <c r="AO207" s="5"/>
      <c r="AP207" s="5"/>
      <c r="AQ207" s="5"/>
      <c r="AR207" s="5"/>
      <c r="AS207" s="5"/>
      <c r="AT207" s="5"/>
      <c r="AU207" s="5"/>
    </row>
    <row r="208" spans="1:47" s="2" customFormat="1" ht="15">
      <c r="A208" s="391"/>
      <c r="B208" s="392"/>
      <c r="C208" s="393"/>
      <c r="D208" s="393"/>
      <c r="E208" s="393"/>
      <c r="F208" s="393"/>
      <c r="G208" s="393"/>
      <c r="H208" s="394"/>
      <c r="I208" s="394"/>
      <c r="J208" s="394"/>
      <c r="K208" s="394"/>
      <c r="L208" s="394"/>
      <c r="M208" s="394"/>
      <c r="N208" s="313">
        <f>IF(IF(I208&lt;'Checklist Parameters'!$Q$22,0,($I208-$L208))&lt;0,0,IF(I208&lt;'Checklist Parameters'!$Q$22,0,($I208-$L208)))</f>
        <v>0</v>
      </c>
      <c r="O208" s="394"/>
      <c r="P208" s="395"/>
      <c r="Q208" s="316">
        <f t="shared" si="14"/>
        <v>0</v>
      </c>
      <c r="R208" s="87">
        <f t="shared" si="15"/>
        <v>0</v>
      </c>
      <c r="S208" s="87">
        <f>IF('Checklist Parameters'!$Q$60&lt;0.2,0.2,'Checklist Parameters'!$Q$60)</f>
        <v>0.7</v>
      </c>
      <c r="T208" s="88">
        <f>IF($O208="",IF('Checklist District ID'!$C$43="Y",MAX($R208:$S208)*$I208,SUM($R208:$S208)*$I208),IF(O208&gt;0,Q208*S208))</f>
        <v>0</v>
      </c>
      <c r="U208" s="88">
        <f>IF(Q208&gt;0,((I208-T208)*'Formula Matrix'!$E$42),0)</f>
        <v>0</v>
      </c>
      <c r="V208" s="88">
        <f t="shared" si="16"/>
        <v>0</v>
      </c>
      <c r="W208" s="88">
        <f>IF(V208&gt;0,(V208*'Checklist Parameters'!$Q$35),0)</f>
        <v>0</v>
      </c>
      <c r="X208" s="85">
        <f t="shared" si="12"/>
        <v>0</v>
      </c>
      <c r="Y208" s="85">
        <f>IF('Checklist Parameters'!$Q$102&lt;&gt;"",(I208/43560)*'Checklist Parameters'!$Q$102,"N/A")</f>
        <v>0</v>
      </c>
      <c r="Z208" s="85" t="str">
        <f>IF('Checklist Parameters'!$Q$58&lt;&gt;"",((I208*'Checklist Parameters'!$Q$58)*'Checklist Parameters'!$Q$35)/1000,"N/A")</f>
        <v>N/A</v>
      </c>
      <c r="AA208" s="85">
        <f>IF('Checklist Parameters'!$Q$101&lt;&gt;"",IFERROR(I208/'Checklist Parameters'!$Q$101,0),"N/A")</f>
        <v>0</v>
      </c>
      <c r="AB208" s="85" t="str">
        <f>IF('Checklist Parameters'!$Q$43&lt;&gt;"",(I208*'Checklist Parameters'!$Q$43)/1000,"N/A")</f>
        <v>N/A</v>
      </c>
      <c r="AC208" s="85">
        <f>IF('Checklist Parameters'!$Q$16="",$X208,IF(AND('Checklist Parameters'!$Q$16&lt;$X208,'Checklist Parameters'!$Q$16&gt;=3),'Checklist Parameters'!$Q$16,IF(AND('Checklist Parameters'!$Q$16&lt;$X208,'Checklist Parameters'!$Q$16&lt;3),0,$X208)))</f>
        <v>0</v>
      </c>
      <c r="AD208" s="85" t="str">
        <f>IF(AND(I208&lt;'Checklist Parameters'!$Q$22,$I208&lt;&gt;0),"Y","")</f>
        <v/>
      </c>
      <c r="AE208" s="85" t="str">
        <f>IF($AD208="Y",0,IF('Checklist Parameters'!$Q$25="","&lt;no limit&gt;",ROUNDDOWN((($I208-'Checklist Parameters'!$Q$24)/'Checklist Parameters'!$Q$25)+1,0)))</f>
        <v>&lt;no limit&gt;</v>
      </c>
      <c r="AF208" s="174">
        <f t="shared" si="17"/>
        <v>0</v>
      </c>
      <c r="AG208" s="85">
        <f t="shared" si="13"/>
        <v>0</v>
      </c>
      <c r="AH208" s="5"/>
      <c r="AI208" s="5"/>
      <c r="AJ208" s="5"/>
      <c r="AK208" s="5"/>
      <c r="AL208" s="5"/>
      <c r="AM208" s="5"/>
      <c r="AN208" s="5"/>
      <c r="AO208" s="5"/>
      <c r="AP208" s="5"/>
      <c r="AQ208" s="5"/>
      <c r="AR208" s="5"/>
      <c r="AS208" s="5"/>
      <c r="AT208" s="5"/>
      <c r="AU208" s="5"/>
    </row>
    <row r="209" spans="1:47" s="2" customFormat="1" ht="15">
      <c r="A209" s="391"/>
      <c r="B209" s="392"/>
      <c r="C209" s="393"/>
      <c r="D209" s="393"/>
      <c r="E209" s="393"/>
      <c r="F209" s="393"/>
      <c r="G209" s="393"/>
      <c r="H209" s="394"/>
      <c r="I209" s="394"/>
      <c r="J209" s="394"/>
      <c r="K209" s="394"/>
      <c r="L209" s="394"/>
      <c r="M209" s="394"/>
      <c r="N209" s="313">
        <f>IF(IF(I209&lt;'Checklist Parameters'!$Q$22,0,($I209-$L209))&lt;0,0,IF(I209&lt;'Checklist Parameters'!$Q$22,0,($I209-$L209)))</f>
        <v>0</v>
      </c>
      <c r="O209" s="394"/>
      <c r="P209" s="395"/>
      <c r="Q209" s="316">
        <f t="shared" si="14"/>
        <v>0</v>
      </c>
      <c r="R209" s="87">
        <f t="shared" si="15"/>
        <v>0</v>
      </c>
      <c r="S209" s="87">
        <f>IF('Checklist Parameters'!$Q$60&lt;0.2,0.2,'Checklist Parameters'!$Q$60)</f>
        <v>0.7</v>
      </c>
      <c r="T209" s="88">
        <f>IF($O209="",IF('Checklist District ID'!$C$43="Y",MAX($R209:$S209)*$I209,SUM($R209:$S209)*$I209),IF(O209&gt;0,Q209*S209))</f>
        <v>0</v>
      </c>
      <c r="U209" s="88">
        <f>IF(Q209&gt;0,((I209-T209)*'Formula Matrix'!$E$42),0)</f>
        <v>0</v>
      </c>
      <c r="V209" s="88">
        <f t="shared" si="16"/>
        <v>0</v>
      </c>
      <c r="W209" s="88">
        <f>IF(V209&gt;0,(V209*'Checklist Parameters'!$Q$35),0)</f>
        <v>0</v>
      </c>
      <c r="X209" s="85">
        <f t="shared" si="12"/>
        <v>0</v>
      </c>
      <c r="Y209" s="85">
        <f>IF('Checklist Parameters'!$Q$102&lt;&gt;"",(I209/43560)*'Checklist Parameters'!$Q$102,"N/A")</f>
        <v>0</v>
      </c>
      <c r="Z209" s="85" t="str">
        <f>IF('Checklist Parameters'!$Q$58&lt;&gt;"",((I209*'Checklist Parameters'!$Q$58)*'Checklist Parameters'!$Q$35)/1000,"N/A")</f>
        <v>N/A</v>
      </c>
      <c r="AA209" s="85">
        <f>IF('Checklist Parameters'!$Q$101&lt;&gt;"",IFERROR(I209/'Checklist Parameters'!$Q$101,0),"N/A")</f>
        <v>0</v>
      </c>
      <c r="AB209" s="85" t="str">
        <f>IF('Checklist Parameters'!$Q$43&lt;&gt;"",(I209*'Checklist Parameters'!$Q$43)/1000,"N/A")</f>
        <v>N/A</v>
      </c>
      <c r="AC209" s="85">
        <f>IF('Checklist Parameters'!$Q$16="",$X209,IF(AND('Checklist Parameters'!$Q$16&lt;$X209,'Checklist Parameters'!$Q$16&gt;=3),'Checklist Parameters'!$Q$16,IF(AND('Checklist Parameters'!$Q$16&lt;$X209,'Checklist Parameters'!$Q$16&lt;3),0,$X209)))</f>
        <v>0</v>
      </c>
      <c r="AD209" s="85" t="str">
        <f>IF(AND(I209&lt;'Checklist Parameters'!$Q$22,$I209&lt;&gt;0),"Y","")</f>
        <v/>
      </c>
      <c r="AE209" s="85" t="str">
        <f>IF($AD209="Y",0,IF('Checklist Parameters'!$Q$25="","&lt;no limit&gt;",ROUNDDOWN((($I209-'Checklist Parameters'!$Q$24)/'Checklist Parameters'!$Q$25)+1,0)))</f>
        <v>&lt;no limit&gt;</v>
      </c>
      <c r="AF209" s="174">
        <f t="shared" si="17"/>
        <v>0</v>
      </c>
      <c r="AG209" s="85">
        <f t="shared" si="13"/>
        <v>0</v>
      </c>
      <c r="AH209" s="5"/>
      <c r="AI209" s="5"/>
      <c r="AJ209" s="5"/>
      <c r="AK209" s="5"/>
      <c r="AL209" s="5"/>
      <c r="AM209" s="5"/>
      <c r="AN209" s="5"/>
      <c r="AO209" s="5"/>
      <c r="AP209" s="5"/>
      <c r="AQ209" s="5"/>
      <c r="AR209" s="5"/>
      <c r="AS209" s="5"/>
      <c r="AT209" s="5"/>
      <c r="AU209" s="5"/>
    </row>
    <row r="210" spans="1:47" s="2" customFormat="1" ht="15">
      <c r="A210" s="391"/>
      <c r="B210" s="392"/>
      <c r="C210" s="393"/>
      <c r="D210" s="393"/>
      <c r="E210" s="393"/>
      <c r="F210" s="393"/>
      <c r="G210" s="393"/>
      <c r="H210" s="394"/>
      <c r="I210" s="394"/>
      <c r="J210" s="394"/>
      <c r="K210" s="394"/>
      <c r="L210" s="394"/>
      <c r="M210" s="394"/>
      <c r="N210" s="313">
        <f>IF(IF(I210&lt;'Checklist Parameters'!$Q$22,0,($I210-$L210))&lt;0,0,IF(I210&lt;'Checklist Parameters'!$Q$22,0,($I210-$L210)))</f>
        <v>0</v>
      </c>
      <c r="O210" s="394"/>
      <c r="P210" s="395"/>
      <c r="Q210" s="316">
        <f t="shared" si="14"/>
        <v>0</v>
      </c>
      <c r="R210" s="87">
        <f t="shared" si="15"/>
        <v>0</v>
      </c>
      <c r="S210" s="87">
        <f>IF('Checklist Parameters'!$Q$60&lt;0.2,0.2,'Checklist Parameters'!$Q$60)</f>
        <v>0.7</v>
      </c>
      <c r="T210" s="88">
        <f>IF($O210="",IF('Checklist District ID'!$C$43="Y",MAX($R210:$S210)*$I210,SUM($R210:$S210)*$I210),IF(O210&gt;0,Q210*S210))</f>
        <v>0</v>
      </c>
      <c r="U210" s="88">
        <f>IF(Q210&gt;0,((I210-T210)*'Formula Matrix'!$E$42),0)</f>
        <v>0</v>
      </c>
      <c r="V210" s="88">
        <f t="shared" si="16"/>
        <v>0</v>
      </c>
      <c r="W210" s="88">
        <f>IF(V210&gt;0,(V210*'Checklist Parameters'!$Q$35),0)</f>
        <v>0</v>
      </c>
      <c r="X210" s="85">
        <f t="shared" si="12"/>
        <v>0</v>
      </c>
      <c r="Y210" s="85">
        <f>IF('Checklist Parameters'!$Q$102&lt;&gt;"",(I210/43560)*'Checklist Parameters'!$Q$102,"N/A")</f>
        <v>0</v>
      </c>
      <c r="Z210" s="85" t="str">
        <f>IF('Checklist Parameters'!$Q$58&lt;&gt;"",((I210*'Checklist Parameters'!$Q$58)*'Checklist Parameters'!$Q$35)/1000,"N/A")</f>
        <v>N/A</v>
      </c>
      <c r="AA210" s="85">
        <f>IF('Checklist Parameters'!$Q$101&lt;&gt;"",IFERROR(I210/'Checklist Parameters'!$Q$101,0),"N/A")</f>
        <v>0</v>
      </c>
      <c r="AB210" s="85" t="str">
        <f>IF('Checklist Parameters'!$Q$43&lt;&gt;"",(I210*'Checklist Parameters'!$Q$43)/1000,"N/A")</f>
        <v>N/A</v>
      </c>
      <c r="AC210" s="85">
        <f>IF('Checklist Parameters'!$Q$16="",$X210,IF(AND('Checklist Parameters'!$Q$16&lt;$X210,'Checklist Parameters'!$Q$16&gt;=3),'Checklist Parameters'!$Q$16,IF(AND('Checklist Parameters'!$Q$16&lt;$X210,'Checklist Parameters'!$Q$16&lt;3),0,$X210)))</f>
        <v>0</v>
      </c>
      <c r="AD210" s="85" t="str">
        <f>IF(AND(I210&lt;'Checklist Parameters'!$Q$22,$I210&lt;&gt;0),"Y","")</f>
        <v/>
      </c>
      <c r="AE210" s="85" t="str">
        <f>IF($AD210="Y",0,IF('Checklist Parameters'!$Q$25="","&lt;no limit&gt;",ROUNDDOWN((($I210-'Checklist Parameters'!$Q$24)/'Checklist Parameters'!$Q$25)+1,0)))</f>
        <v>&lt;no limit&gt;</v>
      </c>
      <c r="AF210" s="174">
        <f t="shared" si="17"/>
        <v>0</v>
      </c>
      <c r="AG210" s="85">
        <f t="shared" si="13"/>
        <v>0</v>
      </c>
      <c r="AH210" s="5"/>
      <c r="AI210" s="5"/>
      <c r="AJ210" s="5"/>
      <c r="AK210" s="5"/>
      <c r="AL210" s="5"/>
      <c r="AM210" s="5"/>
      <c r="AN210" s="5"/>
      <c r="AO210" s="5"/>
      <c r="AP210" s="5"/>
      <c r="AQ210" s="5"/>
      <c r="AR210" s="5"/>
      <c r="AS210" s="5"/>
      <c r="AT210" s="5"/>
      <c r="AU210" s="5"/>
    </row>
    <row r="211" spans="1:47" s="2" customFormat="1" ht="15">
      <c r="A211" s="391"/>
      <c r="B211" s="392"/>
      <c r="C211" s="393"/>
      <c r="D211" s="393"/>
      <c r="E211" s="393"/>
      <c r="F211" s="393"/>
      <c r="G211" s="393"/>
      <c r="H211" s="394"/>
      <c r="I211" s="394"/>
      <c r="J211" s="394"/>
      <c r="K211" s="394"/>
      <c r="L211" s="394"/>
      <c r="M211" s="394"/>
      <c r="N211" s="313">
        <f>IF(IF(I211&lt;'Checklist Parameters'!$Q$22,0,($I211-$L211))&lt;0,0,IF(I211&lt;'Checklist Parameters'!$Q$22,0,($I211-$L211)))</f>
        <v>0</v>
      </c>
      <c r="O211" s="394"/>
      <c r="P211" s="395"/>
      <c r="Q211" s="316">
        <f t="shared" si="14"/>
        <v>0</v>
      </c>
      <c r="R211" s="87">
        <f t="shared" si="15"/>
        <v>0</v>
      </c>
      <c r="S211" s="87">
        <f>IF('Checklist Parameters'!$Q$60&lt;0.2,0.2,'Checklist Parameters'!$Q$60)</f>
        <v>0.7</v>
      </c>
      <c r="T211" s="88">
        <f>IF($O211="",IF('Checklist District ID'!$C$43="Y",MAX($R211:$S211)*$I211,SUM($R211:$S211)*$I211),IF(O211&gt;0,Q211*S211))</f>
        <v>0</v>
      </c>
      <c r="U211" s="88">
        <f>IF(Q211&gt;0,((I211-T211)*'Formula Matrix'!$E$42),0)</f>
        <v>0</v>
      </c>
      <c r="V211" s="88">
        <f t="shared" si="16"/>
        <v>0</v>
      </c>
      <c r="W211" s="88">
        <f>IF(V211&gt;0,(V211*'Checklist Parameters'!$Q$35),0)</f>
        <v>0</v>
      </c>
      <c r="X211" s="85">
        <f t="shared" si="12"/>
        <v>0</v>
      </c>
      <c r="Y211" s="85">
        <f>IF('Checklist Parameters'!$Q$102&lt;&gt;"",(I211/43560)*'Checklist Parameters'!$Q$102,"N/A")</f>
        <v>0</v>
      </c>
      <c r="Z211" s="85" t="str">
        <f>IF('Checklist Parameters'!$Q$58&lt;&gt;"",((I211*'Checklist Parameters'!$Q$58)*'Checklist Parameters'!$Q$35)/1000,"N/A")</f>
        <v>N/A</v>
      </c>
      <c r="AA211" s="85">
        <f>IF('Checklist Parameters'!$Q$101&lt;&gt;"",IFERROR(I211/'Checklist Parameters'!$Q$101,0),"N/A")</f>
        <v>0</v>
      </c>
      <c r="AB211" s="85" t="str">
        <f>IF('Checklist Parameters'!$Q$43&lt;&gt;"",(I211*'Checklist Parameters'!$Q$43)/1000,"N/A")</f>
        <v>N/A</v>
      </c>
      <c r="AC211" s="85">
        <f>IF('Checklist Parameters'!$Q$16="",$X211,IF(AND('Checklist Parameters'!$Q$16&lt;$X211,'Checklist Parameters'!$Q$16&gt;=3),'Checklist Parameters'!$Q$16,IF(AND('Checklist Parameters'!$Q$16&lt;$X211,'Checklist Parameters'!$Q$16&lt;3),0,$X211)))</f>
        <v>0</v>
      </c>
      <c r="AD211" s="85" t="str">
        <f>IF(AND(I211&lt;'Checklist Parameters'!$Q$22,$I211&lt;&gt;0),"Y","")</f>
        <v/>
      </c>
      <c r="AE211" s="85" t="str">
        <f>IF($AD211="Y",0,IF('Checklist Parameters'!$Q$25="","&lt;no limit&gt;",ROUNDDOWN((($I211-'Checklist Parameters'!$Q$24)/'Checklist Parameters'!$Q$25)+1,0)))</f>
        <v>&lt;no limit&gt;</v>
      </c>
      <c r="AF211" s="174">
        <f t="shared" si="17"/>
        <v>0</v>
      </c>
      <c r="AG211" s="85">
        <f t="shared" si="13"/>
        <v>0</v>
      </c>
      <c r="AH211" s="5"/>
      <c r="AI211" s="5"/>
      <c r="AJ211" s="5"/>
      <c r="AK211" s="5"/>
      <c r="AL211" s="5"/>
      <c r="AM211" s="5"/>
      <c r="AN211" s="5"/>
      <c r="AO211" s="5"/>
      <c r="AP211" s="5"/>
      <c r="AQ211" s="5"/>
      <c r="AR211" s="5"/>
      <c r="AS211" s="5"/>
      <c r="AT211" s="5"/>
      <c r="AU211" s="5"/>
    </row>
    <row r="212" spans="1:47" s="2" customFormat="1" ht="15">
      <c r="A212" s="391"/>
      <c r="B212" s="392"/>
      <c r="C212" s="393"/>
      <c r="D212" s="393"/>
      <c r="E212" s="393"/>
      <c r="F212" s="393"/>
      <c r="G212" s="393"/>
      <c r="H212" s="394"/>
      <c r="I212" s="394"/>
      <c r="J212" s="394"/>
      <c r="K212" s="394"/>
      <c r="L212" s="394"/>
      <c r="M212" s="394"/>
      <c r="N212" s="313">
        <f>IF(IF(I212&lt;'Checklist Parameters'!$Q$22,0,($I212-$L212))&lt;0,0,IF(I212&lt;'Checklist Parameters'!$Q$22,0,($I212-$L212)))</f>
        <v>0</v>
      </c>
      <c r="O212" s="394"/>
      <c r="P212" s="395"/>
      <c r="Q212" s="316">
        <f t="shared" si="14"/>
        <v>0</v>
      </c>
      <c r="R212" s="87">
        <f t="shared" si="15"/>
        <v>0</v>
      </c>
      <c r="S212" s="87">
        <f>IF('Checklist Parameters'!$Q$60&lt;0.2,0.2,'Checklist Parameters'!$Q$60)</f>
        <v>0.7</v>
      </c>
      <c r="T212" s="88">
        <f>IF($O212="",IF('Checklist District ID'!$C$43="Y",MAX($R212:$S212)*$I212,SUM($R212:$S212)*$I212),IF(O212&gt;0,Q212*S212))</f>
        <v>0</v>
      </c>
      <c r="U212" s="88">
        <f>IF(Q212&gt;0,((I212-T212)*'Formula Matrix'!$E$42),0)</f>
        <v>0</v>
      </c>
      <c r="V212" s="88">
        <f t="shared" si="16"/>
        <v>0</v>
      </c>
      <c r="W212" s="88">
        <f>IF(V212&gt;0,(V212*'Checklist Parameters'!$Q$35),0)</f>
        <v>0</v>
      </c>
      <c r="X212" s="85">
        <f t="shared" ref="X212:X275" si="18">IF($W212/1000&gt;3,(ROUNDDOWN($W212/1000,0)),IF(AND($W212/1000&gt;2.5,$W212/1000&lt;=3),3,0))</f>
        <v>0</v>
      </c>
      <c r="Y212" s="85">
        <f>IF('Checklist Parameters'!$Q$102&lt;&gt;"",(I212/43560)*'Checklist Parameters'!$Q$102,"N/A")</f>
        <v>0</v>
      </c>
      <c r="Z212" s="85" t="str">
        <f>IF('Checklist Parameters'!$Q$58&lt;&gt;"",((I212*'Checklist Parameters'!$Q$58)*'Checklist Parameters'!$Q$35)/1000,"N/A")</f>
        <v>N/A</v>
      </c>
      <c r="AA212" s="85">
        <f>IF('Checklist Parameters'!$Q$101&lt;&gt;"",IFERROR(I212/'Checklist Parameters'!$Q$101,0),"N/A")</f>
        <v>0</v>
      </c>
      <c r="AB212" s="85" t="str">
        <f>IF('Checklist Parameters'!$Q$43&lt;&gt;"",(I212*'Checklist Parameters'!$Q$43)/1000,"N/A")</f>
        <v>N/A</v>
      </c>
      <c r="AC212" s="85">
        <f>IF('Checklist Parameters'!$Q$16="",$X212,IF(AND('Checklist Parameters'!$Q$16&lt;$X212,'Checklist Parameters'!$Q$16&gt;=3),'Checklist Parameters'!$Q$16,IF(AND('Checklist Parameters'!$Q$16&lt;$X212,'Checklist Parameters'!$Q$16&lt;3),0,$X212)))</f>
        <v>0</v>
      </c>
      <c r="AD212" s="85" t="str">
        <f>IF(AND(I212&lt;'Checklist Parameters'!$Q$22,$I212&lt;&gt;0),"Y","")</f>
        <v/>
      </c>
      <c r="AE212" s="85" t="str">
        <f>IF($AD212="Y",0,IF('Checklist Parameters'!$Q$25="","&lt;no limit&gt;",ROUNDDOWN((($I212-'Checklist Parameters'!$Q$24)/'Checklist Parameters'!$Q$25)+1,0)))</f>
        <v>&lt;no limit&gt;</v>
      </c>
      <c r="AF212" s="174">
        <f t="shared" si="17"/>
        <v>0</v>
      </c>
      <c r="AG212" s="85">
        <f t="shared" ref="AG212:AG275" si="19">IFERROR((43560/$I212)*$AF212,0)</f>
        <v>0</v>
      </c>
      <c r="AH212" s="5"/>
      <c r="AI212" s="5"/>
      <c r="AJ212" s="5"/>
      <c r="AK212" s="5"/>
      <c r="AL212" s="5"/>
      <c r="AM212" s="5"/>
      <c r="AN212" s="5"/>
      <c r="AO212" s="5"/>
      <c r="AP212" s="5"/>
      <c r="AQ212" s="5"/>
      <c r="AR212" s="5"/>
      <c r="AS212" s="5"/>
      <c r="AT212" s="5"/>
      <c r="AU212" s="5"/>
    </row>
    <row r="213" spans="1:47" s="2" customFormat="1" ht="15">
      <c r="A213" s="391"/>
      <c r="B213" s="392"/>
      <c r="C213" s="393"/>
      <c r="D213" s="393"/>
      <c r="E213" s="393"/>
      <c r="F213" s="393"/>
      <c r="G213" s="393"/>
      <c r="H213" s="394"/>
      <c r="I213" s="394"/>
      <c r="J213" s="394"/>
      <c r="K213" s="394"/>
      <c r="L213" s="394"/>
      <c r="M213" s="394"/>
      <c r="N213" s="313">
        <f>IF(IF(I213&lt;'Checklist Parameters'!$Q$22,0,($I213-$L213))&lt;0,0,IF(I213&lt;'Checklist Parameters'!$Q$22,0,($I213-$L213)))</f>
        <v>0</v>
      </c>
      <c r="O213" s="394"/>
      <c r="P213" s="395"/>
      <c r="Q213" s="316">
        <f t="shared" ref="Q213:Q276" si="20">IF(O213&lt;&gt;"",O213,N213)</f>
        <v>0</v>
      </c>
      <c r="R213" s="87">
        <f t="shared" ref="R213:R276" si="21">IFERROR(L213/I213,0)</f>
        <v>0</v>
      </c>
      <c r="S213" s="87">
        <f>IF('Checklist Parameters'!$Q$60&lt;0.2,0.2,'Checklist Parameters'!$Q$60)</f>
        <v>0.7</v>
      </c>
      <c r="T213" s="88">
        <f>IF($O213="",IF('Checklist District ID'!$C$43="Y",MAX($R213:$S213)*$I213,SUM($R213:$S213)*$I213),IF(O213&gt;0,Q213*S213))</f>
        <v>0</v>
      </c>
      <c r="U213" s="88">
        <f>IF(Q213&gt;0,((I213-T213)*'Formula Matrix'!$E$42),0)</f>
        <v>0</v>
      </c>
      <c r="V213" s="88">
        <f t="shared" ref="V213:V276" si="22">IF(Q213=0,0,(I213-T213-U213))</f>
        <v>0</v>
      </c>
      <c r="W213" s="88">
        <f>IF(V213&gt;0,(V213*'Checklist Parameters'!$Q$35),0)</f>
        <v>0</v>
      </c>
      <c r="X213" s="85">
        <f t="shared" si="18"/>
        <v>0</v>
      </c>
      <c r="Y213" s="85">
        <f>IF('Checklist Parameters'!$Q$102&lt;&gt;"",(I213/43560)*'Checklist Parameters'!$Q$102,"N/A")</f>
        <v>0</v>
      </c>
      <c r="Z213" s="85" t="str">
        <f>IF('Checklist Parameters'!$Q$58&lt;&gt;"",((I213*'Checklist Parameters'!$Q$58)*'Checklist Parameters'!$Q$35)/1000,"N/A")</f>
        <v>N/A</v>
      </c>
      <c r="AA213" s="85">
        <f>IF('Checklist Parameters'!$Q$101&lt;&gt;"",IFERROR(I213/'Checklist Parameters'!$Q$101,0),"N/A")</f>
        <v>0</v>
      </c>
      <c r="AB213" s="85" t="str">
        <f>IF('Checklist Parameters'!$Q$43&lt;&gt;"",(I213*'Checklist Parameters'!$Q$43)/1000,"N/A")</f>
        <v>N/A</v>
      </c>
      <c r="AC213" s="85">
        <f>IF('Checklist Parameters'!$Q$16="",$X213,IF(AND('Checklist Parameters'!$Q$16&lt;$X213,'Checklist Parameters'!$Q$16&gt;=3),'Checklist Parameters'!$Q$16,IF(AND('Checklist Parameters'!$Q$16&lt;$X213,'Checklist Parameters'!$Q$16&lt;3),0,$X213)))</f>
        <v>0</v>
      </c>
      <c r="AD213" s="85" t="str">
        <f>IF(AND(I213&lt;'Checklist Parameters'!$Q$22,$I213&lt;&gt;0),"Y","")</f>
        <v/>
      </c>
      <c r="AE213" s="85" t="str">
        <f>IF($AD213="Y",0,IF('Checklist Parameters'!$Q$25="","&lt;no limit&gt;",ROUNDDOWN((($I213-'Checklist Parameters'!$Q$24)/'Checklist Parameters'!$Q$25)+1,0)))</f>
        <v>&lt;no limit&gt;</v>
      </c>
      <c r="AF213" s="174">
        <f t="shared" ref="AF213:AF276" si="23">IF(MIN(X213,Y213,Z213,AA213,AB213,AC213,AE213)&lt;2.5,0,IF(AND(MIN(X213,Y213,Z213,AA213,AB213,AC213,AE213)&gt;=2.5,MIN(X213,Y213,Z213,AA213,AB213,AC213,AE213)&lt;3),3,ROUND(MIN(X213,Y213,Z213,AA213,AB213,AC213,AE213),0)))</f>
        <v>0</v>
      </c>
      <c r="AG213" s="85">
        <f t="shared" si="19"/>
        <v>0</v>
      </c>
      <c r="AH213" s="5"/>
      <c r="AI213" s="5"/>
      <c r="AJ213" s="5"/>
      <c r="AK213" s="5"/>
      <c r="AL213" s="5"/>
      <c r="AM213" s="5"/>
      <c r="AN213" s="5"/>
      <c r="AO213" s="5"/>
      <c r="AP213" s="5"/>
      <c r="AQ213" s="5"/>
      <c r="AR213" s="5"/>
      <c r="AS213" s="5"/>
      <c r="AT213" s="5"/>
      <c r="AU213" s="5"/>
    </row>
    <row r="214" spans="1:47" s="2" customFormat="1" ht="15">
      <c r="A214" s="391"/>
      <c r="B214" s="392"/>
      <c r="C214" s="393"/>
      <c r="D214" s="393"/>
      <c r="E214" s="393"/>
      <c r="F214" s="393"/>
      <c r="G214" s="393"/>
      <c r="H214" s="394"/>
      <c r="I214" s="394"/>
      <c r="J214" s="394"/>
      <c r="K214" s="394"/>
      <c r="L214" s="394"/>
      <c r="M214" s="394"/>
      <c r="N214" s="313">
        <f>IF(IF(I214&lt;'Checklist Parameters'!$Q$22,0,($I214-$L214))&lt;0,0,IF(I214&lt;'Checklist Parameters'!$Q$22,0,($I214-$L214)))</f>
        <v>0</v>
      </c>
      <c r="O214" s="394"/>
      <c r="P214" s="395"/>
      <c r="Q214" s="316">
        <f t="shared" si="20"/>
        <v>0</v>
      </c>
      <c r="R214" s="87">
        <f t="shared" si="21"/>
        <v>0</v>
      </c>
      <c r="S214" s="87">
        <f>IF('Checklist Parameters'!$Q$60&lt;0.2,0.2,'Checklist Parameters'!$Q$60)</f>
        <v>0.7</v>
      </c>
      <c r="T214" s="88">
        <f>IF($O214="",IF('Checklist District ID'!$C$43="Y",MAX($R214:$S214)*$I214,SUM($R214:$S214)*$I214),IF(O214&gt;0,Q214*S214))</f>
        <v>0</v>
      </c>
      <c r="U214" s="88">
        <f>IF(Q214&gt;0,((I214-T214)*'Formula Matrix'!$E$42),0)</f>
        <v>0</v>
      </c>
      <c r="V214" s="88">
        <f t="shared" si="22"/>
        <v>0</v>
      </c>
      <c r="W214" s="88">
        <f>IF(V214&gt;0,(V214*'Checklist Parameters'!$Q$35),0)</f>
        <v>0</v>
      </c>
      <c r="X214" s="85">
        <f t="shared" si="18"/>
        <v>0</v>
      </c>
      <c r="Y214" s="85">
        <f>IF('Checklist Parameters'!$Q$102&lt;&gt;"",(I214/43560)*'Checklist Parameters'!$Q$102,"N/A")</f>
        <v>0</v>
      </c>
      <c r="Z214" s="85" t="str">
        <f>IF('Checklist Parameters'!$Q$58&lt;&gt;"",((I214*'Checklist Parameters'!$Q$58)*'Checklist Parameters'!$Q$35)/1000,"N/A")</f>
        <v>N/A</v>
      </c>
      <c r="AA214" s="85">
        <f>IF('Checklist Parameters'!$Q$101&lt;&gt;"",IFERROR(I214/'Checklist Parameters'!$Q$101,0),"N/A")</f>
        <v>0</v>
      </c>
      <c r="AB214" s="85" t="str">
        <f>IF('Checklist Parameters'!$Q$43&lt;&gt;"",(I214*'Checklist Parameters'!$Q$43)/1000,"N/A")</f>
        <v>N/A</v>
      </c>
      <c r="AC214" s="85">
        <f>IF('Checklist Parameters'!$Q$16="",$X214,IF(AND('Checklist Parameters'!$Q$16&lt;$X214,'Checklist Parameters'!$Q$16&gt;=3),'Checklist Parameters'!$Q$16,IF(AND('Checklist Parameters'!$Q$16&lt;$X214,'Checklist Parameters'!$Q$16&lt;3),0,$X214)))</f>
        <v>0</v>
      </c>
      <c r="AD214" s="85" t="str">
        <f>IF(AND(I214&lt;'Checklist Parameters'!$Q$22,$I214&lt;&gt;0),"Y","")</f>
        <v/>
      </c>
      <c r="AE214" s="85" t="str">
        <f>IF($AD214="Y",0,IF('Checklist Parameters'!$Q$25="","&lt;no limit&gt;",ROUNDDOWN((($I214-'Checklist Parameters'!$Q$24)/'Checklist Parameters'!$Q$25)+1,0)))</f>
        <v>&lt;no limit&gt;</v>
      </c>
      <c r="AF214" s="174">
        <f t="shared" si="23"/>
        <v>0</v>
      </c>
      <c r="AG214" s="85">
        <f t="shared" si="19"/>
        <v>0</v>
      </c>
      <c r="AH214" s="5"/>
      <c r="AI214" s="5"/>
      <c r="AJ214" s="5"/>
      <c r="AK214" s="5"/>
      <c r="AL214" s="5"/>
      <c r="AM214" s="5"/>
      <c r="AN214" s="5"/>
      <c r="AO214" s="5"/>
      <c r="AP214" s="5"/>
      <c r="AQ214" s="5"/>
      <c r="AR214" s="5"/>
      <c r="AS214" s="5"/>
      <c r="AT214" s="5"/>
      <c r="AU214" s="5"/>
    </row>
    <row r="215" spans="1:47" s="2" customFormat="1" ht="15">
      <c r="A215" s="391"/>
      <c r="B215" s="392"/>
      <c r="C215" s="393"/>
      <c r="D215" s="393"/>
      <c r="E215" s="393"/>
      <c r="F215" s="393"/>
      <c r="G215" s="393"/>
      <c r="H215" s="394"/>
      <c r="I215" s="394"/>
      <c r="J215" s="394"/>
      <c r="K215" s="394"/>
      <c r="L215" s="394"/>
      <c r="M215" s="394"/>
      <c r="N215" s="313">
        <f>IF(IF(I215&lt;'Checklist Parameters'!$Q$22,0,($I215-$L215))&lt;0,0,IF(I215&lt;'Checklist Parameters'!$Q$22,0,($I215-$L215)))</f>
        <v>0</v>
      </c>
      <c r="O215" s="394"/>
      <c r="P215" s="395"/>
      <c r="Q215" s="316">
        <f t="shared" si="20"/>
        <v>0</v>
      </c>
      <c r="R215" s="87">
        <f t="shared" si="21"/>
        <v>0</v>
      </c>
      <c r="S215" s="87">
        <f>IF('Checklist Parameters'!$Q$60&lt;0.2,0.2,'Checklist Parameters'!$Q$60)</f>
        <v>0.7</v>
      </c>
      <c r="T215" s="88">
        <f>IF($O215="",IF('Checklist District ID'!$C$43="Y",MAX($R215:$S215)*$I215,SUM($R215:$S215)*$I215),IF(O215&gt;0,Q215*S215))</f>
        <v>0</v>
      </c>
      <c r="U215" s="88">
        <f>IF(Q215&gt;0,((I215-T215)*'Formula Matrix'!$E$42),0)</f>
        <v>0</v>
      </c>
      <c r="V215" s="88">
        <f t="shared" si="22"/>
        <v>0</v>
      </c>
      <c r="W215" s="88">
        <f>IF(V215&gt;0,(V215*'Checklist Parameters'!$Q$35),0)</f>
        <v>0</v>
      </c>
      <c r="X215" s="85">
        <f t="shared" si="18"/>
        <v>0</v>
      </c>
      <c r="Y215" s="85">
        <f>IF('Checklist Parameters'!$Q$102&lt;&gt;"",(I215/43560)*'Checklist Parameters'!$Q$102,"N/A")</f>
        <v>0</v>
      </c>
      <c r="Z215" s="85" t="str">
        <f>IF('Checklist Parameters'!$Q$58&lt;&gt;"",((I215*'Checklist Parameters'!$Q$58)*'Checklist Parameters'!$Q$35)/1000,"N/A")</f>
        <v>N/A</v>
      </c>
      <c r="AA215" s="85">
        <f>IF('Checklist Parameters'!$Q$101&lt;&gt;"",IFERROR(I215/'Checklist Parameters'!$Q$101,0),"N/A")</f>
        <v>0</v>
      </c>
      <c r="AB215" s="85" t="str">
        <f>IF('Checklist Parameters'!$Q$43&lt;&gt;"",(I215*'Checklist Parameters'!$Q$43)/1000,"N/A")</f>
        <v>N/A</v>
      </c>
      <c r="AC215" s="85">
        <f>IF('Checklist Parameters'!$Q$16="",$X215,IF(AND('Checklist Parameters'!$Q$16&lt;$X215,'Checklist Parameters'!$Q$16&gt;=3),'Checklist Parameters'!$Q$16,IF(AND('Checklist Parameters'!$Q$16&lt;$X215,'Checklist Parameters'!$Q$16&lt;3),0,$X215)))</f>
        <v>0</v>
      </c>
      <c r="AD215" s="85" t="str">
        <f>IF(AND(I215&lt;'Checklist Parameters'!$Q$22,$I215&lt;&gt;0),"Y","")</f>
        <v/>
      </c>
      <c r="AE215" s="85" t="str">
        <f>IF($AD215="Y",0,IF('Checklist Parameters'!$Q$25="","&lt;no limit&gt;",ROUNDDOWN((($I215-'Checklist Parameters'!$Q$24)/'Checklist Parameters'!$Q$25)+1,0)))</f>
        <v>&lt;no limit&gt;</v>
      </c>
      <c r="AF215" s="174">
        <f t="shared" si="23"/>
        <v>0</v>
      </c>
      <c r="AG215" s="85">
        <f t="shared" si="19"/>
        <v>0</v>
      </c>
      <c r="AH215" s="5"/>
      <c r="AI215" s="5"/>
      <c r="AJ215" s="5"/>
      <c r="AK215" s="5"/>
      <c r="AL215" s="5"/>
      <c r="AM215" s="5"/>
      <c r="AN215" s="5"/>
      <c r="AO215" s="5"/>
      <c r="AP215" s="5"/>
      <c r="AQ215" s="5"/>
      <c r="AR215" s="5"/>
      <c r="AS215" s="5"/>
      <c r="AT215" s="5"/>
      <c r="AU215" s="5"/>
    </row>
    <row r="216" spans="1:47" s="2" customFormat="1" ht="15">
      <c r="A216" s="391"/>
      <c r="B216" s="392"/>
      <c r="C216" s="393"/>
      <c r="D216" s="393"/>
      <c r="E216" s="393"/>
      <c r="F216" s="393"/>
      <c r="G216" s="393"/>
      <c r="H216" s="394"/>
      <c r="I216" s="394"/>
      <c r="J216" s="394"/>
      <c r="K216" s="394"/>
      <c r="L216" s="394"/>
      <c r="M216" s="394"/>
      <c r="N216" s="313">
        <f>IF(IF(I216&lt;'Checklist Parameters'!$Q$22,0,($I216-$L216))&lt;0,0,IF(I216&lt;'Checklist Parameters'!$Q$22,0,($I216-$L216)))</f>
        <v>0</v>
      </c>
      <c r="O216" s="394"/>
      <c r="P216" s="395"/>
      <c r="Q216" s="316">
        <f t="shared" si="20"/>
        <v>0</v>
      </c>
      <c r="R216" s="87">
        <f t="shared" si="21"/>
        <v>0</v>
      </c>
      <c r="S216" s="87">
        <f>IF('Checklist Parameters'!$Q$60&lt;0.2,0.2,'Checklist Parameters'!$Q$60)</f>
        <v>0.7</v>
      </c>
      <c r="T216" s="88">
        <f>IF($O216="",IF('Checklist District ID'!$C$43="Y",MAX($R216:$S216)*$I216,SUM($R216:$S216)*$I216),IF(O216&gt;0,Q216*S216))</f>
        <v>0</v>
      </c>
      <c r="U216" s="88">
        <f>IF(Q216&gt;0,((I216-T216)*'Formula Matrix'!$E$42),0)</f>
        <v>0</v>
      </c>
      <c r="V216" s="88">
        <f t="shared" si="22"/>
        <v>0</v>
      </c>
      <c r="W216" s="88">
        <f>IF(V216&gt;0,(V216*'Checklist Parameters'!$Q$35),0)</f>
        <v>0</v>
      </c>
      <c r="X216" s="85">
        <f t="shared" si="18"/>
        <v>0</v>
      </c>
      <c r="Y216" s="85">
        <f>IF('Checklist Parameters'!$Q$102&lt;&gt;"",(I216/43560)*'Checklist Parameters'!$Q$102,"N/A")</f>
        <v>0</v>
      </c>
      <c r="Z216" s="85" t="str">
        <f>IF('Checklist Parameters'!$Q$58&lt;&gt;"",((I216*'Checklist Parameters'!$Q$58)*'Checklist Parameters'!$Q$35)/1000,"N/A")</f>
        <v>N/A</v>
      </c>
      <c r="AA216" s="85">
        <f>IF('Checklist Parameters'!$Q$101&lt;&gt;"",IFERROR(I216/'Checklist Parameters'!$Q$101,0),"N/A")</f>
        <v>0</v>
      </c>
      <c r="AB216" s="85" t="str">
        <f>IF('Checklist Parameters'!$Q$43&lt;&gt;"",(I216*'Checklist Parameters'!$Q$43)/1000,"N/A")</f>
        <v>N/A</v>
      </c>
      <c r="AC216" s="85">
        <f>IF('Checklist Parameters'!$Q$16="",$X216,IF(AND('Checklist Parameters'!$Q$16&lt;$X216,'Checklist Parameters'!$Q$16&gt;=3),'Checklist Parameters'!$Q$16,IF(AND('Checklist Parameters'!$Q$16&lt;$X216,'Checklist Parameters'!$Q$16&lt;3),0,$X216)))</f>
        <v>0</v>
      </c>
      <c r="AD216" s="85" t="str">
        <f>IF(AND(I216&lt;'Checklist Parameters'!$Q$22,$I216&lt;&gt;0),"Y","")</f>
        <v/>
      </c>
      <c r="AE216" s="85" t="str">
        <f>IF($AD216="Y",0,IF('Checklist Parameters'!$Q$25="","&lt;no limit&gt;",ROUNDDOWN((($I216-'Checklist Parameters'!$Q$24)/'Checklist Parameters'!$Q$25)+1,0)))</f>
        <v>&lt;no limit&gt;</v>
      </c>
      <c r="AF216" s="174">
        <f t="shared" si="23"/>
        <v>0</v>
      </c>
      <c r="AG216" s="85">
        <f t="shared" si="19"/>
        <v>0</v>
      </c>
      <c r="AH216" s="5"/>
      <c r="AI216" s="5"/>
      <c r="AJ216" s="5"/>
      <c r="AK216" s="5"/>
      <c r="AL216" s="5"/>
      <c r="AM216" s="5"/>
      <c r="AN216" s="5"/>
      <c r="AO216" s="5"/>
      <c r="AP216" s="5"/>
      <c r="AQ216" s="5"/>
      <c r="AR216" s="5"/>
      <c r="AS216" s="5"/>
      <c r="AT216" s="5"/>
      <c r="AU216" s="5"/>
    </row>
    <row r="217" spans="1:47" s="2" customFormat="1" ht="15">
      <c r="A217" s="391"/>
      <c r="B217" s="392"/>
      <c r="C217" s="393"/>
      <c r="D217" s="393"/>
      <c r="E217" s="393"/>
      <c r="F217" s="393"/>
      <c r="G217" s="393"/>
      <c r="H217" s="394"/>
      <c r="I217" s="394"/>
      <c r="J217" s="394"/>
      <c r="K217" s="394"/>
      <c r="L217" s="394"/>
      <c r="M217" s="394"/>
      <c r="N217" s="313">
        <f>IF(IF(I217&lt;'Checklist Parameters'!$Q$22,0,($I217-$L217))&lt;0,0,IF(I217&lt;'Checklist Parameters'!$Q$22,0,($I217-$L217)))</f>
        <v>0</v>
      </c>
      <c r="O217" s="394"/>
      <c r="P217" s="395"/>
      <c r="Q217" s="316">
        <f t="shared" si="20"/>
        <v>0</v>
      </c>
      <c r="R217" s="87">
        <f t="shared" si="21"/>
        <v>0</v>
      </c>
      <c r="S217" s="87">
        <f>IF('Checklist Parameters'!$Q$60&lt;0.2,0.2,'Checklist Parameters'!$Q$60)</f>
        <v>0.7</v>
      </c>
      <c r="T217" s="88">
        <f>IF($O217="",IF('Checklist District ID'!$C$43="Y",MAX($R217:$S217)*$I217,SUM($R217:$S217)*$I217),IF(O217&gt;0,Q217*S217))</f>
        <v>0</v>
      </c>
      <c r="U217" s="88">
        <f>IF(Q217&gt;0,((I217-T217)*'Formula Matrix'!$E$42),0)</f>
        <v>0</v>
      </c>
      <c r="V217" s="88">
        <f t="shared" si="22"/>
        <v>0</v>
      </c>
      <c r="W217" s="88">
        <f>IF(V217&gt;0,(V217*'Checklist Parameters'!$Q$35),0)</f>
        <v>0</v>
      </c>
      <c r="X217" s="85">
        <f t="shared" si="18"/>
        <v>0</v>
      </c>
      <c r="Y217" s="85">
        <f>IF('Checklist Parameters'!$Q$102&lt;&gt;"",(I217/43560)*'Checklist Parameters'!$Q$102,"N/A")</f>
        <v>0</v>
      </c>
      <c r="Z217" s="85" t="str">
        <f>IF('Checklist Parameters'!$Q$58&lt;&gt;"",((I217*'Checklist Parameters'!$Q$58)*'Checklist Parameters'!$Q$35)/1000,"N/A")</f>
        <v>N/A</v>
      </c>
      <c r="AA217" s="85">
        <f>IF('Checklist Parameters'!$Q$101&lt;&gt;"",IFERROR(I217/'Checklist Parameters'!$Q$101,0),"N/A")</f>
        <v>0</v>
      </c>
      <c r="AB217" s="85" t="str">
        <f>IF('Checklist Parameters'!$Q$43&lt;&gt;"",(I217*'Checklist Parameters'!$Q$43)/1000,"N/A")</f>
        <v>N/A</v>
      </c>
      <c r="AC217" s="85">
        <f>IF('Checklist Parameters'!$Q$16="",$X217,IF(AND('Checklist Parameters'!$Q$16&lt;$X217,'Checklist Parameters'!$Q$16&gt;=3),'Checklist Parameters'!$Q$16,IF(AND('Checklist Parameters'!$Q$16&lt;$X217,'Checklist Parameters'!$Q$16&lt;3),0,$X217)))</f>
        <v>0</v>
      </c>
      <c r="AD217" s="85" t="str">
        <f>IF(AND(I217&lt;'Checklist Parameters'!$Q$22,$I217&lt;&gt;0),"Y","")</f>
        <v/>
      </c>
      <c r="AE217" s="85" t="str">
        <f>IF($AD217="Y",0,IF('Checklist Parameters'!$Q$25="","&lt;no limit&gt;",ROUNDDOWN((($I217-'Checklist Parameters'!$Q$24)/'Checklist Parameters'!$Q$25)+1,0)))</f>
        <v>&lt;no limit&gt;</v>
      </c>
      <c r="AF217" s="174">
        <f t="shared" si="23"/>
        <v>0</v>
      </c>
      <c r="AG217" s="85">
        <f t="shared" si="19"/>
        <v>0</v>
      </c>
      <c r="AH217" s="5"/>
      <c r="AI217" s="5"/>
      <c r="AJ217" s="5"/>
      <c r="AK217" s="5"/>
      <c r="AL217" s="5"/>
      <c r="AM217" s="5"/>
      <c r="AN217" s="5"/>
      <c r="AO217" s="5"/>
      <c r="AP217" s="5"/>
      <c r="AQ217" s="5"/>
      <c r="AR217" s="5"/>
      <c r="AS217" s="5"/>
      <c r="AT217" s="5"/>
      <c r="AU217" s="5"/>
    </row>
    <row r="218" spans="1:47" s="2" customFormat="1" ht="15">
      <c r="A218" s="391"/>
      <c r="B218" s="392"/>
      <c r="C218" s="393"/>
      <c r="D218" s="393"/>
      <c r="E218" s="393"/>
      <c r="F218" s="393"/>
      <c r="G218" s="393"/>
      <c r="H218" s="394"/>
      <c r="I218" s="394"/>
      <c r="J218" s="394"/>
      <c r="K218" s="394"/>
      <c r="L218" s="394"/>
      <c r="M218" s="394"/>
      <c r="N218" s="313">
        <f>IF(IF(I218&lt;'Checklist Parameters'!$Q$22,0,($I218-$L218))&lt;0,0,IF(I218&lt;'Checklist Parameters'!$Q$22,0,($I218-$L218)))</f>
        <v>0</v>
      </c>
      <c r="O218" s="394"/>
      <c r="P218" s="395"/>
      <c r="Q218" s="316">
        <f t="shared" si="20"/>
        <v>0</v>
      </c>
      <c r="R218" s="87">
        <f t="shared" si="21"/>
        <v>0</v>
      </c>
      <c r="S218" s="87">
        <f>IF('Checklist Parameters'!$Q$60&lt;0.2,0.2,'Checklist Parameters'!$Q$60)</f>
        <v>0.7</v>
      </c>
      <c r="T218" s="88">
        <f>IF($O218="",IF('Checklist District ID'!$C$43="Y",MAX($R218:$S218)*$I218,SUM($R218:$S218)*$I218),IF(O218&gt;0,Q218*S218))</f>
        <v>0</v>
      </c>
      <c r="U218" s="88">
        <f>IF(Q218&gt;0,((I218-T218)*'Formula Matrix'!$E$42),0)</f>
        <v>0</v>
      </c>
      <c r="V218" s="88">
        <f t="shared" si="22"/>
        <v>0</v>
      </c>
      <c r="W218" s="88">
        <f>IF(V218&gt;0,(V218*'Checklist Parameters'!$Q$35),0)</f>
        <v>0</v>
      </c>
      <c r="X218" s="85">
        <f t="shared" si="18"/>
        <v>0</v>
      </c>
      <c r="Y218" s="85">
        <f>IF('Checklist Parameters'!$Q$102&lt;&gt;"",(I218/43560)*'Checklist Parameters'!$Q$102,"N/A")</f>
        <v>0</v>
      </c>
      <c r="Z218" s="85" t="str">
        <f>IF('Checklist Parameters'!$Q$58&lt;&gt;"",((I218*'Checklist Parameters'!$Q$58)*'Checklist Parameters'!$Q$35)/1000,"N/A")</f>
        <v>N/A</v>
      </c>
      <c r="AA218" s="85">
        <f>IF('Checklist Parameters'!$Q$101&lt;&gt;"",IFERROR(I218/'Checklist Parameters'!$Q$101,0),"N/A")</f>
        <v>0</v>
      </c>
      <c r="AB218" s="85" t="str">
        <f>IF('Checklist Parameters'!$Q$43&lt;&gt;"",(I218*'Checklist Parameters'!$Q$43)/1000,"N/A")</f>
        <v>N/A</v>
      </c>
      <c r="AC218" s="85">
        <f>IF('Checklist Parameters'!$Q$16="",$X218,IF(AND('Checklist Parameters'!$Q$16&lt;$X218,'Checklist Parameters'!$Q$16&gt;=3),'Checklist Parameters'!$Q$16,IF(AND('Checklist Parameters'!$Q$16&lt;$X218,'Checklist Parameters'!$Q$16&lt;3),0,$X218)))</f>
        <v>0</v>
      </c>
      <c r="AD218" s="85" t="str">
        <f>IF(AND(I218&lt;'Checklist Parameters'!$Q$22,$I218&lt;&gt;0),"Y","")</f>
        <v/>
      </c>
      <c r="AE218" s="85" t="str">
        <f>IF($AD218="Y",0,IF('Checklist Parameters'!$Q$25="","&lt;no limit&gt;",ROUNDDOWN((($I218-'Checklist Parameters'!$Q$24)/'Checklist Parameters'!$Q$25)+1,0)))</f>
        <v>&lt;no limit&gt;</v>
      </c>
      <c r="AF218" s="174">
        <f t="shared" si="23"/>
        <v>0</v>
      </c>
      <c r="AG218" s="85">
        <f t="shared" si="19"/>
        <v>0</v>
      </c>
      <c r="AH218" s="5"/>
      <c r="AI218" s="5"/>
      <c r="AJ218" s="5"/>
      <c r="AK218" s="5"/>
      <c r="AL218" s="5"/>
      <c r="AM218" s="5"/>
      <c r="AN218" s="5"/>
      <c r="AO218" s="5"/>
      <c r="AP218" s="5"/>
      <c r="AQ218" s="5"/>
      <c r="AR218" s="5"/>
      <c r="AS218" s="5"/>
      <c r="AT218" s="5"/>
      <c r="AU218" s="5"/>
    </row>
    <row r="219" spans="1:47" s="2" customFormat="1" ht="15">
      <c r="A219" s="391"/>
      <c r="B219" s="392"/>
      <c r="C219" s="393"/>
      <c r="D219" s="393"/>
      <c r="E219" s="393"/>
      <c r="F219" s="393"/>
      <c r="G219" s="393"/>
      <c r="H219" s="394"/>
      <c r="I219" s="394"/>
      <c r="J219" s="394"/>
      <c r="K219" s="394"/>
      <c r="L219" s="394"/>
      <c r="M219" s="394"/>
      <c r="N219" s="313">
        <f>IF(IF(I219&lt;'Checklist Parameters'!$Q$22,0,($I219-$L219))&lt;0,0,IF(I219&lt;'Checklist Parameters'!$Q$22,0,($I219-$L219)))</f>
        <v>0</v>
      </c>
      <c r="O219" s="394"/>
      <c r="P219" s="395"/>
      <c r="Q219" s="316">
        <f t="shared" si="20"/>
        <v>0</v>
      </c>
      <c r="R219" s="87">
        <f t="shared" si="21"/>
        <v>0</v>
      </c>
      <c r="S219" s="87">
        <f>IF('Checklist Parameters'!$Q$60&lt;0.2,0.2,'Checklist Parameters'!$Q$60)</f>
        <v>0.7</v>
      </c>
      <c r="T219" s="88">
        <f>IF($O219="",IF('Checklist District ID'!$C$43="Y",MAX($R219:$S219)*$I219,SUM($R219:$S219)*$I219),IF(O219&gt;0,Q219*S219))</f>
        <v>0</v>
      </c>
      <c r="U219" s="88">
        <f>IF(Q219&gt;0,((I219-T219)*'Formula Matrix'!$E$42),0)</f>
        <v>0</v>
      </c>
      <c r="V219" s="88">
        <f t="shared" si="22"/>
        <v>0</v>
      </c>
      <c r="W219" s="88">
        <f>IF(V219&gt;0,(V219*'Checklist Parameters'!$Q$35),0)</f>
        <v>0</v>
      </c>
      <c r="X219" s="85">
        <f t="shared" si="18"/>
        <v>0</v>
      </c>
      <c r="Y219" s="85">
        <f>IF('Checklist Parameters'!$Q$102&lt;&gt;"",(I219/43560)*'Checklist Parameters'!$Q$102,"N/A")</f>
        <v>0</v>
      </c>
      <c r="Z219" s="85" t="str">
        <f>IF('Checklist Parameters'!$Q$58&lt;&gt;"",((I219*'Checklist Parameters'!$Q$58)*'Checklist Parameters'!$Q$35)/1000,"N/A")</f>
        <v>N/A</v>
      </c>
      <c r="AA219" s="85">
        <f>IF('Checklist Parameters'!$Q$101&lt;&gt;"",IFERROR(I219/'Checklist Parameters'!$Q$101,0),"N/A")</f>
        <v>0</v>
      </c>
      <c r="AB219" s="85" t="str">
        <f>IF('Checklist Parameters'!$Q$43&lt;&gt;"",(I219*'Checklist Parameters'!$Q$43)/1000,"N/A")</f>
        <v>N/A</v>
      </c>
      <c r="AC219" s="85">
        <f>IF('Checklist Parameters'!$Q$16="",$X219,IF(AND('Checklist Parameters'!$Q$16&lt;$X219,'Checklist Parameters'!$Q$16&gt;=3),'Checklist Parameters'!$Q$16,IF(AND('Checklist Parameters'!$Q$16&lt;$X219,'Checklist Parameters'!$Q$16&lt;3),0,$X219)))</f>
        <v>0</v>
      </c>
      <c r="AD219" s="85" t="str">
        <f>IF(AND(I219&lt;'Checklist Parameters'!$Q$22,$I219&lt;&gt;0),"Y","")</f>
        <v/>
      </c>
      <c r="AE219" s="85" t="str">
        <f>IF($AD219="Y",0,IF('Checklist Parameters'!$Q$25="","&lt;no limit&gt;",ROUNDDOWN((($I219-'Checklist Parameters'!$Q$24)/'Checklist Parameters'!$Q$25)+1,0)))</f>
        <v>&lt;no limit&gt;</v>
      </c>
      <c r="AF219" s="174">
        <f t="shared" si="23"/>
        <v>0</v>
      </c>
      <c r="AG219" s="85">
        <f t="shared" si="19"/>
        <v>0</v>
      </c>
      <c r="AH219" s="5"/>
      <c r="AI219" s="5"/>
      <c r="AJ219" s="5"/>
      <c r="AK219" s="5"/>
      <c r="AL219" s="5"/>
      <c r="AM219" s="5"/>
      <c r="AN219" s="5"/>
      <c r="AO219" s="5"/>
      <c r="AP219" s="5"/>
      <c r="AQ219" s="5"/>
      <c r="AR219" s="5"/>
      <c r="AS219" s="5"/>
      <c r="AT219" s="5"/>
      <c r="AU219" s="5"/>
    </row>
    <row r="220" spans="1:47" s="2" customFormat="1" ht="15">
      <c r="A220" s="391"/>
      <c r="B220" s="392"/>
      <c r="C220" s="393"/>
      <c r="D220" s="393"/>
      <c r="E220" s="393"/>
      <c r="F220" s="393"/>
      <c r="G220" s="393"/>
      <c r="H220" s="394"/>
      <c r="I220" s="394"/>
      <c r="J220" s="394"/>
      <c r="K220" s="394"/>
      <c r="L220" s="394"/>
      <c r="M220" s="394"/>
      <c r="N220" s="313">
        <f>IF(IF(I220&lt;'Checklist Parameters'!$Q$22,0,($I220-$L220))&lt;0,0,IF(I220&lt;'Checklist Parameters'!$Q$22,0,($I220-$L220)))</f>
        <v>0</v>
      </c>
      <c r="O220" s="394"/>
      <c r="P220" s="395"/>
      <c r="Q220" s="316">
        <f t="shared" si="20"/>
        <v>0</v>
      </c>
      <c r="R220" s="87">
        <f t="shared" si="21"/>
        <v>0</v>
      </c>
      <c r="S220" s="87">
        <f>IF('Checklist Parameters'!$Q$60&lt;0.2,0.2,'Checklist Parameters'!$Q$60)</f>
        <v>0.7</v>
      </c>
      <c r="T220" s="88">
        <f>IF($O220="",IF('Checklist District ID'!$C$43="Y",MAX($R220:$S220)*$I220,SUM($R220:$S220)*$I220),IF(O220&gt;0,Q220*S220))</f>
        <v>0</v>
      </c>
      <c r="U220" s="88">
        <f>IF(Q220&gt;0,((I220-T220)*'Formula Matrix'!$E$42),0)</f>
        <v>0</v>
      </c>
      <c r="V220" s="88">
        <f t="shared" si="22"/>
        <v>0</v>
      </c>
      <c r="W220" s="88">
        <f>IF(V220&gt;0,(V220*'Checklist Parameters'!$Q$35),0)</f>
        <v>0</v>
      </c>
      <c r="X220" s="85">
        <f t="shared" si="18"/>
        <v>0</v>
      </c>
      <c r="Y220" s="85">
        <f>IF('Checklist Parameters'!$Q$102&lt;&gt;"",(I220/43560)*'Checklist Parameters'!$Q$102,"N/A")</f>
        <v>0</v>
      </c>
      <c r="Z220" s="85" t="str">
        <f>IF('Checklist Parameters'!$Q$58&lt;&gt;"",((I220*'Checklist Parameters'!$Q$58)*'Checklist Parameters'!$Q$35)/1000,"N/A")</f>
        <v>N/A</v>
      </c>
      <c r="AA220" s="85">
        <f>IF('Checklist Parameters'!$Q$101&lt;&gt;"",IFERROR(I220/'Checklist Parameters'!$Q$101,0),"N/A")</f>
        <v>0</v>
      </c>
      <c r="AB220" s="85" t="str">
        <f>IF('Checklist Parameters'!$Q$43&lt;&gt;"",(I220*'Checklist Parameters'!$Q$43)/1000,"N/A")</f>
        <v>N/A</v>
      </c>
      <c r="AC220" s="85">
        <f>IF('Checklist Parameters'!$Q$16="",$X220,IF(AND('Checklist Parameters'!$Q$16&lt;$X220,'Checklist Parameters'!$Q$16&gt;=3),'Checklist Parameters'!$Q$16,IF(AND('Checklist Parameters'!$Q$16&lt;$X220,'Checklist Parameters'!$Q$16&lt;3),0,$X220)))</f>
        <v>0</v>
      </c>
      <c r="AD220" s="85" t="str">
        <f>IF(AND(I220&lt;'Checklist Parameters'!$Q$22,$I220&lt;&gt;0),"Y","")</f>
        <v/>
      </c>
      <c r="AE220" s="85" t="str">
        <f>IF($AD220="Y",0,IF('Checklist Parameters'!$Q$25="","&lt;no limit&gt;",ROUNDDOWN((($I220-'Checklist Parameters'!$Q$24)/'Checklist Parameters'!$Q$25)+1,0)))</f>
        <v>&lt;no limit&gt;</v>
      </c>
      <c r="AF220" s="174">
        <f t="shared" si="23"/>
        <v>0</v>
      </c>
      <c r="AG220" s="85">
        <f t="shared" si="19"/>
        <v>0</v>
      </c>
      <c r="AH220" s="5"/>
      <c r="AI220" s="5"/>
      <c r="AJ220" s="5"/>
      <c r="AK220" s="5"/>
      <c r="AL220" s="5"/>
      <c r="AM220" s="5"/>
      <c r="AN220" s="5"/>
      <c r="AO220" s="5"/>
      <c r="AP220" s="5"/>
      <c r="AQ220" s="5"/>
      <c r="AR220" s="5"/>
      <c r="AS220" s="5"/>
      <c r="AT220" s="5"/>
      <c r="AU220" s="5"/>
    </row>
    <row r="221" spans="1:47" s="2" customFormat="1" ht="15">
      <c r="A221" s="391"/>
      <c r="B221" s="392"/>
      <c r="C221" s="393"/>
      <c r="D221" s="393"/>
      <c r="E221" s="393"/>
      <c r="F221" s="393"/>
      <c r="G221" s="393"/>
      <c r="H221" s="394"/>
      <c r="I221" s="394"/>
      <c r="J221" s="394"/>
      <c r="K221" s="394"/>
      <c r="L221" s="394"/>
      <c r="M221" s="394"/>
      <c r="N221" s="313">
        <f>IF(IF(I221&lt;'Checklist Parameters'!$Q$22,0,($I221-$L221))&lt;0,0,IF(I221&lt;'Checklist Parameters'!$Q$22,0,($I221-$L221)))</f>
        <v>0</v>
      </c>
      <c r="O221" s="394"/>
      <c r="P221" s="395"/>
      <c r="Q221" s="316">
        <f t="shared" si="20"/>
        <v>0</v>
      </c>
      <c r="R221" s="87">
        <f t="shared" si="21"/>
        <v>0</v>
      </c>
      <c r="S221" s="87">
        <f>IF('Checklist Parameters'!$Q$60&lt;0.2,0.2,'Checklist Parameters'!$Q$60)</f>
        <v>0.7</v>
      </c>
      <c r="T221" s="88">
        <f>IF($O221="",IF('Checklist District ID'!$C$43="Y",MAX($R221:$S221)*$I221,SUM($R221:$S221)*$I221),IF(O221&gt;0,Q221*S221))</f>
        <v>0</v>
      </c>
      <c r="U221" s="88">
        <f>IF(Q221&gt;0,((I221-T221)*'Formula Matrix'!$E$42),0)</f>
        <v>0</v>
      </c>
      <c r="V221" s="88">
        <f t="shared" si="22"/>
        <v>0</v>
      </c>
      <c r="W221" s="88">
        <f>IF(V221&gt;0,(V221*'Checklist Parameters'!$Q$35),0)</f>
        <v>0</v>
      </c>
      <c r="X221" s="85">
        <f t="shared" si="18"/>
        <v>0</v>
      </c>
      <c r="Y221" s="85">
        <f>IF('Checklist Parameters'!$Q$102&lt;&gt;"",(I221/43560)*'Checklist Parameters'!$Q$102,"N/A")</f>
        <v>0</v>
      </c>
      <c r="Z221" s="85" t="str">
        <f>IF('Checklist Parameters'!$Q$58&lt;&gt;"",((I221*'Checklist Parameters'!$Q$58)*'Checklist Parameters'!$Q$35)/1000,"N/A")</f>
        <v>N/A</v>
      </c>
      <c r="AA221" s="85">
        <f>IF('Checklist Parameters'!$Q$101&lt;&gt;"",IFERROR(I221/'Checklist Parameters'!$Q$101,0),"N/A")</f>
        <v>0</v>
      </c>
      <c r="AB221" s="85" t="str">
        <f>IF('Checklist Parameters'!$Q$43&lt;&gt;"",(I221*'Checklist Parameters'!$Q$43)/1000,"N/A")</f>
        <v>N/A</v>
      </c>
      <c r="AC221" s="85">
        <f>IF('Checklist Parameters'!$Q$16="",$X221,IF(AND('Checklist Parameters'!$Q$16&lt;$X221,'Checklist Parameters'!$Q$16&gt;=3),'Checklist Parameters'!$Q$16,IF(AND('Checklist Parameters'!$Q$16&lt;$X221,'Checklist Parameters'!$Q$16&lt;3),0,$X221)))</f>
        <v>0</v>
      </c>
      <c r="AD221" s="85" t="str">
        <f>IF(AND(I221&lt;'Checklist Parameters'!$Q$22,$I221&lt;&gt;0),"Y","")</f>
        <v/>
      </c>
      <c r="AE221" s="85" t="str">
        <f>IF($AD221="Y",0,IF('Checklist Parameters'!$Q$25="","&lt;no limit&gt;",ROUNDDOWN((($I221-'Checklist Parameters'!$Q$24)/'Checklist Parameters'!$Q$25)+1,0)))</f>
        <v>&lt;no limit&gt;</v>
      </c>
      <c r="AF221" s="174">
        <f t="shared" si="23"/>
        <v>0</v>
      </c>
      <c r="AG221" s="85">
        <f t="shared" si="19"/>
        <v>0</v>
      </c>
      <c r="AH221" s="5"/>
      <c r="AI221" s="5"/>
      <c r="AJ221" s="5"/>
      <c r="AK221" s="5"/>
      <c r="AL221" s="5"/>
      <c r="AM221" s="5"/>
      <c r="AN221" s="5"/>
      <c r="AO221" s="5"/>
      <c r="AP221" s="5"/>
      <c r="AQ221" s="5"/>
      <c r="AR221" s="5"/>
      <c r="AS221" s="5"/>
      <c r="AT221" s="5"/>
      <c r="AU221" s="5"/>
    </row>
    <row r="222" spans="1:47" s="2" customFormat="1" ht="15">
      <c r="A222" s="391"/>
      <c r="B222" s="392"/>
      <c r="C222" s="393"/>
      <c r="D222" s="393"/>
      <c r="E222" s="393"/>
      <c r="F222" s="393"/>
      <c r="G222" s="393"/>
      <c r="H222" s="394"/>
      <c r="I222" s="394"/>
      <c r="J222" s="394"/>
      <c r="K222" s="394"/>
      <c r="L222" s="394"/>
      <c r="M222" s="394"/>
      <c r="N222" s="313">
        <f>IF(IF(I222&lt;'Checklist Parameters'!$Q$22,0,($I222-$L222))&lt;0,0,IF(I222&lt;'Checklist Parameters'!$Q$22,0,($I222-$L222)))</f>
        <v>0</v>
      </c>
      <c r="O222" s="394"/>
      <c r="P222" s="395"/>
      <c r="Q222" s="316">
        <f t="shared" si="20"/>
        <v>0</v>
      </c>
      <c r="R222" s="87">
        <f t="shared" si="21"/>
        <v>0</v>
      </c>
      <c r="S222" s="87">
        <f>IF('Checklist Parameters'!$Q$60&lt;0.2,0.2,'Checklist Parameters'!$Q$60)</f>
        <v>0.7</v>
      </c>
      <c r="T222" s="88">
        <f>IF($O222="",IF('Checklist District ID'!$C$43="Y",MAX($R222:$S222)*$I222,SUM($R222:$S222)*$I222),IF(O222&gt;0,Q222*S222))</f>
        <v>0</v>
      </c>
      <c r="U222" s="88">
        <f>IF(Q222&gt;0,((I222-T222)*'Formula Matrix'!$E$42),0)</f>
        <v>0</v>
      </c>
      <c r="V222" s="88">
        <f t="shared" si="22"/>
        <v>0</v>
      </c>
      <c r="W222" s="88">
        <f>IF(V222&gt;0,(V222*'Checklist Parameters'!$Q$35),0)</f>
        <v>0</v>
      </c>
      <c r="X222" s="85">
        <f t="shared" si="18"/>
        <v>0</v>
      </c>
      <c r="Y222" s="85">
        <f>IF('Checklist Parameters'!$Q$102&lt;&gt;"",(I222/43560)*'Checklist Parameters'!$Q$102,"N/A")</f>
        <v>0</v>
      </c>
      <c r="Z222" s="85" t="str">
        <f>IF('Checklist Parameters'!$Q$58&lt;&gt;"",((I222*'Checklist Parameters'!$Q$58)*'Checklist Parameters'!$Q$35)/1000,"N/A")</f>
        <v>N/A</v>
      </c>
      <c r="AA222" s="85">
        <f>IF('Checklist Parameters'!$Q$101&lt;&gt;"",IFERROR(I222/'Checklist Parameters'!$Q$101,0),"N/A")</f>
        <v>0</v>
      </c>
      <c r="AB222" s="85" t="str">
        <f>IF('Checklist Parameters'!$Q$43&lt;&gt;"",(I222*'Checklist Parameters'!$Q$43)/1000,"N/A")</f>
        <v>N/A</v>
      </c>
      <c r="AC222" s="85">
        <f>IF('Checklist Parameters'!$Q$16="",$X222,IF(AND('Checklist Parameters'!$Q$16&lt;$X222,'Checklist Parameters'!$Q$16&gt;=3),'Checklist Parameters'!$Q$16,IF(AND('Checklist Parameters'!$Q$16&lt;$X222,'Checklist Parameters'!$Q$16&lt;3),0,$X222)))</f>
        <v>0</v>
      </c>
      <c r="AD222" s="85" t="str">
        <f>IF(AND(I222&lt;'Checklist Parameters'!$Q$22,$I222&lt;&gt;0),"Y","")</f>
        <v/>
      </c>
      <c r="AE222" s="85" t="str">
        <f>IF($AD222="Y",0,IF('Checklist Parameters'!$Q$25="","&lt;no limit&gt;",ROUNDDOWN((($I222-'Checklist Parameters'!$Q$24)/'Checklist Parameters'!$Q$25)+1,0)))</f>
        <v>&lt;no limit&gt;</v>
      </c>
      <c r="AF222" s="174">
        <f t="shared" si="23"/>
        <v>0</v>
      </c>
      <c r="AG222" s="85">
        <f t="shared" si="19"/>
        <v>0</v>
      </c>
      <c r="AH222" s="5"/>
      <c r="AI222" s="5"/>
      <c r="AJ222" s="5"/>
      <c r="AK222" s="5"/>
      <c r="AL222" s="5"/>
      <c r="AM222" s="5"/>
      <c r="AN222" s="5"/>
      <c r="AO222" s="5"/>
      <c r="AP222" s="5"/>
      <c r="AQ222" s="5"/>
      <c r="AR222" s="5"/>
      <c r="AS222" s="5"/>
      <c r="AT222" s="5"/>
      <c r="AU222" s="5"/>
    </row>
    <row r="223" spans="1:47" s="2" customFormat="1" ht="15">
      <c r="A223" s="391"/>
      <c r="B223" s="392"/>
      <c r="C223" s="393"/>
      <c r="D223" s="393"/>
      <c r="E223" s="393"/>
      <c r="F223" s="393"/>
      <c r="G223" s="393"/>
      <c r="H223" s="394"/>
      <c r="I223" s="394"/>
      <c r="J223" s="394"/>
      <c r="K223" s="394"/>
      <c r="L223" s="394"/>
      <c r="M223" s="394"/>
      <c r="N223" s="313">
        <f>IF(IF(I223&lt;'Checklist Parameters'!$Q$22,0,($I223-$L223))&lt;0,0,IF(I223&lt;'Checklist Parameters'!$Q$22,0,($I223-$L223)))</f>
        <v>0</v>
      </c>
      <c r="O223" s="394"/>
      <c r="P223" s="395"/>
      <c r="Q223" s="316">
        <f t="shared" si="20"/>
        <v>0</v>
      </c>
      <c r="R223" s="87">
        <f t="shared" si="21"/>
        <v>0</v>
      </c>
      <c r="S223" s="87">
        <f>IF('Checklist Parameters'!$Q$60&lt;0.2,0.2,'Checklist Parameters'!$Q$60)</f>
        <v>0.7</v>
      </c>
      <c r="T223" s="88">
        <f>IF($O223="",IF('Checklist District ID'!$C$43="Y",MAX($R223:$S223)*$I223,SUM($R223:$S223)*$I223),IF(O223&gt;0,Q223*S223))</f>
        <v>0</v>
      </c>
      <c r="U223" s="88">
        <f>IF(Q223&gt;0,((I223-T223)*'Formula Matrix'!$E$42),0)</f>
        <v>0</v>
      </c>
      <c r="V223" s="88">
        <f t="shared" si="22"/>
        <v>0</v>
      </c>
      <c r="W223" s="88">
        <f>IF(V223&gt;0,(V223*'Checklist Parameters'!$Q$35),0)</f>
        <v>0</v>
      </c>
      <c r="X223" s="85">
        <f t="shared" si="18"/>
        <v>0</v>
      </c>
      <c r="Y223" s="85">
        <f>IF('Checklist Parameters'!$Q$102&lt;&gt;"",(I223/43560)*'Checklist Parameters'!$Q$102,"N/A")</f>
        <v>0</v>
      </c>
      <c r="Z223" s="85" t="str">
        <f>IF('Checklist Parameters'!$Q$58&lt;&gt;"",((I223*'Checklist Parameters'!$Q$58)*'Checklist Parameters'!$Q$35)/1000,"N/A")</f>
        <v>N/A</v>
      </c>
      <c r="AA223" s="85">
        <f>IF('Checklist Parameters'!$Q$101&lt;&gt;"",IFERROR(I223/'Checklist Parameters'!$Q$101,0),"N/A")</f>
        <v>0</v>
      </c>
      <c r="AB223" s="85" t="str">
        <f>IF('Checklist Parameters'!$Q$43&lt;&gt;"",(I223*'Checklist Parameters'!$Q$43)/1000,"N/A")</f>
        <v>N/A</v>
      </c>
      <c r="AC223" s="85">
        <f>IF('Checklist Parameters'!$Q$16="",$X223,IF(AND('Checklist Parameters'!$Q$16&lt;$X223,'Checklist Parameters'!$Q$16&gt;=3),'Checklist Parameters'!$Q$16,IF(AND('Checklist Parameters'!$Q$16&lt;$X223,'Checklist Parameters'!$Q$16&lt;3),0,$X223)))</f>
        <v>0</v>
      </c>
      <c r="AD223" s="85" t="str">
        <f>IF(AND(I223&lt;'Checklist Parameters'!$Q$22,$I223&lt;&gt;0),"Y","")</f>
        <v/>
      </c>
      <c r="AE223" s="85" t="str">
        <f>IF($AD223="Y",0,IF('Checklist Parameters'!$Q$25="","&lt;no limit&gt;",ROUNDDOWN((($I223-'Checklist Parameters'!$Q$24)/'Checklist Parameters'!$Q$25)+1,0)))</f>
        <v>&lt;no limit&gt;</v>
      </c>
      <c r="AF223" s="174">
        <f t="shared" si="23"/>
        <v>0</v>
      </c>
      <c r="AG223" s="85">
        <f t="shared" si="19"/>
        <v>0</v>
      </c>
      <c r="AH223" s="5"/>
      <c r="AI223" s="5"/>
      <c r="AJ223" s="5"/>
      <c r="AK223" s="5"/>
      <c r="AL223" s="5"/>
      <c r="AM223" s="5"/>
      <c r="AN223" s="5"/>
      <c r="AO223" s="5"/>
      <c r="AP223" s="5"/>
      <c r="AQ223" s="5"/>
      <c r="AR223" s="5"/>
      <c r="AS223" s="5"/>
      <c r="AT223" s="5"/>
      <c r="AU223" s="5"/>
    </row>
    <row r="224" spans="1:47" s="2" customFormat="1" ht="15">
      <c r="A224" s="391"/>
      <c r="B224" s="392"/>
      <c r="C224" s="393"/>
      <c r="D224" s="393"/>
      <c r="E224" s="393"/>
      <c r="F224" s="393"/>
      <c r="G224" s="393"/>
      <c r="H224" s="394"/>
      <c r="I224" s="394"/>
      <c r="J224" s="394"/>
      <c r="K224" s="394"/>
      <c r="L224" s="394"/>
      <c r="M224" s="394"/>
      <c r="N224" s="313">
        <f>IF(IF(I224&lt;'Checklist Parameters'!$Q$22,0,($I224-$L224))&lt;0,0,IF(I224&lt;'Checklist Parameters'!$Q$22,0,($I224-$L224)))</f>
        <v>0</v>
      </c>
      <c r="O224" s="394"/>
      <c r="P224" s="395"/>
      <c r="Q224" s="316">
        <f t="shared" si="20"/>
        <v>0</v>
      </c>
      <c r="R224" s="87">
        <f t="shared" si="21"/>
        <v>0</v>
      </c>
      <c r="S224" s="87">
        <f>IF('Checklist Parameters'!$Q$60&lt;0.2,0.2,'Checklist Parameters'!$Q$60)</f>
        <v>0.7</v>
      </c>
      <c r="T224" s="88">
        <f>IF($O224="",IF('Checklist District ID'!$C$43="Y",MAX($R224:$S224)*$I224,SUM($R224:$S224)*$I224),IF(O224&gt;0,Q224*S224))</f>
        <v>0</v>
      </c>
      <c r="U224" s="88">
        <f>IF(Q224&gt;0,((I224-T224)*'Formula Matrix'!$E$42),0)</f>
        <v>0</v>
      </c>
      <c r="V224" s="88">
        <f t="shared" si="22"/>
        <v>0</v>
      </c>
      <c r="W224" s="88">
        <f>IF(V224&gt;0,(V224*'Checklist Parameters'!$Q$35),0)</f>
        <v>0</v>
      </c>
      <c r="X224" s="85">
        <f t="shared" si="18"/>
        <v>0</v>
      </c>
      <c r="Y224" s="85">
        <f>IF('Checklist Parameters'!$Q$102&lt;&gt;"",(I224/43560)*'Checklist Parameters'!$Q$102,"N/A")</f>
        <v>0</v>
      </c>
      <c r="Z224" s="85" t="str">
        <f>IF('Checklist Parameters'!$Q$58&lt;&gt;"",((I224*'Checklist Parameters'!$Q$58)*'Checklist Parameters'!$Q$35)/1000,"N/A")</f>
        <v>N/A</v>
      </c>
      <c r="AA224" s="85">
        <f>IF('Checklist Parameters'!$Q$101&lt;&gt;"",IFERROR(I224/'Checklist Parameters'!$Q$101,0),"N/A")</f>
        <v>0</v>
      </c>
      <c r="AB224" s="85" t="str">
        <f>IF('Checklist Parameters'!$Q$43&lt;&gt;"",(I224*'Checklist Parameters'!$Q$43)/1000,"N/A")</f>
        <v>N/A</v>
      </c>
      <c r="AC224" s="85">
        <f>IF('Checklist Parameters'!$Q$16="",$X224,IF(AND('Checklist Parameters'!$Q$16&lt;$X224,'Checklist Parameters'!$Q$16&gt;=3),'Checklist Parameters'!$Q$16,IF(AND('Checklist Parameters'!$Q$16&lt;$X224,'Checklist Parameters'!$Q$16&lt;3),0,$X224)))</f>
        <v>0</v>
      </c>
      <c r="AD224" s="85" t="str">
        <f>IF(AND(I224&lt;'Checklist Parameters'!$Q$22,$I224&lt;&gt;0),"Y","")</f>
        <v/>
      </c>
      <c r="AE224" s="85" t="str">
        <f>IF($AD224="Y",0,IF('Checklist Parameters'!$Q$25="","&lt;no limit&gt;",ROUNDDOWN((($I224-'Checklist Parameters'!$Q$24)/'Checklist Parameters'!$Q$25)+1,0)))</f>
        <v>&lt;no limit&gt;</v>
      </c>
      <c r="AF224" s="174">
        <f t="shared" si="23"/>
        <v>0</v>
      </c>
      <c r="AG224" s="85">
        <f t="shared" si="19"/>
        <v>0</v>
      </c>
      <c r="AH224" s="5"/>
      <c r="AI224" s="5"/>
      <c r="AJ224" s="5"/>
      <c r="AK224" s="5"/>
      <c r="AL224" s="5"/>
      <c r="AM224" s="5"/>
      <c r="AN224" s="5"/>
      <c r="AO224" s="5"/>
      <c r="AP224" s="5"/>
      <c r="AQ224" s="5"/>
      <c r="AR224" s="5"/>
      <c r="AS224" s="5"/>
      <c r="AT224" s="5"/>
      <c r="AU224" s="5"/>
    </row>
    <row r="225" spans="1:47" s="2" customFormat="1" ht="15">
      <c r="A225" s="391"/>
      <c r="B225" s="392"/>
      <c r="C225" s="393"/>
      <c r="D225" s="393"/>
      <c r="E225" s="393"/>
      <c r="F225" s="393"/>
      <c r="G225" s="393"/>
      <c r="H225" s="394"/>
      <c r="I225" s="394"/>
      <c r="J225" s="394"/>
      <c r="K225" s="394"/>
      <c r="L225" s="394"/>
      <c r="M225" s="394"/>
      <c r="N225" s="313">
        <f>IF(IF(I225&lt;'Checklist Parameters'!$Q$22,0,($I225-$L225))&lt;0,0,IF(I225&lt;'Checklist Parameters'!$Q$22,0,($I225-$L225)))</f>
        <v>0</v>
      </c>
      <c r="O225" s="394"/>
      <c r="P225" s="395"/>
      <c r="Q225" s="316">
        <f t="shared" si="20"/>
        <v>0</v>
      </c>
      <c r="R225" s="87">
        <f t="shared" si="21"/>
        <v>0</v>
      </c>
      <c r="S225" s="87">
        <f>IF('Checklist Parameters'!$Q$60&lt;0.2,0.2,'Checklist Parameters'!$Q$60)</f>
        <v>0.7</v>
      </c>
      <c r="T225" s="88">
        <f>IF($O225="",IF('Checklist District ID'!$C$43="Y",MAX($R225:$S225)*$I225,SUM($R225:$S225)*$I225),IF(O225&gt;0,Q225*S225))</f>
        <v>0</v>
      </c>
      <c r="U225" s="88">
        <f>IF(Q225&gt;0,((I225-T225)*'Formula Matrix'!$E$42),0)</f>
        <v>0</v>
      </c>
      <c r="V225" s="88">
        <f t="shared" si="22"/>
        <v>0</v>
      </c>
      <c r="W225" s="88">
        <f>IF(V225&gt;0,(V225*'Checklist Parameters'!$Q$35),0)</f>
        <v>0</v>
      </c>
      <c r="X225" s="85">
        <f t="shared" si="18"/>
        <v>0</v>
      </c>
      <c r="Y225" s="85">
        <f>IF('Checklist Parameters'!$Q$102&lt;&gt;"",(I225/43560)*'Checklist Parameters'!$Q$102,"N/A")</f>
        <v>0</v>
      </c>
      <c r="Z225" s="85" t="str">
        <f>IF('Checklist Parameters'!$Q$58&lt;&gt;"",((I225*'Checklist Parameters'!$Q$58)*'Checklist Parameters'!$Q$35)/1000,"N/A")</f>
        <v>N/A</v>
      </c>
      <c r="AA225" s="85">
        <f>IF('Checklist Parameters'!$Q$101&lt;&gt;"",IFERROR(I225/'Checklist Parameters'!$Q$101,0),"N/A")</f>
        <v>0</v>
      </c>
      <c r="AB225" s="85" t="str">
        <f>IF('Checklist Parameters'!$Q$43&lt;&gt;"",(I225*'Checklist Parameters'!$Q$43)/1000,"N/A")</f>
        <v>N/A</v>
      </c>
      <c r="AC225" s="85">
        <f>IF('Checklist Parameters'!$Q$16="",$X225,IF(AND('Checklist Parameters'!$Q$16&lt;$X225,'Checklist Parameters'!$Q$16&gt;=3),'Checklist Parameters'!$Q$16,IF(AND('Checklist Parameters'!$Q$16&lt;$X225,'Checklist Parameters'!$Q$16&lt;3),0,$X225)))</f>
        <v>0</v>
      </c>
      <c r="AD225" s="85" t="str">
        <f>IF(AND(I225&lt;'Checklist Parameters'!$Q$22,$I225&lt;&gt;0),"Y","")</f>
        <v/>
      </c>
      <c r="AE225" s="85" t="str">
        <f>IF($AD225="Y",0,IF('Checklist Parameters'!$Q$25="","&lt;no limit&gt;",ROUNDDOWN((($I225-'Checklist Parameters'!$Q$24)/'Checklist Parameters'!$Q$25)+1,0)))</f>
        <v>&lt;no limit&gt;</v>
      </c>
      <c r="AF225" s="174">
        <f t="shared" si="23"/>
        <v>0</v>
      </c>
      <c r="AG225" s="85">
        <f t="shared" si="19"/>
        <v>0</v>
      </c>
      <c r="AH225" s="5"/>
      <c r="AI225" s="5"/>
      <c r="AJ225" s="5"/>
      <c r="AK225" s="5"/>
      <c r="AL225" s="5"/>
      <c r="AM225" s="5"/>
      <c r="AN225" s="5"/>
      <c r="AO225" s="5"/>
      <c r="AP225" s="5"/>
      <c r="AQ225" s="5"/>
      <c r="AR225" s="5"/>
      <c r="AS225" s="5"/>
      <c r="AT225" s="5"/>
      <c r="AU225" s="5"/>
    </row>
    <row r="226" spans="1:47" s="2" customFormat="1" ht="15">
      <c r="A226" s="391"/>
      <c r="B226" s="392"/>
      <c r="C226" s="393"/>
      <c r="D226" s="393"/>
      <c r="E226" s="393"/>
      <c r="F226" s="393"/>
      <c r="G226" s="393"/>
      <c r="H226" s="394"/>
      <c r="I226" s="394"/>
      <c r="J226" s="394"/>
      <c r="K226" s="394"/>
      <c r="L226" s="394"/>
      <c r="M226" s="394"/>
      <c r="N226" s="313">
        <f>IF(IF(I226&lt;'Checklist Parameters'!$Q$22,0,($I226-$L226))&lt;0,0,IF(I226&lt;'Checklist Parameters'!$Q$22,0,($I226-$L226)))</f>
        <v>0</v>
      </c>
      <c r="O226" s="394"/>
      <c r="P226" s="395"/>
      <c r="Q226" s="316">
        <f t="shared" si="20"/>
        <v>0</v>
      </c>
      <c r="R226" s="87">
        <f t="shared" si="21"/>
        <v>0</v>
      </c>
      <c r="S226" s="87">
        <f>IF('Checklist Parameters'!$Q$60&lt;0.2,0.2,'Checklist Parameters'!$Q$60)</f>
        <v>0.7</v>
      </c>
      <c r="T226" s="88">
        <f>IF($O226="",IF('Checklist District ID'!$C$43="Y",MAX($R226:$S226)*$I226,SUM($R226:$S226)*$I226),IF(O226&gt;0,Q226*S226))</f>
        <v>0</v>
      </c>
      <c r="U226" s="88">
        <f>IF(Q226&gt;0,((I226-T226)*'Formula Matrix'!$E$42),0)</f>
        <v>0</v>
      </c>
      <c r="V226" s="88">
        <f t="shared" si="22"/>
        <v>0</v>
      </c>
      <c r="W226" s="88">
        <f>IF(V226&gt;0,(V226*'Checklist Parameters'!$Q$35),0)</f>
        <v>0</v>
      </c>
      <c r="X226" s="85">
        <f t="shared" si="18"/>
        <v>0</v>
      </c>
      <c r="Y226" s="85">
        <f>IF('Checklist Parameters'!$Q$102&lt;&gt;"",(I226/43560)*'Checklist Parameters'!$Q$102,"N/A")</f>
        <v>0</v>
      </c>
      <c r="Z226" s="85" t="str">
        <f>IF('Checklist Parameters'!$Q$58&lt;&gt;"",((I226*'Checklist Parameters'!$Q$58)*'Checklist Parameters'!$Q$35)/1000,"N/A")</f>
        <v>N/A</v>
      </c>
      <c r="AA226" s="85">
        <f>IF('Checklist Parameters'!$Q$101&lt;&gt;"",IFERROR(I226/'Checklist Parameters'!$Q$101,0),"N/A")</f>
        <v>0</v>
      </c>
      <c r="AB226" s="85" t="str">
        <f>IF('Checklist Parameters'!$Q$43&lt;&gt;"",(I226*'Checklist Parameters'!$Q$43)/1000,"N/A")</f>
        <v>N/A</v>
      </c>
      <c r="AC226" s="85">
        <f>IF('Checklist Parameters'!$Q$16="",$X226,IF(AND('Checklist Parameters'!$Q$16&lt;$X226,'Checklist Parameters'!$Q$16&gt;=3),'Checklist Parameters'!$Q$16,IF(AND('Checklist Parameters'!$Q$16&lt;$X226,'Checklist Parameters'!$Q$16&lt;3),0,$X226)))</f>
        <v>0</v>
      </c>
      <c r="AD226" s="85" t="str">
        <f>IF(AND(I226&lt;'Checklist Parameters'!$Q$22,$I226&lt;&gt;0),"Y","")</f>
        <v/>
      </c>
      <c r="AE226" s="85" t="str">
        <f>IF($AD226="Y",0,IF('Checklist Parameters'!$Q$25="","&lt;no limit&gt;",ROUNDDOWN((($I226-'Checklist Parameters'!$Q$24)/'Checklist Parameters'!$Q$25)+1,0)))</f>
        <v>&lt;no limit&gt;</v>
      </c>
      <c r="AF226" s="174">
        <f t="shared" si="23"/>
        <v>0</v>
      </c>
      <c r="AG226" s="85">
        <f t="shared" si="19"/>
        <v>0</v>
      </c>
      <c r="AH226" s="5"/>
      <c r="AI226" s="5"/>
      <c r="AJ226" s="5"/>
      <c r="AK226" s="5"/>
      <c r="AL226" s="5"/>
      <c r="AM226" s="5"/>
      <c r="AN226" s="5"/>
      <c r="AO226" s="5"/>
      <c r="AP226" s="5"/>
      <c r="AQ226" s="5"/>
      <c r="AR226" s="5"/>
      <c r="AS226" s="5"/>
      <c r="AT226" s="5"/>
      <c r="AU226" s="5"/>
    </row>
    <row r="227" spans="1:47" s="2" customFormat="1" ht="15">
      <c r="A227" s="391"/>
      <c r="B227" s="392"/>
      <c r="C227" s="393"/>
      <c r="D227" s="393"/>
      <c r="E227" s="393"/>
      <c r="F227" s="393"/>
      <c r="G227" s="393"/>
      <c r="H227" s="394"/>
      <c r="I227" s="394"/>
      <c r="J227" s="394"/>
      <c r="K227" s="394"/>
      <c r="L227" s="394"/>
      <c r="M227" s="394"/>
      <c r="N227" s="313">
        <f>IF(IF(I227&lt;'Checklist Parameters'!$Q$22,0,($I227-$L227))&lt;0,0,IF(I227&lt;'Checklist Parameters'!$Q$22,0,($I227-$L227)))</f>
        <v>0</v>
      </c>
      <c r="O227" s="394"/>
      <c r="P227" s="395"/>
      <c r="Q227" s="316">
        <f t="shared" si="20"/>
        <v>0</v>
      </c>
      <c r="R227" s="87">
        <f t="shared" si="21"/>
        <v>0</v>
      </c>
      <c r="S227" s="87">
        <f>IF('Checklist Parameters'!$Q$60&lt;0.2,0.2,'Checklist Parameters'!$Q$60)</f>
        <v>0.7</v>
      </c>
      <c r="T227" s="88">
        <f>IF($O227="",IF('Checklist District ID'!$C$43="Y",MAX($R227:$S227)*$I227,SUM($R227:$S227)*$I227),IF(O227&gt;0,Q227*S227))</f>
        <v>0</v>
      </c>
      <c r="U227" s="88">
        <f>IF(Q227&gt;0,((I227-T227)*'Formula Matrix'!$E$42),0)</f>
        <v>0</v>
      </c>
      <c r="V227" s="88">
        <f t="shared" si="22"/>
        <v>0</v>
      </c>
      <c r="W227" s="88">
        <f>IF(V227&gt;0,(V227*'Checklist Parameters'!$Q$35),0)</f>
        <v>0</v>
      </c>
      <c r="X227" s="85">
        <f t="shared" si="18"/>
        <v>0</v>
      </c>
      <c r="Y227" s="85">
        <f>IF('Checklist Parameters'!$Q$102&lt;&gt;"",(I227/43560)*'Checklist Parameters'!$Q$102,"N/A")</f>
        <v>0</v>
      </c>
      <c r="Z227" s="85" t="str">
        <f>IF('Checklist Parameters'!$Q$58&lt;&gt;"",((I227*'Checklist Parameters'!$Q$58)*'Checklist Parameters'!$Q$35)/1000,"N/A")</f>
        <v>N/A</v>
      </c>
      <c r="AA227" s="85">
        <f>IF('Checklist Parameters'!$Q$101&lt;&gt;"",IFERROR(I227/'Checklist Parameters'!$Q$101,0),"N/A")</f>
        <v>0</v>
      </c>
      <c r="AB227" s="85" t="str">
        <f>IF('Checklist Parameters'!$Q$43&lt;&gt;"",(I227*'Checklist Parameters'!$Q$43)/1000,"N/A")</f>
        <v>N/A</v>
      </c>
      <c r="AC227" s="85">
        <f>IF('Checklist Parameters'!$Q$16="",$X227,IF(AND('Checklist Parameters'!$Q$16&lt;$X227,'Checklist Parameters'!$Q$16&gt;=3),'Checklist Parameters'!$Q$16,IF(AND('Checklist Parameters'!$Q$16&lt;$X227,'Checklist Parameters'!$Q$16&lt;3),0,$X227)))</f>
        <v>0</v>
      </c>
      <c r="AD227" s="85" t="str">
        <f>IF(AND(I227&lt;'Checklist Parameters'!$Q$22,$I227&lt;&gt;0),"Y","")</f>
        <v/>
      </c>
      <c r="AE227" s="85" t="str">
        <f>IF($AD227="Y",0,IF('Checklist Parameters'!$Q$25="","&lt;no limit&gt;",ROUNDDOWN((($I227-'Checklist Parameters'!$Q$24)/'Checklist Parameters'!$Q$25)+1,0)))</f>
        <v>&lt;no limit&gt;</v>
      </c>
      <c r="AF227" s="174">
        <f t="shared" si="23"/>
        <v>0</v>
      </c>
      <c r="AG227" s="85">
        <f t="shared" si="19"/>
        <v>0</v>
      </c>
      <c r="AH227" s="5"/>
      <c r="AI227" s="5"/>
      <c r="AJ227" s="5"/>
      <c r="AK227" s="5"/>
      <c r="AL227" s="5"/>
      <c r="AM227" s="5"/>
      <c r="AN227" s="5"/>
      <c r="AO227" s="5"/>
      <c r="AP227" s="5"/>
      <c r="AQ227" s="5"/>
      <c r="AR227" s="5"/>
      <c r="AS227" s="5"/>
      <c r="AT227" s="5"/>
      <c r="AU227" s="5"/>
    </row>
    <row r="228" spans="1:47" s="2" customFormat="1" ht="15">
      <c r="A228" s="391"/>
      <c r="B228" s="392"/>
      <c r="C228" s="393"/>
      <c r="D228" s="393"/>
      <c r="E228" s="393"/>
      <c r="F228" s="393"/>
      <c r="G228" s="393"/>
      <c r="H228" s="394"/>
      <c r="I228" s="394"/>
      <c r="J228" s="394"/>
      <c r="K228" s="394"/>
      <c r="L228" s="394"/>
      <c r="M228" s="394"/>
      <c r="N228" s="313">
        <f>IF(IF(I228&lt;'Checklist Parameters'!$Q$22,0,($I228-$L228))&lt;0,0,IF(I228&lt;'Checklist Parameters'!$Q$22,0,($I228-$L228)))</f>
        <v>0</v>
      </c>
      <c r="O228" s="394"/>
      <c r="P228" s="395"/>
      <c r="Q228" s="316">
        <f t="shared" si="20"/>
        <v>0</v>
      </c>
      <c r="R228" s="87">
        <f t="shared" si="21"/>
        <v>0</v>
      </c>
      <c r="S228" s="87">
        <f>IF('Checklist Parameters'!$Q$60&lt;0.2,0.2,'Checklist Parameters'!$Q$60)</f>
        <v>0.7</v>
      </c>
      <c r="T228" s="88">
        <f>IF($O228="",IF('Checklist District ID'!$C$43="Y",MAX($R228:$S228)*$I228,SUM($R228:$S228)*$I228),IF(O228&gt;0,Q228*S228))</f>
        <v>0</v>
      </c>
      <c r="U228" s="88">
        <f>IF(Q228&gt;0,((I228-T228)*'Formula Matrix'!$E$42),0)</f>
        <v>0</v>
      </c>
      <c r="V228" s="88">
        <f t="shared" si="22"/>
        <v>0</v>
      </c>
      <c r="W228" s="88">
        <f>IF(V228&gt;0,(V228*'Checklist Parameters'!$Q$35),0)</f>
        <v>0</v>
      </c>
      <c r="X228" s="85">
        <f t="shared" si="18"/>
        <v>0</v>
      </c>
      <c r="Y228" s="85">
        <f>IF('Checklist Parameters'!$Q$102&lt;&gt;"",(I228/43560)*'Checklist Parameters'!$Q$102,"N/A")</f>
        <v>0</v>
      </c>
      <c r="Z228" s="85" t="str">
        <f>IF('Checklist Parameters'!$Q$58&lt;&gt;"",((I228*'Checklist Parameters'!$Q$58)*'Checklist Parameters'!$Q$35)/1000,"N/A")</f>
        <v>N/A</v>
      </c>
      <c r="AA228" s="85">
        <f>IF('Checklist Parameters'!$Q$101&lt;&gt;"",IFERROR(I228/'Checklist Parameters'!$Q$101,0),"N/A")</f>
        <v>0</v>
      </c>
      <c r="AB228" s="85" t="str">
        <f>IF('Checklist Parameters'!$Q$43&lt;&gt;"",(I228*'Checklist Parameters'!$Q$43)/1000,"N/A")</f>
        <v>N/A</v>
      </c>
      <c r="AC228" s="85">
        <f>IF('Checklist Parameters'!$Q$16="",$X228,IF(AND('Checklist Parameters'!$Q$16&lt;$X228,'Checklist Parameters'!$Q$16&gt;=3),'Checklist Parameters'!$Q$16,IF(AND('Checklist Parameters'!$Q$16&lt;$X228,'Checklist Parameters'!$Q$16&lt;3),0,$X228)))</f>
        <v>0</v>
      </c>
      <c r="AD228" s="85" t="str">
        <f>IF(AND(I228&lt;'Checklist Parameters'!$Q$22,$I228&lt;&gt;0),"Y","")</f>
        <v/>
      </c>
      <c r="AE228" s="85" t="str">
        <f>IF($AD228="Y",0,IF('Checklist Parameters'!$Q$25="","&lt;no limit&gt;",ROUNDDOWN((($I228-'Checklist Parameters'!$Q$24)/'Checklist Parameters'!$Q$25)+1,0)))</f>
        <v>&lt;no limit&gt;</v>
      </c>
      <c r="AF228" s="174">
        <f t="shared" si="23"/>
        <v>0</v>
      </c>
      <c r="AG228" s="85">
        <f t="shared" si="19"/>
        <v>0</v>
      </c>
      <c r="AH228" s="5"/>
      <c r="AI228" s="5"/>
      <c r="AJ228" s="5"/>
      <c r="AK228" s="5"/>
      <c r="AL228" s="5"/>
      <c r="AM228" s="5"/>
      <c r="AN228" s="5"/>
      <c r="AO228" s="5"/>
      <c r="AP228" s="5"/>
      <c r="AQ228" s="5"/>
      <c r="AR228" s="5"/>
      <c r="AS228" s="5"/>
      <c r="AT228" s="5"/>
      <c r="AU228" s="5"/>
    </row>
    <row r="229" spans="1:47" s="2" customFormat="1" ht="15">
      <c r="A229" s="391"/>
      <c r="B229" s="392"/>
      <c r="C229" s="393"/>
      <c r="D229" s="393"/>
      <c r="E229" s="393"/>
      <c r="F229" s="393"/>
      <c r="G229" s="393"/>
      <c r="H229" s="394"/>
      <c r="I229" s="394"/>
      <c r="J229" s="394"/>
      <c r="K229" s="394"/>
      <c r="L229" s="394"/>
      <c r="M229" s="394"/>
      <c r="N229" s="313">
        <f>IF(IF(I229&lt;'Checklist Parameters'!$Q$22,0,($I229-$L229))&lt;0,0,IF(I229&lt;'Checklist Parameters'!$Q$22,0,($I229-$L229)))</f>
        <v>0</v>
      </c>
      <c r="O229" s="394"/>
      <c r="P229" s="395"/>
      <c r="Q229" s="316">
        <f t="shared" si="20"/>
        <v>0</v>
      </c>
      <c r="R229" s="87">
        <f t="shared" si="21"/>
        <v>0</v>
      </c>
      <c r="S229" s="87">
        <f>IF('Checklist Parameters'!$Q$60&lt;0.2,0.2,'Checklist Parameters'!$Q$60)</f>
        <v>0.7</v>
      </c>
      <c r="T229" s="88">
        <f>IF($O229="",IF('Checklist District ID'!$C$43="Y",MAX($R229:$S229)*$I229,SUM($R229:$S229)*$I229),IF(O229&gt;0,Q229*S229))</f>
        <v>0</v>
      </c>
      <c r="U229" s="88">
        <f>IF(Q229&gt;0,((I229-T229)*'Formula Matrix'!$E$42),0)</f>
        <v>0</v>
      </c>
      <c r="V229" s="88">
        <f t="shared" si="22"/>
        <v>0</v>
      </c>
      <c r="W229" s="88">
        <f>IF(V229&gt;0,(V229*'Checklist Parameters'!$Q$35),0)</f>
        <v>0</v>
      </c>
      <c r="X229" s="85">
        <f t="shared" si="18"/>
        <v>0</v>
      </c>
      <c r="Y229" s="85">
        <f>IF('Checklist Parameters'!$Q$102&lt;&gt;"",(I229/43560)*'Checklist Parameters'!$Q$102,"N/A")</f>
        <v>0</v>
      </c>
      <c r="Z229" s="85" t="str">
        <f>IF('Checklist Parameters'!$Q$58&lt;&gt;"",((I229*'Checklist Parameters'!$Q$58)*'Checklist Parameters'!$Q$35)/1000,"N/A")</f>
        <v>N/A</v>
      </c>
      <c r="AA229" s="85">
        <f>IF('Checklist Parameters'!$Q$101&lt;&gt;"",IFERROR(I229/'Checklist Parameters'!$Q$101,0),"N/A")</f>
        <v>0</v>
      </c>
      <c r="AB229" s="85" t="str">
        <f>IF('Checklist Parameters'!$Q$43&lt;&gt;"",(I229*'Checklist Parameters'!$Q$43)/1000,"N/A")</f>
        <v>N/A</v>
      </c>
      <c r="AC229" s="85">
        <f>IF('Checklist Parameters'!$Q$16="",$X229,IF(AND('Checklist Parameters'!$Q$16&lt;$X229,'Checklist Parameters'!$Q$16&gt;=3),'Checklist Parameters'!$Q$16,IF(AND('Checklist Parameters'!$Q$16&lt;$X229,'Checklist Parameters'!$Q$16&lt;3),0,$X229)))</f>
        <v>0</v>
      </c>
      <c r="AD229" s="85" t="str">
        <f>IF(AND(I229&lt;'Checklist Parameters'!$Q$22,$I229&lt;&gt;0),"Y","")</f>
        <v/>
      </c>
      <c r="AE229" s="85" t="str">
        <f>IF($AD229="Y",0,IF('Checklist Parameters'!$Q$25="","&lt;no limit&gt;",ROUNDDOWN((($I229-'Checklist Parameters'!$Q$24)/'Checklist Parameters'!$Q$25)+1,0)))</f>
        <v>&lt;no limit&gt;</v>
      </c>
      <c r="AF229" s="174">
        <f t="shared" si="23"/>
        <v>0</v>
      </c>
      <c r="AG229" s="85">
        <f t="shared" si="19"/>
        <v>0</v>
      </c>
      <c r="AH229" s="5"/>
      <c r="AI229" s="5"/>
      <c r="AJ229" s="5"/>
      <c r="AK229" s="5"/>
      <c r="AL229" s="5"/>
      <c r="AM229" s="5"/>
      <c r="AN229" s="5"/>
      <c r="AO229" s="5"/>
      <c r="AP229" s="5"/>
      <c r="AQ229" s="5"/>
      <c r="AR229" s="5"/>
      <c r="AS229" s="5"/>
      <c r="AT229" s="5"/>
      <c r="AU229" s="5"/>
    </row>
    <row r="230" spans="1:47" s="2" customFormat="1" ht="15">
      <c r="A230" s="391"/>
      <c r="B230" s="392"/>
      <c r="C230" s="393"/>
      <c r="D230" s="393"/>
      <c r="E230" s="393"/>
      <c r="F230" s="393"/>
      <c r="G230" s="393"/>
      <c r="H230" s="394"/>
      <c r="I230" s="394"/>
      <c r="J230" s="394"/>
      <c r="K230" s="394"/>
      <c r="L230" s="394"/>
      <c r="M230" s="394"/>
      <c r="N230" s="313">
        <f>IF(IF(I230&lt;'Checklist Parameters'!$Q$22,0,($I230-$L230))&lt;0,0,IF(I230&lt;'Checklist Parameters'!$Q$22,0,($I230-$L230)))</f>
        <v>0</v>
      </c>
      <c r="O230" s="394"/>
      <c r="P230" s="395"/>
      <c r="Q230" s="316">
        <f t="shared" si="20"/>
        <v>0</v>
      </c>
      <c r="R230" s="87">
        <f t="shared" si="21"/>
        <v>0</v>
      </c>
      <c r="S230" s="87">
        <f>IF('Checklist Parameters'!$Q$60&lt;0.2,0.2,'Checklist Parameters'!$Q$60)</f>
        <v>0.7</v>
      </c>
      <c r="T230" s="88">
        <f>IF($O230="",IF('Checklist District ID'!$C$43="Y",MAX($R230:$S230)*$I230,SUM($R230:$S230)*$I230),IF(O230&gt;0,Q230*S230))</f>
        <v>0</v>
      </c>
      <c r="U230" s="88">
        <f>IF(Q230&gt;0,((I230-T230)*'Formula Matrix'!$E$42),0)</f>
        <v>0</v>
      </c>
      <c r="V230" s="88">
        <f t="shared" si="22"/>
        <v>0</v>
      </c>
      <c r="W230" s="88">
        <f>IF(V230&gt;0,(V230*'Checklist Parameters'!$Q$35),0)</f>
        <v>0</v>
      </c>
      <c r="X230" s="85">
        <f t="shared" si="18"/>
        <v>0</v>
      </c>
      <c r="Y230" s="85">
        <f>IF('Checklist Parameters'!$Q$102&lt;&gt;"",(I230/43560)*'Checklist Parameters'!$Q$102,"N/A")</f>
        <v>0</v>
      </c>
      <c r="Z230" s="85" t="str">
        <f>IF('Checklist Parameters'!$Q$58&lt;&gt;"",((I230*'Checklist Parameters'!$Q$58)*'Checklist Parameters'!$Q$35)/1000,"N/A")</f>
        <v>N/A</v>
      </c>
      <c r="AA230" s="85">
        <f>IF('Checklist Parameters'!$Q$101&lt;&gt;"",IFERROR(I230/'Checklist Parameters'!$Q$101,0),"N/A")</f>
        <v>0</v>
      </c>
      <c r="AB230" s="85" t="str">
        <f>IF('Checklist Parameters'!$Q$43&lt;&gt;"",(I230*'Checklist Parameters'!$Q$43)/1000,"N/A")</f>
        <v>N/A</v>
      </c>
      <c r="AC230" s="85">
        <f>IF('Checklist Parameters'!$Q$16="",$X230,IF(AND('Checklist Parameters'!$Q$16&lt;$X230,'Checklist Parameters'!$Q$16&gt;=3),'Checklist Parameters'!$Q$16,IF(AND('Checklist Parameters'!$Q$16&lt;$X230,'Checklist Parameters'!$Q$16&lt;3),0,$X230)))</f>
        <v>0</v>
      </c>
      <c r="AD230" s="85" t="str">
        <f>IF(AND(I230&lt;'Checklist Parameters'!$Q$22,$I230&lt;&gt;0),"Y","")</f>
        <v/>
      </c>
      <c r="AE230" s="85" t="str">
        <f>IF($AD230="Y",0,IF('Checklist Parameters'!$Q$25="","&lt;no limit&gt;",ROUNDDOWN((($I230-'Checklist Parameters'!$Q$24)/'Checklist Parameters'!$Q$25)+1,0)))</f>
        <v>&lt;no limit&gt;</v>
      </c>
      <c r="AF230" s="174">
        <f t="shared" si="23"/>
        <v>0</v>
      </c>
      <c r="AG230" s="85">
        <f t="shared" si="19"/>
        <v>0</v>
      </c>
      <c r="AH230" s="5"/>
      <c r="AI230" s="5"/>
      <c r="AJ230" s="5"/>
      <c r="AK230" s="5"/>
      <c r="AL230" s="5"/>
      <c r="AM230" s="5"/>
      <c r="AN230" s="5"/>
      <c r="AO230" s="5"/>
      <c r="AP230" s="5"/>
      <c r="AQ230" s="5"/>
      <c r="AR230" s="5"/>
      <c r="AS230" s="5"/>
      <c r="AT230" s="5"/>
      <c r="AU230" s="5"/>
    </row>
    <row r="231" spans="1:47" s="2" customFormat="1" ht="15">
      <c r="A231" s="391"/>
      <c r="B231" s="392"/>
      <c r="C231" s="393"/>
      <c r="D231" s="393"/>
      <c r="E231" s="393"/>
      <c r="F231" s="393"/>
      <c r="G231" s="393"/>
      <c r="H231" s="394"/>
      <c r="I231" s="394"/>
      <c r="J231" s="394"/>
      <c r="K231" s="394"/>
      <c r="L231" s="394"/>
      <c r="M231" s="394"/>
      <c r="N231" s="313">
        <f>IF(IF(I231&lt;'Checklist Parameters'!$Q$22,0,($I231-$L231))&lt;0,0,IF(I231&lt;'Checklist Parameters'!$Q$22,0,($I231-$L231)))</f>
        <v>0</v>
      </c>
      <c r="O231" s="394"/>
      <c r="P231" s="395"/>
      <c r="Q231" s="316">
        <f t="shared" si="20"/>
        <v>0</v>
      </c>
      <c r="R231" s="87">
        <f t="shared" si="21"/>
        <v>0</v>
      </c>
      <c r="S231" s="87">
        <f>IF('Checklist Parameters'!$Q$60&lt;0.2,0.2,'Checklist Parameters'!$Q$60)</f>
        <v>0.7</v>
      </c>
      <c r="T231" s="88">
        <f>IF($O231="",IF('Checklist District ID'!$C$43="Y",MAX($R231:$S231)*$I231,SUM($R231:$S231)*$I231),IF(O231&gt;0,Q231*S231))</f>
        <v>0</v>
      </c>
      <c r="U231" s="88">
        <f>IF(Q231&gt;0,((I231-T231)*'Formula Matrix'!$E$42),0)</f>
        <v>0</v>
      </c>
      <c r="V231" s="88">
        <f t="shared" si="22"/>
        <v>0</v>
      </c>
      <c r="W231" s="88">
        <f>IF(V231&gt;0,(V231*'Checklist Parameters'!$Q$35),0)</f>
        <v>0</v>
      </c>
      <c r="X231" s="85">
        <f t="shared" si="18"/>
        <v>0</v>
      </c>
      <c r="Y231" s="85">
        <f>IF('Checklist Parameters'!$Q$102&lt;&gt;"",(I231/43560)*'Checklist Parameters'!$Q$102,"N/A")</f>
        <v>0</v>
      </c>
      <c r="Z231" s="85" t="str">
        <f>IF('Checklist Parameters'!$Q$58&lt;&gt;"",((I231*'Checklist Parameters'!$Q$58)*'Checklist Parameters'!$Q$35)/1000,"N/A")</f>
        <v>N/A</v>
      </c>
      <c r="AA231" s="85">
        <f>IF('Checklist Parameters'!$Q$101&lt;&gt;"",IFERROR(I231/'Checklist Parameters'!$Q$101,0),"N/A")</f>
        <v>0</v>
      </c>
      <c r="AB231" s="85" t="str">
        <f>IF('Checklist Parameters'!$Q$43&lt;&gt;"",(I231*'Checklist Parameters'!$Q$43)/1000,"N/A")</f>
        <v>N/A</v>
      </c>
      <c r="AC231" s="85">
        <f>IF('Checklist Parameters'!$Q$16="",$X231,IF(AND('Checklist Parameters'!$Q$16&lt;$X231,'Checklist Parameters'!$Q$16&gt;=3),'Checklist Parameters'!$Q$16,IF(AND('Checklist Parameters'!$Q$16&lt;$X231,'Checklist Parameters'!$Q$16&lt;3),0,$X231)))</f>
        <v>0</v>
      </c>
      <c r="AD231" s="85" t="str">
        <f>IF(AND(I231&lt;'Checklist Parameters'!$Q$22,$I231&lt;&gt;0),"Y","")</f>
        <v/>
      </c>
      <c r="AE231" s="85" t="str">
        <f>IF($AD231="Y",0,IF('Checklist Parameters'!$Q$25="","&lt;no limit&gt;",ROUNDDOWN((($I231-'Checklist Parameters'!$Q$24)/'Checklist Parameters'!$Q$25)+1,0)))</f>
        <v>&lt;no limit&gt;</v>
      </c>
      <c r="AF231" s="174">
        <f t="shared" si="23"/>
        <v>0</v>
      </c>
      <c r="AG231" s="85">
        <f t="shared" si="19"/>
        <v>0</v>
      </c>
      <c r="AH231" s="5"/>
      <c r="AI231" s="5"/>
      <c r="AJ231" s="5"/>
      <c r="AK231" s="5"/>
      <c r="AL231" s="5"/>
      <c r="AM231" s="5"/>
      <c r="AN231" s="5"/>
      <c r="AO231" s="5"/>
      <c r="AP231" s="5"/>
      <c r="AQ231" s="5"/>
      <c r="AR231" s="5"/>
      <c r="AS231" s="5"/>
      <c r="AT231" s="5"/>
      <c r="AU231" s="5"/>
    </row>
    <row r="232" spans="1:47" s="2" customFormat="1" ht="15">
      <c r="A232" s="391"/>
      <c r="B232" s="392"/>
      <c r="C232" s="393"/>
      <c r="D232" s="393"/>
      <c r="E232" s="393"/>
      <c r="F232" s="393"/>
      <c r="G232" s="393"/>
      <c r="H232" s="394"/>
      <c r="I232" s="394"/>
      <c r="J232" s="394"/>
      <c r="K232" s="394"/>
      <c r="L232" s="394"/>
      <c r="M232" s="394"/>
      <c r="N232" s="313">
        <f>IF(IF(I232&lt;'Checklist Parameters'!$Q$22,0,($I232-$L232))&lt;0,0,IF(I232&lt;'Checklist Parameters'!$Q$22,0,($I232-$L232)))</f>
        <v>0</v>
      </c>
      <c r="O232" s="394"/>
      <c r="P232" s="395"/>
      <c r="Q232" s="316">
        <f t="shared" si="20"/>
        <v>0</v>
      </c>
      <c r="R232" s="87">
        <f t="shared" si="21"/>
        <v>0</v>
      </c>
      <c r="S232" s="87">
        <f>IF('Checklist Parameters'!$Q$60&lt;0.2,0.2,'Checklist Parameters'!$Q$60)</f>
        <v>0.7</v>
      </c>
      <c r="T232" s="88">
        <f>IF($O232="",IF('Checklist District ID'!$C$43="Y",MAX($R232:$S232)*$I232,SUM($R232:$S232)*$I232),IF(O232&gt;0,Q232*S232))</f>
        <v>0</v>
      </c>
      <c r="U232" s="88">
        <f>IF(Q232&gt;0,((I232-T232)*'Formula Matrix'!$E$42),0)</f>
        <v>0</v>
      </c>
      <c r="V232" s="88">
        <f t="shared" si="22"/>
        <v>0</v>
      </c>
      <c r="W232" s="88">
        <f>IF(V232&gt;0,(V232*'Checklist Parameters'!$Q$35),0)</f>
        <v>0</v>
      </c>
      <c r="X232" s="85">
        <f t="shared" si="18"/>
        <v>0</v>
      </c>
      <c r="Y232" s="85">
        <f>IF('Checklist Parameters'!$Q$102&lt;&gt;"",(I232/43560)*'Checklist Parameters'!$Q$102,"N/A")</f>
        <v>0</v>
      </c>
      <c r="Z232" s="85" t="str">
        <f>IF('Checklist Parameters'!$Q$58&lt;&gt;"",((I232*'Checklist Parameters'!$Q$58)*'Checklist Parameters'!$Q$35)/1000,"N/A")</f>
        <v>N/A</v>
      </c>
      <c r="AA232" s="85">
        <f>IF('Checklist Parameters'!$Q$101&lt;&gt;"",IFERROR(I232/'Checklist Parameters'!$Q$101,0),"N/A")</f>
        <v>0</v>
      </c>
      <c r="AB232" s="85" t="str">
        <f>IF('Checklist Parameters'!$Q$43&lt;&gt;"",(I232*'Checklist Parameters'!$Q$43)/1000,"N/A")</f>
        <v>N/A</v>
      </c>
      <c r="AC232" s="85">
        <f>IF('Checklist Parameters'!$Q$16="",$X232,IF(AND('Checklist Parameters'!$Q$16&lt;$X232,'Checklist Parameters'!$Q$16&gt;=3),'Checklist Parameters'!$Q$16,IF(AND('Checklist Parameters'!$Q$16&lt;$X232,'Checklist Parameters'!$Q$16&lt;3),0,$X232)))</f>
        <v>0</v>
      </c>
      <c r="AD232" s="85" t="str">
        <f>IF(AND(I232&lt;'Checklist Parameters'!$Q$22,$I232&lt;&gt;0),"Y","")</f>
        <v/>
      </c>
      <c r="AE232" s="85" t="str">
        <f>IF($AD232="Y",0,IF('Checklist Parameters'!$Q$25="","&lt;no limit&gt;",ROUNDDOWN((($I232-'Checklist Parameters'!$Q$24)/'Checklist Parameters'!$Q$25)+1,0)))</f>
        <v>&lt;no limit&gt;</v>
      </c>
      <c r="AF232" s="174">
        <f t="shared" si="23"/>
        <v>0</v>
      </c>
      <c r="AG232" s="85">
        <f t="shared" si="19"/>
        <v>0</v>
      </c>
      <c r="AH232" s="5"/>
      <c r="AI232" s="5"/>
      <c r="AJ232" s="5"/>
      <c r="AK232" s="5"/>
      <c r="AL232" s="5"/>
      <c r="AM232" s="5"/>
      <c r="AN232" s="5"/>
      <c r="AO232" s="5"/>
      <c r="AP232" s="5"/>
      <c r="AQ232" s="5"/>
      <c r="AR232" s="5"/>
      <c r="AS232" s="5"/>
      <c r="AT232" s="5"/>
      <c r="AU232" s="5"/>
    </row>
    <row r="233" spans="1:47" s="2" customFormat="1" ht="15">
      <c r="A233" s="391"/>
      <c r="B233" s="392"/>
      <c r="C233" s="393"/>
      <c r="D233" s="393"/>
      <c r="E233" s="393"/>
      <c r="F233" s="393"/>
      <c r="G233" s="393"/>
      <c r="H233" s="394"/>
      <c r="I233" s="394"/>
      <c r="J233" s="394"/>
      <c r="K233" s="394"/>
      <c r="L233" s="394"/>
      <c r="M233" s="394"/>
      <c r="N233" s="313">
        <f>IF(IF(I233&lt;'Checklist Parameters'!$Q$22,0,($I233-$L233))&lt;0,0,IF(I233&lt;'Checklist Parameters'!$Q$22,0,($I233-$L233)))</f>
        <v>0</v>
      </c>
      <c r="O233" s="394"/>
      <c r="P233" s="395"/>
      <c r="Q233" s="316">
        <f t="shared" si="20"/>
        <v>0</v>
      </c>
      <c r="R233" s="87">
        <f t="shared" si="21"/>
        <v>0</v>
      </c>
      <c r="S233" s="87">
        <f>IF('Checklist Parameters'!$Q$60&lt;0.2,0.2,'Checklist Parameters'!$Q$60)</f>
        <v>0.7</v>
      </c>
      <c r="T233" s="88">
        <f>IF($O233="",IF('Checklist District ID'!$C$43="Y",MAX($R233:$S233)*$I233,SUM($R233:$S233)*$I233),IF(O233&gt;0,Q233*S233))</f>
        <v>0</v>
      </c>
      <c r="U233" s="88">
        <f>IF(Q233&gt;0,((I233-T233)*'Formula Matrix'!$E$42),0)</f>
        <v>0</v>
      </c>
      <c r="V233" s="88">
        <f t="shared" si="22"/>
        <v>0</v>
      </c>
      <c r="W233" s="88">
        <f>IF(V233&gt;0,(V233*'Checklist Parameters'!$Q$35),0)</f>
        <v>0</v>
      </c>
      <c r="X233" s="85">
        <f t="shared" si="18"/>
        <v>0</v>
      </c>
      <c r="Y233" s="85">
        <f>IF('Checklist Parameters'!$Q$102&lt;&gt;"",(I233/43560)*'Checklist Parameters'!$Q$102,"N/A")</f>
        <v>0</v>
      </c>
      <c r="Z233" s="85" t="str">
        <f>IF('Checklist Parameters'!$Q$58&lt;&gt;"",((I233*'Checklist Parameters'!$Q$58)*'Checklist Parameters'!$Q$35)/1000,"N/A")</f>
        <v>N/A</v>
      </c>
      <c r="AA233" s="85">
        <f>IF('Checklist Parameters'!$Q$101&lt;&gt;"",IFERROR(I233/'Checklist Parameters'!$Q$101,0),"N/A")</f>
        <v>0</v>
      </c>
      <c r="AB233" s="85" t="str">
        <f>IF('Checklist Parameters'!$Q$43&lt;&gt;"",(I233*'Checklist Parameters'!$Q$43)/1000,"N/A")</f>
        <v>N/A</v>
      </c>
      <c r="AC233" s="85">
        <f>IF('Checklist Parameters'!$Q$16="",$X233,IF(AND('Checklist Parameters'!$Q$16&lt;$X233,'Checklist Parameters'!$Q$16&gt;=3),'Checklist Parameters'!$Q$16,IF(AND('Checklist Parameters'!$Q$16&lt;$X233,'Checklist Parameters'!$Q$16&lt;3),0,$X233)))</f>
        <v>0</v>
      </c>
      <c r="AD233" s="85" t="str">
        <f>IF(AND(I233&lt;'Checklist Parameters'!$Q$22,$I233&lt;&gt;0),"Y","")</f>
        <v/>
      </c>
      <c r="AE233" s="85" t="str">
        <f>IF($AD233="Y",0,IF('Checklist Parameters'!$Q$25="","&lt;no limit&gt;",ROUNDDOWN((($I233-'Checklist Parameters'!$Q$24)/'Checklist Parameters'!$Q$25)+1,0)))</f>
        <v>&lt;no limit&gt;</v>
      </c>
      <c r="AF233" s="174">
        <f t="shared" si="23"/>
        <v>0</v>
      </c>
      <c r="AG233" s="85">
        <f t="shared" si="19"/>
        <v>0</v>
      </c>
      <c r="AH233" s="5"/>
      <c r="AI233" s="5"/>
      <c r="AJ233" s="5"/>
      <c r="AK233" s="5"/>
      <c r="AL233" s="5"/>
      <c r="AM233" s="5"/>
      <c r="AN233" s="5"/>
      <c r="AO233" s="5"/>
      <c r="AP233" s="5"/>
      <c r="AQ233" s="5"/>
      <c r="AR233" s="5"/>
      <c r="AS233" s="5"/>
      <c r="AT233" s="5"/>
      <c r="AU233" s="5"/>
    </row>
    <row r="234" spans="1:47" s="2" customFormat="1" ht="15">
      <c r="A234" s="391"/>
      <c r="B234" s="392"/>
      <c r="C234" s="393"/>
      <c r="D234" s="393"/>
      <c r="E234" s="393"/>
      <c r="F234" s="393"/>
      <c r="G234" s="393"/>
      <c r="H234" s="394"/>
      <c r="I234" s="394"/>
      <c r="J234" s="394"/>
      <c r="K234" s="394"/>
      <c r="L234" s="394"/>
      <c r="M234" s="394"/>
      <c r="N234" s="313">
        <f>IF(IF(I234&lt;'Checklist Parameters'!$Q$22,0,($I234-$L234))&lt;0,0,IF(I234&lt;'Checklist Parameters'!$Q$22,0,($I234-$L234)))</f>
        <v>0</v>
      </c>
      <c r="O234" s="394"/>
      <c r="P234" s="395"/>
      <c r="Q234" s="316">
        <f t="shared" si="20"/>
        <v>0</v>
      </c>
      <c r="R234" s="87">
        <f t="shared" si="21"/>
        <v>0</v>
      </c>
      <c r="S234" s="87">
        <f>IF('Checklist Parameters'!$Q$60&lt;0.2,0.2,'Checklist Parameters'!$Q$60)</f>
        <v>0.7</v>
      </c>
      <c r="T234" s="88">
        <f>IF($O234="",IF('Checklist District ID'!$C$43="Y",MAX($R234:$S234)*$I234,SUM($R234:$S234)*$I234),IF(O234&gt;0,Q234*S234))</f>
        <v>0</v>
      </c>
      <c r="U234" s="88">
        <f>IF(Q234&gt;0,((I234-T234)*'Formula Matrix'!$E$42),0)</f>
        <v>0</v>
      </c>
      <c r="V234" s="88">
        <f t="shared" si="22"/>
        <v>0</v>
      </c>
      <c r="W234" s="88">
        <f>IF(V234&gt;0,(V234*'Checklist Parameters'!$Q$35),0)</f>
        <v>0</v>
      </c>
      <c r="X234" s="85">
        <f t="shared" si="18"/>
        <v>0</v>
      </c>
      <c r="Y234" s="85">
        <f>IF('Checklist Parameters'!$Q$102&lt;&gt;"",(I234/43560)*'Checklist Parameters'!$Q$102,"N/A")</f>
        <v>0</v>
      </c>
      <c r="Z234" s="85" t="str">
        <f>IF('Checklist Parameters'!$Q$58&lt;&gt;"",((I234*'Checklist Parameters'!$Q$58)*'Checklist Parameters'!$Q$35)/1000,"N/A")</f>
        <v>N/A</v>
      </c>
      <c r="AA234" s="85">
        <f>IF('Checklist Parameters'!$Q$101&lt;&gt;"",IFERROR(I234/'Checklist Parameters'!$Q$101,0),"N/A")</f>
        <v>0</v>
      </c>
      <c r="AB234" s="85" t="str">
        <f>IF('Checklist Parameters'!$Q$43&lt;&gt;"",(I234*'Checklist Parameters'!$Q$43)/1000,"N/A")</f>
        <v>N/A</v>
      </c>
      <c r="AC234" s="85">
        <f>IF('Checklist Parameters'!$Q$16="",$X234,IF(AND('Checklist Parameters'!$Q$16&lt;$X234,'Checklist Parameters'!$Q$16&gt;=3),'Checklist Parameters'!$Q$16,IF(AND('Checklist Parameters'!$Q$16&lt;$X234,'Checklist Parameters'!$Q$16&lt;3),0,$X234)))</f>
        <v>0</v>
      </c>
      <c r="AD234" s="85" t="str">
        <f>IF(AND(I234&lt;'Checklist Parameters'!$Q$22,$I234&lt;&gt;0),"Y","")</f>
        <v/>
      </c>
      <c r="AE234" s="85" t="str">
        <f>IF($AD234="Y",0,IF('Checklist Parameters'!$Q$25="","&lt;no limit&gt;",ROUNDDOWN((($I234-'Checklist Parameters'!$Q$24)/'Checklist Parameters'!$Q$25)+1,0)))</f>
        <v>&lt;no limit&gt;</v>
      </c>
      <c r="AF234" s="174">
        <f t="shared" si="23"/>
        <v>0</v>
      </c>
      <c r="AG234" s="85">
        <f t="shared" si="19"/>
        <v>0</v>
      </c>
      <c r="AH234" s="5"/>
      <c r="AI234" s="5"/>
      <c r="AJ234" s="5"/>
      <c r="AK234" s="5"/>
      <c r="AL234" s="5"/>
      <c r="AM234" s="5"/>
      <c r="AN234" s="5"/>
      <c r="AO234" s="5"/>
      <c r="AP234" s="5"/>
      <c r="AQ234" s="5"/>
      <c r="AR234" s="5"/>
      <c r="AS234" s="5"/>
      <c r="AT234" s="5"/>
      <c r="AU234" s="5"/>
    </row>
    <row r="235" spans="1:47" s="2" customFormat="1" ht="15">
      <c r="A235" s="391"/>
      <c r="B235" s="392"/>
      <c r="C235" s="393"/>
      <c r="D235" s="393"/>
      <c r="E235" s="393"/>
      <c r="F235" s="393"/>
      <c r="G235" s="393"/>
      <c r="H235" s="394"/>
      <c r="I235" s="394"/>
      <c r="J235" s="394"/>
      <c r="K235" s="394"/>
      <c r="L235" s="394"/>
      <c r="M235" s="394"/>
      <c r="N235" s="313">
        <f>IF(IF(I235&lt;'Checklist Parameters'!$Q$22,0,($I235-$L235))&lt;0,0,IF(I235&lt;'Checklist Parameters'!$Q$22,0,($I235-$L235)))</f>
        <v>0</v>
      </c>
      <c r="O235" s="394"/>
      <c r="P235" s="395"/>
      <c r="Q235" s="316">
        <f t="shared" si="20"/>
        <v>0</v>
      </c>
      <c r="R235" s="87">
        <f t="shared" si="21"/>
        <v>0</v>
      </c>
      <c r="S235" s="87">
        <f>IF('Checklist Parameters'!$Q$60&lt;0.2,0.2,'Checklist Parameters'!$Q$60)</f>
        <v>0.7</v>
      </c>
      <c r="T235" s="88">
        <f>IF($O235="",IF('Checklist District ID'!$C$43="Y",MAX($R235:$S235)*$I235,SUM($R235:$S235)*$I235),IF(O235&gt;0,Q235*S235))</f>
        <v>0</v>
      </c>
      <c r="U235" s="88">
        <f>IF(Q235&gt;0,((I235-T235)*'Formula Matrix'!$E$42),0)</f>
        <v>0</v>
      </c>
      <c r="V235" s="88">
        <f t="shared" si="22"/>
        <v>0</v>
      </c>
      <c r="W235" s="88">
        <f>IF(V235&gt;0,(V235*'Checklist Parameters'!$Q$35),0)</f>
        <v>0</v>
      </c>
      <c r="X235" s="85">
        <f t="shared" si="18"/>
        <v>0</v>
      </c>
      <c r="Y235" s="85">
        <f>IF('Checklist Parameters'!$Q$102&lt;&gt;"",(I235/43560)*'Checklist Parameters'!$Q$102,"N/A")</f>
        <v>0</v>
      </c>
      <c r="Z235" s="85" t="str">
        <f>IF('Checklist Parameters'!$Q$58&lt;&gt;"",((I235*'Checklist Parameters'!$Q$58)*'Checklist Parameters'!$Q$35)/1000,"N/A")</f>
        <v>N/A</v>
      </c>
      <c r="AA235" s="85">
        <f>IF('Checklist Parameters'!$Q$101&lt;&gt;"",IFERROR(I235/'Checklist Parameters'!$Q$101,0),"N/A")</f>
        <v>0</v>
      </c>
      <c r="AB235" s="85" t="str">
        <f>IF('Checklist Parameters'!$Q$43&lt;&gt;"",(I235*'Checklist Parameters'!$Q$43)/1000,"N/A")</f>
        <v>N/A</v>
      </c>
      <c r="AC235" s="85">
        <f>IF('Checklist Parameters'!$Q$16="",$X235,IF(AND('Checklist Parameters'!$Q$16&lt;$X235,'Checklist Parameters'!$Q$16&gt;=3),'Checklist Parameters'!$Q$16,IF(AND('Checklist Parameters'!$Q$16&lt;$X235,'Checklist Parameters'!$Q$16&lt;3),0,$X235)))</f>
        <v>0</v>
      </c>
      <c r="AD235" s="85" t="str">
        <f>IF(AND(I235&lt;'Checklist Parameters'!$Q$22,$I235&lt;&gt;0),"Y","")</f>
        <v/>
      </c>
      <c r="AE235" s="85" t="str">
        <f>IF($AD235="Y",0,IF('Checklist Parameters'!$Q$25="","&lt;no limit&gt;",ROUNDDOWN((($I235-'Checklist Parameters'!$Q$24)/'Checklist Parameters'!$Q$25)+1,0)))</f>
        <v>&lt;no limit&gt;</v>
      </c>
      <c r="AF235" s="174">
        <f t="shared" si="23"/>
        <v>0</v>
      </c>
      <c r="AG235" s="85">
        <f t="shared" si="19"/>
        <v>0</v>
      </c>
      <c r="AH235" s="5"/>
      <c r="AI235" s="5"/>
      <c r="AJ235" s="5"/>
      <c r="AK235" s="5"/>
      <c r="AL235" s="5"/>
      <c r="AM235" s="5"/>
      <c r="AN235" s="5"/>
      <c r="AO235" s="5"/>
      <c r="AP235" s="5"/>
      <c r="AQ235" s="5"/>
      <c r="AR235" s="5"/>
      <c r="AS235" s="5"/>
      <c r="AT235" s="5"/>
      <c r="AU235" s="5"/>
    </row>
    <row r="236" spans="1:47" s="2" customFormat="1" ht="15">
      <c r="A236" s="391"/>
      <c r="B236" s="392"/>
      <c r="C236" s="393"/>
      <c r="D236" s="393"/>
      <c r="E236" s="393"/>
      <c r="F236" s="393"/>
      <c r="G236" s="393"/>
      <c r="H236" s="394"/>
      <c r="I236" s="394"/>
      <c r="J236" s="394"/>
      <c r="K236" s="394"/>
      <c r="L236" s="394"/>
      <c r="M236" s="394"/>
      <c r="N236" s="313">
        <f>IF(IF(I236&lt;'Checklist Parameters'!$Q$22,0,($I236-$L236))&lt;0,0,IF(I236&lt;'Checklist Parameters'!$Q$22,0,($I236-$L236)))</f>
        <v>0</v>
      </c>
      <c r="O236" s="394"/>
      <c r="P236" s="395"/>
      <c r="Q236" s="316">
        <f t="shared" si="20"/>
        <v>0</v>
      </c>
      <c r="R236" s="87">
        <f t="shared" si="21"/>
        <v>0</v>
      </c>
      <c r="S236" s="87">
        <f>IF('Checklist Parameters'!$Q$60&lt;0.2,0.2,'Checklist Parameters'!$Q$60)</f>
        <v>0.7</v>
      </c>
      <c r="T236" s="88">
        <f>IF($O236="",IF('Checklist District ID'!$C$43="Y",MAX($R236:$S236)*$I236,SUM($R236:$S236)*$I236),IF(O236&gt;0,Q236*S236))</f>
        <v>0</v>
      </c>
      <c r="U236" s="88">
        <f>IF(Q236&gt;0,((I236-T236)*'Formula Matrix'!$E$42),0)</f>
        <v>0</v>
      </c>
      <c r="V236" s="88">
        <f t="shared" si="22"/>
        <v>0</v>
      </c>
      <c r="W236" s="88">
        <f>IF(V236&gt;0,(V236*'Checklist Parameters'!$Q$35),0)</f>
        <v>0</v>
      </c>
      <c r="X236" s="85">
        <f t="shared" si="18"/>
        <v>0</v>
      </c>
      <c r="Y236" s="85">
        <f>IF('Checklist Parameters'!$Q$102&lt;&gt;"",(I236/43560)*'Checklist Parameters'!$Q$102,"N/A")</f>
        <v>0</v>
      </c>
      <c r="Z236" s="85" t="str">
        <f>IF('Checklist Parameters'!$Q$58&lt;&gt;"",((I236*'Checklist Parameters'!$Q$58)*'Checklist Parameters'!$Q$35)/1000,"N/A")</f>
        <v>N/A</v>
      </c>
      <c r="AA236" s="85">
        <f>IF('Checklist Parameters'!$Q$101&lt;&gt;"",IFERROR(I236/'Checklist Parameters'!$Q$101,0),"N/A")</f>
        <v>0</v>
      </c>
      <c r="AB236" s="85" t="str">
        <f>IF('Checklist Parameters'!$Q$43&lt;&gt;"",(I236*'Checklist Parameters'!$Q$43)/1000,"N/A")</f>
        <v>N/A</v>
      </c>
      <c r="AC236" s="85">
        <f>IF('Checklist Parameters'!$Q$16="",$X236,IF(AND('Checklist Parameters'!$Q$16&lt;$X236,'Checklist Parameters'!$Q$16&gt;=3),'Checklist Parameters'!$Q$16,IF(AND('Checklist Parameters'!$Q$16&lt;$X236,'Checklist Parameters'!$Q$16&lt;3),0,$X236)))</f>
        <v>0</v>
      </c>
      <c r="AD236" s="85" t="str">
        <f>IF(AND(I236&lt;'Checklist Parameters'!$Q$22,$I236&lt;&gt;0),"Y","")</f>
        <v/>
      </c>
      <c r="AE236" s="85" t="str">
        <f>IF($AD236="Y",0,IF('Checklist Parameters'!$Q$25="","&lt;no limit&gt;",ROUNDDOWN((($I236-'Checklist Parameters'!$Q$24)/'Checklist Parameters'!$Q$25)+1,0)))</f>
        <v>&lt;no limit&gt;</v>
      </c>
      <c r="AF236" s="174">
        <f t="shared" si="23"/>
        <v>0</v>
      </c>
      <c r="AG236" s="85">
        <f t="shared" si="19"/>
        <v>0</v>
      </c>
      <c r="AH236" s="5"/>
      <c r="AI236" s="5"/>
      <c r="AJ236" s="5"/>
      <c r="AK236" s="5"/>
      <c r="AL236" s="5"/>
      <c r="AM236" s="5"/>
      <c r="AN236" s="5"/>
      <c r="AO236" s="5"/>
      <c r="AP236" s="5"/>
      <c r="AQ236" s="5"/>
      <c r="AR236" s="5"/>
      <c r="AS236" s="5"/>
      <c r="AT236" s="5"/>
      <c r="AU236" s="5"/>
    </row>
    <row r="237" spans="1:47" s="2" customFormat="1" ht="15">
      <c r="A237" s="391"/>
      <c r="B237" s="392"/>
      <c r="C237" s="393"/>
      <c r="D237" s="393"/>
      <c r="E237" s="393"/>
      <c r="F237" s="393"/>
      <c r="G237" s="393"/>
      <c r="H237" s="394"/>
      <c r="I237" s="394"/>
      <c r="J237" s="394"/>
      <c r="K237" s="394"/>
      <c r="L237" s="394"/>
      <c r="M237" s="394"/>
      <c r="N237" s="313">
        <f>IF(IF(I237&lt;'Checklist Parameters'!$Q$22,0,($I237-$L237))&lt;0,0,IF(I237&lt;'Checklist Parameters'!$Q$22,0,($I237-$L237)))</f>
        <v>0</v>
      </c>
      <c r="O237" s="394"/>
      <c r="P237" s="395"/>
      <c r="Q237" s="316">
        <f t="shared" si="20"/>
        <v>0</v>
      </c>
      <c r="R237" s="87">
        <f t="shared" si="21"/>
        <v>0</v>
      </c>
      <c r="S237" s="87">
        <f>IF('Checklist Parameters'!$Q$60&lt;0.2,0.2,'Checklist Parameters'!$Q$60)</f>
        <v>0.7</v>
      </c>
      <c r="T237" s="88">
        <f>IF($O237="",IF('Checklist District ID'!$C$43="Y",MAX($R237:$S237)*$I237,SUM($R237:$S237)*$I237),IF(O237&gt;0,Q237*S237))</f>
        <v>0</v>
      </c>
      <c r="U237" s="88">
        <f>IF(Q237&gt;0,((I237-T237)*'Formula Matrix'!$E$42),0)</f>
        <v>0</v>
      </c>
      <c r="V237" s="88">
        <f t="shared" si="22"/>
        <v>0</v>
      </c>
      <c r="W237" s="88">
        <f>IF(V237&gt;0,(V237*'Checklist Parameters'!$Q$35),0)</f>
        <v>0</v>
      </c>
      <c r="X237" s="85">
        <f t="shared" si="18"/>
        <v>0</v>
      </c>
      <c r="Y237" s="85">
        <f>IF('Checklist Parameters'!$Q$102&lt;&gt;"",(I237/43560)*'Checklist Parameters'!$Q$102,"N/A")</f>
        <v>0</v>
      </c>
      <c r="Z237" s="85" t="str">
        <f>IF('Checklist Parameters'!$Q$58&lt;&gt;"",((I237*'Checklist Parameters'!$Q$58)*'Checklist Parameters'!$Q$35)/1000,"N/A")</f>
        <v>N/A</v>
      </c>
      <c r="AA237" s="85">
        <f>IF('Checklist Parameters'!$Q$101&lt;&gt;"",IFERROR(I237/'Checklist Parameters'!$Q$101,0),"N/A")</f>
        <v>0</v>
      </c>
      <c r="AB237" s="85" t="str">
        <f>IF('Checklist Parameters'!$Q$43&lt;&gt;"",(I237*'Checklist Parameters'!$Q$43)/1000,"N/A")</f>
        <v>N/A</v>
      </c>
      <c r="AC237" s="85">
        <f>IF('Checklist Parameters'!$Q$16="",$X237,IF(AND('Checklist Parameters'!$Q$16&lt;$X237,'Checklist Parameters'!$Q$16&gt;=3),'Checklist Parameters'!$Q$16,IF(AND('Checklist Parameters'!$Q$16&lt;$X237,'Checklist Parameters'!$Q$16&lt;3),0,$X237)))</f>
        <v>0</v>
      </c>
      <c r="AD237" s="85" t="str">
        <f>IF(AND(I237&lt;'Checklist Parameters'!$Q$22,$I237&lt;&gt;0),"Y","")</f>
        <v/>
      </c>
      <c r="AE237" s="85" t="str">
        <f>IF($AD237="Y",0,IF('Checklist Parameters'!$Q$25="","&lt;no limit&gt;",ROUNDDOWN((($I237-'Checklist Parameters'!$Q$24)/'Checklist Parameters'!$Q$25)+1,0)))</f>
        <v>&lt;no limit&gt;</v>
      </c>
      <c r="AF237" s="174">
        <f t="shared" si="23"/>
        <v>0</v>
      </c>
      <c r="AG237" s="85">
        <f t="shared" si="19"/>
        <v>0</v>
      </c>
      <c r="AH237" s="5"/>
      <c r="AI237" s="5"/>
      <c r="AJ237" s="5"/>
      <c r="AK237" s="5"/>
      <c r="AL237" s="5"/>
      <c r="AM237" s="5"/>
      <c r="AN237" s="5"/>
      <c r="AO237" s="5"/>
      <c r="AP237" s="5"/>
      <c r="AQ237" s="5"/>
      <c r="AR237" s="5"/>
      <c r="AS237" s="5"/>
      <c r="AT237" s="5"/>
      <c r="AU237" s="5"/>
    </row>
    <row r="238" spans="1:47" s="2" customFormat="1" ht="15">
      <c r="A238" s="391"/>
      <c r="B238" s="392"/>
      <c r="C238" s="393"/>
      <c r="D238" s="393"/>
      <c r="E238" s="393"/>
      <c r="F238" s="393"/>
      <c r="G238" s="393"/>
      <c r="H238" s="394"/>
      <c r="I238" s="394"/>
      <c r="J238" s="394"/>
      <c r="K238" s="394"/>
      <c r="L238" s="394"/>
      <c r="M238" s="394"/>
      <c r="N238" s="313">
        <f>IF(IF(I238&lt;'Checklist Parameters'!$Q$22,0,($I238-$L238))&lt;0,0,IF(I238&lt;'Checklist Parameters'!$Q$22,0,($I238-$L238)))</f>
        <v>0</v>
      </c>
      <c r="O238" s="394"/>
      <c r="P238" s="395"/>
      <c r="Q238" s="316">
        <f t="shared" si="20"/>
        <v>0</v>
      </c>
      <c r="R238" s="87">
        <f t="shared" si="21"/>
        <v>0</v>
      </c>
      <c r="S238" s="87">
        <f>IF('Checklist Parameters'!$Q$60&lt;0.2,0.2,'Checklist Parameters'!$Q$60)</f>
        <v>0.7</v>
      </c>
      <c r="T238" s="88">
        <f>IF($O238="",IF('Checklist District ID'!$C$43="Y",MAX($R238:$S238)*$I238,SUM($R238:$S238)*$I238),IF(O238&gt;0,Q238*S238))</f>
        <v>0</v>
      </c>
      <c r="U238" s="88">
        <f>IF(Q238&gt;0,((I238-T238)*'Formula Matrix'!$E$42),0)</f>
        <v>0</v>
      </c>
      <c r="V238" s="88">
        <f t="shared" si="22"/>
        <v>0</v>
      </c>
      <c r="W238" s="88">
        <f>IF(V238&gt;0,(V238*'Checklist Parameters'!$Q$35),0)</f>
        <v>0</v>
      </c>
      <c r="X238" s="85">
        <f t="shared" si="18"/>
        <v>0</v>
      </c>
      <c r="Y238" s="85">
        <f>IF('Checklist Parameters'!$Q$102&lt;&gt;"",(I238/43560)*'Checklist Parameters'!$Q$102,"N/A")</f>
        <v>0</v>
      </c>
      <c r="Z238" s="85" t="str">
        <f>IF('Checklist Parameters'!$Q$58&lt;&gt;"",((I238*'Checklist Parameters'!$Q$58)*'Checklist Parameters'!$Q$35)/1000,"N/A")</f>
        <v>N/A</v>
      </c>
      <c r="AA238" s="85">
        <f>IF('Checklist Parameters'!$Q$101&lt;&gt;"",IFERROR(I238/'Checklist Parameters'!$Q$101,0),"N/A")</f>
        <v>0</v>
      </c>
      <c r="AB238" s="85" t="str">
        <f>IF('Checklist Parameters'!$Q$43&lt;&gt;"",(I238*'Checklist Parameters'!$Q$43)/1000,"N/A")</f>
        <v>N/A</v>
      </c>
      <c r="AC238" s="85">
        <f>IF('Checklist Parameters'!$Q$16="",$X238,IF(AND('Checklist Parameters'!$Q$16&lt;$X238,'Checklist Parameters'!$Q$16&gt;=3),'Checklist Parameters'!$Q$16,IF(AND('Checklist Parameters'!$Q$16&lt;$X238,'Checklist Parameters'!$Q$16&lt;3),0,$X238)))</f>
        <v>0</v>
      </c>
      <c r="AD238" s="85" t="str">
        <f>IF(AND(I238&lt;'Checklist Parameters'!$Q$22,$I238&lt;&gt;0),"Y","")</f>
        <v/>
      </c>
      <c r="AE238" s="85" t="str">
        <f>IF($AD238="Y",0,IF('Checklist Parameters'!$Q$25="","&lt;no limit&gt;",ROUNDDOWN((($I238-'Checklist Parameters'!$Q$24)/'Checklist Parameters'!$Q$25)+1,0)))</f>
        <v>&lt;no limit&gt;</v>
      </c>
      <c r="AF238" s="174">
        <f t="shared" si="23"/>
        <v>0</v>
      </c>
      <c r="AG238" s="85">
        <f t="shared" si="19"/>
        <v>0</v>
      </c>
      <c r="AH238" s="5"/>
      <c r="AI238" s="5"/>
      <c r="AJ238" s="5"/>
      <c r="AK238" s="5"/>
      <c r="AL238" s="5"/>
      <c r="AM238" s="5"/>
      <c r="AN238" s="5"/>
      <c r="AO238" s="5"/>
      <c r="AP238" s="5"/>
      <c r="AQ238" s="5"/>
      <c r="AR238" s="5"/>
      <c r="AS238" s="5"/>
      <c r="AT238" s="5"/>
      <c r="AU238" s="5"/>
    </row>
    <row r="239" spans="1:47" s="2" customFormat="1" ht="15">
      <c r="A239" s="391"/>
      <c r="B239" s="392"/>
      <c r="C239" s="393"/>
      <c r="D239" s="393"/>
      <c r="E239" s="393"/>
      <c r="F239" s="393"/>
      <c r="G239" s="393"/>
      <c r="H239" s="394"/>
      <c r="I239" s="394"/>
      <c r="J239" s="394"/>
      <c r="K239" s="394"/>
      <c r="L239" s="394"/>
      <c r="M239" s="394"/>
      <c r="N239" s="313">
        <f>IF(IF(I239&lt;'Checklist Parameters'!$Q$22,0,($I239-$L239))&lt;0,0,IF(I239&lt;'Checklist Parameters'!$Q$22,0,($I239-$L239)))</f>
        <v>0</v>
      </c>
      <c r="O239" s="394"/>
      <c r="P239" s="395"/>
      <c r="Q239" s="316">
        <f t="shared" si="20"/>
        <v>0</v>
      </c>
      <c r="R239" s="87">
        <f t="shared" si="21"/>
        <v>0</v>
      </c>
      <c r="S239" s="87">
        <f>IF('Checklist Parameters'!$Q$60&lt;0.2,0.2,'Checklist Parameters'!$Q$60)</f>
        <v>0.7</v>
      </c>
      <c r="T239" s="88">
        <f>IF($O239="",IF('Checklist District ID'!$C$43="Y",MAX($R239:$S239)*$I239,SUM($R239:$S239)*$I239),IF(O239&gt;0,Q239*S239))</f>
        <v>0</v>
      </c>
      <c r="U239" s="88">
        <f>IF(Q239&gt;0,((I239-T239)*'Formula Matrix'!$E$42),0)</f>
        <v>0</v>
      </c>
      <c r="V239" s="88">
        <f t="shared" si="22"/>
        <v>0</v>
      </c>
      <c r="W239" s="88">
        <f>IF(V239&gt;0,(V239*'Checklist Parameters'!$Q$35),0)</f>
        <v>0</v>
      </c>
      <c r="X239" s="85">
        <f t="shared" si="18"/>
        <v>0</v>
      </c>
      <c r="Y239" s="85">
        <f>IF('Checklist Parameters'!$Q$102&lt;&gt;"",(I239/43560)*'Checklist Parameters'!$Q$102,"N/A")</f>
        <v>0</v>
      </c>
      <c r="Z239" s="85" t="str">
        <f>IF('Checklist Parameters'!$Q$58&lt;&gt;"",((I239*'Checklist Parameters'!$Q$58)*'Checklist Parameters'!$Q$35)/1000,"N/A")</f>
        <v>N/A</v>
      </c>
      <c r="AA239" s="85">
        <f>IF('Checklist Parameters'!$Q$101&lt;&gt;"",IFERROR(I239/'Checklist Parameters'!$Q$101,0),"N/A")</f>
        <v>0</v>
      </c>
      <c r="AB239" s="85" t="str">
        <f>IF('Checklist Parameters'!$Q$43&lt;&gt;"",(I239*'Checklist Parameters'!$Q$43)/1000,"N/A")</f>
        <v>N/A</v>
      </c>
      <c r="AC239" s="85">
        <f>IF('Checklist Parameters'!$Q$16="",$X239,IF(AND('Checklist Parameters'!$Q$16&lt;$X239,'Checklist Parameters'!$Q$16&gt;=3),'Checklist Parameters'!$Q$16,IF(AND('Checklist Parameters'!$Q$16&lt;$X239,'Checklist Parameters'!$Q$16&lt;3),0,$X239)))</f>
        <v>0</v>
      </c>
      <c r="AD239" s="85" t="str">
        <f>IF(AND(I239&lt;'Checklist Parameters'!$Q$22,$I239&lt;&gt;0),"Y","")</f>
        <v/>
      </c>
      <c r="AE239" s="85" t="str">
        <f>IF($AD239="Y",0,IF('Checklist Parameters'!$Q$25="","&lt;no limit&gt;",ROUNDDOWN((($I239-'Checklist Parameters'!$Q$24)/'Checklist Parameters'!$Q$25)+1,0)))</f>
        <v>&lt;no limit&gt;</v>
      </c>
      <c r="AF239" s="174">
        <f t="shared" si="23"/>
        <v>0</v>
      </c>
      <c r="AG239" s="85">
        <f t="shared" si="19"/>
        <v>0</v>
      </c>
      <c r="AH239" s="5"/>
      <c r="AI239" s="5"/>
      <c r="AJ239" s="5"/>
      <c r="AK239" s="5"/>
      <c r="AL239" s="5"/>
      <c r="AM239" s="5"/>
      <c r="AN239" s="5"/>
      <c r="AO239" s="5"/>
      <c r="AP239" s="5"/>
      <c r="AQ239" s="5"/>
      <c r="AR239" s="5"/>
      <c r="AS239" s="5"/>
      <c r="AT239" s="5"/>
      <c r="AU239" s="5"/>
    </row>
    <row r="240" spans="1:47" s="2" customFormat="1" ht="15">
      <c r="A240" s="391"/>
      <c r="B240" s="392"/>
      <c r="C240" s="393"/>
      <c r="D240" s="393"/>
      <c r="E240" s="393"/>
      <c r="F240" s="393"/>
      <c r="G240" s="393"/>
      <c r="H240" s="394"/>
      <c r="I240" s="394"/>
      <c r="J240" s="394"/>
      <c r="K240" s="394"/>
      <c r="L240" s="394"/>
      <c r="M240" s="394"/>
      <c r="N240" s="313">
        <f>IF(IF(I240&lt;'Checklist Parameters'!$Q$22,0,($I240-$L240))&lt;0,0,IF(I240&lt;'Checklist Parameters'!$Q$22,0,($I240-$L240)))</f>
        <v>0</v>
      </c>
      <c r="O240" s="394"/>
      <c r="P240" s="395"/>
      <c r="Q240" s="316">
        <f t="shared" si="20"/>
        <v>0</v>
      </c>
      <c r="R240" s="87">
        <f t="shared" si="21"/>
        <v>0</v>
      </c>
      <c r="S240" s="87">
        <f>IF('Checklist Parameters'!$Q$60&lt;0.2,0.2,'Checklist Parameters'!$Q$60)</f>
        <v>0.7</v>
      </c>
      <c r="T240" s="88">
        <f>IF($O240="",IF('Checklist District ID'!$C$43="Y",MAX($R240:$S240)*$I240,SUM($R240:$S240)*$I240),IF(O240&gt;0,Q240*S240))</f>
        <v>0</v>
      </c>
      <c r="U240" s="88">
        <f>IF(Q240&gt;0,((I240-T240)*'Formula Matrix'!$E$42),0)</f>
        <v>0</v>
      </c>
      <c r="V240" s="88">
        <f t="shared" si="22"/>
        <v>0</v>
      </c>
      <c r="W240" s="88">
        <f>IF(V240&gt;0,(V240*'Checklist Parameters'!$Q$35),0)</f>
        <v>0</v>
      </c>
      <c r="X240" s="85">
        <f t="shared" si="18"/>
        <v>0</v>
      </c>
      <c r="Y240" s="85">
        <f>IF('Checklist Parameters'!$Q$102&lt;&gt;"",(I240/43560)*'Checklist Parameters'!$Q$102,"N/A")</f>
        <v>0</v>
      </c>
      <c r="Z240" s="85" t="str">
        <f>IF('Checklist Parameters'!$Q$58&lt;&gt;"",((I240*'Checklist Parameters'!$Q$58)*'Checklist Parameters'!$Q$35)/1000,"N/A")</f>
        <v>N/A</v>
      </c>
      <c r="AA240" s="85">
        <f>IF('Checklist Parameters'!$Q$101&lt;&gt;"",IFERROR(I240/'Checklist Parameters'!$Q$101,0),"N/A")</f>
        <v>0</v>
      </c>
      <c r="AB240" s="85" t="str">
        <f>IF('Checklist Parameters'!$Q$43&lt;&gt;"",(I240*'Checklist Parameters'!$Q$43)/1000,"N/A")</f>
        <v>N/A</v>
      </c>
      <c r="AC240" s="85">
        <f>IF('Checklist Parameters'!$Q$16="",$X240,IF(AND('Checklist Parameters'!$Q$16&lt;$X240,'Checklist Parameters'!$Q$16&gt;=3),'Checklist Parameters'!$Q$16,IF(AND('Checklist Parameters'!$Q$16&lt;$X240,'Checklist Parameters'!$Q$16&lt;3),0,$X240)))</f>
        <v>0</v>
      </c>
      <c r="AD240" s="85" t="str">
        <f>IF(AND(I240&lt;'Checklist Parameters'!$Q$22,$I240&lt;&gt;0),"Y","")</f>
        <v/>
      </c>
      <c r="AE240" s="85" t="str">
        <f>IF($AD240="Y",0,IF('Checklist Parameters'!$Q$25="","&lt;no limit&gt;",ROUNDDOWN((($I240-'Checklist Parameters'!$Q$24)/'Checklist Parameters'!$Q$25)+1,0)))</f>
        <v>&lt;no limit&gt;</v>
      </c>
      <c r="AF240" s="174">
        <f t="shared" si="23"/>
        <v>0</v>
      </c>
      <c r="AG240" s="85">
        <f t="shared" si="19"/>
        <v>0</v>
      </c>
      <c r="AH240" s="5"/>
      <c r="AI240" s="5"/>
      <c r="AJ240" s="5"/>
      <c r="AK240" s="5"/>
      <c r="AL240" s="5"/>
      <c r="AM240" s="5"/>
      <c r="AN240" s="5"/>
      <c r="AO240" s="5"/>
      <c r="AP240" s="5"/>
      <c r="AQ240" s="5"/>
      <c r="AR240" s="5"/>
      <c r="AS240" s="5"/>
      <c r="AT240" s="5"/>
      <c r="AU240" s="5"/>
    </row>
    <row r="241" spans="1:47" s="2" customFormat="1" ht="15">
      <c r="A241" s="391"/>
      <c r="B241" s="392"/>
      <c r="C241" s="393"/>
      <c r="D241" s="393"/>
      <c r="E241" s="393"/>
      <c r="F241" s="393"/>
      <c r="G241" s="393"/>
      <c r="H241" s="394"/>
      <c r="I241" s="394"/>
      <c r="J241" s="394"/>
      <c r="K241" s="394"/>
      <c r="L241" s="394"/>
      <c r="M241" s="394"/>
      <c r="N241" s="313">
        <f>IF(IF(I241&lt;'Checklist Parameters'!$Q$22,0,($I241-$L241))&lt;0,0,IF(I241&lt;'Checklist Parameters'!$Q$22,0,($I241-$L241)))</f>
        <v>0</v>
      </c>
      <c r="O241" s="394"/>
      <c r="P241" s="395"/>
      <c r="Q241" s="316">
        <f t="shared" si="20"/>
        <v>0</v>
      </c>
      <c r="R241" s="87">
        <f t="shared" si="21"/>
        <v>0</v>
      </c>
      <c r="S241" s="87">
        <f>IF('Checklist Parameters'!$Q$60&lt;0.2,0.2,'Checklist Parameters'!$Q$60)</f>
        <v>0.7</v>
      </c>
      <c r="T241" s="88">
        <f>IF($O241="",IF('Checklist District ID'!$C$43="Y",MAX($R241:$S241)*$I241,SUM($R241:$S241)*$I241),IF(O241&gt;0,Q241*S241))</f>
        <v>0</v>
      </c>
      <c r="U241" s="88">
        <f>IF(Q241&gt;0,((I241-T241)*'Formula Matrix'!$E$42),0)</f>
        <v>0</v>
      </c>
      <c r="V241" s="88">
        <f t="shared" si="22"/>
        <v>0</v>
      </c>
      <c r="W241" s="88">
        <f>IF(V241&gt;0,(V241*'Checklist Parameters'!$Q$35),0)</f>
        <v>0</v>
      </c>
      <c r="X241" s="85">
        <f t="shared" si="18"/>
        <v>0</v>
      </c>
      <c r="Y241" s="85">
        <f>IF('Checklist Parameters'!$Q$102&lt;&gt;"",(I241/43560)*'Checklist Parameters'!$Q$102,"N/A")</f>
        <v>0</v>
      </c>
      <c r="Z241" s="85" t="str">
        <f>IF('Checklist Parameters'!$Q$58&lt;&gt;"",((I241*'Checklist Parameters'!$Q$58)*'Checklist Parameters'!$Q$35)/1000,"N/A")</f>
        <v>N/A</v>
      </c>
      <c r="AA241" s="85">
        <f>IF('Checklist Parameters'!$Q$101&lt;&gt;"",IFERROR(I241/'Checklist Parameters'!$Q$101,0),"N/A")</f>
        <v>0</v>
      </c>
      <c r="AB241" s="85" t="str">
        <f>IF('Checklist Parameters'!$Q$43&lt;&gt;"",(I241*'Checklist Parameters'!$Q$43)/1000,"N/A")</f>
        <v>N/A</v>
      </c>
      <c r="AC241" s="85">
        <f>IF('Checklist Parameters'!$Q$16="",$X241,IF(AND('Checklist Parameters'!$Q$16&lt;$X241,'Checklist Parameters'!$Q$16&gt;=3),'Checklist Parameters'!$Q$16,IF(AND('Checklist Parameters'!$Q$16&lt;$X241,'Checklist Parameters'!$Q$16&lt;3),0,$X241)))</f>
        <v>0</v>
      </c>
      <c r="AD241" s="85" t="str">
        <f>IF(AND(I241&lt;'Checklist Parameters'!$Q$22,$I241&lt;&gt;0),"Y","")</f>
        <v/>
      </c>
      <c r="AE241" s="85" t="str">
        <f>IF($AD241="Y",0,IF('Checklist Parameters'!$Q$25="","&lt;no limit&gt;",ROUNDDOWN((($I241-'Checklist Parameters'!$Q$24)/'Checklist Parameters'!$Q$25)+1,0)))</f>
        <v>&lt;no limit&gt;</v>
      </c>
      <c r="AF241" s="174">
        <f t="shared" si="23"/>
        <v>0</v>
      </c>
      <c r="AG241" s="85">
        <f t="shared" si="19"/>
        <v>0</v>
      </c>
      <c r="AH241" s="5"/>
      <c r="AI241" s="5"/>
      <c r="AJ241" s="5"/>
      <c r="AK241" s="5"/>
      <c r="AL241" s="5"/>
      <c r="AM241" s="5"/>
      <c r="AN241" s="5"/>
      <c r="AO241" s="5"/>
      <c r="AP241" s="5"/>
      <c r="AQ241" s="5"/>
      <c r="AR241" s="5"/>
      <c r="AS241" s="5"/>
      <c r="AT241" s="5"/>
      <c r="AU241" s="5"/>
    </row>
    <row r="242" spans="1:47" s="2" customFormat="1" ht="15">
      <c r="A242" s="391"/>
      <c r="B242" s="392"/>
      <c r="C242" s="393"/>
      <c r="D242" s="393"/>
      <c r="E242" s="393"/>
      <c r="F242" s="393"/>
      <c r="G242" s="393"/>
      <c r="H242" s="394"/>
      <c r="I242" s="394"/>
      <c r="J242" s="394"/>
      <c r="K242" s="394"/>
      <c r="L242" s="394"/>
      <c r="M242" s="394"/>
      <c r="N242" s="313">
        <f>IF(IF(I242&lt;'Checklist Parameters'!$Q$22,0,($I242-$L242))&lt;0,0,IF(I242&lt;'Checklist Parameters'!$Q$22,0,($I242-$L242)))</f>
        <v>0</v>
      </c>
      <c r="O242" s="394"/>
      <c r="P242" s="395"/>
      <c r="Q242" s="316">
        <f t="shared" si="20"/>
        <v>0</v>
      </c>
      <c r="R242" s="87">
        <f t="shared" si="21"/>
        <v>0</v>
      </c>
      <c r="S242" s="87">
        <f>IF('Checklist Parameters'!$Q$60&lt;0.2,0.2,'Checklist Parameters'!$Q$60)</f>
        <v>0.7</v>
      </c>
      <c r="T242" s="88">
        <f>IF($O242="",IF('Checklist District ID'!$C$43="Y",MAX($R242:$S242)*$I242,SUM($R242:$S242)*$I242),IF(O242&gt;0,Q242*S242))</f>
        <v>0</v>
      </c>
      <c r="U242" s="88">
        <f>IF(Q242&gt;0,((I242-T242)*'Formula Matrix'!$E$42),0)</f>
        <v>0</v>
      </c>
      <c r="V242" s="88">
        <f t="shared" si="22"/>
        <v>0</v>
      </c>
      <c r="W242" s="88">
        <f>IF(V242&gt;0,(V242*'Checklist Parameters'!$Q$35),0)</f>
        <v>0</v>
      </c>
      <c r="X242" s="85">
        <f t="shared" si="18"/>
        <v>0</v>
      </c>
      <c r="Y242" s="85">
        <f>IF('Checklist Parameters'!$Q$102&lt;&gt;"",(I242/43560)*'Checklist Parameters'!$Q$102,"N/A")</f>
        <v>0</v>
      </c>
      <c r="Z242" s="85" t="str">
        <f>IF('Checklist Parameters'!$Q$58&lt;&gt;"",((I242*'Checklist Parameters'!$Q$58)*'Checklist Parameters'!$Q$35)/1000,"N/A")</f>
        <v>N/A</v>
      </c>
      <c r="AA242" s="85">
        <f>IF('Checklist Parameters'!$Q$101&lt;&gt;"",IFERROR(I242/'Checklist Parameters'!$Q$101,0),"N/A")</f>
        <v>0</v>
      </c>
      <c r="AB242" s="85" t="str">
        <f>IF('Checklist Parameters'!$Q$43&lt;&gt;"",(I242*'Checklist Parameters'!$Q$43)/1000,"N/A")</f>
        <v>N/A</v>
      </c>
      <c r="AC242" s="85">
        <f>IF('Checklist Parameters'!$Q$16="",$X242,IF(AND('Checklist Parameters'!$Q$16&lt;$X242,'Checklist Parameters'!$Q$16&gt;=3),'Checklist Parameters'!$Q$16,IF(AND('Checklist Parameters'!$Q$16&lt;$X242,'Checklist Parameters'!$Q$16&lt;3),0,$X242)))</f>
        <v>0</v>
      </c>
      <c r="AD242" s="85" t="str">
        <f>IF(AND(I242&lt;'Checklist Parameters'!$Q$22,$I242&lt;&gt;0),"Y","")</f>
        <v/>
      </c>
      <c r="AE242" s="85" t="str">
        <f>IF($AD242="Y",0,IF('Checklist Parameters'!$Q$25="","&lt;no limit&gt;",ROUNDDOWN((($I242-'Checklist Parameters'!$Q$24)/'Checklist Parameters'!$Q$25)+1,0)))</f>
        <v>&lt;no limit&gt;</v>
      </c>
      <c r="AF242" s="174">
        <f t="shared" si="23"/>
        <v>0</v>
      </c>
      <c r="AG242" s="85">
        <f t="shared" si="19"/>
        <v>0</v>
      </c>
      <c r="AH242" s="5"/>
      <c r="AI242" s="5"/>
      <c r="AJ242" s="5"/>
      <c r="AK242" s="5"/>
      <c r="AL242" s="5"/>
      <c r="AM242" s="5"/>
      <c r="AN242" s="5"/>
      <c r="AO242" s="5"/>
      <c r="AP242" s="5"/>
      <c r="AQ242" s="5"/>
      <c r="AR242" s="5"/>
      <c r="AS242" s="5"/>
      <c r="AT242" s="5"/>
      <c r="AU242" s="5"/>
    </row>
    <row r="243" spans="1:47" s="2" customFormat="1" ht="15">
      <c r="A243" s="391"/>
      <c r="B243" s="392"/>
      <c r="C243" s="393"/>
      <c r="D243" s="393"/>
      <c r="E243" s="393"/>
      <c r="F243" s="393"/>
      <c r="G243" s="393"/>
      <c r="H243" s="394"/>
      <c r="I243" s="394"/>
      <c r="J243" s="394"/>
      <c r="K243" s="394"/>
      <c r="L243" s="394"/>
      <c r="M243" s="394"/>
      <c r="N243" s="313">
        <f>IF(IF(I243&lt;'Checklist Parameters'!$Q$22,0,($I243-$L243))&lt;0,0,IF(I243&lt;'Checklist Parameters'!$Q$22,0,($I243-$L243)))</f>
        <v>0</v>
      </c>
      <c r="O243" s="394"/>
      <c r="P243" s="395"/>
      <c r="Q243" s="316">
        <f t="shared" si="20"/>
        <v>0</v>
      </c>
      <c r="R243" s="87">
        <f t="shared" si="21"/>
        <v>0</v>
      </c>
      <c r="S243" s="87">
        <f>IF('Checklist Parameters'!$Q$60&lt;0.2,0.2,'Checklist Parameters'!$Q$60)</f>
        <v>0.7</v>
      </c>
      <c r="T243" s="88">
        <f>IF($O243="",IF('Checklist District ID'!$C$43="Y",MAX($R243:$S243)*$I243,SUM($R243:$S243)*$I243),IF(O243&gt;0,Q243*S243))</f>
        <v>0</v>
      </c>
      <c r="U243" s="88">
        <f>IF(Q243&gt;0,((I243-T243)*'Formula Matrix'!$E$42),0)</f>
        <v>0</v>
      </c>
      <c r="V243" s="88">
        <f t="shared" si="22"/>
        <v>0</v>
      </c>
      <c r="W243" s="88">
        <f>IF(V243&gt;0,(V243*'Checklist Parameters'!$Q$35),0)</f>
        <v>0</v>
      </c>
      <c r="X243" s="85">
        <f t="shared" si="18"/>
        <v>0</v>
      </c>
      <c r="Y243" s="85">
        <f>IF('Checklist Parameters'!$Q$102&lt;&gt;"",(I243/43560)*'Checklist Parameters'!$Q$102,"N/A")</f>
        <v>0</v>
      </c>
      <c r="Z243" s="85" t="str">
        <f>IF('Checklist Parameters'!$Q$58&lt;&gt;"",((I243*'Checklist Parameters'!$Q$58)*'Checklist Parameters'!$Q$35)/1000,"N/A")</f>
        <v>N/A</v>
      </c>
      <c r="AA243" s="85">
        <f>IF('Checklist Parameters'!$Q$101&lt;&gt;"",IFERROR(I243/'Checklist Parameters'!$Q$101,0),"N/A")</f>
        <v>0</v>
      </c>
      <c r="AB243" s="85" t="str">
        <f>IF('Checklist Parameters'!$Q$43&lt;&gt;"",(I243*'Checklist Parameters'!$Q$43)/1000,"N/A")</f>
        <v>N/A</v>
      </c>
      <c r="AC243" s="85">
        <f>IF('Checklist Parameters'!$Q$16="",$X243,IF(AND('Checklist Parameters'!$Q$16&lt;$X243,'Checklist Parameters'!$Q$16&gt;=3),'Checklist Parameters'!$Q$16,IF(AND('Checklist Parameters'!$Q$16&lt;$X243,'Checklist Parameters'!$Q$16&lt;3),0,$X243)))</f>
        <v>0</v>
      </c>
      <c r="AD243" s="85" t="str">
        <f>IF(AND(I243&lt;'Checklist Parameters'!$Q$22,$I243&lt;&gt;0),"Y","")</f>
        <v/>
      </c>
      <c r="AE243" s="85" t="str">
        <f>IF($AD243="Y",0,IF('Checklist Parameters'!$Q$25="","&lt;no limit&gt;",ROUNDDOWN((($I243-'Checklist Parameters'!$Q$24)/'Checklist Parameters'!$Q$25)+1,0)))</f>
        <v>&lt;no limit&gt;</v>
      </c>
      <c r="AF243" s="174">
        <f t="shared" si="23"/>
        <v>0</v>
      </c>
      <c r="AG243" s="85">
        <f t="shared" si="19"/>
        <v>0</v>
      </c>
      <c r="AH243" s="5"/>
      <c r="AI243" s="5"/>
      <c r="AJ243" s="5"/>
      <c r="AK243" s="5"/>
      <c r="AL243" s="5"/>
      <c r="AM243" s="5"/>
      <c r="AN243" s="5"/>
      <c r="AO243" s="5"/>
      <c r="AP243" s="5"/>
      <c r="AQ243" s="5"/>
      <c r="AR243" s="5"/>
      <c r="AS243" s="5"/>
      <c r="AT243" s="5"/>
      <c r="AU243" s="5"/>
    </row>
    <row r="244" spans="1:47" s="2" customFormat="1" ht="15">
      <c r="A244" s="391"/>
      <c r="B244" s="392"/>
      <c r="C244" s="393"/>
      <c r="D244" s="393"/>
      <c r="E244" s="393"/>
      <c r="F244" s="393"/>
      <c r="G244" s="393"/>
      <c r="H244" s="394"/>
      <c r="I244" s="394"/>
      <c r="J244" s="394"/>
      <c r="K244" s="394"/>
      <c r="L244" s="394"/>
      <c r="M244" s="394"/>
      <c r="N244" s="313">
        <f>IF(IF(I244&lt;'Checklist Parameters'!$Q$22,0,($I244-$L244))&lt;0,0,IF(I244&lt;'Checklist Parameters'!$Q$22,0,($I244-$L244)))</f>
        <v>0</v>
      </c>
      <c r="O244" s="394"/>
      <c r="P244" s="395"/>
      <c r="Q244" s="316">
        <f t="shared" si="20"/>
        <v>0</v>
      </c>
      <c r="R244" s="87">
        <f t="shared" si="21"/>
        <v>0</v>
      </c>
      <c r="S244" s="87">
        <f>IF('Checklist Parameters'!$Q$60&lt;0.2,0.2,'Checklist Parameters'!$Q$60)</f>
        <v>0.7</v>
      </c>
      <c r="T244" s="88">
        <f>IF($O244="",IF('Checklist District ID'!$C$43="Y",MAX($R244:$S244)*$I244,SUM($R244:$S244)*$I244),IF(O244&gt;0,Q244*S244))</f>
        <v>0</v>
      </c>
      <c r="U244" s="88">
        <f>IF(Q244&gt;0,((I244-T244)*'Formula Matrix'!$E$42),0)</f>
        <v>0</v>
      </c>
      <c r="V244" s="88">
        <f t="shared" si="22"/>
        <v>0</v>
      </c>
      <c r="W244" s="88">
        <f>IF(V244&gt;0,(V244*'Checklist Parameters'!$Q$35),0)</f>
        <v>0</v>
      </c>
      <c r="X244" s="85">
        <f t="shared" si="18"/>
        <v>0</v>
      </c>
      <c r="Y244" s="85">
        <f>IF('Checklist Parameters'!$Q$102&lt;&gt;"",(I244/43560)*'Checklist Parameters'!$Q$102,"N/A")</f>
        <v>0</v>
      </c>
      <c r="Z244" s="85" t="str">
        <f>IF('Checklist Parameters'!$Q$58&lt;&gt;"",((I244*'Checklist Parameters'!$Q$58)*'Checklist Parameters'!$Q$35)/1000,"N/A")</f>
        <v>N/A</v>
      </c>
      <c r="AA244" s="85">
        <f>IF('Checklist Parameters'!$Q$101&lt;&gt;"",IFERROR(I244/'Checklist Parameters'!$Q$101,0),"N/A")</f>
        <v>0</v>
      </c>
      <c r="AB244" s="85" t="str">
        <f>IF('Checklist Parameters'!$Q$43&lt;&gt;"",(I244*'Checklist Parameters'!$Q$43)/1000,"N/A")</f>
        <v>N/A</v>
      </c>
      <c r="AC244" s="85">
        <f>IF('Checklist Parameters'!$Q$16="",$X244,IF(AND('Checklist Parameters'!$Q$16&lt;$X244,'Checklist Parameters'!$Q$16&gt;=3),'Checklist Parameters'!$Q$16,IF(AND('Checklist Parameters'!$Q$16&lt;$X244,'Checklist Parameters'!$Q$16&lt;3),0,$X244)))</f>
        <v>0</v>
      </c>
      <c r="AD244" s="85" t="str">
        <f>IF(AND(I244&lt;'Checklist Parameters'!$Q$22,$I244&lt;&gt;0),"Y","")</f>
        <v/>
      </c>
      <c r="AE244" s="85" t="str">
        <f>IF($AD244="Y",0,IF('Checklist Parameters'!$Q$25="","&lt;no limit&gt;",ROUNDDOWN((($I244-'Checklist Parameters'!$Q$24)/'Checklist Parameters'!$Q$25)+1,0)))</f>
        <v>&lt;no limit&gt;</v>
      </c>
      <c r="AF244" s="174">
        <f t="shared" si="23"/>
        <v>0</v>
      </c>
      <c r="AG244" s="85">
        <f t="shared" si="19"/>
        <v>0</v>
      </c>
      <c r="AH244" s="5"/>
      <c r="AI244" s="5"/>
      <c r="AJ244" s="5"/>
      <c r="AK244" s="5"/>
      <c r="AL244" s="5"/>
      <c r="AM244" s="5"/>
      <c r="AN244" s="5"/>
      <c r="AO244" s="5"/>
      <c r="AP244" s="5"/>
      <c r="AQ244" s="5"/>
      <c r="AR244" s="5"/>
      <c r="AS244" s="5"/>
      <c r="AT244" s="5"/>
      <c r="AU244" s="5"/>
    </row>
    <row r="245" spans="1:47" s="2" customFormat="1" ht="15">
      <c r="A245" s="391"/>
      <c r="B245" s="392"/>
      <c r="C245" s="393"/>
      <c r="D245" s="393"/>
      <c r="E245" s="393"/>
      <c r="F245" s="393"/>
      <c r="G245" s="393"/>
      <c r="H245" s="394"/>
      <c r="I245" s="394"/>
      <c r="J245" s="394"/>
      <c r="K245" s="394"/>
      <c r="L245" s="394"/>
      <c r="M245" s="394"/>
      <c r="N245" s="313">
        <f>IF(IF(I245&lt;'Checklist Parameters'!$Q$22,0,($I245-$L245))&lt;0,0,IF(I245&lt;'Checklist Parameters'!$Q$22,0,($I245-$L245)))</f>
        <v>0</v>
      </c>
      <c r="O245" s="394"/>
      <c r="P245" s="395"/>
      <c r="Q245" s="316">
        <f t="shared" si="20"/>
        <v>0</v>
      </c>
      <c r="R245" s="87">
        <f t="shared" si="21"/>
        <v>0</v>
      </c>
      <c r="S245" s="87">
        <f>IF('Checklist Parameters'!$Q$60&lt;0.2,0.2,'Checklist Parameters'!$Q$60)</f>
        <v>0.7</v>
      </c>
      <c r="T245" s="88">
        <f>IF($O245="",IF('Checklist District ID'!$C$43="Y",MAX($R245:$S245)*$I245,SUM($R245:$S245)*$I245),IF(O245&gt;0,Q245*S245))</f>
        <v>0</v>
      </c>
      <c r="U245" s="88">
        <f>IF(Q245&gt;0,((I245-T245)*'Formula Matrix'!$E$42),0)</f>
        <v>0</v>
      </c>
      <c r="V245" s="88">
        <f t="shared" si="22"/>
        <v>0</v>
      </c>
      <c r="W245" s="88">
        <f>IF(V245&gt;0,(V245*'Checklist Parameters'!$Q$35),0)</f>
        <v>0</v>
      </c>
      <c r="X245" s="85">
        <f t="shared" si="18"/>
        <v>0</v>
      </c>
      <c r="Y245" s="85">
        <f>IF('Checklist Parameters'!$Q$102&lt;&gt;"",(I245/43560)*'Checklist Parameters'!$Q$102,"N/A")</f>
        <v>0</v>
      </c>
      <c r="Z245" s="85" t="str">
        <f>IF('Checklist Parameters'!$Q$58&lt;&gt;"",((I245*'Checklist Parameters'!$Q$58)*'Checklist Parameters'!$Q$35)/1000,"N/A")</f>
        <v>N/A</v>
      </c>
      <c r="AA245" s="85">
        <f>IF('Checklist Parameters'!$Q$101&lt;&gt;"",IFERROR(I245/'Checklist Parameters'!$Q$101,0),"N/A")</f>
        <v>0</v>
      </c>
      <c r="AB245" s="85" t="str">
        <f>IF('Checklist Parameters'!$Q$43&lt;&gt;"",(I245*'Checklist Parameters'!$Q$43)/1000,"N/A")</f>
        <v>N/A</v>
      </c>
      <c r="AC245" s="85">
        <f>IF('Checklist Parameters'!$Q$16="",$X245,IF(AND('Checklist Parameters'!$Q$16&lt;$X245,'Checklist Parameters'!$Q$16&gt;=3),'Checklist Parameters'!$Q$16,IF(AND('Checklist Parameters'!$Q$16&lt;$X245,'Checklist Parameters'!$Q$16&lt;3),0,$X245)))</f>
        <v>0</v>
      </c>
      <c r="AD245" s="85" t="str">
        <f>IF(AND(I245&lt;'Checklist Parameters'!$Q$22,$I245&lt;&gt;0),"Y","")</f>
        <v/>
      </c>
      <c r="AE245" s="85" t="str">
        <f>IF($AD245="Y",0,IF('Checklist Parameters'!$Q$25="","&lt;no limit&gt;",ROUNDDOWN((($I245-'Checklist Parameters'!$Q$24)/'Checklist Parameters'!$Q$25)+1,0)))</f>
        <v>&lt;no limit&gt;</v>
      </c>
      <c r="AF245" s="174">
        <f t="shared" si="23"/>
        <v>0</v>
      </c>
      <c r="AG245" s="85">
        <f t="shared" si="19"/>
        <v>0</v>
      </c>
      <c r="AH245" s="5"/>
      <c r="AI245" s="5"/>
      <c r="AJ245" s="5"/>
      <c r="AK245" s="5"/>
      <c r="AL245" s="5"/>
      <c r="AM245" s="5"/>
      <c r="AN245" s="5"/>
      <c r="AO245" s="5"/>
      <c r="AP245" s="5"/>
      <c r="AQ245" s="5"/>
      <c r="AR245" s="5"/>
      <c r="AS245" s="5"/>
      <c r="AT245" s="5"/>
      <c r="AU245" s="5"/>
    </row>
    <row r="246" spans="1:47" s="2" customFormat="1" ht="15">
      <c r="A246" s="391"/>
      <c r="B246" s="392"/>
      <c r="C246" s="393"/>
      <c r="D246" s="393"/>
      <c r="E246" s="393"/>
      <c r="F246" s="393"/>
      <c r="G246" s="393"/>
      <c r="H246" s="394"/>
      <c r="I246" s="394"/>
      <c r="J246" s="394"/>
      <c r="K246" s="394"/>
      <c r="L246" s="394"/>
      <c r="M246" s="394"/>
      <c r="N246" s="313">
        <f>IF(IF(I246&lt;'Checklist Parameters'!$Q$22,0,($I246-$L246))&lt;0,0,IF(I246&lt;'Checklist Parameters'!$Q$22,0,($I246-$L246)))</f>
        <v>0</v>
      </c>
      <c r="O246" s="394"/>
      <c r="P246" s="395"/>
      <c r="Q246" s="316">
        <f t="shared" si="20"/>
        <v>0</v>
      </c>
      <c r="R246" s="87">
        <f t="shared" si="21"/>
        <v>0</v>
      </c>
      <c r="S246" s="87">
        <f>IF('Checklist Parameters'!$Q$60&lt;0.2,0.2,'Checklist Parameters'!$Q$60)</f>
        <v>0.7</v>
      </c>
      <c r="T246" s="88">
        <f>IF($O246="",IF('Checklist District ID'!$C$43="Y",MAX($R246:$S246)*$I246,SUM($R246:$S246)*$I246),IF(O246&gt;0,Q246*S246))</f>
        <v>0</v>
      </c>
      <c r="U246" s="88">
        <f>IF(Q246&gt;0,((I246-T246)*'Formula Matrix'!$E$42),0)</f>
        <v>0</v>
      </c>
      <c r="V246" s="88">
        <f t="shared" si="22"/>
        <v>0</v>
      </c>
      <c r="W246" s="88">
        <f>IF(V246&gt;0,(V246*'Checklist Parameters'!$Q$35),0)</f>
        <v>0</v>
      </c>
      <c r="X246" s="85">
        <f t="shared" si="18"/>
        <v>0</v>
      </c>
      <c r="Y246" s="85">
        <f>IF('Checklist Parameters'!$Q$102&lt;&gt;"",(I246/43560)*'Checklist Parameters'!$Q$102,"N/A")</f>
        <v>0</v>
      </c>
      <c r="Z246" s="85" t="str">
        <f>IF('Checklist Parameters'!$Q$58&lt;&gt;"",((I246*'Checklist Parameters'!$Q$58)*'Checklist Parameters'!$Q$35)/1000,"N/A")</f>
        <v>N/A</v>
      </c>
      <c r="AA246" s="85">
        <f>IF('Checklist Parameters'!$Q$101&lt;&gt;"",IFERROR(I246/'Checklist Parameters'!$Q$101,0),"N/A")</f>
        <v>0</v>
      </c>
      <c r="AB246" s="85" t="str">
        <f>IF('Checklist Parameters'!$Q$43&lt;&gt;"",(I246*'Checklist Parameters'!$Q$43)/1000,"N/A")</f>
        <v>N/A</v>
      </c>
      <c r="AC246" s="85">
        <f>IF('Checklist Parameters'!$Q$16="",$X246,IF(AND('Checklist Parameters'!$Q$16&lt;$X246,'Checklist Parameters'!$Q$16&gt;=3),'Checklist Parameters'!$Q$16,IF(AND('Checklist Parameters'!$Q$16&lt;$X246,'Checklist Parameters'!$Q$16&lt;3),0,$X246)))</f>
        <v>0</v>
      </c>
      <c r="AD246" s="85" t="str">
        <f>IF(AND(I246&lt;'Checklist Parameters'!$Q$22,$I246&lt;&gt;0),"Y","")</f>
        <v/>
      </c>
      <c r="AE246" s="85" t="str">
        <f>IF($AD246="Y",0,IF('Checklist Parameters'!$Q$25="","&lt;no limit&gt;",ROUNDDOWN((($I246-'Checklist Parameters'!$Q$24)/'Checklist Parameters'!$Q$25)+1,0)))</f>
        <v>&lt;no limit&gt;</v>
      </c>
      <c r="AF246" s="174">
        <f t="shared" si="23"/>
        <v>0</v>
      </c>
      <c r="AG246" s="85">
        <f t="shared" si="19"/>
        <v>0</v>
      </c>
      <c r="AH246" s="5"/>
      <c r="AI246" s="5"/>
      <c r="AJ246" s="5"/>
      <c r="AK246" s="5"/>
      <c r="AL246" s="5"/>
      <c r="AM246" s="5"/>
      <c r="AN246" s="5"/>
      <c r="AO246" s="5"/>
      <c r="AP246" s="5"/>
      <c r="AQ246" s="5"/>
      <c r="AR246" s="5"/>
      <c r="AS246" s="5"/>
      <c r="AT246" s="5"/>
      <c r="AU246" s="5"/>
    </row>
    <row r="247" spans="1:47" s="2" customFormat="1" ht="15">
      <c r="A247" s="391"/>
      <c r="B247" s="392"/>
      <c r="C247" s="393"/>
      <c r="D247" s="393"/>
      <c r="E247" s="393"/>
      <c r="F247" s="393"/>
      <c r="G247" s="393"/>
      <c r="H247" s="394"/>
      <c r="I247" s="394"/>
      <c r="J247" s="394"/>
      <c r="K247" s="394"/>
      <c r="L247" s="394"/>
      <c r="M247" s="394"/>
      <c r="N247" s="313">
        <f>IF(IF(I247&lt;'Checklist Parameters'!$Q$22,0,($I247-$L247))&lt;0,0,IF(I247&lt;'Checklist Parameters'!$Q$22,0,($I247-$L247)))</f>
        <v>0</v>
      </c>
      <c r="O247" s="394"/>
      <c r="P247" s="395"/>
      <c r="Q247" s="316">
        <f t="shared" si="20"/>
        <v>0</v>
      </c>
      <c r="R247" s="87">
        <f t="shared" si="21"/>
        <v>0</v>
      </c>
      <c r="S247" s="87">
        <f>IF('Checklist Parameters'!$Q$60&lt;0.2,0.2,'Checklist Parameters'!$Q$60)</f>
        <v>0.7</v>
      </c>
      <c r="T247" s="88">
        <f>IF($O247="",IF('Checklist District ID'!$C$43="Y",MAX($R247:$S247)*$I247,SUM($R247:$S247)*$I247),IF(O247&gt;0,Q247*S247))</f>
        <v>0</v>
      </c>
      <c r="U247" s="88">
        <f>IF(Q247&gt;0,((I247-T247)*'Formula Matrix'!$E$42),0)</f>
        <v>0</v>
      </c>
      <c r="V247" s="88">
        <f t="shared" si="22"/>
        <v>0</v>
      </c>
      <c r="W247" s="88">
        <f>IF(V247&gt;0,(V247*'Checklist Parameters'!$Q$35),0)</f>
        <v>0</v>
      </c>
      <c r="X247" s="85">
        <f t="shared" si="18"/>
        <v>0</v>
      </c>
      <c r="Y247" s="85">
        <f>IF('Checklist Parameters'!$Q$102&lt;&gt;"",(I247/43560)*'Checklist Parameters'!$Q$102,"N/A")</f>
        <v>0</v>
      </c>
      <c r="Z247" s="85" t="str">
        <f>IF('Checklist Parameters'!$Q$58&lt;&gt;"",((I247*'Checklist Parameters'!$Q$58)*'Checklist Parameters'!$Q$35)/1000,"N/A")</f>
        <v>N/A</v>
      </c>
      <c r="AA247" s="85">
        <f>IF('Checklist Parameters'!$Q$101&lt;&gt;"",IFERROR(I247/'Checklist Parameters'!$Q$101,0),"N/A")</f>
        <v>0</v>
      </c>
      <c r="AB247" s="85" t="str">
        <f>IF('Checklist Parameters'!$Q$43&lt;&gt;"",(I247*'Checklist Parameters'!$Q$43)/1000,"N/A")</f>
        <v>N/A</v>
      </c>
      <c r="AC247" s="85">
        <f>IF('Checklist Parameters'!$Q$16="",$X247,IF(AND('Checklist Parameters'!$Q$16&lt;$X247,'Checklist Parameters'!$Q$16&gt;=3),'Checklist Parameters'!$Q$16,IF(AND('Checklist Parameters'!$Q$16&lt;$X247,'Checklist Parameters'!$Q$16&lt;3),0,$X247)))</f>
        <v>0</v>
      </c>
      <c r="AD247" s="85" t="str">
        <f>IF(AND(I247&lt;'Checklist Parameters'!$Q$22,$I247&lt;&gt;0),"Y","")</f>
        <v/>
      </c>
      <c r="AE247" s="85" t="str">
        <f>IF($AD247="Y",0,IF('Checklist Parameters'!$Q$25="","&lt;no limit&gt;",ROUNDDOWN((($I247-'Checklist Parameters'!$Q$24)/'Checklist Parameters'!$Q$25)+1,0)))</f>
        <v>&lt;no limit&gt;</v>
      </c>
      <c r="AF247" s="174">
        <f t="shared" si="23"/>
        <v>0</v>
      </c>
      <c r="AG247" s="85">
        <f t="shared" si="19"/>
        <v>0</v>
      </c>
      <c r="AH247" s="5"/>
      <c r="AI247" s="5"/>
      <c r="AJ247" s="5"/>
      <c r="AK247" s="5"/>
      <c r="AL247" s="5"/>
      <c r="AM247" s="5"/>
      <c r="AN247" s="5"/>
      <c r="AO247" s="5"/>
      <c r="AP247" s="5"/>
      <c r="AQ247" s="5"/>
      <c r="AR247" s="5"/>
      <c r="AS247" s="5"/>
      <c r="AT247" s="5"/>
      <c r="AU247" s="5"/>
    </row>
    <row r="248" spans="1:47" s="2" customFormat="1" ht="15">
      <c r="A248" s="391"/>
      <c r="B248" s="392"/>
      <c r="C248" s="393"/>
      <c r="D248" s="393"/>
      <c r="E248" s="393"/>
      <c r="F248" s="393"/>
      <c r="G248" s="393"/>
      <c r="H248" s="394"/>
      <c r="I248" s="394"/>
      <c r="J248" s="394"/>
      <c r="K248" s="394"/>
      <c r="L248" s="394"/>
      <c r="M248" s="394"/>
      <c r="N248" s="313">
        <f>IF(IF(I248&lt;'Checklist Parameters'!$Q$22,0,($I248-$L248))&lt;0,0,IF(I248&lt;'Checklist Parameters'!$Q$22,0,($I248-$L248)))</f>
        <v>0</v>
      </c>
      <c r="O248" s="394"/>
      <c r="P248" s="395"/>
      <c r="Q248" s="316">
        <f t="shared" si="20"/>
        <v>0</v>
      </c>
      <c r="R248" s="87">
        <f t="shared" si="21"/>
        <v>0</v>
      </c>
      <c r="S248" s="87">
        <f>IF('Checklist Parameters'!$Q$60&lt;0.2,0.2,'Checklist Parameters'!$Q$60)</f>
        <v>0.7</v>
      </c>
      <c r="T248" s="88">
        <f>IF($O248="",IF('Checklist District ID'!$C$43="Y",MAX($R248:$S248)*$I248,SUM($R248:$S248)*$I248),IF(O248&gt;0,Q248*S248))</f>
        <v>0</v>
      </c>
      <c r="U248" s="88">
        <f>IF(Q248&gt;0,((I248-T248)*'Formula Matrix'!$E$42),0)</f>
        <v>0</v>
      </c>
      <c r="V248" s="88">
        <f t="shared" si="22"/>
        <v>0</v>
      </c>
      <c r="W248" s="88">
        <f>IF(V248&gt;0,(V248*'Checklist Parameters'!$Q$35),0)</f>
        <v>0</v>
      </c>
      <c r="X248" s="85">
        <f t="shared" si="18"/>
        <v>0</v>
      </c>
      <c r="Y248" s="85">
        <f>IF('Checklist Parameters'!$Q$102&lt;&gt;"",(I248/43560)*'Checklist Parameters'!$Q$102,"N/A")</f>
        <v>0</v>
      </c>
      <c r="Z248" s="85" t="str">
        <f>IF('Checklist Parameters'!$Q$58&lt;&gt;"",((I248*'Checklist Parameters'!$Q$58)*'Checklist Parameters'!$Q$35)/1000,"N/A")</f>
        <v>N/A</v>
      </c>
      <c r="AA248" s="85">
        <f>IF('Checklist Parameters'!$Q$101&lt;&gt;"",IFERROR(I248/'Checklist Parameters'!$Q$101,0),"N/A")</f>
        <v>0</v>
      </c>
      <c r="AB248" s="85" t="str">
        <f>IF('Checklist Parameters'!$Q$43&lt;&gt;"",(I248*'Checklist Parameters'!$Q$43)/1000,"N/A")</f>
        <v>N/A</v>
      </c>
      <c r="AC248" s="85">
        <f>IF('Checklist Parameters'!$Q$16="",$X248,IF(AND('Checklist Parameters'!$Q$16&lt;$X248,'Checklist Parameters'!$Q$16&gt;=3),'Checklist Parameters'!$Q$16,IF(AND('Checklist Parameters'!$Q$16&lt;$X248,'Checklist Parameters'!$Q$16&lt;3),0,$X248)))</f>
        <v>0</v>
      </c>
      <c r="AD248" s="85" t="str">
        <f>IF(AND(I248&lt;'Checklist Parameters'!$Q$22,$I248&lt;&gt;0),"Y","")</f>
        <v/>
      </c>
      <c r="AE248" s="85" t="str">
        <f>IF($AD248="Y",0,IF('Checklist Parameters'!$Q$25="","&lt;no limit&gt;",ROUNDDOWN((($I248-'Checklist Parameters'!$Q$24)/'Checklist Parameters'!$Q$25)+1,0)))</f>
        <v>&lt;no limit&gt;</v>
      </c>
      <c r="AF248" s="174">
        <f t="shared" si="23"/>
        <v>0</v>
      </c>
      <c r="AG248" s="85">
        <f t="shared" si="19"/>
        <v>0</v>
      </c>
      <c r="AH248" s="5"/>
      <c r="AI248" s="5"/>
      <c r="AJ248" s="5"/>
      <c r="AK248" s="5"/>
      <c r="AL248" s="5"/>
      <c r="AM248" s="5"/>
      <c r="AN248" s="5"/>
      <c r="AO248" s="5"/>
      <c r="AP248" s="5"/>
      <c r="AQ248" s="5"/>
      <c r="AR248" s="5"/>
      <c r="AS248" s="5"/>
      <c r="AT248" s="5"/>
      <c r="AU248" s="5"/>
    </row>
    <row r="249" spans="1:47" s="2" customFormat="1" ht="15">
      <c r="A249" s="391"/>
      <c r="B249" s="392"/>
      <c r="C249" s="393"/>
      <c r="D249" s="393"/>
      <c r="E249" s="393"/>
      <c r="F249" s="393"/>
      <c r="G249" s="393"/>
      <c r="H249" s="394"/>
      <c r="I249" s="394"/>
      <c r="J249" s="394"/>
      <c r="K249" s="394"/>
      <c r="L249" s="394"/>
      <c r="M249" s="394"/>
      <c r="N249" s="313">
        <f>IF(IF(I249&lt;'Checklist Parameters'!$Q$22,0,($I249-$L249))&lt;0,0,IF(I249&lt;'Checklist Parameters'!$Q$22,0,($I249-$L249)))</f>
        <v>0</v>
      </c>
      <c r="O249" s="394"/>
      <c r="P249" s="395"/>
      <c r="Q249" s="316">
        <f t="shared" si="20"/>
        <v>0</v>
      </c>
      <c r="R249" s="87">
        <f t="shared" si="21"/>
        <v>0</v>
      </c>
      <c r="S249" s="87">
        <f>IF('Checklist Parameters'!$Q$60&lt;0.2,0.2,'Checklist Parameters'!$Q$60)</f>
        <v>0.7</v>
      </c>
      <c r="T249" s="88">
        <f>IF($O249="",IF('Checklist District ID'!$C$43="Y",MAX($R249:$S249)*$I249,SUM($R249:$S249)*$I249),IF(O249&gt;0,Q249*S249))</f>
        <v>0</v>
      </c>
      <c r="U249" s="88">
        <f>IF(Q249&gt;0,((I249-T249)*'Formula Matrix'!$E$42),0)</f>
        <v>0</v>
      </c>
      <c r="V249" s="88">
        <f t="shared" si="22"/>
        <v>0</v>
      </c>
      <c r="W249" s="88">
        <f>IF(V249&gt;0,(V249*'Checklist Parameters'!$Q$35),0)</f>
        <v>0</v>
      </c>
      <c r="X249" s="85">
        <f t="shared" si="18"/>
        <v>0</v>
      </c>
      <c r="Y249" s="85">
        <f>IF('Checklist Parameters'!$Q$102&lt;&gt;"",(I249/43560)*'Checklist Parameters'!$Q$102,"N/A")</f>
        <v>0</v>
      </c>
      <c r="Z249" s="85" t="str">
        <f>IF('Checklist Parameters'!$Q$58&lt;&gt;"",((I249*'Checklist Parameters'!$Q$58)*'Checklist Parameters'!$Q$35)/1000,"N/A")</f>
        <v>N/A</v>
      </c>
      <c r="AA249" s="85">
        <f>IF('Checklist Parameters'!$Q$101&lt;&gt;"",IFERROR(I249/'Checklist Parameters'!$Q$101,0),"N/A")</f>
        <v>0</v>
      </c>
      <c r="AB249" s="85" t="str">
        <f>IF('Checklist Parameters'!$Q$43&lt;&gt;"",(I249*'Checklist Parameters'!$Q$43)/1000,"N/A")</f>
        <v>N/A</v>
      </c>
      <c r="AC249" s="85">
        <f>IF('Checklist Parameters'!$Q$16="",$X249,IF(AND('Checklist Parameters'!$Q$16&lt;$X249,'Checklist Parameters'!$Q$16&gt;=3),'Checklist Parameters'!$Q$16,IF(AND('Checklist Parameters'!$Q$16&lt;$X249,'Checklist Parameters'!$Q$16&lt;3),0,$X249)))</f>
        <v>0</v>
      </c>
      <c r="AD249" s="85" t="str">
        <f>IF(AND(I249&lt;'Checklist Parameters'!$Q$22,$I249&lt;&gt;0),"Y","")</f>
        <v/>
      </c>
      <c r="AE249" s="85" t="str">
        <f>IF($AD249="Y",0,IF('Checklist Parameters'!$Q$25="","&lt;no limit&gt;",ROUNDDOWN((($I249-'Checklist Parameters'!$Q$24)/'Checklist Parameters'!$Q$25)+1,0)))</f>
        <v>&lt;no limit&gt;</v>
      </c>
      <c r="AF249" s="174">
        <f t="shared" si="23"/>
        <v>0</v>
      </c>
      <c r="AG249" s="85">
        <f t="shared" si="19"/>
        <v>0</v>
      </c>
      <c r="AH249" s="5"/>
      <c r="AI249" s="5"/>
      <c r="AJ249" s="5"/>
      <c r="AK249" s="5"/>
      <c r="AL249" s="5"/>
      <c r="AM249" s="5"/>
      <c r="AN249" s="5"/>
      <c r="AO249" s="5"/>
      <c r="AP249" s="5"/>
      <c r="AQ249" s="5"/>
      <c r="AR249" s="5"/>
      <c r="AS249" s="5"/>
      <c r="AT249" s="5"/>
      <c r="AU249" s="5"/>
    </row>
    <row r="250" spans="1:47" s="2" customFormat="1" ht="15">
      <c r="A250" s="391"/>
      <c r="B250" s="392"/>
      <c r="C250" s="393"/>
      <c r="D250" s="393"/>
      <c r="E250" s="393"/>
      <c r="F250" s="393"/>
      <c r="G250" s="393"/>
      <c r="H250" s="394"/>
      <c r="I250" s="394"/>
      <c r="J250" s="394"/>
      <c r="K250" s="394"/>
      <c r="L250" s="394"/>
      <c r="M250" s="394"/>
      <c r="N250" s="313">
        <f>IF(IF(I250&lt;'Checklist Parameters'!$Q$22,0,($I250-$L250))&lt;0,0,IF(I250&lt;'Checklist Parameters'!$Q$22,0,($I250-$L250)))</f>
        <v>0</v>
      </c>
      <c r="O250" s="394"/>
      <c r="P250" s="395"/>
      <c r="Q250" s="316">
        <f t="shared" si="20"/>
        <v>0</v>
      </c>
      <c r="R250" s="87">
        <f t="shared" si="21"/>
        <v>0</v>
      </c>
      <c r="S250" s="87">
        <f>IF('Checklist Parameters'!$Q$60&lt;0.2,0.2,'Checklist Parameters'!$Q$60)</f>
        <v>0.7</v>
      </c>
      <c r="T250" s="88">
        <f>IF($O250="",IF('Checklist District ID'!$C$43="Y",MAX($R250:$S250)*$I250,SUM($R250:$S250)*$I250),IF(O250&gt;0,Q250*S250))</f>
        <v>0</v>
      </c>
      <c r="U250" s="88">
        <f>IF(Q250&gt;0,((I250-T250)*'Formula Matrix'!$E$42),0)</f>
        <v>0</v>
      </c>
      <c r="V250" s="88">
        <f t="shared" si="22"/>
        <v>0</v>
      </c>
      <c r="W250" s="88">
        <f>IF(V250&gt;0,(V250*'Checklist Parameters'!$Q$35),0)</f>
        <v>0</v>
      </c>
      <c r="X250" s="85">
        <f t="shared" si="18"/>
        <v>0</v>
      </c>
      <c r="Y250" s="85">
        <f>IF('Checklist Parameters'!$Q$102&lt;&gt;"",(I250/43560)*'Checklist Parameters'!$Q$102,"N/A")</f>
        <v>0</v>
      </c>
      <c r="Z250" s="85" t="str">
        <f>IF('Checklist Parameters'!$Q$58&lt;&gt;"",((I250*'Checklist Parameters'!$Q$58)*'Checklist Parameters'!$Q$35)/1000,"N/A")</f>
        <v>N/A</v>
      </c>
      <c r="AA250" s="85">
        <f>IF('Checklist Parameters'!$Q$101&lt;&gt;"",IFERROR(I250/'Checklist Parameters'!$Q$101,0),"N/A")</f>
        <v>0</v>
      </c>
      <c r="AB250" s="85" t="str">
        <f>IF('Checklist Parameters'!$Q$43&lt;&gt;"",(I250*'Checklist Parameters'!$Q$43)/1000,"N/A")</f>
        <v>N/A</v>
      </c>
      <c r="AC250" s="85">
        <f>IF('Checklist Parameters'!$Q$16="",$X250,IF(AND('Checklist Parameters'!$Q$16&lt;$X250,'Checklist Parameters'!$Q$16&gt;=3),'Checklist Parameters'!$Q$16,IF(AND('Checklist Parameters'!$Q$16&lt;$X250,'Checklist Parameters'!$Q$16&lt;3),0,$X250)))</f>
        <v>0</v>
      </c>
      <c r="AD250" s="85" t="str">
        <f>IF(AND(I250&lt;'Checklist Parameters'!$Q$22,$I250&lt;&gt;0),"Y","")</f>
        <v/>
      </c>
      <c r="AE250" s="85" t="str">
        <f>IF($AD250="Y",0,IF('Checklist Parameters'!$Q$25="","&lt;no limit&gt;",ROUNDDOWN((($I250-'Checklist Parameters'!$Q$24)/'Checklist Parameters'!$Q$25)+1,0)))</f>
        <v>&lt;no limit&gt;</v>
      </c>
      <c r="AF250" s="174">
        <f t="shared" si="23"/>
        <v>0</v>
      </c>
      <c r="AG250" s="85">
        <f t="shared" si="19"/>
        <v>0</v>
      </c>
      <c r="AH250" s="5"/>
      <c r="AI250" s="5"/>
      <c r="AJ250" s="5"/>
      <c r="AK250" s="5"/>
      <c r="AL250" s="5"/>
      <c r="AM250" s="5"/>
      <c r="AN250" s="5"/>
      <c r="AO250" s="5"/>
      <c r="AP250" s="5"/>
      <c r="AQ250" s="5"/>
      <c r="AR250" s="5"/>
      <c r="AS250" s="5"/>
      <c r="AT250" s="5"/>
      <c r="AU250" s="5"/>
    </row>
    <row r="251" spans="1:47" s="2" customFormat="1" ht="15">
      <c r="A251" s="391"/>
      <c r="B251" s="392"/>
      <c r="C251" s="393"/>
      <c r="D251" s="393"/>
      <c r="E251" s="393"/>
      <c r="F251" s="393"/>
      <c r="G251" s="393"/>
      <c r="H251" s="394"/>
      <c r="I251" s="394"/>
      <c r="J251" s="394"/>
      <c r="K251" s="394"/>
      <c r="L251" s="394"/>
      <c r="M251" s="394"/>
      <c r="N251" s="313">
        <f>IF(IF(I251&lt;'Checklist Parameters'!$Q$22,0,($I251-$L251))&lt;0,0,IF(I251&lt;'Checklist Parameters'!$Q$22,0,($I251-$L251)))</f>
        <v>0</v>
      </c>
      <c r="O251" s="394"/>
      <c r="P251" s="395"/>
      <c r="Q251" s="316">
        <f t="shared" si="20"/>
        <v>0</v>
      </c>
      <c r="R251" s="87">
        <f t="shared" si="21"/>
        <v>0</v>
      </c>
      <c r="S251" s="87">
        <f>IF('Checklist Parameters'!$Q$60&lt;0.2,0.2,'Checklist Parameters'!$Q$60)</f>
        <v>0.7</v>
      </c>
      <c r="T251" s="88">
        <f>IF($O251="",IF('Checklist District ID'!$C$43="Y",MAX($R251:$S251)*$I251,SUM($R251:$S251)*$I251),IF(O251&gt;0,Q251*S251))</f>
        <v>0</v>
      </c>
      <c r="U251" s="88">
        <f>IF(Q251&gt;0,((I251-T251)*'Formula Matrix'!$E$42),0)</f>
        <v>0</v>
      </c>
      <c r="V251" s="88">
        <f t="shared" si="22"/>
        <v>0</v>
      </c>
      <c r="W251" s="88">
        <f>IF(V251&gt;0,(V251*'Checklist Parameters'!$Q$35),0)</f>
        <v>0</v>
      </c>
      <c r="X251" s="85">
        <f t="shared" si="18"/>
        <v>0</v>
      </c>
      <c r="Y251" s="85">
        <f>IF('Checklist Parameters'!$Q$102&lt;&gt;"",(I251/43560)*'Checklist Parameters'!$Q$102,"N/A")</f>
        <v>0</v>
      </c>
      <c r="Z251" s="85" t="str">
        <f>IF('Checklist Parameters'!$Q$58&lt;&gt;"",((I251*'Checklist Parameters'!$Q$58)*'Checklist Parameters'!$Q$35)/1000,"N/A")</f>
        <v>N/A</v>
      </c>
      <c r="AA251" s="85">
        <f>IF('Checklist Parameters'!$Q$101&lt;&gt;"",IFERROR(I251/'Checklist Parameters'!$Q$101,0),"N/A")</f>
        <v>0</v>
      </c>
      <c r="AB251" s="85" t="str">
        <f>IF('Checklist Parameters'!$Q$43&lt;&gt;"",(I251*'Checklist Parameters'!$Q$43)/1000,"N/A")</f>
        <v>N/A</v>
      </c>
      <c r="AC251" s="85">
        <f>IF('Checklist Parameters'!$Q$16="",$X251,IF(AND('Checklist Parameters'!$Q$16&lt;$X251,'Checklist Parameters'!$Q$16&gt;=3),'Checklist Parameters'!$Q$16,IF(AND('Checklist Parameters'!$Q$16&lt;$X251,'Checklist Parameters'!$Q$16&lt;3),0,$X251)))</f>
        <v>0</v>
      </c>
      <c r="AD251" s="85" t="str">
        <f>IF(AND(I251&lt;'Checklist Parameters'!$Q$22,$I251&lt;&gt;0),"Y","")</f>
        <v/>
      </c>
      <c r="AE251" s="85" t="str">
        <f>IF($AD251="Y",0,IF('Checklist Parameters'!$Q$25="","&lt;no limit&gt;",ROUNDDOWN((($I251-'Checklist Parameters'!$Q$24)/'Checklist Parameters'!$Q$25)+1,0)))</f>
        <v>&lt;no limit&gt;</v>
      </c>
      <c r="AF251" s="174">
        <f t="shared" si="23"/>
        <v>0</v>
      </c>
      <c r="AG251" s="85">
        <f t="shared" si="19"/>
        <v>0</v>
      </c>
      <c r="AH251" s="5"/>
      <c r="AI251" s="5"/>
      <c r="AJ251" s="5"/>
      <c r="AK251" s="5"/>
      <c r="AL251" s="5"/>
      <c r="AM251" s="5"/>
      <c r="AN251" s="5"/>
      <c r="AO251" s="5"/>
      <c r="AP251" s="5"/>
      <c r="AQ251" s="5"/>
      <c r="AR251" s="5"/>
      <c r="AS251" s="5"/>
      <c r="AT251" s="5"/>
      <c r="AU251" s="5"/>
    </row>
    <row r="252" spans="1:47" s="2" customFormat="1" ht="15">
      <c r="A252" s="391"/>
      <c r="B252" s="392"/>
      <c r="C252" s="393"/>
      <c r="D252" s="393"/>
      <c r="E252" s="393"/>
      <c r="F252" s="393"/>
      <c r="G252" s="393"/>
      <c r="H252" s="394"/>
      <c r="I252" s="394"/>
      <c r="J252" s="394"/>
      <c r="K252" s="394"/>
      <c r="L252" s="394"/>
      <c r="M252" s="394"/>
      <c r="N252" s="313">
        <f>IF(IF(I252&lt;'Checklist Parameters'!$Q$22,0,($I252-$L252))&lt;0,0,IF(I252&lt;'Checklist Parameters'!$Q$22,0,($I252-$L252)))</f>
        <v>0</v>
      </c>
      <c r="O252" s="394"/>
      <c r="P252" s="395"/>
      <c r="Q252" s="316">
        <f t="shared" si="20"/>
        <v>0</v>
      </c>
      <c r="R252" s="87">
        <f t="shared" si="21"/>
        <v>0</v>
      </c>
      <c r="S252" s="87">
        <f>IF('Checklist Parameters'!$Q$60&lt;0.2,0.2,'Checklist Parameters'!$Q$60)</f>
        <v>0.7</v>
      </c>
      <c r="T252" s="88">
        <f>IF($O252="",IF('Checklist District ID'!$C$43="Y",MAX($R252:$S252)*$I252,SUM($R252:$S252)*$I252),IF(O252&gt;0,Q252*S252))</f>
        <v>0</v>
      </c>
      <c r="U252" s="88">
        <f>IF(Q252&gt;0,((I252-T252)*'Formula Matrix'!$E$42),0)</f>
        <v>0</v>
      </c>
      <c r="V252" s="88">
        <f t="shared" si="22"/>
        <v>0</v>
      </c>
      <c r="W252" s="88">
        <f>IF(V252&gt;0,(V252*'Checklist Parameters'!$Q$35),0)</f>
        <v>0</v>
      </c>
      <c r="X252" s="85">
        <f t="shared" si="18"/>
        <v>0</v>
      </c>
      <c r="Y252" s="85">
        <f>IF('Checklist Parameters'!$Q$102&lt;&gt;"",(I252/43560)*'Checklist Parameters'!$Q$102,"N/A")</f>
        <v>0</v>
      </c>
      <c r="Z252" s="85" t="str">
        <f>IF('Checklist Parameters'!$Q$58&lt;&gt;"",((I252*'Checklist Parameters'!$Q$58)*'Checklist Parameters'!$Q$35)/1000,"N/A")</f>
        <v>N/A</v>
      </c>
      <c r="AA252" s="85">
        <f>IF('Checklist Parameters'!$Q$101&lt;&gt;"",IFERROR(I252/'Checklist Parameters'!$Q$101,0),"N/A")</f>
        <v>0</v>
      </c>
      <c r="AB252" s="85" t="str">
        <f>IF('Checklist Parameters'!$Q$43&lt;&gt;"",(I252*'Checklist Parameters'!$Q$43)/1000,"N/A")</f>
        <v>N/A</v>
      </c>
      <c r="AC252" s="85">
        <f>IF('Checklist Parameters'!$Q$16="",$X252,IF(AND('Checklist Parameters'!$Q$16&lt;$X252,'Checklist Parameters'!$Q$16&gt;=3),'Checklist Parameters'!$Q$16,IF(AND('Checklist Parameters'!$Q$16&lt;$X252,'Checklist Parameters'!$Q$16&lt;3),0,$X252)))</f>
        <v>0</v>
      </c>
      <c r="AD252" s="85" t="str">
        <f>IF(AND(I252&lt;'Checklist Parameters'!$Q$22,$I252&lt;&gt;0),"Y","")</f>
        <v/>
      </c>
      <c r="AE252" s="85" t="str">
        <f>IF($AD252="Y",0,IF('Checklist Parameters'!$Q$25="","&lt;no limit&gt;",ROUNDDOWN((($I252-'Checklist Parameters'!$Q$24)/'Checklist Parameters'!$Q$25)+1,0)))</f>
        <v>&lt;no limit&gt;</v>
      </c>
      <c r="AF252" s="174">
        <f t="shared" si="23"/>
        <v>0</v>
      </c>
      <c r="AG252" s="85">
        <f t="shared" si="19"/>
        <v>0</v>
      </c>
      <c r="AH252" s="5"/>
      <c r="AI252" s="5"/>
      <c r="AJ252" s="5"/>
      <c r="AK252" s="5"/>
      <c r="AL252" s="5"/>
      <c r="AM252" s="5"/>
      <c r="AN252" s="5"/>
      <c r="AO252" s="5"/>
      <c r="AP252" s="5"/>
      <c r="AQ252" s="5"/>
      <c r="AR252" s="5"/>
      <c r="AS252" s="5"/>
      <c r="AT252" s="5"/>
      <c r="AU252" s="5"/>
    </row>
    <row r="253" spans="1:47" s="2" customFormat="1" ht="15">
      <c r="A253" s="391"/>
      <c r="B253" s="392"/>
      <c r="C253" s="393"/>
      <c r="D253" s="393"/>
      <c r="E253" s="393"/>
      <c r="F253" s="393"/>
      <c r="G253" s="393"/>
      <c r="H253" s="394"/>
      <c r="I253" s="394"/>
      <c r="J253" s="394"/>
      <c r="K253" s="394"/>
      <c r="L253" s="394"/>
      <c r="M253" s="394"/>
      <c r="N253" s="313">
        <f>IF(IF(I253&lt;'Checklist Parameters'!$Q$22,0,($I253-$L253))&lt;0,0,IF(I253&lt;'Checklist Parameters'!$Q$22,0,($I253-$L253)))</f>
        <v>0</v>
      </c>
      <c r="O253" s="394"/>
      <c r="P253" s="395"/>
      <c r="Q253" s="316">
        <f t="shared" si="20"/>
        <v>0</v>
      </c>
      <c r="R253" s="87">
        <f t="shared" si="21"/>
        <v>0</v>
      </c>
      <c r="S253" s="87">
        <f>IF('Checklist Parameters'!$Q$60&lt;0.2,0.2,'Checklist Parameters'!$Q$60)</f>
        <v>0.7</v>
      </c>
      <c r="T253" s="88">
        <f>IF($O253="",IF('Checklist District ID'!$C$43="Y",MAX($R253:$S253)*$I253,SUM($R253:$S253)*$I253),IF(O253&gt;0,Q253*S253))</f>
        <v>0</v>
      </c>
      <c r="U253" s="88">
        <f>IF(Q253&gt;0,((I253-T253)*'Formula Matrix'!$E$42),0)</f>
        <v>0</v>
      </c>
      <c r="V253" s="88">
        <f t="shared" si="22"/>
        <v>0</v>
      </c>
      <c r="W253" s="88">
        <f>IF(V253&gt;0,(V253*'Checklist Parameters'!$Q$35),0)</f>
        <v>0</v>
      </c>
      <c r="X253" s="85">
        <f t="shared" si="18"/>
        <v>0</v>
      </c>
      <c r="Y253" s="85">
        <f>IF('Checklist Parameters'!$Q$102&lt;&gt;"",(I253/43560)*'Checklist Parameters'!$Q$102,"N/A")</f>
        <v>0</v>
      </c>
      <c r="Z253" s="85" t="str">
        <f>IF('Checklist Parameters'!$Q$58&lt;&gt;"",((I253*'Checklist Parameters'!$Q$58)*'Checklist Parameters'!$Q$35)/1000,"N/A")</f>
        <v>N/A</v>
      </c>
      <c r="AA253" s="85">
        <f>IF('Checklist Parameters'!$Q$101&lt;&gt;"",IFERROR(I253/'Checklist Parameters'!$Q$101,0),"N/A")</f>
        <v>0</v>
      </c>
      <c r="AB253" s="85" t="str">
        <f>IF('Checklist Parameters'!$Q$43&lt;&gt;"",(I253*'Checklist Parameters'!$Q$43)/1000,"N/A")</f>
        <v>N/A</v>
      </c>
      <c r="AC253" s="85">
        <f>IF('Checklist Parameters'!$Q$16="",$X253,IF(AND('Checklist Parameters'!$Q$16&lt;$X253,'Checklist Parameters'!$Q$16&gt;=3),'Checklist Parameters'!$Q$16,IF(AND('Checklist Parameters'!$Q$16&lt;$X253,'Checklist Parameters'!$Q$16&lt;3),0,$X253)))</f>
        <v>0</v>
      </c>
      <c r="AD253" s="85" t="str">
        <f>IF(AND(I253&lt;'Checklist Parameters'!$Q$22,$I253&lt;&gt;0),"Y","")</f>
        <v/>
      </c>
      <c r="AE253" s="85" t="str">
        <f>IF($AD253="Y",0,IF('Checklist Parameters'!$Q$25="","&lt;no limit&gt;",ROUNDDOWN((($I253-'Checklist Parameters'!$Q$24)/'Checklist Parameters'!$Q$25)+1,0)))</f>
        <v>&lt;no limit&gt;</v>
      </c>
      <c r="AF253" s="174">
        <f t="shared" si="23"/>
        <v>0</v>
      </c>
      <c r="AG253" s="85">
        <f t="shared" si="19"/>
        <v>0</v>
      </c>
      <c r="AH253" s="5"/>
      <c r="AI253" s="5"/>
      <c r="AJ253" s="5"/>
      <c r="AK253" s="5"/>
      <c r="AL253" s="5"/>
      <c r="AM253" s="5"/>
      <c r="AN253" s="5"/>
      <c r="AO253" s="5"/>
      <c r="AP253" s="5"/>
      <c r="AQ253" s="5"/>
      <c r="AR253" s="5"/>
      <c r="AS253" s="5"/>
      <c r="AT253" s="5"/>
      <c r="AU253" s="5"/>
    </row>
    <row r="254" spans="1:47" s="2" customFormat="1" ht="15">
      <c r="A254" s="391"/>
      <c r="B254" s="392"/>
      <c r="C254" s="393"/>
      <c r="D254" s="393"/>
      <c r="E254" s="393"/>
      <c r="F254" s="393"/>
      <c r="G254" s="393"/>
      <c r="H254" s="394"/>
      <c r="I254" s="394"/>
      <c r="J254" s="394"/>
      <c r="K254" s="394"/>
      <c r="L254" s="394"/>
      <c r="M254" s="394"/>
      <c r="N254" s="313">
        <f>IF(IF(I254&lt;'Checklist Parameters'!$Q$22,0,($I254-$L254))&lt;0,0,IF(I254&lt;'Checklist Parameters'!$Q$22,0,($I254-$L254)))</f>
        <v>0</v>
      </c>
      <c r="O254" s="394"/>
      <c r="P254" s="395"/>
      <c r="Q254" s="316">
        <f t="shared" si="20"/>
        <v>0</v>
      </c>
      <c r="R254" s="87">
        <f t="shared" si="21"/>
        <v>0</v>
      </c>
      <c r="S254" s="87">
        <f>IF('Checklist Parameters'!$Q$60&lt;0.2,0.2,'Checklist Parameters'!$Q$60)</f>
        <v>0.7</v>
      </c>
      <c r="T254" s="88">
        <f>IF($O254="",IF('Checklist District ID'!$C$43="Y",MAX($R254:$S254)*$I254,SUM($R254:$S254)*$I254),IF(O254&gt;0,Q254*S254))</f>
        <v>0</v>
      </c>
      <c r="U254" s="88">
        <f>IF(Q254&gt;0,((I254-T254)*'Formula Matrix'!$E$42),0)</f>
        <v>0</v>
      </c>
      <c r="V254" s="88">
        <f t="shared" si="22"/>
        <v>0</v>
      </c>
      <c r="W254" s="88">
        <f>IF(V254&gt;0,(V254*'Checklist Parameters'!$Q$35),0)</f>
        <v>0</v>
      </c>
      <c r="X254" s="85">
        <f t="shared" si="18"/>
        <v>0</v>
      </c>
      <c r="Y254" s="85">
        <f>IF('Checklist Parameters'!$Q$102&lt;&gt;"",(I254/43560)*'Checklist Parameters'!$Q$102,"N/A")</f>
        <v>0</v>
      </c>
      <c r="Z254" s="85" t="str">
        <f>IF('Checklist Parameters'!$Q$58&lt;&gt;"",((I254*'Checklist Parameters'!$Q$58)*'Checklist Parameters'!$Q$35)/1000,"N/A")</f>
        <v>N/A</v>
      </c>
      <c r="AA254" s="85">
        <f>IF('Checklist Parameters'!$Q$101&lt;&gt;"",IFERROR(I254/'Checklist Parameters'!$Q$101,0),"N/A")</f>
        <v>0</v>
      </c>
      <c r="AB254" s="85" t="str">
        <f>IF('Checklist Parameters'!$Q$43&lt;&gt;"",(I254*'Checklist Parameters'!$Q$43)/1000,"N/A")</f>
        <v>N/A</v>
      </c>
      <c r="AC254" s="85">
        <f>IF('Checklist Parameters'!$Q$16="",$X254,IF(AND('Checklist Parameters'!$Q$16&lt;$X254,'Checklist Parameters'!$Q$16&gt;=3),'Checklist Parameters'!$Q$16,IF(AND('Checklist Parameters'!$Q$16&lt;$X254,'Checklist Parameters'!$Q$16&lt;3),0,$X254)))</f>
        <v>0</v>
      </c>
      <c r="AD254" s="85" t="str">
        <f>IF(AND(I254&lt;'Checklist Parameters'!$Q$22,$I254&lt;&gt;0),"Y","")</f>
        <v/>
      </c>
      <c r="AE254" s="85" t="str">
        <f>IF($AD254="Y",0,IF('Checklist Parameters'!$Q$25="","&lt;no limit&gt;",ROUNDDOWN((($I254-'Checklist Parameters'!$Q$24)/'Checklist Parameters'!$Q$25)+1,0)))</f>
        <v>&lt;no limit&gt;</v>
      </c>
      <c r="AF254" s="174">
        <f t="shared" si="23"/>
        <v>0</v>
      </c>
      <c r="AG254" s="85">
        <f t="shared" si="19"/>
        <v>0</v>
      </c>
      <c r="AH254" s="5"/>
      <c r="AI254" s="5"/>
      <c r="AJ254" s="5"/>
      <c r="AK254" s="5"/>
      <c r="AL254" s="5"/>
      <c r="AM254" s="5"/>
      <c r="AN254" s="5"/>
      <c r="AO254" s="5"/>
      <c r="AP254" s="5"/>
      <c r="AQ254" s="5"/>
      <c r="AR254" s="5"/>
      <c r="AS254" s="5"/>
      <c r="AT254" s="5"/>
      <c r="AU254" s="5"/>
    </row>
    <row r="255" spans="1:47" s="2" customFormat="1" ht="15">
      <c r="A255" s="391"/>
      <c r="B255" s="392"/>
      <c r="C255" s="393"/>
      <c r="D255" s="393"/>
      <c r="E255" s="393"/>
      <c r="F255" s="393"/>
      <c r="G255" s="393"/>
      <c r="H255" s="394"/>
      <c r="I255" s="394"/>
      <c r="J255" s="394"/>
      <c r="K255" s="394"/>
      <c r="L255" s="394"/>
      <c r="M255" s="394"/>
      <c r="N255" s="313">
        <f>IF(IF(I255&lt;'Checklist Parameters'!$Q$22,0,($I255-$L255))&lt;0,0,IF(I255&lt;'Checklist Parameters'!$Q$22,0,($I255-$L255)))</f>
        <v>0</v>
      </c>
      <c r="O255" s="394"/>
      <c r="P255" s="395"/>
      <c r="Q255" s="316">
        <f t="shared" si="20"/>
        <v>0</v>
      </c>
      <c r="R255" s="87">
        <f t="shared" si="21"/>
        <v>0</v>
      </c>
      <c r="S255" s="87">
        <f>IF('Checklist Parameters'!$Q$60&lt;0.2,0.2,'Checklist Parameters'!$Q$60)</f>
        <v>0.7</v>
      </c>
      <c r="T255" s="88">
        <f>IF($O255="",IF('Checklist District ID'!$C$43="Y",MAX($R255:$S255)*$I255,SUM($R255:$S255)*$I255),IF(O255&gt;0,Q255*S255))</f>
        <v>0</v>
      </c>
      <c r="U255" s="88">
        <f>IF(Q255&gt;0,((I255-T255)*'Formula Matrix'!$E$42),0)</f>
        <v>0</v>
      </c>
      <c r="V255" s="88">
        <f t="shared" si="22"/>
        <v>0</v>
      </c>
      <c r="W255" s="88">
        <f>IF(V255&gt;0,(V255*'Checklist Parameters'!$Q$35),0)</f>
        <v>0</v>
      </c>
      <c r="X255" s="85">
        <f t="shared" si="18"/>
        <v>0</v>
      </c>
      <c r="Y255" s="85">
        <f>IF('Checklist Parameters'!$Q$102&lt;&gt;"",(I255/43560)*'Checklist Parameters'!$Q$102,"N/A")</f>
        <v>0</v>
      </c>
      <c r="Z255" s="85" t="str">
        <f>IF('Checklist Parameters'!$Q$58&lt;&gt;"",((I255*'Checklist Parameters'!$Q$58)*'Checklist Parameters'!$Q$35)/1000,"N/A")</f>
        <v>N/A</v>
      </c>
      <c r="AA255" s="85">
        <f>IF('Checklist Parameters'!$Q$101&lt;&gt;"",IFERROR(I255/'Checklist Parameters'!$Q$101,0),"N/A")</f>
        <v>0</v>
      </c>
      <c r="AB255" s="85" t="str">
        <f>IF('Checklist Parameters'!$Q$43&lt;&gt;"",(I255*'Checklist Parameters'!$Q$43)/1000,"N/A")</f>
        <v>N/A</v>
      </c>
      <c r="AC255" s="85">
        <f>IF('Checklist Parameters'!$Q$16="",$X255,IF(AND('Checklist Parameters'!$Q$16&lt;$X255,'Checklist Parameters'!$Q$16&gt;=3),'Checklist Parameters'!$Q$16,IF(AND('Checklist Parameters'!$Q$16&lt;$X255,'Checklist Parameters'!$Q$16&lt;3),0,$X255)))</f>
        <v>0</v>
      </c>
      <c r="AD255" s="85" t="str">
        <f>IF(AND(I255&lt;'Checklist Parameters'!$Q$22,$I255&lt;&gt;0),"Y","")</f>
        <v/>
      </c>
      <c r="AE255" s="85" t="str">
        <f>IF($AD255="Y",0,IF('Checklist Parameters'!$Q$25="","&lt;no limit&gt;",ROUNDDOWN((($I255-'Checklist Parameters'!$Q$24)/'Checklist Parameters'!$Q$25)+1,0)))</f>
        <v>&lt;no limit&gt;</v>
      </c>
      <c r="AF255" s="174">
        <f t="shared" si="23"/>
        <v>0</v>
      </c>
      <c r="AG255" s="85">
        <f t="shared" si="19"/>
        <v>0</v>
      </c>
      <c r="AH255" s="5"/>
      <c r="AI255" s="5"/>
      <c r="AJ255" s="5"/>
      <c r="AK255" s="5"/>
      <c r="AL255" s="5"/>
      <c r="AM255" s="5"/>
      <c r="AN255" s="5"/>
      <c r="AO255" s="5"/>
      <c r="AP255" s="5"/>
      <c r="AQ255" s="5"/>
      <c r="AR255" s="5"/>
      <c r="AS255" s="5"/>
      <c r="AT255" s="5"/>
      <c r="AU255" s="5"/>
    </row>
    <row r="256" spans="1:47" s="2" customFormat="1" ht="15">
      <c r="A256" s="391"/>
      <c r="B256" s="392"/>
      <c r="C256" s="393"/>
      <c r="D256" s="393"/>
      <c r="E256" s="393"/>
      <c r="F256" s="393"/>
      <c r="G256" s="393"/>
      <c r="H256" s="394"/>
      <c r="I256" s="394"/>
      <c r="J256" s="394"/>
      <c r="K256" s="394"/>
      <c r="L256" s="394"/>
      <c r="M256" s="394"/>
      <c r="N256" s="313">
        <f>IF(IF(I256&lt;'Checklist Parameters'!$Q$22,0,($I256-$L256))&lt;0,0,IF(I256&lt;'Checklist Parameters'!$Q$22,0,($I256-$L256)))</f>
        <v>0</v>
      </c>
      <c r="O256" s="394"/>
      <c r="P256" s="395"/>
      <c r="Q256" s="316">
        <f t="shared" si="20"/>
        <v>0</v>
      </c>
      <c r="R256" s="87">
        <f t="shared" si="21"/>
        <v>0</v>
      </c>
      <c r="S256" s="87">
        <f>IF('Checklist Parameters'!$Q$60&lt;0.2,0.2,'Checklist Parameters'!$Q$60)</f>
        <v>0.7</v>
      </c>
      <c r="T256" s="88">
        <f>IF($O256="",IF('Checklist District ID'!$C$43="Y",MAX($R256:$S256)*$I256,SUM($R256:$S256)*$I256),IF(O256&gt;0,Q256*S256))</f>
        <v>0</v>
      </c>
      <c r="U256" s="88">
        <f>IF(Q256&gt;0,((I256-T256)*'Formula Matrix'!$E$42),0)</f>
        <v>0</v>
      </c>
      <c r="V256" s="88">
        <f t="shared" si="22"/>
        <v>0</v>
      </c>
      <c r="W256" s="88">
        <f>IF(V256&gt;0,(V256*'Checklist Parameters'!$Q$35),0)</f>
        <v>0</v>
      </c>
      <c r="X256" s="85">
        <f t="shared" si="18"/>
        <v>0</v>
      </c>
      <c r="Y256" s="85">
        <f>IF('Checklist Parameters'!$Q$102&lt;&gt;"",(I256/43560)*'Checklist Parameters'!$Q$102,"N/A")</f>
        <v>0</v>
      </c>
      <c r="Z256" s="85" t="str">
        <f>IF('Checklist Parameters'!$Q$58&lt;&gt;"",((I256*'Checklist Parameters'!$Q$58)*'Checklist Parameters'!$Q$35)/1000,"N/A")</f>
        <v>N/A</v>
      </c>
      <c r="AA256" s="85">
        <f>IF('Checklist Parameters'!$Q$101&lt;&gt;"",IFERROR(I256/'Checklist Parameters'!$Q$101,0),"N/A")</f>
        <v>0</v>
      </c>
      <c r="AB256" s="85" t="str">
        <f>IF('Checklist Parameters'!$Q$43&lt;&gt;"",(I256*'Checklist Parameters'!$Q$43)/1000,"N/A")</f>
        <v>N/A</v>
      </c>
      <c r="AC256" s="85">
        <f>IF('Checklist Parameters'!$Q$16="",$X256,IF(AND('Checklist Parameters'!$Q$16&lt;$X256,'Checklist Parameters'!$Q$16&gt;=3),'Checklist Parameters'!$Q$16,IF(AND('Checklist Parameters'!$Q$16&lt;$X256,'Checklist Parameters'!$Q$16&lt;3),0,$X256)))</f>
        <v>0</v>
      </c>
      <c r="AD256" s="85" t="str">
        <f>IF(AND(I256&lt;'Checklist Parameters'!$Q$22,$I256&lt;&gt;0),"Y","")</f>
        <v/>
      </c>
      <c r="AE256" s="85" t="str">
        <f>IF($AD256="Y",0,IF('Checklist Parameters'!$Q$25="","&lt;no limit&gt;",ROUNDDOWN((($I256-'Checklist Parameters'!$Q$24)/'Checklist Parameters'!$Q$25)+1,0)))</f>
        <v>&lt;no limit&gt;</v>
      </c>
      <c r="AF256" s="174">
        <f t="shared" si="23"/>
        <v>0</v>
      </c>
      <c r="AG256" s="85">
        <f t="shared" si="19"/>
        <v>0</v>
      </c>
      <c r="AH256" s="5"/>
      <c r="AI256" s="5"/>
      <c r="AJ256" s="5"/>
      <c r="AK256" s="5"/>
      <c r="AL256" s="5"/>
      <c r="AM256" s="5"/>
      <c r="AN256" s="5"/>
      <c r="AO256" s="5"/>
      <c r="AP256" s="5"/>
      <c r="AQ256" s="5"/>
      <c r="AR256" s="5"/>
      <c r="AS256" s="5"/>
      <c r="AT256" s="5"/>
      <c r="AU256" s="5"/>
    </row>
    <row r="257" spans="1:47" s="2" customFormat="1" ht="15">
      <c r="A257" s="391"/>
      <c r="B257" s="392"/>
      <c r="C257" s="393"/>
      <c r="D257" s="393"/>
      <c r="E257" s="393"/>
      <c r="F257" s="393"/>
      <c r="G257" s="393"/>
      <c r="H257" s="394"/>
      <c r="I257" s="394"/>
      <c r="J257" s="394"/>
      <c r="K257" s="394"/>
      <c r="L257" s="394"/>
      <c r="M257" s="394"/>
      <c r="N257" s="313">
        <f>IF(IF(I257&lt;'Checklist Parameters'!$Q$22,0,($I257-$L257))&lt;0,0,IF(I257&lt;'Checklist Parameters'!$Q$22,0,($I257-$L257)))</f>
        <v>0</v>
      </c>
      <c r="O257" s="394"/>
      <c r="P257" s="395"/>
      <c r="Q257" s="316">
        <f t="shared" si="20"/>
        <v>0</v>
      </c>
      <c r="R257" s="87">
        <f t="shared" si="21"/>
        <v>0</v>
      </c>
      <c r="S257" s="87">
        <f>IF('Checklist Parameters'!$Q$60&lt;0.2,0.2,'Checklist Parameters'!$Q$60)</f>
        <v>0.7</v>
      </c>
      <c r="T257" s="88">
        <f>IF($O257="",IF('Checklist District ID'!$C$43="Y",MAX($R257:$S257)*$I257,SUM($R257:$S257)*$I257),IF(O257&gt;0,Q257*S257))</f>
        <v>0</v>
      </c>
      <c r="U257" s="88">
        <f>IF(Q257&gt;0,((I257-T257)*'Formula Matrix'!$E$42),0)</f>
        <v>0</v>
      </c>
      <c r="V257" s="88">
        <f t="shared" si="22"/>
        <v>0</v>
      </c>
      <c r="W257" s="88">
        <f>IF(V257&gt;0,(V257*'Checklist Parameters'!$Q$35),0)</f>
        <v>0</v>
      </c>
      <c r="X257" s="85">
        <f t="shared" si="18"/>
        <v>0</v>
      </c>
      <c r="Y257" s="85">
        <f>IF('Checklist Parameters'!$Q$102&lt;&gt;"",(I257/43560)*'Checklist Parameters'!$Q$102,"N/A")</f>
        <v>0</v>
      </c>
      <c r="Z257" s="85" t="str">
        <f>IF('Checklist Parameters'!$Q$58&lt;&gt;"",((I257*'Checklist Parameters'!$Q$58)*'Checklist Parameters'!$Q$35)/1000,"N/A")</f>
        <v>N/A</v>
      </c>
      <c r="AA257" s="85">
        <f>IF('Checklist Parameters'!$Q$101&lt;&gt;"",IFERROR(I257/'Checklist Parameters'!$Q$101,0),"N/A")</f>
        <v>0</v>
      </c>
      <c r="AB257" s="85" t="str">
        <f>IF('Checklist Parameters'!$Q$43&lt;&gt;"",(I257*'Checklist Parameters'!$Q$43)/1000,"N/A")</f>
        <v>N/A</v>
      </c>
      <c r="AC257" s="85">
        <f>IF('Checklist Parameters'!$Q$16="",$X257,IF(AND('Checklist Parameters'!$Q$16&lt;$X257,'Checklist Parameters'!$Q$16&gt;=3),'Checklist Parameters'!$Q$16,IF(AND('Checklist Parameters'!$Q$16&lt;$X257,'Checklist Parameters'!$Q$16&lt;3),0,$X257)))</f>
        <v>0</v>
      </c>
      <c r="AD257" s="85" t="str">
        <f>IF(AND(I257&lt;'Checklist Parameters'!$Q$22,$I257&lt;&gt;0),"Y","")</f>
        <v/>
      </c>
      <c r="AE257" s="85" t="str">
        <f>IF($AD257="Y",0,IF('Checklist Parameters'!$Q$25="","&lt;no limit&gt;",ROUNDDOWN((($I257-'Checklist Parameters'!$Q$24)/'Checklist Parameters'!$Q$25)+1,0)))</f>
        <v>&lt;no limit&gt;</v>
      </c>
      <c r="AF257" s="174">
        <f t="shared" si="23"/>
        <v>0</v>
      </c>
      <c r="AG257" s="85">
        <f t="shared" si="19"/>
        <v>0</v>
      </c>
      <c r="AH257" s="5"/>
      <c r="AI257" s="5"/>
      <c r="AJ257" s="5"/>
      <c r="AK257" s="5"/>
      <c r="AL257" s="5"/>
      <c r="AM257" s="5"/>
      <c r="AN257" s="5"/>
      <c r="AO257" s="5"/>
      <c r="AP257" s="5"/>
      <c r="AQ257" s="5"/>
      <c r="AR257" s="5"/>
      <c r="AS257" s="5"/>
      <c r="AT257" s="5"/>
      <c r="AU257" s="5"/>
    </row>
    <row r="258" spans="1:47" s="2" customFormat="1" ht="15">
      <c r="A258" s="391"/>
      <c r="B258" s="392"/>
      <c r="C258" s="393"/>
      <c r="D258" s="393"/>
      <c r="E258" s="393"/>
      <c r="F258" s="393"/>
      <c r="G258" s="393"/>
      <c r="H258" s="394"/>
      <c r="I258" s="394"/>
      <c r="J258" s="394"/>
      <c r="K258" s="394"/>
      <c r="L258" s="394"/>
      <c r="M258" s="394"/>
      <c r="N258" s="313">
        <f>IF(IF(I258&lt;'Checklist Parameters'!$Q$22,0,($I258-$L258))&lt;0,0,IF(I258&lt;'Checklist Parameters'!$Q$22,0,($I258-$L258)))</f>
        <v>0</v>
      </c>
      <c r="O258" s="394"/>
      <c r="P258" s="395"/>
      <c r="Q258" s="316">
        <f t="shared" si="20"/>
        <v>0</v>
      </c>
      <c r="R258" s="87">
        <f t="shared" si="21"/>
        <v>0</v>
      </c>
      <c r="S258" s="87">
        <f>IF('Checklist Parameters'!$Q$60&lt;0.2,0.2,'Checklist Parameters'!$Q$60)</f>
        <v>0.7</v>
      </c>
      <c r="T258" s="88">
        <f>IF($O258="",IF('Checklist District ID'!$C$43="Y",MAX($R258:$S258)*$I258,SUM($R258:$S258)*$I258),IF(O258&gt;0,Q258*S258))</f>
        <v>0</v>
      </c>
      <c r="U258" s="88">
        <f>IF(Q258&gt;0,((I258-T258)*'Formula Matrix'!$E$42),0)</f>
        <v>0</v>
      </c>
      <c r="V258" s="88">
        <f t="shared" si="22"/>
        <v>0</v>
      </c>
      <c r="W258" s="88">
        <f>IF(V258&gt;0,(V258*'Checklist Parameters'!$Q$35),0)</f>
        <v>0</v>
      </c>
      <c r="X258" s="85">
        <f t="shared" si="18"/>
        <v>0</v>
      </c>
      <c r="Y258" s="85">
        <f>IF('Checklist Parameters'!$Q$102&lt;&gt;"",(I258/43560)*'Checklist Parameters'!$Q$102,"N/A")</f>
        <v>0</v>
      </c>
      <c r="Z258" s="85" t="str">
        <f>IF('Checklist Parameters'!$Q$58&lt;&gt;"",((I258*'Checklist Parameters'!$Q$58)*'Checklist Parameters'!$Q$35)/1000,"N/A")</f>
        <v>N/A</v>
      </c>
      <c r="AA258" s="85">
        <f>IF('Checklist Parameters'!$Q$101&lt;&gt;"",IFERROR(I258/'Checklist Parameters'!$Q$101,0),"N/A")</f>
        <v>0</v>
      </c>
      <c r="AB258" s="85" t="str">
        <f>IF('Checklist Parameters'!$Q$43&lt;&gt;"",(I258*'Checklist Parameters'!$Q$43)/1000,"N/A")</f>
        <v>N/A</v>
      </c>
      <c r="AC258" s="85">
        <f>IF('Checklist Parameters'!$Q$16="",$X258,IF(AND('Checklist Parameters'!$Q$16&lt;$X258,'Checklist Parameters'!$Q$16&gt;=3),'Checklist Parameters'!$Q$16,IF(AND('Checklist Parameters'!$Q$16&lt;$X258,'Checklist Parameters'!$Q$16&lt;3),0,$X258)))</f>
        <v>0</v>
      </c>
      <c r="AD258" s="85" t="str">
        <f>IF(AND(I258&lt;'Checklist Parameters'!$Q$22,$I258&lt;&gt;0),"Y","")</f>
        <v/>
      </c>
      <c r="AE258" s="85" t="str">
        <f>IF($AD258="Y",0,IF('Checklist Parameters'!$Q$25="","&lt;no limit&gt;",ROUNDDOWN((($I258-'Checklist Parameters'!$Q$24)/'Checklist Parameters'!$Q$25)+1,0)))</f>
        <v>&lt;no limit&gt;</v>
      </c>
      <c r="AF258" s="174">
        <f t="shared" si="23"/>
        <v>0</v>
      </c>
      <c r="AG258" s="85">
        <f t="shared" si="19"/>
        <v>0</v>
      </c>
      <c r="AH258" s="5"/>
      <c r="AI258" s="5"/>
      <c r="AJ258" s="5"/>
      <c r="AK258" s="5"/>
      <c r="AL258" s="5"/>
      <c r="AM258" s="5"/>
      <c r="AN258" s="5"/>
      <c r="AO258" s="5"/>
      <c r="AP258" s="5"/>
      <c r="AQ258" s="5"/>
      <c r="AR258" s="5"/>
      <c r="AS258" s="5"/>
      <c r="AT258" s="5"/>
      <c r="AU258" s="5"/>
    </row>
    <row r="259" spans="1:47" s="2" customFormat="1" ht="15">
      <c r="A259" s="391"/>
      <c r="B259" s="392"/>
      <c r="C259" s="393"/>
      <c r="D259" s="393"/>
      <c r="E259" s="393"/>
      <c r="F259" s="393"/>
      <c r="G259" s="393"/>
      <c r="H259" s="394"/>
      <c r="I259" s="394"/>
      <c r="J259" s="394"/>
      <c r="K259" s="394"/>
      <c r="L259" s="394"/>
      <c r="M259" s="394"/>
      <c r="N259" s="313">
        <f>IF(IF(I259&lt;'Checklist Parameters'!$Q$22,0,($I259-$L259))&lt;0,0,IF(I259&lt;'Checklist Parameters'!$Q$22,0,($I259-$L259)))</f>
        <v>0</v>
      </c>
      <c r="O259" s="394"/>
      <c r="P259" s="395"/>
      <c r="Q259" s="316">
        <f t="shared" si="20"/>
        <v>0</v>
      </c>
      <c r="R259" s="87">
        <f t="shared" si="21"/>
        <v>0</v>
      </c>
      <c r="S259" s="87">
        <f>IF('Checklist Parameters'!$Q$60&lt;0.2,0.2,'Checklist Parameters'!$Q$60)</f>
        <v>0.7</v>
      </c>
      <c r="T259" s="88">
        <f>IF($O259="",IF('Checklist District ID'!$C$43="Y",MAX($R259:$S259)*$I259,SUM($R259:$S259)*$I259),IF(O259&gt;0,Q259*S259))</f>
        <v>0</v>
      </c>
      <c r="U259" s="88">
        <f>IF(Q259&gt;0,((I259-T259)*'Formula Matrix'!$E$42),0)</f>
        <v>0</v>
      </c>
      <c r="V259" s="88">
        <f t="shared" si="22"/>
        <v>0</v>
      </c>
      <c r="W259" s="88">
        <f>IF(V259&gt;0,(V259*'Checklist Parameters'!$Q$35),0)</f>
        <v>0</v>
      </c>
      <c r="X259" s="85">
        <f t="shared" si="18"/>
        <v>0</v>
      </c>
      <c r="Y259" s="85">
        <f>IF('Checklist Parameters'!$Q$102&lt;&gt;"",(I259/43560)*'Checklist Parameters'!$Q$102,"N/A")</f>
        <v>0</v>
      </c>
      <c r="Z259" s="85" t="str">
        <f>IF('Checklist Parameters'!$Q$58&lt;&gt;"",((I259*'Checklist Parameters'!$Q$58)*'Checklist Parameters'!$Q$35)/1000,"N/A")</f>
        <v>N/A</v>
      </c>
      <c r="AA259" s="85">
        <f>IF('Checklist Parameters'!$Q$101&lt;&gt;"",IFERROR(I259/'Checklist Parameters'!$Q$101,0),"N/A")</f>
        <v>0</v>
      </c>
      <c r="AB259" s="85" t="str">
        <f>IF('Checklist Parameters'!$Q$43&lt;&gt;"",(I259*'Checklist Parameters'!$Q$43)/1000,"N/A")</f>
        <v>N/A</v>
      </c>
      <c r="AC259" s="85">
        <f>IF('Checklist Parameters'!$Q$16="",$X259,IF(AND('Checklist Parameters'!$Q$16&lt;$X259,'Checklist Parameters'!$Q$16&gt;=3),'Checklist Parameters'!$Q$16,IF(AND('Checklist Parameters'!$Q$16&lt;$X259,'Checklist Parameters'!$Q$16&lt;3),0,$X259)))</f>
        <v>0</v>
      </c>
      <c r="AD259" s="85" t="str">
        <f>IF(AND(I259&lt;'Checklist Parameters'!$Q$22,$I259&lt;&gt;0),"Y","")</f>
        <v/>
      </c>
      <c r="AE259" s="85" t="str">
        <f>IF($AD259="Y",0,IF('Checklist Parameters'!$Q$25="","&lt;no limit&gt;",ROUNDDOWN((($I259-'Checklist Parameters'!$Q$24)/'Checklist Parameters'!$Q$25)+1,0)))</f>
        <v>&lt;no limit&gt;</v>
      </c>
      <c r="AF259" s="174">
        <f t="shared" si="23"/>
        <v>0</v>
      </c>
      <c r="AG259" s="85">
        <f t="shared" si="19"/>
        <v>0</v>
      </c>
      <c r="AH259" s="5"/>
      <c r="AI259" s="5"/>
      <c r="AJ259" s="5"/>
      <c r="AK259" s="5"/>
      <c r="AL259" s="5"/>
      <c r="AM259" s="5"/>
      <c r="AN259" s="5"/>
      <c r="AO259" s="5"/>
      <c r="AP259" s="5"/>
      <c r="AQ259" s="5"/>
      <c r="AR259" s="5"/>
      <c r="AS259" s="5"/>
      <c r="AT259" s="5"/>
      <c r="AU259" s="5"/>
    </row>
    <row r="260" spans="1:47" s="2" customFormat="1" ht="15">
      <c r="A260" s="391"/>
      <c r="B260" s="392"/>
      <c r="C260" s="393"/>
      <c r="D260" s="393"/>
      <c r="E260" s="393"/>
      <c r="F260" s="393"/>
      <c r="G260" s="393"/>
      <c r="H260" s="394"/>
      <c r="I260" s="394"/>
      <c r="J260" s="394"/>
      <c r="K260" s="394"/>
      <c r="L260" s="394"/>
      <c r="M260" s="394"/>
      <c r="N260" s="313">
        <f>IF(IF(I260&lt;'Checklist Parameters'!$Q$22,0,($I260-$L260))&lt;0,0,IF(I260&lt;'Checklist Parameters'!$Q$22,0,($I260-$L260)))</f>
        <v>0</v>
      </c>
      <c r="O260" s="394"/>
      <c r="P260" s="395"/>
      <c r="Q260" s="316">
        <f t="shared" si="20"/>
        <v>0</v>
      </c>
      <c r="R260" s="87">
        <f t="shared" si="21"/>
        <v>0</v>
      </c>
      <c r="S260" s="87">
        <f>IF('Checklist Parameters'!$Q$60&lt;0.2,0.2,'Checklist Parameters'!$Q$60)</f>
        <v>0.7</v>
      </c>
      <c r="T260" s="88">
        <f>IF($O260="",IF('Checklist District ID'!$C$43="Y",MAX($R260:$S260)*$I260,SUM($R260:$S260)*$I260),IF(O260&gt;0,Q260*S260))</f>
        <v>0</v>
      </c>
      <c r="U260" s="88">
        <f>IF(Q260&gt;0,((I260-T260)*'Formula Matrix'!$E$42),0)</f>
        <v>0</v>
      </c>
      <c r="V260" s="88">
        <f t="shared" si="22"/>
        <v>0</v>
      </c>
      <c r="W260" s="88">
        <f>IF(V260&gt;0,(V260*'Checklist Parameters'!$Q$35),0)</f>
        <v>0</v>
      </c>
      <c r="X260" s="85">
        <f t="shared" si="18"/>
        <v>0</v>
      </c>
      <c r="Y260" s="85">
        <f>IF('Checklist Parameters'!$Q$102&lt;&gt;"",(I260/43560)*'Checklist Parameters'!$Q$102,"N/A")</f>
        <v>0</v>
      </c>
      <c r="Z260" s="85" t="str">
        <f>IF('Checklist Parameters'!$Q$58&lt;&gt;"",((I260*'Checklist Parameters'!$Q$58)*'Checklist Parameters'!$Q$35)/1000,"N/A")</f>
        <v>N/A</v>
      </c>
      <c r="AA260" s="85">
        <f>IF('Checklist Parameters'!$Q$101&lt;&gt;"",IFERROR(I260/'Checklist Parameters'!$Q$101,0),"N/A")</f>
        <v>0</v>
      </c>
      <c r="AB260" s="85" t="str">
        <f>IF('Checklist Parameters'!$Q$43&lt;&gt;"",(I260*'Checklist Parameters'!$Q$43)/1000,"N/A")</f>
        <v>N/A</v>
      </c>
      <c r="AC260" s="85">
        <f>IF('Checklist Parameters'!$Q$16="",$X260,IF(AND('Checklist Parameters'!$Q$16&lt;$X260,'Checklist Parameters'!$Q$16&gt;=3),'Checklist Parameters'!$Q$16,IF(AND('Checklist Parameters'!$Q$16&lt;$X260,'Checklist Parameters'!$Q$16&lt;3),0,$X260)))</f>
        <v>0</v>
      </c>
      <c r="AD260" s="85" t="str">
        <f>IF(AND(I260&lt;'Checklist Parameters'!$Q$22,$I260&lt;&gt;0),"Y","")</f>
        <v/>
      </c>
      <c r="AE260" s="85" t="str">
        <f>IF($AD260="Y",0,IF('Checklist Parameters'!$Q$25="","&lt;no limit&gt;",ROUNDDOWN((($I260-'Checklist Parameters'!$Q$24)/'Checklist Parameters'!$Q$25)+1,0)))</f>
        <v>&lt;no limit&gt;</v>
      </c>
      <c r="AF260" s="174">
        <f t="shared" si="23"/>
        <v>0</v>
      </c>
      <c r="AG260" s="85">
        <f t="shared" si="19"/>
        <v>0</v>
      </c>
      <c r="AH260" s="5"/>
      <c r="AI260" s="5"/>
      <c r="AJ260" s="5"/>
      <c r="AK260" s="5"/>
      <c r="AL260" s="5"/>
      <c r="AM260" s="5"/>
      <c r="AN260" s="5"/>
      <c r="AO260" s="5"/>
      <c r="AP260" s="5"/>
      <c r="AQ260" s="5"/>
      <c r="AR260" s="5"/>
      <c r="AS260" s="5"/>
      <c r="AT260" s="5"/>
      <c r="AU260" s="5"/>
    </row>
    <row r="261" spans="1:47" s="2" customFormat="1" ht="15">
      <c r="A261" s="391"/>
      <c r="B261" s="392"/>
      <c r="C261" s="393"/>
      <c r="D261" s="393"/>
      <c r="E261" s="393"/>
      <c r="F261" s="393"/>
      <c r="G261" s="393"/>
      <c r="H261" s="394"/>
      <c r="I261" s="394"/>
      <c r="J261" s="394"/>
      <c r="K261" s="394"/>
      <c r="L261" s="394"/>
      <c r="M261" s="394"/>
      <c r="N261" s="313">
        <f>IF(IF(I261&lt;'Checklist Parameters'!$Q$22,0,($I261-$L261))&lt;0,0,IF(I261&lt;'Checklist Parameters'!$Q$22,0,($I261-$L261)))</f>
        <v>0</v>
      </c>
      <c r="O261" s="394"/>
      <c r="P261" s="395"/>
      <c r="Q261" s="316">
        <f t="shared" si="20"/>
        <v>0</v>
      </c>
      <c r="R261" s="87">
        <f t="shared" si="21"/>
        <v>0</v>
      </c>
      <c r="S261" s="87">
        <f>IF('Checklist Parameters'!$Q$60&lt;0.2,0.2,'Checklist Parameters'!$Q$60)</f>
        <v>0.7</v>
      </c>
      <c r="T261" s="88">
        <f>IF($O261="",IF('Checklist District ID'!$C$43="Y",MAX($R261:$S261)*$I261,SUM($R261:$S261)*$I261),IF(O261&gt;0,Q261*S261))</f>
        <v>0</v>
      </c>
      <c r="U261" s="88">
        <f>IF(Q261&gt;0,((I261-T261)*'Formula Matrix'!$E$42),0)</f>
        <v>0</v>
      </c>
      <c r="V261" s="88">
        <f t="shared" si="22"/>
        <v>0</v>
      </c>
      <c r="W261" s="88">
        <f>IF(V261&gt;0,(V261*'Checklist Parameters'!$Q$35),0)</f>
        <v>0</v>
      </c>
      <c r="X261" s="85">
        <f t="shared" si="18"/>
        <v>0</v>
      </c>
      <c r="Y261" s="85">
        <f>IF('Checklist Parameters'!$Q$102&lt;&gt;"",(I261/43560)*'Checklist Parameters'!$Q$102,"N/A")</f>
        <v>0</v>
      </c>
      <c r="Z261" s="85" t="str">
        <f>IF('Checklist Parameters'!$Q$58&lt;&gt;"",((I261*'Checklist Parameters'!$Q$58)*'Checklist Parameters'!$Q$35)/1000,"N/A")</f>
        <v>N/A</v>
      </c>
      <c r="AA261" s="85">
        <f>IF('Checklist Parameters'!$Q$101&lt;&gt;"",IFERROR(I261/'Checklist Parameters'!$Q$101,0),"N/A")</f>
        <v>0</v>
      </c>
      <c r="AB261" s="85" t="str">
        <f>IF('Checklist Parameters'!$Q$43&lt;&gt;"",(I261*'Checklist Parameters'!$Q$43)/1000,"N/A")</f>
        <v>N/A</v>
      </c>
      <c r="AC261" s="85">
        <f>IF('Checklist Parameters'!$Q$16="",$X261,IF(AND('Checklist Parameters'!$Q$16&lt;$X261,'Checklist Parameters'!$Q$16&gt;=3),'Checklist Parameters'!$Q$16,IF(AND('Checklist Parameters'!$Q$16&lt;$X261,'Checklist Parameters'!$Q$16&lt;3),0,$X261)))</f>
        <v>0</v>
      </c>
      <c r="AD261" s="85" t="str">
        <f>IF(AND(I261&lt;'Checklist Parameters'!$Q$22,$I261&lt;&gt;0),"Y","")</f>
        <v/>
      </c>
      <c r="AE261" s="85" t="str">
        <f>IF($AD261="Y",0,IF('Checklist Parameters'!$Q$25="","&lt;no limit&gt;",ROUNDDOWN((($I261-'Checklist Parameters'!$Q$24)/'Checklist Parameters'!$Q$25)+1,0)))</f>
        <v>&lt;no limit&gt;</v>
      </c>
      <c r="AF261" s="174">
        <f t="shared" si="23"/>
        <v>0</v>
      </c>
      <c r="AG261" s="85">
        <f t="shared" si="19"/>
        <v>0</v>
      </c>
      <c r="AH261" s="5"/>
      <c r="AI261" s="5"/>
      <c r="AJ261" s="5"/>
      <c r="AK261" s="5"/>
      <c r="AL261" s="5"/>
      <c r="AM261" s="5"/>
      <c r="AN261" s="5"/>
      <c r="AO261" s="5"/>
      <c r="AP261" s="5"/>
      <c r="AQ261" s="5"/>
      <c r="AR261" s="5"/>
      <c r="AS261" s="5"/>
      <c r="AT261" s="5"/>
      <c r="AU261" s="5"/>
    </row>
    <row r="262" spans="1:47" s="2" customFormat="1" ht="15">
      <c r="A262" s="391"/>
      <c r="B262" s="392"/>
      <c r="C262" s="393"/>
      <c r="D262" s="393"/>
      <c r="E262" s="393"/>
      <c r="F262" s="393"/>
      <c r="G262" s="393"/>
      <c r="H262" s="394"/>
      <c r="I262" s="394"/>
      <c r="J262" s="394"/>
      <c r="K262" s="394"/>
      <c r="L262" s="394"/>
      <c r="M262" s="394"/>
      <c r="N262" s="313">
        <f>IF(IF(I262&lt;'Checklist Parameters'!$Q$22,0,($I262-$L262))&lt;0,0,IF(I262&lt;'Checklist Parameters'!$Q$22,0,($I262-$L262)))</f>
        <v>0</v>
      </c>
      <c r="O262" s="394"/>
      <c r="P262" s="395"/>
      <c r="Q262" s="316">
        <f t="shared" si="20"/>
        <v>0</v>
      </c>
      <c r="R262" s="87">
        <f t="shared" si="21"/>
        <v>0</v>
      </c>
      <c r="S262" s="87">
        <f>IF('Checklist Parameters'!$Q$60&lt;0.2,0.2,'Checklist Parameters'!$Q$60)</f>
        <v>0.7</v>
      </c>
      <c r="T262" s="88">
        <f>IF($O262="",IF('Checklist District ID'!$C$43="Y",MAX($R262:$S262)*$I262,SUM($R262:$S262)*$I262),IF(O262&gt;0,Q262*S262))</f>
        <v>0</v>
      </c>
      <c r="U262" s="88">
        <f>IF(Q262&gt;0,((I262-T262)*'Formula Matrix'!$E$42),0)</f>
        <v>0</v>
      </c>
      <c r="V262" s="88">
        <f t="shared" si="22"/>
        <v>0</v>
      </c>
      <c r="W262" s="88">
        <f>IF(V262&gt;0,(V262*'Checklist Parameters'!$Q$35),0)</f>
        <v>0</v>
      </c>
      <c r="X262" s="85">
        <f t="shared" si="18"/>
        <v>0</v>
      </c>
      <c r="Y262" s="85">
        <f>IF('Checklist Parameters'!$Q$102&lt;&gt;"",(I262/43560)*'Checklist Parameters'!$Q$102,"N/A")</f>
        <v>0</v>
      </c>
      <c r="Z262" s="85" t="str">
        <f>IF('Checklist Parameters'!$Q$58&lt;&gt;"",((I262*'Checklist Parameters'!$Q$58)*'Checklist Parameters'!$Q$35)/1000,"N/A")</f>
        <v>N/A</v>
      </c>
      <c r="AA262" s="85">
        <f>IF('Checklist Parameters'!$Q$101&lt;&gt;"",IFERROR(I262/'Checklist Parameters'!$Q$101,0),"N/A")</f>
        <v>0</v>
      </c>
      <c r="AB262" s="85" t="str">
        <f>IF('Checklist Parameters'!$Q$43&lt;&gt;"",(I262*'Checklist Parameters'!$Q$43)/1000,"N/A")</f>
        <v>N/A</v>
      </c>
      <c r="AC262" s="85">
        <f>IF('Checklist Parameters'!$Q$16="",$X262,IF(AND('Checklist Parameters'!$Q$16&lt;$X262,'Checklist Parameters'!$Q$16&gt;=3),'Checklist Parameters'!$Q$16,IF(AND('Checklist Parameters'!$Q$16&lt;$X262,'Checklist Parameters'!$Q$16&lt;3),0,$X262)))</f>
        <v>0</v>
      </c>
      <c r="AD262" s="85" t="str">
        <f>IF(AND(I262&lt;'Checklist Parameters'!$Q$22,$I262&lt;&gt;0),"Y","")</f>
        <v/>
      </c>
      <c r="AE262" s="85" t="str">
        <f>IF($AD262="Y",0,IF('Checklist Parameters'!$Q$25="","&lt;no limit&gt;",ROUNDDOWN((($I262-'Checklist Parameters'!$Q$24)/'Checklist Parameters'!$Q$25)+1,0)))</f>
        <v>&lt;no limit&gt;</v>
      </c>
      <c r="AF262" s="174">
        <f t="shared" si="23"/>
        <v>0</v>
      </c>
      <c r="AG262" s="85">
        <f t="shared" si="19"/>
        <v>0</v>
      </c>
      <c r="AH262" s="5"/>
      <c r="AI262" s="5"/>
      <c r="AJ262" s="5"/>
      <c r="AK262" s="5"/>
      <c r="AL262" s="5"/>
      <c r="AM262" s="5"/>
      <c r="AN262" s="5"/>
      <c r="AO262" s="5"/>
      <c r="AP262" s="5"/>
      <c r="AQ262" s="5"/>
      <c r="AR262" s="5"/>
      <c r="AS262" s="5"/>
      <c r="AT262" s="5"/>
      <c r="AU262" s="5"/>
    </row>
    <row r="263" spans="1:47" s="2" customFormat="1" ht="15">
      <c r="A263" s="391"/>
      <c r="B263" s="392"/>
      <c r="C263" s="393"/>
      <c r="D263" s="393"/>
      <c r="E263" s="393"/>
      <c r="F263" s="393"/>
      <c r="G263" s="393"/>
      <c r="H263" s="394"/>
      <c r="I263" s="394"/>
      <c r="J263" s="394"/>
      <c r="K263" s="394"/>
      <c r="L263" s="394"/>
      <c r="M263" s="394"/>
      <c r="N263" s="313">
        <f>IF(IF(I263&lt;'Checklist Parameters'!$Q$22,0,($I263-$L263))&lt;0,0,IF(I263&lt;'Checklist Parameters'!$Q$22,0,($I263-$L263)))</f>
        <v>0</v>
      </c>
      <c r="O263" s="394"/>
      <c r="P263" s="395"/>
      <c r="Q263" s="316">
        <f t="shared" si="20"/>
        <v>0</v>
      </c>
      <c r="R263" s="87">
        <f t="shared" si="21"/>
        <v>0</v>
      </c>
      <c r="S263" s="87">
        <f>IF('Checklist Parameters'!$Q$60&lt;0.2,0.2,'Checklist Parameters'!$Q$60)</f>
        <v>0.7</v>
      </c>
      <c r="T263" s="88">
        <f>IF($O263="",IF('Checklist District ID'!$C$43="Y",MAX($R263:$S263)*$I263,SUM($R263:$S263)*$I263),IF(O263&gt;0,Q263*S263))</f>
        <v>0</v>
      </c>
      <c r="U263" s="88">
        <f>IF(Q263&gt;0,((I263-T263)*'Formula Matrix'!$E$42),0)</f>
        <v>0</v>
      </c>
      <c r="V263" s="88">
        <f t="shared" si="22"/>
        <v>0</v>
      </c>
      <c r="W263" s="88">
        <f>IF(V263&gt;0,(V263*'Checklist Parameters'!$Q$35),0)</f>
        <v>0</v>
      </c>
      <c r="X263" s="85">
        <f t="shared" si="18"/>
        <v>0</v>
      </c>
      <c r="Y263" s="85">
        <f>IF('Checklist Parameters'!$Q$102&lt;&gt;"",(I263/43560)*'Checklist Parameters'!$Q$102,"N/A")</f>
        <v>0</v>
      </c>
      <c r="Z263" s="85" t="str">
        <f>IF('Checklist Parameters'!$Q$58&lt;&gt;"",((I263*'Checklist Parameters'!$Q$58)*'Checklist Parameters'!$Q$35)/1000,"N/A")</f>
        <v>N/A</v>
      </c>
      <c r="AA263" s="85">
        <f>IF('Checklist Parameters'!$Q$101&lt;&gt;"",IFERROR(I263/'Checklist Parameters'!$Q$101,0),"N/A")</f>
        <v>0</v>
      </c>
      <c r="AB263" s="85" t="str">
        <f>IF('Checklist Parameters'!$Q$43&lt;&gt;"",(I263*'Checklist Parameters'!$Q$43)/1000,"N/A")</f>
        <v>N/A</v>
      </c>
      <c r="AC263" s="85">
        <f>IF('Checklist Parameters'!$Q$16="",$X263,IF(AND('Checklist Parameters'!$Q$16&lt;$X263,'Checklist Parameters'!$Q$16&gt;=3),'Checklist Parameters'!$Q$16,IF(AND('Checklist Parameters'!$Q$16&lt;$X263,'Checklist Parameters'!$Q$16&lt;3),0,$X263)))</f>
        <v>0</v>
      </c>
      <c r="AD263" s="85" t="str">
        <f>IF(AND(I263&lt;'Checklist Parameters'!$Q$22,$I263&lt;&gt;0),"Y","")</f>
        <v/>
      </c>
      <c r="AE263" s="85" t="str">
        <f>IF($AD263="Y",0,IF('Checklist Parameters'!$Q$25="","&lt;no limit&gt;",ROUNDDOWN((($I263-'Checklist Parameters'!$Q$24)/'Checklist Parameters'!$Q$25)+1,0)))</f>
        <v>&lt;no limit&gt;</v>
      </c>
      <c r="AF263" s="174">
        <f t="shared" si="23"/>
        <v>0</v>
      </c>
      <c r="AG263" s="85">
        <f t="shared" si="19"/>
        <v>0</v>
      </c>
      <c r="AH263" s="5"/>
      <c r="AI263" s="5"/>
      <c r="AJ263" s="5"/>
      <c r="AK263" s="5"/>
      <c r="AL263" s="5"/>
      <c r="AM263" s="5"/>
      <c r="AN263" s="5"/>
      <c r="AO263" s="5"/>
      <c r="AP263" s="5"/>
      <c r="AQ263" s="5"/>
      <c r="AR263" s="5"/>
      <c r="AS263" s="5"/>
      <c r="AT263" s="5"/>
      <c r="AU263" s="5"/>
    </row>
    <row r="264" spans="1:47" s="2" customFormat="1" ht="15">
      <c r="A264" s="391"/>
      <c r="B264" s="392"/>
      <c r="C264" s="393"/>
      <c r="D264" s="393"/>
      <c r="E264" s="393"/>
      <c r="F264" s="393"/>
      <c r="G264" s="393"/>
      <c r="H264" s="394"/>
      <c r="I264" s="394"/>
      <c r="J264" s="394"/>
      <c r="K264" s="394"/>
      <c r="L264" s="394"/>
      <c r="M264" s="394"/>
      <c r="N264" s="313">
        <f>IF(IF(I264&lt;'Checklist Parameters'!$Q$22,0,($I264-$L264))&lt;0,0,IF(I264&lt;'Checklist Parameters'!$Q$22,0,($I264-$L264)))</f>
        <v>0</v>
      </c>
      <c r="O264" s="394"/>
      <c r="P264" s="395"/>
      <c r="Q264" s="316">
        <f t="shared" si="20"/>
        <v>0</v>
      </c>
      <c r="R264" s="87">
        <f t="shared" si="21"/>
        <v>0</v>
      </c>
      <c r="S264" s="87">
        <f>IF('Checklist Parameters'!$Q$60&lt;0.2,0.2,'Checklist Parameters'!$Q$60)</f>
        <v>0.7</v>
      </c>
      <c r="T264" s="88">
        <f>IF($O264="",IF('Checklist District ID'!$C$43="Y",MAX($R264:$S264)*$I264,SUM($R264:$S264)*$I264),IF(O264&gt;0,Q264*S264))</f>
        <v>0</v>
      </c>
      <c r="U264" s="88">
        <f>IF(Q264&gt;0,((I264-T264)*'Formula Matrix'!$E$42),0)</f>
        <v>0</v>
      </c>
      <c r="V264" s="88">
        <f t="shared" si="22"/>
        <v>0</v>
      </c>
      <c r="W264" s="88">
        <f>IF(V264&gt;0,(V264*'Checklist Parameters'!$Q$35),0)</f>
        <v>0</v>
      </c>
      <c r="X264" s="85">
        <f t="shared" si="18"/>
        <v>0</v>
      </c>
      <c r="Y264" s="85">
        <f>IF('Checklist Parameters'!$Q$102&lt;&gt;"",(I264/43560)*'Checklist Parameters'!$Q$102,"N/A")</f>
        <v>0</v>
      </c>
      <c r="Z264" s="85" t="str">
        <f>IF('Checklist Parameters'!$Q$58&lt;&gt;"",((I264*'Checklist Parameters'!$Q$58)*'Checklist Parameters'!$Q$35)/1000,"N/A")</f>
        <v>N/A</v>
      </c>
      <c r="AA264" s="85">
        <f>IF('Checklist Parameters'!$Q$101&lt;&gt;"",IFERROR(I264/'Checklist Parameters'!$Q$101,0),"N/A")</f>
        <v>0</v>
      </c>
      <c r="AB264" s="85" t="str">
        <f>IF('Checklist Parameters'!$Q$43&lt;&gt;"",(I264*'Checklist Parameters'!$Q$43)/1000,"N/A")</f>
        <v>N/A</v>
      </c>
      <c r="AC264" s="85">
        <f>IF('Checklist Parameters'!$Q$16="",$X264,IF(AND('Checklist Parameters'!$Q$16&lt;$X264,'Checklist Parameters'!$Q$16&gt;=3),'Checklist Parameters'!$Q$16,IF(AND('Checklist Parameters'!$Q$16&lt;$X264,'Checklist Parameters'!$Q$16&lt;3),0,$X264)))</f>
        <v>0</v>
      </c>
      <c r="AD264" s="85" t="str">
        <f>IF(AND(I264&lt;'Checklist Parameters'!$Q$22,$I264&lt;&gt;0),"Y","")</f>
        <v/>
      </c>
      <c r="AE264" s="85" t="str">
        <f>IF($AD264="Y",0,IF('Checklist Parameters'!$Q$25="","&lt;no limit&gt;",ROUNDDOWN((($I264-'Checklist Parameters'!$Q$24)/'Checklist Parameters'!$Q$25)+1,0)))</f>
        <v>&lt;no limit&gt;</v>
      </c>
      <c r="AF264" s="174">
        <f t="shared" si="23"/>
        <v>0</v>
      </c>
      <c r="AG264" s="85">
        <f t="shared" si="19"/>
        <v>0</v>
      </c>
      <c r="AH264" s="5"/>
      <c r="AI264" s="5"/>
      <c r="AJ264" s="5"/>
      <c r="AK264" s="5"/>
      <c r="AL264" s="5"/>
      <c r="AM264" s="5"/>
      <c r="AN264" s="5"/>
      <c r="AO264" s="5"/>
      <c r="AP264" s="5"/>
      <c r="AQ264" s="5"/>
      <c r="AR264" s="5"/>
      <c r="AS264" s="5"/>
      <c r="AT264" s="5"/>
      <c r="AU264" s="5"/>
    </row>
    <row r="265" spans="1:47" s="2" customFormat="1" ht="15">
      <c r="A265" s="391"/>
      <c r="B265" s="392"/>
      <c r="C265" s="393"/>
      <c r="D265" s="393"/>
      <c r="E265" s="393"/>
      <c r="F265" s="393"/>
      <c r="G265" s="393"/>
      <c r="H265" s="394"/>
      <c r="I265" s="394"/>
      <c r="J265" s="394"/>
      <c r="K265" s="394"/>
      <c r="L265" s="394"/>
      <c r="M265" s="394"/>
      <c r="N265" s="313">
        <f>IF(IF(I265&lt;'Checklist Parameters'!$Q$22,0,($I265-$L265))&lt;0,0,IF(I265&lt;'Checklist Parameters'!$Q$22,0,($I265-$L265)))</f>
        <v>0</v>
      </c>
      <c r="O265" s="394"/>
      <c r="P265" s="395"/>
      <c r="Q265" s="316">
        <f t="shared" si="20"/>
        <v>0</v>
      </c>
      <c r="R265" s="87">
        <f t="shared" si="21"/>
        <v>0</v>
      </c>
      <c r="S265" s="87">
        <f>IF('Checklist Parameters'!$Q$60&lt;0.2,0.2,'Checklist Parameters'!$Q$60)</f>
        <v>0.7</v>
      </c>
      <c r="T265" s="88">
        <f>IF($O265="",IF('Checklist District ID'!$C$43="Y",MAX($R265:$S265)*$I265,SUM($R265:$S265)*$I265),IF(O265&gt;0,Q265*S265))</f>
        <v>0</v>
      </c>
      <c r="U265" s="88">
        <f>IF(Q265&gt;0,((I265-T265)*'Formula Matrix'!$E$42),0)</f>
        <v>0</v>
      </c>
      <c r="V265" s="88">
        <f t="shared" si="22"/>
        <v>0</v>
      </c>
      <c r="W265" s="88">
        <f>IF(V265&gt;0,(V265*'Checklist Parameters'!$Q$35),0)</f>
        <v>0</v>
      </c>
      <c r="X265" s="85">
        <f t="shared" si="18"/>
        <v>0</v>
      </c>
      <c r="Y265" s="85">
        <f>IF('Checklist Parameters'!$Q$102&lt;&gt;"",(I265/43560)*'Checklist Parameters'!$Q$102,"N/A")</f>
        <v>0</v>
      </c>
      <c r="Z265" s="85" t="str">
        <f>IF('Checklist Parameters'!$Q$58&lt;&gt;"",((I265*'Checklist Parameters'!$Q$58)*'Checklist Parameters'!$Q$35)/1000,"N/A")</f>
        <v>N/A</v>
      </c>
      <c r="AA265" s="85">
        <f>IF('Checklist Parameters'!$Q$101&lt;&gt;"",IFERROR(I265/'Checklist Parameters'!$Q$101,0),"N/A")</f>
        <v>0</v>
      </c>
      <c r="AB265" s="85" t="str">
        <f>IF('Checklist Parameters'!$Q$43&lt;&gt;"",(I265*'Checklist Parameters'!$Q$43)/1000,"N/A")</f>
        <v>N/A</v>
      </c>
      <c r="AC265" s="85">
        <f>IF('Checklist Parameters'!$Q$16="",$X265,IF(AND('Checklist Parameters'!$Q$16&lt;$X265,'Checklist Parameters'!$Q$16&gt;=3),'Checklist Parameters'!$Q$16,IF(AND('Checklist Parameters'!$Q$16&lt;$X265,'Checklist Parameters'!$Q$16&lt;3),0,$X265)))</f>
        <v>0</v>
      </c>
      <c r="AD265" s="85" t="str">
        <f>IF(AND(I265&lt;'Checklist Parameters'!$Q$22,$I265&lt;&gt;0),"Y","")</f>
        <v/>
      </c>
      <c r="AE265" s="85" t="str">
        <f>IF($AD265="Y",0,IF('Checklist Parameters'!$Q$25="","&lt;no limit&gt;",ROUNDDOWN((($I265-'Checklist Parameters'!$Q$24)/'Checklist Parameters'!$Q$25)+1,0)))</f>
        <v>&lt;no limit&gt;</v>
      </c>
      <c r="AF265" s="174">
        <f t="shared" si="23"/>
        <v>0</v>
      </c>
      <c r="AG265" s="85">
        <f t="shared" si="19"/>
        <v>0</v>
      </c>
      <c r="AH265" s="5"/>
      <c r="AI265" s="5"/>
      <c r="AJ265" s="5"/>
      <c r="AK265" s="5"/>
      <c r="AL265" s="5"/>
      <c r="AM265" s="5"/>
      <c r="AN265" s="5"/>
      <c r="AO265" s="5"/>
      <c r="AP265" s="5"/>
      <c r="AQ265" s="5"/>
      <c r="AR265" s="5"/>
      <c r="AS265" s="5"/>
      <c r="AT265" s="5"/>
      <c r="AU265" s="5"/>
    </row>
    <row r="266" spans="1:47" s="2" customFormat="1" ht="15">
      <c r="A266" s="391"/>
      <c r="B266" s="392"/>
      <c r="C266" s="393"/>
      <c r="D266" s="393"/>
      <c r="E266" s="393"/>
      <c r="F266" s="393"/>
      <c r="G266" s="393"/>
      <c r="H266" s="394"/>
      <c r="I266" s="394"/>
      <c r="J266" s="394"/>
      <c r="K266" s="394"/>
      <c r="L266" s="394"/>
      <c r="M266" s="394"/>
      <c r="N266" s="313">
        <f>IF(IF(I266&lt;'Checklist Parameters'!$Q$22,0,($I266-$L266))&lt;0,0,IF(I266&lt;'Checklist Parameters'!$Q$22,0,($I266-$L266)))</f>
        <v>0</v>
      </c>
      <c r="O266" s="394"/>
      <c r="P266" s="395"/>
      <c r="Q266" s="316">
        <f t="shared" si="20"/>
        <v>0</v>
      </c>
      <c r="R266" s="87">
        <f t="shared" si="21"/>
        <v>0</v>
      </c>
      <c r="S266" s="87">
        <f>IF('Checklist Parameters'!$Q$60&lt;0.2,0.2,'Checklist Parameters'!$Q$60)</f>
        <v>0.7</v>
      </c>
      <c r="T266" s="88">
        <f>IF($O266="",IF('Checklist District ID'!$C$43="Y",MAX($R266:$S266)*$I266,SUM($R266:$S266)*$I266),IF(O266&gt;0,Q266*S266))</f>
        <v>0</v>
      </c>
      <c r="U266" s="88">
        <f>IF(Q266&gt;0,((I266-T266)*'Formula Matrix'!$E$42),0)</f>
        <v>0</v>
      </c>
      <c r="V266" s="88">
        <f t="shared" si="22"/>
        <v>0</v>
      </c>
      <c r="W266" s="88">
        <f>IF(V266&gt;0,(V266*'Checklist Parameters'!$Q$35),0)</f>
        <v>0</v>
      </c>
      <c r="X266" s="85">
        <f t="shared" si="18"/>
        <v>0</v>
      </c>
      <c r="Y266" s="85">
        <f>IF('Checklist Parameters'!$Q$102&lt;&gt;"",(I266/43560)*'Checklist Parameters'!$Q$102,"N/A")</f>
        <v>0</v>
      </c>
      <c r="Z266" s="85" t="str">
        <f>IF('Checklist Parameters'!$Q$58&lt;&gt;"",((I266*'Checklist Parameters'!$Q$58)*'Checklist Parameters'!$Q$35)/1000,"N/A")</f>
        <v>N/A</v>
      </c>
      <c r="AA266" s="85">
        <f>IF('Checklist Parameters'!$Q$101&lt;&gt;"",IFERROR(I266/'Checklist Parameters'!$Q$101,0),"N/A")</f>
        <v>0</v>
      </c>
      <c r="AB266" s="85" t="str">
        <f>IF('Checklist Parameters'!$Q$43&lt;&gt;"",(I266*'Checklist Parameters'!$Q$43)/1000,"N/A")</f>
        <v>N/A</v>
      </c>
      <c r="AC266" s="85">
        <f>IF('Checklist Parameters'!$Q$16="",$X266,IF(AND('Checklist Parameters'!$Q$16&lt;$X266,'Checklist Parameters'!$Q$16&gt;=3),'Checklist Parameters'!$Q$16,IF(AND('Checklist Parameters'!$Q$16&lt;$X266,'Checklist Parameters'!$Q$16&lt;3),0,$X266)))</f>
        <v>0</v>
      </c>
      <c r="AD266" s="85" t="str">
        <f>IF(AND(I266&lt;'Checklist Parameters'!$Q$22,$I266&lt;&gt;0),"Y","")</f>
        <v/>
      </c>
      <c r="AE266" s="85" t="str">
        <f>IF($AD266="Y",0,IF('Checklist Parameters'!$Q$25="","&lt;no limit&gt;",ROUNDDOWN((($I266-'Checklist Parameters'!$Q$24)/'Checklist Parameters'!$Q$25)+1,0)))</f>
        <v>&lt;no limit&gt;</v>
      </c>
      <c r="AF266" s="174">
        <f t="shared" si="23"/>
        <v>0</v>
      </c>
      <c r="AG266" s="85">
        <f t="shared" si="19"/>
        <v>0</v>
      </c>
      <c r="AH266" s="5"/>
      <c r="AI266" s="5"/>
      <c r="AJ266" s="5"/>
      <c r="AK266" s="5"/>
      <c r="AL266" s="5"/>
      <c r="AM266" s="5"/>
      <c r="AN266" s="5"/>
      <c r="AO266" s="5"/>
      <c r="AP266" s="5"/>
      <c r="AQ266" s="5"/>
      <c r="AR266" s="5"/>
      <c r="AS266" s="5"/>
      <c r="AT266" s="5"/>
      <c r="AU266" s="5"/>
    </row>
    <row r="267" spans="1:47" s="2" customFormat="1" ht="15">
      <c r="A267" s="391"/>
      <c r="B267" s="392"/>
      <c r="C267" s="393"/>
      <c r="D267" s="393"/>
      <c r="E267" s="393"/>
      <c r="F267" s="393"/>
      <c r="G267" s="393"/>
      <c r="H267" s="394"/>
      <c r="I267" s="394"/>
      <c r="J267" s="394"/>
      <c r="K267" s="394"/>
      <c r="L267" s="394"/>
      <c r="M267" s="394"/>
      <c r="N267" s="313">
        <f>IF(IF(I267&lt;'Checklist Parameters'!$Q$22,0,($I267-$L267))&lt;0,0,IF(I267&lt;'Checklist Parameters'!$Q$22,0,($I267-$L267)))</f>
        <v>0</v>
      </c>
      <c r="O267" s="394"/>
      <c r="P267" s="395"/>
      <c r="Q267" s="316">
        <f t="shared" si="20"/>
        <v>0</v>
      </c>
      <c r="R267" s="87">
        <f t="shared" si="21"/>
        <v>0</v>
      </c>
      <c r="S267" s="87">
        <f>IF('Checklist Parameters'!$Q$60&lt;0.2,0.2,'Checklist Parameters'!$Q$60)</f>
        <v>0.7</v>
      </c>
      <c r="T267" s="88">
        <f>IF($O267="",IF('Checklist District ID'!$C$43="Y",MAX($R267:$S267)*$I267,SUM($R267:$S267)*$I267),IF(O267&gt;0,Q267*S267))</f>
        <v>0</v>
      </c>
      <c r="U267" s="88">
        <f>IF(Q267&gt;0,((I267-T267)*'Formula Matrix'!$E$42),0)</f>
        <v>0</v>
      </c>
      <c r="V267" s="88">
        <f t="shared" si="22"/>
        <v>0</v>
      </c>
      <c r="W267" s="88">
        <f>IF(V267&gt;0,(V267*'Checklist Parameters'!$Q$35),0)</f>
        <v>0</v>
      </c>
      <c r="X267" s="85">
        <f t="shared" si="18"/>
        <v>0</v>
      </c>
      <c r="Y267" s="85">
        <f>IF('Checklist Parameters'!$Q$102&lt;&gt;"",(I267/43560)*'Checklist Parameters'!$Q$102,"N/A")</f>
        <v>0</v>
      </c>
      <c r="Z267" s="85" t="str">
        <f>IF('Checklist Parameters'!$Q$58&lt;&gt;"",((I267*'Checklist Parameters'!$Q$58)*'Checklist Parameters'!$Q$35)/1000,"N/A")</f>
        <v>N/A</v>
      </c>
      <c r="AA267" s="85">
        <f>IF('Checklist Parameters'!$Q$101&lt;&gt;"",IFERROR(I267/'Checklist Parameters'!$Q$101,0),"N/A")</f>
        <v>0</v>
      </c>
      <c r="AB267" s="85" t="str">
        <f>IF('Checklist Parameters'!$Q$43&lt;&gt;"",(I267*'Checklist Parameters'!$Q$43)/1000,"N/A")</f>
        <v>N/A</v>
      </c>
      <c r="AC267" s="85">
        <f>IF('Checklist Parameters'!$Q$16="",$X267,IF(AND('Checklist Parameters'!$Q$16&lt;$X267,'Checklist Parameters'!$Q$16&gt;=3),'Checklist Parameters'!$Q$16,IF(AND('Checklist Parameters'!$Q$16&lt;$X267,'Checklist Parameters'!$Q$16&lt;3),0,$X267)))</f>
        <v>0</v>
      </c>
      <c r="AD267" s="85" t="str">
        <f>IF(AND(I267&lt;'Checklist Parameters'!$Q$22,$I267&lt;&gt;0),"Y","")</f>
        <v/>
      </c>
      <c r="AE267" s="85" t="str">
        <f>IF($AD267="Y",0,IF('Checklist Parameters'!$Q$25="","&lt;no limit&gt;",ROUNDDOWN((($I267-'Checklist Parameters'!$Q$24)/'Checklist Parameters'!$Q$25)+1,0)))</f>
        <v>&lt;no limit&gt;</v>
      </c>
      <c r="AF267" s="174">
        <f t="shared" si="23"/>
        <v>0</v>
      </c>
      <c r="AG267" s="85">
        <f t="shared" si="19"/>
        <v>0</v>
      </c>
      <c r="AH267" s="5"/>
      <c r="AI267" s="5"/>
      <c r="AJ267" s="5"/>
      <c r="AK267" s="5"/>
      <c r="AL267" s="5"/>
      <c r="AM267" s="5"/>
      <c r="AN267" s="5"/>
      <c r="AO267" s="5"/>
      <c r="AP267" s="5"/>
      <c r="AQ267" s="5"/>
      <c r="AR267" s="5"/>
      <c r="AS267" s="5"/>
      <c r="AT267" s="5"/>
      <c r="AU267" s="5"/>
    </row>
    <row r="268" spans="1:47" s="2" customFormat="1" ht="15">
      <c r="A268" s="391"/>
      <c r="B268" s="392"/>
      <c r="C268" s="393"/>
      <c r="D268" s="393"/>
      <c r="E268" s="393"/>
      <c r="F268" s="393"/>
      <c r="G268" s="393"/>
      <c r="H268" s="394"/>
      <c r="I268" s="394"/>
      <c r="J268" s="394"/>
      <c r="K268" s="394"/>
      <c r="L268" s="394"/>
      <c r="M268" s="394"/>
      <c r="N268" s="313">
        <f>IF(IF(I268&lt;'Checklist Parameters'!$Q$22,0,($I268-$L268))&lt;0,0,IF(I268&lt;'Checklist Parameters'!$Q$22,0,($I268-$L268)))</f>
        <v>0</v>
      </c>
      <c r="O268" s="394"/>
      <c r="P268" s="395"/>
      <c r="Q268" s="316">
        <f t="shared" si="20"/>
        <v>0</v>
      </c>
      <c r="R268" s="87">
        <f t="shared" si="21"/>
        <v>0</v>
      </c>
      <c r="S268" s="87">
        <f>IF('Checklist Parameters'!$Q$60&lt;0.2,0.2,'Checklist Parameters'!$Q$60)</f>
        <v>0.7</v>
      </c>
      <c r="T268" s="88">
        <f>IF($O268="",IF('Checklist District ID'!$C$43="Y",MAX($R268:$S268)*$I268,SUM($R268:$S268)*$I268),IF(O268&gt;0,Q268*S268))</f>
        <v>0</v>
      </c>
      <c r="U268" s="88">
        <f>IF(Q268&gt;0,((I268-T268)*'Formula Matrix'!$E$42),0)</f>
        <v>0</v>
      </c>
      <c r="V268" s="88">
        <f t="shared" si="22"/>
        <v>0</v>
      </c>
      <c r="W268" s="88">
        <f>IF(V268&gt;0,(V268*'Checklist Parameters'!$Q$35),0)</f>
        <v>0</v>
      </c>
      <c r="X268" s="85">
        <f t="shared" si="18"/>
        <v>0</v>
      </c>
      <c r="Y268" s="85">
        <f>IF('Checklist Parameters'!$Q$102&lt;&gt;"",(I268/43560)*'Checklist Parameters'!$Q$102,"N/A")</f>
        <v>0</v>
      </c>
      <c r="Z268" s="85" t="str">
        <f>IF('Checklist Parameters'!$Q$58&lt;&gt;"",((I268*'Checklist Parameters'!$Q$58)*'Checklist Parameters'!$Q$35)/1000,"N/A")</f>
        <v>N/A</v>
      </c>
      <c r="AA268" s="85">
        <f>IF('Checklist Parameters'!$Q$101&lt;&gt;"",IFERROR(I268/'Checklist Parameters'!$Q$101,0),"N/A")</f>
        <v>0</v>
      </c>
      <c r="AB268" s="85" t="str">
        <f>IF('Checklist Parameters'!$Q$43&lt;&gt;"",(I268*'Checklist Parameters'!$Q$43)/1000,"N/A")</f>
        <v>N/A</v>
      </c>
      <c r="AC268" s="85">
        <f>IF('Checklist Parameters'!$Q$16="",$X268,IF(AND('Checklist Parameters'!$Q$16&lt;$X268,'Checklist Parameters'!$Q$16&gt;=3),'Checklist Parameters'!$Q$16,IF(AND('Checklist Parameters'!$Q$16&lt;$X268,'Checklist Parameters'!$Q$16&lt;3),0,$X268)))</f>
        <v>0</v>
      </c>
      <c r="AD268" s="85" t="str">
        <f>IF(AND(I268&lt;'Checklist Parameters'!$Q$22,$I268&lt;&gt;0),"Y","")</f>
        <v/>
      </c>
      <c r="AE268" s="85" t="str">
        <f>IF($AD268="Y",0,IF('Checklist Parameters'!$Q$25="","&lt;no limit&gt;",ROUNDDOWN((($I268-'Checklist Parameters'!$Q$24)/'Checklist Parameters'!$Q$25)+1,0)))</f>
        <v>&lt;no limit&gt;</v>
      </c>
      <c r="AF268" s="174">
        <f t="shared" si="23"/>
        <v>0</v>
      </c>
      <c r="AG268" s="85">
        <f t="shared" si="19"/>
        <v>0</v>
      </c>
      <c r="AH268" s="5"/>
      <c r="AI268" s="5"/>
      <c r="AJ268" s="5"/>
      <c r="AK268" s="5"/>
      <c r="AL268" s="5"/>
      <c r="AM268" s="5"/>
      <c r="AN268" s="5"/>
      <c r="AO268" s="5"/>
      <c r="AP268" s="5"/>
      <c r="AQ268" s="5"/>
      <c r="AR268" s="5"/>
      <c r="AS268" s="5"/>
      <c r="AT268" s="5"/>
      <c r="AU268" s="5"/>
    </row>
    <row r="269" spans="1:47" s="2" customFormat="1" ht="15">
      <c r="A269" s="391"/>
      <c r="B269" s="392"/>
      <c r="C269" s="393"/>
      <c r="D269" s="393"/>
      <c r="E269" s="393"/>
      <c r="F269" s="393"/>
      <c r="G269" s="393"/>
      <c r="H269" s="394"/>
      <c r="I269" s="394"/>
      <c r="J269" s="394"/>
      <c r="K269" s="394"/>
      <c r="L269" s="394"/>
      <c r="M269" s="394"/>
      <c r="N269" s="313">
        <f>IF(IF(I269&lt;'Checklist Parameters'!$Q$22,0,($I269-$L269))&lt;0,0,IF(I269&lt;'Checklist Parameters'!$Q$22,0,($I269-$L269)))</f>
        <v>0</v>
      </c>
      <c r="O269" s="394"/>
      <c r="P269" s="395"/>
      <c r="Q269" s="316">
        <f t="shared" si="20"/>
        <v>0</v>
      </c>
      <c r="R269" s="87">
        <f t="shared" si="21"/>
        <v>0</v>
      </c>
      <c r="S269" s="87">
        <f>IF('Checklist Parameters'!$Q$60&lt;0.2,0.2,'Checklist Parameters'!$Q$60)</f>
        <v>0.7</v>
      </c>
      <c r="T269" s="88">
        <f>IF($O269="",IF('Checklist District ID'!$C$43="Y",MAX($R269:$S269)*$I269,SUM($R269:$S269)*$I269),IF(O269&gt;0,Q269*S269))</f>
        <v>0</v>
      </c>
      <c r="U269" s="88">
        <f>IF(Q269&gt;0,((I269-T269)*'Formula Matrix'!$E$42),0)</f>
        <v>0</v>
      </c>
      <c r="V269" s="88">
        <f t="shared" si="22"/>
        <v>0</v>
      </c>
      <c r="W269" s="88">
        <f>IF(V269&gt;0,(V269*'Checklist Parameters'!$Q$35),0)</f>
        <v>0</v>
      </c>
      <c r="X269" s="85">
        <f t="shared" si="18"/>
        <v>0</v>
      </c>
      <c r="Y269" s="85">
        <f>IF('Checklist Parameters'!$Q$102&lt;&gt;"",(I269/43560)*'Checklist Parameters'!$Q$102,"N/A")</f>
        <v>0</v>
      </c>
      <c r="Z269" s="85" t="str">
        <f>IF('Checklist Parameters'!$Q$58&lt;&gt;"",((I269*'Checklist Parameters'!$Q$58)*'Checklist Parameters'!$Q$35)/1000,"N/A")</f>
        <v>N/A</v>
      </c>
      <c r="AA269" s="85">
        <f>IF('Checklist Parameters'!$Q$101&lt;&gt;"",IFERROR(I269/'Checklist Parameters'!$Q$101,0),"N/A")</f>
        <v>0</v>
      </c>
      <c r="AB269" s="85" t="str">
        <f>IF('Checklist Parameters'!$Q$43&lt;&gt;"",(I269*'Checklist Parameters'!$Q$43)/1000,"N/A")</f>
        <v>N/A</v>
      </c>
      <c r="AC269" s="85">
        <f>IF('Checklist Parameters'!$Q$16="",$X269,IF(AND('Checklist Parameters'!$Q$16&lt;$X269,'Checklist Parameters'!$Q$16&gt;=3),'Checklist Parameters'!$Q$16,IF(AND('Checklist Parameters'!$Q$16&lt;$X269,'Checklist Parameters'!$Q$16&lt;3),0,$X269)))</f>
        <v>0</v>
      </c>
      <c r="AD269" s="85" t="str">
        <f>IF(AND(I269&lt;'Checklist Parameters'!$Q$22,$I269&lt;&gt;0),"Y","")</f>
        <v/>
      </c>
      <c r="AE269" s="85" t="str">
        <f>IF($AD269="Y",0,IF('Checklist Parameters'!$Q$25="","&lt;no limit&gt;",ROUNDDOWN((($I269-'Checklist Parameters'!$Q$24)/'Checklist Parameters'!$Q$25)+1,0)))</f>
        <v>&lt;no limit&gt;</v>
      </c>
      <c r="AF269" s="174">
        <f t="shared" si="23"/>
        <v>0</v>
      </c>
      <c r="AG269" s="85">
        <f t="shared" si="19"/>
        <v>0</v>
      </c>
      <c r="AH269" s="5"/>
      <c r="AI269" s="5"/>
      <c r="AJ269" s="5"/>
      <c r="AK269" s="5"/>
      <c r="AL269" s="5"/>
      <c r="AM269" s="5"/>
      <c r="AN269" s="5"/>
      <c r="AO269" s="5"/>
      <c r="AP269" s="5"/>
      <c r="AQ269" s="5"/>
      <c r="AR269" s="5"/>
      <c r="AS269" s="5"/>
      <c r="AT269" s="5"/>
      <c r="AU269" s="5"/>
    </row>
    <row r="270" spans="1:47" s="2" customFormat="1" ht="15">
      <c r="A270" s="391"/>
      <c r="B270" s="392"/>
      <c r="C270" s="393"/>
      <c r="D270" s="393"/>
      <c r="E270" s="393"/>
      <c r="F270" s="393"/>
      <c r="G270" s="393"/>
      <c r="H270" s="394"/>
      <c r="I270" s="394"/>
      <c r="J270" s="394"/>
      <c r="K270" s="394"/>
      <c r="L270" s="394"/>
      <c r="M270" s="394"/>
      <c r="N270" s="313">
        <f>IF(IF(I270&lt;'Checklist Parameters'!$Q$22,0,($I270-$L270))&lt;0,0,IF(I270&lt;'Checklist Parameters'!$Q$22,0,($I270-$L270)))</f>
        <v>0</v>
      </c>
      <c r="O270" s="394"/>
      <c r="P270" s="395"/>
      <c r="Q270" s="316">
        <f t="shared" si="20"/>
        <v>0</v>
      </c>
      <c r="R270" s="87">
        <f t="shared" si="21"/>
        <v>0</v>
      </c>
      <c r="S270" s="87">
        <f>IF('Checklist Parameters'!$Q$60&lt;0.2,0.2,'Checklist Parameters'!$Q$60)</f>
        <v>0.7</v>
      </c>
      <c r="T270" s="88">
        <f>IF($O270="",IF('Checklist District ID'!$C$43="Y",MAX($R270:$S270)*$I270,SUM($R270:$S270)*$I270),IF(O270&gt;0,Q270*S270))</f>
        <v>0</v>
      </c>
      <c r="U270" s="88">
        <f>IF(Q270&gt;0,((I270-T270)*'Formula Matrix'!$E$42),0)</f>
        <v>0</v>
      </c>
      <c r="V270" s="88">
        <f t="shared" si="22"/>
        <v>0</v>
      </c>
      <c r="W270" s="88">
        <f>IF(V270&gt;0,(V270*'Checklist Parameters'!$Q$35),0)</f>
        <v>0</v>
      </c>
      <c r="X270" s="85">
        <f t="shared" si="18"/>
        <v>0</v>
      </c>
      <c r="Y270" s="85">
        <f>IF('Checklist Parameters'!$Q$102&lt;&gt;"",(I270/43560)*'Checklist Parameters'!$Q$102,"N/A")</f>
        <v>0</v>
      </c>
      <c r="Z270" s="85" t="str">
        <f>IF('Checklist Parameters'!$Q$58&lt;&gt;"",((I270*'Checklist Parameters'!$Q$58)*'Checklist Parameters'!$Q$35)/1000,"N/A")</f>
        <v>N/A</v>
      </c>
      <c r="AA270" s="85">
        <f>IF('Checklist Parameters'!$Q$101&lt;&gt;"",IFERROR(I270/'Checklist Parameters'!$Q$101,0),"N/A")</f>
        <v>0</v>
      </c>
      <c r="AB270" s="85" t="str">
        <f>IF('Checklist Parameters'!$Q$43&lt;&gt;"",(I270*'Checklist Parameters'!$Q$43)/1000,"N/A")</f>
        <v>N/A</v>
      </c>
      <c r="AC270" s="85">
        <f>IF('Checklist Parameters'!$Q$16="",$X270,IF(AND('Checklist Parameters'!$Q$16&lt;$X270,'Checklist Parameters'!$Q$16&gt;=3),'Checklist Parameters'!$Q$16,IF(AND('Checklist Parameters'!$Q$16&lt;$X270,'Checklist Parameters'!$Q$16&lt;3),0,$X270)))</f>
        <v>0</v>
      </c>
      <c r="AD270" s="85" t="str">
        <f>IF(AND(I270&lt;'Checklist Parameters'!$Q$22,$I270&lt;&gt;0),"Y","")</f>
        <v/>
      </c>
      <c r="AE270" s="85" t="str">
        <f>IF($AD270="Y",0,IF('Checklist Parameters'!$Q$25="","&lt;no limit&gt;",ROUNDDOWN((($I270-'Checklist Parameters'!$Q$24)/'Checklist Parameters'!$Q$25)+1,0)))</f>
        <v>&lt;no limit&gt;</v>
      </c>
      <c r="AF270" s="174">
        <f t="shared" si="23"/>
        <v>0</v>
      </c>
      <c r="AG270" s="85">
        <f t="shared" si="19"/>
        <v>0</v>
      </c>
      <c r="AH270" s="5"/>
      <c r="AI270" s="5"/>
      <c r="AJ270" s="5"/>
      <c r="AK270" s="5"/>
      <c r="AL270" s="5"/>
      <c r="AM270" s="5"/>
      <c r="AN270" s="5"/>
      <c r="AO270" s="5"/>
      <c r="AP270" s="5"/>
      <c r="AQ270" s="5"/>
      <c r="AR270" s="5"/>
      <c r="AS270" s="5"/>
      <c r="AT270" s="5"/>
      <c r="AU270" s="5"/>
    </row>
    <row r="271" spans="1:47" s="2" customFormat="1" ht="15">
      <c r="A271" s="391"/>
      <c r="B271" s="392"/>
      <c r="C271" s="393"/>
      <c r="D271" s="393"/>
      <c r="E271" s="393"/>
      <c r="F271" s="393"/>
      <c r="G271" s="393"/>
      <c r="H271" s="394"/>
      <c r="I271" s="394"/>
      <c r="J271" s="394"/>
      <c r="K271" s="394"/>
      <c r="L271" s="394"/>
      <c r="M271" s="394"/>
      <c r="N271" s="313">
        <f>IF(IF(I271&lt;'Checklist Parameters'!$Q$22,0,($I271-$L271))&lt;0,0,IF(I271&lt;'Checklist Parameters'!$Q$22,0,($I271-$L271)))</f>
        <v>0</v>
      </c>
      <c r="O271" s="394"/>
      <c r="P271" s="395"/>
      <c r="Q271" s="316">
        <f t="shared" si="20"/>
        <v>0</v>
      </c>
      <c r="R271" s="87">
        <f t="shared" si="21"/>
        <v>0</v>
      </c>
      <c r="S271" s="87">
        <f>IF('Checklist Parameters'!$Q$60&lt;0.2,0.2,'Checklist Parameters'!$Q$60)</f>
        <v>0.7</v>
      </c>
      <c r="T271" s="88">
        <f>IF($O271="",IF('Checklist District ID'!$C$43="Y",MAX($R271:$S271)*$I271,SUM($R271:$S271)*$I271),IF(O271&gt;0,Q271*S271))</f>
        <v>0</v>
      </c>
      <c r="U271" s="88">
        <f>IF(Q271&gt;0,((I271-T271)*'Formula Matrix'!$E$42),0)</f>
        <v>0</v>
      </c>
      <c r="V271" s="88">
        <f t="shared" si="22"/>
        <v>0</v>
      </c>
      <c r="W271" s="88">
        <f>IF(V271&gt;0,(V271*'Checklist Parameters'!$Q$35),0)</f>
        <v>0</v>
      </c>
      <c r="X271" s="85">
        <f t="shared" si="18"/>
        <v>0</v>
      </c>
      <c r="Y271" s="85">
        <f>IF('Checklist Parameters'!$Q$102&lt;&gt;"",(I271/43560)*'Checklist Parameters'!$Q$102,"N/A")</f>
        <v>0</v>
      </c>
      <c r="Z271" s="85" t="str">
        <f>IF('Checklist Parameters'!$Q$58&lt;&gt;"",((I271*'Checklist Parameters'!$Q$58)*'Checklist Parameters'!$Q$35)/1000,"N/A")</f>
        <v>N/A</v>
      </c>
      <c r="AA271" s="85">
        <f>IF('Checklist Parameters'!$Q$101&lt;&gt;"",IFERROR(I271/'Checklist Parameters'!$Q$101,0),"N/A")</f>
        <v>0</v>
      </c>
      <c r="AB271" s="85" t="str">
        <f>IF('Checklist Parameters'!$Q$43&lt;&gt;"",(I271*'Checklist Parameters'!$Q$43)/1000,"N/A")</f>
        <v>N/A</v>
      </c>
      <c r="AC271" s="85">
        <f>IF('Checklist Parameters'!$Q$16="",$X271,IF(AND('Checklist Parameters'!$Q$16&lt;$X271,'Checklist Parameters'!$Q$16&gt;=3),'Checklist Parameters'!$Q$16,IF(AND('Checklist Parameters'!$Q$16&lt;$X271,'Checklist Parameters'!$Q$16&lt;3),0,$X271)))</f>
        <v>0</v>
      </c>
      <c r="AD271" s="85" t="str">
        <f>IF(AND(I271&lt;'Checklist Parameters'!$Q$22,$I271&lt;&gt;0),"Y","")</f>
        <v/>
      </c>
      <c r="AE271" s="85" t="str">
        <f>IF($AD271="Y",0,IF('Checklist Parameters'!$Q$25="","&lt;no limit&gt;",ROUNDDOWN((($I271-'Checklist Parameters'!$Q$24)/'Checklist Parameters'!$Q$25)+1,0)))</f>
        <v>&lt;no limit&gt;</v>
      </c>
      <c r="AF271" s="174">
        <f t="shared" si="23"/>
        <v>0</v>
      </c>
      <c r="AG271" s="85">
        <f t="shared" si="19"/>
        <v>0</v>
      </c>
      <c r="AH271" s="5"/>
      <c r="AI271" s="5"/>
      <c r="AJ271" s="5"/>
      <c r="AK271" s="5"/>
      <c r="AL271" s="5"/>
      <c r="AM271" s="5"/>
      <c r="AN271" s="5"/>
      <c r="AO271" s="5"/>
      <c r="AP271" s="5"/>
      <c r="AQ271" s="5"/>
      <c r="AR271" s="5"/>
      <c r="AS271" s="5"/>
      <c r="AT271" s="5"/>
      <c r="AU271" s="5"/>
    </row>
    <row r="272" spans="1:47" s="2" customFormat="1" ht="15">
      <c r="A272" s="391"/>
      <c r="B272" s="392"/>
      <c r="C272" s="393"/>
      <c r="D272" s="393"/>
      <c r="E272" s="393"/>
      <c r="F272" s="393"/>
      <c r="G272" s="393"/>
      <c r="H272" s="394"/>
      <c r="I272" s="394"/>
      <c r="J272" s="394"/>
      <c r="K272" s="394"/>
      <c r="L272" s="394"/>
      <c r="M272" s="394"/>
      <c r="N272" s="313">
        <f>IF(IF(I272&lt;'Checklist Parameters'!$Q$22,0,($I272-$L272))&lt;0,0,IF(I272&lt;'Checklist Parameters'!$Q$22,0,($I272-$L272)))</f>
        <v>0</v>
      </c>
      <c r="O272" s="394"/>
      <c r="P272" s="395"/>
      <c r="Q272" s="316">
        <f t="shared" si="20"/>
        <v>0</v>
      </c>
      <c r="R272" s="87">
        <f t="shared" si="21"/>
        <v>0</v>
      </c>
      <c r="S272" s="87">
        <f>IF('Checklist Parameters'!$Q$60&lt;0.2,0.2,'Checklist Parameters'!$Q$60)</f>
        <v>0.7</v>
      </c>
      <c r="T272" s="88">
        <f>IF($O272="",IF('Checklist District ID'!$C$43="Y",MAX($R272:$S272)*$I272,SUM($R272:$S272)*$I272),IF(O272&gt;0,Q272*S272))</f>
        <v>0</v>
      </c>
      <c r="U272" s="88">
        <f>IF(Q272&gt;0,((I272-T272)*'Formula Matrix'!$E$42),0)</f>
        <v>0</v>
      </c>
      <c r="V272" s="88">
        <f t="shared" si="22"/>
        <v>0</v>
      </c>
      <c r="W272" s="88">
        <f>IF(V272&gt;0,(V272*'Checklist Parameters'!$Q$35),0)</f>
        <v>0</v>
      </c>
      <c r="X272" s="85">
        <f t="shared" si="18"/>
        <v>0</v>
      </c>
      <c r="Y272" s="85">
        <f>IF('Checklist Parameters'!$Q$102&lt;&gt;"",(I272/43560)*'Checklist Parameters'!$Q$102,"N/A")</f>
        <v>0</v>
      </c>
      <c r="Z272" s="85" t="str">
        <f>IF('Checklist Parameters'!$Q$58&lt;&gt;"",((I272*'Checklist Parameters'!$Q$58)*'Checklist Parameters'!$Q$35)/1000,"N/A")</f>
        <v>N/A</v>
      </c>
      <c r="AA272" s="85">
        <f>IF('Checklist Parameters'!$Q$101&lt;&gt;"",IFERROR(I272/'Checklist Parameters'!$Q$101,0),"N/A")</f>
        <v>0</v>
      </c>
      <c r="AB272" s="85" t="str">
        <f>IF('Checklist Parameters'!$Q$43&lt;&gt;"",(I272*'Checklist Parameters'!$Q$43)/1000,"N/A")</f>
        <v>N/A</v>
      </c>
      <c r="AC272" s="85">
        <f>IF('Checklist Parameters'!$Q$16="",$X272,IF(AND('Checklist Parameters'!$Q$16&lt;$X272,'Checklist Parameters'!$Q$16&gt;=3),'Checklist Parameters'!$Q$16,IF(AND('Checklist Parameters'!$Q$16&lt;$X272,'Checklist Parameters'!$Q$16&lt;3),0,$X272)))</f>
        <v>0</v>
      </c>
      <c r="AD272" s="85" t="str">
        <f>IF(AND(I272&lt;'Checklist Parameters'!$Q$22,$I272&lt;&gt;0),"Y","")</f>
        <v/>
      </c>
      <c r="AE272" s="85" t="str">
        <f>IF($AD272="Y",0,IF('Checklist Parameters'!$Q$25="","&lt;no limit&gt;",ROUNDDOWN((($I272-'Checklist Parameters'!$Q$24)/'Checklist Parameters'!$Q$25)+1,0)))</f>
        <v>&lt;no limit&gt;</v>
      </c>
      <c r="AF272" s="174">
        <f t="shared" si="23"/>
        <v>0</v>
      </c>
      <c r="AG272" s="85">
        <f t="shared" si="19"/>
        <v>0</v>
      </c>
      <c r="AH272" s="5"/>
      <c r="AI272" s="5"/>
      <c r="AJ272" s="5"/>
      <c r="AK272" s="5"/>
      <c r="AL272" s="5"/>
      <c r="AM272" s="5"/>
      <c r="AN272" s="5"/>
      <c r="AO272" s="5"/>
      <c r="AP272" s="5"/>
      <c r="AQ272" s="5"/>
      <c r="AR272" s="5"/>
      <c r="AS272" s="5"/>
      <c r="AT272" s="5"/>
      <c r="AU272" s="5"/>
    </row>
    <row r="273" spans="1:47" s="2" customFormat="1" ht="15">
      <c r="A273" s="391"/>
      <c r="B273" s="392"/>
      <c r="C273" s="393"/>
      <c r="D273" s="393"/>
      <c r="E273" s="393"/>
      <c r="F273" s="393"/>
      <c r="G273" s="393"/>
      <c r="H273" s="394"/>
      <c r="I273" s="394"/>
      <c r="J273" s="394"/>
      <c r="K273" s="394"/>
      <c r="L273" s="394"/>
      <c r="M273" s="394"/>
      <c r="N273" s="313">
        <f>IF(IF(I273&lt;'Checklist Parameters'!$Q$22,0,($I273-$L273))&lt;0,0,IF(I273&lt;'Checklist Parameters'!$Q$22,0,($I273-$L273)))</f>
        <v>0</v>
      </c>
      <c r="O273" s="394"/>
      <c r="P273" s="395"/>
      <c r="Q273" s="316">
        <f t="shared" si="20"/>
        <v>0</v>
      </c>
      <c r="R273" s="87">
        <f t="shared" si="21"/>
        <v>0</v>
      </c>
      <c r="S273" s="87">
        <f>IF('Checklist Parameters'!$Q$60&lt;0.2,0.2,'Checklist Parameters'!$Q$60)</f>
        <v>0.7</v>
      </c>
      <c r="T273" s="88">
        <f>IF($O273="",IF('Checklist District ID'!$C$43="Y",MAX($R273:$S273)*$I273,SUM($R273:$S273)*$I273),IF(O273&gt;0,Q273*S273))</f>
        <v>0</v>
      </c>
      <c r="U273" s="88">
        <f>IF(Q273&gt;0,((I273-T273)*'Formula Matrix'!$E$42),0)</f>
        <v>0</v>
      </c>
      <c r="V273" s="88">
        <f t="shared" si="22"/>
        <v>0</v>
      </c>
      <c r="W273" s="88">
        <f>IF(V273&gt;0,(V273*'Checklist Parameters'!$Q$35),0)</f>
        <v>0</v>
      </c>
      <c r="X273" s="85">
        <f t="shared" si="18"/>
        <v>0</v>
      </c>
      <c r="Y273" s="85">
        <f>IF('Checklist Parameters'!$Q$102&lt;&gt;"",(I273/43560)*'Checklist Parameters'!$Q$102,"N/A")</f>
        <v>0</v>
      </c>
      <c r="Z273" s="85" t="str">
        <f>IF('Checklist Parameters'!$Q$58&lt;&gt;"",((I273*'Checklist Parameters'!$Q$58)*'Checklist Parameters'!$Q$35)/1000,"N/A")</f>
        <v>N/A</v>
      </c>
      <c r="AA273" s="85">
        <f>IF('Checklist Parameters'!$Q$101&lt;&gt;"",IFERROR(I273/'Checklist Parameters'!$Q$101,0),"N/A")</f>
        <v>0</v>
      </c>
      <c r="AB273" s="85" t="str">
        <f>IF('Checklist Parameters'!$Q$43&lt;&gt;"",(I273*'Checklist Parameters'!$Q$43)/1000,"N/A")</f>
        <v>N/A</v>
      </c>
      <c r="AC273" s="85">
        <f>IF('Checklist Parameters'!$Q$16="",$X273,IF(AND('Checklist Parameters'!$Q$16&lt;$X273,'Checklist Parameters'!$Q$16&gt;=3),'Checklist Parameters'!$Q$16,IF(AND('Checklist Parameters'!$Q$16&lt;$X273,'Checklist Parameters'!$Q$16&lt;3),0,$X273)))</f>
        <v>0</v>
      </c>
      <c r="AD273" s="85" t="str">
        <f>IF(AND(I273&lt;'Checklist Parameters'!$Q$22,$I273&lt;&gt;0),"Y","")</f>
        <v/>
      </c>
      <c r="AE273" s="85" t="str">
        <f>IF($AD273="Y",0,IF('Checklist Parameters'!$Q$25="","&lt;no limit&gt;",ROUNDDOWN((($I273-'Checklist Parameters'!$Q$24)/'Checklist Parameters'!$Q$25)+1,0)))</f>
        <v>&lt;no limit&gt;</v>
      </c>
      <c r="AF273" s="174">
        <f t="shared" si="23"/>
        <v>0</v>
      </c>
      <c r="AG273" s="85">
        <f t="shared" si="19"/>
        <v>0</v>
      </c>
      <c r="AH273" s="5"/>
      <c r="AI273" s="5"/>
      <c r="AJ273" s="5"/>
      <c r="AK273" s="5"/>
      <c r="AL273" s="5"/>
      <c r="AM273" s="5"/>
      <c r="AN273" s="5"/>
      <c r="AO273" s="5"/>
      <c r="AP273" s="5"/>
      <c r="AQ273" s="5"/>
      <c r="AR273" s="5"/>
      <c r="AS273" s="5"/>
      <c r="AT273" s="5"/>
      <c r="AU273" s="5"/>
    </row>
    <row r="274" spans="1:47" s="2" customFormat="1" ht="15">
      <c r="A274" s="391"/>
      <c r="B274" s="392"/>
      <c r="C274" s="393"/>
      <c r="D274" s="393"/>
      <c r="E274" s="393"/>
      <c r="F274" s="393"/>
      <c r="G274" s="393"/>
      <c r="H274" s="394"/>
      <c r="I274" s="394"/>
      <c r="J274" s="394"/>
      <c r="K274" s="394"/>
      <c r="L274" s="394"/>
      <c r="M274" s="394"/>
      <c r="N274" s="313">
        <f>IF(IF(I274&lt;'Checklist Parameters'!$Q$22,0,($I274-$L274))&lt;0,0,IF(I274&lt;'Checklist Parameters'!$Q$22,0,($I274-$L274)))</f>
        <v>0</v>
      </c>
      <c r="O274" s="394"/>
      <c r="P274" s="395"/>
      <c r="Q274" s="316">
        <f t="shared" si="20"/>
        <v>0</v>
      </c>
      <c r="R274" s="87">
        <f t="shared" si="21"/>
        <v>0</v>
      </c>
      <c r="S274" s="87">
        <f>IF('Checklist Parameters'!$Q$60&lt;0.2,0.2,'Checklist Parameters'!$Q$60)</f>
        <v>0.7</v>
      </c>
      <c r="T274" s="88">
        <f>IF($O274="",IF('Checklist District ID'!$C$43="Y",MAX($R274:$S274)*$I274,SUM($R274:$S274)*$I274),IF(O274&gt;0,Q274*S274))</f>
        <v>0</v>
      </c>
      <c r="U274" s="88">
        <f>IF(Q274&gt;0,((I274-T274)*'Formula Matrix'!$E$42),0)</f>
        <v>0</v>
      </c>
      <c r="V274" s="88">
        <f t="shared" si="22"/>
        <v>0</v>
      </c>
      <c r="W274" s="88">
        <f>IF(V274&gt;0,(V274*'Checklist Parameters'!$Q$35),0)</f>
        <v>0</v>
      </c>
      <c r="X274" s="85">
        <f t="shared" si="18"/>
        <v>0</v>
      </c>
      <c r="Y274" s="85">
        <f>IF('Checklist Parameters'!$Q$102&lt;&gt;"",(I274/43560)*'Checklist Parameters'!$Q$102,"N/A")</f>
        <v>0</v>
      </c>
      <c r="Z274" s="85" t="str">
        <f>IF('Checklist Parameters'!$Q$58&lt;&gt;"",((I274*'Checklist Parameters'!$Q$58)*'Checklist Parameters'!$Q$35)/1000,"N/A")</f>
        <v>N/A</v>
      </c>
      <c r="AA274" s="85">
        <f>IF('Checklist Parameters'!$Q$101&lt;&gt;"",IFERROR(I274/'Checklist Parameters'!$Q$101,0),"N/A")</f>
        <v>0</v>
      </c>
      <c r="AB274" s="85" t="str">
        <f>IF('Checklist Parameters'!$Q$43&lt;&gt;"",(I274*'Checklist Parameters'!$Q$43)/1000,"N/A")</f>
        <v>N/A</v>
      </c>
      <c r="AC274" s="85">
        <f>IF('Checklist Parameters'!$Q$16="",$X274,IF(AND('Checklist Parameters'!$Q$16&lt;$X274,'Checklist Parameters'!$Q$16&gt;=3),'Checklist Parameters'!$Q$16,IF(AND('Checklist Parameters'!$Q$16&lt;$X274,'Checklist Parameters'!$Q$16&lt;3),0,$X274)))</f>
        <v>0</v>
      </c>
      <c r="AD274" s="85" t="str">
        <f>IF(AND(I274&lt;'Checklist Parameters'!$Q$22,$I274&lt;&gt;0),"Y","")</f>
        <v/>
      </c>
      <c r="AE274" s="85" t="str">
        <f>IF($AD274="Y",0,IF('Checklist Parameters'!$Q$25="","&lt;no limit&gt;",ROUNDDOWN((($I274-'Checklist Parameters'!$Q$24)/'Checklist Parameters'!$Q$25)+1,0)))</f>
        <v>&lt;no limit&gt;</v>
      </c>
      <c r="AF274" s="174">
        <f t="shared" si="23"/>
        <v>0</v>
      </c>
      <c r="AG274" s="85">
        <f t="shared" si="19"/>
        <v>0</v>
      </c>
      <c r="AH274" s="5"/>
      <c r="AI274" s="5"/>
      <c r="AJ274" s="5"/>
      <c r="AK274" s="5"/>
      <c r="AL274" s="5"/>
      <c r="AM274" s="5"/>
      <c r="AN274" s="5"/>
      <c r="AO274" s="5"/>
      <c r="AP274" s="5"/>
      <c r="AQ274" s="5"/>
      <c r="AR274" s="5"/>
      <c r="AS274" s="5"/>
      <c r="AT274" s="5"/>
      <c r="AU274" s="5"/>
    </row>
    <row r="275" spans="1:47" s="2" customFormat="1" ht="15">
      <c r="A275" s="391"/>
      <c r="B275" s="392"/>
      <c r="C275" s="393"/>
      <c r="D275" s="393"/>
      <c r="E275" s="393"/>
      <c r="F275" s="393"/>
      <c r="G275" s="393"/>
      <c r="H275" s="394"/>
      <c r="I275" s="394"/>
      <c r="J275" s="394"/>
      <c r="K275" s="394"/>
      <c r="L275" s="394"/>
      <c r="M275" s="394"/>
      <c r="N275" s="313">
        <f>IF(IF(I275&lt;'Checklist Parameters'!$Q$22,0,($I275-$L275))&lt;0,0,IF(I275&lt;'Checklist Parameters'!$Q$22,0,($I275-$L275)))</f>
        <v>0</v>
      </c>
      <c r="O275" s="394"/>
      <c r="P275" s="395"/>
      <c r="Q275" s="316">
        <f t="shared" si="20"/>
        <v>0</v>
      </c>
      <c r="R275" s="87">
        <f t="shared" si="21"/>
        <v>0</v>
      </c>
      <c r="S275" s="87">
        <f>IF('Checklist Parameters'!$Q$60&lt;0.2,0.2,'Checklist Parameters'!$Q$60)</f>
        <v>0.7</v>
      </c>
      <c r="T275" s="88">
        <f>IF($O275="",IF('Checklist District ID'!$C$43="Y",MAX($R275:$S275)*$I275,SUM($R275:$S275)*$I275),IF(O275&gt;0,Q275*S275))</f>
        <v>0</v>
      </c>
      <c r="U275" s="88">
        <f>IF(Q275&gt;0,((I275-T275)*'Formula Matrix'!$E$42),0)</f>
        <v>0</v>
      </c>
      <c r="V275" s="88">
        <f t="shared" si="22"/>
        <v>0</v>
      </c>
      <c r="W275" s="88">
        <f>IF(V275&gt;0,(V275*'Checklist Parameters'!$Q$35),0)</f>
        <v>0</v>
      </c>
      <c r="X275" s="85">
        <f t="shared" si="18"/>
        <v>0</v>
      </c>
      <c r="Y275" s="85">
        <f>IF('Checklist Parameters'!$Q$102&lt;&gt;"",(I275/43560)*'Checklist Parameters'!$Q$102,"N/A")</f>
        <v>0</v>
      </c>
      <c r="Z275" s="85" t="str">
        <f>IF('Checklist Parameters'!$Q$58&lt;&gt;"",((I275*'Checklist Parameters'!$Q$58)*'Checklist Parameters'!$Q$35)/1000,"N/A")</f>
        <v>N/A</v>
      </c>
      <c r="AA275" s="85">
        <f>IF('Checklist Parameters'!$Q$101&lt;&gt;"",IFERROR(I275/'Checklist Parameters'!$Q$101,0),"N/A")</f>
        <v>0</v>
      </c>
      <c r="AB275" s="85" t="str">
        <f>IF('Checklist Parameters'!$Q$43&lt;&gt;"",(I275*'Checklist Parameters'!$Q$43)/1000,"N/A")</f>
        <v>N/A</v>
      </c>
      <c r="AC275" s="85">
        <f>IF('Checklist Parameters'!$Q$16="",$X275,IF(AND('Checklist Parameters'!$Q$16&lt;$X275,'Checklist Parameters'!$Q$16&gt;=3),'Checklist Parameters'!$Q$16,IF(AND('Checklist Parameters'!$Q$16&lt;$X275,'Checklist Parameters'!$Q$16&lt;3),0,$X275)))</f>
        <v>0</v>
      </c>
      <c r="AD275" s="85" t="str">
        <f>IF(AND(I275&lt;'Checklist Parameters'!$Q$22,$I275&lt;&gt;0),"Y","")</f>
        <v/>
      </c>
      <c r="AE275" s="85" t="str">
        <f>IF($AD275="Y",0,IF('Checklist Parameters'!$Q$25="","&lt;no limit&gt;",ROUNDDOWN((($I275-'Checklist Parameters'!$Q$24)/'Checklist Parameters'!$Q$25)+1,0)))</f>
        <v>&lt;no limit&gt;</v>
      </c>
      <c r="AF275" s="174">
        <f t="shared" si="23"/>
        <v>0</v>
      </c>
      <c r="AG275" s="85">
        <f t="shared" si="19"/>
        <v>0</v>
      </c>
      <c r="AH275" s="5"/>
      <c r="AI275" s="5"/>
      <c r="AJ275" s="5"/>
      <c r="AK275" s="5"/>
      <c r="AL275" s="5"/>
      <c r="AM275" s="5"/>
      <c r="AN275" s="5"/>
      <c r="AO275" s="5"/>
      <c r="AP275" s="5"/>
      <c r="AQ275" s="5"/>
      <c r="AR275" s="5"/>
      <c r="AS275" s="5"/>
      <c r="AT275" s="5"/>
      <c r="AU275" s="5"/>
    </row>
    <row r="276" spans="1:47" s="2" customFormat="1" ht="15">
      <c r="A276" s="391"/>
      <c r="B276" s="392"/>
      <c r="C276" s="393"/>
      <c r="D276" s="393"/>
      <c r="E276" s="393"/>
      <c r="F276" s="393"/>
      <c r="G276" s="393"/>
      <c r="H276" s="394"/>
      <c r="I276" s="394"/>
      <c r="J276" s="394"/>
      <c r="K276" s="394"/>
      <c r="L276" s="394"/>
      <c r="M276" s="394"/>
      <c r="N276" s="313">
        <f>IF(IF(I276&lt;'Checklist Parameters'!$Q$22,0,($I276-$L276))&lt;0,0,IF(I276&lt;'Checklist Parameters'!$Q$22,0,($I276-$L276)))</f>
        <v>0</v>
      </c>
      <c r="O276" s="394"/>
      <c r="P276" s="395"/>
      <c r="Q276" s="316">
        <f t="shared" si="20"/>
        <v>0</v>
      </c>
      <c r="R276" s="87">
        <f t="shared" si="21"/>
        <v>0</v>
      </c>
      <c r="S276" s="87">
        <f>IF('Checklist Parameters'!$Q$60&lt;0.2,0.2,'Checklist Parameters'!$Q$60)</f>
        <v>0.7</v>
      </c>
      <c r="T276" s="88">
        <f>IF($O276="",IF('Checklist District ID'!$C$43="Y",MAX($R276:$S276)*$I276,SUM($R276:$S276)*$I276),IF(O276&gt;0,Q276*S276))</f>
        <v>0</v>
      </c>
      <c r="U276" s="88">
        <f>IF(Q276&gt;0,((I276-T276)*'Formula Matrix'!$E$42),0)</f>
        <v>0</v>
      </c>
      <c r="V276" s="88">
        <f t="shared" si="22"/>
        <v>0</v>
      </c>
      <c r="W276" s="88">
        <f>IF(V276&gt;0,(V276*'Checklist Parameters'!$Q$35),0)</f>
        <v>0</v>
      </c>
      <c r="X276" s="85">
        <f t="shared" ref="X276:X339" si="24">IF($W276/1000&gt;3,(ROUNDDOWN($W276/1000,0)),IF(AND($W276/1000&gt;2.5,$W276/1000&lt;=3),3,0))</f>
        <v>0</v>
      </c>
      <c r="Y276" s="85">
        <f>IF('Checklist Parameters'!$Q$102&lt;&gt;"",(I276/43560)*'Checklist Parameters'!$Q$102,"N/A")</f>
        <v>0</v>
      </c>
      <c r="Z276" s="85" t="str">
        <f>IF('Checklist Parameters'!$Q$58&lt;&gt;"",((I276*'Checklist Parameters'!$Q$58)*'Checklist Parameters'!$Q$35)/1000,"N/A")</f>
        <v>N/A</v>
      </c>
      <c r="AA276" s="85">
        <f>IF('Checklist Parameters'!$Q$101&lt;&gt;"",IFERROR(I276/'Checklist Parameters'!$Q$101,0),"N/A")</f>
        <v>0</v>
      </c>
      <c r="AB276" s="85" t="str">
        <f>IF('Checklist Parameters'!$Q$43&lt;&gt;"",(I276*'Checklist Parameters'!$Q$43)/1000,"N/A")</f>
        <v>N/A</v>
      </c>
      <c r="AC276" s="85">
        <f>IF('Checklist Parameters'!$Q$16="",$X276,IF(AND('Checklist Parameters'!$Q$16&lt;$X276,'Checklist Parameters'!$Q$16&gt;=3),'Checklist Parameters'!$Q$16,IF(AND('Checklist Parameters'!$Q$16&lt;$X276,'Checklist Parameters'!$Q$16&lt;3),0,$X276)))</f>
        <v>0</v>
      </c>
      <c r="AD276" s="85" t="str">
        <f>IF(AND(I276&lt;'Checklist Parameters'!$Q$22,$I276&lt;&gt;0),"Y","")</f>
        <v/>
      </c>
      <c r="AE276" s="85" t="str">
        <f>IF($AD276="Y",0,IF('Checklist Parameters'!$Q$25="","&lt;no limit&gt;",ROUNDDOWN((($I276-'Checklist Parameters'!$Q$24)/'Checklist Parameters'!$Q$25)+1,0)))</f>
        <v>&lt;no limit&gt;</v>
      </c>
      <c r="AF276" s="174">
        <f t="shared" si="23"/>
        <v>0</v>
      </c>
      <c r="AG276" s="85">
        <f t="shared" ref="AG276:AG339" si="25">IFERROR((43560/$I276)*$AF276,0)</f>
        <v>0</v>
      </c>
      <c r="AH276" s="5"/>
      <c r="AI276" s="5"/>
      <c r="AJ276" s="5"/>
      <c r="AK276" s="5"/>
      <c r="AL276" s="5"/>
      <c r="AM276" s="5"/>
      <c r="AN276" s="5"/>
      <c r="AO276" s="5"/>
      <c r="AP276" s="5"/>
      <c r="AQ276" s="5"/>
      <c r="AR276" s="5"/>
      <c r="AS276" s="5"/>
      <c r="AT276" s="5"/>
      <c r="AU276" s="5"/>
    </row>
    <row r="277" spans="1:47" s="2" customFormat="1" ht="15">
      <c r="A277" s="391"/>
      <c r="B277" s="392"/>
      <c r="C277" s="393"/>
      <c r="D277" s="393"/>
      <c r="E277" s="393"/>
      <c r="F277" s="393"/>
      <c r="G277" s="393"/>
      <c r="H277" s="394"/>
      <c r="I277" s="394"/>
      <c r="J277" s="394"/>
      <c r="K277" s="394"/>
      <c r="L277" s="394"/>
      <c r="M277" s="394"/>
      <c r="N277" s="313">
        <f>IF(IF(I277&lt;'Checklist Parameters'!$Q$22,0,($I277-$L277))&lt;0,0,IF(I277&lt;'Checklist Parameters'!$Q$22,0,($I277-$L277)))</f>
        <v>0</v>
      </c>
      <c r="O277" s="394"/>
      <c r="P277" s="395"/>
      <c r="Q277" s="316">
        <f t="shared" ref="Q277:Q340" si="26">IF(O277&lt;&gt;"",O277,N277)</f>
        <v>0</v>
      </c>
      <c r="R277" s="87">
        <f t="shared" ref="R277:R340" si="27">IFERROR(L277/I277,0)</f>
        <v>0</v>
      </c>
      <c r="S277" s="87">
        <f>IF('Checklist Parameters'!$Q$60&lt;0.2,0.2,'Checklist Parameters'!$Q$60)</f>
        <v>0.7</v>
      </c>
      <c r="T277" s="88">
        <f>IF($O277="",IF('Checklist District ID'!$C$43="Y",MAX($R277:$S277)*$I277,SUM($R277:$S277)*$I277),IF(O277&gt;0,Q277*S277))</f>
        <v>0</v>
      </c>
      <c r="U277" s="88">
        <f>IF(Q277&gt;0,((I277-T277)*'Formula Matrix'!$E$42),0)</f>
        <v>0</v>
      </c>
      <c r="V277" s="88">
        <f t="shared" ref="V277:V340" si="28">IF(Q277=0,0,(I277-T277-U277))</f>
        <v>0</v>
      </c>
      <c r="W277" s="88">
        <f>IF(V277&gt;0,(V277*'Checklist Parameters'!$Q$35),0)</f>
        <v>0</v>
      </c>
      <c r="X277" s="85">
        <f t="shared" si="24"/>
        <v>0</v>
      </c>
      <c r="Y277" s="85">
        <f>IF('Checklist Parameters'!$Q$102&lt;&gt;"",(I277/43560)*'Checklist Parameters'!$Q$102,"N/A")</f>
        <v>0</v>
      </c>
      <c r="Z277" s="85" t="str">
        <f>IF('Checklist Parameters'!$Q$58&lt;&gt;"",((I277*'Checklist Parameters'!$Q$58)*'Checklist Parameters'!$Q$35)/1000,"N/A")</f>
        <v>N/A</v>
      </c>
      <c r="AA277" s="85">
        <f>IF('Checklist Parameters'!$Q$101&lt;&gt;"",IFERROR(I277/'Checklist Parameters'!$Q$101,0),"N/A")</f>
        <v>0</v>
      </c>
      <c r="AB277" s="85" t="str">
        <f>IF('Checklist Parameters'!$Q$43&lt;&gt;"",(I277*'Checklist Parameters'!$Q$43)/1000,"N/A")</f>
        <v>N/A</v>
      </c>
      <c r="AC277" s="85">
        <f>IF('Checklist Parameters'!$Q$16="",$X277,IF(AND('Checklist Parameters'!$Q$16&lt;$X277,'Checklist Parameters'!$Q$16&gt;=3),'Checklist Parameters'!$Q$16,IF(AND('Checklist Parameters'!$Q$16&lt;$X277,'Checklist Parameters'!$Q$16&lt;3),0,$X277)))</f>
        <v>0</v>
      </c>
      <c r="AD277" s="85" t="str">
        <f>IF(AND(I277&lt;'Checklist Parameters'!$Q$22,$I277&lt;&gt;0),"Y","")</f>
        <v/>
      </c>
      <c r="AE277" s="85" t="str">
        <f>IF($AD277="Y",0,IF('Checklist Parameters'!$Q$25="","&lt;no limit&gt;",ROUNDDOWN((($I277-'Checklist Parameters'!$Q$24)/'Checklist Parameters'!$Q$25)+1,0)))</f>
        <v>&lt;no limit&gt;</v>
      </c>
      <c r="AF277" s="174">
        <f t="shared" ref="AF277:AF340" si="29">IF(MIN(X277,Y277,Z277,AA277,AB277,AC277,AE277)&lt;2.5,0,IF(AND(MIN(X277,Y277,Z277,AA277,AB277,AC277,AE277)&gt;=2.5,MIN(X277,Y277,Z277,AA277,AB277,AC277,AE277)&lt;3),3,ROUND(MIN(X277,Y277,Z277,AA277,AB277,AC277,AE277),0)))</f>
        <v>0</v>
      </c>
      <c r="AG277" s="85">
        <f t="shared" si="25"/>
        <v>0</v>
      </c>
      <c r="AH277" s="5"/>
      <c r="AI277" s="5"/>
      <c r="AJ277" s="5"/>
      <c r="AK277" s="5"/>
      <c r="AL277" s="5"/>
      <c r="AM277" s="5"/>
      <c r="AN277" s="5"/>
      <c r="AO277" s="5"/>
      <c r="AP277" s="5"/>
      <c r="AQ277" s="5"/>
      <c r="AR277" s="5"/>
      <c r="AS277" s="5"/>
      <c r="AT277" s="5"/>
      <c r="AU277" s="5"/>
    </row>
    <row r="278" spans="1:47" s="2" customFormat="1" ht="15">
      <c r="A278" s="391"/>
      <c r="B278" s="392"/>
      <c r="C278" s="393"/>
      <c r="D278" s="393"/>
      <c r="E278" s="393"/>
      <c r="F278" s="393"/>
      <c r="G278" s="393"/>
      <c r="H278" s="394"/>
      <c r="I278" s="394"/>
      <c r="J278" s="394"/>
      <c r="K278" s="394"/>
      <c r="L278" s="394"/>
      <c r="M278" s="394"/>
      <c r="N278" s="313">
        <f>IF(IF(I278&lt;'Checklist Parameters'!$Q$22,0,($I278-$L278))&lt;0,0,IF(I278&lt;'Checklist Parameters'!$Q$22,0,($I278-$L278)))</f>
        <v>0</v>
      </c>
      <c r="O278" s="394"/>
      <c r="P278" s="395"/>
      <c r="Q278" s="316">
        <f t="shared" si="26"/>
        <v>0</v>
      </c>
      <c r="R278" s="87">
        <f t="shared" si="27"/>
        <v>0</v>
      </c>
      <c r="S278" s="87">
        <f>IF('Checklist Parameters'!$Q$60&lt;0.2,0.2,'Checklist Parameters'!$Q$60)</f>
        <v>0.7</v>
      </c>
      <c r="T278" s="88">
        <f>IF($O278="",IF('Checklist District ID'!$C$43="Y",MAX($R278:$S278)*$I278,SUM($R278:$S278)*$I278),IF(O278&gt;0,Q278*S278))</f>
        <v>0</v>
      </c>
      <c r="U278" s="88">
        <f>IF(Q278&gt;0,((I278-T278)*'Formula Matrix'!$E$42),0)</f>
        <v>0</v>
      </c>
      <c r="V278" s="88">
        <f t="shared" si="28"/>
        <v>0</v>
      </c>
      <c r="W278" s="88">
        <f>IF(V278&gt;0,(V278*'Checklist Parameters'!$Q$35),0)</f>
        <v>0</v>
      </c>
      <c r="X278" s="85">
        <f t="shared" si="24"/>
        <v>0</v>
      </c>
      <c r="Y278" s="85">
        <f>IF('Checklist Parameters'!$Q$102&lt;&gt;"",(I278/43560)*'Checklist Parameters'!$Q$102,"N/A")</f>
        <v>0</v>
      </c>
      <c r="Z278" s="85" t="str">
        <f>IF('Checklist Parameters'!$Q$58&lt;&gt;"",((I278*'Checklist Parameters'!$Q$58)*'Checklist Parameters'!$Q$35)/1000,"N/A")</f>
        <v>N/A</v>
      </c>
      <c r="AA278" s="85">
        <f>IF('Checklist Parameters'!$Q$101&lt;&gt;"",IFERROR(I278/'Checklist Parameters'!$Q$101,0),"N/A")</f>
        <v>0</v>
      </c>
      <c r="AB278" s="85" t="str">
        <f>IF('Checklist Parameters'!$Q$43&lt;&gt;"",(I278*'Checklist Parameters'!$Q$43)/1000,"N/A")</f>
        <v>N/A</v>
      </c>
      <c r="AC278" s="85">
        <f>IF('Checklist Parameters'!$Q$16="",$X278,IF(AND('Checklist Parameters'!$Q$16&lt;$X278,'Checklist Parameters'!$Q$16&gt;=3),'Checklist Parameters'!$Q$16,IF(AND('Checklist Parameters'!$Q$16&lt;$X278,'Checklist Parameters'!$Q$16&lt;3),0,$X278)))</f>
        <v>0</v>
      </c>
      <c r="AD278" s="85" t="str">
        <f>IF(AND(I278&lt;'Checklist Parameters'!$Q$22,$I278&lt;&gt;0),"Y","")</f>
        <v/>
      </c>
      <c r="AE278" s="85" t="str">
        <f>IF($AD278="Y",0,IF('Checklist Parameters'!$Q$25="","&lt;no limit&gt;",ROUNDDOWN((($I278-'Checklist Parameters'!$Q$24)/'Checklist Parameters'!$Q$25)+1,0)))</f>
        <v>&lt;no limit&gt;</v>
      </c>
      <c r="AF278" s="174">
        <f t="shared" si="29"/>
        <v>0</v>
      </c>
      <c r="AG278" s="85">
        <f t="shared" si="25"/>
        <v>0</v>
      </c>
      <c r="AH278" s="5"/>
      <c r="AI278" s="5"/>
      <c r="AJ278" s="5"/>
      <c r="AK278" s="5"/>
      <c r="AL278" s="5"/>
      <c r="AM278" s="5"/>
      <c r="AN278" s="5"/>
      <c r="AO278" s="5"/>
      <c r="AP278" s="5"/>
      <c r="AQ278" s="5"/>
      <c r="AR278" s="5"/>
      <c r="AS278" s="5"/>
      <c r="AT278" s="5"/>
      <c r="AU278" s="5"/>
    </row>
    <row r="279" spans="1:47" s="2" customFormat="1" ht="15">
      <c r="A279" s="391"/>
      <c r="B279" s="392"/>
      <c r="C279" s="393"/>
      <c r="D279" s="393"/>
      <c r="E279" s="393"/>
      <c r="F279" s="393"/>
      <c r="G279" s="393"/>
      <c r="H279" s="394"/>
      <c r="I279" s="394"/>
      <c r="J279" s="394"/>
      <c r="K279" s="394"/>
      <c r="L279" s="394"/>
      <c r="M279" s="394"/>
      <c r="N279" s="313">
        <f>IF(IF(I279&lt;'Checklist Parameters'!$Q$22,0,($I279-$L279))&lt;0,0,IF(I279&lt;'Checklist Parameters'!$Q$22,0,($I279-$L279)))</f>
        <v>0</v>
      </c>
      <c r="O279" s="394"/>
      <c r="P279" s="395"/>
      <c r="Q279" s="316">
        <f t="shared" si="26"/>
        <v>0</v>
      </c>
      <c r="R279" s="87">
        <f t="shared" si="27"/>
        <v>0</v>
      </c>
      <c r="S279" s="87">
        <f>IF('Checklist Parameters'!$Q$60&lt;0.2,0.2,'Checklist Parameters'!$Q$60)</f>
        <v>0.7</v>
      </c>
      <c r="T279" s="88">
        <f>IF($O279="",IF('Checklist District ID'!$C$43="Y",MAX($R279:$S279)*$I279,SUM($R279:$S279)*$I279),IF(O279&gt;0,Q279*S279))</f>
        <v>0</v>
      </c>
      <c r="U279" s="88">
        <f>IF(Q279&gt;0,((I279-T279)*'Formula Matrix'!$E$42),0)</f>
        <v>0</v>
      </c>
      <c r="V279" s="88">
        <f t="shared" si="28"/>
        <v>0</v>
      </c>
      <c r="W279" s="88">
        <f>IF(V279&gt;0,(V279*'Checklist Parameters'!$Q$35),0)</f>
        <v>0</v>
      </c>
      <c r="X279" s="85">
        <f t="shared" si="24"/>
        <v>0</v>
      </c>
      <c r="Y279" s="85">
        <f>IF('Checklist Parameters'!$Q$102&lt;&gt;"",(I279/43560)*'Checklist Parameters'!$Q$102,"N/A")</f>
        <v>0</v>
      </c>
      <c r="Z279" s="85" t="str">
        <f>IF('Checklist Parameters'!$Q$58&lt;&gt;"",((I279*'Checklist Parameters'!$Q$58)*'Checklist Parameters'!$Q$35)/1000,"N/A")</f>
        <v>N/A</v>
      </c>
      <c r="AA279" s="85">
        <f>IF('Checklist Parameters'!$Q$101&lt;&gt;"",IFERROR(I279/'Checklist Parameters'!$Q$101,0),"N/A")</f>
        <v>0</v>
      </c>
      <c r="AB279" s="85" t="str">
        <f>IF('Checklist Parameters'!$Q$43&lt;&gt;"",(I279*'Checklist Parameters'!$Q$43)/1000,"N/A")</f>
        <v>N/A</v>
      </c>
      <c r="AC279" s="85">
        <f>IF('Checklist Parameters'!$Q$16="",$X279,IF(AND('Checklist Parameters'!$Q$16&lt;$X279,'Checklist Parameters'!$Q$16&gt;=3),'Checklist Parameters'!$Q$16,IF(AND('Checklist Parameters'!$Q$16&lt;$X279,'Checklist Parameters'!$Q$16&lt;3),0,$X279)))</f>
        <v>0</v>
      </c>
      <c r="AD279" s="85" t="str">
        <f>IF(AND(I279&lt;'Checklist Parameters'!$Q$22,$I279&lt;&gt;0),"Y","")</f>
        <v/>
      </c>
      <c r="AE279" s="85" t="str">
        <f>IF($AD279="Y",0,IF('Checklist Parameters'!$Q$25="","&lt;no limit&gt;",ROUNDDOWN((($I279-'Checklist Parameters'!$Q$24)/'Checklist Parameters'!$Q$25)+1,0)))</f>
        <v>&lt;no limit&gt;</v>
      </c>
      <c r="AF279" s="174">
        <f t="shared" si="29"/>
        <v>0</v>
      </c>
      <c r="AG279" s="85">
        <f t="shared" si="25"/>
        <v>0</v>
      </c>
      <c r="AH279" s="5"/>
      <c r="AI279" s="5"/>
      <c r="AJ279" s="5"/>
      <c r="AK279" s="5"/>
      <c r="AL279" s="5"/>
      <c r="AM279" s="5"/>
      <c r="AN279" s="5"/>
      <c r="AO279" s="5"/>
      <c r="AP279" s="5"/>
      <c r="AQ279" s="5"/>
      <c r="AR279" s="5"/>
      <c r="AS279" s="5"/>
      <c r="AT279" s="5"/>
      <c r="AU279" s="5"/>
    </row>
    <row r="280" spans="1:47" s="2" customFormat="1" ht="15">
      <c r="A280" s="391"/>
      <c r="B280" s="392"/>
      <c r="C280" s="393"/>
      <c r="D280" s="393"/>
      <c r="E280" s="393"/>
      <c r="F280" s="393"/>
      <c r="G280" s="393"/>
      <c r="H280" s="394"/>
      <c r="I280" s="394"/>
      <c r="J280" s="394"/>
      <c r="K280" s="394"/>
      <c r="L280" s="394"/>
      <c r="M280" s="394"/>
      <c r="N280" s="313">
        <f>IF(IF(I280&lt;'Checklist Parameters'!$Q$22,0,($I280-$L280))&lt;0,0,IF(I280&lt;'Checklist Parameters'!$Q$22,0,($I280-$L280)))</f>
        <v>0</v>
      </c>
      <c r="O280" s="394"/>
      <c r="P280" s="395"/>
      <c r="Q280" s="316">
        <f t="shared" si="26"/>
        <v>0</v>
      </c>
      <c r="R280" s="87">
        <f t="shared" si="27"/>
        <v>0</v>
      </c>
      <c r="S280" s="87">
        <f>IF('Checklist Parameters'!$Q$60&lt;0.2,0.2,'Checklist Parameters'!$Q$60)</f>
        <v>0.7</v>
      </c>
      <c r="T280" s="88">
        <f>IF($O280="",IF('Checklist District ID'!$C$43="Y",MAX($R280:$S280)*$I280,SUM($R280:$S280)*$I280),IF(O280&gt;0,Q280*S280))</f>
        <v>0</v>
      </c>
      <c r="U280" s="88">
        <f>IF(Q280&gt;0,((I280-T280)*'Formula Matrix'!$E$42),0)</f>
        <v>0</v>
      </c>
      <c r="V280" s="88">
        <f t="shared" si="28"/>
        <v>0</v>
      </c>
      <c r="W280" s="88">
        <f>IF(V280&gt;0,(V280*'Checklist Parameters'!$Q$35),0)</f>
        <v>0</v>
      </c>
      <c r="X280" s="85">
        <f t="shared" si="24"/>
        <v>0</v>
      </c>
      <c r="Y280" s="85">
        <f>IF('Checklist Parameters'!$Q$102&lt;&gt;"",(I280/43560)*'Checklist Parameters'!$Q$102,"N/A")</f>
        <v>0</v>
      </c>
      <c r="Z280" s="85" t="str">
        <f>IF('Checklist Parameters'!$Q$58&lt;&gt;"",((I280*'Checklist Parameters'!$Q$58)*'Checklist Parameters'!$Q$35)/1000,"N/A")</f>
        <v>N/A</v>
      </c>
      <c r="AA280" s="85">
        <f>IF('Checklist Parameters'!$Q$101&lt;&gt;"",IFERROR(I280/'Checklist Parameters'!$Q$101,0),"N/A")</f>
        <v>0</v>
      </c>
      <c r="AB280" s="85" t="str">
        <f>IF('Checklist Parameters'!$Q$43&lt;&gt;"",(I280*'Checklist Parameters'!$Q$43)/1000,"N/A")</f>
        <v>N/A</v>
      </c>
      <c r="AC280" s="85">
        <f>IF('Checklist Parameters'!$Q$16="",$X280,IF(AND('Checklist Parameters'!$Q$16&lt;$X280,'Checklist Parameters'!$Q$16&gt;=3),'Checklist Parameters'!$Q$16,IF(AND('Checklist Parameters'!$Q$16&lt;$X280,'Checklist Parameters'!$Q$16&lt;3),0,$X280)))</f>
        <v>0</v>
      </c>
      <c r="AD280" s="85" t="str">
        <f>IF(AND(I280&lt;'Checklist Parameters'!$Q$22,$I280&lt;&gt;0),"Y","")</f>
        <v/>
      </c>
      <c r="AE280" s="85" t="str">
        <f>IF($AD280="Y",0,IF('Checklist Parameters'!$Q$25="","&lt;no limit&gt;",ROUNDDOWN((($I280-'Checklist Parameters'!$Q$24)/'Checklist Parameters'!$Q$25)+1,0)))</f>
        <v>&lt;no limit&gt;</v>
      </c>
      <c r="AF280" s="174">
        <f t="shared" si="29"/>
        <v>0</v>
      </c>
      <c r="AG280" s="85">
        <f t="shared" si="25"/>
        <v>0</v>
      </c>
      <c r="AH280" s="5"/>
      <c r="AI280" s="5"/>
      <c r="AJ280" s="5"/>
      <c r="AK280" s="5"/>
      <c r="AL280" s="5"/>
      <c r="AM280" s="5"/>
      <c r="AN280" s="5"/>
      <c r="AO280" s="5"/>
      <c r="AP280" s="5"/>
      <c r="AQ280" s="5"/>
      <c r="AR280" s="5"/>
      <c r="AS280" s="5"/>
      <c r="AT280" s="5"/>
      <c r="AU280" s="5"/>
    </row>
    <row r="281" spans="1:47" s="2" customFormat="1" ht="15">
      <c r="A281" s="391"/>
      <c r="B281" s="392"/>
      <c r="C281" s="393"/>
      <c r="D281" s="393"/>
      <c r="E281" s="393"/>
      <c r="F281" s="393"/>
      <c r="G281" s="393"/>
      <c r="H281" s="394"/>
      <c r="I281" s="394"/>
      <c r="J281" s="394"/>
      <c r="K281" s="394"/>
      <c r="L281" s="394"/>
      <c r="M281" s="394"/>
      <c r="N281" s="313">
        <f>IF(IF(I281&lt;'Checklist Parameters'!$Q$22,0,($I281-$L281))&lt;0,0,IF(I281&lt;'Checklist Parameters'!$Q$22,0,($I281-$L281)))</f>
        <v>0</v>
      </c>
      <c r="O281" s="394"/>
      <c r="P281" s="395"/>
      <c r="Q281" s="316">
        <f t="shared" si="26"/>
        <v>0</v>
      </c>
      <c r="R281" s="87">
        <f t="shared" si="27"/>
        <v>0</v>
      </c>
      <c r="S281" s="87">
        <f>IF('Checklist Parameters'!$Q$60&lt;0.2,0.2,'Checklist Parameters'!$Q$60)</f>
        <v>0.7</v>
      </c>
      <c r="T281" s="88">
        <f>IF($O281="",IF('Checklist District ID'!$C$43="Y",MAX($R281:$S281)*$I281,SUM($R281:$S281)*$I281),IF(O281&gt;0,Q281*S281))</f>
        <v>0</v>
      </c>
      <c r="U281" s="88">
        <f>IF(Q281&gt;0,((I281-T281)*'Formula Matrix'!$E$42),0)</f>
        <v>0</v>
      </c>
      <c r="V281" s="88">
        <f t="shared" si="28"/>
        <v>0</v>
      </c>
      <c r="W281" s="88">
        <f>IF(V281&gt;0,(V281*'Checklist Parameters'!$Q$35),0)</f>
        <v>0</v>
      </c>
      <c r="X281" s="85">
        <f t="shared" si="24"/>
        <v>0</v>
      </c>
      <c r="Y281" s="85">
        <f>IF('Checklist Parameters'!$Q$102&lt;&gt;"",(I281/43560)*'Checklist Parameters'!$Q$102,"N/A")</f>
        <v>0</v>
      </c>
      <c r="Z281" s="85" t="str">
        <f>IF('Checklist Parameters'!$Q$58&lt;&gt;"",((I281*'Checklist Parameters'!$Q$58)*'Checklist Parameters'!$Q$35)/1000,"N/A")</f>
        <v>N/A</v>
      </c>
      <c r="AA281" s="85">
        <f>IF('Checklist Parameters'!$Q$101&lt;&gt;"",IFERROR(I281/'Checklist Parameters'!$Q$101,0),"N/A")</f>
        <v>0</v>
      </c>
      <c r="AB281" s="85" t="str">
        <f>IF('Checklist Parameters'!$Q$43&lt;&gt;"",(I281*'Checklist Parameters'!$Q$43)/1000,"N/A")</f>
        <v>N/A</v>
      </c>
      <c r="AC281" s="85">
        <f>IF('Checklist Parameters'!$Q$16="",$X281,IF(AND('Checklist Parameters'!$Q$16&lt;$X281,'Checklist Parameters'!$Q$16&gt;=3),'Checklist Parameters'!$Q$16,IF(AND('Checklist Parameters'!$Q$16&lt;$X281,'Checklist Parameters'!$Q$16&lt;3),0,$X281)))</f>
        <v>0</v>
      </c>
      <c r="AD281" s="85" t="str">
        <f>IF(AND(I281&lt;'Checklist Parameters'!$Q$22,$I281&lt;&gt;0),"Y","")</f>
        <v/>
      </c>
      <c r="AE281" s="85" t="str">
        <f>IF($AD281="Y",0,IF('Checklist Parameters'!$Q$25="","&lt;no limit&gt;",ROUNDDOWN((($I281-'Checklist Parameters'!$Q$24)/'Checklist Parameters'!$Q$25)+1,0)))</f>
        <v>&lt;no limit&gt;</v>
      </c>
      <c r="AF281" s="174">
        <f t="shared" si="29"/>
        <v>0</v>
      </c>
      <c r="AG281" s="85">
        <f t="shared" si="25"/>
        <v>0</v>
      </c>
      <c r="AH281" s="5"/>
      <c r="AI281" s="5"/>
      <c r="AJ281" s="5"/>
      <c r="AK281" s="5"/>
      <c r="AL281" s="5"/>
      <c r="AM281" s="5"/>
      <c r="AN281" s="5"/>
      <c r="AO281" s="5"/>
      <c r="AP281" s="5"/>
      <c r="AQ281" s="5"/>
      <c r="AR281" s="5"/>
      <c r="AS281" s="5"/>
      <c r="AT281" s="5"/>
      <c r="AU281" s="5"/>
    </row>
    <row r="282" spans="1:47" s="2" customFormat="1" ht="15">
      <c r="A282" s="391"/>
      <c r="B282" s="392"/>
      <c r="C282" s="393"/>
      <c r="D282" s="393"/>
      <c r="E282" s="393"/>
      <c r="F282" s="393"/>
      <c r="G282" s="393"/>
      <c r="H282" s="394"/>
      <c r="I282" s="394"/>
      <c r="J282" s="394"/>
      <c r="K282" s="394"/>
      <c r="L282" s="394"/>
      <c r="M282" s="394"/>
      <c r="N282" s="313">
        <f>IF(IF(I282&lt;'Checklist Parameters'!$Q$22,0,($I282-$L282))&lt;0,0,IF(I282&lt;'Checklist Parameters'!$Q$22,0,($I282-$L282)))</f>
        <v>0</v>
      </c>
      <c r="O282" s="394"/>
      <c r="P282" s="395"/>
      <c r="Q282" s="316">
        <f t="shared" si="26"/>
        <v>0</v>
      </c>
      <c r="R282" s="87">
        <f t="shared" si="27"/>
        <v>0</v>
      </c>
      <c r="S282" s="87">
        <f>IF('Checklist Parameters'!$Q$60&lt;0.2,0.2,'Checklist Parameters'!$Q$60)</f>
        <v>0.7</v>
      </c>
      <c r="T282" s="88">
        <f>IF($O282="",IF('Checklist District ID'!$C$43="Y",MAX($R282:$S282)*$I282,SUM($R282:$S282)*$I282),IF(O282&gt;0,Q282*S282))</f>
        <v>0</v>
      </c>
      <c r="U282" s="88">
        <f>IF(Q282&gt;0,((I282-T282)*'Formula Matrix'!$E$42),0)</f>
        <v>0</v>
      </c>
      <c r="V282" s="88">
        <f t="shared" si="28"/>
        <v>0</v>
      </c>
      <c r="W282" s="88">
        <f>IF(V282&gt;0,(V282*'Checklist Parameters'!$Q$35),0)</f>
        <v>0</v>
      </c>
      <c r="X282" s="85">
        <f t="shared" si="24"/>
        <v>0</v>
      </c>
      <c r="Y282" s="85">
        <f>IF('Checklist Parameters'!$Q$102&lt;&gt;"",(I282/43560)*'Checklist Parameters'!$Q$102,"N/A")</f>
        <v>0</v>
      </c>
      <c r="Z282" s="85" t="str">
        <f>IF('Checklist Parameters'!$Q$58&lt;&gt;"",((I282*'Checklist Parameters'!$Q$58)*'Checklist Parameters'!$Q$35)/1000,"N/A")</f>
        <v>N/A</v>
      </c>
      <c r="AA282" s="85">
        <f>IF('Checklist Parameters'!$Q$101&lt;&gt;"",IFERROR(I282/'Checklist Parameters'!$Q$101,0),"N/A")</f>
        <v>0</v>
      </c>
      <c r="AB282" s="85" t="str">
        <f>IF('Checklist Parameters'!$Q$43&lt;&gt;"",(I282*'Checklist Parameters'!$Q$43)/1000,"N/A")</f>
        <v>N/A</v>
      </c>
      <c r="AC282" s="85">
        <f>IF('Checklist Parameters'!$Q$16="",$X282,IF(AND('Checklist Parameters'!$Q$16&lt;$X282,'Checklist Parameters'!$Q$16&gt;=3),'Checklist Parameters'!$Q$16,IF(AND('Checklist Parameters'!$Q$16&lt;$X282,'Checklist Parameters'!$Q$16&lt;3),0,$X282)))</f>
        <v>0</v>
      </c>
      <c r="AD282" s="85" t="str">
        <f>IF(AND(I282&lt;'Checklist Parameters'!$Q$22,$I282&lt;&gt;0),"Y","")</f>
        <v/>
      </c>
      <c r="AE282" s="85" t="str">
        <f>IF($AD282="Y",0,IF('Checklist Parameters'!$Q$25="","&lt;no limit&gt;",ROUNDDOWN((($I282-'Checklist Parameters'!$Q$24)/'Checklist Parameters'!$Q$25)+1,0)))</f>
        <v>&lt;no limit&gt;</v>
      </c>
      <c r="AF282" s="174">
        <f t="shared" si="29"/>
        <v>0</v>
      </c>
      <c r="AG282" s="85">
        <f t="shared" si="25"/>
        <v>0</v>
      </c>
      <c r="AH282" s="5"/>
      <c r="AI282" s="5"/>
      <c r="AJ282" s="5"/>
      <c r="AK282" s="5"/>
      <c r="AL282" s="5"/>
      <c r="AM282" s="5"/>
      <c r="AN282" s="5"/>
      <c r="AO282" s="5"/>
      <c r="AP282" s="5"/>
      <c r="AQ282" s="5"/>
      <c r="AR282" s="5"/>
      <c r="AS282" s="5"/>
      <c r="AT282" s="5"/>
      <c r="AU282" s="5"/>
    </row>
    <row r="283" spans="1:47" s="2" customFormat="1" ht="15">
      <c r="A283" s="391"/>
      <c r="B283" s="392"/>
      <c r="C283" s="393"/>
      <c r="D283" s="393"/>
      <c r="E283" s="393"/>
      <c r="F283" s="393"/>
      <c r="G283" s="393"/>
      <c r="H283" s="394"/>
      <c r="I283" s="394"/>
      <c r="J283" s="394"/>
      <c r="K283" s="394"/>
      <c r="L283" s="394"/>
      <c r="M283" s="394"/>
      <c r="N283" s="313">
        <f>IF(IF(I283&lt;'Checklist Parameters'!$Q$22,0,($I283-$L283))&lt;0,0,IF(I283&lt;'Checklist Parameters'!$Q$22,0,($I283-$L283)))</f>
        <v>0</v>
      </c>
      <c r="O283" s="394"/>
      <c r="P283" s="395"/>
      <c r="Q283" s="316">
        <f t="shared" si="26"/>
        <v>0</v>
      </c>
      <c r="R283" s="87">
        <f t="shared" si="27"/>
        <v>0</v>
      </c>
      <c r="S283" s="87">
        <f>IF('Checklist Parameters'!$Q$60&lt;0.2,0.2,'Checklist Parameters'!$Q$60)</f>
        <v>0.7</v>
      </c>
      <c r="T283" s="88">
        <f>IF($O283="",IF('Checklist District ID'!$C$43="Y",MAX($R283:$S283)*$I283,SUM($R283:$S283)*$I283),IF(O283&gt;0,Q283*S283))</f>
        <v>0</v>
      </c>
      <c r="U283" s="88">
        <f>IF(Q283&gt;0,((I283-T283)*'Formula Matrix'!$E$42),0)</f>
        <v>0</v>
      </c>
      <c r="V283" s="88">
        <f t="shared" si="28"/>
        <v>0</v>
      </c>
      <c r="W283" s="88">
        <f>IF(V283&gt;0,(V283*'Checklist Parameters'!$Q$35),0)</f>
        <v>0</v>
      </c>
      <c r="X283" s="85">
        <f t="shared" si="24"/>
        <v>0</v>
      </c>
      <c r="Y283" s="85">
        <f>IF('Checklist Parameters'!$Q$102&lt;&gt;"",(I283/43560)*'Checklist Parameters'!$Q$102,"N/A")</f>
        <v>0</v>
      </c>
      <c r="Z283" s="85" t="str">
        <f>IF('Checklist Parameters'!$Q$58&lt;&gt;"",((I283*'Checklist Parameters'!$Q$58)*'Checklist Parameters'!$Q$35)/1000,"N/A")</f>
        <v>N/A</v>
      </c>
      <c r="AA283" s="85">
        <f>IF('Checklist Parameters'!$Q$101&lt;&gt;"",IFERROR(I283/'Checklist Parameters'!$Q$101,0),"N/A")</f>
        <v>0</v>
      </c>
      <c r="AB283" s="85" t="str">
        <f>IF('Checklist Parameters'!$Q$43&lt;&gt;"",(I283*'Checklist Parameters'!$Q$43)/1000,"N/A")</f>
        <v>N/A</v>
      </c>
      <c r="AC283" s="85">
        <f>IF('Checklist Parameters'!$Q$16="",$X283,IF(AND('Checklist Parameters'!$Q$16&lt;$X283,'Checklist Parameters'!$Q$16&gt;=3),'Checklist Parameters'!$Q$16,IF(AND('Checklist Parameters'!$Q$16&lt;$X283,'Checklist Parameters'!$Q$16&lt;3),0,$X283)))</f>
        <v>0</v>
      </c>
      <c r="AD283" s="85" t="str">
        <f>IF(AND(I283&lt;'Checklist Parameters'!$Q$22,$I283&lt;&gt;0),"Y","")</f>
        <v/>
      </c>
      <c r="AE283" s="85" t="str">
        <f>IF($AD283="Y",0,IF('Checklist Parameters'!$Q$25="","&lt;no limit&gt;",ROUNDDOWN((($I283-'Checklist Parameters'!$Q$24)/'Checklist Parameters'!$Q$25)+1,0)))</f>
        <v>&lt;no limit&gt;</v>
      </c>
      <c r="AF283" s="174">
        <f t="shared" si="29"/>
        <v>0</v>
      </c>
      <c r="AG283" s="85">
        <f t="shared" si="25"/>
        <v>0</v>
      </c>
      <c r="AH283" s="5"/>
      <c r="AI283" s="5"/>
      <c r="AJ283" s="5"/>
      <c r="AK283" s="5"/>
      <c r="AL283" s="5"/>
      <c r="AM283" s="5"/>
      <c r="AN283" s="5"/>
      <c r="AO283" s="5"/>
      <c r="AP283" s="5"/>
      <c r="AQ283" s="5"/>
      <c r="AR283" s="5"/>
      <c r="AS283" s="5"/>
      <c r="AT283" s="5"/>
      <c r="AU283" s="5"/>
    </row>
    <row r="284" spans="1:47" s="2" customFormat="1" ht="15">
      <c r="A284" s="391"/>
      <c r="B284" s="392"/>
      <c r="C284" s="393"/>
      <c r="D284" s="393"/>
      <c r="E284" s="393"/>
      <c r="F284" s="393"/>
      <c r="G284" s="393"/>
      <c r="H284" s="394"/>
      <c r="I284" s="394"/>
      <c r="J284" s="394"/>
      <c r="K284" s="394"/>
      <c r="L284" s="394"/>
      <c r="M284" s="394"/>
      <c r="N284" s="313">
        <f>IF(IF(I284&lt;'Checklist Parameters'!$Q$22,0,($I284-$L284))&lt;0,0,IF(I284&lt;'Checklist Parameters'!$Q$22,0,($I284-$L284)))</f>
        <v>0</v>
      </c>
      <c r="O284" s="394"/>
      <c r="P284" s="395"/>
      <c r="Q284" s="316">
        <f t="shared" si="26"/>
        <v>0</v>
      </c>
      <c r="R284" s="87">
        <f t="shared" si="27"/>
        <v>0</v>
      </c>
      <c r="S284" s="87">
        <f>IF('Checklist Parameters'!$Q$60&lt;0.2,0.2,'Checklist Parameters'!$Q$60)</f>
        <v>0.7</v>
      </c>
      <c r="T284" s="88">
        <f>IF($O284="",IF('Checklist District ID'!$C$43="Y",MAX($R284:$S284)*$I284,SUM($R284:$S284)*$I284),IF(O284&gt;0,Q284*S284))</f>
        <v>0</v>
      </c>
      <c r="U284" s="88">
        <f>IF(Q284&gt;0,((I284-T284)*'Formula Matrix'!$E$42),0)</f>
        <v>0</v>
      </c>
      <c r="V284" s="88">
        <f t="shared" si="28"/>
        <v>0</v>
      </c>
      <c r="W284" s="88">
        <f>IF(V284&gt;0,(V284*'Checklist Parameters'!$Q$35),0)</f>
        <v>0</v>
      </c>
      <c r="X284" s="85">
        <f t="shared" si="24"/>
        <v>0</v>
      </c>
      <c r="Y284" s="85">
        <f>IF('Checklist Parameters'!$Q$102&lt;&gt;"",(I284/43560)*'Checklist Parameters'!$Q$102,"N/A")</f>
        <v>0</v>
      </c>
      <c r="Z284" s="85" t="str">
        <f>IF('Checklist Parameters'!$Q$58&lt;&gt;"",((I284*'Checklist Parameters'!$Q$58)*'Checklist Parameters'!$Q$35)/1000,"N/A")</f>
        <v>N/A</v>
      </c>
      <c r="AA284" s="85">
        <f>IF('Checklist Parameters'!$Q$101&lt;&gt;"",IFERROR(I284/'Checklist Parameters'!$Q$101,0),"N/A")</f>
        <v>0</v>
      </c>
      <c r="AB284" s="85" t="str">
        <f>IF('Checklist Parameters'!$Q$43&lt;&gt;"",(I284*'Checklist Parameters'!$Q$43)/1000,"N/A")</f>
        <v>N/A</v>
      </c>
      <c r="AC284" s="85">
        <f>IF('Checklist Parameters'!$Q$16="",$X284,IF(AND('Checklist Parameters'!$Q$16&lt;$X284,'Checklist Parameters'!$Q$16&gt;=3),'Checklist Parameters'!$Q$16,IF(AND('Checklist Parameters'!$Q$16&lt;$X284,'Checklist Parameters'!$Q$16&lt;3),0,$X284)))</f>
        <v>0</v>
      </c>
      <c r="AD284" s="85" t="str">
        <f>IF(AND(I284&lt;'Checklist Parameters'!$Q$22,$I284&lt;&gt;0),"Y","")</f>
        <v/>
      </c>
      <c r="AE284" s="85" t="str">
        <f>IF($AD284="Y",0,IF('Checklist Parameters'!$Q$25="","&lt;no limit&gt;",ROUNDDOWN((($I284-'Checklist Parameters'!$Q$24)/'Checklist Parameters'!$Q$25)+1,0)))</f>
        <v>&lt;no limit&gt;</v>
      </c>
      <c r="AF284" s="174">
        <f t="shared" si="29"/>
        <v>0</v>
      </c>
      <c r="AG284" s="85">
        <f t="shared" si="25"/>
        <v>0</v>
      </c>
      <c r="AH284" s="5"/>
      <c r="AI284" s="5"/>
      <c r="AJ284" s="5"/>
      <c r="AK284" s="5"/>
      <c r="AL284" s="5"/>
      <c r="AM284" s="5"/>
      <c r="AN284" s="5"/>
      <c r="AO284" s="5"/>
      <c r="AP284" s="5"/>
      <c r="AQ284" s="5"/>
      <c r="AR284" s="5"/>
      <c r="AS284" s="5"/>
      <c r="AT284" s="5"/>
      <c r="AU284" s="5"/>
    </row>
    <row r="285" spans="1:47" s="2" customFormat="1" ht="15">
      <c r="A285" s="391"/>
      <c r="B285" s="392"/>
      <c r="C285" s="393"/>
      <c r="D285" s="393"/>
      <c r="E285" s="393"/>
      <c r="F285" s="393"/>
      <c r="G285" s="393"/>
      <c r="H285" s="394"/>
      <c r="I285" s="394"/>
      <c r="J285" s="394"/>
      <c r="K285" s="394"/>
      <c r="L285" s="394"/>
      <c r="M285" s="394"/>
      <c r="N285" s="313">
        <f>IF(IF(I285&lt;'Checklist Parameters'!$Q$22,0,($I285-$L285))&lt;0,0,IF(I285&lt;'Checklist Parameters'!$Q$22,0,($I285-$L285)))</f>
        <v>0</v>
      </c>
      <c r="O285" s="394"/>
      <c r="P285" s="395"/>
      <c r="Q285" s="316">
        <f t="shared" si="26"/>
        <v>0</v>
      </c>
      <c r="R285" s="87">
        <f t="shared" si="27"/>
        <v>0</v>
      </c>
      <c r="S285" s="87">
        <f>IF('Checklist Parameters'!$Q$60&lt;0.2,0.2,'Checklist Parameters'!$Q$60)</f>
        <v>0.7</v>
      </c>
      <c r="T285" s="88">
        <f>IF($O285="",IF('Checklist District ID'!$C$43="Y",MAX($R285:$S285)*$I285,SUM($R285:$S285)*$I285),IF(O285&gt;0,Q285*S285))</f>
        <v>0</v>
      </c>
      <c r="U285" s="88">
        <f>IF(Q285&gt;0,((I285-T285)*'Formula Matrix'!$E$42),0)</f>
        <v>0</v>
      </c>
      <c r="V285" s="88">
        <f t="shared" si="28"/>
        <v>0</v>
      </c>
      <c r="W285" s="88">
        <f>IF(V285&gt;0,(V285*'Checklist Parameters'!$Q$35),0)</f>
        <v>0</v>
      </c>
      <c r="X285" s="85">
        <f t="shared" si="24"/>
        <v>0</v>
      </c>
      <c r="Y285" s="85">
        <f>IF('Checklist Parameters'!$Q$102&lt;&gt;"",(I285/43560)*'Checklist Parameters'!$Q$102,"N/A")</f>
        <v>0</v>
      </c>
      <c r="Z285" s="85" t="str">
        <f>IF('Checklist Parameters'!$Q$58&lt;&gt;"",((I285*'Checklist Parameters'!$Q$58)*'Checklist Parameters'!$Q$35)/1000,"N/A")</f>
        <v>N/A</v>
      </c>
      <c r="AA285" s="85">
        <f>IF('Checklist Parameters'!$Q$101&lt;&gt;"",IFERROR(I285/'Checklist Parameters'!$Q$101,0),"N/A")</f>
        <v>0</v>
      </c>
      <c r="AB285" s="85" t="str">
        <f>IF('Checklist Parameters'!$Q$43&lt;&gt;"",(I285*'Checklist Parameters'!$Q$43)/1000,"N/A")</f>
        <v>N/A</v>
      </c>
      <c r="AC285" s="85">
        <f>IF('Checklist Parameters'!$Q$16="",$X285,IF(AND('Checklist Parameters'!$Q$16&lt;$X285,'Checklist Parameters'!$Q$16&gt;=3),'Checklist Parameters'!$Q$16,IF(AND('Checklist Parameters'!$Q$16&lt;$X285,'Checklist Parameters'!$Q$16&lt;3),0,$X285)))</f>
        <v>0</v>
      </c>
      <c r="AD285" s="85" t="str">
        <f>IF(AND(I285&lt;'Checklist Parameters'!$Q$22,$I285&lt;&gt;0),"Y","")</f>
        <v/>
      </c>
      <c r="AE285" s="85" t="str">
        <f>IF($AD285="Y",0,IF('Checklist Parameters'!$Q$25="","&lt;no limit&gt;",ROUNDDOWN((($I285-'Checklist Parameters'!$Q$24)/'Checklist Parameters'!$Q$25)+1,0)))</f>
        <v>&lt;no limit&gt;</v>
      </c>
      <c r="AF285" s="174">
        <f t="shared" si="29"/>
        <v>0</v>
      </c>
      <c r="AG285" s="85">
        <f t="shared" si="25"/>
        <v>0</v>
      </c>
      <c r="AH285" s="5"/>
      <c r="AI285" s="5"/>
      <c r="AJ285" s="5"/>
      <c r="AK285" s="5"/>
      <c r="AL285" s="5"/>
      <c r="AM285" s="5"/>
      <c r="AN285" s="5"/>
      <c r="AO285" s="5"/>
      <c r="AP285" s="5"/>
      <c r="AQ285" s="5"/>
      <c r="AR285" s="5"/>
      <c r="AS285" s="5"/>
      <c r="AT285" s="5"/>
      <c r="AU285" s="5"/>
    </row>
    <row r="286" spans="1:47" s="2" customFormat="1" ht="15">
      <c r="A286" s="391"/>
      <c r="B286" s="392"/>
      <c r="C286" s="393"/>
      <c r="D286" s="393"/>
      <c r="E286" s="393"/>
      <c r="F286" s="393"/>
      <c r="G286" s="393"/>
      <c r="H286" s="394"/>
      <c r="I286" s="394"/>
      <c r="J286" s="394"/>
      <c r="K286" s="394"/>
      <c r="L286" s="394"/>
      <c r="M286" s="394"/>
      <c r="N286" s="313">
        <f>IF(IF(I286&lt;'Checklist Parameters'!$Q$22,0,($I286-$L286))&lt;0,0,IF(I286&lt;'Checklist Parameters'!$Q$22,0,($I286-$L286)))</f>
        <v>0</v>
      </c>
      <c r="O286" s="394"/>
      <c r="P286" s="395"/>
      <c r="Q286" s="316">
        <f t="shared" si="26"/>
        <v>0</v>
      </c>
      <c r="R286" s="87">
        <f t="shared" si="27"/>
        <v>0</v>
      </c>
      <c r="S286" s="87">
        <f>IF('Checklist Parameters'!$Q$60&lt;0.2,0.2,'Checklist Parameters'!$Q$60)</f>
        <v>0.7</v>
      </c>
      <c r="T286" s="88">
        <f>IF($O286="",IF('Checklist District ID'!$C$43="Y",MAX($R286:$S286)*$I286,SUM($R286:$S286)*$I286),IF(O286&gt;0,Q286*S286))</f>
        <v>0</v>
      </c>
      <c r="U286" s="88">
        <f>IF(Q286&gt;0,((I286-T286)*'Formula Matrix'!$E$42),0)</f>
        <v>0</v>
      </c>
      <c r="V286" s="88">
        <f t="shared" si="28"/>
        <v>0</v>
      </c>
      <c r="W286" s="88">
        <f>IF(V286&gt;0,(V286*'Checklist Parameters'!$Q$35),0)</f>
        <v>0</v>
      </c>
      <c r="X286" s="85">
        <f t="shared" si="24"/>
        <v>0</v>
      </c>
      <c r="Y286" s="85">
        <f>IF('Checklist Parameters'!$Q$102&lt;&gt;"",(I286/43560)*'Checklist Parameters'!$Q$102,"N/A")</f>
        <v>0</v>
      </c>
      <c r="Z286" s="85" t="str">
        <f>IF('Checklist Parameters'!$Q$58&lt;&gt;"",((I286*'Checklist Parameters'!$Q$58)*'Checklist Parameters'!$Q$35)/1000,"N/A")</f>
        <v>N/A</v>
      </c>
      <c r="AA286" s="85">
        <f>IF('Checklist Parameters'!$Q$101&lt;&gt;"",IFERROR(I286/'Checklist Parameters'!$Q$101,0),"N/A")</f>
        <v>0</v>
      </c>
      <c r="AB286" s="85" t="str">
        <f>IF('Checklist Parameters'!$Q$43&lt;&gt;"",(I286*'Checklist Parameters'!$Q$43)/1000,"N/A")</f>
        <v>N/A</v>
      </c>
      <c r="AC286" s="85">
        <f>IF('Checklist Parameters'!$Q$16="",$X286,IF(AND('Checklist Parameters'!$Q$16&lt;$X286,'Checklist Parameters'!$Q$16&gt;=3),'Checklist Parameters'!$Q$16,IF(AND('Checklist Parameters'!$Q$16&lt;$X286,'Checklist Parameters'!$Q$16&lt;3),0,$X286)))</f>
        <v>0</v>
      </c>
      <c r="AD286" s="85" t="str">
        <f>IF(AND(I286&lt;'Checklist Parameters'!$Q$22,$I286&lt;&gt;0),"Y","")</f>
        <v/>
      </c>
      <c r="AE286" s="85" t="str">
        <f>IF($AD286="Y",0,IF('Checklist Parameters'!$Q$25="","&lt;no limit&gt;",ROUNDDOWN((($I286-'Checklist Parameters'!$Q$24)/'Checklist Parameters'!$Q$25)+1,0)))</f>
        <v>&lt;no limit&gt;</v>
      </c>
      <c r="AF286" s="174">
        <f t="shared" si="29"/>
        <v>0</v>
      </c>
      <c r="AG286" s="85">
        <f t="shared" si="25"/>
        <v>0</v>
      </c>
      <c r="AH286" s="5"/>
      <c r="AI286" s="5"/>
      <c r="AJ286" s="5"/>
      <c r="AK286" s="5"/>
      <c r="AL286" s="5"/>
      <c r="AM286" s="5"/>
      <c r="AN286" s="5"/>
      <c r="AO286" s="5"/>
      <c r="AP286" s="5"/>
      <c r="AQ286" s="5"/>
      <c r="AR286" s="5"/>
      <c r="AS286" s="5"/>
      <c r="AT286" s="5"/>
      <c r="AU286" s="5"/>
    </row>
    <row r="287" spans="1:47" s="2" customFormat="1" ht="15">
      <c r="A287" s="391"/>
      <c r="B287" s="392"/>
      <c r="C287" s="393"/>
      <c r="D287" s="393"/>
      <c r="E287" s="393"/>
      <c r="F287" s="393"/>
      <c r="G287" s="393"/>
      <c r="H287" s="394"/>
      <c r="I287" s="394"/>
      <c r="J287" s="394"/>
      <c r="K287" s="394"/>
      <c r="L287" s="394"/>
      <c r="M287" s="394"/>
      <c r="N287" s="313">
        <f>IF(IF(I287&lt;'Checklist Parameters'!$Q$22,0,($I287-$L287))&lt;0,0,IF(I287&lt;'Checklist Parameters'!$Q$22,0,($I287-$L287)))</f>
        <v>0</v>
      </c>
      <c r="O287" s="394"/>
      <c r="P287" s="395"/>
      <c r="Q287" s="316">
        <f t="shared" si="26"/>
        <v>0</v>
      </c>
      <c r="R287" s="87">
        <f t="shared" si="27"/>
        <v>0</v>
      </c>
      <c r="S287" s="87">
        <f>IF('Checklist Parameters'!$Q$60&lt;0.2,0.2,'Checklist Parameters'!$Q$60)</f>
        <v>0.7</v>
      </c>
      <c r="T287" s="88">
        <f>IF($O287="",IF('Checklist District ID'!$C$43="Y",MAX($R287:$S287)*$I287,SUM($R287:$S287)*$I287),IF(O287&gt;0,Q287*S287))</f>
        <v>0</v>
      </c>
      <c r="U287" s="88">
        <f>IF(Q287&gt;0,((I287-T287)*'Formula Matrix'!$E$42),0)</f>
        <v>0</v>
      </c>
      <c r="V287" s="88">
        <f t="shared" si="28"/>
        <v>0</v>
      </c>
      <c r="W287" s="88">
        <f>IF(V287&gt;0,(V287*'Checklist Parameters'!$Q$35),0)</f>
        <v>0</v>
      </c>
      <c r="X287" s="85">
        <f t="shared" si="24"/>
        <v>0</v>
      </c>
      <c r="Y287" s="85">
        <f>IF('Checklist Parameters'!$Q$102&lt;&gt;"",(I287/43560)*'Checklist Parameters'!$Q$102,"N/A")</f>
        <v>0</v>
      </c>
      <c r="Z287" s="85" t="str">
        <f>IF('Checklist Parameters'!$Q$58&lt;&gt;"",((I287*'Checklist Parameters'!$Q$58)*'Checklist Parameters'!$Q$35)/1000,"N/A")</f>
        <v>N/A</v>
      </c>
      <c r="AA287" s="85">
        <f>IF('Checklist Parameters'!$Q$101&lt;&gt;"",IFERROR(I287/'Checklist Parameters'!$Q$101,0),"N/A")</f>
        <v>0</v>
      </c>
      <c r="AB287" s="85" t="str">
        <f>IF('Checklist Parameters'!$Q$43&lt;&gt;"",(I287*'Checklist Parameters'!$Q$43)/1000,"N/A")</f>
        <v>N/A</v>
      </c>
      <c r="AC287" s="85">
        <f>IF('Checklist Parameters'!$Q$16="",$X287,IF(AND('Checklist Parameters'!$Q$16&lt;$X287,'Checklist Parameters'!$Q$16&gt;=3),'Checklist Parameters'!$Q$16,IF(AND('Checklist Parameters'!$Q$16&lt;$X287,'Checklist Parameters'!$Q$16&lt;3),0,$X287)))</f>
        <v>0</v>
      </c>
      <c r="AD287" s="85" t="str">
        <f>IF(AND(I287&lt;'Checklist Parameters'!$Q$22,$I287&lt;&gt;0),"Y","")</f>
        <v/>
      </c>
      <c r="AE287" s="85" t="str">
        <f>IF($AD287="Y",0,IF('Checklist Parameters'!$Q$25="","&lt;no limit&gt;",ROUNDDOWN((($I287-'Checklist Parameters'!$Q$24)/'Checklist Parameters'!$Q$25)+1,0)))</f>
        <v>&lt;no limit&gt;</v>
      </c>
      <c r="AF287" s="174">
        <f t="shared" si="29"/>
        <v>0</v>
      </c>
      <c r="AG287" s="85">
        <f t="shared" si="25"/>
        <v>0</v>
      </c>
      <c r="AH287" s="5"/>
      <c r="AI287" s="5"/>
      <c r="AJ287" s="5"/>
      <c r="AK287" s="5"/>
      <c r="AL287" s="5"/>
      <c r="AM287" s="5"/>
      <c r="AN287" s="5"/>
      <c r="AO287" s="5"/>
      <c r="AP287" s="5"/>
      <c r="AQ287" s="5"/>
      <c r="AR287" s="5"/>
      <c r="AS287" s="5"/>
      <c r="AT287" s="5"/>
      <c r="AU287" s="5"/>
    </row>
    <row r="288" spans="1:47" s="2" customFormat="1" ht="15">
      <c r="A288" s="391"/>
      <c r="B288" s="392"/>
      <c r="C288" s="393"/>
      <c r="D288" s="393"/>
      <c r="E288" s="393"/>
      <c r="F288" s="393"/>
      <c r="G288" s="393"/>
      <c r="H288" s="394"/>
      <c r="I288" s="394"/>
      <c r="J288" s="394"/>
      <c r="K288" s="394"/>
      <c r="L288" s="394"/>
      <c r="M288" s="394"/>
      <c r="N288" s="313">
        <f>IF(IF(I288&lt;'Checklist Parameters'!$Q$22,0,($I288-$L288))&lt;0,0,IF(I288&lt;'Checklist Parameters'!$Q$22,0,($I288-$L288)))</f>
        <v>0</v>
      </c>
      <c r="O288" s="394"/>
      <c r="P288" s="395"/>
      <c r="Q288" s="316">
        <f t="shared" si="26"/>
        <v>0</v>
      </c>
      <c r="R288" s="87">
        <f t="shared" si="27"/>
        <v>0</v>
      </c>
      <c r="S288" s="87">
        <f>IF('Checklist Parameters'!$Q$60&lt;0.2,0.2,'Checklist Parameters'!$Q$60)</f>
        <v>0.7</v>
      </c>
      <c r="T288" s="88">
        <f>IF($O288="",IF('Checklist District ID'!$C$43="Y",MAX($R288:$S288)*$I288,SUM($R288:$S288)*$I288),IF(O288&gt;0,Q288*S288))</f>
        <v>0</v>
      </c>
      <c r="U288" s="88">
        <f>IF(Q288&gt;0,((I288-T288)*'Formula Matrix'!$E$42),0)</f>
        <v>0</v>
      </c>
      <c r="V288" s="88">
        <f t="shared" si="28"/>
        <v>0</v>
      </c>
      <c r="W288" s="88">
        <f>IF(V288&gt;0,(V288*'Checklist Parameters'!$Q$35),0)</f>
        <v>0</v>
      </c>
      <c r="X288" s="85">
        <f t="shared" si="24"/>
        <v>0</v>
      </c>
      <c r="Y288" s="85">
        <f>IF('Checklist Parameters'!$Q$102&lt;&gt;"",(I288/43560)*'Checklist Parameters'!$Q$102,"N/A")</f>
        <v>0</v>
      </c>
      <c r="Z288" s="85" t="str">
        <f>IF('Checklist Parameters'!$Q$58&lt;&gt;"",((I288*'Checklist Parameters'!$Q$58)*'Checklist Parameters'!$Q$35)/1000,"N/A")</f>
        <v>N/A</v>
      </c>
      <c r="AA288" s="85">
        <f>IF('Checklist Parameters'!$Q$101&lt;&gt;"",IFERROR(I288/'Checklist Parameters'!$Q$101,0),"N/A")</f>
        <v>0</v>
      </c>
      <c r="AB288" s="85" t="str">
        <f>IF('Checklist Parameters'!$Q$43&lt;&gt;"",(I288*'Checklist Parameters'!$Q$43)/1000,"N/A")</f>
        <v>N/A</v>
      </c>
      <c r="AC288" s="85">
        <f>IF('Checklist Parameters'!$Q$16="",$X288,IF(AND('Checklist Parameters'!$Q$16&lt;$X288,'Checklist Parameters'!$Q$16&gt;=3),'Checklist Parameters'!$Q$16,IF(AND('Checklist Parameters'!$Q$16&lt;$X288,'Checklist Parameters'!$Q$16&lt;3),0,$X288)))</f>
        <v>0</v>
      </c>
      <c r="AD288" s="85" t="str">
        <f>IF(AND(I288&lt;'Checklist Parameters'!$Q$22,$I288&lt;&gt;0),"Y","")</f>
        <v/>
      </c>
      <c r="AE288" s="85" t="str">
        <f>IF($AD288="Y",0,IF('Checklist Parameters'!$Q$25="","&lt;no limit&gt;",ROUNDDOWN((($I288-'Checklist Parameters'!$Q$24)/'Checklist Parameters'!$Q$25)+1,0)))</f>
        <v>&lt;no limit&gt;</v>
      </c>
      <c r="AF288" s="174">
        <f t="shared" si="29"/>
        <v>0</v>
      </c>
      <c r="AG288" s="85">
        <f t="shared" si="25"/>
        <v>0</v>
      </c>
      <c r="AH288" s="5"/>
      <c r="AI288" s="5"/>
      <c r="AJ288" s="5"/>
      <c r="AK288" s="5"/>
      <c r="AL288" s="5"/>
      <c r="AM288" s="5"/>
      <c r="AN288" s="5"/>
      <c r="AO288" s="5"/>
      <c r="AP288" s="5"/>
      <c r="AQ288" s="5"/>
      <c r="AR288" s="5"/>
      <c r="AS288" s="5"/>
      <c r="AT288" s="5"/>
      <c r="AU288" s="5"/>
    </row>
    <row r="289" spans="1:47" s="2" customFormat="1" ht="15">
      <c r="A289" s="391"/>
      <c r="B289" s="392"/>
      <c r="C289" s="393"/>
      <c r="D289" s="393"/>
      <c r="E289" s="393"/>
      <c r="F289" s="393"/>
      <c r="G289" s="393"/>
      <c r="H289" s="394"/>
      <c r="I289" s="394"/>
      <c r="J289" s="394"/>
      <c r="K289" s="394"/>
      <c r="L289" s="394"/>
      <c r="M289" s="394"/>
      <c r="N289" s="313">
        <f>IF(IF(I289&lt;'Checklist Parameters'!$Q$22,0,($I289-$L289))&lt;0,0,IF(I289&lt;'Checklist Parameters'!$Q$22,0,($I289-$L289)))</f>
        <v>0</v>
      </c>
      <c r="O289" s="394"/>
      <c r="P289" s="395"/>
      <c r="Q289" s="316">
        <f t="shared" si="26"/>
        <v>0</v>
      </c>
      <c r="R289" s="87">
        <f t="shared" si="27"/>
        <v>0</v>
      </c>
      <c r="S289" s="87">
        <f>IF('Checklist Parameters'!$Q$60&lt;0.2,0.2,'Checklist Parameters'!$Q$60)</f>
        <v>0.7</v>
      </c>
      <c r="T289" s="88">
        <f>IF($O289="",IF('Checklist District ID'!$C$43="Y",MAX($R289:$S289)*$I289,SUM($R289:$S289)*$I289),IF(O289&gt;0,Q289*S289))</f>
        <v>0</v>
      </c>
      <c r="U289" s="88">
        <f>IF(Q289&gt;0,((I289-T289)*'Formula Matrix'!$E$42),0)</f>
        <v>0</v>
      </c>
      <c r="V289" s="88">
        <f t="shared" si="28"/>
        <v>0</v>
      </c>
      <c r="W289" s="88">
        <f>IF(V289&gt;0,(V289*'Checklist Parameters'!$Q$35),0)</f>
        <v>0</v>
      </c>
      <c r="X289" s="85">
        <f t="shared" si="24"/>
        <v>0</v>
      </c>
      <c r="Y289" s="85">
        <f>IF('Checklist Parameters'!$Q$102&lt;&gt;"",(I289/43560)*'Checklist Parameters'!$Q$102,"N/A")</f>
        <v>0</v>
      </c>
      <c r="Z289" s="85" t="str">
        <f>IF('Checklist Parameters'!$Q$58&lt;&gt;"",((I289*'Checklist Parameters'!$Q$58)*'Checklist Parameters'!$Q$35)/1000,"N/A")</f>
        <v>N/A</v>
      </c>
      <c r="AA289" s="85">
        <f>IF('Checklist Parameters'!$Q$101&lt;&gt;"",IFERROR(I289/'Checklist Parameters'!$Q$101,0),"N/A")</f>
        <v>0</v>
      </c>
      <c r="AB289" s="85" t="str">
        <f>IF('Checklist Parameters'!$Q$43&lt;&gt;"",(I289*'Checklist Parameters'!$Q$43)/1000,"N/A")</f>
        <v>N/A</v>
      </c>
      <c r="AC289" s="85">
        <f>IF('Checklist Parameters'!$Q$16="",$X289,IF(AND('Checklist Parameters'!$Q$16&lt;$X289,'Checklist Parameters'!$Q$16&gt;=3),'Checklist Parameters'!$Q$16,IF(AND('Checklist Parameters'!$Q$16&lt;$X289,'Checklist Parameters'!$Q$16&lt;3),0,$X289)))</f>
        <v>0</v>
      </c>
      <c r="AD289" s="85" t="str">
        <f>IF(AND(I289&lt;'Checklist Parameters'!$Q$22,$I289&lt;&gt;0),"Y","")</f>
        <v/>
      </c>
      <c r="AE289" s="85" t="str">
        <f>IF($AD289="Y",0,IF('Checklist Parameters'!$Q$25="","&lt;no limit&gt;",ROUNDDOWN((($I289-'Checklist Parameters'!$Q$24)/'Checklist Parameters'!$Q$25)+1,0)))</f>
        <v>&lt;no limit&gt;</v>
      </c>
      <c r="AF289" s="174">
        <f t="shared" si="29"/>
        <v>0</v>
      </c>
      <c r="AG289" s="85">
        <f t="shared" si="25"/>
        <v>0</v>
      </c>
      <c r="AH289" s="5"/>
      <c r="AI289" s="5"/>
      <c r="AJ289" s="5"/>
      <c r="AK289" s="5"/>
      <c r="AL289" s="5"/>
      <c r="AM289" s="5"/>
      <c r="AN289" s="5"/>
      <c r="AO289" s="5"/>
      <c r="AP289" s="5"/>
      <c r="AQ289" s="5"/>
      <c r="AR289" s="5"/>
      <c r="AS289" s="5"/>
      <c r="AT289" s="5"/>
      <c r="AU289" s="5"/>
    </row>
    <row r="290" spans="1:47" s="2" customFormat="1" ht="15">
      <c r="A290" s="391"/>
      <c r="B290" s="392"/>
      <c r="C290" s="393"/>
      <c r="D290" s="393"/>
      <c r="E290" s="393"/>
      <c r="F290" s="393"/>
      <c r="G290" s="393"/>
      <c r="H290" s="394"/>
      <c r="I290" s="394"/>
      <c r="J290" s="394"/>
      <c r="K290" s="394"/>
      <c r="L290" s="394"/>
      <c r="M290" s="394"/>
      <c r="N290" s="313">
        <f>IF(IF(I290&lt;'Checklist Parameters'!$Q$22,0,($I290-$L290))&lt;0,0,IF(I290&lt;'Checklist Parameters'!$Q$22,0,($I290-$L290)))</f>
        <v>0</v>
      </c>
      <c r="O290" s="394"/>
      <c r="P290" s="395"/>
      <c r="Q290" s="316">
        <f t="shared" si="26"/>
        <v>0</v>
      </c>
      <c r="R290" s="87">
        <f t="shared" si="27"/>
        <v>0</v>
      </c>
      <c r="S290" s="87">
        <f>IF('Checklist Parameters'!$Q$60&lt;0.2,0.2,'Checklist Parameters'!$Q$60)</f>
        <v>0.7</v>
      </c>
      <c r="T290" s="88">
        <f>IF($O290="",IF('Checklist District ID'!$C$43="Y",MAX($R290:$S290)*$I290,SUM($R290:$S290)*$I290),IF(O290&gt;0,Q290*S290))</f>
        <v>0</v>
      </c>
      <c r="U290" s="88">
        <f>IF(Q290&gt;0,((I290-T290)*'Formula Matrix'!$E$42),0)</f>
        <v>0</v>
      </c>
      <c r="V290" s="88">
        <f t="shared" si="28"/>
        <v>0</v>
      </c>
      <c r="W290" s="88">
        <f>IF(V290&gt;0,(V290*'Checklist Parameters'!$Q$35),0)</f>
        <v>0</v>
      </c>
      <c r="X290" s="85">
        <f t="shared" si="24"/>
        <v>0</v>
      </c>
      <c r="Y290" s="85">
        <f>IF('Checklist Parameters'!$Q$102&lt;&gt;"",(I290/43560)*'Checklist Parameters'!$Q$102,"N/A")</f>
        <v>0</v>
      </c>
      <c r="Z290" s="85" t="str">
        <f>IF('Checklist Parameters'!$Q$58&lt;&gt;"",((I290*'Checklist Parameters'!$Q$58)*'Checklist Parameters'!$Q$35)/1000,"N/A")</f>
        <v>N/A</v>
      </c>
      <c r="AA290" s="85">
        <f>IF('Checklist Parameters'!$Q$101&lt;&gt;"",IFERROR(I290/'Checklist Parameters'!$Q$101,0),"N/A")</f>
        <v>0</v>
      </c>
      <c r="AB290" s="85" t="str">
        <f>IF('Checklist Parameters'!$Q$43&lt;&gt;"",(I290*'Checklist Parameters'!$Q$43)/1000,"N/A")</f>
        <v>N/A</v>
      </c>
      <c r="AC290" s="85">
        <f>IF('Checklist Parameters'!$Q$16="",$X290,IF(AND('Checklist Parameters'!$Q$16&lt;$X290,'Checklist Parameters'!$Q$16&gt;=3),'Checklist Parameters'!$Q$16,IF(AND('Checklist Parameters'!$Q$16&lt;$X290,'Checklist Parameters'!$Q$16&lt;3),0,$X290)))</f>
        <v>0</v>
      </c>
      <c r="AD290" s="85" t="str">
        <f>IF(AND(I290&lt;'Checklist Parameters'!$Q$22,$I290&lt;&gt;0),"Y","")</f>
        <v/>
      </c>
      <c r="AE290" s="85" t="str">
        <f>IF($AD290="Y",0,IF('Checklist Parameters'!$Q$25="","&lt;no limit&gt;",ROUNDDOWN((($I290-'Checklist Parameters'!$Q$24)/'Checklist Parameters'!$Q$25)+1,0)))</f>
        <v>&lt;no limit&gt;</v>
      </c>
      <c r="AF290" s="174">
        <f t="shared" si="29"/>
        <v>0</v>
      </c>
      <c r="AG290" s="85">
        <f t="shared" si="25"/>
        <v>0</v>
      </c>
      <c r="AH290" s="5"/>
      <c r="AI290" s="5"/>
      <c r="AJ290" s="5"/>
      <c r="AK290" s="5"/>
      <c r="AL290" s="5"/>
      <c r="AM290" s="5"/>
      <c r="AN290" s="5"/>
      <c r="AO290" s="5"/>
      <c r="AP290" s="5"/>
      <c r="AQ290" s="5"/>
      <c r="AR290" s="5"/>
      <c r="AS290" s="5"/>
      <c r="AT290" s="5"/>
      <c r="AU290" s="5"/>
    </row>
    <row r="291" spans="1:47" s="2" customFormat="1" ht="15">
      <c r="A291" s="391"/>
      <c r="B291" s="392"/>
      <c r="C291" s="393"/>
      <c r="D291" s="393"/>
      <c r="E291" s="393"/>
      <c r="F291" s="393"/>
      <c r="G291" s="393"/>
      <c r="H291" s="394"/>
      <c r="I291" s="394"/>
      <c r="J291" s="394"/>
      <c r="K291" s="394"/>
      <c r="L291" s="394"/>
      <c r="M291" s="394"/>
      <c r="N291" s="313">
        <f>IF(IF(I291&lt;'Checklist Parameters'!$Q$22,0,($I291-$L291))&lt;0,0,IF(I291&lt;'Checklist Parameters'!$Q$22,0,($I291-$L291)))</f>
        <v>0</v>
      </c>
      <c r="O291" s="394"/>
      <c r="P291" s="395"/>
      <c r="Q291" s="316">
        <f t="shared" si="26"/>
        <v>0</v>
      </c>
      <c r="R291" s="87">
        <f t="shared" si="27"/>
        <v>0</v>
      </c>
      <c r="S291" s="87">
        <f>IF('Checklist Parameters'!$Q$60&lt;0.2,0.2,'Checklist Parameters'!$Q$60)</f>
        <v>0.7</v>
      </c>
      <c r="T291" s="88">
        <f>IF($O291="",IF('Checklist District ID'!$C$43="Y",MAX($R291:$S291)*$I291,SUM($R291:$S291)*$I291),IF(O291&gt;0,Q291*S291))</f>
        <v>0</v>
      </c>
      <c r="U291" s="88">
        <f>IF(Q291&gt;0,((I291-T291)*'Formula Matrix'!$E$42),0)</f>
        <v>0</v>
      </c>
      <c r="V291" s="88">
        <f t="shared" si="28"/>
        <v>0</v>
      </c>
      <c r="W291" s="88">
        <f>IF(V291&gt;0,(V291*'Checklist Parameters'!$Q$35),0)</f>
        <v>0</v>
      </c>
      <c r="X291" s="85">
        <f t="shared" si="24"/>
        <v>0</v>
      </c>
      <c r="Y291" s="85">
        <f>IF('Checklist Parameters'!$Q$102&lt;&gt;"",(I291/43560)*'Checklist Parameters'!$Q$102,"N/A")</f>
        <v>0</v>
      </c>
      <c r="Z291" s="85" t="str">
        <f>IF('Checklist Parameters'!$Q$58&lt;&gt;"",((I291*'Checklist Parameters'!$Q$58)*'Checklist Parameters'!$Q$35)/1000,"N/A")</f>
        <v>N/A</v>
      </c>
      <c r="AA291" s="85">
        <f>IF('Checklist Parameters'!$Q$101&lt;&gt;"",IFERROR(I291/'Checklist Parameters'!$Q$101,0),"N/A")</f>
        <v>0</v>
      </c>
      <c r="AB291" s="85" t="str">
        <f>IF('Checklist Parameters'!$Q$43&lt;&gt;"",(I291*'Checklist Parameters'!$Q$43)/1000,"N/A")</f>
        <v>N/A</v>
      </c>
      <c r="AC291" s="85">
        <f>IF('Checklist Parameters'!$Q$16="",$X291,IF(AND('Checklist Parameters'!$Q$16&lt;$X291,'Checklist Parameters'!$Q$16&gt;=3),'Checklist Parameters'!$Q$16,IF(AND('Checklist Parameters'!$Q$16&lt;$X291,'Checklist Parameters'!$Q$16&lt;3),0,$X291)))</f>
        <v>0</v>
      </c>
      <c r="AD291" s="85" t="str">
        <f>IF(AND(I291&lt;'Checklist Parameters'!$Q$22,$I291&lt;&gt;0),"Y","")</f>
        <v/>
      </c>
      <c r="AE291" s="85" t="str">
        <f>IF($AD291="Y",0,IF('Checklist Parameters'!$Q$25="","&lt;no limit&gt;",ROUNDDOWN((($I291-'Checklist Parameters'!$Q$24)/'Checklist Parameters'!$Q$25)+1,0)))</f>
        <v>&lt;no limit&gt;</v>
      </c>
      <c r="AF291" s="174">
        <f t="shared" si="29"/>
        <v>0</v>
      </c>
      <c r="AG291" s="85">
        <f t="shared" si="25"/>
        <v>0</v>
      </c>
      <c r="AH291" s="5"/>
      <c r="AI291" s="5"/>
      <c r="AJ291" s="5"/>
      <c r="AK291" s="5"/>
      <c r="AL291" s="5"/>
      <c r="AM291" s="5"/>
      <c r="AN291" s="5"/>
      <c r="AO291" s="5"/>
      <c r="AP291" s="5"/>
      <c r="AQ291" s="5"/>
      <c r="AR291" s="5"/>
      <c r="AS291" s="5"/>
      <c r="AT291" s="5"/>
      <c r="AU291" s="5"/>
    </row>
    <row r="292" spans="1:47" s="2" customFormat="1" ht="15">
      <c r="A292" s="391"/>
      <c r="B292" s="392"/>
      <c r="C292" s="393"/>
      <c r="D292" s="393"/>
      <c r="E292" s="393"/>
      <c r="F292" s="393"/>
      <c r="G292" s="393"/>
      <c r="H292" s="394"/>
      <c r="I292" s="394"/>
      <c r="J292" s="394"/>
      <c r="K292" s="394"/>
      <c r="L292" s="394"/>
      <c r="M292" s="394"/>
      <c r="N292" s="313">
        <f>IF(IF(I292&lt;'Checklist Parameters'!$Q$22,0,($I292-$L292))&lt;0,0,IF(I292&lt;'Checklist Parameters'!$Q$22,0,($I292-$L292)))</f>
        <v>0</v>
      </c>
      <c r="O292" s="394"/>
      <c r="P292" s="395"/>
      <c r="Q292" s="316">
        <f t="shared" si="26"/>
        <v>0</v>
      </c>
      <c r="R292" s="87">
        <f t="shared" si="27"/>
        <v>0</v>
      </c>
      <c r="S292" s="87">
        <f>IF('Checklist Parameters'!$Q$60&lt;0.2,0.2,'Checklist Parameters'!$Q$60)</f>
        <v>0.7</v>
      </c>
      <c r="T292" s="88">
        <f>IF($O292="",IF('Checklist District ID'!$C$43="Y",MAX($R292:$S292)*$I292,SUM($R292:$S292)*$I292),IF(O292&gt;0,Q292*S292))</f>
        <v>0</v>
      </c>
      <c r="U292" s="88">
        <f>IF(Q292&gt;0,((I292-T292)*'Formula Matrix'!$E$42),0)</f>
        <v>0</v>
      </c>
      <c r="V292" s="88">
        <f t="shared" si="28"/>
        <v>0</v>
      </c>
      <c r="W292" s="88">
        <f>IF(V292&gt;0,(V292*'Checklist Parameters'!$Q$35),0)</f>
        <v>0</v>
      </c>
      <c r="X292" s="85">
        <f t="shared" si="24"/>
        <v>0</v>
      </c>
      <c r="Y292" s="85">
        <f>IF('Checklist Parameters'!$Q$102&lt;&gt;"",(I292/43560)*'Checklist Parameters'!$Q$102,"N/A")</f>
        <v>0</v>
      </c>
      <c r="Z292" s="85" t="str">
        <f>IF('Checklist Parameters'!$Q$58&lt;&gt;"",((I292*'Checklist Parameters'!$Q$58)*'Checklist Parameters'!$Q$35)/1000,"N/A")</f>
        <v>N/A</v>
      </c>
      <c r="AA292" s="85">
        <f>IF('Checklist Parameters'!$Q$101&lt;&gt;"",IFERROR(I292/'Checklist Parameters'!$Q$101,0),"N/A")</f>
        <v>0</v>
      </c>
      <c r="AB292" s="85" t="str">
        <f>IF('Checklist Parameters'!$Q$43&lt;&gt;"",(I292*'Checklist Parameters'!$Q$43)/1000,"N/A")</f>
        <v>N/A</v>
      </c>
      <c r="AC292" s="85">
        <f>IF('Checklist Parameters'!$Q$16="",$X292,IF(AND('Checklist Parameters'!$Q$16&lt;$X292,'Checklist Parameters'!$Q$16&gt;=3),'Checklist Parameters'!$Q$16,IF(AND('Checklist Parameters'!$Q$16&lt;$X292,'Checklist Parameters'!$Q$16&lt;3),0,$X292)))</f>
        <v>0</v>
      </c>
      <c r="AD292" s="85" t="str">
        <f>IF(AND(I292&lt;'Checklist Parameters'!$Q$22,$I292&lt;&gt;0),"Y","")</f>
        <v/>
      </c>
      <c r="AE292" s="85" t="str">
        <f>IF($AD292="Y",0,IF('Checklist Parameters'!$Q$25="","&lt;no limit&gt;",ROUNDDOWN((($I292-'Checklist Parameters'!$Q$24)/'Checklist Parameters'!$Q$25)+1,0)))</f>
        <v>&lt;no limit&gt;</v>
      </c>
      <c r="AF292" s="174">
        <f t="shared" si="29"/>
        <v>0</v>
      </c>
      <c r="AG292" s="85">
        <f t="shared" si="25"/>
        <v>0</v>
      </c>
      <c r="AH292" s="5"/>
      <c r="AI292" s="5"/>
      <c r="AJ292" s="5"/>
      <c r="AK292" s="5"/>
      <c r="AL292" s="5"/>
      <c r="AM292" s="5"/>
      <c r="AN292" s="5"/>
      <c r="AO292" s="5"/>
      <c r="AP292" s="5"/>
      <c r="AQ292" s="5"/>
      <c r="AR292" s="5"/>
      <c r="AS292" s="5"/>
      <c r="AT292" s="5"/>
      <c r="AU292" s="5"/>
    </row>
    <row r="293" spans="1:47" s="2" customFormat="1" ht="15">
      <c r="A293" s="391"/>
      <c r="B293" s="392"/>
      <c r="C293" s="393"/>
      <c r="D293" s="393"/>
      <c r="E293" s="393"/>
      <c r="F293" s="393"/>
      <c r="G293" s="393"/>
      <c r="H293" s="394"/>
      <c r="I293" s="394"/>
      <c r="J293" s="394"/>
      <c r="K293" s="394"/>
      <c r="L293" s="394"/>
      <c r="M293" s="394"/>
      <c r="N293" s="313">
        <f>IF(IF(I293&lt;'Checklist Parameters'!$Q$22,0,($I293-$L293))&lt;0,0,IF(I293&lt;'Checklist Parameters'!$Q$22,0,($I293-$L293)))</f>
        <v>0</v>
      </c>
      <c r="O293" s="394"/>
      <c r="P293" s="395"/>
      <c r="Q293" s="316">
        <f t="shared" si="26"/>
        <v>0</v>
      </c>
      <c r="R293" s="87">
        <f t="shared" si="27"/>
        <v>0</v>
      </c>
      <c r="S293" s="87">
        <f>IF('Checklist Parameters'!$Q$60&lt;0.2,0.2,'Checklist Parameters'!$Q$60)</f>
        <v>0.7</v>
      </c>
      <c r="T293" s="88">
        <f>IF($O293="",IF('Checklist District ID'!$C$43="Y",MAX($R293:$S293)*$I293,SUM($R293:$S293)*$I293),IF(O293&gt;0,Q293*S293))</f>
        <v>0</v>
      </c>
      <c r="U293" s="88">
        <f>IF(Q293&gt;0,((I293-T293)*'Formula Matrix'!$E$42),0)</f>
        <v>0</v>
      </c>
      <c r="V293" s="88">
        <f t="shared" si="28"/>
        <v>0</v>
      </c>
      <c r="W293" s="88">
        <f>IF(V293&gt;0,(V293*'Checklist Parameters'!$Q$35),0)</f>
        <v>0</v>
      </c>
      <c r="X293" s="85">
        <f t="shared" si="24"/>
        <v>0</v>
      </c>
      <c r="Y293" s="85">
        <f>IF('Checklist Parameters'!$Q$102&lt;&gt;"",(I293/43560)*'Checklist Parameters'!$Q$102,"N/A")</f>
        <v>0</v>
      </c>
      <c r="Z293" s="85" t="str">
        <f>IF('Checklist Parameters'!$Q$58&lt;&gt;"",((I293*'Checklist Parameters'!$Q$58)*'Checklist Parameters'!$Q$35)/1000,"N/A")</f>
        <v>N/A</v>
      </c>
      <c r="AA293" s="85">
        <f>IF('Checklist Parameters'!$Q$101&lt;&gt;"",IFERROR(I293/'Checklist Parameters'!$Q$101,0),"N/A")</f>
        <v>0</v>
      </c>
      <c r="AB293" s="85" t="str">
        <f>IF('Checklist Parameters'!$Q$43&lt;&gt;"",(I293*'Checklist Parameters'!$Q$43)/1000,"N/A")</f>
        <v>N/A</v>
      </c>
      <c r="AC293" s="85">
        <f>IF('Checklist Parameters'!$Q$16="",$X293,IF(AND('Checklist Parameters'!$Q$16&lt;$X293,'Checklist Parameters'!$Q$16&gt;=3),'Checklist Parameters'!$Q$16,IF(AND('Checklist Parameters'!$Q$16&lt;$X293,'Checklist Parameters'!$Q$16&lt;3),0,$X293)))</f>
        <v>0</v>
      </c>
      <c r="AD293" s="85" t="str">
        <f>IF(AND(I293&lt;'Checklist Parameters'!$Q$22,$I293&lt;&gt;0),"Y","")</f>
        <v/>
      </c>
      <c r="AE293" s="85" t="str">
        <f>IF($AD293="Y",0,IF('Checklist Parameters'!$Q$25="","&lt;no limit&gt;",ROUNDDOWN((($I293-'Checklist Parameters'!$Q$24)/'Checklist Parameters'!$Q$25)+1,0)))</f>
        <v>&lt;no limit&gt;</v>
      </c>
      <c r="AF293" s="174">
        <f t="shared" si="29"/>
        <v>0</v>
      </c>
      <c r="AG293" s="85">
        <f t="shared" si="25"/>
        <v>0</v>
      </c>
      <c r="AH293" s="5"/>
      <c r="AI293" s="5"/>
      <c r="AJ293" s="5"/>
      <c r="AK293" s="5"/>
      <c r="AL293" s="5"/>
      <c r="AM293" s="5"/>
      <c r="AN293" s="5"/>
      <c r="AO293" s="5"/>
      <c r="AP293" s="5"/>
      <c r="AQ293" s="5"/>
      <c r="AR293" s="5"/>
      <c r="AS293" s="5"/>
      <c r="AT293" s="5"/>
      <c r="AU293" s="5"/>
    </row>
    <row r="294" spans="1:47" s="2" customFormat="1" ht="15">
      <c r="A294" s="391"/>
      <c r="B294" s="392"/>
      <c r="C294" s="393"/>
      <c r="D294" s="393"/>
      <c r="E294" s="393"/>
      <c r="F294" s="393"/>
      <c r="G294" s="393"/>
      <c r="H294" s="394"/>
      <c r="I294" s="394"/>
      <c r="J294" s="394"/>
      <c r="K294" s="394"/>
      <c r="L294" s="394"/>
      <c r="M294" s="394"/>
      <c r="N294" s="313">
        <f>IF(IF(I294&lt;'Checklist Parameters'!$Q$22,0,($I294-$L294))&lt;0,0,IF(I294&lt;'Checklist Parameters'!$Q$22,0,($I294-$L294)))</f>
        <v>0</v>
      </c>
      <c r="O294" s="394"/>
      <c r="P294" s="395"/>
      <c r="Q294" s="316">
        <f t="shared" si="26"/>
        <v>0</v>
      </c>
      <c r="R294" s="87">
        <f t="shared" si="27"/>
        <v>0</v>
      </c>
      <c r="S294" s="87">
        <f>IF('Checklist Parameters'!$Q$60&lt;0.2,0.2,'Checklist Parameters'!$Q$60)</f>
        <v>0.7</v>
      </c>
      <c r="T294" s="88">
        <f>IF($O294="",IF('Checklist District ID'!$C$43="Y",MAX($R294:$S294)*$I294,SUM($R294:$S294)*$I294),IF(O294&gt;0,Q294*S294))</f>
        <v>0</v>
      </c>
      <c r="U294" s="88">
        <f>IF(Q294&gt;0,((I294-T294)*'Formula Matrix'!$E$42),0)</f>
        <v>0</v>
      </c>
      <c r="V294" s="88">
        <f t="shared" si="28"/>
        <v>0</v>
      </c>
      <c r="W294" s="88">
        <f>IF(V294&gt;0,(V294*'Checklist Parameters'!$Q$35),0)</f>
        <v>0</v>
      </c>
      <c r="X294" s="85">
        <f t="shared" si="24"/>
        <v>0</v>
      </c>
      <c r="Y294" s="85">
        <f>IF('Checklist Parameters'!$Q$102&lt;&gt;"",(I294/43560)*'Checklist Parameters'!$Q$102,"N/A")</f>
        <v>0</v>
      </c>
      <c r="Z294" s="85" t="str">
        <f>IF('Checklist Parameters'!$Q$58&lt;&gt;"",((I294*'Checklist Parameters'!$Q$58)*'Checklist Parameters'!$Q$35)/1000,"N/A")</f>
        <v>N/A</v>
      </c>
      <c r="AA294" s="85">
        <f>IF('Checklist Parameters'!$Q$101&lt;&gt;"",IFERROR(I294/'Checklist Parameters'!$Q$101,0),"N/A")</f>
        <v>0</v>
      </c>
      <c r="AB294" s="85" t="str">
        <f>IF('Checklist Parameters'!$Q$43&lt;&gt;"",(I294*'Checklist Parameters'!$Q$43)/1000,"N/A")</f>
        <v>N/A</v>
      </c>
      <c r="AC294" s="85">
        <f>IF('Checklist Parameters'!$Q$16="",$X294,IF(AND('Checklist Parameters'!$Q$16&lt;$X294,'Checklist Parameters'!$Q$16&gt;=3),'Checklist Parameters'!$Q$16,IF(AND('Checklist Parameters'!$Q$16&lt;$X294,'Checklist Parameters'!$Q$16&lt;3),0,$X294)))</f>
        <v>0</v>
      </c>
      <c r="AD294" s="85" t="str">
        <f>IF(AND(I294&lt;'Checklist Parameters'!$Q$22,$I294&lt;&gt;0),"Y","")</f>
        <v/>
      </c>
      <c r="AE294" s="85" t="str">
        <f>IF($AD294="Y",0,IF('Checklist Parameters'!$Q$25="","&lt;no limit&gt;",ROUNDDOWN((($I294-'Checklist Parameters'!$Q$24)/'Checklist Parameters'!$Q$25)+1,0)))</f>
        <v>&lt;no limit&gt;</v>
      </c>
      <c r="AF294" s="174">
        <f t="shared" si="29"/>
        <v>0</v>
      </c>
      <c r="AG294" s="85">
        <f t="shared" si="25"/>
        <v>0</v>
      </c>
      <c r="AH294" s="5"/>
      <c r="AI294" s="5"/>
      <c r="AJ294" s="5"/>
      <c r="AK294" s="5"/>
      <c r="AL294" s="5"/>
      <c r="AM294" s="5"/>
      <c r="AN294" s="5"/>
      <c r="AO294" s="5"/>
      <c r="AP294" s="5"/>
      <c r="AQ294" s="5"/>
      <c r="AR294" s="5"/>
      <c r="AS294" s="5"/>
      <c r="AT294" s="5"/>
      <c r="AU294" s="5"/>
    </row>
    <row r="295" spans="1:47" s="2" customFormat="1" ht="15">
      <c r="A295" s="391"/>
      <c r="B295" s="392"/>
      <c r="C295" s="393"/>
      <c r="D295" s="393"/>
      <c r="E295" s="393"/>
      <c r="F295" s="393"/>
      <c r="G295" s="393"/>
      <c r="H295" s="394"/>
      <c r="I295" s="394"/>
      <c r="J295" s="394"/>
      <c r="K295" s="394"/>
      <c r="L295" s="394"/>
      <c r="M295" s="394"/>
      <c r="N295" s="313">
        <f>IF(IF(I295&lt;'Checklist Parameters'!$Q$22,0,($I295-$L295))&lt;0,0,IF(I295&lt;'Checklist Parameters'!$Q$22,0,($I295-$L295)))</f>
        <v>0</v>
      </c>
      <c r="O295" s="394"/>
      <c r="P295" s="395"/>
      <c r="Q295" s="316">
        <f t="shared" si="26"/>
        <v>0</v>
      </c>
      <c r="R295" s="87">
        <f t="shared" si="27"/>
        <v>0</v>
      </c>
      <c r="S295" s="87">
        <f>IF('Checklist Parameters'!$Q$60&lt;0.2,0.2,'Checklist Parameters'!$Q$60)</f>
        <v>0.7</v>
      </c>
      <c r="T295" s="88">
        <f>IF($O295="",IF('Checklist District ID'!$C$43="Y",MAX($R295:$S295)*$I295,SUM($R295:$S295)*$I295),IF(O295&gt;0,Q295*S295))</f>
        <v>0</v>
      </c>
      <c r="U295" s="88">
        <f>IF(Q295&gt;0,((I295-T295)*'Formula Matrix'!$E$42),0)</f>
        <v>0</v>
      </c>
      <c r="V295" s="88">
        <f t="shared" si="28"/>
        <v>0</v>
      </c>
      <c r="W295" s="88">
        <f>IF(V295&gt;0,(V295*'Checklist Parameters'!$Q$35),0)</f>
        <v>0</v>
      </c>
      <c r="X295" s="85">
        <f t="shared" si="24"/>
        <v>0</v>
      </c>
      <c r="Y295" s="85">
        <f>IF('Checklist Parameters'!$Q$102&lt;&gt;"",(I295/43560)*'Checklist Parameters'!$Q$102,"N/A")</f>
        <v>0</v>
      </c>
      <c r="Z295" s="85" t="str">
        <f>IF('Checklist Parameters'!$Q$58&lt;&gt;"",((I295*'Checklist Parameters'!$Q$58)*'Checklist Parameters'!$Q$35)/1000,"N/A")</f>
        <v>N/A</v>
      </c>
      <c r="AA295" s="85">
        <f>IF('Checklist Parameters'!$Q$101&lt;&gt;"",IFERROR(I295/'Checklist Parameters'!$Q$101,0),"N/A")</f>
        <v>0</v>
      </c>
      <c r="AB295" s="85" t="str">
        <f>IF('Checklist Parameters'!$Q$43&lt;&gt;"",(I295*'Checklist Parameters'!$Q$43)/1000,"N/A")</f>
        <v>N/A</v>
      </c>
      <c r="AC295" s="85">
        <f>IF('Checklist Parameters'!$Q$16="",$X295,IF(AND('Checklist Parameters'!$Q$16&lt;$X295,'Checklist Parameters'!$Q$16&gt;=3),'Checklist Parameters'!$Q$16,IF(AND('Checklist Parameters'!$Q$16&lt;$X295,'Checklist Parameters'!$Q$16&lt;3),0,$X295)))</f>
        <v>0</v>
      </c>
      <c r="AD295" s="85" t="str">
        <f>IF(AND(I295&lt;'Checklist Parameters'!$Q$22,$I295&lt;&gt;0),"Y","")</f>
        <v/>
      </c>
      <c r="AE295" s="85" t="str">
        <f>IF($AD295="Y",0,IF('Checklist Parameters'!$Q$25="","&lt;no limit&gt;",ROUNDDOWN((($I295-'Checklist Parameters'!$Q$24)/'Checklist Parameters'!$Q$25)+1,0)))</f>
        <v>&lt;no limit&gt;</v>
      </c>
      <c r="AF295" s="174">
        <f t="shared" si="29"/>
        <v>0</v>
      </c>
      <c r="AG295" s="85">
        <f t="shared" si="25"/>
        <v>0</v>
      </c>
      <c r="AH295" s="5"/>
      <c r="AI295" s="5"/>
      <c r="AJ295" s="5"/>
      <c r="AK295" s="5"/>
      <c r="AL295" s="5"/>
      <c r="AM295" s="5"/>
      <c r="AN295" s="5"/>
      <c r="AO295" s="5"/>
      <c r="AP295" s="5"/>
      <c r="AQ295" s="5"/>
      <c r="AR295" s="5"/>
      <c r="AS295" s="5"/>
      <c r="AT295" s="5"/>
      <c r="AU295" s="5"/>
    </row>
    <row r="296" spans="1:47" s="2" customFormat="1" ht="15">
      <c r="A296" s="391"/>
      <c r="B296" s="392"/>
      <c r="C296" s="393"/>
      <c r="D296" s="393"/>
      <c r="E296" s="393"/>
      <c r="F296" s="393"/>
      <c r="G296" s="393"/>
      <c r="H296" s="394"/>
      <c r="I296" s="394"/>
      <c r="J296" s="394"/>
      <c r="K296" s="394"/>
      <c r="L296" s="394"/>
      <c r="M296" s="394"/>
      <c r="N296" s="313">
        <f>IF(IF(I296&lt;'Checklist Parameters'!$Q$22,0,($I296-$L296))&lt;0,0,IF(I296&lt;'Checklist Parameters'!$Q$22,0,($I296-$L296)))</f>
        <v>0</v>
      </c>
      <c r="O296" s="394"/>
      <c r="P296" s="395"/>
      <c r="Q296" s="316">
        <f t="shared" si="26"/>
        <v>0</v>
      </c>
      <c r="R296" s="87">
        <f t="shared" si="27"/>
        <v>0</v>
      </c>
      <c r="S296" s="87">
        <f>IF('Checklist Parameters'!$Q$60&lt;0.2,0.2,'Checklist Parameters'!$Q$60)</f>
        <v>0.7</v>
      </c>
      <c r="T296" s="88">
        <f>IF($O296="",IF('Checklist District ID'!$C$43="Y",MAX($R296:$S296)*$I296,SUM($R296:$S296)*$I296),IF(O296&gt;0,Q296*S296))</f>
        <v>0</v>
      </c>
      <c r="U296" s="88">
        <f>IF(Q296&gt;0,((I296-T296)*'Formula Matrix'!$E$42),0)</f>
        <v>0</v>
      </c>
      <c r="V296" s="88">
        <f t="shared" si="28"/>
        <v>0</v>
      </c>
      <c r="W296" s="88">
        <f>IF(V296&gt;0,(V296*'Checklist Parameters'!$Q$35),0)</f>
        <v>0</v>
      </c>
      <c r="X296" s="85">
        <f t="shared" si="24"/>
        <v>0</v>
      </c>
      <c r="Y296" s="85">
        <f>IF('Checklist Parameters'!$Q$102&lt;&gt;"",(I296/43560)*'Checklist Parameters'!$Q$102,"N/A")</f>
        <v>0</v>
      </c>
      <c r="Z296" s="85" t="str">
        <f>IF('Checklist Parameters'!$Q$58&lt;&gt;"",((I296*'Checklist Parameters'!$Q$58)*'Checklist Parameters'!$Q$35)/1000,"N/A")</f>
        <v>N/A</v>
      </c>
      <c r="AA296" s="85">
        <f>IF('Checklist Parameters'!$Q$101&lt;&gt;"",IFERROR(I296/'Checklist Parameters'!$Q$101,0),"N/A")</f>
        <v>0</v>
      </c>
      <c r="AB296" s="85" t="str">
        <f>IF('Checklist Parameters'!$Q$43&lt;&gt;"",(I296*'Checklist Parameters'!$Q$43)/1000,"N/A")</f>
        <v>N/A</v>
      </c>
      <c r="AC296" s="85">
        <f>IF('Checklist Parameters'!$Q$16="",$X296,IF(AND('Checklist Parameters'!$Q$16&lt;$X296,'Checklist Parameters'!$Q$16&gt;=3),'Checklist Parameters'!$Q$16,IF(AND('Checklist Parameters'!$Q$16&lt;$X296,'Checklist Parameters'!$Q$16&lt;3),0,$X296)))</f>
        <v>0</v>
      </c>
      <c r="AD296" s="85" t="str">
        <f>IF(AND(I296&lt;'Checklist Parameters'!$Q$22,$I296&lt;&gt;0),"Y","")</f>
        <v/>
      </c>
      <c r="AE296" s="85" t="str">
        <f>IF($AD296="Y",0,IF('Checklist Parameters'!$Q$25="","&lt;no limit&gt;",ROUNDDOWN((($I296-'Checklist Parameters'!$Q$24)/'Checklist Parameters'!$Q$25)+1,0)))</f>
        <v>&lt;no limit&gt;</v>
      </c>
      <c r="AF296" s="174">
        <f t="shared" si="29"/>
        <v>0</v>
      </c>
      <c r="AG296" s="85">
        <f t="shared" si="25"/>
        <v>0</v>
      </c>
      <c r="AH296" s="5"/>
      <c r="AI296" s="5"/>
      <c r="AJ296" s="5"/>
      <c r="AK296" s="5"/>
      <c r="AL296" s="5"/>
      <c r="AM296" s="5"/>
      <c r="AN296" s="5"/>
      <c r="AO296" s="5"/>
      <c r="AP296" s="5"/>
      <c r="AQ296" s="5"/>
      <c r="AR296" s="5"/>
      <c r="AS296" s="5"/>
      <c r="AT296" s="5"/>
      <c r="AU296" s="5"/>
    </row>
    <row r="297" spans="1:47" s="2" customFormat="1" ht="15">
      <c r="A297" s="391"/>
      <c r="B297" s="392"/>
      <c r="C297" s="393"/>
      <c r="D297" s="393"/>
      <c r="E297" s="393"/>
      <c r="F297" s="393"/>
      <c r="G297" s="393"/>
      <c r="H297" s="394"/>
      <c r="I297" s="394"/>
      <c r="J297" s="394"/>
      <c r="K297" s="394"/>
      <c r="L297" s="394"/>
      <c r="M297" s="394"/>
      <c r="N297" s="313">
        <f>IF(IF(I297&lt;'Checklist Parameters'!$Q$22,0,($I297-$L297))&lt;0,0,IF(I297&lt;'Checklist Parameters'!$Q$22,0,($I297-$L297)))</f>
        <v>0</v>
      </c>
      <c r="O297" s="394"/>
      <c r="P297" s="395"/>
      <c r="Q297" s="316">
        <f t="shared" si="26"/>
        <v>0</v>
      </c>
      <c r="R297" s="87">
        <f t="shared" si="27"/>
        <v>0</v>
      </c>
      <c r="S297" s="87">
        <f>IF('Checklist Parameters'!$Q$60&lt;0.2,0.2,'Checklist Parameters'!$Q$60)</f>
        <v>0.7</v>
      </c>
      <c r="T297" s="88">
        <f>IF($O297="",IF('Checklist District ID'!$C$43="Y",MAX($R297:$S297)*$I297,SUM($R297:$S297)*$I297),IF(O297&gt;0,Q297*S297))</f>
        <v>0</v>
      </c>
      <c r="U297" s="88">
        <f>IF(Q297&gt;0,((I297-T297)*'Formula Matrix'!$E$42),0)</f>
        <v>0</v>
      </c>
      <c r="V297" s="88">
        <f t="shared" si="28"/>
        <v>0</v>
      </c>
      <c r="W297" s="88">
        <f>IF(V297&gt;0,(V297*'Checklist Parameters'!$Q$35),0)</f>
        <v>0</v>
      </c>
      <c r="X297" s="85">
        <f t="shared" si="24"/>
        <v>0</v>
      </c>
      <c r="Y297" s="85">
        <f>IF('Checklist Parameters'!$Q$102&lt;&gt;"",(I297/43560)*'Checklist Parameters'!$Q$102,"N/A")</f>
        <v>0</v>
      </c>
      <c r="Z297" s="85" t="str">
        <f>IF('Checklist Parameters'!$Q$58&lt;&gt;"",((I297*'Checklist Parameters'!$Q$58)*'Checklist Parameters'!$Q$35)/1000,"N/A")</f>
        <v>N/A</v>
      </c>
      <c r="AA297" s="85">
        <f>IF('Checklist Parameters'!$Q$101&lt;&gt;"",IFERROR(I297/'Checklist Parameters'!$Q$101,0),"N/A")</f>
        <v>0</v>
      </c>
      <c r="AB297" s="85" t="str">
        <f>IF('Checklist Parameters'!$Q$43&lt;&gt;"",(I297*'Checklist Parameters'!$Q$43)/1000,"N/A")</f>
        <v>N/A</v>
      </c>
      <c r="AC297" s="85">
        <f>IF('Checklist Parameters'!$Q$16="",$X297,IF(AND('Checklist Parameters'!$Q$16&lt;$X297,'Checklist Parameters'!$Q$16&gt;=3),'Checklist Parameters'!$Q$16,IF(AND('Checklist Parameters'!$Q$16&lt;$X297,'Checklist Parameters'!$Q$16&lt;3),0,$X297)))</f>
        <v>0</v>
      </c>
      <c r="AD297" s="85" t="str">
        <f>IF(AND(I297&lt;'Checklist Parameters'!$Q$22,$I297&lt;&gt;0),"Y","")</f>
        <v/>
      </c>
      <c r="AE297" s="85" t="str">
        <f>IF($AD297="Y",0,IF('Checklist Parameters'!$Q$25="","&lt;no limit&gt;",ROUNDDOWN((($I297-'Checklist Parameters'!$Q$24)/'Checklist Parameters'!$Q$25)+1,0)))</f>
        <v>&lt;no limit&gt;</v>
      </c>
      <c r="AF297" s="174">
        <f t="shared" si="29"/>
        <v>0</v>
      </c>
      <c r="AG297" s="85">
        <f t="shared" si="25"/>
        <v>0</v>
      </c>
      <c r="AH297" s="5"/>
      <c r="AI297" s="5"/>
      <c r="AJ297" s="5"/>
      <c r="AK297" s="5"/>
      <c r="AL297" s="5"/>
      <c r="AM297" s="5"/>
      <c r="AN297" s="5"/>
      <c r="AO297" s="5"/>
      <c r="AP297" s="5"/>
      <c r="AQ297" s="5"/>
      <c r="AR297" s="5"/>
      <c r="AS297" s="5"/>
      <c r="AT297" s="5"/>
      <c r="AU297" s="5"/>
    </row>
    <row r="298" spans="1:47" s="2" customFormat="1" ht="15">
      <c r="A298" s="391"/>
      <c r="B298" s="392"/>
      <c r="C298" s="393"/>
      <c r="D298" s="393"/>
      <c r="E298" s="393"/>
      <c r="F298" s="393"/>
      <c r="G298" s="393"/>
      <c r="H298" s="394"/>
      <c r="I298" s="394"/>
      <c r="J298" s="394"/>
      <c r="K298" s="394"/>
      <c r="L298" s="394"/>
      <c r="M298" s="394"/>
      <c r="N298" s="313">
        <f>IF(IF(I298&lt;'Checklist Parameters'!$Q$22,0,($I298-$L298))&lt;0,0,IF(I298&lt;'Checklist Parameters'!$Q$22,0,($I298-$L298)))</f>
        <v>0</v>
      </c>
      <c r="O298" s="394"/>
      <c r="P298" s="395"/>
      <c r="Q298" s="316">
        <f t="shared" si="26"/>
        <v>0</v>
      </c>
      <c r="R298" s="87">
        <f t="shared" si="27"/>
        <v>0</v>
      </c>
      <c r="S298" s="87">
        <f>IF('Checklist Parameters'!$Q$60&lt;0.2,0.2,'Checklist Parameters'!$Q$60)</f>
        <v>0.7</v>
      </c>
      <c r="T298" s="88">
        <f>IF($O298="",IF('Checklist District ID'!$C$43="Y",MAX($R298:$S298)*$I298,SUM($R298:$S298)*$I298),IF(O298&gt;0,Q298*S298))</f>
        <v>0</v>
      </c>
      <c r="U298" s="88">
        <f>IF(Q298&gt;0,((I298-T298)*'Formula Matrix'!$E$42),0)</f>
        <v>0</v>
      </c>
      <c r="V298" s="88">
        <f t="shared" si="28"/>
        <v>0</v>
      </c>
      <c r="W298" s="88">
        <f>IF(V298&gt;0,(V298*'Checklist Parameters'!$Q$35),0)</f>
        <v>0</v>
      </c>
      <c r="X298" s="85">
        <f t="shared" si="24"/>
        <v>0</v>
      </c>
      <c r="Y298" s="85">
        <f>IF('Checklist Parameters'!$Q$102&lt;&gt;"",(I298/43560)*'Checklist Parameters'!$Q$102,"N/A")</f>
        <v>0</v>
      </c>
      <c r="Z298" s="85" t="str">
        <f>IF('Checklist Parameters'!$Q$58&lt;&gt;"",((I298*'Checklist Parameters'!$Q$58)*'Checklist Parameters'!$Q$35)/1000,"N/A")</f>
        <v>N/A</v>
      </c>
      <c r="AA298" s="85">
        <f>IF('Checklist Parameters'!$Q$101&lt;&gt;"",IFERROR(I298/'Checklist Parameters'!$Q$101,0),"N/A")</f>
        <v>0</v>
      </c>
      <c r="AB298" s="85" t="str">
        <f>IF('Checklist Parameters'!$Q$43&lt;&gt;"",(I298*'Checklist Parameters'!$Q$43)/1000,"N/A")</f>
        <v>N/A</v>
      </c>
      <c r="AC298" s="85">
        <f>IF('Checklist Parameters'!$Q$16="",$X298,IF(AND('Checklist Parameters'!$Q$16&lt;$X298,'Checklist Parameters'!$Q$16&gt;=3),'Checklist Parameters'!$Q$16,IF(AND('Checklist Parameters'!$Q$16&lt;$X298,'Checklist Parameters'!$Q$16&lt;3),0,$X298)))</f>
        <v>0</v>
      </c>
      <c r="AD298" s="85" t="str">
        <f>IF(AND(I298&lt;'Checklist Parameters'!$Q$22,$I298&lt;&gt;0),"Y","")</f>
        <v/>
      </c>
      <c r="AE298" s="85" t="str">
        <f>IF($AD298="Y",0,IF('Checklist Parameters'!$Q$25="","&lt;no limit&gt;",ROUNDDOWN((($I298-'Checklist Parameters'!$Q$24)/'Checklist Parameters'!$Q$25)+1,0)))</f>
        <v>&lt;no limit&gt;</v>
      </c>
      <c r="AF298" s="174">
        <f t="shared" si="29"/>
        <v>0</v>
      </c>
      <c r="AG298" s="85">
        <f t="shared" si="25"/>
        <v>0</v>
      </c>
      <c r="AH298" s="5"/>
      <c r="AI298" s="5"/>
      <c r="AJ298" s="5"/>
      <c r="AK298" s="5"/>
      <c r="AL298" s="5"/>
      <c r="AM298" s="5"/>
      <c r="AN298" s="5"/>
      <c r="AO298" s="5"/>
      <c r="AP298" s="5"/>
      <c r="AQ298" s="5"/>
      <c r="AR298" s="5"/>
      <c r="AS298" s="5"/>
      <c r="AT298" s="5"/>
      <c r="AU298" s="5"/>
    </row>
    <row r="299" spans="1:47" s="2" customFormat="1" ht="15">
      <c r="A299" s="391"/>
      <c r="B299" s="392"/>
      <c r="C299" s="393"/>
      <c r="D299" s="393"/>
      <c r="E299" s="393"/>
      <c r="F299" s="393"/>
      <c r="G299" s="393"/>
      <c r="H299" s="394"/>
      <c r="I299" s="394"/>
      <c r="J299" s="394"/>
      <c r="K299" s="394"/>
      <c r="L299" s="394"/>
      <c r="M299" s="394"/>
      <c r="N299" s="313">
        <f>IF(IF(I299&lt;'Checklist Parameters'!$Q$22,0,($I299-$L299))&lt;0,0,IF(I299&lt;'Checklist Parameters'!$Q$22,0,($I299-$L299)))</f>
        <v>0</v>
      </c>
      <c r="O299" s="394"/>
      <c r="P299" s="395"/>
      <c r="Q299" s="316">
        <f t="shared" si="26"/>
        <v>0</v>
      </c>
      <c r="R299" s="87">
        <f t="shared" si="27"/>
        <v>0</v>
      </c>
      <c r="S299" s="87">
        <f>IF('Checklist Parameters'!$Q$60&lt;0.2,0.2,'Checklist Parameters'!$Q$60)</f>
        <v>0.7</v>
      </c>
      <c r="T299" s="88">
        <f>IF($O299="",IF('Checklist District ID'!$C$43="Y",MAX($R299:$S299)*$I299,SUM($R299:$S299)*$I299),IF(O299&gt;0,Q299*S299))</f>
        <v>0</v>
      </c>
      <c r="U299" s="88">
        <f>IF(Q299&gt;0,((I299-T299)*'Formula Matrix'!$E$42),0)</f>
        <v>0</v>
      </c>
      <c r="V299" s="88">
        <f t="shared" si="28"/>
        <v>0</v>
      </c>
      <c r="W299" s="88">
        <f>IF(V299&gt;0,(V299*'Checklist Parameters'!$Q$35),0)</f>
        <v>0</v>
      </c>
      <c r="X299" s="85">
        <f t="shared" si="24"/>
        <v>0</v>
      </c>
      <c r="Y299" s="85">
        <f>IF('Checklist Parameters'!$Q$102&lt;&gt;"",(I299/43560)*'Checklist Parameters'!$Q$102,"N/A")</f>
        <v>0</v>
      </c>
      <c r="Z299" s="85" t="str">
        <f>IF('Checklist Parameters'!$Q$58&lt;&gt;"",((I299*'Checklist Parameters'!$Q$58)*'Checklist Parameters'!$Q$35)/1000,"N/A")</f>
        <v>N/A</v>
      </c>
      <c r="AA299" s="85">
        <f>IF('Checklist Parameters'!$Q$101&lt;&gt;"",IFERROR(I299/'Checklist Parameters'!$Q$101,0),"N/A")</f>
        <v>0</v>
      </c>
      <c r="AB299" s="85" t="str">
        <f>IF('Checklist Parameters'!$Q$43&lt;&gt;"",(I299*'Checklist Parameters'!$Q$43)/1000,"N/A")</f>
        <v>N/A</v>
      </c>
      <c r="AC299" s="85">
        <f>IF('Checklist Parameters'!$Q$16="",$X299,IF(AND('Checklist Parameters'!$Q$16&lt;$X299,'Checklist Parameters'!$Q$16&gt;=3),'Checklist Parameters'!$Q$16,IF(AND('Checklist Parameters'!$Q$16&lt;$X299,'Checklist Parameters'!$Q$16&lt;3),0,$X299)))</f>
        <v>0</v>
      </c>
      <c r="AD299" s="85" t="str">
        <f>IF(AND(I299&lt;'Checklist Parameters'!$Q$22,$I299&lt;&gt;0),"Y","")</f>
        <v/>
      </c>
      <c r="AE299" s="85" t="str">
        <f>IF($AD299="Y",0,IF('Checklist Parameters'!$Q$25="","&lt;no limit&gt;",ROUNDDOWN((($I299-'Checklist Parameters'!$Q$24)/'Checklist Parameters'!$Q$25)+1,0)))</f>
        <v>&lt;no limit&gt;</v>
      </c>
      <c r="AF299" s="174">
        <f t="shared" si="29"/>
        <v>0</v>
      </c>
      <c r="AG299" s="85">
        <f t="shared" si="25"/>
        <v>0</v>
      </c>
      <c r="AH299" s="5"/>
      <c r="AI299" s="5"/>
      <c r="AJ299" s="5"/>
      <c r="AK299" s="5"/>
      <c r="AL299" s="5"/>
      <c r="AM299" s="5"/>
      <c r="AN299" s="5"/>
      <c r="AO299" s="5"/>
      <c r="AP299" s="5"/>
      <c r="AQ299" s="5"/>
      <c r="AR299" s="5"/>
      <c r="AS299" s="5"/>
      <c r="AT299" s="5"/>
      <c r="AU299" s="5"/>
    </row>
    <row r="300" spans="1:47" s="2" customFormat="1" ht="15">
      <c r="A300" s="391"/>
      <c r="B300" s="392"/>
      <c r="C300" s="393"/>
      <c r="D300" s="393"/>
      <c r="E300" s="393"/>
      <c r="F300" s="393"/>
      <c r="G300" s="393"/>
      <c r="H300" s="394"/>
      <c r="I300" s="394"/>
      <c r="J300" s="394"/>
      <c r="K300" s="394"/>
      <c r="L300" s="394"/>
      <c r="M300" s="394"/>
      <c r="N300" s="313">
        <f>IF(IF(I300&lt;'Checklist Parameters'!$Q$22,0,($I300-$L300))&lt;0,0,IF(I300&lt;'Checklist Parameters'!$Q$22,0,($I300-$L300)))</f>
        <v>0</v>
      </c>
      <c r="O300" s="394"/>
      <c r="P300" s="395"/>
      <c r="Q300" s="316">
        <f t="shared" si="26"/>
        <v>0</v>
      </c>
      <c r="R300" s="87">
        <f t="shared" si="27"/>
        <v>0</v>
      </c>
      <c r="S300" s="87">
        <f>IF('Checklist Parameters'!$Q$60&lt;0.2,0.2,'Checklist Parameters'!$Q$60)</f>
        <v>0.7</v>
      </c>
      <c r="T300" s="88">
        <f>IF($O300="",IF('Checklist District ID'!$C$43="Y",MAX($R300:$S300)*$I300,SUM($R300:$S300)*$I300),IF(O300&gt;0,Q300*S300))</f>
        <v>0</v>
      </c>
      <c r="U300" s="88">
        <f>IF(Q300&gt;0,((I300-T300)*'Formula Matrix'!$E$42),0)</f>
        <v>0</v>
      </c>
      <c r="V300" s="88">
        <f t="shared" si="28"/>
        <v>0</v>
      </c>
      <c r="W300" s="88">
        <f>IF(V300&gt;0,(V300*'Checklist Parameters'!$Q$35),0)</f>
        <v>0</v>
      </c>
      <c r="X300" s="85">
        <f t="shared" si="24"/>
        <v>0</v>
      </c>
      <c r="Y300" s="85">
        <f>IF('Checklist Parameters'!$Q$102&lt;&gt;"",(I300/43560)*'Checklist Parameters'!$Q$102,"N/A")</f>
        <v>0</v>
      </c>
      <c r="Z300" s="85" t="str">
        <f>IF('Checklist Parameters'!$Q$58&lt;&gt;"",((I300*'Checklist Parameters'!$Q$58)*'Checklist Parameters'!$Q$35)/1000,"N/A")</f>
        <v>N/A</v>
      </c>
      <c r="AA300" s="85">
        <f>IF('Checklist Parameters'!$Q$101&lt;&gt;"",IFERROR(I300/'Checklist Parameters'!$Q$101,0),"N/A")</f>
        <v>0</v>
      </c>
      <c r="AB300" s="85" t="str">
        <f>IF('Checklist Parameters'!$Q$43&lt;&gt;"",(I300*'Checklist Parameters'!$Q$43)/1000,"N/A")</f>
        <v>N/A</v>
      </c>
      <c r="AC300" s="85">
        <f>IF('Checklist Parameters'!$Q$16="",$X300,IF(AND('Checklist Parameters'!$Q$16&lt;$X300,'Checklist Parameters'!$Q$16&gt;=3),'Checklist Parameters'!$Q$16,IF(AND('Checklist Parameters'!$Q$16&lt;$X300,'Checklist Parameters'!$Q$16&lt;3),0,$X300)))</f>
        <v>0</v>
      </c>
      <c r="AD300" s="85" t="str">
        <f>IF(AND(I300&lt;'Checklist Parameters'!$Q$22,$I300&lt;&gt;0),"Y","")</f>
        <v/>
      </c>
      <c r="AE300" s="85" t="str">
        <f>IF($AD300="Y",0,IF('Checklist Parameters'!$Q$25="","&lt;no limit&gt;",ROUNDDOWN((($I300-'Checklist Parameters'!$Q$24)/'Checklist Parameters'!$Q$25)+1,0)))</f>
        <v>&lt;no limit&gt;</v>
      </c>
      <c r="AF300" s="174">
        <f t="shared" si="29"/>
        <v>0</v>
      </c>
      <c r="AG300" s="85">
        <f t="shared" si="25"/>
        <v>0</v>
      </c>
      <c r="AH300" s="5"/>
      <c r="AI300" s="5"/>
      <c r="AJ300" s="5"/>
      <c r="AK300" s="5"/>
      <c r="AL300" s="5"/>
      <c r="AM300" s="5"/>
      <c r="AN300" s="5"/>
      <c r="AO300" s="5"/>
      <c r="AP300" s="5"/>
      <c r="AQ300" s="5"/>
      <c r="AR300" s="5"/>
      <c r="AS300" s="5"/>
      <c r="AT300" s="5"/>
      <c r="AU300" s="5"/>
    </row>
    <row r="301" spans="1:47" s="2" customFormat="1" ht="15">
      <c r="A301" s="391"/>
      <c r="B301" s="392"/>
      <c r="C301" s="393"/>
      <c r="D301" s="393"/>
      <c r="E301" s="393"/>
      <c r="F301" s="393"/>
      <c r="G301" s="393"/>
      <c r="H301" s="394"/>
      <c r="I301" s="394"/>
      <c r="J301" s="394"/>
      <c r="K301" s="394"/>
      <c r="L301" s="394"/>
      <c r="M301" s="394"/>
      <c r="N301" s="313">
        <f>IF(IF(I301&lt;'Checklist Parameters'!$Q$22,0,($I301-$L301))&lt;0,0,IF(I301&lt;'Checklist Parameters'!$Q$22,0,($I301-$L301)))</f>
        <v>0</v>
      </c>
      <c r="O301" s="394"/>
      <c r="P301" s="395"/>
      <c r="Q301" s="316">
        <f t="shared" si="26"/>
        <v>0</v>
      </c>
      <c r="R301" s="87">
        <f t="shared" si="27"/>
        <v>0</v>
      </c>
      <c r="S301" s="87">
        <f>IF('Checklist Parameters'!$Q$60&lt;0.2,0.2,'Checklist Parameters'!$Q$60)</f>
        <v>0.7</v>
      </c>
      <c r="T301" s="88">
        <f>IF($O301="",IF('Checklist District ID'!$C$43="Y",MAX($R301:$S301)*$I301,SUM($R301:$S301)*$I301),IF(O301&gt;0,Q301*S301))</f>
        <v>0</v>
      </c>
      <c r="U301" s="88">
        <f>IF(Q301&gt;0,((I301-T301)*'Formula Matrix'!$E$42),0)</f>
        <v>0</v>
      </c>
      <c r="V301" s="88">
        <f t="shared" si="28"/>
        <v>0</v>
      </c>
      <c r="W301" s="88">
        <f>IF(V301&gt;0,(V301*'Checklist Parameters'!$Q$35),0)</f>
        <v>0</v>
      </c>
      <c r="X301" s="85">
        <f t="shared" si="24"/>
        <v>0</v>
      </c>
      <c r="Y301" s="85">
        <f>IF('Checklist Parameters'!$Q$102&lt;&gt;"",(I301/43560)*'Checklist Parameters'!$Q$102,"N/A")</f>
        <v>0</v>
      </c>
      <c r="Z301" s="85" t="str">
        <f>IF('Checklist Parameters'!$Q$58&lt;&gt;"",((I301*'Checklist Parameters'!$Q$58)*'Checklist Parameters'!$Q$35)/1000,"N/A")</f>
        <v>N/A</v>
      </c>
      <c r="AA301" s="85">
        <f>IF('Checklist Parameters'!$Q$101&lt;&gt;"",IFERROR(I301/'Checklist Parameters'!$Q$101,0),"N/A")</f>
        <v>0</v>
      </c>
      <c r="AB301" s="85" t="str">
        <f>IF('Checklist Parameters'!$Q$43&lt;&gt;"",(I301*'Checklist Parameters'!$Q$43)/1000,"N/A")</f>
        <v>N/A</v>
      </c>
      <c r="AC301" s="85">
        <f>IF('Checklist Parameters'!$Q$16="",$X301,IF(AND('Checklist Parameters'!$Q$16&lt;$X301,'Checklist Parameters'!$Q$16&gt;=3),'Checklist Parameters'!$Q$16,IF(AND('Checklist Parameters'!$Q$16&lt;$X301,'Checklist Parameters'!$Q$16&lt;3),0,$X301)))</f>
        <v>0</v>
      </c>
      <c r="AD301" s="85" t="str">
        <f>IF(AND(I301&lt;'Checklist Parameters'!$Q$22,$I301&lt;&gt;0),"Y","")</f>
        <v/>
      </c>
      <c r="AE301" s="85" t="str">
        <f>IF($AD301="Y",0,IF('Checklist Parameters'!$Q$25="","&lt;no limit&gt;",ROUNDDOWN((($I301-'Checklist Parameters'!$Q$24)/'Checklist Parameters'!$Q$25)+1,0)))</f>
        <v>&lt;no limit&gt;</v>
      </c>
      <c r="AF301" s="174">
        <f t="shared" si="29"/>
        <v>0</v>
      </c>
      <c r="AG301" s="85">
        <f t="shared" si="25"/>
        <v>0</v>
      </c>
      <c r="AH301" s="5"/>
      <c r="AI301" s="5"/>
      <c r="AJ301" s="5"/>
      <c r="AK301" s="5"/>
      <c r="AL301" s="5"/>
      <c r="AM301" s="5"/>
      <c r="AN301" s="5"/>
      <c r="AO301" s="5"/>
      <c r="AP301" s="5"/>
      <c r="AQ301" s="5"/>
      <c r="AR301" s="5"/>
      <c r="AS301" s="5"/>
      <c r="AT301" s="5"/>
      <c r="AU301" s="5"/>
    </row>
    <row r="302" spans="1:47" s="2" customFormat="1" ht="15">
      <c r="A302" s="391"/>
      <c r="B302" s="392"/>
      <c r="C302" s="393"/>
      <c r="D302" s="393"/>
      <c r="E302" s="393"/>
      <c r="F302" s="393"/>
      <c r="G302" s="393"/>
      <c r="H302" s="394"/>
      <c r="I302" s="394"/>
      <c r="J302" s="394"/>
      <c r="K302" s="394"/>
      <c r="L302" s="394"/>
      <c r="M302" s="394"/>
      <c r="N302" s="313">
        <f>IF(IF(I302&lt;'Checklist Parameters'!$Q$22,0,($I302-$L302))&lt;0,0,IF(I302&lt;'Checklist Parameters'!$Q$22,0,($I302-$L302)))</f>
        <v>0</v>
      </c>
      <c r="O302" s="394"/>
      <c r="P302" s="395"/>
      <c r="Q302" s="316">
        <f t="shared" si="26"/>
        <v>0</v>
      </c>
      <c r="R302" s="87">
        <f t="shared" si="27"/>
        <v>0</v>
      </c>
      <c r="S302" s="87">
        <f>IF('Checklist Parameters'!$Q$60&lt;0.2,0.2,'Checklist Parameters'!$Q$60)</f>
        <v>0.7</v>
      </c>
      <c r="T302" s="88">
        <f>IF($O302="",IF('Checklist District ID'!$C$43="Y",MAX($R302:$S302)*$I302,SUM($R302:$S302)*$I302),IF(O302&gt;0,Q302*S302))</f>
        <v>0</v>
      </c>
      <c r="U302" s="88">
        <f>IF(Q302&gt;0,((I302-T302)*'Formula Matrix'!$E$42),0)</f>
        <v>0</v>
      </c>
      <c r="V302" s="88">
        <f t="shared" si="28"/>
        <v>0</v>
      </c>
      <c r="W302" s="88">
        <f>IF(V302&gt;0,(V302*'Checklist Parameters'!$Q$35),0)</f>
        <v>0</v>
      </c>
      <c r="X302" s="85">
        <f t="shared" si="24"/>
        <v>0</v>
      </c>
      <c r="Y302" s="85">
        <f>IF('Checklist Parameters'!$Q$102&lt;&gt;"",(I302/43560)*'Checklist Parameters'!$Q$102,"N/A")</f>
        <v>0</v>
      </c>
      <c r="Z302" s="85" t="str">
        <f>IF('Checklist Parameters'!$Q$58&lt;&gt;"",((I302*'Checklist Parameters'!$Q$58)*'Checklist Parameters'!$Q$35)/1000,"N/A")</f>
        <v>N/A</v>
      </c>
      <c r="AA302" s="85">
        <f>IF('Checklist Parameters'!$Q$101&lt;&gt;"",IFERROR(I302/'Checklist Parameters'!$Q$101,0),"N/A")</f>
        <v>0</v>
      </c>
      <c r="AB302" s="85" t="str">
        <f>IF('Checklist Parameters'!$Q$43&lt;&gt;"",(I302*'Checklist Parameters'!$Q$43)/1000,"N/A")</f>
        <v>N/A</v>
      </c>
      <c r="AC302" s="85">
        <f>IF('Checklist Parameters'!$Q$16="",$X302,IF(AND('Checklist Parameters'!$Q$16&lt;$X302,'Checklist Parameters'!$Q$16&gt;=3),'Checklist Parameters'!$Q$16,IF(AND('Checklist Parameters'!$Q$16&lt;$X302,'Checklist Parameters'!$Q$16&lt;3),0,$X302)))</f>
        <v>0</v>
      </c>
      <c r="AD302" s="85" t="str">
        <f>IF(AND(I302&lt;'Checklist Parameters'!$Q$22,$I302&lt;&gt;0),"Y","")</f>
        <v/>
      </c>
      <c r="AE302" s="85" t="str">
        <f>IF($AD302="Y",0,IF('Checklist Parameters'!$Q$25="","&lt;no limit&gt;",ROUNDDOWN((($I302-'Checklist Parameters'!$Q$24)/'Checklist Parameters'!$Q$25)+1,0)))</f>
        <v>&lt;no limit&gt;</v>
      </c>
      <c r="AF302" s="174">
        <f t="shared" si="29"/>
        <v>0</v>
      </c>
      <c r="AG302" s="85">
        <f t="shared" si="25"/>
        <v>0</v>
      </c>
      <c r="AH302" s="5"/>
      <c r="AI302" s="5"/>
      <c r="AJ302" s="5"/>
      <c r="AK302" s="5"/>
      <c r="AL302" s="5"/>
      <c r="AM302" s="5"/>
      <c r="AN302" s="5"/>
      <c r="AO302" s="5"/>
      <c r="AP302" s="5"/>
      <c r="AQ302" s="5"/>
      <c r="AR302" s="5"/>
      <c r="AS302" s="5"/>
      <c r="AT302" s="5"/>
      <c r="AU302" s="5"/>
    </row>
    <row r="303" spans="1:47" s="2" customFormat="1" ht="15">
      <c r="A303" s="391"/>
      <c r="B303" s="392"/>
      <c r="C303" s="393"/>
      <c r="D303" s="393"/>
      <c r="E303" s="393"/>
      <c r="F303" s="393"/>
      <c r="G303" s="393"/>
      <c r="H303" s="394"/>
      <c r="I303" s="394"/>
      <c r="J303" s="394"/>
      <c r="K303" s="394"/>
      <c r="L303" s="394"/>
      <c r="M303" s="394"/>
      <c r="N303" s="313">
        <f>IF(IF(I303&lt;'Checklist Parameters'!$Q$22,0,($I303-$L303))&lt;0,0,IF(I303&lt;'Checklist Parameters'!$Q$22,0,($I303-$L303)))</f>
        <v>0</v>
      </c>
      <c r="O303" s="394"/>
      <c r="P303" s="395"/>
      <c r="Q303" s="316">
        <f t="shared" si="26"/>
        <v>0</v>
      </c>
      <c r="R303" s="87">
        <f t="shared" si="27"/>
        <v>0</v>
      </c>
      <c r="S303" s="87">
        <f>IF('Checklist Parameters'!$Q$60&lt;0.2,0.2,'Checklist Parameters'!$Q$60)</f>
        <v>0.7</v>
      </c>
      <c r="T303" s="88">
        <f>IF($O303="",IF('Checklist District ID'!$C$43="Y",MAX($R303:$S303)*$I303,SUM($R303:$S303)*$I303),IF(O303&gt;0,Q303*S303))</f>
        <v>0</v>
      </c>
      <c r="U303" s="88">
        <f>IF(Q303&gt;0,((I303-T303)*'Formula Matrix'!$E$42),0)</f>
        <v>0</v>
      </c>
      <c r="V303" s="88">
        <f t="shared" si="28"/>
        <v>0</v>
      </c>
      <c r="W303" s="88">
        <f>IF(V303&gt;0,(V303*'Checklist Parameters'!$Q$35),0)</f>
        <v>0</v>
      </c>
      <c r="X303" s="85">
        <f t="shared" si="24"/>
        <v>0</v>
      </c>
      <c r="Y303" s="85">
        <f>IF('Checklist Parameters'!$Q$102&lt;&gt;"",(I303/43560)*'Checklist Parameters'!$Q$102,"N/A")</f>
        <v>0</v>
      </c>
      <c r="Z303" s="85" t="str">
        <f>IF('Checklist Parameters'!$Q$58&lt;&gt;"",((I303*'Checklist Parameters'!$Q$58)*'Checklist Parameters'!$Q$35)/1000,"N/A")</f>
        <v>N/A</v>
      </c>
      <c r="AA303" s="85">
        <f>IF('Checklist Parameters'!$Q$101&lt;&gt;"",IFERROR(I303/'Checklist Parameters'!$Q$101,0),"N/A")</f>
        <v>0</v>
      </c>
      <c r="AB303" s="85" t="str">
        <f>IF('Checklist Parameters'!$Q$43&lt;&gt;"",(I303*'Checklist Parameters'!$Q$43)/1000,"N/A")</f>
        <v>N/A</v>
      </c>
      <c r="AC303" s="85">
        <f>IF('Checklist Parameters'!$Q$16="",$X303,IF(AND('Checklist Parameters'!$Q$16&lt;$X303,'Checklist Parameters'!$Q$16&gt;=3),'Checklist Parameters'!$Q$16,IF(AND('Checklist Parameters'!$Q$16&lt;$X303,'Checklist Parameters'!$Q$16&lt;3),0,$X303)))</f>
        <v>0</v>
      </c>
      <c r="AD303" s="85" t="str">
        <f>IF(AND(I303&lt;'Checklist Parameters'!$Q$22,$I303&lt;&gt;0),"Y","")</f>
        <v/>
      </c>
      <c r="AE303" s="85" t="str">
        <f>IF($AD303="Y",0,IF('Checklist Parameters'!$Q$25="","&lt;no limit&gt;",ROUNDDOWN((($I303-'Checklist Parameters'!$Q$24)/'Checklist Parameters'!$Q$25)+1,0)))</f>
        <v>&lt;no limit&gt;</v>
      </c>
      <c r="AF303" s="174">
        <f t="shared" si="29"/>
        <v>0</v>
      </c>
      <c r="AG303" s="85">
        <f t="shared" si="25"/>
        <v>0</v>
      </c>
      <c r="AH303" s="5"/>
      <c r="AI303" s="5"/>
      <c r="AJ303" s="5"/>
      <c r="AK303" s="5"/>
      <c r="AL303" s="5"/>
      <c r="AM303" s="5"/>
      <c r="AN303" s="5"/>
      <c r="AO303" s="5"/>
      <c r="AP303" s="5"/>
      <c r="AQ303" s="5"/>
      <c r="AR303" s="5"/>
      <c r="AS303" s="5"/>
      <c r="AT303" s="5"/>
      <c r="AU303" s="5"/>
    </row>
    <row r="304" spans="1:47" s="2" customFormat="1" ht="15">
      <c r="A304" s="391"/>
      <c r="B304" s="392"/>
      <c r="C304" s="393"/>
      <c r="D304" s="393"/>
      <c r="E304" s="393"/>
      <c r="F304" s="393"/>
      <c r="G304" s="393"/>
      <c r="H304" s="394"/>
      <c r="I304" s="394"/>
      <c r="J304" s="394"/>
      <c r="K304" s="394"/>
      <c r="L304" s="394"/>
      <c r="M304" s="394"/>
      <c r="N304" s="313">
        <f>IF(IF(I304&lt;'Checklist Parameters'!$Q$22,0,($I304-$L304))&lt;0,0,IF(I304&lt;'Checklist Parameters'!$Q$22,0,($I304-$L304)))</f>
        <v>0</v>
      </c>
      <c r="O304" s="394"/>
      <c r="P304" s="395"/>
      <c r="Q304" s="316">
        <f t="shared" si="26"/>
        <v>0</v>
      </c>
      <c r="R304" s="87">
        <f t="shared" si="27"/>
        <v>0</v>
      </c>
      <c r="S304" s="87">
        <f>IF('Checklist Parameters'!$Q$60&lt;0.2,0.2,'Checklist Parameters'!$Q$60)</f>
        <v>0.7</v>
      </c>
      <c r="T304" s="88">
        <f>IF($O304="",IF('Checklist District ID'!$C$43="Y",MAX($R304:$S304)*$I304,SUM($R304:$S304)*$I304),IF(O304&gt;0,Q304*S304))</f>
        <v>0</v>
      </c>
      <c r="U304" s="88">
        <f>IF(Q304&gt;0,((I304-T304)*'Formula Matrix'!$E$42),0)</f>
        <v>0</v>
      </c>
      <c r="V304" s="88">
        <f t="shared" si="28"/>
        <v>0</v>
      </c>
      <c r="W304" s="88">
        <f>IF(V304&gt;0,(V304*'Checklist Parameters'!$Q$35),0)</f>
        <v>0</v>
      </c>
      <c r="X304" s="85">
        <f t="shared" si="24"/>
        <v>0</v>
      </c>
      <c r="Y304" s="85">
        <f>IF('Checklist Parameters'!$Q$102&lt;&gt;"",(I304/43560)*'Checklist Parameters'!$Q$102,"N/A")</f>
        <v>0</v>
      </c>
      <c r="Z304" s="85" t="str">
        <f>IF('Checklist Parameters'!$Q$58&lt;&gt;"",((I304*'Checklist Parameters'!$Q$58)*'Checklist Parameters'!$Q$35)/1000,"N/A")</f>
        <v>N/A</v>
      </c>
      <c r="AA304" s="85">
        <f>IF('Checklist Parameters'!$Q$101&lt;&gt;"",IFERROR(I304/'Checklist Parameters'!$Q$101,0),"N/A")</f>
        <v>0</v>
      </c>
      <c r="AB304" s="85" t="str">
        <f>IF('Checklist Parameters'!$Q$43&lt;&gt;"",(I304*'Checklist Parameters'!$Q$43)/1000,"N/A")</f>
        <v>N/A</v>
      </c>
      <c r="AC304" s="85">
        <f>IF('Checklist Parameters'!$Q$16="",$X304,IF(AND('Checklist Parameters'!$Q$16&lt;$X304,'Checklist Parameters'!$Q$16&gt;=3),'Checklist Parameters'!$Q$16,IF(AND('Checklist Parameters'!$Q$16&lt;$X304,'Checklist Parameters'!$Q$16&lt;3),0,$X304)))</f>
        <v>0</v>
      </c>
      <c r="AD304" s="85" t="str">
        <f>IF(AND(I304&lt;'Checklist Parameters'!$Q$22,$I304&lt;&gt;0),"Y","")</f>
        <v/>
      </c>
      <c r="AE304" s="85" t="str">
        <f>IF($AD304="Y",0,IF('Checklist Parameters'!$Q$25="","&lt;no limit&gt;",ROUNDDOWN((($I304-'Checklist Parameters'!$Q$24)/'Checklist Parameters'!$Q$25)+1,0)))</f>
        <v>&lt;no limit&gt;</v>
      </c>
      <c r="AF304" s="174">
        <f t="shared" si="29"/>
        <v>0</v>
      </c>
      <c r="AG304" s="85">
        <f t="shared" si="25"/>
        <v>0</v>
      </c>
      <c r="AH304" s="5"/>
      <c r="AI304" s="5"/>
      <c r="AJ304" s="5"/>
      <c r="AK304" s="5"/>
      <c r="AL304" s="5"/>
      <c r="AM304" s="5"/>
      <c r="AN304" s="5"/>
      <c r="AO304" s="5"/>
      <c r="AP304" s="5"/>
      <c r="AQ304" s="5"/>
      <c r="AR304" s="5"/>
      <c r="AS304" s="5"/>
      <c r="AT304" s="5"/>
      <c r="AU304" s="5"/>
    </row>
    <row r="305" spans="1:47" s="2" customFormat="1" ht="15">
      <c r="A305" s="391"/>
      <c r="B305" s="392"/>
      <c r="C305" s="393"/>
      <c r="D305" s="393"/>
      <c r="E305" s="393"/>
      <c r="F305" s="393"/>
      <c r="G305" s="393"/>
      <c r="H305" s="394"/>
      <c r="I305" s="394"/>
      <c r="J305" s="394"/>
      <c r="K305" s="394"/>
      <c r="L305" s="394"/>
      <c r="M305" s="394"/>
      <c r="N305" s="313">
        <f>IF(IF(I305&lt;'Checklist Parameters'!$Q$22,0,($I305-$L305))&lt;0,0,IF(I305&lt;'Checklist Parameters'!$Q$22,0,($I305-$L305)))</f>
        <v>0</v>
      </c>
      <c r="O305" s="394"/>
      <c r="P305" s="395"/>
      <c r="Q305" s="316">
        <f t="shared" si="26"/>
        <v>0</v>
      </c>
      <c r="R305" s="87">
        <f t="shared" si="27"/>
        <v>0</v>
      </c>
      <c r="S305" s="87">
        <f>IF('Checklist Parameters'!$Q$60&lt;0.2,0.2,'Checklist Parameters'!$Q$60)</f>
        <v>0.7</v>
      </c>
      <c r="T305" s="88">
        <f>IF($O305="",IF('Checklist District ID'!$C$43="Y",MAX($R305:$S305)*$I305,SUM($R305:$S305)*$I305),IF(O305&gt;0,Q305*S305))</f>
        <v>0</v>
      </c>
      <c r="U305" s="88">
        <f>IF(Q305&gt;0,((I305-T305)*'Formula Matrix'!$E$42),0)</f>
        <v>0</v>
      </c>
      <c r="V305" s="88">
        <f t="shared" si="28"/>
        <v>0</v>
      </c>
      <c r="W305" s="88">
        <f>IF(V305&gt;0,(V305*'Checklist Parameters'!$Q$35),0)</f>
        <v>0</v>
      </c>
      <c r="X305" s="85">
        <f t="shared" si="24"/>
        <v>0</v>
      </c>
      <c r="Y305" s="85">
        <f>IF('Checklist Parameters'!$Q$102&lt;&gt;"",(I305/43560)*'Checklist Parameters'!$Q$102,"N/A")</f>
        <v>0</v>
      </c>
      <c r="Z305" s="85" t="str">
        <f>IF('Checklist Parameters'!$Q$58&lt;&gt;"",((I305*'Checklist Parameters'!$Q$58)*'Checklist Parameters'!$Q$35)/1000,"N/A")</f>
        <v>N/A</v>
      </c>
      <c r="AA305" s="85">
        <f>IF('Checklist Parameters'!$Q$101&lt;&gt;"",IFERROR(I305/'Checklist Parameters'!$Q$101,0),"N/A")</f>
        <v>0</v>
      </c>
      <c r="AB305" s="85" t="str">
        <f>IF('Checklist Parameters'!$Q$43&lt;&gt;"",(I305*'Checklist Parameters'!$Q$43)/1000,"N/A")</f>
        <v>N/A</v>
      </c>
      <c r="AC305" s="85">
        <f>IF('Checklist Parameters'!$Q$16="",$X305,IF(AND('Checklist Parameters'!$Q$16&lt;$X305,'Checklist Parameters'!$Q$16&gt;=3),'Checklist Parameters'!$Q$16,IF(AND('Checklist Parameters'!$Q$16&lt;$X305,'Checklist Parameters'!$Q$16&lt;3),0,$X305)))</f>
        <v>0</v>
      </c>
      <c r="AD305" s="85" t="str">
        <f>IF(AND(I305&lt;'Checklist Parameters'!$Q$22,$I305&lt;&gt;0),"Y","")</f>
        <v/>
      </c>
      <c r="AE305" s="85" t="str">
        <f>IF($AD305="Y",0,IF('Checklist Parameters'!$Q$25="","&lt;no limit&gt;",ROUNDDOWN((($I305-'Checklist Parameters'!$Q$24)/'Checklist Parameters'!$Q$25)+1,0)))</f>
        <v>&lt;no limit&gt;</v>
      </c>
      <c r="AF305" s="174">
        <f t="shared" si="29"/>
        <v>0</v>
      </c>
      <c r="AG305" s="85">
        <f t="shared" si="25"/>
        <v>0</v>
      </c>
      <c r="AH305" s="5"/>
      <c r="AI305" s="5"/>
      <c r="AJ305" s="5"/>
      <c r="AK305" s="5"/>
      <c r="AL305" s="5"/>
      <c r="AM305" s="5"/>
      <c r="AN305" s="5"/>
      <c r="AO305" s="5"/>
      <c r="AP305" s="5"/>
      <c r="AQ305" s="5"/>
      <c r="AR305" s="5"/>
      <c r="AS305" s="5"/>
      <c r="AT305" s="5"/>
      <c r="AU305" s="5"/>
    </row>
    <row r="306" spans="1:47" s="2" customFormat="1" ht="15">
      <c r="A306" s="391"/>
      <c r="B306" s="392"/>
      <c r="C306" s="393"/>
      <c r="D306" s="393"/>
      <c r="E306" s="393"/>
      <c r="F306" s="393"/>
      <c r="G306" s="393"/>
      <c r="H306" s="394"/>
      <c r="I306" s="394"/>
      <c r="J306" s="394"/>
      <c r="K306" s="394"/>
      <c r="L306" s="394"/>
      <c r="M306" s="394"/>
      <c r="N306" s="313">
        <f>IF(IF(I306&lt;'Checklist Parameters'!$Q$22,0,($I306-$L306))&lt;0,0,IF(I306&lt;'Checklist Parameters'!$Q$22,0,($I306-$L306)))</f>
        <v>0</v>
      </c>
      <c r="O306" s="394"/>
      <c r="P306" s="395"/>
      <c r="Q306" s="316">
        <f t="shared" si="26"/>
        <v>0</v>
      </c>
      <c r="R306" s="87">
        <f t="shared" si="27"/>
        <v>0</v>
      </c>
      <c r="S306" s="87">
        <f>IF('Checklist Parameters'!$Q$60&lt;0.2,0.2,'Checklist Parameters'!$Q$60)</f>
        <v>0.7</v>
      </c>
      <c r="T306" s="88">
        <f>IF($O306="",IF('Checklist District ID'!$C$43="Y",MAX($R306:$S306)*$I306,SUM($R306:$S306)*$I306),IF(O306&gt;0,Q306*S306))</f>
        <v>0</v>
      </c>
      <c r="U306" s="88">
        <f>IF(Q306&gt;0,((I306-T306)*'Formula Matrix'!$E$42),0)</f>
        <v>0</v>
      </c>
      <c r="V306" s="88">
        <f t="shared" si="28"/>
        <v>0</v>
      </c>
      <c r="W306" s="88">
        <f>IF(V306&gt;0,(V306*'Checklist Parameters'!$Q$35),0)</f>
        <v>0</v>
      </c>
      <c r="X306" s="85">
        <f t="shared" si="24"/>
        <v>0</v>
      </c>
      <c r="Y306" s="85">
        <f>IF('Checklist Parameters'!$Q$102&lt;&gt;"",(I306/43560)*'Checklist Parameters'!$Q$102,"N/A")</f>
        <v>0</v>
      </c>
      <c r="Z306" s="85" t="str">
        <f>IF('Checklist Parameters'!$Q$58&lt;&gt;"",((I306*'Checklist Parameters'!$Q$58)*'Checklist Parameters'!$Q$35)/1000,"N/A")</f>
        <v>N/A</v>
      </c>
      <c r="AA306" s="85">
        <f>IF('Checklist Parameters'!$Q$101&lt;&gt;"",IFERROR(I306/'Checklist Parameters'!$Q$101,0),"N/A")</f>
        <v>0</v>
      </c>
      <c r="AB306" s="85" t="str">
        <f>IF('Checklist Parameters'!$Q$43&lt;&gt;"",(I306*'Checklist Parameters'!$Q$43)/1000,"N/A")</f>
        <v>N/A</v>
      </c>
      <c r="AC306" s="85">
        <f>IF('Checklist Parameters'!$Q$16="",$X306,IF(AND('Checklist Parameters'!$Q$16&lt;$X306,'Checklist Parameters'!$Q$16&gt;=3),'Checklist Parameters'!$Q$16,IF(AND('Checklist Parameters'!$Q$16&lt;$X306,'Checklist Parameters'!$Q$16&lt;3),0,$X306)))</f>
        <v>0</v>
      </c>
      <c r="AD306" s="85" t="str">
        <f>IF(AND(I306&lt;'Checklist Parameters'!$Q$22,$I306&lt;&gt;0),"Y","")</f>
        <v/>
      </c>
      <c r="AE306" s="85" t="str">
        <f>IF($AD306="Y",0,IF('Checklist Parameters'!$Q$25="","&lt;no limit&gt;",ROUNDDOWN((($I306-'Checklist Parameters'!$Q$24)/'Checklist Parameters'!$Q$25)+1,0)))</f>
        <v>&lt;no limit&gt;</v>
      </c>
      <c r="AF306" s="174">
        <f t="shared" si="29"/>
        <v>0</v>
      </c>
      <c r="AG306" s="85">
        <f t="shared" si="25"/>
        <v>0</v>
      </c>
      <c r="AH306" s="5"/>
      <c r="AI306" s="5"/>
      <c r="AJ306" s="5"/>
      <c r="AK306" s="5"/>
      <c r="AL306" s="5"/>
      <c r="AM306" s="5"/>
      <c r="AN306" s="5"/>
      <c r="AO306" s="5"/>
      <c r="AP306" s="5"/>
      <c r="AQ306" s="5"/>
      <c r="AR306" s="5"/>
      <c r="AS306" s="5"/>
      <c r="AT306" s="5"/>
      <c r="AU306" s="5"/>
    </row>
    <row r="307" spans="1:47" s="2" customFormat="1" ht="15">
      <c r="A307" s="391"/>
      <c r="B307" s="392"/>
      <c r="C307" s="393"/>
      <c r="D307" s="393"/>
      <c r="E307" s="393"/>
      <c r="F307" s="393"/>
      <c r="G307" s="393"/>
      <c r="H307" s="394"/>
      <c r="I307" s="394"/>
      <c r="J307" s="394"/>
      <c r="K307" s="394"/>
      <c r="L307" s="394"/>
      <c r="M307" s="394"/>
      <c r="N307" s="313">
        <f>IF(IF(I307&lt;'Checklist Parameters'!$Q$22,0,($I307-$L307))&lt;0,0,IF(I307&lt;'Checklist Parameters'!$Q$22,0,($I307-$L307)))</f>
        <v>0</v>
      </c>
      <c r="O307" s="394"/>
      <c r="P307" s="395"/>
      <c r="Q307" s="316">
        <f t="shared" si="26"/>
        <v>0</v>
      </c>
      <c r="R307" s="87">
        <f t="shared" si="27"/>
        <v>0</v>
      </c>
      <c r="S307" s="87">
        <f>IF('Checklist Parameters'!$Q$60&lt;0.2,0.2,'Checklist Parameters'!$Q$60)</f>
        <v>0.7</v>
      </c>
      <c r="T307" s="88">
        <f>IF($O307="",IF('Checklist District ID'!$C$43="Y",MAX($R307:$S307)*$I307,SUM($R307:$S307)*$I307),IF(O307&gt;0,Q307*S307))</f>
        <v>0</v>
      </c>
      <c r="U307" s="88">
        <f>IF(Q307&gt;0,((I307-T307)*'Formula Matrix'!$E$42),0)</f>
        <v>0</v>
      </c>
      <c r="V307" s="88">
        <f t="shared" si="28"/>
        <v>0</v>
      </c>
      <c r="W307" s="88">
        <f>IF(V307&gt;0,(V307*'Checklist Parameters'!$Q$35),0)</f>
        <v>0</v>
      </c>
      <c r="X307" s="85">
        <f t="shared" si="24"/>
        <v>0</v>
      </c>
      <c r="Y307" s="85">
        <f>IF('Checklist Parameters'!$Q$102&lt;&gt;"",(I307/43560)*'Checklist Parameters'!$Q$102,"N/A")</f>
        <v>0</v>
      </c>
      <c r="Z307" s="85" t="str">
        <f>IF('Checklist Parameters'!$Q$58&lt;&gt;"",((I307*'Checklist Parameters'!$Q$58)*'Checklist Parameters'!$Q$35)/1000,"N/A")</f>
        <v>N/A</v>
      </c>
      <c r="AA307" s="85">
        <f>IF('Checklist Parameters'!$Q$101&lt;&gt;"",IFERROR(I307/'Checklist Parameters'!$Q$101,0),"N/A")</f>
        <v>0</v>
      </c>
      <c r="AB307" s="85" t="str">
        <f>IF('Checklist Parameters'!$Q$43&lt;&gt;"",(I307*'Checklist Parameters'!$Q$43)/1000,"N/A")</f>
        <v>N/A</v>
      </c>
      <c r="AC307" s="85">
        <f>IF('Checklist Parameters'!$Q$16="",$X307,IF(AND('Checklist Parameters'!$Q$16&lt;$X307,'Checklist Parameters'!$Q$16&gt;=3),'Checklist Parameters'!$Q$16,IF(AND('Checklist Parameters'!$Q$16&lt;$X307,'Checklist Parameters'!$Q$16&lt;3),0,$X307)))</f>
        <v>0</v>
      </c>
      <c r="AD307" s="85" t="str">
        <f>IF(AND(I307&lt;'Checklist Parameters'!$Q$22,$I307&lt;&gt;0),"Y","")</f>
        <v/>
      </c>
      <c r="AE307" s="85" t="str">
        <f>IF($AD307="Y",0,IF('Checklist Parameters'!$Q$25="","&lt;no limit&gt;",ROUNDDOWN((($I307-'Checklist Parameters'!$Q$24)/'Checklist Parameters'!$Q$25)+1,0)))</f>
        <v>&lt;no limit&gt;</v>
      </c>
      <c r="AF307" s="174">
        <f t="shared" si="29"/>
        <v>0</v>
      </c>
      <c r="AG307" s="85">
        <f t="shared" si="25"/>
        <v>0</v>
      </c>
      <c r="AH307" s="5"/>
      <c r="AI307" s="5"/>
      <c r="AJ307" s="5"/>
      <c r="AK307" s="5"/>
      <c r="AL307" s="5"/>
      <c r="AM307" s="5"/>
      <c r="AN307" s="5"/>
      <c r="AO307" s="5"/>
      <c r="AP307" s="5"/>
      <c r="AQ307" s="5"/>
      <c r="AR307" s="5"/>
      <c r="AS307" s="5"/>
      <c r="AT307" s="5"/>
      <c r="AU307" s="5"/>
    </row>
    <row r="308" spans="1:47" s="2" customFormat="1" ht="15">
      <c r="A308" s="391"/>
      <c r="B308" s="392"/>
      <c r="C308" s="393"/>
      <c r="D308" s="393"/>
      <c r="E308" s="393"/>
      <c r="F308" s="393"/>
      <c r="G308" s="393"/>
      <c r="H308" s="394"/>
      <c r="I308" s="394"/>
      <c r="J308" s="394"/>
      <c r="K308" s="394"/>
      <c r="L308" s="394"/>
      <c r="M308" s="394"/>
      <c r="N308" s="313">
        <f>IF(IF(I308&lt;'Checklist Parameters'!$Q$22,0,($I308-$L308))&lt;0,0,IF(I308&lt;'Checklist Parameters'!$Q$22,0,($I308-$L308)))</f>
        <v>0</v>
      </c>
      <c r="O308" s="394"/>
      <c r="P308" s="395"/>
      <c r="Q308" s="316">
        <f t="shared" si="26"/>
        <v>0</v>
      </c>
      <c r="R308" s="87">
        <f t="shared" si="27"/>
        <v>0</v>
      </c>
      <c r="S308" s="87">
        <f>IF('Checklist Parameters'!$Q$60&lt;0.2,0.2,'Checklist Parameters'!$Q$60)</f>
        <v>0.7</v>
      </c>
      <c r="T308" s="88">
        <f>IF($O308="",IF('Checklist District ID'!$C$43="Y",MAX($R308:$S308)*$I308,SUM($R308:$S308)*$I308),IF(O308&gt;0,Q308*S308))</f>
        <v>0</v>
      </c>
      <c r="U308" s="88">
        <f>IF(Q308&gt;0,((I308-T308)*'Formula Matrix'!$E$42),0)</f>
        <v>0</v>
      </c>
      <c r="V308" s="88">
        <f t="shared" si="28"/>
        <v>0</v>
      </c>
      <c r="W308" s="88">
        <f>IF(V308&gt;0,(V308*'Checklist Parameters'!$Q$35),0)</f>
        <v>0</v>
      </c>
      <c r="X308" s="85">
        <f t="shared" si="24"/>
        <v>0</v>
      </c>
      <c r="Y308" s="85">
        <f>IF('Checklist Parameters'!$Q$102&lt;&gt;"",(I308/43560)*'Checklist Parameters'!$Q$102,"N/A")</f>
        <v>0</v>
      </c>
      <c r="Z308" s="85" t="str">
        <f>IF('Checklist Parameters'!$Q$58&lt;&gt;"",((I308*'Checklist Parameters'!$Q$58)*'Checklist Parameters'!$Q$35)/1000,"N/A")</f>
        <v>N/A</v>
      </c>
      <c r="AA308" s="85">
        <f>IF('Checklist Parameters'!$Q$101&lt;&gt;"",IFERROR(I308/'Checklist Parameters'!$Q$101,0),"N/A")</f>
        <v>0</v>
      </c>
      <c r="AB308" s="85" t="str">
        <f>IF('Checklist Parameters'!$Q$43&lt;&gt;"",(I308*'Checklist Parameters'!$Q$43)/1000,"N/A")</f>
        <v>N/A</v>
      </c>
      <c r="AC308" s="85">
        <f>IF('Checklist Parameters'!$Q$16="",$X308,IF(AND('Checklist Parameters'!$Q$16&lt;$X308,'Checklist Parameters'!$Q$16&gt;=3),'Checklist Parameters'!$Q$16,IF(AND('Checklist Parameters'!$Q$16&lt;$X308,'Checklist Parameters'!$Q$16&lt;3),0,$X308)))</f>
        <v>0</v>
      </c>
      <c r="AD308" s="85" t="str">
        <f>IF(AND(I308&lt;'Checklist Parameters'!$Q$22,$I308&lt;&gt;0),"Y","")</f>
        <v/>
      </c>
      <c r="AE308" s="85" t="str">
        <f>IF($AD308="Y",0,IF('Checklist Parameters'!$Q$25="","&lt;no limit&gt;",ROUNDDOWN((($I308-'Checklist Parameters'!$Q$24)/'Checklist Parameters'!$Q$25)+1,0)))</f>
        <v>&lt;no limit&gt;</v>
      </c>
      <c r="AF308" s="174">
        <f t="shared" si="29"/>
        <v>0</v>
      </c>
      <c r="AG308" s="85">
        <f t="shared" si="25"/>
        <v>0</v>
      </c>
      <c r="AH308" s="5"/>
      <c r="AI308" s="5"/>
      <c r="AJ308" s="5"/>
      <c r="AK308" s="5"/>
      <c r="AL308" s="5"/>
      <c r="AM308" s="5"/>
      <c r="AN308" s="5"/>
      <c r="AO308" s="5"/>
      <c r="AP308" s="5"/>
      <c r="AQ308" s="5"/>
      <c r="AR308" s="5"/>
      <c r="AS308" s="5"/>
      <c r="AT308" s="5"/>
      <c r="AU308" s="5"/>
    </row>
    <row r="309" spans="1:47" s="2" customFormat="1" ht="15">
      <c r="A309" s="391"/>
      <c r="B309" s="392"/>
      <c r="C309" s="393"/>
      <c r="D309" s="393"/>
      <c r="E309" s="393"/>
      <c r="F309" s="393"/>
      <c r="G309" s="393"/>
      <c r="H309" s="394"/>
      <c r="I309" s="394"/>
      <c r="J309" s="394"/>
      <c r="K309" s="394"/>
      <c r="L309" s="394"/>
      <c r="M309" s="394"/>
      <c r="N309" s="313">
        <f>IF(IF(I309&lt;'Checklist Parameters'!$Q$22,0,($I309-$L309))&lt;0,0,IF(I309&lt;'Checklist Parameters'!$Q$22,0,($I309-$L309)))</f>
        <v>0</v>
      </c>
      <c r="O309" s="394"/>
      <c r="P309" s="395"/>
      <c r="Q309" s="316">
        <f t="shared" si="26"/>
        <v>0</v>
      </c>
      <c r="R309" s="87">
        <f t="shared" si="27"/>
        <v>0</v>
      </c>
      <c r="S309" s="87">
        <f>IF('Checklist Parameters'!$Q$60&lt;0.2,0.2,'Checklist Parameters'!$Q$60)</f>
        <v>0.7</v>
      </c>
      <c r="T309" s="88">
        <f>IF($O309="",IF('Checklist District ID'!$C$43="Y",MAX($R309:$S309)*$I309,SUM($R309:$S309)*$I309),IF(O309&gt;0,Q309*S309))</f>
        <v>0</v>
      </c>
      <c r="U309" s="88">
        <f>IF(Q309&gt;0,((I309-T309)*'Formula Matrix'!$E$42),0)</f>
        <v>0</v>
      </c>
      <c r="V309" s="88">
        <f t="shared" si="28"/>
        <v>0</v>
      </c>
      <c r="W309" s="88">
        <f>IF(V309&gt;0,(V309*'Checklist Parameters'!$Q$35),0)</f>
        <v>0</v>
      </c>
      <c r="X309" s="85">
        <f t="shared" si="24"/>
        <v>0</v>
      </c>
      <c r="Y309" s="85">
        <f>IF('Checklist Parameters'!$Q$102&lt;&gt;"",(I309/43560)*'Checklist Parameters'!$Q$102,"N/A")</f>
        <v>0</v>
      </c>
      <c r="Z309" s="85" t="str">
        <f>IF('Checklist Parameters'!$Q$58&lt;&gt;"",((I309*'Checklist Parameters'!$Q$58)*'Checklist Parameters'!$Q$35)/1000,"N/A")</f>
        <v>N/A</v>
      </c>
      <c r="AA309" s="85">
        <f>IF('Checklist Parameters'!$Q$101&lt;&gt;"",IFERROR(I309/'Checklist Parameters'!$Q$101,0),"N/A")</f>
        <v>0</v>
      </c>
      <c r="AB309" s="85" t="str">
        <f>IF('Checklist Parameters'!$Q$43&lt;&gt;"",(I309*'Checklist Parameters'!$Q$43)/1000,"N/A")</f>
        <v>N/A</v>
      </c>
      <c r="AC309" s="85">
        <f>IF('Checklist Parameters'!$Q$16="",$X309,IF(AND('Checklist Parameters'!$Q$16&lt;$X309,'Checklist Parameters'!$Q$16&gt;=3),'Checklist Parameters'!$Q$16,IF(AND('Checklist Parameters'!$Q$16&lt;$X309,'Checklist Parameters'!$Q$16&lt;3),0,$X309)))</f>
        <v>0</v>
      </c>
      <c r="AD309" s="85" t="str">
        <f>IF(AND(I309&lt;'Checklist Parameters'!$Q$22,$I309&lt;&gt;0),"Y","")</f>
        <v/>
      </c>
      <c r="AE309" s="85" t="str">
        <f>IF($AD309="Y",0,IF('Checklist Parameters'!$Q$25="","&lt;no limit&gt;",ROUNDDOWN((($I309-'Checklist Parameters'!$Q$24)/'Checklist Parameters'!$Q$25)+1,0)))</f>
        <v>&lt;no limit&gt;</v>
      </c>
      <c r="AF309" s="174">
        <f t="shared" si="29"/>
        <v>0</v>
      </c>
      <c r="AG309" s="85">
        <f t="shared" si="25"/>
        <v>0</v>
      </c>
      <c r="AH309" s="5"/>
      <c r="AI309" s="5"/>
      <c r="AJ309" s="5"/>
      <c r="AK309" s="5"/>
      <c r="AL309" s="5"/>
      <c r="AM309" s="5"/>
      <c r="AN309" s="5"/>
      <c r="AO309" s="5"/>
      <c r="AP309" s="5"/>
      <c r="AQ309" s="5"/>
      <c r="AR309" s="5"/>
      <c r="AS309" s="5"/>
      <c r="AT309" s="5"/>
      <c r="AU309" s="5"/>
    </row>
    <row r="310" spans="1:47" s="2" customFormat="1" ht="15">
      <c r="A310" s="391"/>
      <c r="B310" s="392"/>
      <c r="C310" s="393"/>
      <c r="D310" s="393"/>
      <c r="E310" s="393"/>
      <c r="F310" s="393"/>
      <c r="G310" s="393"/>
      <c r="H310" s="394"/>
      <c r="I310" s="394"/>
      <c r="J310" s="394"/>
      <c r="K310" s="394"/>
      <c r="L310" s="394"/>
      <c r="M310" s="394"/>
      <c r="N310" s="313">
        <f>IF(IF(I310&lt;'Checklist Parameters'!$Q$22,0,($I310-$L310))&lt;0,0,IF(I310&lt;'Checklist Parameters'!$Q$22,0,($I310-$L310)))</f>
        <v>0</v>
      </c>
      <c r="O310" s="394"/>
      <c r="P310" s="395"/>
      <c r="Q310" s="316">
        <f t="shared" si="26"/>
        <v>0</v>
      </c>
      <c r="R310" s="87">
        <f t="shared" si="27"/>
        <v>0</v>
      </c>
      <c r="S310" s="87">
        <f>IF('Checklist Parameters'!$Q$60&lt;0.2,0.2,'Checklist Parameters'!$Q$60)</f>
        <v>0.7</v>
      </c>
      <c r="T310" s="88">
        <f>IF($O310="",IF('Checklist District ID'!$C$43="Y",MAX($R310:$S310)*$I310,SUM($R310:$S310)*$I310),IF(O310&gt;0,Q310*S310))</f>
        <v>0</v>
      </c>
      <c r="U310" s="88">
        <f>IF(Q310&gt;0,((I310-T310)*'Formula Matrix'!$E$42),0)</f>
        <v>0</v>
      </c>
      <c r="V310" s="88">
        <f t="shared" si="28"/>
        <v>0</v>
      </c>
      <c r="W310" s="88">
        <f>IF(V310&gt;0,(V310*'Checklist Parameters'!$Q$35),0)</f>
        <v>0</v>
      </c>
      <c r="X310" s="85">
        <f t="shared" si="24"/>
        <v>0</v>
      </c>
      <c r="Y310" s="85">
        <f>IF('Checklist Parameters'!$Q$102&lt;&gt;"",(I310/43560)*'Checklist Parameters'!$Q$102,"N/A")</f>
        <v>0</v>
      </c>
      <c r="Z310" s="85" t="str">
        <f>IF('Checklist Parameters'!$Q$58&lt;&gt;"",((I310*'Checklist Parameters'!$Q$58)*'Checklist Parameters'!$Q$35)/1000,"N/A")</f>
        <v>N/A</v>
      </c>
      <c r="AA310" s="85">
        <f>IF('Checklist Parameters'!$Q$101&lt;&gt;"",IFERROR(I310/'Checklist Parameters'!$Q$101,0),"N/A")</f>
        <v>0</v>
      </c>
      <c r="AB310" s="85" t="str">
        <f>IF('Checklist Parameters'!$Q$43&lt;&gt;"",(I310*'Checklist Parameters'!$Q$43)/1000,"N/A")</f>
        <v>N/A</v>
      </c>
      <c r="AC310" s="85">
        <f>IF('Checklist Parameters'!$Q$16="",$X310,IF(AND('Checklist Parameters'!$Q$16&lt;$X310,'Checklist Parameters'!$Q$16&gt;=3),'Checklist Parameters'!$Q$16,IF(AND('Checklist Parameters'!$Q$16&lt;$X310,'Checklist Parameters'!$Q$16&lt;3),0,$X310)))</f>
        <v>0</v>
      </c>
      <c r="AD310" s="85" t="str">
        <f>IF(AND(I310&lt;'Checklist Parameters'!$Q$22,$I310&lt;&gt;0),"Y","")</f>
        <v/>
      </c>
      <c r="AE310" s="85" t="str">
        <f>IF($AD310="Y",0,IF('Checklist Parameters'!$Q$25="","&lt;no limit&gt;",ROUNDDOWN((($I310-'Checklist Parameters'!$Q$24)/'Checklist Parameters'!$Q$25)+1,0)))</f>
        <v>&lt;no limit&gt;</v>
      </c>
      <c r="AF310" s="174">
        <f t="shared" si="29"/>
        <v>0</v>
      </c>
      <c r="AG310" s="85">
        <f t="shared" si="25"/>
        <v>0</v>
      </c>
      <c r="AH310" s="5"/>
      <c r="AI310" s="5"/>
      <c r="AJ310" s="5"/>
      <c r="AK310" s="5"/>
      <c r="AL310" s="5"/>
      <c r="AM310" s="5"/>
      <c r="AN310" s="5"/>
      <c r="AO310" s="5"/>
      <c r="AP310" s="5"/>
      <c r="AQ310" s="5"/>
      <c r="AR310" s="5"/>
      <c r="AS310" s="5"/>
      <c r="AT310" s="5"/>
      <c r="AU310" s="5"/>
    </row>
    <row r="311" spans="1:47" s="2" customFormat="1" ht="15">
      <c r="A311" s="391"/>
      <c r="B311" s="392"/>
      <c r="C311" s="393"/>
      <c r="D311" s="393"/>
      <c r="E311" s="393"/>
      <c r="F311" s="393"/>
      <c r="G311" s="393"/>
      <c r="H311" s="394"/>
      <c r="I311" s="394"/>
      <c r="J311" s="394"/>
      <c r="K311" s="394"/>
      <c r="L311" s="394"/>
      <c r="M311" s="394"/>
      <c r="N311" s="313">
        <f>IF(IF(I311&lt;'Checklist Parameters'!$Q$22,0,($I311-$L311))&lt;0,0,IF(I311&lt;'Checklist Parameters'!$Q$22,0,($I311-$L311)))</f>
        <v>0</v>
      </c>
      <c r="O311" s="394"/>
      <c r="P311" s="395"/>
      <c r="Q311" s="316">
        <f t="shared" si="26"/>
        <v>0</v>
      </c>
      <c r="R311" s="87">
        <f t="shared" si="27"/>
        <v>0</v>
      </c>
      <c r="S311" s="87">
        <f>IF('Checklist Parameters'!$Q$60&lt;0.2,0.2,'Checklist Parameters'!$Q$60)</f>
        <v>0.7</v>
      </c>
      <c r="T311" s="88">
        <f>IF($O311="",IF('Checklist District ID'!$C$43="Y",MAX($R311:$S311)*$I311,SUM($R311:$S311)*$I311),IF(O311&gt;0,Q311*S311))</f>
        <v>0</v>
      </c>
      <c r="U311" s="88">
        <f>IF(Q311&gt;0,((I311-T311)*'Formula Matrix'!$E$42),0)</f>
        <v>0</v>
      </c>
      <c r="V311" s="88">
        <f t="shared" si="28"/>
        <v>0</v>
      </c>
      <c r="W311" s="88">
        <f>IF(V311&gt;0,(V311*'Checklist Parameters'!$Q$35),0)</f>
        <v>0</v>
      </c>
      <c r="X311" s="85">
        <f t="shared" si="24"/>
        <v>0</v>
      </c>
      <c r="Y311" s="85">
        <f>IF('Checklist Parameters'!$Q$102&lt;&gt;"",(I311/43560)*'Checklist Parameters'!$Q$102,"N/A")</f>
        <v>0</v>
      </c>
      <c r="Z311" s="85" t="str">
        <f>IF('Checklist Parameters'!$Q$58&lt;&gt;"",((I311*'Checklist Parameters'!$Q$58)*'Checklist Parameters'!$Q$35)/1000,"N/A")</f>
        <v>N/A</v>
      </c>
      <c r="AA311" s="85">
        <f>IF('Checklist Parameters'!$Q$101&lt;&gt;"",IFERROR(I311/'Checklist Parameters'!$Q$101,0),"N/A")</f>
        <v>0</v>
      </c>
      <c r="AB311" s="85" t="str">
        <f>IF('Checklist Parameters'!$Q$43&lt;&gt;"",(I311*'Checklist Parameters'!$Q$43)/1000,"N/A")</f>
        <v>N/A</v>
      </c>
      <c r="AC311" s="85">
        <f>IF('Checklist Parameters'!$Q$16="",$X311,IF(AND('Checklist Parameters'!$Q$16&lt;$X311,'Checklist Parameters'!$Q$16&gt;=3),'Checklist Parameters'!$Q$16,IF(AND('Checklist Parameters'!$Q$16&lt;$X311,'Checklist Parameters'!$Q$16&lt;3),0,$X311)))</f>
        <v>0</v>
      </c>
      <c r="AD311" s="85" t="str">
        <f>IF(AND(I311&lt;'Checklist Parameters'!$Q$22,$I311&lt;&gt;0),"Y","")</f>
        <v/>
      </c>
      <c r="AE311" s="85" t="str">
        <f>IF($AD311="Y",0,IF('Checklist Parameters'!$Q$25="","&lt;no limit&gt;",ROUNDDOWN((($I311-'Checklist Parameters'!$Q$24)/'Checklist Parameters'!$Q$25)+1,0)))</f>
        <v>&lt;no limit&gt;</v>
      </c>
      <c r="AF311" s="174">
        <f t="shared" si="29"/>
        <v>0</v>
      </c>
      <c r="AG311" s="85">
        <f t="shared" si="25"/>
        <v>0</v>
      </c>
      <c r="AH311" s="5"/>
      <c r="AI311" s="5"/>
      <c r="AJ311" s="5"/>
      <c r="AK311" s="5"/>
      <c r="AL311" s="5"/>
      <c r="AM311" s="5"/>
      <c r="AN311" s="5"/>
      <c r="AO311" s="5"/>
      <c r="AP311" s="5"/>
      <c r="AQ311" s="5"/>
      <c r="AR311" s="5"/>
      <c r="AS311" s="5"/>
      <c r="AT311" s="5"/>
      <c r="AU311" s="5"/>
    </row>
    <row r="312" spans="1:47" s="2" customFormat="1" ht="15">
      <c r="A312" s="391"/>
      <c r="B312" s="392"/>
      <c r="C312" s="393"/>
      <c r="D312" s="393"/>
      <c r="E312" s="393"/>
      <c r="F312" s="393"/>
      <c r="G312" s="393"/>
      <c r="H312" s="394"/>
      <c r="I312" s="394"/>
      <c r="J312" s="394"/>
      <c r="K312" s="394"/>
      <c r="L312" s="394"/>
      <c r="M312" s="394"/>
      <c r="N312" s="313">
        <f>IF(IF(I312&lt;'Checklist Parameters'!$Q$22,0,($I312-$L312))&lt;0,0,IF(I312&lt;'Checklist Parameters'!$Q$22,0,($I312-$L312)))</f>
        <v>0</v>
      </c>
      <c r="O312" s="394"/>
      <c r="P312" s="395"/>
      <c r="Q312" s="316">
        <f t="shared" si="26"/>
        <v>0</v>
      </c>
      <c r="R312" s="87">
        <f t="shared" si="27"/>
        <v>0</v>
      </c>
      <c r="S312" s="87">
        <f>IF('Checklist Parameters'!$Q$60&lt;0.2,0.2,'Checklist Parameters'!$Q$60)</f>
        <v>0.7</v>
      </c>
      <c r="T312" s="88">
        <f>IF($O312="",IF('Checklist District ID'!$C$43="Y",MAX($R312:$S312)*$I312,SUM($R312:$S312)*$I312),IF(O312&gt;0,Q312*S312))</f>
        <v>0</v>
      </c>
      <c r="U312" s="88">
        <f>IF(Q312&gt;0,((I312-T312)*'Formula Matrix'!$E$42),0)</f>
        <v>0</v>
      </c>
      <c r="V312" s="88">
        <f t="shared" si="28"/>
        <v>0</v>
      </c>
      <c r="W312" s="88">
        <f>IF(V312&gt;0,(V312*'Checklist Parameters'!$Q$35),0)</f>
        <v>0</v>
      </c>
      <c r="X312" s="85">
        <f t="shared" si="24"/>
        <v>0</v>
      </c>
      <c r="Y312" s="85">
        <f>IF('Checklist Parameters'!$Q$102&lt;&gt;"",(I312/43560)*'Checklist Parameters'!$Q$102,"N/A")</f>
        <v>0</v>
      </c>
      <c r="Z312" s="85" t="str">
        <f>IF('Checklist Parameters'!$Q$58&lt;&gt;"",((I312*'Checklist Parameters'!$Q$58)*'Checklist Parameters'!$Q$35)/1000,"N/A")</f>
        <v>N/A</v>
      </c>
      <c r="AA312" s="85">
        <f>IF('Checklist Parameters'!$Q$101&lt;&gt;"",IFERROR(I312/'Checklist Parameters'!$Q$101,0),"N/A")</f>
        <v>0</v>
      </c>
      <c r="AB312" s="85" t="str">
        <f>IF('Checklist Parameters'!$Q$43&lt;&gt;"",(I312*'Checklist Parameters'!$Q$43)/1000,"N/A")</f>
        <v>N/A</v>
      </c>
      <c r="AC312" s="85">
        <f>IF('Checklist Parameters'!$Q$16="",$X312,IF(AND('Checklist Parameters'!$Q$16&lt;$X312,'Checklist Parameters'!$Q$16&gt;=3),'Checklist Parameters'!$Q$16,IF(AND('Checklist Parameters'!$Q$16&lt;$X312,'Checklist Parameters'!$Q$16&lt;3),0,$X312)))</f>
        <v>0</v>
      </c>
      <c r="AD312" s="85" t="str">
        <f>IF(AND(I312&lt;'Checklist Parameters'!$Q$22,$I312&lt;&gt;0),"Y","")</f>
        <v/>
      </c>
      <c r="AE312" s="85" t="str">
        <f>IF($AD312="Y",0,IF('Checklist Parameters'!$Q$25="","&lt;no limit&gt;",ROUNDDOWN((($I312-'Checklist Parameters'!$Q$24)/'Checklist Parameters'!$Q$25)+1,0)))</f>
        <v>&lt;no limit&gt;</v>
      </c>
      <c r="AF312" s="174">
        <f t="shared" si="29"/>
        <v>0</v>
      </c>
      <c r="AG312" s="85">
        <f t="shared" si="25"/>
        <v>0</v>
      </c>
      <c r="AH312" s="5"/>
      <c r="AI312" s="5"/>
      <c r="AJ312" s="5"/>
      <c r="AK312" s="5"/>
      <c r="AL312" s="5"/>
      <c r="AM312" s="5"/>
      <c r="AN312" s="5"/>
      <c r="AO312" s="5"/>
      <c r="AP312" s="5"/>
      <c r="AQ312" s="5"/>
      <c r="AR312" s="5"/>
      <c r="AS312" s="5"/>
      <c r="AT312" s="5"/>
      <c r="AU312" s="5"/>
    </row>
    <row r="313" spans="1:47" s="2" customFormat="1" ht="15">
      <c r="A313" s="391"/>
      <c r="B313" s="392"/>
      <c r="C313" s="393"/>
      <c r="D313" s="393"/>
      <c r="E313" s="393"/>
      <c r="F313" s="393"/>
      <c r="G313" s="393"/>
      <c r="H313" s="394"/>
      <c r="I313" s="394"/>
      <c r="J313" s="394"/>
      <c r="K313" s="394"/>
      <c r="L313" s="394"/>
      <c r="M313" s="394"/>
      <c r="N313" s="313">
        <f>IF(IF(I313&lt;'Checklist Parameters'!$Q$22,0,($I313-$L313))&lt;0,0,IF(I313&lt;'Checklist Parameters'!$Q$22,0,($I313-$L313)))</f>
        <v>0</v>
      </c>
      <c r="O313" s="394"/>
      <c r="P313" s="395"/>
      <c r="Q313" s="316">
        <f t="shared" si="26"/>
        <v>0</v>
      </c>
      <c r="R313" s="87">
        <f t="shared" si="27"/>
        <v>0</v>
      </c>
      <c r="S313" s="87">
        <f>IF('Checklist Parameters'!$Q$60&lt;0.2,0.2,'Checklist Parameters'!$Q$60)</f>
        <v>0.7</v>
      </c>
      <c r="T313" s="88">
        <f>IF($O313="",IF('Checklist District ID'!$C$43="Y",MAX($R313:$S313)*$I313,SUM($R313:$S313)*$I313),IF(O313&gt;0,Q313*S313))</f>
        <v>0</v>
      </c>
      <c r="U313" s="88">
        <f>IF(Q313&gt;0,((I313-T313)*'Formula Matrix'!$E$42),0)</f>
        <v>0</v>
      </c>
      <c r="V313" s="88">
        <f t="shared" si="28"/>
        <v>0</v>
      </c>
      <c r="W313" s="88">
        <f>IF(V313&gt;0,(V313*'Checklist Parameters'!$Q$35),0)</f>
        <v>0</v>
      </c>
      <c r="X313" s="85">
        <f t="shared" si="24"/>
        <v>0</v>
      </c>
      <c r="Y313" s="85">
        <f>IF('Checklist Parameters'!$Q$102&lt;&gt;"",(I313/43560)*'Checklist Parameters'!$Q$102,"N/A")</f>
        <v>0</v>
      </c>
      <c r="Z313" s="85" t="str">
        <f>IF('Checklist Parameters'!$Q$58&lt;&gt;"",((I313*'Checklist Parameters'!$Q$58)*'Checklist Parameters'!$Q$35)/1000,"N/A")</f>
        <v>N/A</v>
      </c>
      <c r="AA313" s="85">
        <f>IF('Checklist Parameters'!$Q$101&lt;&gt;"",IFERROR(I313/'Checklist Parameters'!$Q$101,0),"N/A")</f>
        <v>0</v>
      </c>
      <c r="AB313" s="85" t="str">
        <f>IF('Checklist Parameters'!$Q$43&lt;&gt;"",(I313*'Checklist Parameters'!$Q$43)/1000,"N/A")</f>
        <v>N/A</v>
      </c>
      <c r="AC313" s="85">
        <f>IF('Checklist Parameters'!$Q$16="",$X313,IF(AND('Checklist Parameters'!$Q$16&lt;$X313,'Checklist Parameters'!$Q$16&gt;=3),'Checklist Parameters'!$Q$16,IF(AND('Checklist Parameters'!$Q$16&lt;$X313,'Checklist Parameters'!$Q$16&lt;3),0,$X313)))</f>
        <v>0</v>
      </c>
      <c r="AD313" s="85" t="str">
        <f>IF(AND(I313&lt;'Checklist Parameters'!$Q$22,$I313&lt;&gt;0),"Y","")</f>
        <v/>
      </c>
      <c r="AE313" s="85" t="str">
        <f>IF($AD313="Y",0,IF('Checklist Parameters'!$Q$25="","&lt;no limit&gt;",ROUNDDOWN((($I313-'Checklist Parameters'!$Q$24)/'Checklist Parameters'!$Q$25)+1,0)))</f>
        <v>&lt;no limit&gt;</v>
      </c>
      <c r="AF313" s="174">
        <f t="shared" si="29"/>
        <v>0</v>
      </c>
      <c r="AG313" s="85">
        <f t="shared" si="25"/>
        <v>0</v>
      </c>
      <c r="AH313" s="5"/>
      <c r="AI313" s="5"/>
      <c r="AJ313" s="5"/>
      <c r="AK313" s="5"/>
      <c r="AL313" s="5"/>
      <c r="AM313" s="5"/>
      <c r="AN313" s="5"/>
      <c r="AO313" s="5"/>
      <c r="AP313" s="5"/>
      <c r="AQ313" s="5"/>
      <c r="AR313" s="5"/>
      <c r="AS313" s="5"/>
      <c r="AT313" s="5"/>
      <c r="AU313" s="5"/>
    </row>
    <row r="314" spans="1:47" s="2" customFormat="1" ht="15">
      <c r="A314" s="391"/>
      <c r="B314" s="392"/>
      <c r="C314" s="393"/>
      <c r="D314" s="393"/>
      <c r="E314" s="393"/>
      <c r="F314" s="393"/>
      <c r="G314" s="393"/>
      <c r="H314" s="394"/>
      <c r="I314" s="394"/>
      <c r="J314" s="394"/>
      <c r="K314" s="394"/>
      <c r="L314" s="394"/>
      <c r="M314" s="394"/>
      <c r="N314" s="313">
        <f>IF(IF(I314&lt;'Checklist Parameters'!$Q$22,0,($I314-$L314))&lt;0,0,IF(I314&lt;'Checklist Parameters'!$Q$22,0,($I314-$L314)))</f>
        <v>0</v>
      </c>
      <c r="O314" s="394"/>
      <c r="P314" s="395"/>
      <c r="Q314" s="316">
        <f t="shared" si="26"/>
        <v>0</v>
      </c>
      <c r="R314" s="87">
        <f t="shared" si="27"/>
        <v>0</v>
      </c>
      <c r="S314" s="87">
        <f>IF('Checklist Parameters'!$Q$60&lt;0.2,0.2,'Checklist Parameters'!$Q$60)</f>
        <v>0.7</v>
      </c>
      <c r="T314" s="88">
        <f>IF($O314="",IF('Checklist District ID'!$C$43="Y",MAX($R314:$S314)*$I314,SUM($R314:$S314)*$I314),IF(O314&gt;0,Q314*S314))</f>
        <v>0</v>
      </c>
      <c r="U314" s="88">
        <f>IF(Q314&gt;0,((I314-T314)*'Formula Matrix'!$E$42),0)</f>
        <v>0</v>
      </c>
      <c r="V314" s="88">
        <f t="shared" si="28"/>
        <v>0</v>
      </c>
      <c r="W314" s="88">
        <f>IF(V314&gt;0,(V314*'Checklist Parameters'!$Q$35),0)</f>
        <v>0</v>
      </c>
      <c r="X314" s="85">
        <f t="shared" si="24"/>
        <v>0</v>
      </c>
      <c r="Y314" s="85">
        <f>IF('Checklist Parameters'!$Q$102&lt;&gt;"",(I314/43560)*'Checklist Parameters'!$Q$102,"N/A")</f>
        <v>0</v>
      </c>
      <c r="Z314" s="85" t="str">
        <f>IF('Checklist Parameters'!$Q$58&lt;&gt;"",((I314*'Checklist Parameters'!$Q$58)*'Checklist Parameters'!$Q$35)/1000,"N/A")</f>
        <v>N/A</v>
      </c>
      <c r="AA314" s="85">
        <f>IF('Checklist Parameters'!$Q$101&lt;&gt;"",IFERROR(I314/'Checklist Parameters'!$Q$101,0),"N/A")</f>
        <v>0</v>
      </c>
      <c r="AB314" s="85" t="str">
        <f>IF('Checklist Parameters'!$Q$43&lt;&gt;"",(I314*'Checklist Parameters'!$Q$43)/1000,"N/A")</f>
        <v>N/A</v>
      </c>
      <c r="AC314" s="85">
        <f>IF('Checklist Parameters'!$Q$16="",$X314,IF(AND('Checklist Parameters'!$Q$16&lt;$X314,'Checklist Parameters'!$Q$16&gt;=3),'Checklist Parameters'!$Q$16,IF(AND('Checklist Parameters'!$Q$16&lt;$X314,'Checklist Parameters'!$Q$16&lt;3),0,$X314)))</f>
        <v>0</v>
      </c>
      <c r="AD314" s="85" t="str">
        <f>IF(AND(I314&lt;'Checklist Parameters'!$Q$22,$I314&lt;&gt;0),"Y","")</f>
        <v/>
      </c>
      <c r="AE314" s="85" t="str">
        <f>IF($AD314="Y",0,IF('Checklist Parameters'!$Q$25="","&lt;no limit&gt;",ROUNDDOWN((($I314-'Checklist Parameters'!$Q$24)/'Checklist Parameters'!$Q$25)+1,0)))</f>
        <v>&lt;no limit&gt;</v>
      </c>
      <c r="AF314" s="174">
        <f t="shared" si="29"/>
        <v>0</v>
      </c>
      <c r="AG314" s="85">
        <f t="shared" si="25"/>
        <v>0</v>
      </c>
      <c r="AH314" s="5"/>
      <c r="AI314" s="5"/>
      <c r="AJ314" s="5"/>
      <c r="AK314" s="5"/>
      <c r="AL314" s="5"/>
      <c r="AM314" s="5"/>
      <c r="AN314" s="5"/>
      <c r="AO314" s="5"/>
      <c r="AP314" s="5"/>
      <c r="AQ314" s="5"/>
      <c r="AR314" s="5"/>
      <c r="AS314" s="5"/>
      <c r="AT314" s="5"/>
      <c r="AU314" s="5"/>
    </row>
    <row r="315" spans="1:47" s="2" customFormat="1" ht="15">
      <c r="A315" s="391"/>
      <c r="B315" s="392"/>
      <c r="C315" s="393"/>
      <c r="D315" s="393"/>
      <c r="E315" s="393"/>
      <c r="F315" s="393"/>
      <c r="G315" s="393"/>
      <c r="H315" s="394"/>
      <c r="I315" s="394"/>
      <c r="J315" s="394"/>
      <c r="K315" s="394"/>
      <c r="L315" s="394"/>
      <c r="M315" s="394"/>
      <c r="N315" s="313">
        <f>IF(IF(I315&lt;'Checklist Parameters'!$Q$22,0,($I315-$L315))&lt;0,0,IF(I315&lt;'Checklist Parameters'!$Q$22,0,($I315-$L315)))</f>
        <v>0</v>
      </c>
      <c r="O315" s="394"/>
      <c r="P315" s="395"/>
      <c r="Q315" s="316">
        <f t="shared" si="26"/>
        <v>0</v>
      </c>
      <c r="R315" s="87">
        <f t="shared" si="27"/>
        <v>0</v>
      </c>
      <c r="S315" s="87">
        <f>IF('Checklist Parameters'!$Q$60&lt;0.2,0.2,'Checklist Parameters'!$Q$60)</f>
        <v>0.7</v>
      </c>
      <c r="T315" s="88">
        <f>IF($O315="",IF('Checklist District ID'!$C$43="Y",MAX($R315:$S315)*$I315,SUM($R315:$S315)*$I315),IF(O315&gt;0,Q315*S315))</f>
        <v>0</v>
      </c>
      <c r="U315" s="88">
        <f>IF(Q315&gt;0,((I315-T315)*'Formula Matrix'!$E$42),0)</f>
        <v>0</v>
      </c>
      <c r="V315" s="88">
        <f t="shared" si="28"/>
        <v>0</v>
      </c>
      <c r="W315" s="88">
        <f>IF(V315&gt;0,(V315*'Checklist Parameters'!$Q$35),0)</f>
        <v>0</v>
      </c>
      <c r="X315" s="85">
        <f t="shared" si="24"/>
        <v>0</v>
      </c>
      <c r="Y315" s="85">
        <f>IF('Checklist Parameters'!$Q$102&lt;&gt;"",(I315/43560)*'Checklist Parameters'!$Q$102,"N/A")</f>
        <v>0</v>
      </c>
      <c r="Z315" s="85" t="str">
        <f>IF('Checklist Parameters'!$Q$58&lt;&gt;"",((I315*'Checklist Parameters'!$Q$58)*'Checklist Parameters'!$Q$35)/1000,"N/A")</f>
        <v>N/A</v>
      </c>
      <c r="AA315" s="85">
        <f>IF('Checklist Parameters'!$Q$101&lt;&gt;"",IFERROR(I315/'Checklist Parameters'!$Q$101,0),"N/A")</f>
        <v>0</v>
      </c>
      <c r="AB315" s="85" t="str">
        <f>IF('Checklist Parameters'!$Q$43&lt;&gt;"",(I315*'Checklist Parameters'!$Q$43)/1000,"N/A")</f>
        <v>N/A</v>
      </c>
      <c r="AC315" s="85">
        <f>IF('Checklist Parameters'!$Q$16="",$X315,IF(AND('Checklist Parameters'!$Q$16&lt;$X315,'Checklist Parameters'!$Q$16&gt;=3),'Checklist Parameters'!$Q$16,IF(AND('Checklist Parameters'!$Q$16&lt;$X315,'Checklist Parameters'!$Q$16&lt;3),0,$X315)))</f>
        <v>0</v>
      </c>
      <c r="AD315" s="85" t="str">
        <f>IF(AND(I315&lt;'Checklist Parameters'!$Q$22,$I315&lt;&gt;0),"Y","")</f>
        <v/>
      </c>
      <c r="AE315" s="85" t="str">
        <f>IF($AD315="Y",0,IF('Checklist Parameters'!$Q$25="","&lt;no limit&gt;",ROUNDDOWN((($I315-'Checklist Parameters'!$Q$24)/'Checklist Parameters'!$Q$25)+1,0)))</f>
        <v>&lt;no limit&gt;</v>
      </c>
      <c r="AF315" s="174">
        <f t="shared" si="29"/>
        <v>0</v>
      </c>
      <c r="AG315" s="85">
        <f t="shared" si="25"/>
        <v>0</v>
      </c>
      <c r="AH315" s="5"/>
      <c r="AI315" s="5"/>
      <c r="AJ315" s="5"/>
      <c r="AK315" s="5"/>
      <c r="AL315" s="5"/>
      <c r="AM315" s="5"/>
      <c r="AN315" s="5"/>
      <c r="AO315" s="5"/>
      <c r="AP315" s="5"/>
      <c r="AQ315" s="5"/>
      <c r="AR315" s="5"/>
      <c r="AS315" s="5"/>
      <c r="AT315" s="5"/>
      <c r="AU315" s="5"/>
    </row>
    <row r="316" spans="1:47" s="2" customFormat="1" ht="15">
      <c r="A316" s="391"/>
      <c r="B316" s="392"/>
      <c r="C316" s="393"/>
      <c r="D316" s="393"/>
      <c r="E316" s="393"/>
      <c r="F316" s="393"/>
      <c r="G316" s="393"/>
      <c r="H316" s="394"/>
      <c r="I316" s="394"/>
      <c r="J316" s="394"/>
      <c r="K316" s="394"/>
      <c r="L316" s="394"/>
      <c r="M316" s="394"/>
      <c r="N316" s="313">
        <f>IF(IF(I316&lt;'Checklist Parameters'!$Q$22,0,($I316-$L316))&lt;0,0,IF(I316&lt;'Checklist Parameters'!$Q$22,0,($I316-$L316)))</f>
        <v>0</v>
      </c>
      <c r="O316" s="394"/>
      <c r="P316" s="395"/>
      <c r="Q316" s="316">
        <f t="shared" si="26"/>
        <v>0</v>
      </c>
      <c r="R316" s="87">
        <f t="shared" si="27"/>
        <v>0</v>
      </c>
      <c r="S316" s="87">
        <f>IF('Checklist Parameters'!$Q$60&lt;0.2,0.2,'Checklist Parameters'!$Q$60)</f>
        <v>0.7</v>
      </c>
      <c r="T316" s="88">
        <f>IF($O316="",IF('Checklist District ID'!$C$43="Y",MAX($R316:$S316)*$I316,SUM($R316:$S316)*$I316),IF(O316&gt;0,Q316*S316))</f>
        <v>0</v>
      </c>
      <c r="U316" s="88">
        <f>IF(Q316&gt;0,((I316-T316)*'Formula Matrix'!$E$42),0)</f>
        <v>0</v>
      </c>
      <c r="V316" s="88">
        <f t="shared" si="28"/>
        <v>0</v>
      </c>
      <c r="W316" s="88">
        <f>IF(V316&gt;0,(V316*'Checklist Parameters'!$Q$35),0)</f>
        <v>0</v>
      </c>
      <c r="X316" s="85">
        <f t="shared" si="24"/>
        <v>0</v>
      </c>
      <c r="Y316" s="85">
        <f>IF('Checklist Parameters'!$Q$102&lt;&gt;"",(I316/43560)*'Checklist Parameters'!$Q$102,"N/A")</f>
        <v>0</v>
      </c>
      <c r="Z316" s="85" t="str">
        <f>IF('Checklist Parameters'!$Q$58&lt;&gt;"",((I316*'Checklist Parameters'!$Q$58)*'Checklist Parameters'!$Q$35)/1000,"N/A")</f>
        <v>N/A</v>
      </c>
      <c r="AA316" s="85">
        <f>IF('Checklist Parameters'!$Q$101&lt;&gt;"",IFERROR(I316/'Checklist Parameters'!$Q$101,0),"N/A")</f>
        <v>0</v>
      </c>
      <c r="AB316" s="85" t="str">
        <f>IF('Checklist Parameters'!$Q$43&lt;&gt;"",(I316*'Checklist Parameters'!$Q$43)/1000,"N/A")</f>
        <v>N/A</v>
      </c>
      <c r="AC316" s="85">
        <f>IF('Checklist Parameters'!$Q$16="",$X316,IF(AND('Checklist Parameters'!$Q$16&lt;$X316,'Checklist Parameters'!$Q$16&gt;=3),'Checklist Parameters'!$Q$16,IF(AND('Checklist Parameters'!$Q$16&lt;$X316,'Checklist Parameters'!$Q$16&lt;3),0,$X316)))</f>
        <v>0</v>
      </c>
      <c r="AD316" s="85" t="str">
        <f>IF(AND(I316&lt;'Checklist Parameters'!$Q$22,$I316&lt;&gt;0),"Y","")</f>
        <v/>
      </c>
      <c r="AE316" s="85" t="str">
        <f>IF($AD316="Y",0,IF('Checklist Parameters'!$Q$25="","&lt;no limit&gt;",ROUNDDOWN((($I316-'Checklist Parameters'!$Q$24)/'Checklist Parameters'!$Q$25)+1,0)))</f>
        <v>&lt;no limit&gt;</v>
      </c>
      <c r="AF316" s="174">
        <f t="shared" si="29"/>
        <v>0</v>
      </c>
      <c r="AG316" s="85">
        <f t="shared" si="25"/>
        <v>0</v>
      </c>
      <c r="AH316" s="5"/>
      <c r="AI316" s="5"/>
      <c r="AJ316" s="5"/>
      <c r="AK316" s="5"/>
      <c r="AL316" s="5"/>
      <c r="AM316" s="5"/>
      <c r="AN316" s="5"/>
      <c r="AO316" s="5"/>
      <c r="AP316" s="5"/>
      <c r="AQ316" s="5"/>
      <c r="AR316" s="5"/>
      <c r="AS316" s="5"/>
      <c r="AT316" s="5"/>
      <c r="AU316" s="5"/>
    </row>
    <row r="317" spans="1:47" s="2" customFormat="1" ht="15">
      <c r="A317" s="391"/>
      <c r="B317" s="392"/>
      <c r="C317" s="393"/>
      <c r="D317" s="393"/>
      <c r="E317" s="393"/>
      <c r="F317" s="393"/>
      <c r="G317" s="393"/>
      <c r="H317" s="394"/>
      <c r="I317" s="394"/>
      <c r="J317" s="394"/>
      <c r="K317" s="394"/>
      <c r="L317" s="394"/>
      <c r="M317" s="394"/>
      <c r="N317" s="313">
        <f>IF(IF(I317&lt;'Checklist Parameters'!$Q$22,0,($I317-$L317))&lt;0,0,IF(I317&lt;'Checklist Parameters'!$Q$22,0,($I317-$L317)))</f>
        <v>0</v>
      </c>
      <c r="O317" s="394"/>
      <c r="P317" s="395"/>
      <c r="Q317" s="316">
        <f t="shared" si="26"/>
        <v>0</v>
      </c>
      <c r="R317" s="87">
        <f t="shared" si="27"/>
        <v>0</v>
      </c>
      <c r="S317" s="87">
        <f>IF('Checklist Parameters'!$Q$60&lt;0.2,0.2,'Checklist Parameters'!$Q$60)</f>
        <v>0.7</v>
      </c>
      <c r="T317" s="88">
        <f>IF($O317="",IF('Checklist District ID'!$C$43="Y",MAX($R317:$S317)*$I317,SUM($R317:$S317)*$I317),IF(O317&gt;0,Q317*S317))</f>
        <v>0</v>
      </c>
      <c r="U317" s="88">
        <f>IF(Q317&gt;0,((I317-T317)*'Formula Matrix'!$E$42),0)</f>
        <v>0</v>
      </c>
      <c r="V317" s="88">
        <f t="shared" si="28"/>
        <v>0</v>
      </c>
      <c r="W317" s="88">
        <f>IF(V317&gt;0,(V317*'Checklist Parameters'!$Q$35),0)</f>
        <v>0</v>
      </c>
      <c r="X317" s="85">
        <f t="shared" si="24"/>
        <v>0</v>
      </c>
      <c r="Y317" s="85">
        <f>IF('Checklist Parameters'!$Q$102&lt;&gt;"",(I317/43560)*'Checklist Parameters'!$Q$102,"N/A")</f>
        <v>0</v>
      </c>
      <c r="Z317" s="85" t="str">
        <f>IF('Checklist Parameters'!$Q$58&lt;&gt;"",((I317*'Checklist Parameters'!$Q$58)*'Checklist Parameters'!$Q$35)/1000,"N/A")</f>
        <v>N/A</v>
      </c>
      <c r="AA317" s="85">
        <f>IF('Checklist Parameters'!$Q$101&lt;&gt;"",IFERROR(I317/'Checklist Parameters'!$Q$101,0),"N/A")</f>
        <v>0</v>
      </c>
      <c r="AB317" s="85" t="str">
        <f>IF('Checklist Parameters'!$Q$43&lt;&gt;"",(I317*'Checklist Parameters'!$Q$43)/1000,"N/A")</f>
        <v>N/A</v>
      </c>
      <c r="AC317" s="85">
        <f>IF('Checklist Parameters'!$Q$16="",$X317,IF(AND('Checklist Parameters'!$Q$16&lt;$X317,'Checklist Parameters'!$Q$16&gt;=3),'Checklist Parameters'!$Q$16,IF(AND('Checklist Parameters'!$Q$16&lt;$X317,'Checklist Parameters'!$Q$16&lt;3),0,$X317)))</f>
        <v>0</v>
      </c>
      <c r="AD317" s="85" t="str">
        <f>IF(AND(I317&lt;'Checklist Parameters'!$Q$22,$I317&lt;&gt;0),"Y","")</f>
        <v/>
      </c>
      <c r="AE317" s="85" t="str">
        <f>IF($AD317="Y",0,IF('Checklist Parameters'!$Q$25="","&lt;no limit&gt;",ROUNDDOWN((($I317-'Checklist Parameters'!$Q$24)/'Checklist Parameters'!$Q$25)+1,0)))</f>
        <v>&lt;no limit&gt;</v>
      </c>
      <c r="AF317" s="174">
        <f t="shared" si="29"/>
        <v>0</v>
      </c>
      <c r="AG317" s="85">
        <f t="shared" si="25"/>
        <v>0</v>
      </c>
      <c r="AH317" s="5"/>
      <c r="AI317" s="5"/>
      <c r="AJ317" s="5"/>
      <c r="AK317" s="5"/>
      <c r="AL317" s="5"/>
      <c r="AM317" s="5"/>
      <c r="AN317" s="5"/>
      <c r="AO317" s="5"/>
      <c r="AP317" s="5"/>
      <c r="AQ317" s="5"/>
      <c r="AR317" s="5"/>
      <c r="AS317" s="5"/>
      <c r="AT317" s="5"/>
      <c r="AU317" s="5"/>
    </row>
    <row r="318" spans="1:47" s="2" customFormat="1" ht="15">
      <c r="A318" s="391"/>
      <c r="B318" s="392"/>
      <c r="C318" s="393"/>
      <c r="D318" s="393"/>
      <c r="E318" s="393"/>
      <c r="F318" s="393"/>
      <c r="G318" s="393"/>
      <c r="H318" s="394"/>
      <c r="I318" s="394"/>
      <c r="J318" s="394"/>
      <c r="K318" s="394"/>
      <c r="L318" s="394"/>
      <c r="M318" s="394"/>
      <c r="N318" s="313">
        <f>IF(IF(I318&lt;'Checklist Parameters'!$Q$22,0,($I318-$L318))&lt;0,0,IF(I318&lt;'Checklist Parameters'!$Q$22,0,($I318-$L318)))</f>
        <v>0</v>
      </c>
      <c r="O318" s="394"/>
      <c r="P318" s="395"/>
      <c r="Q318" s="316">
        <f t="shared" si="26"/>
        <v>0</v>
      </c>
      <c r="R318" s="87">
        <f t="shared" si="27"/>
        <v>0</v>
      </c>
      <c r="S318" s="87">
        <f>IF('Checklist Parameters'!$Q$60&lt;0.2,0.2,'Checklist Parameters'!$Q$60)</f>
        <v>0.7</v>
      </c>
      <c r="T318" s="88">
        <f>IF($O318="",IF('Checklist District ID'!$C$43="Y",MAX($R318:$S318)*$I318,SUM($R318:$S318)*$I318),IF(O318&gt;0,Q318*S318))</f>
        <v>0</v>
      </c>
      <c r="U318" s="88">
        <f>IF(Q318&gt;0,((I318-T318)*'Formula Matrix'!$E$42),0)</f>
        <v>0</v>
      </c>
      <c r="V318" s="88">
        <f t="shared" si="28"/>
        <v>0</v>
      </c>
      <c r="W318" s="88">
        <f>IF(V318&gt;0,(V318*'Checklist Parameters'!$Q$35),0)</f>
        <v>0</v>
      </c>
      <c r="X318" s="85">
        <f t="shared" si="24"/>
        <v>0</v>
      </c>
      <c r="Y318" s="85">
        <f>IF('Checklist Parameters'!$Q$102&lt;&gt;"",(I318/43560)*'Checklist Parameters'!$Q$102,"N/A")</f>
        <v>0</v>
      </c>
      <c r="Z318" s="85" t="str">
        <f>IF('Checklist Parameters'!$Q$58&lt;&gt;"",((I318*'Checklist Parameters'!$Q$58)*'Checklist Parameters'!$Q$35)/1000,"N/A")</f>
        <v>N/A</v>
      </c>
      <c r="AA318" s="85">
        <f>IF('Checklist Parameters'!$Q$101&lt;&gt;"",IFERROR(I318/'Checklist Parameters'!$Q$101,0),"N/A")</f>
        <v>0</v>
      </c>
      <c r="AB318" s="85" t="str">
        <f>IF('Checklist Parameters'!$Q$43&lt;&gt;"",(I318*'Checklist Parameters'!$Q$43)/1000,"N/A")</f>
        <v>N/A</v>
      </c>
      <c r="AC318" s="85">
        <f>IF('Checklist Parameters'!$Q$16="",$X318,IF(AND('Checklist Parameters'!$Q$16&lt;$X318,'Checklist Parameters'!$Q$16&gt;=3),'Checklist Parameters'!$Q$16,IF(AND('Checklist Parameters'!$Q$16&lt;$X318,'Checklist Parameters'!$Q$16&lt;3),0,$X318)))</f>
        <v>0</v>
      </c>
      <c r="AD318" s="85" t="str">
        <f>IF(AND(I318&lt;'Checklist Parameters'!$Q$22,$I318&lt;&gt;0),"Y","")</f>
        <v/>
      </c>
      <c r="AE318" s="85" t="str">
        <f>IF($AD318="Y",0,IF('Checklist Parameters'!$Q$25="","&lt;no limit&gt;",ROUNDDOWN((($I318-'Checklist Parameters'!$Q$24)/'Checklist Parameters'!$Q$25)+1,0)))</f>
        <v>&lt;no limit&gt;</v>
      </c>
      <c r="AF318" s="174">
        <f t="shared" si="29"/>
        <v>0</v>
      </c>
      <c r="AG318" s="85">
        <f t="shared" si="25"/>
        <v>0</v>
      </c>
      <c r="AH318" s="5"/>
      <c r="AI318" s="5"/>
      <c r="AJ318" s="5"/>
      <c r="AK318" s="5"/>
      <c r="AL318" s="5"/>
      <c r="AM318" s="5"/>
      <c r="AN318" s="5"/>
      <c r="AO318" s="5"/>
      <c r="AP318" s="5"/>
      <c r="AQ318" s="5"/>
      <c r="AR318" s="5"/>
      <c r="AS318" s="5"/>
      <c r="AT318" s="5"/>
      <c r="AU318" s="5"/>
    </row>
    <row r="319" spans="1:47" s="2" customFormat="1" ht="15">
      <c r="A319" s="391"/>
      <c r="B319" s="392"/>
      <c r="C319" s="393"/>
      <c r="D319" s="393"/>
      <c r="E319" s="393"/>
      <c r="F319" s="393"/>
      <c r="G319" s="393"/>
      <c r="H319" s="394"/>
      <c r="I319" s="394"/>
      <c r="J319" s="394"/>
      <c r="K319" s="394"/>
      <c r="L319" s="394"/>
      <c r="M319" s="394"/>
      <c r="N319" s="313">
        <f>IF(IF(I319&lt;'Checklist Parameters'!$Q$22,0,($I319-$L319))&lt;0,0,IF(I319&lt;'Checklist Parameters'!$Q$22,0,($I319-$L319)))</f>
        <v>0</v>
      </c>
      <c r="O319" s="394"/>
      <c r="P319" s="395"/>
      <c r="Q319" s="316">
        <f t="shared" si="26"/>
        <v>0</v>
      </c>
      <c r="R319" s="87">
        <f t="shared" si="27"/>
        <v>0</v>
      </c>
      <c r="S319" s="87">
        <f>IF('Checklist Parameters'!$Q$60&lt;0.2,0.2,'Checklist Parameters'!$Q$60)</f>
        <v>0.7</v>
      </c>
      <c r="T319" s="88">
        <f>IF($O319="",IF('Checklist District ID'!$C$43="Y",MAX($R319:$S319)*$I319,SUM($R319:$S319)*$I319),IF(O319&gt;0,Q319*S319))</f>
        <v>0</v>
      </c>
      <c r="U319" s="88">
        <f>IF(Q319&gt;0,((I319-T319)*'Formula Matrix'!$E$42),0)</f>
        <v>0</v>
      </c>
      <c r="V319" s="88">
        <f t="shared" si="28"/>
        <v>0</v>
      </c>
      <c r="W319" s="88">
        <f>IF(V319&gt;0,(V319*'Checklist Parameters'!$Q$35),0)</f>
        <v>0</v>
      </c>
      <c r="X319" s="85">
        <f t="shared" si="24"/>
        <v>0</v>
      </c>
      <c r="Y319" s="85">
        <f>IF('Checklist Parameters'!$Q$102&lt;&gt;"",(I319/43560)*'Checklist Parameters'!$Q$102,"N/A")</f>
        <v>0</v>
      </c>
      <c r="Z319" s="85" t="str">
        <f>IF('Checklist Parameters'!$Q$58&lt;&gt;"",((I319*'Checklist Parameters'!$Q$58)*'Checklist Parameters'!$Q$35)/1000,"N/A")</f>
        <v>N/A</v>
      </c>
      <c r="AA319" s="85">
        <f>IF('Checklist Parameters'!$Q$101&lt;&gt;"",IFERROR(I319/'Checklist Parameters'!$Q$101,0),"N/A")</f>
        <v>0</v>
      </c>
      <c r="AB319" s="85" t="str">
        <f>IF('Checklist Parameters'!$Q$43&lt;&gt;"",(I319*'Checklist Parameters'!$Q$43)/1000,"N/A")</f>
        <v>N/A</v>
      </c>
      <c r="AC319" s="85">
        <f>IF('Checklist Parameters'!$Q$16="",$X319,IF(AND('Checklist Parameters'!$Q$16&lt;$X319,'Checklist Parameters'!$Q$16&gt;=3),'Checklist Parameters'!$Q$16,IF(AND('Checklist Parameters'!$Q$16&lt;$X319,'Checklist Parameters'!$Q$16&lt;3),0,$X319)))</f>
        <v>0</v>
      </c>
      <c r="AD319" s="85" t="str">
        <f>IF(AND(I319&lt;'Checklist Parameters'!$Q$22,$I319&lt;&gt;0),"Y","")</f>
        <v/>
      </c>
      <c r="AE319" s="85" t="str">
        <f>IF($AD319="Y",0,IF('Checklist Parameters'!$Q$25="","&lt;no limit&gt;",ROUNDDOWN((($I319-'Checklist Parameters'!$Q$24)/'Checklist Parameters'!$Q$25)+1,0)))</f>
        <v>&lt;no limit&gt;</v>
      </c>
      <c r="AF319" s="174">
        <f t="shared" si="29"/>
        <v>0</v>
      </c>
      <c r="AG319" s="85">
        <f t="shared" si="25"/>
        <v>0</v>
      </c>
      <c r="AH319" s="5"/>
      <c r="AI319" s="5"/>
      <c r="AJ319" s="5"/>
      <c r="AK319" s="5"/>
      <c r="AL319" s="5"/>
      <c r="AM319" s="5"/>
      <c r="AN319" s="5"/>
      <c r="AO319" s="5"/>
      <c r="AP319" s="5"/>
      <c r="AQ319" s="5"/>
      <c r="AR319" s="5"/>
      <c r="AS319" s="5"/>
      <c r="AT319" s="5"/>
      <c r="AU319" s="5"/>
    </row>
    <row r="320" spans="1:47" s="2" customFormat="1" ht="15">
      <c r="A320" s="391"/>
      <c r="B320" s="392"/>
      <c r="C320" s="393"/>
      <c r="D320" s="393"/>
      <c r="E320" s="393"/>
      <c r="F320" s="393"/>
      <c r="G320" s="393"/>
      <c r="H320" s="394"/>
      <c r="I320" s="394"/>
      <c r="J320" s="394"/>
      <c r="K320" s="394"/>
      <c r="L320" s="394"/>
      <c r="M320" s="394"/>
      <c r="N320" s="313">
        <f>IF(IF(I320&lt;'Checklist Parameters'!$Q$22,0,($I320-$L320))&lt;0,0,IF(I320&lt;'Checklist Parameters'!$Q$22,0,($I320-$L320)))</f>
        <v>0</v>
      </c>
      <c r="O320" s="394"/>
      <c r="P320" s="395"/>
      <c r="Q320" s="316">
        <f t="shared" si="26"/>
        <v>0</v>
      </c>
      <c r="R320" s="87">
        <f t="shared" si="27"/>
        <v>0</v>
      </c>
      <c r="S320" s="87">
        <f>IF('Checklist Parameters'!$Q$60&lt;0.2,0.2,'Checklist Parameters'!$Q$60)</f>
        <v>0.7</v>
      </c>
      <c r="T320" s="88">
        <f>IF($O320="",IF('Checklist District ID'!$C$43="Y",MAX($R320:$S320)*$I320,SUM($R320:$S320)*$I320),IF(O320&gt;0,Q320*S320))</f>
        <v>0</v>
      </c>
      <c r="U320" s="88">
        <f>IF(Q320&gt;0,((I320-T320)*'Formula Matrix'!$E$42),0)</f>
        <v>0</v>
      </c>
      <c r="V320" s="88">
        <f t="shared" si="28"/>
        <v>0</v>
      </c>
      <c r="W320" s="88">
        <f>IF(V320&gt;0,(V320*'Checklist Parameters'!$Q$35),0)</f>
        <v>0</v>
      </c>
      <c r="X320" s="85">
        <f t="shared" si="24"/>
        <v>0</v>
      </c>
      <c r="Y320" s="85">
        <f>IF('Checklist Parameters'!$Q$102&lt;&gt;"",(I320/43560)*'Checklist Parameters'!$Q$102,"N/A")</f>
        <v>0</v>
      </c>
      <c r="Z320" s="85" t="str">
        <f>IF('Checklist Parameters'!$Q$58&lt;&gt;"",((I320*'Checklist Parameters'!$Q$58)*'Checklist Parameters'!$Q$35)/1000,"N/A")</f>
        <v>N/A</v>
      </c>
      <c r="AA320" s="85">
        <f>IF('Checklist Parameters'!$Q$101&lt;&gt;"",IFERROR(I320/'Checklist Parameters'!$Q$101,0),"N/A")</f>
        <v>0</v>
      </c>
      <c r="AB320" s="85" t="str">
        <f>IF('Checklist Parameters'!$Q$43&lt;&gt;"",(I320*'Checklist Parameters'!$Q$43)/1000,"N/A")</f>
        <v>N/A</v>
      </c>
      <c r="AC320" s="85">
        <f>IF('Checklist Parameters'!$Q$16="",$X320,IF(AND('Checklist Parameters'!$Q$16&lt;$X320,'Checklist Parameters'!$Q$16&gt;=3),'Checklist Parameters'!$Q$16,IF(AND('Checklist Parameters'!$Q$16&lt;$X320,'Checklist Parameters'!$Q$16&lt;3),0,$X320)))</f>
        <v>0</v>
      </c>
      <c r="AD320" s="85" t="str">
        <f>IF(AND(I320&lt;'Checklist Parameters'!$Q$22,$I320&lt;&gt;0),"Y","")</f>
        <v/>
      </c>
      <c r="AE320" s="85" t="str">
        <f>IF($AD320="Y",0,IF('Checklist Parameters'!$Q$25="","&lt;no limit&gt;",ROUNDDOWN((($I320-'Checklist Parameters'!$Q$24)/'Checklist Parameters'!$Q$25)+1,0)))</f>
        <v>&lt;no limit&gt;</v>
      </c>
      <c r="AF320" s="174">
        <f t="shared" si="29"/>
        <v>0</v>
      </c>
      <c r="AG320" s="85">
        <f t="shared" si="25"/>
        <v>0</v>
      </c>
      <c r="AH320" s="5"/>
      <c r="AI320" s="5"/>
      <c r="AJ320" s="5"/>
      <c r="AK320" s="5"/>
      <c r="AL320" s="5"/>
      <c r="AM320" s="5"/>
      <c r="AN320" s="5"/>
      <c r="AO320" s="5"/>
      <c r="AP320" s="5"/>
      <c r="AQ320" s="5"/>
      <c r="AR320" s="5"/>
      <c r="AS320" s="5"/>
      <c r="AT320" s="5"/>
      <c r="AU320" s="5"/>
    </row>
    <row r="321" spans="1:47" s="2" customFormat="1" ht="15">
      <c r="A321" s="391"/>
      <c r="B321" s="392"/>
      <c r="C321" s="393"/>
      <c r="D321" s="393"/>
      <c r="E321" s="393"/>
      <c r="F321" s="393"/>
      <c r="G321" s="393"/>
      <c r="H321" s="394"/>
      <c r="I321" s="394"/>
      <c r="J321" s="394"/>
      <c r="K321" s="394"/>
      <c r="L321" s="394"/>
      <c r="M321" s="394"/>
      <c r="N321" s="313">
        <f>IF(IF(I321&lt;'Checklist Parameters'!$Q$22,0,($I321-$L321))&lt;0,0,IF(I321&lt;'Checklist Parameters'!$Q$22,0,($I321-$L321)))</f>
        <v>0</v>
      </c>
      <c r="O321" s="394"/>
      <c r="P321" s="395"/>
      <c r="Q321" s="316">
        <f t="shared" si="26"/>
        <v>0</v>
      </c>
      <c r="R321" s="87">
        <f t="shared" si="27"/>
        <v>0</v>
      </c>
      <c r="S321" s="87">
        <f>IF('Checklist Parameters'!$Q$60&lt;0.2,0.2,'Checklist Parameters'!$Q$60)</f>
        <v>0.7</v>
      </c>
      <c r="T321" s="88">
        <f>IF($O321="",IF('Checklist District ID'!$C$43="Y",MAX($R321:$S321)*$I321,SUM($R321:$S321)*$I321),IF(O321&gt;0,Q321*S321))</f>
        <v>0</v>
      </c>
      <c r="U321" s="88">
        <f>IF(Q321&gt;0,((I321-T321)*'Formula Matrix'!$E$42),0)</f>
        <v>0</v>
      </c>
      <c r="V321" s="88">
        <f t="shared" si="28"/>
        <v>0</v>
      </c>
      <c r="W321" s="88">
        <f>IF(V321&gt;0,(V321*'Checklist Parameters'!$Q$35),0)</f>
        <v>0</v>
      </c>
      <c r="X321" s="85">
        <f t="shared" si="24"/>
        <v>0</v>
      </c>
      <c r="Y321" s="85">
        <f>IF('Checklist Parameters'!$Q$102&lt;&gt;"",(I321/43560)*'Checklist Parameters'!$Q$102,"N/A")</f>
        <v>0</v>
      </c>
      <c r="Z321" s="85" t="str">
        <f>IF('Checklist Parameters'!$Q$58&lt;&gt;"",((I321*'Checklist Parameters'!$Q$58)*'Checklist Parameters'!$Q$35)/1000,"N/A")</f>
        <v>N/A</v>
      </c>
      <c r="AA321" s="85">
        <f>IF('Checklist Parameters'!$Q$101&lt;&gt;"",IFERROR(I321/'Checklist Parameters'!$Q$101,0),"N/A")</f>
        <v>0</v>
      </c>
      <c r="AB321" s="85" t="str">
        <f>IF('Checklist Parameters'!$Q$43&lt;&gt;"",(I321*'Checklist Parameters'!$Q$43)/1000,"N/A")</f>
        <v>N/A</v>
      </c>
      <c r="AC321" s="85">
        <f>IF('Checklist Parameters'!$Q$16="",$X321,IF(AND('Checklist Parameters'!$Q$16&lt;$X321,'Checklist Parameters'!$Q$16&gt;=3),'Checklist Parameters'!$Q$16,IF(AND('Checklist Parameters'!$Q$16&lt;$X321,'Checklist Parameters'!$Q$16&lt;3),0,$X321)))</f>
        <v>0</v>
      </c>
      <c r="AD321" s="85" t="str">
        <f>IF(AND(I321&lt;'Checklist Parameters'!$Q$22,$I321&lt;&gt;0),"Y","")</f>
        <v/>
      </c>
      <c r="AE321" s="85" t="str">
        <f>IF($AD321="Y",0,IF('Checklist Parameters'!$Q$25="","&lt;no limit&gt;",ROUNDDOWN((($I321-'Checklist Parameters'!$Q$24)/'Checklist Parameters'!$Q$25)+1,0)))</f>
        <v>&lt;no limit&gt;</v>
      </c>
      <c r="AF321" s="174">
        <f t="shared" si="29"/>
        <v>0</v>
      </c>
      <c r="AG321" s="85">
        <f t="shared" si="25"/>
        <v>0</v>
      </c>
      <c r="AH321" s="5"/>
      <c r="AI321" s="5"/>
      <c r="AJ321" s="5"/>
      <c r="AK321" s="5"/>
      <c r="AL321" s="5"/>
      <c r="AM321" s="5"/>
      <c r="AN321" s="5"/>
      <c r="AO321" s="5"/>
      <c r="AP321" s="5"/>
      <c r="AQ321" s="5"/>
      <c r="AR321" s="5"/>
      <c r="AS321" s="5"/>
      <c r="AT321" s="5"/>
      <c r="AU321" s="5"/>
    </row>
    <row r="322" spans="1:47" s="2" customFormat="1" ht="15">
      <c r="A322" s="391"/>
      <c r="B322" s="392"/>
      <c r="C322" s="393"/>
      <c r="D322" s="393"/>
      <c r="E322" s="393"/>
      <c r="F322" s="393"/>
      <c r="G322" s="393"/>
      <c r="H322" s="394"/>
      <c r="I322" s="394"/>
      <c r="J322" s="394"/>
      <c r="K322" s="394"/>
      <c r="L322" s="394"/>
      <c r="M322" s="394"/>
      <c r="N322" s="313">
        <f>IF(IF(I322&lt;'Checklist Parameters'!$Q$22,0,($I322-$L322))&lt;0,0,IF(I322&lt;'Checklist Parameters'!$Q$22,0,($I322-$L322)))</f>
        <v>0</v>
      </c>
      <c r="O322" s="394"/>
      <c r="P322" s="395"/>
      <c r="Q322" s="316">
        <f t="shared" si="26"/>
        <v>0</v>
      </c>
      <c r="R322" s="87">
        <f t="shared" si="27"/>
        <v>0</v>
      </c>
      <c r="S322" s="87">
        <f>IF('Checklist Parameters'!$Q$60&lt;0.2,0.2,'Checklist Parameters'!$Q$60)</f>
        <v>0.7</v>
      </c>
      <c r="T322" s="88">
        <f>IF($O322="",IF('Checklist District ID'!$C$43="Y",MAX($R322:$S322)*$I322,SUM($R322:$S322)*$I322),IF(O322&gt;0,Q322*S322))</f>
        <v>0</v>
      </c>
      <c r="U322" s="88">
        <f>IF(Q322&gt;0,((I322-T322)*'Formula Matrix'!$E$42),0)</f>
        <v>0</v>
      </c>
      <c r="V322" s="88">
        <f t="shared" si="28"/>
        <v>0</v>
      </c>
      <c r="W322" s="88">
        <f>IF(V322&gt;0,(V322*'Checklist Parameters'!$Q$35),0)</f>
        <v>0</v>
      </c>
      <c r="X322" s="85">
        <f t="shared" si="24"/>
        <v>0</v>
      </c>
      <c r="Y322" s="85">
        <f>IF('Checklist Parameters'!$Q$102&lt;&gt;"",(I322/43560)*'Checklist Parameters'!$Q$102,"N/A")</f>
        <v>0</v>
      </c>
      <c r="Z322" s="85" t="str">
        <f>IF('Checklist Parameters'!$Q$58&lt;&gt;"",((I322*'Checklist Parameters'!$Q$58)*'Checklist Parameters'!$Q$35)/1000,"N/A")</f>
        <v>N/A</v>
      </c>
      <c r="AA322" s="85">
        <f>IF('Checklist Parameters'!$Q$101&lt;&gt;"",IFERROR(I322/'Checklist Parameters'!$Q$101,0),"N/A")</f>
        <v>0</v>
      </c>
      <c r="AB322" s="85" t="str">
        <f>IF('Checklist Parameters'!$Q$43&lt;&gt;"",(I322*'Checklist Parameters'!$Q$43)/1000,"N/A")</f>
        <v>N/A</v>
      </c>
      <c r="AC322" s="85">
        <f>IF('Checklist Parameters'!$Q$16="",$X322,IF(AND('Checklist Parameters'!$Q$16&lt;$X322,'Checklist Parameters'!$Q$16&gt;=3),'Checklist Parameters'!$Q$16,IF(AND('Checklist Parameters'!$Q$16&lt;$X322,'Checklist Parameters'!$Q$16&lt;3),0,$X322)))</f>
        <v>0</v>
      </c>
      <c r="AD322" s="85" t="str">
        <f>IF(AND(I322&lt;'Checklist Parameters'!$Q$22,$I322&lt;&gt;0),"Y","")</f>
        <v/>
      </c>
      <c r="AE322" s="85" t="str">
        <f>IF($AD322="Y",0,IF('Checklist Parameters'!$Q$25="","&lt;no limit&gt;",ROUNDDOWN((($I322-'Checklist Parameters'!$Q$24)/'Checklist Parameters'!$Q$25)+1,0)))</f>
        <v>&lt;no limit&gt;</v>
      </c>
      <c r="AF322" s="174">
        <f t="shared" si="29"/>
        <v>0</v>
      </c>
      <c r="AG322" s="85">
        <f t="shared" si="25"/>
        <v>0</v>
      </c>
      <c r="AH322" s="5"/>
      <c r="AI322" s="5"/>
      <c r="AJ322" s="5"/>
      <c r="AK322" s="5"/>
      <c r="AL322" s="5"/>
      <c r="AM322" s="5"/>
      <c r="AN322" s="5"/>
      <c r="AO322" s="5"/>
      <c r="AP322" s="5"/>
      <c r="AQ322" s="5"/>
      <c r="AR322" s="5"/>
      <c r="AS322" s="5"/>
      <c r="AT322" s="5"/>
      <c r="AU322" s="5"/>
    </row>
    <row r="323" spans="1:47" s="2" customFormat="1" ht="15">
      <c r="A323" s="391"/>
      <c r="B323" s="392"/>
      <c r="C323" s="393"/>
      <c r="D323" s="393"/>
      <c r="E323" s="393"/>
      <c r="F323" s="393"/>
      <c r="G323" s="393"/>
      <c r="H323" s="394"/>
      <c r="I323" s="394"/>
      <c r="J323" s="394"/>
      <c r="K323" s="394"/>
      <c r="L323" s="394"/>
      <c r="M323" s="394"/>
      <c r="N323" s="313">
        <f>IF(IF(I323&lt;'Checklist Parameters'!$Q$22,0,($I323-$L323))&lt;0,0,IF(I323&lt;'Checklist Parameters'!$Q$22,0,($I323-$L323)))</f>
        <v>0</v>
      </c>
      <c r="O323" s="394"/>
      <c r="P323" s="395"/>
      <c r="Q323" s="316">
        <f t="shared" si="26"/>
        <v>0</v>
      </c>
      <c r="R323" s="87">
        <f t="shared" si="27"/>
        <v>0</v>
      </c>
      <c r="S323" s="87">
        <f>IF('Checklist Parameters'!$Q$60&lt;0.2,0.2,'Checklist Parameters'!$Q$60)</f>
        <v>0.7</v>
      </c>
      <c r="T323" s="88">
        <f>IF($O323="",IF('Checklist District ID'!$C$43="Y",MAX($R323:$S323)*$I323,SUM($R323:$S323)*$I323),IF(O323&gt;0,Q323*S323))</f>
        <v>0</v>
      </c>
      <c r="U323" s="88">
        <f>IF(Q323&gt;0,((I323-T323)*'Formula Matrix'!$E$42),0)</f>
        <v>0</v>
      </c>
      <c r="V323" s="88">
        <f t="shared" si="28"/>
        <v>0</v>
      </c>
      <c r="W323" s="88">
        <f>IF(V323&gt;0,(V323*'Checklist Parameters'!$Q$35),0)</f>
        <v>0</v>
      </c>
      <c r="X323" s="85">
        <f t="shared" si="24"/>
        <v>0</v>
      </c>
      <c r="Y323" s="85">
        <f>IF('Checklist Parameters'!$Q$102&lt;&gt;"",(I323/43560)*'Checklist Parameters'!$Q$102,"N/A")</f>
        <v>0</v>
      </c>
      <c r="Z323" s="85" t="str">
        <f>IF('Checklist Parameters'!$Q$58&lt;&gt;"",((I323*'Checklist Parameters'!$Q$58)*'Checklist Parameters'!$Q$35)/1000,"N/A")</f>
        <v>N/A</v>
      </c>
      <c r="AA323" s="85">
        <f>IF('Checklist Parameters'!$Q$101&lt;&gt;"",IFERROR(I323/'Checklist Parameters'!$Q$101,0),"N/A")</f>
        <v>0</v>
      </c>
      <c r="AB323" s="85" t="str">
        <f>IF('Checklist Parameters'!$Q$43&lt;&gt;"",(I323*'Checklist Parameters'!$Q$43)/1000,"N/A")</f>
        <v>N/A</v>
      </c>
      <c r="AC323" s="85">
        <f>IF('Checklist Parameters'!$Q$16="",$X323,IF(AND('Checklist Parameters'!$Q$16&lt;$X323,'Checklist Parameters'!$Q$16&gt;=3),'Checklist Parameters'!$Q$16,IF(AND('Checklist Parameters'!$Q$16&lt;$X323,'Checklist Parameters'!$Q$16&lt;3),0,$X323)))</f>
        <v>0</v>
      </c>
      <c r="AD323" s="85" t="str">
        <f>IF(AND(I323&lt;'Checklist Parameters'!$Q$22,$I323&lt;&gt;0),"Y","")</f>
        <v/>
      </c>
      <c r="AE323" s="85" t="str">
        <f>IF($AD323="Y",0,IF('Checklist Parameters'!$Q$25="","&lt;no limit&gt;",ROUNDDOWN((($I323-'Checklist Parameters'!$Q$24)/'Checklist Parameters'!$Q$25)+1,0)))</f>
        <v>&lt;no limit&gt;</v>
      </c>
      <c r="AF323" s="174">
        <f t="shared" si="29"/>
        <v>0</v>
      </c>
      <c r="AG323" s="85">
        <f t="shared" si="25"/>
        <v>0</v>
      </c>
      <c r="AH323" s="5"/>
      <c r="AI323" s="5"/>
      <c r="AJ323" s="5"/>
      <c r="AK323" s="5"/>
      <c r="AL323" s="5"/>
      <c r="AM323" s="5"/>
      <c r="AN323" s="5"/>
      <c r="AO323" s="5"/>
      <c r="AP323" s="5"/>
      <c r="AQ323" s="5"/>
      <c r="AR323" s="5"/>
      <c r="AS323" s="5"/>
      <c r="AT323" s="5"/>
      <c r="AU323" s="5"/>
    </row>
    <row r="324" spans="1:47" s="2" customFormat="1" ht="15">
      <c r="A324" s="391"/>
      <c r="B324" s="392"/>
      <c r="C324" s="393"/>
      <c r="D324" s="393"/>
      <c r="E324" s="393"/>
      <c r="F324" s="393"/>
      <c r="G324" s="393"/>
      <c r="H324" s="394"/>
      <c r="I324" s="394"/>
      <c r="J324" s="394"/>
      <c r="K324" s="394"/>
      <c r="L324" s="394"/>
      <c r="M324" s="394"/>
      <c r="N324" s="313">
        <f>IF(IF(I324&lt;'Checklist Parameters'!$Q$22,0,($I324-$L324))&lt;0,0,IF(I324&lt;'Checklist Parameters'!$Q$22,0,($I324-$L324)))</f>
        <v>0</v>
      </c>
      <c r="O324" s="394"/>
      <c r="P324" s="395"/>
      <c r="Q324" s="316">
        <f t="shared" si="26"/>
        <v>0</v>
      </c>
      <c r="R324" s="87">
        <f t="shared" si="27"/>
        <v>0</v>
      </c>
      <c r="S324" s="87">
        <f>IF('Checklist Parameters'!$Q$60&lt;0.2,0.2,'Checklist Parameters'!$Q$60)</f>
        <v>0.7</v>
      </c>
      <c r="T324" s="88">
        <f>IF($O324="",IF('Checklist District ID'!$C$43="Y",MAX($R324:$S324)*$I324,SUM($R324:$S324)*$I324),IF(O324&gt;0,Q324*S324))</f>
        <v>0</v>
      </c>
      <c r="U324" s="88">
        <f>IF(Q324&gt;0,((I324-T324)*'Formula Matrix'!$E$42),0)</f>
        <v>0</v>
      </c>
      <c r="V324" s="88">
        <f t="shared" si="28"/>
        <v>0</v>
      </c>
      <c r="W324" s="88">
        <f>IF(V324&gt;0,(V324*'Checklist Parameters'!$Q$35),0)</f>
        <v>0</v>
      </c>
      <c r="X324" s="85">
        <f t="shared" si="24"/>
        <v>0</v>
      </c>
      <c r="Y324" s="85">
        <f>IF('Checklist Parameters'!$Q$102&lt;&gt;"",(I324/43560)*'Checklist Parameters'!$Q$102,"N/A")</f>
        <v>0</v>
      </c>
      <c r="Z324" s="85" t="str">
        <f>IF('Checklist Parameters'!$Q$58&lt;&gt;"",((I324*'Checklist Parameters'!$Q$58)*'Checklist Parameters'!$Q$35)/1000,"N/A")</f>
        <v>N/A</v>
      </c>
      <c r="AA324" s="85">
        <f>IF('Checklist Parameters'!$Q$101&lt;&gt;"",IFERROR(I324/'Checklist Parameters'!$Q$101,0),"N/A")</f>
        <v>0</v>
      </c>
      <c r="AB324" s="85" t="str">
        <f>IF('Checklist Parameters'!$Q$43&lt;&gt;"",(I324*'Checklist Parameters'!$Q$43)/1000,"N/A")</f>
        <v>N/A</v>
      </c>
      <c r="AC324" s="85">
        <f>IF('Checklist Parameters'!$Q$16="",$X324,IF(AND('Checklist Parameters'!$Q$16&lt;$X324,'Checklist Parameters'!$Q$16&gt;=3),'Checklist Parameters'!$Q$16,IF(AND('Checklist Parameters'!$Q$16&lt;$X324,'Checklist Parameters'!$Q$16&lt;3),0,$X324)))</f>
        <v>0</v>
      </c>
      <c r="AD324" s="85" t="str">
        <f>IF(AND(I324&lt;'Checklist Parameters'!$Q$22,$I324&lt;&gt;0),"Y","")</f>
        <v/>
      </c>
      <c r="AE324" s="85" t="str">
        <f>IF($AD324="Y",0,IF('Checklist Parameters'!$Q$25="","&lt;no limit&gt;",ROUNDDOWN((($I324-'Checklist Parameters'!$Q$24)/'Checklist Parameters'!$Q$25)+1,0)))</f>
        <v>&lt;no limit&gt;</v>
      </c>
      <c r="AF324" s="174">
        <f t="shared" si="29"/>
        <v>0</v>
      </c>
      <c r="AG324" s="85">
        <f t="shared" si="25"/>
        <v>0</v>
      </c>
      <c r="AH324" s="5"/>
      <c r="AI324" s="5"/>
      <c r="AJ324" s="5"/>
      <c r="AK324" s="5"/>
      <c r="AL324" s="5"/>
      <c r="AM324" s="5"/>
      <c r="AN324" s="5"/>
      <c r="AO324" s="5"/>
      <c r="AP324" s="5"/>
      <c r="AQ324" s="5"/>
      <c r="AR324" s="5"/>
      <c r="AS324" s="5"/>
      <c r="AT324" s="5"/>
      <c r="AU324" s="5"/>
    </row>
    <row r="325" spans="1:47" s="2" customFormat="1" ht="15">
      <c r="A325" s="391"/>
      <c r="B325" s="392"/>
      <c r="C325" s="393"/>
      <c r="D325" s="393"/>
      <c r="E325" s="393"/>
      <c r="F325" s="393"/>
      <c r="G325" s="393"/>
      <c r="H325" s="394"/>
      <c r="I325" s="394"/>
      <c r="J325" s="394"/>
      <c r="K325" s="394"/>
      <c r="L325" s="394"/>
      <c r="M325" s="394"/>
      <c r="N325" s="313">
        <f>IF(IF(I325&lt;'Checklist Parameters'!$Q$22,0,($I325-$L325))&lt;0,0,IF(I325&lt;'Checklist Parameters'!$Q$22,0,($I325-$L325)))</f>
        <v>0</v>
      </c>
      <c r="O325" s="394"/>
      <c r="P325" s="395"/>
      <c r="Q325" s="316">
        <f t="shared" si="26"/>
        <v>0</v>
      </c>
      <c r="R325" s="87">
        <f t="shared" si="27"/>
        <v>0</v>
      </c>
      <c r="S325" s="87">
        <f>IF('Checklist Parameters'!$Q$60&lt;0.2,0.2,'Checklist Parameters'!$Q$60)</f>
        <v>0.7</v>
      </c>
      <c r="T325" s="88">
        <f>IF($O325="",IF('Checklist District ID'!$C$43="Y",MAX($R325:$S325)*$I325,SUM($R325:$S325)*$I325),IF(O325&gt;0,Q325*S325))</f>
        <v>0</v>
      </c>
      <c r="U325" s="88">
        <f>IF(Q325&gt;0,((I325-T325)*'Formula Matrix'!$E$42),0)</f>
        <v>0</v>
      </c>
      <c r="V325" s="88">
        <f t="shared" si="28"/>
        <v>0</v>
      </c>
      <c r="W325" s="88">
        <f>IF(V325&gt;0,(V325*'Checklist Parameters'!$Q$35),0)</f>
        <v>0</v>
      </c>
      <c r="X325" s="85">
        <f t="shared" si="24"/>
        <v>0</v>
      </c>
      <c r="Y325" s="85">
        <f>IF('Checklist Parameters'!$Q$102&lt;&gt;"",(I325/43560)*'Checklist Parameters'!$Q$102,"N/A")</f>
        <v>0</v>
      </c>
      <c r="Z325" s="85" t="str">
        <f>IF('Checklist Parameters'!$Q$58&lt;&gt;"",((I325*'Checklist Parameters'!$Q$58)*'Checklist Parameters'!$Q$35)/1000,"N/A")</f>
        <v>N/A</v>
      </c>
      <c r="AA325" s="85">
        <f>IF('Checklist Parameters'!$Q$101&lt;&gt;"",IFERROR(I325/'Checklist Parameters'!$Q$101,0),"N/A")</f>
        <v>0</v>
      </c>
      <c r="AB325" s="85" t="str">
        <f>IF('Checklist Parameters'!$Q$43&lt;&gt;"",(I325*'Checklist Parameters'!$Q$43)/1000,"N/A")</f>
        <v>N/A</v>
      </c>
      <c r="AC325" s="85">
        <f>IF('Checklist Parameters'!$Q$16="",$X325,IF(AND('Checklist Parameters'!$Q$16&lt;$X325,'Checklist Parameters'!$Q$16&gt;=3),'Checklist Parameters'!$Q$16,IF(AND('Checklist Parameters'!$Q$16&lt;$X325,'Checklist Parameters'!$Q$16&lt;3),0,$X325)))</f>
        <v>0</v>
      </c>
      <c r="AD325" s="85" t="str">
        <f>IF(AND(I325&lt;'Checklist Parameters'!$Q$22,$I325&lt;&gt;0),"Y","")</f>
        <v/>
      </c>
      <c r="AE325" s="85" t="str">
        <f>IF($AD325="Y",0,IF('Checklist Parameters'!$Q$25="","&lt;no limit&gt;",ROUNDDOWN((($I325-'Checklist Parameters'!$Q$24)/'Checklist Parameters'!$Q$25)+1,0)))</f>
        <v>&lt;no limit&gt;</v>
      </c>
      <c r="AF325" s="174">
        <f t="shared" si="29"/>
        <v>0</v>
      </c>
      <c r="AG325" s="85">
        <f t="shared" si="25"/>
        <v>0</v>
      </c>
      <c r="AH325" s="5"/>
      <c r="AI325" s="5"/>
      <c r="AJ325" s="5"/>
      <c r="AK325" s="5"/>
      <c r="AL325" s="5"/>
      <c r="AM325" s="5"/>
      <c r="AN325" s="5"/>
      <c r="AO325" s="5"/>
      <c r="AP325" s="5"/>
      <c r="AQ325" s="5"/>
      <c r="AR325" s="5"/>
      <c r="AS325" s="5"/>
      <c r="AT325" s="5"/>
      <c r="AU325" s="5"/>
    </row>
    <row r="326" spans="1:47" s="2" customFormat="1" ht="15">
      <c r="A326" s="391"/>
      <c r="B326" s="392"/>
      <c r="C326" s="393"/>
      <c r="D326" s="393"/>
      <c r="E326" s="393"/>
      <c r="F326" s="393"/>
      <c r="G326" s="393"/>
      <c r="H326" s="394"/>
      <c r="I326" s="394"/>
      <c r="J326" s="394"/>
      <c r="K326" s="394"/>
      <c r="L326" s="394"/>
      <c r="M326" s="394"/>
      <c r="N326" s="313">
        <f>IF(IF(I326&lt;'Checklist Parameters'!$Q$22,0,($I326-$L326))&lt;0,0,IF(I326&lt;'Checklist Parameters'!$Q$22,0,($I326-$L326)))</f>
        <v>0</v>
      </c>
      <c r="O326" s="394"/>
      <c r="P326" s="395"/>
      <c r="Q326" s="316">
        <f t="shared" si="26"/>
        <v>0</v>
      </c>
      <c r="R326" s="87">
        <f t="shared" si="27"/>
        <v>0</v>
      </c>
      <c r="S326" s="87">
        <f>IF('Checklist Parameters'!$Q$60&lt;0.2,0.2,'Checklist Parameters'!$Q$60)</f>
        <v>0.7</v>
      </c>
      <c r="T326" s="88">
        <f>IF($O326="",IF('Checklist District ID'!$C$43="Y",MAX($R326:$S326)*$I326,SUM($R326:$S326)*$I326),IF(O326&gt;0,Q326*S326))</f>
        <v>0</v>
      </c>
      <c r="U326" s="88">
        <f>IF(Q326&gt;0,((I326-T326)*'Formula Matrix'!$E$42),0)</f>
        <v>0</v>
      </c>
      <c r="V326" s="88">
        <f t="shared" si="28"/>
        <v>0</v>
      </c>
      <c r="W326" s="88">
        <f>IF(V326&gt;0,(V326*'Checklist Parameters'!$Q$35),0)</f>
        <v>0</v>
      </c>
      <c r="X326" s="85">
        <f t="shared" si="24"/>
        <v>0</v>
      </c>
      <c r="Y326" s="85">
        <f>IF('Checklist Parameters'!$Q$102&lt;&gt;"",(I326/43560)*'Checklist Parameters'!$Q$102,"N/A")</f>
        <v>0</v>
      </c>
      <c r="Z326" s="85" t="str">
        <f>IF('Checklist Parameters'!$Q$58&lt;&gt;"",((I326*'Checklist Parameters'!$Q$58)*'Checklist Parameters'!$Q$35)/1000,"N/A")</f>
        <v>N/A</v>
      </c>
      <c r="AA326" s="85">
        <f>IF('Checklist Parameters'!$Q$101&lt;&gt;"",IFERROR(I326/'Checklist Parameters'!$Q$101,0),"N/A")</f>
        <v>0</v>
      </c>
      <c r="AB326" s="85" t="str">
        <f>IF('Checklist Parameters'!$Q$43&lt;&gt;"",(I326*'Checklist Parameters'!$Q$43)/1000,"N/A")</f>
        <v>N/A</v>
      </c>
      <c r="AC326" s="85">
        <f>IF('Checklist Parameters'!$Q$16="",$X326,IF(AND('Checklist Parameters'!$Q$16&lt;$X326,'Checklist Parameters'!$Q$16&gt;=3),'Checklist Parameters'!$Q$16,IF(AND('Checklist Parameters'!$Q$16&lt;$X326,'Checklist Parameters'!$Q$16&lt;3),0,$X326)))</f>
        <v>0</v>
      </c>
      <c r="AD326" s="85" t="str">
        <f>IF(AND(I326&lt;'Checklist Parameters'!$Q$22,$I326&lt;&gt;0),"Y","")</f>
        <v/>
      </c>
      <c r="AE326" s="85" t="str">
        <f>IF($AD326="Y",0,IF('Checklist Parameters'!$Q$25="","&lt;no limit&gt;",ROUNDDOWN((($I326-'Checklist Parameters'!$Q$24)/'Checklist Parameters'!$Q$25)+1,0)))</f>
        <v>&lt;no limit&gt;</v>
      </c>
      <c r="AF326" s="174">
        <f t="shared" si="29"/>
        <v>0</v>
      </c>
      <c r="AG326" s="85">
        <f t="shared" si="25"/>
        <v>0</v>
      </c>
      <c r="AH326" s="5"/>
      <c r="AI326" s="5"/>
      <c r="AJ326" s="5"/>
      <c r="AK326" s="5"/>
      <c r="AL326" s="5"/>
      <c r="AM326" s="5"/>
      <c r="AN326" s="5"/>
      <c r="AO326" s="5"/>
      <c r="AP326" s="5"/>
      <c r="AQ326" s="5"/>
      <c r="AR326" s="5"/>
      <c r="AS326" s="5"/>
      <c r="AT326" s="5"/>
      <c r="AU326" s="5"/>
    </row>
    <row r="327" spans="1:47" s="2" customFormat="1" ht="15">
      <c r="A327" s="391"/>
      <c r="B327" s="392"/>
      <c r="C327" s="393"/>
      <c r="D327" s="393"/>
      <c r="E327" s="393"/>
      <c r="F327" s="393"/>
      <c r="G327" s="393"/>
      <c r="H327" s="394"/>
      <c r="I327" s="394"/>
      <c r="J327" s="394"/>
      <c r="K327" s="394"/>
      <c r="L327" s="394"/>
      <c r="M327" s="394"/>
      <c r="N327" s="313">
        <f>IF(IF(I327&lt;'Checklist Parameters'!$Q$22,0,($I327-$L327))&lt;0,0,IF(I327&lt;'Checklist Parameters'!$Q$22,0,($I327-$L327)))</f>
        <v>0</v>
      </c>
      <c r="O327" s="394"/>
      <c r="P327" s="395"/>
      <c r="Q327" s="316">
        <f t="shared" si="26"/>
        <v>0</v>
      </c>
      <c r="R327" s="87">
        <f t="shared" si="27"/>
        <v>0</v>
      </c>
      <c r="S327" s="87">
        <f>IF('Checklist Parameters'!$Q$60&lt;0.2,0.2,'Checklist Parameters'!$Q$60)</f>
        <v>0.7</v>
      </c>
      <c r="T327" s="88">
        <f>IF($O327="",IF('Checklist District ID'!$C$43="Y",MAX($R327:$S327)*$I327,SUM($R327:$S327)*$I327),IF(O327&gt;0,Q327*S327))</f>
        <v>0</v>
      </c>
      <c r="U327" s="88">
        <f>IF(Q327&gt;0,((I327-T327)*'Formula Matrix'!$E$42),0)</f>
        <v>0</v>
      </c>
      <c r="V327" s="88">
        <f t="shared" si="28"/>
        <v>0</v>
      </c>
      <c r="W327" s="88">
        <f>IF(V327&gt;0,(V327*'Checklist Parameters'!$Q$35),0)</f>
        <v>0</v>
      </c>
      <c r="X327" s="85">
        <f t="shared" si="24"/>
        <v>0</v>
      </c>
      <c r="Y327" s="85">
        <f>IF('Checklist Parameters'!$Q$102&lt;&gt;"",(I327/43560)*'Checklist Parameters'!$Q$102,"N/A")</f>
        <v>0</v>
      </c>
      <c r="Z327" s="85" t="str">
        <f>IF('Checklist Parameters'!$Q$58&lt;&gt;"",((I327*'Checklist Parameters'!$Q$58)*'Checklist Parameters'!$Q$35)/1000,"N/A")</f>
        <v>N/A</v>
      </c>
      <c r="AA327" s="85">
        <f>IF('Checklist Parameters'!$Q$101&lt;&gt;"",IFERROR(I327/'Checklist Parameters'!$Q$101,0),"N/A")</f>
        <v>0</v>
      </c>
      <c r="AB327" s="85" t="str">
        <f>IF('Checklist Parameters'!$Q$43&lt;&gt;"",(I327*'Checklist Parameters'!$Q$43)/1000,"N/A")</f>
        <v>N/A</v>
      </c>
      <c r="AC327" s="85">
        <f>IF('Checklist Parameters'!$Q$16="",$X327,IF(AND('Checklist Parameters'!$Q$16&lt;$X327,'Checklist Parameters'!$Q$16&gt;=3),'Checklist Parameters'!$Q$16,IF(AND('Checklist Parameters'!$Q$16&lt;$X327,'Checklist Parameters'!$Q$16&lt;3),0,$X327)))</f>
        <v>0</v>
      </c>
      <c r="AD327" s="85" t="str">
        <f>IF(AND(I327&lt;'Checklist Parameters'!$Q$22,$I327&lt;&gt;0),"Y","")</f>
        <v/>
      </c>
      <c r="AE327" s="85" t="str">
        <f>IF($AD327="Y",0,IF('Checklist Parameters'!$Q$25="","&lt;no limit&gt;",ROUNDDOWN((($I327-'Checklist Parameters'!$Q$24)/'Checklist Parameters'!$Q$25)+1,0)))</f>
        <v>&lt;no limit&gt;</v>
      </c>
      <c r="AF327" s="174">
        <f t="shared" si="29"/>
        <v>0</v>
      </c>
      <c r="AG327" s="85">
        <f t="shared" si="25"/>
        <v>0</v>
      </c>
      <c r="AH327" s="5"/>
      <c r="AI327" s="5"/>
      <c r="AJ327" s="5"/>
      <c r="AK327" s="5"/>
      <c r="AL327" s="5"/>
      <c r="AM327" s="5"/>
      <c r="AN327" s="5"/>
      <c r="AO327" s="5"/>
      <c r="AP327" s="5"/>
      <c r="AQ327" s="5"/>
      <c r="AR327" s="5"/>
      <c r="AS327" s="5"/>
      <c r="AT327" s="5"/>
      <c r="AU327" s="5"/>
    </row>
    <row r="328" spans="1:47" s="2" customFormat="1" ht="15">
      <c r="A328" s="391"/>
      <c r="B328" s="392"/>
      <c r="C328" s="393"/>
      <c r="D328" s="393"/>
      <c r="E328" s="393"/>
      <c r="F328" s="393"/>
      <c r="G328" s="393"/>
      <c r="H328" s="394"/>
      <c r="I328" s="394"/>
      <c r="J328" s="394"/>
      <c r="K328" s="394"/>
      <c r="L328" s="394"/>
      <c r="M328" s="394"/>
      <c r="N328" s="313">
        <f>IF(IF(I328&lt;'Checklist Parameters'!$Q$22,0,($I328-$L328))&lt;0,0,IF(I328&lt;'Checklist Parameters'!$Q$22,0,($I328-$L328)))</f>
        <v>0</v>
      </c>
      <c r="O328" s="394"/>
      <c r="P328" s="395"/>
      <c r="Q328" s="316">
        <f t="shared" si="26"/>
        <v>0</v>
      </c>
      <c r="R328" s="87">
        <f t="shared" si="27"/>
        <v>0</v>
      </c>
      <c r="S328" s="87">
        <f>IF('Checklist Parameters'!$Q$60&lt;0.2,0.2,'Checklist Parameters'!$Q$60)</f>
        <v>0.7</v>
      </c>
      <c r="T328" s="88">
        <f>IF($O328="",IF('Checklist District ID'!$C$43="Y",MAX($R328:$S328)*$I328,SUM($R328:$S328)*$I328),IF(O328&gt;0,Q328*S328))</f>
        <v>0</v>
      </c>
      <c r="U328" s="88">
        <f>IF(Q328&gt;0,((I328-T328)*'Formula Matrix'!$E$42),0)</f>
        <v>0</v>
      </c>
      <c r="V328" s="88">
        <f t="shared" si="28"/>
        <v>0</v>
      </c>
      <c r="W328" s="88">
        <f>IF(V328&gt;0,(V328*'Checklist Parameters'!$Q$35),0)</f>
        <v>0</v>
      </c>
      <c r="X328" s="85">
        <f t="shared" si="24"/>
        <v>0</v>
      </c>
      <c r="Y328" s="85">
        <f>IF('Checklist Parameters'!$Q$102&lt;&gt;"",(I328/43560)*'Checklist Parameters'!$Q$102,"N/A")</f>
        <v>0</v>
      </c>
      <c r="Z328" s="85" t="str">
        <f>IF('Checklist Parameters'!$Q$58&lt;&gt;"",((I328*'Checklist Parameters'!$Q$58)*'Checklist Parameters'!$Q$35)/1000,"N/A")</f>
        <v>N/A</v>
      </c>
      <c r="AA328" s="85">
        <f>IF('Checklist Parameters'!$Q$101&lt;&gt;"",IFERROR(I328/'Checklist Parameters'!$Q$101,0),"N/A")</f>
        <v>0</v>
      </c>
      <c r="AB328" s="85" t="str">
        <f>IF('Checklist Parameters'!$Q$43&lt;&gt;"",(I328*'Checklist Parameters'!$Q$43)/1000,"N/A")</f>
        <v>N/A</v>
      </c>
      <c r="AC328" s="85">
        <f>IF('Checklist Parameters'!$Q$16="",$X328,IF(AND('Checklist Parameters'!$Q$16&lt;$X328,'Checklist Parameters'!$Q$16&gt;=3),'Checklist Parameters'!$Q$16,IF(AND('Checklist Parameters'!$Q$16&lt;$X328,'Checklist Parameters'!$Q$16&lt;3),0,$X328)))</f>
        <v>0</v>
      </c>
      <c r="AD328" s="85" t="str">
        <f>IF(AND(I328&lt;'Checklist Parameters'!$Q$22,$I328&lt;&gt;0),"Y","")</f>
        <v/>
      </c>
      <c r="AE328" s="85" t="str">
        <f>IF($AD328="Y",0,IF('Checklist Parameters'!$Q$25="","&lt;no limit&gt;",ROUNDDOWN((($I328-'Checklist Parameters'!$Q$24)/'Checklist Parameters'!$Q$25)+1,0)))</f>
        <v>&lt;no limit&gt;</v>
      </c>
      <c r="AF328" s="174">
        <f t="shared" si="29"/>
        <v>0</v>
      </c>
      <c r="AG328" s="85">
        <f t="shared" si="25"/>
        <v>0</v>
      </c>
      <c r="AH328" s="5"/>
      <c r="AI328" s="5"/>
      <c r="AJ328" s="5"/>
      <c r="AK328" s="5"/>
      <c r="AL328" s="5"/>
      <c r="AM328" s="5"/>
      <c r="AN328" s="5"/>
      <c r="AO328" s="5"/>
      <c r="AP328" s="5"/>
      <c r="AQ328" s="5"/>
      <c r="AR328" s="5"/>
      <c r="AS328" s="5"/>
      <c r="AT328" s="5"/>
      <c r="AU328" s="5"/>
    </row>
    <row r="329" spans="1:47" s="2" customFormat="1" ht="15">
      <c r="A329" s="391"/>
      <c r="B329" s="392"/>
      <c r="C329" s="393"/>
      <c r="D329" s="393"/>
      <c r="E329" s="393"/>
      <c r="F329" s="393"/>
      <c r="G329" s="393"/>
      <c r="H329" s="394"/>
      <c r="I329" s="394"/>
      <c r="J329" s="394"/>
      <c r="K329" s="394"/>
      <c r="L329" s="394"/>
      <c r="M329" s="394"/>
      <c r="N329" s="313">
        <f>IF(IF(I329&lt;'Checklist Parameters'!$Q$22,0,($I329-$L329))&lt;0,0,IF(I329&lt;'Checklist Parameters'!$Q$22,0,($I329-$L329)))</f>
        <v>0</v>
      </c>
      <c r="O329" s="394"/>
      <c r="P329" s="395"/>
      <c r="Q329" s="316">
        <f t="shared" si="26"/>
        <v>0</v>
      </c>
      <c r="R329" s="87">
        <f t="shared" si="27"/>
        <v>0</v>
      </c>
      <c r="S329" s="87">
        <f>IF('Checklist Parameters'!$Q$60&lt;0.2,0.2,'Checklist Parameters'!$Q$60)</f>
        <v>0.7</v>
      </c>
      <c r="T329" s="88">
        <f>IF($O329="",IF('Checklist District ID'!$C$43="Y",MAX($R329:$S329)*$I329,SUM($R329:$S329)*$I329),IF(O329&gt;0,Q329*S329))</f>
        <v>0</v>
      </c>
      <c r="U329" s="88">
        <f>IF(Q329&gt;0,((I329-T329)*'Formula Matrix'!$E$42),0)</f>
        <v>0</v>
      </c>
      <c r="V329" s="88">
        <f t="shared" si="28"/>
        <v>0</v>
      </c>
      <c r="W329" s="88">
        <f>IF(V329&gt;0,(V329*'Checklist Parameters'!$Q$35),0)</f>
        <v>0</v>
      </c>
      <c r="X329" s="85">
        <f t="shared" si="24"/>
        <v>0</v>
      </c>
      <c r="Y329" s="85">
        <f>IF('Checklist Parameters'!$Q$102&lt;&gt;"",(I329/43560)*'Checklist Parameters'!$Q$102,"N/A")</f>
        <v>0</v>
      </c>
      <c r="Z329" s="85" t="str">
        <f>IF('Checklist Parameters'!$Q$58&lt;&gt;"",((I329*'Checklist Parameters'!$Q$58)*'Checklist Parameters'!$Q$35)/1000,"N/A")</f>
        <v>N/A</v>
      </c>
      <c r="AA329" s="85">
        <f>IF('Checklist Parameters'!$Q$101&lt;&gt;"",IFERROR(I329/'Checklist Parameters'!$Q$101,0),"N/A")</f>
        <v>0</v>
      </c>
      <c r="AB329" s="85" t="str">
        <f>IF('Checklist Parameters'!$Q$43&lt;&gt;"",(I329*'Checklist Parameters'!$Q$43)/1000,"N/A")</f>
        <v>N/A</v>
      </c>
      <c r="AC329" s="85">
        <f>IF('Checklist Parameters'!$Q$16="",$X329,IF(AND('Checklist Parameters'!$Q$16&lt;$X329,'Checklist Parameters'!$Q$16&gt;=3),'Checklist Parameters'!$Q$16,IF(AND('Checklist Parameters'!$Q$16&lt;$X329,'Checklist Parameters'!$Q$16&lt;3),0,$X329)))</f>
        <v>0</v>
      </c>
      <c r="AD329" s="85" t="str">
        <f>IF(AND(I329&lt;'Checklist Parameters'!$Q$22,$I329&lt;&gt;0),"Y","")</f>
        <v/>
      </c>
      <c r="AE329" s="85" t="str">
        <f>IF($AD329="Y",0,IF('Checklist Parameters'!$Q$25="","&lt;no limit&gt;",ROUNDDOWN((($I329-'Checklist Parameters'!$Q$24)/'Checklist Parameters'!$Q$25)+1,0)))</f>
        <v>&lt;no limit&gt;</v>
      </c>
      <c r="AF329" s="174">
        <f t="shared" si="29"/>
        <v>0</v>
      </c>
      <c r="AG329" s="85">
        <f t="shared" si="25"/>
        <v>0</v>
      </c>
      <c r="AH329" s="5"/>
      <c r="AI329" s="5"/>
      <c r="AJ329" s="5"/>
      <c r="AK329" s="5"/>
      <c r="AL329" s="5"/>
      <c r="AM329" s="5"/>
      <c r="AN329" s="5"/>
      <c r="AO329" s="5"/>
      <c r="AP329" s="5"/>
      <c r="AQ329" s="5"/>
      <c r="AR329" s="5"/>
      <c r="AS329" s="5"/>
      <c r="AT329" s="5"/>
      <c r="AU329" s="5"/>
    </row>
    <row r="330" spans="1:47" s="2" customFormat="1" ht="15">
      <c r="A330" s="391"/>
      <c r="B330" s="392"/>
      <c r="C330" s="393"/>
      <c r="D330" s="393"/>
      <c r="E330" s="393"/>
      <c r="F330" s="393"/>
      <c r="G330" s="393"/>
      <c r="H330" s="394"/>
      <c r="I330" s="394"/>
      <c r="J330" s="394"/>
      <c r="K330" s="394"/>
      <c r="L330" s="394"/>
      <c r="M330" s="394"/>
      <c r="N330" s="313">
        <f>IF(IF(I330&lt;'Checklist Parameters'!$Q$22,0,($I330-$L330))&lt;0,0,IF(I330&lt;'Checklist Parameters'!$Q$22,0,($I330-$L330)))</f>
        <v>0</v>
      </c>
      <c r="O330" s="394"/>
      <c r="P330" s="395"/>
      <c r="Q330" s="316">
        <f t="shared" si="26"/>
        <v>0</v>
      </c>
      <c r="R330" s="87">
        <f t="shared" si="27"/>
        <v>0</v>
      </c>
      <c r="S330" s="87">
        <f>IF('Checklist Parameters'!$Q$60&lt;0.2,0.2,'Checklist Parameters'!$Q$60)</f>
        <v>0.7</v>
      </c>
      <c r="T330" s="88">
        <f>IF($O330="",IF('Checklist District ID'!$C$43="Y",MAX($R330:$S330)*$I330,SUM($R330:$S330)*$I330),IF(O330&gt;0,Q330*S330))</f>
        <v>0</v>
      </c>
      <c r="U330" s="88">
        <f>IF(Q330&gt;0,((I330-T330)*'Formula Matrix'!$E$42),0)</f>
        <v>0</v>
      </c>
      <c r="V330" s="88">
        <f t="shared" si="28"/>
        <v>0</v>
      </c>
      <c r="W330" s="88">
        <f>IF(V330&gt;0,(V330*'Checklist Parameters'!$Q$35),0)</f>
        <v>0</v>
      </c>
      <c r="X330" s="85">
        <f t="shared" si="24"/>
        <v>0</v>
      </c>
      <c r="Y330" s="85">
        <f>IF('Checklist Parameters'!$Q$102&lt;&gt;"",(I330/43560)*'Checklist Parameters'!$Q$102,"N/A")</f>
        <v>0</v>
      </c>
      <c r="Z330" s="85" t="str">
        <f>IF('Checklist Parameters'!$Q$58&lt;&gt;"",((I330*'Checklist Parameters'!$Q$58)*'Checklist Parameters'!$Q$35)/1000,"N/A")</f>
        <v>N/A</v>
      </c>
      <c r="AA330" s="85">
        <f>IF('Checklist Parameters'!$Q$101&lt;&gt;"",IFERROR(I330/'Checklist Parameters'!$Q$101,0),"N/A")</f>
        <v>0</v>
      </c>
      <c r="AB330" s="85" t="str">
        <f>IF('Checklist Parameters'!$Q$43&lt;&gt;"",(I330*'Checklist Parameters'!$Q$43)/1000,"N/A")</f>
        <v>N/A</v>
      </c>
      <c r="AC330" s="85">
        <f>IF('Checklist Parameters'!$Q$16="",$X330,IF(AND('Checklist Parameters'!$Q$16&lt;$X330,'Checklist Parameters'!$Q$16&gt;=3),'Checklist Parameters'!$Q$16,IF(AND('Checklist Parameters'!$Q$16&lt;$X330,'Checklist Parameters'!$Q$16&lt;3),0,$X330)))</f>
        <v>0</v>
      </c>
      <c r="AD330" s="85" t="str">
        <f>IF(AND(I330&lt;'Checklist Parameters'!$Q$22,$I330&lt;&gt;0),"Y","")</f>
        <v/>
      </c>
      <c r="AE330" s="85" t="str">
        <f>IF($AD330="Y",0,IF('Checklist Parameters'!$Q$25="","&lt;no limit&gt;",ROUNDDOWN((($I330-'Checklist Parameters'!$Q$24)/'Checklist Parameters'!$Q$25)+1,0)))</f>
        <v>&lt;no limit&gt;</v>
      </c>
      <c r="AF330" s="174">
        <f t="shared" si="29"/>
        <v>0</v>
      </c>
      <c r="AG330" s="85">
        <f t="shared" si="25"/>
        <v>0</v>
      </c>
      <c r="AH330" s="5"/>
      <c r="AI330" s="5"/>
      <c r="AJ330" s="5"/>
      <c r="AK330" s="5"/>
      <c r="AL330" s="5"/>
      <c r="AM330" s="5"/>
      <c r="AN330" s="5"/>
      <c r="AO330" s="5"/>
      <c r="AP330" s="5"/>
      <c r="AQ330" s="5"/>
      <c r="AR330" s="5"/>
      <c r="AS330" s="5"/>
      <c r="AT330" s="5"/>
      <c r="AU330" s="5"/>
    </row>
    <row r="331" spans="1:47" s="2" customFormat="1" ht="15">
      <c r="A331" s="391"/>
      <c r="B331" s="392"/>
      <c r="C331" s="393"/>
      <c r="D331" s="393"/>
      <c r="E331" s="393"/>
      <c r="F331" s="393"/>
      <c r="G331" s="393"/>
      <c r="H331" s="394"/>
      <c r="I331" s="394"/>
      <c r="J331" s="394"/>
      <c r="K331" s="394"/>
      <c r="L331" s="394"/>
      <c r="M331" s="394"/>
      <c r="N331" s="313">
        <f>IF(IF(I331&lt;'Checklist Parameters'!$Q$22,0,($I331-$L331))&lt;0,0,IF(I331&lt;'Checklist Parameters'!$Q$22,0,($I331-$L331)))</f>
        <v>0</v>
      </c>
      <c r="O331" s="394"/>
      <c r="P331" s="395"/>
      <c r="Q331" s="316">
        <f t="shared" si="26"/>
        <v>0</v>
      </c>
      <c r="R331" s="87">
        <f t="shared" si="27"/>
        <v>0</v>
      </c>
      <c r="S331" s="87">
        <f>IF('Checklist Parameters'!$Q$60&lt;0.2,0.2,'Checklist Parameters'!$Q$60)</f>
        <v>0.7</v>
      </c>
      <c r="T331" s="88">
        <f>IF($O331="",IF('Checklist District ID'!$C$43="Y",MAX($R331:$S331)*$I331,SUM($R331:$S331)*$I331),IF(O331&gt;0,Q331*S331))</f>
        <v>0</v>
      </c>
      <c r="U331" s="88">
        <f>IF(Q331&gt;0,((I331-T331)*'Formula Matrix'!$E$42),0)</f>
        <v>0</v>
      </c>
      <c r="V331" s="88">
        <f t="shared" si="28"/>
        <v>0</v>
      </c>
      <c r="W331" s="88">
        <f>IF(V331&gt;0,(V331*'Checklist Parameters'!$Q$35),0)</f>
        <v>0</v>
      </c>
      <c r="X331" s="85">
        <f t="shared" si="24"/>
        <v>0</v>
      </c>
      <c r="Y331" s="85">
        <f>IF('Checklist Parameters'!$Q$102&lt;&gt;"",(I331/43560)*'Checklist Parameters'!$Q$102,"N/A")</f>
        <v>0</v>
      </c>
      <c r="Z331" s="85" t="str">
        <f>IF('Checklist Parameters'!$Q$58&lt;&gt;"",((I331*'Checklist Parameters'!$Q$58)*'Checklist Parameters'!$Q$35)/1000,"N/A")</f>
        <v>N/A</v>
      </c>
      <c r="AA331" s="85">
        <f>IF('Checklist Parameters'!$Q$101&lt;&gt;"",IFERROR(I331/'Checklist Parameters'!$Q$101,0),"N/A")</f>
        <v>0</v>
      </c>
      <c r="AB331" s="85" t="str">
        <f>IF('Checklist Parameters'!$Q$43&lt;&gt;"",(I331*'Checklist Parameters'!$Q$43)/1000,"N/A")</f>
        <v>N/A</v>
      </c>
      <c r="AC331" s="85">
        <f>IF('Checklist Parameters'!$Q$16="",$X331,IF(AND('Checklist Parameters'!$Q$16&lt;$X331,'Checklist Parameters'!$Q$16&gt;=3),'Checklist Parameters'!$Q$16,IF(AND('Checklist Parameters'!$Q$16&lt;$X331,'Checklist Parameters'!$Q$16&lt;3),0,$X331)))</f>
        <v>0</v>
      </c>
      <c r="AD331" s="85" t="str">
        <f>IF(AND(I331&lt;'Checklist Parameters'!$Q$22,$I331&lt;&gt;0),"Y","")</f>
        <v/>
      </c>
      <c r="AE331" s="85" t="str">
        <f>IF($AD331="Y",0,IF('Checklist Parameters'!$Q$25="","&lt;no limit&gt;",ROUNDDOWN((($I331-'Checklist Parameters'!$Q$24)/'Checklist Parameters'!$Q$25)+1,0)))</f>
        <v>&lt;no limit&gt;</v>
      </c>
      <c r="AF331" s="174">
        <f t="shared" si="29"/>
        <v>0</v>
      </c>
      <c r="AG331" s="85">
        <f t="shared" si="25"/>
        <v>0</v>
      </c>
      <c r="AH331" s="5"/>
      <c r="AI331" s="5"/>
      <c r="AJ331" s="5"/>
      <c r="AK331" s="5"/>
      <c r="AL331" s="5"/>
      <c r="AM331" s="5"/>
      <c r="AN331" s="5"/>
      <c r="AO331" s="5"/>
      <c r="AP331" s="5"/>
      <c r="AQ331" s="5"/>
      <c r="AR331" s="5"/>
      <c r="AS331" s="5"/>
      <c r="AT331" s="5"/>
      <c r="AU331" s="5"/>
    </row>
    <row r="332" spans="1:47" s="2" customFormat="1" ht="15">
      <c r="A332" s="391"/>
      <c r="B332" s="392"/>
      <c r="C332" s="393"/>
      <c r="D332" s="393"/>
      <c r="E332" s="393"/>
      <c r="F332" s="393"/>
      <c r="G332" s="393"/>
      <c r="H332" s="394"/>
      <c r="I332" s="394"/>
      <c r="J332" s="394"/>
      <c r="K332" s="394"/>
      <c r="L332" s="394"/>
      <c r="M332" s="394"/>
      <c r="N332" s="313">
        <f>IF(IF(I332&lt;'Checklist Parameters'!$Q$22,0,($I332-$L332))&lt;0,0,IF(I332&lt;'Checklist Parameters'!$Q$22,0,($I332-$L332)))</f>
        <v>0</v>
      </c>
      <c r="O332" s="394"/>
      <c r="P332" s="395"/>
      <c r="Q332" s="316">
        <f t="shared" si="26"/>
        <v>0</v>
      </c>
      <c r="R332" s="87">
        <f t="shared" si="27"/>
        <v>0</v>
      </c>
      <c r="S332" s="87">
        <f>IF('Checklist Parameters'!$Q$60&lt;0.2,0.2,'Checklist Parameters'!$Q$60)</f>
        <v>0.7</v>
      </c>
      <c r="T332" s="88">
        <f>IF($O332="",IF('Checklist District ID'!$C$43="Y",MAX($R332:$S332)*$I332,SUM($R332:$S332)*$I332),IF(O332&gt;0,Q332*S332))</f>
        <v>0</v>
      </c>
      <c r="U332" s="88">
        <f>IF(Q332&gt;0,((I332-T332)*'Formula Matrix'!$E$42),0)</f>
        <v>0</v>
      </c>
      <c r="V332" s="88">
        <f t="shared" si="28"/>
        <v>0</v>
      </c>
      <c r="W332" s="88">
        <f>IF(V332&gt;0,(V332*'Checklist Parameters'!$Q$35),0)</f>
        <v>0</v>
      </c>
      <c r="X332" s="85">
        <f t="shared" si="24"/>
        <v>0</v>
      </c>
      <c r="Y332" s="85">
        <f>IF('Checklist Parameters'!$Q$102&lt;&gt;"",(I332/43560)*'Checklist Parameters'!$Q$102,"N/A")</f>
        <v>0</v>
      </c>
      <c r="Z332" s="85" t="str">
        <f>IF('Checklist Parameters'!$Q$58&lt;&gt;"",((I332*'Checklist Parameters'!$Q$58)*'Checklist Parameters'!$Q$35)/1000,"N/A")</f>
        <v>N/A</v>
      </c>
      <c r="AA332" s="85">
        <f>IF('Checklist Parameters'!$Q$101&lt;&gt;"",IFERROR(I332/'Checklist Parameters'!$Q$101,0),"N/A")</f>
        <v>0</v>
      </c>
      <c r="AB332" s="85" t="str">
        <f>IF('Checklist Parameters'!$Q$43&lt;&gt;"",(I332*'Checklist Parameters'!$Q$43)/1000,"N/A")</f>
        <v>N/A</v>
      </c>
      <c r="AC332" s="85">
        <f>IF('Checklist Parameters'!$Q$16="",$X332,IF(AND('Checklist Parameters'!$Q$16&lt;$X332,'Checklist Parameters'!$Q$16&gt;=3),'Checklist Parameters'!$Q$16,IF(AND('Checklist Parameters'!$Q$16&lt;$X332,'Checklist Parameters'!$Q$16&lt;3),0,$X332)))</f>
        <v>0</v>
      </c>
      <c r="AD332" s="85" t="str">
        <f>IF(AND(I332&lt;'Checklist Parameters'!$Q$22,$I332&lt;&gt;0),"Y","")</f>
        <v/>
      </c>
      <c r="AE332" s="85" t="str">
        <f>IF($AD332="Y",0,IF('Checklist Parameters'!$Q$25="","&lt;no limit&gt;",ROUNDDOWN((($I332-'Checklist Parameters'!$Q$24)/'Checklist Parameters'!$Q$25)+1,0)))</f>
        <v>&lt;no limit&gt;</v>
      </c>
      <c r="AF332" s="174">
        <f t="shared" si="29"/>
        <v>0</v>
      </c>
      <c r="AG332" s="85">
        <f t="shared" si="25"/>
        <v>0</v>
      </c>
      <c r="AH332" s="5"/>
      <c r="AI332" s="5"/>
      <c r="AJ332" s="5"/>
      <c r="AK332" s="5"/>
      <c r="AL332" s="5"/>
      <c r="AM332" s="5"/>
      <c r="AN332" s="5"/>
      <c r="AO332" s="5"/>
      <c r="AP332" s="5"/>
      <c r="AQ332" s="5"/>
      <c r="AR332" s="5"/>
      <c r="AS332" s="5"/>
      <c r="AT332" s="5"/>
      <c r="AU332" s="5"/>
    </row>
    <row r="333" spans="1:47" s="2" customFormat="1" ht="15">
      <c r="A333" s="391"/>
      <c r="B333" s="392"/>
      <c r="C333" s="393"/>
      <c r="D333" s="393"/>
      <c r="E333" s="393"/>
      <c r="F333" s="393"/>
      <c r="G333" s="393"/>
      <c r="H333" s="394"/>
      <c r="I333" s="394"/>
      <c r="J333" s="394"/>
      <c r="K333" s="394"/>
      <c r="L333" s="394"/>
      <c r="M333" s="394"/>
      <c r="N333" s="313">
        <f>IF(IF(I333&lt;'Checklist Parameters'!$Q$22,0,($I333-$L333))&lt;0,0,IF(I333&lt;'Checklist Parameters'!$Q$22,0,($I333-$L333)))</f>
        <v>0</v>
      </c>
      <c r="O333" s="394"/>
      <c r="P333" s="395"/>
      <c r="Q333" s="316">
        <f t="shared" si="26"/>
        <v>0</v>
      </c>
      <c r="R333" s="87">
        <f t="shared" si="27"/>
        <v>0</v>
      </c>
      <c r="S333" s="87">
        <f>IF('Checklist Parameters'!$Q$60&lt;0.2,0.2,'Checklist Parameters'!$Q$60)</f>
        <v>0.7</v>
      </c>
      <c r="T333" s="88">
        <f>IF($O333="",IF('Checklist District ID'!$C$43="Y",MAX($R333:$S333)*$I333,SUM($R333:$S333)*$I333),IF(O333&gt;0,Q333*S333))</f>
        <v>0</v>
      </c>
      <c r="U333" s="88">
        <f>IF(Q333&gt;0,((I333-T333)*'Formula Matrix'!$E$42),0)</f>
        <v>0</v>
      </c>
      <c r="V333" s="88">
        <f t="shared" si="28"/>
        <v>0</v>
      </c>
      <c r="W333" s="88">
        <f>IF(V333&gt;0,(V333*'Checklist Parameters'!$Q$35),0)</f>
        <v>0</v>
      </c>
      <c r="X333" s="85">
        <f t="shared" si="24"/>
        <v>0</v>
      </c>
      <c r="Y333" s="85">
        <f>IF('Checklist Parameters'!$Q$102&lt;&gt;"",(I333/43560)*'Checklist Parameters'!$Q$102,"N/A")</f>
        <v>0</v>
      </c>
      <c r="Z333" s="85" t="str">
        <f>IF('Checklist Parameters'!$Q$58&lt;&gt;"",((I333*'Checklist Parameters'!$Q$58)*'Checklist Parameters'!$Q$35)/1000,"N/A")</f>
        <v>N/A</v>
      </c>
      <c r="AA333" s="85">
        <f>IF('Checklist Parameters'!$Q$101&lt;&gt;"",IFERROR(I333/'Checklist Parameters'!$Q$101,0),"N/A")</f>
        <v>0</v>
      </c>
      <c r="AB333" s="85" t="str">
        <f>IF('Checklist Parameters'!$Q$43&lt;&gt;"",(I333*'Checklist Parameters'!$Q$43)/1000,"N/A")</f>
        <v>N/A</v>
      </c>
      <c r="AC333" s="85">
        <f>IF('Checklist Parameters'!$Q$16="",$X333,IF(AND('Checklist Parameters'!$Q$16&lt;$X333,'Checklist Parameters'!$Q$16&gt;=3),'Checklist Parameters'!$Q$16,IF(AND('Checklist Parameters'!$Q$16&lt;$X333,'Checklist Parameters'!$Q$16&lt;3),0,$X333)))</f>
        <v>0</v>
      </c>
      <c r="AD333" s="85" t="str">
        <f>IF(AND(I333&lt;'Checklist Parameters'!$Q$22,$I333&lt;&gt;0),"Y","")</f>
        <v/>
      </c>
      <c r="AE333" s="85" t="str">
        <f>IF($AD333="Y",0,IF('Checklist Parameters'!$Q$25="","&lt;no limit&gt;",ROUNDDOWN((($I333-'Checklist Parameters'!$Q$24)/'Checklist Parameters'!$Q$25)+1,0)))</f>
        <v>&lt;no limit&gt;</v>
      </c>
      <c r="AF333" s="174">
        <f t="shared" si="29"/>
        <v>0</v>
      </c>
      <c r="AG333" s="85">
        <f t="shared" si="25"/>
        <v>0</v>
      </c>
      <c r="AH333" s="5"/>
      <c r="AI333" s="5"/>
      <c r="AJ333" s="5"/>
      <c r="AK333" s="5"/>
      <c r="AL333" s="5"/>
      <c r="AM333" s="5"/>
      <c r="AN333" s="5"/>
      <c r="AO333" s="5"/>
      <c r="AP333" s="5"/>
      <c r="AQ333" s="5"/>
      <c r="AR333" s="5"/>
      <c r="AS333" s="5"/>
      <c r="AT333" s="5"/>
      <c r="AU333" s="5"/>
    </row>
    <row r="334" spans="1:47" s="2" customFormat="1" ht="15">
      <c r="A334" s="391"/>
      <c r="B334" s="392"/>
      <c r="C334" s="393"/>
      <c r="D334" s="393"/>
      <c r="E334" s="393"/>
      <c r="F334" s="393"/>
      <c r="G334" s="393"/>
      <c r="H334" s="394"/>
      <c r="I334" s="394"/>
      <c r="J334" s="394"/>
      <c r="K334" s="394"/>
      <c r="L334" s="394"/>
      <c r="M334" s="394"/>
      <c r="N334" s="313">
        <f>IF(IF(I334&lt;'Checklist Parameters'!$Q$22,0,($I334-$L334))&lt;0,0,IF(I334&lt;'Checklist Parameters'!$Q$22,0,($I334-$L334)))</f>
        <v>0</v>
      </c>
      <c r="O334" s="394"/>
      <c r="P334" s="395"/>
      <c r="Q334" s="316">
        <f t="shared" si="26"/>
        <v>0</v>
      </c>
      <c r="R334" s="87">
        <f t="shared" si="27"/>
        <v>0</v>
      </c>
      <c r="S334" s="87">
        <f>IF('Checklist Parameters'!$Q$60&lt;0.2,0.2,'Checklist Parameters'!$Q$60)</f>
        <v>0.7</v>
      </c>
      <c r="T334" s="88">
        <f>IF($O334="",IF('Checklist District ID'!$C$43="Y",MAX($R334:$S334)*$I334,SUM($R334:$S334)*$I334),IF(O334&gt;0,Q334*S334))</f>
        <v>0</v>
      </c>
      <c r="U334" s="88">
        <f>IF(Q334&gt;0,((I334-T334)*'Formula Matrix'!$E$42),0)</f>
        <v>0</v>
      </c>
      <c r="V334" s="88">
        <f t="shared" si="28"/>
        <v>0</v>
      </c>
      <c r="W334" s="88">
        <f>IF(V334&gt;0,(V334*'Checklist Parameters'!$Q$35),0)</f>
        <v>0</v>
      </c>
      <c r="X334" s="85">
        <f t="shared" si="24"/>
        <v>0</v>
      </c>
      <c r="Y334" s="85">
        <f>IF('Checklist Parameters'!$Q$102&lt;&gt;"",(I334/43560)*'Checklist Parameters'!$Q$102,"N/A")</f>
        <v>0</v>
      </c>
      <c r="Z334" s="85" t="str">
        <f>IF('Checklist Parameters'!$Q$58&lt;&gt;"",((I334*'Checklist Parameters'!$Q$58)*'Checklist Parameters'!$Q$35)/1000,"N/A")</f>
        <v>N/A</v>
      </c>
      <c r="AA334" s="85">
        <f>IF('Checklist Parameters'!$Q$101&lt;&gt;"",IFERROR(I334/'Checklist Parameters'!$Q$101,0),"N/A")</f>
        <v>0</v>
      </c>
      <c r="AB334" s="85" t="str">
        <f>IF('Checklist Parameters'!$Q$43&lt;&gt;"",(I334*'Checklist Parameters'!$Q$43)/1000,"N/A")</f>
        <v>N/A</v>
      </c>
      <c r="AC334" s="85">
        <f>IF('Checklist Parameters'!$Q$16="",$X334,IF(AND('Checklist Parameters'!$Q$16&lt;$X334,'Checklist Parameters'!$Q$16&gt;=3),'Checklist Parameters'!$Q$16,IF(AND('Checklist Parameters'!$Q$16&lt;$X334,'Checklist Parameters'!$Q$16&lt;3),0,$X334)))</f>
        <v>0</v>
      </c>
      <c r="AD334" s="85" t="str">
        <f>IF(AND(I334&lt;'Checklist Parameters'!$Q$22,$I334&lt;&gt;0),"Y","")</f>
        <v/>
      </c>
      <c r="AE334" s="85" t="str">
        <f>IF($AD334="Y",0,IF('Checklist Parameters'!$Q$25="","&lt;no limit&gt;",ROUNDDOWN((($I334-'Checklist Parameters'!$Q$24)/'Checklist Parameters'!$Q$25)+1,0)))</f>
        <v>&lt;no limit&gt;</v>
      </c>
      <c r="AF334" s="174">
        <f t="shared" si="29"/>
        <v>0</v>
      </c>
      <c r="AG334" s="85">
        <f t="shared" si="25"/>
        <v>0</v>
      </c>
      <c r="AH334" s="5"/>
      <c r="AI334" s="5"/>
      <c r="AJ334" s="5"/>
      <c r="AK334" s="5"/>
      <c r="AL334" s="5"/>
      <c r="AM334" s="5"/>
      <c r="AN334" s="5"/>
      <c r="AO334" s="5"/>
      <c r="AP334" s="5"/>
      <c r="AQ334" s="5"/>
      <c r="AR334" s="5"/>
      <c r="AS334" s="5"/>
      <c r="AT334" s="5"/>
      <c r="AU334" s="5"/>
    </row>
    <row r="335" spans="1:47" s="2" customFormat="1" ht="15">
      <c r="A335" s="391"/>
      <c r="B335" s="392"/>
      <c r="C335" s="393"/>
      <c r="D335" s="393"/>
      <c r="E335" s="393"/>
      <c r="F335" s="393"/>
      <c r="G335" s="393"/>
      <c r="H335" s="394"/>
      <c r="I335" s="394"/>
      <c r="J335" s="394"/>
      <c r="K335" s="394"/>
      <c r="L335" s="394"/>
      <c r="M335" s="394"/>
      <c r="N335" s="313">
        <f>IF(IF(I335&lt;'Checklist Parameters'!$Q$22,0,($I335-$L335))&lt;0,0,IF(I335&lt;'Checklist Parameters'!$Q$22,0,($I335-$L335)))</f>
        <v>0</v>
      </c>
      <c r="O335" s="394"/>
      <c r="P335" s="395"/>
      <c r="Q335" s="316">
        <f t="shared" si="26"/>
        <v>0</v>
      </c>
      <c r="R335" s="87">
        <f t="shared" si="27"/>
        <v>0</v>
      </c>
      <c r="S335" s="87">
        <f>IF('Checklist Parameters'!$Q$60&lt;0.2,0.2,'Checklist Parameters'!$Q$60)</f>
        <v>0.7</v>
      </c>
      <c r="T335" s="88">
        <f>IF($O335="",IF('Checklist District ID'!$C$43="Y",MAX($R335:$S335)*$I335,SUM($R335:$S335)*$I335),IF(O335&gt;0,Q335*S335))</f>
        <v>0</v>
      </c>
      <c r="U335" s="88">
        <f>IF(Q335&gt;0,((I335-T335)*'Formula Matrix'!$E$42),0)</f>
        <v>0</v>
      </c>
      <c r="V335" s="88">
        <f t="shared" si="28"/>
        <v>0</v>
      </c>
      <c r="W335" s="88">
        <f>IF(V335&gt;0,(V335*'Checklist Parameters'!$Q$35),0)</f>
        <v>0</v>
      </c>
      <c r="X335" s="85">
        <f t="shared" si="24"/>
        <v>0</v>
      </c>
      <c r="Y335" s="85">
        <f>IF('Checklist Parameters'!$Q$102&lt;&gt;"",(I335/43560)*'Checklist Parameters'!$Q$102,"N/A")</f>
        <v>0</v>
      </c>
      <c r="Z335" s="85" t="str">
        <f>IF('Checklist Parameters'!$Q$58&lt;&gt;"",((I335*'Checklist Parameters'!$Q$58)*'Checklist Parameters'!$Q$35)/1000,"N/A")</f>
        <v>N/A</v>
      </c>
      <c r="AA335" s="85">
        <f>IF('Checklist Parameters'!$Q$101&lt;&gt;"",IFERROR(I335/'Checklist Parameters'!$Q$101,0),"N/A")</f>
        <v>0</v>
      </c>
      <c r="AB335" s="85" t="str">
        <f>IF('Checklist Parameters'!$Q$43&lt;&gt;"",(I335*'Checklist Parameters'!$Q$43)/1000,"N/A")</f>
        <v>N/A</v>
      </c>
      <c r="AC335" s="85">
        <f>IF('Checklist Parameters'!$Q$16="",$X335,IF(AND('Checklist Parameters'!$Q$16&lt;$X335,'Checklist Parameters'!$Q$16&gt;=3),'Checklist Parameters'!$Q$16,IF(AND('Checklist Parameters'!$Q$16&lt;$X335,'Checklist Parameters'!$Q$16&lt;3),0,$X335)))</f>
        <v>0</v>
      </c>
      <c r="AD335" s="85" t="str">
        <f>IF(AND(I335&lt;'Checklist Parameters'!$Q$22,$I335&lt;&gt;0),"Y","")</f>
        <v/>
      </c>
      <c r="AE335" s="85" t="str">
        <f>IF($AD335="Y",0,IF('Checklist Parameters'!$Q$25="","&lt;no limit&gt;",ROUNDDOWN((($I335-'Checklist Parameters'!$Q$24)/'Checklist Parameters'!$Q$25)+1,0)))</f>
        <v>&lt;no limit&gt;</v>
      </c>
      <c r="AF335" s="174">
        <f t="shared" si="29"/>
        <v>0</v>
      </c>
      <c r="AG335" s="85">
        <f t="shared" si="25"/>
        <v>0</v>
      </c>
      <c r="AH335" s="5"/>
      <c r="AI335" s="5"/>
      <c r="AJ335" s="5"/>
      <c r="AK335" s="5"/>
      <c r="AL335" s="5"/>
      <c r="AM335" s="5"/>
      <c r="AN335" s="5"/>
      <c r="AO335" s="5"/>
      <c r="AP335" s="5"/>
      <c r="AQ335" s="5"/>
      <c r="AR335" s="5"/>
      <c r="AS335" s="5"/>
      <c r="AT335" s="5"/>
      <c r="AU335" s="5"/>
    </row>
    <row r="336" spans="1:47" s="2" customFormat="1" ht="15">
      <c r="A336" s="391"/>
      <c r="B336" s="392"/>
      <c r="C336" s="393"/>
      <c r="D336" s="393"/>
      <c r="E336" s="393"/>
      <c r="F336" s="393"/>
      <c r="G336" s="393"/>
      <c r="H336" s="394"/>
      <c r="I336" s="394"/>
      <c r="J336" s="394"/>
      <c r="K336" s="394"/>
      <c r="L336" s="394"/>
      <c r="M336" s="394"/>
      <c r="N336" s="313">
        <f>IF(IF(I336&lt;'Checklist Parameters'!$Q$22,0,($I336-$L336))&lt;0,0,IF(I336&lt;'Checklist Parameters'!$Q$22,0,($I336-$L336)))</f>
        <v>0</v>
      </c>
      <c r="O336" s="394"/>
      <c r="P336" s="395"/>
      <c r="Q336" s="316">
        <f t="shared" si="26"/>
        <v>0</v>
      </c>
      <c r="R336" s="87">
        <f t="shared" si="27"/>
        <v>0</v>
      </c>
      <c r="S336" s="87">
        <f>IF('Checklist Parameters'!$Q$60&lt;0.2,0.2,'Checklist Parameters'!$Q$60)</f>
        <v>0.7</v>
      </c>
      <c r="T336" s="88">
        <f>IF($O336="",IF('Checklist District ID'!$C$43="Y",MAX($R336:$S336)*$I336,SUM($R336:$S336)*$I336),IF(O336&gt;0,Q336*S336))</f>
        <v>0</v>
      </c>
      <c r="U336" s="88">
        <f>IF(Q336&gt;0,((I336-T336)*'Formula Matrix'!$E$42),0)</f>
        <v>0</v>
      </c>
      <c r="V336" s="88">
        <f t="shared" si="28"/>
        <v>0</v>
      </c>
      <c r="W336" s="88">
        <f>IF(V336&gt;0,(V336*'Checklist Parameters'!$Q$35),0)</f>
        <v>0</v>
      </c>
      <c r="X336" s="85">
        <f t="shared" si="24"/>
        <v>0</v>
      </c>
      <c r="Y336" s="85">
        <f>IF('Checklist Parameters'!$Q$102&lt;&gt;"",(I336/43560)*'Checklist Parameters'!$Q$102,"N/A")</f>
        <v>0</v>
      </c>
      <c r="Z336" s="85" t="str">
        <f>IF('Checklist Parameters'!$Q$58&lt;&gt;"",((I336*'Checklist Parameters'!$Q$58)*'Checklist Parameters'!$Q$35)/1000,"N/A")</f>
        <v>N/A</v>
      </c>
      <c r="AA336" s="85">
        <f>IF('Checklist Parameters'!$Q$101&lt;&gt;"",IFERROR(I336/'Checklist Parameters'!$Q$101,0),"N/A")</f>
        <v>0</v>
      </c>
      <c r="AB336" s="85" t="str">
        <f>IF('Checklist Parameters'!$Q$43&lt;&gt;"",(I336*'Checklist Parameters'!$Q$43)/1000,"N/A")</f>
        <v>N/A</v>
      </c>
      <c r="AC336" s="85">
        <f>IF('Checklist Parameters'!$Q$16="",$X336,IF(AND('Checklist Parameters'!$Q$16&lt;$X336,'Checklist Parameters'!$Q$16&gt;=3),'Checklist Parameters'!$Q$16,IF(AND('Checklist Parameters'!$Q$16&lt;$X336,'Checklist Parameters'!$Q$16&lt;3),0,$X336)))</f>
        <v>0</v>
      </c>
      <c r="AD336" s="85" t="str">
        <f>IF(AND(I336&lt;'Checklist Parameters'!$Q$22,$I336&lt;&gt;0),"Y","")</f>
        <v/>
      </c>
      <c r="AE336" s="85" t="str">
        <f>IF($AD336="Y",0,IF('Checklist Parameters'!$Q$25="","&lt;no limit&gt;",ROUNDDOWN((($I336-'Checklist Parameters'!$Q$24)/'Checklist Parameters'!$Q$25)+1,0)))</f>
        <v>&lt;no limit&gt;</v>
      </c>
      <c r="AF336" s="174">
        <f t="shared" si="29"/>
        <v>0</v>
      </c>
      <c r="AG336" s="85">
        <f t="shared" si="25"/>
        <v>0</v>
      </c>
      <c r="AH336" s="5"/>
      <c r="AI336" s="5"/>
      <c r="AJ336" s="5"/>
      <c r="AK336" s="5"/>
      <c r="AL336" s="5"/>
      <c r="AM336" s="5"/>
      <c r="AN336" s="5"/>
      <c r="AO336" s="5"/>
      <c r="AP336" s="5"/>
      <c r="AQ336" s="5"/>
      <c r="AR336" s="5"/>
      <c r="AS336" s="5"/>
      <c r="AT336" s="5"/>
      <c r="AU336" s="5"/>
    </row>
    <row r="337" spans="1:47" s="2" customFormat="1" ht="15">
      <c r="A337" s="391"/>
      <c r="B337" s="392"/>
      <c r="C337" s="393"/>
      <c r="D337" s="393"/>
      <c r="E337" s="393"/>
      <c r="F337" s="393"/>
      <c r="G337" s="393"/>
      <c r="H337" s="394"/>
      <c r="I337" s="394"/>
      <c r="J337" s="394"/>
      <c r="K337" s="394"/>
      <c r="L337" s="394"/>
      <c r="M337" s="394"/>
      <c r="N337" s="313">
        <f>IF(IF(I337&lt;'Checklist Parameters'!$Q$22,0,($I337-$L337))&lt;0,0,IF(I337&lt;'Checklist Parameters'!$Q$22,0,($I337-$L337)))</f>
        <v>0</v>
      </c>
      <c r="O337" s="394"/>
      <c r="P337" s="395"/>
      <c r="Q337" s="316">
        <f t="shared" si="26"/>
        <v>0</v>
      </c>
      <c r="R337" s="87">
        <f t="shared" si="27"/>
        <v>0</v>
      </c>
      <c r="S337" s="87">
        <f>IF('Checklist Parameters'!$Q$60&lt;0.2,0.2,'Checklist Parameters'!$Q$60)</f>
        <v>0.7</v>
      </c>
      <c r="T337" s="88">
        <f>IF($O337="",IF('Checklist District ID'!$C$43="Y",MAX($R337:$S337)*$I337,SUM($R337:$S337)*$I337),IF(O337&gt;0,Q337*S337))</f>
        <v>0</v>
      </c>
      <c r="U337" s="88">
        <f>IF(Q337&gt;0,((I337-T337)*'Formula Matrix'!$E$42),0)</f>
        <v>0</v>
      </c>
      <c r="V337" s="88">
        <f t="shared" si="28"/>
        <v>0</v>
      </c>
      <c r="W337" s="88">
        <f>IF(V337&gt;0,(V337*'Checklist Parameters'!$Q$35),0)</f>
        <v>0</v>
      </c>
      <c r="X337" s="85">
        <f t="shared" si="24"/>
        <v>0</v>
      </c>
      <c r="Y337" s="85">
        <f>IF('Checklist Parameters'!$Q$102&lt;&gt;"",(I337/43560)*'Checklist Parameters'!$Q$102,"N/A")</f>
        <v>0</v>
      </c>
      <c r="Z337" s="85" t="str">
        <f>IF('Checklist Parameters'!$Q$58&lt;&gt;"",((I337*'Checklist Parameters'!$Q$58)*'Checklist Parameters'!$Q$35)/1000,"N/A")</f>
        <v>N/A</v>
      </c>
      <c r="AA337" s="85">
        <f>IF('Checklist Parameters'!$Q$101&lt;&gt;"",IFERROR(I337/'Checklist Parameters'!$Q$101,0),"N/A")</f>
        <v>0</v>
      </c>
      <c r="AB337" s="85" t="str">
        <f>IF('Checklist Parameters'!$Q$43&lt;&gt;"",(I337*'Checklist Parameters'!$Q$43)/1000,"N/A")</f>
        <v>N/A</v>
      </c>
      <c r="AC337" s="85">
        <f>IF('Checklist Parameters'!$Q$16="",$X337,IF(AND('Checklist Parameters'!$Q$16&lt;$X337,'Checklist Parameters'!$Q$16&gt;=3),'Checklist Parameters'!$Q$16,IF(AND('Checklist Parameters'!$Q$16&lt;$X337,'Checklist Parameters'!$Q$16&lt;3),0,$X337)))</f>
        <v>0</v>
      </c>
      <c r="AD337" s="85" t="str">
        <f>IF(AND(I337&lt;'Checklist Parameters'!$Q$22,$I337&lt;&gt;0),"Y","")</f>
        <v/>
      </c>
      <c r="AE337" s="85" t="str">
        <f>IF($AD337="Y",0,IF('Checklist Parameters'!$Q$25="","&lt;no limit&gt;",ROUNDDOWN((($I337-'Checklist Parameters'!$Q$24)/'Checklist Parameters'!$Q$25)+1,0)))</f>
        <v>&lt;no limit&gt;</v>
      </c>
      <c r="AF337" s="174">
        <f t="shared" si="29"/>
        <v>0</v>
      </c>
      <c r="AG337" s="85">
        <f t="shared" si="25"/>
        <v>0</v>
      </c>
      <c r="AH337" s="5"/>
      <c r="AI337" s="5"/>
      <c r="AJ337" s="5"/>
      <c r="AK337" s="5"/>
      <c r="AL337" s="5"/>
      <c r="AM337" s="5"/>
      <c r="AN337" s="5"/>
      <c r="AO337" s="5"/>
      <c r="AP337" s="5"/>
      <c r="AQ337" s="5"/>
      <c r="AR337" s="5"/>
      <c r="AS337" s="5"/>
      <c r="AT337" s="5"/>
      <c r="AU337" s="5"/>
    </row>
    <row r="338" spans="1:47" s="2" customFormat="1" ht="15">
      <c r="A338" s="391"/>
      <c r="B338" s="392"/>
      <c r="C338" s="393"/>
      <c r="D338" s="393"/>
      <c r="E338" s="393"/>
      <c r="F338" s="393"/>
      <c r="G338" s="393"/>
      <c r="H338" s="394"/>
      <c r="I338" s="394"/>
      <c r="J338" s="394"/>
      <c r="K338" s="394"/>
      <c r="L338" s="394"/>
      <c r="M338" s="394"/>
      <c r="N338" s="313">
        <f>IF(IF(I338&lt;'Checklist Parameters'!$Q$22,0,($I338-$L338))&lt;0,0,IF(I338&lt;'Checklist Parameters'!$Q$22,0,($I338-$L338)))</f>
        <v>0</v>
      </c>
      <c r="O338" s="394"/>
      <c r="P338" s="395"/>
      <c r="Q338" s="316">
        <f t="shared" si="26"/>
        <v>0</v>
      </c>
      <c r="R338" s="87">
        <f t="shared" si="27"/>
        <v>0</v>
      </c>
      <c r="S338" s="87">
        <f>IF('Checklist Parameters'!$Q$60&lt;0.2,0.2,'Checklist Parameters'!$Q$60)</f>
        <v>0.7</v>
      </c>
      <c r="T338" s="88">
        <f>IF($O338="",IF('Checklist District ID'!$C$43="Y",MAX($R338:$S338)*$I338,SUM($R338:$S338)*$I338),IF(O338&gt;0,Q338*S338))</f>
        <v>0</v>
      </c>
      <c r="U338" s="88">
        <f>IF(Q338&gt;0,((I338-T338)*'Formula Matrix'!$E$42),0)</f>
        <v>0</v>
      </c>
      <c r="V338" s="88">
        <f t="shared" si="28"/>
        <v>0</v>
      </c>
      <c r="W338" s="88">
        <f>IF(V338&gt;0,(V338*'Checklist Parameters'!$Q$35),0)</f>
        <v>0</v>
      </c>
      <c r="X338" s="85">
        <f t="shared" si="24"/>
        <v>0</v>
      </c>
      <c r="Y338" s="85">
        <f>IF('Checklist Parameters'!$Q$102&lt;&gt;"",(I338/43560)*'Checklist Parameters'!$Q$102,"N/A")</f>
        <v>0</v>
      </c>
      <c r="Z338" s="85" t="str">
        <f>IF('Checklist Parameters'!$Q$58&lt;&gt;"",((I338*'Checklist Parameters'!$Q$58)*'Checklist Parameters'!$Q$35)/1000,"N/A")</f>
        <v>N/A</v>
      </c>
      <c r="AA338" s="85">
        <f>IF('Checklist Parameters'!$Q$101&lt;&gt;"",IFERROR(I338/'Checklist Parameters'!$Q$101,0),"N/A")</f>
        <v>0</v>
      </c>
      <c r="AB338" s="85" t="str">
        <f>IF('Checklist Parameters'!$Q$43&lt;&gt;"",(I338*'Checklist Parameters'!$Q$43)/1000,"N/A")</f>
        <v>N/A</v>
      </c>
      <c r="AC338" s="85">
        <f>IF('Checklist Parameters'!$Q$16="",$X338,IF(AND('Checklist Parameters'!$Q$16&lt;$X338,'Checklist Parameters'!$Q$16&gt;=3),'Checklist Parameters'!$Q$16,IF(AND('Checklist Parameters'!$Q$16&lt;$X338,'Checklist Parameters'!$Q$16&lt;3),0,$X338)))</f>
        <v>0</v>
      </c>
      <c r="AD338" s="85" t="str">
        <f>IF(AND(I338&lt;'Checklist Parameters'!$Q$22,$I338&lt;&gt;0),"Y","")</f>
        <v/>
      </c>
      <c r="AE338" s="85" t="str">
        <f>IF($AD338="Y",0,IF('Checklist Parameters'!$Q$25="","&lt;no limit&gt;",ROUNDDOWN((($I338-'Checklist Parameters'!$Q$24)/'Checklist Parameters'!$Q$25)+1,0)))</f>
        <v>&lt;no limit&gt;</v>
      </c>
      <c r="AF338" s="174">
        <f t="shared" si="29"/>
        <v>0</v>
      </c>
      <c r="AG338" s="85">
        <f t="shared" si="25"/>
        <v>0</v>
      </c>
      <c r="AH338" s="5"/>
      <c r="AI338" s="5"/>
      <c r="AJ338" s="5"/>
      <c r="AK338" s="5"/>
      <c r="AL338" s="5"/>
      <c r="AM338" s="5"/>
      <c r="AN338" s="5"/>
      <c r="AO338" s="5"/>
      <c r="AP338" s="5"/>
      <c r="AQ338" s="5"/>
      <c r="AR338" s="5"/>
      <c r="AS338" s="5"/>
      <c r="AT338" s="5"/>
      <c r="AU338" s="5"/>
    </row>
    <row r="339" spans="1:47" s="2" customFormat="1" ht="15">
      <c r="A339" s="391"/>
      <c r="B339" s="392"/>
      <c r="C339" s="393"/>
      <c r="D339" s="393"/>
      <c r="E339" s="393"/>
      <c r="F339" s="393"/>
      <c r="G339" s="393"/>
      <c r="H339" s="394"/>
      <c r="I339" s="394"/>
      <c r="J339" s="394"/>
      <c r="K339" s="394"/>
      <c r="L339" s="394"/>
      <c r="M339" s="394"/>
      <c r="N339" s="313">
        <f>IF(IF(I339&lt;'Checklist Parameters'!$Q$22,0,($I339-$L339))&lt;0,0,IF(I339&lt;'Checklist Parameters'!$Q$22,0,($I339-$L339)))</f>
        <v>0</v>
      </c>
      <c r="O339" s="394"/>
      <c r="P339" s="395"/>
      <c r="Q339" s="316">
        <f t="shared" si="26"/>
        <v>0</v>
      </c>
      <c r="R339" s="87">
        <f t="shared" si="27"/>
        <v>0</v>
      </c>
      <c r="S339" s="87">
        <f>IF('Checklist Parameters'!$Q$60&lt;0.2,0.2,'Checklist Parameters'!$Q$60)</f>
        <v>0.7</v>
      </c>
      <c r="T339" s="88">
        <f>IF($O339="",IF('Checklist District ID'!$C$43="Y",MAX($R339:$S339)*$I339,SUM($R339:$S339)*$I339),IF(O339&gt;0,Q339*S339))</f>
        <v>0</v>
      </c>
      <c r="U339" s="88">
        <f>IF(Q339&gt;0,((I339-T339)*'Formula Matrix'!$E$42),0)</f>
        <v>0</v>
      </c>
      <c r="V339" s="88">
        <f t="shared" si="28"/>
        <v>0</v>
      </c>
      <c r="W339" s="88">
        <f>IF(V339&gt;0,(V339*'Checklist Parameters'!$Q$35),0)</f>
        <v>0</v>
      </c>
      <c r="X339" s="85">
        <f t="shared" si="24"/>
        <v>0</v>
      </c>
      <c r="Y339" s="85">
        <f>IF('Checklist Parameters'!$Q$102&lt;&gt;"",(I339/43560)*'Checklist Parameters'!$Q$102,"N/A")</f>
        <v>0</v>
      </c>
      <c r="Z339" s="85" t="str">
        <f>IF('Checklist Parameters'!$Q$58&lt;&gt;"",((I339*'Checklist Parameters'!$Q$58)*'Checklist Parameters'!$Q$35)/1000,"N/A")</f>
        <v>N/A</v>
      </c>
      <c r="AA339" s="85">
        <f>IF('Checklist Parameters'!$Q$101&lt;&gt;"",IFERROR(I339/'Checklist Parameters'!$Q$101,0),"N/A")</f>
        <v>0</v>
      </c>
      <c r="AB339" s="85" t="str">
        <f>IF('Checklist Parameters'!$Q$43&lt;&gt;"",(I339*'Checklist Parameters'!$Q$43)/1000,"N/A")</f>
        <v>N/A</v>
      </c>
      <c r="AC339" s="85">
        <f>IF('Checklist Parameters'!$Q$16="",$X339,IF(AND('Checklist Parameters'!$Q$16&lt;$X339,'Checklist Parameters'!$Q$16&gt;=3),'Checklist Parameters'!$Q$16,IF(AND('Checklist Parameters'!$Q$16&lt;$X339,'Checklist Parameters'!$Q$16&lt;3),0,$X339)))</f>
        <v>0</v>
      </c>
      <c r="AD339" s="85" t="str">
        <f>IF(AND(I339&lt;'Checklist Parameters'!$Q$22,$I339&lt;&gt;0),"Y","")</f>
        <v/>
      </c>
      <c r="AE339" s="85" t="str">
        <f>IF($AD339="Y",0,IF('Checklist Parameters'!$Q$25="","&lt;no limit&gt;",ROUNDDOWN((($I339-'Checklist Parameters'!$Q$24)/'Checklist Parameters'!$Q$25)+1,0)))</f>
        <v>&lt;no limit&gt;</v>
      </c>
      <c r="AF339" s="174">
        <f t="shared" si="29"/>
        <v>0</v>
      </c>
      <c r="AG339" s="85">
        <f t="shared" si="25"/>
        <v>0</v>
      </c>
      <c r="AH339" s="5"/>
      <c r="AI339" s="5"/>
      <c r="AJ339" s="5"/>
      <c r="AK339" s="5"/>
      <c r="AL339" s="5"/>
      <c r="AM339" s="5"/>
      <c r="AN339" s="5"/>
      <c r="AO339" s="5"/>
      <c r="AP339" s="5"/>
      <c r="AQ339" s="5"/>
      <c r="AR339" s="5"/>
      <c r="AS339" s="5"/>
      <c r="AT339" s="5"/>
      <c r="AU339" s="5"/>
    </row>
    <row r="340" spans="1:47" s="2" customFormat="1" ht="15">
      <c r="A340" s="391"/>
      <c r="B340" s="392"/>
      <c r="C340" s="393"/>
      <c r="D340" s="393"/>
      <c r="E340" s="393"/>
      <c r="F340" s="393"/>
      <c r="G340" s="393"/>
      <c r="H340" s="394"/>
      <c r="I340" s="394"/>
      <c r="J340" s="394"/>
      <c r="K340" s="394"/>
      <c r="L340" s="394"/>
      <c r="M340" s="394"/>
      <c r="N340" s="313">
        <f>IF(IF(I340&lt;'Checklist Parameters'!$Q$22,0,($I340-$L340))&lt;0,0,IF(I340&lt;'Checklist Parameters'!$Q$22,0,($I340-$L340)))</f>
        <v>0</v>
      </c>
      <c r="O340" s="394"/>
      <c r="P340" s="395"/>
      <c r="Q340" s="316">
        <f t="shared" si="26"/>
        <v>0</v>
      </c>
      <c r="R340" s="87">
        <f t="shared" si="27"/>
        <v>0</v>
      </c>
      <c r="S340" s="87">
        <f>IF('Checklist Parameters'!$Q$60&lt;0.2,0.2,'Checklist Parameters'!$Q$60)</f>
        <v>0.7</v>
      </c>
      <c r="T340" s="88">
        <f>IF($O340="",IF('Checklist District ID'!$C$43="Y",MAX($R340:$S340)*$I340,SUM($R340:$S340)*$I340),IF(O340&gt;0,Q340*S340))</f>
        <v>0</v>
      </c>
      <c r="U340" s="88">
        <f>IF(Q340&gt;0,((I340-T340)*'Formula Matrix'!$E$42),0)</f>
        <v>0</v>
      </c>
      <c r="V340" s="88">
        <f t="shared" si="28"/>
        <v>0</v>
      </c>
      <c r="W340" s="88">
        <f>IF(V340&gt;0,(V340*'Checklist Parameters'!$Q$35),0)</f>
        <v>0</v>
      </c>
      <c r="X340" s="85">
        <f t="shared" ref="X340:X403" si="30">IF($W340/1000&gt;3,(ROUNDDOWN($W340/1000,0)),IF(AND($W340/1000&gt;2.5,$W340/1000&lt;=3),3,0))</f>
        <v>0</v>
      </c>
      <c r="Y340" s="85">
        <f>IF('Checklist Parameters'!$Q$102&lt;&gt;"",(I340/43560)*'Checklist Parameters'!$Q$102,"N/A")</f>
        <v>0</v>
      </c>
      <c r="Z340" s="85" t="str">
        <f>IF('Checklist Parameters'!$Q$58&lt;&gt;"",((I340*'Checklist Parameters'!$Q$58)*'Checklist Parameters'!$Q$35)/1000,"N/A")</f>
        <v>N/A</v>
      </c>
      <c r="AA340" s="85">
        <f>IF('Checklist Parameters'!$Q$101&lt;&gt;"",IFERROR(I340/'Checklist Parameters'!$Q$101,0),"N/A")</f>
        <v>0</v>
      </c>
      <c r="AB340" s="85" t="str">
        <f>IF('Checklist Parameters'!$Q$43&lt;&gt;"",(I340*'Checklist Parameters'!$Q$43)/1000,"N/A")</f>
        <v>N/A</v>
      </c>
      <c r="AC340" s="85">
        <f>IF('Checklist Parameters'!$Q$16="",$X340,IF(AND('Checklist Parameters'!$Q$16&lt;$X340,'Checklist Parameters'!$Q$16&gt;=3),'Checklist Parameters'!$Q$16,IF(AND('Checklist Parameters'!$Q$16&lt;$X340,'Checklist Parameters'!$Q$16&lt;3),0,$X340)))</f>
        <v>0</v>
      </c>
      <c r="AD340" s="85" t="str">
        <f>IF(AND(I340&lt;'Checklist Parameters'!$Q$22,$I340&lt;&gt;0),"Y","")</f>
        <v/>
      </c>
      <c r="AE340" s="85" t="str">
        <f>IF($AD340="Y",0,IF('Checklist Parameters'!$Q$25="","&lt;no limit&gt;",ROUNDDOWN((($I340-'Checklist Parameters'!$Q$24)/'Checklist Parameters'!$Q$25)+1,0)))</f>
        <v>&lt;no limit&gt;</v>
      </c>
      <c r="AF340" s="174">
        <f t="shared" si="29"/>
        <v>0</v>
      </c>
      <c r="AG340" s="85">
        <f t="shared" ref="AG340:AG403" si="31">IFERROR((43560/$I340)*$AF340,0)</f>
        <v>0</v>
      </c>
      <c r="AH340" s="5"/>
      <c r="AI340" s="5"/>
      <c r="AJ340" s="5"/>
      <c r="AK340" s="5"/>
      <c r="AL340" s="5"/>
      <c r="AM340" s="5"/>
      <c r="AN340" s="5"/>
      <c r="AO340" s="5"/>
      <c r="AP340" s="5"/>
      <c r="AQ340" s="5"/>
      <c r="AR340" s="5"/>
      <c r="AS340" s="5"/>
      <c r="AT340" s="5"/>
      <c r="AU340" s="5"/>
    </row>
    <row r="341" spans="1:47" s="2" customFormat="1" ht="15">
      <c r="A341" s="391"/>
      <c r="B341" s="392"/>
      <c r="C341" s="393"/>
      <c r="D341" s="393"/>
      <c r="E341" s="393"/>
      <c r="F341" s="393"/>
      <c r="G341" s="393"/>
      <c r="H341" s="394"/>
      <c r="I341" s="394"/>
      <c r="J341" s="394"/>
      <c r="K341" s="394"/>
      <c r="L341" s="394"/>
      <c r="M341" s="394"/>
      <c r="N341" s="313">
        <f>IF(IF(I341&lt;'Checklist Parameters'!$Q$22,0,($I341-$L341))&lt;0,0,IF(I341&lt;'Checklist Parameters'!$Q$22,0,($I341-$L341)))</f>
        <v>0</v>
      </c>
      <c r="O341" s="394"/>
      <c r="P341" s="395"/>
      <c r="Q341" s="316">
        <f t="shared" ref="Q341:Q404" si="32">IF(O341&lt;&gt;"",O341,N341)</f>
        <v>0</v>
      </c>
      <c r="R341" s="87">
        <f t="shared" ref="R341:R404" si="33">IFERROR(L341/I341,0)</f>
        <v>0</v>
      </c>
      <c r="S341" s="87">
        <f>IF('Checklist Parameters'!$Q$60&lt;0.2,0.2,'Checklist Parameters'!$Q$60)</f>
        <v>0.7</v>
      </c>
      <c r="T341" s="88">
        <f>IF($O341="",IF('Checklist District ID'!$C$43="Y",MAX($R341:$S341)*$I341,SUM($R341:$S341)*$I341),IF(O341&gt;0,Q341*S341))</f>
        <v>0</v>
      </c>
      <c r="U341" s="88">
        <f>IF(Q341&gt;0,((I341-T341)*'Formula Matrix'!$E$42),0)</f>
        <v>0</v>
      </c>
      <c r="V341" s="88">
        <f t="shared" ref="V341:V404" si="34">IF(Q341=0,0,(I341-T341-U341))</f>
        <v>0</v>
      </c>
      <c r="W341" s="88">
        <f>IF(V341&gt;0,(V341*'Checklist Parameters'!$Q$35),0)</f>
        <v>0</v>
      </c>
      <c r="X341" s="85">
        <f t="shared" si="30"/>
        <v>0</v>
      </c>
      <c r="Y341" s="85">
        <f>IF('Checklist Parameters'!$Q$102&lt;&gt;"",(I341/43560)*'Checklist Parameters'!$Q$102,"N/A")</f>
        <v>0</v>
      </c>
      <c r="Z341" s="85" t="str">
        <f>IF('Checklist Parameters'!$Q$58&lt;&gt;"",((I341*'Checklist Parameters'!$Q$58)*'Checklist Parameters'!$Q$35)/1000,"N/A")</f>
        <v>N/A</v>
      </c>
      <c r="AA341" s="85">
        <f>IF('Checklist Parameters'!$Q$101&lt;&gt;"",IFERROR(I341/'Checklist Parameters'!$Q$101,0),"N/A")</f>
        <v>0</v>
      </c>
      <c r="AB341" s="85" t="str">
        <f>IF('Checklist Parameters'!$Q$43&lt;&gt;"",(I341*'Checklist Parameters'!$Q$43)/1000,"N/A")</f>
        <v>N/A</v>
      </c>
      <c r="AC341" s="85">
        <f>IF('Checklist Parameters'!$Q$16="",$X341,IF(AND('Checklist Parameters'!$Q$16&lt;$X341,'Checklist Parameters'!$Q$16&gt;=3),'Checklist Parameters'!$Q$16,IF(AND('Checklist Parameters'!$Q$16&lt;$X341,'Checklist Parameters'!$Q$16&lt;3),0,$X341)))</f>
        <v>0</v>
      </c>
      <c r="AD341" s="85" t="str">
        <f>IF(AND(I341&lt;'Checklist Parameters'!$Q$22,$I341&lt;&gt;0),"Y","")</f>
        <v/>
      </c>
      <c r="AE341" s="85" t="str">
        <f>IF($AD341="Y",0,IF('Checklist Parameters'!$Q$25="","&lt;no limit&gt;",ROUNDDOWN((($I341-'Checklist Parameters'!$Q$24)/'Checklist Parameters'!$Q$25)+1,0)))</f>
        <v>&lt;no limit&gt;</v>
      </c>
      <c r="AF341" s="174">
        <f t="shared" ref="AF341:AF404" si="35">IF(MIN(X341,Y341,Z341,AA341,AB341,AC341,AE341)&lt;2.5,0,IF(AND(MIN(X341,Y341,Z341,AA341,AB341,AC341,AE341)&gt;=2.5,MIN(X341,Y341,Z341,AA341,AB341,AC341,AE341)&lt;3),3,ROUND(MIN(X341,Y341,Z341,AA341,AB341,AC341,AE341),0)))</f>
        <v>0</v>
      </c>
      <c r="AG341" s="85">
        <f t="shared" si="31"/>
        <v>0</v>
      </c>
      <c r="AH341" s="5"/>
      <c r="AI341" s="5"/>
      <c r="AJ341" s="5"/>
      <c r="AK341" s="5"/>
      <c r="AL341" s="5"/>
      <c r="AM341" s="5"/>
      <c r="AN341" s="5"/>
      <c r="AO341" s="5"/>
      <c r="AP341" s="5"/>
      <c r="AQ341" s="5"/>
      <c r="AR341" s="5"/>
      <c r="AS341" s="5"/>
      <c r="AT341" s="5"/>
      <c r="AU341" s="5"/>
    </row>
    <row r="342" spans="1:47" s="2" customFormat="1" ht="15">
      <c r="A342" s="391"/>
      <c r="B342" s="392"/>
      <c r="C342" s="393"/>
      <c r="D342" s="393"/>
      <c r="E342" s="393"/>
      <c r="F342" s="393"/>
      <c r="G342" s="393"/>
      <c r="H342" s="394"/>
      <c r="I342" s="394"/>
      <c r="J342" s="394"/>
      <c r="K342" s="394"/>
      <c r="L342" s="394"/>
      <c r="M342" s="394"/>
      <c r="N342" s="313">
        <f>IF(IF(I342&lt;'Checklist Parameters'!$Q$22,0,($I342-$L342))&lt;0,0,IF(I342&lt;'Checklist Parameters'!$Q$22,0,($I342-$L342)))</f>
        <v>0</v>
      </c>
      <c r="O342" s="394"/>
      <c r="P342" s="395"/>
      <c r="Q342" s="316">
        <f t="shared" si="32"/>
        <v>0</v>
      </c>
      <c r="R342" s="87">
        <f t="shared" si="33"/>
        <v>0</v>
      </c>
      <c r="S342" s="87">
        <f>IF('Checklist Parameters'!$Q$60&lt;0.2,0.2,'Checklist Parameters'!$Q$60)</f>
        <v>0.7</v>
      </c>
      <c r="T342" s="88">
        <f>IF($O342="",IF('Checklist District ID'!$C$43="Y",MAX($R342:$S342)*$I342,SUM($R342:$S342)*$I342),IF(O342&gt;0,Q342*S342))</f>
        <v>0</v>
      </c>
      <c r="U342" s="88">
        <f>IF(Q342&gt;0,((I342-T342)*'Formula Matrix'!$E$42),0)</f>
        <v>0</v>
      </c>
      <c r="V342" s="88">
        <f t="shared" si="34"/>
        <v>0</v>
      </c>
      <c r="W342" s="88">
        <f>IF(V342&gt;0,(V342*'Checklist Parameters'!$Q$35),0)</f>
        <v>0</v>
      </c>
      <c r="X342" s="85">
        <f t="shared" si="30"/>
        <v>0</v>
      </c>
      <c r="Y342" s="85">
        <f>IF('Checklist Parameters'!$Q$102&lt;&gt;"",(I342/43560)*'Checklist Parameters'!$Q$102,"N/A")</f>
        <v>0</v>
      </c>
      <c r="Z342" s="85" t="str">
        <f>IF('Checklist Parameters'!$Q$58&lt;&gt;"",((I342*'Checklist Parameters'!$Q$58)*'Checklist Parameters'!$Q$35)/1000,"N/A")</f>
        <v>N/A</v>
      </c>
      <c r="AA342" s="85">
        <f>IF('Checklist Parameters'!$Q$101&lt;&gt;"",IFERROR(I342/'Checklist Parameters'!$Q$101,0),"N/A")</f>
        <v>0</v>
      </c>
      <c r="AB342" s="85" t="str">
        <f>IF('Checklist Parameters'!$Q$43&lt;&gt;"",(I342*'Checklist Parameters'!$Q$43)/1000,"N/A")</f>
        <v>N/A</v>
      </c>
      <c r="AC342" s="85">
        <f>IF('Checklist Parameters'!$Q$16="",$X342,IF(AND('Checklist Parameters'!$Q$16&lt;$X342,'Checklist Parameters'!$Q$16&gt;=3),'Checklist Parameters'!$Q$16,IF(AND('Checklist Parameters'!$Q$16&lt;$X342,'Checklist Parameters'!$Q$16&lt;3),0,$X342)))</f>
        <v>0</v>
      </c>
      <c r="AD342" s="85" t="str">
        <f>IF(AND(I342&lt;'Checklist Parameters'!$Q$22,$I342&lt;&gt;0),"Y","")</f>
        <v/>
      </c>
      <c r="AE342" s="85" t="str">
        <f>IF($AD342="Y",0,IF('Checklist Parameters'!$Q$25="","&lt;no limit&gt;",ROUNDDOWN((($I342-'Checklist Parameters'!$Q$24)/'Checklist Parameters'!$Q$25)+1,0)))</f>
        <v>&lt;no limit&gt;</v>
      </c>
      <c r="AF342" s="174">
        <f t="shared" si="35"/>
        <v>0</v>
      </c>
      <c r="AG342" s="85">
        <f t="shared" si="31"/>
        <v>0</v>
      </c>
      <c r="AH342" s="5"/>
      <c r="AI342" s="5"/>
      <c r="AJ342" s="5"/>
      <c r="AK342" s="5"/>
      <c r="AL342" s="5"/>
      <c r="AM342" s="5"/>
      <c r="AN342" s="5"/>
      <c r="AO342" s="5"/>
      <c r="AP342" s="5"/>
      <c r="AQ342" s="5"/>
      <c r="AR342" s="5"/>
      <c r="AS342" s="5"/>
      <c r="AT342" s="5"/>
      <c r="AU342" s="5"/>
    </row>
    <row r="343" spans="1:47" s="2" customFormat="1" ht="15">
      <c r="A343" s="391"/>
      <c r="B343" s="392"/>
      <c r="C343" s="393"/>
      <c r="D343" s="393"/>
      <c r="E343" s="393"/>
      <c r="F343" s="393"/>
      <c r="G343" s="393"/>
      <c r="H343" s="394"/>
      <c r="I343" s="394"/>
      <c r="J343" s="394"/>
      <c r="K343" s="394"/>
      <c r="L343" s="394"/>
      <c r="M343" s="394"/>
      <c r="N343" s="313">
        <f>IF(IF(I343&lt;'Checklist Parameters'!$Q$22,0,($I343-$L343))&lt;0,0,IF(I343&lt;'Checklist Parameters'!$Q$22,0,($I343-$L343)))</f>
        <v>0</v>
      </c>
      <c r="O343" s="394"/>
      <c r="P343" s="395"/>
      <c r="Q343" s="316">
        <f t="shared" si="32"/>
        <v>0</v>
      </c>
      <c r="R343" s="87">
        <f t="shared" si="33"/>
        <v>0</v>
      </c>
      <c r="S343" s="87">
        <f>IF('Checklist Parameters'!$Q$60&lt;0.2,0.2,'Checklist Parameters'!$Q$60)</f>
        <v>0.7</v>
      </c>
      <c r="T343" s="88">
        <f>IF($O343="",IF('Checklist District ID'!$C$43="Y",MAX($R343:$S343)*$I343,SUM($R343:$S343)*$I343),IF(O343&gt;0,Q343*S343))</f>
        <v>0</v>
      </c>
      <c r="U343" s="88">
        <f>IF(Q343&gt;0,((I343-T343)*'Formula Matrix'!$E$42),0)</f>
        <v>0</v>
      </c>
      <c r="V343" s="88">
        <f t="shared" si="34"/>
        <v>0</v>
      </c>
      <c r="W343" s="88">
        <f>IF(V343&gt;0,(V343*'Checklist Parameters'!$Q$35),0)</f>
        <v>0</v>
      </c>
      <c r="X343" s="85">
        <f t="shared" si="30"/>
        <v>0</v>
      </c>
      <c r="Y343" s="85">
        <f>IF('Checklist Parameters'!$Q$102&lt;&gt;"",(I343/43560)*'Checklist Parameters'!$Q$102,"N/A")</f>
        <v>0</v>
      </c>
      <c r="Z343" s="85" t="str">
        <f>IF('Checklist Parameters'!$Q$58&lt;&gt;"",((I343*'Checklist Parameters'!$Q$58)*'Checklist Parameters'!$Q$35)/1000,"N/A")</f>
        <v>N/A</v>
      </c>
      <c r="AA343" s="85">
        <f>IF('Checklist Parameters'!$Q$101&lt;&gt;"",IFERROR(I343/'Checklist Parameters'!$Q$101,0),"N/A")</f>
        <v>0</v>
      </c>
      <c r="AB343" s="85" t="str">
        <f>IF('Checklist Parameters'!$Q$43&lt;&gt;"",(I343*'Checklist Parameters'!$Q$43)/1000,"N/A")</f>
        <v>N/A</v>
      </c>
      <c r="AC343" s="85">
        <f>IF('Checklist Parameters'!$Q$16="",$X343,IF(AND('Checklist Parameters'!$Q$16&lt;$X343,'Checklist Parameters'!$Q$16&gt;=3),'Checklist Parameters'!$Q$16,IF(AND('Checklist Parameters'!$Q$16&lt;$X343,'Checklist Parameters'!$Q$16&lt;3),0,$X343)))</f>
        <v>0</v>
      </c>
      <c r="AD343" s="85" t="str">
        <f>IF(AND(I343&lt;'Checklist Parameters'!$Q$22,$I343&lt;&gt;0),"Y","")</f>
        <v/>
      </c>
      <c r="AE343" s="85" t="str">
        <f>IF($AD343="Y",0,IF('Checklist Parameters'!$Q$25="","&lt;no limit&gt;",ROUNDDOWN((($I343-'Checklist Parameters'!$Q$24)/'Checklist Parameters'!$Q$25)+1,0)))</f>
        <v>&lt;no limit&gt;</v>
      </c>
      <c r="AF343" s="174">
        <f t="shared" si="35"/>
        <v>0</v>
      </c>
      <c r="AG343" s="85">
        <f t="shared" si="31"/>
        <v>0</v>
      </c>
      <c r="AH343" s="5"/>
      <c r="AI343" s="5"/>
      <c r="AJ343" s="5"/>
      <c r="AK343" s="5"/>
      <c r="AL343" s="5"/>
      <c r="AM343" s="5"/>
      <c r="AN343" s="5"/>
      <c r="AO343" s="5"/>
      <c r="AP343" s="5"/>
      <c r="AQ343" s="5"/>
      <c r="AR343" s="5"/>
      <c r="AS343" s="5"/>
      <c r="AT343" s="5"/>
      <c r="AU343" s="5"/>
    </row>
    <row r="344" spans="1:47" s="2" customFormat="1" ht="15">
      <c r="A344" s="391"/>
      <c r="B344" s="392"/>
      <c r="C344" s="393"/>
      <c r="D344" s="393"/>
      <c r="E344" s="393"/>
      <c r="F344" s="393"/>
      <c r="G344" s="393"/>
      <c r="H344" s="394"/>
      <c r="I344" s="394"/>
      <c r="J344" s="394"/>
      <c r="K344" s="394"/>
      <c r="L344" s="394"/>
      <c r="M344" s="394"/>
      <c r="N344" s="313">
        <f>IF(IF(I344&lt;'Checklist Parameters'!$Q$22,0,($I344-$L344))&lt;0,0,IF(I344&lt;'Checklist Parameters'!$Q$22,0,($I344-$L344)))</f>
        <v>0</v>
      </c>
      <c r="O344" s="394"/>
      <c r="P344" s="395"/>
      <c r="Q344" s="316">
        <f t="shared" si="32"/>
        <v>0</v>
      </c>
      <c r="R344" s="87">
        <f t="shared" si="33"/>
        <v>0</v>
      </c>
      <c r="S344" s="87">
        <f>IF('Checklist Parameters'!$Q$60&lt;0.2,0.2,'Checklist Parameters'!$Q$60)</f>
        <v>0.7</v>
      </c>
      <c r="T344" s="88">
        <f>IF($O344="",IF('Checklist District ID'!$C$43="Y",MAX($R344:$S344)*$I344,SUM($R344:$S344)*$I344),IF(O344&gt;0,Q344*S344))</f>
        <v>0</v>
      </c>
      <c r="U344" s="88">
        <f>IF(Q344&gt;0,((I344-T344)*'Formula Matrix'!$E$42),0)</f>
        <v>0</v>
      </c>
      <c r="V344" s="88">
        <f t="shared" si="34"/>
        <v>0</v>
      </c>
      <c r="W344" s="88">
        <f>IF(V344&gt;0,(V344*'Checklist Parameters'!$Q$35),0)</f>
        <v>0</v>
      </c>
      <c r="X344" s="85">
        <f t="shared" si="30"/>
        <v>0</v>
      </c>
      <c r="Y344" s="85">
        <f>IF('Checklist Parameters'!$Q$102&lt;&gt;"",(I344/43560)*'Checklist Parameters'!$Q$102,"N/A")</f>
        <v>0</v>
      </c>
      <c r="Z344" s="85" t="str">
        <f>IF('Checklist Parameters'!$Q$58&lt;&gt;"",((I344*'Checklist Parameters'!$Q$58)*'Checklist Parameters'!$Q$35)/1000,"N/A")</f>
        <v>N/A</v>
      </c>
      <c r="AA344" s="85">
        <f>IF('Checklist Parameters'!$Q$101&lt;&gt;"",IFERROR(I344/'Checklist Parameters'!$Q$101,0),"N/A")</f>
        <v>0</v>
      </c>
      <c r="AB344" s="85" t="str">
        <f>IF('Checklist Parameters'!$Q$43&lt;&gt;"",(I344*'Checklist Parameters'!$Q$43)/1000,"N/A")</f>
        <v>N/A</v>
      </c>
      <c r="AC344" s="85">
        <f>IF('Checklist Parameters'!$Q$16="",$X344,IF(AND('Checklist Parameters'!$Q$16&lt;$X344,'Checklist Parameters'!$Q$16&gt;=3),'Checklist Parameters'!$Q$16,IF(AND('Checklist Parameters'!$Q$16&lt;$X344,'Checklist Parameters'!$Q$16&lt;3),0,$X344)))</f>
        <v>0</v>
      </c>
      <c r="AD344" s="85" t="str">
        <f>IF(AND(I344&lt;'Checklist Parameters'!$Q$22,$I344&lt;&gt;0),"Y","")</f>
        <v/>
      </c>
      <c r="AE344" s="85" t="str">
        <f>IF($AD344="Y",0,IF('Checklist Parameters'!$Q$25="","&lt;no limit&gt;",ROUNDDOWN((($I344-'Checklist Parameters'!$Q$24)/'Checklist Parameters'!$Q$25)+1,0)))</f>
        <v>&lt;no limit&gt;</v>
      </c>
      <c r="AF344" s="174">
        <f t="shared" si="35"/>
        <v>0</v>
      </c>
      <c r="AG344" s="85">
        <f t="shared" si="31"/>
        <v>0</v>
      </c>
      <c r="AH344" s="5"/>
      <c r="AI344" s="5"/>
      <c r="AJ344" s="5"/>
      <c r="AK344" s="5"/>
      <c r="AL344" s="5"/>
      <c r="AM344" s="5"/>
      <c r="AN344" s="5"/>
      <c r="AO344" s="5"/>
      <c r="AP344" s="5"/>
      <c r="AQ344" s="5"/>
      <c r="AR344" s="5"/>
      <c r="AS344" s="5"/>
      <c r="AT344" s="5"/>
      <c r="AU344" s="5"/>
    </row>
    <row r="345" spans="1:47" s="2" customFormat="1" ht="15">
      <c r="A345" s="391"/>
      <c r="B345" s="392"/>
      <c r="C345" s="393"/>
      <c r="D345" s="393"/>
      <c r="E345" s="393"/>
      <c r="F345" s="393"/>
      <c r="G345" s="393"/>
      <c r="H345" s="394"/>
      <c r="I345" s="394"/>
      <c r="J345" s="394"/>
      <c r="K345" s="394"/>
      <c r="L345" s="394"/>
      <c r="M345" s="394"/>
      <c r="N345" s="313">
        <f>IF(IF(I345&lt;'Checklist Parameters'!$Q$22,0,($I345-$L345))&lt;0,0,IF(I345&lt;'Checklist Parameters'!$Q$22,0,($I345-$L345)))</f>
        <v>0</v>
      </c>
      <c r="O345" s="394"/>
      <c r="P345" s="395"/>
      <c r="Q345" s="316">
        <f t="shared" si="32"/>
        <v>0</v>
      </c>
      <c r="R345" s="87">
        <f t="shared" si="33"/>
        <v>0</v>
      </c>
      <c r="S345" s="87">
        <f>IF('Checklist Parameters'!$Q$60&lt;0.2,0.2,'Checklist Parameters'!$Q$60)</f>
        <v>0.7</v>
      </c>
      <c r="T345" s="88">
        <f>IF($O345="",IF('Checklist District ID'!$C$43="Y",MAX($R345:$S345)*$I345,SUM($R345:$S345)*$I345),IF(O345&gt;0,Q345*S345))</f>
        <v>0</v>
      </c>
      <c r="U345" s="88">
        <f>IF(Q345&gt;0,((I345-T345)*'Formula Matrix'!$E$42),0)</f>
        <v>0</v>
      </c>
      <c r="V345" s="88">
        <f t="shared" si="34"/>
        <v>0</v>
      </c>
      <c r="W345" s="88">
        <f>IF(V345&gt;0,(V345*'Checklist Parameters'!$Q$35),0)</f>
        <v>0</v>
      </c>
      <c r="X345" s="85">
        <f t="shared" si="30"/>
        <v>0</v>
      </c>
      <c r="Y345" s="85">
        <f>IF('Checklist Parameters'!$Q$102&lt;&gt;"",(I345/43560)*'Checklist Parameters'!$Q$102,"N/A")</f>
        <v>0</v>
      </c>
      <c r="Z345" s="85" t="str">
        <f>IF('Checklist Parameters'!$Q$58&lt;&gt;"",((I345*'Checklist Parameters'!$Q$58)*'Checklist Parameters'!$Q$35)/1000,"N/A")</f>
        <v>N/A</v>
      </c>
      <c r="AA345" s="85">
        <f>IF('Checklist Parameters'!$Q$101&lt;&gt;"",IFERROR(I345/'Checklist Parameters'!$Q$101,0),"N/A")</f>
        <v>0</v>
      </c>
      <c r="AB345" s="85" t="str">
        <f>IF('Checklist Parameters'!$Q$43&lt;&gt;"",(I345*'Checklist Parameters'!$Q$43)/1000,"N/A")</f>
        <v>N/A</v>
      </c>
      <c r="AC345" s="85">
        <f>IF('Checklist Parameters'!$Q$16="",$X345,IF(AND('Checklist Parameters'!$Q$16&lt;$X345,'Checklist Parameters'!$Q$16&gt;=3),'Checklist Parameters'!$Q$16,IF(AND('Checklist Parameters'!$Q$16&lt;$X345,'Checklist Parameters'!$Q$16&lt;3),0,$X345)))</f>
        <v>0</v>
      </c>
      <c r="AD345" s="85" t="str">
        <f>IF(AND(I345&lt;'Checklist Parameters'!$Q$22,$I345&lt;&gt;0),"Y","")</f>
        <v/>
      </c>
      <c r="AE345" s="85" t="str">
        <f>IF($AD345="Y",0,IF('Checklist Parameters'!$Q$25="","&lt;no limit&gt;",ROUNDDOWN((($I345-'Checklist Parameters'!$Q$24)/'Checklist Parameters'!$Q$25)+1,0)))</f>
        <v>&lt;no limit&gt;</v>
      </c>
      <c r="AF345" s="174">
        <f t="shared" si="35"/>
        <v>0</v>
      </c>
      <c r="AG345" s="85">
        <f t="shared" si="31"/>
        <v>0</v>
      </c>
      <c r="AH345" s="5"/>
      <c r="AI345" s="5"/>
      <c r="AJ345" s="5"/>
      <c r="AK345" s="5"/>
      <c r="AL345" s="5"/>
      <c r="AM345" s="5"/>
      <c r="AN345" s="5"/>
      <c r="AO345" s="5"/>
      <c r="AP345" s="5"/>
      <c r="AQ345" s="5"/>
      <c r="AR345" s="5"/>
      <c r="AS345" s="5"/>
      <c r="AT345" s="5"/>
      <c r="AU345" s="5"/>
    </row>
    <row r="346" spans="1:47" s="2" customFormat="1" ht="15">
      <c r="A346" s="391"/>
      <c r="B346" s="392"/>
      <c r="C346" s="393"/>
      <c r="D346" s="393"/>
      <c r="E346" s="393"/>
      <c r="F346" s="393"/>
      <c r="G346" s="393"/>
      <c r="H346" s="394"/>
      <c r="I346" s="394"/>
      <c r="J346" s="394"/>
      <c r="K346" s="394"/>
      <c r="L346" s="394"/>
      <c r="M346" s="394"/>
      <c r="N346" s="313">
        <f>IF(IF(I346&lt;'Checklist Parameters'!$Q$22,0,($I346-$L346))&lt;0,0,IF(I346&lt;'Checklist Parameters'!$Q$22,0,($I346-$L346)))</f>
        <v>0</v>
      </c>
      <c r="O346" s="394"/>
      <c r="P346" s="395"/>
      <c r="Q346" s="316">
        <f t="shared" si="32"/>
        <v>0</v>
      </c>
      <c r="R346" s="87">
        <f t="shared" si="33"/>
        <v>0</v>
      </c>
      <c r="S346" s="87">
        <f>IF('Checklist Parameters'!$Q$60&lt;0.2,0.2,'Checklist Parameters'!$Q$60)</f>
        <v>0.7</v>
      </c>
      <c r="T346" s="88">
        <f>IF($O346="",IF('Checklist District ID'!$C$43="Y",MAX($R346:$S346)*$I346,SUM($R346:$S346)*$I346),IF(O346&gt;0,Q346*S346))</f>
        <v>0</v>
      </c>
      <c r="U346" s="88">
        <f>IF(Q346&gt;0,((I346-T346)*'Formula Matrix'!$E$42),0)</f>
        <v>0</v>
      </c>
      <c r="V346" s="88">
        <f t="shared" si="34"/>
        <v>0</v>
      </c>
      <c r="W346" s="88">
        <f>IF(V346&gt;0,(V346*'Checklist Parameters'!$Q$35),0)</f>
        <v>0</v>
      </c>
      <c r="X346" s="85">
        <f t="shared" si="30"/>
        <v>0</v>
      </c>
      <c r="Y346" s="85">
        <f>IF('Checklist Parameters'!$Q$102&lt;&gt;"",(I346/43560)*'Checklist Parameters'!$Q$102,"N/A")</f>
        <v>0</v>
      </c>
      <c r="Z346" s="85" t="str">
        <f>IF('Checklist Parameters'!$Q$58&lt;&gt;"",((I346*'Checklist Parameters'!$Q$58)*'Checklist Parameters'!$Q$35)/1000,"N/A")</f>
        <v>N/A</v>
      </c>
      <c r="AA346" s="85">
        <f>IF('Checklist Parameters'!$Q$101&lt;&gt;"",IFERROR(I346/'Checklist Parameters'!$Q$101,0),"N/A")</f>
        <v>0</v>
      </c>
      <c r="AB346" s="85" t="str">
        <f>IF('Checklist Parameters'!$Q$43&lt;&gt;"",(I346*'Checklist Parameters'!$Q$43)/1000,"N/A")</f>
        <v>N/A</v>
      </c>
      <c r="AC346" s="85">
        <f>IF('Checklist Parameters'!$Q$16="",$X346,IF(AND('Checklist Parameters'!$Q$16&lt;$X346,'Checklist Parameters'!$Q$16&gt;=3),'Checklist Parameters'!$Q$16,IF(AND('Checklist Parameters'!$Q$16&lt;$X346,'Checklist Parameters'!$Q$16&lt;3),0,$X346)))</f>
        <v>0</v>
      </c>
      <c r="AD346" s="85" t="str">
        <f>IF(AND(I346&lt;'Checklist Parameters'!$Q$22,$I346&lt;&gt;0),"Y","")</f>
        <v/>
      </c>
      <c r="AE346" s="85" t="str">
        <f>IF($AD346="Y",0,IF('Checklist Parameters'!$Q$25="","&lt;no limit&gt;",ROUNDDOWN((($I346-'Checklist Parameters'!$Q$24)/'Checklist Parameters'!$Q$25)+1,0)))</f>
        <v>&lt;no limit&gt;</v>
      </c>
      <c r="AF346" s="174">
        <f t="shared" si="35"/>
        <v>0</v>
      </c>
      <c r="AG346" s="85">
        <f t="shared" si="31"/>
        <v>0</v>
      </c>
      <c r="AH346" s="5"/>
      <c r="AI346" s="5"/>
      <c r="AJ346" s="5"/>
      <c r="AK346" s="5"/>
      <c r="AL346" s="5"/>
      <c r="AM346" s="5"/>
      <c r="AN346" s="5"/>
      <c r="AO346" s="5"/>
      <c r="AP346" s="5"/>
      <c r="AQ346" s="5"/>
      <c r="AR346" s="5"/>
      <c r="AS346" s="5"/>
      <c r="AT346" s="5"/>
      <c r="AU346" s="5"/>
    </row>
    <row r="347" spans="1:47" s="2" customFormat="1" ht="15">
      <c r="A347" s="391"/>
      <c r="B347" s="392"/>
      <c r="C347" s="393"/>
      <c r="D347" s="393"/>
      <c r="E347" s="393"/>
      <c r="F347" s="393"/>
      <c r="G347" s="393"/>
      <c r="H347" s="394"/>
      <c r="I347" s="394"/>
      <c r="J347" s="394"/>
      <c r="K347" s="394"/>
      <c r="L347" s="394"/>
      <c r="M347" s="394"/>
      <c r="N347" s="313">
        <f>IF(IF(I347&lt;'Checklist Parameters'!$Q$22,0,($I347-$L347))&lt;0,0,IF(I347&lt;'Checklist Parameters'!$Q$22,0,($I347-$L347)))</f>
        <v>0</v>
      </c>
      <c r="O347" s="394"/>
      <c r="P347" s="395"/>
      <c r="Q347" s="316">
        <f t="shared" si="32"/>
        <v>0</v>
      </c>
      <c r="R347" s="87">
        <f t="shared" si="33"/>
        <v>0</v>
      </c>
      <c r="S347" s="87">
        <f>IF('Checklist Parameters'!$Q$60&lt;0.2,0.2,'Checklist Parameters'!$Q$60)</f>
        <v>0.7</v>
      </c>
      <c r="T347" s="88">
        <f>IF($O347="",IF('Checklist District ID'!$C$43="Y",MAX($R347:$S347)*$I347,SUM($R347:$S347)*$I347),IF(O347&gt;0,Q347*S347))</f>
        <v>0</v>
      </c>
      <c r="U347" s="88">
        <f>IF(Q347&gt;0,((I347-T347)*'Formula Matrix'!$E$42),0)</f>
        <v>0</v>
      </c>
      <c r="V347" s="88">
        <f t="shared" si="34"/>
        <v>0</v>
      </c>
      <c r="W347" s="88">
        <f>IF(V347&gt;0,(V347*'Checklist Parameters'!$Q$35),0)</f>
        <v>0</v>
      </c>
      <c r="X347" s="85">
        <f t="shared" si="30"/>
        <v>0</v>
      </c>
      <c r="Y347" s="85">
        <f>IF('Checklist Parameters'!$Q$102&lt;&gt;"",(I347/43560)*'Checklist Parameters'!$Q$102,"N/A")</f>
        <v>0</v>
      </c>
      <c r="Z347" s="85" t="str">
        <f>IF('Checklist Parameters'!$Q$58&lt;&gt;"",((I347*'Checklist Parameters'!$Q$58)*'Checklist Parameters'!$Q$35)/1000,"N/A")</f>
        <v>N/A</v>
      </c>
      <c r="AA347" s="85">
        <f>IF('Checklist Parameters'!$Q$101&lt;&gt;"",IFERROR(I347/'Checklist Parameters'!$Q$101,0),"N/A")</f>
        <v>0</v>
      </c>
      <c r="AB347" s="85" t="str">
        <f>IF('Checklist Parameters'!$Q$43&lt;&gt;"",(I347*'Checklist Parameters'!$Q$43)/1000,"N/A")</f>
        <v>N/A</v>
      </c>
      <c r="AC347" s="85">
        <f>IF('Checklist Parameters'!$Q$16="",$X347,IF(AND('Checklist Parameters'!$Q$16&lt;$X347,'Checklist Parameters'!$Q$16&gt;=3),'Checklist Parameters'!$Q$16,IF(AND('Checklist Parameters'!$Q$16&lt;$X347,'Checklist Parameters'!$Q$16&lt;3),0,$X347)))</f>
        <v>0</v>
      </c>
      <c r="AD347" s="85" t="str">
        <f>IF(AND(I347&lt;'Checklist Parameters'!$Q$22,$I347&lt;&gt;0),"Y","")</f>
        <v/>
      </c>
      <c r="AE347" s="85" t="str">
        <f>IF($AD347="Y",0,IF('Checklist Parameters'!$Q$25="","&lt;no limit&gt;",ROUNDDOWN((($I347-'Checklist Parameters'!$Q$24)/'Checklist Parameters'!$Q$25)+1,0)))</f>
        <v>&lt;no limit&gt;</v>
      </c>
      <c r="AF347" s="174">
        <f t="shared" si="35"/>
        <v>0</v>
      </c>
      <c r="AG347" s="85">
        <f t="shared" si="31"/>
        <v>0</v>
      </c>
      <c r="AH347" s="5"/>
      <c r="AI347" s="5"/>
      <c r="AJ347" s="5"/>
      <c r="AK347" s="5"/>
      <c r="AL347" s="5"/>
      <c r="AM347" s="5"/>
      <c r="AN347" s="5"/>
      <c r="AO347" s="5"/>
      <c r="AP347" s="5"/>
      <c r="AQ347" s="5"/>
      <c r="AR347" s="5"/>
      <c r="AS347" s="5"/>
      <c r="AT347" s="5"/>
      <c r="AU347" s="5"/>
    </row>
    <row r="348" spans="1:47" s="2" customFormat="1" ht="15">
      <c r="A348" s="391"/>
      <c r="B348" s="392"/>
      <c r="C348" s="393"/>
      <c r="D348" s="393"/>
      <c r="E348" s="393"/>
      <c r="F348" s="393"/>
      <c r="G348" s="393"/>
      <c r="H348" s="394"/>
      <c r="I348" s="394"/>
      <c r="J348" s="394"/>
      <c r="K348" s="394"/>
      <c r="L348" s="394"/>
      <c r="M348" s="394"/>
      <c r="N348" s="313">
        <f>IF(IF(I348&lt;'Checklist Parameters'!$Q$22,0,($I348-$L348))&lt;0,0,IF(I348&lt;'Checklist Parameters'!$Q$22,0,($I348-$L348)))</f>
        <v>0</v>
      </c>
      <c r="O348" s="394"/>
      <c r="P348" s="395"/>
      <c r="Q348" s="316">
        <f t="shared" si="32"/>
        <v>0</v>
      </c>
      <c r="R348" s="87">
        <f t="shared" si="33"/>
        <v>0</v>
      </c>
      <c r="S348" s="87">
        <f>IF('Checklist Parameters'!$Q$60&lt;0.2,0.2,'Checklist Parameters'!$Q$60)</f>
        <v>0.7</v>
      </c>
      <c r="T348" s="88">
        <f>IF($O348="",IF('Checklist District ID'!$C$43="Y",MAX($R348:$S348)*$I348,SUM($R348:$S348)*$I348),IF(O348&gt;0,Q348*S348))</f>
        <v>0</v>
      </c>
      <c r="U348" s="88">
        <f>IF(Q348&gt;0,((I348-T348)*'Formula Matrix'!$E$42),0)</f>
        <v>0</v>
      </c>
      <c r="V348" s="88">
        <f t="shared" si="34"/>
        <v>0</v>
      </c>
      <c r="W348" s="88">
        <f>IF(V348&gt;0,(V348*'Checklist Parameters'!$Q$35),0)</f>
        <v>0</v>
      </c>
      <c r="X348" s="85">
        <f t="shared" si="30"/>
        <v>0</v>
      </c>
      <c r="Y348" s="85">
        <f>IF('Checklist Parameters'!$Q$102&lt;&gt;"",(I348/43560)*'Checklist Parameters'!$Q$102,"N/A")</f>
        <v>0</v>
      </c>
      <c r="Z348" s="85" t="str">
        <f>IF('Checklist Parameters'!$Q$58&lt;&gt;"",((I348*'Checklist Parameters'!$Q$58)*'Checklist Parameters'!$Q$35)/1000,"N/A")</f>
        <v>N/A</v>
      </c>
      <c r="AA348" s="85">
        <f>IF('Checklist Parameters'!$Q$101&lt;&gt;"",IFERROR(I348/'Checklist Parameters'!$Q$101,0),"N/A")</f>
        <v>0</v>
      </c>
      <c r="AB348" s="85" t="str">
        <f>IF('Checklist Parameters'!$Q$43&lt;&gt;"",(I348*'Checklist Parameters'!$Q$43)/1000,"N/A")</f>
        <v>N/A</v>
      </c>
      <c r="AC348" s="85">
        <f>IF('Checklist Parameters'!$Q$16="",$X348,IF(AND('Checklist Parameters'!$Q$16&lt;$X348,'Checklist Parameters'!$Q$16&gt;=3),'Checklist Parameters'!$Q$16,IF(AND('Checklist Parameters'!$Q$16&lt;$X348,'Checklist Parameters'!$Q$16&lt;3),0,$X348)))</f>
        <v>0</v>
      </c>
      <c r="AD348" s="85" t="str">
        <f>IF(AND(I348&lt;'Checklist Parameters'!$Q$22,$I348&lt;&gt;0),"Y","")</f>
        <v/>
      </c>
      <c r="AE348" s="85" t="str">
        <f>IF($AD348="Y",0,IF('Checklist Parameters'!$Q$25="","&lt;no limit&gt;",ROUNDDOWN((($I348-'Checklist Parameters'!$Q$24)/'Checklist Parameters'!$Q$25)+1,0)))</f>
        <v>&lt;no limit&gt;</v>
      </c>
      <c r="AF348" s="174">
        <f t="shared" si="35"/>
        <v>0</v>
      </c>
      <c r="AG348" s="85">
        <f t="shared" si="31"/>
        <v>0</v>
      </c>
      <c r="AH348" s="5"/>
      <c r="AI348" s="5"/>
      <c r="AJ348" s="5"/>
      <c r="AK348" s="5"/>
      <c r="AL348" s="5"/>
      <c r="AM348" s="5"/>
      <c r="AN348" s="5"/>
      <c r="AO348" s="5"/>
      <c r="AP348" s="5"/>
      <c r="AQ348" s="5"/>
      <c r="AR348" s="5"/>
      <c r="AS348" s="5"/>
      <c r="AT348" s="5"/>
      <c r="AU348" s="5"/>
    </row>
    <row r="349" spans="1:47" s="2" customFormat="1" ht="15">
      <c r="A349" s="391"/>
      <c r="B349" s="392"/>
      <c r="C349" s="393"/>
      <c r="D349" s="393"/>
      <c r="E349" s="393"/>
      <c r="F349" s="393"/>
      <c r="G349" s="393"/>
      <c r="H349" s="394"/>
      <c r="I349" s="394"/>
      <c r="J349" s="394"/>
      <c r="K349" s="394"/>
      <c r="L349" s="394"/>
      <c r="M349" s="394"/>
      <c r="N349" s="313">
        <f>IF(IF(I349&lt;'Checklist Parameters'!$Q$22,0,($I349-$L349))&lt;0,0,IF(I349&lt;'Checklist Parameters'!$Q$22,0,($I349-$L349)))</f>
        <v>0</v>
      </c>
      <c r="O349" s="394"/>
      <c r="P349" s="395"/>
      <c r="Q349" s="316">
        <f t="shared" si="32"/>
        <v>0</v>
      </c>
      <c r="R349" s="87">
        <f t="shared" si="33"/>
        <v>0</v>
      </c>
      <c r="S349" s="87">
        <f>IF('Checklist Parameters'!$Q$60&lt;0.2,0.2,'Checklist Parameters'!$Q$60)</f>
        <v>0.7</v>
      </c>
      <c r="T349" s="88">
        <f>IF($O349="",IF('Checklist District ID'!$C$43="Y",MAX($R349:$S349)*$I349,SUM($R349:$S349)*$I349),IF(O349&gt;0,Q349*S349))</f>
        <v>0</v>
      </c>
      <c r="U349" s="88">
        <f>IF(Q349&gt;0,((I349-T349)*'Formula Matrix'!$E$42),0)</f>
        <v>0</v>
      </c>
      <c r="V349" s="88">
        <f t="shared" si="34"/>
        <v>0</v>
      </c>
      <c r="W349" s="88">
        <f>IF(V349&gt;0,(V349*'Checklist Parameters'!$Q$35),0)</f>
        <v>0</v>
      </c>
      <c r="X349" s="85">
        <f t="shared" si="30"/>
        <v>0</v>
      </c>
      <c r="Y349" s="85">
        <f>IF('Checklist Parameters'!$Q$102&lt;&gt;"",(I349/43560)*'Checklist Parameters'!$Q$102,"N/A")</f>
        <v>0</v>
      </c>
      <c r="Z349" s="85" t="str">
        <f>IF('Checklist Parameters'!$Q$58&lt;&gt;"",((I349*'Checklist Parameters'!$Q$58)*'Checklist Parameters'!$Q$35)/1000,"N/A")</f>
        <v>N/A</v>
      </c>
      <c r="AA349" s="85">
        <f>IF('Checklist Parameters'!$Q$101&lt;&gt;"",IFERROR(I349/'Checklist Parameters'!$Q$101,0),"N/A")</f>
        <v>0</v>
      </c>
      <c r="AB349" s="85" t="str">
        <f>IF('Checklist Parameters'!$Q$43&lt;&gt;"",(I349*'Checklist Parameters'!$Q$43)/1000,"N/A")</f>
        <v>N/A</v>
      </c>
      <c r="AC349" s="85">
        <f>IF('Checklist Parameters'!$Q$16="",$X349,IF(AND('Checklist Parameters'!$Q$16&lt;$X349,'Checklist Parameters'!$Q$16&gt;=3),'Checklist Parameters'!$Q$16,IF(AND('Checklist Parameters'!$Q$16&lt;$X349,'Checklist Parameters'!$Q$16&lt;3),0,$X349)))</f>
        <v>0</v>
      </c>
      <c r="AD349" s="85" t="str">
        <f>IF(AND(I349&lt;'Checklist Parameters'!$Q$22,$I349&lt;&gt;0),"Y","")</f>
        <v/>
      </c>
      <c r="AE349" s="85" t="str">
        <f>IF($AD349="Y",0,IF('Checklist Parameters'!$Q$25="","&lt;no limit&gt;",ROUNDDOWN((($I349-'Checklist Parameters'!$Q$24)/'Checklist Parameters'!$Q$25)+1,0)))</f>
        <v>&lt;no limit&gt;</v>
      </c>
      <c r="AF349" s="174">
        <f t="shared" si="35"/>
        <v>0</v>
      </c>
      <c r="AG349" s="85">
        <f t="shared" si="31"/>
        <v>0</v>
      </c>
      <c r="AH349" s="5"/>
      <c r="AI349" s="5"/>
      <c r="AJ349" s="5"/>
      <c r="AK349" s="5"/>
      <c r="AL349" s="5"/>
      <c r="AM349" s="5"/>
      <c r="AN349" s="5"/>
      <c r="AO349" s="5"/>
      <c r="AP349" s="5"/>
      <c r="AQ349" s="5"/>
      <c r="AR349" s="5"/>
      <c r="AS349" s="5"/>
      <c r="AT349" s="5"/>
      <c r="AU349" s="5"/>
    </row>
    <row r="350" spans="1:47" s="2" customFormat="1" ht="15">
      <c r="A350" s="391"/>
      <c r="B350" s="392"/>
      <c r="C350" s="393"/>
      <c r="D350" s="393"/>
      <c r="E350" s="393"/>
      <c r="F350" s="393"/>
      <c r="G350" s="393"/>
      <c r="H350" s="394"/>
      <c r="I350" s="394"/>
      <c r="J350" s="394"/>
      <c r="K350" s="394"/>
      <c r="L350" s="394"/>
      <c r="M350" s="394"/>
      <c r="N350" s="313">
        <f>IF(IF(I350&lt;'Checklist Parameters'!$Q$22,0,($I350-$L350))&lt;0,0,IF(I350&lt;'Checklist Parameters'!$Q$22,0,($I350-$L350)))</f>
        <v>0</v>
      </c>
      <c r="O350" s="394"/>
      <c r="P350" s="395"/>
      <c r="Q350" s="316">
        <f t="shared" si="32"/>
        <v>0</v>
      </c>
      <c r="R350" s="87">
        <f t="shared" si="33"/>
        <v>0</v>
      </c>
      <c r="S350" s="87">
        <f>IF('Checklist Parameters'!$Q$60&lt;0.2,0.2,'Checklist Parameters'!$Q$60)</f>
        <v>0.7</v>
      </c>
      <c r="T350" s="88">
        <f>IF($O350="",IF('Checklist District ID'!$C$43="Y",MAX($R350:$S350)*$I350,SUM($R350:$S350)*$I350),IF(O350&gt;0,Q350*S350))</f>
        <v>0</v>
      </c>
      <c r="U350" s="88">
        <f>IF(Q350&gt;0,((I350-T350)*'Formula Matrix'!$E$42),0)</f>
        <v>0</v>
      </c>
      <c r="V350" s="88">
        <f t="shared" si="34"/>
        <v>0</v>
      </c>
      <c r="W350" s="88">
        <f>IF(V350&gt;0,(V350*'Checklist Parameters'!$Q$35),0)</f>
        <v>0</v>
      </c>
      <c r="X350" s="85">
        <f t="shared" si="30"/>
        <v>0</v>
      </c>
      <c r="Y350" s="85">
        <f>IF('Checklist Parameters'!$Q$102&lt;&gt;"",(I350/43560)*'Checklist Parameters'!$Q$102,"N/A")</f>
        <v>0</v>
      </c>
      <c r="Z350" s="85" t="str">
        <f>IF('Checklist Parameters'!$Q$58&lt;&gt;"",((I350*'Checklist Parameters'!$Q$58)*'Checklist Parameters'!$Q$35)/1000,"N/A")</f>
        <v>N/A</v>
      </c>
      <c r="AA350" s="85">
        <f>IF('Checklist Parameters'!$Q$101&lt;&gt;"",IFERROR(I350/'Checklist Parameters'!$Q$101,0),"N/A")</f>
        <v>0</v>
      </c>
      <c r="AB350" s="85" t="str">
        <f>IF('Checklist Parameters'!$Q$43&lt;&gt;"",(I350*'Checklist Parameters'!$Q$43)/1000,"N/A")</f>
        <v>N/A</v>
      </c>
      <c r="AC350" s="85">
        <f>IF('Checklist Parameters'!$Q$16="",$X350,IF(AND('Checklist Parameters'!$Q$16&lt;$X350,'Checklist Parameters'!$Q$16&gt;=3),'Checklist Parameters'!$Q$16,IF(AND('Checklist Parameters'!$Q$16&lt;$X350,'Checklist Parameters'!$Q$16&lt;3),0,$X350)))</f>
        <v>0</v>
      </c>
      <c r="AD350" s="85" t="str">
        <f>IF(AND(I350&lt;'Checklist Parameters'!$Q$22,$I350&lt;&gt;0),"Y","")</f>
        <v/>
      </c>
      <c r="AE350" s="85" t="str">
        <f>IF($AD350="Y",0,IF('Checklist Parameters'!$Q$25="","&lt;no limit&gt;",ROUNDDOWN((($I350-'Checklist Parameters'!$Q$24)/'Checklist Parameters'!$Q$25)+1,0)))</f>
        <v>&lt;no limit&gt;</v>
      </c>
      <c r="AF350" s="174">
        <f t="shared" si="35"/>
        <v>0</v>
      </c>
      <c r="AG350" s="85">
        <f t="shared" si="31"/>
        <v>0</v>
      </c>
      <c r="AH350" s="5"/>
      <c r="AI350" s="5"/>
      <c r="AJ350" s="5"/>
      <c r="AK350" s="5"/>
      <c r="AL350" s="5"/>
      <c r="AM350" s="5"/>
      <c r="AN350" s="5"/>
      <c r="AO350" s="5"/>
      <c r="AP350" s="5"/>
      <c r="AQ350" s="5"/>
      <c r="AR350" s="5"/>
      <c r="AS350" s="5"/>
      <c r="AT350" s="5"/>
      <c r="AU350" s="5"/>
    </row>
    <row r="351" spans="1:47" s="2" customFormat="1" ht="15">
      <c r="A351" s="391"/>
      <c r="B351" s="392"/>
      <c r="C351" s="393"/>
      <c r="D351" s="393"/>
      <c r="E351" s="393"/>
      <c r="F351" s="393"/>
      <c r="G351" s="393"/>
      <c r="H351" s="394"/>
      <c r="I351" s="394"/>
      <c r="J351" s="394"/>
      <c r="K351" s="394"/>
      <c r="L351" s="394"/>
      <c r="M351" s="394"/>
      <c r="N351" s="313">
        <f>IF(IF(I351&lt;'Checklist Parameters'!$Q$22,0,($I351-$L351))&lt;0,0,IF(I351&lt;'Checklist Parameters'!$Q$22,0,($I351-$L351)))</f>
        <v>0</v>
      </c>
      <c r="O351" s="394"/>
      <c r="P351" s="395"/>
      <c r="Q351" s="316">
        <f t="shared" si="32"/>
        <v>0</v>
      </c>
      <c r="R351" s="87">
        <f t="shared" si="33"/>
        <v>0</v>
      </c>
      <c r="S351" s="87">
        <f>IF('Checklist Parameters'!$Q$60&lt;0.2,0.2,'Checklist Parameters'!$Q$60)</f>
        <v>0.7</v>
      </c>
      <c r="T351" s="88">
        <f>IF($O351="",IF('Checklist District ID'!$C$43="Y",MAX($R351:$S351)*$I351,SUM($R351:$S351)*$I351),IF(O351&gt;0,Q351*S351))</f>
        <v>0</v>
      </c>
      <c r="U351" s="88">
        <f>IF(Q351&gt;0,((I351-T351)*'Formula Matrix'!$E$42),0)</f>
        <v>0</v>
      </c>
      <c r="V351" s="88">
        <f t="shared" si="34"/>
        <v>0</v>
      </c>
      <c r="W351" s="88">
        <f>IF(V351&gt;0,(V351*'Checklist Parameters'!$Q$35),0)</f>
        <v>0</v>
      </c>
      <c r="X351" s="85">
        <f t="shared" si="30"/>
        <v>0</v>
      </c>
      <c r="Y351" s="85">
        <f>IF('Checklist Parameters'!$Q$102&lt;&gt;"",(I351/43560)*'Checklist Parameters'!$Q$102,"N/A")</f>
        <v>0</v>
      </c>
      <c r="Z351" s="85" t="str">
        <f>IF('Checklist Parameters'!$Q$58&lt;&gt;"",((I351*'Checklist Parameters'!$Q$58)*'Checklist Parameters'!$Q$35)/1000,"N/A")</f>
        <v>N/A</v>
      </c>
      <c r="AA351" s="85">
        <f>IF('Checklist Parameters'!$Q$101&lt;&gt;"",IFERROR(I351/'Checklist Parameters'!$Q$101,0),"N/A")</f>
        <v>0</v>
      </c>
      <c r="AB351" s="85" t="str">
        <f>IF('Checklist Parameters'!$Q$43&lt;&gt;"",(I351*'Checklist Parameters'!$Q$43)/1000,"N/A")</f>
        <v>N/A</v>
      </c>
      <c r="AC351" s="85">
        <f>IF('Checklist Parameters'!$Q$16="",$X351,IF(AND('Checklist Parameters'!$Q$16&lt;$X351,'Checklist Parameters'!$Q$16&gt;=3),'Checklist Parameters'!$Q$16,IF(AND('Checklist Parameters'!$Q$16&lt;$X351,'Checklist Parameters'!$Q$16&lt;3),0,$X351)))</f>
        <v>0</v>
      </c>
      <c r="AD351" s="85" t="str">
        <f>IF(AND(I351&lt;'Checklist Parameters'!$Q$22,$I351&lt;&gt;0),"Y","")</f>
        <v/>
      </c>
      <c r="AE351" s="85" t="str">
        <f>IF($AD351="Y",0,IF('Checklist Parameters'!$Q$25="","&lt;no limit&gt;",ROUNDDOWN((($I351-'Checklist Parameters'!$Q$24)/'Checklist Parameters'!$Q$25)+1,0)))</f>
        <v>&lt;no limit&gt;</v>
      </c>
      <c r="AF351" s="174">
        <f t="shared" si="35"/>
        <v>0</v>
      </c>
      <c r="AG351" s="85">
        <f t="shared" si="31"/>
        <v>0</v>
      </c>
      <c r="AH351" s="5"/>
      <c r="AI351" s="5"/>
      <c r="AJ351" s="5"/>
      <c r="AK351" s="5"/>
      <c r="AL351" s="5"/>
      <c r="AM351" s="5"/>
      <c r="AN351" s="5"/>
      <c r="AO351" s="5"/>
      <c r="AP351" s="5"/>
      <c r="AQ351" s="5"/>
      <c r="AR351" s="5"/>
      <c r="AS351" s="5"/>
      <c r="AT351" s="5"/>
      <c r="AU351" s="5"/>
    </row>
    <row r="352" spans="1:47" s="2" customFormat="1" ht="15">
      <c r="A352" s="391"/>
      <c r="B352" s="392"/>
      <c r="C352" s="393"/>
      <c r="D352" s="393"/>
      <c r="E352" s="393"/>
      <c r="F352" s="393"/>
      <c r="G352" s="393"/>
      <c r="H352" s="394"/>
      <c r="I352" s="394"/>
      <c r="J352" s="394"/>
      <c r="K352" s="394"/>
      <c r="L352" s="394"/>
      <c r="M352" s="394"/>
      <c r="N352" s="313">
        <f>IF(IF(I352&lt;'Checklist Parameters'!$Q$22,0,($I352-$L352))&lt;0,0,IF(I352&lt;'Checklist Parameters'!$Q$22,0,($I352-$L352)))</f>
        <v>0</v>
      </c>
      <c r="O352" s="394"/>
      <c r="P352" s="395"/>
      <c r="Q352" s="316">
        <f t="shared" si="32"/>
        <v>0</v>
      </c>
      <c r="R352" s="87">
        <f t="shared" si="33"/>
        <v>0</v>
      </c>
      <c r="S352" s="87">
        <f>IF('Checklist Parameters'!$Q$60&lt;0.2,0.2,'Checklist Parameters'!$Q$60)</f>
        <v>0.7</v>
      </c>
      <c r="T352" s="88">
        <f>IF($O352="",IF('Checklist District ID'!$C$43="Y",MAX($R352:$S352)*$I352,SUM($R352:$S352)*$I352),IF(O352&gt;0,Q352*S352))</f>
        <v>0</v>
      </c>
      <c r="U352" s="88">
        <f>IF(Q352&gt;0,((I352-T352)*'Formula Matrix'!$E$42),0)</f>
        <v>0</v>
      </c>
      <c r="V352" s="88">
        <f t="shared" si="34"/>
        <v>0</v>
      </c>
      <c r="W352" s="88">
        <f>IF(V352&gt;0,(V352*'Checklist Parameters'!$Q$35),0)</f>
        <v>0</v>
      </c>
      <c r="X352" s="85">
        <f t="shared" si="30"/>
        <v>0</v>
      </c>
      <c r="Y352" s="85">
        <f>IF('Checklist Parameters'!$Q$102&lt;&gt;"",(I352/43560)*'Checklist Parameters'!$Q$102,"N/A")</f>
        <v>0</v>
      </c>
      <c r="Z352" s="85" t="str">
        <f>IF('Checklist Parameters'!$Q$58&lt;&gt;"",((I352*'Checklist Parameters'!$Q$58)*'Checklist Parameters'!$Q$35)/1000,"N/A")</f>
        <v>N/A</v>
      </c>
      <c r="AA352" s="85">
        <f>IF('Checklist Parameters'!$Q$101&lt;&gt;"",IFERROR(I352/'Checklist Parameters'!$Q$101,0),"N/A")</f>
        <v>0</v>
      </c>
      <c r="AB352" s="85" t="str">
        <f>IF('Checklist Parameters'!$Q$43&lt;&gt;"",(I352*'Checklist Parameters'!$Q$43)/1000,"N/A")</f>
        <v>N/A</v>
      </c>
      <c r="AC352" s="85">
        <f>IF('Checklist Parameters'!$Q$16="",$X352,IF(AND('Checklist Parameters'!$Q$16&lt;$X352,'Checklist Parameters'!$Q$16&gt;=3),'Checklist Parameters'!$Q$16,IF(AND('Checklist Parameters'!$Q$16&lt;$X352,'Checklist Parameters'!$Q$16&lt;3),0,$X352)))</f>
        <v>0</v>
      </c>
      <c r="AD352" s="85" t="str">
        <f>IF(AND(I352&lt;'Checklist Parameters'!$Q$22,$I352&lt;&gt;0),"Y","")</f>
        <v/>
      </c>
      <c r="AE352" s="85" t="str">
        <f>IF($AD352="Y",0,IF('Checklist Parameters'!$Q$25="","&lt;no limit&gt;",ROUNDDOWN((($I352-'Checklist Parameters'!$Q$24)/'Checklist Parameters'!$Q$25)+1,0)))</f>
        <v>&lt;no limit&gt;</v>
      </c>
      <c r="AF352" s="174">
        <f t="shared" si="35"/>
        <v>0</v>
      </c>
      <c r="AG352" s="85">
        <f t="shared" si="31"/>
        <v>0</v>
      </c>
      <c r="AH352" s="5"/>
      <c r="AI352" s="5"/>
      <c r="AJ352" s="5"/>
      <c r="AK352" s="5"/>
      <c r="AL352" s="5"/>
      <c r="AM352" s="5"/>
      <c r="AN352" s="5"/>
      <c r="AO352" s="5"/>
      <c r="AP352" s="5"/>
      <c r="AQ352" s="5"/>
      <c r="AR352" s="5"/>
      <c r="AS352" s="5"/>
      <c r="AT352" s="5"/>
      <c r="AU352" s="5"/>
    </row>
    <row r="353" spans="1:47" s="2" customFormat="1" ht="15">
      <c r="A353" s="391"/>
      <c r="B353" s="392"/>
      <c r="C353" s="393"/>
      <c r="D353" s="393"/>
      <c r="E353" s="393"/>
      <c r="F353" s="393"/>
      <c r="G353" s="393"/>
      <c r="H353" s="394"/>
      <c r="I353" s="394"/>
      <c r="J353" s="394"/>
      <c r="K353" s="394"/>
      <c r="L353" s="394"/>
      <c r="M353" s="394"/>
      <c r="N353" s="313">
        <f>IF(IF(I353&lt;'Checklist Parameters'!$Q$22,0,($I353-$L353))&lt;0,0,IF(I353&lt;'Checklist Parameters'!$Q$22,0,($I353-$L353)))</f>
        <v>0</v>
      </c>
      <c r="O353" s="394"/>
      <c r="P353" s="395"/>
      <c r="Q353" s="316">
        <f t="shared" si="32"/>
        <v>0</v>
      </c>
      <c r="R353" s="87">
        <f t="shared" si="33"/>
        <v>0</v>
      </c>
      <c r="S353" s="87">
        <f>IF('Checklist Parameters'!$Q$60&lt;0.2,0.2,'Checklist Parameters'!$Q$60)</f>
        <v>0.7</v>
      </c>
      <c r="T353" s="88">
        <f>IF($O353="",IF('Checklist District ID'!$C$43="Y",MAX($R353:$S353)*$I353,SUM($R353:$S353)*$I353),IF(O353&gt;0,Q353*S353))</f>
        <v>0</v>
      </c>
      <c r="U353" s="88">
        <f>IF(Q353&gt;0,((I353-T353)*'Formula Matrix'!$E$42),0)</f>
        <v>0</v>
      </c>
      <c r="V353" s="88">
        <f t="shared" si="34"/>
        <v>0</v>
      </c>
      <c r="W353" s="88">
        <f>IF(V353&gt;0,(V353*'Checklist Parameters'!$Q$35),0)</f>
        <v>0</v>
      </c>
      <c r="X353" s="85">
        <f t="shared" si="30"/>
        <v>0</v>
      </c>
      <c r="Y353" s="85">
        <f>IF('Checklist Parameters'!$Q$102&lt;&gt;"",(I353/43560)*'Checklist Parameters'!$Q$102,"N/A")</f>
        <v>0</v>
      </c>
      <c r="Z353" s="85" t="str">
        <f>IF('Checklist Parameters'!$Q$58&lt;&gt;"",((I353*'Checklist Parameters'!$Q$58)*'Checklist Parameters'!$Q$35)/1000,"N/A")</f>
        <v>N/A</v>
      </c>
      <c r="AA353" s="85">
        <f>IF('Checklist Parameters'!$Q$101&lt;&gt;"",IFERROR(I353/'Checklist Parameters'!$Q$101,0),"N/A")</f>
        <v>0</v>
      </c>
      <c r="AB353" s="85" t="str">
        <f>IF('Checklist Parameters'!$Q$43&lt;&gt;"",(I353*'Checklist Parameters'!$Q$43)/1000,"N/A")</f>
        <v>N/A</v>
      </c>
      <c r="AC353" s="85">
        <f>IF('Checklist Parameters'!$Q$16="",$X353,IF(AND('Checklist Parameters'!$Q$16&lt;$X353,'Checklist Parameters'!$Q$16&gt;=3),'Checklist Parameters'!$Q$16,IF(AND('Checklist Parameters'!$Q$16&lt;$X353,'Checklist Parameters'!$Q$16&lt;3),0,$X353)))</f>
        <v>0</v>
      </c>
      <c r="AD353" s="85" t="str">
        <f>IF(AND(I353&lt;'Checklist Parameters'!$Q$22,$I353&lt;&gt;0),"Y","")</f>
        <v/>
      </c>
      <c r="AE353" s="85" t="str">
        <f>IF($AD353="Y",0,IF('Checklist Parameters'!$Q$25="","&lt;no limit&gt;",ROUNDDOWN((($I353-'Checklist Parameters'!$Q$24)/'Checklist Parameters'!$Q$25)+1,0)))</f>
        <v>&lt;no limit&gt;</v>
      </c>
      <c r="AF353" s="174">
        <f t="shared" si="35"/>
        <v>0</v>
      </c>
      <c r="AG353" s="85">
        <f t="shared" si="31"/>
        <v>0</v>
      </c>
      <c r="AH353" s="5"/>
      <c r="AI353" s="5"/>
      <c r="AJ353" s="5"/>
      <c r="AK353" s="5"/>
      <c r="AL353" s="5"/>
      <c r="AM353" s="5"/>
      <c r="AN353" s="5"/>
      <c r="AO353" s="5"/>
      <c r="AP353" s="5"/>
      <c r="AQ353" s="5"/>
      <c r="AR353" s="5"/>
      <c r="AS353" s="5"/>
      <c r="AT353" s="5"/>
      <c r="AU353" s="5"/>
    </row>
    <row r="354" spans="1:47" s="2" customFormat="1" ht="15">
      <c r="A354" s="391"/>
      <c r="B354" s="392"/>
      <c r="C354" s="393"/>
      <c r="D354" s="393"/>
      <c r="E354" s="393"/>
      <c r="F354" s="393"/>
      <c r="G354" s="393"/>
      <c r="H354" s="394"/>
      <c r="I354" s="394"/>
      <c r="J354" s="394"/>
      <c r="K354" s="394"/>
      <c r="L354" s="394"/>
      <c r="M354" s="394"/>
      <c r="N354" s="313">
        <f>IF(IF(I354&lt;'Checklist Parameters'!$Q$22,0,($I354-$L354))&lt;0,0,IF(I354&lt;'Checklist Parameters'!$Q$22,0,($I354-$L354)))</f>
        <v>0</v>
      </c>
      <c r="O354" s="394"/>
      <c r="P354" s="395"/>
      <c r="Q354" s="316">
        <f t="shared" si="32"/>
        <v>0</v>
      </c>
      <c r="R354" s="87">
        <f t="shared" si="33"/>
        <v>0</v>
      </c>
      <c r="S354" s="87">
        <f>IF('Checklist Parameters'!$Q$60&lt;0.2,0.2,'Checklist Parameters'!$Q$60)</f>
        <v>0.7</v>
      </c>
      <c r="T354" s="88">
        <f>IF($O354="",IF('Checklist District ID'!$C$43="Y",MAX($R354:$S354)*$I354,SUM($R354:$S354)*$I354),IF(O354&gt;0,Q354*S354))</f>
        <v>0</v>
      </c>
      <c r="U354" s="88">
        <f>IF(Q354&gt;0,((I354-T354)*'Formula Matrix'!$E$42),0)</f>
        <v>0</v>
      </c>
      <c r="V354" s="88">
        <f t="shared" si="34"/>
        <v>0</v>
      </c>
      <c r="W354" s="88">
        <f>IF(V354&gt;0,(V354*'Checklist Parameters'!$Q$35),0)</f>
        <v>0</v>
      </c>
      <c r="X354" s="85">
        <f t="shared" si="30"/>
        <v>0</v>
      </c>
      <c r="Y354" s="85">
        <f>IF('Checklist Parameters'!$Q$102&lt;&gt;"",(I354/43560)*'Checklist Parameters'!$Q$102,"N/A")</f>
        <v>0</v>
      </c>
      <c r="Z354" s="85" t="str">
        <f>IF('Checklist Parameters'!$Q$58&lt;&gt;"",((I354*'Checklist Parameters'!$Q$58)*'Checklist Parameters'!$Q$35)/1000,"N/A")</f>
        <v>N/A</v>
      </c>
      <c r="AA354" s="85">
        <f>IF('Checklist Parameters'!$Q$101&lt;&gt;"",IFERROR(I354/'Checklist Parameters'!$Q$101,0),"N/A")</f>
        <v>0</v>
      </c>
      <c r="AB354" s="85" t="str">
        <f>IF('Checklist Parameters'!$Q$43&lt;&gt;"",(I354*'Checklist Parameters'!$Q$43)/1000,"N/A")</f>
        <v>N/A</v>
      </c>
      <c r="AC354" s="85">
        <f>IF('Checklist Parameters'!$Q$16="",$X354,IF(AND('Checklist Parameters'!$Q$16&lt;$X354,'Checklist Parameters'!$Q$16&gt;=3),'Checklist Parameters'!$Q$16,IF(AND('Checklist Parameters'!$Q$16&lt;$X354,'Checklist Parameters'!$Q$16&lt;3),0,$X354)))</f>
        <v>0</v>
      </c>
      <c r="AD354" s="85" t="str">
        <f>IF(AND(I354&lt;'Checklist Parameters'!$Q$22,$I354&lt;&gt;0),"Y","")</f>
        <v/>
      </c>
      <c r="AE354" s="85" t="str">
        <f>IF($AD354="Y",0,IF('Checklist Parameters'!$Q$25="","&lt;no limit&gt;",ROUNDDOWN((($I354-'Checklist Parameters'!$Q$24)/'Checklist Parameters'!$Q$25)+1,0)))</f>
        <v>&lt;no limit&gt;</v>
      </c>
      <c r="AF354" s="174">
        <f t="shared" si="35"/>
        <v>0</v>
      </c>
      <c r="AG354" s="85">
        <f t="shared" si="31"/>
        <v>0</v>
      </c>
      <c r="AH354" s="5"/>
      <c r="AI354" s="5"/>
      <c r="AJ354" s="5"/>
      <c r="AK354" s="5"/>
      <c r="AL354" s="5"/>
      <c r="AM354" s="5"/>
      <c r="AN354" s="5"/>
      <c r="AO354" s="5"/>
      <c r="AP354" s="5"/>
      <c r="AQ354" s="5"/>
      <c r="AR354" s="5"/>
      <c r="AS354" s="5"/>
      <c r="AT354" s="5"/>
      <c r="AU354" s="5"/>
    </row>
    <row r="355" spans="1:47" s="2" customFormat="1" ht="15">
      <c r="A355" s="391"/>
      <c r="B355" s="392"/>
      <c r="C355" s="393"/>
      <c r="D355" s="393"/>
      <c r="E355" s="393"/>
      <c r="F355" s="393"/>
      <c r="G355" s="393"/>
      <c r="H355" s="394"/>
      <c r="I355" s="394"/>
      <c r="J355" s="394"/>
      <c r="K355" s="394"/>
      <c r="L355" s="394"/>
      <c r="M355" s="394"/>
      <c r="N355" s="313">
        <f>IF(IF(I355&lt;'Checklist Parameters'!$Q$22,0,($I355-$L355))&lt;0,0,IF(I355&lt;'Checklist Parameters'!$Q$22,0,($I355-$L355)))</f>
        <v>0</v>
      </c>
      <c r="O355" s="394"/>
      <c r="P355" s="395"/>
      <c r="Q355" s="316">
        <f t="shared" si="32"/>
        <v>0</v>
      </c>
      <c r="R355" s="87">
        <f t="shared" si="33"/>
        <v>0</v>
      </c>
      <c r="S355" s="87">
        <f>IF('Checklist Parameters'!$Q$60&lt;0.2,0.2,'Checklist Parameters'!$Q$60)</f>
        <v>0.7</v>
      </c>
      <c r="T355" s="88">
        <f>IF($O355="",IF('Checklist District ID'!$C$43="Y",MAX($R355:$S355)*$I355,SUM($R355:$S355)*$I355),IF(O355&gt;0,Q355*S355))</f>
        <v>0</v>
      </c>
      <c r="U355" s="88">
        <f>IF(Q355&gt;0,((I355-T355)*'Formula Matrix'!$E$42),0)</f>
        <v>0</v>
      </c>
      <c r="V355" s="88">
        <f t="shared" si="34"/>
        <v>0</v>
      </c>
      <c r="W355" s="88">
        <f>IF(V355&gt;0,(V355*'Checklist Parameters'!$Q$35),0)</f>
        <v>0</v>
      </c>
      <c r="X355" s="85">
        <f t="shared" si="30"/>
        <v>0</v>
      </c>
      <c r="Y355" s="85">
        <f>IF('Checklist Parameters'!$Q$102&lt;&gt;"",(I355/43560)*'Checklist Parameters'!$Q$102,"N/A")</f>
        <v>0</v>
      </c>
      <c r="Z355" s="85" t="str">
        <f>IF('Checklist Parameters'!$Q$58&lt;&gt;"",((I355*'Checklist Parameters'!$Q$58)*'Checklist Parameters'!$Q$35)/1000,"N/A")</f>
        <v>N/A</v>
      </c>
      <c r="AA355" s="85">
        <f>IF('Checklist Parameters'!$Q$101&lt;&gt;"",IFERROR(I355/'Checklist Parameters'!$Q$101,0),"N/A")</f>
        <v>0</v>
      </c>
      <c r="AB355" s="85" t="str">
        <f>IF('Checklist Parameters'!$Q$43&lt;&gt;"",(I355*'Checklist Parameters'!$Q$43)/1000,"N/A")</f>
        <v>N/A</v>
      </c>
      <c r="AC355" s="85">
        <f>IF('Checklist Parameters'!$Q$16="",$X355,IF(AND('Checklist Parameters'!$Q$16&lt;$X355,'Checklist Parameters'!$Q$16&gt;=3),'Checklist Parameters'!$Q$16,IF(AND('Checklist Parameters'!$Q$16&lt;$X355,'Checklist Parameters'!$Q$16&lt;3),0,$X355)))</f>
        <v>0</v>
      </c>
      <c r="AD355" s="85" t="str">
        <f>IF(AND(I355&lt;'Checklist Parameters'!$Q$22,$I355&lt;&gt;0),"Y","")</f>
        <v/>
      </c>
      <c r="AE355" s="85" t="str">
        <f>IF($AD355="Y",0,IF('Checklist Parameters'!$Q$25="","&lt;no limit&gt;",ROUNDDOWN((($I355-'Checklist Parameters'!$Q$24)/'Checklist Parameters'!$Q$25)+1,0)))</f>
        <v>&lt;no limit&gt;</v>
      </c>
      <c r="AF355" s="174">
        <f t="shared" si="35"/>
        <v>0</v>
      </c>
      <c r="AG355" s="85">
        <f t="shared" si="31"/>
        <v>0</v>
      </c>
      <c r="AH355" s="5"/>
      <c r="AI355" s="5"/>
      <c r="AJ355" s="5"/>
      <c r="AK355" s="5"/>
      <c r="AL355" s="5"/>
      <c r="AM355" s="5"/>
      <c r="AN355" s="5"/>
      <c r="AO355" s="5"/>
      <c r="AP355" s="5"/>
      <c r="AQ355" s="5"/>
      <c r="AR355" s="5"/>
      <c r="AS355" s="5"/>
      <c r="AT355" s="5"/>
      <c r="AU355" s="5"/>
    </row>
    <row r="356" spans="1:47" s="2" customFormat="1" ht="15">
      <c r="A356" s="391"/>
      <c r="B356" s="392"/>
      <c r="C356" s="393"/>
      <c r="D356" s="393"/>
      <c r="E356" s="393"/>
      <c r="F356" s="393"/>
      <c r="G356" s="393"/>
      <c r="H356" s="394"/>
      <c r="I356" s="394"/>
      <c r="J356" s="394"/>
      <c r="K356" s="394"/>
      <c r="L356" s="394"/>
      <c r="M356" s="394"/>
      <c r="N356" s="313">
        <f>IF(IF(I356&lt;'Checklist Parameters'!$Q$22,0,($I356-$L356))&lt;0,0,IF(I356&lt;'Checklist Parameters'!$Q$22,0,($I356-$L356)))</f>
        <v>0</v>
      </c>
      <c r="O356" s="394"/>
      <c r="P356" s="395"/>
      <c r="Q356" s="316">
        <f t="shared" si="32"/>
        <v>0</v>
      </c>
      <c r="R356" s="87">
        <f t="shared" si="33"/>
        <v>0</v>
      </c>
      <c r="S356" s="87">
        <f>IF('Checklist Parameters'!$Q$60&lt;0.2,0.2,'Checklist Parameters'!$Q$60)</f>
        <v>0.7</v>
      </c>
      <c r="T356" s="88">
        <f>IF($O356="",IF('Checklist District ID'!$C$43="Y",MAX($R356:$S356)*$I356,SUM($R356:$S356)*$I356),IF(O356&gt;0,Q356*S356))</f>
        <v>0</v>
      </c>
      <c r="U356" s="88">
        <f>IF(Q356&gt;0,((I356-T356)*'Formula Matrix'!$E$42),0)</f>
        <v>0</v>
      </c>
      <c r="V356" s="88">
        <f t="shared" si="34"/>
        <v>0</v>
      </c>
      <c r="W356" s="88">
        <f>IF(V356&gt;0,(V356*'Checklist Parameters'!$Q$35),0)</f>
        <v>0</v>
      </c>
      <c r="X356" s="85">
        <f t="shared" si="30"/>
        <v>0</v>
      </c>
      <c r="Y356" s="85">
        <f>IF('Checklist Parameters'!$Q$102&lt;&gt;"",(I356/43560)*'Checklist Parameters'!$Q$102,"N/A")</f>
        <v>0</v>
      </c>
      <c r="Z356" s="85" t="str">
        <f>IF('Checklist Parameters'!$Q$58&lt;&gt;"",((I356*'Checklist Parameters'!$Q$58)*'Checklist Parameters'!$Q$35)/1000,"N/A")</f>
        <v>N/A</v>
      </c>
      <c r="AA356" s="85">
        <f>IF('Checklist Parameters'!$Q$101&lt;&gt;"",IFERROR(I356/'Checklist Parameters'!$Q$101,0),"N/A")</f>
        <v>0</v>
      </c>
      <c r="AB356" s="85" t="str">
        <f>IF('Checklist Parameters'!$Q$43&lt;&gt;"",(I356*'Checklist Parameters'!$Q$43)/1000,"N/A")</f>
        <v>N/A</v>
      </c>
      <c r="AC356" s="85">
        <f>IF('Checklist Parameters'!$Q$16="",$X356,IF(AND('Checklist Parameters'!$Q$16&lt;$X356,'Checklist Parameters'!$Q$16&gt;=3),'Checklist Parameters'!$Q$16,IF(AND('Checklist Parameters'!$Q$16&lt;$X356,'Checklist Parameters'!$Q$16&lt;3),0,$X356)))</f>
        <v>0</v>
      </c>
      <c r="AD356" s="85" t="str">
        <f>IF(AND(I356&lt;'Checklist Parameters'!$Q$22,$I356&lt;&gt;0),"Y","")</f>
        <v/>
      </c>
      <c r="AE356" s="85" t="str">
        <f>IF($AD356="Y",0,IF('Checklist Parameters'!$Q$25="","&lt;no limit&gt;",ROUNDDOWN((($I356-'Checklist Parameters'!$Q$24)/'Checklist Parameters'!$Q$25)+1,0)))</f>
        <v>&lt;no limit&gt;</v>
      </c>
      <c r="AF356" s="174">
        <f t="shared" si="35"/>
        <v>0</v>
      </c>
      <c r="AG356" s="85">
        <f t="shared" si="31"/>
        <v>0</v>
      </c>
      <c r="AH356" s="5"/>
      <c r="AI356" s="5"/>
      <c r="AJ356" s="5"/>
      <c r="AK356" s="5"/>
      <c r="AL356" s="5"/>
      <c r="AM356" s="5"/>
      <c r="AN356" s="5"/>
      <c r="AO356" s="5"/>
      <c r="AP356" s="5"/>
      <c r="AQ356" s="5"/>
      <c r="AR356" s="5"/>
      <c r="AS356" s="5"/>
      <c r="AT356" s="5"/>
      <c r="AU356" s="5"/>
    </row>
    <row r="357" spans="1:47" s="2" customFormat="1" ht="15">
      <c r="A357" s="391"/>
      <c r="B357" s="392"/>
      <c r="C357" s="393"/>
      <c r="D357" s="393"/>
      <c r="E357" s="393"/>
      <c r="F357" s="393"/>
      <c r="G357" s="393"/>
      <c r="H357" s="394"/>
      <c r="I357" s="394"/>
      <c r="J357" s="394"/>
      <c r="K357" s="394"/>
      <c r="L357" s="394"/>
      <c r="M357" s="394"/>
      <c r="N357" s="313">
        <f>IF(IF(I357&lt;'Checklist Parameters'!$Q$22,0,($I357-$L357))&lt;0,0,IF(I357&lt;'Checklist Parameters'!$Q$22,0,($I357-$L357)))</f>
        <v>0</v>
      </c>
      <c r="O357" s="394"/>
      <c r="P357" s="395"/>
      <c r="Q357" s="316">
        <f t="shared" si="32"/>
        <v>0</v>
      </c>
      <c r="R357" s="87">
        <f t="shared" si="33"/>
        <v>0</v>
      </c>
      <c r="S357" s="87">
        <f>IF('Checklist Parameters'!$Q$60&lt;0.2,0.2,'Checklist Parameters'!$Q$60)</f>
        <v>0.7</v>
      </c>
      <c r="T357" s="88">
        <f>IF($O357="",IF('Checklist District ID'!$C$43="Y",MAX($R357:$S357)*$I357,SUM($R357:$S357)*$I357),IF(O357&gt;0,Q357*S357))</f>
        <v>0</v>
      </c>
      <c r="U357" s="88">
        <f>IF(Q357&gt;0,((I357-T357)*'Formula Matrix'!$E$42),0)</f>
        <v>0</v>
      </c>
      <c r="V357" s="88">
        <f t="shared" si="34"/>
        <v>0</v>
      </c>
      <c r="W357" s="88">
        <f>IF(V357&gt;0,(V357*'Checklist Parameters'!$Q$35),0)</f>
        <v>0</v>
      </c>
      <c r="X357" s="85">
        <f t="shared" si="30"/>
        <v>0</v>
      </c>
      <c r="Y357" s="85">
        <f>IF('Checklist Parameters'!$Q$102&lt;&gt;"",(I357/43560)*'Checklist Parameters'!$Q$102,"N/A")</f>
        <v>0</v>
      </c>
      <c r="Z357" s="85" t="str">
        <f>IF('Checklist Parameters'!$Q$58&lt;&gt;"",((I357*'Checklist Parameters'!$Q$58)*'Checklist Parameters'!$Q$35)/1000,"N/A")</f>
        <v>N/A</v>
      </c>
      <c r="AA357" s="85">
        <f>IF('Checklist Parameters'!$Q$101&lt;&gt;"",IFERROR(I357/'Checklist Parameters'!$Q$101,0),"N/A")</f>
        <v>0</v>
      </c>
      <c r="AB357" s="85" t="str">
        <f>IF('Checklist Parameters'!$Q$43&lt;&gt;"",(I357*'Checklist Parameters'!$Q$43)/1000,"N/A")</f>
        <v>N/A</v>
      </c>
      <c r="AC357" s="85">
        <f>IF('Checklist Parameters'!$Q$16="",$X357,IF(AND('Checklist Parameters'!$Q$16&lt;$X357,'Checklist Parameters'!$Q$16&gt;=3),'Checklist Parameters'!$Q$16,IF(AND('Checklist Parameters'!$Q$16&lt;$X357,'Checklist Parameters'!$Q$16&lt;3),0,$X357)))</f>
        <v>0</v>
      </c>
      <c r="AD357" s="85" t="str">
        <f>IF(AND(I357&lt;'Checklist Parameters'!$Q$22,$I357&lt;&gt;0),"Y","")</f>
        <v/>
      </c>
      <c r="AE357" s="85" t="str">
        <f>IF($AD357="Y",0,IF('Checklist Parameters'!$Q$25="","&lt;no limit&gt;",ROUNDDOWN((($I357-'Checklist Parameters'!$Q$24)/'Checklist Parameters'!$Q$25)+1,0)))</f>
        <v>&lt;no limit&gt;</v>
      </c>
      <c r="AF357" s="174">
        <f t="shared" si="35"/>
        <v>0</v>
      </c>
      <c r="AG357" s="85">
        <f t="shared" si="31"/>
        <v>0</v>
      </c>
      <c r="AH357" s="5"/>
      <c r="AI357" s="5"/>
      <c r="AJ357" s="5"/>
      <c r="AK357" s="5"/>
      <c r="AL357" s="5"/>
      <c r="AM357" s="5"/>
      <c r="AN357" s="5"/>
      <c r="AO357" s="5"/>
      <c r="AP357" s="5"/>
      <c r="AQ357" s="5"/>
      <c r="AR357" s="5"/>
      <c r="AS357" s="5"/>
      <c r="AT357" s="5"/>
      <c r="AU357" s="5"/>
    </row>
    <row r="358" spans="1:47" s="2" customFormat="1" ht="15">
      <c r="A358" s="391"/>
      <c r="B358" s="392"/>
      <c r="C358" s="393"/>
      <c r="D358" s="393"/>
      <c r="E358" s="393"/>
      <c r="F358" s="393"/>
      <c r="G358" s="393"/>
      <c r="H358" s="394"/>
      <c r="I358" s="394"/>
      <c r="J358" s="394"/>
      <c r="K358" s="394"/>
      <c r="L358" s="394"/>
      <c r="M358" s="394"/>
      <c r="N358" s="313">
        <f>IF(IF(I358&lt;'Checklist Parameters'!$Q$22,0,($I358-$L358))&lt;0,0,IF(I358&lt;'Checklist Parameters'!$Q$22,0,($I358-$L358)))</f>
        <v>0</v>
      </c>
      <c r="O358" s="394"/>
      <c r="P358" s="395"/>
      <c r="Q358" s="316">
        <f t="shared" si="32"/>
        <v>0</v>
      </c>
      <c r="R358" s="87">
        <f t="shared" si="33"/>
        <v>0</v>
      </c>
      <c r="S358" s="87">
        <f>IF('Checklist Parameters'!$Q$60&lt;0.2,0.2,'Checklist Parameters'!$Q$60)</f>
        <v>0.7</v>
      </c>
      <c r="T358" s="88">
        <f>IF($O358="",IF('Checklist District ID'!$C$43="Y",MAX($R358:$S358)*$I358,SUM($R358:$S358)*$I358),IF(O358&gt;0,Q358*S358))</f>
        <v>0</v>
      </c>
      <c r="U358" s="88">
        <f>IF(Q358&gt;0,((I358-T358)*'Formula Matrix'!$E$42),0)</f>
        <v>0</v>
      </c>
      <c r="V358" s="88">
        <f t="shared" si="34"/>
        <v>0</v>
      </c>
      <c r="W358" s="88">
        <f>IF(V358&gt;0,(V358*'Checklist Parameters'!$Q$35),0)</f>
        <v>0</v>
      </c>
      <c r="X358" s="85">
        <f t="shared" si="30"/>
        <v>0</v>
      </c>
      <c r="Y358" s="85">
        <f>IF('Checklist Parameters'!$Q$102&lt;&gt;"",(I358/43560)*'Checklist Parameters'!$Q$102,"N/A")</f>
        <v>0</v>
      </c>
      <c r="Z358" s="85" t="str">
        <f>IF('Checklist Parameters'!$Q$58&lt;&gt;"",((I358*'Checklist Parameters'!$Q$58)*'Checklist Parameters'!$Q$35)/1000,"N/A")</f>
        <v>N/A</v>
      </c>
      <c r="AA358" s="85">
        <f>IF('Checklist Parameters'!$Q$101&lt;&gt;"",IFERROR(I358/'Checklist Parameters'!$Q$101,0),"N/A")</f>
        <v>0</v>
      </c>
      <c r="AB358" s="85" t="str">
        <f>IF('Checklist Parameters'!$Q$43&lt;&gt;"",(I358*'Checklist Parameters'!$Q$43)/1000,"N/A")</f>
        <v>N/A</v>
      </c>
      <c r="AC358" s="85">
        <f>IF('Checklist Parameters'!$Q$16="",$X358,IF(AND('Checklist Parameters'!$Q$16&lt;$X358,'Checklist Parameters'!$Q$16&gt;=3),'Checklist Parameters'!$Q$16,IF(AND('Checklist Parameters'!$Q$16&lt;$X358,'Checklist Parameters'!$Q$16&lt;3),0,$X358)))</f>
        <v>0</v>
      </c>
      <c r="AD358" s="85" t="str">
        <f>IF(AND(I358&lt;'Checklist Parameters'!$Q$22,$I358&lt;&gt;0),"Y","")</f>
        <v/>
      </c>
      <c r="AE358" s="85" t="str">
        <f>IF($AD358="Y",0,IF('Checklist Parameters'!$Q$25="","&lt;no limit&gt;",ROUNDDOWN((($I358-'Checklist Parameters'!$Q$24)/'Checklist Parameters'!$Q$25)+1,0)))</f>
        <v>&lt;no limit&gt;</v>
      </c>
      <c r="AF358" s="174">
        <f t="shared" si="35"/>
        <v>0</v>
      </c>
      <c r="AG358" s="85">
        <f t="shared" si="31"/>
        <v>0</v>
      </c>
      <c r="AH358" s="5"/>
      <c r="AI358" s="5"/>
      <c r="AJ358" s="5"/>
      <c r="AK358" s="5"/>
      <c r="AL358" s="5"/>
      <c r="AM358" s="5"/>
      <c r="AN358" s="5"/>
      <c r="AO358" s="5"/>
      <c r="AP358" s="5"/>
      <c r="AQ358" s="5"/>
      <c r="AR358" s="5"/>
      <c r="AS358" s="5"/>
      <c r="AT358" s="5"/>
      <c r="AU358" s="5"/>
    </row>
    <row r="359" spans="1:47" s="2" customFormat="1" ht="15">
      <c r="A359" s="391"/>
      <c r="B359" s="392"/>
      <c r="C359" s="393"/>
      <c r="D359" s="393"/>
      <c r="E359" s="393"/>
      <c r="F359" s="393"/>
      <c r="G359" s="393"/>
      <c r="H359" s="394"/>
      <c r="I359" s="394"/>
      <c r="J359" s="394"/>
      <c r="K359" s="394"/>
      <c r="L359" s="394"/>
      <c r="M359" s="394"/>
      <c r="N359" s="313">
        <f>IF(IF(I359&lt;'Checklist Parameters'!$Q$22,0,($I359-$L359))&lt;0,0,IF(I359&lt;'Checklist Parameters'!$Q$22,0,($I359-$L359)))</f>
        <v>0</v>
      </c>
      <c r="O359" s="394"/>
      <c r="P359" s="395"/>
      <c r="Q359" s="316">
        <f t="shared" si="32"/>
        <v>0</v>
      </c>
      <c r="R359" s="87">
        <f t="shared" si="33"/>
        <v>0</v>
      </c>
      <c r="S359" s="87">
        <f>IF('Checklist Parameters'!$Q$60&lt;0.2,0.2,'Checklist Parameters'!$Q$60)</f>
        <v>0.7</v>
      </c>
      <c r="T359" s="88">
        <f>IF($O359="",IF('Checklist District ID'!$C$43="Y",MAX($R359:$S359)*$I359,SUM($R359:$S359)*$I359),IF(O359&gt;0,Q359*S359))</f>
        <v>0</v>
      </c>
      <c r="U359" s="88">
        <f>IF(Q359&gt;0,((I359-T359)*'Formula Matrix'!$E$42),0)</f>
        <v>0</v>
      </c>
      <c r="V359" s="88">
        <f t="shared" si="34"/>
        <v>0</v>
      </c>
      <c r="W359" s="88">
        <f>IF(V359&gt;0,(V359*'Checklist Parameters'!$Q$35),0)</f>
        <v>0</v>
      </c>
      <c r="X359" s="85">
        <f t="shared" si="30"/>
        <v>0</v>
      </c>
      <c r="Y359" s="85">
        <f>IF('Checklist Parameters'!$Q$102&lt;&gt;"",(I359/43560)*'Checklist Parameters'!$Q$102,"N/A")</f>
        <v>0</v>
      </c>
      <c r="Z359" s="85" t="str">
        <f>IF('Checklist Parameters'!$Q$58&lt;&gt;"",((I359*'Checklist Parameters'!$Q$58)*'Checklist Parameters'!$Q$35)/1000,"N/A")</f>
        <v>N/A</v>
      </c>
      <c r="AA359" s="85">
        <f>IF('Checklist Parameters'!$Q$101&lt;&gt;"",IFERROR(I359/'Checklist Parameters'!$Q$101,0),"N/A")</f>
        <v>0</v>
      </c>
      <c r="AB359" s="85" t="str">
        <f>IF('Checklist Parameters'!$Q$43&lt;&gt;"",(I359*'Checklist Parameters'!$Q$43)/1000,"N/A")</f>
        <v>N/A</v>
      </c>
      <c r="AC359" s="85">
        <f>IF('Checklist Parameters'!$Q$16="",$X359,IF(AND('Checklist Parameters'!$Q$16&lt;$X359,'Checklist Parameters'!$Q$16&gt;=3),'Checklist Parameters'!$Q$16,IF(AND('Checklist Parameters'!$Q$16&lt;$X359,'Checklist Parameters'!$Q$16&lt;3),0,$X359)))</f>
        <v>0</v>
      </c>
      <c r="AD359" s="85" t="str">
        <f>IF(AND(I359&lt;'Checklist Parameters'!$Q$22,$I359&lt;&gt;0),"Y","")</f>
        <v/>
      </c>
      <c r="AE359" s="85" t="str">
        <f>IF($AD359="Y",0,IF('Checklist Parameters'!$Q$25="","&lt;no limit&gt;",ROUNDDOWN((($I359-'Checklist Parameters'!$Q$24)/'Checklist Parameters'!$Q$25)+1,0)))</f>
        <v>&lt;no limit&gt;</v>
      </c>
      <c r="AF359" s="174">
        <f t="shared" si="35"/>
        <v>0</v>
      </c>
      <c r="AG359" s="85">
        <f t="shared" si="31"/>
        <v>0</v>
      </c>
      <c r="AH359" s="5"/>
      <c r="AI359" s="5"/>
      <c r="AJ359" s="5"/>
      <c r="AK359" s="5"/>
      <c r="AL359" s="5"/>
      <c r="AM359" s="5"/>
      <c r="AN359" s="5"/>
      <c r="AO359" s="5"/>
      <c r="AP359" s="5"/>
      <c r="AQ359" s="5"/>
      <c r="AR359" s="5"/>
      <c r="AS359" s="5"/>
      <c r="AT359" s="5"/>
      <c r="AU359" s="5"/>
    </row>
    <row r="360" spans="1:47" s="2" customFormat="1" ht="15">
      <c r="A360" s="391"/>
      <c r="B360" s="392"/>
      <c r="C360" s="393"/>
      <c r="D360" s="393"/>
      <c r="E360" s="393"/>
      <c r="F360" s="393"/>
      <c r="G360" s="393"/>
      <c r="H360" s="394"/>
      <c r="I360" s="394"/>
      <c r="J360" s="394"/>
      <c r="K360" s="394"/>
      <c r="L360" s="394"/>
      <c r="M360" s="394"/>
      <c r="N360" s="313">
        <f>IF(IF(I360&lt;'Checklist Parameters'!$Q$22,0,($I360-$L360))&lt;0,0,IF(I360&lt;'Checklist Parameters'!$Q$22,0,($I360-$L360)))</f>
        <v>0</v>
      </c>
      <c r="O360" s="394"/>
      <c r="P360" s="395"/>
      <c r="Q360" s="316">
        <f t="shared" si="32"/>
        <v>0</v>
      </c>
      <c r="R360" s="87">
        <f t="shared" si="33"/>
        <v>0</v>
      </c>
      <c r="S360" s="87">
        <f>IF('Checklist Parameters'!$Q$60&lt;0.2,0.2,'Checklist Parameters'!$Q$60)</f>
        <v>0.7</v>
      </c>
      <c r="T360" s="88">
        <f>IF($O360="",IF('Checklist District ID'!$C$43="Y",MAX($R360:$S360)*$I360,SUM($R360:$S360)*$I360),IF(O360&gt;0,Q360*S360))</f>
        <v>0</v>
      </c>
      <c r="U360" s="88">
        <f>IF(Q360&gt;0,((I360-T360)*'Formula Matrix'!$E$42),0)</f>
        <v>0</v>
      </c>
      <c r="V360" s="88">
        <f t="shared" si="34"/>
        <v>0</v>
      </c>
      <c r="W360" s="88">
        <f>IF(V360&gt;0,(V360*'Checklist Parameters'!$Q$35),0)</f>
        <v>0</v>
      </c>
      <c r="X360" s="85">
        <f t="shared" si="30"/>
        <v>0</v>
      </c>
      <c r="Y360" s="85">
        <f>IF('Checklist Parameters'!$Q$102&lt;&gt;"",(I360/43560)*'Checklist Parameters'!$Q$102,"N/A")</f>
        <v>0</v>
      </c>
      <c r="Z360" s="85" t="str">
        <f>IF('Checklist Parameters'!$Q$58&lt;&gt;"",((I360*'Checklist Parameters'!$Q$58)*'Checklist Parameters'!$Q$35)/1000,"N/A")</f>
        <v>N/A</v>
      </c>
      <c r="AA360" s="85">
        <f>IF('Checklist Parameters'!$Q$101&lt;&gt;"",IFERROR(I360/'Checklist Parameters'!$Q$101,0),"N/A")</f>
        <v>0</v>
      </c>
      <c r="AB360" s="85" t="str">
        <f>IF('Checklist Parameters'!$Q$43&lt;&gt;"",(I360*'Checklist Parameters'!$Q$43)/1000,"N/A")</f>
        <v>N/A</v>
      </c>
      <c r="AC360" s="85">
        <f>IF('Checklist Parameters'!$Q$16="",$X360,IF(AND('Checklist Parameters'!$Q$16&lt;$X360,'Checklist Parameters'!$Q$16&gt;=3),'Checklist Parameters'!$Q$16,IF(AND('Checklist Parameters'!$Q$16&lt;$X360,'Checklist Parameters'!$Q$16&lt;3),0,$X360)))</f>
        <v>0</v>
      </c>
      <c r="AD360" s="85" t="str">
        <f>IF(AND(I360&lt;'Checklist Parameters'!$Q$22,$I360&lt;&gt;0),"Y","")</f>
        <v/>
      </c>
      <c r="AE360" s="85" t="str">
        <f>IF($AD360="Y",0,IF('Checklist Parameters'!$Q$25="","&lt;no limit&gt;",ROUNDDOWN((($I360-'Checklist Parameters'!$Q$24)/'Checklist Parameters'!$Q$25)+1,0)))</f>
        <v>&lt;no limit&gt;</v>
      </c>
      <c r="AF360" s="174">
        <f t="shared" si="35"/>
        <v>0</v>
      </c>
      <c r="AG360" s="85">
        <f t="shared" si="31"/>
        <v>0</v>
      </c>
      <c r="AH360" s="5"/>
      <c r="AI360" s="5"/>
      <c r="AJ360" s="5"/>
      <c r="AK360" s="5"/>
      <c r="AL360" s="5"/>
      <c r="AM360" s="5"/>
      <c r="AN360" s="5"/>
      <c r="AO360" s="5"/>
      <c r="AP360" s="5"/>
      <c r="AQ360" s="5"/>
      <c r="AR360" s="5"/>
      <c r="AS360" s="5"/>
      <c r="AT360" s="5"/>
      <c r="AU360" s="5"/>
    </row>
    <row r="361" spans="1:47" s="2" customFormat="1" ht="15">
      <c r="A361" s="391"/>
      <c r="B361" s="392"/>
      <c r="C361" s="393"/>
      <c r="D361" s="393"/>
      <c r="E361" s="393"/>
      <c r="F361" s="393"/>
      <c r="G361" s="393"/>
      <c r="H361" s="394"/>
      <c r="I361" s="394"/>
      <c r="J361" s="394"/>
      <c r="K361" s="394"/>
      <c r="L361" s="394"/>
      <c r="M361" s="394"/>
      <c r="N361" s="313">
        <f>IF(IF(I361&lt;'Checklist Parameters'!$Q$22,0,($I361-$L361))&lt;0,0,IF(I361&lt;'Checklist Parameters'!$Q$22,0,($I361-$L361)))</f>
        <v>0</v>
      </c>
      <c r="O361" s="394"/>
      <c r="P361" s="395"/>
      <c r="Q361" s="316">
        <f t="shared" si="32"/>
        <v>0</v>
      </c>
      <c r="R361" s="87">
        <f t="shared" si="33"/>
        <v>0</v>
      </c>
      <c r="S361" s="87">
        <f>IF('Checklist Parameters'!$Q$60&lt;0.2,0.2,'Checklist Parameters'!$Q$60)</f>
        <v>0.7</v>
      </c>
      <c r="T361" s="88">
        <f>IF($O361="",IF('Checklist District ID'!$C$43="Y",MAX($R361:$S361)*$I361,SUM($R361:$S361)*$I361),IF(O361&gt;0,Q361*S361))</f>
        <v>0</v>
      </c>
      <c r="U361" s="88">
        <f>IF(Q361&gt;0,((I361-T361)*'Formula Matrix'!$E$42),0)</f>
        <v>0</v>
      </c>
      <c r="V361" s="88">
        <f t="shared" si="34"/>
        <v>0</v>
      </c>
      <c r="W361" s="88">
        <f>IF(V361&gt;0,(V361*'Checklist Parameters'!$Q$35),0)</f>
        <v>0</v>
      </c>
      <c r="X361" s="85">
        <f t="shared" si="30"/>
        <v>0</v>
      </c>
      <c r="Y361" s="85">
        <f>IF('Checklist Parameters'!$Q$102&lt;&gt;"",(I361/43560)*'Checklist Parameters'!$Q$102,"N/A")</f>
        <v>0</v>
      </c>
      <c r="Z361" s="85" t="str">
        <f>IF('Checklist Parameters'!$Q$58&lt;&gt;"",((I361*'Checklist Parameters'!$Q$58)*'Checklist Parameters'!$Q$35)/1000,"N/A")</f>
        <v>N/A</v>
      </c>
      <c r="AA361" s="85">
        <f>IF('Checklist Parameters'!$Q$101&lt;&gt;"",IFERROR(I361/'Checklist Parameters'!$Q$101,0),"N/A")</f>
        <v>0</v>
      </c>
      <c r="AB361" s="85" t="str">
        <f>IF('Checklist Parameters'!$Q$43&lt;&gt;"",(I361*'Checklist Parameters'!$Q$43)/1000,"N/A")</f>
        <v>N/A</v>
      </c>
      <c r="AC361" s="85">
        <f>IF('Checklist Parameters'!$Q$16="",$X361,IF(AND('Checklist Parameters'!$Q$16&lt;$X361,'Checklist Parameters'!$Q$16&gt;=3),'Checklist Parameters'!$Q$16,IF(AND('Checklist Parameters'!$Q$16&lt;$X361,'Checklist Parameters'!$Q$16&lt;3),0,$X361)))</f>
        <v>0</v>
      </c>
      <c r="AD361" s="85" t="str">
        <f>IF(AND(I361&lt;'Checklist Parameters'!$Q$22,$I361&lt;&gt;0),"Y","")</f>
        <v/>
      </c>
      <c r="AE361" s="85" t="str">
        <f>IF($AD361="Y",0,IF('Checklist Parameters'!$Q$25="","&lt;no limit&gt;",ROUNDDOWN((($I361-'Checklist Parameters'!$Q$24)/'Checklist Parameters'!$Q$25)+1,0)))</f>
        <v>&lt;no limit&gt;</v>
      </c>
      <c r="AF361" s="174">
        <f t="shared" si="35"/>
        <v>0</v>
      </c>
      <c r="AG361" s="85">
        <f t="shared" si="31"/>
        <v>0</v>
      </c>
      <c r="AH361" s="5"/>
      <c r="AI361" s="5"/>
      <c r="AJ361" s="5"/>
      <c r="AK361" s="5"/>
      <c r="AL361" s="5"/>
      <c r="AM361" s="5"/>
      <c r="AN361" s="5"/>
      <c r="AO361" s="5"/>
      <c r="AP361" s="5"/>
      <c r="AQ361" s="5"/>
      <c r="AR361" s="5"/>
      <c r="AS361" s="5"/>
      <c r="AT361" s="5"/>
      <c r="AU361" s="5"/>
    </row>
    <row r="362" spans="1:47" s="2" customFormat="1" ht="15">
      <c r="A362" s="391"/>
      <c r="B362" s="392"/>
      <c r="C362" s="393"/>
      <c r="D362" s="393"/>
      <c r="E362" s="393"/>
      <c r="F362" s="393"/>
      <c r="G362" s="393"/>
      <c r="H362" s="394"/>
      <c r="I362" s="394"/>
      <c r="J362" s="394"/>
      <c r="K362" s="394"/>
      <c r="L362" s="394"/>
      <c r="M362" s="394"/>
      <c r="N362" s="313">
        <f>IF(IF(I362&lt;'Checklist Parameters'!$Q$22,0,($I362-$L362))&lt;0,0,IF(I362&lt;'Checklist Parameters'!$Q$22,0,($I362-$L362)))</f>
        <v>0</v>
      </c>
      <c r="O362" s="394"/>
      <c r="P362" s="395"/>
      <c r="Q362" s="316">
        <f t="shared" si="32"/>
        <v>0</v>
      </c>
      <c r="R362" s="87">
        <f t="shared" si="33"/>
        <v>0</v>
      </c>
      <c r="S362" s="87">
        <f>IF('Checklist Parameters'!$Q$60&lt;0.2,0.2,'Checklist Parameters'!$Q$60)</f>
        <v>0.7</v>
      </c>
      <c r="T362" s="88">
        <f>IF($O362="",IF('Checklist District ID'!$C$43="Y",MAX($R362:$S362)*$I362,SUM($R362:$S362)*$I362),IF(O362&gt;0,Q362*S362))</f>
        <v>0</v>
      </c>
      <c r="U362" s="88">
        <f>IF(Q362&gt;0,((I362-T362)*'Formula Matrix'!$E$42),0)</f>
        <v>0</v>
      </c>
      <c r="V362" s="88">
        <f t="shared" si="34"/>
        <v>0</v>
      </c>
      <c r="W362" s="88">
        <f>IF(V362&gt;0,(V362*'Checklist Parameters'!$Q$35),0)</f>
        <v>0</v>
      </c>
      <c r="X362" s="85">
        <f t="shared" si="30"/>
        <v>0</v>
      </c>
      <c r="Y362" s="85">
        <f>IF('Checklist Parameters'!$Q$102&lt;&gt;"",(I362/43560)*'Checklist Parameters'!$Q$102,"N/A")</f>
        <v>0</v>
      </c>
      <c r="Z362" s="85" t="str">
        <f>IF('Checklist Parameters'!$Q$58&lt;&gt;"",((I362*'Checklist Parameters'!$Q$58)*'Checklist Parameters'!$Q$35)/1000,"N/A")</f>
        <v>N/A</v>
      </c>
      <c r="AA362" s="85">
        <f>IF('Checklist Parameters'!$Q$101&lt;&gt;"",IFERROR(I362/'Checklist Parameters'!$Q$101,0),"N/A")</f>
        <v>0</v>
      </c>
      <c r="AB362" s="85" t="str">
        <f>IF('Checklist Parameters'!$Q$43&lt;&gt;"",(I362*'Checklist Parameters'!$Q$43)/1000,"N/A")</f>
        <v>N/A</v>
      </c>
      <c r="AC362" s="85">
        <f>IF('Checklist Parameters'!$Q$16="",$X362,IF(AND('Checklist Parameters'!$Q$16&lt;$X362,'Checklist Parameters'!$Q$16&gt;=3),'Checklist Parameters'!$Q$16,IF(AND('Checklist Parameters'!$Q$16&lt;$X362,'Checklist Parameters'!$Q$16&lt;3),0,$X362)))</f>
        <v>0</v>
      </c>
      <c r="AD362" s="85" t="str">
        <f>IF(AND(I362&lt;'Checklist Parameters'!$Q$22,$I362&lt;&gt;0),"Y","")</f>
        <v/>
      </c>
      <c r="AE362" s="85" t="str">
        <f>IF($AD362="Y",0,IF('Checklist Parameters'!$Q$25="","&lt;no limit&gt;",ROUNDDOWN((($I362-'Checklist Parameters'!$Q$24)/'Checklist Parameters'!$Q$25)+1,0)))</f>
        <v>&lt;no limit&gt;</v>
      </c>
      <c r="AF362" s="174">
        <f t="shared" si="35"/>
        <v>0</v>
      </c>
      <c r="AG362" s="85">
        <f t="shared" si="31"/>
        <v>0</v>
      </c>
      <c r="AH362" s="5"/>
      <c r="AI362" s="5"/>
      <c r="AJ362" s="5"/>
      <c r="AK362" s="5"/>
      <c r="AL362" s="5"/>
      <c r="AM362" s="5"/>
      <c r="AN362" s="5"/>
      <c r="AO362" s="5"/>
      <c r="AP362" s="5"/>
      <c r="AQ362" s="5"/>
      <c r="AR362" s="5"/>
      <c r="AS362" s="5"/>
      <c r="AT362" s="5"/>
      <c r="AU362" s="5"/>
    </row>
    <row r="363" spans="1:47" s="2" customFormat="1" ht="15">
      <c r="A363" s="391"/>
      <c r="B363" s="392"/>
      <c r="C363" s="393"/>
      <c r="D363" s="393"/>
      <c r="E363" s="393"/>
      <c r="F363" s="393"/>
      <c r="G363" s="393"/>
      <c r="H363" s="394"/>
      <c r="I363" s="394"/>
      <c r="J363" s="394"/>
      <c r="K363" s="394"/>
      <c r="L363" s="394"/>
      <c r="M363" s="394"/>
      <c r="N363" s="313">
        <f>IF(IF(I363&lt;'Checklist Parameters'!$Q$22,0,($I363-$L363))&lt;0,0,IF(I363&lt;'Checklist Parameters'!$Q$22,0,($I363-$L363)))</f>
        <v>0</v>
      </c>
      <c r="O363" s="394"/>
      <c r="P363" s="395"/>
      <c r="Q363" s="316">
        <f t="shared" si="32"/>
        <v>0</v>
      </c>
      <c r="R363" s="87">
        <f t="shared" si="33"/>
        <v>0</v>
      </c>
      <c r="S363" s="87">
        <f>IF('Checklist Parameters'!$Q$60&lt;0.2,0.2,'Checklist Parameters'!$Q$60)</f>
        <v>0.7</v>
      </c>
      <c r="T363" s="88">
        <f>IF($O363="",IF('Checklist District ID'!$C$43="Y",MAX($R363:$S363)*$I363,SUM($R363:$S363)*$I363),IF(O363&gt;0,Q363*S363))</f>
        <v>0</v>
      </c>
      <c r="U363" s="88">
        <f>IF(Q363&gt;0,((I363-T363)*'Formula Matrix'!$E$42),0)</f>
        <v>0</v>
      </c>
      <c r="V363" s="88">
        <f t="shared" si="34"/>
        <v>0</v>
      </c>
      <c r="W363" s="88">
        <f>IF(V363&gt;0,(V363*'Checklist Parameters'!$Q$35),0)</f>
        <v>0</v>
      </c>
      <c r="X363" s="85">
        <f t="shared" si="30"/>
        <v>0</v>
      </c>
      <c r="Y363" s="85">
        <f>IF('Checklist Parameters'!$Q$102&lt;&gt;"",(I363/43560)*'Checklist Parameters'!$Q$102,"N/A")</f>
        <v>0</v>
      </c>
      <c r="Z363" s="85" t="str">
        <f>IF('Checklist Parameters'!$Q$58&lt;&gt;"",((I363*'Checklist Parameters'!$Q$58)*'Checklist Parameters'!$Q$35)/1000,"N/A")</f>
        <v>N/A</v>
      </c>
      <c r="AA363" s="85">
        <f>IF('Checklist Parameters'!$Q$101&lt;&gt;"",IFERROR(I363/'Checklist Parameters'!$Q$101,0),"N/A")</f>
        <v>0</v>
      </c>
      <c r="AB363" s="85" t="str">
        <f>IF('Checklist Parameters'!$Q$43&lt;&gt;"",(I363*'Checklist Parameters'!$Q$43)/1000,"N/A")</f>
        <v>N/A</v>
      </c>
      <c r="AC363" s="85">
        <f>IF('Checklist Parameters'!$Q$16="",$X363,IF(AND('Checklist Parameters'!$Q$16&lt;$X363,'Checklist Parameters'!$Q$16&gt;=3),'Checklist Parameters'!$Q$16,IF(AND('Checklist Parameters'!$Q$16&lt;$X363,'Checklist Parameters'!$Q$16&lt;3),0,$X363)))</f>
        <v>0</v>
      </c>
      <c r="AD363" s="85" t="str">
        <f>IF(AND(I363&lt;'Checklist Parameters'!$Q$22,$I363&lt;&gt;0),"Y","")</f>
        <v/>
      </c>
      <c r="AE363" s="85" t="str">
        <f>IF($AD363="Y",0,IF('Checklist Parameters'!$Q$25="","&lt;no limit&gt;",ROUNDDOWN((($I363-'Checklist Parameters'!$Q$24)/'Checklist Parameters'!$Q$25)+1,0)))</f>
        <v>&lt;no limit&gt;</v>
      </c>
      <c r="AF363" s="174">
        <f t="shared" si="35"/>
        <v>0</v>
      </c>
      <c r="AG363" s="85">
        <f t="shared" si="31"/>
        <v>0</v>
      </c>
      <c r="AH363" s="5"/>
      <c r="AI363" s="5"/>
      <c r="AJ363" s="5"/>
      <c r="AK363" s="5"/>
      <c r="AL363" s="5"/>
      <c r="AM363" s="5"/>
      <c r="AN363" s="5"/>
      <c r="AO363" s="5"/>
      <c r="AP363" s="5"/>
      <c r="AQ363" s="5"/>
      <c r="AR363" s="5"/>
      <c r="AS363" s="5"/>
      <c r="AT363" s="5"/>
      <c r="AU363" s="5"/>
    </row>
    <row r="364" spans="1:47" s="2" customFormat="1" ht="15">
      <c r="A364" s="391"/>
      <c r="B364" s="392"/>
      <c r="C364" s="393"/>
      <c r="D364" s="393"/>
      <c r="E364" s="393"/>
      <c r="F364" s="393"/>
      <c r="G364" s="393"/>
      <c r="H364" s="394"/>
      <c r="I364" s="394"/>
      <c r="J364" s="394"/>
      <c r="K364" s="394"/>
      <c r="L364" s="394"/>
      <c r="M364" s="394"/>
      <c r="N364" s="313">
        <f>IF(IF(I364&lt;'Checklist Parameters'!$Q$22,0,($I364-$L364))&lt;0,0,IF(I364&lt;'Checklist Parameters'!$Q$22,0,($I364-$L364)))</f>
        <v>0</v>
      </c>
      <c r="O364" s="394"/>
      <c r="P364" s="395"/>
      <c r="Q364" s="316">
        <f t="shared" si="32"/>
        <v>0</v>
      </c>
      <c r="R364" s="87">
        <f t="shared" si="33"/>
        <v>0</v>
      </c>
      <c r="S364" s="87">
        <f>IF('Checklist Parameters'!$Q$60&lt;0.2,0.2,'Checklist Parameters'!$Q$60)</f>
        <v>0.7</v>
      </c>
      <c r="T364" s="88">
        <f>IF($O364="",IF('Checklist District ID'!$C$43="Y",MAX($R364:$S364)*$I364,SUM($R364:$S364)*$I364),IF(O364&gt;0,Q364*S364))</f>
        <v>0</v>
      </c>
      <c r="U364" s="88">
        <f>IF(Q364&gt;0,((I364-T364)*'Formula Matrix'!$E$42),0)</f>
        <v>0</v>
      </c>
      <c r="V364" s="88">
        <f t="shared" si="34"/>
        <v>0</v>
      </c>
      <c r="W364" s="88">
        <f>IF(V364&gt;0,(V364*'Checklist Parameters'!$Q$35),0)</f>
        <v>0</v>
      </c>
      <c r="X364" s="85">
        <f t="shared" si="30"/>
        <v>0</v>
      </c>
      <c r="Y364" s="85">
        <f>IF('Checklist Parameters'!$Q$102&lt;&gt;"",(I364/43560)*'Checklist Parameters'!$Q$102,"N/A")</f>
        <v>0</v>
      </c>
      <c r="Z364" s="85" t="str">
        <f>IF('Checklist Parameters'!$Q$58&lt;&gt;"",((I364*'Checklist Parameters'!$Q$58)*'Checklist Parameters'!$Q$35)/1000,"N/A")</f>
        <v>N/A</v>
      </c>
      <c r="AA364" s="85">
        <f>IF('Checklist Parameters'!$Q$101&lt;&gt;"",IFERROR(I364/'Checklist Parameters'!$Q$101,0),"N/A")</f>
        <v>0</v>
      </c>
      <c r="AB364" s="85" t="str">
        <f>IF('Checklist Parameters'!$Q$43&lt;&gt;"",(I364*'Checklist Parameters'!$Q$43)/1000,"N/A")</f>
        <v>N/A</v>
      </c>
      <c r="AC364" s="85">
        <f>IF('Checklist Parameters'!$Q$16="",$X364,IF(AND('Checklist Parameters'!$Q$16&lt;$X364,'Checklist Parameters'!$Q$16&gt;=3),'Checklist Parameters'!$Q$16,IF(AND('Checklist Parameters'!$Q$16&lt;$X364,'Checklist Parameters'!$Q$16&lt;3),0,$X364)))</f>
        <v>0</v>
      </c>
      <c r="AD364" s="85" t="str">
        <f>IF(AND(I364&lt;'Checklist Parameters'!$Q$22,$I364&lt;&gt;0),"Y","")</f>
        <v/>
      </c>
      <c r="AE364" s="85" t="str">
        <f>IF($AD364="Y",0,IF('Checklist Parameters'!$Q$25="","&lt;no limit&gt;",ROUNDDOWN((($I364-'Checklist Parameters'!$Q$24)/'Checklist Parameters'!$Q$25)+1,0)))</f>
        <v>&lt;no limit&gt;</v>
      </c>
      <c r="AF364" s="174">
        <f t="shared" si="35"/>
        <v>0</v>
      </c>
      <c r="AG364" s="85">
        <f t="shared" si="31"/>
        <v>0</v>
      </c>
      <c r="AH364" s="5"/>
      <c r="AI364" s="5"/>
      <c r="AJ364" s="5"/>
      <c r="AK364" s="5"/>
      <c r="AL364" s="5"/>
      <c r="AM364" s="5"/>
      <c r="AN364" s="5"/>
      <c r="AO364" s="5"/>
      <c r="AP364" s="5"/>
      <c r="AQ364" s="5"/>
      <c r="AR364" s="5"/>
      <c r="AS364" s="5"/>
      <c r="AT364" s="5"/>
      <c r="AU364" s="5"/>
    </row>
    <row r="365" spans="1:47" s="2" customFormat="1" ht="15">
      <c r="A365" s="391"/>
      <c r="B365" s="392"/>
      <c r="C365" s="393"/>
      <c r="D365" s="393"/>
      <c r="E365" s="393"/>
      <c r="F365" s="393"/>
      <c r="G365" s="393"/>
      <c r="H365" s="394"/>
      <c r="I365" s="394"/>
      <c r="J365" s="394"/>
      <c r="K365" s="394"/>
      <c r="L365" s="394"/>
      <c r="M365" s="394"/>
      <c r="N365" s="313">
        <f>IF(IF(I365&lt;'Checklist Parameters'!$Q$22,0,($I365-$L365))&lt;0,0,IF(I365&lt;'Checklist Parameters'!$Q$22,0,($I365-$L365)))</f>
        <v>0</v>
      </c>
      <c r="O365" s="394"/>
      <c r="P365" s="395"/>
      <c r="Q365" s="316">
        <f t="shared" si="32"/>
        <v>0</v>
      </c>
      <c r="R365" s="87">
        <f t="shared" si="33"/>
        <v>0</v>
      </c>
      <c r="S365" s="87">
        <f>IF('Checklist Parameters'!$Q$60&lt;0.2,0.2,'Checklist Parameters'!$Q$60)</f>
        <v>0.7</v>
      </c>
      <c r="T365" s="88">
        <f>IF($O365="",IF('Checklist District ID'!$C$43="Y",MAX($R365:$S365)*$I365,SUM($R365:$S365)*$I365),IF(O365&gt;0,Q365*S365))</f>
        <v>0</v>
      </c>
      <c r="U365" s="88">
        <f>IF(Q365&gt;0,((I365-T365)*'Formula Matrix'!$E$42),0)</f>
        <v>0</v>
      </c>
      <c r="V365" s="88">
        <f t="shared" si="34"/>
        <v>0</v>
      </c>
      <c r="W365" s="88">
        <f>IF(V365&gt;0,(V365*'Checklist Parameters'!$Q$35),0)</f>
        <v>0</v>
      </c>
      <c r="X365" s="85">
        <f t="shared" si="30"/>
        <v>0</v>
      </c>
      <c r="Y365" s="85">
        <f>IF('Checklist Parameters'!$Q$102&lt;&gt;"",(I365/43560)*'Checklist Parameters'!$Q$102,"N/A")</f>
        <v>0</v>
      </c>
      <c r="Z365" s="85" t="str">
        <f>IF('Checklist Parameters'!$Q$58&lt;&gt;"",((I365*'Checklist Parameters'!$Q$58)*'Checklist Parameters'!$Q$35)/1000,"N/A")</f>
        <v>N/A</v>
      </c>
      <c r="AA365" s="85">
        <f>IF('Checklist Parameters'!$Q$101&lt;&gt;"",IFERROR(I365/'Checklist Parameters'!$Q$101,0),"N/A")</f>
        <v>0</v>
      </c>
      <c r="AB365" s="85" t="str">
        <f>IF('Checklist Parameters'!$Q$43&lt;&gt;"",(I365*'Checklist Parameters'!$Q$43)/1000,"N/A")</f>
        <v>N/A</v>
      </c>
      <c r="AC365" s="85">
        <f>IF('Checklist Parameters'!$Q$16="",$X365,IF(AND('Checklist Parameters'!$Q$16&lt;$X365,'Checklist Parameters'!$Q$16&gt;=3),'Checklist Parameters'!$Q$16,IF(AND('Checklist Parameters'!$Q$16&lt;$X365,'Checklist Parameters'!$Q$16&lt;3),0,$X365)))</f>
        <v>0</v>
      </c>
      <c r="AD365" s="85" t="str">
        <f>IF(AND(I365&lt;'Checklist Parameters'!$Q$22,$I365&lt;&gt;0),"Y","")</f>
        <v/>
      </c>
      <c r="AE365" s="85" t="str">
        <f>IF($AD365="Y",0,IF('Checklist Parameters'!$Q$25="","&lt;no limit&gt;",ROUNDDOWN((($I365-'Checklist Parameters'!$Q$24)/'Checklist Parameters'!$Q$25)+1,0)))</f>
        <v>&lt;no limit&gt;</v>
      </c>
      <c r="AF365" s="174">
        <f t="shared" si="35"/>
        <v>0</v>
      </c>
      <c r="AG365" s="85">
        <f t="shared" si="31"/>
        <v>0</v>
      </c>
      <c r="AH365" s="5"/>
      <c r="AI365" s="5"/>
      <c r="AJ365" s="5"/>
      <c r="AK365" s="5"/>
      <c r="AL365" s="5"/>
      <c r="AM365" s="5"/>
      <c r="AN365" s="5"/>
      <c r="AO365" s="5"/>
      <c r="AP365" s="5"/>
      <c r="AQ365" s="5"/>
      <c r="AR365" s="5"/>
      <c r="AS365" s="5"/>
      <c r="AT365" s="5"/>
      <c r="AU365" s="5"/>
    </row>
    <row r="366" spans="1:47" s="2" customFormat="1" ht="15">
      <c r="A366" s="391"/>
      <c r="B366" s="392"/>
      <c r="C366" s="393"/>
      <c r="D366" s="393"/>
      <c r="E366" s="393"/>
      <c r="F366" s="393"/>
      <c r="G366" s="393"/>
      <c r="H366" s="394"/>
      <c r="I366" s="394"/>
      <c r="J366" s="394"/>
      <c r="K366" s="394"/>
      <c r="L366" s="394"/>
      <c r="M366" s="394"/>
      <c r="N366" s="313">
        <f>IF(IF(I366&lt;'Checklist Parameters'!$Q$22,0,($I366-$L366))&lt;0,0,IF(I366&lt;'Checklist Parameters'!$Q$22,0,($I366-$L366)))</f>
        <v>0</v>
      </c>
      <c r="O366" s="394"/>
      <c r="P366" s="395"/>
      <c r="Q366" s="316">
        <f t="shared" si="32"/>
        <v>0</v>
      </c>
      <c r="R366" s="87">
        <f t="shared" si="33"/>
        <v>0</v>
      </c>
      <c r="S366" s="87">
        <f>IF('Checklist Parameters'!$Q$60&lt;0.2,0.2,'Checklist Parameters'!$Q$60)</f>
        <v>0.7</v>
      </c>
      <c r="T366" s="88">
        <f>IF($O366="",IF('Checklist District ID'!$C$43="Y",MAX($R366:$S366)*$I366,SUM($R366:$S366)*$I366),IF(O366&gt;0,Q366*S366))</f>
        <v>0</v>
      </c>
      <c r="U366" s="88">
        <f>IF(Q366&gt;0,((I366-T366)*'Formula Matrix'!$E$42),0)</f>
        <v>0</v>
      </c>
      <c r="V366" s="88">
        <f t="shared" si="34"/>
        <v>0</v>
      </c>
      <c r="W366" s="88">
        <f>IF(V366&gt;0,(V366*'Checklist Parameters'!$Q$35),0)</f>
        <v>0</v>
      </c>
      <c r="X366" s="85">
        <f t="shared" si="30"/>
        <v>0</v>
      </c>
      <c r="Y366" s="85">
        <f>IF('Checklist Parameters'!$Q$102&lt;&gt;"",(I366/43560)*'Checklist Parameters'!$Q$102,"N/A")</f>
        <v>0</v>
      </c>
      <c r="Z366" s="85" t="str">
        <f>IF('Checklist Parameters'!$Q$58&lt;&gt;"",((I366*'Checklist Parameters'!$Q$58)*'Checklist Parameters'!$Q$35)/1000,"N/A")</f>
        <v>N/A</v>
      </c>
      <c r="AA366" s="85">
        <f>IF('Checklist Parameters'!$Q$101&lt;&gt;"",IFERROR(I366/'Checklist Parameters'!$Q$101,0),"N/A")</f>
        <v>0</v>
      </c>
      <c r="AB366" s="85" t="str">
        <f>IF('Checklist Parameters'!$Q$43&lt;&gt;"",(I366*'Checklist Parameters'!$Q$43)/1000,"N/A")</f>
        <v>N/A</v>
      </c>
      <c r="AC366" s="85">
        <f>IF('Checklist Parameters'!$Q$16="",$X366,IF(AND('Checklist Parameters'!$Q$16&lt;$X366,'Checklist Parameters'!$Q$16&gt;=3),'Checklist Parameters'!$Q$16,IF(AND('Checklist Parameters'!$Q$16&lt;$X366,'Checklist Parameters'!$Q$16&lt;3),0,$X366)))</f>
        <v>0</v>
      </c>
      <c r="AD366" s="85" t="str">
        <f>IF(AND(I366&lt;'Checklist Parameters'!$Q$22,$I366&lt;&gt;0),"Y","")</f>
        <v/>
      </c>
      <c r="AE366" s="85" t="str">
        <f>IF($AD366="Y",0,IF('Checklist Parameters'!$Q$25="","&lt;no limit&gt;",ROUNDDOWN((($I366-'Checklist Parameters'!$Q$24)/'Checklist Parameters'!$Q$25)+1,0)))</f>
        <v>&lt;no limit&gt;</v>
      </c>
      <c r="AF366" s="174">
        <f t="shared" si="35"/>
        <v>0</v>
      </c>
      <c r="AG366" s="85">
        <f t="shared" si="31"/>
        <v>0</v>
      </c>
      <c r="AH366" s="5"/>
      <c r="AI366" s="5"/>
      <c r="AJ366" s="5"/>
      <c r="AK366" s="5"/>
      <c r="AL366" s="5"/>
      <c r="AM366" s="5"/>
      <c r="AN366" s="5"/>
      <c r="AO366" s="5"/>
      <c r="AP366" s="5"/>
      <c r="AQ366" s="5"/>
      <c r="AR366" s="5"/>
      <c r="AS366" s="5"/>
      <c r="AT366" s="5"/>
      <c r="AU366" s="5"/>
    </row>
    <row r="367" spans="1:47" s="2" customFormat="1" ht="15">
      <c r="A367" s="391"/>
      <c r="B367" s="392"/>
      <c r="C367" s="393"/>
      <c r="D367" s="393"/>
      <c r="E367" s="393"/>
      <c r="F367" s="393"/>
      <c r="G367" s="393"/>
      <c r="H367" s="394"/>
      <c r="I367" s="394"/>
      <c r="J367" s="394"/>
      <c r="K367" s="394"/>
      <c r="L367" s="394"/>
      <c r="M367" s="394"/>
      <c r="N367" s="313">
        <f>IF(IF(I367&lt;'Checklist Parameters'!$Q$22,0,($I367-$L367))&lt;0,0,IF(I367&lt;'Checklist Parameters'!$Q$22,0,($I367-$L367)))</f>
        <v>0</v>
      </c>
      <c r="O367" s="394"/>
      <c r="P367" s="395"/>
      <c r="Q367" s="316">
        <f t="shared" si="32"/>
        <v>0</v>
      </c>
      <c r="R367" s="87">
        <f t="shared" si="33"/>
        <v>0</v>
      </c>
      <c r="S367" s="87">
        <f>IF('Checklist Parameters'!$Q$60&lt;0.2,0.2,'Checklist Parameters'!$Q$60)</f>
        <v>0.7</v>
      </c>
      <c r="T367" s="88">
        <f>IF($O367="",IF('Checklist District ID'!$C$43="Y",MAX($R367:$S367)*$I367,SUM($R367:$S367)*$I367),IF(O367&gt;0,Q367*S367))</f>
        <v>0</v>
      </c>
      <c r="U367" s="88">
        <f>IF(Q367&gt;0,((I367-T367)*'Formula Matrix'!$E$42),0)</f>
        <v>0</v>
      </c>
      <c r="V367" s="88">
        <f t="shared" si="34"/>
        <v>0</v>
      </c>
      <c r="W367" s="88">
        <f>IF(V367&gt;0,(V367*'Checklist Parameters'!$Q$35),0)</f>
        <v>0</v>
      </c>
      <c r="X367" s="85">
        <f t="shared" si="30"/>
        <v>0</v>
      </c>
      <c r="Y367" s="85">
        <f>IF('Checklist Parameters'!$Q$102&lt;&gt;"",(I367/43560)*'Checklist Parameters'!$Q$102,"N/A")</f>
        <v>0</v>
      </c>
      <c r="Z367" s="85" t="str">
        <f>IF('Checklist Parameters'!$Q$58&lt;&gt;"",((I367*'Checklist Parameters'!$Q$58)*'Checklist Parameters'!$Q$35)/1000,"N/A")</f>
        <v>N/A</v>
      </c>
      <c r="AA367" s="85">
        <f>IF('Checklist Parameters'!$Q$101&lt;&gt;"",IFERROR(I367/'Checklist Parameters'!$Q$101,0),"N/A")</f>
        <v>0</v>
      </c>
      <c r="AB367" s="85" t="str">
        <f>IF('Checklist Parameters'!$Q$43&lt;&gt;"",(I367*'Checklist Parameters'!$Q$43)/1000,"N/A")</f>
        <v>N/A</v>
      </c>
      <c r="AC367" s="85">
        <f>IF('Checklist Parameters'!$Q$16="",$X367,IF(AND('Checklist Parameters'!$Q$16&lt;$X367,'Checklist Parameters'!$Q$16&gt;=3),'Checklist Parameters'!$Q$16,IF(AND('Checklist Parameters'!$Q$16&lt;$X367,'Checklist Parameters'!$Q$16&lt;3),0,$X367)))</f>
        <v>0</v>
      </c>
      <c r="AD367" s="85" t="str">
        <f>IF(AND(I367&lt;'Checklist Parameters'!$Q$22,$I367&lt;&gt;0),"Y","")</f>
        <v/>
      </c>
      <c r="AE367" s="85" t="str">
        <f>IF($AD367="Y",0,IF('Checklist Parameters'!$Q$25="","&lt;no limit&gt;",ROUNDDOWN((($I367-'Checklist Parameters'!$Q$24)/'Checklist Parameters'!$Q$25)+1,0)))</f>
        <v>&lt;no limit&gt;</v>
      </c>
      <c r="AF367" s="174">
        <f t="shared" si="35"/>
        <v>0</v>
      </c>
      <c r="AG367" s="85">
        <f t="shared" si="31"/>
        <v>0</v>
      </c>
      <c r="AH367" s="5"/>
      <c r="AI367" s="5"/>
      <c r="AJ367" s="5"/>
      <c r="AK367" s="5"/>
      <c r="AL367" s="5"/>
      <c r="AM367" s="5"/>
      <c r="AN367" s="5"/>
      <c r="AO367" s="5"/>
      <c r="AP367" s="5"/>
      <c r="AQ367" s="5"/>
      <c r="AR367" s="5"/>
      <c r="AS367" s="5"/>
      <c r="AT367" s="5"/>
      <c r="AU367" s="5"/>
    </row>
    <row r="368" spans="1:47" s="2" customFormat="1" ht="15">
      <c r="A368" s="391"/>
      <c r="B368" s="392"/>
      <c r="C368" s="393"/>
      <c r="D368" s="393"/>
      <c r="E368" s="393"/>
      <c r="F368" s="393"/>
      <c r="G368" s="393"/>
      <c r="H368" s="394"/>
      <c r="I368" s="394"/>
      <c r="J368" s="394"/>
      <c r="K368" s="394"/>
      <c r="L368" s="394"/>
      <c r="M368" s="394"/>
      <c r="N368" s="313">
        <f>IF(IF(I368&lt;'Checklist Parameters'!$Q$22,0,($I368-$L368))&lt;0,0,IF(I368&lt;'Checklist Parameters'!$Q$22,0,($I368-$L368)))</f>
        <v>0</v>
      </c>
      <c r="O368" s="394"/>
      <c r="P368" s="395"/>
      <c r="Q368" s="316">
        <f t="shared" si="32"/>
        <v>0</v>
      </c>
      <c r="R368" s="87">
        <f t="shared" si="33"/>
        <v>0</v>
      </c>
      <c r="S368" s="87">
        <f>IF('Checklist Parameters'!$Q$60&lt;0.2,0.2,'Checklist Parameters'!$Q$60)</f>
        <v>0.7</v>
      </c>
      <c r="T368" s="88">
        <f>IF($O368="",IF('Checklist District ID'!$C$43="Y",MAX($R368:$S368)*$I368,SUM($R368:$S368)*$I368),IF(O368&gt;0,Q368*S368))</f>
        <v>0</v>
      </c>
      <c r="U368" s="88">
        <f>IF(Q368&gt;0,((I368-T368)*'Formula Matrix'!$E$42),0)</f>
        <v>0</v>
      </c>
      <c r="V368" s="88">
        <f t="shared" si="34"/>
        <v>0</v>
      </c>
      <c r="W368" s="88">
        <f>IF(V368&gt;0,(V368*'Checklist Parameters'!$Q$35),0)</f>
        <v>0</v>
      </c>
      <c r="X368" s="85">
        <f t="shared" si="30"/>
        <v>0</v>
      </c>
      <c r="Y368" s="85">
        <f>IF('Checklist Parameters'!$Q$102&lt;&gt;"",(I368/43560)*'Checklist Parameters'!$Q$102,"N/A")</f>
        <v>0</v>
      </c>
      <c r="Z368" s="85" t="str">
        <f>IF('Checklist Parameters'!$Q$58&lt;&gt;"",((I368*'Checklist Parameters'!$Q$58)*'Checklist Parameters'!$Q$35)/1000,"N/A")</f>
        <v>N/A</v>
      </c>
      <c r="AA368" s="85">
        <f>IF('Checklist Parameters'!$Q$101&lt;&gt;"",IFERROR(I368/'Checklist Parameters'!$Q$101,0),"N/A")</f>
        <v>0</v>
      </c>
      <c r="AB368" s="85" t="str">
        <f>IF('Checklist Parameters'!$Q$43&lt;&gt;"",(I368*'Checklist Parameters'!$Q$43)/1000,"N/A")</f>
        <v>N/A</v>
      </c>
      <c r="AC368" s="85">
        <f>IF('Checklist Parameters'!$Q$16="",$X368,IF(AND('Checklist Parameters'!$Q$16&lt;$X368,'Checklist Parameters'!$Q$16&gt;=3),'Checklist Parameters'!$Q$16,IF(AND('Checklist Parameters'!$Q$16&lt;$X368,'Checklist Parameters'!$Q$16&lt;3),0,$X368)))</f>
        <v>0</v>
      </c>
      <c r="AD368" s="85" t="str">
        <f>IF(AND(I368&lt;'Checklist Parameters'!$Q$22,$I368&lt;&gt;0),"Y","")</f>
        <v/>
      </c>
      <c r="AE368" s="85" t="str">
        <f>IF($AD368="Y",0,IF('Checklist Parameters'!$Q$25="","&lt;no limit&gt;",ROUNDDOWN((($I368-'Checklist Parameters'!$Q$24)/'Checklist Parameters'!$Q$25)+1,0)))</f>
        <v>&lt;no limit&gt;</v>
      </c>
      <c r="AF368" s="174">
        <f t="shared" si="35"/>
        <v>0</v>
      </c>
      <c r="AG368" s="85">
        <f t="shared" si="31"/>
        <v>0</v>
      </c>
      <c r="AH368" s="5"/>
      <c r="AI368" s="5"/>
      <c r="AJ368" s="5"/>
      <c r="AK368" s="5"/>
      <c r="AL368" s="5"/>
      <c r="AM368" s="5"/>
      <c r="AN368" s="5"/>
      <c r="AO368" s="5"/>
      <c r="AP368" s="5"/>
      <c r="AQ368" s="5"/>
      <c r="AR368" s="5"/>
      <c r="AS368" s="5"/>
      <c r="AT368" s="5"/>
      <c r="AU368" s="5"/>
    </row>
    <row r="369" spans="1:47" s="2" customFormat="1" ht="15">
      <c r="A369" s="391"/>
      <c r="B369" s="392"/>
      <c r="C369" s="393"/>
      <c r="D369" s="393"/>
      <c r="E369" s="393"/>
      <c r="F369" s="393"/>
      <c r="G369" s="393"/>
      <c r="H369" s="394"/>
      <c r="I369" s="394"/>
      <c r="J369" s="394"/>
      <c r="K369" s="394"/>
      <c r="L369" s="394"/>
      <c r="M369" s="394"/>
      <c r="N369" s="313">
        <f>IF(IF(I369&lt;'Checklist Parameters'!$Q$22,0,($I369-$L369))&lt;0,0,IF(I369&lt;'Checklist Parameters'!$Q$22,0,($I369-$L369)))</f>
        <v>0</v>
      </c>
      <c r="O369" s="394"/>
      <c r="P369" s="395"/>
      <c r="Q369" s="316">
        <f t="shared" si="32"/>
        <v>0</v>
      </c>
      <c r="R369" s="87">
        <f t="shared" si="33"/>
        <v>0</v>
      </c>
      <c r="S369" s="87">
        <f>IF('Checklist Parameters'!$Q$60&lt;0.2,0.2,'Checklist Parameters'!$Q$60)</f>
        <v>0.7</v>
      </c>
      <c r="T369" s="88">
        <f>IF($O369="",IF('Checklist District ID'!$C$43="Y",MAX($R369:$S369)*$I369,SUM($R369:$S369)*$I369),IF(O369&gt;0,Q369*S369))</f>
        <v>0</v>
      </c>
      <c r="U369" s="88">
        <f>IF(Q369&gt;0,((I369-T369)*'Formula Matrix'!$E$42),0)</f>
        <v>0</v>
      </c>
      <c r="V369" s="88">
        <f t="shared" si="34"/>
        <v>0</v>
      </c>
      <c r="W369" s="88">
        <f>IF(V369&gt;0,(V369*'Checklist Parameters'!$Q$35),0)</f>
        <v>0</v>
      </c>
      <c r="X369" s="85">
        <f t="shared" si="30"/>
        <v>0</v>
      </c>
      <c r="Y369" s="85">
        <f>IF('Checklist Parameters'!$Q$102&lt;&gt;"",(I369/43560)*'Checklist Parameters'!$Q$102,"N/A")</f>
        <v>0</v>
      </c>
      <c r="Z369" s="85" t="str">
        <f>IF('Checklist Parameters'!$Q$58&lt;&gt;"",((I369*'Checklist Parameters'!$Q$58)*'Checklist Parameters'!$Q$35)/1000,"N/A")</f>
        <v>N/A</v>
      </c>
      <c r="AA369" s="85">
        <f>IF('Checklist Parameters'!$Q$101&lt;&gt;"",IFERROR(I369/'Checklist Parameters'!$Q$101,0),"N/A")</f>
        <v>0</v>
      </c>
      <c r="AB369" s="85" t="str">
        <f>IF('Checklist Parameters'!$Q$43&lt;&gt;"",(I369*'Checklist Parameters'!$Q$43)/1000,"N/A")</f>
        <v>N/A</v>
      </c>
      <c r="AC369" s="85">
        <f>IF('Checklist Parameters'!$Q$16="",$X369,IF(AND('Checklist Parameters'!$Q$16&lt;$X369,'Checklist Parameters'!$Q$16&gt;=3),'Checklist Parameters'!$Q$16,IF(AND('Checklist Parameters'!$Q$16&lt;$X369,'Checklist Parameters'!$Q$16&lt;3),0,$X369)))</f>
        <v>0</v>
      </c>
      <c r="AD369" s="85" t="str">
        <f>IF(AND(I369&lt;'Checklist Parameters'!$Q$22,$I369&lt;&gt;0),"Y","")</f>
        <v/>
      </c>
      <c r="AE369" s="85" t="str">
        <f>IF($AD369="Y",0,IF('Checklist Parameters'!$Q$25="","&lt;no limit&gt;",ROUNDDOWN((($I369-'Checklist Parameters'!$Q$24)/'Checklist Parameters'!$Q$25)+1,0)))</f>
        <v>&lt;no limit&gt;</v>
      </c>
      <c r="AF369" s="174">
        <f t="shared" si="35"/>
        <v>0</v>
      </c>
      <c r="AG369" s="85">
        <f t="shared" si="31"/>
        <v>0</v>
      </c>
      <c r="AH369" s="5"/>
      <c r="AI369" s="5"/>
      <c r="AJ369" s="5"/>
      <c r="AK369" s="5"/>
      <c r="AL369" s="5"/>
      <c r="AM369" s="5"/>
      <c r="AN369" s="5"/>
      <c r="AO369" s="5"/>
      <c r="AP369" s="5"/>
      <c r="AQ369" s="5"/>
      <c r="AR369" s="5"/>
      <c r="AS369" s="5"/>
      <c r="AT369" s="5"/>
      <c r="AU369" s="5"/>
    </row>
    <row r="370" spans="1:47" s="2" customFormat="1" ht="15">
      <c r="A370" s="391"/>
      <c r="B370" s="392"/>
      <c r="C370" s="393"/>
      <c r="D370" s="393"/>
      <c r="E370" s="393"/>
      <c r="F370" s="393"/>
      <c r="G370" s="393"/>
      <c r="H370" s="394"/>
      <c r="I370" s="394"/>
      <c r="J370" s="394"/>
      <c r="K370" s="394"/>
      <c r="L370" s="394"/>
      <c r="M370" s="394"/>
      <c r="N370" s="313">
        <f>IF(IF(I370&lt;'Checklist Parameters'!$Q$22,0,($I370-$L370))&lt;0,0,IF(I370&lt;'Checklist Parameters'!$Q$22,0,($I370-$L370)))</f>
        <v>0</v>
      </c>
      <c r="O370" s="394"/>
      <c r="P370" s="395"/>
      <c r="Q370" s="316">
        <f t="shared" si="32"/>
        <v>0</v>
      </c>
      <c r="R370" s="87">
        <f t="shared" si="33"/>
        <v>0</v>
      </c>
      <c r="S370" s="87">
        <f>IF('Checklist Parameters'!$Q$60&lt;0.2,0.2,'Checklist Parameters'!$Q$60)</f>
        <v>0.7</v>
      </c>
      <c r="T370" s="88">
        <f>IF($O370="",IF('Checklist District ID'!$C$43="Y",MAX($R370:$S370)*$I370,SUM($R370:$S370)*$I370),IF(O370&gt;0,Q370*S370))</f>
        <v>0</v>
      </c>
      <c r="U370" s="88">
        <f>IF(Q370&gt;0,((I370-T370)*'Formula Matrix'!$E$42),0)</f>
        <v>0</v>
      </c>
      <c r="V370" s="88">
        <f t="shared" si="34"/>
        <v>0</v>
      </c>
      <c r="W370" s="88">
        <f>IF(V370&gt;0,(V370*'Checklist Parameters'!$Q$35),0)</f>
        <v>0</v>
      </c>
      <c r="X370" s="85">
        <f t="shared" si="30"/>
        <v>0</v>
      </c>
      <c r="Y370" s="85">
        <f>IF('Checklist Parameters'!$Q$102&lt;&gt;"",(I370/43560)*'Checklist Parameters'!$Q$102,"N/A")</f>
        <v>0</v>
      </c>
      <c r="Z370" s="85" t="str">
        <f>IF('Checklist Parameters'!$Q$58&lt;&gt;"",((I370*'Checklist Parameters'!$Q$58)*'Checklist Parameters'!$Q$35)/1000,"N/A")</f>
        <v>N/A</v>
      </c>
      <c r="AA370" s="85">
        <f>IF('Checklist Parameters'!$Q$101&lt;&gt;"",IFERROR(I370/'Checklist Parameters'!$Q$101,0),"N/A")</f>
        <v>0</v>
      </c>
      <c r="AB370" s="85" t="str">
        <f>IF('Checklist Parameters'!$Q$43&lt;&gt;"",(I370*'Checklist Parameters'!$Q$43)/1000,"N/A")</f>
        <v>N/A</v>
      </c>
      <c r="AC370" s="85">
        <f>IF('Checklist Parameters'!$Q$16="",$X370,IF(AND('Checklist Parameters'!$Q$16&lt;$X370,'Checklist Parameters'!$Q$16&gt;=3),'Checklist Parameters'!$Q$16,IF(AND('Checklist Parameters'!$Q$16&lt;$X370,'Checklist Parameters'!$Q$16&lt;3),0,$X370)))</f>
        <v>0</v>
      </c>
      <c r="AD370" s="85" t="str">
        <f>IF(AND(I370&lt;'Checklist Parameters'!$Q$22,$I370&lt;&gt;0),"Y","")</f>
        <v/>
      </c>
      <c r="AE370" s="85" t="str">
        <f>IF($AD370="Y",0,IF('Checklist Parameters'!$Q$25="","&lt;no limit&gt;",ROUNDDOWN((($I370-'Checklist Parameters'!$Q$24)/'Checklist Parameters'!$Q$25)+1,0)))</f>
        <v>&lt;no limit&gt;</v>
      </c>
      <c r="AF370" s="174">
        <f t="shared" si="35"/>
        <v>0</v>
      </c>
      <c r="AG370" s="85">
        <f t="shared" si="31"/>
        <v>0</v>
      </c>
      <c r="AH370" s="5"/>
      <c r="AI370" s="5"/>
      <c r="AJ370" s="5"/>
      <c r="AK370" s="5"/>
      <c r="AL370" s="5"/>
      <c r="AM370" s="5"/>
      <c r="AN370" s="5"/>
      <c r="AO370" s="5"/>
      <c r="AP370" s="5"/>
      <c r="AQ370" s="5"/>
      <c r="AR370" s="5"/>
      <c r="AS370" s="5"/>
      <c r="AT370" s="5"/>
      <c r="AU370" s="5"/>
    </row>
    <row r="371" spans="1:47" s="2" customFormat="1" ht="15">
      <c r="A371" s="391"/>
      <c r="B371" s="392"/>
      <c r="C371" s="393"/>
      <c r="D371" s="393"/>
      <c r="E371" s="393"/>
      <c r="F371" s="393"/>
      <c r="G371" s="393"/>
      <c r="H371" s="394"/>
      <c r="I371" s="394"/>
      <c r="J371" s="394"/>
      <c r="K371" s="394"/>
      <c r="L371" s="394"/>
      <c r="M371" s="394"/>
      <c r="N371" s="313">
        <f>IF(IF(I371&lt;'Checklist Parameters'!$Q$22,0,($I371-$L371))&lt;0,0,IF(I371&lt;'Checklist Parameters'!$Q$22,0,($I371-$L371)))</f>
        <v>0</v>
      </c>
      <c r="O371" s="394"/>
      <c r="P371" s="395"/>
      <c r="Q371" s="316">
        <f t="shared" si="32"/>
        <v>0</v>
      </c>
      <c r="R371" s="87">
        <f t="shared" si="33"/>
        <v>0</v>
      </c>
      <c r="S371" s="87">
        <f>IF('Checklist Parameters'!$Q$60&lt;0.2,0.2,'Checklist Parameters'!$Q$60)</f>
        <v>0.7</v>
      </c>
      <c r="T371" s="88">
        <f>IF($O371="",IF('Checklist District ID'!$C$43="Y",MAX($R371:$S371)*$I371,SUM($R371:$S371)*$I371),IF(O371&gt;0,Q371*S371))</f>
        <v>0</v>
      </c>
      <c r="U371" s="88">
        <f>IF(Q371&gt;0,((I371-T371)*'Formula Matrix'!$E$42),0)</f>
        <v>0</v>
      </c>
      <c r="V371" s="88">
        <f t="shared" si="34"/>
        <v>0</v>
      </c>
      <c r="W371" s="88">
        <f>IF(V371&gt;0,(V371*'Checklist Parameters'!$Q$35),0)</f>
        <v>0</v>
      </c>
      <c r="X371" s="85">
        <f t="shared" si="30"/>
        <v>0</v>
      </c>
      <c r="Y371" s="85">
        <f>IF('Checklist Parameters'!$Q$102&lt;&gt;"",(I371/43560)*'Checklist Parameters'!$Q$102,"N/A")</f>
        <v>0</v>
      </c>
      <c r="Z371" s="85" t="str">
        <f>IF('Checklist Parameters'!$Q$58&lt;&gt;"",((I371*'Checklist Parameters'!$Q$58)*'Checklist Parameters'!$Q$35)/1000,"N/A")</f>
        <v>N/A</v>
      </c>
      <c r="AA371" s="85">
        <f>IF('Checklist Parameters'!$Q$101&lt;&gt;"",IFERROR(I371/'Checklist Parameters'!$Q$101,0),"N/A")</f>
        <v>0</v>
      </c>
      <c r="AB371" s="85" t="str">
        <f>IF('Checklist Parameters'!$Q$43&lt;&gt;"",(I371*'Checklist Parameters'!$Q$43)/1000,"N/A")</f>
        <v>N/A</v>
      </c>
      <c r="AC371" s="85">
        <f>IF('Checklist Parameters'!$Q$16="",$X371,IF(AND('Checklist Parameters'!$Q$16&lt;$X371,'Checklist Parameters'!$Q$16&gt;=3),'Checklist Parameters'!$Q$16,IF(AND('Checklist Parameters'!$Q$16&lt;$X371,'Checklist Parameters'!$Q$16&lt;3),0,$X371)))</f>
        <v>0</v>
      </c>
      <c r="AD371" s="85" t="str">
        <f>IF(AND(I371&lt;'Checklist Parameters'!$Q$22,$I371&lt;&gt;0),"Y","")</f>
        <v/>
      </c>
      <c r="AE371" s="85" t="str">
        <f>IF($AD371="Y",0,IF('Checklist Parameters'!$Q$25="","&lt;no limit&gt;",ROUNDDOWN((($I371-'Checklist Parameters'!$Q$24)/'Checklist Parameters'!$Q$25)+1,0)))</f>
        <v>&lt;no limit&gt;</v>
      </c>
      <c r="AF371" s="174">
        <f t="shared" si="35"/>
        <v>0</v>
      </c>
      <c r="AG371" s="85">
        <f t="shared" si="31"/>
        <v>0</v>
      </c>
      <c r="AH371" s="5"/>
      <c r="AI371" s="5"/>
      <c r="AJ371" s="5"/>
      <c r="AK371" s="5"/>
      <c r="AL371" s="5"/>
      <c r="AM371" s="5"/>
      <c r="AN371" s="5"/>
      <c r="AO371" s="5"/>
      <c r="AP371" s="5"/>
      <c r="AQ371" s="5"/>
      <c r="AR371" s="5"/>
      <c r="AS371" s="5"/>
      <c r="AT371" s="5"/>
      <c r="AU371" s="5"/>
    </row>
    <row r="372" spans="1:47" s="2" customFormat="1" ht="15">
      <c r="A372" s="391"/>
      <c r="B372" s="392"/>
      <c r="C372" s="393"/>
      <c r="D372" s="393"/>
      <c r="E372" s="393"/>
      <c r="F372" s="393"/>
      <c r="G372" s="393"/>
      <c r="H372" s="394"/>
      <c r="I372" s="394"/>
      <c r="J372" s="394"/>
      <c r="K372" s="394"/>
      <c r="L372" s="394"/>
      <c r="M372" s="394"/>
      <c r="N372" s="313">
        <f>IF(IF(I372&lt;'Checklist Parameters'!$Q$22,0,($I372-$L372))&lt;0,0,IF(I372&lt;'Checklist Parameters'!$Q$22,0,($I372-$L372)))</f>
        <v>0</v>
      </c>
      <c r="O372" s="394"/>
      <c r="P372" s="395"/>
      <c r="Q372" s="316">
        <f t="shared" si="32"/>
        <v>0</v>
      </c>
      <c r="R372" s="87">
        <f t="shared" si="33"/>
        <v>0</v>
      </c>
      <c r="S372" s="87">
        <f>IF('Checklist Parameters'!$Q$60&lt;0.2,0.2,'Checklist Parameters'!$Q$60)</f>
        <v>0.7</v>
      </c>
      <c r="T372" s="88">
        <f>IF($O372="",IF('Checklist District ID'!$C$43="Y",MAX($R372:$S372)*$I372,SUM($R372:$S372)*$I372),IF(O372&gt;0,Q372*S372))</f>
        <v>0</v>
      </c>
      <c r="U372" s="88">
        <f>IF(Q372&gt;0,((I372-T372)*'Formula Matrix'!$E$42),0)</f>
        <v>0</v>
      </c>
      <c r="V372" s="88">
        <f t="shared" si="34"/>
        <v>0</v>
      </c>
      <c r="W372" s="88">
        <f>IF(V372&gt;0,(V372*'Checklist Parameters'!$Q$35),0)</f>
        <v>0</v>
      </c>
      <c r="X372" s="85">
        <f t="shared" si="30"/>
        <v>0</v>
      </c>
      <c r="Y372" s="85">
        <f>IF('Checklist Parameters'!$Q$102&lt;&gt;"",(I372/43560)*'Checklist Parameters'!$Q$102,"N/A")</f>
        <v>0</v>
      </c>
      <c r="Z372" s="85" t="str">
        <f>IF('Checklist Parameters'!$Q$58&lt;&gt;"",((I372*'Checklist Parameters'!$Q$58)*'Checklist Parameters'!$Q$35)/1000,"N/A")</f>
        <v>N/A</v>
      </c>
      <c r="AA372" s="85">
        <f>IF('Checklist Parameters'!$Q$101&lt;&gt;"",IFERROR(I372/'Checklist Parameters'!$Q$101,0),"N/A")</f>
        <v>0</v>
      </c>
      <c r="AB372" s="85" t="str">
        <f>IF('Checklist Parameters'!$Q$43&lt;&gt;"",(I372*'Checklist Parameters'!$Q$43)/1000,"N/A")</f>
        <v>N/A</v>
      </c>
      <c r="AC372" s="85">
        <f>IF('Checklist Parameters'!$Q$16="",$X372,IF(AND('Checklist Parameters'!$Q$16&lt;$X372,'Checklist Parameters'!$Q$16&gt;=3),'Checklist Parameters'!$Q$16,IF(AND('Checklist Parameters'!$Q$16&lt;$X372,'Checklist Parameters'!$Q$16&lt;3),0,$X372)))</f>
        <v>0</v>
      </c>
      <c r="AD372" s="85" t="str">
        <f>IF(AND(I372&lt;'Checklist Parameters'!$Q$22,$I372&lt;&gt;0),"Y","")</f>
        <v/>
      </c>
      <c r="AE372" s="85" t="str">
        <f>IF($AD372="Y",0,IF('Checklist Parameters'!$Q$25="","&lt;no limit&gt;",ROUNDDOWN((($I372-'Checklist Parameters'!$Q$24)/'Checklist Parameters'!$Q$25)+1,0)))</f>
        <v>&lt;no limit&gt;</v>
      </c>
      <c r="AF372" s="174">
        <f t="shared" si="35"/>
        <v>0</v>
      </c>
      <c r="AG372" s="85">
        <f t="shared" si="31"/>
        <v>0</v>
      </c>
      <c r="AH372" s="5"/>
      <c r="AI372" s="5"/>
      <c r="AJ372" s="5"/>
      <c r="AK372" s="5"/>
      <c r="AL372" s="5"/>
      <c r="AM372" s="5"/>
      <c r="AN372" s="5"/>
      <c r="AO372" s="5"/>
      <c r="AP372" s="5"/>
      <c r="AQ372" s="5"/>
      <c r="AR372" s="5"/>
      <c r="AS372" s="5"/>
      <c r="AT372" s="5"/>
      <c r="AU372" s="5"/>
    </row>
    <row r="373" spans="1:47" s="2" customFormat="1" ht="15">
      <c r="A373" s="391"/>
      <c r="B373" s="392"/>
      <c r="C373" s="393"/>
      <c r="D373" s="393"/>
      <c r="E373" s="393"/>
      <c r="F373" s="393"/>
      <c r="G373" s="393"/>
      <c r="H373" s="394"/>
      <c r="I373" s="394"/>
      <c r="J373" s="394"/>
      <c r="K373" s="394"/>
      <c r="L373" s="394"/>
      <c r="M373" s="394"/>
      <c r="N373" s="313">
        <f>IF(IF(I373&lt;'Checklist Parameters'!$Q$22,0,($I373-$L373))&lt;0,0,IF(I373&lt;'Checklist Parameters'!$Q$22,0,($I373-$L373)))</f>
        <v>0</v>
      </c>
      <c r="O373" s="394"/>
      <c r="P373" s="395"/>
      <c r="Q373" s="316">
        <f t="shared" si="32"/>
        <v>0</v>
      </c>
      <c r="R373" s="87">
        <f t="shared" si="33"/>
        <v>0</v>
      </c>
      <c r="S373" s="87">
        <f>IF('Checklist Parameters'!$Q$60&lt;0.2,0.2,'Checklist Parameters'!$Q$60)</f>
        <v>0.7</v>
      </c>
      <c r="T373" s="88">
        <f>IF($O373="",IF('Checklist District ID'!$C$43="Y",MAX($R373:$S373)*$I373,SUM($R373:$S373)*$I373),IF(O373&gt;0,Q373*S373))</f>
        <v>0</v>
      </c>
      <c r="U373" s="88">
        <f>IF(Q373&gt;0,((I373-T373)*'Formula Matrix'!$E$42),0)</f>
        <v>0</v>
      </c>
      <c r="V373" s="88">
        <f t="shared" si="34"/>
        <v>0</v>
      </c>
      <c r="W373" s="88">
        <f>IF(V373&gt;0,(V373*'Checklist Parameters'!$Q$35),0)</f>
        <v>0</v>
      </c>
      <c r="X373" s="85">
        <f t="shared" si="30"/>
        <v>0</v>
      </c>
      <c r="Y373" s="85">
        <f>IF('Checklist Parameters'!$Q$102&lt;&gt;"",(I373/43560)*'Checklist Parameters'!$Q$102,"N/A")</f>
        <v>0</v>
      </c>
      <c r="Z373" s="85" t="str">
        <f>IF('Checklist Parameters'!$Q$58&lt;&gt;"",((I373*'Checklist Parameters'!$Q$58)*'Checklist Parameters'!$Q$35)/1000,"N/A")</f>
        <v>N/A</v>
      </c>
      <c r="AA373" s="85">
        <f>IF('Checklist Parameters'!$Q$101&lt;&gt;"",IFERROR(I373/'Checklist Parameters'!$Q$101,0),"N/A")</f>
        <v>0</v>
      </c>
      <c r="AB373" s="85" t="str">
        <f>IF('Checklist Parameters'!$Q$43&lt;&gt;"",(I373*'Checklist Parameters'!$Q$43)/1000,"N/A")</f>
        <v>N/A</v>
      </c>
      <c r="AC373" s="85">
        <f>IF('Checklist Parameters'!$Q$16="",$X373,IF(AND('Checklist Parameters'!$Q$16&lt;$X373,'Checklist Parameters'!$Q$16&gt;=3),'Checklist Parameters'!$Q$16,IF(AND('Checklist Parameters'!$Q$16&lt;$X373,'Checklist Parameters'!$Q$16&lt;3),0,$X373)))</f>
        <v>0</v>
      </c>
      <c r="AD373" s="85" t="str">
        <f>IF(AND(I373&lt;'Checklist Parameters'!$Q$22,$I373&lt;&gt;0),"Y","")</f>
        <v/>
      </c>
      <c r="AE373" s="85" t="str">
        <f>IF($AD373="Y",0,IF('Checklist Parameters'!$Q$25="","&lt;no limit&gt;",ROUNDDOWN((($I373-'Checklist Parameters'!$Q$24)/'Checklist Parameters'!$Q$25)+1,0)))</f>
        <v>&lt;no limit&gt;</v>
      </c>
      <c r="AF373" s="174">
        <f t="shared" si="35"/>
        <v>0</v>
      </c>
      <c r="AG373" s="85">
        <f t="shared" si="31"/>
        <v>0</v>
      </c>
      <c r="AH373" s="5"/>
      <c r="AI373" s="5"/>
      <c r="AJ373" s="5"/>
      <c r="AK373" s="5"/>
      <c r="AL373" s="5"/>
      <c r="AM373" s="5"/>
      <c r="AN373" s="5"/>
      <c r="AO373" s="5"/>
      <c r="AP373" s="5"/>
      <c r="AQ373" s="5"/>
      <c r="AR373" s="5"/>
      <c r="AS373" s="5"/>
      <c r="AT373" s="5"/>
      <c r="AU373" s="5"/>
    </row>
    <row r="374" spans="1:47" s="2" customFormat="1" ht="15">
      <c r="A374" s="391"/>
      <c r="B374" s="392"/>
      <c r="C374" s="393"/>
      <c r="D374" s="393"/>
      <c r="E374" s="393"/>
      <c r="F374" s="393"/>
      <c r="G374" s="393"/>
      <c r="H374" s="394"/>
      <c r="I374" s="394"/>
      <c r="J374" s="394"/>
      <c r="K374" s="394"/>
      <c r="L374" s="394"/>
      <c r="M374" s="394"/>
      <c r="N374" s="313">
        <f>IF(IF(I374&lt;'Checklist Parameters'!$Q$22,0,($I374-$L374))&lt;0,0,IF(I374&lt;'Checklist Parameters'!$Q$22,0,($I374-$L374)))</f>
        <v>0</v>
      </c>
      <c r="O374" s="394"/>
      <c r="P374" s="395"/>
      <c r="Q374" s="316">
        <f t="shared" si="32"/>
        <v>0</v>
      </c>
      <c r="R374" s="87">
        <f t="shared" si="33"/>
        <v>0</v>
      </c>
      <c r="S374" s="87">
        <f>IF('Checklist Parameters'!$Q$60&lt;0.2,0.2,'Checklist Parameters'!$Q$60)</f>
        <v>0.7</v>
      </c>
      <c r="T374" s="88">
        <f>IF($O374="",IF('Checklist District ID'!$C$43="Y",MAX($R374:$S374)*$I374,SUM($R374:$S374)*$I374),IF(O374&gt;0,Q374*S374))</f>
        <v>0</v>
      </c>
      <c r="U374" s="88">
        <f>IF(Q374&gt;0,((I374-T374)*'Formula Matrix'!$E$42),0)</f>
        <v>0</v>
      </c>
      <c r="V374" s="88">
        <f t="shared" si="34"/>
        <v>0</v>
      </c>
      <c r="W374" s="88">
        <f>IF(V374&gt;0,(V374*'Checklist Parameters'!$Q$35),0)</f>
        <v>0</v>
      </c>
      <c r="X374" s="85">
        <f t="shared" si="30"/>
        <v>0</v>
      </c>
      <c r="Y374" s="85">
        <f>IF('Checklist Parameters'!$Q$102&lt;&gt;"",(I374/43560)*'Checklist Parameters'!$Q$102,"N/A")</f>
        <v>0</v>
      </c>
      <c r="Z374" s="85" t="str">
        <f>IF('Checklist Parameters'!$Q$58&lt;&gt;"",((I374*'Checklist Parameters'!$Q$58)*'Checklist Parameters'!$Q$35)/1000,"N/A")</f>
        <v>N/A</v>
      </c>
      <c r="AA374" s="85">
        <f>IF('Checklist Parameters'!$Q$101&lt;&gt;"",IFERROR(I374/'Checklist Parameters'!$Q$101,0),"N/A")</f>
        <v>0</v>
      </c>
      <c r="AB374" s="85" t="str">
        <f>IF('Checklist Parameters'!$Q$43&lt;&gt;"",(I374*'Checklist Parameters'!$Q$43)/1000,"N/A")</f>
        <v>N/A</v>
      </c>
      <c r="AC374" s="85">
        <f>IF('Checklist Parameters'!$Q$16="",$X374,IF(AND('Checklist Parameters'!$Q$16&lt;$X374,'Checklist Parameters'!$Q$16&gt;=3),'Checklist Parameters'!$Q$16,IF(AND('Checklist Parameters'!$Q$16&lt;$X374,'Checklist Parameters'!$Q$16&lt;3),0,$X374)))</f>
        <v>0</v>
      </c>
      <c r="AD374" s="85" t="str">
        <f>IF(AND(I374&lt;'Checklist Parameters'!$Q$22,$I374&lt;&gt;0),"Y","")</f>
        <v/>
      </c>
      <c r="AE374" s="85" t="str">
        <f>IF($AD374="Y",0,IF('Checklist Parameters'!$Q$25="","&lt;no limit&gt;",ROUNDDOWN((($I374-'Checklist Parameters'!$Q$24)/'Checklist Parameters'!$Q$25)+1,0)))</f>
        <v>&lt;no limit&gt;</v>
      </c>
      <c r="AF374" s="174">
        <f t="shared" si="35"/>
        <v>0</v>
      </c>
      <c r="AG374" s="85">
        <f t="shared" si="31"/>
        <v>0</v>
      </c>
      <c r="AH374" s="5"/>
      <c r="AI374" s="5"/>
      <c r="AJ374" s="5"/>
      <c r="AK374" s="5"/>
      <c r="AL374" s="5"/>
      <c r="AM374" s="5"/>
      <c r="AN374" s="5"/>
      <c r="AO374" s="5"/>
      <c r="AP374" s="5"/>
      <c r="AQ374" s="5"/>
      <c r="AR374" s="5"/>
      <c r="AS374" s="5"/>
      <c r="AT374" s="5"/>
      <c r="AU374" s="5"/>
    </row>
    <row r="375" spans="1:47" s="2" customFormat="1" ht="15">
      <c r="A375" s="391"/>
      <c r="B375" s="392"/>
      <c r="C375" s="393"/>
      <c r="D375" s="393"/>
      <c r="E375" s="393"/>
      <c r="F375" s="393"/>
      <c r="G375" s="393"/>
      <c r="H375" s="394"/>
      <c r="I375" s="394"/>
      <c r="J375" s="394"/>
      <c r="K375" s="394"/>
      <c r="L375" s="394"/>
      <c r="M375" s="394"/>
      <c r="N375" s="313">
        <f>IF(IF(I375&lt;'Checklist Parameters'!$Q$22,0,($I375-$L375))&lt;0,0,IF(I375&lt;'Checklist Parameters'!$Q$22,0,($I375-$L375)))</f>
        <v>0</v>
      </c>
      <c r="O375" s="394"/>
      <c r="P375" s="395"/>
      <c r="Q375" s="316">
        <f t="shared" si="32"/>
        <v>0</v>
      </c>
      <c r="R375" s="87">
        <f t="shared" si="33"/>
        <v>0</v>
      </c>
      <c r="S375" s="87">
        <f>IF('Checklist Parameters'!$Q$60&lt;0.2,0.2,'Checklist Parameters'!$Q$60)</f>
        <v>0.7</v>
      </c>
      <c r="T375" s="88">
        <f>IF($O375="",IF('Checklist District ID'!$C$43="Y",MAX($R375:$S375)*$I375,SUM($R375:$S375)*$I375),IF(O375&gt;0,Q375*S375))</f>
        <v>0</v>
      </c>
      <c r="U375" s="88">
        <f>IF(Q375&gt;0,((I375-T375)*'Formula Matrix'!$E$42),0)</f>
        <v>0</v>
      </c>
      <c r="V375" s="88">
        <f t="shared" si="34"/>
        <v>0</v>
      </c>
      <c r="W375" s="88">
        <f>IF(V375&gt;0,(V375*'Checklist Parameters'!$Q$35),0)</f>
        <v>0</v>
      </c>
      <c r="X375" s="85">
        <f t="shared" si="30"/>
        <v>0</v>
      </c>
      <c r="Y375" s="85">
        <f>IF('Checklist Parameters'!$Q$102&lt;&gt;"",(I375/43560)*'Checklist Parameters'!$Q$102,"N/A")</f>
        <v>0</v>
      </c>
      <c r="Z375" s="85" t="str">
        <f>IF('Checklist Parameters'!$Q$58&lt;&gt;"",((I375*'Checklist Parameters'!$Q$58)*'Checklist Parameters'!$Q$35)/1000,"N/A")</f>
        <v>N/A</v>
      </c>
      <c r="AA375" s="85">
        <f>IF('Checklist Parameters'!$Q$101&lt;&gt;"",IFERROR(I375/'Checklist Parameters'!$Q$101,0),"N/A")</f>
        <v>0</v>
      </c>
      <c r="AB375" s="85" t="str">
        <f>IF('Checklist Parameters'!$Q$43&lt;&gt;"",(I375*'Checklist Parameters'!$Q$43)/1000,"N/A")</f>
        <v>N/A</v>
      </c>
      <c r="AC375" s="85">
        <f>IF('Checklist Parameters'!$Q$16="",$X375,IF(AND('Checklist Parameters'!$Q$16&lt;$X375,'Checklist Parameters'!$Q$16&gt;=3),'Checklist Parameters'!$Q$16,IF(AND('Checklist Parameters'!$Q$16&lt;$X375,'Checklist Parameters'!$Q$16&lt;3),0,$X375)))</f>
        <v>0</v>
      </c>
      <c r="AD375" s="85" t="str">
        <f>IF(AND(I375&lt;'Checklist Parameters'!$Q$22,$I375&lt;&gt;0),"Y","")</f>
        <v/>
      </c>
      <c r="AE375" s="85" t="str">
        <f>IF($AD375="Y",0,IF('Checklist Parameters'!$Q$25="","&lt;no limit&gt;",ROUNDDOWN((($I375-'Checklist Parameters'!$Q$24)/'Checklist Parameters'!$Q$25)+1,0)))</f>
        <v>&lt;no limit&gt;</v>
      </c>
      <c r="AF375" s="174">
        <f t="shared" si="35"/>
        <v>0</v>
      </c>
      <c r="AG375" s="85">
        <f t="shared" si="31"/>
        <v>0</v>
      </c>
      <c r="AH375" s="5"/>
      <c r="AI375" s="5"/>
      <c r="AJ375" s="5"/>
      <c r="AK375" s="5"/>
      <c r="AL375" s="5"/>
      <c r="AM375" s="5"/>
      <c r="AN375" s="5"/>
      <c r="AO375" s="5"/>
      <c r="AP375" s="5"/>
      <c r="AQ375" s="5"/>
      <c r="AR375" s="5"/>
      <c r="AS375" s="5"/>
      <c r="AT375" s="5"/>
      <c r="AU375" s="5"/>
    </row>
    <row r="376" spans="1:47" s="2" customFormat="1" ht="15">
      <c r="A376" s="391"/>
      <c r="B376" s="392"/>
      <c r="C376" s="393"/>
      <c r="D376" s="393"/>
      <c r="E376" s="393"/>
      <c r="F376" s="393"/>
      <c r="G376" s="393"/>
      <c r="H376" s="394"/>
      <c r="I376" s="394"/>
      <c r="J376" s="394"/>
      <c r="K376" s="394"/>
      <c r="L376" s="394"/>
      <c r="M376" s="394"/>
      <c r="N376" s="313">
        <f>IF(IF(I376&lt;'Checklist Parameters'!$Q$22,0,($I376-$L376))&lt;0,0,IF(I376&lt;'Checklist Parameters'!$Q$22,0,($I376-$L376)))</f>
        <v>0</v>
      </c>
      <c r="O376" s="394"/>
      <c r="P376" s="395"/>
      <c r="Q376" s="316">
        <f t="shared" si="32"/>
        <v>0</v>
      </c>
      <c r="R376" s="87">
        <f t="shared" si="33"/>
        <v>0</v>
      </c>
      <c r="S376" s="87">
        <f>IF('Checklist Parameters'!$Q$60&lt;0.2,0.2,'Checklist Parameters'!$Q$60)</f>
        <v>0.7</v>
      </c>
      <c r="T376" s="88">
        <f>IF($O376="",IF('Checklist District ID'!$C$43="Y",MAX($R376:$S376)*$I376,SUM($R376:$S376)*$I376),IF(O376&gt;0,Q376*S376))</f>
        <v>0</v>
      </c>
      <c r="U376" s="88">
        <f>IF(Q376&gt;0,((I376-T376)*'Formula Matrix'!$E$42),0)</f>
        <v>0</v>
      </c>
      <c r="V376" s="88">
        <f t="shared" si="34"/>
        <v>0</v>
      </c>
      <c r="W376" s="88">
        <f>IF(V376&gt;0,(V376*'Checklist Parameters'!$Q$35),0)</f>
        <v>0</v>
      </c>
      <c r="X376" s="85">
        <f t="shared" si="30"/>
        <v>0</v>
      </c>
      <c r="Y376" s="85">
        <f>IF('Checklist Parameters'!$Q$102&lt;&gt;"",(I376/43560)*'Checklist Parameters'!$Q$102,"N/A")</f>
        <v>0</v>
      </c>
      <c r="Z376" s="85" t="str">
        <f>IF('Checklist Parameters'!$Q$58&lt;&gt;"",((I376*'Checklist Parameters'!$Q$58)*'Checklist Parameters'!$Q$35)/1000,"N/A")</f>
        <v>N/A</v>
      </c>
      <c r="AA376" s="85">
        <f>IF('Checklist Parameters'!$Q$101&lt;&gt;"",IFERROR(I376/'Checklist Parameters'!$Q$101,0),"N/A")</f>
        <v>0</v>
      </c>
      <c r="AB376" s="85" t="str">
        <f>IF('Checklist Parameters'!$Q$43&lt;&gt;"",(I376*'Checklist Parameters'!$Q$43)/1000,"N/A")</f>
        <v>N/A</v>
      </c>
      <c r="AC376" s="85">
        <f>IF('Checklist Parameters'!$Q$16="",$X376,IF(AND('Checklist Parameters'!$Q$16&lt;$X376,'Checklist Parameters'!$Q$16&gt;=3),'Checklist Parameters'!$Q$16,IF(AND('Checklist Parameters'!$Q$16&lt;$X376,'Checklist Parameters'!$Q$16&lt;3),0,$X376)))</f>
        <v>0</v>
      </c>
      <c r="AD376" s="85" t="str">
        <f>IF(AND(I376&lt;'Checklist Parameters'!$Q$22,$I376&lt;&gt;0),"Y","")</f>
        <v/>
      </c>
      <c r="AE376" s="85" t="str">
        <f>IF($AD376="Y",0,IF('Checklist Parameters'!$Q$25="","&lt;no limit&gt;",ROUNDDOWN((($I376-'Checklist Parameters'!$Q$24)/'Checklist Parameters'!$Q$25)+1,0)))</f>
        <v>&lt;no limit&gt;</v>
      </c>
      <c r="AF376" s="174">
        <f t="shared" si="35"/>
        <v>0</v>
      </c>
      <c r="AG376" s="85">
        <f t="shared" si="31"/>
        <v>0</v>
      </c>
      <c r="AH376" s="5"/>
      <c r="AI376" s="5"/>
      <c r="AJ376" s="5"/>
      <c r="AK376" s="5"/>
      <c r="AL376" s="5"/>
      <c r="AM376" s="5"/>
      <c r="AN376" s="5"/>
      <c r="AO376" s="5"/>
      <c r="AP376" s="5"/>
      <c r="AQ376" s="5"/>
      <c r="AR376" s="5"/>
      <c r="AS376" s="5"/>
      <c r="AT376" s="5"/>
      <c r="AU376" s="5"/>
    </row>
    <row r="377" spans="1:47" s="2" customFormat="1" ht="15">
      <c r="A377" s="391"/>
      <c r="B377" s="392"/>
      <c r="C377" s="393"/>
      <c r="D377" s="393"/>
      <c r="E377" s="393"/>
      <c r="F377" s="393"/>
      <c r="G377" s="393"/>
      <c r="H377" s="394"/>
      <c r="I377" s="394"/>
      <c r="J377" s="394"/>
      <c r="K377" s="394"/>
      <c r="L377" s="394"/>
      <c r="M377" s="394"/>
      <c r="N377" s="313">
        <f>IF(IF(I377&lt;'Checklist Parameters'!$Q$22,0,($I377-$L377))&lt;0,0,IF(I377&lt;'Checklist Parameters'!$Q$22,0,($I377-$L377)))</f>
        <v>0</v>
      </c>
      <c r="O377" s="394"/>
      <c r="P377" s="395"/>
      <c r="Q377" s="316">
        <f t="shared" si="32"/>
        <v>0</v>
      </c>
      <c r="R377" s="87">
        <f t="shared" si="33"/>
        <v>0</v>
      </c>
      <c r="S377" s="87">
        <f>IF('Checklist Parameters'!$Q$60&lt;0.2,0.2,'Checklist Parameters'!$Q$60)</f>
        <v>0.7</v>
      </c>
      <c r="T377" s="88">
        <f>IF($O377="",IF('Checklist District ID'!$C$43="Y",MAX($R377:$S377)*$I377,SUM($R377:$S377)*$I377),IF(O377&gt;0,Q377*S377))</f>
        <v>0</v>
      </c>
      <c r="U377" s="88">
        <f>IF(Q377&gt;0,((I377-T377)*'Formula Matrix'!$E$42),0)</f>
        <v>0</v>
      </c>
      <c r="V377" s="88">
        <f t="shared" si="34"/>
        <v>0</v>
      </c>
      <c r="W377" s="88">
        <f>IF(V377&gt;0,(V377*'Checklist Parameters'!$Q$35),0)</f>
        <v>0</v>
      </c>
      <c r="X377" s="85">
        <f t="shared" si="30"/>
        <v>0</v>
      </c>
      <c r="Y377" s="85">
        <f>IF('Checklist Parameters'!$Q$102&lt;&gt;"",(I377/43560)*'Checklist Parameters'!$Q$102,"N/A")</f>
        <v>0</v>
      </c>
      <c r="Z377" s="85" t="str">
        <f>IF('Checklist Parameters'!$Q$58&lt;&gt;"",((I377*'Checklist Parameters'!$Q$58)*'Checklist Parameters'!$Q$35)/1000,"N/A")</f>
        <v>N/A</v>
      </c>
      <c r="AA377" s="85">
        <f>IF('Checklist Parameters'!$Q$101&lt;&gt;"",IFERROR(I377/'Checklist Parameters'!$Q$101,0),"N/A")</f>
        <v>0</v>
      </c>
      <c r="AB377" s="85" t="str">
        <f>IF('Checklist Parameters'!$Q$43&lt;&gt;"",(I377*'Checklist Parameters'!$Q$43)/1000,"N/A")</f>
        <v>N/A</v>
      </c>
      <c r="AC377" s="85">
        <f>IF('Checklist Parameters'!$Q$16="",$X377,IF(AND('Checklist Parameters'!$Q$16&lt;$X377,'Checklist Parameters'!$Q$16&gt;=3),'Checklist Parameters'!$Q$16,IF(AND('Checklist Parameters'!$Q$16&lt;$X377,'Checklist Parameters'!$Q$16&lt;3),0,$X377)))</f>
        <v>0</v>
      </c>
      <c r="AD377" s="85" t="str">
        <f>IF(AND(I377&lt;'Checklist Parameters'!$Q$22,$I377&lt;&gt;0),"Y","")</f>
        <v/>
      </c>
      <c r="AE377" s="85" t="str">
        <f>IF($AD377="Y",0,IF('Checklist Parameters'!$Q$25="","&lt;no limit&gt;",ROUNDDOWN((($I377-'Checklist Parameters'!$Q$24)/'Checklist Parameters'!$Q$25)+1,0)))</f>
        <v>&lt;no limit&gt;</v>
      </c>
      <c r="AF377" s="174">
        <f t="shared" si="35"/>
        <v>0</v>
      </c>
      <c r="AG377" s="85">
        <f t="shared" si="31"/>
        <v>0</v>
      </c>
      <c r="AH377" s="5"/>
      <c r="AI377" s="5"/>
      <c r="AJ377" s="5"/>
      <c r="AK377" s="5"/>
      <c r="AL377" s="5"/>
      <c r="AM377" s="5"/>
      <c r="AN377" s="5"/>
      <c r="AO377" s="5"/>
      <c r="AP377" s="5"/>
      <c r="AQ377" s="5"/>
      <c r="AR377" s="5"/>
      <c r="AS377" s="5"/>
      <c r="AT377" s="5"/>
      <c r="AU377" s="5"/>
    </row>
    <row r="378" spans="1:47" s="2" customFormat="1" ht="15">
      <c r="A378" s="391"/>
      <c r="B378" s="392"/>
      <c r="C378" s="393"/>
      <c r="D378" s="393"/>
      <c r="E378" s="393"/>
      <c r="F378" s="393"/>
      <c r="G378" s="393"/>
      <c r="H378" s="394"/>
      <c r="I378" s="394"/>
      <c r="J378" s="394"/>
      <c r="K378" s="394"/>
      <c r="L378" s="394"/>
      <c r="M378" s="394"/>
      <c r="N378" s="313">
        <f>IF(IF(I378&lt;'Checklist Parameters'!$Q$22,0,($I378-$L378))&lt;0,0,IF(I378&lt;'Checklist Parameters'!$Q$22,0,($I378-$L378)))</f>
        <v>0</v>
      </c>
      <c r="O378" s="394"/>
      <c r="P378" s="395"/>
      <c r="Q378" s="316">
        <f t="shared" si="32"/>
        <v>0</v>
      </c>
      <c r="R378" s="87">
        <f t="shared" si="33"/>
        <v>0</v>
      </c>
      <c r="S378" s="87">
        <f>IF('Checklist Parameters'!$Q$60&lt;0.2,0.2,'Checklist Parameters'!$Q$60)</f>
        <v>0.7</v>
      </c>
      <c r="T378" s="88">
        <f>IF($O378="",IF('Checklist District ID'!$C$43="Y",MAX($R378:$S378)*$I378,SUM($R378:$S378)*$I378),IF(O378&gt;0,Q378*S378))</f>
        <v>0</v>
      </c>
      <c r="U378" s="88">
        <f>IF(Q378&gt;0,((I378-T378)*'Formula Matrix'!$E$42),0)</f>
        <v>0</v>
      </c>
      <c r="V378" s="88">
        <f t="shared" si="34"/>
        <v>0</v>
      </c>
      <c r="W378" s="88">
        <f>IF(V378&gt;0,(V378*'Checklist Parameters'!$Q$35),0)</f>
        <v>0</v>
      </c>
      <c r="X378" s="85">
        <f t="shared" si="30"/>
        <v>0</v>
      </c>
      <c r="Y378" s="85">
        <f>IF('Checklist Parameters'!$Q$102&lt;&gt;"",(I378/43560)*'Checklist Parameters'!$Q$102,"N/A")</f>
        <v>0</v>
      </c>
      <c r="Z378" s="85" t="str">
        <f>IF('Checklist Parameters'!$Q$58&lt;&gt;"",((I378*'Checklist Parameters'!$Q$58)*'Checklist Parameters'!$Q$35)/1000,"N/A")</f>
        <v>N/A</v>
      </c>
      <c r="AA378" s="85">
        <f>IF('Checklist Parameters'!$Q$101&lt;&gt;"",IFERROR(I378/'Checklist Parameters'!$Q$101,0),"N/A")</f>
        <v>0</v>
      </c>
      <c r="AB378" s="85" t="str">
        <f>IF('Checklist Parameters'!$Q$43&lt;&gt;"",(I378*'Checklist Parameters'!$Q$43)/1000,"N/A")</f>
        <v>N/A</v>
      </c>
      <c r="AC378" s="85">
        <f>IF('Checklist Parameters'!$Q$16="",$X378,IF(AND('Checklist Parameters'!$Q$16&lt;$X378,'Checklist Parameters'!$Q$16&gt;=3),'Checklist Parameters'!$Q$16,IF(AND('Checklist Parameters'!$Q$16&lt;$X378,'Checklist Parameters'!$Q$16&lt;3),0,$X378)))</f>
        <v>0</v>
      </c>
      <c r="AD378" s="85" t="str">
        <f>IF(AND(I378&lt;'Checklist Parameters'!$Q$22,$I378&lt;&gt;0),"Y","")</f>
        <v/>
      </c>
      <c r="AE378" s="85" t="str">
        <f>IF($AD378="Y",0,IF('Checklist Parameters'!$Q$25="","&lt;no limit&gt;",ROUNDDOWN((($I378-'Checklist Parameters'!$Q$24)/'Checklist Parameters'!$Q$25)+1,0)))</f>
        <v>&lt;no limit&gt;</v>
      </c>
      <c r="AF378" s="174">
        <f t="shared" si="35"/>
        <v>0</v>
      </c>
      <c r="AG378" s="85">
        <f t="shared" si="31"/>
        <v>0</v>
      </c>
      <c r="AH378" s="5"/>
      <c r="AI378" s="5"/>
      <c r="AJ378" s="5"/>
      <c r="AK378" s="5"/>
      <c r="AL378" s="5"/>
      <c r="AM378" s="5"/>
      <c r="AN378" s="5"/>
      <c r="AO378" s="5"/>
      <c r="AP378" s="5"/>
      <c r="AQ378" s="5"/>
      <c r="AR378" s="5"/>
      <c r="AS378" s="5"/>
      <c r="AT378" s="5"/>
      <c r="AU378" s="5"/>
    </row>
    <row r="379" spans="1:47" s="2" customFormat="1" ht="15">
      <c r="A379" s="391"/>
      <c r="B379" s="392"/>
      <c r="C379" s="393"/>
      <c r="D379" s="393"/>
      <c r="E379" s="393"/>
      <c r="F379" s="393"/>
      <c r="G379" s="393"/>
      <c r="H379" s="394"/>
      <c r="I379" s="394"/>
      <c r="J379" s="394"/>
      <c r="K379" s="394"/>
      <c r="L379" s="394"/>
      <c r="M379" s="394"/>
      <c r="N379" s="313">
        <f>IF(IF(I379&lt;'Checklist Parameters'!$Q$22,0,($I379-$L379))&lt;0,0,IF(I379&lt;'Checklist Parameters'!$Q$22,0,($I379-$L379)))</f>
        <v>0</v>
      </c>
      <c r="O379" s="394"/>
      <c r="P379" s="395"/>
      <c r="Q379" s="316">
        <f t="shared" si="32"/>
        <v>0</v>
      </c>
      <c r="R379" s="87">
        <f t="shared" si="33"/>
        <v>0</v>
      </c>
      <c r="S379" s="87">
        <f>IF('Checklist Parameters'!$Q$60&lt;0.2,0.2,'Checklist Parameters'!$Q$60)</f>
        <v>0.7</v>
      </c>
      <c r="T379" s="88">
        <f>IF($O379="",IF('Checklist District ID'!$C$43="Y",MAX($R379:$S379)*$I379,SUM($R379:$S379)*$I379),IF(O379&gt;0,Q379*S379))</f>
        <v>0</v>
      </c>
      <c r="U379" s="88">
        <f>IF(Q379&gt;0,((I379-T379)*'Formula Matrix'!$E$42),0)</f>
        <v>0</v>
      </c>
      <c r="V379" s="88">
        <f t="shared" si="34"/>
        <v>0</v>
      </c>
      <c r="W379" s="88">
        <f>IF(V379&gt;0,(V379*'Checklist Parameters'!$Q$35),0)</f>
        <v>0</v>
      </c>
      <c r="X379" s="85">
        <f t="shared" si="30"/>
        <v>0</v>
      </c>
      <c r="Y379" s="85">
        <f>IF('Checklist Parameters'!$Q$102&lt;&gt;"",(I379/43560)*'Checklist Parameters'!$Q$102,"N/A")</f>
        <v>0</v>
      </c>
      <c r="Z379" s="85" t="str">
        <f>IF('Checklist Parameters'!$Q$58&lt;&gt;"",((I379*'Checklist Parameters'!$Q$58)*'Checklist Parameters'!$Q$35)/1000,"N/A")</f>
        <v>N/A</v>
      </c>
      <c r="AA379" s="85">
        <f>IF('Checklist Parameters'!$Q$101&lt;&gt;"",IFERROR(I379/'Checklist Parameters'!$Q$101,0),"N/A")</f>
        <v>0</v>
      </c>
      <c r="AB379" s="85" t="str">
        <f>IF('Checklist Parameters'!$Q$43&lt;&gt;"",(I379*'Checklist Parameters'!$Q$43)/1000,"N/A")</f>
        <v>N/A</v>
      </c>
      <c r="AC379" s="85">
        <f>IF('Checklist Parameters'!$Q$16="",$X379,IF(AND('Checklist Parameters'!$Q$16&lt;$X379,'Checklist Parameters'!$Q$16&gt;=3),'Checklist Parameters'!$Q$16,IF(AND('Checklist Parameters'!$Q$16&lt;$X379,'Checklist Parameters'!$Q$16&lt;3),0,$X379)))</f>
        <v>0</v>
      </c>
      <c r="AD379" s="85" t="str">
        <f>IF(AND(I379&lt;'Checklist Parameters'!$Q$22,$I379&lt;&gt;0),"Y","")</f>
        <v/>
      </c>
      <c r="AE379" s="85" t="str">
        <f>IF($AD379="Y",0,IF('Checklist Parameters'!$Q$25="","&lt;no limit&gt;",ROUNDDOWN((($I379-'Checklist Parameters'!$Q$24)/'Checklist Parameters'!$Q$25)+1,0)))</f>
        <v>&lt;no limit&gt;</v>
      </c>
      <c r="AF379" s="174">
        <f t="shared" si="35"/>
        <v>0</v>
      </c>
      <c r="AG379" s="85">
        <f t="shared" si="31"/>
        <v>0</v>
      </c>
      <c r="AH379" s="5"/>
      <c r="AI379" s="5"/>
      <c r="AJ379" s="5"/>
      <c r="AK379" s="5"/>
      <c r="AL379" s="5"/>
      <c r="AM379" s="5"/>
      <c r="AN379" s="5"/>
      <c r="AO379" s="5"/>
      <c r="AP379" s="5"/>
      <c r="AQ379" s="5"/>
      <c r="AR379" s="5"/>
      <c r="AS379" s="5"/>
      <c r="AT379" s="5"/>
      <c r="AU379" s="5"/>
    </row>
    <row r="380" spans="1:47" s="2" customFormat="1" ht="15">
      <c r="A380" s="391"/>
      <c r="B380" s="392"/>
      <c r="C380" s="393"/>
      <c r="D380" s="393"/>
      <c r="E380" s="393"/>
      <c r="F380" s="393"/>
      <c r="G380" s="393"/>
      <c r="H380" s="394"/>
      <c r="I380" s="394"/>
      <c r="J380" s="394"/>
      <c r="K380" s="394"/>
      <c r="L380" s="394"/>
      <c r="M380" s="394"/>
      <c r="N380" s="313">
        <f>IF(IF(I380&lt;'Checklist Parameters'!$Q$22,0,($I380-$L380))&lt;0,0,IF(I380&lt;'Checklist Parameters'!$Q$22,0,($I380-$L380)))</f>
        <v>0</v>
      </c>
      <c r="O380" s="394"/>
      <c r="P380" s="395"/>
      <c r="Q380" s="316">
        <f t="shared" si="32"/>
        <v>0</v>
      </c>
      <c r="R380" s="87">
        <f t="shared" si="33"/>
        <v>0</v>
      </c>
      <c r="S380" s="87">
        <f>IF('Checklist Parameters'!$Q$60&lt;0.2,0.2,'Checklist Parameters'!$Q$60)</f>
        <v>0.7</v>
      </c>
      <c r="T380" s="88">
        <f>IF($O380="",IF('Checklist District ID'!$C$43="Y",MAX($R380:$S380)*$I380,SUM($R380:$S380)*$I380),IF(O380&gt;0,Q380*S380))</f>
        <v>0</v>
      </c>
      <c r="U380" s="88">
        <f>IF(Q380&gt;0,((I380-T380)*'Formula Matrix'!$E$42),0)</f>
        <v>0</v>
      </c>
      <c r="V380" s="88">
        <f t="shared" si="34"/>
        <v>0</v>
      </c>
      <c r="W380" s="88">
        <f>IF(V380&gt;0,(V380*'Checklist Parameters'!$Q$35),0)</f>
        <v>0</v>
      </c>
      <c r="X380" s="85">
        <f t="shared" si="30"/>
        <v>0</v>
      </c>
      <c r="Y380" s="85">
        <f>IF('Checklist Parameters'!$Q$102&lt;&gt;"",(I380/43560)*'Checklist Parameters'!$Q$102,"N/A")</f>
        <v>0</v>
      </c>
      <c r="Z380" s="85" t="str">
        <f>IF('Checklist Parameters'!$Q$58&lt;&gt;"",((I380*'Checklist Parameters'!$Q$58)*'Checklist Parameters'!$Q$35)/1000,"N/A")</f>
        <v>N/A</v>
      </c>
      <c r="AA380" s="85">
        <f>IF('Checklist Parameters'!$Q$101&lt;&gt;"",IFERROR(I380/'Checklist Parameters'!$Q$101,0),"N/A")</f>
        <v>0</v>
      </c>
      <c r="AB380" s="85" t="str">
        <f>IF('Checklist Parameters'!$Q$43&lt;&gt;"",(I380*'Checklist Parameters'!$Q$43)/1000,"N/A")</f>
        <v>N/A</v>
      </c>
      <c r="AC380" s="85">
        <f>IF('Checklist Parameters'!$Q$16="",$X380,IF(AND('Checklist Parameters'!$Q$16&lt;$X380,'Checklist Parameters'!$Q$16&gt;=3),'Checklist Parameters'!$Q$16,IF(AND('Checklist Parameters'!$Q$16&lt;$X380,'Checklist Parameters'!$Q$16&lt;3),0,$X380)))</f>
        <v>0</v>
      </c>
      <c r="AD380" s="85" t="str">
        <f>IF(AND(I380&lt;'Checklist Parameters'!$Q$22,$I380&lt;&gt;0),"Y","")</f>
        <v/>
      </c>
      <c r="AE380" s="85" t="str">
        <f>IF($AD380="Y",0,IF('Checklist Parameters'!$Q$25="","&lt;no limit&gt;",ROUNDDOWN((($I380-'Checklist Parameters'!$Q$24)/'Checklist Parameters'!$Q$25)+1,0)))</f>
        <v>&lt;no limit&gt;</v>
      </c>
      <c r="AF380" s="174">
        <f t="shared" si="35"/>
        <v>0</v>
      </c>
      <c r="AG380" s="85">
        <f t="shared" si="31"/>
        <v>0</v>
      </c>
      <c r="AH380" s="5"/>
      <c r="AI380" s="5"/>
      <c r="AJ380" s="5"/>
      <c r="AK380" s="5"/>
      <c r="AL380" s="5"/>
      <c r="AM380" s="5"/>
      <c r="AN380" s="5"/>
      <c r="AO380" s="5"/>
      <c r="AP380" s="5"/>
      <c r="AQ380" s="5"/>
      <c r="AR380" s="5"/>
      <c r="AS380" s="5"/>
      <c r="AT380" s="5"/>
      <c r="AU380" s="5"/>
    </row>
    <row r="381" spans="1:47" s="2" customFormat="1" ht="15">
      <c r="A381" s="391"/>
      <c r="B381" s="392"/>
      <c r="C381" s="393"/>
      <c r="D381" s="393"/>
      <c r="E381" s="393"/>
      <c r="F381" s="393"/>
      <c r="G381" s="393"/>
      <c r="H381" s="394"/>
      <c r="I381" s="394"/>
      <c r="J381" s="394"/>
      <c r="K381" s="394"/>
      <c r="L381" s="394"/>
      <c r="M381" s="394"/>
      <c r="N381" s="313">
        <f>IF(IF(I381&lt;'Checklist Parameters'!$Q$22,0,($I381-$L381))&lt;0,0,IF(I381&lt;'Checklist Parameters'!$Q$22,0,($I381-$L381)))</f>
        <v>0</v>
      </c>
      <c r="O381" s="394"/>
      <c r="P381" s="395"/>
      <c r="Q381" s="316">
        <f t="shared" si="32"/>
        <v>0</v>
      </c>
      <c r="R381" s="87">
        <f t="shared" si="33"/>
        <v>0</v>
      </c>
      <c r="S381" s="87">
        <f>IF('Checklist Parameters'!$Q$60&lt;0.2,0.2,'Checklist Parameters'!$Q$60)</f>
        <v>0.7</v>
      </c>
      <c r="T381" s="88">
        <f>IF($O381="",IF('Checklist District ID'!$C$43="Y",MAX($R381:$S381)*$I381,SUM($R381:$S381)*$I381),IF(O381&gt;0,Q381*S381))</f>
        <v>0</v>
      </c>
      <c r="U381" s="88">
        <f>IF(Q381&gt;0,((I381-T381)*'Formula Matrix'!$E$42),0)</f>
        <v>0</v>
      </c>
      <c r="V381" s="88">
        <f t="shared" si="34"/>
        <v>0</v>
      </c>
      <c r="W381" s="88">
        <f>IF(V381&gt;0,(V381*'Checklist Parameters'!$Q$35),0)</f>
        <v>0</v>
      </c>
      <c r="X381" s="85">
        <f t="shared" si="30"/>
        <v>0</v>
      </c>
      <c r="Y381" s="85">
        <f>IF('Checklist Parameters'!$Q$102&lt;&gt;"",(I381/43560)*'Checklist Parameters'!$Q$102,"N/A")</f>
        <v>0</v>
      </c>
      <c r="Z381" s="85" t="str">
        <f>IF('Checklist Parameters'!$Q$58&lt;&gt;"",((I381*'Checklist Parameters'!$Q$58)*'Checklist Parameters'!$Q$35)/1000,"N/A")</f>
        <v>N/A</v>
      </c>
      <c r="AA381" s="85">
        <f>IF('Checklist Parameters'!$Q$101&lt;&gt;"",IFERROR(I381/'Checklist Parameters'!$Q$101,0),"N/A")</f>
        <v>0</v>
      </c>
      <c r="AB381" s="85" t="str">
        <f>IF('Checklist Parameters'!$Q$43&lt;&gt;"",(I381*'Checklist Parameters'!$Q$43)/1000,"N/A")</f>
        <v>N/A</v>
      </c>
      <c r="AC381" s="85">
        <f>IF('Checklist Parameters'!$Q$16="",$X381,IF(AND('Checklist Parameters'!$Q$16&lt;$X381,'Checklist Parameters'!$Q$16&gt;=3),'Checklist Parameters'!$Q$16,IF(AND('Checklist Parameters'!$Q$16&lt;$X381,'Checklist Parameters'!$Q$16&lt;3),0,$X381)))</f>
        <v>0</v>
      </c>
      <c r="AD381" s="85" t="str">
        <f>IF(AND(I381&lt;'Checklist Parameters'!$Q$22,$I381&lt;&gt;0),"Y","")</f>
        <v/>
      </c>
      <c r="AE381" s="85" t="str">
        <f>IF($AD381="Y",0,IF('Checklist Parameters'!$Q$25="","&lt;no limit&gt;",ROUNDDOWN((($I381-'Checklist Parameters'!$Q$24)/'Checklist Parameters'!$Q$25)+1,0)))</f>
        <v>&lt;no limit&gt;</v>
      </c>
      <c r="AF381" s="174">
        <f t="shared" si="35"/>
        <v>0</v>
      </c>
      <c r="AG381" s="85">
        <f t="shared" si="31"/>
        <v>0</v>
      </c>
      <c r="AH381" s="5"/>
      <c r="AI381" s="5"/>
      <c r="AJ381" s="5"/>
      <c r="AK381" s="5"/>
      <c r="AL381" s="5"/>
      <c r="AM381" s="5"/>
      <c r="AN381" s="5"/>
      <c r="AO381" s="5"/>
      <c r="AP381" s="5"/>
      <c r="AQ381" s="5"/>
      <c r="AR381" s="5"/>
      <c r="AS381" s="5"/>
      <c r="AT381" s="5"/>
      <c r="AU381" s="5"/>
    </row>
    <row r="382" spans="1:47" s="2" customFormat="1" ht="15">
      <c r="A382" s="391"/>
      <c r="B382" s="392"/>
      <c r="C382" s="393"/>
      <c r="D382" s="393"/>
      <c r="E382" s="393"/>
      <c r="F382" s="393"/>
      <c r="G382" s="393"/>
      <c r="H382" s="394"/>
      <c r="I382" s="394"/>
      <c r="J382" s="394"/>
      <c r="K382" s="394"/>
      <c r="L382" s="394"/>
      <c r="M382" s="394"/>
      <c r="N382" s="313">
        <f>IF(IF(I382&lt;'Checklist Parameters'!$Q$22,0,($I382-$L382))&lt;0,0,IF(I382&lt;'Checklist Parameters'!$Q$22,0,($I382-$L382)))</f>
        <v>0</v>
      </c>
      <c r="O382" s="394"/>
      <c r="P382" s="395"/>
      <c r="Q382" s="316">
        <f t="shared" si="32"/>
        <v>0</v>
      </c>
      <c r="R382" s="87">
        <f t="shared" si="33"/>
        <v>0</v>
      </c>
      <c r="S382" s="87">
        <f>IF('Checklist Parameters'!$Q$60&lt;0.2,0.2,'Checklist Parameters'!$Q$60)</f>
        <v>0.7</v>
      </c>
      <c r="T382" s="88">
        <f>IF($O382="",IF('Checklist District ID'!$C$43="Y",MAX($R382:$S382)*$I382,SUM($R382:$S382)*$I382),IF(O382&gt;0,Q382*S382))</f>
        <v>0</v>
      </c>
      <c r="U382" s="88">
        <f>IF(Q382&gt;0,((I382-T382)*'Formula Matrix'!$E$42),0)</f>
        <v>0</v>
      </c>
      <c r="V382" s="88">
        <f t="shared" si="34"/>
        <v>0</v>
      </c>
      <c r="W382" s="88">
        <f>IF(V382&gt;0,(V382*'Checklist Parameters'!$Q$35),0)</f>
        <v>0</v>
      </c>
      <c r="X382" s="85">
        <f t="shared" si="30"/>
        <v>0</v>
      </c>
      <c r="Y382" s="85">
        <f>IF('Checklist Parameters'!$Q$102&lt;&gt;"",(I382/43560)*'Checklist Parameters'!$Q$102,"N/A")</f>
        <v>0</v>
      </c>
      <c r="Z382" s="85" t="str">
        <f>IF('Checklist Parameters'!$Q$58&lt;&gt;"",((I382*'Checklist Parameters'!$Q$58)*'Checklist Parameters'!$Q$35)/1000,"N/A")</f>
        <v>N/A</v>
      </c>
      <c r="AA382" s="85">
        <f>IF('Checklist Parameters'!$Q$101&lt;&gt;"",IFERROR(I382/'Checklist Parameters'!$Q$101,0),"N/A")</f>
        <v>0</v>
      </c>
      <c r="AB382" s="85" t="str">
        <f>IF('Checklist Parameters'!$Q$43&lt;&gt;"",(I382*'Checklist Parameters'!$Q$43)/1000,"N/A")</f>
        <v>N/A</v>
      </c>
      <c r="AC382" s="85">
        <f>IF('Checklist Parameters'!$Q$16="",$X382,IF(AND('Checklist Parameters'!$Q$16&lt;$X382,'Checklist Parameters'!$Q$16&gt;=3),'Checklist Parameters'!$Q$16,IF(AND('Checklist Parameters'!$Q$16&lt;$X382,'Checklist Parameters'!$Q$16&lt;3),0,$X382)))</f>
        <v>0</v>
      </c>
      <c r="AD382" s="85" t="str">
        <f>IF(AND(I382&lt;'Checklist Parameters'!$Q$22,$I382&lt;&gt;0),"Y","")</f>
        <v/>
      </c>
      <c r="AE382" s="85" t="str">
        <f>IF($AD382="Y",0,IF('Checklist Parameters'!$Q$25="","&lt;no limit&gt;",ROUNDDOWN((($I382-'Checklist Parameters'!$Q$24)/'Checklist Parameters'!$Q$25)+1,0)))</f>
        <v>&lt;no limit&gt;</v>
      </c>
      <c r="AF382" s="174">
        <f t="shared" si="35"/>
        <v>0</v>
      </c>
      <c r="AG382" s="85">
        <f t="shared" si="31"/>
        <v>0</v>
      </c>
      <c r="AH382" s="5"/>
      <c r="AI382" s="5"/>
      <c r="AJ382" s="5"/>
      <c r="AK382" s="5"/>
      <c r="AL382" s="5"/>
      <c r="AM382" s="5"/>
      <c r="AN382" s="5"/>
      <c r="AO382" s="5"/>
      <c r="AP382" s="5"/>
      <c r="AQ382" s="5"/>
      <c r="AR382" s="5"/>
      <c r="AS382" s="5"/>
      <c r="AT382" s="5"/>
      <c r="AU382" s="5"/>
    </row>
    <row r="383" spans="1:47" s="2" customFormat="1" ht="15">
      <c r="A383" s="391"/>
      <c r="B383" s="392"/>
      <c r="C383" s="393"/>
      <c r="D383" s="393"/>
      <c r="E383" s="393"/>
      <c r="F383" s="393"/>
      <c r="G383" s="393"/>
      <c r="H383" s="394"/>
      <c r="I383" s="394"/>
      <c r="J383" s="394"/>
      <c r="K383" s="394"/>
      <c r="L383" s="394"/>
      <c r="M383" s="394"/>
      <c r="N383" s="313">
        <f>IF(IF(I383&lt;'Checklist Parameters'!$Q$22,0,($I383-$L383))&lt;0,0,IF(I383&lt;'Checklist Parameters'!$Q$22,0,($I383-$L383)))</f>
        <v>0</v>
      </c>
      <c r="O383" s="394"/>
      <c r="P383" s="395"/>
      <c r="Q383" s="316">
        <f t="shared" si="32"/>
        <v>0</v>
      </c>
      <c r="R383" s="87">
        <f t="shared" si="33"/>
        <v>0</v>
      </c>
      <c r="S383" s="87">
        <f>IF('Checklist Parameters'!$Q$60&lt;0.2,0.2,'Checklist Parameters'!$Q$60)</f>
        <v>0.7</v>
      </c>
      <c r="T383" s="88">
        <f>IF($O383="",IF('Checklist District ID'!$C$43="Y",MAX($R383:$S383)*$I383,SUM($R383:$S383)*$I383),IF(O383&gt;0,Q383*S383))</f>
        <v>0</v>
      </c>
      <c r="U383" s="88">
        <f>IF(Q383&gt;0,((I383-T383)*'Formula Matrix'!$E$42),0)</f>
        <v>0</v>
      </c>
      <c r="V383" s="88">
        <f t="shared" si="34"/>
        <v>0</v>
      </c>
      <c r="W383" s="88">
        <f>IF(V383&gt;0,(V383*'Checklist Parameters'!$Q$35),0)</f>
        <v>0</v>
      </c>
      <c r="X383" s="85">
        <f t="shared" si="30"/>
        <v>0</v>
      </c>
      <c r="Y383" s="85">
        <f>IF('Checklist Parameters'!$Q$102&lt;&gt;"",(I383/43560)*'Checklist Parameters'!$Q$102,"N/A")</f>
        <v>0</v>
      </c>
      <c r="Z383" s="85" t="str">
        <f>IF('Checklist Parameters'!$Q$58&lt;&gt;"",((I383*'Checklist Parameters'!$Q$58)*'Checklist Parameters'!$Q$35)/1000,"N/A")</f>
        <v>N/A</v>
      </c>
      <c r="AA383" s="85">
        <f>IF('Checklist Parameters'!$Q$101&lt;&gt;"",IFERROR(I383/'Checklist Parameters'!$Q$101,0),"N/A")</f>
        <v>0</v>
      </c>
      <c r="AB383" s="85" t="str">
        <f>IF('Checklist Parameters'!$Q$43&lt;&gt;"",(I383*'Checklist Parameters'!$Q$43)/1000,"N/A")</f>
        <v>N/A</v>
      </c>
      <c r="AC383" s="85">
        <f>IF('Checklist Parameters'!$Q$16="",$X383,IF(AND('Checklist Parameters'!$Q$16&lt;$X383,'Checklist Parameters'!$Q$16&gt;=3),'Checklist Parameters'!$Q$16,IF(AND('Checklist Parameters'!$Q$16&lt;$X383,'Checklist Parameters'!$Q$16&lt;3),0,$X383)))</f>
        <v>0</v>
      </c>
      <c r="AD383" s="85" t="str">
        <f>IF(AND(I383&lt;'Checklist Parameters'!$Q$22,$I383&lt;&gt;0),"Y","")</f>
        <v/>
      </c>
      <c r="AE383" s="85" t="str">
        <f>IF($AD383="Y",0,IF('Checklist Parameters'!$Q$25="","&lt;no limit&gt;",ROUNDDOWN((($I383-'Checklist Parameters'!$Q$24)/'Checklist Parameters'!$Q$25)+1,0)))</f>
        <v>&lt;no limit&gt;</v>
      </c>
      <c r="AF383" s="174">
        <f t="shared" si="35"/>
        <v>0</v>
      </c>
      <c r="AG383" s="85">
        <f t="shared" si="31"/>
        <v>0</v>
      </c>
      <c r="AH383" s="5"/>
      <c r="AI383" s="5"/>
      <c r="AJ383" s="5"/>
      <c r="AK383" s="5"/>
      <c r="AL383" s="5"/>
      <c r="AM383" s="5"/>
      <c r="AN383" s="5"/>
      <c r="AO383" s="5"/>
      <c r="AP383" s="5"/>
      <c r="AQ383" s="5"/>
      <c r="AR383" s="5"/>
      <c r="AS383" s="5"/>
      <c r="AT383" s="5"/>
      <c r="AU383" s="5"/>
    </row>
    <row r="384" spans="1:47" s="2" customFormat="1" ht="15">
      <c r="A384" s="391"/>
      <c r="B384" s="392"/>
      <c r="C384" s="393"/>
      <c r="D384" s="393"/>
      <c r="E384" s="393"/>
      <c r="F384" s="393"/>
      <c r="G384" s="393"/>
      <c r="H384" s="394"/>
      <c r="I384" s="394"/>
      <c r="J384" s="394"/>
      <c r="K384" s="394"/>
      <c r="L384" s="394"/>
      <c r="M384" s="394"/>
      <c r="N384" s="313">
        <f>IF(IF(I384&lt;'Checklist Parameters'!$Q$22,0,($I384-$L384))&lt;0,0,IF(I384&lt;'Checklist Parameters'!$Q$22,0,($I384-$L384)))</f>
        <v>0</v>
      </c>
      <c r="O384" s="394"/>
      <c r="P384" s="395"/>
      <c r="Q384" s="316">
        <f t="shared" si="32"/>
        <v>0</v>
      </c>
      <c r="R384" s="87">
        <f t="shared" si="33"/>
        <v>0</v>
      </c>
      <c r="S384" s="87">
        <f>IF('Checklist Parameters'!$Q$60&lt;0.2,0.2,'Checklist Parameters'!$Q$60)</f>
        <v>0.7</v>
      </c>
      <c r="T384" s="88">
        <f>IF($O384="",IF('Checklist District ID'!$C$43="Y",MAX($R384:$S384)*$I384,SUM($R384:$S384)*$I384),IF(O384&gt;0,Q384*S384))</f>
        <v>0</v>
      </c>
      <c r="U384" s="88">
        <f>IF(Q384&gt;0,((I384-T384)*'Formula Matrix'!$E$42),0)</f>
        <v>0</v>
      </c>
      <c r="V384" s="88">
        <f t="shared" si="34"/>
        <v>0</v>
      </c>
      <c r="W384" s="88">
        <f>IF(V384&gt;0,(V384*'Checklist Parameters'!$Q$35),0)</f>
        <v>0</v>
      </c>
      <c r="X384" s="85">
        <f t="shared" si="30"/>
        <v>0</v>
      </c>
      <c r="Y384" s="85">
        <f>IF('Checklist Parameters'!$Q$102&lt;&gt;"",(I384/43560)*'Checklist Parameters'!$Q$102,"N/A")</f>
        <v>0</v>
      </c>
      <c r="Z384" s="85" t="str">
        <f>IF('Checklist Parameters'!$Q$58&lt;&gt;"",((I384*'Checklist Parameters'!$Q$58)*'Checklist Parameters'!$Q$35)/1000,"N/A")</f>
        <v>N/A</v>
      </c>
      <c r="AA384" s="85">
        <f>IF('Checklist Parameters'!$Q$101&lt;&gt;"",IFERROR(I384/'Checklist Parameters'!$Q$101,0),"N/A")</f>
        <v>0</v>
      </c>
      <c r="AB384" s="85" t="str">
        <f>IF('Checklist Parameters'!$Q$43&lt;&gt;"",(I384*'Checklist Parameters'!$Q$43)/1000,"N/A")</f>
        <v>N/A</v>
      </c>
      <c r="AC384" s="85">
        <f>IF('Checklist Parameters'!$Q$16="",$X384,IF(AND('Checklist Parameters'!$Q$16&lt;$X384,'Checklist Parameters'!$Q$16&gt;=3),'Checklist Parameters'!$Q$16,IF(AND('Checklist Parameters'!$Q$16&lt;$X384,'Checklist Parameters'!$Q$16&lt;3),0,$X384)))</f>
        <v>0</v>
      </c>
      <c r="AD384" s="85" t="str">
        <f>IF(AND(I384&lt;'Checklist Parameters'!$Q$22,$I384&lt;&gt;0),"Y","")</f>
        <v/>
      </c>
      <c r="AE384" s="85" t="str">
        <f>IF($AD384="Y",0,IF('Checklist Parameters'!$Q$25="","&lt;no limit&gt;",ROUNDDOWN((($I384-'Checklist Parameters'!$Q$24)/'Checklist Parameters'!$Q$25)+1,0)))</f>
        <v>&lt;no limit&gt;</v>
      </c>
      <c r="AF384" s="174">
        <f t="shared" si="35"/>
        <v>0</v>
      </c>
      <c r="AG384" s="85">
        <f t="shared" si="31"/>
        <v>0</v>
      </c>
      <c r="AH384" s="5"/>
      <c r="AI384" s="5"/>
      <c r="AJ384" s="5"/>
      <c r="AK384" s="5"/>
      <c r="AL384" s="5"/>
      <c r="AM384" s="5"/>
      <c r="AN384" s="5"/>
      <c r="AO384" s="5"/>
      <c r="AP384" s="5"/>
      <c r="AQ384" s="5"/>
      <c r="AR384" s="5"/>
      <c r="AS384" s="5"/>
      <c r="AT384" s="5"/>
      <c r="AU384" s="5"/>
    </row>
    <row r="385" spans="1:47" s="2" customFormat="1" ht="15">
      <c r="A385" s="391"/>
      <c r="B385" s="392"/>
      <c r="C385" s="393"/>
      <c r="D385" s="393"/>
      <c r="E385" s="393"/>
      <c r="F385" s="393"/>
      <c r="G385" s="393"/>
      <c r="H385" s="394"/>
      <c r="I385" s="394"/>
      <c r="J385" s="394"/>
      <c r="K385" s="394"/>
      <c r="L385" s="394"/>
      <c r="M385" s="394"/>
      <c r="N385" s="313">
        <f>IF(IF(I385&lt;'Checklist Parameters'!$Q$22,0,($I385-$L385))&lt;0,0,IF(I385&lt;'Checklist Parameters'!$Q$22,0,($I385-$L385)))</f>
        <v>0</v>
      </c>
      <c r="O385" s="394"/>
      <c r="P385" s="395"/>
      <c r="Q385" s="316">
        <f t="shared" si="32"/>
        <v>0</v>
      </c>
      <c r="R385" s="87">
        <f t="shared" si="33"/>
        <v>0</v>
      </c>
      <c r="S385" s="87">
        <f>IF('Checklist Parameters'!$Q$60&lt;0.2,0.2,'Checklist Parameters'!$Q$60)</f>
        <v>0.7</v>
      </c>
      <c r="T385" s="88">
        <f>IF($O385="",IF('Checklist District ID'!$C$43="Y",MAX($R385:$S385)*$I385,SUM($R385:$S385)*$I385),IF(O385&gt;0,Q385*S385))</f>
        <v>0</v>
      </c>
      <c r="U385" s="88">
        <f>IF(Q385&gt;0,((I385-T385)*'Formula Matrix'!$E$42),0)</f>
        <v>0</v>
      </c>
      <c r="V385" s="88">
        <f t="shared" si="34"/>
        <v>0</v>
      </c>
      <c r="W385" s="88">
        <f>IF(V385&gt;0,(V385*'Checklist Parameters'!$Q$35),0)</f>
        <v>0</v>
      </c>
      <c r="X385" s="85">
        <f t="shared" si="30"/>
        <v>0</v>
      </c>
      <c r="Y385" s="85">
        <f>IF('Checklist Parameters'!$Q$102&lt;&gt;"",(I385/43560)*'Checklist Parameters'!$Q$102,"N/A")</f>
        <v>0</v>
      </c>
      <c r="Z385" s="85" t="str">
        <f>IF('Checklist Parameters'!$Q$58&lt;&gt;"",((I385*'Checklist Parameters'!$Q$58)*'Checklist Parameters'!$Q$35)/1000,"N/A")</f>
        <v>N/A</v>
      </c>
      <c r="AA385" s="85">
        <f>IF('Checklist Parameters'!$Q$101&lt;&gt;"",IFERROR(I385/'Checklist Parameters'!$Q$101,0),"N/A")</f>
        <v>0</v>
      </c>
      <c r="AB385" s="85" t="str">
        <f>IF('Checklist Parameters'!$Q$43&lt;&gt;"",(I385*'Checklist Parameters'!$Q$43)/1000,"N/A")</f>
        <v>N/A</v>
      </c>
      <c r="AC385" s="85">
        <f>IF('Checklist Parameters'!$Q$16="",$X385,IF(AND('Checklist Parameters'!$Q$16&lt;$X385,'Checklist Parameters'!$Q$16&gt;=3),'Checklist Parameters'!$Q$16,IF(AND('Checklist Parameters'!$Q$16&lt;$X385,'Checklist Parameters'!$Q$16&lt;3),0,$X385)))</f>
        <v>0</v>
      </c>
      <c r="AD385" s="85" t="str">
        <f>IF(AND(I385&lt;'Checklist Parameters'!$Q$22,$I385&lt;&gt;0),"Y","")</f>
        <v/>
      </c>
      <c r="AE385" s="85" t="str">
        <f>IF($AD385="Y",0,IF('Checklist Parameters'!$Q$25="","&lt;no limit&gt;",ROUNDDOWN((($I385-'Checklist Parameters'!$Q$24)/'Checklist Parameters'!$Q$25)+1,0)))</f>
        <v>&lt;no limit&gt;</v>
      </c>
      <c r="AF385" s="174">
        <f t="shared" si="35"/>
        <v>0</v>
      </c>
      <c r="AG385" s="85">
        <f t="shared" si="31"/>
        <v>0</v>
      </c>
      <c r="AH385" s="5"/>
      <c r="AI385" s="5"/>
      <c r="AJ385" s="5"/>
      <c r="AK385" s="5"/>
      <c r="AL385" s="5"/>
      <c r="AM385" s="5"/>
      <c r="AN385" s="5"/>
      <c r="AO385" s="5"/>
      <c r="AP385" s="5"/>
      <c r="AQ385" s="5"/>
      <c r="AR385" s="5"/>
      <c r="AS385" s="5"/>
      <c r="AT385" s="5"/>
      <c r="AU385" s="5"/>
    </row>
    <row r="386" spans="1:47" s="2" customFormat="1" ht="15">
      <c r="A386" s="391"/>
      <c r="B386" s="392"/>
      <c r="C386" s="393"/>
      <c r="D386" s="393"/>
      <c r="E386" s="393"/>
      <c r="F386" s="393"/>
      <c r="G386" s="393"/>
      <c r="H386" s="394"/>
      <c r="I386" s="394"/>
      <c r="J386" s="394"/>
      <c r="K386" s="394"/>
      <c r="L386" s="394"/>
      <c r="M386" s="394"/>
      <c r="N386" s="313">
        <f>IF(IF(I386&lt;'Checklist Parameters'!$Q$22,0,($I386-$L386))&lt;0,0,IF(I386&lt;'Checklist Parameters'!$Q$22,0,($I386-$L386)))</f>
        <v>0</v>
      </c>
      <c r="O386" s="394"/>
      <c r="P386" s="395"/>
      <c r="Q386" s="316">
        <f t="shared" si="32"/>
        <v>0</v>
      </c>
      <c r="R386" s="87">
        <f t="shared" si="33"/>
        <v>0</v>
      </c>
      <c r="S386" s="87">
        <f>IF('Checklist Parameters'!$Q$60&lt;0.2,0.2,'Checklist Parameters'!$Q$60)</f>
        <v>0.7</v>
      </c>
      <c r="T386" s="88">
        <f>IF($O386="",IF('Checklist District ID'!$C$43="Y",MAX($R386:$S386)*$I386,SUM($R386:$S386)*$I386),IF(O386&gt;0,Q386*S386))</f>
        <v>0</v>
      </c>
      <c r="U386" s="88">
        <f>IF(Q386&gt;0,((I386-T386)*'Formula Matrix'!$E$42),0)</f>
        <v>0</v>
      </c>
      <c r="V386" s="88">
        <f t="shared" si="34"/>
        <v>0</v>
      </c>
      <c r="W386" s="88">
        <f>IF(V386&gt;0,(V386*'Checklist Parameters'!$Q$35),0)</f>
        <v>0</v>
      </c>
      <c r="X386" s="85">
        <f t="shared" si="30"/>
        <v>0</v>
      </c>
      <c r="Y386" s="85">
        <f>IF('Checklist Parameters'!$Q$102&lt;&gt;"",(I386/43560)*'Checklist Parameters'!$Q$102,"N/A")</f>
        <v>0</v>
      </c>
      <c r="Z386" s="85" t="str">
        <f>IF('Checklist Parameters'!$Q$58&lt;&gt;"",((I386*'Checklist Parameters'!$Q$58)*'Checklist Parameters'!$Q$35)/1000,"N/A")</f>
        <v>N/A</v>
      </c>
      <c r="AA386" s="85">
        <f>IF('Checklist Parameters'!$Q$101&lt;&gt;"",IFERROR(I386/'Checklist Parameters'!$Q$101,0),"N/A")</f>
        <v>0</v>
      </c>
      <c r="AB386" s="85" t="str">
        <f>IF('Checklist Parameters'!$Q$43&lt;&gt;"",(I386*'Checklist Parameters'!$Q$43)/1000,"N/A")</f>
        <v>N/A</v>
      </c>
      <c r="AC386" s="85">
        <f>IF('Checklist Parameters'!$Q$16="",$X386,IF(AND('Checklist Parameters'!$Q$16&lt;$X386,'Checklist Parameters'!$Q$16&gt;=3),'Checklist Parameters'!$Q$16,IF(AND('Checklist Parameters'!$Q$16&lt;$X386,'Checklist Parameters'!$Q$16&lt;3),0,$X386)))</f>
        <v>0</v>
      </c>
      <c r="AD386" s="85" t="str">
        <f>IF(AND(I386&lt;'Checklist Parameters'!$Q$22,$I386&lt;&gt;0),"Y","")</f>
        <v/>
      </c>
      <c r="AE386" s="85" t="str">
        <f>IF($AD386="Y",0,IF('Checklist Parameters'!$Q$25="","&lt;no limit&gt;",ROUNDDOWN((($I386-'Checklist Parameters'!$Q$24)/'Checklist Parameters'!$Q$25)+1,0)))</f>
        <v>&lt;no limit&gt;</v>
      </c>
      <c r="AF386" s="174">
        <f t="shared" si="35"/>
        <v>0</v>
      </c>
      <c r="AG386" s="85">
        <f t="shared" si="31"/>
        <v>0</v>
      </c>
      <c r="AH386" s="5"/>
      <c r="AI386" s="5"/>
      <c r="AJ386" s="5"/>
      <c r="AK386" s="5"/>
      <c r="AL386" s="5"/>
      <c r="AM386" s="5"/>
      <c r="AN386" s="5"/>
      <c r="AO386" s="5"/>
      <c r="AP386" s="5"/>
      <c r="AQ386" s="5"/>
      <c r="AR386" s="5"/>
      <c r="AS386" s="5"/>
      <c r="AT386" s="5"/>
      <c r="AU386" s="5"/>
    </row>
    <row r="387" spans="1:47" s="2" customFormat="1" ht="15">
      <c r="A387" s="391"/>
      <c r="B387" s="392"/>
      <c r="C387" s="393"/>
      <c r="D387" s="393"/>
      <c r="E387" s="393"/>
      <c r="F387" s="393"/>
      <c r="G387" s="393"/>
      <c r="H387" s="394"/>
      <c r="I387" s="394"/>
      <c r="J387" s="394"/>
      <c r="K387" s="394"/>
      <c r="L387" s="394"/>
      <c r="M387" s="394"/>
      <c r="N387" s="313">
        <f>IF(IF(I387&lt;'Checklist Parameters'!$Q$22,0,($I387-$L387))&lt;0,0,IF(I387&lt;'Checklist Parameters'!$Q$22,0,($I387-$L387)))</f>
        <v>0</v>
      </c>
      <c r="O387" s="394"/>
      <c r="P387" s="395"/>
      <c r="Q387" s="316">
        <f t="shared" si="32"/>
        <v>0</v>
      </c>
      <c r="R387" s="87">
        <f t="shared" si="33"/>
        <v>0</v>
      </c>
      <c r="S387" s="87">
        <f>IF('Checklist Parameters'!$Q$60&lt;0.2,0.2,'Checklist Parameters'!$Q$60)</f>
        <v>0.7</v>
      </c>
      <c r="T387" s="88">
        <f>IF($O387="",IF('Checklist District ID'!$C$43="Y",MAX($R387:$S387)*$I387,SUM($R387:$S387)*$I387),IF(O387&gt;0,Q387*S387))</f>
        <v>0</v>
      </c>
      <c r="U387" s="88">
        <f>IF(Q387&gt;0,((I387-T387)*'Formula Matrix'!$E$42),0)</f>
        <v>0</v>
      </c>
      <c r="V387" s="88">
        <f t="shared" si="34"/>
        <v>0</v>
      </c>
      <c r="W387" s="88">
        <f>IF(V387&gt;0,(V387*'Checklist Parameters'!$Q$35),0)</f>
        <v>0</v>
      </c>
      <c r="X387" s="85">
        <f t="shared" si="30"/>
        <v>0</v>
      </c>
      <c r="Y387" s="85">
        <f>IF('Checklist Parameters'!$Q$102&lt;&gt;"",(I387/43560)*'Checklist Parameters'!$Q$102,"N/A")</f>
        <v>0</v>
      </c>
      <c r="Z387" s="85" t="str">
        <f>IF('Checklist Parameters'!$Q$58&lt;&gt;"",((I387*'Checklist Parameters'!$Q$58)*'Checklist Parameters'!$Q$35)/1000,"N/A")</f>
        <v>N/A</v>
      </c>
      <c r="AA387" s="85">
        <f>IF('Checklist Parameters'!$Q$101&lt;&gt;"",IFERROR(I387/'Checklist Parameters'!$Q$101,0),"N/A")</f>
        <v>0</v>
      </c>
      <c r="AB387" s="85" t="str">
        <f>IF('Checklist Parameters'!$Q$43&lt;&gt;"",(I387*'Checklist Parameters'!$Q$43)/1000,"N/A")</f>
        <v>N/A</v>
      </c>
      <c r="AC387" s="85">
        <f>IF('Checklist Parameters'!$Q$16="",$X387,IF(AND('Checklist Parameters'!$Q$16&lt;$X387,'Checklist Parameters'!$Q$16&gt;=3),'Checklist Parameters'!$Q$16,IF(AND('Checklist Parameters'!$Q$16&lt;$X387,'Checklist Parameters'!$Q$16&lt;3),0,$X387)))</f>
        <v>0</v>
      </c>
      <c r="AD387" s="85" t="str">
        <f>IF(AND(I387&lt;'Checklist Parameters'!$Q$22,$I387&lt;&gt;0),"Y","")</f>
        <v/>
      </c>
      <c r="AE387" s="85" t="str">
        <f>IF($AD387="Y",0,IF('Checklist Parameters'!$Q$25="","&lt;no limit&gt;",ROUNDDOWN((($I387-'Checklist Parameters'!$Q$24)/'Checklist Parameters'!$Q$25)+1,0)))</f>
        <v>&lt;no limit&gt;</v>
      </c>
      <c r="AF387" s="174">
        <f t="shared" si="35"/>
        <v>0</v>
      </c>
      <c r="AG387" s="85">
        <f t="shared" si="31"/>
        <v>0</v>
      </c>
      <c r="AH387" s="5"/>
      <c r="AI387" s="5"/>
      <c r="AJ387" s="5"/>
      <c r="AK387" s="5"/>
      <c r="AL387" s="5"/>
      <c r="AM387" s="5"/>
      <c r="AN387" s="5"/>
      <c r="AO387" s="5"/>
      <c r="AP387" s="5"/>
      <c r="AQ387" s="5"/>
      <c r="AR387" s="5"/>
      <c r="AS387" s="5"/>
      <c r="AT387" s="5"/>
      <c r="AU387" s="5"/>
    </row>
    <row r="388" spans="1:47" s="2" customFormat="1" ht="15">
      <c r="A388" s="391"/>
      <c r="B388" s="392"/>
      <c r="C388" s="393"/>
      <c r="D388" s="393"/>
      <c r="E388" s="393"/>
      <c r="F388" s="393"/>
      <c r="G388" s="393"/>
      <c r="H388" s="394"/>
      <c r="I388" s="394"/>
      <c r="J388" s="394"/>
      <c r="K388" s="394"/>
      <c r="L388" s="394"/>
      <c r="M388" s="394"/>
      <c r="N388" s="313">
        <f>IF(IF(I388&lt;'Checklist Parameters'!$Q$22,0,($I388-$L388))&lt;0,0,IF(I388&lt;'Checklist Parameters'!$Q$22,0,($I388-$L388)))</f>
        <v>0</v>
      </c>
      <c r="O388" s="394"/>
      <c r="P388" s="395"/>
      <c r="Q388" s="316">
        <f t="shared" si="32"/>
        <v>0</v>
      </c>
      <c r="R388" s="87">
        <f t="shared" si="33"/>
        <v>0</v>
      </c>
      <c r="S388" s="87">
        <f>IF('Checklist Parameters'!$Q$60&lt;0.2,0.2,'Checklist Parameters'!$Q$60)</f>
        <v>0.7</v>
      </c>
      <c r="T388" s="88">
        <f>IF($O388="",IF('Checklist District ID'!$C$43="Y",MAX($R388:$S388)*$I388,SUM($R388:$S388)*$I388),IF(O388&gt;0,Q388*S388))</f>
        <v>0</v>
      </c>
      <c r="U388" s="88">
        <f>IF(Q388&gt;0,((I388-T388)*'Formula Matrix'!$E$42),0)</f>
        <v>0</v>
      </c>
      <c r="V388" s="88">
        <f t="shared" si="34"/>
        <v>0</v>
      </c>
      <c r="W388" s="88">
        <f>IF(V388&gt;0,(V388*'Checklist Parameters'!$Q$35),0)</f>
        <v>0</v>
      </c>
      <c r="X388" s="85">
        <f t="shared" si="30"/>
        <v>0</v>
      </c>
      <c r="Y388" s="85">
        <f>IF('Checklist Parameters'!$Q$102&lt;&gt;"",(I388/43560)*'Checklist Parameters'!$Q$102,"N/A")</f>
        <v>0</v>
      </c>
      <c r="Z388" s="85" t="str">
        <f>IF('Checklist Parameters'!$Q$58&lt;&gt;"",((I388*'Checklist Parameters'!$Q$58)*'Checklist Parameters'!$Q$35)/1000,"N/A")</f>
        <v>N/A</v>
      </c>
      <c r="AA388" s="85">
        <f>IF('Checklist Parameters'!$Q$101&lt;&gt;"",IFERROR(I388/'Checklist Parameters'!$Q$101,0),"N/A")</f>
        <v>0</v>
      </c>
      <c r="AB388" s="85" t="str">
        <f>IF('Checklist Parameters'!$Q$43&lt;&gt;"",(I388*'Checklist Parameters'!$Q$43)/1000,"N/A")</f>
        <v>N/A</v>
      </c>
      <c r="AC388" s="85">
        <f>IF('Checklist Parameters'!$Q$16="",$X388,IF(AND('Checklist Parameters'!$Q$16&lt;$X388,'Checklist Parameters'!$Q$16&gt;=3),'Checklist Parameters'!$Q$16,IF(AND('Checklist Parameters'!$Q$16&lt;$X388,'Checklist Parameters'!$Q$16&lt;3),0,$X388)))</f>
        <v>0</v>
      </c>
      <c r="AD388" s="85" t="str">
        <f>IF(AND(I388&lt;'Checklist Parameters'!$Q$22,$I388&lt;&gt;0),"Y","")</f>
        <v/>
      </c>
      <c r="AE388" s="85" t="str">
        <f>IF($AD388="Y",0,IF('Checklist Parameters'!$Q$25="","&lt;no limit&gt;",ROUNDDOWN((($I388-'Checklist Parameters'!$Q$24)/'Checklist Parameters'!$Q$25)+1,0)))</f>
        <v>&lt;no limit&gt;</v>
      </c>
      <c r="AF388" s="174">
        <f t="shared" si="35"/>
        <v>0</v>
      </c>
      <c r="AG388" s="85">
        <f t="shared" si="31"/>
        <v>0</v>
      </c>
      <c r="AH388" s="5"/>
      <c r="AI388" s="5"/>
      <c r="AJ388" s="5"/>
      <c r="AK388" s="5"/>
      <c r="AL388" s="5"/>
      <c r="AM388" s="5"/>
      <c r="AN388" s="5"/>
      <c r="AO388" s="5"/>
      <c r="AP388" s="5"/>
      <c r="AQ388" s="5"/>
      <c r="AR388" s="5"/>
      <c r="AS388" s="5"/>
      <c r="AT388" s="5"/>
      <c r="AU388" s="5"/>
    </row>
    <row r="389" spans="1:47" s="2" customFormat="1" ht="15">
      <c r="A389" s="391"/>
      <c r="B389" s="392"/>
      <c r="C389" s="393"/>
      <c r="D389" s="393"/>
      <c r="E389" s="393"/>
      <c r="F389" s="393"/>
      <c r="G389" s="393"/>
      <c r="H389" s="394"/>
      <c r="I389" s="394"/>
      <c r="J389" s="394"/>
      <c r="K389" s="394"/>
      <c r="L389" s="394"/>
      <c r="M389" s="394"/>
      <c r="N389" s="313">
        <f>IF(IF(I389&lt;'Checklist Parameters'!$Q$22,0,($I389-$L389))&lt;0,0,IF(I389&lt;'Checklist Parameters'!$Q$22,0,($I389-$L389)))</f>
        <v>0</v>
      </c>
      <c r="O389" s="394"/>
      <c r="P389" s="395"/>
      <c r="Q389" s="316">
        <f t="shared" si="32"/>
        <v>0</v>
      </c>
      <c r="R389" s="87">
        <f t="shared" si="33"/>
        <v>0</v>
      </c>
      <c r="S389" s="87">
        <f>IF('Checklist Parameters'!$Q$60&lt;0.2,0.2,'Checklist Parameters'!$Q$60)</f>
        <v>0.7</v>
      </c>
      <c r="T389" s="88">
        <f>IF($O389="",IF('Checklist District ID'!$C$43="Y",MAX($R389:$S389)*$I389,SUM($R389:$S389)*$I389),IF(O389&gt;0,Q389*S389))</f>
        <v>0</v>
      </c>
      <c r="U389" s="88">
        <f>IF(Q389&gt;0,((I389-T389)*'Formula Matrix'!$E$42),0)</f>
        <v>0</v>
      </c>
      <c r="V389" s="88">
        <f t="shared" si="34"/>
        <v>0</v>
      </c>
      <c r="W389" s="88">
        <f>IF(V389&gt;0,(V389*'Checklist Parameters'!$Q$35),0)</f>
        <v>0</v>
      </c>
      <c r="X389" s="85">
        <f t="shared" si="30"/>
        <v>0</v>
      </c>
      <c r="Y389" s="85">
        <f>IF('Checklist Parameters'!$Q$102&lt;&gt;"",(I389/43560)*'Checklist Parameters'!$Q$102,"N/A")</f>
        <v>0</v>
      </c>
      <c r="Z389" s="85" t="str">
        <f>IF('Checklist Parameters'!$Q$58&lt;&gt;"",((I389*'Checklist Parameters'!$Q$58)*'Checklist Parameters'!$Q$35)/1000,"N/A")</f>
        <v>N/A</v>
      </c>
      <c r="AA389" s="85">
        <f>IF('Checklist Parameters'!$Q$101&lt;&gt;"",IFERROR(I389/'Checklist Parameters'!$Q$101,0),"N/A")</f>
        <v>0</v>
      </c>
      <c r="AB389" s="85" t="str">
        <f>IF('Checklist Parameters'!$Q$43&lt;&gt;"",(I389*'Checklist Parameters'!$Q$43)/1000,"N/A")</f>
        <v>N/A</v>
      </c>
      <c r="AC389" s="85">
        <f>IF('Checklist Parameters'!$Q$16="",$X389,IF(AND('Checklist Parameters'!$Q$16&lt;$X389,'Checklist Parameters'!$Q$16&gt;=3),'Checklist Parameters'!$Q$16,IF(AND('Checklist Parameters'!$Q$16&lt;$X389,'Checklist Parameters'!$Q$16&lt;3),0,$X389)))</f>
        <v>0</v>
      </c>
      <c r="AD389" s="85" t="str">
        <f>IF(AND(I389&lt;'Checklist Parameters'!$Q$22,$I389&lt;&gt;0),"Y","")</f>
        <v/>
      </c>
      <c r="AE389" s="85" t="str">
        <f>IF($AD389="Y",0,IF('Checklist Parameters'!$Q$25="","&lt;no limit&gt;",ROUNDDOWN((($I389-'Checklist Parameters'!$Q$24)/'Checklist Parameters'!$Q$25)+1,0)))</f>
        <v>&lt;no limit&gt;</v>
      </c>
      <c r="AF389" s="174">
        <f t="shared" si="35"/>
        <v>0</v>
      </c>
      <c r="AG389" s="85">
        <f t="shared" si="31"/>
        <v>0</v>
      </c>
      <c r="AH389" s="5"/>
      <c r="AI389" s="5"/>
      <c r="AJ389" s="5"/>
      <c r="AK389" s="5"/>
      <c r="AL389" s="5"/>
      <c r="AM389" s="5"/>
      <c r="AN389" s="5"/>
      <c r="AO389" s="5"/>
      <c r="AP389" s="5"/>
      <c r="AQ389" s="5"/>
      <c r="AR389" s="5"/>
      <c r="AS389" s="5"/>
      <c r="AT389" s="5"/>
      <c r="AU389" s="5"/>
    </row>
    <row r="390" spans="1:47" s="2" customFormat="1" ht="15">
      <c r="A390" s="391"/>
      <c r="B390" s="392"/>
      <c r="C390" s="393"/>
      <c r="D390" s="393"/>
      <c r="E390" s="393"/>
      <c r="F390" s="393"/>
      <c r="G390" s="393"/>
      <c r="H390" s="394"/>
      <c r="I390" s="394"/>
      <c r="J390" s="394"/>
      <c r="K390" s="394"/>
      <c r="L390" s="394"/>
      <c r="M390" s="394"/>
      <c r="N390" s="313">
        <f>IF(IF(I390&lt;'Checklist Parameters'!$Q$22,0,($I390-$L390))&lt;0,0,IF(I390&lt;'Checklist Parameters'!$Q$22,0,($I390-$L390)))</f>
        <v>0</v>
      </c>
      <c r="O390" s="394"/>
      <c r="P390" s="395"/>
      <c r="Q390" s="316">
        <f t="shared" si="32"/>
        <v>0</v>
      </c>
      <c r="R390" s="87">
        <f t="shared" si="33"/>
        <v>0</v>
      </c>
      <c r="S390" s="87">
        <f>IF('Checklist Parameters'!$Q$60&lt;0.2,0.2,'Checklist Parameters'!$Q$60)</f>
        <v>0.7</v>
      </c>
      <c r="T390" s="88">
        <f>IF($O390="",IF('Checklist District ID'!$C$43="Y",MAX($R390:$S390)*$I390,SUM($R390:$S390)*$I390),IF(O390&gt;0,Q390*S390))</f>
        <v>0</v>
      </c>
      <c r="U390" s="88">
        <f>IF(Q390&gt;0,((I390-T390)*'Formula Matrix'!$E$42),0)</f>
        <v>0</v>
      </c>
      <c r="V390" s="88">
        <f t="shared" si="34"/>
        <v>0</v>
      </c>
      <c r="W390" s="88">
        <f>IF(V390&gt;0,(V390*'Checklist Parameters'!$Q$35),0)</f>
        <v>0</v>
      </c>
      <c r="X390" s="85">
        <f t="shared" si="30"/>
        <v>0</v>
      </c>
      <c r="Y390" s="85">
        <f>IF('Checklist Parameters'!$Q$102&lt;&gt;"",(I390/43560)*'Checklist Parameters'!$Q$102,"N/A")</f>
        <v>0</v>
      </c>
      <c r="Z390" s="85" t="str">
        <f>IF('Checklist Parameters'!$Q$58&lt;&gt;"",((I390*'Checklist Parameters'!$Q$58)*'Checklist Parameters'!$Q$35)/1000,"N/A")</f>
        <v>N/A</v>
      </c>
      <c r="AA390" s="85">
        <f>IF('Checklist Parameters'!$Q$101&lt;&gt;"",IFERROR(I390/'Checklist Parameters'!$Q$101,0),"N/A")</f>
        <v>0</v>
      </c>
      <c r="AB390" s="85" t="str">
        <f>IF('Checklist Parameters'!$Q$43&lt;&gt;"",(I390*'Checklist Parameters'!$Q$43)/1000,"N/A")</f>
        <v>N/A</v>
      </c>
      <c r="AC390" s="85">
        <f>IF('Checklist Parameters'!$Q$16="",$X390,IF(AND('Checklist Parameters'!$Q$16&lt;$X390,'Checklist Parameters'!$Q$16&gt;=3),'Checklist Parameters'!$Q$16,IF(AND('Checklist Parameters'!$Q$16&lt;$X390,'Checklist Parameters'!$Q$16&lt;3),0,$X390)))</f>
        <v>0</v>
      </c>
      <c r="AD390" s="85" t="str">
        <f>IF(AND(I390&lt;'Checklist Parameters'!$Q$22,$I390&lt;&gt;0),"Y","")</f>
        <v/>
      </c>
      <c r="AE390" s="85" t="str">
        <f>IF($AD390="Y",0,IF('Checklist Parameters'!$Q$25="","&lt;no limit&gt;",ROUNDDOWN((($I390-'Checklist Parameters'!$Q$24)/'Checklist Parameters'!$Q$25)+1,0)))</f>
        <v>&lt;no limit&gt;</v>
      </c>
      <c r="AF390" s="174">
        <f t="shared" si="35"/>
        <v>0</v>
      </c>
      <c r="AG390" s="85">
        <f t="shared" si="31"/>
        <v>0</v>
      </c>
      <c r="AH390" s="5"/>
      <c r="AI390" s="5"/>
      <c r="AJ390" s="5"/>
      <c r="AK390" s="5"/>
      <c r="AL390" s="5"/>
      <c r="AM390" s="5"/>
      <c r="AN390" s="5"/>
      <c r="AO390" s="5"/>
      <c r="AP390" s="5"/>
      <c r="AQ390" s="5"/>
      <c r="AR390" s="5"/>
      <c r="AS390" s="5"/>
      <c r="AT390" s="5"/>
      <c r="AU390" s="5"/>
    </row>
    <row r="391" spans="1:47" s="2" customFormat="1" ht="15">
      <c r="A391" s="391"/>
      <c r="B391" s="392"/>
      <c r="C391" s="393"/>
      <c r="D391" s="393"/>
      <c r="E391" s="393"/>
      <c r="F391" s="393"/>
      <c r="G391" s="393"/>
      <c r="H391" s="394"/>
      <c r="I391" s="394"/>
      <c r="J391" s="394"/>
      <c r="K391" s="394"/>
      <c r="L391" s="394"/>
      <c r="M391" s="394"/>
      <c r="N391" s="313">
        <f>IF(IF(I391&lt;'Checklist Parameters'!$Q$22,0,($I391-$L391))&lt;0,0,IF(I391&lt;'Checklist Parameters'!$Q$22,0,($I391-$L391)))</f>
        <v>0</v>
      </c>
      <c r="O391" s="394"/>
      <c r="P391" s="395"/>
      <c r="Q391" s="316">
        <f t="shared" si="32"/>
        <v>0</v>
      </c>
      <c r="R391" s="87">
        <f t="shared" si="33"/>
        <v>0</v>
      </c>
      <c r="S391" s="87">
        <f>IF('Checklist Parameters'!$Q$60&lt;0.2,0.2,'Checklist Parameters'!$Q$60)</f>
        <v>0.7</v>
      </c>
      <c r="T391" s="88">
        <f>IF($O391="",IF('Checklist District ID'!$C$43="Y",MAX($R391:$S391)*$I391,SUM($R391:$S391)*$I391),IF(O391&gt;0,Q391*S391))</f>
        <v>0</v>
      </c>
      <c r="U391" s="88">
        <f>IF(Q391&gt;0,((I391-T391)*'Formula Matrix'!$E$42),0)</f>
        <v>0</v>
      </c>
      <c r="V391" s="88">
        <f t="shared" si="34"/>
        <v>0</v>
      </c>
      <c r="W391" s="88">
        <f>IF(V391&gt;0,(V391*'Checklist Parameters'!$Q$35),0)</f>
        <v>0</v>
      </c>
      <c r="X391" s="85">
        <f t="shared" si="30"/>
        <v>0</v>
      </c>
      <c r="Y391" s="85">
        <f>IF('Checklist Parameters'!$Q$102&lt;&gt;"",(I391/43560)*'Checklist Parameters'!$Q$102,"N/A")</f>
        <v>0</v>
      </c>
      <c r="Z391" s="85" t="str">
        <f>IF('Checklist Parameters'!$Q$58&lt;&gt;"",((I391*'Checklist Parameters'!$Q$58)*'Checklist Parameters'!$Q$35)/1000,"N/A")</f>
        <v>N/A</v>
      </c>
      <c r="AA391" s="85">
        <f>IF('Checklist Parameters'!$Q$101&lt;&gt;"",IFERROR(I391/'Checklist Parameters'!$Q$101,0),"N/A")</f>
        <v>0</v>
      </c>
      <c r="AB391" s="85" t="str">
        <f>IF('Checklist Parameters'!$Q$43&lt;&gt;"",(I391*'Checklist Parameters'!$Q$43)/1000,"N/A")</f>
        <v>N/A</v>
      </c>
      <c r="AC391" s="85">
        <f>IF('Checklist Parameters'!$Q$16="",$X391,IF(AND('Checklist Parameters'!$Q$16&lt;$X391,'Checklist Parameters'!$Q$16&gt;=3),'Checklist Parameters'!$Q$16,IF(AND('Checklist Parameters'!$Q$16&lt;$X391,'Checklist Parameters'!$Q$16&lt;3),0,$X391)))</f>
        <v>0</v>
      </c>
      <c r="AD391" s="85" t="str">
        <f>IF(AND(I391&lt;'Checklist Parameters'!$Q$22,$I391&lt;&gt;0),"Y","")</f>
        <v/>
      </c>
      <c r="AE391" s="85" t="str">
        <f>IF($AD391="Y",0,IF('Checklist Parameters'!$Q$25="","&lt;no limit&gt;",ROUNDDOWN((($I391-'Checklist Parameters'!$Q$24)/'Checklist Parameters'!$Q$25)+1,0)))</f>
        <v>&lt;no limit&gt;</v>
      </c>
      <c r="AF391" s="174">
        <f t="shared" si="35"/>
        <v>0</v>
      </c>
      <c r="AG391" s="85">
        <f t="shared" si="31"/>
        <v>0</v>
      </c>
      <c r="AH391" s="5"/>
      <c r="AI391" s="5"/>
      <c r="AJ391" s="5"/>
      <c r="AK391" s="5"/>
      <c r="AL391" s="5"/>
      <c r="AM391" s="5"/>
      <c r="AN391" s="5"/>
      <c r="AO391" s="5"/>
      <c r="AP391" s="5"/>
      <c r="AQ391" s="5"/>
      <c r="AR391" s="5"/>
      <c r="AS391" s="5"/>
      <c r="AT391" s="5"/>
      <c r="AU391" s="5"/>
    </row>
    <row r="392" spans="1:47" s="2" customFormat="1" ht="15">
      <c r="A392" s="391"/>
      <c r="B392" s="392"/>
      <c r="C392" s="393"/>
      <c r="D392" s="393"/>
      <c r="E392" s="393"/>
      <c r="F392" s="393"/>
      <c r="G392" s="393"/>
      <c r="H392" s="394"/>
      <c r="I392" s="394"/>
      <c r="J392" s="394"/>
      <c r="K392" s="394"/>
      <c r="L392" s="394"/>
      <c r="M392" s="394"/>
      <c r="N392" s="313">
        <f>IF(IF(I392&lt;'Checklist Parameters'!$Q$22,0,($I392-$L392))&lt;0,0,IF(I392&lt;'Checklist Parameters'!$Q$22,0,($I392-$L392)))</f>
        <v>0</v>
      </c>
      <c r="O392" s="394"/>
      <c r="P392" s="395"/>
      <c r="Q392" s="316">
        <f t="shared" si="32"/>
        <v>0</v>
      </c>
      <c r="R392" s="87">
        <f t="shared" si="33"/>
        <v>0</v>
      </c>
      <c r="S392" s="87">
        <f>IF('Checklist Parameters'!$Q$60&lt;0.2,0.2,'Checklist Parameters'!$Q$60)</f>
        <v>0.7</v>
      </c>
      <c r="T392" s="88">
        <f>IF($O392="",IF('Checklist District ID'!$C$43="Y",MAX($R392:$S392)*$I392,SUM($R392:$S392)*$I392),IF(O392&gt;0,Q392*S392))</f>
        <v>0</v>
      </c>
      <c r="U392" s="88">
        <f>IF(Q392&gt;0,((I392-T392)*'Formula Matrix'!$E$42),0)</f>
        <v>0</v>
      </c>
      <c r="V392" s="88">
        <f t="shared" si="34"/>
        <v>0</v>
      </c>
      <c r="W392" s="88">
        <f>IF(V392&gt;0,(V392*'Checklist Parameters'!$Q$35),0)</f>
        <v>0</v>
      </c>
      <c r="X392" s="85">
        <f t="shared" si="30"/>
        <v>0</v>
      </c>
      <c r="Y392" s="85">
        <f>IF('Checklist Parameters'!$Q$102&lt;&gt;"",(I392/43560)*'Checklist Parameters'!$Q$102,"N/A")</f>
        <v>0</v>
      </c>
      <c r="Z392" s="85" t="str">
        <f>IF('Checklist Parameters'!$Q$58&lt;&gt;"",((I392*'Checklist Parameters'!$Q$58)*'Checklist Parameters'!$Q$35)/1000,"N/A")</f>
        <v>N/A</v>
      </c>
      <c r="AA392" s="85">
        <f>IF('Checklist Parameters'!$Q$101&lt;&gt;"",IFERROR(I392/'Checklist Parameters'!$Q$101,0),"N/A")</f>
        <v>0</v>
      </c>
      <c r="AB392" s="85" t="str">
        <f>IF('Checklist Parameters'!$Q$43&lt;&gt;"",(I392*'Checklist Parameters'!$Q$43)/1000,"N/A")</f>
        <v>N/A</v>
      </c>
      <c r="AC392" s="85">
        <f>IF('Checklist Parameters'!$Q$16="",$X392,IF(AND('Checklist Parameters'!$Q$16&lt;$X392,'Checklist Parameters'!$Q$16&gt;=3),'Checklist Parameters'!$Q$16,IF(AND('Checklist Parameters'!$Q$16&lt;$X392,'Checklist Parameters'!$Q$16&lt;3),0,$X392)))</f>
        <v>0</v>
      </c>
      <c r="AD392" s="85" t="str">
        <f>IF(AND(I392&lt;'Checklist Parameters'!$Q$22,$I392&lt;&gt;0),"Y","")</f>
        <v/>
      </c>
      <c r="AE392" s="85" t="str">
        <f>IF($AD392="Y",0,IF('Checklist Parameters'!$Q$25="","&lt;no limit&gt;",ROUNDDOWN((($I392-'Checklist Parameters'!$Q$24)/'Checklist Parameters'!$Q$25)+1,0)))</f>
        <v>&lt;no limit&gt;</v>
      </c>
      <c r="AF392" s="174">
        <f t="shared" si="35"/>
        <v>0</v>
      </c>
      <c r="AG392" s="85">
        <f t="shared" si="31"/>
        <v>0</v>
      </c>
      <c r="AH392" s="5"/>
      <c r="AI392" s="5"/>
      <c r="AJ392" s="5"/>
      <c r="AK392" s="5"/>
      <c r="AL392" s="5"/>
      <c r="AM392" s="5"/>
      <c r="AN392" s="5"/>
      <c r="AO392" s="5"/>
      <c r="AP392" s="5"/>
      <c r="AQ392" s="5"/>
      <c r="AR392" s="5"/>
      <c r="AS392" s="5"/>
      <c r="AT392" s="5"/>
      <c r="AU392" s="5"/>
    </row>
    <row r="393" spans="1:47" s="2" customFormat="1" ht="15">
      <c r="A393" s="391"/>
      <c r="B393" s="392"/>
      <c r="C393" s="393"/>
      <c r="D393" s="393"/>
      <c r="E393" s="393"/>
      <c r="F393" s="393"/>
      <c r="G393" s="393"/>
      <c r="H393" s="394"/>
      <c r="I393" s="394"/>
      <c r="J393" s="394"/>
      <c r="K393" s="394"/>
      <c r="L393" s="394"/>
      <c r="M393" s="394"/>
      <c r="N393" s="313">
        <f>IF(IF(I393&lt;'Checklist Parameters'!$Q$22,0,($I393-$L393))&lt;0,0,IF(I393&lt;'Checklist Parameters'!$Q$22,0,($I393-$L393)))</f>
        <v>0</v>
      </c>
      <c r="O393" s="394"/>
      <c r="P393" s="395"/>
      <c r="Q393" s="316">
        <f t="shared" si="32"/>
        <v>0</v>
      </c>
      <c r="R393" s="87">
        <f t="shared" si="33"/>
        <v>0</v>
      </c>
      <c r="S393" s="87">
        <f>IF('Checklist Parameters'!$Q$60&lt;0.2,0.2,'Checklist Parameters'!$Q$60)</f>
        <v>0.7</v>
      </c>
      <c r="T393" s="88">
        <f>IF($O393="",IF('Checklist District ID'!$C$43="Y",MAX($R393:$S393)*$I393,SUM($R393:$S393)*$I393),IF(O393&gt;0,Q393*S393))</f>
        <v>0</v>
      </c>
      <c r="U393" s="88">
        <f>IF(Q393&gt;0,((I393-T393)*'Formula Matrix'!$E$42),0)</f>
        <v>0</v>
      </c>
      <c r="V393" s="88">
        <f t="shared" si="34"/>
        <v>0</v>
      </c>
      <c r="W393" s="88">
        <f>IF(V393&gt;0,(V393*'Checklist Parameters'!$Q$35),0)</f>
        <v>0</v>
      </c>
      <c r="X393" s="85">
        <f t="shared" si="30"/>
        <v>0</v>
      </c>
      <c r="Y393" s="85">
        <f>IF('Checklist Parameters'!$Q$102&lt;&gt;"",(I393/43560)*'Checklist Parameters'!$Q$102,"N/A")</f>
        <v>0</v>
      </c>
      <c r="Z393" s="85" t="str">
        <f>IF('Checklist Parameters'!$Q$58&lt;&gt;"",((I393*'Checklist Parameters'!$Q$58)*'Checklist Parameters'!$Q$35)/1000,"N/A")</f>
        <v>N/A</v>
      </c>
      <c r="AA393" s="85">
        <f>IF('Checklist Parameters'!$Q$101&lt;&gt;"",IFERROR(I393/'Checklist Parameters'!$Q$101,0),"N/A")</f>
        <v>0</v>
      </c>
      <c r="AB393" s="85" t="str">
        <f>IF('Checklist Parameters'!$Q$43&lt;&gt;"",(I393*'Checklist Parameters'!$Q$43)/1000,"N/A")</f>
        <v>N/A</v>
      </c>
      <c r="AC393" s="85">
        <f>IF('Checklist Parameters'!$Q$16="",$X393,IF(AND('Checklist Parameters'!$Q$16&lt;$X393,'Checklist Parameters'!$Q$16&gt;=3),'Checklist Parameters'!$Q$16,IF(AND('Checklist Parameters'!$Q$16&lt;$X393,'Checklist Parameters'!$Q$16&lt;3),0,$X393)))</f>
        <v>0</v>
      </c>
      <c r="AD393" s="85" t="str">
        <f>IF(AND(I393&lt;'Checklist Parameters'!$Q$22,$I393&lt;&gt;0),"Y","")</f>
        <v/>
      </c>
      <c r="AE393" s="85" t="str">
        <f>IF($AD393="Y",0,IF('Checklist Parameters'!$Q$25="","&lt;no limit&gt;",ROUNDDOWN((($I393-'Checklist Parameters'!$Q$24)/'Checklist Parameters'!$Q$25)+1,0)))</f>
        <v>&lt;no limit&gt;</v>
      </c>
      <c r="AF393" s="174">
        <f t="shared" si="35"/>
        <v>0</v>
      </c>
      <c r="AG393" s="85">
        <f t="shared" si="31"/>
        <v>0</v>
      </c>
      <c r="AH393" s="5"/>
      <c r="AI393" s="5"/>
      <c r="AJ393" s="5"/>
      <c r="AK393" s="5"/>
      <c r="AL393" s="5"/>
      <c r="AM393" s="5"/>
      <c r="AN393" s="5"/>
      <c r="AO393" s="5"/>
      <c r="AP393" s="5"/>
      <c r="AQ393" s="5"/>
      <c r="AR393" s="5"/>
      <c r="AS393" s="5"/>
      <c r="AT393" s="5"/>
      <c r="AU393" s="5"/>
    </row>
    <row r="394" spans="1:47" s="2" customFormat="1" ht="15">
      <c r="A394" s="391"/>
      <c r="B394" s="392"/>
      <c r="C394" s="393"/>
      <c r="D394" s="393"/>
      <c r="E394" s="393"/>
      <c r="F394" s="393"/>
      <c r="G394" s="393"/>
      <c r="H394" s="394"/>
      <c r="I394" s="394"/>
      <c r="J394" s="394"/>
      <c r="K394" s="394"/>
      <c r="L394" s="394"/>
      <c r="M394" s="394"/>
      <c r="N394" s="313">
        <f>IF(IF(I394&lt;'Checklist Parameters'!$Q$22,0,($I394-$L394))&lt;0,0,IF(I394&lt;'Checklist Parameters'!$Q$22,0,($I394-$L394)))</f>
        <v>0</v>
      </c>
      <c r="O394" s="394"/>
      <c r="P394" s="395"/>
      <c r="Q394" s="316">
        <f t="shared" si="32"/>
        <v>0</v>
      </c>
      <c r="R394" s="87">
        <f t="shared" si="33"/>
        <v>0</v>
      </c>
      <c r="S394" s="87">
        <f>IF('Checklist Parameters'!$Q$60&lt;0.2,0.2,'Checklist Parameters'!$Q$60)</f>
        <v>0.7</v>
      </c>
      <c r="T394" s="88">
        <f>IF($O394="",IF('Checklist District ID'!$C$43="Y",MAX($R394:$S394)*$I394,SUM($R394:$S394)*$I394),IF(O394&gt;0,Q394*S394))</f>
        <v>0</v>
      </c>
      <c r="U394" s="88">
        <f>IF(Q394&gt;0,((I394-T394)*'Formula Matrix'!$E$42),0)</f>
        <v>0</v>
      </c>
      <c r="V394" s="88">
        <f t="shared" si="34"/>
        <v>0</v>
      </c>
      <c r="W394" s="88">
        <f>IF(V394&gt;0,(V394*'Checklist Parameters'!$Q$35),0)</f>
        <v>0</v>
      </c>
      <c r="X394" s="85">
        <f t="shared" si="30"/>
        <v>0</v>
      </c>
      <c r="Y394" s="85">
        <f>IF('Checklist Parameters'!$Q$102&lt;&gt;"",(I394/43560)*'Checklist Parameters'!$Q$102,"N/A")</f>
        <v>0</v>
      </c>
      <c r="Z394" s="85" t="str">
        <f>IF('Checklist Parameters'!$Q$58&lt;&gt;"",((I394*'Checklist Parameters'!$Q$58)*'Checklist Parameters'!$Q$35)/1000,"N/A")</f>
        <v>N/A</v>
      </c>
      <c r="AA394" s="85">
        <f>IF('Checklist Parameters'!$Q$101&lt;&gt;"",IFERROR(I394/'Checklist Parameters'!$Q$101,0),"N/A")</f>
        <v>0</v>
      </c>
      <c r="AB394" s="85" t="str">
        <f>IF('Checklist Parameters'!$Q$43&lt;&gt;"",(I394*'Checklist Parameters'!$Q$43)/1000,"N/A")</f>
        <v>N/A</v>
      </c>
      <c r="AC394" s="85">
        <f>IF('Checklist Parameters'!$Q$16="",$X394,IF(AND('Checklist Parameters'!$Q$16&lt;$X394,'Checklist Parameters'!$Q$16&gt;=3),'Checklist Parameters'!$Q$16,IF(AND('Checklist Parameters'!$Q$16&lt;$X394,'Checklist Parameters'!$Q$16&lt;3),0,$X394)))</f>
        <v>0</v>
      </c>
      <c r="AD394" s="85" t="str">
        <f>IF(AND(I394&lt;'Checklist Parameters'!$Q$22,$I394&lt;&gt;0),"Y","")</f>
        <v/>
      </c>
      <c r="AE394" s="85" t="str">
        <f>IF($AD394="Y",0,IF('Checklist Parameters'!$Q$25="","&lt;no limit&gt;",ROUNDDOWN((($I394-'Checklist Parameters'!$Q$24)/'Checklist Parameters'!$Q$25)+1,0)))</f>
        <v>&lt;no limit&gt;</v>
      </c>
      <c r="AF394" s="174">
        <f t="shared" si="35"/>
        <v>0</v>
      </c>
      <c r="AG394" s="85">
        <f t="shared" si="31"/>
        <v>0</v>
      </c>
      <c r="AH394" s="5"/>
      <c r="AI394" s="5"/>
      <c r="AJ394" s="5"/>
      <c r="AK394" s="5"/>
      <c r="AL394" s="5"/>
      <c r="AM394" s="5"/>
      <c r="AN394" s="5"/>
      <c r="AO394" s="5"/>
      <c r="AP394" s="5"/>
      <c r="AQ394" s="5"/>
      <c r="AR394" s="5"/>
      <c r="AS394" s="5"/>
      <c r="AT394" s="5"/>
      <c r="AU394" s="5"/>
    </row>
    <row r="395" spans="1:47" s="2" customFormat="1" ht="15">
      <c r="A395" s="391"/>
      <c r="B395" s="392"/>
      <c r="C395" s="393"/>
      <c r="D395" s="393"/>
      <c r="E395" s="393"/>
      <c r="F395" s="393"/>
      <c r="G395" s="393"/>
      <c r="H395" s="394"/>
      <c r="I395" s="394"/>
      <c r="J395" s="394"/>
      <c r="K395" s="394"/>
      <c r="L395" s="394"/>
      <c r="M395" s="394"/>
      <c r="N395" s="313">
        <f>IF(IF(I395&lt;'Checklist Parameters'!$Q$22,0,($I395-$L395))&lt;0,0,IF(I395&lt;'Checklist Parameters'!$Q$22,0,($I395-$L395)))</f>
        <v>0</v>
      </c>
      <c r="O395" s="394"/>
      <c r="P395" s="395"/>
      <c r="Q395" s="316">
        <f t="shared" si="32"/>
        <v>0</v>
      </c>
      <c r="R395" s="87">
        <f t="shared" si="33"/>
        <v>0</v>
      </c>
      <c r="S395" s="87">
        <f>IF('Checklist Parameters'!$Q$60&lt;0.2,0.2,'Checklist Parameters'!$Q$60)</f>
        <v>0.7</v>
      </c>
      <c r="T395" s="88">
        <f>IF($O395="",IF('Checklist District ID'!$C$43="Y",MAX($R395:$S395)*$I395,SUM($R395:$S395)*$I395),IF(O395&gt;0,Q395*S395))</f>
        <v>0</v>
      </c>
      <c r="U395" s="88">
        <f>IF(Q395&gt;0,((I395-T395)*'Formula Matrix'!$E$42),0)</f>
        <v>0</v>
      </c>
      <c r="V395" s="88">
        <f t="shared" si="34"/>
        <v>0</v>
      </c>
      <c r="W395" s="88">
        <f>IF(V395&gt;0,(V395*'Checklist Parameters'!$Q$35),0)</f>
        <v>0</v>
      </c>
      <c r="X395" s="85">
        <f t="shared" si="30"/>
        <v>0</v>
      </c>
      <c r="Y395" s="85">
        <f>IF('Checklist Parameters'!$Q$102&lt;&gt;"",(I395/43560)*'Checklist Parameters'!$Q$102,"N/A")</f>
        <v>0</v>
      </c>
      <c r="Z395" s="85" t="str">
        <f>IF('Checklist Parameters'!$Q$58&lt;&gt;"",((I395*'Checklist Parameters'!$Q$58)*'Checklist Parameters'!$Q$35)/1000,"N/A")</f>
        <v>N/A</v>
      </c>
      <c r="AA395" s="85">
        <f>IF('Checklist Parameters'!$Q$101&lt;&gt;"",IFERROR(I395/'Checklist Parameters'!$Q$101,0),"N/A")</f>
        <v>0</v>
      </c>
      <c r="AB395" s="85" t="str">
        <f>IF('Checklist Parameters'!$Q$43&lt;&gt;"",(I395*'Checklist Parameters'!$Q$43)/1000,"N/A")</f>
        <v>N/A</v>
      </c>
      <c r="AC395" s="85">
        <f>IF('Checklist Parameters'!$Q$16="",$X395,IF(AND('Checklist Parameters'!$Q$16&lt;$X395,'Checklist Parameters'!$Q$16&gt;=3),'Checklist Parameters'!$Q$16,IF(AND('Checklist Parameters'!$Q$16&lt;$X395,'Checklist Parameters'!$Q$16&lt;3),0,$X395)))</f>
        <v>0</v>
      </c>
      <c r="AD395" s="85" t="str">
        <f>IF(AND(I395&lt;'Checklist Parameters'!$Q$22,$I395&lt;&gt;0),"Y","")</f>
        <v/>
      </c>
      <c r="AE395" s="85" t="str">
        <f>IF($AD395="Y",0,IF('Checklist Parameters'!$Q$25="","&lt;no limit&gt;",ROUNDDOWN((($I395-'Checklist Parameters'!$Q$24)/'Checklist Parameters'!$Q$25)+1,0)))</f>
        <v>&lt;no limit&gt;</v>
      </c>
      <c r="AF395" s="174">
        <f t="shared" si="35"/>
        <v>0</v>
      </c>
      <c r="AG395" s="85">
        <f t="shared" si="31"/>
        <v>0</v>
      </c>
      <c r="AH395" s="5"/>
      <c r="AI395" s="5"/>
      <c r="AJ395" s="5"/>
      <c r="AK395" s="5"/>
      <c r="AL395" s="5"/>
      <c r="AM395" s="5"/>
      <c r="AN395" s="5"/>
      <c r="AO395" s="5"/>
      <c r="AP395" s="5"/>
      <c r="AQ395" s="5"/>
      <c r="AR395" s="5"/>
      <c r="AS395" s="5"/>
      <c r="AT395" s="5"/>
      <c r="AU395" s="5"/>
    </row>
    <row r="396" spans="1:47" s="2" customFormat="1" ht="15">
      <c r="A396" s="391"/>
      <c r="B396" s="392"/>
      <c r="C396" s="393"/>
      <c r="D396" s="393"/>
      <c r="E396" s="393"/>
      <c r="F396" s="393"/>
      <c r="G396" s="393"/>
      <c r="H396" s="394"/>
      <c r="I396" s="394"/>
      <c r="J396" s="394"/>
      <c r="K396" s="394"/>
      <c r="L396" s="394"/>
      <c r="M396" s="394"/>
      <c r="N396" s="313">
        <f>IF(IF(I396&lt;'Checklist Parameters'!$Q$22,0,($I396-$L396))&lt;0,0,IF(I396&lt;'Checklist Parameters'!$Q$22,0,($I396-$L396)))</f>
        <v>0</v>
      </c>
      <c r="O396" s="394"/>
      <c r="P396" s="395"/>
      <c r="Q396" s="316">
        <f t="shared" si="32"/>
        <v>0</v>
      </c>
      <c r="R396" s="87">
        <f t="shared" si="33"/>
        <v>0</v>
      </c>
      <c r="S396" s="87">
        <f>IF('Checklist Parameters'!$Q$60&lt;0.2,0.2,'Checklist Parameters'!$Q$60)</f>
        <v>0.7</v>
      </c>
      <c r="T396" s="88">
        <f>IF($O396="",IF('Checklist District ID'!$C$43="Y",MAX($R396:$S396)*$I396,SUM($R396:$S396)*$I396),IF(O396&gt;0,Q396*S396))</f>
        <v>0</v>
      </c>
      <c r="U396" s="88">
        <f>IF(Q396&gt;0,((I396-T396)*'Formula Matrix'!$E$42),0)</f>
        <v>0</v>
      </c>
      <c r="V396" s="88">
        <f t="shared" si="34"/>
        <v>0</v>
      </c>
      <c r="W396" s="88">
        <f>IF(V396&gt;0,(V396*'Checklist Parameters'!$Q$35),0)</f>
        <v>0</v>
      </c>
      <c r="X396" s="85">
        <f t="shared" si="30"/>
        <v>0</v>
      </c>
      <c r="Y396" s="85">
        <f>IF('Checklist Parameters'!$Q$102&lt;&gt;"",(I396/43560)*'Checklist Parameters'!$Q$102,"N/A")</f>
        <v>0</v>
      </c>
      <c r="Z396" s="85" t="str">
        <f>IF('Checklist Parameters'!$Q$58&lt;&gt;"",((I396*'Checklist Parameters'!$Q$58)*'Checklist Parameters'!$Q$35)/1000,"N/A")</f>
        <v>N/A</v>
      </c>
      <c r="AA396" s="85">
        <f>IF('Checklist Parameters'!$Q$101&lt;&gt;"",IFERROR(I396/'Checklist Parameters'!$Q$101,0),"N/A")</f>
        <v>0</v>
      </c>
      <c r="AB396" s="85" t="str">
        <f>IF('Checklist Parameters'!$Q$43&lt;&gt;"",(I396*'Checklist Parameters'!$Q$43)/1000,"N/A")</f>
        <v>N/A</v>
      </c>
      <c r="AC396" s="85">
        <f>IF('Checklist Parameters'!$Q$16="",$X396,IF(AND('Checklist Parameters'!$Q$16&lt;$X396,'Checklist Parameters'!$Q$16&gt;=3),'Checklist Parameters'!$Q$16,IF(AND('Checklist Parameters'!$Q$16&lt;$X396,'Checklist Parameters'!$Q$16&lt;3),0,$X396)))</f>
        <v>0</v>
      </c>
      <c r="AD396" s="85" t="str">
        <f>IF(AND(I396&lt;'Checklist Parameters'!$Q$22,$I396&lt;&gt;0),"Y","")</f>
        <v/>
      </c>
      <c r="AE396" s="85" t="str">
        <f>IF($AD396="Y",0,IF('Checklist Parameters'!$Q$25="","&lt;no limit&gt;",ROUNDDOWN((($I396-'Checklist Parameters'!$Q$24)/'Checklist Parameters'!$Q$25)+1,0)))</f>
        <v>&lt;no limit&gt;</v>
      </c>
      <c r="AF396" s="174">
        <f t="shared" si="35"/>
        <v>0</v>
      </c>
      <c r="AG396" s="85">
        <f t="shared" si="31"/>
        <v>0</v>
      </c>
      <c r="AH396" s="5"/>
      <c r="AI396" s="5"/>
      <c r="AJ396" s="5"/>
      <c r="AK396" s="5"/>
      <c r="AL396" s="5"/>
      <c r="AM396" s="5"/>
      <c r="AN396" s="5"/>
      <c r="AO396" s="5"/>
      <c r="AP396" s="5"/>
      <c r="AQ396" s="5"/>
      <c r="AR396" s="5"/>
      <c r="AS396" s="5"/>
      <c r="AT396" s="5"/>
      <c r="AU396" s="5"/>
    </row>
    <row r="397" spans="1:47" s="2" customFormat="1" ht="15">
      <c r="A397" s="391"/>
      <c r="B397" s="392"/>
      <c r="C397" s="393"/>
      <c r="D397" s="393"/>
      <c r="E397" s="393"/>
      <c r="F397" s="393"/>
      <c r="G397" s="393"/>
      <c r="H397" s="394"/>
      <c r="I397" s="394"/>
      <c r="J397" s="394"/>
      <c r="K397" s="394"/>
      <c r="L397" s="394"/>
      <c r="M397" s="394"/>
      <c r="N397" s="313">
        <f>IF(IF(I397&lt;'Checklist Parameters'!$Q$22,0,($I397-$L397))&lt;0,0,IF(I397&lt;'Checklist Parameters'!$Q$22,0,($I397-$L397)))</f>
        <v>0</v>
      </c>
      <c r="O397" s="394"/>
      <c r="P397" s="395"/>
      <c r="Q397" s="316">
        <f t="shared" si="32"/>
        <v>0</v>
      </c>
      <c r="R397" s="87">
        <f t="shared" si="33"/>
        <v>0</v>
      </c>
      <c r="S397" s="87">
        <f>IF('Checklist Parameters'!$Q$60&lt;0.2,0.2,'Checklist Parameters'!$Q$60)</f>
        <v>0.7</v>
      </c>
      <c r="T397" s="88">
        <f>IF($O397="",IF('Checklist District ID'!$C$43="Y",MAX($R397:$S397)*$I397,SUM($R397:$S397)*$I397),IF(O397&gt;0,Q397*S397))</f>
        <v>0</v>
      </c>
      <c r="U397" s="88">
        <f>IF(Q397&gt;0,((I397-T397)*'Formula Matrix'!$E$42),0)</f>
        <v>0</v>
      </c>
      <c r="V397" s="88">
        <f t="shared" si="34"/>
        <v>0</v>
      </c>
      <c r="W397" s="88">
        <f>IF(V397&gt;0,(V397*'Checklist Parameters'!$Q$35),0)</f>
        <v>0</v>
      </c>
      <c r="X397" s="85">
        <f t="shared" si="30"/>
        <v>0</v>
      </c>
      <c r="Y397" s="85">
        <f>IF('Checklist Parameters'!$Q$102&lt;&gt;"",(I397/43560)*'Checklist Parameters'!$Q$102,"N/A")</f>
        <v>0</v>
      </c>
      <c r="Z397" s="85" t="str">
        <f>IF('Checklist Parameters'!$Q$58&lt;&gt;"",((I397*'Checklist Parameters'!$Q$58)*'Checklist Parameters'!$Q$35)/1000,"N/A")</f>
        <v>N/A</v>
      </c>
      <c r="AA397" s="85">
        <f>IF('Checklist Parameters'!$Q$101&lt;&gt;"",IFERROR(I397/'Checklist Parameters'!$Q$101,0),"N/A")</f>
        <v>0</v>
      </c>
      <c r="AB397" s="85" t="str">
        <f>IF('Checklist Parameters'!$Q$43&lt;&gt;"",(I397*'Checklist Parameters'!$Q$43)/1000,"N/A")</f>
        <v>N/A</v>
      </c>
      <c r="AC397" s="85">
        <f>IF('Checklist Parameters'!$Q$16="",$X397,IF(AND('Checklist Parameters'!$Q$16&lt;$X397,'Checklist Parameters'!$Q$16&gt;=3),'Checklist Parameters'!$Q$16,IF(AND('Checklist Parameters'!$Q$16&lt;$X397,'Checklist Parameters'!$Q$16&lt;3),0,$X397)))</f>
        <v>0</v>
      </c>
      <c r="AD397" s="85" t="str">
        <f>IF(AND(I397&lt;'Checklist Parameters'!$Q$22,$I397&lt;&gt;0),"Y","")</f>
        <v/>
      </c>
      <c r="AE397" s="85" t="str">
        <f>IF($AD397="Y",0,IF('Checklist Parameters'!$Q$25="","&lt;no limit&gt;",ROUNDDOWN((($I397-'Checklist Parameters'!$Q$24)/'Checklist Parameters'!$Q$25)+1,0)))</f>
        <v>&lt;no limit&gt;</v>
      </c>
      <c r="AF397" s="174">
        <f t="shared" si="35"/>
        <v>0</v>
      </c>
      <c r="AG397" s="85">
        <f t="shared" si="31"/>
        <v>0</v>
      </c>
      <c r="AH397" s="5"/>
      <c r="AI397" s="5"/>
      <c r="AJ397" s="5"/>
      <c r="AK397" s="5"/>
      <c r="AL397" s="5"/>
      <c r="AM397" s="5"/>
      <c r="AN397" s="5"/>
      <c r="AO397" s="5"/>
      <c r="AP397" s="5"/>
      <c r="AQ397" s="5"/>
      <c r="AR397" s="5"/>
      <c r="AS397" s="5"/>
      <c r="AT397" s="5"/>
      <c r="AU397" s="5"/>
    </row>
    <row r="398" spans="1:47" s="2" customFormat="1" ht="15">
      <c r="A398" s="391"/>
      <c r="B398" s="392"/>
      <c r="C398" s="393"/>
      <c r="D398" s="393"/>
      <c r="E398" s="393"/>
      <c r="F398" s="393"/>
      <c r="G398" s="393"/>
      <c r="H398" s="394"/>
      <c r="I398" s="394"/>
      <c r="J398" s="394"/>
      <c r="K398" s="394"/>
      <c r="L398" s="394"/>
      <c r="M398" s="394"/>
      <c r="N398" s="313">
        <f>IF(IF(I398&lt;'Checklist Parameters'!$Q$22,0,($I398-$L398))&lt;0,0,IF(I398&lt;'Checklist Parameters'!$Q$22,0,($I398-$L398)))</f>
        <v>0</v>
      </c>
      <c r="O398" s="394"/>
      <c r="P398" s="395"/>
      <c r="Q398" s="316">
        <f t="shared" si="32"/>
        <v>0</v>
      </c>
      <c r="R398" s="87">
        <f t="shared" si="33"/>
        <v>0</v>
      </c>
      <c r="S398" s="87">
        <f>IF('Checklist Parameters'!$Q$60&lt;0.2,0.2,'Checklist Parameters'!$Q$60)</f>
        <v>0.7</v>
      </c>
      <c r="T398" s="88">
        <f>IF($O398="",IF('Checklist District ID'!$C$43="Y",MAX($R398:$S398)*$I398,SUM($R398:$S398)*$I398),IF(O398&gt;0,Q398*S398))</f>
        <v>0</v>
      </c>
      <c r="U398" s="88">
        <f>IF(Q398&gt;0,((I398-T398)*'Formula Matrix'!$E$42),0)</f>
        <v>0</v>
      </c>
      <c r="V398" s="88">
        <f t="shared" si="34"/>
        <v>0</v>
      </c>
      <c r="W398" s="88">
        <f>IF(V398&gt;0,(V398*'Checklist Parameters'!$Q$35),0)</f>
        <v>0</v>
      </c>
      <c r="X398" s="85">
        <f t="shared" si="30"/>
        <v>0</v>
      </c>
      <c r="Y398" s="85">
        <f>IF('Checklist Parameters'!$Q$102&lt;&gt;"",(I398/43560)*'Checklist Parameters'!$Q$102,"N/A")</f>
        <v>0</v>
      </c>
      <c r="Z398" s="85" t="str">
        <f>IF('Checklist Parameters'!$Q$58&lt;&gt;"",((I398*'Checklist Parameters'!$Q$58)*'Checklist Parameters'!$Q$35)/1000,"N/A")</f>
        <v>N/A</v>
      </c>
      <c r="AA398" s="85">
        <f>IF('Checklist Parameters'!$Q$101&lt;&gt;"",IFERROR(I398/'Checklist Parameters'!$Q$101,0),"N/A")</f>
        <v>0</v>
      </c>
      <c r="AB398" s="85" t="str">
        <f>IF('Checklist Parameters'!$Q$43&lt;&gt;"",(I398*'Checklist Parameters'!$Q$43)/1000,"N/A")</f>
        <v>N/A</v>
      </c>
      <c r="AC398" s="85">
        <f>IF('Checklist Parameters'!$Q$16="",$X398,IF(AND('Checklist Parameters'!$Q$16&lt;$X398,'Checklist Parameters'!$Q$16&gt;=3),'Checklist Parameters'!$Q$16,IF(AND('Checklist Parameters'!$Q$16&lt;$X398,'Checklist Parameters'!$Q$16&lt;3),0,$X398)))</f>
        <v>0</v>
      </c>
      <c r="AD398" s="85" t="str">
        <f>IF(AND(I398&lt;'Checklist Parameters'!$Q$22,$I398&lt;&gt;0),"Y","")</f>
        <v/>
      </c>
      <c r="AE398" s="85" t="str">
        <f>IF($AD398="Y",0,IF('Checklist Parameters'!$Q$25="","&lt;no limit&gt;",ROUNDDOWN((($I398-'Checklist Parameters'!$Q$24)/'Checklist Parameters'!$Q$25)+1,0)))</f>
        <v>&lt;no limit&gt;</v>
      </c>
      <c r="AF398" s="174">
        <f t="shared" si="35"/>
        <v>0</v>
      </c>
      <c r="AG398" s="85">
        <f t="shared" si="31"/>
        <v>0</v>
      </c>
      <c r="AH398" s="5"/>
      <c r="AI398" s="5"/>
      <c r="AJ398" s="5"/>
      <c r="AK398" s="5"/>
      <c r="AL398" s="5"/>
      <c r="AM398" s="5"/>
      <c r="AN398" s="5"/>
      <c r="AO398" s="5"/>
      <c r="AP398" s="5"/>
      <c r="AQ398" s="5"/>
      <c r="AR398" s="5"/>
      <c r="AS398" s="5"/>
      <c r="AT398" s="5"/>
      <c r="AU398" s="5"/>
    </row>
    <row r="399" spans="1:47" s="2" customFormat="1" ht="15">
      <c r="A399" s="391"/>
      <c r="B399" s="392"/>
      <c r="C399" s="393"/>
      <c r="D399" s="393"/>
      <c r="E399" s="393"/>
      <c r="F399" s="393"/>
      <c r="G399" s="393"/>
      <c r="H399" s="394"/>
      <c r="I399" s="394"/>
      <c r="J399" s="394"/>
      <c r="K399" s="394"/>
      <c r="L399" s="394"/>
      <c r="M399" s="394"/>
      <c r="N399" s="313">
        <f>IF(IF(I399&lt;'Checklist Parameters'!$Q$22,0,($I399-$L399))&lt;0,0,IF(I399&lt;'Checklist Parameters'!$Q$22,0,($I399-$L399)))</f>
        <v>0</v>
      </c>
      <c r="O399" s="394"/>
      <c r="P399" s="395"/>
      <c r="Q399" s="316">
        <f t="shared" si="32"/>
        <v>0</v>
      </c>
      <c r="R399" s="87">
        <f t="shared" si="33"/>
        <v>0</v>
      </c>
      <c r="S399" s="87">
        <f>IF('Checklist Parameters'!$Q$60&lt;0.2,0.2,'Checklist Parameters'!$Q$60)</f>
        <v>0.7</v>
      </c>
      <c r="T399" s="88">
        <f>IF($O399="",IF('Checklist District ID'!$C$43="Y",MAX($R399:$S399)*$I399,SUM($R399:$S399)*$I399),IF(O399&gt;0,Q399*S399))</f>
        <v>0</v>
      </c>
      <c r="U399" s="88">
        <f>IF(Q399&gt;0,((I399-T399)*'Formula Matrix'!$E$42),0)</f>
        <v>0</v>
      </c>
      <c r="V399" s="88">
        <f t="shared" si="34"/>
        <v>0</v>
      </c>
      <c r="W399" s="88">
        <f>IF(V399&gt;0,(V399*'Checklist Parameters'!$Q$35),0)</f>
        <v>0</v>
      </c>
      <c r="X399" s="85">
        <f t="shared" si="30"/>
        <v>0</v>
      </c>
      <c r="Y399" s="85">
        <f>IF('Checklist Parameters'!$Q$102&lt;&gt;"",(I399/43560)*'Checklist Parameters'!$Q$102,"N/A")</f>
        <v>0</v>
      </c>
      <c r="Z399" s="85" t="str">
        <f>IF('Checklist Parameters'!$Q$58&lt;&gt;"",((I399*'Checklist Parameters'!$Q$58)*'Checklist Parameters'!$Q$35)/1000,"N/A")</f>
        <v>N/A</v>
      </c>
      <c r="AA399" s="85">
        <f>IF('Checklist Parameters'!$Q$101&lt;&gt;"",IFERROR(I399/'Checklist Parameters'!$Q$101,0),"N/A")</f>
        <v>0</v>
      </c>
      <c r="AB399" s="85" t="str">
        <f>IF('Checklist Parameters'!$Q$43&lt;&gt;"",(I399*'Checklist Parameters'!$Q$43)/1000,"N/A")</f>
        <v>N/A</v>
      </c>
      <c r="AC399" s="85">
        <f>IF('Checklist Parameters'!$Q$16="",$X399,IF(AND('Checklist Parameters'!$Q$16&lt;$X399,'Checklist Parameters'!$Q$16&gt;=3),'Checklist Parameters'!$Q$16,IF(AND('Checklist Parameters'!$Q$16&lt;$X399,'Checklist Parameters'!$Q$16&lt;3),0,$X399)))</f>
        <v>0</v>
      </c>
      <c r="AD399" s="85" t="str">
        <f>IF(AND(I399&lt;'Checklist Parameters'!$Q$22,$I399&lt;&gt;0),"Y","")</f>
        <v/>
      </c>
      <c r="AE399" s="85" t="str">
        <f>IF($AD399="Y",0,IF('Checklist Parameters'!$Q$25="","&lt;no limit&gt;",ROUNDDOWN((($I399-'Checklist Parameters'!$Q$24)/'Checklist Parameters'!$Q$25)+1,0)))</f>
        <v>&lt;no limit&gt;</v>
      </c>
      <c r="AF399" s="174">
        <f t="shared" si="35"/>
        <v>0</v>
      </c>
      <c r="AG399" s="85">
        <f t="shared" si="31"/>
        <v>0</v>
      </c>
      <c r="AH399" s="5"/>
      <c r="AI399" s="5"/>
      <c r="AJ399" s="5"/>
      <c r="AK399" s="5"/>
      <c r="AL399" s="5"/>
      <c r="AM399" s="5"/>
      <c r="AN399" s="5"/>
      <c r="AO399" s="5"/>
      <c r="AP399" s="5"/>
      <c r="AQ399" s="5"/>
      <c r="AR399" s="5"/>
      <c r="AS399" s="5"/>
      <c r="AT399" s="5"/>
      <c r="AU399" s="5"/>
    </row>
    <row r="400" spans="1:47" s="2" customFormat="1" ht="15">
      <c r="A400" s="391"/>
      <c r="B400" s="392"/>
      <c r="C400" s="393"/>
      <c r="D400" s="393"/>
      <c r="E400" s="393"/>
      <c r="F400" s="393"/>
      <c r="G400" s="393"/>
      <c r="H400" s="394"/>
      <c r="I400" s="394"/>
      <c r="J400" s="394"/>
      <c r="K400" s="394"/>
      <c r="L400" s="394"/>
      <c r="M400" s="394"/>
      <c r="N400" s="313">
        <f>IF(IF(I400&lt;'Checklist Parameters'!$Q$22,0,($I400-$L400))&lt;0,0,IF(I400&lt;'Checklist Parameters'!$Q$22,0,($I400-$L400)))</f>
        <v>0</v>
      </c>
      <c r="O400" s="394"/>
      <c r="P400" s="395"/>
      <c r="Q400" s="316">
        <f t="shared" si="32"/>
        <v>0</v>
      </c>
      <c r="R400" s="87">
        <f t="shared" si="33"/>
        <v>0</v>
      </c>
      <c r="S400" s="87">
        <f>IF('Checklist Parameters'!$Q$60&lt;0.2,0.2,'Checklist Parameters'!$Q$60)</f>
        <v>0.7</v>
      </c>
      <c r="T400" s="88">
        <f>IF($O400="",IF('Checklist District ID'!$C$43="Y",MAX($R400:$S400)*$I400,SUM($R400:$S400)*$I400),IF(O400&gt;0,Q400*S400))</f>
        <v>0</v>
      </c>
      <c r="U400" s="88">
        <f>IF(Q400&gt;0,((I400-T400)*'Formula Matrix'!$E$42),0)</f>
        <v>0</v>
      </c>
      <c r="V400" s="88">
        <f t="shared" si="34"/>
        <v>0</v>
      </c>
      <c r="W400" s="88">
        <f>IF(V400&gt;0,(V400*'Checklist Parameters'!$Q$35),0)</f>
        <v>0</v>
      </c>
      <c r="X400" s="85">
        <f t="shared" si="30"/>
        <v>0</v>
      </c>
      <c r="Y400" s="85">
        <f>IF('Checklist Parameters'!$Q$102&lt;&gt;"",(I400/43560)*'Checklist Parameters'!$Q$102,"N/A")</f>
        <v>0</v>
      </c>
      <c r="Z400" s="85" t="str">
        <f>IF('Checklist Parameters'!$Q$58&lt;&gt;"",((I400*'Checklist Parameters'!$Q$58)*'Checklist Parameters'!$Q$35)/1000,"N/A")</f>
        <v>N/A</v>
      </c>
      <c r="AA400" s="85">
        <f>IF('Checklist Parameters'!$Q$101&lt;&gt;"",IFERROR(I400/'Checklist Parameters'!$Q$101,0),"N/A")</f>
        <v>0</v>
      </c>
      <c r="AB400" s="85" t="str">
        <f>IF('Checklist Parameters'!$Q$43&lt;&gt;"",(I400*'Checklist Parameters'!$Q$43)/1000,"N/A")</f>
        <v>N/A</v>
      </c>
      <c r="AC400" s="85">
        <f>IF('Checklist Parameters'!$Q$16="",$X400,IF(AND('Checklist Parameters'!$Q$16&lt;$X400,'Checklist Parameters'!$Q$16&gt;=3),'Checklist Parameters'!$Q$16,IF(AND('Checklist Parameters'!$Q$16&lt;$X400,'Checklist Parameters'!$Q$16&lt;3),0,$X400)))</f>
        <v>0</v>
      </c>
      <c r="AD400" s="85" t="str">
        <f>IF(AND(I400&lt;'Checklist Parameters'!$Q$22,$I400&lt;&gt;0),"Y","")</f>
        <v/>
      </c>
      <c r="AE400" s="85" t="str">
        <f>IF($AD400="Y",0,IF('Checklist Parameters'!$Q$25="","&lt;no limit&gt;",ROUNDDOWN((($I400-'Checklist Parameters'!$Q$24)/'Checklist Parameters'!$Q$25)+1,0)))</f>
        <v>&lt;no limit&gt;</v>
      </c>
      <c r="AF400" s="174">
        <f t="shared" si="35"/>
        <v>0</v>
      </c>
      <c r="AG400" s="85">
        <f t="shared" si="31"/>
        <v>0</v>
      </c>
      <c r="AH400" s="5"/>
      <c r="AI400" s="5"/>
      <c r="AJ400" s="5"/>
      <c r="AK400" s="5"/>
      <c r="AL400" s="5"/>
      <c r="AM400" s="5"/>
      <c r="AN400" s="5"/>
      <c r="AO400" s="5"/>
      <c r="AP400" s="5"/>
      <c r="AQ400" s="5"/>
      <c r="AR400" s="5"/>
      <c r="AS400" s="5"/>
      <c r="AT400" s="5"/>
      <c r="AU400" s="5"/>
    </row>
    <row r="401" spans="1:47" s="2" customFormat="1" ht="15">
      <c r="A401" s="391"/>
      <c r="B401" s="392"/>
      <c r="C401" s="393"/>
      <c r="D401" s="393"/>
      <c r="E401" s="393"/>
      <c r="F401" s="393"/>
      <c r="G401" s="393"/>
      <c r="H401" s="394"/>
      <c r="I401" s="394"/>
      <c r="J401" s="394"/>
      <c r="K401" s="394"/>
      <c r="L401" s="394"/>
      <c r="M401" s="394"/>
      <c r="N401" s="313">
        <f>IF(IF(I401&lt;'Checklist Parameters'!$Q$22,0,($I401-$L401))&lt;0,0,IF(I401&lt;'Checklist Parameters'!$Q$22,0,($I401-$L401)))</f>
        <v>0</v>
      </c>
      <c r="O401" s="394"/>
      <c r="P401" s="395"/>
      <c r="Q401" s="316">
        <f t="shared" si="32"/>
        <v>0</v>
      </c>
      <c r="R401" s="87">
        <f t="shared" si="33"/>
        <v>0</v>
      </c>
      <c r="S401" s="87">
        <f>IF('Checklist Parameters'!$Q$60&lt;0.2,0.2,'Checklist Parameters'!$Q$60)</f>
        <v>0.7</v>
      </c>
      <c r="T401" s="88">
        <f>IF($O401="",IF('Checklist District ID'!$C$43="Y",MAX($R401:$S401)*$I401,SUM($R401:$S401)*$I401),IF(O401&gt;0,Q401*S401))</f>
        <v>0</v>
      </c>
      <c r="U401" s="88">
        <f>IF(Q401&gt;0,((I401-T401)*'Formula Matrix'!$E$42),0)</f>
        <v>0</v>
      </c>
      <c r="V401" s="88">
        <f t="shared" si="34"/>
        <v>0</v>
      </c>
      <c r="W401" s="88">
        <f>IF(V401&gt;0,(V401*'Checklist Parameters'!$Q$35),0)</f>
        <v>0</v>
      </c>
      <c r="X401" s="85">
        <f t="shared" si="30"/>
        <v>0</v>
      </c>
      <c r="Y401" s="85">
        <f>IF('Checklist Parameters'!$Q$102&lt;&gt;"",(I401/43560)*'Checklist Parameters'!$Q$102,"N/A")</f>
        <v>0</v>
      </c>
      <c r="Z401" s="85" t="str">
        <f>IF('Checklist Parameters'!$Q$58&lt;&gt;"",((I401*'Checklist Parameters'!$Q$58)*'Checklist Parameters'!$Q$35)/1000,"N/A")</f>
        <v>N/A</v>
      </c>
      <c r="AA401" s="85">
        <f>IF('Checklist Parameters'!$Q$101&lt;&gt;"",IFERROR(I401/'Checklist Parameters'!$Q$101,0),"N/A")</f>
        <v>0</v>
      </c>
      <c r="AB401" s="85" t="str">
        <f>IF('Checklist Parameters'!$Q$43&lt;&gt;"",(I401*'Checklist Parameters'!$Q$43)/1000,"N/A")</f>
        <v>N/A</v>
      </c>
      <c r="AC401" s="85">
        <f>IF('Checklist Parameters'!$Q$16="",$X401,IF(AND('Checklist Parameters'!$Q$16&lt;$X401,'Checklist Parameters'!$Q$16&gt;=3),'Checklist Parameters'!$Q$16,IF(AND('Checklist Parameters'!$Q$16&lt;$X401,'Checklist Parameters'!$Q$16&lt;3),0,$X401)))</f>
        <v>0</v>
      </c>
      <c r="AD401" s="85" t="str">
        <f>IF(AND(I401&lt;'Checklist Parameters'!$Q$22,$I401&lt;&gt;0),"Y","")</f>
        <v/>
      </c>
      <c r="AE401" s="85" t="str">
        <f>IF($AD401="Y",0,IF('Checklist Parameters'!$Q$25="","&lt;no limit&gt;",ROUNDDOWN((($I401-'Checklist Parameters'!$Q$24)/'Checklist Parameters'!$Q$25)+1,0)))</f>
        <v>&lt;no limit&gt;</v>
      </c>
      <c r="AF401" s="174">
        <f t="shared" si="35"/>
        <v>0</v>
      </c>
      <c r="AG401" s="85">
        <f t="shared" si="31"/>
        <v>0</v>
      </c>
      <c r="AH401" s="5"/>
      <c r="AI401" s="5"/>
      <c r="AJ401" s="5"/>
      <c r="AK401" s="5"/>
      <c r="AL401" s="5"/>
      <c r="AM401" s="5"/>
      <c r="AN401" s="5"/>
      <c r="AO401" s="5"/>
      <c r="AP401" s="5"/>
      <c r="AQ401" s="5"/>
      <c r="AR401" s="5"/>
      <c r="AS401" s="5"/>
      <c r="AT401" s="5"/>
      <c r="AU401" s="5"/>
    </row>
    <row r="402" spans="1:47" s="2" customFormat="1" ht="15">
      <c r="A402" s="391"/>
      <c r="B402" s="392"/>
      <c r="C402" s="393"/>
      <c r="D402" s="393"/>
      <c r="E402" s="393"/>
      <c r="F402" s="393"/>
      <c r="G402" s="393"/>
      <c r="H402" s="394"/>
      <c r="I402" s="394"/>
      <c r="J402" s="394"/>
      <c r="K402" s="394"/>
      <c r="L402" s="394"/>
      <c r="M402" s="394"/>
      <c r="N402" s="313">
        <f>IF(IF(I402&lt;'Checklist Parameters'!$Q$22,0,($I402-$L402))&lt;0,0,IF(I402&lt;'Checklist Parameters'!$Q$22,0,($I402-$L402)))</f>
        <v>0</v>
      </c>
      <c r="O402" s="394"/>
      <c r="P402" s="395"/>
      <c r="Q402" s="316">
        <f t="shared" si="32"/>
        <v>0</v>
      </c>
      <c r="R402" s="87">
        <f t="shared" si="33"/>
        <v>0</v>
      </c>
      <c r="S402" s="87">
        <f>IF('Checklist Parameters'!$Q$60&lt;0.2,0.2,'Checklist Parameters'!$Q$60)</f>
        <v>0.7</v>
      </c>
      <c r="T402" s="88">
        <f>IF($O402="",IF('Checklist District ID'!$C$43="Y",MAX($R402:$S402)*$I402,SUM($R402:$S402)*$I402),IF(O402&gt;0,Q402*S402))</f>
        <v>0</v>
      </c>
      <c r="U402" s="88">
        <f>IF(Q402&gt;0,((I402-T402)*'Formula Matrix'!$E$42),0)</f>
        <v>0</v>
      </c>
      <c r="V402" s="88">
        <f t="shared" si="34"/>
        <v>0</v>
      </c>
      <c r="W402" s="88">
        <f>IF(V402&gt;0,(V402*'Checklist Parameters'!$Q$35),0)</f>
        <v>0</v>
      </c>
      <c r="X402" s="85">
        <f t="shared" si="30"/>
        <v>0</v>
      </c>
      <c r="Y402" s="85">
        <f>IF('Checklist Parameters'!$Q$102&lt;&gt;"",(I402/43560)*'Checklist Parameters'!$Q$102,"N/A")</f>
        <v>0</v>
      </c>
      <c r="Z402" s="85" t="str">
        <f>IF('Checklist Parameters'!$Q$58&lt;&gt;"",((I402*'Checklist Parameters'!$Q$58)*'Checklist Parameters'!$Q$35)/1000,"N/A")</f>
        <v>N/A</v>
      </c>
      <c r="AA402" s="85">
        <f>IF('Checklist Parameters'!$Q$101&lt;&gt;"",IFERROR(I402/'Checklist Parameters'!$Q$101,0),"N/A")</f>
        <v>0</v>
      </c>
      <c r="AB402" s="85" t="str">
        <f>IF('Checklist Parameters'!$Q$43&lt;&gt;"",(I402*'Checklist Parameters'!$Q$43)/1000,"N/A")</f>
        <v>N/A</v>
      </c>
      <c r="AC402" s="85">
        <f>IF('Checklist Parameters'!$Q$16="",$X402,IF(AND('Checklist Parameters'!$Q$16&lt;$X402,'Checklist Parameters'!$Q$16&gt;=3),'Checklist Parameters'!$Q$16,IF(AND('Checklist Parameters'!$Q$16&lt;$X402,'Checklist Parameters'!$Q$16&lt;3),0,$X402)))</f>
        <v>0</v>
      </c>
      <c r="AD402" s="85" t="str">
        <f>IF(AND(I402&lt;'Checklist Parameters'!$Q$22,$I402&lt;&gt;0),"Y","")</f>
        <v/>
      </c>
      <c r="AE402" s="85" t="str">
        <f>IF($AD402="Y",0,IF('Checklist Parameters'!$Q$25="","&lt;no limit&gt;",ROUNDDOWN((($I402-'Checklist Parameters'!$Q$24)/'Checklist Parameters'!$Q$25)+1,0)))</f>
        <v>&lt;no limit&gt;</v>
      </c>
      <c r="AF402" s="174">
        <f t="shared" si="35"/>
        <v>0</v>
      </c>
      <c r="AG402" s="85">
        <f t="shared" si="31"/>
        <v>0</v>
      </c>
      <c r="AH402" s="5"/>
      <c r="AI402" s="5"/>
      <c r="AJ402" s="5"/>
      <c r="AK402" s="5"/>
      <c r="AL402" s="5"/>
      <c r="AM402" s="5"/>
      <c r="AN402" s="5"/>
      <c r="AO402" s="5"/>
      <c r="AP402" s="5"/>
      <c r="AQ402" s="5"/>
      <c r="AR402" s="5"/>
      <c r="AS402" s="5"/>
      <c r="AT402" s="5"/>
      <c r="AU402" s="5"/>
    </row>
    <row r="403" spans="1:47" s="2" customFormat="1" ht="15">
      <c r="A403" s="391"/>
      <c r="B403" s="392"/>
      <c r="C403" s="393"/>
      <c r="D403" s="393"/>
      <c r="E403" s="393"/>
      <c r="F403" s="393"/>
      <c r="G403" s="393"/>
      <c r="H403" s="394"/>
      <c r="I403" s="394"/>
      <c r="J403" s="394"/>
      <c r="K403" s="394"/>
      <c r="L403" s="394"/>
      <c r="M403" s="394"/>
      <c r="N403" s="313">
        <f>IF(IF(I403&lt;'Checklist Parameters'!$Q$22,0,($I403-$L403))&lt;0,0,IF(I403&lt;'Checklist Parameters'!$Q$22,0,($I403-$L403)))</f>
        <v>0</v>
      </c>
      <c r="O403" s="394"/>
      <c r="P403" s="395"/>
      <c r="Q403" s="316">
        <f t="shared" si="32"/>
        <v>0</v>
      </c>
      <c r="R403" s="87">
        <f t="shared" si="33"/>
        <v>0</v>
      </c>
      <c r="S403" s="87">
        <f>IF('Checklist Parameters'!$Q$60&lt;0.2,0.2,'Checklist Parameters'!$Q$60)</f>
        <v>0.7</v>
      </c>
      <c r="T403" s="88">
        <f>IF($O403="",IF('Checklist District ID'!$C$43="Y",MAX($R403:$S403)*$I403,SUM($R403:$S403)*$I403),IF(O403&gt;0,Q403*S403))</f>
        <v>0</v>
      </c>
      <c r="U403" s="88">
        <f>IF(Q403&gt;0,((I403-T403)*'Formula Matrix'!$E$42),0)</f>
        <v>0</v>
      </c>
      <c r="V403" s="88">
        <f t="shared" si="34"/>
        <v>0</v>
      </c>
      <c r="W403" s="88">
        <f>IF(V403&gt;0,(V403*'Checklist Parameters'!$Q$35),0)</f>
        <v>0</v>
      </c>
      <c r="X403" s="85">
        <f t="shared" si="30"/>
        <v>0</v>
      </c>
      <c r="Y403" s="85">
        <f>IF('Checklist Parameters'!$Q$102&lt;&gt;"",(I403/43560)*'Checklist Parameters'!$Q$102,"N/A")</f>
        <v>0</v>
      </c>
      <c r="Z403" s="85" t="str">
        <f>IF('Checklist Parameters'!$Q$58&lt;&gt;"",((I403*'Checklist Parameters'!$Q$58)*'Checklist Parameters'!$Q$35)/1000,"N/A")</f>
        <v>N/A</v>
      </c>
      <c r="AA403" s="85">
        <f>IF('Checklist Parameters'!$Q$101&lt;&gt;"",IFERROR(I403/'Checklist Parameters'!$Q$101,0),"N/A")</f>
        <v>0</v>
      </c>
      <c r="AB403" s="85" t="str">
        <f>IF('Checklist Parameters'!$Q$43&lt;&gt;"",(I403*'Checklist Parameters'!$Q$43)/1000,"N/A")</f>
        <v>N/A</v>
      </c>
      <c r="AC403" s="85">
        <f>IF('Checklist Parameters'!$Q$16="",$X403,IF(AND('Checklist Parameters'!$Q$16&lt;$X403,'Checklist Parameters'!$Q$16&gt;=3),'Checklist Parameters'!$Q$16,IF(AND('Checklist Parameters'!$Q$16&lt;$X403,'Checklist Parameters'!$Q$16&lt;3),0,$X403)))</f>
        <v>0</v>
      </c>
      <c r="AD403" s="85" t="str">
        <f>IF(AND(I403&lt;'Checklist Parameters'!$Q$22,$I403&lt;&gt;0),"Y","")</f>
        <v/>
      </c>
      <c r="AE403" s="85" t="str">
        <f>IF($AD403="Y",0,IF('Checklist Parameters'!$Q$25="","&lt;no limit&gt;",ROUNDDOWN((($I403-'Checklist Parameters'!$Q$24)/'Checklist Parameters'!$Q$25)+1,0)))</f>
        <v>&lt;no limit&gt;</v>
      </c>
      <c r="AF403" s="174">
        <f t="shared" si="35"/>
        <v>0</v>
      </c>
      <c r="AG403" s="85">
        <f t="shared" si="31"/>
        <v>0</v>
      </c>
      <c r="AH403" s="5"/>
      <c r="AI403" s="5"/>
      <c r="AJ403" s="5"/>
      <c r="AK403" s="5"/>
      <c r="AL403" s="5"/>
      <c r="AM403" s="5"/>
      <c r="AN403" s="5"/>
      <c r="AO403" s="5"/>
      <c r="AP403" s="5"/>
      <c r="AQ403" s="5"/>
      <c r="AR403" s="5"/>
      <c r="AS403" s="5"/>
      <c r="AT403" s="5"/>
      <c r="AU403" s="5"/>
    </row>
    <row r="404" spans="1:47" s="2" customFormat="1" ht="15">
      <c r="A404" s="391"/>
      <c r="B404" s="392"/>
      <c r="C404" s="393"/>
      <c r="D404" s="393"/>
      <c r="E404" s="393"/>
      <c r="F404" s="393"/>
      <c r="G404" s="393"/>
      <c r="H404" s="394"/>
      <c r="I404" s="394"/>
      <c r="J404" s="394"/>
      <c r="K404" s="394"/>
      <c r="L404" s="394"/>
      <c r="M404" s="394"/>
      <c r="N404" s="313">
        <f>IF(IF(I404&lt;'Checklist Parameters'!$Q$22,0,($I404-$L404))&lt;0,0,IF(I404&lt;'Checklist Parameters'!$Q$22,0,($I404-$L404)))</f>
        <v>0</v>
      </c>
      <c r="O404" s="394"/>
      <c r="P404" s="395"/>
      <c r="Q404" s="316">
        <f t="shared" si="32"/>
        <v>0</v>
      </c>
      <c r="R404" s="87">
        <f t="shared" si="33"/>
        <v>0</v>
      </c>
      <c r="S404" s="87">
        <f>IF('Checklist Parameters'!$Q$60&lt;0.2,0.2,'Checklist Parameters'!$Q$60)</f>
        <v>0.7</v>
      </c>
      <c r="T404" s="88">
        <f>IF($O404="",IF('Checklist District ID'!$C$43="Y",MAX($R404:$S404)*$I404,SUM($R404:$S404)*$I404),IF(O404&gt;0,Q404*S404))</f>
        <v>0</v>
      </c>
      <c r="U404" s="88">
        <f>IF(Q404&gt;0,((I404-T404)*'Formula Matrix'!$E$42),0)</f>
        <v>0</v>
      </c>
      <c r="V404" s="88">
        <f t="shared" si="34"/>
        <v>0</v>
      </c>
      <c r="W404" s="88">
        <f>IF(V404&gt;0,(V404*'Checklist Parameters'!$Q$35),0)</f>
        <v>0</v>
      </c>
      <c r="X404" s="85">
        <f t="shared" ref="X404:X467" si="36">IF($W404/1000&gt;3,(ROUNDDOWN($W404/1000,0)),IF(AND($W404/1000&gt;2.5,$W404/1000&lt;=3),3,0))</f>
        <v>0</v>
      </c>
      <c r="Y404" s="85">
        <f>IF('Checklist Parameters'!$Q$102&lt;&gt;"",(I404/43560)*'Checklist Parameters'!$Q$102,"N/A")</f>
        <v>0</v>
      </c>
      <c r="Z404" s="85" t="str">
        <f>IF('Checklist Parameters'!$Q$58&lt;&gt;"",((I404*'Checklist Parameters'!$Q$58)*'Checklist Parameters'!$Q$35)/1000,"N/A")</f>
        <v>N/A</v>
      </c>
      <c r="AA404" s="85">
        <f>IF('Checklist Parameters'!$Q$101&lt;&gt;"",IFERROR(I404/'Checklist Parameters'!$Q$101,0),"N/A")</f>
        <v>0</v>
      </c>
      <c r="AB404" s="85" t="str">
        <f>IF('Checklist Parameters'!$Q$43&lt;&gt;"",(I404*'Checklist Parameters'!$Q$43)/1000,"N/A")</f>
        <v>N/A</v>
      </c>
      <c r="AC404" s="85">
        <f>IF('Checklist Parameters'!$Q$16="",$X404,IF(AND('Checklist Parameters'!$Q$16&lt;$X404,'Checklist Parameters'!$Q$16&gt;=3),'Checklist Parameters'!$Q$16,IF(AND('Checklist Parameters'!$Q$16&lt;$X404,'Checklist Parameters'!$Q$16&lt;3),0,$X404)))</f>
        <v>0</v>
      </c>
      <c r="AD404" s="85" t="str">
        <f>IF(AND(I404&lt;'Checklist Parameters'!$Q$22,$I404&lt;&gt;0),"Y","")</f>
        <v/>
      </c>
      <c r="AE404" s="85" t="str">
        <f>IF($AD404="Y",0,IF('Checklist Parameters'!$Q$25="","&lt;no limit&gt;",ROUNDDOWN((($I404-'Checklist Parameters'!$Q$24)/'Checklist Parameters'!$Q$25)+1,0)))</f>
        <v>&lt;no limit&gt;</v>
      </c>
      <c r="AF404" s="174">
        <f t="shared" si="35"/>
        <v>0</v>
      </c>
      <c r="AG404" s="85">
        <f t="shared" ref="AG404:AG467" si="37">IFERROR((43560/$I404)*$AF404,0)</f>
        <v>0</v>
      </c>
      <c r="AH404" s="5"/>
      <c r="AI404" s="5"/>
      <c r="AJ404" s="5"/>
      <c r="AK404" s="5"/>
      <c r="AL404" s="5"/>
      <c r="AM404" s="5"/>
      <c r="AN404" s="5"/>
      <c r="AO404" s="5"/>
      <c r="AP404" s="5"/>
      <c r="AQ404" s="5"/>
      <c r="AR404" s="5"/>
      <c r="AS404" s="5"/>
      <c r="AT404" s="5"/>
      <c r="AU404" s="5"/>
    </row>
    <row r="405" spans="1:47" s="2" customFormat="1" ht="15">
      <c r="A405" s="391"/>
      <c r="B405" s="392"/>
      <c r="C405" s="393"/>
      <c r="D405" s="393"/>
      <c r="E405" s="393"/>
      <c r="F405" s="393"/>
      <c r="G405" s="393"/>
      <c r="H405" s="394"/>
      <c r="I405" s="394"/>
      <c r="J405" s="394"/>
      <c r="K405" s="394"/>
      <c r="L405" s="394"/>
      <c r="M405" s="394"/>
      <c r="N405" s="313">
        <f>IF(IF(I405&lt;'Checklist Parameters'!$Q$22,0,($I405-$L405))&lt;0,0,IF(I405&lt;'Checklist Parameters'!$Q$22,0,($I405-$L405)))</f>
        <v>0</v>
      </c>
      <c r="O405" s="394"/>
      <c r="P405" s="395"/>
      <c r="Q405" s="316">
        <f t="shared" ref="Q405:Q468" si="38">IF(O405&lt;&gt;"",O405,N405)</f>
        <v>0</v>
      </c>
      <c r="R405" s="87">
        <f t="shared" ref="R405:R468" si="39">IFERROR(L405/I405,0)</f>
        <v>0</v>
      </c>
      <c r="S405" s="87">
        <f>IF('Checklist Parameters'!$Q$60&lt;0.2,0.2,'Checklist Parameters'!$Q$60)</f>
        <v>0.7</v>
      </c>
      <c r="T405" s="88">
        <f>IF($O405="",IF('Checklist District ID'!$C$43="Y",MAX($R405:$S405)*$I405,SUM($R405:$S405)*$I405),IF(O405&gt;0,Q405*S405))</f>
        <v>0</v>
      </c>
      <c r="U405" s="88">
        <f>IF(Q405&gt;0,((I405-T405)*'Formula Matrix'!$E$42),0)</f>
        <v>0</v>
      </c>
      <c r="V405" s="88">
        <f t="shared" ref="V405:V468" si="40">IF(Q405=0,0,(I405-T405-U405))</f>
        <v>0</v>
      </c>
      <c r="W405" s="88">
        <f>IF(V405&gt;0,(V405*'Checklist Parameters'!$Q$35),0)</f>
        <v>0</v>
      </c>
      <c r="X405" s="85">
        <f t="shared" si="36"/>
        <v>0</v>
      </c>
      <c r="Y405" s="85">
        <f>IF('Checklist Parameters'!$Q$102&lt;&gt;"",(I405/43560)*'Checklist Parameters'!$Q$102,"N/A")</f>
        <v>0</v>
      </c>
      <c r="Z405" s="85" t="str">
        <f>IF('Checklist Parameters'!$Q$58&lt;&gt;"",((I405*'Checklist Parameters'!$Q$58)*'Checklist Parameters'!$Q$35)/1000,"N/A")</f>
        <v>N/A</v>
      </c>
      <c r="AA405" s="85">
        <f>IF('Checklist Parameters'!$Q$101&lt;&gt;"",IFERROR(I405/'Checklist Parameters'!$Q$101,0),"N/A")</f>
        <v>0</v>
      </c>
      <c r="AB405" s="85" t="str">
        <f>IF('Checklist Parameters'!$Q$43&lt;&gt;"",(I405*'Checklist Parameters'!$Q$43)/1000,"N/A")</f>
        <v>N/A</v>
      </c>
      <c r="AC405" s="85">
        <f>IF('Checklist Parameters'!$Q$16="",$X405,IF(AND('Checklist Parameters'!$Q$16&lt;$X405,'Checklist Parameters'!$Q$16&gt;=3),'Checklist Parameters'!$Q$16,IF(AND('Checklist Parameters'!$Q$16&lt;$X405,'Checklist Parameters'!$Q$16&lt;3),0,$X405)))</f>
        <v>0</v>
      </c>
      <c r="AD405" s="85" t="str">
        <f>IF(AND(I405&lt;'Checklist Parameters'!$Q$22,$I405&lt;&gt;0),"Y","")</f>
        <v/>
      </c>
      <c r="AE405" s="85" t="str">
        <f>IF($AD405="Y",0,IF('Checklist Parameters'!$Q$25="","&lt;no limit&gt;",ROUNDDOWN((($I405-'Checklist Parameters'!$Q$24)/'Checklist Parameters'!$Q$25)+1,0)))</f>
        <v>&lt;no limit&gt;</v>
      </c>
      <c r="AF405" s="174">
        <f t="shared" ref="AF405:AF468" si="41">IF(MIN(X405,Y405,Z405,AA405,AB405,AC405,AE405)&lt;2.5,0,IF(AND(MIN(X405,Y405,Z405,AA405,AB405,AC405,AE405)&gt;=2.5,MIN(X405,Y405,Z405,AA405,AB405,AC405,AE405)&lt;3),3,ROUND(MIN(X405,Y405,Z405,AA405,AB405,AC405,AE405),0)))</f>
        <v>0</v>
      </c>
      <c r="AG405" s="85">
        <f t="shared" si="37"/>
        <v>0</v>
      </c>
      <c r="AH405" s="5"/>
      <c r="AI405" s="5"/>
      <c r="AJ405" s="5"/>
      <c r="AK405" s="5"/>
      <c r="AL405" s="5"/>
      <c r="AM405" s="5"/>
      <c r="AN405" s="5"/>
      <c r="AO405" s="5"/>
      <c r="AP405" s="5"/>
      <c r="AQ405" s="5"/>
      <c r="AR405" s="5"/>
      <c r="AS405" s="5"/>
      <c r="AT405" s="5"/>
      <c r="AU405" s="5"/>
    </row>
    <row r="406" spans="1:47" s="2" customFormat="1" ht="15">
      <c r="A406" s="391"/>
      <c r="B406" s="392"/>
      <c r="C406" s="393"/>
      <c r="D406" s="393"/>
      <c r="E406" s="393"/>
      <c r="F406" s="393"/>
      <c r="G406" s="393"/>
      <c r="H406" s="394"/>
      <c r="I406" s="394"/>
      <c r="J406" s="394"/>
      <c r="K406" s="394"/>
      <c r="L406" s="394"/>
      <c r="M406" s="394"/>
      <c r="N406" s="313">
        <f>IF(IF(I406&lt;'Checklist Parameters'!$Q$22,0,($I406-$L406))&lt;0,0,IF(I406&lt;'Checklist Parameters'!$Q$22,0,($I406-$L406)))</f>
        <v>0</v>
      </c>
      <c r="O406" s="394"/>
      <c r="P406" s="395"/>
      <c r="Q406" s="316">
        <f t="shared" si="38"/>
        <v>0</v>
      </c>
      <c r="R406" s="87">
        <f t="shared" si="39"/>
        <v>0</v>
      </c>
      <c r="S406" s="87">
        <f>IF('Checklist Parameters'!$Q$60&lt;0.2,0.2,'Checklist Parameters'!$Q$60)</f>
        <v>0.7</v>
      </c>
      <c r="T406" s="88">
        <f>IF($O406="",IF('Checklist District ID'!$C$43="Y",MAX($R406:$S406)*$I406,SUM($R406:$S406)*$I406),IF(O406&gt;0,Q406*S406))</f>
        <v>0</v>
      </c>
      <c r="U406" s="88">
        <f>IF(Q406&gt;0,((I406-T406)*'Formula Matrix'!$E$42),0)</f>
        <v>0</v>
      </c>
      <c r="V406" s="88">
        <f t="shared" si="40"/>
        <v>0</v>
      </c>
      <c r="W406" s="88">
        <f>IF(V406&gt;0,(V406*'Checklist Parameters'!$Q$35),0)</f>
        <v>0</v>
      </c>
      <c r="X406" s="85">
        <f t="shared" si="36"/>
        <v>0</v>
      </c>
      <c r="Y406" s="85">
        <f>IF('Checklist Parameters'!$Q$102&lt;&gt;"",(I406/43560)*'Checklist Parameters'!$Q$102,"N/A")</f>
        <v>0</v>
      </c>
      <c r="Z406" s="85" t="str">
        <f>IF('Checklist Parameters'!$Q$58&lt;&gt;"",((I406*'Checklist Parameters'!$Q$58)*'Checklist Parameters'!$Q$35)/1000,"N/A")</f>
        <v>N/A</v>
      </c>
      <c r="AA406" s="85">
        <f>IF('Checklist Parameters'!$Q$101&lt;&gt;"",IFERROR(I406/'Checklist Parameters'!$Q$101,0),"N/A")</f>
        <v>0</v>
      </c>
      <c r="AB406" s="85" t="str">
        <f>IF('Checklist Parameters'!$Q$43&lt;&gt;"",(I406*'Checklist Parameters'!$Q$43)/1000,"N/A")</f>
        <v>N/A</v>
      </c>
      <c r="AC406" s="85">
        <f>IF('Checklist Parameters'!$Q$16="",$X406,IF(AND('Checklist Parameters'!$Q$16&lt;$X406,'Checklist Parameters'!$Q$16&gt;=3),'Checklist Parameters'!$Q$16,IF(AND('Checklist Parameters'!$Q$16&lt;$X406,'Checklist Parameters'!$Q$16&lt;3),0,$X406)))</f>
        <v>0</v>
      </c>
      <c r="AD406" s="85" t="str">
        <f>IF(AND(I406&lt;'Checklist Parameters'!$Q$22,$I406&lt;&gt;0),"Y","")</f>
        <v/>
      </c>
      <c r="AE406" s="85" t="str">
        <f>IF($AD406="Y",0,IF('Checklist Parameters'!$Q$25="","&lt;no limit&gt;",ROUNDDOWN((($I406-'Checklist Parameters'!$Q$24)/'Checklist Parameters'!$Q$25)+1,0)))</f>
        <v>&lt;no limit&gt;</v>
      </c>
      <c r="AF406" s="174">
        <f t="shared" si="41"/>
        <v>0</v>
      </c>
      <c r="AG406" s="85">
        <f t="shared" si="37"/>
        <v>0</v>
      </c>
      <c r="AH406" s="5"/>
      <c r="AI406" s="5"/>
      <c r="AJ406" s="5"/>
      <c r="AK406" s="5"/>
      <c r="AL406" s="5"/>
      <c r="AM406" s="5"/>
      <c r="AN406" s="5"/>
      <c r="AO406" s="5"/>
      <c r="AP406" s="5"/>
      <c r="AQ406" s="5"/>
      <c r="AR406" s="5"/>
      <c r="AS406" s="5"/>
      <c r="AT406" s="5"/>
      <c r="AU406" s="5"/>
    </row>
    <row r="407" spans="1:47" s="2" customFormat="1" ht="15">
      <c r="A407" s="391"/>
      <c r="B407" s="392"/>
      <c r="C407" s="393"/>
      <c r="D407" s="393"/>
      <c r="E407" s="393"/>
      <c r="F407" s="393"/>
      <c r="G407" s="393"/>
      <c r="H407" s="394"/>
      <c r="I407" s="394"/>
      <c r="J407" s="394"/>
      <c r="K407" s="394"/>
      <c r="L407" s="394"/>
      <c r="M407" s="394"/>
      <c r="N407" s="313">
        <f>IF(IF(I407&lt;'Checklist Parameters'!$Q$22,0,($I407-$L407))&lt;0,0,IF(I407&lt;'Checklist Parameters'!$Q$22,0,($I407-$L407)))</f>
        <v>0</v>
      </c>
      <c r="O407" s="394"/>
      <c r="P407" s="395"/>
      <c r="Q407" s="316">
        <f t="shared" si="38"/>
        <v>0</v>
      </c>
      <c r="R407" s="87">
        <f t="shared" si="39"/>
        <v>0</v>
      </c>
      <c r="S407" s="87">
        <f>IF('Checklist Parameters'!$Q$60&lt;0.2,0.2,'Checklist Parameters'!$Q$60)</f>
        <v>0.7</v>
      </c>
      <c r="T407" s="88">
        <f>IF($O407="",IF('Checklist District ID'!$C$43="Y",MAX($R407:$S407)*$I407,SUM($R407:$S407)*$I407),IF(O407&gt;0,Q407*S407))</f>
        <v>0</v>
      </c>
      <c r="U407" s="88">
        <f>IF(Q407&gt;0,((I407-T407)*'Formula Matrix'!$E$42),0)</f>
        <v>0</v>
      </c>
      <c r="V407" s="88">
        <f t="shared" si="40"/>
        <v>0</v>
      </c>
      <c r="W407" s="88">
        <f>IF(V407&gt;0,(V407*'Checklist Parameters'!$Q$35),0)</f>
        <v>0</v>
      </c>
      <c r="X407" s="85">
        <f t="shared" si="36"/>
        <v>0</v>
      </c>
      <c r="Y407" s="85">
        <f>IF('Checklist Parameters'!$Q$102&lt;&gt;"",(I407/43560)*'Checklist Parameters'!$Q$102,"N/A")</f>
        <v>0</v>
      </c>
      <c r="Z407" s="85" t="str">
        <f>IF('Checklist Parameters'!$Q$58&lt;&gt;"",((I407*'Checklist Parameters'!$Q$58)*'Checklist Parameters'!$Q$35)/1000,"N/A")</f>
        <v>N/A</v>
      </c>
      <c r="AA407" s="85">
        <f>IF('Checklist Parameters'!$Q$101&lt;&gt;"",IFERROR(I407/'Checklist Parameters'!$Q$101,0),"N/A")</f>
        <v>0</v>
      </c>
      <c r="AB407" s="85" t="str">
        <f>IF('Checklist Parameters'!$Q$43&lt;&gt;"",(I407*'Checklist Parameters'!$Q$43)/1000,"N/A")</f>
        <v>N/A</v>
      </c>
      <c r="AC407" s="85">
        <f>IF('Checklist Parameters'!$Q$16="",$X407,IF(AND('Checklist Parameters'!$Q$16&lt;$X407,'Checklist Parameters'!$Q$16&gt;=3),'Checklist Parameters'!$Q$16,IF(AND('Checklist Parameters'!$Q$16&lt;$X407,'Checklist Parameters'!$Q$16&lt;3),0,$X407)))</f>
        <v>0</v>
      </c>
      <c r="AD407" s="85" t="str">
        <f>IF(AND(I407&lt;'Checklist Parameters'!$Q$22,$I407&lt;&gt;0),"Y","")</f>
        <v/>
      </c>
      <c r="AE407" s="85" t="str">
        <f>IF($AD407="Y",0,IF('Checklist Parameters'!$Q$25="","&lt;no limit&gt;",ROUNDDOWN((($I407-'Checklist Parameters'!$Q$24)/'Checklist Parameters'!$Q$25)+1,0)))</f>
        <v>&lt;no limit&gt;</v>
      </c>
      <c r="AF407" s="174">
        <f t="shared" si="41"/>
        <v>0</v>
      </c>
      <c r="AG407" s="85">
        <f t="shared" si="37"/>
        <v>0</v>
      </c>
      <c r="AH407" s="5"/>
      <c r="AI407" s="5"/>
      <c r="AJ407" s="5"/>
      <c r="AK407" s="5"/>
      <c r="AL407" s="5"/>
      <c r="AM407" s="5"/>
      <c r="AN407" s="5"/>
      <c r="AO407" s="5"/>
      <c r="AP407" s="5"/>
      <c r="AQ407" s="5"/>
      <c r="AR407" s="5"/>
      <c r="AS407" s="5"/>
      <c r="AT407" s="5"/>
      <c r="AU407" s="5"/>
    </row>
    <row r="408" spans="1:47" s="2" customFormat="1" ht="15">
      <c r="A408" s="391"/>
      <c r="B408" s="392"/>
      <c r="C408" s="393"/>
      <c r="D408" s="393"/>
      <c r="E408" s="393"/>
      <c r="F408" s="393"/>
      <c r="G408" s="393"/>
      <c r="H408" s="394"/>
      <c r="I408" s="394"/>
      <c r="J408" s="394"/>
      <c r="K408" s="394"/>
      <c r="L408" s="394"/>
      <c r="M408" s="394"/>
      <c r="N408" s="313">
        <f>IF(IF(I408&lt;'Checklist Parameters'!$Q$22,0,($I408-$L408))&lt;0,0,IF(I408&lt;'Checklist Parameters'!$Q$22,0,($I408-$L408)))</f>
        <v>0</v>
      </c>
      <c r="O408" s="394"/>
      <c r="P408" s="395"/>
      <c r="Q408" s="316">
        <f t="shared" si="38"/>
        <v>0</v>
      </c>
      <c r="R408" s="87">
        <f t="shared" si="39"/>
        <v>0</v>
      </c>
      <c r="S408" s="87">
        <f>IF('Checklist Parameters'!$Q$60&lt;0.2,0.2,'Checklist Parameters'!$Q$60)</f>
        <v>0.7</v>
      </c>
      <c r="T408" s="88">
        <f>IF($O408="",IF('Checklist District ID'!$C$43="Y",MAX($R408:$S408)*$I408,SUM($R408:$S408)*$I408),IF(O408&gt;0,Q408*S408))</f>
        <v>0</v>
      </c>
      <c r="U408" s="88">
        <f>IF(Q408&gt;0,((I408-T408)*'Formula Matrix'!$E$42),0)</f>
        <v>0</v>
      </c>
      <c r="V408" s="88">
        <f t="shared" si="40"/>
        <v>0</v>
      </c>
      <c r="W408" s="88">
        <f>IF(V408&gt;0,(V408*'Checklist Parameters'!$Q$35),0)</f>
        <v>0</v>
      </c>
      <c r="X408" s="85">
        <f t="shared" si="36"/>
        <v>0</v>
      </c>
      <c r="Y408" s="85">
        <f>IF('Checklist Parameters'!$Q$102&lt;&gt;"",(I408/43560)*'Checklist Parameters'!$Q$102,"N/A")</f>
        <v>0</v>
      </c>
      <c r="Z408" s="85" t="str">
        <f>IF('Checklist Parameters'!$Q$58&lt;&gt;"",((I408*'Checklist Parameters'!$Q$58)*'Checklist Parameters'!$Q$35)/1000,"N/A")</f>
        <v>N/A</v>
      </c>
      <c r="AA408" s="85">
        <f>IF('Checklist Parameters'!$Q$101&lt;&gt;"",IFERROR(I408/'Checklist Parameters'!$Q$101,0),"N/A")</f>
        <v>0</v>
      </c>
      <c r="AB408" s="85" t="str">
        <f>IF('Checklist Parameters'!$Q$43&lt;&gt;"",(I408*'Checklist Parameters'!$Q$43)/1000,"N/A")</f>
        <v>N/A</v>
      </c>
      <c r="AC408" s="85">
        <f>IF('Checklist Parameters'!$Q$16="",$X408,IF(AND('Checklist Parameters'!$Q$16&lt;$X408,'Checklist Parameters'!$Q$16&gt;=3),'Checklist Parameters'!$Q$16,IF(AND('Checklist Parameters'!$Q$16&lt;$X408,'Checklist Parameters'!$Q$16&lt;3),0,$X408)))</f>
        <v>0</v>
      </c>
      <c r="AD408" s="85" t="str">
        <f>IF(AND(I408&lt;'Checklist Parameters'!$Q$22,$I408&lt;&gt;0),"Y","")</f>
        <v/>
      </c>
      <c r="AE408" s="85" t="str">
        <f>IF($AD408="Y",0,IF('Checklist Parameters'!$Q$25="","&lt;no limit&gt;",ROUNDDOWN((($I408-'Checklist Parameters'!$Q$24)/'Checklist Parameters'!$Q$25)+1,0)))</f>
        <v>&lt;no limit&gt;</v>
      </c>
      <c r="AF408" s="174">
        <f t="shared" si="41"/>
        <v>0</v>
      </c>
      <c r="AG408" s="85">
        <f t="shared" si="37"/>
        <v>0</v>
      </c>
      <c r="AH408" s="5"/>
      <c r="AI408" s="5"/>
      <c r="AJ408" s="5"/>
      <c r="AK408" s="5"/>
      <c r="AL408" s="5"/>
      <c r="AM408" s="5"/>
      <c r="AN408" s="5"/>
      <c r="AO408" s="5"/>
      <c r="AP408" s="5"/>
      <c r="AQ408" s="5"/>
      <c r="AR408" s="5"/>
      <c r="AS408" s="5"/>
      <c r="AT408" s="5"/>
      <c r="AU408" s="5"/>
    </row>
    <row r="409" spans="1:47" s="2" customFormat="1" ht="15">
      <c r="A409" s="391"/>
      <c r="B409" s="392"/>
      <c r="C409" s="393"/>
      <c r="D409" s="393"/>
      <c r="E409" s="393"/>
      <c r="F409" s="393"/>
      <c r="G409" s="393"/>
      <c r="H409" s="394"/>
      <c r="I409" s="394"/>
      <c r="J409" s="394"/>
      <c r="K409" s="394"/>
      <c r="L409" s="394"/>
      <c r="M409" s="394"/>
      <c r="N409" s="313">
        <f>IF(IF(I409&lt;'Checklist Parameters'!$Q$22,0,($I409-$L409))&lt;0,0,IF(I409&lt;'Checklist Parameters'!$Q$22,0,($I409-$L409)))</f>
        <v>0</v>
      </c>
      <c r="O409" s="394"/>
      <c r="P409" s="395"/>
      <c r="Q409" s="316">
        <f t="shared" si="38"/>
        <v>0</v>
      </c>
      <c r="R409" s="87">
        <f t="shared" si="39"/>
        <v>0</v>
      </c>
      <c r="S409" s="87">
        <f>IF('Checklist Parameters'!$Q$60&lt;0.2,0.2,'Checklist Parameters'!$Q$60)</f>
        <v>0.7</v>
      </c>
      <c r="T409" s="88">
        <f>IF($O409="",IF('Checklist District ID'!$C$43="Y",MAX($R409:$S409)*$I409,SUM($R409:$S409)*$I409),IF(O409&gt;0,Q409*S409))</f>
        <v>0</v>
      </c>
      <c r="U409" s="88">
        <f>IF(Q409&gt;0,((I409-T409)*'Formula Matrix'!$E$42),0)</f>
        <v>0</v>
      </c>
      <c r="V409" s="88">
        <f t="shared" si="40"/>
        <v>0</v>
      </c>
      <c r="W409" s="88">
        <f>IF(V409&gt;0,(V409*'Checklist Parameters'!$Q$35),0)</f>
        <v>0</v>
      </c>
      <c r="X409" s="85">
        <f t="shared" si="36"/>
        <v>0</v>
      </c>
      <c r="Y409" s="85">
        <f>IF('Checklist Parameters'!$Q$102&lt;&gt;"",(I409/43560)*'Checklist Parameters'!$Q$102,"N/A")</f>
        <v>0</v>
      </c>
      <c r="Z409" s="85" t="str">
        <f>IF('Checklist Parameters'!$Q$58&lt;&gt;"",((I409*'Checklist Parameters'!$Q$58)*'Checklist Parameters'!$Q$35)/1000,"N/A")</f>
        <v>N/A</v>
      </c>
      <c r="AA409" s="85">
        <f>IF('Checklist Parameters'!$Q$101&lt;&gt;"",IFERROR(I409/'Checklist Parameters'!$Q$101,0),"N/A")</f>
        <v>0</v>
      </c>
      <c r="AB409" s="85" t="str">
        <f>IF('Checklist Parameters'!$Q$43&lt;&gt;"",(I409*'Checklist Parameters'!$Q$43)/1000,"N/A")</f>
        <v>N/A</v>
      </c>
      <c r="AC409" s="85">
        <f>IF('Checklist Parameters'!$Q$16="",$X409,IF(AND('Checklist Parameters'!$Q$16&lt;$X409,'Checklist Parameters'!$Q$16&gt;=3),'Checklist Parameters'!$Q$16,IF(AND('Checklist Parameters'!$Q$16&lt;$X409,'Checklist Parameters'!$Q$16&lt;3),0,$X409)))</f>
        <v>0</v>
      </c>
      <c r="AD409" s="85" t="str">
        <f>IF(AND(I409&lt;'Checklist Parameters'!$Q$22,$I409&lt;&gt;0),"Y","")</f>
        <v/>
      </c>
      <c r="AE409" s="85" t="str">
        <f>IF($AD409="Y",0,IF('Checklist Parameters'!$Q$25="","&lt;no limit&gt;",ROUNDDOWN((($I409-'Checklist Parameters'!$Q$24)/'Checklist Parameters'!$Q$25)+1,0)))</f>
        <v>&lt;no limit&gt;</v>
      </c>
      <c r="AF409" s="174">
        <f t="shared" si="41"/>
        <v>0</v>
      </c>
      <c r="AG409" s="85">
        <f t="shared" si="37"/>
        <v>0</v>
      </c>
      <c r="AH409" s="5"/>
      <c r="AI409" s="5"/>
      <c r="AJ409" s="5"/>
      <c r="AK409" s="5"/>
      <c r="AL409" s="5"/>
      <c r="AM409" s="5"/>
      <c r="AN409" s="5"/>
      <c r="AO409" s="5"/>
      <c r="AP409" s="5"/>
      <c r="AQ409" s="5"/>
      <c r="AR409" s="5"/>
      <c r="AS409" s="5"/>
      <c r="AT409" s="5"/>
      <c r="AU409" s="5"/>
    </row>
    <row r="410" spans="1:47" s="2" customFormat="1" ht="15">
      <c r="A410" s="391"/>
      <c r="B410" s="392"/>
      <c r="C410" s="393"/>
      <c r="D410" s="393"/>
      <c r="E410" s="393"/>
      <c r="F410" s="393"/>
      <c r="G410" s="393"/>
      <c r="H410" s="394"/>
      <c r="I410" s="394"/>
      <c r="J410" s="394"/>
      <c r="K410" s="394"/>
      <c r="L410" s="394"/>
      <c r="M410" s="394"/>
      <c r="N410" s="313">
        <f>IF(IF(I410&lt;'Checklist Parameters'!$Q$22,0,($I410-$L410))&lt;0,0,IF(I410&lt;'Checklist Parameters'!$Q$22,0,($I410-$L410)))</f>
        <v>0</v>
      </c>
      <c r="O410" s="394"/>
      <c r="P410" s="395"/>
      <c r="Q410" s="316">
        <f t="shared" si="38"/>
        <v>0</v>
      </c>
      <c r="R410" s="87">
        <f t="shared" si="39"/>
        <v>0</v>
      </c>
      <c r="S410" s="87">
        <f>IF('Checklist Parameters'!$Q$60&lt;0.2,0.2,'Checklist Parameters'!$Q$60)</f>
        <v>0.7</v>
      </c>
      <c r="T410" s="88">
        <f>IF($O410="",IF('Checklist District ID'!$C$43="Y",MAX($R410:$S410)*$I410,SUM($R410:$S410)*$I410),IF(O410&gt;0,Q410*S410))</f>
        <v>0</v>
      </c>
      <c r="U410" s="88">
        <f>IF(Q410&gt;0,((I410-T410)*'Formula Matrix'!$E$42),0)</f>
        <v>0</v>
      </c>
      <c r="V410" s="88">
        <f t="shared" si="40"/>
        <v>0</v>
      </c>
      <c r="W410" s="88">
        <f>IF(V410&gt;0,(V410*'Checklist Parameters'!$Q$35),0)</f>
        <v>0</v>
      </c>
      <c r="X410" s="85">
        <f t="shared" si="36"/>
        <v>0</v>
      </c>
      <c r="Y410" s="85">
        <f>IF('Checklist Parameters'!$Q$102&lt;&gt;"",(I410/43560)*'Checklist Parameters'!$Q$102,"N/A")</f>
        <v>0</v>
      </c>
      <c r="Z410" s="85" t="str">
        <f>IF('Checklist Parameters'!$Q$58&lt;&gt;"",((I410*'Checklist Parameters'!$Q$58)*'Checklist Parameters'!$Q$35)/1000,"N/A")</f>
        <v>N/A</v>
      </c>
      <c r="AA410" s="85">
        <f>IF('Checklist Parameters'!$Q$101&lt;&gt;"",IFERROR(I410/'Checklist Parameters'!$Q$101,0),"N/A")</f>
        <v>0</v>
      </c>
      <c r="AB410" s="85" t="str">
        <f>IF('Checklist Parameters'!$Q$43&lt;&gt;"",(I410*'Checklist Parameters'!$Q$43)/1000,"N/A")</f>
        <v>N/A</v>
      </c>
      <c r="AC410" s="85">
        <f>IF('Checklist Parameters'!$Q$16="",$X410,IF(AND('Checklist Parameters'!$Q$16&lt;$X410,'Checklist Parameters'!$Q$16&gt;=3),'Checklist Parameters'!$Q$16,IF(AND('Checklist Parameters'!$Q$16&lt;$X410,'Checklist Parameters'!$Q$16&lt;3),0,$X410)))</f>
        <v>0</v>
      </c>
      <c r="AD410" s="85" t="str">
        <f>IF(AND(I410&lt;'Checklist Parameters'!$Q$22,$I410&lt;&gt;0),"Y","")</f>
        <v/>
      </c>
      <c r="AE410" s="85" t="str">
        <f>IF($AD410="Y",0,IF('Checklist Parameters'!$Q$25="","&lt;no limit&gt;",ROUNDDOWN((($I410-'Checklist Parameters'!$Q$24)/'Checklist Parameters'!$Q$25)+1,0)))</f>
        <v>&lt;no limit&gt;</v>
      </c>
      <c r="AF410" s="174">
        <f t="shared" si="41"/>
        <v>0</v>
      </c>
      <c r="AG410" s="85">
        <f t="shared" si="37"/>
        <v>0</v>
      </c>
      <c r="AH410" s="5"/>
      <c r="AI410" s="5"/>
      <c r="AJ410" s="5"/>
      <c r="AK410" s="5"/>
      <c r="AL410" s="5"/>
      <c r="AM410" s="5"/>
      <c r="AN410" s="5"/>
      <c r="AO410" s="5"/>
      <c r="AP410" s="5"/>
      <c r="AQ410" s="5"/>
      <c r="AR410" s="5"/>
      <c r="AS410" s="5"/>
      <c r="AT410" s="5"/>
      <c r="AU410" s="5"/>
    </row>
    <row r="411" spans="1:47" s="2" customFormat="1" ht="15">
      <c r="A411" s="391"/>
      <c r="B411" s="392"/>
      <c r="C411" s="393"/>
      <c r="D411" s="393"/>
      <c r="E411" s="393"/>
      <c r="F411" s="393"/>
      <c r="G411" s="393"/>
      <c r="H411" s="394"/>
      <c r="I411" s="394"/>
      <c r="J411" s="394"/>
      <c r="K411" s="394"/>
      <c r="L411" s="394"/>
      <c r="M411" s="394"/>
      <c r="N411" s="313">
        <f>IF(IF(I411&lt;'Checklist Parameters'!$Q$22,0,($I411-$L411))&lt;0,0,IF(I411&lt;'Checklist Parameters'!$Q$22,0,($I411-$L411)))</f>
        <v>0</v>
      </c>
      <c r="O411" s="394"/>
      <c r="P411" s="395"/>
      <c r="Q411" s="316">
        <f t="shared" si="38"/>
        <v>0</v>
      </c>
      <c r="R411" s="87">
        <f t="shared" si="39"/>
        <v>0</v>
      </c>
      <c r="S411" s="87">
        <f>IF('Checklist Parameters'!$Q$60&lt;0.2,0.2,'Checklist Parameters'!$Q$60)</f>
        <v>0.7</v>
      </c>
      <c r="T411" s="88">
        <f>IF($O411="",IF('Checklist District ID'!$C$43="Y",MAX($R411:$S411)*$I411,SUM($R411:$S411)*$I411),IF(O411&gt;0,Q411*S411))</f>
        <v>0</v>
      </c>
      <c r="U411" s="88">
        <f>IF(Q411&gt;0,((I411-T411)*'Formula Matrix'!$E$42),0)</f>
        <v>0</v>
      </c>
      <c r="V411" s="88">
        <f t="shared" si="40"/>
        <v>0</v>
      </c>
      <c r="W411" s="88">
        <f>IF(V411&gt;0,(V411*'Checklist Parameters'!$Q$35),0)</f>
        <v>0</v>
      </c>
      <c r="X411" s="85">
        <f t="shared" si="36"/>
        <v>0</v>
      </c>
      <c r="Y411" s="85">
        <f>IF('Checklist Parameters'!$Q$102&lt;&gt;"",(I411/43560)*'Checklist Parameters'!$Q$102,"N/A")</f>
        <v>0</v>
      </c>
      <c r="Z411" s="85" t="str">
        <f>IF('Checklist Parameters'!$Q$58&lt;&gt;"",((I411*'Checklist Parameters'!$Q$58)*'Checklist Parameters'!$Q$35)/1000,"N/A")</f>
        <v>N/A</v>
      </c>
      <c r="AA411" s="85">
        <f>IF('Checklist Parameters'!$Q$101&lt;&gt;"",IFERROR(I411/'Checklist Parameters'!$Q$101,0),"N/A")</f>
        <v>0</v>
      </c>
      <c r="AB411" s="85" t="str">
        <f>IF('Checklist Parameters'!$Q$43&lt;&gt;"",(I411*'Checklist Parameters'!$Q$43)/1000,"N/A")</f>
        <v>N/A</v>
      </c>
      <c r="AC411" s="85">
        <f>IF('Checklist Parameters'!$Q$16="",$X411,IF(AND('Checklist Parameters'!$Q$16&lt;$X411,'Checklist Parameters'!$Q$16&gt;=3),'Checklist Parameters'!$Q$16,IF(AND('Checklist Parameters'!$Q$16&lt;$X411,'Checklist Parameters'!$Q$16&lt;3),0,$X411)))</f>
        <v>0</v>
      </c>
      <c r="AD411" s="85" t="str">
        <f>IF(AND(I411&lt;'Checklist Parameters'!$Q$22,$I411&lt;&gt;0),"Y","")</f>
        <v/>
      </c>
      <c r="AE411" s="85" t="str">
        <f>IF($AD411="Y",0,IF('Checklist Parameters'!$Q$25="","&lt;no limit&gt;",ROUNDDOWN((($I411-'Checklist Parameters'!$Q$24)/'Checklist Parameters'!$Q$25)+1,0)))</f>
        <v>&lt;no limit&gt;</v>
      </c>
      <c r="AF411" s="174">
        <f t="shared" si="41"/>
        <v>0</v>
      </c>
      <c r="AG411" s="85">
        <f t="shared" si="37"/>
        <v>0</v>
      </c>
      <c r="AH411" s="5"/>
      <c r="AI411" s="5"/>
      <c r="AJ411" s="5"/>
      <c r="AK411" s="5"/>
      <c r="AL411" s="5"/>
      <c r="AM411" s="5"/>
      <c r="AN411" s="5"/>
      <c r="AO411" s="5"/>
      <c r="AP411" s="5"/>
      <c r="AQ411" s="5"/>
      <c r="AR411" s="5"/>
      <c r="AS411" s="5"/>
      <c r="AT411" s="5"/>
      <c r="AU411" s="5"/>
    </row>
    <row r="412" spans="1:47" s="2" customFormat="1" ht="15">
      <c r="A412" s="391"/>
      <c r="B412" s="392"/>
      <c r="C412" s="393"/>
      <c r="D412" s="393"/>
      <c r="E412" s="393"/>
      <c r="F412" s="393"/>
      <c r="G412" s="393"/>
      <c r="H412" s="394"/>
      <c r="I412" s="394"/>
      <c r="J412" s="394"/>
      <c r="K412" s="394"/>
      <c r="L412" s="394"/>
      <c r="M412" s="394"/>
      <c r="N412" s="313">
        <f>IF(IF(I412&lt;'Checklist Parameters'!$Q$22,0,($I412-$L412))&lt;0,0,IF(I412&lt;'Checklist Parameters'!$Q$22,0,($I412-$L412)))</f>
        <v>0</v>
      </c>
      <c r="O412" s="394"/>
      <c r="P412" s="395"/>
      <c r="Q412" s="316">
        <f t="shared" si="38"/>
        <v>0</v>
      </c>
      <c r="R412" s="87">
        <f t="shared" si="39"/>
        <v>0</v>
      </c>
      <c r="S412" s="87">
        <f>IF('Checklist Parameters'!$Q$60&lt;0.2,0.2,'Checklist Parameters'!$Q$60)</f>
        <v>0.7</v>
      </c>
      <c r="T412" s="88">
        <f>IF($O412="",IF('Checklist District ID'!$C$43="Y",MAX($R412:$S412)*$I412,SUM($R412:$S412)*$I412),IF(O412&gt;0,Q412*S412))</f>
        <v>0</v>
      </c>
      <c r="U412" s="88">
        <f>IF(Q412&gt;0,((I412-T412)*'Formula Matrix'!$E$42),0)</f>
        <v>0</v>
      </c>
      <c r="V412" s="88">
        <f t="shared" si="40"/>
        <v>0</v>
      </c>
      <c r="W412" s="88">
        <f>IF(V412&gt;0,(V412*'Checklist Parameters'!$Q$35),0)</f>
        <v>0</v>
      </c>
      <c r="X412" s="85">
        <f t="shared" si="36"/>
        <v>0</v>
      </c>
      <c r="Y412" s="85">
        <f>IF('Checklist Parameters'!$Q$102&lt;&gt;"",(I412/43560)*'Checklist Parameters'!$Q$102,"N/A")</f>
        <v>0</v>
      </c>
      <c r="Z412" s="85" t="str">
        <f>IF('Checklist Parameters'!$Q$58&lt;&gt;"",((I412*'Checklist Parameters'!$Q$58)*'Checklist Parameters'!$Q$35)/1000,"N/A")</f>
        <v>N/A</v>
      </c>
      <c r="AA412" s="85">
        <f>IF('Checklist Parameters'!$Q$101&lt;&gt;"",IFERROR(I412/'Checklist Parameters'!$Q$101,0),"N/A")</f>
        <v>0</v>
      </c>
      <c r="AB412" s="85" t="str">
        <f>IF('Checklist Parameters'!$Q$43&lt;&gt;"",(I412*'Checklist Parameters'!$Q$43)/1000,"N/A")</f>
        <v>N/A</v>
      </c>
      <c r="AC412" s="85">
        <f>IF('Checklist Parameters'!$Q$16="",$X412,IF(AND('Checklist Parameters'!$Q$16&lt;$X412,'Checklist Parameters'!$Q$16&gt;=3),'Checklist Parameters'!$Q$16,IF(AND('Checklist Parameters'!$Q$16&lt;$X412,'Checklist Parameters'!$Q$16&lt;3),0,$X412)))</f>
        <v>0</v>
      </c>
      <c r="AD412" s="85" t="str">
        <f>IF(AND(I412&lt;'Checklist Parameters'!$Q$22,$I412&lt;&gt;0),"Y","")</f>
        <v/>
      </c>
      <c r="AE412" s="85" t="str">
        <f>IF($AD412="Y",0,IF('Checklist Parameters'!$Q$25="","&lt;no limit&gt;",ROUNDDOWN((($I412-'Checklist Parameters'!$Q$24)/'Checklist Parameters'!$Q$25)+1,0)))</f>
        <v>&lt;no limit&gt;</v>
      </c>
      <c r="AF412" s="174">
        <f t="shared" si="41"/>
        <v>0</v>
      </c>
      <c r="AG412" s="85">
        <f t="shared" si="37"/>
        <v>0</v>
      </c>
      <c r="AH412" s="5"/>
      <c r="AI412" s="5"/>
      <c r="AJ412" s="5"/>
      <c r="AK412" s="5"/>
      <c r="AL412" s="5"/>
      <c r="AM412" s="5"/>
      <c r="AN412" s="5"/>
      <c r="AO412" s="5"/>
      <c r="AP412" s="5"/>
      <c r="AQ412" s="5"/>
      <c r="AR412" s="5"/>
      <c r="AS412" s="5"/>
      <c r="AT412" s="5"/>
      <c r="AU412" s="5"/>
    </row>
    <row r="413" spans="1:47" s="2" customFormat="1" ht="15">
      <c r="A413" s="391"/>
      <c r="B413" s="392"/>
      <c r="C413" s="393"/>
      <c r="D413" s="393"/>
      <c r="E413" s="393"/>
      <c r="F413" s="393"/>
      <c r="G413" s="393"/>
      <c r="H413" s="394"/>
      <c r="I413" s="394"/>
      <c r="J413" s="394"/>
      <c r="K413" s="394"/>
      <c r="L413" s="394"/>
      <c r="M413" s="394"/>
      <c r="N413" s="313">
        <f>IF(IF(I413&lt;'Checklist Parameters'!$Q$22,0,($I413-$L413))&lt;0,0,IF(I413&lt;'Checklist Parameters'!$Q$22,0,($I413-$L413)))</f>
        <v>0</v>
      </c>
      <c r="O413" s="394"/>
      <c r="P413" s="395"/>
      <c r="Q413" s="316">
        <f t="shared" si="38"/>
        <v>0</v>
      </c>
      <c r="R413" s="87">
        <f t="shared" si="39"/>
        <v>0</v>
      </c>
      <c r="S413" s="87">
        <f>IF('Checklist Parameters'!$Q$60&lt;0.2,0.2,'Checklist Parameters'!$Q$60)</f>
        <v>0.7</v>
      </c>
      <c r="T413" s="88">
        <f>IF($O413="",IF('Checklist District ID'!$C$43="Y",MAX($R413:$S413)*$I413,SUM($R413:$S413)*$I413),IF(O413&gt;0,Q413*S413))</f>
        <v>0</v>
      </c>
      <c r="U413" s="88">
        <f>IF(Q413&gt;0,((I413-T413)*'Formula Matrix'!$E$42),0)</f>
        <v>0</v>
      </c>
      <c r="V413" s="88">
        <f t="shared" si="40"/>
        <v>0</v>
      </c>
      <c r="W413" s="88">
        <f>IF(V413&gt;0,(V413*'Checklist Parameters'!$Q$35),0)</f>
        <v>0</v>
      </c>
      <c r="X413" s="85">
        <f t="shared" si="36"/>
        <v>0</v>
      </c>
      <c r="Y413" s="85">
        <f>IF('Checklist Parameters'!$Q$102&lt;&gt;"",(I413/43560)*'Checklist Parameters'!$Q$102,"N/A")</f>
        <v>0</v>
      </c>
      <c r="Z413" s="85" t="str">
        <f>IF('Checklist Parameters'!$Q$58&lt;&gt;"",((I413*'Checklist Parameters'!$Q$58)*'Checklist Parameters'!$Q$35)/1000,"N/A")</f>
        <v>N/A</v>
      </c>
      <c r="AA413" s="85">
        <f>IF('Checklist Parameters'!$Q$101&lt;&gt;"",IFERROR(I413/'Checklist Parameters'!$Q$101,0),"N/A")</f>
        <v>0</v>
      </c>
      <c r="AB413" s="85" t="str">
        <f>IF('Checklist Parameters'!$Q$43&lt;&gt;"",(I413*'Checklist Parameters'!$Q$43)/1000,"N/A")</f>
        <v>N/A</v>
      </c>
      <c r="AC413" s="85">
        <f>IF('Checklist Parameters'!$Q$16="",$X413,IF(AND('Checklist Parameters'!$Q$16&lt;$X413,'Checklist Parameters'!$Q$16&gt;=3),'Checklist Parameters'!$Q$16,IF(AND('Checklist Parameters'!$Q$16&lt;$X413,'Checklist Parameters'!$Q$16&lt;3),0,$X413)))</f>
        <v>0</v>
      </c>
      <c r="AD413" s="85" t="str">
        <f>IF(AND(I413&lt;'Checklist Parameters'!$Q$22,$I413&lt;&gt;0),"Y","")</f>
        <v/>
      </c>
      <c r="AE413" s="85" t="str">
        <f>IF($AD413="Y",0,IF('Checklist Parameters'!$Q$25="","&lt;no limit&gt;",ROUNDDOWN((($I413-'Checklist Parameters'!$Q$24)/'Checklist Parameters'!$Q$25)+1,0)))</f>
        <v>&lt;no limit&gt;</v>
      </c>
      <c r="AF413" s="174">
        <f t="shared" si="41"/>
        <v>0</v>
      </c>
      <c r="AG413" s="85">
        <f t="shared" si="37"/>
        <v>0</v>
      </c>
      <c r="AH413" s="5"/>
      <c r="AI413" s="5"/>
      <c r="AJ413" s="5"/>
      <c r="AK413" s="5"/>
      <c r="AL413" s="5"/>
      <c r="AM413" s="5"/>
      <c r="AN413" s="5"/>
      <c r="AO413" s="5"/>
      <c r="AP413" s="5"/>
      <c r="AQ413" s="5"/>
      <c r="AR413" s="5"/>
      <c r="AS413" s="5"/>
      <c r="AT413" s="5"/>
      <c r="AU413" s="5"/>
    </row>
    <row r="414" spans="1:47" s="2" customFormat="1" ht="15">
      <c r="A414" s="391"/>
      <c r="B414" s="392"/>
      <c r="C414" s="393"/>
      <c r="D414" s="393"/>
      <c r="E414" s="393"/>
      <c r="F414" s="393"/>
      <c r="G414" s="393"/>
      <c r="H414" s="394"/>
      <c r="I414" s="394"/>
      <c r="J414" s="394"/>
      <c r="K414" s="394"/>
      <c r="L414" s="394"/>
      <c r="M414" s="394"/>
      <c r="N414" s="313">
        <f>IF(IF(I414&lt;'Checklist Parameters'!$Q$22,0,($I414-$L414))&lt;0,0,IF(I414&lt;'Checklist Parameters'!$Q$22,0,($I414-$L414)))</f>
        <v>0</v>
      </c>
      <c r="O414" s="394"/>
      <c r="P414" s="395"/>
      <c r="Q414" s="316">
        <f t="shared" si="38"/>
        <v>0</v>
      </c>
      <c r="R414" s="87">
        <f t="shared" si="39"/>
        <v>0</v>
      </c>
      <c r="S414" s="87">
        <f>IF('Checklist Parameters'!$Q$60&lt;0.2,0.2,'Checklist Parameters'!$Q$60)</f>
        <v>0.7</v>
      </c>
      <c r="T414" s="88">
        <f>IF($O414="",IF('Checklist District ID'!$C$43="Y",MAX($R414:$S414)*$I414,SUM($R414:$S414)*$I414),IF(O414&gt;0,Q414*S414))</f>
        <v>0</v>
      </c>
      <c r="U414" s="88">
        <f>IF(Q414&gt;0,((I414-T414)*'Formula Matrix'!$E$42),0)</f>
        <v>0</v>
      </c>
      <c r="V414" s="88">
        <f t="shared" si="40"/>
        <v>0</v>
      </c>
      <c r="W414" s="88">
        <f>IF(V414&gt;0,(V414*'Checklist Parameters'!$Q$35),0)</f>
        <v>0</v>
      </c>
      <c r="X414" s="85">
        <f t="shared" si="36"/>
        <v>0</v>
      </c>
      <c r="Y414" s="85">
        <f>IF('Checklist Parameters'!$Q$102&lt;&gt;"",(I414/43560)*'Checklist Parameters'!$Q$102,"N/A")</f>
        <v>0</v>
      </c>
      <c r="Z414" s="85" t="str">
        <f>IF('Checklist Parameters'!$Q$58&lt;&gt;"",((I414*'Checklist Parameters'!$Q$58)*'Checklist Parameters'!$Q$35)/1000,"N/A")</f>
        <v>N/A</v>
      </c>
      <c r="AA414" s="85">
        <f>IF('Checklist Parameters'!$Q$101&lt;&gt;"",IFERROR(I414/'Checklist Parameters'!$Q$101,0),"N/A")</f>
        <v>0</v>
      </c>
      <c r="AB414" s="85" t="str">
        <f>IF('Checklist Parameters'!$Q$43&lt;&gt;"",(I414*'Checklist Parameters'!$Q$43)/1000,"N/A")</f>
        <v>N/A</v>
      </c>
      <c r="AC414" s="85">
        <f>IF('Checklist Parameters'!$Q$16="",$X414,IF(AND('Checklist Parameters'!$Q$16&lt;$X414,'Checklist Parameters'!$Q$16&gt;=3),'Checklist Parameters'!$Q$16,IF(AND('Checklist Parameters'!$Q$16&lt;$X414,'Checklist Parameters'!$Q$16&lt;3),0,$X414)))</f>
        <v>0</v>
      </c>
      <c r="AD414" s="85" t="str">
        <f>IF(AND(I414&lt;'Checklist Parameters'!$Q$22,$I414&lt;&gt;0),"Y","")</f>
        <v/>
      </c>
      <c r="AE414" s="85" t="str">
        <f>IF($AD414="Y",0,IF('Checklist Parameters'!$Q$25="","&lt;no limit&gt;",ROUNDDOWN((($I414-'Checklist Parameters'!$Q$24)/'Checklist Parameters'!$Q$25)+1,0)))</f>
        <v>&lt;no limit&gt;</v>
      </c>
      <c r="AF414" s="174">
        <f t="shared" si="41"/>
        <v>0</v>
      </c>
      <c r="AG414" s="85">
        <f t="shared" si="37"/>
        <v>0</v>
      </c>
      <c r="AH414" s="5"/>
      <c r="AI414" s="5"/>
      <c r="AJ414" s="5"/>
      <c r="AK414" s="5"/>
      <c r="AL414" s="5"/>
      <c r="AM414" s="5"/>
      <c r="AN414" s="5"/>
      <c r="AO414" s="5"/>
      <c r="AP414" s="5"/>
      <c r="AQ414" s="5"/>
      <c r="AR414" s="5"/>
      <c r="AS414" s="5"/>
      <c r="AT414" s="5"/>
      <c r="AU414" s="5"/>
    </row>
    <row r="415" spans="1:47" s="2" customFormat="1" ht="15">
      <c r="A415" s="391"/>
      <c r="B415" s="392"/>
      <c r="C415" s="393"/>
      <c r="D415" s="393"/>
      <c r="E415" s="393"/>
      <c r="F415" s="393"/>
      <c r="G415" s="393"/>
      <c r="H415" s="394"/>
      <c r="I415" s="394"/>
      <c r="J415" s="394"/>
      <c r="K415" s="394"/>
      <c r="L415" s="394"/>
      <c r="M415" s="394"/>
      <c r="N415" s="313">
        <f>IF(IF(I415&lt;'Checklist Parameters'!$Q$22,0,($I415-$L415))&lt;0,0,IF(I415&lt;'Checklist Parameters'!$Q$22,0,($I415-$L415)))</f>
        <v>0</v>
      </c>
      <c r="O415" s="394"/>
      <c r="P415" s="395"/>
      <c r="Q415" s="316">
        <f t="shared" si="38"/>
        <v>0</v>
      </c>
      <c r="R415" s="87">
        <f t="shared" si="39"/>
        <v>0</v>
      </c>
      <c r="S415" s="87">
        <f>IF('Checklist Parameters'!$Q$60&lt;0.2,0.2,'Checklist Parameters'!$Q$60)</f>
        <v>0.7</v>
      </c>
      <c r="T415" s="88">
        <f>IF($O415="",IF('Checklist District ID'!$C$43="Y",MAX($R415:$S415)*$I415,SUM($R415:$S415)*$I415),IF(O415&gt;0,Q415*S415))</f>
        <v>0</v>
      </c>
      <c r="U415" s="88">
        <f>IF(Q415&gt;0,((I415-T415)*'Formula Matrix'!$E$42),0)</f>
        <v>0</v>
      </c>
      <c r="V415" s="88">
        <f t="shared" si="40"/>
        <v>0</v>
      </c>
      <c r="W415" s="88">
        <f>IF(V415&gt;0,(V415*'Checklist Parameters'!$Q$35),0)</f>
        <v>0</v>
      </c>
      <c r="X415" s="85">
        <f t="shared" si="36"/>
        <v>0</v>
      </c>
      <c r="Y415" s="85">
        <f>IF('Checklist Parameters'!$Q$102&lt;&gt;"",(I415/43560)*'Checklist Parameters'!$Q$102,"N/A")</f>
        <v>0</v>
      </c>
      <c r="Z415" s="85" t="str">
        <f>IF('Checklist Parameters'!$Q$58&lt;&gt;"",((I415*'Checklist Parameters'!$Q$58)*'Checklist Parameters'!$Q$35)/1000,"N/A")</f>
        <v>N/A</v>
      </c>
      <c r="AA415" s="85">
        <f>IF('Checklist Parameters'!$Q$101&lt;&gt;"",IFERROR(I415/'Checklist Parameters'!$Q$101,0),"N/A")</f>
        <v>0</v>
      </c>
      <c r="AB415" s="85" t="str">
        <f>IF('Checklist Parameters'!$Q$43&lt;&gt;"",(I415*'Checklist Parameters'!$Q$43)/1000,"N/A")</f>
        <v>N/A</v>
      </c>
      <c r="AC415" s="85">
        <f>IF('Checklist Parameters'!$Q$16="",$X415,IF(AND('Checklist Parameters'!$Q$16&lt;$X415,'Checklist Parameters'!$Q$16&gt;=3),'Checklist Parameters'!$Q$16,IF(AND('Checklist Parameters'!$Q$16&lt;$X415,'Checklist Parameters'!$Q$16&lt;3),0,$X415)))</f>
        <v>0</v>
      </c>
      <c r="AD415" s="85" t="str">
        <f>IF(AND(I415&lt;'Checklist Parameters'!$Q$22,$I415&lt;&gt;0),"Y","")</f>
        <v/>
      </c>
      <c r="AE415" s="85" t="str">
        <f>IF($AD415="Y",0,IF('Checklist Parameters'!$Q$25="","&lt;no limit&gt;",ROUNDDOWN((($I415-'Checklist Parameters'!$Q$24)/'Checklist Parameters'!$Q$25)+1,0)))</f>
        <v>&lt;no limit&gt;</v>
      </c>
      <c r="AF415" s="174">
        <f t="shared" si="41"/>
        <v>0</v>
      </c>
      <c r="AG415" s="85">
        <f t="shared" si="37"/>
        <v>0</v>
      </c>
      <c r="AH415" s="5"/>
      <c r="AI415" s="5"/>
      <c r="AJ415" s="5"/>
      <c r="AK415" s="5"/>
      <c r="AL415" s="5"/>
      <c r="AM415" s="5"/>
      <c r="AN415" s="5"/>
      <c r="AO415" s="5"/>
      <c r="AP415" s="5"/>
      <c r="AQ415" s="5"/>
      <c r="AR415" s="5"/>
      <c r="AS415" s="5"/>
      <c r="AT415" s="5"/>
      <c r="AU415" s="5"/>
    </row>
    <row r="416" spans="1:47" s="2" customFormat="1" ht="15">
      <c r="A416" s="391"/>
      <c r="B416" s="392"/>
      <c r="C416" s="393"/>
      <c r="D416" s="393"/>
      <c r="E416" s="393"/>
      <c r="F416" s="393"/>
      <c r="G416" s="393"/>
      <c r="H416" s="394"/>
      <c r="I416" s="394"/>
      <c r="J416" s="394"/>
      <c r="K416" s="394"/>
      <c r="L416" s="394"/>
      <c r="M416" s="394"/>
      <c r="N416" s="313">
        <f>IF(IF(I416&lt;'Checklist Parameters'!$Q$22,0,($I416-$L416))&lt;0,0,IF(I416&lt;'Checklist Parameters'!$Q$22,0,($I416-$L416)))</f>
        <v>0</v>
      </c>
      <c r="O416" s="394"/>
      <c r="P416" s="395"/>
      <c r="Q416" s="316">
        <f t="shared" si="38"/>
        <v>0</v>
      </c>
      <c r="R416" s="87">
        <f t="shared" si="39"/>
        <v>0</v>
      </c>
      <c r="S416" s="87">
        <f>IF('Checklist Parameters'!$Q$60&lt;0.2,0.2,'Checklist Parameters'!$Q$60)</f>
        <v>0.7</v>
      </c>
      <c r="T416" s="88">
        <f>IF($O416="",IF('Checklist District ID'!$C$43="Y",MAX($R416:$S416)*$I416,SUM($R416:$S416)*$I416),IF(O416&gt;0,Q416*S416))</f>
        <v>0</v>
      </c>
      <c r="U416" s="88">
        <f>IF(Q416&gt;0,((I416-T416)*'Formula Matrix'!$E$42),0)</f>
        <v>0</v>
      </c>
      <c r="V416" s="88">
        <f t="shared" si="40"/>
        <v>0</v>
      </c>
      <c r="W416" s="88">
        <f>IF(V416&gt;0,(V416*'Checklist Parameters'!$Q$35),0)</f>
        <v>0</v>
      </c>
      <c r="X416" s="85">
        <f t="shared" si="36"/>
        <v>0</v>
      </c>
      <c r="Y416" s="85">
        <f>IF('Checklist Parameters'!$Q$102&lt;&gt;"",(I416/43560)*'Checklist Parameters'!$Q$102,"N/A")</f>
        <v>0</v>
      </c>
      <c r="Z416" s="85" t="str">
        <f>IF('Checklist Parameters'!$Q$58&lt;&gt;"",((I416*'Checklist Parameters'!$Q$58)*'Checklist Parameters'!$Q$35)/1000,"N/A")</f>
        <v>N/A</v>
      </c>
      <c r="AA416" s="85">
        <f>IF('Checklist Parameters'!$Q$101&lt;&gt;"",IFERROR(I416/'Checklist Parameters'!$Q$101,0),"N/A")</f>
        <v>0</v>
      </c>
      <c r="AB416" s="85" t="str">
        <f>IF('Checklist Parameters'!$Q$43&lt;&gt;"",(I416*'Checklist Parameters'!$Q$43)/1000,"N/A")</f>
        <v>N/A</v>
      </c>
      <c r="AC416" s="85">
        <f>IF('Checklist Parameters'!$Q$16="",$X416,IF(AND('Checklist Parameters'!$Q$16&lt;$X416,'Checklist Parameters'!$Q$16&gt;=3),'Checklist Parameters'!$Q$16,IF(AND('Checklist Parameters'!$Q$16&lt;$X416,'Checklist Parameters'!$Q$16&lt;3),0,$X416)))</f>
        <v>0</v>
      </c>
      <c r="AD416" s="85" t="str">
        <f>IF(AND(I416&lt;'Checklist Parameters'!$Q$22,$I416&lt;&gt;0),"Y","")</f>
        <v/>
      </c>
      <c r="AE416" s="85" t="str">
        <f>IF($AD416="Y",0,IF('Checklist Parameters'!$Q$25="","&lt;no limit&gt;",ROUNDDOWN((($I416-'Checklist Parameters'!$Q$24)/'Checklist Parameters'!$Q$25)+1,0)))</f>
        <v>&lt;no limit&gt;</v>
      </c>
      <c r="AF416" s="174">
        <f t="shared" si="41"/>
        <v>0</v>
      </c>
      <c r="AG416" s="85">
        <f t="shared" si="37"/>
        <v>0</v>
      </c>
      <c r="AH416" s="5"/>
      <c r="AI416" s="5"/>
      <c r="AJ416" s="5"/>
      <c r="AK416" s="5"/>
      <c r="AL416" s="5"/>
      <c r="AM416" s="5"/>
      <c r="AN416" s="5"/>
      <c r="AO416" s="5"/>
      <c r="AP416" s="5"/>
      <c r="AQ416" s="5"/>
      <c r="AR416" s="5"/>
      <c r="AS416" s="5"/>
      <c r="AT416" s="5"/>
      <c r="AU416" s="5"/>
    </row>
    <row r="417" spans="1:47" s="2" customFormat="1" ht="15">
      <c r="A417" s="391"/>
      <c r="B417" s="392"/>
      <c r="C417" s="393"/>
      <c r="D417" s="393"/>
      <c r="E417" s="393"/>
      <c r="F417" s="393"/>
      <c r="G417" s="393"/>
      <c r="H417" s="394"/>
      <c r="I417" s="394"/>
      <c r="J417" s="394"/>
      <c r="K417" s="394"/>
      <c r="L417" s="394"/>
      <c r="M417" s="394"/>
      <c r="N417" s="313">
        <f>IF(IF(I417&lt;'Checklist Parameters'!$Q$22,0,($I417-$L417))&lt;0,0,IF(I417&lt;'Checklist Parameters'!$Q$22,0,($I417-$L417)))</f>
        <v>0</v>
      </c>
      <c r="O417" s="394"/>
      <c r="P417" s="395"/>
      <c r="Q417" s="316">
        <f t="shared" si="38"/>
        <v>0</v>
      </c>
      <c r="R417" s="87">
        <f t="shared" si="39"/>
        <v>0</v>
      </c>
      <c r="S417" s="87">
        <f>IF('Checklist Parameters'!$Q$60&lt;0.2,0.2,'Checklist Parameters'!$Q$60)</f>
        <v>0.7</v>
      </c>
      <c r="T417" s="88">
        <f>IF($O417="",IF('Checklist District ID'!$C$43="Y",MAX($R417:$S417)*$I417,SUM($R417:$S417)*$I417),IF(O417&gt;0,Q417*S417))</f>
        <v>0</v>
      </c>
      <c r="U417" s="88">
        <f>IF(Q417&gt;0,((I417-T417)*'Formula Matrix'!$E$42),0)</f>
        <v>0</v>
      </c>
      <c r="V417" s="88">
        <f t="shared" si="40"/>
        <v>0</v>
      </c>
      <c r="W417" s="88">
        <f>IF(V417&gt;0,(V417*'Checklist Parameters'!$Q$35),0)</f>
        <v>0</v>
      </c>
      <c r="X417" s="85">
        <f t="shared" si="36"/>
        <v>0</v>
      </c>
      <c r="Y417" s="85">
        <f>IF('Checklist Parameters'!$Q$102&lt;&gt;"",(I417/43560)*'Checklist Parameters'!$Q$102,"N/A")</f>
        <v>0</v>
      </c>
      <c r="Z417" s="85" t="str">
        <f>IF('Checklist Parameters'!$Q$58&lt;&gt;"",((I417*'Checklist Parameters'!$Q$58)*'Checklist Parameters'!$Q$35)/1000,"N/A")</f>
        <v>N/A</v>
      </c>
      <c r="AA417" s="85">
        <f>IF('Checklist Parameters'!$Q$101&lt;&gt;"",IFERROR(I417/'Checklist Parameters'!$Q$101,0),"N/A")</f>
        <v>0</v>
      </c>
      <c r="AB417" s="85" t="str">
        <f>IF('Checklist Parameters'!$Q$43&lt;&gt;"",(I417*'Checklist Parameters'!$Q$43)/1000,"N/A")</f>
        <v>N/A</v>
      </c>
      <c r="AC417" s="85">
        <f>IF('Checklist Parameters'!$Q$16="",$X417,IF(AND('Checklist Parameters'!$Q$16&lt;$X417,'Checklist Parameters'!$Q$16&gt;=3),'Checklist Parameters'!$Q$16,IF(AND('Checklist Parameters'!$Q$16&lt;$X417,'Checklist Parameters'!$Q$16&lt;3),0,$X417)))</f>
        <v>0</v>
      </c>
      <c r="AD417" s="85" t="str">
        <f>IF(AND(I417&lt;'Checklist Parameters'!$Q$22,$I417&lt;&gt;0),"Y","")</f>
        <v/>
      </c>
      <c r="AE417" s="85" t="str">
        <f>IF($AD417="Y",0,IF('Checklist Parameters'!$Q$25="","&lt;no limit&gt;",ROUNDDOWN((($I417-'Checklist Parameters'!$Q$24)/'Checklist Parameters'!$Q$25)+1,0)))</f>
        <v>&lt;no limit&gt;</v>
      </c>
      <c r="AF417" s="174">
        <f t="shared" si="41"/>
        <v>0</v>
      </c>
      <c r="AG417" s="85">
        <f t="shared" si="37"/>
        <v>0</v>
      </c>
      <c r="AH417" s="5"/>
      <c r="AI417" s="5"/>
      <c r="AJ417" s="5"/>
      <c r="AK417" s="5"/>
      <c r="AL417" s="5"/>
      <c r="AM417" s="5"/>
      <c r="AN417" s="5"/>
      <c r="AO417" s="5"/>
      <c r="AP417" s="5"/>
      <c r="AQ417" s="5"/>
      <c r="AR417" s="5"/>
      <c r="AS417" s="5"/>
      <c r="AT417" s="5"/>
      <c r="AU417" s="5"/>
    </row>
    <row r="418" spans="1:47" s="2" customFormat="1" ht="15">
      <c r="A418" s="391"/>
      <c r="B418" s="392"/>
      <c r="C418" s="393"/>
      <c r="D418" s="393"/>
      <c r="E418" s="393"/>
      <c r="F418" s="393"/>
      <c r="G418" s="393"/>
      <c r="H418" s="394"/>
      <c r="I418" s="394"/>
      <c r="J418" s="394"/>
      <c r="K418" s="394"/>
      <c r="L418" s="394"/>
      <c r="M418" s="394"/>
      <c r="N418" s="313">
        <f>IF(IF(I418&lt;'Checklist Parameters'!$Q$22,0,($I418-$L418))&lt;0,0,IF(I418&lt;'Checklist Parameters'!$Q$22,0,($I418-$L418)))</f>
        <v>0</v>
      </c>
      <c r="O418" s="394"/>
      <c r="P418" s="395"/>
      <c r="Q418" s="316">
        <f t="shared" si="38"/>
        <v>0</v>
      </c>
      <c r="R418" s="87">
        <f t="shared" si="39"/>
        <v>0</v>
      </c>
      <c r="S418" s="87">
        <f>IF('Checklist Parameters'!$Q$60&lt;0.2,0.2,'Checklist Parameters'!$Q$60)</f>
        <v>0.7</v>
      </c>
      <c r="T418" s="88">
        <f>IF($O418="",IF('Checklist District ID'!$C$43="Y",MAX($R418:$S418)*$I418,SUM($R418:$S418)*$I418),IF(O418&gt;0,Q418*S418))</f>
        <v>0</v>
      </c>
      <c r="U418" s="88">
        <f>IF(Q418&gt;0,((I418-T418)*'Formula Matrix'!$E$42),0)</f>
        <v>0</v>
      </c>
      <c r="V418" s="88">
        <f t="shared" si="40"/>
        <v>0</v>
      </c>
      <c r="W418" s="88">
        <f>IF(V418&gt;0,(V418*'Checklist Parameters'!$Q$35),0)</f>
        <v>0</v>
      </c>
      <c r="X418" s="85">
        <f t="shared" si="36"/>
        <v>0</v>
      </c>
      <c r="Y418" s="85">
        <f>IF('Checklist Parameters'!$Q$102&lt;&gt;"",(I418/43560)*'Checklist Parameters'!$Q$102,"N/A")</f>
        <v>0</v>
      </c>
      <c r="Z418" s="85" t="str">
        <f>IF('Checklist Parameters'!$Q$58&lt;&gt;"",((I418*'Checklist Parameters'!$Q$58)*'Checklist Parameters'!$Q$35)/1000,"N/A")</f>
        <v>N/A</v>
      </c>
      <c r="AA418" s="85">
        <f>IF('Checklist Parameters'!$Q$101&lt;&gt;"",IFERROR(I418/'Checklist Parameters'!$Q$101,0),"N/A")</f>
        <v>0</v>
      </c>
      <c r="AB418" s="85" t="str">
        <f>IF('Checklist Parameters'!$Q$43&lt;&gt;"",(I418*'Checklist Parameters'!$Q$43)/1000,"N/A")</f>
        <v>N/A</v>
      </c>
      <c r="AC418" s="85">
        <f>IF('Checklist Parameters'!$Q$16="",$X418,IF(AND('Checklist Parameters'!$Q$16&lt;$X418,'Checklist Parameters'!$Q$16&gt;=3),'Checklist Parameters'!$Q$16,IF(AND('Checklist Parameters'!$Q$16&lt;$X418,'Checklist Parameters'!$Q$16&lt;3),0,$X418)))</f>
        <v>0</v>
      </c>
      <c r="AD418" s="85" t="str">
        <f>IF(AND(I418&lt;'Checklist Parameters'!$Q$22,$I418&lt;&gt;0),"Y","")</f>
        <v/>
      </c>
      <c r="AE418" s="85" t="str">
        <f>IF($AD418="Y",0,IF('Checklist Parameters'!$Q$25="","&lt;no limit&gt;",ROUNDDOWN((($I418-'Checklist Parameters'!$Q$24)/'Checklist Parameters'!$Q$25)+1,0)))</f>
        <v>&lt;no limit&gt;</v>
      </c>
      <c r="AF418" s="174">
        <f t="shared" si="41"/>
        <v>0</v>
      </c>
      <c r="AG418" s="85">
        <f t="shared" si="37"/>
        <v>0</v>
      </c>
      <c r="AH418" s="5"/>
      <c r="AI418" s="5"/>
      <c r="AJ418" s="5"/>
      <c r="AK418" s="5"/>
      <c r="AL418" s="5"/>
      <c r="AM418" s="5"/>
      <c r="AN418" s="5"/>
      <c r="AO418" s="5"/>
      <c r="AP418" s="5"/>
      <c r="AQ418" s="5"/>
      <c r="AR418" s="5"/>
      <c r="AS418" s="5"/>
      <c r="AT418" s="5"/>
      <c r="AU418" s="5"/>
    </row>
    <row r="419" spans="1:47" s="2" customFormat="1" ht="15">
      <c r="A419" s="391"/>
      <c r="B419" s="392"/>
      <c r="C419" s="393"/>
      <c r="D419" s="393"/>
      <c r="E419" s="393"/>
      <c r="F419" s="393"/>
      <c r="G419" s="393"/>
      <c r="H419" s="394"/>
      <c r="I419" s="394"/>
      <c r="J419" s="394"/>
      <c r="K419" s="394"/>
      <c r="L419" s="394"/>
      <c r="M419" s="394"/>
      <c r="N419" s="313">
        <f>IF(IF(I419&lt;'Checklist Parameters'!$Q$22,0,($I419-$L419))&lt;0,0,IF(I419&lt;'Checklist Parameters'!$Q$22,0,($I419-$L419)))</f>
        <v>0</v>
      </c>
      <c r="O419" s="394"/>
      <c r="P419" s="395"/>
      <c r="Q419" s="316">
        <f t="shared" si="38"/>
        <v>0</v>
      </c>
      <c r="R419" s="87">
        <f t="shared" si="39"/>
        <v>0</v>
      </c>
      <c r="S419" s="87">
        <f>IF('Checklist Parameters'!$Q$60&lt;0.2,0.2,'Checklist Parameters'!$Q$60)</f>
        <v>0.7</v>
      </c>
      <c r="T419" s="88">
        <f>IF($O419="",IF('Checklist District ID'!$C$43="Y",MAX($R419:$S419)*$I419,SUM($R419:$S419)*$I419),IF(O419&gt;0,Q419*S419))</f>
        <v>0</v>
      </c>
      <c r="U419" s="88">
        <f>IF(Q419&gt;0,((I419-T419)*'Formula Matrix'!$E$42),0)</f>
        <v>0</v>
      </c>
      <c r="V419" s="88">
        <f t="shared" si="40"/>
        <v>0</v>
      </c>
      <c r="W419" s="88">
        <f>IF(V419&gt;0,(V419*'Checklist Parameters'!$Q$35),0)</f>
        <v>0</v>
      </c>
      <c r="X419" s="85">
        <f t="shared" si="36"/>
        <v>0</v>
      </c>
      <c r="Y419" s="85">
        <f>IF('Checklist Parameters'!$Q$102&lt;&gt;"",(I419/43560)*'Checklist Parameters'!$Q$102,"N/A")</f>
        <v>0</v>
      </c>
      <c r="Z419" s="85" t="str">
        <f>IF('Checklist Parameters'!$Q$58&lt;&gt;"",((I419*'Checklist Parameters'!$Q$58)*'Checklist Parameters'!$Q$35)/1000,"N/A")</f>
        <v>N/A</v>
      </c>
      <c r="AA419" s="85">
        <f>IF('Checklist Parameters'!$Q$101&lt;&gt;"",IFERROR(I419/'Checklist Parameters'!$Q$101,0),"N/A")</f>
        <v>0</v>
      </c>
      <c r="AB419" s="85" t="str">
        <f>IF('Checklist Parameters'!$Q$43&lt;&gt;"",(I419*'Checklist Parameters'!$Q$43)/1000,"N/A")</f>
        <v>N/A</v>
      </c>
      <c r="AC419" s="85">
        <f>IF('Checklist Parameters'!$Q$16="",$X419,IF(AND('Checklist Parameters'!$Q$16&lt;$X419,'Checklist Parameters'!$Q$16&gt;=3),'Checklist Parameters'!$Q$16,IF(AND('Checklist Parameters'!$Q$16&lt;$X419,'Checklist Parameters'!$Q$16&lt;3),0,$X419)))</f>
        <v>0</v>
      </c>
      <c r="AD419" s="85" t="str">
        <f>IF(AND(I419&lt;'Checklist Parameters'!$Q$22,$I419&lt;&gt;0),"Y","")</f>
        <v/>
      </c>
      <c r="AE419" s="85" t="str">
        <f>IF($AD419="Y",0,IF('Checklist Parameters'!$Q$25="","&lt;no limit&gt;",ROUNDDOWN((($I419-'Checklist Parameters'!$Q$24)/'Checklist Parameters'!$Q$25)+1,0)))</f>
        <v>&lt;no limit&gt;</v>
      </c>
      <c r="AF419" s="174">
        <f t="shared" si="41"/>
        <v>0</v>
      </c>
      <c r="AG419" s="85">
        <f t="shared" si="37"/>
        <v>0</v>
      </c>
      <c r="AH419" s="5"/>
      <c r="AI419" s="5"/>
      <c r="AJ419" s="5"/>
      <c r="AK419" s="5"/>
      <c r="AL419" s="5"/>
      <c r="AM419" s="5"/>
      <c r="AN419" s="5"/>
      <c r="AO419" s="5"/>
      <c r="AP419" s="5"/>
      <c r="AQ419" s="5"/>
      <c r="AR419" s="5"/>
      <c r="AS419" s="5"/>
      <c r="AT419" s="5"/>
      <c r="AU419" s="5"/>
    </row>
    <row r="420" spans="1:47" s="2" customFormat="1" ht="15">
      <c r="A420" s="391"/>
      <c r="B420" s="392"/>
      <c r="C420" s="393"/>
      <c r="D420" s="393"/>
      <c r="E420" s="393"/>
      <c r="F420" s="393"/>
      <c r="G420" s="393"/>
      <c r="H420" s="394"/>
      <c r="I420" s="394"/>
      <c r="J420" s="394"/>
      <c r="K420" s="394"/>
      <c r="L420" s="394"/>
      <c r="M420" s="394"/>
      <c r="N420" s="313">
        <f>IF(IF(I420&lt;'Checklist Parameters'!$Q$22,0,($I420-$L420))&lt;0,0,IF(I420&lt;'Checklist Parameters'!$Q$22,0,($I420-$L420)))</f>
        <v>0</v>
      </c>
      <c r="O420" s="394"/>
      <c r="P420" s="395"/>
      <c r="Q420" s="316">
        <f t="shared" si="38"/>
        <v>0</v>
      </c>
      <c r="R420" s="87">
        <f t="shared" si="39"/>
        <v>0</v>
      </c>
      <c r="S420" s="87">
        <f>IF('Checklist Parameters'!$Q$60&lt;0.2,0.2,'Checklist Parameters'!$Q$60)</f>
        <v>0.7</v>
      </c>
      <c r="T420" s="88">
        <f>IF($O420="",IF('Checklist District ID'!$C$43="Y",MAX($R420:$S420)*$I420,SUM($R420:$S420)*$I420),IF(O420&gt;0,Q420*S420))</f>
        <v>0</v>
      </c>
      <c r="U420" s="88">
        <f>IF(Q420&gt;0,((I420-T420)*'Formula Matrix'!$E$42),0)</f>
        <v>0</v>
      </c>
      <c r="V420" s="88">
        <f t="shared" si="40"/>
        <v>0</v>
      </c>
      <c r="W420" s="88">
        <f>IF(V420&gt;0,(V420*'Checklist Parameters'!$Q$35),0)</f>
        <v>0</v>
      </c>
      <c r="X420" s="85">
        <f t="shared" si="36"/>
        <v>0</v>
      </c>
      <c r="Y420" s="85">
        <f>IF('Checklist Parameters'!$Q$102&lt;&gt;"",(I420/43560)*'Checklist Parameters'!$Q$102,"N/A")</f>
        <v>0</v>
      </c>
      <c r="Z420" s="85" t="str">
        <f>IF('Checklist Parameters'!$Q$58&lt;&gt;"",((I420*'Checklist Parameters'!$Q$58)*'Checklist Parameters'!$Q$35)/1000,"N/A")</f>
        <v>N/A</v>
      </c>
      <c r="AA420" s="85">
        <f>IF('Checklist Parameters'!$Q$101&lt;&gt;"",IFERROR(I420/'Checklist Parameters'!$Q$101,0),"N/A")</f>
        <v>0</v>
      </c>
      <c r="AB420" s="85" t="str">
        <f>IF('Checklist Parameters'!$Q$43&lt;&gt;"",(I420*'Checklist Parameters'!$Q$43)/1000,"N/A")</f>
        <v>N/A</v>
      </c>
      <c r="AC420" s="85">
        <f>IF('Checklist Parameters'!$Q$16="",$X420,IF(AND('Checklist Parameters'!$Q$16&lt;$X420,'Checklist Parameters'!$Q$16&gt;=3),'Checklist Parameters'!$Q$16,IF(AND('Checklist Parameters'!$Q$16&lt;$X420,'Checklist Parameters'!$Q$16&lt;3),0,$X420)))</f>
        <v>0</v>
      </c>
      <c r="AD420" s="85" t="str">
        <f>IF(AND(I420&lt;'Checklist Parameters'!$Q$22,$I420&lt;&gt;0),"Y","")</f>
        <v/>
      </c>
      <c r="AE420" s="85" t="str">
        <f>IF($AD420="Y",0,IF('Checklist Parameters'!$Q$25="","&lt;no limit&gt;",ROUNDDOWN((($I420-'Checklist Parameters'!$Q$24)/'Checklist Parameters'!$Q$25)+1,0)))</f>
        <v>&lt;no limit&gt;</v>
      </c>
      <c r="AF420" s="174">
        <f t="shared" si="41"/>
        <v>0</v>
      </c>
      <c r="AG420" s="85">
        <f t="shared" si="37"/>
        <v>0</v>
      </c>
      <c r="AH420" s="5"/>
      <c r="AI420" s="5"/>
      <c r="AJ420" s="5"/>
      <c r="AK420" s="5"/>
      <c r="AL420" s="5"/>
      <c r="AM420" s="5"/>
      <c r="AN420" s="5"/>
      <c r="AO420" s="5"/>
      <c r="AP420" s="5"/>
      <c r="AQ420" s="5"/>
      <c r="AR420" s="5"/>
      <c r="AS420" s="5"/>
      <c r="AT420" s="5"/>
      <c r="AU420" s="5"/>
    </row>
    <row r="421" spans="1:47" s="2" customFormat="1" ht="15">
      <c r="A421" s="391"/>
      <c r="B421" s="392"/>
      <c r="C421" s="393"/>
      <c r="D421" s="393"/>
      <c r="E421" s="393"/>
      <c r="F421" s="393"/>
      <c r="G421" s="393"/>
      <c r="H421" s="394"/>
      <c r="I421" s="394"/>
      <c r="J421" s="394"/>
      <c r="K421" s="394"/>
      <c r="L421" s="394"/>
      <c r="M421" s="394"/>
      <c r="N421" s="313">
        <f>IF(IF(I421&lt;'Checklist Parameters'!$Q$22,0,($I421-$L421))&lt;0,0,IF(I421&lt;'Checklist Parameters'!$Q$22,0,($I421-$L421)))</f>
        <v>0</v>
      </c>
      <c r="O421" s="394"/>
      <c r="P421" s="395"/>
      <c r="Q421" s="316">
        <f t="shared" si="38"/>
        <v>0</v>
      </c>
      <c r="R421" s="87">
        <f t="shared" si="39"/>
        <v>0</v>
      </c>
      <c r="S421" s="87">
        <f>IF('Checklist Parameters'!$Q$60&lt;0.2,0.2,'Checklist Parameters'!$Q$60)</f>
        <v>0.7</v>
      </c>
      <c r="T421" s="88">
        <f>IF($O421="",IF('Checklist District ID'!$C$43="Y",MAX($R421:$S421)*$I421,SUM($R421:$S421)*$I421),IF(O421&gt;0,Q421*S421))</f>
        <v>0</v>
      </c>
      <c r="U421" s="88">
        <f>IF(Q421&gt;0,((I421-T421)*'Formula Matrix'!$E$42),0)</f>
        <v>0</v>
      </c>
      <c r="V421" s="88">
        <f t="shared" si="40"/>
        <v>0</v>
      </c>
      <c r="W421" s="88">
        <f>IF(V421&gt;0,(V421*'Checklist Parameters'!$Q$35),0)</f>
        <v>0</v>
      </c>
      <c r="X421" s="85">
        <f t="shared" si="36"/>
        <v>0</v>
      </c>
      <c r="Y421" s="85">
        <f>IF('Checklist Parameters'!$Q$102&lt;&gt;"",(I421/43560)*'Checklist Parameters'!$Q$102,"N/A")</f>
        <v>0</v>
      </c>
      <c r="Z421" s="85" t="str">
        <f>IF('Checklist Parameters'!$Q$58&lt;&gt;"",((I421*'Checklist Parameters'!$Q$58)*'Checklist Parameters'!$Q$35)/1000,"N/A")</f>
        <v>N/A</v>
      </c>
      <c r="AA421" s="85">
        <f>IF('Checklist Parameters'!$Q$101&lt;&gt;"",IFERROR(I421/'Checklist Parameters'!$Q$101,0),"N/A")</f>
        <v>0</v>
      </c>
      <c r="AB421" s="85" t="str">
        <f>IF('Checklist Parameters'!$Q$43&lt;&gt;"",(I421*'Checklist Parameters'!$Q$43)/1000,"N/A")</f>
        <v>N/A</v>
      </c>
      <c r="AC421" s="85">
        <f>IF('Checklist Parameters'!$Q$16="",$X421,IF(AND('Checklist Parameters'!$Q$16&lt;$X421,'Checklist Parameters'!$Q$16&gt;=3),'Checklist Parameters'!$Q$16,IF(AND('Checklist Parameters'!$Q$16&lt;$X421,'Checklist Parameters'!$Q$16&lt;3),0,$X421)))</f>
        <v>0</v>
      </c>
      <c r="AD421" s="85" t="str">
        <f>IF(AND(I421&lt;'Checklist Parameters'!$Q$22,$I421&lt;&gt;0),"Y","")</f>
        <v/>
      </c>
      <c r="AE421" s="85" t="str">
        <f>IF($AD421="Y",0,IF('Checklist Parameters'!$Q$25="","&lt;no limit&gt;",ROUNDDOWN((($I421-'Checklist Parameters'!$Q$24)/'Checklist Parameters'!$Q$25)+1,0)))</f>
        <v>&lt;no limit&gt;</v>
      </c>
      <c r="AF421" s="174">
        <f t="shared" si="41"/>
        <v>0</v>
      </c>
      <c r="AG421" s="85">
        <f t="shared" si="37"/>
        <v>0</v>
      </c>
      <c r="AH421" s="5"/>
      <c r="AI421" s="5"/>
      <c r="AJ421" s="5"/>
      <c r="AK421" s="5"/>
      <c r="AL421" s="5"/>
      <c r="AM421" s="5"/>
      <c r="AN421" s="5"/>
      <c r="AO421" s="5"/>
      <c r="AP421" s="5"/>
      <c r="AQ421" s="5"/>
      <c r="AR421" s="5"/>
      <c r="AS421" s="5"/>
      <c r="AT421" s="5"/>
      <c r="AU421" s="5"/>
    </row>
    <row r="422" spans="1:47" s="2" customFormat="1" ht="15">
      <c r="A422" s="391"/>
      <c r="B422" s="392"/>
      <c r="C422" s="393"/>
      <c r="D422" s="393"/>
      <c r="E422" s="393"/>
      <c r="F422" s="393"/>
      <c r="G422" s="393"/>
      <c r="H422" s="394"/>
      <c r="I422" s="394"/>
      <c r="J422" s="394"/>
      <c r="K422" s="394"/>
      <c r="L422" s="394"/>
      <c r="M422" s="394"/>
      <c r="N422" s="313">
        <f>IF(IF(I422&lt;'Checklist Parameters'!$Q$22,0,($I422-$L422))&lt;0,0,IF(I422&lt;'Checklist Parameters'!$Q$22,0,($I422-$L422)))</f>
        <v>0</v>
      </c>
      <c r="O422" s="394"/>
      <c r="P422" s="395"/>
      <c r="Q422" s="316">
        <f t="shared" si="38"/>
        <v>0</v>
      </c>
      <c r="R422" s="87">
        <f t="shared" si="39"/>
        <v>0</v>
      </c>
      <c r="S422" s="87">
        <f>IF('Checklist Parameters'!$Q$60&lt;0.2,0.2,'Checklist Parameters'!$Q$60)</f>
        <v>0.7</v>
      </c>
      <c r="T422" s="88">
        <f>IF($O422="",IF('Checklist District ID'!$C$43="Y",MAX($R422:$S422)*$I422,SUM($R422:$S422)*$I422),IF(O422&gt;0,Q422*S422))</f>
        <v>0</v>
      </c>
      <c r="U422" s="88">
        <f>IF(Q422&gt;0,((I422-T422)*'Formula Matrix'!$E$42),0)</f>
        <v>0</v>
      </c>
      <c r="V422" s="88">
        <f t="shared" si="40"/>
        <v>0</v>
      </c>
      <c r="W422" s="88">
        <f>IF(V422&gt;0,(V422*'Checklist Parameters'!$Q$35),0)</f>
        <v>0</v>
      </c>
      <c r="X422" s="85">
        <f t="shared" si="36"/>
        <v>0</v>
      </c>
      <c r="Y422" s="85">
        <f>IF('Checklist Parameters'!$Q$102&lt;&gt;"",(I422/43560)*'Checklist Parameters'!$Q$102,"N/A")</f>
        <v>0</v>
      </c>
      <c r="Z422" s="85" t="str">
        <f>IF('Checklist Parameters'!$Q$58&lt;&gt;"",((I422*'Checklist Parameters'!$Q$58)*'Checklist Parameters'!$Q$35)/1000,"N/A")</f>
        <v>N/A</v>
      </c>
      <c r="AA422" s="85">
        <f>IF('Checklist Parameters'!$Q$101&lt;&gt;"",IFERROR(I422/'Checklist Parameters'!$Q$101,0),"N/A")</f>
        <v>0</v>
      </c>
      <c r="AB422" s="85" t="str">
        <f>IF('Checklist Parameters'!$Q$43&lt;&gt;"",(I422*'Checklist Parameters'!$Q$43)/1000,"N/A")</f>
        <v>N/A</v>
      </c>
      <c r="AC422" s="85">
        <f>IF('Checklist Parameters'!$Q$16="",$X422,IF(AND('Checklist Parameters'!$Q$16&lt;$X422,'Checklist Parameters'!$Q$16&gt;=3),'Checklist Parameters'!$Q$16,IF(AND('Checklist Parameters'!$Q$16&lt;$X422,'Checklist Parameters'!$Q$16&lt;3),0,$X422)))</f>
        <v>0</v>
      </c>
      <c r="AD422" s="85" t="str">
        <f>IF(AND(I422&lt;'Checklist Parameters'!$Q$22,$I422&lt;&gt;0),"Y","")</f>
        <v/>
      </c>
      <c r="AE422" s="85" t="str">
        <f>IF($AD422="Y",0,IF('Checklist Parameters'!$Q$25="","&lt;no limit&gt;",ROUNDDOWN((($I422-'Checklist Parameters'!$Q$24)/'Checklist Parameters'!$Q$25)+1,0)))</f>
        <v>&lt;no limit&gt;</v>
      </c>
      <c r="AF422" s="174">
        <f t="shared" si="41"/>
        <v>0</v>
      </c>
      <c r="AG422" s="85">
        <f t="shared" si="37"/>
        <v>0</v>
      </c>
      <c r="AH422" s="5"/>
      <c r="AI422" s="5"/>
      <c r="AJ422" s="5"/>
      <c r="AK422" s="5"/>
      <c r="AL422" s="5"/>
      <c r="AM422" s="5"/>
      <c r="AN422" s="5"/>
      <c r="AO422" s="5"/>
      <c r="AP422" s="5"/>
      <c r="AQ422" s="5"/>
      <c r="AR422" s="5"/>
      <c r="AS422" s="5"/>
      <c r="AT422" s="5"/>
      <c r="AU422" s="5"/>
    </row>
    <row r="423" spans="1:47" s="2" customFormat="1" ht="15">
      <c r="A423" s="391"/>
      <c r="B423" s="392"/>
      <c r="C423" s="393"/>
      <c r="D423" s="393"/>
      <c r="E423" s="393"/>
      <c r="F423" s="393"/>
      <c r="G423" s="393"/>
      <c r="H423" s="394"/>
      <c r="I423" s="394"/>
      <c r="J423" s="394"/>
      <c r="K423" s="394"/>
      <c r="L423" s="394"/>
      <c r="M423" s="394"/>
      <c r="N423" s="313">
        <f>IF(IF(I423&lt;'Checklist Parameters'!$Q$22,0,($I423-$L423))&lt;0,0,IF(I423&lt;'Checklist Parameters'!$Q$22,0,($I423-$L423)))</f>
        <v>0</v>
      </c>
      <c r="O423" s="394"/>
      <c r="P423" s="395"/>
      <c r="Q423" s="316">
        <f t="shared" si="38"/>
        <v>0</v>
      </c>
      <c r="R423" s="87">
        <f t="shared" si="39"/>
        <v>0</v>
      </c>
      <c r="S423" s="87">
        <f>IF('Checklist Parameters'!$Q$60&lt;0.2,0.2,'Checklist Parameters'!$Q$60)</f>
        <v>0.7</v>
      </c>
      <c r="T423" s="88">
        <f>IF($O423="",IF('Checklist District ID'!$C$43="Y",MAX($R423:$S423)*$I423,SUM($R423:$S423)*$I423),IF(O423&gt;0,Q423*S423))</f>
        <v>0</v>
      </c>
      <c r="U423" s="88">
        <f>IF(Q423&gt;0,((I423-T423)*'Formula Matrix'!$E$42),0)</f>
        <v>0</v>
      </c>
      <c r="V423" s="88">
        <f t="shared" si="40"/>
        <v>0</v>
      </c>
      <c r="W423" s="88">
        <f>IF(V423&gt;0,(V423*'Checklist Parameters'!$Q$35),0)</f>
        <v>0</v>
      </c>
      <c r="X423" s="85">
        <f t="shared" si="36"/>
        <v>0</v>
      </c>
      <c r="Y423" s="85">
        <f>IF('Checklist Parameters'!$Q$102&lt;&gt;"",(I423/43560)*'Checklist Parameters'!$Q$102,"N/A")</f>
        <v>0</v>
      </c>
      <c r="Z423" s="85" t="str">
        <f>IF('Checklist Parameters'!$Q$58&lt;&gt;"",((I423*'Checklist Parameters'!$Q$58)*'Checklist Parameters'!$Q$35)/1000,"N/A")</f>
        <v>N/A</v>
      </c>
      <c r="AA423" s="85">
        <f>IF('Checklist Parameters'!$Q$101&lt;&gt;"",IFERROR(I423/'Checklist Parameters'!$Q$101,0),"N/A")</f>
        <v>0</v>
      </c>
      <c r="AB423" s="85" t="str">
        <f>IF('Checklist Parameters'!$Q$43&lt;&gt;"",(I423*'Checklist Parameters'!$Q$43)/1000,"N/A")</f>
        <v>N/A</v>
      </c>
      <c r="AC423" s="85">
        <f>IF('Checklist Parameters'!$Q$16="",$X423,IF(AND('Checklist Parameters'!$Q$16&lt;$X423,'Checklist Parameters'!$Q$16&gt;=3),'Checklist Parameters'!$Q$16,IF(AND('Checklist Parameters'!$Q$16&lt;$X423,'Checklist Parameters'!$Q$16&lt;3),0,$X423)))</f>
        <v>0</v>
      </c>
      <c r="AD423" s="85" t="str">
        <f>IF(AND(I423&lt;'Checklist Parameters'!$Q$22,$I423&lt;&gt;0),"Y","")</f>
        <v/>
      </c>
      <c r="AE423" s="85" t="str">
        <f>IF($AD423="Y",0,IF('Checklist Parameters'!$Q$25="","&lt;no limit&gt;",ROUNDDOWN((($I423-'Checklist Parameters'!$Q$24)/'Checklist Parameters'!$Q$25)+1,0)))</f>
        <v>&lt;no limit&gt;</v>
      </c>
      <c r="AF423" s="174">
        <f t="shared" si="41"/>
        <v>0</v>
      </c>
      <c r="AG423" s="85">
        <f t="shared" si="37"/>
        <v>0</v>
      </c>
      <c r="AH423" s="5"/>
      <c r="AI423" s="5"/>
      <c r="AJ423" s="5"/>
      <c r="AK423" s="5"/>
      <c r="AL423" s="5"/>
      <c r="AM423" s="5"/>
      <c r="AN423" s="5"/>
      <c r="AO423" s="5"/>
      <c r="AP423" s="5"/>
      <c r="AQ423" s="5"/>
      <c r="AR423" s="5"/>
      <c r="AS423" s="5"/>
      <c r="AT423" s="5"/>
      <c r="AU423" s="5"/>
    </row>
    <row r="424" spans="1:47" s="2" customFormat="1" ht="15">
      <c r="A424" s="391"/>
      <c r="B424" s="392"/>
      <c r="C424" s="393"/>
      <c r="D424" s="393"/>
      <c r="E424" s="393"/>
      <c r="F424" s="393"/>
      <c r="G424" s="393"/>
      <c r="H424" s="394"/>
      <c r="I424" s="394"/>
      <c r="J424" s="394"/>
      <c r="K424" s="394"/>
      <c r="L424" s="394"/>
      <c r="M424" s="394"/>
      <c r="N424" s="313">
        <f>IF(IF(I424&lt;'Checklist Parameters'!$Q$22,0,($I424-$L424))&lt;0,0,IF(I424&lt;'Checklist Parameters'!$Q$22,0,($I424-$L424)))</f>
        <v>0</v>
      </c>
      <c r="O424" s="394"/>
      <c r="P424" s="395"/>
      <c r="Q424" s="316">
        <f t="shared" si="38"/>
        <v>0</v>
      </c>
      <c r="R424" s="87">
        <f t="shared" si="39"/>
        <v>0</v>
      </c>
      <c r="S424" s="87">
        <f>IF('Checklist Parameters'!$Q$60&lt;0.2,0.2,'Checklist Parameters'!$Q$60)</f>
        <v>0.7</v>
      </c>
      <c r="T424" s="88">
        <f>IF($O424="",IF('Checklist District ID'!$C$43="Y",MAX($R424:$S424)*$I424,SUM($R424:$S424)*$I424),IF(O424&gt;0,Q424*S424))</f>
        <v>0</v>
      </c>
      <c r="U424" s="88">
        <f>IF(Q424&gt;0,((I424-T424)*'Formula Matrix'!$E$42),0)</f>
        <v>0</v>
      </c>
      <c r="V424" s="88">
        <f t="shared" si="40"/>
        <v>0</v>
      </c>
      <c r="W424" s="88">
        <f>IF(V424&gt;0,(V424*'Checklist Parameters'!$Q$35),0)</f>
        <v>0</v>
      </c>
      <c r="X424" s="85">
        <f t="shared" si="36"/>
        <v>0</v>
      </c>
      <c r="Y424" s="85">
        <f>IF('Checklist Parameters'!$Q$102&lt;&gt;"",(I424/43560)*'Checklist Parameters'!$Q$102,"N/A")</f>
        <v>0</v>
      </c>
      <c r="Z424" s="85" t="str">
        <f>IF('Checklist Parameters'!$Q$58&lt;&gt;"",((I424*'Checklist Parameters'!$Q$58)*'Checklist Parameters'!$Q$35)/1000,"N/A")</f>
        <v>N/A</v>
      </c>
      <c r="AA424" s="85">
        <f>IF('Checklist Parameters'!$Q$101&lt;&gt;"",IFERROR(I424/'Checklist Parameters'!$Q$101,0),"N/A")</f>
        <v>0</v>
      </c>
      <c r="AB424" s="85" t="str">
        <f>IF('Checklist Parameters'!$Q$43&lt;&gt;"",(I424*'Checklist Parameters'!$Q$43)/1000,"N/A")</f>
        <v>N/A</v>
      </c>
      <c r="AC424" s="85">
        <f>IF('Checklist Parameters'!$Q$16="",$X424,IF(AND('Checklist Parameters'!$Q$16&lt;$X424,'Checklist Parameters'!$Q$16&gt;=3),'Checklist Parameters'!$Q$16,IF(AND('Checklist Parameters'!$Q$16&lt;$X424,'Checklist Parameters'!$Q$16&lt;3),0,$X424)))</f>
        <v>0</v>
      </c>
      <c r="AD424" s="85" t="str">
        <f>IF(AND(I424&lt;'Checklist Parameters'!$Q$22,$I424&lt;&gt;0),"Y","")</f>
        <v/>
      </c>
      <c r="AE424" s="85" t="str">
        <f>IF($AD424="Y",0,IF('Checklist Parameters'!$Q$25="","&lt;no limit&gt;",ROUNDDOWN((($I424-'Checklist Parameters'!$Q$24)/'Checklist Parameters'!$Q$25)+1,0)))</f>
        <v>&lt;no limit&gt;</v>
      </c>
      <c r="AF424" s="174">
        <f t="shared" si="41"/>
        <v>0</v>
      </c>
      <c r="AG424" s="85">
        <f t="shared" si="37"/>
        <v>0</v>
      </c>
      <c r="AH424" s="5"/>
      <c r="AI424" s="5"/>
      <c r="AJ424" s="5"/>
      <c r="AK424" s="5"/>
      <c r="AL424" s="5"/>
      <c r="AM424" s="5"/>
      <c r="AN424" s="5"/>
      <c r="AO424" s="5"/>
      <c r="AP424" s="5"/>
      <c r="AQ424" s="5"/>
      <c r="AR424" s="5"/>
      <c r="AS424" s="5"/>
      <c r="AT424" s="5"/>
      <c r="AU424" s="5"/>
    </row>
    <row r="425" spans="1:47" s="2" customFormat="1" ht="15">
      <c r="A425" s="391"/>
      <c r="B425" s="392"/>
      <c r="C425" s="393"/>
      <c r="D425" s="393"/>
      <c r="E425" s="393"/>
      <c r="F425" s="393"/>
      <c r="G425" s="393"/>
      <c r="H425" s="394"/>
      <c r="I425" s="394"/>
      <c r="J425" s="394"/>
      <c r="K425" s="394"/>
      <c r="L425" s="394"/>
      <c r="M425" s="394"/>
      <c r="N425" s="313">
        <f>IF(IF(I425&lt;'Checklist Parameters'!$Q$22,0,($I425-$L425))&lt;0,0,IF(I425&lt;'Checklist Parameters'!$Q$22,0,($I425-$L425)))</f>
        <v>0</v>
      </c>
      <c r="O425" s="394"/>
      <c r="P425" s="395"/>
      <c r="Q425" s="316">
        <f t="shared" si="38"/>
        <v>0</v>
      </c>
      <c r="R425" s="87">
        <f t="shared" si="39"/>
        <v>0</v>
      </c>
      <c r="S425" s="87">
        <f>IF('Checklist Parameters'!$Q$60&lt;0.2,0.2,'Checklist Parameters'!$Q$60)</f>
        <v>0.7</v>
      </c>
      <c r="T425" s="88">
        <f>IF($O425="",IF('Checklist District ID'!$C$43="Y",MAX($R425:$S425)*$I425,SUM($R425:$S425)*$I425),IF(O425&gt;0,Q425*S425))</f>
        <v>0</v>
      </c>
      <c r="U425" s="88">
        <f>IF(Q425&gt;0,((I425-T425)*'Formula Matrix'!$E$42),0)</f>
        <v>0</v>
      </c>
      <c r="V425" s="88">
        <f t="shared" si="40"/>
        <v>0</v>
      </c>
      <c r="W425" s="88">
        <f>IF(V425&gt;0,(V425*'Checklist Parameters'!$Q$35),0)</f>
        <v>0</v>
      </c>
      <c r="X425" s="85">
        <f t="shared" si="36"/>
        <v>0</v>
      </c>
      <c r="Y425" s="85">
        <f>IF('Checklist Parameters'!$Q$102&lt;&gt;"",(I425/43560)*'Checklist Parameters'!$Q$102,"N/A")</f>
        <v>0</v>
      </c>
      <c r="Z425" s="85" t="str">
        <f>IF('Checklist Parameters'!$Q$58&lt;&gt;"",((I425*'Checklist Parameters'!$Q$58)*'Checklist Parameters'!$Q$35)/1000,"N/A")</f>
        <v>N/A</v>
      </c>
      <c r="AA425" s="85">
        <f>IF('Checklist Parameters'!$Q$101&lt;&gt;"",IFERROR(I425/'Checklist Parameters'!$Q$101,0),"N/A")</f>
        <v>0</v>
      </c>
      <c r="AB425" s="85" t="str">
        <f>IF('Checklist Parameters'!$Q$43&lt;&gt;"",(I425*'Checklist Parameters'!$Q$43)/1000,"N/A")</f>
        <v>N/A</v>
      </c>
      <c r="AC425" s="85">
        <f>IF('Checklist Parameters'!$Q$16="",$X425,IF(AND('Checklist Parameters'!$Q$16&lt;$X425,'Checklist Parameters'!$Q$16&gt;=3),'Checklist Parameters'!$Q$16,IF(AND('Checklist Parameters'!$Q$16&lt;$X425,'Checklist Parameters'!$Q$16&lt;3),0,$X425)))</f>
        <v>0</v>
      </c>
      <c r="AD425" s="85" t="str">
        <f>IF(AND(I425&lt;'Checklist Parameters'!$Q$22,$I425&lt;&gt;0),"Y","")</f>
        <v/>
      </c>
      <c r="AE425" s="85" t="str">
        <f>IF($AD425="Y",0,IF('Checklist Parameters'!$Q$25="","&lt;no limit&gt;",ROUNDDOWN((($I425-'Checklist Parameters'!$Q$24)/'Checklist Parameters'!$Q$25)+1,0)))</f>
        <v>&lt;no limit&gt;</v>
      </c>
      <c r="AF425" s="174">
        <f t="shared" si="41"/>
        <v>0</v>
      </c>
      <c r="AG425" s="85">
        <f t="shared" si="37"/>
        <v>0</v>
      </c>
      <c r="AH425" s="5"/>
      <c r="AI425" s="5"/>
      <c r="AJ425" s="5"/>
      <c r="AK425" s="5"/>
      <c r="AL425" s="5"/>
      <c r="AM425" s="5"/>
      <c r="AN425" s="5"/>
      <c r="AO425" s="5"/>
      <c r="AP425" s="5"/>
      <c r="AQ425" s="5"/>
      <c r="AR425" s="5"/>
      <c r="AS425" s="5"/>
      <c r="AT425" s="5"/>
      <c r="AU425" s="5"/>
    </row>
    <row r="426" spans="1:47" s="2" customFormat="1" ht="15">
      <c r="A426" s="391"/>
      <c r="B426" s="392"/>
      <c r="C426" s="393"/>
      <c r="D426" s="393"/>
      <c r="E426" s="393"/>
      <c r="F426" s="393"/>
      <c r="G426" s="393"/>
      <c r="H426" s="394"/>
      <c r="I426" s="394"/>
      <c r="J426" s="394"/>
      <c r="K426" s="394"/>
      <c r="L426" s="394"/>
      <c r="M426" s="394"/>
      <c r="N426" s="313">
        <f>IF(IF(I426&lt;'Checklist Parameters'!$Q$22,0,($I426-$L426))&lt;0,0,IF(I426&lt;'Checklist Parameters'!$Q$22,0,($I426-$L426)))</f>
        <v>0</v>
      </c>
      <c r="O426" s="394"/>
      <c r="P426" s="395"/>
      <c r="Q426" s="316">
        <f t="shared" si="38"/>
        <v>0</v>
      </c>
      <c r="R426" s="87">
        <f t="shared" si="39"/>
        <v>0</v>
      </c>
      <c r="S426" s="87">
        <f>IF('Checklist Parameters'!$Q$60&lt;0.2,0.2,'Checklist Parameters'!$Q$60)</f>
        <v>0.7</v>
      </c>
      <c r="T426" s="88">
        <f>IF($O426="",IF('Checklist District ID'!$C$43="Y",MAX($R426:$S426)*$I426,SUM($R426:$S426)*$I426),IF(O426&gt;0,Q426*S426))</f>
        <v>0</v>
      </c>
      <c r="U426" s="88">
        <f>IF(Q426&gt;0,((I426-T426)*'Formula Matrix'!$E$42),0)</f>
        <v>0</v>
      </c>
      <c r="V426" s="88">
        <f t="shared" si="40"/>
        <v>0</v>
      </c>
      <c r="W426" s="88">
        <f>IF(V426&gt;0,(V426*'Checklist Parameters'!$Q$35),0)</f>
        <v>0</v>
      </c>
      <c r="X426" s="85">
        <f t="shared" si="36"/>
        <v>0</v>
      </c>
      <c r="Y426" s="85">
        <f>IF('Checklist Parameters'!$Q$102&lt;&gt;"",(I426/43560)*'Checklist Parameters'!$Q$102,"N/A")</f>
        <v>0</v>
      </c>
      <c r="Z426" s="85" t="str">
        <f>IF('Checklist Parameters'!$Q$58&lt;&gt;"",((I426*'Checklist Parameters'!$Q$58)*'Checklist Parameters'!$Q$35)/1000,"N/A")</f>
        <v>N/A</v>
      </c>
      <c r="AA426" s="85">
        <f>IF('Checklist Parameters'!$Q$101&lt;&gt;"",IFERROR(I426/'Checklist Parameters'!$Q$101,0),"N/A")</f>
        <v>0</v>
      </c>
      <c r="AB426" s="85" t="str">
        <f>IF('Checklist Parameters'!$Q$43&lt;&gt;"",(I426*'Checklist Parameters'!$Q$43)/1000,"N/A")</f>
        <v>N/A</v>
      </c>
      <c r="AC426" s="85">
        <f>IF('Checklist Parameters'!$Q$16="",$X426,IF(AND('Checklist Parameters'!$Q$16&lt;$X426,'Checklist Parameters'!$Q$16&gt;=3),'Checklist Parameters'!$Q$16,IF(AND('Checklist Parameters'!$Q$16&lt;$X426,'Checklist Parameters'!$Q$16&lt;3),0,$X426)))</f>
        <v>0</v>
      </c>
      <c r="AD426" s="85" t="str">
        <f>IF(AND(I426&lt;'Checklist Parameters'!$Q$22,$I426&lt;&gt;0),"Y","")</f>
        <v/>
      </c>
      <c r="AE426" s="85" t="str">
        <f>IF($AD426="Y",0,IF('Checklist Parameters'!$Q$25="","&lt;no limit&gt;",ROUNDDOWN((($I426-'Checklist Parameters'!$Q$24)/'Checklist Parameters'!$Q$25)+1,0)))</f>
        <v>&lt;no limit&gt;</v>
      </c>
      <c r="AF426" s="174">
        <f t="shared" si="41"/>
        <v>0</v>
      </c>
      <c r="AG426" s="85">
        <f t="shared" si="37"/>
        <v>0</v>
      </c>
      <c r="AH426" s="5"/>
      <c r="AI426" s="5"/>
      <c r="AJ426" s="5"/>
      <c r="AK426" s="5"/>
      <c r="AL426" s="5"/>
      <c r="AM426" s="5"/>
      <c r="AN426" s="5"/>
      <c r="AO426" s="5"/>
      <c r="AP426" s="5"/>
      <c r="AQ426" s="5"/>
      <c r="AR426" s="5"/>
      <c r="AS426" s="5"/>
      <c r="AT426" s="5"/>
      <c r="AU426" s="5"/>
    </row>
    <row r="427" spans="1:47" s="2" customFormat="1" ht="15">
      <c r="A427" s="391"/>
      <c r="B427" s="392"/>
      <c r="C427" s="393"/>
      <c r="D427" s="393"/>
      <c r="E427" s="393"/>
      <c r="F427" s="393"/>
      <c r="G427" s="393"/>
      <c r="H427" s="394"/>
      <c r="I427" s="394"/>
      <c r="J427" s="394"/>
      <c r="K427" s="394"/>
      <c r="L427" s="394"/>
      <c r="M427" s="394"/>
      <c r="N427" s="313">
        <f>IF(IF(I427&lt;'Checklist Parameters'!$Q$22,0,($I427-$L427))&lt;0,0,IF(I427&lt;'Checklist Parameters'!$Q$22,0,($I427-$L427)))</f>
        <v>0</v>
      </c>
      <c r="O427" s="394"/>
      <c r="P427" s="395"/>
      <c r="Q427" s="316">
        <f t="shared" si="38"/>
        <v>0</v>
      </c>
      <c r="R427" s="87">
        <f t="shared" si="39"/>
        <v>0</v>
      </c>
      <c r="S427" s="87">
        <f>IF('Checklist Parameters'!$Q$60&lt;0.2,0.2,'Checklist Parameters'!$Q$60)</f>
        <v>0.7</v>
      </c>
      <c r="T427" s="88">
        <f>IF($O427="",IF('Checklist District ID'!$C$43="Y",MAX($R427:$S427)*$I427,SUM($R427:$S427)*$I427),IF(O427&gt;0,Q427*S427))</f>
        <v>0</v>
      </c>
      <c r="U427" s="88">
        <f>IF(Q427&gt;0,((I427-T427)*'Formula Matrix'!$E$42),0)</f>
        <v>0</v>
      </c>
      <c r="V427" s="88">
        <f t="shared" si="40"/>
        <v>0</v>
      </c>
      <c r="W427" s="88">
        <f>IF(V427&gt;0,(V427*'Checklist Parameters'!$Q$35),0)</f>
        <v>0</v>
      </c>
      <c r="X427" s="85">
        <f t="shared" si="36"/>
        <v>0</v>
      </c>
      <c r="Y427" s="85">
        <f>IF('Checklist Parameters'!$Q$102&lt;&gt;"",(I427/43560)*'Checklist Parameters'!$Q$102,"N/A")</f>
        <v>0</v>
      </c>
      <c r="Z427" s="85" t="str">
        <f>IF('Checklist Parameters'!$Q$58&lt;&gt;"",((I427*'Checklist Parameters'!$Q$58)*'Checklist Parameters'!$Q$35)/1000,"N/A")</f>
        <v>N/A</v>
      </c>
      <c r="AA427" s="85">
        <f>IF('Checklist Parameters'!$Q$101&lt;&gt;"",IFERROR(I427/'Checklist Parameters'!$Q$101,0),"N/A")</f>
        <v>0</v>
      </c>
      <c r="AB427" s="85" t="str">
        <f>IF('Checklist Parameters'!$Q$43&lt;&gt;"",(I427*'Checklist Parameters'!$Q$43)/1000,"N/A")</f>
        <v>N/A</v>
      </c>
      <c r="AC427" s="85">
        <f>IF('Checklist Parameters'!$Q$16="",$X427,IF(AND('Checklist Parameters'!$Q$16&lt;$X427,'Checklist Parameters'!$Q$16&gt;=3),'Checklist Parameters'!$Q$16,IF(AND('Checklist Parameters'!$Q$16&lt;$X427,'Checklist Parameters'!$Q$16&lt;3),0,$X427)))</f>
        <v>0</v>
      </c>
      <c r="AD427" s="85" t="str">
        <f>IF(AND(I427&lt;'Checklist Parameters'!$Q$22,$I427&lt;&gt;0),"Y","")</f>
        <v/>
      </c>
      <c r="AE427" s="85" t="str">
        <f>IF($AD427="Y",0,IF('Checklist Parameters'!$Q$25="","&lt;no limit&gt;",ROUNDDOWN((($I427-'Checklist Parameters'!$Q$24)/'Checklist Parameters'!$Q$25)+1,0)))</f>
        <v>&lt;no limit&gt;</v>
      </c>
      <c r="AF427" s="174">
        <f t="shared" si="41"/>
        <v>0</v>
      </c>
      <c r="AG427" s="85">
        <f t="shared" si="37"/>
        <v>0</v>
      </c>
      <c r="AH427" s="5"/>
      <c r="AI427" s="5"/>
      <c r="AJ427" s="5"/>
      <c r="AK427" s="5"/>
      <c r="AL427" s="5"/>
      <c r="AM427" s="5"/>
      <c r="AN427" s="5"/>
      <c r="AO427" s="5"/>
      <c r="AP427" s="5"/>
      <c r="AQ427" s="5"/>
      <c r="AR427" s="5"/>
      <c r="AS427" s="5"/>
      <c r="AT427" s="5"/>
      <c r="AU427" s="5"/>
    </row>
    <row r="428" spans="1:47" s="2" customFormat="1" ht="15">
      <c r="A428" s="391"/>
      <c r="B428" s="392"/>
      <c r="C428" s="393"/>
      <c r="D428" s="393"/>
      <c r="E428" s="393"/>
      <c r="F428" s="393"/>
      <c r="G428" s="393"/>
      <c r="H428" s="394"/>
      <c r="I428" s="394"/>
      <c r="J428" s="394"/>
      <c r="K428" s="394"/>
      <c r="L428" s="394"/>
      <c r="M428" s="394"/>
      <c r="N428" s="313">
        <f>IF(IF(I428&lt;'Checklist Parameters'!$Q$22,0,($I428-$L428))&lt;0,0,IF(I428&lt;'Checklist Parameters'!$Q$22,0,($I428-$L428)))</f>
        <v>0</v>
      </c>
      <c r="O428" s="394"/>
      <c r="P428" s="395"/>
      <c r="Q428" s="316">
        <f t="shared" si="38"/>
        <v>0</v>
      </c>
      <c r="R428" s="87">
        <f t="shared" si="39"/>
        <v>0</v>
      </c>
      <c r="S428" s="87">
        <f>IF('Checklist Parameters'!$Q$60&lt;0.2,0.2,'Checklist Parameters'!$Q$60)</f>
        <v>0.7</v>
      </c>
      <c r="T428" s="88">
        <f>IF($O428="",IF('Checklist District ID'!$C$43="Y",MAX($R428:$S428)*$I428,SUM($R428:$S428)*$I428),IF(O428&gt;0,Q428*S428))</f>
        <v>0</v>
      </c>
      <c r="U428" s="88">
        <f>IF(Q428&gt;0,((I428-T428)*'Formula Matrix'!$E$42),0)</f>
        <v>0</v>
      </c>
      <c r="V428" s="88">
        <f t="shared" si="40"/>
        <v>0</v>
      </c>
      <c r="W428" s="88">
        <f>IF(V428&gt;0,(V428*'Checklist Parameters'!$Q$35),0)</f>
        <v>0</v>
      </c>
      <c r="X428" s="85">
        <f t="shared" si="36"/>
        <v>0</v>
      </c>
      <c r="Y428" s="85">
        <f>IF('Checklist Parameters'!$Q$102&lt;&gt;"",(I428/43560)*'Checklist Parameters'!$Q$102,"N/A")</f>
        <v>0</v>
      </c>
      <c r="Z428" s="85" t="str">
        <f>IF('Checklist Parameters'!$Q$58&lt;&gt;"",((I428*'Checklist Parameters'!$Q$58)*'Checklist Parameters'!$Q$35)/1000,"N/A")</f>
        <v>N/A</v>
      </c>
      <c r="AA428" s="85">
        <f>IF('Checklist Parameters'!$Q$101&lt;&gt;"",IFERROR(I428/'Checklist Parameters'!$Q$101,0),"N/A")</f>
        <v>0</v>
      </c>
      <c r="AB428" s="85" t="str">
        <f>IF('Checklist Parameters'!$Q$43&lt;&gt;"",(I428*'Checklist Parameters'!$Q$43)/1000,"N/A")</f>
        <v>N/A</v>
      </c>
      <c r="AC428" s="85">
        <f>IF('Checklist Parameters'!$Q$16="",$X428,IF(AND('Checklist Parameters'!$Q$16&lt;$X428,'Checklist Parameters'!$Q$16&gt;=3),'Checklist Parameters'!$Q$16,IF(AND('Checklist Parameters'!$Q$16&lt;$X428,'Checklist Parameters'!$Q$16&lt;3),0,$X428)))</f>
        <v>0</v>
      </c>
      <c r="AD428" s="85" t="str">
        <f>IF(AND(I428&lt;'Checklist Parameters'!$Q$22,$I428&lt;&gt;0),"Y","")</f>
        <v/>
      </c>
      <c r="AE428" s="85" t="str">
        <f>IF($AD428="Y",0,IF('Checklist Parameters'!$Q$25="","&lt;no limit&gt;",ROUNDDOWN((($I428-'Checklist Parameters'!$Q$24)/'Checklist Parameters'!$Q$25)+1,0)))</f>
        <v>&lt;no limit&gt;</v>
      </c>
      <c r="AF428" s="174">
        <f t="shared" si="41"/>
        <v>0</v>
      </c>
      <c r="AG428" s="85">
        <f t="shared" si="37"/>
        <v>0</v>
      </c>
      <c r="AH428" s="5"/>
      <c r="AI428" s="5"/>
      <c r="AJ428" s="5"/>
      <c r="AK428" s="5"/>
      <c r="AL428" s="5"/>
      <c r="AM428" s="5"/>
      <c r="AN428" s="5"/>
      <c r="AO428" s="5"/>
      <c r="AP428" s="5"/>
      <c r="AQ428" s="5"/>
      <c r="AR428" s="5"/>
      <c r="AS428" s="5"/>
      <c r="AT428" s="5"/>
      <c r="AU428" s="5"/>
    </row>
    <row r="429" spans="1:47" s="2" customFormat="1" ht="15">
      <c r="A429" s="391"/>
      <c r="B429" s="392"/>
      <c r="C429" s="393"/>
      <c r="D429" s="393"/>
      <c r="E429" s="393"/>
      <c r="F429" s="393"/>
      <c r="G429" s="393"/>
      <c r="H429" s="394"/>
      <c r="I429" s="394"/>
      <c r="J429" s="394"/>
      <c r="K429" s="394"/>
      <c r="L429" s="394"/>
      <c r="M429" s="394"/>
      <c r="N429" s="313">
        <f>IF(IF(I429&lt;'Checklist Parameters'!$Q$22,0,($I429-$L429))&lt;0,0,IF(I429&lt;'Checklist Parameters'!$Q$22,0,($I429-$L429)))</f>
        <v>0</v>
      </c>
      <c r="O429" s="394"/>
      <c r="P429" s="395"/>
      <c r="Q429" s="316">
        <f t="shared" si="38"/>
        <v>0</v>
      </c>
      <c r="R429" s="87">
        <f t="shared" si="39"/>
        <v>0</v>
      </c>
      <c r="S429" s="87">
        <f>IF('Checklist Parameters'!$Q$60&lt;0.2,0.2,'Checklist Parameters'!$Q$60)</f>
        <v>0.7</v>
      </c>
      <c r="T429" s="88">
        <f>IF($O429="",IF('Checklist District ID'!$C$43="Y",MAX($R429:$S429)*$I429,SUM($R429:$S429)*$I429),IF(O429&gt;0,Q429*S429))</f>
        <v>0</v>
      </c>
      <c r="U429" s="88">
        <f>IF(Q429&gt;0,((I429-T429)*'Formula Matrix'!$E$42),0)</f>
        <v>0</v>
      </c>
      <c r="V429" s="88">
        <f t="shared" si="40"/>
        <v>0</v>
      </c>
      <c r="W429" s="88">
        <f>IF(V429&gt;0,(V429*'Checklist Parameters'!$Q$35),0)</f>
        <v>0</v>
      </c>
      <c r="X429" s="85">
        <f t="shared" si="36"/>
        <v>0</v>
      </c>
      <c r="Y429" s="85">
        <f>IF('Checklist Parameters'!$Q$102&lt;&gt;"",(I429/43560)*'Checklist Parameters'!$Q$102,"N/A")</f>
        <v>0</v>
      </c>
      <c r="Z429" s="85" t="str">
        <f>IF('Checklist Parameters'!$Q$58&lt;&gt;"",((I429*'Checklist Parameters'!$Q$58)*'Checklist Parameters'!$Q$35)/1000,"N/A")</f>
        <v>N/A</v>
      </c>
      <c r="AA429" s="85">
        <f>IF('Checklist Parameters'!$Q$101&lt;&gt;"",IFERROR(I429/'Checklist Parameters'!$Q$101,0),"N/A")</f>
        <v>0</v>
      </c>
      <c r="AB429" s="85" t="str">
        <f>IF('Checklist Parameters'!$Q$43&lt;&gt;"",(I429*'Checklist Parameters'!$Q$43)/1000,"N/A")</f>
        <v>N/A</v>
      </c>
      <c r="AC429" s="85">
        <f>IF('Checklist Parameters'!$Q$16="",$X429,IF(AND('Checklist Parameters'!$Q$16&lt;$X429,'Checklist Parameters'!$Q$16&gt;=3),'Checklist Parameters'!$Q$16,IF(AND('Checklist Parameters'!$Q$16&lt;$X429,'Checklist Parameters'!$Q$16&lt;3),0,$X429)))</f>
        <v>0</v>
      </c>
      <c r="AD429" s="85" t="str">
        <f>IF(AND(I429&lt;'Checklist Parameters'!$Q$22,$I429&lt;&gt;0),"Y","")</f>
        <v/>
      </c>
      <c r="AE429" s="85" t="str">
        <f>IF($AD429="Y",0,IF('Checklist Parameters'!$Q$25="","&lt;no limit&gt;",ROUNDDOWN((($I429-'Checklist Parameters'!$Q$24)/'Checklist Parameters'!$Q$25)+1,0)))</f>
        <v>&lt;no limit&gt;</v>
      </c>
      <c r="AF429" s="174">
        <f t="shared" si="41"/>
        <v>0</v>
      </c>
      <c r="AG429" s="85">
        <f t="shared" si="37"/>
        <v>0</v>
      </c>
      <c r="AH429" s="5"/>
      <c r="AI429" s="5"/>
      <c r="AJ429" s="5"/>
      <c r="AK429" s="5"/>
      <c r="AL429" s="5"/>
      <c r="AM429" s="5"/>
      <c r="AN429" s="5"/>
      <c r="AO429" s="5"/>
      <c r="AP429" s="5"/>
      <c r="AQ429" s="5"/>
      <c r="AR429" s="5"/>
      <c r="AS429" s="5"/>
      <c r="AT429" s="5"/>
      <c r="AU429" s="5"/>
    </row>
    <row r="430" spans="1:47" s="2" customFormat="1" ht="15">
      <c r="A430" s="391"/>
      <c r="B430" s="392"/>
      <c r="C430" s="393"/>
      <c r="D430" s="393"/>
      <c r="E430" s="393"/>
      <c r="F430" s="393"/>
      <c r="G430" s="393"/>
      <c r="H430" s="394"/>
      <c r="I430" s="394"/>
      <c r="J430" s="394"/>
      <c r="K430" s="394"/>
      <c r="L430" s="394"/>
      <c r="M430" s="394"/>
      <c r="N430" s="313">
        <f>IF(IF(I430&lt;'Checklist Parameters'!$Q$22,0,($I430-$L430))&lt;0,0,IF(I430&lt;'Checklist Parameters'!$Q$22,0,($I430-$L430)))</f>
        <v>0</v>
      </c>
      <c r="O430" s="394"/>
      <c r="P430" s="395"/>
      <c r="Q430" s="316">
        <f t="shared" si="38"/>
        <v>0</v>
      </c>
      <c r="R430" s="87">
        <f t="shared" si="39"/>
        <v>0</v>
      </c>
      <c r="S430" s="87">
        <f>IF('Checklist Parameters'!$Q$60&lt;0.2,0.2,'Checklist Parameters'!$Q$60)</f>
        <v>0.7</v>
      </c>
      <c r="T430" s="88">
        <f>IF($O430="",IF('Checklist District ID'!$C$43="Y",MAX($R430:$S430)*$I430,SUM($R430:$S430)*$I430),IF(O430&gt;0,Q430*S430))</f>
        <v>0</v>
      </c>
      <c r="U430" s="88">
        <f>IF(Q430&gt;0,((I430-T430)*'Formula Matrix'!$E$42),0)</f>
        <v>0</v>
      </c>
      <c r="V430" s="88">
        <f t="shared" si="40"/>
        <v>0</v>
      </c>
      <c r="W430" s="88">
        <f>IF(V430&gt;0,(V430*'Checklist Parameters'!$Q$35),0)</f>
        <v>0</v>
      </c>
      <c r="X430" s="85">
        <f t="shared" si="36"/>
        <v>0</v>
      </c>
      <c r="Y430" s="85">
        <f>IF('Checklist Parameters'!$Q$102&lt;&gt;"",(I430/43560)*'Checklist Parameters'!$Q$102,"N/A")</f>
        <v>0</v>
      </c>
      <c r="Z430" s="85" t="str">
        <f>IF('Checklist Parameters'!$Q$58&lt;&gt;"",((I430*'Checklist Parameters'!$Q$58)*'Checklist Parameters'!$Q$35)/1000,"N/A")</f>
        <v>N/A</v>
      </c>
      <c r="AA430" s="85">
        <f>IF('Checklist Parameters'!$Q$101&lt;&gt;"",IFERROR(I430/'Checklist Parameters'!$Q$101,0),"N/A")</f>
        <v>0</v>
      </c>
      <c r="AB430" s="85" t="str">
        <f>IF('Checklist Parameters'!$Q$43&lt;&gt;"",(I430*'Checklist Parameters'!$Q$43)/1000,"N/A")</f>
        <v>N/A</v>
      </c>
      <c r="AC430" s="85">
        <f>IF('Checklist Parameters'!$Q$16="",$X430,IF(AND('Checklist Parameters'!$Q$16&lt;$X430,'Checklist Parameters'!$Q$16&gt;=3),'Checklist Parameters'!$Q$16,IF(AND('Checklist Parameters'!$Q$16&lt;$X430,'Checklist Parameters'!$Q$16&lt;3),0,$X430)))</f>
        <v>0</v>
      </c>
      <c r="AD430" s="85" t="str">
        <f>IF(AND(I430&lt;'Checklist Parameters'!$Q$22,$I430&lt;&gt;0),"Y","")</f>
        <v/>
      </c>
      <c r="AE430" s="85" t="str">
        <f>IF($AD430="Y",0,IF('Checklist Parameters'!$Q$25="","&lt;no limit&gt;",ROUNDDOWN((($I430-'Checklist Parameters'!$Q$24)/'Checklist Parameters'!$Q$25)+1,0)))</f>
        <v>&lt;no limit&gt;</v>
      </c>
      <c r="AF430" s="174">
        <f t="shared" si="41"/>
        <v>0</v>
      </c>
      <c r="AG430" s="85">
        <f t="shared" si="37"/>
        <v>0</v>
      </c>
      <c r="AH430" s="5"/>
      <c r="AI430" s="5"/>
      <c r="AJ430" s="5"/>
      <c r="AK430" s="5"/>
      <c r="AL430" s="5"/>
      <c r="AM430" s="5"/>
      <c r="AN430" s="5"/>
      <c r="AO430" s="5"/>
      <c r="AP430" s="5"/>
      <c r="AQ430" s="5"/>
      <c r="AR430" s="5"/>
      <c r="AS430" s="5"/>
      <c r="AT430" s="5"/>
      <c r="AU430" s="5"/>
    </row>
    <row r="431" spans="1:47" s="2" customFormat="1" ht="15">
      <c r="A431" s="391"/>
      <c r="B431" s="392"/>
      <c r="C431" s="393"/>
      <c r="D431" s="393"/>
      <c r="E431" s="393"/>
      <c r="F431" s="393"/>
      <c r="G431" s="393"/>
      <c r="H431" s="394"/>
      <c r="I431" s="394"/>
      <c r="J431" s="394"/>
      <c r="K431" s="394"/>
      <c r="L431" s="394"/>
      <c r="M431" s="394"/>
      <c r="N431" s="313">
        <f>IF(IF(I431&lt;'Checklist Parameters'!$Q$22,0,($I431-$L431))&lt;0,0,IF(I431&lt;'Checklist Parameters'!$Q$22,0,($I431-$L431)))</f>
        <v>0</v>
      </c>
      <c r="O431" s="394"/>
      <c r="P431" s="395"/>
      <c r="Q431" s="316">
        <f t="shared" si="38"/>
        <v>0</v>
      </c>
      <c r="R431" s="87">
        <f t="shared" si="39"/>
        <v>0</v>
      </c>
      <c r="S431" s="87">
        <f>IF('Checklist Parameters'!$Q$60&lt;0.2,0.2,'Checklist Parameters'!$Q$60)</f>
        <v>0.7</v>
      </c>
      <c r="T431" s="88">
        <f>IF($O431="",IF('Checklist District ID'!$C$43="Y",MAX($R431:$S431)*$I431,SUM($R431:$S431)*$I431),IF(O431&gt;0,Q431*S431))</f>
        <v>0</v>
      </c>
      <c r="U431" s="88">
        <f>IF(Q431&gt;0,((I431-T431)*'Formula Matrix'!$E$42),0)</f>
        <v>0</v>
      </c>
      <c r="V431" s="88">
        <f t="shared" si="40"/>
        <v>0</v>
      </c>
      <c r="W431" s="88">
        <f>IF(V431&gt;0,(V431*'Checklist Parameters'!$Q$35),0)</f>
        <v>0</v>
      </c>
      <c r="X431" s="85">
        <f t="shared" si="36"/>
        <v>0</v>
      </c>
      <c r="Y431" s="85">
        <f>IF('Checklist Parameters'!$Q$102&lt;&gt;"",(I431/43560)*'Checklist Parameters'!$Q$102,"N/A")</f>
        <v>0</v>
      </c>
      <c r="Z431" s="85" t="str">
        <f>IF('Checklist Parameters'!$Q$58&lt;&gt;"",((I431*'Checklist Parameters'!$Q$58)*'Checklist Parameters'!$Q$35)/1000,"N/A")</f>
        <v>N/A</v>
      </c>
      <c r="AA431" s="85">
        <f>IF('Checklist Parameters'!$Q$101&lt;&gt;"",IFERROR(I431/'Checklist Parameters'!$Q$101,0),"N/A")</f>
        <v>0</v>
      </c>
      <c r="AB431" s="85" t="str">
        <f>IF('Checklist Parameters'!$Q$43&lt;&gt;"",(I431*'Checklist Parameters'!$Q$43)/1000,"N/A")</f>
        <v>N/A</v>
      </c>
      <c r="AC431" s="85">
        <f>IF('Checklist Parameters'!$Q$16="",$X431,IF(AND('Checklist Parameters'!$Q$16&lt;$X431,'Checklist Parameters'!$Q$16&gt;=3),'Checklist Parameters'!$Q$16,IF(AND('Checklist Parameters'!$Q$16&lt;$X431,'Checklist Parameters'!$Q$16&lt;3),0,$X431)))</f>
        <v>0</v>
      </c>
      <c r="AD431" s="85" t="str">
        <f>IF(AND(I431&lt;'Checklist Parameters'!$Q$22,$I431&lt;&gt;0),"Y","")</f>
        <v/>
      </c>
      <c r="AE431" s="85" t="str">
        <f>IF($AD431="Y",0,IF('Checklist Parameters'!$Q$25="","&lt;no limit&gt;",ROUNDDOWN((($I431-'Checklist Parameters'!$Q$24)/'Checklist Parameters'!$Q$25)+1,0)))</f>
        <v>&lt;no limit&gt;</v>
      </c>
      <c r="AF431" s="174">
        <f t="shared" si="41"/>
        <v>0</v>
      </c>
      <c r="AG431" s="85">
        <f t="shared" si="37"/>
        <v>0</v>
      </c>
      <c r="AH431" s="5"/>
      <c r="AI431" s="5"/>
      <c r="AJ431" s="5"/>
      <c r="AK431" s="5"/>
      <c r="AL431" s="5"/>
      <c r="AM431" s="5"/>
      <c r="AN431" s="5"/>
      <c r="AO431" s="5"/>
      <c r="AP431" s="5"/>
      <c r="AQ431" s="5"/>
      <c r="AR431" s="5"/>
      <c r="AS431" s="5"/>
      <c r="AT431" s="5"/>
      <c r="AU431" s="5"/>
    </row>
    <row r="432" spans="1:47" s="2" customFormat="1" ht="15">
      <c r="A432" s="391"/>
      <c r="B432" s="392"/>
      <c r="C432" s="393"/>
      <c r="D432" s="393"/>
      <c r="E432" s="393"/>
      <c r="F432" s="393"/>
      <c r="G432" s="393"/>
      <c r="H432" s="394"/>
      <c r="I432" s="394"/>
      <c r="J432" s="394"/>
      <c r="K432" s="394"/>
      <c r="L432" s="394"/>
      <c r="M432" s="394"/>
      <c r="N432" s="313">
        <f>IF(IF(I432&lt;'Checklist Parameters'!$Q$22,0,($I432-$L432))&lt;0,0,IF(I432&lt;'Checklist Parameters'!$Q$22,0,($I432-$L432)))</f>
        <v>0</v>
      </c>
      <c r="O432" s="394"/>
      <c r="P432" s="395"/>
      <c r="Q432" s="316">
        <f t="shared" si="38"/>
        <v>0</v>
      </c>
      <c r="R432" s="87">
        <f t="shared" si="39"/>
        <v>0</v>
      </c>
      <c r="S432" s="87">
        <f>IF('Checklist Parameters'!$Q$60&lt;0.2,0.2,'Checklist Parameters'!$Q$60)</f>
        <v>0.7</v>
      </c>
      <c r="T432" s="88">
        <f>IF($O432="",IF('Checklist District ID'!$C$43="Y",MAX($R432:$S432)*$I432,SUM($R432:$S432)*$I432),IF(O432&gt;0,Q432*S432))</f>
        <v>0</v>
      </c>
      <c r="U432" s="88">
        <f>IF(Q432&gt;0,((I432-T432)*'Formula Matrix'!$E$42),0)</f>
        <v>0</v>
      </c>
      <c r="V432" s="88">
        <f t="shared" si="40"/>
        <v>0</v>
      </c>
      <c r="W432" s="88">
        <f>IF(V432&gt;0,(V432*'Checklist Parameters'!$Q$35),0)</f>
        <v>0</v>
      </c>
      <c r="X432" s="85">
        <f t="shared" si="36"/>
        <v>0</v>
      </c>
      <c r="Y432" s="85">
        <f>IF('Checklist Parameters'!$Q$102&lt;&gt;"",(I432/43560)*'Checklist Parameters'!$Q$102,"N/A")</f>
        <v>0</v>
      </c>
      <c r="Z432" s="85" t="str">
        <f>IF('Checklist Parameters'!$Q$58&lt;&gt;"",((I432*'Checklist Parameters'!$Q$58)*'Checklist Parameters'!$Q$35)/1000,"N/A")</f>
        <v>N/A</v>
      </c>
      <c r="AA432" s="85">
        <f>IF('Checklist Parameters'!$Q$101&lt;&gt;"",IFERROR(I432/'Checklist Parameters'!$Q$101,0),"N/A")</f>
        <v>0</v>
      </c>
      <c r="AB432" s="85" t="str">
        <f>IF('Checklist Parameters'!$Q$43&lt;&gt;"",(I432*'Checklist Parameters'!$Q$43)/1000,"N/A")</f>
        <v>N/A</v>
      </c>
      <c r="AC432" s="85">
        <f>IF('Checklist Parameters'!$Q$16="",$X432,IF(AND('Checklist Parameters'!$Q$16&lt;$X432,'Checklist Parameters'!$Q$16&gt;=3),'Checklist Parameters'!$Q$16,IF(AND('Checklist Parameters'!$Q$16&lt;$X432,'Checklist Parameters'!$Q$16&lt;3),0,$X432)))</f>
        <v>0</v>
      </c>
      <c r="AD432" s="85" t="str">
        <f>IF(AND(I432&lt;'Checklist Parameters'!$Q$22,$I432&lt;&gt;0),"Y","")</f>
        <v/>
      </c>
      <c r="AE432" s="85" t="str">
        <f>IF($AD432="Y",0,IF('Checklist Parameters'!$Q$25="","&lt;no limit&gt;",ROUNDDOWN((($I432-'Checklist Parameters'!$Q$24)/'Checklist Parameters'!$Q$25)+1,0)))</f>
        <v>&lt;no limit&gt;</v>
      </c>
      <c r="AF432" s="174">
        <f t="shared" si="41"/>
        <v>0</v>
      </c>
      <c r="AG432" s="85">
        <f t="shared" si="37"/>
        <v>0</v>
      </c>
      <c r="AH432" s="5"/>
      <c r="AI432" s="5"/>
      <c r="AJ432" s="5"/>
      <c r="AK432" s="5"/>
      <c r="AL432" s="5"/>
      <c r="AM432" s="5"/>
      <c r="AN432" s="5"/>
      <c r="AO432" s="5"/>
      <c r="AP432" s="5"/>
      <c r="AQ432" s="5"/>
      <c r="AR432" s="5"/>
      <c r="AS432" s="5"/>
      <c r="AT432" s="5"/>
      <c r="AU432" s="5"/>
    </row>
    <row r="433" spans="1:47" s="2" customFormat="1" ht="15">
      <c r="A433" s="391"/>
      <c r="B433" s="392"/>
      <c r="C433" s="393"/>
      <c r="D433" s="393"/>
      <c r="E433" s="393"/>
      <c r="F433" s="393"/>
      <c r="G433" s="393"/>
      <c r="H433" s="394"/>
      <c r="I433" s="394"/>
      <c r="J433" s="394"/>
      <c r="K433" s="394"/>
      <c r="L433" s="394"/>
      <c r="M433" s="394"/>
      <c r="N433" s="313">
        <f>IF(IF(I433&lt;'Checklist Parameters'!$Q$22,0,($I433-$L433))&lt;0,0,IF(I433&lt;'Checklist Parameters'!$Q$22,0,($I433-$L433)))</f>
        <v>0</v>
      </c>
      <c r="O433" s="394"/>
      <c r="P433" s="395"/>
      <c r="Q433" s="316">
        <f t="shared" si="38"/>
        <v>0</v>
      </c>
      <c r="R433" s="87">
        <f t="shared" si="39"/>
        <v>0</v>
      </c>
      <c r="S433" s="87">
        <f>IF('Checklist Parameters'!$Q$60&lt;0.2,0.2,'Checklist Parameters'!$Q$60)</f>
        <v>0.7</v>
      </c>
      <c r="T433" s="88">
        <f>IF($O433="",IF('Checklist District ID'!$C$43="Y",MAX($R433:$S433)*$I433,SUM($R433:$S433)*$I433),IF(O433&gt;0,Q433*S433))</f>
        <v>0</v>
      </c>
      <c r="U433" s="88">
        <f>IF(Q433&gt;0,((I433-T433)*'Formula Matrix'!$E$42),0)</f>
        <v>0</v>
      </c>
      <c r="V433" s="88">
        <f t="shared" si="40"/>
        <v>0</v>
      </c>
      <c r="W433" s="88">
        <f>IF(V433&gt;0,(V433*'Checklist Parameters'!$Q$35),0)</f>
        <v>0</v>
      </c>
      <c r="X433" s="85">
        <f t="shared" si="36"/>
        <v>0</v>
      </c>
      <c r="Y433" s="85">
        <f>IF('Checklist Parameters'!$Q$102&lt;&gt;"",(I433/43560)*'Checklist Parameters'!$Q$102,"N/A")</f>
        <v>0</v>
      </c>
      <c r="Z433" s="85" t="str">
        <f>IF('Checklist Parameters'!$Q$58&lt;&gt;"",((I433*'Checklist Parameters'!$Q$58)*'Checklist Parameters'!$Q$35)/1000,"N/A")</f>
        <v>N/A</v>
      </c>
      <c r="AA433" s="85">
        <f>IF('Checklist Parameters'!$Q$101&lt;&gt;"",IFERROR(I433/'Checklist Parameters'!$Q$101,0),"N/A")</f>
        <v>0</v>
      </c>
      <c r="AB433" s="85" t="str">
        <f>IF('Checklist Parameters'!$Q$43&lt;&gt;"",(I433*'Checklist Parameters'!$Q$43)/1000,"N/A")</f>
        <v>N/A</v>
      </c>
      <c r="AC433" s="85">
        <f>IF('Checklist Parameters'!$Q$16="",$X433,IF(AND('Checklist Parameters'!$Q$16&lt;$X433,'Checklist Parameters'!$Q$16&gt;=3),'Checklist Parameters'!$Q$16,IF(AND('Checklist Parameters'!$Q$16&lt;$X433,'Checklist Parameters'!$Q$16&lt;3),0,$X433)))</f>
        <v>0</v>
      </c>
      <c r="AD433" s="85" t="str">
        <f>IF(AND(I433&lt;'Checklist Parameters'!$Q$22,$I433&lt;&gt;0),"Y","")</f>
        <v/>
      </c>
      <c r="AE433" s="85" t="str">
        <f>IF($AD433="Y",0,IF('Checklist Parameters'!$Q$25="","&lt;no limit&gt;",ROUNDDOWN((($I433-'Checklist Parameters'!$Q$24)/'Checklist Parameters'!$Q$25)+1,0)))</f>
        <v>&lt;no limit&gt;</v>
      </c>
      <c r="AF433" s="174">
        <f t="shared" si="41"/>
        <v>0</v>
      </c>
      <c r="AG433" s="85">
        <f t="shared" si="37"/>
        <v>0</v>
      </c>
      <c r="AH433" s="5"/>
      <c r="AI433" s="5"/>
      <c r="AJ433" s="5"/>
      <c r="AK433" s="5"/>
      <c r="AL433" s="5"/>
      <c r="AM433" s="5"/>
      <c r="AN433" s="5"/>
      <c r="AO433" s="5"/>
      <c r="AP433" s="5"/>
      <c r="AQ433" s="5"/>
      <c r="AR433" s="5"/>
      <c r="AS433" s="5"/>
      <c r="AT433" s="5"/>
      <c r="AU433" s="5"/>
    </row>
    <row r="434" spans="1:47" s="2" customFormat="1" ht="15">
      <c r="A434" s="391"/>
      <c r="B434" s="392"/>
      <c r="C434" s="393"/>
      <c r="D434" s="393"/>
      <c r="E434" s="393"/>
      <c r="F434" s="393"/>
      <c r="G434" s="393"/>
      <c r="H434" s="394"/>
      <c r="I434" s="394"/>
      <c r="J434" s="394"/>
      <c r="K434" s="394"/>
      <c r="L434" s="394"/>
      <c r="M434" s="394"/>
      <c r="N434" s="313">
        <f>IF(IF(I434&lt;'Checklist Parameters'!$Q$22,0,($I434-$L434))&lt;0,0,IF(I434&lt;'Checklist Parameters'!$Q$22,0,($I434-$L434)))</f>
        <v>0</v>
      </c>
      <c r="O434" s="394"/>
      <c r="P434" s="395"/>
      <c r="Q434" s="316">
        <f t="shared" si="38"/>
        <v>0</v>
      </c>
      <c r="R434" s="87">
        <f t="shared" si="39"/>
        <v>0</v>
      </c>
      <c r="S434" s="87">
        <f>IF('Checklist Parameters'!$Q$60&lt;0.2,0.2,'Checklist Parameters'!$Q$60)</f>
        <v>0.7</v>
      </c>
      <c r="T434" s="88">
        <f>IF($O434="",IF('Checklist District ID'!$C$43="Y",MAX($R434:$S434)*$I434,SUM($R434:$S434)*$I434),IF(O434&gt;0,Q434*S434))</f>
        <v>0</v>
      </c>
      <c r="U434" s="88">
        <f>IF(Q434&gt;0,((I434-T434)*'Formula Matrix'!$E$42),0)</f>
        <v>0</v>
      </c>
      <c r="V434" s="88">
        <f t="shared" si="40"/>
        <v>0</v>
      </c>
      <c r="W434" s="88">
        <f>IF(V434&gt;0,(V434*'Checklist Parameters'!$Q$35),0)</f>
        <v>0</v>
      </c>
      <c r="X434" s="85">
        <f t="shared" si="36"/>
        <v>0</v>
      </c>
      <c r="Y434" s="85">
        <f>IF('Checklist Parameters'!$Q$102&lt;&gt;"",(I434/43560)*'Checklist Parameters'!$Q$102,"N/A")</f>
        <v>0</v>
      </c>
      <c r="Z434" s="85" t="str">
        <f>IF('Checklist Parameters'!$Q$58&lt;&gt;"",((I434*'Checklist Parameters'!$Q$58)*'Checklist Parameters'!$Q$35)/1000,"N/A")</f>
        <v>N/A</v>
      </c>
      <c r="AA434" s="85">
        <f>IF('Checklist Parameters'!$Q$101&lt;&gt;"",IFERROR(I434/'Checklist Parameters'!$Q$101,0),"N/A")</f>
        <v>0</v>
      </c>
      <c r="AB434" s="85" t="str">
        <f>IF('Checklist Parameters'!$Q$43&lt;&gt;"",(I434*'Checklist Parameters'!$Q$43)/1000,"N/A")</f>
        <v>N/A</v>
      </c>
      <c r="AC434" s="85">
        <f>IF('Checklist Parameters'!$Q$16="",$X434,IF(AND('Checklist Parameters'!$Q$16&lt;$X434,'Checklist Parameters'!$Q$16&gt;=3),'Checklist Parameters'!$Q$16,IF(AND('Checklist Parameters'!$Q$16&lt;$X434,'Checklist Parameters'!$Q$16&lt;3),0,$X434)))</f>
        <v>0</v>
      </c>
      <c r="AD434" s="85" t="str">
        <f>IF(AND(I434&lt;'Checklist Parameters'!$Q$22,$I434&lt;&gt;0),"Y","")</f>
        <v/>
      </c>
      <c r="AE434" s="85" t="str">
        <f>IF($AD434="Y",0,IF('Checklist Parameters'!$Q$25="","&lt;no limit&gt;",ROUNDDOWN((($I434-'Checklist Parameters'!$Q$24)/'Checklist Parameters'!$Q$25)+1,0)))</f>
        <v>&lt;no limit&gt;</v>
      </c>
      <c r="AF434" s="174">
        <f t="shared" si="41"/>
        <v>0</v>
      </c>
      <c r="AG434" s="85">
        <f t="shared" si="37"/>
        <v>0</v>
      </c>
      <c r="AH434" s="5"/>
      <c r="AI434" s="5"/>
      <c r="AJ434" s="5"/>
      <c r="AK434" s="5"/>
      <c r="AL434" s="5"/>
      <c r="AM434" s="5"/>
      <c r="AN434" s="5"/>
      <c r="AO434" s="5"/>
      <c r="AP434" s="5"/>
      <c r="AQ434" s="5"/>
      <c r="AR434" s="5"/>
      <c r="AS434" s="5"/>
      <c r="AT434" s="5"/>
      <c r="AU434" s="5"/>
    </row>
    <row r="435" spans="1:47" s="2" customFormat="1" ht="15">
      <c r="A435" s="391"/>
      <c r="B435" s="392"/>
      <c r="C435" s="393"/>
      <c r="D435" s="393"/>
      <c r="E435" s="393"/>
      <c r="F435" s="393"/>
      <c r="G435" s="393"/>
      <c r="H435" s="394"/>
      <c r="I435" s="394"/>
      <c r="J435" s="394"/>
      <c r="K435" s="394"/>
      <c r="L435" s="394"/>
      <c r="M435" s="394"/>
      <c r="N435" s="313">
        <f>IF(IF(I435&lt;'Checklist Parameters'!$Q$22,0,($I435-$L435))&lt;0,0,IF(I435&lt;'Checklist Parameters'!$Q$22,0,($I435-$L435)))</f>
        <v>0</v>
      </c>
      <c r="O435" s="394"/>
      <c r="P435" s="395"/>
      <c r="Q435" s="316">
        <f t="shared" si="38"/>
        <v>0</v>
      </c>
      <c r="R435" s="87">
        <f t="shared" si="39"/>
        <v>0</v>
      </c>
      <c r="S435" s="87">
        <f>IF('Checklist Parameters'!$Q$60&lt;0.2,0.2,'Checklist Parameters'!$Q$60)</f>
        <v>0.7</v>
      </c>
      <c r="T435" s="88">
        <f>IF($O435="",IF('Checklist District ID'!$C$43="Y",MAX($R435:$S435)*$I435,SUM($R435:$S435)*$I435),IF(O435&gt;0,Q435*S435))</f>
        <v>0</v>
      </c>
      <c r="U435" s="88">
        <f>IF(Q435&gt;0,((I435-T435)*'Formula Matrix'!$E$42),0)</f>
        <v>0</v>
      </c>
      <c r="V435" s="88">
        <f t="shared" si="40"/>
        <v>0</v>
      </c>
      <c r="W435" s="88">
        <f>IF(V435&gt;0,(V435*'Checklist Parameters'!$Q$35),0)</f>
        <v>0</v>
      </c>
      <c r="X435" s="85">
        <f t="shared" si="36"/>
        <v>0</v>
      </c>
      <c r="Y435" s="85">
        <f>IF('Checklist Parameters'!$Q$102&lt;&gt;"",(I435/43560)*'Checklist Parameters'!$Q$102,"N/A")</f>
        <v>0</v>
      </c>
      <c r="Z435" s="85" t="str">
        <f>IF('Checklist Parameters'!$Q$58&lt;&gt;"",((I435*'Checklist Parameters'!$Q$58)*'Checklist Parameters'!$Q$35)/1000,"N/A")</f>
        <v>N/A</v>
      </c>
      <c r="AA435" s="85">
        <f>IF('Checklist Parameters'!$Q$101&lt;&gt;"",IFERROR(I435/'Checklist Parameters'!$Q$101,0),"N/A")</f>
        <v>0</v>
      </c>
      <c r="AB435" s="85" t="str">
        <f>IF('Checklist Parameters'!$Q$43&lt;&gt;"",(I435*'Checklist Parameters'!$Q$43)/1000,"N/A")</f>
        <v>N/A</v>
      </c>
      <c r="AC435" s="85">
        <f>IF('Checklist Parameters'!$Q$16="",$X435,IF(AND('Checklist Parameters'!$Q$16&lt;$X435,'Checklist Parameters'!$Q$16&gt;=3),'Checklist Parameters'!$Q$16,IF(AND('Checklist Parameters'!$Q$16&lt;$X435,'Checklist Parameters'!$Q$16&lt;3),0,$X435)))</f>
        <v>0</v>
      </c>
      <c r="AD435" s="85" t="str">
        <f>IF(AND(I435&lt;'Checklist Parameters'!$Q$22,$I435&lt;&gt;0),"Y","")</f>
        <v/>
      </c>
      <c r="AE435" s="85" t="str">
        <f>IF($AD435="Y",0,IF('Checklist Parameters'!$Q$25="","&lt;no limit&gt;",ROUNDDOWN((($I435-'Checklist Parameters'!$Q$24)/'Checklist Parameters'!$Q$25)+1,0)))</f>
        <v>&lt;no limit&gt;</v>
      </c>
      <c r="AF435" s="174">
        <f t="shared" si="41"/>
        <v>0</v>
      </c>
      <c r="AG435" s="85">
        <f t="shared" si="37"/>
        <v>0</v>
      </c>
      <c r="AH435" s="5"/>
      <c r="AI435" s="5"/>
      <c r="AJ435" s="5"/>
      <c r="AK435" s="5"/>
      <c r="AL435" s="5"/>
      <c r="AM435" s="5"/>
      <c r="AN435" s="5"/>
      <c r="AO435" s="5"/>
      <c r="AP435" s="5"/>
      <c r="AQ435" s="5"/>
      <c r="AR435" s="5"/>
      <c r="AS435" s="5"/>
      <c r="AT435" s="5"/>
      <c r="AU435" s="5"/>
    </row>
    <row r="436" spans="1:47" s="2" customFormat="1" ht="15">
      <c r="A436" s="391"/>
      <c r="B436" s="392"/>
      <c r="C436" s="393"/>
      <c r="D436" s="393"/>
      <c r="E436" s="393"/>
      <c r="F436" s="393"/>
      <c r="G436" s="393"/>
      <c r="H436" s="394"/>
      <c r="I436" s="394"/>
      <c r="J436" s="394"/>
      <c r="K436" s="394"/>
      <c r="L436" s="394"/>
      <c r="M436" s="394"/>
      <c r="N436" s="313">
        <f>IF(IF(I436&lt;'Checklist Parameters'!$Q$22,0,($I436-$L436))&lt;0,0,IF(I436&lt;'Checklist Parameters'!$Q$22,0,($I436-$L436)))</f>
        <v>0</v>
      </c>
      <c r="O436" s="394"/>
      <c r="P436" s="395"/>
      <c r="Q436" s="316">
        <f t="shared" si="38"/>
        <v>0</v>
      </c>
      <c r="R436" s="87">
        <f t="shared" si="39"/>
        <v>0</v>
      </c>
      <c r="S436" s="87">
        <f>IF('Checklist Parameters'!$Q$60&lt;0.2,0.2,'Checklist Parameters'!$Q$60)</f>
        <v>0.7</v>
      </c>
      <c r="T436" s="88">
        <f>IF($O436="",IF('Checklist District ID'!$C$43="Y",MAX($R436:$S436)*$I436,SUM($R436:$S436)*$I436),IF(O436&gt;0,Q436*S436))</f>
        <v>0</v>
      </c>
      <c r="U436" s="88">
        <f>IF(Q436&gt;0,((I436-T436)*'Formula Matrix'!$E$42),0)</f>
        <v>0</v>
      </c>
      <c r="V436" s="88">
        <f t="shared" si="40"/>
        <v>0</v>
      </c>
      <c r="W436" s="88">
        <f>IF(V436&gt;0,(V436*'Checklist Parameters'!$Q$35),0)</f>
        <v>0</v>
      </c>
      <c r="X436" s="85">
        <f t="shared" si="36"/>
        <v>0</v>
      </c>
      <c r="Y436" s="85">
        <f>IF('Checklist Parameters'!$Q$102&lt;&gt;"",(I436/43560)*'Checklist Parameters'!$Q$102,"N/A")</f>
        <v>0</v>
      </c>
      <c r="Z436" s="85" t="str">
        <f>IF('Checklist Parameters'!$Q$58&lt;&gt;"",((I436*'Checklist Parameters'!$Q$58)*'Checklist Parameters'!$Q$35)/1000,"N/A")</f>
        <v>N/A</v>
      </c>
      <c r="AA436" s="85">
        <f>IF('Checklist Parameters'!$Q$101&lt;&gt;"",IFERROR(I436/'Checklist Parameters'!$Q$101,0),"N/A")</f>
        <v>0</v>
      </c>
      <c r="AB436" s="85" t="str">
        <f>IF('Checklist Parameters'!$Q$43&lt;&gt;"",(I436*'Checklist Parameters'!$Q$43)/1000,"N/A")</f>
        <v>N/A</v>
      </c>
      <c r="AC436" s="85">
        <f>IF('Checklist Parameters'!$Q$16="",$X436,IF(AND('Checklist Parameters'!$Q$16&lt;$X436,'Checklist Parameters'!$Q$16&gt;=3),'Checklist Parameters'!$Q$16,IF(AND('Checklist Parameters'!$Q$16&lt;$X436,'Checklist Parameters'!$Q$16&lt;3),0,$X436)))</f>
        <v>0</v>
      </c>
      <c r="AD436" s="85" t="str">
        <f>IF(AND(I436&lt;'Checklist Parameters'!$Q$22,$I436&lt;&gt;0),"Y","")</f>
        <v/>
      </c>
      <c r="AE436" s="85" t="str">
        <f>IF($AD436="Y",0,IF('Checklist Parameters'!$Q$25="","&lt;no limit&gt;",ROUNDDOWN((($I436-'Checklist Parameters'!$Q$24)/'Checklist Parameters'!$Q$25)+1,0)))</f>
        <v>&lt;no limit&gt;</v>
      </c>
      <c r="AF436" s="174">
        <f t="shared" si="41"/>
        <v>0</v>
      </c>
      <c r="AG436" s="85">
        <f t="shared" si="37"/>
        <v>0</v>
      </c>
      <c r="AH436" s="5"/>
      <c r="AI436" s="5"/>
      <c r="AJ436" s="5"/>
      <c r="AK436" s="5"/>
      <c r="AL436" s="5"/>
      <c r="AM436" s="5"/>
      <c r="AN436" s="5"/>
      <c r="AO436" s="5"/>
      <c r="AP436" s="5"/>
      <c r="AQ436" s="5"/>
      <c r="AR436" s="5"/>
      <c r="AS436" s="5"/>
      <c r="AT436" s="5"/>
      <c r="AU436" s="5"/>
    </row>
    <row r="437" spans="1:47" s="2" customFormat="1" ht="15">
      <c r="A437" s="391"/>
      <c r="B437" s="392"/>
      <c r="C437" s="393"/>
      <c r="D437" s="393"/>
      <c r="E437" s="393"/>
      <c r="F437" s="393"/>
      <c r="G437" s="393"/>
      <c r="H437" s="394"/>
      <c r="I437" s="394"/>
      <c r="J437" s="394"/>
      <c r="K437" s="394"/>
      <c r="L437" s="394"/>
      <c r="M437" s="394"/>
      <c r="N437" s="313">
        <f>IF(IF(I437&lt;'Checklist Parameters'!$Q$22,0,($I437-$L437))&lt;0,0,IF(I437&lt;'Checklist Parameters'!$Q$22,0,($I437-$L437)))</f>
        <v>0</v>
      </c>
      <c r="O437" s="394"/>
      <c r="P437" s="395"/>
      <c r="Q437" s="316">
        <f t="shared" si="38"/>
        <v>0</v>
      </c>
      <c r="R437" s="87">
        <f t="shared" si="39"/>
        <v>0</v>
      </c>
      <c r="S437" s="87">
        <f>IF('Checklist Parameters'!$Q$60&lt;0.2,0.2,'Checklist Parameters'!$Q$60)</f>
        <v>0.7</v>
      </c>
      <c r="T437" s="88">
        <f>IF($O437="",IF('Checklist District ID'!$C$43="Y",MAX($R437:$S437)*$I437,SUM($R437:$S437)*$I437),IF(O437&gt;0,Q437*S437))</f>
        <v>0</v>
      </c>
      <c r="U437" s="88">
        <f>IF(Q437&gt;0,((I437-T437)*'Formula Matrix'!$E$42),0)</f>
        <v>0</v>
      </c>
      <c r="V437" s="88">
        <f t="shared" si="40"/>
        <v>0</v>
      </c>
      <c r="W437" s="88">
        <f>IF(V437&gt;0,(V437*'Checklist Parameters'!$Q$35),0)</f>
        <v>0</v>
      </c>
      <c r="X437" s="85">
        <f t="shared" si="36"/>
        <v>0</v>
      </c>
      <c r="Y437" s="85">
        <f>IF('Checklist Parameters'!$Q$102&lt;&gt;"",(I437/43560)*'Checklist Parameters'!$Q$102,"N/A")</f>
        <v>0</v>
      </c>
      <c r="Z437" s="85" t="str">
        <f>IF('Checklist Parameters'!$Q$58&lt;&gt;"",((I437*'Checklist Parameters'!$Q$58)*'Checklist Parameters'!$Q$35)/1000,"N/A")</f>
        <v>N/A</v>
      </c>
      <c r="AA437" s="85">
        <f>IF('Checklist Parameters'!$Q$101&lt;&gt;"",IFERROR(I437/'Checklist Parameters'!$Q$101,0),"N/A")</f>
        <v>0</v>
      </c>
      <c r="AB437" s="85" t="str">
        <f>IF('Checklist Parameters'!$Q$43&lt;&gt;"",(I437*'Checklist Parameters'!$Q$43)/1000,"N/A")</f>
        <v>N/A</v>
      </c>
      <c r="AC437" s="85">
        <f>IF('Checklist Parameters'!$Q$16="",$X437,IF(AND('Checklist Parameters'!$Q$16&lt;$X437,'Checklist Parameters'!$Q$16&gt;=3),'Checklist Parameters'!$Q$16,IF(AND('Checklist Parameters'!$Q$16&lt;$X437,'Checklist Parameters'!$Q$16&lt;3),0,$X437)))</f>
        <v>0</v>
      </c>
      <c r="AD437" s="85" t="str">
        <f>IF(AND(I437&lt;'Checklist Parameters'!$Q$22,$I437&lt;&gt;0),"Y","")</f>
        <v/>
      </c>
      <c r="AE437" s="85" t="str">
        <f>IF($AD437="Y",0,IF('Checklist Parameters'!$Q$25="","&lt;no limit&gt;",ROUNDDOWN((($I437-'Checklist Parameters'!$Q$24)/'Checklist Parameters'!$Q$25)+1,0)))</f>
        <v>&lt;no limit&gt;</v>
      </c>
      <c r="AF437" s="174">
        <f t="shared" si="41"/>
        <v>0</v>
      </c>
      <c r="AG437" s="85">
        <f t="shared" si="37"/>
        <v>0</v>
      </c>
      <c r="AH437" s="5"/>
      <c r="AI437" s="5"/>
      <c r="AJ437" s="5"/>
      <c r="AK437" s="5"/>
      <c r="AL437" s="5"/>
      <c r="AM437" s="5"/>
      <c r="AN437" s="5"/>
      <c r="AO437" s="5"/>
      <c r="AP437" s="5"/>
      <c r="AQ437" s="5"/>
      <c r="AR437" s="5"/>
      <c r="AS437" s="5"/>
      <c r="AT437" s="5"/>
      <c r="AU437" s="5"/>
    </row>
    <row r="438" spans="1:47" s="2" customFormat="1" ht="15">
      <c r="A438" s="391"/>
      <c r="B438" s="392"/>
      <c r="C438" s="393"/>
      <c r="D438" s="393"/>
      <c r="E438" s="393"/>
      <c r="F438" s="393"/>
      <c r="G438" s="393"/>
      <c r="H438" s="394"/>
      <c r="I438" s="394"/>
      <c r="J438" s="394"/>
      <c r="K438" s="394"/>
      <c r="L438" s="394"/>
      <c r="M438" s="394"/>
      <c r="N438" s="313">
        <f>IF(IF(I438&lt;'Checklist Parameters'!$Q$22,0,($I438-$L438))&lt;0,0,IF(I438&lt;'Checklist Parameters'!$Q$22,0,($I438-$L438)))</f>
        <v>0</v>
      </c>
      <c r="O438" s="394"/>
      <c r="P438" s="395"/>
      <c r="Q438" s="316">
        <f t="shared" si="38"/>
        <v>0</v>
      </c>
      <c r="R438" s="87">
        <f t="shared" si="39"/>
        <v>0</v>
      </c>
      <c r="S438" s="87">
        <f>IF('Checklist Parameters'!$Q$60&lt;0.2,0.2,'Checklist Parameters'!$Q$60)</f>
        <v>0.7</v>
      </c>
      <c r="T438" s="88">
        <f>IF($O438="",IF('Checklist District ID'!$C$43="Y",MAX($R438:$S438)*$I438,SUM($R438:$S438)*$I438),IF(O438&gt;0,Q438*S438))</f>
        <v>0</v>
      </c>
      <c r="U438" s="88">
        <f>IF(Q438&gt;0,((I438-T438)*'Formula Matrix'!$E$42),0)</f>
        <v>0</v>
      </c>
      <c r="V438" s="88">
        <f t="shared" si="40"/>
        <v>0</v>
      </c>
      <c r="W438" s="88">
        <f>IF(V438&gt;0,(V438*'Checklist Parameters'!$Q$35),0)</f>
        <v>0</v>
      </c>
      <c r="X438" s="85">
        <f t="shared" si="36"/>
        <v>0</v>
      </c>
      <c r="Y438" s="85">
        <f>IF('Checklist Parameters'!$Q$102&lt;&gt;"",(I438/43560)*'Checklist Parameters'!$Q$102,"N/A")</f>
        <v>0</v>
      </c>
      <c r="Z438" s="85" t="str">
        <f>IF('Checklist Parameters'!$Q$58&lt;&gt;"",((I438*'Checklist Parameters'!$Q$58)*'Checklist Parameters'!$Q$35)/1000,"N/A")</f>
        <v>N/A</v>
      </c>
      <c r="AA438" s="85">
        <f>IF('Checklist Parameters'!$Q$101&lt;&gt;"",IFERROR(I438/'Checklist Parameters'!$Q$101,0),"N/A")</f>
        <v>0</v>
      </c>
      <c r="AB438" s="85" t="str">
        <f>IF('Checklist Parameters'!$Q$43&lt;&gt;"",(I438*'Checklist Parameters'!$Q$43)/1000,"N/A")</f>
        <v>N/A</v>
      </c>
      <c r="AC438" s="85">
        <f>IF('Checklist Parameters'!$Q$16="",$X438,IF(AND('Checklist Parameters'!$Q$16&lt;$X438,'Checklist Parameters'!$Q$16&gt;=3),'Checklist Parameters'!$Q$16,IF(AND('Checklist Parameters'!$Q$16&lt;$X438,'Checklist Parameters'!$Q$16&lt;3),0,$X438)))</f>
        <v>0</v>
      </c>
      <c r="AD438" s="85" t="str">
        <f>IF(AND(I438&lt;'Checklist Parameters'!$Q$22,$I438&lt;&gt;0),"Y","")</f>
        <v/>
      </c>
      <c r="AE438" s="85" t="str">
        <f>IF($AD438="Y",0,IF('Checklist Parameters'!$Q$25="","&lt;no limit&gt;",ROUNDDOWN((($I438-'Checklist Parameters'!$Q$24)/'Checklist Parameters'!$Q$25)+1,0)))</f>
        <v>&lt;no limit&gt;</v>
      </c>
      <c r="AF438" s="174">
        <f t="shared" si="41"/>
        <v>0</v>
      </c>
      <c r="AG438" s="85">
        <f t="shared" si="37"/>
        <v>0</v>
      </c>
      <c r="AH438" s="5"/>
      <c r="AI438" s="5"/>
      <c r="AJ438" s="5"/>
      <c r="AK438" s="5"/>
      <c r="AL438" s="5"/>
      <c r="AM438" s="5"/>
      <c r="AN438" s="5"/>
      <c r="AO438" s="5"/>
      <c r="AP438" s="5"/>
      <c r="AQ438" s="5"/>
      <c r="AR438" s="5"/>
      <c r="AS438" s="5"/>
      <c r="AT438" s="5"/>
      <c r="AU438" s="5"/>
    </row>
    <row r="439" spans="1:47" s="2" customFormat="1" ht="15">
      <c r="A439" s="391"/>
      <c r="B439" s="392"/>
      <c r="C439" s="393"/>
      <c r="D439" s="393"/>
      <c r="E439" s="393"/>
      <c r="F439" s="393"/>
      <c r="G439" s="393"/>
      <c r="H439" s="394"/>
      <c r="I439" s="394"/>
      <c r="J439" s="394"/>
      <c r="K439" s="394"/>
      <c r="L439" s="394"/>
      <c r="M439" s="394"/>
      <c r="N439" s="313">
        <f>IF(IF(I439&lt;'Checklist Parameters'!$Q$22,0,($I439-$L439))&lt;0,0,IF(I439&lt;'Checklist Parameters'!$Q$22,0,($I439-$L439)))</f>
        <v>0</v>
      </c>
      <c r="O439" s="394"/>
      <c r="P439" s="395"/>
      <c r="Q439" s="316">
        <f t="shared" si="38"/>
        <v>0</v>
      </c>
      <c r="R439" s="87">
        <f t="shared" si="39"/>
        <v>0</v>
      </c>
      <c r="S439" s="87">
        <f>IF('Checklist Parameters'!$Q$60&lt;0.2,0.2,'Checklist Parameters'!$Q$60)</f>
        <v>0.7</v>
      </c>
      <c r="T439" s="88">
        <f>IF($O439="",IF('Checklist District ID'!$C$43="Y",MAX($R439:$S439)*$I439,SUM($R439:$S439)*$I439),IF(O439&gt;0,Q439*S439))</f>
        <v>0</v>
      </c>
      <c r="U439" s="88">
        <f>IF(Q439&gt;0,((I439-T439)*'Formula Matrix'!$E$42),0)</f>
        <v>0</v>
      </c>
      <c r="V439" s="88">
        <f t="shared" si="40"/>
        <v>0</v>
      </c>
      <c r="W439" s="88">
        <f>IF(V439&gt;0,(V439*'Checklist Parameters'!$Q$35),0)</f>
        <v>0</v>
      </c>
      <c r="X439" s="85">
        <f t="shared" si="36"/>
        <v>0</v>
      </c>
      <c r="Y439" s="85">
        <f>IF('Checklist Parameters'!$Q$102&lt;&gt;"",(I439/43560)*'Checklist Parameters'!$Q$102,"N/A")</f>
        <v>0</v>
      </c>
      <c r="Z439" s="85" t="str">
        <f>IF('Checklist Parameters'!$Q$58&lt;&gt;"",((I439*'Checklist Parameters'!$Q$58)*'Checklist Parameters'!$Q$35)/1000,"N/A")</f>
        <v>N/A</v>
      </c>
      <c r="AA439" s="85">
        <f>IF('Checklist Parameters'!$Q$101&lt;&gt;"",IFERROR(I439/'Checklist Parameters'!$Q$101,0),"N/A")</f>
        <v>0</v>
      </c>
      <c r="AB439" s="85" t="str">
        <f>IF('Checklist Parameters'!$Q$43&lt;&gt;"",(I439*'Checklist Parameters'!$Q$43)/1000,"N/A")</f>
        <v>N/A</v>
      </c>
      <c r="AC439" s="85">
        <f>IF('Checklist Parameters'!$Q$16="",$X439,IF(AND('Checklist Parameters'!$Q$16&lt;$X439,'Checklist Parameters'!$Q$16&gt;=3),'Checklist Parameters'!$Q$16,IF(AND('Checklist Parameters'!$Q$16&lt;$X439,'Checklist Parameters'!$Q$16&lt;3),0,$X439)))</f>
        <v>0</v>
      </c>
      <c r="AD439" s="85" t="str">
        <f>IF(AND(I439&lt;'Checklist Parameters'!$Q$22,$I439&lt;&gt;0),"Y","")</f>
        <v/>
      </c>
      <c r="AE439" s="85" t="str">
        <f>IF($AD439="Y",0,IF('Checklist Parameters'!$Q$25="","&lt;no limit&gt;",ROUNDDOWN((($I439-'Checklist Parameters'!$Q$24)/'Checklist Parameters'!$Q$25)+1,0)))</f>
        <v>&lt;no limit&gt;</v>
      </c>
      <c r="AF439" s="174">
        <f t="shared" si="41"/>
        <v>0</v>
      </c>
      <c r="AG439" s="85">
        <f t="shared" si="37"/>
        <v>0</v>
      </c>
      <c r="AH439" s="5"/>
      <c r="AI439" s="5"/>
      <c r="AJ439" s="5"/>
      <c r="AK439" s="5"/>
      <c r="AL439" s="5"/>
      <c r="AM439" s="5"/>
      <c r="AN439" s="5"/>
      <c r="AO439" s="5"/>
      <c r="AP439" s="5"/>
      <c r="AQ439" s="5"/>
      <c r="AR439" s="5"/>
      <c r="AS439" s="5"/>
      <c r="AT439" s="5"/>
      <c r="AU439" s="5"/>
    </row>
    <row r="440" spans="1:47" s="2" customFormat="1" ht="15">
      <c r="A440" s="391"/>
      <c r="B440" s="392"/>
      <c r="C440" s="393"/>
      <c r="D440" s="393"/>
      <c r="E440" s="393"/>
      <c r="F440" s="393"/>
      <c r="G440" s="393"/>
      <c r="H440" s="394"/>
      <c r="I440" s="394"/>
      <c r="J440" s="394"/>
      <c r="K440" s="394"/>
      <c r="L440" s="394"/>
      <c r="M440" s="394"/>
      <c r="N440" s="313">
        <f>IF(IF(I440&lt;'Checklist Parameters'!$Q$22,0,($I440-$L440))&lt;0,0,IF(I440&lt;'Checklist Parameters'!$Q$22,0,($I440-$L440)))</f>
        <v>0</v>
      </c>
      <c r="O440" s="394"/>
      <c r="P440" s="395"/>
      <c r="Q440" s="316">
        <f t="shared" si="38"/>
        <v>0</v>
      </c>
      <c r="R440" s="87">
        <f t="shared" si="39"/>
        <v>0</v>
      </c>
      <c r="S440" s="87">
        <f>IF('Checklist Parameters'!$Q$60&lt;0.2,0.2,'Checklist Parameters'!$Q$60)</f>
        <v>0.7</v>
      </c>
      <c r="T440" s="88">
        <f>IF($O440="",IF('Checklist District ID'!$C$43="Y",MAX($R440:$S440)*$I440,SUM($R440:$S440)*$I440),IF(O440&gt;0,Q440*S440))</f>
        <v>0</v>
      </c>
      <c r="U440" s="88">
        <f>IF(Q440&gt;0,((I440-T440)*'Formula Matrix'!$E$42),0)</f>
        <v>0</v>
      </c>
      <c r="V440" s="88">
        <f t="shared" si="40"/>
        <v>0</v>
      </c>
      <c r="W440" s="88">
        <f>IF(V440&gt;0,(V440*'Checklist Parameters'!$Q$35),0)</f>
        <v>0</v>
      </c>
      <c r="X440" s="85">
        <f t="shared" si="36"/>
        <v>0</v>
      </c>
      <c r="Y440" s="85">
        <f>IF('Checklist Parameters'!$Q$102&lt;&gt;"",(I440/43560)*'Checklist Parameters'!$Q$102,"N/A")</f>
        <v>0</v>
      </c>
      <c r="Z440" s="85" t="str">
        <f>IF('Checklist Parameters'!$Q$58&lt;&gt;"",((I440*'Checklist Parameters'!$Q$58)*'Checklist Parameters'!$Q$35)/1000,"N/A")</f>
        <v>N/A</v>
      </c>
      <c r="AA440" s="85">
        <f>IF('Checklist Parameters'!$Q$101&lt;&gt;"",IFERROR(I440/'Checklist Parameters'!$Q$101,0),"N/A")</f>
        <v>0</v>
      </c>
      <c r="AB440" s="85" t="str">
        <f>IF('Checklist Parameters'!$Q$43&lt;&gt;"",(I440*'Checklist Parameters'!$Q$43)/1000,"N/A")</f>
        <v>N/A</v>
      </c>
      <c r="AC440" s="85">
        <f>IF('Checklist Parameters'!$Q$16="",$X440,IF(AND('Checklist Parameters'!$Q$16&lt;$X440,'Checklist Parameters'!$Q$16&gt;=3),'Checklist Parameters'!$Q$16,IF(AND('Checklist Parameters'!$Q$16&lt;$X440,'Checklist Parameters'!$Q$16&lt;3),0,$X440)))</f>
        <v>0</v>
      </c>
      <c r="AD440" s="85" t="str">
        <f>IF(AND(I440&lt;'Checklist Parameters'!$Q$22,$I440&lt;&gt;0),"Y","")</f>
        <v/>
      </c>
      <c r="AE440" s="85" t="str">
        <f>IF($AD440="Y",0,IF('Checklist Parameters'!$Q$25="","&lt;no limit&gt;",ROUNDDOWN((($I440-'Checklist Parameters'!$Q$24)/'Checklist Parameters'!$Q$25)+1,0)))</f>
        <v>&lt;no limit&gt;</v>
      </c>
      <c r="AF440" s="174">
        <f t="shared" si="41"/>
        <v>0</v>
      </c>
      <c r="AG440" s="85">
        <f t="shared" si="37"/>
        <v>0</v>
      </c>
      <c r="AH440" s="5"/>
      <c r="AI440" s="5"/>
      <c r="AJ440" s="5"/>
      <c r="AK440" s="5"/>
      <c r="AL440" s="5"/>
      <c r="AM440" s="5"/>
      <c r="AN440" s="5"/>
      <c r="AO440" s="5"/>
      <c r="AP440" s="5"/>
      <c r="AQ440" s="5"/>
      <c r="AR440" s="5"/>
      <c r="AS440" s="5"/>
      <c r="AT440" s="5"/>
      <c r="AU440" s="5"/>
    </row>
    <row r="441" spans="1:47" s="2" customFormat="1" ht="15">
      <c r="A441" s="391"/>
      <c r="B441" s="392"/>
      <c r="C441" s="393"/>
      <c r="D441" s="393"/>
      <c r="E441" s="393"/>
      <c r="F441" s="393"/>
      <c r="G441" s="393"/>
      <c r="H441" s="394"/>
      <c r="I441" s="394"/>
      <c r="J441" s="394"/>
      <c r="K441" s="394"/>
      <c r="L441" s="394"/>
      <c r="M441" s="394"/>
      <c r="N441" s="313">
        <f>IF(IF(I441&lt;'Checklist Parameters'!$Q$22,0,($I441-$L441))&lt;0,0,IF(I441&lt;'Checklist Parameters'!$Q$22,0,($I441-$L441)))</f>
        <v>0</v>
      </c>
      <c r="O441" s="394"/>
      <c r="P441" s="395"/>
      <c r="Q441" s="316">
        <f t="shared" si="38"/>
        <v>0</v>
      </c>
      <c r="R441" s="87">
        <f t="shared" si="39"/>
        <v>0</v>
      </c>
      <c r="S441" s="87">
        <f>IF('Checklist Parameters'!$Q$60&lt;0.2,0.2,'Checklist Parameters'!$Q$60)</f>
        <v>0.7</v>
      </c>
      <c r="T441" s="88">
        <f>IF($O441="",IF('Checklist District ID'!$C$43="Y",MAX($R441:$S441)*$I441,SUM($R441:$S441)*$I441),IF(O441&gt;0,Q441*S441))</f>
        <v>0</v>
      </c>
      <c r="U441" s="88">
        <f>IF(Q441&gt;0,((I441-T441)*'Formula Matrix'!$E$42),0)</f>
        <v>0</v>
      </c>
      <c r="V441" s="88">
        <f t="shared" si="40"/>
        <v>0</v>
      </c>
      <c r="W441" s="88">
        <f>IF(V441&gt;0,(V441*'Checklist Parameters'!$Q$35),0)</f>
        <v>0</v>
      </c>
      <c r="X441" s="85">
        <f t="shared" si="36"/>
        <v>0</v>
      </c>
      <c r="Y441" s="85">
        <f>IF('Checklist Parameters'!$Q$102&lt;&gt;"",(I441/43560)*'Checklist Parameters'!$Q$102,"N/A")</f>
        <v>0</v>
      </c>
      <c r="Z441" s="85" t="str">
        <f>IF('Checklist Parameters'!$Q$58&lt;&gt;"",((I441*'Checklist Parameters'!$Q$58)*'Checklist Parameters'!$Q$35)/1000,"N/A")</f>
        <v>N/A</v>
      </c>
      <c r="AA441" s="85">
        <f>IF('Checklist Parameters'!$Q$101&lt;&gt;"",IFERROR(I441/'Checklist Parameters'!$Q$101,0),"N/A")</f>
        <v>0</v>
      </c>
      <c r="AB441" s="85" t="str">
        <f>IF('Checklist Parameters'!$Q$43&lt;&gt;"",(I441*'Checklist Parameters'!$Q$43)/1000,"N/A")</f>
        <v>N/A</v>
      </c>
      <c r="AC441" s="85">
        <f>IF('Checklist Parameters'!$Q$16="",$X441,IF(AND('Checklist Parameters'!$Q$16&lt;$X441,'Checklist Parameters'!$Q$16&gt;=3),'Checklist Parameters'!$Q$16,IF(AND('Checklist Parameters'!$Q$16&lt;$X441,'Checklist Parameters'!$Q$16&lt;3),0,$X441)))</f>
        <v>0</v>
      </c>
      <c r="AD441" s="85" t="str">
        <f>IF(AND(I441&lt;'Checklist Parameters'!$Q$22,$I441&lt;&gt;0),"Y","")</f>
        <v/>
      </c>
      <c r="AE441" s="85" t="str">
        <f>IF($AD441="Y",0,IF('Checklist Parameters'!$Q$25="","&lt;no limit&gt;",ROUNDDOWN((($I441-'Checklist Parameters'!$Q$24)/'Checklist Parameters'!$Q$25)+1,0)))</f>
        <v>&lt;no limit&gt;</v>
      </c>
      <c r="AF441" s="174">
        <f t="shared" si="41"/>
        <v>0</v>
      </c>
      <c r="AG441" s="85">
        <f t="shared" si="37"/>
        <v>0</v>
      </c>
      <c r="AH441" s="5"/>
      <c r="AI441" s="5"/>
      <c r="AJ441" s="5"/>
      <c r="AK441" s="5"/>
      <c r="AL441" s="5"/>
      <c r="AM441" s="5"/>
      <c r="AN441" s="5"/>
      <c r="AO441" s="5"/>
      <c r="AP441" s="5"/>
      <c r="AQ441" s="5"/>
      <c r="AR441" s="5"/>
      <c r="AS441" s="5"/>
      <c r="AT441" s="5"/>
      <c r="AU441" s="5"/>
    </row>
    <row r="442" spans="1:47" s="2" customFormat="1" ht="15">
      <c r="A442" s="391"/>
      <c r="B442" s="392"/>
      <c r="C442" s="393"/>
      <c r="D442" s="393"/>
      <c r="E442" s="393"/>
      <c r="F442" s="393"/>
      <c r="G442" s="393"/>
      <c r="H442" s="394"/>
      <c r="I442" s="394"/>
      <c r="J442" s="394"/>
      <c r="K442" s="394"/>
      <c r="L442" s="394"/>
      <c r="M442" s="394"/>
      <c r="N442" s="313">
        <f>IF(IF(I442&lt;'Checklist Parameters'!$Q$22,0,($I442-$L442))&lt;0,0,IF(I442&lt;'Checklist Parameters'!$Q$22,0,($I442-$L442)))</f>
        <v>0</v>
      </c>
      <c r="O442" s="394"/>
      <c r="P442" s="395"/>
      <c r="Q442" s="316">
        <f t="shared" si="38"/>
        <v>0</v>
      </c>
      <c r="R442" s="87">
        <f t="shared" si="39"/>
        <v>0</v>
      </c>
      <c r="S442" s="87">
        <f>IF('Checklist Parameters'!$Q$60&lt;0.2,0.2,'Checklist Parameters'!$Q$60)</f>
        <v>0.7</v>
      </c>
      <c r="T442" s="88">
        <f>IF($O442="",IF('Checklist District ID'!$C$43="Y",MAX($R442:$S442)*$I442,SUM($R442:$S442)*$I442),IF(O442&gt;0,Q442*S442))</f>
        <v>0</v>
      </c>
      <c r="U442" s="88">
        <f>IF(Q442&gt;0,((I442-T442)*'Formula Matrix'!$E$42),0)</f>
        <v>0</v>
      </c>
      <c r="V442" s="88">
        <f t="shared" si="40"/>
        <v>0</v>
      </c>
      <c r="W442" s="88">
        <f>IF(V442&gt;0,(V442*'Checklist Parameters'!$Q$35),0)</f>
        <v>0</v>
      </c>
      <c r="X442" s="85">
        <f t="shared" si="36"/>
        <v>0</v>
      </c>
      <c r="Y442" s="85">
        <f>IF('Checklist Parameters'!$Q$102&lt;&gt;"",(I442/43560)*'Checklist Parameters'!$Q$102,"N/A")</f>
        <v>0</v>
      </c>
      <c r="Z442" s="85" t="str">
        <f>IF('Checklist Parameters'!$Q$58&lt;&gt;"",((I442*'Checklist Parameters'!$Q$58)*'Checklist Parameters'!$Q$35)/1000,"N/A")</f>
        <v>N/A</v>
      </c>
      <c r="AA442" s="85">
        <f>IF('Checklist Parameters'!$Q$101&lt;&gt;"",IFERROR(I442/'Checklist Parameters'!$Q$101,0),"N/A")</f>
        <v>0</v>
      </c>
      <c r="AB442" s="85" t="str">
        <f>IF('Checklist Parameters'!$Q$43&lt;&gt;"",(I442*'Checklist Parameters'!$Q$43)/1000,"N/A")</f>
        <v>N/A</v>
      </c>
      <c r="AC442" s="85">
        <f>IF('Checklist Parameters'!$Q$16="",$X442,IF(AND('Checklist Parameters'!$Q$16&lt;$X442,'Checklist Parameters'!$Q$16&gt;=3),'Checklist Parameters'!$Q$16,IF(AND('Checklist Parameters'!$Q$16&lt;$X442,'Checklist Parameters'!$Q$16&lt;3),0,$X442)))</f>
        <v>0</v>
      </c>
      <c r="AD442" s="85" t="str">
        <f>IF(AND(I442&lt;'Checklist Parameters'!$Q$22,$I442&lt;&gt;0),"Y","")</f>
        <v/>
      </c>
      <c r="AE442" s="85" t="str">
        <f>IF($AD442="Y",0,IF('Checklist Parameters'!$Q$25="","&lt;no limit&gt;",ROUNDDOWN((($I442-'Checklist Parameters'!$Q$24)/'Checklist Parameters'!$Q$25)+1,0)))</f>
        <v>&lt;no limit&gt;</v>
      </c>
      <c r="AF442" s="174">
        <f t="shared" si="41"/>
        <v>0</v>
      </c>
      <c r="AG442" s="85">
        <f t="shared" si="37"/>
        <v>0</v>
      </c>
      <c r="AH442" s="5"/>
      <c r="AI442" s="5"/>
      <c r="AJ442" s="5"/>
      <c r="AK442" s="5"/>
      <c r="AL442" s="5"/>
      <c r="AM442" s="5"/>
      <c r="AN442" s="5"/>
      <c r="AO442" s="5"/>
      <c r="AP442" s="5"/>
      <c r="AQ442" s="5"/>
      <c r="AR442" s="5"/>
      <c r="AS442" s="5"/>
      <c r="AT442" s="5"/>
      <c r="AU442" s="5"/>
    </row>
    <row r="443" spans="1:47" s="2" customFormat="1" ht="15">
      <c r="A443" s="391"/>
      <c r="B443" s="392"/>
      <c r="C443" s="393"/>
      <c r="D443" s="393"/>
      <c r="E443" s="393"/>
      <c r="F443" s="393"/>
      <c r="G443" s="393"/>
      <c r="H443" s="394"/>
      <c r="I443" s="394"/>
      <c r="J443" s="394"/>
      <c r="K443" s="394"/>
      <c r="L443" s="394"/>
      <c r="M443" s="394"/>
      <c r="N443" s="313">
        <f>IF(IF(I443&lt;'Checklist Parameters'!$Q$22,0,($I443-$L443))&lt;0,0,IF(I443&lt;'Checklist Parameters'!$Q$22,0,($I443-$L443)))</f>
        <v>0</v>
      </c>
      <c r="O443" s="394"/>
      <c r="P443" s="395"/>
      <c r="Q443" s="316">
        <f t="shared" si="38"/>
        <v>0</v>
      </c>
      <c r="R443" s="87">
        <f t="shared" si="39"/>
        <v>0</v>
      </c>
      <c r="S443" s="87">
        <f>IF('Checklist Parameters'!$Q$60&lt;0.2,0.2,'Checklist Parameters'!$Q$60)</f>
        <v>0.7</v>
      </c>
      <c r="T443" s="88">
        <f>IF($O443="",IF('Checklist District ID'!$C$43="Y",MAX($R443:$S443)*$I443,SUM($R443:$S443)*$I443),IF(O443&gt;0,Q443*S443))</f>
        <v>0</v>
      </c>
      <c r="U443" s="88">
        <f>IF(Q443&gt;0,((I443-T443)*'Formula Matrix'!$E$42),0)</f>
        <v>0</v>
      </c>
      <c r="V443" s="88">
        <f t="shared" si="40"/>
        <v>0</v>
      </c>
      <c r="W443" s="88">
        <f>IF(V443&gt;0,(V443*'Checklist Parameters'!$Q$35),0)</f>
        <v>0</v>
      </c>
      <c r="X443" s="85">
        <f t="shared" si="36"/>
        <v>0</v>
      </c>
      <c r="Y443" s="85">
        <f>IF('Checklist Parameters'!$Q$102&lt;&gt;"",(I443/43560)*'Checklist Parameters'!$Q$102,"N/A")</f>
        <v>0</v>
      </c>
      <c r="Z443" s="85" t="str">
        <f>IF('Checklist Parameters'!$Q$58&lt;&gt;"",((I443*'Checklist Parameters'!$Q$58)*'Checklist Parameters'!$Q$35)/1000,"N/A")</f>
        <v>N/A</v>
      </c>
      <c r="AA443" s="85">
        <f>IF('Checklist Parameters'!$Q$101&lt;&gt;"",IFERROR(I443/'Checklist Parameters'!$Q$101,0),"N/A")</f>
        <v>0</v>
      </c>
      <c r="AB443" s="85" t="str">
        <f>IF('Checklist Parameters'!$Q$43&lt;&gt;"",(I443*'Checklist Parameters'!$Q$43)/1000,"N/A")</f>
        <v>N/A</v>
      </c>
      <c r="AC443" s="85">
        <f>IF('Checklist Parameters'!$Q$16="",$X443,IF(AND('Checklist Parameters'!$Q$16&lt;$X443,'Checklist Parameters'!$Q$16&gt;=3),'Checklist Parameters'!$Q$16,IF(AND('Checklist Parameters'!$Q$16&lt;$X443,'Checklist Parameters'!$Q$16&lt;3),0,$X443)))</f>
        <v>0</v>
      </c>
      <c r="AD443" s="85" t="str">
        <f>IF(AND(I443&lt;'Checklist Parameters'!$Q$22,$I443&lt;&gt;0),"Y","")</f>
        <v/>
      </c>
      <c r="AE443" s="85" t="str">
        <f>IF($AD443="Y",0,IF('Checklist Parameters'!$Q$25="","&lt;no limit&gt;",ROUNDDOWN((($I443-'Checklist Parameters'!$Q$24)/'Checklist Parameters'!$Q$25)+1,0)))</f>
        <v>&lt;no limit&gt;</v>
      </c>
      <c r="AF443" s="174">
        <f t="shared" si="41"/>
        <v>0</v>
      </c>
      <c r="AG443" s="85">
        <f t="shared" si="37"/>
        <v>0</v>
      </c>
      <c r="AH443" s="5"/>
      <c r="AI443" s="5"/>
      <c r="AJ443" s="5"/>
      <c r="AK443" s="5"/>
      <c r="AL443" s="5"/>
      <c r="AM443" s="5"/>
      <c r="AN443" s="5"/>
      <c r="AO443" s="5"/>
      <c r="AP443" s="5"/>
      <c r="AQ443" s="5"/>
      <c r="AR443" s="5"/>
      <c r="AS443" s="5"/>
      <c r="AT443" s="5"/>
      <c r="AU443" s="5"/>
    </row>
    <row r="444" spans="1:47" s="2" customFormat="1" ht="15">
      <c r="A444" s="391"/>
      <c r="B444" s="392"/>
      <c r="C444" s="393"/>
      <c r="D444" s="393"/>
      <c r="E444" s="393"/>
      <c r="F444" s="393"/>
      <c r="G444" s="393"/>
      <c r="H444" s="394"/>
      <c r="I444" s="394"/>
      <c r="J444" s="394"/>
      <c r="K444" s="394"/>
      <c r="L444" s="394"/>
      <c r="M444" s="394"/>
      <c r="N444" s="313">
        <f>IF(IF(I444&lt;'Checklist Parameters'!$Q$22,0,($I444-$L444))&lt;0,0,IF(I444&lt;'Checklist Parameters'!$Q$22,0,($I444-$L444)))</f>
        <v>0</v>
      </c>
      <c r="O444" s="394"/>
      <c r="P444" s="395"/>
      <c r="Q444" s="316">
        <f t="shared" si="38"/>
        <v>0</v>
      </c>
      <c r="R444" s="87">
        <f t="shared" si="39"/>
        <v>0</v>
      </c>
      <c r="S444" s="87">
        <f>IF('Checklist Parameters'!$Q$60&lt;0.2,0.2,'Checklist Parameters'!$Q$60)</f>
        <v>0.7</v>
      </c>
      <c r="T444" s="88">
        <f>IF($O444="",IF('Checklist District ID'!$C$43="Y",MAX($R444:$S444)*$I444,SUM($R444:$S444)*$I444),IF(O444&gt;0,Q444*S444))</f>
        <v>0</v>
      </c>
      <c r="U444" s="88">
        <f>IF(Q444&gt;0,((I444-T444)*'Formula Matrix'!$E$42),0)</f>
        <v>0</v>
      </c>
      <c r="V444" s="88">
        <f t="shared" si="40"/>
        <v>0</v>
      </c>
      <c r="W444" s="88">
        <f>IF(V444&gt;0,(V444*'Checklist Parameters'!$Q$35),0)</f>
        <v>0</v>
      </c>
      <c r="X444" s="85">
        <f t="shared" si="36"/>
        <v>0</v>
      </c>
      <c r="Y444" s="85">
        <f>IF('Checklist Parameters'!$Q$102&lt;&gt;"",(I444/43560)*'Checklist Parameters'!$Q$102,"N/A")</f>
        <v>0</v>
      </c>
      <c r="Z444" s="85" t="str">
        <f>IF('Checklist Parameters'!$Q$58&lt;&gt;"",((I444*'Checklist Parameters'!$Q$58)*'Checklist Parameters'!$Q$35)/1000,"N/A")</f>
        <v>N/A</v>
      </c>
      <c r="AA444" s="85">
        <f>IF('Checklist Parameters'!$Q$101&lt;&gt;"",IFERROR(I444/'Checklist Parameters'!$Q$101,0),"N/A")</f>
        <v>0</v>
      </c>
      <c r="AB444" s="85" t="str">
        <f>IF('Checklist Parameters'!$Q$43&lt;&gt;"",(I444*'Checklist Parameters'!$Q$43)/1000,"N/A")</f>
        <v>N/A</v>
      </c>
      <c r="AC444" s="85">
        <f>IF('Checklist Parameters'!$Q$16="",$X444,IF(AND('Checklist Parameters'!$Q$16&lt;$X444,'Checklist Parameters'!$Q$16&gt;=3),'Checklist Parameters'!$Q$16,IF(AND('Checklist Parameters'!$Q$16&lt;$X444,'Checklist Parameters'!$Q$16&lt;3),0,$X444)))</f>
        <v>0</v>
      </c>
      <c r="AD444" s="85" t="str">
        <f>IF(AND(I444&lt;'Checklist Parameters'!$Q$22,$I444&lt;&gt;0),"Y","")</f>
        <v/>
      </c>
      <c r="AE444" s="85" t="str">
        <f>IF($AD444="Y",0,IF('Checklist Parameters'!$Q$25="","&lt;no limit&gt;",ROUNDDOWN((($I444-'Checklist Parameters'!$Q$24)/'Checklist Parameters'!$Q$25)+1,0)))</f>
        <v>&lt;no limit&gt;</v>
      </c>
      <c r="AF444" s="174">
        <f t="shared" si="41"/>
        <v>0</v>
      </c>
      <c r="AG444" s="85">
        <f t="shared" si="37"/>
        <v>0</v>
      </c>
      <c r="AH444" s="5"/>
      <c r="AI444" s="5"/>
      <c r="AJ444" s="5"/>
      <c r="AK444" s="5"/>
      <c r="AL444" s="5"/>
      <c r="AM444" s="5"/>
      <c r="AN444" s="5"/>
      <c r="AO444" s="5"/>
      <c r="AP444" s="5"/>
      <c r="AQ444" s="5"/>
      <c r="AR444" s="5"/>
      <c r="AS444" s="5"/>
      <c r="AT444" s="5"/>
      <c r="AU444" s="5"/>
    </row>
    <row r="445" spans="1:47" s="2" customFormat="1" ht="15">
      <c r="A445" s="391"/>
      <c r="B445" s="392"/>
      <c r="C445" s="393"/>
      <c r="D445" s="393"/>
      <c r="E445" s="393"/>
      <c r="F445" s="393"/>
      <c r="G445" s="393"/>
      <c r="H445" s="394"/>
      <c r="I445" s="394"/>
      <c r="J445" s="394"/>
      <c r="K445" s="394"/>
      <c r="L445" s="394"/>
      <c r="M445" s="394"/>
      <c r="N445" s="313">
        <f>IF(IF(I445&lt;'Checklist Parameters'!$Q$22,0,($I445-$L445))&lt;0,0,IF(I445&lt;'Checklist Parameters'!$Q$22,0,($I445-$L445)))</f>
        <v>0</v>
      </c>
      <c r="O445" s="394"/>
      <c r="P445" s="395"/>
      <c r="Q445" s="316">
        <f t="shared" si="38"/>
        <v>0</v>
      </c>
      <c r="R445" s="87">
        <f t="shared" si="39"/>
        <v>0</v>
      </c>
      <c r="S445" s="87">
        <f>IF('Checklist Parameters'!$Q$60&lt;0.2,0.2,'Checklist Parameters'!$Q$60)</f>
        <v>0.7</v>
      </c>
      <c r="T445" s="88">
        <f>IF($O445="",IF('Checklist District ID'!$C$43="Y",MAX($R445:$S445)*$I445,SUM($R445:$S445)*$I445),IF(O445&gt;0,Q445*S445))</f>
        <v>0</v>
      </c>
      <c r="U445" s="88">
        <f>IF(Q445&gt;0,((I445-T445)*'Formula Matrix'!$E$42),0)</f>
        <v>0</v>
      </c>
      <c r="V445" s="88">
        <f t="shared" si="40"/>
        <v>0</v>
      </c>
      <c r="W445" s="88">
        <f>IF(V445&gt;0,(V445*'Checklist Parameters'!$Q$35),0)</f>
        <v>0</v>
      </c>
      <c r="X445" s="85">
        <f t="shared" si="36"/>
        <v>0</v>
      </c>
      <c r="Y445" s="85">
        <f>IF('Checklist Parameters'!$Q$102&lt;&gt;"",(I445/43560)*'Checklist Parameters'!$Q$102,"N/A")</f>
        <v>0</v>
      </c>
      <c r="Z445" s="85" t="str">
        <f>IF('Checklist Parameters'!$Q$58&lt;&gt;"",((I445*'Checklist Parameters'!$Q$58)*'Checklist Parameters'!$Q$35)/1000,"N/A")</f>
        <v>N/A</v>
      </c>
      <c r="AA445" s="85">
        <f>IF('Checklist Parameters'!$Q$101&lt;&gt;"",IFERROR(I445/'Checklist Parameters'!$Q$101,0),"N/A")</f>
        <v>0</v>
      </c>
      <c r="AB445" s="85" t="str">
        <f>IF('Checklist Parameters'!$Q$43&lt;&gt;"",(I445*'Checklist Parameters'!$Q$43)/1000,"N/A")</f>
        <v>N/A</v>
      </c>
      <c r="AC445" s="85">
        <f>IF('Checklist Parameters'!$Q$16="",$X445,IF(AND('Checklist Parameters'!$Q$16&lt;$X445,'Checklist Parameters'!$Q$16&gt;=3),'Checklist Parameters'!$Q$16,IF(AND('Checklist Parameters'!$Q$16&lt;$X445,'Checklist Parameters'!$Q$16&lt;3),0,$X445)))</f>
        <v>0</v>
      </c>
      <c r="AD445" s="85" t="str">
        <f>IF(AND(I445&lt;'Checklist Parameters'!$Q$22,$I445&lt;&gt;0),"Y","")</f>
        <v/>
      </c>
      <c r="AE445" s="85" t="str">
        <f>IF($AD445="Y",0,IF('Checklist Parameters'!$Q$25="","&lt;no limit&gt;",ROUNDDOWN((($I445-'Checklist Parameters'!$Q$24)/'Checklist Parameters'!$Q$25)+1,0)))</f>
        <v>&lt;no limit&gt;</v>
      </c>
      <c r="AF445" s="174">
        <f t="shared" si="41"/>
        <v>0</v>
      </c>
      <c r="AG445" s="85">
        <f t="shared" si="37"/>
        <v>0</v>
      </c>
      <c r="AH445" s="5"/>
      <c r="AI445" s="5"/>
      <c r="AJ445" s="5"/>
      <c r="AK445" s="5"/>
      <c r="AL445" s="5"/>
      <c r="AM445" s="5"/>
      <c r="AN445" s="5"/>
      <c r="AO445" s="5"/>
      <c r="AP445" s="5"/>
      <c r="AQ445" s="5"/>
      <c r="AR445" s="5"/>
      <c r="AS445" s="5"/>
      <c r="AT445" s="5"/>
      <c r="AU445" s="5"/>
    </row>
    <row r="446" spans="1:47" s="2" customFormat="1" ht="15">
      <c r="A446" s="391"/>
      <c r="B446" s="392"/>
      <c r="C446" s="393"/>
      <c r="D446" s="393"/>
      <c r="E446" s="393"/>
      <c r="F446" s="393"/>
      <c r="G446" s="393"/>
      <c r="H446" s="394"/>
      <c r="I446" s="394"/>
      <c r="J446" s="394"/>
      <c r="K446" s="394"/>
      <c r="L446" s="394"/>
      <c r="M446" s="394"/>
      <c r="N446" s="313">
        <f>IF(IF(I446&lt;'Checklist Parameters'!$Q$22,0,($I446-$L446))&lt;0,0,IF(I446&lt;'Checklist Parameters'!$Q$22,0,($I446-$L446)))</f>
        <v>0</v>
      </c>
      <c r="O446" s="394"/>
      <c r="P446" s="395"/>
      <c r="Q446" s="316">
        <f t="shared" si="38"/>
        <v>0</v>
      </c>
      <c r="R446" s="87">
        <f t="shared" si="39"/>
        <v>0</v>
      </c>
      <c r="S446" s="87">
        <f>IF('Checklist Parameters'!$Q$60&lt;0.2,0.2,'Checklist Parameters'!$Q$60)</f>
        <v>0.7</v>
      </c>
      <c r="T446" s="88">
        <f>IF($O446="",IF('Checklist District ID'!$C$43="Y",MAX($R446:$S446)*$I446,SUM($R446:$S446)*$I446),IF(O446&gt;0,Q446*S446))</f>
        <v>0</v>
      </c>
      <c r="U446" s="88">
        <f>IF(Q446&gt;0,((I446-T446)*'Formula Matrix'!$E$42),0)</f>
        <v>0</v>
      </c>
      <c r="V446" s="88">
        <f t="shared" si="40"/>
        <v>0</v>
      </c>
      <c r="W446" s="88">
        <f>IF(V446&gt;0,(V446*'Checklist Parameters'!$Q$35),0)</f>
        <v>0</v>
      </c>
      <c r="X446" s="85">
        <f t="shared" si="36"/>
        <v>0</v>
      </c>
      <c r="Y446" s="85">
        <f>IF('Checklist Parameters'!$Q$102&lt;&gt;"",(I446/43560)*'Checklist Parameters'!$Q$102,"N/A")</f>
        <v>0</v>
      </c>
      <c r="Z446" s="85" t="str">
        <f>IF('Checklist Parameters'!$Q$58&lt;&gt;"",((I446*'Checklist Parameters'!$Q$58)*'Checklist Parameters'!$Q$35)/1000,"N/A")</f>
        <v>N/A</v>
      </c>
      <c r="AA446" s="85">
        <f>IF('Checklist Parameters'!$Q$101&lt;&gt;"",IFERROR(I446/'Checklist Parameters'!$Q$101,0),"N/A")</f>
        <v>0</v>
      </c>
      <c r="AB446" s="85" t="str">
        <f>IF('Checklist Parameters'!$Q$43&lt;&gt;"",(I446*'Checklist Parameters'!$Q$43)/1000,"N/A")</f>
        <v>N/A</v>
      </c>
      <c r="AC446" s="85">
        <f>IF('Checklist Parameters'!$Q$16="",$X446,IF(AND('Checklist Parameters'!$Q$16&lt;$X446,'Checklist Parameters'!$Q$16&gt;=3),'Checklist Parameters'!$Q$16,IF(AND('Checklist Parameters'!$Q$16&lt;$X446,'Checklist Parameters'!$Q$16&lt;3),0,$X446)))</f>
        <v>0</v>
      </c>
      <c r="AD446" s="85" t="str">
        <f>IF(AND(I446&lt;'Checklist Parameters'!$Q$22,$I446&lt;&gt;0),"Y","")</f>
        <v/>
      </c>
      <c r="AE446" s="85" t="str">
        <f>IF($AD446="Y",0,IF('Checklist Parameters'!$Q$25="","&lt;no limit&gt;",ROUNDDOWN((($I446-'Checklist Parameters'!$Q$24)/'Checklist Parameters'!$Q$25)+1,0)))</f>
        <v>&lt;no limit&gt;</v>
      </c>
      <c r="AF446" s="174">
        <f t="shared" si="41"/>
        <v>0</v>
      </c>
      <c r="AG446" s="85">
        <f t="shared" si="37"/>
        <v>0</v>
      </c>
      <c r="AH446" s="5"/>
      <c r="AI446" s="5"/>
      <c r="AJ446" s="5"/>
      <c r="AK446" s="5"/>
      <c r="AL446" s="5"/>
      <c r="AM446" s="5"/>
      <c r="AN446" s="5"/>
      <c r="AO446" s="5"/>
      <c r="AP446" s="5"/>
      <c r="AQ446" s="5"/>
      <c r="AR446" s="5"/>
      <c r="AS446" s="5"/>
      <c r="AT446" s="5"/>
      <c r="AU446" s="5"/>
    </row>
    <row r="447" spans="1:47" s="2" customFormat="1" ht="15">
      <c r="A447" s="391"/>
      <c r="B447" s="392"/>
      <c r="C447" s="393"/>
      <c r="D447" s="393"/>
      <c r="E447" s="393"/>
      <c r="F447" s="393"/>
      <c r="G447" s="393"/>
      <c r="H447" s="394"/>
      <c r="I447" s="394"/>
      <c r="J447" s="394"/>
      <c r="K447" s="394"/>
      <c r="L447" s="394"/>
      <c r="M447" s="394"/>
      <c r="N447" s="313">
        <f>IF(IF(I447&lt;'Checklist Parameters'!$Q$22,0,($I447-$L447))&lt;0,0,IF(I447&lt;'Checklist Parameters'!$Q$22,0,($I447-$L447)))</f>
        <v>0</v>
      </c>
      <c r="O447" s="394"/>
      <c r="P447" s="395"/>
      <c r="Q447" s="316">
        <f t="shared" si="38"/>
        <v>0</v>
      </c>
      <c r="R447" s="87">
        <f t="shared" si="39"/>
        <v>0</v>
      </c>
      <c r="S447" s="87">
        <f>IF('Checklist Parameters'!$Q$60&lt;0.2,0.2,'Checklist Parameters'!$Q$60)</f>
        <v>0.7</v>
      </c>
      <c r="T447" s="88">
        <f>IF($O447="",IF('Checklist District ID'!$C$43="Y",MAX($R447:$S447)*$I447,SUM($R447:$S447)*$I447),IF(O447&gt;0,Q447*S447))</f>
        <v>0</v>
      </c>
      <c r="U447" s="88">
        <f>IF(Q447&gt;0,((I447-T447)*'Formula Matrix'!$E$42),0)</f>
        <v>0</v>
      </c>
      <c r="V447" s="88">
        <f t="shared" si="40"/>
        <v>0</v>
      </c>
      <c r="W447" s="88">
        <f>IF(V447&gt;0,(V447*'Checklist Parameters'!$Q$35),0)</f>
        <v>0</v>
      </c>
      <c r="X447" s="85">
        <f t="shared" si="36"/>
        <v>0</v>
      </c>
      <c r="Y447" s="85">
        <f>IF('Checklist Parameters'!$Q$102&lt;&gt;"",(I447/43560)*'Checklist Parameters'!$Q$102,"N/A")</f>
        <v>0</v>
      </c>
      <c r="Z447" s="85" t="str">
        <f>IF('Checklist Parameters'!$Q$58&lt;&gt;"",((I447*'Checklist Parameters'!$Q$58)*'Checklist Parameters'!$Q$35)/1000,"N/A")</f>
        <v>N/A</v>
      </c>
      <c r="AA447" s="85">
        <f>IF('Checklist Parameters'!$Q$101&lt;&gt;"",IFERROR(I447/'Checklist Parameters'!$Q$101,0),"N/A")</f>
        <v>0</v>
      </c>
      <c r="AB447" s="85" t="str">
        <f>IF('Checklist Parameters'!$Q$43&lt;&gt;"",(I447*'Checklist Parameters'!$Q$43)/1000,"N/A")</f>
        <v>N/A</v>
      </c>
      <c r="AC447" s="85">
        <f>IF('Checklist Parameters'!$Q$16="",$X447,IF(AND('Checklist Parameters'!$Q$16&lt;$X447,'Checklist Parameters'!$Q$16&gt;=3),'Checklist Parameters'!$Q$16,IF(AND('Checklist Parameters'!$Q$16&lt;$X447,'Checklist Parameters'!$Q$16&lt;3),0,$X447)))</f>
        <v>0</v>
      </c>
      <c r="AD447" s="85" t="str">
        <f>IF(AND(I447&lt;'Checklist Parameters'!$Q$22,$I447&lt;&gt;0),"Y","")</f>
        <v/>
      </c>
      <c r="AE447" s="85" t="str">
        <f>IF($AD447="Y",0,IF('Checklist Parameters'!$Q$25="","&lt;no limit&gt;",ROUNDDOWN((($I447-'Checklist Parameters'!$Q$24)/'Checklist Parameters'!$Q$25)+1,0)))</f>
        <v>&lt;no limit&gt;</v>
      </c>
      <c r="AF447" s="174">
        <f t="shared" si="41"/>
        <v>0</v>
      </c>
      <c r="AG447" s="85">
        <f t="shared" si="37"/>
        <v>0</v>
      </c>
      <c r="AH447" s="5"/>
      <c r="AI447" s="5"/>
      <c r="AJ447" s="5"/>
      <c r="AK447" s="5"/>
      <c r="AL447" s="5"/>
      <c r="AM447" s="5"/>
      <c r="AN447" s="5"/>
      <c r="AO447" s="5"/>
      <c r="AP447" s="5"/>
      <c r="AQ447" s="5"/>
      <c r="AR447" s="5"/>
      <c r="AS447" s="5"/>
      <c r="AT447" s="5"/>
      <c r="AU447" s="5"/>
    </row>
    <row r="448" spans="1:47" s="2" customFormat="1" ht="15">
      <c r="A448" s="391"/>
      <c r="B448" s="392"/>
      <c r="C448" s="393"/>
      <c r="D448" s="393"/>
      <c r="E448" s="393"/>
      <c r="F448" s="393"/>
      <c r="G448" s="393"/>
      <c r="H448" s="394"/>
      <c r="I448" s="394"/>
      <c r="J448" s="394"/>
      <c r="K448" s="394"/>
      <c r="L448" s="394"/>
      <c r="M448" s="394"/>
      <c r="N448" s="313">
        <f>IF(IF(I448&lt;'Checklist Parameters'!$Q$22,0,($I448-$L448))&lt;0,0,IF(I448&lt;'Checklist Parameters'!$Q$22,0,($I448-$L448)))</f>
        <v>0</v>
      </c>
      <c r="O448" s="394"/>
      <c r="P448" s="395"/>
      <c r="Q448" s="316">
        <f t="shared" si="38"/>
        <v>0</v>
      </c>
      <c r="R448" s="87">
        <f t="shared" si="39"/>
        <v>0</v>
      </c>
      <c r="S448" s="87">
        <f>IF('Checklist Parameters'!$Q$60&lt;0.2,0.2,'Checklist Parameters'!$Q$60)</f>
        <v>0.7</v>
      </c>
      <c r="T448" s="88">
        <f>IF($O448="",IF('Checklist District ID'!$C$43="Y",MAX($R448:$S448)*$I448,SUM($R448:$S448)*$I448),IF(O448&gt;0,Q448*S448))</f>
        <v>0</v>
      </c>
      <c r="U448" s="88">
        <f>IF(Q448&gt;0,((I448-T448)*'Formula Matrix'!$E$42),0)</f>
        <v>0</v>
      </c>
      <c r="V448" s="88">
        <f t="shared" si="40"/>
        <v>0</v>
      </c>
      <c r="W448" s="88">
        <f>IF(V448&gt;0,(V448*'Checklist Parameters'!$Q$35),0)</f>
        <v>0</v>
      </c>
      <c r="X448" s="85">
        <f t="shared" si="36"/>
        <v>0</v>
      </c>
      <c r="Y448" s="85">
        <f>IF('Checklist Parameters'!$Q$102&lt;&gt;"",(I448/43560)*'Checklist Parameters'!$Q$102,"N/A")</f>
        <v>0</v>
      </c>
      <c r="Z448" s="85" t="str">
        <f>IF('Checklist Parameters'!$Q$58&lt;&gt;"",((I448*'Checklist Parameters'!$Q$58)*'Checklist Parameters'!$Q$35)/1000,"N/A")</f>
        <v>N/A</v>
      </c>
      <c r="AA448" s="85">
        <f>IF('Checklist Parameters'!$Q$101&lt;&gt;"",IFERROR(I448/'Checklist Parameters'!$Q$101,0),"N/A")</f>
        <v>0</v>
      </c>
      <c r="AB448" s="85" t="str">
        <f>IF('Checklist Parameters'!$Q$43&lt;&gt;"",(I448*'Checklist Parameters'!$Q$43)/1000,"N/A")</f>
        <v>N/A</v>
      </c>
      <c r="AC448" s="85">
        <f>IF('Checklist Parameters'!$Q$16="",$X448,IF(AND('Checklist Parameters'!$Q$16&lt;$X448,'Checklist Parameters'!$Q$16&gt;=3),'Checklist Parameters'!$Q$16,IF(AND('Checklist Parameters'!$Q$16&lt;$X448,'Checklist Parameters'!$Q$16&lt;3),0,$X448)))</f>
        <v>0</v>
      </c>
      <c r="AD448" s="85" t="str">
        <f>IF(AND(I448&lt;'Checklist Parameters'!$Q$22,$I448&lt;&gt;0),"Y","")</f>
        <v/>
      </c>
      <c r="AE448" s="85" t="str">
        <f>IF($AD448="Y",0,IF('Checklist Parameters'!$Q$25="","&lt;no limit&gt;",ROUNDDOWN((($I448-'Checklist Parameters'!$Q$24)/'Checklist Parameters'!$Q$25)+1,0)))</f>
        <v>&lt;no limit&gt;</v>
      </c>
      <c r="AF448" s="174">
        <f t="shared" si="41"/>
        <v>0</v>
      </c>
      <c r="AG448" s="85">
        <f t="shared" si="37"/>
        <v>0</v>
      </c>
      <c r="AH448" s="5"/>
      <c r="AI448" s="5"/>
      <c r="AJ448" s="5"/>
      <c r="AK448" s="5"/>
      <c r="AL448" s="5"/>
      <c r="AM448" s="5"/>
      <c r="AN448" s="5"/>
      <c r="AO448" s="5"/>
      <c r="AP448" s="5"/>
      <c r="AQ448" s="5"/>
      <c r="AR448" s="5"/>
      <c r="AS448" s="5"/>
      <c r="AT448" s="5"/>
      <c r="AU448" s="5"/>
    </row>
    <row r="449" spans="1:47" s="2" customFormat="1" ht="15">
      <c r="A449" s="391"/>
      <c r="B449" s="392"/>
      <c r="C449" s="393"/>
      <c r="D449" s="393"/>
      <c r="E449" s="393"/>
      <c r="F449" s="393"/>
      <c r="G449" s="393"/>
      <c r="H449" s="394"/>
      <c r="I449" s="394"/>
      <c r="J449" s="394"/>
      <c r="K449" s="394"/>
      <c r="L449" s="394"/>
      <c r="M449" s="394"/>
      <c r="N449" s="313">
        <f>IF(IF(I449&lt;'Checklist Parameters'!$Q$22,0,($I449-$L449))&lt;0,0,IF(I449&lt;'Checklist Parameters'!$Q$22,0,($I449-$L449)))</f>
        <v>0</v>
      </c>
      <c r="O449" s="394"/>
      <c r="P449" s="395"/>
      <c r="Q449" s="316">
        <f t="shared" si="38"/>
        <v>0</v>
      </c>
      <c r="R449" s="87">
        <f t="shared" si="39"/>
        <v>0</v>
      </c>
      <c r="S449" s="87">
        <f>IF('Checklist Parameters'!$Q$60&lt;0.2,0.2,'Checklist Parameters'!$Q$60)</f>
        <v>0.7</v>
      </c>
      <c r="T449" s="88">
        <f>IF($O449="",IF('Checklist District ID'!$C$43="Y",MAX($R449:$S449)*$I449,SUM($R449:$S449)*$I449),IF(O449&gt;0,Q449*S449))</f>
        <v>0</v>
      </c>
      <c r="U449" s="88">
        <f>IF(Q449&gt;0,((I449-T449)*'Formula Matrix'!$E$42),0)</f>
        <v>0</v>
      </c>
      <c r="V449" s="88">
        <f t="shared" si="40"/>
        <v>0</v>
      </c>
      <c r="W449" s="88">
        <f>IF(V449&gt;0,(V449*'Checklist Parameters'!$Q$35),0)</f>
        <v>0</v>
      </c>
      <c r="X449" s="85">
        <f t="shared" si="36"/>
        <v>0</v>
      </c>
      <c r="Y449" s="85">
        <f>IF('Checklist Parameters'!$Q$102&lt;&gt;"",(I449/43560)*'Checklist Parameters'!$Q$102,"N/A")</f>
        <v>0</v>
      </c>
      <c r="Z449" s="85" t="str">
        <f>IF('Checklist Parameters'!$Q$58&lt;&gt;"",((I449*'Checklist Parameters'!$Q$58)*'Checklist Parameters'!$Q$35)/1000,"N/A")</f>
        <v>N/A</v>
      </c>
      <c r="AA449" s="85">
        <f>IF('Checklist Parameters'!$Q$101&lt;&gt;"",IFERROR(I449/'Checklist Parameters'!$Q$101,0),"N/A")</f>
        <v>0</v>
      </c>
      <c r="AB449" s="85" t="str">
        <f>IF('Checklist Parameters'!$Q$43&lt;&gt;"",(I449*'Checklist Parameters'!$Q$43)/1000,"N/A")</f>
        <v>N/A</v>
      </c>
      <c r="AC449" s="85">
        <f>IF('Checklist Parameters'!$Q$16="",$X449,IF(AND('Checklist Parameters'!$Q$16&lt;$X449,'Checklist Parameters'!$Q$16&gt;=3),'Checklist Parameters'!$Q$16,IF(AND('Checklist Parameters'!$Q$16&lt;$X449,'Checklist Parameters'!$Q$16&lt;3),0,$X449)))</f>
        <v>0</v>
      </c>
      <c r="AD449" s="85" t="str">
        <f>IF(AND(I449&lt;'Checklist Parameters'!$Q$22,$I449&lt;&gt;0),"Y","")</f>
        <v/>
      </c>
      <c r="AE449" s="85" t="str">
        <f>IF($AD449="Y",0,IF('Checklist Parameters'!$Q$25="","&lt;no limit&gt;",ROUNDDOWN((($I449-'Checklist Parameters'!$Q$24)/'Checklist Parameters'!$Q$25)+1,0)))</f>
        <v>&lt;no limit&gt;</v>
      </c>
      <c r="AF449" s="174">
        <f t="shared" si="41"/>
        <v>0</v>
      </c>
      <c r="AG449" s="85">
        <f t="shared" si="37"/>
        <v>0</v>
      </c>
      <c r="AH449" s="5"/>
      <c r="AI449" s="5"/>
      <c r="AJ449" s="5"/>
      <c r="AK449" s="5"/>
      <c r="AL449" s="5"/>
      <c r="AM449" s="5"/>
      <c r="AN449" s="5"/>
      <c r="AO449" s="5"/>
      <c r="AP449" s="5"/>
      <c r="AQ449" s="5"/>
      <c r="AR449" s="5"/>
      <c r="AS449" s="5"/>
      <c r="AT449" s="5"/>
      <c r="AU449" s="5"/>
    </row>
    <row r="450" spans="1:47" s="2" customFormat="1" ht="15">
      <c r="A450" s="391"/>
      <c r="B450" s="392"/>
      <c r="C450" s="393"/>
      <c r="D450" s="393"/>
      <c r="E450" s="393"/>
      <c r="F450" s="393"/>
      <c r="G450" s="393"/>
      <c r="H450" s="394"/>
      <c r="I450" s="394"/>
      <c r="J450" s="394"/>
      <c r="K450" s="394"/>
      <c r="L450" s="394"/>
      <c r="M450" s="394"/>
      <c r="N450" s="313">
        <f>IF(IF(I450&lt;'Checklist Parameters'!$Q$22,0,($I450-$L450))&lt;0,0,IF(I450&lt;'Checklist Parameters'!$Q$22,0,($I450-$L450)))</f>
        <v>0</v>
      </c>
      <c r="O450" s="394"/>
      <c r="P450" s="395"/>
      <c r="Q450" s="316">
        <f t="shared" si="38"/>
        <v>0</v>
      </c>
      <c r="R450" s="87">
        <f t="shared" si="39"/>
        <v>0</v>
      </c>
      <c r="S450" s="87">
        <f>IF('Checklist Parameters'!$Q$60&lt;0.2,0.2,'Checklist Parameters'!$Q$60)</f>
        <v>0.7</v>
      </c>
      <c r="T450" s="88">
        <f>IF($O450="",IF('Checklist District ID'!$C$43="Y",MAX($R450:$S450)*$I450,SUM($R450:$S450)*$I450),IF(O450&gt;0,Q450*S450))</f>
        <v>0</v>
      </c>
      <c r="U450" s="88">
        <f>IF(Q450&gt;0,((I450-T450)*'Formula Matrix'!$E$42),0)</f>
        <v>0</v>
      </c>
      <c r="V450" s="88">
        <f t="shared" si="40"/>
        <v>0</v>
      </c>
      <c r="W450" s="88">
        <f>IF(V450&gt;0,(V450*'Checklist Parameters'!$Q$35),0)</f>
        <v>0</v>
      </c>
      <c r="X450" s="85">
        <f t="shared" si="36"/>
        <v>0</v>
      </c>
      <c r="Y450" s="85">
        <f>IF('Checklist Parameters'!$Q$102&lt;&gt;"",(I450/43560)*'Checklist Parameters'!$Q$102,"N/A")</f>
        <v>0</v>
      </c>
      <c r="Z450" s="85" t="str">
        <f>IF('Checklist Parameters'!$Q$58&lt;&gt;"",((I450*'Checklist Parameters'!$Q$58)*'Checklist Parameters'!$Q$35)/1000,"N/A")</f>
        <v>N/A</v>
      </c>
      <c r="AA450" s="85">
        <f>IF('Checklist Parameters'!$Q$101&lt;&gt;"",IFERROR(I450/'Checklist Parameters'!$Q$101,0),"N/A")</f>
        <v>0</v>
      </c>
      <c r="AB450" s="85" t="str">
        <f>IF('Checklist Parameters'!$Q$43&lt;&gt;"",(I450*'Checklist Parameters'!$Q$43)/1000,"N/A")</f>
        <v>N/A</v>
      </c>
      <c r="AC450" s="85">
        <f>IF('Checklist Parameters'!$Q$16="",$X450,IF(AND('Checklist Parameters'!$Q$16&lt;$X450,'Checklist Parameters'!$Q$16&gt;=3),'Checklist Parameters'!$Q$16,IF(AND('Checklist Parameters'!$Q$16&lt;$X450,'Checklist Parameters'!$Q$16&lt;3),0,$X450)))</f>
        <v>0</v>
      </c>
      <c r="AD450" s="85" t="str">
        <f>IF(AND(I450&lt;'Checklist Parameters'!$Q$22,$I450&lt;&gt;0),"Y","")</f>
        <v/>
      </c>
      <c r="AE450" s="85" t="str">
        <f>IF($AD450="Y",0,IF('Checklist Parameters'!$Q$25="","&lt;no limit&gt;",ROUNDDOWN((($I450-'Checklist Parameters'!$Q$24)/'Checklist Parameters'!$Q$25)+1,0)))</f>
        <v>&lt;no limit&gt;</v>
      </c>
      <c r="AF450" s="174">
        <f t="shared" si="41"/>
        <v>0</v>
      </c>
      <c r="AG450" s="85">
        <f t="shared" si="37"/>
        <v>0</v>
      </c>
      <c r="AH450" s="5"/>
      <c r="AI450" s="5"/>
      <c r="AJ450" s="5"/>
      <c r="AK450" s="5"/>
      <c r="AL450" s="5"/>
      <c r="AM450" s="5"/>
      <c r="AN450" s="5"/>
      <c r="AO450" s="5"/>
      <c r="AP450" s="5"/>
      <c r="AQ450" s="5"/>
      <c r="AR450" s="5"/>
      <c r="AS450" s="5"/>
      <c r="AT450" s="5"/>
      <c r="AU450" s="5"/>
    </row>
    <row r="451" spans="1:47" s="2" customFormat="1" ht="15">
      <c r="A451" s="391"/>
      <c r="B451" s="392"/>
      <c r="C451" s="393"/>
      <c r="D451" s="393"/>
      <c r="E451" s="393"/>
      <c r="F451" s="393"/>
      <c r="G451" s="393"/>
      <c r="H451" s="394"/>
      <c r="I451" s="394"/>
      <c r="J451" s="394"/>
      <c r="K451" s="394"/>
      <c r="L451" s="394"/>
      <c r="M451" s="394"/>
      <c r="N451" s="313">
        <f>IF(IF(I451&lt;'Checklist Parameters'!$Q$22,0,($I451-$L451))&lt;0,0,IF(I451&lt;'Checklist Parameters'!$Q$22,0,($I451-$L451)))</f>
        <v>0</v>
      </c>
      <c r="O451" s="394"/>
      <c r="P451" s="395"/>
      <c r="Q451" s="316">
        <f t="shared" si="38"/>
        <v>0</v>
      </c>
      <c r="R451" s="87">
        <f t="shared" si="39"/>
        <v>0</v>
      </c>
      <c r="S451" s="87">
        <f>IF('Checklist Parameters'!$Q$60&lt;0.2,0.2,'Checklist Parameters'!$Q$60)</f>
        <v>0.7</v>
      </c>
      <c r="T451" s="88">
        <f>IF($O451="",IF('Checklist District ID'!$C$43="Y",MAX($R451:$S451)*$I451,SUM($R451:$S451)*$I451),IF(O451&gt;0,Q451*S451))</f>
        <v>0</v>
      </c>
      <c r="U451" s="88">
        <f>IF(Q451&gt;0,((I451-T451)*'Formula Matrix'!$E$42),0)</f>
        <v>0</v>
      </c>
      <c r="V451" s="88">
        <f t="shared" si="40"/>
        <v>0</v>
      </c>
      <c r="W451" s="88">
        <f>IF(V451&gt;0,(V451*'Checklist Parameters'!$Q$35),0)</f>
        <v>0</v>
      </c>
      <c r="X451" s="85">
        <f t="shared" si="36"/>
        <v>0</v>
      </c>
      <c r="Y451" s="85">
        <f>IF('Checklist Parameters'!$Q$102&lt;&gt;"",(I451/43560)*'Checklist Parameters'!$Q$102,"N/A")</f>
        <v>0</v>
      </c>
      <c r="Z451" s="85" t="str">
        <f>IF('Checklist Parameters'!$Q$58&lt;&gt;"",((I451*'Checklist Parameters'!$Q$58)*'Checklist Parameters'!$Q$35)/1000,"N/A")</f>
        <v>N/A</v>
      </c>
      <c r="AA451" s="85">
        <f>IF('Checklist Parameters'!$Q$101&lt;&gt;"",IFERROR(I451/'Checklist Parameters'!$Q$101,0),"N/A")</f>
        <v>0</v>
      </c>
      <c r="AB451" s="85" t="str">
        <f>IF('Checklist Parameters'!$Q$43&lt;&gt;"",(I451*'Checklist Parameters'!$Q$43)/1000,"N/A")</f>
        <v>N/A</v>
      </c>
      <c r="AC451" s="85">
        <f>IF('Checklist Parameters'!$Q$16="",$X451,IF(AND('Checklist Parameters'!$Q$16&lt;$X451,'Checklist Parameters'!$Q$16&gt;=3),'Checklist Parameters'!$Q$16,IF(AND('Checklist Parameters'!$Q$16&lt;$X451,'Checklist Parameters'!$Q$16&lt;3),0,$X451)))</f>
        <v>0</v>
      </c>
      <c r="AD451" s="85" t="str">
        <f>IF(AND(I451&lt;'Checklist Parameters'!$Q$22,$I451&lt;&gt;0),"Y","")</f>
        <v/>
      </c>
      <c r="AE451" s="85" t="str">
        <f>IF($AD451="Y",0,IF('Checklist Parameters'!$Q$25="","&lt;no limit&gt;",ROUNDDOWN((($I451-'Checklist Parameters'!$Q$24)/'Checklist Parameters'!$Q$25)+1,0)))</f>
        <v>&lt;no limit&gt;</v>
      </c>
      <c r="AF451" s="174">
        <f t="shared" si="41"/>
        <v>0</v>
      </c>
      <c r="AG451" s="85">
        <f t="shared" si="37"/>
        <v>0</v>
      </c>
      <c r="AH451" s="5"/>
      <c r="AI451" s="5"/>
      <c r="AJ451" s="5"/>
      <c r="AK451" s="5"/>
      <c r="AL451" s="5"/>
      <c r="AM451" s="5"/>
      <c r="AN451" s="5"/>
      <c r="AO451" s="5"/>
      <c r="AP451" s="5"/>
      <c r="AQ451" s="5"/>
      <c r="AR451" s="5"/>
      <c r="AS451" s="5"/>
      <c r="AT451" s="5"/>
      <c r="AU451" s="5"/>
    </row>
    <row r="452" spans="1:47" s="2" customFormat="1" ht="15">
      <c r="A452" s="391"/>
      <c r="B452" s="392"/>
      <c r="C452" s="393"/>
      <c r="D452" s="393"/>
      <c r="E452" s="393"/>
      <c r="F452" s="393"/>
      <c r="G452" s="393"/>
      <c r="H452" s="394"/>
      <c r="I452" s="394"/>
      <c r="J452" s="394"/>
      <c r="K452" s="394"/>
      <c r="L452" s="394"/>
      <c r="M452" s="394"/>
      <c r="N452" s="313">
        <f>IF(IF(I452&lt;'Checklist Parameters'!$Q$22,0,($I452-$L452))&lt;0,0,IF(I452&lt;'Checklist Parameters'!$Q$22,0,($I452-$L452)))</f>
        <v>0</v>
      </c>
      <c r="O452" s="394"/>
      <c r="P452" s="395"/>
      <c r="Q452" s="316">
        <f t="shared" si="38"/>
        <v>0</v>
      </c>
      <c r="R452" s="87">
        <f t="shared" si="39"/>
        <v>0</v>
      </c>
      <c r="S452" s="87">
        <f>IF('Checklist Parameters'!$Q$60&lt;0.2,0.2,'Checklist Parameters'!$Q$60)</f>
        <v>0.7</v>
      </c>
      <c r="T452" s="88">
        <f>IF($O452="",IF('Checklist District ID'!$C$43="Y",MAX($R452:$S452)*$I452,SUM($R452:$S452)*$I452),IF(O452&gt;0,Q452*S452))</f>
        <v>0</v>
      </c>
      <c r="U452" s="88">
        <f>IF(Q452&gt;0,((I452-T452)*'Formula Matrix'!$E$42),0)</f>
        <v>0</v>
      </c>
      <c r="V452" s="88">
        <f t="shared" si="40"/>
        <v>0</v>
      </c>
      <c r="W452" s="88">
        <f>IF(V452&gt;0,(V452*'Checklist Parameters'!$Q$35),0)</f>
        <v>0</v>
      </c>
      <c r="X452" s="85">
        <f t="shared" si="36"/>
        <v>0</v>
      </c>
      <c r="Y452" s="85">
        <f>IF('Checklist Parameters'!$Q$102&lt;&gt;"",(I452/43560)*'Checklist Parameters'!$Q$102,"N/A")</f>
        <v>0</v>
      </c>
      <c r="Z452" s="85" t="str">
        <f>IF('Checklist Parameters'!$Q$58&lt;&gt;"",((I452*'Checklist Parameters'!$Q$58)*'Checklist Parameters'!$Q$35)/1000,"N/A")</f>
        <v>N/A</v>
      </c>
      <c r="AA452" s="85">
        <f>IF('Checklist Parameters'!$Q$101&lt;&gt;"",IFERROR(I452/'Checklist Parameters'!$Q$101,0),"N/A")</f>
        <v>0</v>
      </c>
      <c r="AB452" s="85" t="str">
        <f>IF('Checklist Parameters'!$Q$43&lt;&gt;"",(I452*'Checklist Parameters'!$Q$43)/1000,"N/A")</f>
        <v>N/A</v>
      </c>
      <c r="AC452" s="85">
        <f>IF('Checklist Parameters'!$Q$16="",$X452,IF(AND('Checklist Parameters'!$Q$16&lt;$X452,'Checklist Parameters'!$Q$16&gt;=3),'Checklist Parameters'!$Q$16,IF(AND('Checklist Parameters'!$Q$16&lt;$X452,'Checklist Parameters'!$Q$16&lt;3),0,$X452)))</f>
        <v>0</v>
      </c>
      <c r="AD452" s="85" t="str">
        <f>IF(AND(I452&lt;'Checklist Parameters'!$Q$22,$I452&lt;&gt;0),"Y","")</f>
        <v/>
      </c>
      <c r="AE452" s="85" t="str">
        <f>IF($AD452="Y",0,IF('Checklist Parameters'!$Q$25="","&lt;no limit&gt;",ROUNDDOWN((($I452-'Checklist Parameters'!$Q$24)/'Checklist Parameters'!$Q$25)+1,0)))</f>
        <v>&lt;no limit&gt;</v>
      </c>
      <c r="AF452" s="174">
        <f t="shared" si="41"/>
        <v>0</v>
      </c>
      <c r="AG452" s="85">
        <f t="shared" si="37"/>
        <v>0</v>
      </c>
      <c r="AH452" s="5"/>
      <c r="AI452" s="5"/>
      <c r="AJ452" s="5"/>
      <c r="AK452" s="5"/>
      <c r="AL452" s="5"/>
      <c r="AM452" s="5"/>
      <c r="AN452" s="5"/>
      <c r="AO452" s="5"/>
      <c r="AP452" s="5"/>
      <c r="AQ452" s="5"/>
      <c r="AR452" s="5"/>
      <c r="AS452" s="5"/>
      <c r="AT452" s="5"/>
      <c r="AU452" s="5"/>
    </row>
    <row r="453" spans="1:47" s="2" customFormat="1" ht="15">
      <c r="A453" s="391"/>
      <c r="B453" s="392"/>
      <c r="C453" s="393"/>
      <c r="D453" s="393"/>
      <c r="E453" s="393"/>
      <c r="F453" s="393"/>
      <c r="G453" s="393"/>
      <c r="H453" s="394"/>
      <c r="I453" s="394"/>
      <c r="J453" s="394"/>
      <c r="K453" s="394"/>
      <c r="L453" s="394"/>
      <c r="M453" s="394"/>
      <c r="N453" s="313">
        <f>IF(IF(I453&lt;'Checklist Parameters'!$Q$22,0,($I453-$L453))&lt;0,0,IF(I453&lt;'Checklist Parameters'!$Q$22,0,($I453-$L453)))</f>
        <v>0</v>
      </c>
      <c r="O453" s="394"/>
      <c r="P453" s="395"/>
      <c r="Q453" s="316">
        <f t="shared" si="38"/>
        <v>0</v>
      </c>
      <c r="R453" s="87">
        <f t="shared" si="39"/>
        <v>0</v>
      </c>
      <c r="S453" s="87">
        <f>IF('Checklist Parameters'!$Q$60&lt;0.2,0.2,'Checklist Parameters'!$Q$60)</f>
        <v>0.7</v>
      </c>
      <c r="T453" s="88">
        <f>IF($O453="",IF('Checklist District ID'!$C$43="Y",MAX($R453:$S453)*$I453,SUM($R453:$S453)*$I453),IF(O453&gt;0,Q453*S453))</f>
        <v>0</v>
      </c>
      <c r="U453" s="88">
        <f>IF(Q453&gt;0,((I453-T453)*'Formula Matrix'!$E$42),0)</f>
        <v>0</v>
      </c>
      <c r="V453" s="88">
        <f t="shared" si="40"/>
        <v>0</v>
      </c>
      <c r="W453" s="88">
        <f>IF(V453&gt;0,(V453*'Checklist Parameters'!$Q$35),0)</f>
        <v>0</v>
      </c>
      <c r="X453" s="85">
        <f t="shared" si="36"/>
        <v>0</v>
      </c>
      <c r="Y453" s="85">
        <f>IF('Checklist Parameters'!$Q$102&lt;&gt;"",(I453/43560)*'Checklist Parameters'!$Q$102,"N/A")</f>
        <v>0</v>
      </c>
      <c r="Z453" s="85" t="str">
        <f>IF('Checklist Parameters'!$Q$58&lt;&gt;"",((I453*'Checklist Parameters'!$Q$58)*'Checklist Parameters'!$Q$35)/1000,"N/A")</f>
        <v>N/A</v>
      </c>
      <c r="AA453" s="85">
        <f>IF('Checklist Parameters'!$Q$101&lt;&gt;"",IFERROR(I453/'Checklist Parameters'!$Q$101,0),"N/A")</f>
        <v>0</v>
      </c>
      <c r="AB453" s="85" t="str">
        <f>IF('Checklist Parameters'!$Q$43&lt;&gt;"",(I453*'Checklist Parameters'!$Q$43)/1000,"N/A")</f>
        <v>N/A</v>
      </c>
      <c r="AC453" s="85">
        <f>IF('Checklist Parameters'!$Q$16="",$X453,IF(AND('Checklist Parameters'!$Q$16&lt;$X453,'Checklist Parameters'!$Q$16&gt;=3),'Checklist Parameters'!$Q$16,IF(AND('Checklist Parameters'!$Q$16&lt;$X453,'Checklist Parameters'!$Q$16&lt;3),0,$X453)))</f>
        <v>0</v>
      </c>
      <c r="AD453" s="85" t="str">
        <f>IF(AND(I453&lt;'Checklist Parameters'!$Q$22,$I453&lt;&gt;0),"Y","")</f>
        <v/>
      </c>
      <c r="AE453" s="85" t="str">
        <f>IF($AD453="Y",0,IF('Checklist Parameters'!$Q$25="","&lt;no limit&gt;",ROUNDDOWN((($I453-'Checklist Parameters'!$Q$24)/'Checklist Parameters'!$Q$25)+1,0)))</f>
        <v>&lt;no limit&gt;</v>
      </c>
      <c r="AF453" s="174">
        <f t="shared" si="41"/>
        <v>0</v>
      </c>
      <c r="AG453" s="85">
        <f t="shared" si="37"/>
        <v>0</v>
      </c>
      <c r="AH453" s="5"/>
      <c r="AI453" s="5"/>
      <c r="AJ453" s="5"/>
      <c r="AK453" s="5"/>
      <c r="AL453" s="5"/>
      <c r="AM453" s="5"/>
      <c r="AN453" s="5"/>
      <c r="AO453" s="5"/>
      <c r="AP453" s="5"/>
      <c r="AQ453" s="5"/>
      <c r="AR453" s="5"/>
      <c r="AS453" s="5"/>
      <c r="AT453" s="5"/>
      <c r="AU453" s="5"/>
    </row>
    <row r="454" spans="1:47" s="2" customFormat="1" ht="15">
      <c r="A454" s="391"/>
      <c r="B454" s="392"/>
      <c r="C454" s="393"/>
      <c r="D454" s="393"/>
      <c r="E454" s="393"/>
      <c r="F454" s="393"/>
      <c r="G454" s="393"/>
      <c r="H454" s="394"/>
      <c r="I454" s="394"/>
      <c r="J454" s="394"/>
      <c r="K454" s="394"/>
      <c r="L454" s="394"/>
      <c r="M454" s="394"/>
      <c r="N454" s="313">
        <f>IF(IF(I454&lt;'Checklist Parameters'!$Q$22,0,($I454-$L454))&lt;0,0,IF(I454&lt;'Checklist Parameters'!$Q$22,0,($I454-$L454)))</f>
        <v>0</v>
      </c>
      <c r="O454" s="394"/>
      <c r="P454" s="395"/>
      <c r="Q454" s="316">
        <f t="shared" si="38"/>
        <v>0</v>
      </c>
      <c r="R454" s="87">
        <f t="shared" si="39"/>
        <v>0</v>
      </c>
      <c r="S454" s="87">
        <f>IF('Checklist Parameters'!$Q$60&lt;0.2,0.2,'Checklist Parameters'!$Q$60)</f>
        <v>0.7</v>
      </c>
      <c r="T454" s="88">
        <f>IF($O454="",IF('Checklist District ID'!$C$43="Y",MAX($R454:$S454)*$I454,SUM($R454:$S454)*$I454),IF(O454&gt;0,Q454*S454))</f>
        <v>0</v>
      </c>
      <c r="U454" s="88">
        <f>IF(Q454&gt;0,((I454-T454)*'Formula Matrix'!$E$42),0)</f>
        <v>0</v>
      </c>
      <c r="V454" s="88">
        <f t="shared" si="40"/>
        <v>0</v>
      </c>
      <c r="W454" s="88">
        <f>IF(V454&gt;0,(V454*'Checklist Parameters'!$Q$35),0)</f>
        <v>0</v>
      </c>
      <c r="X454" s="85">
        <f t="shared" si="36"/>
        <v>0</v>
      </c>
      <c r="Y454" s="85">
        <f>IF('Checklist Parameters'!$Q$102&lt;&gt;"",(I454/43560)*'Checklist Parameters'!$Q$102,"N/A")</f>
        <v>0</v>
      </c>
      <c r="Z454" s="85" t="str">
        <f>IF('Checklist Parameters'!$Q$58&lt;&gt;"",((I454*'Checklist Parameters'!$Q$58)*'Checklist Parameters'!$Q$35)/1000,"N/A")</f>
        <v>N/A</v>
      </c>
      <c r="AA454" s="85">
        <f>IF('Checklist Parameters'!$Q$101&lt;&gt;"",IFERROR(I454/'Checklist Parameters'!$Q$101,0),"N/A")</f>
        <v>0</v>
      </c>
      <c r="AB454" s="85" t="str">
        <f>IF('Checklist Parameters'!$Q$43&lt;&gt;"",(I454*'Checklist Parameters'!$Q$43)/1000,"N/A")</f>
        <v>N/A</v>
      </c>
      <c r="AC454" s="85">
        <f>IF('Checklist Parameters'!$Q$16="",$X454,IF(AND('Checklist Parameters'!$Q$16&lt;$X454,'Checklist Parameters'!$Q$16&gt;=3),'Checklist Parameters'!$Q$16,IF(AND('Checklist Parameters'!$Q$16&lt;$X454,'Checklist Parameters'!$Q$16&lt;3),0,$X454)))</f>
        <v>0</v>
      </c>
      <c r="AD454" s="85" t="str">
        <f>IF(AND(I454&lt;'Checklist Parameters'!$Q$22,$I454&lt;&gt;0),"Y","")</f>
        <v/>
      </c>
      <c r="AE454" s="85" t="str">
        <f>IF($AD454="Y",0,IF('Checklist Parameters'!$Q$25="","&lt;no limit&gt;",ROUNDDOWN((($I454-'Checklist Parameters'!$Q$24)/'Checklist Parameters'!$Q$25)+1,0)))</f>
        <v>&lt;no limit&gt;</v>
      </c>
      <c r="AF454" s="174">
        <f t="shared" si="41"/>
        <v>0</v>
      </c>
      <c r="AG454" s="85">
        <f t="shared" si="37"/>
        <v>0</v>
      </c>
      <c r="AH454" s="5"/>
      <c r="AI454" s="5"/>
      <c r="AJ454" s="5"/>
      <c r="AK454" s="5"/>
      <c r="AL454" s="5"/>
      <c r="AM454" s="5"/>
      <c r="AN454" s="5"/>
      <c r="AO454" s="5"/>
      <c r="AP454" s="5"/>
      <c r="AQ454" s="5"/>
      <c r="AR454" s="5"/>
      <c r="AS454" s="5"/>
      <c r="AT454" s="5"/>
      <c r="AU454" s="5"/>
    </row>
    <row r="455" spans="1:47" s="2" customFormat="1" ht="15">
      <c r="A455" s="391"/>
      <c r="B455" s="392"/>
      <c r="C455" s="393"/>
      <c r="D455" s="393"/>
      <c r="E455" s="393"/>
      <c r="F455" s="393"/>
      <c r="G455" s="393"/>
      <c r="H455" s="394"/>
      <c r="I455" s="394"/>
      <c r="J455" s="394"/>
      <c r="K455" s="394"/>
      <c r="L455" s="394"/>
      <c r="M455" s="394"/>
      <c r="N455" s="313">
        <f>IF(IF(I455&lt;'Checklist Parameters'!$Q$22,0,($I455-$L455))&lt;0,0,IF(I455&lt;'Checklist Parameters'!$Q$22,0,($I455-$L455)))</f>
        <v>0</v>
      </c>
      <c r="O455" s="394"/>
      <c r="P455" s="395"/>
      <c r="Q455" s="316">
        <f t="shared" si="38"/>
        <v>0</v>
      </c>
      <c r="R455" s="87">
        <f t="shared" si="39"/>
        <v>0</v>
      </c>
      <c r="S455" s="87">
        <f>IF('Checklist Parameters'!$Q$60&lt;0.2,0.2,'Checklist Parameters'!$Q$60)</f>
        <v>0.7</v>
      </c>
      <c r="T455" s="88">
        <f>IF($O455="",IF('Checklist District ID'!$C$43="Y",MAX($R455:$S455)*$I455,SUM($R455:$S455)*$I455),IF(O455&gt;0,Q455*S455))</f>
        <v>0</v>
      </c>
      <c r="U455" s="88">
        <f>IF(Q455&gt;0,((I455-T455)*'Formula Matrix'!$E$42),0)</f>
        <v>0</v>
      </c>
      <c r="V455" s="88">
        <f t="shared" si="40"/>
        <v>0</v>
      </c>
      <c r="W455" s="88">
        <f>IF(V455&gt;0,(V455*'Checklist Parameters'!$Q$35),0)</f>
        <v>0</v>
      </c>
      <c r="X455" s="85">
        <f t="shared" si="36"/>
        <v>0</v>
      </c>
      <c r="Y455" s="85">
        <f>IF('Checklist Parameters'!$Q$102&lt;&gt;"",(I455/43560)*'Checklist Parameters'!$Q$102,"N/A")</f>
        <v>0</v>
      </c>
      <c r="Z455" s="85" t="str">
        <f>IF('Checklist Parameters'!$Q$58&lt;&gt;"",((I455*'Checklist Parameters'!$Q$58)*'Checklist Parameters'!$Q$35)/1000,"N/A")</f>
        <v>N/A</v>
      </c>
      <c r="AA455" s="85">
        <f>IF('Checklist Parameters'!$Q$101&lt;&gt;"",IFERROR(I455/'Checklist Parameters'!$Q$101,0),"N/A")</f>
        <v>0</v>
      </c>
      <c r="AB455" s="85" t="str">
        <f>IF('Checklist Parameters'!$Q$43&lt;&gt;"",(I455*'Checklist Parameters'!$Q$43)/1000,"N/A")</f>
        <v>N/A</v>
      </c>
      <c r="AC455" s="85">
        <f>IF('Checklist Parameters'!$Q$16="",$X455,IF(AND('Checklist Parameters'!$Q$16&lt;$X455,'Checklist Parameters'!$Q$16&gt;=3),'Checklist Parameters'!$Q$16,IF(AND('Checklist Parameters'!$Q$16&lt;$X455,'Checklist Parameters'!$Q$16&lt;3),0,$X455)))</f>
        <v>0</v>
      </c>
      <c r="AD455" s="85" t="str">
        <f>IF(AND(I455&lt;'Checklist Parameters'!$Q$22,$I455&lt;&gt;0),"Y","")</f>
        <v/>
      </c>
      <c r="AE455" s="85" t="str">
        <f>IF($AD455="Y",0,IF('Checklist Parameters'!$Q$25="","&lt;no limit&gt;",ROUNDDOWN((($I455-'Checklist Parameters'!$Q$24)/'Checklist Parameters'!$Q$25)+1,0)))</f>
        <v>&lt;no limit&gt;</v>
      </c>
      <c r="AF455" s="174">
        <f t="shared" si="41"/>
        <v>0</v>
      </c>
      <c r="AG455" s="85">
        <f t="shared" si="37"/>
        <v>0</v>
      </c>
      <c r="AH455" s="5"/>
      <c r="AI455" s="5"/>
      <c r="AJ455" s="5"/>
      <c r="AK455" s="5"/>
      <c r="AL455" s="5"/>
      <c r="AM455" s="5"/>
      <c r="AN455" s="5"/>
      <c r="AO455" s="5"/>
      <c r="AP455" s="5"/>
      <c r="AQ455" s="5"/>
      <c r="AR455" s="5"/>
      <c r="AS455" s="5"/>
      <c r="AT455" s="5"/>
      <c r="AU455" s="5"/>
    </row>
    <row r="456" spans="1:47" s="2" customFormat="1" ht="15">
      <c r="A456" s="391"/>
      <c r="B456" s="392"/>
      <c r="C456" s="393"/>
      <c r="D456" s="393"/>
      <c r="E456" s="393"/>
      <c r="F456" s="393"/>
      <c r="G456" s="393"/>
      <c r="H456" s="394"/>
      <c r="I456" s="394"/>
      <c r="J456" s="394"/>
      <c r="K456" s="394"/>
      <c r="L456" s="394"/>
      <c r="M456" s="394"/>
      <c r="N456" s="313">
        <f>IF(IF(I456&lt;'Checklist Parameters'!$Q$22,0,($I456-$L456))&lt;0,0,IF(I456&lt;'Checklist Parameters'!$Q$22,0,($I456-$L456)))</f>
        <v>0</v>
      </c>
      <c r="O456" s="394"/>
      <c r="P456" s="395"/>
      <c r="Q456" s="316">
        <f t="shared" si="38"/>
        <v>0</v>
      </c>
      <c r="R456" s="87">
        <f t="shared" si="39"/>
        <v>0</v>
      </c>
      <c r="S456" s="87">
        <f>IF('Checklist Parameters'!$Q$60&lt;0.2,0.2,'Checklist Parameters'!$Q$60)</f>
        <v>0.7</v>
      </c>
      <c r="T456" s="88">
        <f>IF($O456="",IF('Checklist District ID'!$C$43="Y",MAX($R456:$S456)*$I456,SUM($R456:$S456)*$I456),IF(O456&gt;0,Q456*S456))</f>
        <v>0</v>
      </c>
      <c r="U456" s="88">
        <f>IF(Q456&gt;0,((I456-T456)*'Formula Matrix'!$E$42),0)</f>
        <v>0</v>
      </c>
      <c r="V456" s="88">
        <f t="shared" si="40"/>
        <v>0</v>
      </c>
      <c r="W456" s="88">
        <f>IF(V456&gt;0,(V456*'Checklist Parameters'!$Q$35),0)</f>
        <v>0</v>
      </c>
      <c r="X456" s="85">
        <f t="shared" si="36"/>
        <v>0</v>
      </c>
      <c r="Y456" s="85">
        <f>IF('Checklist Parameters'!$Q$102&lt;&gt;"",(I456/43560)*'Checklist Parameters'!$Q$102,"N/A")</f>
        <v>0</v>
      </c>
      <c r="Z456" s="85" t="str">
        <f>IF('Checklist Parameters'!$Q$58&lt;&gt;"",((I456*'Checklist Parameters'!$Q$58)*'Checklist Parameters'!$Q$35)/1000,"N/A")</f>
        <v>N/A</v>
      </c>
      <c r="AA456" s="85">
        <f>IF('Checklist Parameters'!$Q$101&lt;&gt;"",IFERROR(I456/'Checklist Parameters'!$Q$101,0),"N/A")</f>
        <v>0</v>
      </c>
      <c r="AB456" s="85" t="str">
        <f>IF('Checklist Parameters'!$Q$43&lt;&gt;"",(I456*'Checklist Parameters'!$Q$43)/1000,"N/A")</f>
        <v>N/A</v>
      </c>
      <c r="AC456" s="85">
        <f>IF('Checklist Parameters'!$Q$16="",$X456,IF(AND('Checklist Parameters'!$Q$16&lt;$X456,'Checklist Parameters'!$Q$16&gt;=3),'Checklist Parameters'!$Q$16,IF(AND('Checklist Parameters'!$Q$16&lt;$X456,'Checklist Parameters'!$Q$16&lt;3),0,$X456)))</f>
        <v>0</v>
      </c>
      <c r="AD456" s="85" t="str">
        <f>IF(AND(I456&lt;'Checklist Parameters'!$Q$22,$I456&lt;&gt;0),"Y","")</f>
        <v/>
      </c>
      <c r="AE456" s="85" t="str">
        <f>IF($AD456="Y",0,IF('Checklist Parameters'!$Q$25="","&lt;no limit&gt;",ROUNDDOWN((($I456-'Checklist Parameters'!$Q$24)/'Checklist Parameters'!$Q$25)+1,0)))</f>
        <v>&lt;no limit&gt;</v>
      </c>
      <c r="AF456" s="174">
        <f t="shared" si="41"/>
        <v>0</v>
      </c>
      <c r="AG456" s="85">
        <f t="shared" si="37"/>
        <v>0</v>
      </c>
      <c r="AH456" s="5"/>
      <c r="AI456" s="5"/>
      <c r="AJ456" s="5"/>
      <c r="AK456" s="5"/>
      <c r="AL456" s="5"/>
      <c r="AM456" s="5"/>
      <c r="AN456" s="5"/>
      <c r="AO456" s="5"/>
      <c r="AP456" s="5"/>
      <c r="AQ456" s="5"/>
      <c r="AR456" s="5"/>
      <c r="AS456" s="5"/>
      <c r="AT456" s="5"/>
      <c r="AU456" s="5"/>
    </row>
    <row r="457" spans="1:47" s="2" customFormat="1" ht="15">
      <c r="A457" s="391"/>
      <c r="B457" s="392"/>
      <c r="C457" s="393"/>
      <c r="D457" s="393"/>
      <c r="E457" s="393"/>
      <c r="F457" s="393"/>
      <c r="G457" s="393"/>
      <c r="H457" s="394"/>
      <c r="I457" s="394"/>
      <c r="J457" s="394"/>
      <c r="K457" s="394"/>
      <c r="L457" s="394"/>
      <c r="M457" s="394"/>
      <c r="N457" s="313">
        <f>IF(IF(I457&lt;'Checklist Parameters'!$Q$22,0,($I457-$L457))&lt;0,0,IF(I457&lt;'Checklist Parameters'!$Q$22,0,($I457-$L457)))</f>
        <v>0</v>
      </c>
      <c r="O457" s="394"/>
      <c r="P457" s="395"/>
      <c r="Q457" s="316">
        <f t="shared" si="38"/>
        <v>0</v>
      </c>
      <c r="R457" s="87">
        <f t="shared" si="39"/>
        <v>0</v>
      </c>
      <c r="S457" s="87">
        <f>IF('Checklist Parameters'!$Q$60&lt;0.2,0.2,'Checklist Parameters'!$Q$60)</f>
        <v>0.7</v>
      </c>
      <c r="T457" s="88">
        <f>IF($O457="",IF('Checklist District ID'!$C$43="Y",MAX($R457:$S457)*$I457,SUM($R457:$S457)*$I457),IF(O457&gt;0,Q457*S457))</f>
        <v>0</v>
      </c>
      <c r="U457" s="88">
        <f>IF(Q457&gt;0,((I457-T457)*'Formula Matrix'!$E$42),0)</f>
        <v>0</v>
      </c>
      <c r="V457" s="88">
        <f t="shared" si="40"/>
        <v>0</v>
      </c>
      <c r="W457" s="88">
        <f>IF(V457&gt;0,(V457*'Checklist Parameters'!$Q$35),0)</f>
        <v>0</v>
      </c>
      <c r="X457" s="85">
        <f t="shared" si="36"/>
        <v>0</v>
      </c>
      <c r="Y457" s="85">
        <f>IF('Checklist Parameters'!$Q$102&lt;&gt;"",(I457/43560)*'Checklist Parameters'!$Q$102,"N/A")</f>
        <v>0</v>
      </c>
      <c r="Z457" s="85" t="str">
        <f>IF('Checklist Parameters'!$Q$58&lt;&gt;"",((I457*'Checklist Parameters'!$Q$58)*'Checklist Parameters'!$Q$35)/1000,"N/A")</f>
        <v>N/A</v>
      </c>
      <c r="AA457" s="85">
        <f>IF('Checklist Parameters'!$Q$101&lt;&gt;"",IFERROR(I457/'Checklist Parameters'!$Q$101,0),"N/A")</f>
        <v>0</v>
      </c>
      <c r="AB457" s="85" t="str">
        <f>IF('Checklist Parameters'!$Q$43&lt;&gt;"",(I457*'Checklist Parameters'!$Q$43)/1000,"N/A")</f>
        <v>N/A</v>
      </c>
      <c r="AC457" s="85">
        <f>IF('Checklist Parameters'!$Q$16="",$X457,IF(AND('Checklist Parameters'!$Q$16&lt;$X457,'Checklist Parameters'!$Q$16&gt;=3),'Checklist Parameters'!$Q$16,IF(AND('Checklist Parameters'!$Q$16&lt;$X457,'Checklist Parameters'!$Q$16&lt;3),0,$X457)))</f>
        <v>0</v>
      </c>
      <c r="AD457" s="85" t="str">
        <f>IF(AND(I457&lt;'Checklist Parameters'!$Q$22,$I457&lt;&gt;0),"Y","")</f>
        <v/>
      </c>
      <c r="AE457" s="85" t="str">
        <f>IF($AD457="Y",0,IF('Checklist Parameters'!$Q$25="","&lt;no limit&gt;",ROUNDDOWN((($I457-'Checklist Parameters'!$Q$24)/'Checklist Parameters'!$Q$25)+1,0)))</f>
        <v>&lt;no limit&gt;</v>
      </c>
      <c r="AF457" s="174">
        <f t="shared" si="41"/>
        <v>0</v>
      </c>
      <c r="AG457" s="85">
        <f t="shared" si="37"/>
        <v>0</v>
      </c>
      <c r="AH457" s="5"/>
      <c r="AI457" s="5"/>
      <c r="AJ457" s="5"/>
      <c r="AK457" s="5"/>
      <c r="AL457" s="5"/>
      <c r="AM457" s="5"/>
      <c r="AN457" s="5"/>
      <c r="AO457" s="5"/>
      <c r="AP457" s="5"/>
      <c r="AQ457" s="5"/>
      <c r="AR457" s="5"/>
      <c r="AS457" s="5"/>
      <c r="AT457" s="5"/>
      <c r="AU457" s="5"/>
    </row>
    <row r="458" spans="1:47" s="2" customFormat="1" ht="15">
      <c r="A458" s="391"/>
      <c r="B458" s="392"/>
      <c r="C458" s="393"/>
      <c r="D458" s="393"/>
      <c r="E458" s="393"/>
      <c r="F458" s="393"/>
      <c r="G458" s="393"/>
      <c r="H458" s="394"/>
      <c r="I458" s="394"/>
      <c r="J458" s="394"/>
      <c r="K458" s="394"/>
      <c r="L458" s="394"/>
      <c r="M458" s="394"/>
      <c r="N458" s="313">
        <f>IF(IF(I458&lt;'Checklist Parameters'!$Q$22,0,($I458-$L458))&lt;0,0,IF(I458&lt;'Checklist Parameters'!$Q$22,0,($I458-$L458)))</f>
        <v>0</v>
      </c>
      <c r="O458" s="394"/>
      <c r="P458" s="395"/>
      <c r="Q458" s="316">
        <f t="shared" si="38"/>
        <v>0</v>
      </c>
      <c r="R458" s="87">
        <f t="shared" si="39"/>
        <v>0</v>
      </c>
      <c r="S458" s="87">
        <f>IF('Checklist Parameters'!$Q$60&lt;0.2,0.2,'Checklist Parameters'!$Q$60)</f>
        <v>0.7</v>
      </c>
      <c r="T458" s="88">
        <f>IF($O458="",IF('Checklist District ID'!$C$43="Y",MAX($R458:$S458)*$I458,SUM($R458:$S458)*$I458),IF(O458&gt;0,Q458*S458))</f>
        <v>0</v>
      </c>
      <c r="U458" s="88">
        <f>IF(Q458&gt;0,((I458-T458)*'Formula Matrix'!$E$42),0)</f>
        <v>0</v>
      </c>
      <c r="V458" s="88">
        <f t="shared" si="40"/>
        <v>0</v>
      </c>
      <c r="W458" s="88">
        <f>IF(V458&gt;0,(V458*'Checklist Parameters'!$Q$35),0)</f>
        <v>0</v>
      </c>
      <c r="X458" s="85">
        <f t="shared" si="36"/>
        <v>0</v>
      </c>
      <c r="Y458" s="85">
        <f>IF('Checklist Parameters'!$Q$102&lt;&gt;"",(I458/43560)*'Checklist Parameters'!$Q$102,"N/A")</f>
        <v>0</v>
      </c>
      <c r="Z458" s="85" t="str">
        <f>IF('Checklist Parameters'!$Q$58&lt;&gt;"",((I458*'Checklist Parameters'!$Q$58)*'Checklist Parameters'!$Q$35)/1000,"N/A")</f>
        <v>N/A</v>
      </c>
      <c r="AA458" s="85">
        <f>IF('Checklist Parameters'!$Q$101&lt;&gt;"",IFERROR(I458/'Checklist Parameters'!$Q$101,0),"N/A")</f>
        <v>0</v>
      </c>
      <c r="AB458" s="85" t="str">
        <f>IF('Checklist Parameters'!$Q$43&lt;&gt;"",(I458*'Checklist Parameters'!$Q$43)/1000,"N/A")</f>
        <v>N/A</v>
      </c>
      <c r="AC458" s="85">
        <f>IF('Checklist Parameters'!$Q$16="",$X458,IF(AND('Checklist Parameters'!$Q$16&lt;$X458,'Checklist Parameters'!$Q$16&gt;=3),'Checklist Parameters'!$Q$16,IF(AND('Checklist Parameters'!$Q$16&lt;$X458,'Checklist Parameters'!$Q$16&lt;3),0,$X458)))</f>
        <v>0</v>
      </c>
      <c r="AD458" s="85" t="str">
        <f>IF(AND(I458&lt;'Checklist Parameters'!$Q$22,$I458&lt;&gt;0),"Y","")</f>
        <v/>
      </c>
      <c r="AE458" s="85" t="str">
        <f>IF($AD458="Y",0,IF('Checklist Parameters'!$Q$25="","&lt;no limit&gt;",ROUNDDOWN((($I458-'Checklist Parameters'!$Q$24)/'Checklist Parameters'!$Q$25)+1,0)))</f>
        <v>&lt;no limit&gt;</v>
      </c>
      <c r="AF458" s="174">
        <f t="shared" si="41"/>
        <v>0</v>
      </c>
      <c r="AG458" s="85">
        <f t="shared" si="37"/>
        <v>0</v>
      </c>
      <c r="AH458" s="5"/>
      <c r="AI458" s="5"/>
      <c r="AJ458" s="5"/>
      <c r="AK458" s="5"/>
      <c r="AL458" s="5"/>
      <c r="AM458" s="5"/>
      <c r="AN458" s="5"/>
      <c r="AO458" s="5"/>
      <c r="AP458" s="5"/>
      <c r="AQ458" s="5"/>
      <c r="AR458" s="5"/>
      <c r="AS458" s="5"/>
      <c r="AT458" s="5"/>
      <c r="AU458" s="5"/>
    </row>
    <row r="459" spans="1:47" s="2" customFormat="1" ht="15">
      <c r="A459" s="391"/>
      <c r="B459" s="392"/>
      <c r="C459" s="393"/>
      <c r="D459" s="393"/>
      <c r="E459" s="393"/>
      <c r="F459" s="393"/>
      <c r="G459" s="393"/>
      <c r="H459" s="394"/>
      <c r="I459" s="394"/>
      <c r="J459" s="394"/>
      <c r="K459" s="394"/>
      <c r="L459" s="394"/>
      <c r="M459" s="394"/>
      <c r="N459" s="313">
        <f>IF(IF(I459&lt;'Checklist Parameters'!$Q$22,0,($I459-$L459))&lt;0,0,IF(I459&lt;'Checklist Parameters'!$Q$22,0,($I459-$L459)))</f>
        <v>0</v>
      </c>
      <c r="O459" s="394"/>
      <c r="P459" s="395"/>
      <c r="Q459" s="316">
        <f t="shared" si="38"/>
        <v>0</v>
      </c>
      <c r="R459" s="87">
        <f t="shared" si="39"/>
        <v>0</v>
      </c>
      <c r="S459" s="87">
        <f>IF('Checklist Parameters'!$Q$60&lt;0.2,0.2,'Checklist Parameters'!$Q$60)</f>
        <v>0.7</v>
      </c>
      <c r="T459" s="88">
        <f>IF($O459="",IF('Checklist District ID'!$C$43="Y",MAX($R459:$S459)*$I459,SUM($R459:$S459)*$I459),IF(O459&gt;0,Q459*S459))</f>
        <v>0</v>
      </c>
      <c r="U459" s="88">
        <f>IF(Q459&gt;0,((I459-T459)*'Formula Matrix'!$E$42),0)</f>
        <v>0</v>
      </c>
      <c r="V459" s="88">
        <f t="shared" si="40"/>
        <v>0</v>
      </c>
      <c r="W459" s="88">
        <f>IF(V459&gt;0,(V459*'Checklist Parameters'!$Q$35),0)</f>
        <v>0</v>
      </c>
      <c r="X459" s="85">
        <f t="shared" si="36"/>
        <v>0</v>
      </c>
      <c r="Y459" s="85">
        <f>IF('Checklist Parameters'!$Q$102&lt;&gt;"",(I459/43560)*'Checklist Parameters'!$Q$102,"N/A")</f>
        <v>0</v>
      </c>
      <c r="Z459" s="85" t="str">
        <f>IF('Checklist Parameters'!$Q$58&lt;&gt;"",((I459*'Checklist Parameters'!$Q$58)*'Checklist Parameters'!$Q$35)/1000,"N/A")</f>
        <v>N/A</v>
      </c>
      <c r="AA459" s="85">
        <f>IF('Checklist Parameters'!$Q$101&lt;&gt;"",IFERROR(I459/'Checklist Parameters'!$Q$101,0),"N/A")</f>
        <v>0</v>
      </c>
      <c r="AB459" s="85" t="str">
        <f>IF('Checklist Parameters'!$Q$43&lt;&gt;"",(I459*'Checklist Parameters'!$Q$43)/1000,"N/A")</f>
        <v>N/A</v>
      </c>
      <c r="AC459" s="85">
        <f>IF('Checklist Parameters'!$Q$16="",$X459,IF(AND('Checklist Parameters'!$Q$16&lt;$X459,'Checklist Parameters'!$Q$16&gt;=3),'Checklist Parameters'!$Q$16,IF(AND('Checklist Parameters'!$Q$16&lt;$X459,'Checklist Parameters'!$Q$16&lt;3),0,$X459)))</f>
        <v>0</v>
      </c>
      <c r="AD459" s="85" t="str">
        <f>IF(AND(I459&lt;'Checklist Parameters'!$Q$22,$I459&lt;&gt;0),"Y","")</f>
        <v/>
      </c>
      <c r="AE459" s="85" t="str">
        <f>IF($AD459="Y",0,IF('Checklist Parameters'!$Q$25="","&lt;no limit&gt;",ROUNDDOWN((($I459-'Checklist Parameters'!$Q$24)/'Checklist Parameters'!$Q$25)+1,0)))</f>
        <v>&lt;no limit&gt;</v>
      </c>
      <c r="AF459" s="174">
        <f t="shared" si="41"/>
        <v>0</v>
      </c>
      <c r="AG459" s="85">
        <f t="shared" si="37"/>
        <v>0</v>
      </c>
      <c r="AH459" s="5"/>
      <c r="AI459" s="5"/>
      <c r="AJ459" s="5"/>
      <c r="AK459" s="5"/>
      <c r="AL459" s="5"/>
      <c r="AM459" s="5"/>
      <c r="AN459" s="5"/>
      <c r="AO459" s="5"/>
      <c r="AP459" s="5"/>
      <c r="AQ459" s="5"/>
      <c r="AR459" s="5"/>
      <c r="AS459" s="5"/>
      <c r="AT459" s="5"/>
      <c r="AU459" s="5"/>
    </row>
    <row r="460" spans="1:47" s="2" customFormat="1" ht="15">
      <c r="A460" s="391"/>
      <c r="B460" s="392"/>
      <c r="C460" s="393"/>
      <c r="D460" s="393"/>
      <c r="E460" s="393"/>
      <c r="F460" s="393"/>
      <c r="G460" s="393"/>
      <c r="H460" s="394"/>
      <c r="I460" s="394"/>
      <c r="J460" s="394"/>
      <c r="K460" s="394"/>
      <c r="L460" s="394"/>
      <c r="M460" s="394"/>
      <c r="N460" s="313">
        <f>IF(IF(I460&lt;'Checklist Parameters'!$Q$22,0,($I460-$L460))&lt;0,0,IF(I460&lt;'Checklist Parameters'!$Q$22,0,($I460-$L460)))</f>
        <v>0</v>
      </c>
      <c r="O460" s="394"/>
      <c r="P460" s="395"/>
      <c r="Q460" s="316">
        <f t="shared" si="38"/>
        <v>0</v>
      </c>
      <c r="R460" s="87">
        <f t="shared" si="39"/>
        <v>0</v>
      </c>
      <c r="S460" s="87">
        <f>IF('Checklist Parameters'!$Q$60&lt;0.2,0.2,'Checklist Parameters'!$Q$60)</f>
        <v>0.7</v>
      </c>
      <c r="T460" s="88">
        <f>IF($O460="",IF('Checklist District ID'!$C$43="Y",MAX($R460:$S460)*$I460,SUM($R460:$S460)*$I460),IF(O460&gt;0,Q460*S460))</f>
        <v>0</v>
      </c>
      <c r="U460" s="88">
        <f>IF(Q460&gt;0,((I460-T460)*'Formula Matrix'!$E$42),0)</f>
        <v>0</v>
      </c>
      <c r="V460" s="88">
        <f t="shared" si="40"/>
        <v>0</v>
      </c>
      <c r="W460" s="88">
        <f>IF(V460&gt;0,(V460*'Checklist Parameters'!$Q$35),0)</f>
        <v>0</v>
      </c>
      <c r="X460" s="85">
        <f t="shared" si="36"/>
        <v>0</v>
      </c>
      <c r="Y460" s="85">
        <f>IF('Checklist Parameters'!$Q$102&lt;&gt;"",(I460/43560)*'Checklist Parameters'!$Q$102,"N/A")</f>
        <v>0</v>
      </c>
      <c r="Z460" s="85" t="str">
        <f>IF('Checklist Parameters'!$Q$58&lt;&gt;"",((I460*'Checklist Parameters'!$Q$58)*'Checklist Parameters'!$Q$35)/1000,"N/A")</f>
        <v>N/A</v>
      </c>
      <c r="AA460" s="85">
        <f>IF('Checklist Parameters'!$Q$101&lt;&gt;"",IFERROR(I460/'Checklist Parameters'!$Q$101,0),"N/A")</f>
        <v>0</v>
      </c>
      <c r="AB460" s="85" t="str">
        <f>IF('Checklist Parameters'!$Q$43&lt;&gt;"",(I460*'Checklist Parameters'!$Q$43)/1000,"N/A")</f>
        <v>N/A</v>
      </c>
      <c r="AC460" s="85">
        <f>IF('Checklist Parameters'!$Q$16="",$X460,IF(AND('Checklist Parameters'!$Q$16&lt;$X460,'Checklist Parameters'!$Q$16&gt;=3),'Checklist Parameters'!$Q$16,IF(AND('Checklist Parameters'!$Q$16&lt;$X460,'Checklist Parameters'!$Q$16&lt;3),0,$X460)))</f>
        <v>0</v>
      </c>
      <c r="AD460" s="85" t="str">
        <f>IF(AND(I460&lt;'Checklist Parameters'!$Q$22,$I460&lt;&gt;0),"Y","")</f>
        <v/>
      </c>
      <c r="AE460" s="85" t="str">
        <f>IF($AD460="Y",0,IF('Checklist Parameters'!$Q$25="","&lt;no limit&gt;",ROUNDDOWN((($I460-'Checklist Parameters'!$Q$24)/'Checklist Parameters'!$Q$25)+1,0)))</f>
        <v>&lt;no limit&gt;</v>
      </c>
      <c r="AF460" s="174">
        <f t="shared" si="41"/>
        <v>0</v>
      </c>
      <c r="AG460" s="85">
        <f t="shared" si="37"/>
        <v>0</v>
      </c>
      <c r="AH460" s="5"/>
      <c r="AI460" s="5"/>
      <c r="AJ460" s="5"/>
      <c r="AK460" s="5"/>
      <c r="AL460" s="5"/>
      <c r="AM460" s="5"/>
      <c r="AN460" s="5"/>
      <c r="AO460" s="5"/>
      <c r="AP460" s="5"/>
      <c r="AQ460" s="5"/>
      <c r="AR460" s="5"/>
      <c r="AS460" s="5"/>
      <c r="AT460" s="5"/>
      <c r="AU460" s="5"/>
    </row>
    <row r="461" spans="1:47" s="2" customFormat="1" ht="15">
      <c r="A461" s="391"/>
      <c r="B461" s="392"/>
      <c r="C461" s="393"/>
      <c r="D461" s="393"/>
      <c r="E461" s="393"/>
      <c r="F461" s="393"/>
      <c r="G461" s="393"/>
      <c r="H461" s="394"/>
      <c r="I461" s="394"/>
      <c r="J461" s="394"/>
      <c r="K461" s="394"/>
      <c r="L461" s="394"/>
      <c r="M461" s="394"/>
      <c r="N461" s="313">
        <f>IF(IF(I461&lt;'Checklist Parameters'!$Q$22,0,($I461-$L461))&lt;0,0,IF(I461&lt;'Checklist Parameters'!$Q$22,0,($I461-$L461)))</f>
        <v>0</v>
      </c>
      <c r="O461" s="394"/>
      <c r="P461" s="395"/>
      <c r="Q461" s="316">
        <f t="shared" si="38"/>
        <v>0</v>
      </c>
      <c r="R461" s="87">
        <f t="shared" si="39"/>
        <v>0</v>
      </c>
      <c r="S461" s="87">
        <f>IF('Checklist Parameters'!$Q$60&lt;0.2,0.2,'Checklist Parameters'!$Q$60)</f>
        <v>0.7</v>
      </c>
      <c r="T461" s="88">
        <f>IF($O461="",IF('Checklist District ID'!$C$43="Y",MAX($R461:$S461)*$I461,SUM($R461:$S461)*$I461),IF(O461&gt;0,Q461*S461))</f>
        <v>0</v>
      </c>
      <c r="U461" s="88">
        <f>IF(Q461&gt;0,((I461-T461)*'Formula Matrix'!$E$42),0)</f>
        <v>0</v>
      </c>
      <c r="V461" s="88">
        <f t="shared" si="40"/>
        <v>0</v>
      </c>
      <c r="W461" s="88">
        <f>IF(V461&gt;0,(V461*'Checklist Parameters'!$Q$35),0)</f>
        <v>0</v>
      </c>
      <c r="X461" s="85">
        <f t="shared" si="36"/>
        <v>0</v>
      </c>
      <c r="Y461" s="85">
        <f>IF('Checklist Parameters'!$Q$102&lt;&gt;"",(I461/43560)*'Checklist Parameters'!$Q$102,"N/A")</f>
        <v>0</v>
      </c>
      <c r="Z461" s="85" t="str">
        <f>IF('Checklist Parameters'!$Q$58&lt;&gt;"",((I461*'Checklist Parameters'!$Q$58)*'Checklist Parameters'!$Q$35)/1000,"N/A")</f>
        <v>N/A</v>
      </c>
      <c r="AA461" s="85">
        <f>IF('Checklist Parameters'!$Q$101&lt;&gt;"",IFERROR(I461/'Checklist Parameters'!$Q$101,0),"N/A")</f>
        <v>0</v>
      </c>
      <c r="AB461" s="85" t="str">
        <f>IF('Checklist Parameters'!$Q$43&lt;&gt;"",(I461*'Checklist Parameters'!$Q$43)/1000,"N/A")</f>
        <v>N/A</v>
      </c>
      <c r="AC461" s="85">
        <f>IF('Checklist Parameters'!$Q$16="",$X461,IF(AND('Checklist Parameters'!$Q$16&lt;$X461,'Checklist Parameters'!$Q$16&gt;=3),'Checklist Parameters'!$Q$16,IF(AND('Checklist Parameters'!$Q$16&lt;$X461,'Checklist Parameters'!$Q$16&lt;3),0,$X461)))</f>
        <v>0</v>
      </c>
      <c r="AD461" s="85" t="str">
        <f>IF(AND(I461&lt;'Checklist Parameters'!$Q$22,$I461&lt;&gt;0),"Y","")</f>
        <v/>
      </c>
      <c r="AE461" s="85" t="str">
        <f>IF($AD461="Y",0,IF('Checklist Parameters'!$Q$25="","&lt;no limit&gt;",ROUNDDOWN((($I461-'Checklist Parameters'!$Q$24)/'Checklist Parameters'!$Q$25)+1,0)))</f>
        <v>&lt;no limit&gt;</v>
      </c>
      <c r="AF461" s="174">
        <f t="shared" si="41"/>
        <v>0</v>
      </c>
      <c r="AG461" s="85">
        <f t="shared" si="37"/>
        <v>0</v>
      </c>
      <c r="AH461" s="5"/>
      <c r="AI461" s="5"/>
      <c r="AJ461" s="5"/>
      <c r="AK461" s="5"/>
      <c r="AL461" s="5"/>
      <c r="AM461" s="5"/>
      <c r="AN461" s="5"/>
      <c r="AO461" s="5"/>
      <c r="AP461" s="5"/>
      <c r="AQ461" s="5"/>
      <c r="AR461" s="5"/>
      <c r="AS461" s="5"/>
      <c r="AT461" s="5"/>
      <c r="AU461" s="5"/>
    </row>
    <row r="462" spans="1:47" s="2" customFormat="1" ht="15">
      <c r="A462" s="391"/>
      <c r="B462" s="392"/>
      <c r="C462" s="393"/>
      <c r="D462" s="393"/>
      <c r="E462" s="393"/>
      <c r="F462" s="393"/>
      <c r="G462" s="393"/>
      <c r="H462" s="394"/>
      <c r="I462" s="394"/>
      <c r="J462" s="394"/>
      <c r="K462" s="394"/>
      <c r="L462" s="394"/>
      <c r="M462" s="394"/>
      <c r="N462" s="313">
        <f>IF(IF(I462&lt;'Checklist Parameters'!$Q$22,0,($I462-$L462))&lt;0,0,IF(I462&lt;'Checklist Parameters'!$Q$22,0,($I462-$L462)))</f>
        <v>0</v>
      </c>
      <c r="O462" s="394"/>
      <c r="P462" s="395"/>
      <c r="Q462" s="316">
        <f t="shared" si="38"/>
        <v>0</v>
      </c>
      <c r="R462" s="87">
        <f t="shared" si="39"/>
        <v>0</v>
      </c>
      <c r="S462" s="87">
        <f>IF('Checklist Parameters'!$Q$60&lt;0.2,0.2,'Checklist Parameters'!$Q$60)</f>
        <v>0.7</v>
      </c>
      <c r="T462" s="88">
        <f>IF($O462="",IF('Checklist District ID'!$C$43="Y",MAX($R462:$S462)*$I462,SUM($R462:$S462)*$I462),IF(O462&gt;0,Q462*S462))</f>
        <v>0</v>
      </c>
      <c r="U462" s="88">
        <f>IF(Q462&gt;0,((I462-T462)*'Formula Matrix'!$E$42),0)</f>
        <v>0</v>
      </c>
      <c r="V462" s="88">
        <f t="shared" si="40"/>
        <v>0</v>
      </c>
      <c r="W462" s="88">
        <f>IF(V462&gt;0,(V462*'Checklist Parameters'!$Q$35),0)</f>
        <v>0</v>
      </c>
      <c r="X462" s="85">
        <f t="shared" si="36"/>
        <v>0</v>
      </c>
      <c r="Y462" s="85">
        <f>IF('Checklist Parameters'!$Q$102&lt;&gt;"",(I462/43560)*'Checklist Parameters'!$Q$102,"N/A")</f>
        <v>0</v>
      </c>
      <c r="Z462" s="85" t="str">
        <f>IF('Checklist Parameters'!$Q$58&lt;&gt;"",((I462*'Checklist Parameters'!$Q$58)*'Checklist Parameters'!$Q$35)/1000,"N/A")</f>
        <v>N/A</v>
      </c>
      <c r="AA462" s="85">
        <f>IF('Checklist Parameters'!$Q$101&lt;&gt;"",IFERROR(I462/'Checklist Parameters'!$Q$101,0),"N/A")</f>
        <v>0</v>
      </c>
      <c r="AB462" s="85" t="str">
        <f>IF('Checklist Parameters'!$Q$43&lt;&gt;"",(I462*'Checklist Parameters'!$Q$43)/1000,"N/A")</f>
        <v>N/A</v>
      </c>
      <c r="AC462" s="85">
        <f>IF('Checklist Parameters'!$Q$16="",$X462,IF(AND('Checklist Parameters'!$Q$16&lt;$X462,'Checklist Parameters'!$Q$16&gt;=3),'Checklist Parameters'!$Q$16,IF(AND('Checklist Parameters'!$Q$16&lt;$X462,'Checklist Parameters'!$Q$16&lt;3),0,$X462)))</f>
        <v>0</v>
      </c>
      <c r="AD462" s="85" t="str">
        <f>IF(AND(I462&lt;'Checklist Parameters'!$Q$22,$I462&lt;&gt;0),"Y","")</f>
        <v/>
      </c>
      <c r="AE462" s="85" t="str">
        <f>IF($AD462="Y",0,IF('Checklist Parameters'!$Q$25="","&lt;no limit&gt;",ROUNDDOWN((($I462-'Checklist Parameters'!$Q$24)/'Checklist Parameters'!$Q$25)+1,0)))</f>
        <v>&lt;no limit&gt;</v>
      </c>
      <c r="AF462" s="174">
        <f t="shared" si="41"/>
        <v>0</v>
      </c>
      <c r="AG462" s="85">
        <f t="shared" si="37"/>
        <v>0</v>
      </c>
      <c r="AH462" s="5"/>
      <c r="AI462" s="5"/>
      <c r="AJ462" s="5"/>
      <c r="AK462" s="5"/>
      <c r="AL462" s="5"/>
      <c r="AM462" s="5"/>
      <c r="AN462" s="5"/>
      <c r="AO462" s="5"/>
      <c r="AP462" s="5"/>
      <c r="AQ462" s="5"/>
      <c r="AR462" s="5"/>
      <c r="AS462" s="5"/>
      <c r="AT462" s="5"/>
      <c r="AU462" s="5"/>
    </row>
    <row r="463" spans="1:47" s="2" customFormat="1" ht="15">
      <c r="A463" s="391"/>
      <c r="B463" s="392"/>
      <c r="C463" s="393"/>
      <c r="D463" s="393"/>
      <c r="E463" s="393"/>
      <c r="F463" s="393"/>
      <c r="G463" s="393"/>
      <c r="H463" s="394"/>
      <c r="I463" s="394"/>
      <c r="J463" s="394"/>
      <c r="K463" s="394"/>
      <c r="L463" s="394"/>
      <c r="M463" s="394"/>
      <c r="N463" s="313">
        <f>IF(IF(I463&lt;'Checklist Parameters'!$Q$22,0,($I463-$L463))&lt;0,0,IF(I463&lt;'Checklist Parameters'!$Q$22,0,($I463-$L463)))</f>
        <v>0</v>
      </c>
      <c r="O463" s="394"/>
      <c r="P463" s="395"/>
      <c r="Q463" s="316">
        <f t="shared" si="38"/>
        <v>0</v>
      </c>
      <c r="R463" s="87">
        <f t="shared" si="39"/>
        <v>0</v>
      </c>
      <c r="S463" s="87">
        <f>IF('Checklist Parameters'!$Q$60&lt;0.2,0.2,'Checklist Parameters'!$Q$60)</f>
        <v>0.7</v>
      </c>
      <c r="T463" s="88">
        <f>IF($O463="",IF('Checklist District ID'!$C$43="Y",MAX($R463:$S463)*$I463,SUM($R463:$S463)*$I463),IF(O463&gt;0,Q463*S463))</f>
        <v>0</v>
      </c>
      <c r="U463" s="88">
        <f>IF(Q463&gt;0,((I463-T463)*'Formula Matrix'!$E$42),0)</f>
        <v>0</v>
      </c>
      <c r="V463" s="88">
        <f t="shared" si="40"/>
        <v>0</v>
      </c>
      <c r="W463" s="88">
        <f>IF(V463&gt;0,(V463*'Checklist Parameters'!$Q$35),0)</f>
        <v>0</v>
      </c>
      <c r="X463" s="85">
        <f t="shared" si="36"/>
        <v>0</v>
      </c>
      <c r="Y463" s="85">
        <f>IF('Checklist Parameters'!$Q$102&lt;&gt;"",(I463/43560)*'Checklist Parameters'!$Q$102,"N/A")</f>
        <v>0</v>
      </c>
      <c r="Z463" s="85" t="str">
        <f>IF('Checklist Parameters'!$Q$58&lt;&gt;"",((I463*'Checklist Parameters'!$Q$58)*'Checklist Parameters'!$Q$35)/1000,"N/A")</f>
        <v>N/A</v>
      </c>
      <c r="AA463" s="85">
        <f>IF('Checklist Parameters'!$Q$101&lt;&gt;"",IFERROR(I463/'Checklist Parameters'!$Q$101,0),"N/A")</f>
        <v>0</v>
      </c>
      <c r="AB463" s="85" t="str">
        <f>IF('Checklist Parameters'!$Q$43&lt;&gt;"",(I463*'Checklist Parameters'!$Q$43)/1000,"N/A")</f>
        <v>N/A</v>
      </c>
      <c r="AC463" s="85">
        <f>IF('Checklist Parameters'!$Q$16="",$X463,IF(AND('Checklist Parameters'!$Q$16&lt;$X463,'Checklist Parameters'!$Q$16&gt;=3),'Checklist Parameters'!$Q$16,IF(AND('Checklist Parameters'!$Q$16&lt;$X463,'Checklist Parameters'!$Q$16&lt;3),0,$X463)))</f>
        <v>0</v>
      </c>
      <c r="AD463" s="85" t="str">
        <f>IF(AND(I463&lt;'Checklist Parameters'!$Q$22,$I463&lt;&gt;0),"Y","")</f>
        <v/>
      </c>
      <c r="AE463" s="85" t="str">
        <f>IF($AD463="Y",0,IF('Checklist Parameters'!$Q$25="","&lt;no limit&gt;",ROUNDDOWN((($I463-'Checklist Parameters'!$Q$24)/'Checklist Parameters'!$Q$25)+1,0)))</f>
        <v>&lt;no limit&gt;</v>
      </c>
      <c r="AF463" s="174">
        <f t="shared" si="41"/>
        <v>0</v>
      </c>
      <c r="AG463" s="85">
        <f t="shared" si="37"/>
        <v>0</v>
      </c>
      <c r="AH463" s="5"/>
      <c r="AI463" s="5"/>
      <c r="AJ463" s="5"/>
      <c r="AK463" s="5"/>
      <c r="AL463" s="5"/>
      <c r="AM463" s="5"/>
      <c r="AN463" s="5"/>
      <c r="AO463" s="5"/>
      <c r="AP463" s="5"/>
      <c r="AQ463" s="5"/>
      <c r="AR463" s="5"/>
      <c r="AS463" s="5"/>
      <c r="AT463" s="5"/>
      <c r="AU463" s="5"/>
    </row>
    <row r="464" spans="1:47" s="2" customFormat="1" ht="15">
      <c r="A464" s="391"/>
      <c r="B464" s="392"/>
      <c r="C464" s="393"/>
      <c r="D464" s="393"/>
      <c r="E464" s="393"/>
      <c r="F464" s="393"/>
      <c r="G464" s="393"/>
      <c r="H464" s="394"/>
      <c r="I464" s="394"/>
      <c r="J464" s="394"/>
      <c r="K464" s="394"/>
      <c r="L464" s="394"/>
      <c r="M464" s="394"/>
      <c r="N464" s="313">
        <f>IF(IF(I464&lt;'Checklist Parameters'!$Q$22,0,($I464-$L464))&lt;0,0,IF(I464&lt;'Checklist Parameters'!$Q$22,0,($I464-$L464)))</f>
        <v>0</v>
      </c>
      <c r="O464" s="394"/>
      <c r="P464" s="395"/>
      <c r="Q464" s="316">
        <f t="shared" si="38"/>
        <v>0</v>
      </c>
      <c r="R464" s="87">
        <f t="shared" si="39"/>
        <v>0</v>
      </c>
      <c r="S464" s="87">
        <f>IF('Checklist Parameters'!$Q$60&lt;0.2,0.2,'Checklist Parameters'!$Q$60)</f>
        <v>0.7</v>
      </c>
      <c r="T464" s="88">
        <f>IF($O464="",IF('Checklist District ID'!$C$43="Y",MAX($R464:$S464)*$I464,SUM($R464:$S464)*$I464),IF(O464&gt;0,Q464*S464))</f>
        <v>0</v>
      </c>
      <c r="U464" s="88">
        <f>IF(Q464&gt;0,((I464-T464)*'Formula Matrix'!$E$42),0)</f>
        <v>0</v>
      </c>
      <c r="V464" s="88">
        <f t="shared" si="40"/>
        <v>0</v>
      </c>
      <c r="W464" s="88">
        <f>IF(V464&gt;0,(V464*'Checklist Parameters'!$Q$35),0)</f>
        <v>0</v>
      </c>
      <c r="X464" s="85">
        <f t="shared" si="36"/>
        <v>0</v>
      </c>
      <c r="Y464" s="85">
        <f>IF('Checklist Parameters'!$Q$102&lt;&gt;"",(I464/43560)*'Checklist Parameters'!$Q$102,"N/A")</f>
        <v>0</v>
      </c>
      <c r="Z464" s="85" t="str">
        <f>IF('Checklist Parameters'!$Q$58&lt;&gt;"",((I464*'Checklist Parameters'!$Q$58)*'Checklist Parameters'!$Q$35)/1000,"N/A")</f>
        <v>N/A</v>
      </c>
      <c r="AA464" s="85">
        <f>IF('Checklist Parameters'!$Q$101&lt;&gt;"",IFERROR(I464/'Checklist Parameters'!$Q$101,0),"N/A")</f>
        <v>0</v>
      </c>
      <c r="AB464" s="85" t="str">
        <f>IF('Checklist Parameters'!$Q$43&lt;&gt;"",(I464*'Checklist Parameters'!$Q$43)/1000,"N/A")</f>
        <v>N/A</v>
      </c>
      <c r="AC464" s="85">
        <f>IF('Checklist Parameters'!$Q$16="",$X464,IF(AND('Checklist Parameters'!$Q$16&lt;$X464,'Checklist Parameters'!$Q$16&gt;=3),'Checklist Parameters'!$Q$16,IF(AND('Checklist Parameters'!$Q$16&lt;$X464,'Checklist Parameters'!$Q$16&lt;3),0,$X464)))</f>
        <v>0</v>
      </c>
      <c r="AD464" s="85" t="str">
        <f>IF(AND(I464&lt;'Checklist Parameters'!$Q$22,$I464&lt;&gt;0),"Y","")</f>
        <v/>
      </c>
      <c r="AE464" s="85" t="str">
        <f>IF($AD464="Y",0,IF('Checklist Parameters'!$Q$25="","&lt;no limit&gt;",ROUNDDOWN((($I464-'Checklist Parameters'!$Q$24)/'Checklist Parameters'!$Q$25)+1,0)))</f>
        <v>&lt;no limit&gt;</v>
      </c>
      <c r="AF464" s="174">
        <f t="shared" si="41"/>
        <v>0</v>
      </c>
      <c r="AG464" s="85">
        <f t="shared" si="37"/>
        <v>0</v>
      </c>
      <c r="AH464" s="5"/>
      <c r="AI464" s="5"/>
      <c r="AJ464" s="5"/>
      <c r="AK464" s="5"/>
      <c r="AL464" s="5"/>
      <c r="AM464" s="5"/>
      <c r="AN464" s="5"/>
      <c r="AO464" s="5"/>
      <c r="AP464" s="5"/>
      <c r="AQ464" s="5"/>
      <c r="AR464" s="5"/>
      <c r="AS464" s="5"/>
      <c r="AT464" s="5"/>
      <c r="AU464" s="5"/>
    </row>
    <row r="465" spans="1:47" s="2" customFormat="1" ht="15">
      <c r="A465" s="391"/>
      <c r="B465" s="392"/>
      <c r="C465" s="393"/>
      <c r="D465" s="393"/>
      <c r="E465" s="393"/>
      <c r="F465" s="393"/>
      <c r="G465" s="393"/>
      <c r="H465" s="394"/>
      <c r="I465" s="394"/>
      <c r="J465" s="394"/>
      <c r="K465" s="394"/>
      <c r="L465" s="394"/>
      <c r="M465" s="394"/>
      <c r="N465" s="313">
        <f>IF(IF(I465&lt;'Checklist Parameters'!$Q$22,0,($I465-$L465))&lt;0,0,IF(I465&lt;'Checklist Parameters'!$Q$22,0,($I465-$L465)))</f>
        <v>0</v>
      </c>
      <c r="O465" s="394"/>
      <c r="P465" s="395"/>
      <c r="Q465" s="316">
        <f t="shared" si="38"/>
        <v>0</v>
      </c>
      <c r="R465" s="87">
        <f t="shared" si="39"/>
        <v>0</v>
      </c>
      <c r="S465" s="87">
        <f>IF('Checklist Parameters'!$Q$60&lt;0.2,0.2,'Checklist Parameters'!$Q$60)</f>
        <v>0.7</v>
      </c>
      <c r="T465" s="88">
        <f>IF($O465="",IF('Checklist District ID'!$C$43="Y",MAX($R465:$S465)*$I465,SUM($R465:$S465)*$I465),IF(O465&gt;0,Q465*S465))</f>
        <v>0</v>
      </c>
      <c r="U465" s="88">
        <f>IF(Q465&gt;0,((I465-T465)*'Formula Matrix'!$E$42),0)</f>
        <v>0</v>
      </c>
      <c r="V465" s="88">
        <f t="shared" si="40"/>
        <v>0</v>
      </c>
      <c r="W465" s="88">
        <f>IF(V465&gt;0,(V465*'Checklist Parameters'!$Q$35),0)</f>
        <v>0</v>
      </c>
      <c r="X465" s="85">
        <f t="shared" si="36"/>
        <v>0</v>
      </c>
      <c r="Y465" s="85">
        <f>IF('Checklist Parameters'!$Q$102&lt;&gt;"",(I465/43560)*'Checklist Parameters'!$Q$102,"N/A")</f>
        <v>0</v>
      </c>
      <c r="Z465" s="85" t="str">
        <f>IF('Checklist Parameters'!$Q$58&lt;&gt;"",((I465*'Checklist Parameters'!$Q$58)*'Checklist Parameters'!$Q$35)/1000,"N/A")</f>
        <v>N/A</v>
      </c>
      <c r="AA465" s="85">
        <f>IF('Checklist Parameters'!$Q$101&lt;&gt;"",IFERROR(I465/'Checklist Parameters'!$Q$101,0),"N/A")</f>
        <v>0</v>
      </c>
      <c r="AB465" s="85" t="str">
        <f>IF('Checklist Parameters'!$Q$43&lt;&gt;"",(I465*'Checklist Parameters'!$Q$43)/1000,"N/A")</f>
        <v>N/A</v>
      </c>
      <c r="AC465" s="85">
        <f>IF('Checklist Parameters'!$Q$16="",$X465,IF(AND('Checklist Parameters'!$Q$16&lt;$X465,'Checklist Parameters'!$Q$16&gt;=3),'Checklist Parameters'!$Q$16,IF(AND('Checklist Parameters'!$Q$16&lt;$X465,'Checklist Parameters'!$Q$16&lt;3),0,$X465)))</f>
        <v>0</v>
      </c>
      <c r="AD465" s="85" t="str">
        <f>IF(AND(I465&lt;'Checklist Parameters'!$Q$22,$I465&lt;&gt;0),"Y","")</f>
        <v/>
      </c>
      <c r="AE465" s="85" t="str">
        <f>IF($AD465="Y",0,IF('Checklist Parameters'!$Q$25="","&lt;no limit&gt;",ROUNDDOWN((($I465-'Checklist Parameters'!$Q$24)/'Checklist Parameters'!$Q$25)+1,0)))</f>
        <v>&lt;no limit&gt;</v>
      </c>
      <c r="AF465" s="174">
        <f t="shared" si="41"/>
        <v>0</v>
      </c>
      <c r="AG465" s="85">
        <f t="shared" si="37"/>
        <v>0</v>
      </c>
      <c r="AH465" s="5"/>
      <c r="AI465" s="5"/>
      <c r="AJ465" s="5"/>
      <c r="AK465" s="5"/>
      <c r="AL465" s="5"/>
      <c r="AM465" s="5"/>
      <c r="AN465" s="5"/>
      <c r="AO465" s="5"/>
      <c r="AP465" s="5"/>
      <c r="AQ465" s="5"/>
      <c r="AR465" s="5"/>
      <c r="AS465" s="5"/>
      <c r="AT465" s="5"/>
      <c r="AU465" s="5"/>
    </row>
    <row r="466" spans="1:47" s="2" customFormat="1" ht="15">
      <c r="A466" s="391"/>
      <c r="B466" s="392"/>
      <c r="C466" s="393"/>
      <c r="D466" s="393"/>
      <c r="E466" s="393"/>
      <c r="F466" s="393"/>
      <c r="G466" s="393"/>
      <c r="H466" s="394"/>
      <c r="I466" s="394"/>
      <c r="J466" s="394"/>
      <c r="K466" s="394"/>
      <c r="L466" s="394"/>
      <c r="M466" s="394"/>
      <c r="N466" s="313">
        <f>IF(IF(I466&lt;'Checklist Parameters'!$Q$22,0,($I466-$L466))&lt;0,0,IF(I466&lt;'Checklist Parameters'!$Q$22,0,($I466-$L466)))</f>
        <v>0</v>
      </c>
      <c r="O466" s="394"/>
      <c r="P466" s="395"/>
      <c r="Q466" s="316">
        <f t="shared" si="38"/>
        <v>0</v>
      </c>
      <c r="R466" s="87">
        <f t="shared" si="39"/>
        <v>0</v>
      </c>
      <c r="S466" s="87">
        <f>IF('Checklist Parameters'!$Q$60&lt;0.2,0.2,'Checklist Parameters'!$Q$60)</f>
        <v>0.7</v>
      </c>
      <c r="T466" s="88">
        <f>IF($O466="",IF('Checklist District ID'!$C$43="Y",MAX($R466:$S466)*$I466,SUM($R466:$S466)*$I466),IF(O466&gt;0,Q466*S466))</f>
        <v>0</v>
      </c>
      <c r="U466" s="88">
        <f>IF(Q466&gt;0,((I466-T466)*'Formula Matrix'!$E$42),0)</f>
        <v>0</v>
      </c>
      <c r="V466" s="88">
        <f t="shared" si="40"/>
        <v>0</v>
      </c>
      <c r="W466" s="88">
        <f>IF(V466&gt;0,(V466*'Checklist Parameters'!$Q$35),0)</f>
        <v>0</v>
      </c>
      <c r="X466" s="85">
        <f t="shared" si="36"/>
        <v>0</v>
      </c>
      <c r="Y466" s="85">
        <f>IF('Checklist Parameters'!$Q$102&lt;&gt;"",(I466/43560)*'Checklist Parameters'!$Q$102,"N/A")</f>
        <v>0</v>
      </c>
      <c r="Z466" s="85" t="str">
        <f>IF('Checklist Parameters'!$Q$58&lt;&gt;"",((I466*'Checklist Parameters'!$Q$58)*'Checklist Parameters'!$Q$35)/1000,"N/A")</f>
        <v>N/A</v>
      </c>
      <c r="AA466" s="85">
        <f>IF('Checklist Parameters'!$Q$101&lt;&gt;"",IFERROR(I466/'Checklist Parameters'!$Q$101,0),"N/A")</f>
        <v>0</v>
      </c>
      <c r="AB466" s="85" t="str">
        <f>IF('Checklist Parameters'!$Q$43&lt;&gt;"",(I466*'Checklist Parameters'!$Q$43)/1000,"N/A")</f>
        <v>N/A</v>
      </c>
      <c r="AC466" s="85">
        <f>IF('Checklist Parameters'!$Q$16="",$X466,IF(AND('Checklist Parameters'!$Q$16&lt;$X466,'Checklist Parameters'!$Q$16&gt;=3),'Checklist Parameters'!$Q$16,IF(AND('Checklist Parameters'!$Q$16&lt;$X466,'Checklist Parameters'!$Q$16&lt;3),0,$X466)))</f>
        <v>0</v>
      </c>
      <c r="AD466" s="85" t="str">
        <f>IF(AND(I466&lt;'Checklist Parameters'!$Q$22,$I466&lt;&gt;0),"Y","")</f>
        <v/>
      </c>
      <c r="AE466" s="85" t="str">
        <f>IF($AD466="Y",0,IF('Checklist Parameters'!$Q$25="","&lt;no limit&gt;",ROUNDDOWN((($I466-'Checklist Parameters'!$Q$24)/'Checklist Parameters'!$Q$25)+1,0)))</f>
        <v>&lt;no limit&gt;</v>
      </c>
      <c r="AF466" s="174">
        <f t="shared" si="41"/>
        <v>0</v>
      </c>
      <c r="AG466" s="85">
        <f t="shared" si="37"/>
        <v>0</v>
      </c>
      <c r="AH466" s="5"/>
      <c r="AI466" s="5"/>
      <c r="AJ466" s="5"/>
      <c r="AK466" s="5"/>
      <c r="AL466" s="5"/>
      <c r="AM466" s="5"/>
      <c r="AN466" s="5"/>
      <c r="AO466" s="5"/>
      <c r="AP466" s="5"/>
      <c r="AQ466" s="5"/>
      <c r="AR466" s="5"/>
      <c r="AS466" s="5"/>
      <c r="AT466" s="5"/>
      <c r="AU466" s="5"/>
    </row>
    <row r="467" spans="1:47" s="2" customFormat="1" ht="15">
      <c r="A467" s="391"/>
      <c r="B467" s="392"/>
      <c r="C467" s="393"/>
      <c r="D467" s="393"/>
      <c r="E467" s="393"/>
      <c r="F467" s="393"/>
      <c r="G467" s="393"/>
      <c r="H467" s="394"/>
      <c r="I467" s="394"/>
      <c r="J467" s="394"/>
      <c r="K467" s="394"/>
      <c r="L467" s="394"/>
      <c r="M467" s="394"/>
      <c r="N467" s="313">
        <f>IF(IF(I467&lt;'Checklist Parameters'!$Q$22,0,($I467-$L467))&lt;0,0,IF(I467&lt;'Checklist Parameters'!$Q$22,0,($I467-$L467)))</f>
        <v>0</v>
      </c>
      <c r="O467" s="394"/>
      <c r="P467" s="395"/>
      <c r="Q467" s="316">
        <f t="shared" si="38"/>
        <v>0</v>
      </c>
      <c r="R467" s="87">
        <f t="shared" si="39"/>
        <v>0</v>
      </c>
      <c r="S467" s="87">
        <f>IF('Checklist Parameters'!$Q$60&lt;0.2,0.2,'Checklist Parameters'!$Q$60)</f>
        <v>0.7</v>
      </c>
      <c r="T467" s="88">
        <f>IF($O467="",IF('Checklist District ID'!$C$43="Y",MAX($R467:$S467)*$I467,SUM($R467:$S467)*$I467),IF(O467&gt;0,Q467*S467))</f>
        <v>0</v>
      </c>
      <c r="U467" s="88">
        <f>IF(Q467&gt;0,((I467-T467)*'Formula Matrix'!$E$42),0)</f>
        <v>0</v>
      </c>
      <c r="V467" s="88">
        <f t="shared" si="40"/>
        <v>0</v>
      </c>
      <c r="W467" s="88">
        <f>IF(V467&gt;0,(V467*'Checklist Parameters'!$Q$35),0)</f>
        <v>0</v>
      </c>
      <c r="X467" s="85">
        <f t="shared" si="36"/>
        <v>0</v>
      </c>
      <c r="Y467" s="85">
        <f>IF('Checklist Parameters'!$Q$102&lt;&gt;"",(I467/43560)*'Checklist Parameters'!$Q$102,"N/A")</f>
        <v>0</v>
      </c>
      <c r="Z467" s="85" t="str">
        <f>IF('Checklist Parameters'!$Q$58&lt;&gt;"",((I467*'Checklist Parameters'!$Q$58)*'Checklist Parameters'!$Q$35)/1000,"N/A")</f>
        <v>N/A</v>
      </c>
      <c r="AA467" s="85">
        <f>IF('Checklist Parameters'!$Q$101&lt;&gt;"",IFERROR(I467/'Checklist Parameters'!$Q$101,0),"N/A")</f>
        <v>0</v>
      </c>
      <c r="AB467" s="85" t="str">
        <f>IF('Checklist Parameters'!$Q$43&lt;&gt;"",(I467*'Checklist Parameters'!$Q$43)/1000,"N/A")</f>
        <v>N/A</v>
      </c>
      <c r="AC467" s="85">
        <f>IF('Checklist Parameters'!$Q$16="",$X467,IF(AND('Checklist Parameters'!$Q$16&lt;$X467,'Checklist Parameters'!$Q$16&gt;=3),'Checklist Parameters'!$Q$16,IF(AND('Checklist Parameters'!$Q$16&lt;$X467,'Checklist Parameters'!$Q$16&lt;3),0,$X467)))</f>
        <v>0</v>
      </c>
      <c r="AD467" s="85" t="str">
        <f>IF(AND(I467&lt;'Checklist Parameters'!$Q$22,$I467&lt;&gt;0),"Y","")</f>
        <v/>
      </c>
      <c r="AE467" s="85" t="str">
        <f>IF($AD467="Y",0,IF('Checklist Parameters'!$Q$25="","&lt;no limit&gt;",ROUNDDOWN((($I467-'Checklist Parameters'!$Q$24)/'Checklist Parameters'!$Q$25)+1,0)))</f>
        <v>&lt;no limit&gt;</v>
      </c>
      <c r="AF467" s="174">
        <f t="shared" si="41"/>
        <v>0</v>
      </c>
      <c r="AG467" s="85">
        <f t="shared" si="37"/>
        <v>0</v>
      </c>
      <c r="AH467" s="5"/>
      <c r="AI467" s="5"/>
      <c r="AJ467" s="5"/>
      <c r="AK467" s="5"/>
      <c r="AL467" s="5"/>
      <c r="AM467" s="5"/>
      <c r="AN467" s="5"/>
      <c r="AO467" s="5"/>
      <c r="AP467" s="5"/>
      <c r="AQ467" s="5"/>
      <c r="AR467" s="5"/>
      <c r="AS467" s="5"/>
      <c r="AT467" s="5"/>
      <c r="AU467" s="5"/>
    </row>
    <row r="468" spans="1:47" s="2" customFormat="1" ht="15">
      <c r="A468" s="391"/>
      <c r="B468" s="392"/>
      <c r="C468" s="393"/>
      <c r="D468" s="393"/>
      <c r="E468" s="393"/>
      <c r="F468" s="393"/>
      <c r="G468" s="393"/>
      <c r="H468" s="394"/>
      <c r="I468" s="394"/>
      <c r="J468" s="394"/>
      <c r="K468" s="394"/>
      <c r="L468" s="394"/>
      <c r="M468" s="394"/>
      <c r="N468" s="313">
        <f>IF(IF(I468&lt;'Checklist Parameters'!$Q$22,0,($I468-$L468))&lt;0,0,IF(I468&lt;'Checklist Parameters'!$Q$22,0,($I468-$L468)))</f>
        <v>0</v>
      </c>
      <c r="O468" s="394"/>
      <c r="P468" s="395"/>
      <c r="Q468" s="316">
        <f t="shared" si="38"/>
        <v>0</v>
      </c>
      <c r="R468" s="87">
        <f t="shared" si="39"/>
        <v>0</v>
      </c>
      <c r="S468" s="87">
        <f>IF('Checklist Parameters'!$Q$60&lt;0.2,0.2,'Checklist Parameters'!$Q$60)</f>
        <v>0.7</v>
      </c>
      <c r="T468" s="88">
        <f>IF($O468="",IF('Checklist District ID'!$C$43="Y",MAX($R468:$S468)*$I468,SUM($R468:$S468)*$I468),IF(O468&gt;0,Q468*S468))</f>
        <v>0</v>
      </c>
      <c r="U468" s="88">
        <f>IF(Q468&gt;0,((I468-T468)*'Formula Matrix'!$E$42),0)</f>
        <v>0</v>
      </c>
      <c r="V468" s="88">
        <f t="shared" si="40"/>
        <v>0</v>
      </c>
      <c r="W468" s="88">
        <f>IF(V468&gt;0,(V468*'Checklist Parameters'!$Q$35),0)</f>
        <v>0</v>
      </c>
      <c r="X468" s="85">
        <f t="shared" ref="X468:X531" si="42">IF($W468/1000&gt;3,(ROUNDDOWN($W468/1000,0)),IF(AND($W468/1000&gt;2.5,$W468/1000&lt;=3),3,0))</f>
        <v>0</v>
      </c>
      <c r="Y468" s="85">
        <f>IF('Checklist Parameters'!$Q$102&lt;&gt;"",(I468/43560)*'Checklist Parameters'!$Q$102,"N/A")</f>
        <v>0</v>
      </c>
      <c r="Z468" s="85" t="str">
        <f>IF('Checklist Parameters'!$Q$58&lt;&gt;"",((I468*'Checklist Parameters'!$Q$58)*'Checklist Parameters'!$Q$35)/1000,"N/A")</f>
        <v>N/A</v>
      </c>
      <c r="AA468" s="85">
        <f>IF('Checklist Parameters'!$Q$101&lt;&gt;"",IFERROR(I468/'Checklist Parameters'!$Q$101,0),"N/A")</f>
        <v>0</v>
      </c>
      <c r="AB468" s="85" t="str">
        <f>IF('Checklist Parameters'!$Q$43&lt;&gt;"",(I468*'Checklist Parameters'!$Q$43)/1000,"N/A")</f>
        <v>N/A</v>
      </c>
      <c r="AC468" s="85">
        <f>IF('Checklist Parameters'!$Q$16="",$X468,IF(AND('Checklist Parameters'!$Q$16&lt;$X468,'Checklist Parameters'!$Q$16&gt;=3),'Checklist Parameters'!$Q$16,IF(AND('Checklist Parameters'!$Q$16&lt;$X468,'Checklist Parameters'!$Q$16&lt;3),0,$X468)))</f>
        <v>0</v>
      </c>
      <c r="AD468" s="85" t="str">
        <f>IF(AND(I468&lt;'Checklist Parameters'!$Q$22,$I468&lt;&gt;0),"Y","")</f>
        <v/>
      </c>
      <c r="AE468" s="85" t="str">
        <f>IF($AD468="Y",0,IF('Checklist Parameters'!$Q$25="","&lt;no limit&gt;",ROUNDDOWN((($I468-'Checklist Parameters'!$Q$24)/'Checklist Parameters'!$Q$25)+1,0)))</f>
        <v>&lt;no limit&gt;</v>
      </c>
      <c r="AF468" s="174">
        <f t="shared" si="41"/>
        <v>0</v>
      </c>
      <c r="AG468" s="85">
        <f t="shared" ref="AG468:AG531" si="43">IFERROR((43560/$I468)*$AF468,0)</f>
        <v>0</v>
      </c>
      <c r="AH468" s="5"/>
      <c r="AI468" s="5"/>
      <c r="AJ468" s="5"/>
      <c r="AK468" s="5"/>
      <c r="AL468" s="5"/>
      <c r="AM468" s="5"/>
      <c r="AN468" s="5"/>
      <c r="AO468" s="5"/>
      <c r="AP468" s="5"/>
      <c r="AQ468" s="5"/>
      <c r="AR468" s="5"/>
      <c r="AS468" s="5"/>
      <c r="AT468" s="5"/>
      <c r="AU468" s="5"/>
    </row>
    <row r="469" spans="1:47" s="2" customFormat="1" ht="15">
      <c r="A469" s="391"/>
      <c r="B469" s="392"/>
      <c r="C469" s="393"/>
      <c r="D469" s="393"/>
      <c r="E469" s="393"/>
      <c r="F469" s="393"/>
      <c r="G469" s="393"/>
      <c r="H469" s="394"/>
      <c r="I469" s="394"/>
      <c r="J469" s="394"/>
      <c r="K469" s="394"/>
      <c r="L469" s="394"/>
      <c r="M469" s="394"/>
      <c r="N469" s="313">
        <f>IF(IF(I469&lt;'Checklist Parameters'!$Q$22,0,($I469-$L469))&lt;0,0,IF(I469&lt;'Checklist Parameters'!$Q$22,0,($I469-$L469)))</f>
        <v>0</v>
      </c>
      <c r="O469" s="394"/>
      <c r="P469" s="395"/>
      <c r="Q469" s="316">
        <f t="shared" ref="Q469:Q532" si="44">IF(O469&lt;&gt;"",O469,N469)</f>
        <v>0</v>
      </c>
      <c r="R469" s="87">
        <f t="shared" ref="R469:R532" si="45">IFERROR(L469/I469,0)</f>
        <v>0</v>
      </c>
      <c r="S469" s="87">
        <f>IF('Checklist Parameters'!$Q$60&lt;0.2,0.2,'Checklist Parameters'!$Q$60)</f>
        <v>0.7</v>
      </c>
      <c r="T469" s="88">
        <f>IF($O469="",IF('Checklist District ID'!$C$43="Y",MAX($R469:$S469)*$I469,SUM($R469:$S469)*$I469),IF(O469&gt;0,Q469*S469))</f>
        <v>0</v>
      </c>
      <c r="U469" s="88">
        <f>IF(Q469&gt;0,((I469-T469)*'Formula Matrix'!$E$42),0)</f>
        <v>0</v>
      </c>
      <c r="V469" s="88">
        <f t="shared" ref="V469:V532" si="46">IF(Q469=0,0,(I469-T469-U469))</f>
        <v>0</v>
      </c>
      <c r="W469" s="88">
        <f>IF(V469&gt;0,(V469*'Checklist Parameters'!$Q$35),0)</f>
        <v>0</v>
      </c>
      <c r="X469" s="85">
        <f t="shared" si="42"/>
        <v>0</v>
      </c>
      <c r="Y469" s="85">
        <f>IF('Checklist Parameters'!$Q$102&lt;&gt;"",(I469/43560)*'Checklist Parameters'!$Q$102,"N/A")</f>
        <v>0</v>
      </c>
      <c r="Z469" s="85" t="str">
        <f>IF('Checklist Parameters'!$Q$58&lt;&gt;"",((I469*'Checklist Parameters'!$Q$58)*'Checklist Parameters'!$Q$35)/1000,"N/A")</f>
        <v>N/A</v>
      </c>
      <c r="AA469" s="85">
        <f>IF('Checklist Parameters'!$Q$101&lt;&gt;"",IFERROR(I469/'Checklist Parameters'!$Q$101,0),"N/A")</f>
        <v>0</v>
      </c>
      <c r="AB469" s="85" t="str">
        <f>IF('Checklist Parameters'!$Q$43&lt;&gt;"",(I469*'Checklist Parameters'!$Q$43)/1000,"N/A")</f>
        <v>N/A</v>
      </c>
      <c r="AC469" s="85">
        <f>IF('Checklist Parameters'!$Q$16="",$X469,IF(AND('Checklist Parameters'!$Q$16&lt;$X469,'Checklist Parameters'!$Q$16&gt;=3),'Checklist Parameters'!$Q$16,IF(AND('Checklist Parameters'!$Q$16&lt;$X469,'Checklist Parameters'!$Q$16&lt;3),0,$X469)))</f>
        <v>0</v>
      </c>
      <c r="AD469" s="85" t="str">
        <f>IF(AND(I469&lt;'Checklist Parameters'!$Q$22,$I469&lt;&gt;0),"Y","")</f>
        <v/>
      </c>
      <c r="AE469" s="85" t="str">
        <f>IF($AD469="Y",0,IF('Checklist Parameters'!$Q$25="","&lt;no limit&gt;",ROUNDDOWN((($I469-'Checklist Parameters'!$Q$24)/'Checklist Parameters'!$Q$25)+1,0)))</f>
        <v>&lt;no limit&gt;</v>
      </c>
      <c r="AF469" s="174">
        <f t="shared" ref="AF469:AF532" si="47">IF(MIN(X469,Y469,Z469,AA469,AB469,AC469,AE469)&lt;2.5,0,IF(AND(MIN(X469,Y469,Z469,AA469,AB469,AC469,AE469)&gt;=2.5,MIN(X469,Y469,Z469,AA469,AB469,AC469,AE469)&lt;3),3,ROUND(MIN(X469,Y469,Z469,AA469,AB469,AC469,AE469),0)))</f>
        <v>0</v>
      </c>
      <c r="AG469" s="85">
        <f t="shared" si="43"/>
        <v>0</v>
      </c>
      <c r="AH469" s="5"/>
      <c r="AI469" s="5"/>
      <c r="AJ469" s="5"/>
      <c r="AK469" s="5"/>
      <c r="AL469" s="5"/>
      <c r="AM469" s="5"/>
      <c r="AN469" s="5"/>
      <c r="AO469" s="5"/>
      <c r="AP469" s="5"/>
      <c r="AQ469" s="5"/>
      <c r="AR469" s="5"/>
      <c r="AS469" s="5"/>
      <c r="AT469" s="5"/>
      <c r="AU469" s="5"/>
    </row>
    <row r="470" spans="1:47" s="2" customFormat="1" ht="15">
      <c r="A470" s="391"/>
      <c r="B470" s="392"/>
      <c r="C470" s="393"/>
      <c r="D470" s="393"/>
      <c r="E470" s="393"/>
      <c r="F470" s="393"/>
      <c r="G470" s="393"/>
      <c r="H470" s="394"/>
      <c r="I470" s="394"/>
      <c r="J470" s="394"/>
      <c r="K470" s="394"/>
      <c r="L470" s="394"/>
      <c r="M470" s="394"/>
      <c r="N470" s="313">
        <f>IF(IF(I470&lt;'Checklist Parameters'!$Q$22,0,($I470-$L470))&lt;0,0,IF(I470&lt;'Checklist Parameters'!$Q$22,0,($I470-$L470)))</f>
        <v>0</v>
      </c>
      <c r="O470" s="394"/>
      <c r="P470" s="395"/>
      <c r="Q470" s="316">
        <f t="shared" si="44"/>
        <v>0</v>
      </c>
      <c r="R470" s="87">
        <f t="shared" si="45"/>
        <v>0</v>
      </c>
      <c r="S470" s="87">
        <f>IF('Checklist Parameters'!$Q$60&lt;0.2,0.2,'Checklist Parameters'!$Q$60)</f>
        <v>0.7</v>
      </c>
      <c r="T470" s="88">
        <f>IF($O470="",IF('Checklist District ID'!$C$43="Y",MAX($R470:$S470)*$I470,SUM($R470:$S470)*$I470),IF(O470&gt;0,Q470*S470))</f>
        <v>0</v>
      </c>
      <c r="U470" s="88">
        <f>IF(Q470&gt;0,((I470-T470)*'Formula Matrix'!$E$42),0)</f>
        <v>0</v>
      </c>
      <c r="V470" s="88">
        <f t="shared" si="46"/>
        <v>0</v>
      </c>
      <c r="W470" s="88">
        <f>IF(V470&gt;0,(V470*'Checklist Parameters'!$Q$35),0)</f>
        <v>0</v>
      </c>
      <c r="X470" s="85">
        <f t="shared" si="42"/>
        <v>0</v>
      </c>
      <c r="Y470" s="85">
        <f>IF('Checklist Parameters'!$Q$102&lt;&gt;"",(I470/43560)*'Checklist Parameters'!$Q$102,"N/A")</f>
        <v>0</v>
      </c>
      <c r="Z470" s="85" t="str">
        <f>IF('Checklist Parameters'!$Q$58&lt;&gt;"",((I470*'Checklist Parameters'!$Q$58)*'Checklist Parameters'!$Q$35)/1000,"N/A")</f>
        <v>N/A</v>
      </c>
      <c r="AA470" s="85">
        <f>IF('Checklist Parameters'!$Q$101&lt;&gt;"",IFERROR(I470/'Checklist Parameters'!$Q$101,0),"N/A")</f>
        <v>0</v>
      </c>
      <c r="AB470" s="85" t="str">
        <f>IF('Checklist Parameters'!$Q$43&lt;&gt;"",(I470*'Checklist Parameters'!$Q$43)/1000,"N/A")</f>
        <v>N/A</v>
      </c>
      <c r="AC470" s="85">
        <f>IF('Checklist Parameters'!$Q$16="",$X470,IF(AND('Checklist Parameters'!$Q$16&lt;$X470,'Checklist Parameters'!$Q$16&gt;=3),'Checklist Parameters'!$Q$16,IF(AND('Checklist Parameters'!$Q$16&lt;$X470,'Checklist Parameters'!$Q$16&lt;3),0,$X470)))</f>
        <v>0</v>
      </c>
      <c r="AD470" s="85" t="str">
        <f>IF(AND(I470&lt;'Checklist Parameters'!$Q$22,$I470&lt;&gt;0),"Y","")</f>
        <v/>
      </c>
      <c r="AE470" s="85" t="str">
        <f>IF($AD470="Y",0,IF('Checklist Parameters'!$Q$25="","&lt;no limit&gt;",ROUNDDOWN((($I470-'Checklist Parameters'!$Q$24)/'Checklist Parameters'!$Q$25)+1,0)))</f>
        <v>&lt;no limit&gt;</v>
      </c>
      <c r="AF470" s="174">
        <f t="shared" si="47"/>
        <v>0</v>
      </c>
      <c r="AG470" s="85">
        <f t="shared" si="43"/>
        <v>0</v>
      </c>
      <c r="AH470" s="5"/>
      <c r="AI470" s="5"/>
      <c r="AJ470" s="5"/>
      <c r="AK470" s="5"/>
      <c r="AL470" s="5"/>
      <c r="AM470" s="5"/>
      <c r="AN470" s="5"/>
      <c r="AO470" s="5"/>
      <c r="AP470" s="5"/>
      <c r="AQ470" s="5"/>
      <c r="AR470" s="5"/>
      <c r="AS470" s="5"/>
      <c r="AT470" s="5"/>
      <c r="AU470" s="5"/>
    </row>
    <row r="471" spans="1:47" s="2" customFormat="1" ht="15">
      <c r="A471" s="391"/>
      <c r="B471" s="392"/>
      <c r="C471" s="393"/>
      <c r="D471" s="393"/>
      <c r="E471" s="393"/>
      <c r="F471" s="393"/>
      <c r="G471" s="393"/>
      <c r="H471" s="394"/>
      <c r="I471" s="394"/>
      <c r="J471" s="394"/>
      <c r="K471" s="394"/>
      <c r="L471" s="394"/>
      <c r="M471" s="394"/>
      <c r="N471" s="313">
        <f>IF(IF(I471&lt;'Checklist Parameters'!$Q$22,0,($I471-$L471))&lt;0,0,IF(I471&lt;'Checklist Parameters'!$Q$22,0,($I471-$L471)))</f>
        <v>0</v>
      </c>
      <c r="O471" s="394"/>
      <c r="P471" s="395"/>
      <c r="Q471" s="316">
        <f t="shared" si="44"/>
        <v>0</v>
      </c>
      <c r="R471" s="87">
        <f t="shared" si="45"/>
        <v>0</v>
      </c>
      <c r="S471" s="87">
        <f>IF('Checklist Parameters'!$Q$60&lt;0.2,0.2,'Checklist Parameters'!$Q$60)</f>
        <v>0.7</v>
      </c>
      <c r="T471" s="88">
        <f>IF($O471="",IF('Checklist District ID'!$C$43="Y",MAX($R471:$S471)*$I471,SUM($R471:$S471)*$I471),IF(O471&gt;0,Q471*S471))</f>
        <v>0</v>
      </c>
      <c r="U471" s="88">
        <f>IF(Q471&gt;0,((I471-T471)*'Formula Matrix'!$E$42),0)</f>
        <v>0</v>
      </c>
      <c r="V471" s="88">
        <f t="shared" si="46"/>
        <v>0</v>
      </c>
      <c r="W471" s="88">
        <f>IF(V471&gt;0,(V471*'Checklist Parameters'!$Q$35),0)</f>
        <v>0</v>
      </c>
      <c r="X471" s="85">
        <f t="shared" si="42"/>
        <v>0</v>
      </c>
      <c r="Y471" s="85">
        <f>IF('Checklist Parameters'!$Q$102&lt;&gt;"",(I471/43560)*'Checklist Parameters'!$Q$102,"N/A")</f>
        <v>0</v>
      </c>
      <c r="Z471" s="85" t="str">
        <f>IF('Checklist Parameters'!$Q$58&lt;&gt;"",((I471*'Checklist Parameters'!$Q$58)*'Checklist Parameters'!$Q$35)/1000,"N/A")</f>
        <v>N/A</v>
      </c>
      <c r="AA471" s="85">
        <f>IF('Checklist Parameters'!$Q$101&lt;&gt;"",IFERROR(I471/'Checklist Parameters'!$Q$101,0),"N/A")</f>
        <v>0</v>
      </c>
      <c r="AB471" s="85" t="str">
        <f>IF('Checklist Parameters'!$Q$43&lt;&gt;"",(I471*'Checklist Parameters'!$Q$43)/1000,"N/A")</f>
        <v>N/A</v>
      </c>
      <c r="AC471" s="85">
        <f>IF('Checklist Parameters'!$Q$16="",$X471,IF(AND('Checklist Parameters'!$Q$16&lt;$X471,'Checklist Parameters'!$Q$16&gt;=3),'Checklist Parameters'!$Q$16,IF(AND('Checklist Parameters'!$Q$16&lt;$X471,'Checklist Parameters'!$Q$16&lt;3),0,$X471)))</f>
        <v>0</v>
      </c>
      <c r="AD471" s="85" t="str">
        <f>IF(AND(I471&lt;'Checklist Parameters'!$Q$22,$I471&lt;&gt;0),"Y","")</f>
        <v/>
      </c>
      <c r="AE471" s="85" t="str">
        <f>IF($AD471="Y",0,IF('Checklist Parameters'!$Q$25="","&lt;no limit&gt;",ROUNDDOWN((($I471-'Checklist Parameters'!$Q$24)/'Checklist Parameters'!$Q$25)+1,0)))</f>
        <v>&lt;no limit&gt;</v>
      </c>
      <c r="AF471" s="174">
        <f t="shared" si="47"/>
        <v>0</v>
      </c>
      <c r="AG471" s="85">
        <f t="shared" si="43"/>
        <v>0</v>
      </c>
      <c r="AH471" s="5"/>
      <c r="AI471" s="5"/>
      <c r="AJ471" s="5"/>
      <c r="AK471" s="5"/>
      <c r="AL471" s="5"/>
      <c r="AM471" s="5"/>
      <c r="AN471" s="5"/>
      <c r="AO471" s="5"/>
      <c r="AP471" s="5"/>
      <c r="AQ471" s="5"/>
      <c r="AR471" s="5"/>
      <c r="AS471" s="5"/>
      <c r="AT471" s="5"/>
      <c r="AU471" s="5"/>
    </row>
    <row r="472" spans="1:47" s="2" customFormat="1" ht="15">
      <c r="A472" s="391"/>
      <c r="B472" s="392"/>
      <c r="C472" s="393"/>
      <c r="D472" s="393"/>
      <c r="E472" s="393"/>
      <c r="F472" s="393"/>
      <c r="G472" s="393"/>
      <c r="H472" s="394"/>
      <c r="I472" s="394"/>
      <c r="J472" s="394"/>
      <c r="K472" s="394"/>
      <c r="L472" s="394"/>
      <c r="M472" s="394"/>
      <c r="N472" s="313">
        <f>IF(IF(I472&lt;'Checklist Parameters'!$Q$22,0,($I472-$L472))&lt;0,0,IF(I472&lt;'Checklist Parameters'!$Q$22,0,($I472-$L472)))</f>
        <v>0</v>
      </c>
      <c r="O472" s="394"/>
      <c r="P472" s="395"/>
      <c r="Q472" s="316">
        <f t="shared" si="44"/>
        <v>0</v>
      </c>
      <c r="R472" s="87">
        <f t="shared" si="45"/>
        <v>0</v>
      </c>
      <c r="S472" s="87">
        <f>IF('Checklist Parameters'!$Q$60&lt;0.2,0.2,'Checklist Parameters'!$Q$60)</f>
        <v>0.7</v>
      </c>
      <c r="T472" s="88">
        <f>IF($O472="",IF('Checklist District ID'!$C$43="Y",MAX($R472:$S472)*$I472,SUM($R472:$S472)*$I472),IF(O472&gt;0,Q472*S472))</f>
        <v>0</v>
      </c>
      <c r="U472" s="88">
        <f>IF(Q472&gt;0,((I472-T472)*'Formula Matrix'!$E$42),0)</f>
        <v>0</v>
      </c>
      <c r="V472" s="88">
        <f t="shared" si="46"/>
        <v>0</v>
      </c>
      <c r="W472" s="88">
        <f>IF(V472&gt;0,(V472*'Checklist Parameters'!$Q$35),0)</f>
        <v>0</v>
      </c>
      <c r="X472" s="85">
        <f t="shared" si="42"/>
        <v>0</v>
      </c>
      <c r="Y472" s="85">
        <f>IF('Checklist Parameters'!$Q$102&lt;&gt;"",(I472/43560)*'Checklist Parameters'!$Q$102,"N/A")</f>
        <v>0</v>
      </c>
      <c r="Z472" s="85" t="str">
        <f>IF('Checklist Parameters'!$Q$58&lt;&gt;"",((I472*'Checklist Parameters'!$Q$58)*'Checklist Parameters'!$Q$35)/1000,"N/A")</f>
        <v>N/A</v>
      </c>
      <c r="AA472" s="85">
        <f>IF('Checklist Parameters'!$Q$101&lt;&gt;"",IFERROR(I472/'Checklist Parameters'!$Q$101,0),"N/A")</f>
        <v>0</v>
      </c>
      <c r="AB472" s="85" t="str">
        <f>IF('Checklist Parameters'!$Q$43&lt;&gt;"",(I472*'Checklist Parameters'!$Q$43)/1000,"N/A")</f>
        <v>N/A</v>
      </c>
      <c r="AC472" s="85">
        <f>IF('Checklist Parameters'!$Q$16="",$X472,IF(AND('Checklist Parameters'!$Q$16&lt;$X472,'Checklist Parameters'!$Q$16&gt;=3),'Checklist Parameters'!$Q$16,IF(AND('Checklist Parameters'!$Q$16&lt;$X472,'Checklist Parameters'!$Q$16&lt;3),0,$X472)))</f>
        <v>0</v>
      </c>
      <c r="AD472" s="85" t="str">
        <f>IF(AND(I472&lt;'Checklist Parameters'!$Q$22,$I472&lt;&gt;0),"Y","")</f>
        <v/>
      </c>
      <c r="AE472" s="85" t="str">
        <f>IF($AD472="Y",0,IF('Checklist Parameters'!$Q$25="","&lt;no limit&gt;",ROUNDDOWN((($I472-'Checklist Parameters'!$Q$24)/'Checklist Parameters'!$Q$25)+1,0)))</f>
        <v>&lt;no limit&gt;</v>
      </c>
      <c r="AF472" s="174">
        <f t="shared" si="47"/>
        <v>0</v>
      </c>
      <c r="AG472" s="85">
        <f t="shared" si="43"/>
        <v>0</v>
      </c>
      <c r="AH472" s="5"/>
      <c r="AI472" s="5"/>
      <c r="AJ472" s="5"/>
      <c r="AK472" s="5"/>
      <c r="AL472" s="5"/>
      <c r="AM472" s="5"/>
      <c r="AN472" s="5"/>
      <c r="AO472" s="5"/>
      <c r="AP472" s="5"/>
      <c r="AQ472" s="5"/>
      <c r="AR472" s="5"/>
      <c r="AS472" s="5"/>
      <c r="AT472" s="5"/>
      <c r="AU472" s="5"/>
    </row>
    <row r="473" spans="1:47" s="2" customFormat="1" ht="15">
      <c r="A473" s="391"/>
      <c r="B473" s="392"/>
      <c r="C473" s="393"/>
      <c r="D473" s="393"/>
      <c r="E473" s="393"/>
      <c r="F473" s="393"/>
      <c r="G473" s="393"/>
      <c r="H473" s="394"/>
      <c r="I473" s="394"/>
      <c r="J473" s="394"/>
      <c r="K473" s="394"/>
      <c r="L473" s="394"/>
      <c r="M473" s="394"/>
      <c r="N473" s="313">
        <f>IF(IF(I473&lt;'Checklist Parameters'!$Q$22,0,($I473-$L473))&lt;0,0,IF(I473&lt;'Checklist Parameters'!$Q$22,0,($I473-$L473)))</f>
        <v>0</v>
      </c>
      <c r="O473" s="394"/>
      <c r="P473" s="395"/>
      <c r="Q473" s="316">
        <f t="shared" si="44"/>
        <v>0</v>
      </c>
      <c r="R473" s="87">
        <f t="shared" si="45"/>
        <v>0</v>
      </c>
      <c r="S473" s="87">
        <f>IF('Checklist Parameters'!$Q$60&lt;0.2,0.2,'Checklist Parameters'!$Q$60)</f>
        <v>0.7</v>
      </c>
      <c r="T473" s="88">
        <f>IF($O473="",IF('Checklist District ID'!$C$43="Y",MAX($R473:$S473)*$I473,SUM($R473:$S473)*$I473),IF(O473&gt;0,Q473*S473))</f>
        <v>0</v>
      </c>
      <c r="U473" s="88">
        <f>IF(Q473&gt;0,((I473-T473)*'Formula Matrix'!$E$42),0)</f>
        <v>0</v>
      </c>
      <c r="V473" s="88">
        <f t="shared" si="46"/>
        <v>0</v>
      </c>
      <c r="W473" s="88">
        <f>IF(V473&gt;0,(V473*'Checklist Parameters'!$Q$35),0)</f>
        <v>0</v>
      </c>
      <c r="X473" s="85">
        <f t="shared" si="42"/>
        <v>0</v>
      </c>
      <c r="Y473" s="85">
        <f>IF('Checklist Parameters'!$Q$102&lt;&gt;"",(I473/43560)*'Checklist Parameters'!$Q$102,"N/A")</f>
        <v>0</v>
      </c>
      <c r="Z473" s="85" t="str">
        <f>IF('Checklist Parameters'!$Q$58&lt;&gt;"",((I473*'Checklist Parameters'!$Q$58)*'Checklist Parameters'!$Q$35)/1000,"N/A")</f>
        <v>N/A</v>
      </c>
      <c r="AA473" s="85">
        <f>IF('Checklist Parameters'!$Q$101&lt;&gt;"",IFERROR(I473/'Checklist Parameters'!$Q$101,0),"N/A")</f>
        <v>0</v>
      </c>
      <c r="AB473" s="85" t="str">
        <f>IF('Checklist Parameters'!$Q$43&lt;&gt;"",(I473*'Checklist Parameters'!$Q$43)/1000,"N/A")</f>
        <v>N/A</v>
      </c>
      <c r="AC473" s="85">
        <f>IF('Checklist Parameters'!$Q$16="",$X473,IF(AND('Checklist Parameters'!$Q$16&lt;$X473,'Checklist Parameters'!$Q$16&gt;=3),'Checklist Parameters'!$Q$16,IF(AND('Checklist Parameters'!$Q$16&lt;$X473,'Checklist Parameters'!$Q$16&lt;3),0,$X473)))</f>
        <v>0</v>
      </c>
      <c r="AD473" s="85" t="str">
        <f>IF(AND(I473&lt;'Checklist Parameters'!$Q$22,$I473&lt;&gt;0),"Y","")</f>
        <v/>
      </c>
      <c r="AE473" s="85" t="str">
        <f>IF($AD473="Y",0,IF('Checklist Parameters'!$Q$25="","&lt;no limit&gt;",ROUNDDOWN((($I473-'Checklist Parameters'!$Q$24)/'Checklist Parameters'!$Q$25)+1,0)))</f>
        <v>&lt;no limit&gt;</v>
      </c>
      <c r="AF473" s="174">
        <f t="shared" si="47"/>
        <v>0</v>
      </c>
      <c r="AG473" s="85">
        <f t="shared" si="43"/>
        <v>0</v>
      </c>
      <c r="AH473" s="5"/>
      <c r="AI473" s="5"/>
      <c r="AJ473" s="5"/>
      <c r="AK473" s="5"/>
      <c r="AL473" s="5"/>
      <c r="AM473" s="5"/>
      <c r="AN473" s="5"/>
      <c r="AO473" s="5"/>
      <c r="AP473" s="5"/>
      <c r="AQ473" s="5"/>
      <c r="AR473" s="5"/>
      <c r="AS473" s="5"/>
      <c r="AT473" s="5"/>
      <c r="AU473" s="5"/>
    </row>
    <row r="474" spans="1:47" ht="15">
      <c r="A474" s="393"/>
      <c r="B474" s="393"/>
      <c r="C474" s="393"/>
      <c r="D474" s="393"/>
      <c r="E474" s="393"/>
      <c r="F474" s="393"/>
      <c r="G474" s="393"/>
      <c r="H474" s="394"/>
      <c r="I474" s="394"/>
      <c r="J474" s="394"/>
      <c r="K474" s="394"/>
      <c r="L474" s="394"/>
      <c r="M474" s="394"/>
      <c r="N474" s="313">
        <f>IF(IF(I474&lt;'Checklist Parameters'!$Q$22,0,($I474-$L474))&lt;0,0,IF(I474&lt;'Checklist Parameters'!$Q$22,0,($I474-$L474)))</f>
        <v>0</v>
      </c>
      <c r="O474" s="394"/>
      <c r="P474" s="395"/>
      <c r="Q474" s="316">
        <f t="shared" si="44"/>
        <v>0</v>
      </c>
      <c r="R474" s="87">
        <f t="shared" si="45"/>
        <v>0</v>
      </c>
      <c r="S474" s="87">
        <f>IF('Checklist Parameters'!$Q$60&lt;0.2,0.2,'Checklist Parameters'!$Q$60)</f>
        <v>0.7</v>
      </c>
      <c r="T474" s="88">
        <f>IF($O474="",IF('Checklist District ID'!$C$43="Y",MAX($R474:$S474)*$I474,SUM($R474:$S474)*$I474),IF(O474&gt;0,Q474*S474))</f>
        <v>0</v>
      </c>
      <c r="U474" s="88">
        <f>IF(Q474&gt;0,((I474-T474)*'Formula Matrix'!$E$42),0)</f>
        <v>0</v>
      </c>
      <c r="V474" s="88">
        <f t="shared" si="46"/>
        <v>0</v>
      </c>
      <c r="W474" s="88">
        <f>IF(V474&gt;0,(V474*'Checklist Parameters'!$Q$35),0)</f>
        <v>0</v>
      </c>
      <c r="X474" s="85">
        <f t="shared" si="42"/>
        <v>0</v>
      </c>
      <c r="Y474" s="85">
        <f>IF('Checklist Parameters'!$Q$102&lt;&gt;"",(I474/43560)*'Checklist Parameters'!$Q$102,"N/A")</f>
        <v>0</v>
      </c>
      <c r="Z474" s="85" t="str">
        <f>IF('Checklist Parameters'!$Q$58&lt;&gt;"",((I474*'Checklist Parameters'!$Q$58)*'Checklist Parameters'!$Q$35)/1000,"N/A")</f>
        <v>N/A</v>
      </c>
      <c r="AA474" s="85">
        <f>IF('Checklist Parameters'!$Q$101&lt;&gt;"",IFERROR(I474/'Checklist Parameters'!$Q$101,0),"N/A")</f>
        <v>0</v>
      </c>
      <c r="AB474" s="85" t="str">
        <f>IF('Checklist Parameters'!$Q$43&lt;&gt;"",(I474*'Checklist Parameters'!$Q$43)/1000,"N/A")</f>
        <v>N/A</v>
      </c>
      <c r="AC474" s="85">
        <f>IF('Checklist Parameters'!$Q$16="",$X474,IF(AND('Checklist Parameters'!$Q$16&lt;$X474,'Checklist Parameters'!$Q$16&gt;=3),'Checklist Parameters'!$Q$16,IF(AND('Checklist Parameters'!$Q$16&lt;$X474,'Checklist Parameters'!$Q$16&lt;3),0,$X474)))</f>
        <v>0</v>
      </c>
      <c r="AD474" s="85" t="str">
        <f>IF(AND(I474&lt;'Checklist Parameters'!$Q$22,$I474&lt;&gt;0),"Y","")</f>
        <v/>
      </c>
      <c r="AE474" s="85" t="str">
        <f>IF($AD474="Y",0,IF('Checklist Parameters'!$Q$25="","&lt;no limit&gt;",ROUNDDOWN((($I474-'Checklist Parameters'!$Q$24)/'Checklist Parameters'!$Q$25)+1,0)))</f>
        <v>&lt;no limit&gt;</v>
      </c>
      <c r="AF474" s="174">
        <f t="shared" si="47"/>
        <v>0</v>
      </c>
      <c r="AG474" s="85">
        <f t="shared" si="43"/>
        <v>0</v>
      </c>
    </row>
    <row r="475" spans="1:47" ht="15">
      <c r="A475" s="393"/>
      <c r="B475" s="393"/>
      <c r="C475" s="393"/>
      <c r="D475" s="393"/>
      <c r="E475" s="393"/>
      <c r="F475" s="393"/>
      <c r="G475" s="393"/>
      <c r="H475" s="394"/>
      <c r="I475" s="394"/>
      <c r="J475" s="394"/>
      <c r="K475" s="394"/>
      <c r="L475" s="394"/>
      <c r="M475" s="394"/>
      <c r="N475" s="313">
        <f>IF(IF(I475&lt;'Checklist Parameters'!$Q$22,0,($I475-$L475))&lt;0,0,IF(I475&lt;'Checklist Parameters'!$Q$22,0,($I475-$L475)))</f>
        <v>0</v>
      </c>
      <c r="O475" s="394"/>
      <c r="P475" s="395"/>
      <c r="Q475" s="316">
        <f t="shared" si="44"/>
        <v>0</v>
      </c>
      <c r="R475" s="87">
        <f t="shared" si="45"/>
        <v>0</v>
      </c>
      <c r="S475" s="87">
        <f>IF('Checklist Parameters'!$Q$60&lt;0.2,0.2,'Checklist Parameters'!$Q$60)</f>
        <v>0.7</v>
      </c>
      <c r="T475" s="88">
        <f>IF($O475="",IF('Checklist District ID'!$C$43="Y",MAX($R475:$S475)*$I475,SUM($R475:$S475)*$I475),IF(O475&gt;0,Q475*S475))</f>
        <v>0</v>
      </c>
      <c r="U475" s="88">
        <f>IF(Q475&gt;0,((I475-T475)*'Formula Matrix'!$E$42),0)</f>
        <v>0</v>
      </c>
      <c r="V475" s="88">
        <f t="shared" si="46"/>
        <v>0</v>
      </c>
      <c r="W475" s="88">
        <f>IF(V475&gt;0,(V475*'Checklist Parameters'!$Q$35),0)</f>
        <v>0</v>
      </c>
      <c r="X475" s="85">
        <f t="shared" si="42"/>
        <v>0</v>
      </c>
      <c r="Y475" s="85">
        <f>IF('Checklist Parameters'!$Q$102&lt;&gt;"",(I475/43560)*'Checklist Parameters'!$Q$102,"N/A")</f>
        <v>0</v>
      </c>
      <c r="Z475" s="85" t="str">
        <f>IF('Checklist Parameters'!$Q$58&lt;&gt;"",((I475*'Checklist Parameters'!$Q$58)*'Checklist Parameters'!$Q$35)/1000,"N/A")</f>
        <v>N/A</v>
      </c>
      <c r="AA475" s="85">
        <f>IF('Checklist Parameters'!$Q$101&lt;&gt;"",IFERROR(I475/'Checklist Parameters'!$Q$101,0),"N/A")</f>
        <v>0</v>
      </c>
      <c r="AB475" s="85" t="str">
        <f>IF('Checklist Parameters'!$Q$43&lt;&gt;"",(I475*'Checklist Parameters'!$Q$43)/1000,"N/A")</f>
        <v>N/A</v>
      </c>
      <c r="AC475" s="85">
        <f>IF('Checklist Parameters'!$Q$16="",$X475,IF(AND('Checklist Parameters'!$Q$16&lt;$X475,'Checklist Parameters'!$Q$16&gt;=3),'Checklist Parameters'!$Q$16,IF(AND('Checklist Parameters'!$Q$16&lt;$X475,'Checklist Parameters'!$Q$16&lt;3),0,$X475)))</f>
        <v>0</v>
      </c>
      <c r="AD475" s="85" t="str">
        <f>IF(AND(I475&lt;'Checklist Parameters'!$Q$22,$I475&lt;&gt;0),"Y","")</f>
        <v/>
      </c>
      <c r="AE475" s="85" t="str">
        <f>IF($AD475="Y",0,IF('Checklist Parameters'!$Q$25="","&lt;no limit&gt;",ROUNDDOWN((($I475-'Checklist Parameters'!$Q$24)/'Checklist Parameters'!$Q$25)+1,0)))</f>
        <v>&lt;no limit&gt;</v>
      </c>
      <c r="AF475" s="174">
        <f t="shared" si="47"/>
        <v>0</v>
      </c>
      <c r="AG475" s="85">
        <f t="shared" si="43"/>
        <v>0</v>
      </c>
    </row>
    <row r="476" spans="1:47" ht="15">
      <c r="A476" s="393"/>
      <c r="B476" s="393"/>
      <c r="C476" s="393"/>
      <c r="D476" s="393"/>
      <c r="E476" s="393"/>
      <c r="F476" s="393"/>
      <c r="G476" s="393"/>
      <c r="H476" s="394"/>
      <c r="I476" s="394"/>
      <c r="J476" s="394"/>
      <c r="K476" s="394"/>
      <c r="L476" s="394"/>
      <c r="M476" s="394"/>
      <c r="N476" s="313">
        <f>IF(IF(I476&lt;'Checklist Parameters'!$Q$22,0,($I476-$L476))&lt;0,0,IF(I476&lt;'Checklist Parameters'!$Q$22,0,($I476-$L476)))</f>
        <v>0</v>
      </c>
      <c r="O476" s="394"/>
      <c r="P476" s="395"/>
      <c r="Q476" s="316">
        <f t="shared" si="44"/>
        <v>0</v>
      </c>
      <c r="R476" s="87">
        <f t="shared" si="45"/>
        <v>0</v>
      </c>
      <c r="S476" s="87">
        <f>IF('Checklist Parameters'!$Q$60&lt;0.2,0.2,'Checklist Parameters'!$Q$60)</f>
        <v>0.7</v>
      </c>
      <c r="T476" s="88">
        <f>IF($O476="",IF('Checklist District ID'!$C$43="Y",MAX($R476:$S476)*$I476,SUM($R476:$S476)*$I476),IF(O476&gt;0,Q476*S476))</f>
        <v>0</v>
      </c>
      <c r="U476" s="88">
        <f>IF(Q476&gt;0,((I476-T476)*'Formula Matrix'!$E$42),0)</f>
        <v>0</v>
      </c>
      <c r="V476" s="88">
        <f t="shared" si="46"/>
        <v>0</v>
      </c>
      <c r="W476" s="88">
        <f>IF(V476&gt;0,(V476*'Checklist Parameters'!$Q$35),0)</f>
        <v>0</v>
      </c>
      <c r="X476" s="85">
        <f t="shared" si="42"/>
        <v>0</v>
      </c>
      <c r="Y476" s="85">
        <f>IF('Checklist Parameters'!$Q$102&lt;&gt;"",(I476/43560)*'Checklist Parameters'!$Q$102,"N/A")</f>
        <v>0</v>
      </c>
      <c r="Z476" s="85" t="str">
        <f>IF('Checklist Parameters'!$Q$58&lt;&gt;"",((I476*'Checklist Parameters'!$Q$58)*'Checklist Parameters'!$Q$35)/1000,"N/A")</f>
        <v>N/A</v>
      </c>
      <c r="AA476" s="85">
        <f>IF('Checklist Parameters'!$Q$101&lt;&gt;"",IFERROR(I476/'Checklist Parameters'!$Q$101,0),"N/A")</f>
        <v>0</v>
      </c>
      <c r="AB476" s="85" t="str">
        <f>IF('Checklist Parameters'!$Q$43&lt;&gt;"",(I476*'Checklist Parameters'!$Q$43)/1000,"N/A")</f>
        <v>N/A</v>
      </c>
      <c r="AC476" s="85">
        <f>IF('Checklist Parameters'!$Q$16="",$X476,IF(AND('Checklist Parameters'!$Q$16&lt;$X476,'Checklist Parameters'!$Q$16&gt;=3),'Checklist Parameters'!$Q$16,IF(AND('Checklist Parameters'!$Q$16&lt;$X476,'Checklist Parameters'!$Q$16&lt;3),0,$X476)))</f>
        <v>0</v>
      </c>
      <c r="AD476" s="85" t="str">
        <f>IF(AND(I476&lt;'Checklist Parameters'!$Q$22,$I476&lt;&gt;0),"Y","")</f>
        <v/>
      </c>
      <c r="AE476" s="85" t="str">
        <f>IF($AD476="Y",0,IF('Checklist Parameters'!$Q$25="","&lt;no limit&gt;",ROUNDDOWN((($I476-'Checklist Parameters'!$Q$24)/'Checklist Parameters'!$Q$25)+1,0)))</f>
        <v>&lt;no limit&gt;</v>
      </c>
      <c r="AF476" s="174">
        <f t="shared" si="47"/>
        <v>0</v>
      </c>
      <c r="AG476" s="85">
        <f t="shared" si="43"/>
        <v>0</v>
      </c>
    </row>
    <row r="477" spans="1:47" ht="15">
      <c r="A477" s="393"/>
      <c r="B477" s="393"/>
      <c r="C477" s="393"/>
      <c r="D477" s="393"/>
      <c r="E477" s="393"/>
      <c r="F477" s="393"/>
      <c r="G477" s="393"/>
      <c r="H477" s="394"/>
      <c r="I477" s="394"/>
      <c r="J477" s="394"/>
      <c r="K477" s="394"/>
      <c r="L477" s="394"/>
      <c r="M477" s="394"/>
      <c r="N477" s="313">
        <f>IF(IF(I477&lt;'Checklist Parameters'!$Q$22,0,($I477-$L477))&lt;0,0,IF(I477&lt;'Checklist Parameters'!$Q$22,0,($I477-$L477)))</f>
        <v>0</v>
      </c>
      <c r="O477" s="394"/>
      <c r="P477" s="395"/>
      <c r="Q477" s="316">
        <f t="shared" si="44"/>
        <v>0</v>
      </c>
      <c r="R477" s="87">
        <f t="shared" si="45"/>
        <v>0</v>
      </c>
      <c r="S477" s="87">
        <f>IF('Checklist Parameters'!$Q$60&lt;0.2,0.2,'Checklist Parameters'!$Q$60)</f>
        <v>0.7</v>
      </c>
      <c r="T477" s="88">
        <f>IF($O477="",IF('Checklist District ID'!$C$43="Y",MAX($R477:$S477)*$I477,SUM($R477:$S477)*$I477),IF(O477&gt;0,Q477*S477))</f>
        <v>0</v>
      </c>
      <c r="U477" s="88">
        <f>IF(Q477&gt;0,((I477-T477)*'Formula Matrix'!$E$42),0)</f>
        <v>0</v>
      </c>
      <c r="V477" s="88">
        <f t="shared" si="46"/>
        <v>0</v>
      </c>
      <c r="W477" s="88">
        <f>IF(V477&gt;0,(V477*'Checklist Parameters'!$Q$35),0)</f>
        <v>0</v>
      </c>
      <c r="X477" s="85">
        <f t="shared" si="42"/>
        <v>0</v>
      </c>
      <c r="Y477" s="85">
        <f>IF('Checklist Parameters'!$Q$102&lt;&gt;"",(I477/43560)*'Checklist Parameters'!$Q$102,"N/A")</f>
        <v>0</v>
      </c>
      <c r="Z477" s="85" t="str">
        <f>IF('Checklist Parameters'!$Q$58&lt;&gt;"",((I477*'Checklist Parameters'!$Q$58)*'Checklist Parameters'!$Q$35)/1000,"N/A")</f>
        <v>N/A</v>
      </c>
      <c r="AA477" s="85">
        <f>IF('Checklist Parameters'!$Q$101&lt;&gt;"",IFERROR(I477/'Checklist Parameters'!$Q$101,0),"N/A")</f>
        <v>0</v>
      </c>
      <c r="AB477" s="85" t="str">
        <f>IF('Checklist Parameters'!$Q$43&lt;&gt;"",(I477*'Checklist Parameters'!$Q$43)/1000,"N/A")</f>
        <v>N/A</v>
      </c>
      <c r="AC477" s="85">
        <f>IF('Checklist Parameters'!$Q$16="",$X477,IF(AND('Checklist Parameters'!$Q$16&lt;$X477,'Checklist Parameters'!$Q$16&gt;=3),'Checklist Parameters'!$Q$16,IF(AND('Checklist Parameters'!$Q$16&lt;$X477,'Checklist Parameters'!$Q$16&lt;3),0,$X477)))</f>
        <v>0</v>
      </c>
      <c r="AD477" s="85" t="str">
        <f>IF(AND(I477&lt;'Checklist Parameters'!$Q$22,$I477&lt;&gt;0),"Y","")</f>
        <v/>
      </c>
      <c r="AE477" s="85" t="str">
        <f>IF($AD477="Y",0,IF('Checklist Parameters'!$Q$25="","&lt;no limit&gt;",ROUNDDOWN((($I477-'Checklist Parameters'!$Q$24)/'Checklist Parameters'!$Q$25)+1,0)))</f>
        <v>&lt;no limit&gt;</v>
      </c>
      <c r="AF477" s="174">
        <f t="shared" si="47"/>
        <v>0</v>
      </c>
      <c r="AG477" s="85">
        <f t="shared" si="43"/>
        <v>0</v>
      </c>
    </row>
    <row r="478" spans="1:47" ht="15">
      <c r="A478" s="393"/>
      <c r="B478" s="393"/>
      <c r="C478" s="393"/>
      <c r="D478" s="393"/>
      <c r="E478" s="393"/>
      <c r="F478" s="393"/>
      <c r="G478" s="393"/>
      <c r="H478" s="394"/>
      <c r="I478" s="394"/>
      <c r="J478" s="394"/>
      <c r="K478" s="394"/>
      <c r="L478" s="394"/>
      <c r="M478" s="394"/>
      <c r="N478" s="313">
        <f>IF(IF(I478&lt;'Checklist Parameters'!$Q$22,0,($I478-$L478))&lt;0,0,IF(I478&lt;'Checklist Parameters'!$Q$22,0,($I478-$L478)))</f>
        <v>0</v>
      </c>
      <c r="O478" s="394"/>
      <c r="P478" s="395"/>
      <c r="Q478" s="316">
        <f t="shared" si="44"/>
        <v>0</v>
      </c>
      <c r="R478" s="87">
        <f t="shared" si="45"/>
        <v>0</v>
      </c>
      <c r="S478" s="87">
        <f>IF('Checklist Parameters'!$Q$60&lt;0.2,0.2,'Checklist Parameters'!$Q$60)</f>
        <v>0.7</v>
      </c>
      <c r="T478" s="88">
        <f>IF($O478="",IF('Checklist District ID'!$C$43="Y",MAX($R478:$S478)*$I478,SUM($R478:$S478)*$I478),IF(O478&gt;0,Q478*S478))</f>
        <v>0</v>
      </c>
      <c r="U478" s="88">
        <f>IF(Q478&gt;0,((I478-T478)*'Formula Matrix'!$E$42),0)</f>
        <v>0</v>
      </c>
      <c r="V478" s="88">
        <f t="shared" si="46"/>
        <v>0</v>
      </c>
      <c r="W478" s="88">
        <f>IF(V478&gt;0,(V478*'Checklist Parameters'!$Q$35),0)</f>
        <v>0</v>
      </c>
      <c r="X478" s="85">
        <f t="shared" si="42"/>
        <v>0</v>
      </c>
      <c r="Y478" s="85">
        <f>IF('Checklist Parameters'!$Q$102&lt;&gt;"",(I478/43560)*'Checklist Parameters'!$Q$102,"N/A")</f>
        <v>0</v>
      </c>
      <c r="Z478" s="85" t="str">
        <f>IF('Checklist Parameters'!$Q$58&lt;&gt;"",((I478*'Checklist Parameters'!$Q$58)*'Checklist Parameters'!$Q$35)/1000,"N/A")</f>
        <v>N/A</v>
      </c>
      <c r="AA478" s="85">
        <f>IF('Checklist Parameters'!$Q$101&lt;&gt;"",IFERROR(I478/'Checklist Parameters'!$Q$101,0),"N/A")</f>
        <v>0</v>
      </c>
      <c r="AB478" s="85" t="str">
        <f>IF('Checklist Parameters'!$Q$43&lt;&gt;"",(I478*'Checklist Parameters'!$Q$43)/1000,"N/A")</f>
        <v>N/A</v>
      </c>
      <c r="AC478" s="85">
        <f>IF('Checklist Parameters'!$Q$16="",$X478,IF(AND('Checklist Parameters'!$Q$16&lt;$X478,'Checklist Parameters'!$Q$16&gt;=3),'Checklist Parameters'!$Q$16,IF(AND('Checklist Parameters'!$Q$16&lt;$X478,'Checklist Parameters'!$Q$16&lt;3),0,$X478)))</f>
        <v>0</v>
      </c>
      <c r="AD478" s="85" t="str">
        <f>IF(AND(I478&lt;'Checklist Parameters'!$Q$22,$I478&lt;&gt;0),"Y","")</f>
        <v/>
      </c>
      <c r="AE478" s="85" t="str">
        <f>IF($AD478="Y",0,IF('Checklist Parameters'!$Q$25="","&lt;no limit&gt;",ROUNDDOWN((($I478-'Checklist Parameters'!$Q$24)/'Checklist Parameters'!$Q$25)+1,0)))</f>
        <v>&lt;no limit&gt;</v>
      </c>
      <c r="AF478" s="174">
        <f t="shared" si="47"/>
        <v>0</v>
      </c>
      <c r="AG478" s="85">
        <f t="shared" si="43"/>
        <v>0</v>
      </c>
    </row>
    <row r="479" spans="1:47" ht="15">
      <c r="A479" s="393"/>
      <c r="B479" s="393"/>
      <c r="C479" s="393"/>
      <c r="D479" s="393"/>
      <c r="E479" s="393"/>
      <c r="F479" s="393"/>
      <c r="G479" s="393"/>
      <c r="H479" s="394"/>
      <c r="I479" s="394"/>
      <c r="J479" s="394"/>
      <c r="K479" s="394"/>
      <c r="L479" s="394"/>
      <c r="M479" s="394"/>
      <c r="N479" s="313">
        <f>IF(IF(I479&lt;'Checklist Parameters'!$Q$22,0,($I479-$L479))&lt;0,0,IF(I479&lt;'Checklist Parameters'!$Q$22,0,($I479-$L479)))</f>
        <v>0</v>
      </c>
      <c r="O479" s="394"/>
      <c r="P479" s="395"/>
      <c r="Q479" s="316">
        <f t="shared" si="44"/>
        <v>0</v>
      </c>
      <c r="R479" s="87">
        <f t="shared" si="45"/>
        <v>0</v>
      </c>
      <c r="S479" s="87">
        <f>IF('Checklist Parameters'!$Q$60&lt;0.2,0.2,'Checklist Parameters'!$Q$60)</f>
        <v>0.7</v>
      </c>
      <c r="T479" s="88">
        <f>IF($O479="",IF('Checklist District ID'!$C$43="Y",MAX($R479:$S479)*$I479,SUM($R479:$S479)*$I479),IF(O479&gt;0,Q479*S479))</f>
        <v>0</v>
      </c>
      <c r="U479" s="88">
        <f>IF(Q479&gt;0,((I479-T479)*'Formula Matrix'!$E$42),0)</f>
        <v>0</v>
      </c>
      <c r="V479" s="88">
        <f t="shared" si="46"/>
        <v>0</v>
      </c>
      <c r="W479" s="88">
        <f>IF(V479&gt;0,(V479*'Checklist Parameters'!$Q$35),0)</f>
        <v>0</v>
      </c>
      <c r="X479" s="85">
        <f t="shared" si="42"/>
        <v>0</v>
      </c>
      <c r="Y479" s="85">
        <f>IF('Checklist Parameters'!$Q$102&lt;&gt;"",(I479/43560)*'Checklist Parameters'!$Q$102,"N/A")</f>
        <v>0</v>
      </c>
      <c r="Z479" s="85" t="str">
        <f>IF('Checklist Parameters'!$Q$58&lt;&gt;"",((I479*'Checklist Parameters'!$Q$58)*'Checklist Parameters'!$Q$35)/1000,"N/A")</f>
        <v>N/A</v>
      </c>
      <c r="AA479" s="85">
        <f>IF('Checklist Parameters'!$Q$101&lt;&gt;"",IFERROR(I479/'Checklist Parameters'!$Q$101,0),"N/A")</f>
        <v>0</v>
      </c>
      <c r="AB479" s="85" t="str">
        <f>IF('Checklist Parameters'!$Q$43&lt;&gt;"",(I479*'Checklist Parameters'!$Q$43)/1000,"N/A")</f>
        <v>N/A</v>
      </c>
      <c r="AC479" s="85">
        <f>IF('Checklist Parameters'!$Q$16="",$X479,IF(AND('Checklist Parameters'!$Q$16&lt;$X479,'Checklist Parameters'!$Q$16&gt;=3),'Checklist Parameters'!$Q$16,IF(AND('Checklist Parameters'!$Q$16&lt;$X479,'Checklist Parameters'!$Q$16&lt;3),0,$X479)))</f>
        <v>0</v>
      </c>
      <c r="AD479" s="85" t="str">
        <f>IF(AND(I479&lt;'Checklist Parameters'!$Q$22,$I479&lt;&gt;0),"Y","")</f>
        <v/>
      </c>
      <c r="AE479" s="85" t="str">
        <f>IF($AD479="Y",0,IF('Checklist Parameters'!$Q$25="","&lt;no limit&gt;",ROUNDDOWN((($I479-'Checklist Parameters'!$Q$24)/'Checklist Parameters'!$Q$25)+1,0)))</f>
        <v>&lt;no limit&gt;</v>
      </c>
      <c r="AF479" s="174">
        <f t="shared" si="47"/>
        <v>0</v>
      </c>
      <c r="AG479" s="85">
        <f t="shared" si="43"/>
        <v>0</v>
      </c>
    </row>
    <row r="480" spans="1:47" ht="15">
      <c r="A480" s="393"/>
      <c r="B480" s="393"/>
      <c r="C480" s="393"/>
      <c r="D480" s="393"/>
      <c r="E480" s="393"/>
      <c r="F480" s="393"/>
      <c r="G480" s="393"/>
      <c r="H480" s="394"/>
      <c r="I480" s="394"/>
      <c r="J480" s="394"/>
      <c r="K480" s="394"/>
      <c r="L480" s="394"/>
      <c r="M480" s="394"/>
      <c r="N480" s="313">
        <f>IF(IF(I480&lt;'Checklist Parameters'!$Q$22,0,($I480-$L480))&lt;0,0,IF(I480&lt;'Checklist Parameters'!$Q$22,0,($I480-$L480)))</f>
        <v>0</v>
      </c>
      <c r="O480" s="394"/>
      <c r="P480" s="395"/>
      <c r="Q480" s="316">
        <f t="shared" si="44"/>
        <v>0</v>
      </c>
      <c r="R480" s="87">
        <f t="shared" si="45"/>
        <v>0</v>
      </c>
      <c r="S480" s="87">
        <f>IF('Checklist Parameters'!$Q$60&lt;0.2,0.2,'Checklist Parameters'!$Q$60)</f>
        <v>0.7</v>
      </c>
      <c r="T480" s="88">
        <f>IF($O480="",IF('Checklist District ID'!$C$43="Y",MAX($R480:$S480)*$I480,SUM($R480:$S480)*$I480),IF(O480&gt;0,Q480*S480))</f>
        <v>0</v>
      </c>
      <c r="U480" s="88">
        <f>IF(Q480&gt;0,((I480-T480)*'Formula Matrix'!$E$42),0)</f>
        <v>0</v>
      </c>
      <c r="V480" s="88">
        <f t="shared" si="46"/>
        <v>0</v>
      </c>
      <c r="W480" s="88">
        <f>IF(V480&gt;0,(V480*'Checklist Parameters'!$Q$35),0)</f>
        <v>0</v>
      </c>
      <c r="X480" s="85">
        <f t="shared" si="42"/>
        <v>0</v>
      </c>
      <c r="Y480" s="85">
        <f>IF('Checklist Parameters'!$Q$102&lt;&gt;"",(I480/43560)*'Checklist Parameters'!$Q$102,"N/A")</f>
        <v>0</v>
      </c>
      <c r="Z480" s="85" t="str">
        <f>IF('Checklist Parameters'!$Q$58&lt;&gt;"",((I480*'Checklist Parameters'!$Q$58)*'Checklist Parameters'!$Q$35)/1000,"N/A")</f>
        <v>N/A</v>
      </c>
      <c r="AA480" s="85">
        <f>IF('Checklist Parameters'!$Q$101&lt;&gt;"",IFERROR(I480/'Checklist Parameters'!$Q$101,0),"N/A")</f>
        <v>0</v>
      </c>
      <c r="AB480" s="85" t="str">
        <f>IF('Checklist Parameters'!$Q$43&lt;&gt;"",(I480*'Checklist Parameters'!$Q$43)/1000,"N/A")</f>
        <v>N/A</v>
      </c>
      <c r="AC480" s="85">
        <f>IF('Checklist Parameters'!$Q$16="",$X480,IF(AND('Checklist Parameters'!$Q$16&lt;$X480,'Checklist Parameters'!$Q$16&gt;=3),'Checklist Parameters'!$Q$16,IF(AND('Checklist Parameters'!$Q$16&lt;$X480,'Checklist Parameters'!$Q$16&lt;3),0,$X480)))</f>
        <v>0</v>
      </c>
      <c r="AD480" s="85" t="str">
        <f>IF(AND(I480&lt;'Checklist Parameters'!$Q$22,$I480&lt;&gt;0),"Y","")</f>
        <v/>
      </c>
      <c r="AE480" s="85" t="str">
        <f>IF($AD480="Y",0,IF('Checklist Parameters'!$Q$25="","&lt;no limit&gt;",ROUNDDOWN((($I480-'Checklist Parameters'!$Q$24)/'Checklist Parameters'!$Q$25)+1,0)))</f>
        <v>&lt;no limit&gt;</v>
      </c>
      <c r="AF480" s="174">
        <f t="shared" si="47"/>
        <v>0</v>
      </c>
      <c r="AG480" s="85">
        <f t="shared" si="43"/>
        <v>0</v>
      </c>
    </row>
    <row r="481" spans="1:33" ht="15">
      <c r="A481" s="393"/>
      <c r="B481" s="393"/>
      <c r="C481" s="393"/>
      <c r="D481" s="393"/>
      <c r="E481" s="393"/>
      <c r="F481" s="393"/>
      <c r="G481" s="393"/>
      <c r="H481" s="394"/>
      <c r="I481" s="394"/>
      <c r="J481" s="394"/>
      <c r="K481" s="394"/>
      <c r="L481" s="394"/>
      <c r="M481" s="394"/>
      <c r="N481" s="313">
        <f>IF(IF(I481&lt;'Checklist Parameters'!$Q$22,0,($I481-$L481))&lt;0,0,IF(I481&lt;'Checklist Parameters'!$Q$22,0,($I481-$L481)))</f>
        <v>0</v>
      </c>
      <c r="O481" s="394"/>
      <c r="P481" s="395"/>
      <c r="Q481" s="316">
        <f t="shared" si="44"/>
        <v>0</v>
      </c>
      <c r="R481" s="87">
        <f t="shared" si="45"/>
        <v>0</v>
      </c>
      <c r="S481" s="87">
        <f>IF('Checklist Parameters'!$Q$60&lt;0.2,0.2,'Checklist Parameters'!$Q$60)</f>
        <v>0.7</v>
      </c>
      <c r="T481" s="88">
        <f>IF($O481="",IF('Checklist District ID'!$C$43="Y",MAX($R481:$S481)*$I481,SUM($R481:$S481)*$I481),IF(O481&gt;0,Q481*S481))</f>
        <v>0</v>
      </c>
      <c r="U481" s="88">
        <f>IF(Q481&gt;0,((I481-T481)*'Formula Matrix'!$E$42),0)</f>
        <v>0</v>
      </c>
      <c r="V481" s="88">
        <f t="shared" si="46"/>
        <v>0</v>
      </c>
      <c r="W481" s="88">
        <f>IF(V481&gt;0,(V481*'Checklist Parameters'!$Q$35),0)</f>
        <v>0</v>
      </c>
      <c r="X481" s="85">
        <f t="shared" si="42"/>
        <v>0</v>
      </c>
      <c r="Y481" s="85">
        <f>IF('Checklist Parameters'!$Q$102&lt;&gt;"",(I481/43560)*'Checklist Parameters'!$Q$102,"N/A")</f>
        <v>0</v>
      </c>
      <c r="Z481" s="85" t="str">
        <f>IF('Checklist Parameters'!$Q$58&lt;&gt;"",((I481*'Checklist Parameters'!$Q$58)*'Checklist Parameters'!$Q$35)/1000,"N/A")</f>
        <v>N/A</v>
      </c>
      <c r="AA481" s="85">
        <f>IF('Checklist Parameters'!$Q$101&lt;&gt;"",IFERROR(I481/'Checklist Parameters'!$Q$101,0),"N/A")</f>
        <v>0</v>
      </c>
      <c r="AB481" s="85" t="str">
        <f>IF('Checklist Parameters'!$Q$43&lt;&gt;"",(I481*'Checklist Parameters'!$Q$43)/1000,"N/A")</f>
        <v>N/A</v>
      </c>
      <c r="AC481" s="85">
        <f>IF('Checklist Parameters'!$Q$16="",$X481,IF(AND('Checklist Parameters'!$Q$16&lt;$X481,'Checklist Parameters'!$Q$16&gt;=3),'Checklist Parameters'!$Q$16,IF(AND('Checklist Parameters'!$Q$16&lt;$X481,'Checklist Parameters'!$Q$16&lt;3),0,$X481)))</f>
        <v>0</v>
      </c>
      <c r="AD481" s="85" t="str">
        <f>IF(AND(I481&lt;'Checklist Parameters'!$Q$22,$I481&lt;&gt;0),"Y","")</f>
        <v/>
      </c>
      <c r="AE481" s="85" t="str">
        <f>IF($AD481="Y",0,IF('Checklist Parameters'!$Q$25="","&lt;no limit&gt;",ROUNDDOWN((($I481-'Checklist Parameters'!$Q$24)/'Checklist Parameters'!$Q$25)+1,0)))</f>
        <v>&lt;no limit&gt;</v>
      </c>
      <c r="AF481" s="174">
        <f t="shared" si="47"/>
        <v>0</v>
      </c>
      <c r="AG481" s="85">
        <f t="shared" si="43"/>
        <v>0</v>
      </c>
    </row>
    <row r="482" spans="1:33" ht="15">
      <c r="A482" s="393"/>
      <c r="B482" s="393"/>
      <c r="C482" s="393"/>
      <c r="D482" s="393"/>
      <c r="E482" s="393"/>
      <c r="F482" s="393"/>
      <c r="G482" s="393"/>
      <c r="H482" s="394"/>
      <c r="I482" s="394"/>
      <c r="J482" s="394"/>
      <c r="K482" s="394"/>
      <c r="L482" s="394"/>
      <c r="M482" s="394"/>
      <c r="N482" s="313">
        <f>IF(IF(I482&lt;'Checklist Parameters'!$Q$22,0,($I482-$L482))&lt;0,0,IF(I482&lt;'Checklist Parameters'!$Q$22,0,($I482-$L482)))</f>
        <v>0</v>
      </c>
      <c r="O482" s="394"/>
      <c r="P482" s="395"/>
      <c r="Q482" s="316">
        <f t="shared" si="44"/>
        <v>0</v>
      </c>
      <c r="R482" s="87">
        <f t="shared" si="45"/>
        <v>0</v>
      </c>
      <c r="S482" s="87">
        <f>IF('Checklist Parameters'!$Q$60&lt;0.2,0.2,'Checklist Parameters'!$Q$60)</f>
        <v>0.7</v>
      </c>
      <c r="T482" s="88">
        <f>IF($O482="",IF('Checklist District ID'!$C$43="Y",MAX($R482:$S482)*$I482,SUM($R482:$S482)*$I482),IF(O482&gt;0,Q482*S482))</f>
        <v>0</v>
      </c>
      <c r="U482" s="88">
        <f>IF(Q482&gt;0,((I482-T482)*'Formula Matrix'!$E$42),0)</f>
        <v>0</v>
      </c>
      <c r="V482" s="88">
        <f t="shared" si="46"/>
        <v>0</v>
      </c>
      <c r="W482" s="88">
        <f>IF(V482&gt;0,(V482*'Checklist Parameters'!$Q$35),0)</f>
        <v>0</v>
      </c>
      <c r="X482" s="85">
        <f t="shared" si="42"/>
        <v>0</v>
      </c>
      <c r="Y482" s="85">
        <f>IF('Checklist Parameters'!$Q$102&lt;&gt;"",(I482/43560)*'Checklist Parameters'!$Q$102,"N/A")</f>
        <v>0</v>
      </c>
      <c r="Z482" s="85" t="str">
        <f>IF('Checklist Parameters'!$Q$58&lt;&gt;"",((I482*'Checklist Parameters'!$Q$58)*'Checklist Parameters'!$Q$35)/1000,"N/A")</f>
        <v>N/A</v>
      </c>
      <c r="AA482" s="85">
        <f>IF('Checklist Parameters'!$Q$101&lt;&gt;"",IFERROR(I482/'Checklist Parameters'!$Q$101,0),"N/A")</f>
        <v>0</v>
      </c>
      <c r="AB482" s="85" t="str">
        <f>IF('Checklist Parameters'!$Q$43&lt;&gt;"",(I482*'Checklist Parameters'!$Q$43)/1000,"N/A")</f>
        <v>N/A</v>
      </c>
      <c r="AC482" s="85">
        <f>IF('Checklist Parameters'!$Q$16="",$X482,IF(AND('Checklist Parameters'!$Q$16&lt;$X482,'Checklist Parameters'!$Q$16&gt;=3),'Checklist Parameters'!$Q$16,IF(AND('Checklist Parameters'!$Q$16&lt;$X482,'Checklist Parameters'!$Q$16&lt;3),0,$X482)))</f>
        <v>0</v>
      </c>
      <c r="AD482" s="85" t="str">
        <f>IF(AND(I482&lt;'Checklist Parameters'!$Q$22,$I482&lt;&gt;0),"Y","")</f>
        <v/>
      </c>
      <c r="AE482" s="85" t="str">
        <f>IF($AD482="Y",0,IF('Checklist Parameters'!$Q$25="","&lt;no limit&gt;",ROUNDDOWN((($I482-'Checklist Parameters'!$Q$24)/'Checklist Parameters'!$Q$25)+1,0)))</f>
        <v>&lt;no limit&gt;</v>
      </c>
      <c r="AF482" s="174">
        <f t="shared" si="47"/>
        <v>0</v>
      </c>
      <c r="AG482" s="85">
        <f t="shared" si="43"/>
        <v>0</v>
      </c>
    </row>
    <row r="483" spans="1:33" ht="15">
      <c r="A483" s="393"/>
      <c r="B483" s="393"/>
      <c r="C483" s="393"/>
      <c r="D483" s="393"/>
      <c r="E483" s="393"/>
      <c r="F483" s="393"/>
      <c r="G483" s="393"/>
      <c r="H483" s="394"/>
      <c r="I483" s="394"/>
      <c r="J483" s="394"/>
      <c r="K483" s="394"/>
      <c r="L483" s="394"/>
      <c r="M483" s="394"/>
      <c r="N483" s="313">
        <f>IF(IF(I483&lt;'Checklist Parameters'!$Q$22,0,($I483-$L483))&lt;0,0,IF(I483&lt;'Checklist Parameters'!$Q$22,0,($I483-$L483)))</f>
        <v>0</v>
      </c>
      <c r="O483" s="394"/>
      <c r="P483" s="395"/>
      <c r="Q483" s="316">
        <f t="shared" si="44"/>
        <v>0</v>
      </c>
      <c r="R483" s="87">
        <f t="shared" si="45"/>
        <v>0</v>
      </c>
      <c r="S483" s="87">
        <f>IF('Checklist Parameters'!$Q$60&lt;0.2,0.2,'Checklist Parameters'!$Q$60)</f>
        <v>0.7</v>
      </c>
      <c r="T483" s="88">
        <f>IF($O483="",IF('Checklist District ID'!$C$43="Y",MAX($R483:$S483)*$I483,SUM($R483:$S483)*$I483),IF(O483&gt;0,Q483*S483))</f>
        <v>0</v>
      </c>
      <c r="U483" s="88">
        <f>IF(Q483&gt;0,((I483-T483)*'Formula Matrix'!$E$42),0)</f>
        <v>0</v>
      </c>
      <c r="V483" s="88">
        <f t="shared" si="46"/>
        <v>0</v>
      </c>
      <c r="W483" s="88">
        <f>IF(V483&gt;0,(V483*'Checklist Parameters'!$Q$35),0)</f>
        <v>0</v>
      </c>
      <c r="X483" s="85">
        <f t="shared" si="42"/>
        <v>0</v>
      </c>
      <c r="Y483" s="85">
        <f>IF('Checklist Parameters'!$Q$102&lt;&gt;"",(I483/43560)*'Checklist Parameters'!$Q$102,"N/A")</f>
        <v>0</v>
      </c>
      <c r="Z483" s="85" t="str">
        <f>IF('Checklist Parameters'!$Q$58&lt;&gt;"",((I483*'Checklist Parameters'!$Q$58)*'Checklist Parameters'!$Q$35)/1000,"N/A")</f>
        <v>N/A</v>
      </c>
      <c r="AA483" s="85">
        <f>IF('Checklist Parameters'!$Q$101&lt;&gt;"",IFERROR(I483/'Checklist Parameters'!$Q$101,0),"N/A")</f>
        <v>0</v>
      </c>
      <c r="AB483" s="85" t="str">
        <f>IF('Checklist Parameters'!$Q$43&lt;&gt;"",(I483*'Checklist Parameters'!$Q$43)/1000,"N/A")</f>
        <v>N/A</v>
      </c>
      <c r="AC483" s="85">
        <f>IF('Checklist Parameters'!$Q$16="",$X483,IF(AND('Checklist Parameters'!$Q$16&lt;$X483,'Checklist Parameters'!$Q$16&gt;=3),'Checklist Parameters'!$Q$16,IF(AND('Checklist Parameters'!$Q$16&lt;$X483,'Checklist Parameters'!$Q$16&lt;3),0,$X483)))</f>
        <v>0</v>
      </c>
      <c r="AD483" s="85" t="str">
        <f>IF(AND(I483&lt;'Checklist Parameters'!$Q$22,$I483&lt;&gt;0),"Y","")</f>
        <v/>
      </c>
      <c r="AE483" s="85" t="str">
        <f>IF($AD483="Y",0,IF('Checklist Parameters'!$Q$25="","&lt;no limit&gt;",ROUNDDOWN((($I483-'Checklist Parameters'!$Q$24)/'Checklist Parameters'!$Q$25)+1,0)))</f>
        <v>&lt;no limit&gt;</v>
      </c>
      <c r="AF483" s="174">
        <f t="shared" si="47"/>
        <v>0</v>
      </c>
      <c r="AG483" s="85">
        <f t="shared" si="43"/>
        <v>0</v>
      </c>
    </row>
    <row r="484" spans="1:33" ht="15">
      <c r="A484" s="393"/>
      <c r="B484" s="393"/>
      <c r="C484" s="393"/>
      <c r="D484" s="393"/>
      <c r="E484" s="393"/>
      <c r="F484" s="393"/>
      <c r="G484" s="393"/>
      <c r="H484" s="394"/>
      <c r="I484" s="394"/>
      <c r="J484" s="394"/>
      <c r="K484" s="394"/>
      <c r="L484" s="394"/>
      <c r="M484" s="394"/>
      <c r="N484" s="313">
        <f>IF(IF(I484&lt;'Checklist Parameters'!$Q$22,0,($I484-$L484))&lt;0,0,IF(I484&lt;'Checklist Parameters'!$Q$22,0,($I484-$L484)))</f>
        <v>0</v>
      </c>
      <c r="O484" s="394"/>
      <c r="P484" s="395"/>
      <c r="Q484" s="316">
        <f t="shared" si="44"/>
        <v>0</v>
      </c>
      <c r="R484" s="87">
        <f t="shared" si="45"/>
        <v>0</v>
      </c>
      <c r="S484" s="87">
        <f>IF('Checklist Parameters'!$Q$60&lt;0.2,0.2,'Checklist Parameters'!$Q$60)</f>
        <v>0.7</v>
      </c>
      <c r="T484" s="88">
        <f>IF($O484="",IF('Checklist District ID'!$C$43="Y",MAX($R484:$S484)*$I484,SUM($R484:$S484)*$I484),IF(O484&gt;0,Q484*S484))</f>
        <v>0</v>
      </c>
      <c r="U484" s="88">
        <f>IF(Q484&gt;0,((I484-T484)*'Formula Matrix'!$E$42),0)</f>
        <v>0</v>
      </c>
      <c r="V484" s="88">
        <f t="shared" si="46"/>
        <v>0</v>
      </c>
      <c r="W484" s="88">
        <f>IF(V484&gt;0,(V484*'Checklist Parameters'!$Q$35),0)</f>
        <v>0</v>
      </c>
      <c r="X484" s="85">
        <f t="shared" si="42"/>
        <v>0</v>
      </c>
      <c r="Y484" s="85">
        <f>IF('Checklist Parameters'!$Q$102&lt;&gt;"",(I484/43560)*'Checklist Parameters'!$Q$102,"N/A")</f>
        <v>0</v>
      </c>
      <c r="Z484" s="85" t="str">
        <f>IF('Checklist Parameters'!$Q$58&lt;&gt;"",((I484*'Checklist Parameters'!$Q$58)*'Checklist Parameters'!$Q$35)/1000,"N/A")</f>
        <v>N/A</v>
      </c>
      <c r="AA484" s="85">
        <f>IF('Checklist Parameters'!$Q$101&lt;&gt;"",IFERROR(I484/'Checklist Parameters'!$Q$101,0),"N/A")</f>
        <v>0</v>
      </c>
      <c r="AB484" s="85" t="str">
        <f>IF('Checklist Parameters'!$Q$43&lt;&gt;"",(I484*'Checklist Parameters'!$Q$43)/1000,"N/A")</f>
        <v>N/A</v>
      </c>
      <c r="AC484" s="85">
        <f>IF('Checklist Parameters'!$Q$16="",$X484,IF(AND('Checklist Parameters'!$Q$16&lt;$X484,'Checklist Parameters'!$Q$16&gt;=3),'Checklist Parameters'!$Q$16,IF(AND('Checklist Parameters'!$Q$16&lt;$X484,'Checklist Parameters'!$Q$16&lt;3),0,$X484)))</f>
        <v>0</v>
      </c>
      <c r="AD484" s="85" t="str">
        <f>IF(AND(I484&lt;'Checklist Parameters'!$Q$22,$I484&lt;&gt;0),"Y","")</f>
        <v/>
      </c>
      <c r="AE484" s="85" t="str">
        <f>IF($AD484="Y",0,IF('Checklist Parameters'!$Q$25="","&lt;no limit&gt;",ROUNDDOWN((($I484-'Checklist Parameters'!$Q$24)/'Checklist Parameters'!$Q$25)+1,0)))</f>
        <v>&lt;no limit&gt;</v>
      </c>
      <c r="AF484" s="174">
        <f t="shared" si="47"/>
        <v>0</v>
      </c>
      <c r="AG484" s="85">
        <f t="shared" si="43"/>
        <v>0</v>
      </c>
    </row>
    <row r="485" spans="1:33" ht="15">
      <c r="A485" s="393"/>
      <c r="B485" s="393"/>
      <c r="C485" s="393"/>
      <c r="D485" s="393"/>
      <c r="E485" s="393"/>
      <c r="F485" s="393"/>
      <c r="G485" s="393"/>
      <c r="H485" s="394"/>
      <c r="I485" s="394"/>
      <c r="J485" s="394"/>
      <c r="K485" s="394"/>
      <c r="L485" s="394"/>
      <c r="M485" s="394"/>
      <c r="N485" s="313">
        <f>IF(IF(I485&lt;'Checklist Parameters'!$Q$22,0,($I485-$L485))&lt;0,0,IF(I485&lt;'Checklist Parameters'!$Q$22,0,($I485-$L485)))</f>
        <v>0</v>
      </c>
      <c r="O485" s="394"/>
      <c r="P485" s="395"/>
      <c r="Q485" s="316">
        <f t="shared" si="44"/>
        <v>0</v>
      </c>
      <c r="R485" s="87">
        <f t="shared" si="45"/>
        <v>0</v>
      </c>
      <c r="S485" s="87">
        <f>IF('Checklist Parameters'!$Q$60&lt;0.2,0.2,'Checklist Parameters'!$Q$60)</f>
        <v>0.7</v>
      </c>
      <c r="T485" s="88">
        <f>IF($O485="",IF('Checklist District ID'!$C$43="Y",MAX($R485:$S485)*$I485,SUM($R485:$S485)*$I485),IF(O485&gt;0,Q485*S485))</f>
        <v>0</v>
      </c>
      <c r="U485" s="88">
        <f>IF(Q485&gt;0,((I485-T485)*'Formula Matrix'!$E$42),0)</f>
        <v>0</v>
      </c>
      <c r="V485" s="88">
        <f t="shared" si="46"/>
        <v>0</v>
      </c>
      <c r="W485" s="88">
        <f>IF(V485&gt;0,(V485*'Checklist Parameters'!$Q$35),0)</f>
        <v>0</v>
      </c>
      <c r="X485" s="85">
        <f t="shared" si="42"/>
        <v>0</v>
      </c>
      <c r="Y485" s="85">
        <f>IF('Checklist Parameters'!$Q$102&lt;&gt;"",(I485/43560)*'Checklist Parameters'!$Q$102,"N/A")</f>
        <v>0</v>
      </c>
      <c r="Z485" s="85" t="str">
        <f>IF('Checklist Parameters'!$Q$58&lt;&gt;"",((I485*'Checklist Parameters'!$Q$58)*'Checklist Parameters'!$Q$35)/1000,"N/A")</f>
        <v>N/A</v>
      </c>
      <c r="AA485" s="85">
        <f>IF('Checklist Parameters'!$Q$101&lt;&gt;"",IFERROR(I485/'Checklist Parameters'!$Q$101,0),"N/A")</f>
        <v>0</v>
      </c>
      <c r="AB485" s="85" t="str">
        <f>IF('Checklist Parameters'!$Q$43&lt;&gt;"",(I485*'Checklist Parameters'!$Q$43)/1000,"N/A")</f>
        <v>N/A</v>
      </c>
      <c r="AC485" s="85">
        <f>IF('Checklist Parameters'!$Q$16="",$X485,IF(AND('Checklist Parameters'!$Q$16&lt;$X485,'Checklist Parameters'!$Q$16&gt;=3),'Checklist Parameters'!$Q$16,IF(AND('Checklist Parameters'!$Q$16&lt;$X485,'Checklist Parameters'!$Q$16&lt;3),0,$X485)))</f>
        <v>0</v>
      </c>
      <c r="AD485" s="85" t="str">
        <f>IF(AND(I485&lt;'Checklist Parameters'!$Q$22,$I485&lt;&gt;0),"Y","")</f>
        <v/>
      </c>
      <c r="AE485" s="85" t="str">
        <f>IF($AD485="Y",0,IF('Checklist Parameters'!$Q$25="","&lt;no limit&gt;",ROUNDDOWN((($I485-'Checklist Parameters'!$Q$24)/'Checklist Parameters'!$Q$25)+1,0)))</f>
        <v>&lt;no limit&gt;</v>
      </c>
      <c r="AF485" s="174">
        <f t="shared" si="47"/>
        <v>0</v>
      </c>
      <c r="AG485" s="85">
        <f t="shared" si="43"/>
        <v>0</v>
      </c>
    </row>
    <row r="486" spans="1:33" ht="15">
      <c r="A486" s="393"/>
      <c r="B486" s="393"/>
      <c r="C486" s="393"/>
      <c r="D486" s="393"/>
      <c r="E486" s="393"/>
      <c r="F486" s="393"/>
      <c r="G486" s="393"/>
      <c r="H486" s="394"/>
      <c r="I486" s="394"/>
      <c r="J486" s="394"/>
      <c r="K486" s="394"/>
      <c r="L486" s="394"/>
      <c r="M486" s="394"/>
      <c r="N486" s="313">
        <f>IF(IF(I486&lt;'Checklist Parameters'!$Q$22,0,($I486-$L486))&lt;0,0,IF(I486&lt;'Checklist Parameters'!$Q$22,0,($I486-$L486)))</f>
        <v>0</v>
      </c>
      <c r="O486" s="394"/>
      <c r="P486" s="395"/>
      <c r="Q486" s="316">
        <f t="shared" si="44"/>
        <v>0</v>
      </c>
      <c r="R486" s="87">
        <f t="shared" si="45"/>
        <v>0</v>
      </c>
      <c r="S486" s="87">
        <f>IF('Checklist Parameters'!$Q$60&lt;0.2,0.2,'Checklist Parameters'!$Q$60)</f>
        <v>0.7</v>
      </c>
      <c r="T486" s="88">
        <f>IF($O486="",IF('Checklist District ID'!$C$43="Y",MAX($R486:$S486)*$I486,SUM($R486:$S486)*$I486),IF(O486&gt;0,Q486*S486))</f>
        <v>0</v>
      </c>
      <c r="U486" s="88">
        <f>IF(Q486&gt;0,((I486-T486)*'Formula Matrix'!$E$42),0)</f>
        <v>0</v>
      </c>
      <c r="V486" s="88">
        <f t="shared" si="46"/>
        <v>0</v>
      </c>
      <c r="W486" s="88">
        <f>IF(V486&gt;0,(V486*'Checklist Parameters'!$Q$35),0)</f>
        <v>0</v>
      </c>
      <c r="X486" s="85">
        <f t="shared" si="42"/>
        <v>0</v>
      </c>
      <c r="Y486" s="85">
        <f>IF('Checklist Parameters'!$Q$102&lt;&gt;"",(I486/43560)*'Checklist Parameters'!$Q$102,"N/A")</f>
        <v>0</v>
      </c>
      <c r="Z486" s="85" t="str">
        <f>IF('Checklist Parameters'!$Q$58&lt;&gt;"",((I486*'Checklist Parameters'!$Q$58)*'Checklist Parameters'!$Q$35)/1000,"N/A")</f>
        <v>N/A</v>
      </c>
      <c r="AA486" s="85">
        <f>IF('Checklist Parameters'!$Q$101&lt;&gt;"",IFERROR(I486/'Checklist Parameters'!$Q$101,0),"N/A")</f>
        <v>0</v>
      </c>
      <c r="AB486" s="85" t="str">
        <f>IF('Checklist Parameters'!$Q$43&lt;&gt;"",(I486*'Checklist Parameters'!$Q$43)/1000,"N/A")</f>
        <v>N/A</v>
      </c>
      <c r="AC486" s="85">
        <f>IF('Checklist Parameters'!$Q$16="",$X486,IF(AND('Checklist Parameters'!$Q$16&lt;$X486,'Checklist Parameters'!$Q$16&gt;=3),'Checklist Parameters'!$Q$16,IF(AND('Checklist Parameters'!$Q$16&lt;$X486,'Checklist Parameters'!$Q$16&lt;3),0,$X486)))</f>
        <v>0</v>
      </c>
      <c r="AD486" s="85" t="str">
        <f>IF(AND(I486&lt;'Checklist Parameters'!$Q$22,$I486&lt;&gt;0),"Y","")</f>
        <v/>
      </c>
      <c r="AE486" s="85" t="str">
        <f>IF($AD486="Y",0,IF('Checklist Parameters'!$Q$25="","&lt;no limit&gt;",ROUNDDOWN((($I486-'Checklist Parameters'!$Q$24)/'Checklist Parameters'!$Q$25)+1,0)))</f>
        <v>&lt;no limit&gt;</v>
      </c>
      <c r="AF486" s="174">
        <f t="shared" si="47"/>
        <v>0</v>
      </c>
      <c r="AG486" s="85">
        <f t="shared" si="43"/>
        <v>0</v>
      </c>
    </row>
    <row r="487" spans="1:33" ht="15">
      <c r="A487" s="393"/>
      <c r="B487" s="393"/>
      <c r="C487" s="393"/>
      <c r="D487" s="393"/>
      <c r="E487" s="393"/>
      <c r="F487" s="393"/>
      <c r="G487" s="393"/>
      <c r="H487" s="394"/>
      <c r="I487" s="394"/>
      <c r="J487" s="394"/>
      <c r="K487" s="394"/>
      <c r="L487" s="394"/>
      <c r="M487" s="394"/>
      <c r="N487" s="313">
        <f>IF(IF(I487&lt;'Checklist Parameters'!$Q$22,0,($I487-$L487))&lt;0,0,IF(I487&lt;'Checklist Parameters'!$Q$22,0,($I487-$L487)))</f>
        <v>0</v>
      </c>
      <c r="O487" s="394"/>
      <c r="P487" s="395"/>
      <c r="Q487" s="316">
        <f t="shared" si="44"/>
        <v>0</v>
      </c>
      <c r="R487" s="87">
        <f t="shared" si="45"/>
        <v>0</v>
      </c>
      <c r="S487" s="87">
        <f>IF('Checklist Parameters'!$Q$60&lt;0.2,0.2,'Checklist Parameters'!$Q$60)</f>
        <v>0.7</v>
      </c>
      <c r="T487" s="88">
        <f>IF($O487="",IF('Checklist District ID'!$C$43="Y",MAX($R487:$S487)*$I487,SUM($R487:$S487)*$I487),IF(O487&gt;0,Q487*S487))</f>
        <v>0</v>
      </c>
      <c r="U487" s="88">
        <f>IF(Q487&gt;0,((I487-T487)*'Formula Matrix'!$E$42),0)</f>
        <v>0</v>
      </c>
      <c r="V487" s="88">
        <f t="shared" si="46"/>
        <v>0</v>
      </c>
      <c r="W487" s="88">
        <f>IF(V487&gt;0,(V487*'Checklist Parameters'!$Q$35),0)</f>
        <v>0</v>
      </c>
      <c r="X487" s="85">
        <f t="shared" si="42"/>
        <v>0</v>
      </c>
      <c r="Y487" s="85">
        <f>IF('Checklist Parameters'!$Q$102&lt;&gt;"",(I487/43560)*'Checklist Parameters'!$Q$102,"N/A")</f>
        <v>0</v>
      </c>
      <c r="Z487" s="85" t="str">
        <f>IF('Checklist Parameters'!$Q$58&lt;&gt;"",((I487*'Checklist Parameters'!$Q$58)*'Checklist Parameters'!$Q$35)/1000,"N/A")</f>
        <v>N/A</v>
      </c>
      <c r="AA487" s="85">
        <f>IF('Checklist Parameters'!$Q$101&lt;&gt;"",IFERROR(I487/'Checklist Parameters'!$Q$101,0),"N/A")</f>
        <v>0</v>
      </c>
      <c r="AB487" s="85" t="str">
        <f>IF('Checklist Parameters'!$Q$43&lt;&gt;"",(I487*'Checklist Parameters'!$Q$43)/1000,"N/A")</f>
        <v>N/A</v>
      </c>
      <c r="AC487" s="85">
        <f>IF('Checklist Parameters'!$Q$16="",$X487,IF(AND('Checklist Parameters'!$Q$16&lt;$X487,'Checklist Parameters'!$Q$16&gt;=3),'Checklist Parameters'!$Q$16,IF(AND('Checklist Parameters'!$Q$16&lt;$X487,'Checklist Parameters'!$Q$16&lt;3),0,$X487)))</f>
        <v>0</v>
      </c>
      <c r="AD487" s="85" t="str">
        <f>IF(AND(I487&lt;'Checklist Parameters'!$Q$22,$I487&lt;&gt;0),"Y","")</f>
        <v/>
      </c>
      <c r="AE487" s="85" t="str">
        <f>IF($AD487="Y",0,IF('Checklist Parameters'!$Q$25="","&lt;no limit&gt;",ROUNDDOWN((($I487-'Checklist Parameters'!$Q$24)/'Checklist Parameters'!$Q$25)+1,0)))</f>
        <v>&lt;no limit&gt;</v>
      </c>
      <c r="AF487" s="174">
        <f t="shared" si="47"/>
        <v>0</v>
      </c>
      <c r="AG487" s="85">
        <f t="shared" si="43"/>
        <v>0</v>
      </c>
    </row>
    <row r="488" spans="1:33" ht="15">
      <c r="A488" s="393"/>
      <c r="B488" s="393"/>
      <c r="C488" s="393"/>
      <c r="D488" s="393"/>
      <c r="E488" s="393"/>
      <c r="F488" s="393"/>
      <c r="G488" s="393"/>
      <c r="H488" s="394"/>
      <c r="I488" s="394"/>
      <c r="J488" s="394"/>
      <c r="K488" s="394"/>
      <c r="L488" s="394"/>
      <c r="M488" s="394"/>
      <c r="N488" s="313">
        <f>IF(IF(I488&lt;'Checklist Parameters'!$Q$22,0,($I488-$L488))&lt;0,0,IF(I488&lt;'Checklist Parameters'!$Q$22,0,($I488-$L488)))</f>
        <v>0</v>
      </c>
      <c r="O488" s="394"/>
      <c r="P488" s="395"/>
      <c r="Q488" s="316">
        <f t="shared" si="44"/>
        <v>0</v>
      </c>
      <c r="R488" s="87">
        <f t="shared" si="45"/>
        <v>0</v>
      </c>
      <c r="S488" s="87">
        <f>IF('Checklist Parameters'!$Q$60&lt;0.2,0.2,'Checklist Parameters'!$Q$60)</f>
        <v>0.7</v>
      </c>
      <c r="T488" s="88">
        <f>IF($O488="",IF('Checklist District ID'!$C$43="Y",MAX($R488:$S488)*$I488,SUM($R488:$S488)*$I488),IF(O488&gt;0,Q488*S488))</f>
        <v>0</v>
      </c>
      <c r="U488" s="88">
        <f>IF(Q488&gt;0,((I488-T488)*'Formula Matrix'!$E$42),0)</f>
        <v>0</v>
      </c>
      <c r="V488" s="88">
        <f t="shared" si="46"/>
        <v>0</v>
      </c>
      <c r="W488" s="88">
        <f>IF(V488&gt;0,(V488*'Checklist Parameters'!$Q$35),0)</f>
        <v>0</v>
      </c>
      <c r="X488" s="85">
        <f t="shared" si="42"/>
        <v>0</v>
      </c>
      <c r="Y488" s="85">
        <f>IF('Checklist Parameters'!$Q$102&lt;&gt;"",(I488/43560)*'Checklist Parameters'!$Q$102,"N/A")</f>
        <v>0</v>
      </c>
      <c r="Z488" s="85" t="str">
        <f>IF('Checklist Parameters'!$Q$58&lt;&gt;"",((I488*'Checklist Parameters'!$Q$58)*'Checklist Parameters'!$Q$35)/1000,"N/A")</f>
        <v>N/A</v>
      </c>
      <c r="AA488" s="85">
        <f>IF('Checklist Parameters'!$Q$101&lt;&gt;"",IFERROR(I488/'Checklist Parameters'!$Q$101,0),"N/A")</f>
        <v>0</v>
      </c>
      <c r="AB488" s="85" t="str">
        <f>IF('Checklist Parameters'!$Q$43&lt;&gt;"",(I488*'Checklist Parameters'!$Q$43)/1000,"N/A")</f>
        <v>N/A</v>
      </c>
      <c r="AC488" s="85">
        <f>IF('Checklist Parameters'!$Q$16="",$X488,IF(AND('Checklist Parameters'!$Q$16&lt;$X488,'Checklist Parameters'!$Q$16&gt;=3),'Checklist Parameters'!$Q$16,IF(AND('Checklist Parameters'!$Q$16&lt;$X488,'Checklist Parameters'!$Q$16&lt;3),0,$X488)))</f>
        <v>0</v>
      </c>
      <c r="AD488" s="85" t="str">
        <f>IF(AND(I488&lt;'Checklist Parameters'!$Q$22,$I488&lt;&gt;0),"Y","")</f>
        <v/>
      </c>
      <c r="AE488" s="85" t="str">
        <f>IF($AD488="Y",0,IF('Checklist Parameters'!$Q$25="","&lt;no limit&gt;",ROUNDDOWN((($I488-'Checklist Parameters'!$Q$24)/'Checklist Parameters'!$Q$25)+1,0)))</f>
        <v>&lt;no limit&gt;</v>
      </c>
      <c r="AF488" s="174">
        <f t="shared" si="47"/>
        <v>0</v>
      </c>
      <c r="AG488" s="85">
        <f t="shared" si="43"/>
        <v>0</v>
      </c>
    </row>
    <row r="489" spans="1:33" ht="15">
      <c r="A489" s="393"/>
      <c r="B489" s="393"/>
      <c r="C489" s="393"/>
      <c r="D489" s="393"/>
      <c r="E489" s="393"/>
      <c r="F489" s="393"/>
      <c r="G489" s="393"/>
      <c r="H489" s="394"/>
      <c r="I489" s="394"/>
      <c r="J489" s="394"/>
      <c r="K489" s="394"/>
      <c r="L489" s="394"/>
      <c r="M489" s="394"/>
      <c r="N489" s="313">
        <f>IF(IF(I489&lt;'Checklist Parameters'!$Q$22,0,($I489-$L489))&lt;0,0,IF(I489&lt;'Checklist Parameters'!$Q$22,0,($I489-$L489)))</f>
        <v>0</v>
      </c>
      <c r="O489" s="394"/>
      <c r="P489" s="395"/>
      <c r="Q489" s="316">
        <f t="shared" si="44"/>
        <v>0</v>
      </c>
      <c r="R489" s="87">
        <f t="shared" si="45"/>
        <v>0</v>
      </c>
      <c r="S489" s="87">
        <f>IF('Checklist Parameters'!$Q$60&lt;0.2,0.2,'Checklist Parameters'!$Q$60)</f>
        <v>0.7</v>
      </c>
      <c r="T489" s="88">
        <f>IF($O489="",IF('Checklist District ID'!$C$43="Y",MAX($R489:$S489)*$I489,SUM($R489:$S489)*$I489),IF(O489&gt;0,Q489*S489))</f>
        <v>0</v>
      </c>
      <c r="U489" s="88">
        <f>IF(Q489&gt;0,((I489-T489)*'Formula Matrix'!$E$42),0)</f>
        <v>0</v>
      </c>
      <c r="V489" s="88">
        <f t="shared" si="46"/>
        <v>0</v>
      </c>
      <c r="W489" s="88">
        <f>IF(V489&gt;0,(V489*'Checklist Parameters'!$Q$35),0)</f>
        <v>0</v>
      </c>
      <c r="X489" s="85">
        <f t="shared" si="42"/>
        <v>0</v>
      </c>
      <c r="Y489" s="85">
        <f>IF('Checklist Parameters'!$Q$102&lt;&gt;"",(I489/43560)*'Checklist Parameters'!$Q$102,"N/A")</f>
        <v>0</v>
      </c>
      <c r="Z489" s="85" t="str">
        <f>IF('Checklist Parameters'!$Q$58&lt;&gt;"",((I489*'Checklist Parameters'!$Q$58)*'Checklist Parameters'!$Q$35)/1000,"N/A")</f>
        <v>N/A</v>
      </c>
      <c r="AA489" s="85">
        <f>IF('Checklist Parameters'!$Q$101&lt;&gt;"",IFERROR(I489/'Checklist Parameters'!$Q$101,0),"N/A")</f>
        <v>0</v>
      </c>
      <c r="AB489" s="85" t="str">
        <f>IF('Checklist Parameters'!$Q$43&lt;&gt;"",(I489*'Checklist Parameters'!$Q$43)/1000,"N/A")</f>
        <v>N/A</v>
      </c>
      <c r="AC489" s="85">
        <f>IF('Checklist Parameters'!$Q$16="",$X489,IF(AND('Checklist Parameters'!$Q$16&lt;$X489,'Checklist Parameters'!$Q$16&gt;=3),'Checklist Parameters'!$Q$16,IF(AND('Checklist Parameters'!$Q$16&lt;$X489,'Checklist Parameters'!$Q$16&lt;3),0,$X489)))</f>
        <v>0</v>
      </c>
      <c r="AD489" s="85" t="str">
        <f>IF(AND(I489&lt;'Checklist Parameters'!$Q$22,$I489&lt;&gt;0),"Y","")</f>
        <v/>
      </c>
      <c r="AE489" s="85" t="str">
        <f>IF($AD489="Y",0,IF('Checklist Parameters'!$Q$25="","&lt;no limit&gt;",ROUNDDOWN((($I489-'Checklist Parameters'!$Q$24)/'Checklist Parameters'!$Q$25)+1,0)))</f>
        <v>&lt;no limit&gt;</v>
      </c>
      <c r="AF489" s="174">
        <f t="shared" si="47"/>
        <v>0</v>
      </c>
      <c r="AG489" s="85">
        <f t="shared" si="43"/>
        <v>0</v>
      </c>
    </row>
    <row r="490" spans="1:33" ht="15">
      <c r="A490" s="393"/>
      <c r="B490" s="393"/>
      <c r="C490" s="393"/>
      <c r="D490" s="393"/>
      <c r="E490" s="393"/>
      <c r="F490" s="393"/>
      <c r="G490" s="393"/>
      <c r="H490" s="394"/>
      <c r="I490" s="394"/>
      <c r="J490" s="394"/>
      <c r="K490" s="394"/>
      <c r="L490" s="394"/>
      <c r="M490" s="394"/>
      <c r="N490" s="313">
        <f>IF(IF(I490&lt;'Checklist Parameters'!$Q$22,0,($I490-$L490))&lt;0,0,IF(I490&lt;'Checklist Parameters'!$Q$22,0,($I490-$L490)))</f>
        <v>0</v>
      </c>
      <c r="O490" s="394"/>
      <c r="P490" s="395"/>
      <c r="Q490" s="316">
        <f t="shared" si="44"/>
        <v>0</v>
      </c>
      <c r="R490" s="87">
        <f t="shared" si="45"/>
        <v>0</v>
      </c>
      <c r="S490" s="87">
        <f>IF('Checklist Parameters'!$Q$60&lt;0.2,0.2,'Checklist Parameters'!$Q$60)</f>
        <v>0.7</v>
      </c>
      <c r="T490" s="88">
        <f>IF($O490="",IF('Checklist District ID'!$C$43="Y",MAX($R490:$S490)*$I490,SUM($R490:$S490)*$I490),IF(O490&gt;0,Q490*S490))</f>
        <v>0</v>
      </c>
      <c r="U490" s="88">
        <f>IF(Q490&gt;0,((I490-T490)*'Formula Matrix'!$E$42),0)</f>
        <v>0</v>
      </c>
      <c r="V490" s="88">
        <f t="shared" si="46"/>
        <v>0</v>
      </c>
      <c r="W490" s="88">
        <f>IF(V490&gt;0,(V490*'Checklist Parameters'!$Q$35),0)</f>
        <v>0</v>
      </c>
      <c r="X490" s="85">
        <f t="shared" si="42"/>
        <v>0</v>
      </c>
      <c r="Y490" s="85">
        <f>IF('Checklist Parameters'!$Q$102&lt;&gt;"",(I490/43560)*'Checklist Parameters'!$Q$102,"N/A")</f>
        <v>0</v>
      </c>
      <c r="Z490" s="85" t="str">
        <f>IF('Checklist Parameters'!$Q$58&lt;&gt;"",((I490*'Checklist Parameters'!$Q$58)*'Checklist Parameters'!$Q$35)/1000,"N/A")</f>
        <v>N/A</v>
      </c>
      <c r="AA490" s="85">
        <f>IF('Checklist Parameters'!$Q$101&lt;&gt;"",IFERROR(I490/'Checklist Parameters'!$Q$101,0),"N/A")</f>
        <v>0</v>
      </c>
      <c r="AB490" s="85" t="str">
        <f>IF('Checklist Parameters'!$Q$43&lt;&gt;"",(I490*'Checklist Parameters'!$Q$43)/1000,"N/A")</f>
        <v>N/A</v>
      </c>
      <c r="AC490" s="85">
        <f>IF('Checklist Parameters'!$Q$16="",$X490,IF(AND('Checklist Parameters'!$Q$16&lt;$X490,'Checklist Parameters'!$Q$16&gt;=3),'Checklist Parameters'!$Q$16,IF(AND('Checklist Parameters'!$Q$16&lt;$X490,'Checklist Parameters'!$Q$16&lt;3),0,$X490)))</f>
        <v>0</v>
      </c>
      <c r="AD490" s="85" t="str">
        <f>IF(AND(I490&lt;'Checklist Parameters'!$Q$22,$I490&lt;&gt;0),"Y","")</f>
        <v/>
      </c>
      <c r="AE490" s="85" t="str">
        <f>IF($AD490="Y",0,IF('Checklist Parameters'!$Q$25="","&lt;no limit&gt;",ROUNDDOWN((($I490-'Checklist Parameters'!$Q$24)/'Checklist Parameters'!$Q$25)+1,0)))</f>
        <v>&lt;no limit&gt;</v>
      </c>
      <c r="AF490" s="174">
        <f t="shared" si="47"/>
        <v>0</v>
      </c>
      <c r="AG490" s="85">
        <f t="shared" si="43"/>
        <v>0</v>
      </c>
    </row>
    <row r="491" spans="1:33" ht="15">
      <c r="A491" s="393"/>
      <c r="B491" s="393"/>
      <c r="C491" s="393"/>
      <c r="D491" s="393"/>
      <c r="E491" s="393"/>
      <c r="F491" s="393"/>
      <c r="G491" s="393"/>
      <c r="H491" s="394"/>
      <c r="I491" s="394"/>
      <c r="J491" s="394"/>
      <c r="K491" s="394"/>
      <c r="L491" s="394"/>
      <c r="M491" s="394"/>
      <c r="N491" s="313">
        <f>IF(IF(I491&lt;'Checklist Parameters'!$Q$22,0,($I491-$L491))&lt;0,0,IF(I491&lt;'Checklist Parameters'!$Q$22,0,($I491-$L491)))</f>
        <v>0</v>
      </c>
      <c r="O491" s="394"/>
      <c r="P491" s="395"/>
      <c r="Q491" s="316">
        <f t="shared" si="44"/>
        <v>0</v>
      </c>
      <c r="R491" s="87">
        <f t="shared" si="45"/>
        <v>0</v>
      </c>
      <c r="S491" s="87">
        <f>IF('Checklist Parameters'!$Q$60&lt;0.2,0.2,'Checklist Parameters'!$Q$60)</f>
        <v>0.7</v>
      </c>
      <c r="T491" s="88">
        <f>IF($O491="",IF('Checklist District ID'!$C$43="Y",MAX($R491:$S491)*$I491,SUM($R491:$S491)*$I491),IF(O491&gt;0,Q491*S491))</f>
        <v>0</v>
      </c>
      <c r="U491" s="88">
        <f>IF(Q491&gt;0,((I491-T491)*'Formula Matrix'!$E$42),0)</f>
        <v>0</v>
      </c>
      <c r="V491" s="88">
        <f t="shared" si="46"/>
        <v>0</v>
      </c>
      <c r="W491" s="88">
        <f>IF(V491&gt;0,(V491*'Checklist Parameters'!$Q$35),0)</f>
        <v>0</v>
      </c>
      <c r="X491" s="85">
        <f t="shared" si="42"/>
        <v>0</v>
      </c>
      <c r="Y491" s="85">
        <f>IF('Checklist Parameters'!$Q$102&lt;&gt;"",(I491/43560)*'Checklist Parameters'!$Q$102,"N/A")</f>
        <v>0</v>
      </c>
      <c r="Z491" s="85" t="str">
        <f>IF('Checklist Parameters'!$Q$58&lt;&gt;"",((I491*'Checklist Parameters'!$Q$58)*'Checklist Parameters'!$Q$35)/1000,"N/A")</f>
        <v>N/A</v>
      </c>
      <c r="AA491" s="85">
        <f>IF('Checklist Parameters'!$Q$101&lt;&gt;"",IFERROR(I491/'Checklist Parameters'!$Q$101,0),"N/A")</f>
        <v>0</v>
      </c>
      <c r="AB491" s="85" t="str">
        <f>IF('Checklist Parameters'!$Q$43&lt;&gt;"",(I491*'Checklist Parameters'!$Q$43)/1000,"N/A")</f>
        <v>N/A</v>
      </c>
      <c r="AC491" s="85">
        <f>IF('Checklist Parameters'!$Q$16="",$X491,IF(AND('Checklist Parameters'!$Q$16&lt;$X491,'Checklist Parameters'!$Q$16&gt;=3),'Checklist Parameters'!$Q$16,IF(AND('Checklist Parameters'!$Q$16&lt;$X491,'Checklist Parameters'!$Q$16&lt;3),0,$X491)))</f>
        <v>0</v>
      </c>
      <c r="AD491" s="85" t="str">
        <f>IF(AND(I491&lt;'Checklist Parameters'!$Q$22,$I491&lt;&gt;0),"Y","")</f>
        <v/>
      </c>
      <c r="AE491" s="85" t="str">
        <f>IF($AD491="Y",0,IF('Checklist Parameters'!$Q$25="","&lt;no limit&gt;",ROUNDDOWN((($I491-'Checklist Parameters'!$Q$24)/'Checklist Parameters'!$Q$25)+1,0)))</f>
        <v>&lt;no limit&gt;</v>
      </c>
      <c r="AF491" s="174">
        <f t="shared" si="47"/>
        <v>0</v>
      </c>
      <c r="AG491" s="85">
        <f t="shared" si="43"/>
        <v>0</v>
      </c>
    </row>
    <row r="492" spans="1:33" ht="15">
      <c r="A492" s="393"/>
      <c r="B492" s="393"/>
      <c r="C492" s="393"/>
      <c r="D492" s="393"/>
      <c r="E492" s="393"/>
      <c r="F492" s="393"/>
      <c r="G492" s="393"/>
      <c r="H492" s="394"/>
      <c r="I492" s="394"/>
      <c r="J492" s="394"/>
      <c r="K492" s="394"/>
      <c r="L492" s="394"/>
      <c r="M492" s="394"/>
      <c r="N492" s="313">
        <f>IF(IF(I492&lt;'Checklist Parameters'!$Q$22,0,($I492-$L492))&lt;0,0,IF(I492&lt;'Checklist Parameters'!$Q$22,0,($I492-$L492)))</f>
        <v>0</v>
      </c>
      <c r="O492" s="394"/>
      <c r="P492" s="395"/>
      <c r="Q492" s="316">
        <f t="shared" si="44"/>
        <v>0</v>
      </c>
      <c r="R492" s="87">
        <f t="shared" si="45"/>
        <v>0</v>
      </c>
      <c r="S492" s="87">
        <f>IF('Checklist Parameters'!$Q$60&lt;0.2,0.2,'Checklist Parameters'!$Q$60)</f>
        <v>0.7</v>
      </c>
      <c r="T492" s="88">
        <f>IF($O492="",IF('Checklist District ID'!$C$43="Y",MAX($R492:$S492)*$I492,SUM($R492:$S492)*$I492),IF(O492&gt;0,Q492*S492))</f>
        <v>0</v>
      </c>
      <c r="U492" s="88">
        <f>IF(Q492&gt;0,((I492-T492)*'Formula Matrix'!$E$42),0)</f>
        <v>0</v>
      </c>
      <c r="V492" s="88">
        <f t="shared" si="46"/>
        <v>0</v>
      </c>
      <c r="W492" s="88">
        <f>IF(V492&gt;0,(V492*'Checklist Parameters'!$Q$35),0)</f>
        <v>0</v>
      </c>
      <c r="X492" s="85">
        <f t="shared" si="42"/>
        <v>0</v>
      </c>
      <c r="Y492" s="85">
        <f>IF('Checklist Parameters'!$Q$102&lt;&gt;"",(I492/43560)*'Checklist Parameters'!$Q$102,"N/A")</f>
        <v>0</v>
      </c>
      <c r="Z492" s="85" t="str">
        <f>IF('Checklist Parameters'!$Q$58&lt;&gt;"",((I492*'Checklist Parameters'!$Q$58)*'Checklist Parameters'!$Q$35)/1000,"N/A")</f>
        <v>N/A</v>
      </c>
      <c r="AA492" s="85">
        <f>IF('Checklist Parameters'!$Q$101&lt;&gt;"",IFERROR(I492/'Checklist Parameters'!$Q$101,0),"N/A")</f>
        <v>0</v>
      </c>
      <c r="AB492" s="85" t="str">
        <f>IF('Checklist Parameters'!$Q$43&lt;&gt;"",(I492*'Checklist Parameters'!$Q$43)/1000,"N/A")</f>
        <v>N/A</v>
      </c>
      <c r="AC492" s="85">
        <f>IF('Checklist Parameters'!$Q$16="",$X492,IF(AND('Checklist Parameters'!$Q$16&lt;$X492,'Checklist Parameters'!$Q$16&gt;=3),'Checklist Parameters'!$Q$16,IF(AND('Checklist Parameters'!$Q$16&lt;$X492,'Checklist Parameters'!$Q$16&lt;3),0,$X492)))</f>
        <v>0</v>
      </c>
      <c r="AD492" s="85" t="str">
        <f>IF(AND(I492&lt;'Checklist Parameters'!$Q$22,$I492&lt;&gt;0),"Y","")</f>
        <v/>
      </c>
      <c r="AE492" s="85" t="str">
        <f>IF($AD492="Y",0,IF('Checklist Parameters'!$Q$25="","&lt;no limit&gt;",ROUNDDOWN((($I492-'Checklist Parameters'!$Q$24)/'Checklist Parameters'!$Q$25)+1,0)))</f>
        <v>&lt;no limit&gt;</v>
      </c>
      <c r="AF492" s="174">
        <f t="shared" si="47"/>
        <v>0</v>
      </c>
      <c r="AG492" s="85">
        <f t="shared" si="43"/>
        <v>0</v>
      </c>
    </row>
    <row r="493" spans="1:33" ht="15">
      <c r="A493" s="393"/>
      <c r="B493" s="393"/>
      <c r="C493" s="393"/>
      <c r="D493" s="393"/>
      <c r="E493" s="393"/>
      <c r="F493" s="393"/>
      <c r="G493" s="393"/>
      <c r="H493" s="394"/>
      <c r="I493" s="394"/>
      <c r="J493" s="394"/>
      <c r="K493" s="394"/>
      <c r="L493" s="394"/>
      <c r="M493" s="394"/>
      <c r="N493" s="313">
        <f>IF(IF(I493&lt;'Checklist Parameters'!$Q$22,0,($I493-$L493))&lt;0,0,IF(I493&lt;'Checklist Parameters'!$Q$22,0,($I493-$L493)))</f>
        <v>0</v>
      </c>
      <c r="O493" s="394"/>
      <c r="P493" s="395"/>
      <c r="Q493" s="316">
        <f t="shared" si="44"/>
        <v>0</v>
      </c>
      <c r="R493" s="87">
        <f t="shared" si="45"/>
        <v>0</v>
      </c>
      <c r="S493" s="87">
        <f>IF('Checklist Parameters'!$Q$60&lt;0.2,0.2,'Checklist Parameters'!$Q$60)</f>
        <v>0.7</v>
      </c>
      <c r="T493" s="88">
        <f>IF($O493="",IF('Checklist District ID'!$C$43="Y",MAX($R493:$S493)*$I493,SUM($R493:$S493)*$I493),IF(O493&gt;0,Q493*S493))</f>
        <v>0</v>
      </c>
      <c r="U493" s="88">
        <f>IF(Q493&gt;0,((I493-T493)*'Formula Matrix'!$E$42),0)</f>
        <v>0</v>
      </c>
      <c r="V493" s="88">
        <f t="shared" si="46"/>
        <v>0</v>
      </c>
      <c r="W493" s="88">
        <f>IF(V493&gt;0,(V493*'Checklist Parameters'!$Q$35),0)</f>
        <v>0</v>
      </c>
      <c r="X493" s="85">
        <f t="shared" si="42"/>
        <v>0</v>
      </c>
      <c r="Y493" s="85">
        <f>IF('Checklist Parameters'!$Q$102&lt;&gt;"",(I493/43560)*'Checklist Parameters'!$Q$102,"N/A")</f>
        <v>0</v>
      </c>
      <c r="Z493" s="85" t="str">
        <f>IF('Checklist Parameters'!$Q$58&lt;&gt;"",((I493*'Checklist Parameters'!$Q$58)*'Checklist Parameters'!$Q$35)/1000,"N/A")</f>
        <v>N/A</v>
      </c>
      <c r="AA493" s="85">
        <f>IF('Checklist Parameters'!$Q$101&lt;&gt;"",IFERROR(I493/'Checklist Parameters'!$Q$101,0),"N/A")</f>
        <v>0</v>
      </c>
      <c r="AB493" s="85" t="str">
        <f>IF('Checklist Parameters'!$Q$43&lt;&gt;"",(I493*'Checklist Parameters'!$Q$43)/1000,"N/A")</f>
        <v>N/A</v>
      </c>
      <c r="AC493" s="85">
        <f>IF('Checklist Parameters'!$Q$16="",$X493,IF(AND('Checklist Parameters'!$Q$16&lt;$X493,'Checklist Parameters'!$Q$16&gt;=3),'Checklist Parameters'!$Q$16,IF(AND('Checklist Parameters'!$Q$16&lt;$X493,'Checklist Parameters'!$Q$16&lt;3),0,$X493)))</f>
        <v>0</v>
      </c>
      <c r="AD493" s="85" t="str">
        <f>IF(AND(I493&lt;'Checklist Parameters'!$Q$22,$I493&lt;&gt;0),"Y","")</f>
        <v/>
      </c>
      <c r="AE493" s="85" t="str">
        <f>IF($AD493="Y",0,IF('Checklist Parameters'!$Q$25="","&lt;no limit&gt;",ROUNDDOWN((($I493-'Checklist Parameters'!$Q$24)/'Checklist Parameters'!$Q$25)+1,0)))</f>
        <v>&lt;no limit&gt;</v>
      </c>
      <c r="AF493" s="174">
        <f t="shared" si="47"/>
        <v>0</v>
      </c>
      <c r="AG493" s="85">
        <f t="shared" si="43"/>
        <v>0</v>
      </c>
    </row>
    <row r="494" spans="1:33" ht="15">
      <c r="A494" s="393"/>
      <c r="B494" s="393"/>
      <c r="C494" s="393"/>
      <c r="D494" s="393"/>
      <c r="E494" s="393"/>
      <c r="F494" s="393"/>
      <c r="G494" s="393"/>
      <c r="H494" s="394"/>
      <c r="I494" s="394"/>
      <c r="J494" s="394"/>
      <c r="K494" s="394"/>
      <c r="L494" s="394"/>
      <c r="M494" s="394"/>
      <c r="N494" s="313">
        <f>IF(IF(I494&lt;'Checklist Parameters'!$Q$22,0,($I494-$L494))&lt;0,0,IF(I494&lt;'Checklist Parameters'!$Q$22,0,($I494-$L494)))</f>
        <v>0</v>
      </c>
      <c r="O494" s="394"/>
      <c r="P494" s="395"/>
      <c r="Q494" s="316">
        <f t="shared" si="44"/>
        <v>0</v>
      </c>
      <c r="R494" s="87">
        <f t="shared" si="45"/>
        <v>0</v>
      </c>
      <c r="S494" s="87">
        <f>IF('Checklist Parameters'!$Q$60&lt;0.2,0.2,'Checklist Parameters'!$Q$60)</f>
        <v>0.7</v>
      </c>
      <c r="T494" s="88">
        <f>IF($O494="",IF('Checklist District ID'!$C$43="Y",MAX($R494:$S494)*$I494,SUM($R494:$S494)*$I494),IF(O494&gt;0,Q494*S494))</f>
        <v>0</v>
      </c>
      <c r="U494" s="88">
        <f>IF(Q494&gt;0,((I494-T494)*'Formula Matrix'!$E$42),0)</f>
        <v>0</v>
      </c>
      <c r="V494" s="88">
        <f t="shared" si="46"/>
        <v>0</v>
      </c>
      <c r="W494" s="88">
        <f>IF(V494&gt;0,(V494*'Checklist Parameters'!$Q$35),0)</f>
        <v>0</v>
      </c>
      <c r="X494" s="85">
        <f t="shared" si="42"/>
        <v>0</v>
      </c>
      <c r="Y494" s="85">
        <f>IF('Checklist Parameters'!$Q$102&lt;&gt;"",(I494/43560)*'Checklist Parameters'!$Q$102,"N/A")</f>
        <v>0</v>
      </c>
      <c r="Z494" s="85" t="str">
        <f>IF('Checklist Parameters'!$Q$58&lt;&gt;"",((I494*'Checklist Parameters'!$Q$58)*'Checklist Parameters'!$Q$35)/1000,"N/A")</f>
        <v>N/A</v>
      </c>
      <c r="AA494" s="85">
        <f>IF('Checklist Parameters'!$Q$101&lt;&gt;"",IFERROR(I494/'Checklist Parameters'!$Q$101,0),"N/A")</f>
        <v>0</v>
      </c>
      <c r="AB494" s="85" t="str">
        <f>IF('Checklist Parameters'!$Q$43&lt;&gt;"",(I494*'Checklist Parameters'!$Q$43)/1000,"N/A")</f>
        <v>N/A</v>
      </c>
      <c r="AC494" s="85">
        <f>IF('Checklist Parameters'!$Q$16="",$X494,IF(AND('Checklist Parameters'!$Q$16&lt;$X494,'Checklist Parameters'!$Q$16&gt;=3),'Checklist Parameters'!$Q$16,IF(AND('Checklist Parameters'!$Q$16&lt;$X494,'Checklist Parameters'!$Q$16&lt;3),0,$X494)))</f>
        <v>0</v>
      </c>
      <c r="AD494" s="85" t="str">
        <f>IF(AND(I494&lt;'Checklist Parameters'!$Q$22,$I494&lt;&gt;0),"Y","")</f>
        <v/>
      </c>
      <c r="AE494" s="85" t="str">
        <f>IF($AD494="Y",0,IF('Checklist Parameters'!$Q$25="","&lt;no limit&gt;",ROUNDDOWN((($I494-'Checklist Parameters'!$Q$24)/'Checklist Parameters'!$Q$25)+1,0)))</f>
        <v>&lt;no limit&gt;</v>
      </c>
      <c r="AF494" s="174">
        <f t="shared" si="47"/>
        <v>0</v>
      </c>
      <c r="AG494" s="85">
        <f t="shared" si="43"/>
        <v>0</v>
      </c>
    </row>
    <row r="495" spans="1:33" ht="15">
      <c r="A495" s="393"/>
      <c r="B495" s="393"/>
      <c r="C495" s="393"/>
      <c r="D495" s="393"/>
      <c r="E495" s="393"/>
      <c r="F495" s="393"/>
      <c r="G495" s="393"/>
      <c r="H495" s="394"/>
      <c r="I495" s="394"/>
      <c r="J495" s="394"/>
      <c r="K495" s="394"/>
      <c r="L495" s="394"/>
      <c r="M495" s="394"/>
      <c r="N495" s="313">
        <f>IF(IF(I495&lt;'Checklist Parameters'!$Q$22,0,($I495-$L495))&lt;0,0,IF(I495&lt;'Checklist Parameters'!$Q$22,0,($I495-$L495)))</f>
        <v>0</v>
      </c>
      <c r="O495" s="394"/>
      <c r="P495" s="395"/>
      <c r="Q495" s="316">
        <f t="shared" si="44"/>
        <v>0</v>
      </c>
      <c r="R495" s="87">
        <f t="shared" si="45"/>
        <v>0</v>
      </c>
      <c r="S495" s="87">
        <f>IF('Checklist Parameters'!$Q$60&lt;0.2,0.2,'Checklist Parameters'!$Q$60)</f>
        <v>0.7</v>
      </c>
      <c r="T495" s="88">
        <f>IF($O495="",IF('Checklist District ID'!$C$43="Y",MAX($R495:$S495)*$I495,SUM($R495:$S495)*$I495),IF(O495&gt;0,Q495*S495))</f>
        <v>0</v>
      </c>
      <c r="U495" s="88">
        <f>IF(Q495&gt;0,((I495-T495)*'Formula Matrix'!$E$42),0)</f>
        <v>0</v>
      </c>
      <c r="V495" s="88">
        <f t="shared" si="46"/>
        <v>0</v>
      </c>
      <c r="W495" s="88">
        <f>IF(V495&gt;0,(V495*'Checklist Parameters'!$Q$35),0)</f>
        <v>0</v>
      </c>
      <c r="X495" s="85">
        <f t="shared" si="42"/>
        <v>0</v>
      </c>
      <c r="Y495" s="85">
        <f>IF('Checklist Parameters'!$Q$102&lt;&gt;"",(I495/43560)*'Checklist Parameters'!$Q$102,"N/A")</f>
        <v>0</v>
      </c>
      <c r="Z495" s="85" t="str">
        <f>IF('Checklist Parameters'!$Q$58&lt;&gt;"",((I495*'Checklist Parameters'!$Q$58)*'Checklist Parameters'!$Q$35)/1000,"N/A")</f>
        <v>N/A</v>
      </c>
      <c r="AA495" s="85">
        <f>IF('Checklist Parameters'!$Q$101&lt;&gt;"",IFERROR(I495/'Checklist Parameters'!$Q$101,0),"N/A")</f>
        <v>0</v>
      </c>
      <c r="AB495" s="85" t="str">
        <f>IF('Checklist Parameters'!$Q$43&lt;&gt;"",(I495*'Checklist Parameters'!$Q$43)/1000,"N/A")</f>
        <v>N/A</v>
      </c>
      <c r="AC495" s="85">
        <f>IF('Checklist Parameters'!$Q$16="",$X495,IF(AND('Checklist Parameters'!$Q$16&lt;$X495,'Checklist Parameters'!$Q$16&gt;=3),'Checklist Parameters'!$Q$16,IF(AND('Checklist Parameters'!$Q$16&lt;$X495,'Checklist Parameters'!$Q$16&lt;3),0,$X495)))</f>
        <v>0</v>
      </c>
      <c r="AD495" s="85" t="str">
        <f>IF(AND(I495&lt;'Checklist Parameters'!$Q$22,$I495&lt;&gt;0),"Y","")</f>
        <v/>
      </c>
      <c r="AE495" s="85" t="str">
        <f>IF($AD495="Y",0,IF('Checklist Parameters'!$Q$25="","&lt;no limit&gt;",ROUNDDOWN((($I495-'Checklist Parameters'!$Q$24)/'Checklist Parameters'!$Q$25)+1,0)))</f>
        <v>&lt;no limit&gt;</v>
      </c>
      <c r="AF495" s="174">
        <f t="shared" si="47"/>
        <v>0</v>
      </c>
      <c r="AG495" s="85">
        <f t="shared" si="43"/>
        <v>0</v>
      </c>
    </row>
    <row r="496" spans="1:33" ht="15">
      <c r="A496" s="393"/>
      <c r="B496" s="393"/>
      <c r="C496" s="393"/>
      <c r="D496" s="393"/>
      <c r="E496" s="393"/>
      <c r="F496" s="393"/>
      <c r="G496" s="393"/>
      <c r="H496" s="394"/>
      <c r="I496" s="394"/>
      <c r="J496" s="394"/>
      <c r="K496" s="394"/>
      <c r="L496" s="394"/>
      <c r="M496" s="394"/>
      <c r="N496" s="313">
        <f>IF(IF(I496&lt;'Checklist Parameters'!$Q$22,0,($I496-$L496))&lt;0,0,IF(I496&lt;'Checklist Parameters'!$Q$22,0,($I496-$L496)))</f>
        <v>0</v>
      </c>
      <c r="O496" s="394"/>
      <c r="P496" s="395"/>
      <c r="Q496" s="316">
        <f t="shared" si="44"/>
        <v>0</v>
      </c>
      <c r="R496" s="87">
        <f t="shared" si="45"/>
        <v>0</v>
      </c>
      <c r="S496" s="87">
        <f>IF('Checklist Parameters'!$Q$60&lt;0.2,0.2,'Checklist Parameters'!$Q$60)</f>
        <v>0.7</v>
      </c>
      <c r="T496" s="88">
        <f>IF($O496="",IF('Checklist District ID'!$C$43="Y",MAX($R496:$S496)*$I496,SUM($R496:$S496)*$I496),IF(O496&gt;0,Q496*S496))</f>
        <v>0</v>
      </c>
      <c r="U496" s="88">
        <f>IF(Q496&gt;0,((I496-T496)*'Formula Matrix'!$E$42),0)</f>
        <v>0</v>
      </c>
      <c r="V496" s="88">
        <f t="shared" si="46"/>
        <v>0</v>
      </c>
      <c r="W496" s="88">
        <f>IF(V496&gt;0,(V496*'Checklist Parameters'!$Q$35),0)</f>
        <v>0</v>
      </c>
      <c r="X496" s="85">
        <f t="shared" si="42"/>
        <v>0</v>
      </c>
      <c r="Y496" s="85">
        <f>IF('Checklist Parameters'!$Q$102&lt;&gt;"",(I496/43560)*'Checklist Parameters'!$Q$102,"N/A")</f>
        <v>0</v>
      </c>
      <c r="Z496" s="85" t="str">
        <f>IF('Checklist Parameters'!$Q$58&lt;&gt;"",((I496*'Checklist Parameters'!$Q$58)*'Checklist Parameters'!$Q$35)/1000,"N/A")</f>
        <v>N/A</v>
      </c>
      <c r="AA496" s="85">
        <f>IF('Checklist Parameters'!$Q$101&lt;&gt;"",IFERROR(I496/'Checklist Parameters'!$Q$101,0),"N/A")</f>
        <v>0</v>
      </c>
      <c r="AB496" s="85" t="str">
        <f>IF('Checklist Parameters'!$Q$43&lt;&gt;"",(I496*'Checklist Parameters'!$Q$43)/1000,"N/A")</f>
        <v>N/A</v>
      </c>
      <c r="AC496" s="85">
        <f>IF('Checklist Parameters'!$Q$16="",$X496,IF(AND('Checklist Parameters'!$Q$16&lt;$X496,'Checklist Parameters'!$Q$16&gt;=3),'Checklist Parameters'!$Q$16,IF(AND('Checklist Parameters'!$Q$16&lt;$X496,'Checklist Parameters'!$Q$16&lt;3),0,$X496)))</f>
        <v>0</v>
      </c>
      <c r="AD496" s="85" t="str">
        <f>IF(AND(I496&lt;'Checklist Parameters'!$Q$22,$I496&lt;&gt;0),"Y","")</f>
        <v/>
      </c>
      <c r="AE496" s="85" t="str">
        <f>IF($AD496="Y",0,IF('Checklist Parameters'!$Q$25="","&lt;no limit&gt;",ROUNDDOWN((($I496-'Checklist Parameters'!$Q$24)/'Checklist Parameters'!$Q$25)+1,0)))</f>
        <v>&lt;no limit&gt;</v>
      </c>
      <c r="AF496" s="174">
        <f t="shared" si="47"/>
        <v>0</v>
      </c>
      <c r="AG496" s="85">
        <f t="shared" si="43"/>
        <v>0</v>
      </c>
    </row>
    <row r="497" spans="1:33" ht="15">
      <c r="A497" s="393"/>
      <c r="B497" s="393"/>
      <c r="C497" s="393"/>
      <c r="D497" s="393"/>
      <c r="E497" s="393"/>
      <c r="F497" s="393"/>
      <c r="G497" s="393"/>
      <c r="H497" s="394"/>
      <c r="I497" s="394"/>
      <c r="J497" s="394"/>
      <c r="K497" s="394"/>
      <c r="L497" s="394"/>
      <c r="M497" s="394"/>
      <c r="N497" s="313">
        <f>IF(IF(I497&lt;'Checklist Parameters'!$Q$22,0,($I497-$L497))&lt;0,0,IF(I497&lt;'Checklist Parameters'!$Q$22,0,($I497-$L497)))</f>
        <v>0</v>
      </c>
      <c r="O497" s="394"/>
      <c r="P497" s="395"/>
      <c r="Q497" s="316">
        <f t="shared" si="44"/>
        <v>0</v>
      </c>
      <c r="R497" s="87">
        <f t="shared" si="45"/>
        <v>0</v>
      </c>
      <c r="S497" s="87">
        <f>IF('Checklist Parameters'!$Q$60&lt;0.2,0.2,'Checklist Parameters'!$Q$60)</f>
        <v>0.7</v>
      </c>
      <c r="T497" s="88">
        <f>IF($O497="",IF('Checklist District ID'!$C$43="Y",MAX($R497:$S497)*$I497,SUM($R497:$S497)*$I497),IF(O497&gt;0,Q497*S497))</f>
        <v>0</v>
      </c>
      <c r="U497" s="88">
        <f>IF(Q497&gt;0,((I497-T497)*'Formula Matrix'!$E$42),0)</f>
        <v>0</v>
      </c>
      <c r="V497" s="88">
        <f t="shared" si="46"/>
        <v>0</v>
      </c>
      <c r="W497" s="88">
        <f>IF(V497&gt;0,(V497*'Checklist Parameters'!$Q$35),0)</f>
        <v>0</v>
      </c>
      <c r="X497" s="85">
        <f t="shared" si="42"/>
        <v>0</v>
      </c>
      <c r="Y497" s="85">
        <f>IF('Checklist Parameters'!$Q$102&lt;&gt;"",(I497/43560)*'Checklist Parameters'!$Q$102,"N/A")</f>
        <v>0</v>
      </c>
      <c r="Z497" s="85" t="str">
        <f>IF('Checklist Parameters'!$Q$58&lt;&gt;"",((I497*'Checklist Parameters'!$Q$58)*'Checklist Parameters'!$Q$35)/1000,"N/A")</f>
        <v>N/A</v>
      </c>
      <c r="AA497" s="85">
        <f>IF('Checklist Parameters'!$Q$101&lt;&gt;"",IFERROR(I497/'Checklist Parameters'!$Q$101,0),"N/A")</f>
        <v>0</v>
      </c>
      <c r="AB497" s="85" t="str">
        <f>IF('Checklist Parameters'!$Q$43&lt;&gt;"",(I497*'Checklist Parameters'!$Q$43)/1000,"N/A")</f>
        <v>N/A</v>
      </c>
      <c r="AC497" s="85">
        <f>IF('Checklist Parameters'!$Q$16="",$X497,IF(AND('Checklist Parameters'!$Q$16&lt;$X497,'Checklist Parameters'!$Q$16&gt;=3),'Checklist Parameters'!$Q$16,IF(AND('Checklist Parameters'!$Q$16&lt;$X497,'Checklist Parameters'!$Q$16&lt;3),0,$X497)))</f>
        <v>0</v>
      </c>
      <c r="AD497" s="85" t="str">
        <f>IF(AND(I497&lt;'Checklist Parameters'!$Q$22,$I497&lt;&gt;0),"Y","")</f>
        <v/>
      </c>
      <c r="AE497" s="85" t="str">
        <f>IF($AD497="Y",0,IF('Checklist Parameters'!$Q$25="","&lt;no limit&gt;",ROUNDDOWN((($I497-'Checklist Parameters'!$Q$24)/'Checklist Parameters'!$Q$25)+1,0)))</f>
        <v>&lt;no limit&gt;</v>
      </c>
      <c r="AF497" s="174">
        <f t="shared" si="47"/>
        <v>0</v>
      </c>
      <c r="AG497" s="85">
        <f t="shared" si="43"/>
        <v>0</v>
      </c>
    </row>
    <row r="498" spans="1:33" ht="15">
      <c r="A498" s="393"/>
      <c r="B498" s="393"/>
      <c r="C498" s="393"/>
      <c r="D498" s="393"/>
      <c r="E498" s="393"/>
      <c r="F498" s="393"/>
      <c r="G498" s="393"/>
      <c r="H498" s="394"/>
      <c r="I498" s="394"/>
      <c r="J498" s="394"/>
      <c r="K498" s="394"/>
      <c r="L498" s="394"/>
      <c r="M498" s="394"/>
      <c r="N498" s="313">
        <f>IF(IF(I498&lt;'Checklist Parameters'!$Q$22,0,($I498-$L498))&lt;0,0,IF(I498&lt;'Checklist Parameters'!$Q$22,0,($I498-$L498)))</f>
        <v>0</v>
      </c>
      <c r="O498" s="394"/>
      <c r="P498" s="395"/>
      <c r="Q498" s="316">
        <f t="shared" si="44"/>
        <v>0</v>
      </c>
      <c r="R498" s="87">
        <f t="shared" si="45"/>
        <v>0</v>
      </c>
      <c r="S498" s="87">
        <f>IF('Checklist Parameters'!$Q$60&lt;0.2,0.2,'Checklist Parameters'!$Q$60)</f>
        <v>0.7</v>
      </c>
      <c r="T498" s="88">
        <f>IF($O498="",IF('Checklist District ID'!$C$43="Y",MAX($R498:$S498)*$I498,SUM($R498:$S498)*$I498),IF(O498&gt;0,Q498*S498))</f>
        <v>0</v>
      </c>
      <c r="U498" s="88">
        <f>IF(Q498&gt;0,((I498-T498)*'Formula Matrix'!$E$42),0)</f>
        <v>0</v>
      </c>
      <c r="V498" s="88">
        <f t="shared" si="46"/>
        <v>0</v>
      </c>
      <c r="W498" s="88">
        <f>IF(V498&gt;0,(V498*'Checklist Parameters'!$Q$35),0)</f>
        <v>0</v>
      </c>
      <c r="X498" s="85">
        <f t="shared" si="42"/>
        <v>0</v>
      </c>
      <c r="Y498" s="85">
        <f>IF('Checklist Parameters'!$Q$102&lt;&gt;"",(I498/43560)*'Checklist Parameters'!$Q$102,"N/A")</f>
        <v>0</v>
      </c>
      <c r="Z498" s="85" t="str">
        <f>IF('Checklist Parameters'!$Q$58&lt;&gt;"",((I498*'Checklist Parameters'!$Q$58)*'Checklist Parameters'!$Q$35)/1000,"N/A")</f>
        <v>N/A</v>
      </c>
      <c r="AA498" s="85">
        <f>IF('Checklist Parameters'!$Q$101&lt;&gt;"",IFERROR(I498/'Checklist Parameters'!$Q$101,0),"N/A")</f>
        <v>0</v>
      </c>
      <c r="AB498" s="85" t="str">
        <f>IF('Checklist Parameters'!$Q$43&lt;&gt;"",(I498*'Checklist Parameters'!$Q$43)/1000,"N/A")</f>
        <v>N/A</v>
      </c>
      <c r="AC498" s="85">
        <f>IF('Checklist Parameters'!$Q$16="",$X498,IF(AND('Checklist Parameters'!$Q$16&lt;$X498,'Checklist Parameters'!$Q$16&gt;=3),'Checklist Parameters'!$Q$16,IF(AND('Checklist Parameters'!$Q$16&lt;$X498,'Checklist Parameters'!$Q$16&lt;3),0,$X498)))</f>
        <v>0</v>
      </c>
      <c r="AD498" s="85" t="str">
        <f>IF(AND(I498&lt;'Checklist Parameters'!$Q$22,$I498&lt;&gt;0),"Y","")</f>
        <v/>
      </c>
      <c r="AE498" s="85" t="str">
        <f>IF($AD498="Y",0,IF('Checklist Parameters'!$Q$25="","&lt;no limit&gt;",ROUNDDOWN((($I498-'Checklist Parameters'!$Q$24)/'Checklist Parameters'!$Q$25)+1,0)))</f>
        <v>&lt;no limit&gt;</v>
      </c>
      <c r="AF498" s="174">
        <f t="shared" si="47"/>
        <v>0</v>
      </c>
      <c r="AG498" s="85">
        <f t="shared" si="43"/>
        <v>0</v>
      </c>
    </row>
    <row r="499" spans="1:33" ht="15">
      <c r="A499" s="393"/>
      <c r="B499" s="393"/>
      <c r="C499" s="393"/>
      <c r="D499" s="393"/>
      <c r="E499" s="393"/>
      <c r="F499" s="393"/>
      <c r="G499" s="393"/>
      <c r="H499" s="394"/>
      <c r="I499" s="394"/>
      <c r="J499" s="394"/>
      <c r="K499" s="394"/>
      <c r="L499" s="394"/>
      <c r="M499" s="394"/>
      <c r="N499" s="313">
        <f>IF(IF(I499&lt;'Checklist Parameters'!$Q$22,0,($I499-$L499))&lt;0,0,IF(I499&lt;'Checklist Parameters'!$Q$22,0,($I499-$L499)))</f>
        <v>0</v>
      </c>
      <c r="O499" s="394"/>
      <c r="P499" s="395"/>
      <c r="Q499" s="316">
        <f t="shared" si="44"/>
        <v>0</v>
      </c>
      <c r="R499" s="87">
        <f t="shared" si="45"/>
        <v>0</v>
      </c>
      <c r="S499" s="87">
        <f>IF('Checklist Parameters'!$Q$60&lt;0.2,0.2,'Checklist Parameters'!$Q$60)</f>
        <v>0.7</v>
      </c>
      <c r="T499" s="88">
        <f>IF($O499="",IF('Checklist District ID'!$C$43="Y",MAX($R499:$S499)*$I499,SUM($R499:$S499)*$I499),IF(O499&gt;0,Q499*S499))</f>
        <v>0</v>
      </c>
      <c r="U499" s="88">
        <f>IF(Q499&gt;0,((I499-T499)*'Formula Matrix'!$E$42),0)</f>
        <v>0</v>
      </c>
      <c r="V499" s="88">
        <f t="shared" si="46"/>
        <v>0</v>
      </c>
      <c r="W499" s="88">
        <f>IF(V499&gt;0,(V499*'Checklist Parameters'!$Q$35),0)</f>
        <v>0</v>
      </c>
      <c r="X499" s="85">
        <f t="shared" si="42"/>
        <v>0</v>
      </c>
      <c r="Y499" s="85">
        <f>IF('Checklist Parameters'!$Q$102&lt;&gt;"",(I499/43560)*'Checklist Parameters'!$Q$102,"N/A")</f>
        <v>0</v>
      </c>
      <c r="Z499" s="85" t="str">
        <f>IF('Checklist Parameters'!$Q$58&lt;&gt;"",((I499*'Checklist Parameters'!$Q$58)*'Checklist Parameters'!$Q$35)/1000,"N/A")</f>
        <v>N/A</v>
      </c>
      <c r="AA499" s="85">
        <f>IF('Checklist Parameters'!$Q$101&lt;&gt;"",IFERROR(I499/'Checklist Parameters'!$Q$101,0),"N/A")</f>
        <v>0</v>
      </c>
      <c r="AB499" s="85" t="str">
        <f>IF('Checklist Parameters'!$Q$43&lt;&gt;"",(I499*'Checklist Parameters'!$Q$43)/1000,"N/A")</f>
        <v>N/A</v>
      </c>
      <c r="AC499" s="85">
        <f>IF('Checklist Parameters'!$Q$16="",$X499,IF(AND('Checklist Parameters'!$Q$16&lt;$X499,'Checklist Parameters'!$Q$16&gt;=3),'Checklist Parameters'!$Q$16,IF(AND('Checklist Parameters'!$Q$16&lt;$X499,'Checklist Parameters'!$Q$16&lt;3),0,$X499)))</f>
        <v>0</v>
      </c>
      <c r="AD499" s="85" t="str">
        <f>IF(AND(I499&lt;'Checklist Parameters'!$Q$22,$I499&lt;&gt;0),"Y","")</f>
        <v/>
      </c>
      <c r="AE499" s="85" t="str">
        <f>IF($AD499="Y",0,IF('Checklist Parameters'!$Q$25="","&lt;no limit&gt;",ROUNDDOWN((($I499-'Checklist Parameters'!$Q$24)/'Checklist Parameters'!$Q$25)+1,0)))</f>
        <v>&lt;no limit&gt;</v>
      </c>
      <c r="AF499" s="174">
        <f t="shared" si="47"/>
        <v>0</v>
      </c>
      <c r="AG499" s="85">
        <f t="shared" si="43"/>
        <v>0</v>
      </c>
    </row>
    <row r="500" spans="1:33" ht="15">
      <c r="A500" s="393"/>
      <c r="B500" s="393"/>
      <c r="C500" s="393"/>
      <c r="D500" s="393"/>
      <c r="E500" s="393"/>
      <c r="F500" s="393"/>
      <c r="G500" s="393"/>
      <c r="H500" s="394"/>
      <c r="I500" s="394"/>
      <c r="J500" s="394"/>
      <c r="K500" s="394"/>
      <c r="L500" s="394"/>
      <c r="M500" s="394"/>
      <c r="N500" s="313">
        <f>IF(IF(I500&lt;'Checklist Parameters'!$Q$22,0,($I500-$L500))&lt;0,0,IF(I500&lt;'Checklist Parameters'!$Q$22,0,($I500-$L500)))</f>
        <v>0</v>
      </c>
      <c r="O500" s="394"/>
      <c r="P500" s="395"/>
      <c r="Q500" s="316">
        <f t="shared" si="44"/>
        <v>0</v>
      </c>
      <c r="R500" s="87">
        <f t="shared" si="45"/>
        <v>0</v>
      </c>
      <c r="S500" s="87">
        <f>IF('Checklist Parameters'!$Q$60&lt;0.2,0.2,'Checklist Parameters'!$Q$60)</f>
        <v>0.7</v>
      </c>
      <c r="T500" s="88">
        <f>IF($O500="",IF('Checklist District ID'!$C$43="Y",MAX($R500:$S500)*$I500,SUM($R500:$S500)*$I500),IF(O500&gt;0,Q500*S500))</f>
        <v>0</v>
      </c>
      <c r="U500" s="88">
        <f>IF(Q500&gt;0,((I500-T500)*'Formula Matrix'!$E$42),0)</f>
        <v>0</v>
      </c>
      <c r="V500" s="88">
        <f t="shared" si="46"/>
        <v>0</v>
      </c>
      <c r="W500" s="88">
        <f>IF(V500&gt;0,(V500*'Checklist Parameters'!$Q$35),0)</f>
        <v>0</v>
      </c>
      <c r="X500" s="85">
        <f t="shared" si="42"/>
        <v>0</v>
      </c>
      <c r="Y500" s="85">
        <f>IF('Checklist Parameters'!$Q$102&lt;&gt;"",(I500/43560)*'Checklist Parameters'!$Q$102,"N/A")</f>
        <v>0</v>
      </c>
      <c r="Z500" s="85" t="str">
        <f>IF('Checklist Parameters'!$Q$58&lt;&gt;"",((I500*'Checklist Parameters'!$Q$58)*'Checklist Parameters'!$Q$35)/1000,"N/A")</f>
        <v>N/A</v>
      </c>
      <c r="AA500" s="85">
        <f>IF('Checklist Parameters'!$Q$101&lt;&gt;"",IFERROR(I500/'Checklist Parameters'!$Q$101,0),"N/A")</f>
        <v>0</v>
      </c>
      <c r="AB500" s="85" t="str">
        <f>IF('Checklist Parameters'!$Q$43&lt;&gt;"",(I500*'Checklist Parameters'!$Q$43)/1000,"N/A")</f>
        <v>N/A</v>
      </c>
      <c r="AC500" s="85">
        <f>IF('Checklist Parameters'!$Q$16="",$X500,IF(AND('Checklist Parameters'!$Q$16&lt;$X500,'Checklist Parameters'!$Q$16&gt;=3),'Checklist Parameters'!$Q$16,IF(AND('Checklist Parameters'!$Q$16&lt;$X500,'Checklist Parameters'!$Q$16&lt;3),0,$X500)))</f>
        <v>0</v>
      </c>
      <c r="AD500" s="85" t="str">
        <f>IF(AND(I500&lt;'Checklist Parameters'!$Q$22,$I500&lt;&gt;0),"Y","")</f>
        <v/>
      </c>
      <c r="AE500" s="85" t="str">
        <f>IF($AD500="Y",0,IF('Checklist Parameters'!$Q$25="","&lt;no limit&gt;",ROUNDDOWN((($I500-'Checklist Parameters'!$Q$24)/'Checklist Parameters'!$Q$25)+1,0)))</f>
        <v>&lt;no limit&gt;</v>
      </c>
      <c r="AF500" s="174">
        <f t="shared" si="47"/>
        <v>0</v>
      </c>
      <c r="AG500" s="85">
        <f t="shared" si="43"/>
        <v>0</v>
      </c>
    </row>
    <row r="501" spans="1:33" ht="15">
      <c r="A501" s="393"/>
      <c r="B501" s="393"/>
      <c r="C501" s="393"/>
      <c r="D501" s="393"/>
      <c r="E501" s="393"/>
      <c r="F501" s="393"/>
      <c r="G501" s="393"/>
      <c r="H501" s="394"/>
      <c r="I501" s="394"/>
      <c r="J501" s="394"/>
      <c r="K501" s="394"/>
      <c r="L501" s="394"/>
      <c r="M501" s="394"/>
      <c r="N501" s="313">
        <f>IF(IF(I501&lt;'Checklist Parameters'!$Q$22,0,($I501-$L501))&lt;0,0,IF(I501&lt;'Checklist Parameters'!$Q$22,0,($I501-$L501)))</f>
        <v>0</v>
      </c>
      <c r="O501" s="394"/>
      <c r="P501" s="395"/>
      <c r="Q501" s="316">
        <f t="shared" si="44"/>
        <v>0</v>
      </c>
      <c r="R501" s="87">
        <f t="shared" si="45"/>
        <v>0</v>
      </c>
      <c r="S501" s="87">
        <f>IF('Checklist Parameters'!$Q$60&lt;0.2,0.2,'Checklist Parameters'!$Q$60)</f>
        <v>0.7</v>
      </c>
      <c r="T501" s="88">
        <f>IF($O501="",IF('Checklist District ID'!$C$43="Y",MAX($R501:$S501)*$I501,SUM($R501:$S501)*$I501),IF(O501&gt;0,Q501*S501))</f>
        <v>0</v>
      </c>
      <c r="U501" s="88">
        <f>IF(Q501&gt;0,((I501-T501)*'Formula Matrix'!$E$42),0)</f>
        <v>0</v>
      </c>
      <c r="V501" s="88">
        <f t="shared" si="46"/>
        <v>0</v>
      </c>
      <c r="W501" s="88">
        <f>IF(V501&gt;0,(V501*'Checklist Parameters'!$Q$35),0)</f>
        <v>0</v>
      </c>
      <c r="X501" s="85">
        <f t="shared" si="42"/>
        <v>0</v>
      </c>
      <c r="Y501" s="85">
        <f>IF('Checklist Parameters'!$Q$102&lt;&gt;"",(I501/43560)*'Checklist Parameters'!$Q$102,"N/A")</f>
        <v>0</v>
      </c>
      <c r="Z501" s="85" t="str">
        <f>IF('Checklist Parameters'!$Q$58&lt;&gt;"",((I501*'Checklist Parameters'!$Q$58)*'Checklist Parameters'!$Q$35)/1000,"N/A")</f>
        <v>N/A</v>
      </c>
      <c r="AA501" s="85">
        <f>IF('Checklist Parameters'!$Q$101&lt;&gt;"",IFERROR(I501/'Checklist Parameters'!$Q$101,0),"N/A")</f>
        <v>0</v>
      </c>
      <c r="AB501" s="85" t="str">
        <f>IF('Checklist Parameters'!$Q$43&lt;&gt;"",(I501*'Checklist Parameters'!$Q$43)/1000,"N/A")</f>
        <v>N/A</v>
      </c>
      <c r="AC501" s="85">
        <f>IF('Checklist Parameters'!$Q$16="",$X501,IF(AND('Checklist Parameters'!$Q$16&lt;$X501,'Checklist Parameters'!$Q$16&gt;=3),'Checklist Parameters'!$Q$16,IF(AND('Checklist Parameters'!$Q$16&lt;$X501,'Checklist Parameters'!$Q$16&lt;3),0,$X501)))</f>
        <v>0</v>
      </c>
      <c r="AD501" s="85" t="str">
        <f>IF(AND(I501&lt;'Checklist Parameters'!$Q$22,$I501&lt;&gt;0),"Y","")</f>
        <v/>
      </c>
      <c r="AE501" s="85" t="str">
        <f>IF($AD501="Y",0,IF('Checklist Parameters'!$Q$25="","&lt;no limit&gt;",ROUNDDOWN((($I501-'Checklist Parameters'!$Q$24)/'Checklist Parameters'!$Q$25)+1,0)))</f>
        <v>&lt;no limit&gt;</v>
      </c>
      <c r="AF501" s="174">
        <f t="shared" si="47"/>
        <v>0</v>
      </c>
      <c r="AG501" s="85">
        <f t="shared" si="43"/>
        <v>0</v>
      </c>
    </row>
    <row r="502" spans="1:33" ht="15">
      <c r="A502" s="393"/>
      <c r="B502" s="393"/>
      <c r="C502" s="393"/>
      <c r="D502" s="393"/>
      <c r="E502" s="393"/>
      <c r="F502" s="393"/>
      <c r="G502" s="393"/>
      <c r="H502" s="394"/>
      <c r="I502" s="394"/>
      <c r="J502" s="394"/>
      <c r="K502" s="394"/>
      <c r="L502" s="394"/>
      <c r="M502" s="394"/>
      <c r="N502" s="313">
        <f>IF(IF(I502&lt;'Checklist Parameters'!$Q$22,0,($I502-$L502))&lt;0,0,IF(I502&lt;'Checklist Parameters'!$Q$22,0,($I502-$L502)))</f>
        <v>0</v>
      </c>
      <c r="O502" s="394"/>
      <c r="P502" s="395"/>
      <c r="Q502" s="316">
        <f t="shared" si="44"/>
        <v>0</v>
      </c>
      <c r="R502" s="87">
        <f t="shared" si="45"/>
        <v>0</v>
      </c>
      <c r="S502" s="87">
        <f>IF('Checklist Parameters'!$Q$60&lt;0.2,0.2,'Checklist Parameters'!$Q$60)</f>
        <v>0.7</v>
      </c>
      <c r="T502" s="88">
        <f>IF($O502="",IF('Checklist District ID'!$C$43="Y",MAX($R502:$S502)*$I502,SUM($R502:$S502)*$I502),IF(O502&gt;0,Q502*S502))</f>
        <v>0</v>
      </c>
      <c r="U502" s="88">
        <f>IF(Q502&gt;0,((I502-T502)*'Formula Matrix'!$E$42),0)</f>
        <v>0</v>
      </c>
      <c r="V502" s="88">
        <f t="shared" si="46"/>
        <v>0</v>
      </c>
      <c r="W502" s="88">
        <f>IF(V502&gt;0,(V502*'Checklist Parameters'!$Q$35),0)</f>
        <v>0</v>
      </c>
      <c r="X502" s="85">
        <f t="shared" si="42"/>
        <v>0</v>
      </c>
      <c r="Y502" s="85">
        <f>IF('Checklist Parameters'!$Q$102&lt;&gt;"",(I502/43560)*'Checklist Parameters'!$Q$102,"N/A")</f>
        <v>0</v>
      </c>
      <c r="Z502" s="85" t="str">
        <f>IF('Checklist Parameters'!$Q$58&lt;&gt;"",((I502*'Checklist Parameters'!$Q$58)*'Checklist Parameters'!$Q$35)/1000,"N/A")</f>
        <v>N/A</v>
      </c>
      <c r="AA502" s="85">
        <f>IF('Checklist Parameters'!$Q$101&lt;&gt;"",IFERROR(I502/'Checklist Parameters'!$Q$101,0),"N/A")</f>
        <v>0</v>
      </c>
      <c r="AB502" s="85" t="str">
        <f>IF('Checklist Parameters'!$Q$43&lt;&gt;"",(I502*'Checklist Parameters'!$Q$43)/1000,"N/A")</f>
        <v>N/A</v>
      </c>
      <c r="AC502" s="85">
        <f>IF('Checklist Parameters'!$Q$16="",$X502,IF(AND('Checklist Parameters'!$Q$16&lt;$X502,'Checklist Parameters'!$Q$16&gt;=3),'Checklist Parameters'!$Q$16,IF(AND('Checklist Parameters'!$Q$16&lt;$X502,'Checklist Parameters'!$Q$16&lt;3),0,$X502)))</f>
        <v>0</v>
      </c>
      <c r="AD502" s="85" t="str">
        <f>IF(AND(I502&lt;'Checklist Parameters'!$Q$22,$I502&lt;&gt;0),"Y","")</f>
        <v/>
      </c>
      <c r="AE502" s="85" t="str">
        <f>IF($AD502="Y",0,IF('Checklist Parameters'!$Q$25="","&lt;no limit&gt;",ROUNDDOWN((($I502-'Checklist Parameters'!$Q$24)/'Checklist Parameters'!$Q$25)+1,0)))</f>
        <v>&lt;no limit&gt;</v>
      </c>
      <c r="AF502" s="174">
        <f t="shared" si="47"/>
        <v>0</v>
      </c>
      <c r="AG502" s="85">
        <f t="shared" si="43"/>
        <v>0</v>
      </c>
    </row>
    <row r="503" spans="1:33" ht="15">
      <c r="A503" s="393"/>
      <c r="B503" s="393"/>
      <c r="C503" s="393"/>
      <c r="D503" s="393"/>
      <c r="E503" s="393"/>
      <c r="F503" s="393"/>
      <c r="G503" s="393"/>
      <c r="H503" s="394"/>
      <c r="I503" s="394"/>
      <c r="J503" s="394"/>
      <c r="K503" s="394"/>
      <c r="L503" s="394"/>
      <c r="M503" s="394"/>
      <c r="N503" s="313">
        <f>IF(IF(I503&lt;'Checklist Parameters'!$Q$22,0,($I503-$L503))&lt;0,0,IF(I503&lt;'Checklist Parameters'!$Q$22,0,($I503-$L503)))</f>
        <v>0</v>
      </c>
      <c r="O503" s="394"/>
      <c r="P503" s="395"/>
      <c r="Q503" s="316">
        <f t="shared" si="44"/>
        <v>0</v>
      </c>
      <c r="R503" s="87">
        <f t="shared" si="45"/>
        <v>0</v>
      </c>
      <c r="S503" s="87">
        <f>IF('Checklist Parameters'!$Q$60&lt;0.2,0.2,'Checklist Parameters'!$Q$60)</f>
        <v>0.7</v>
      </c>
      <c r="T503" s="88">
        <f>IF($O503="",IF('Checklist District ID'!$C$43="Y",MAX($R503:$S503)*$I503,SUM($R503:$S503)*$I503),IF(O503&gt;0,Q503*S503))</f>
        <v>0</v>
      </c>
      <c r="U503" s="88">
        <f>IF(Q503&gt;0,((I503-T503)*'Formula Matrix'!$E$42),0)</f>
        <v>0</v>
      </c>
      <c r="V503" s="88">
        <f t="shared" si="46"/>
        <v>0</v>
      </c>
      <c r="W503" s="88">
        <f>IF(V503&gt;0,(V503*'Checklist Parameters'!$Q$35),0)</f>
        <v>0</v>
      </c>
      <c r="X503" s="85">
        <f t="shared" si="42"/>
        <v>0</v>
      </c>
      <c r="Y503" s="85">
        <f>IF('Checklist Parameters'!$Q$102&lt;&gt;"",(I503/43560)*'Checklist Parameters'!$Q$102,"N/A")</f>
        <v>0</v>
      </c>
      <c r="Z503" s="85" t="str">
        <f>IF('Checklist Parameters'!$Q$58&lt;&gt;"",((I503*'Checklist Parameters'!$Q$58)*'Checklist Parameters'!$Q$35)/1000,"N/A")</f>
        <v>N/A</v>
      </c>
      <c r="AA503" s="85">
        <f>IF('Checklist Parameters'!$Q$101&lt;&gt;"",IFERROR(I503/'Checklist Parameters'!$Q$101,0),"N/A")</f>
        <v>0</v>
      </c>
      <c r="AB503" s="85" t="str">
        <f>IF('Checklist Parameters'!$Q$43&lt;&gt;"",(I503*'Checklist Parameters'!$Q$43)/1000,"N/A")</f>
        <v>N/A</v>
      </c>
      <c r="AC503" s="85">
        <f>IF('Checklist Parameters'!$Q$16="",$X503,IF(AND('Checklist Parameters'!$Q$16&lt;$X503,'Checklist Parameters'!$Q$16&gt;=3),'Checklist Parameters'!$Q$16,IF(AND('Checklist Parameters'!$Q$16&lt;$X503,'Checklist Parameters'!$Q$16&lt;3),0,$X503)))</f>
        <v>0</v>
      </c>
      <c r="AD503" s="85" t="str">
        <f>IF(AND(I503&lt;'Checklist Parameters'!$Q$22,$I503&lt;&gt;0),"Y","")</f>
        <v/>
      </c>
      <c r="AE503" s="85" t="str">
        <f>IF($AD503="Y",0,IF('Checklist Parameters'!$Q$25="","&lt;no limit&gt;",ROUNDDOWN((($I503-'Checklist Parameters'!$Q$24)/'Checklist Parameters'!$Q$25)+1,0)))</f>
        <v>&lt;no limit&gt;</v>
      </c>
      <c r="AF503" s="174">
        <f t="shared" si="47"/>
        <v>0</v>
      </c>
      <c r="AG503" s="85">
        <f t="shared" si="43"/>
        <v>0</v>
      </c>
    </row>
    <row r="504" spans="1:33" ht="15">
      <c r="A504" s="393"/>
      <c r="B504" s="393"/>
      <c r="C504" s="393"/>
      <c r="D504" s="393"/>
      <c r="E504" s="393"/>
      <c r="F504" s="393"/>
      <c r="G504" s="393"/>
      <c r="H504" s="394"/>
      <c r="I504" s="394"/>
      <c r="J504" s="394"/>
      <c r="K504" s="394"/>
      <c r="L504" s="394"/>
      <c r="M504" s="394"/>
      <c r="N504" s="313">
        <f>IF(IF(I504&lt;'Checklist Parameters'!$Q$22,0,($I504-$L504))&lt;0,0,IF(I504&lt;'Checklist Parameters'!$Q$22,0,($I504-$L504)))</f>
        <v>0</v>
      </c>
      <c r="O504" s="394"/>
      <c r="P504" s="395"/>
      <c r="Q504" s="316">
        <f t="shared" si="44"/>
        <v>0</v>
      </c>
      <c r="R504" s="87">
        <f t="shared" si="45"/>
        <v>0</v>
      </c>
      <c r="S504" s="87">
        <f>IF('Checklist Parameters'!$Q$60&lt;0.2,0.2,'Checklist Parameters'!$Q$60)</f>
        <v>0.7</v>
      </c>
      <c r="T504" s="88">
        <f>IF($O504="",IF('Checklist District ID'!$C$43="Y",MAX($R504:$S504)*$I504,SUM($R504:$S504)*$I504),IF(O504&gt;0,Q504*S504))</f>
        <v>0</v>
      </c>
      <c r="U504" s="88">
        <f>IF(Q504&gt;0,((I504-T504)*'Formula Matrix'!$E$42),0)</f>
        <v>0</v>
      </c>
      <c r="V504" s="88">
        <f t="shared" si="46"/>
        <v>0</v>
      </c>
      <c r="W504" s="88">
        <f>IF(V504&gt;0,(V504*'Checklist Parameters'!$Q$35),0)</f>
        <v>0</v>
      </c>
      <c r="X504" s="85">
        <f t="shared" si="42"/>
        <v>0</v>
      </c>
      <c r="Y504" s="85">
        <f>IF('Checklist Parameters'!$Q$102&lt;&gt;"",(I504/43560)*'Checklist Parameters'!$Q$102,"N/A")</f>
        <v>0</v>
      </c>
      <c r="Z504" s="85" t="str">
        <f>IF('Checklist Parameters'!$Q$58&lt;&gt;"",((I504*'Checklist Parameters'!$Q$58)*'Checklist Parameters'!$Q$35)/1000,"N/A")</f>
        <v>N/A</v>
      </c>
      <c r="AA504" s="85">
        <f>IF('Checklist Parameters'!$Q$101&lt;&gt;"",IFERROR(I504/'Checklist Parameters'!$Q$101,0),"N/A")</f>
        <v>0</v>
      </c>
      <c r="AB504" s="85" t="str">
        <f>IF('Checklist Parameters'!$Q$43&lt;&gt;"",(I504*'Checklist Parameters'!$Q$43)/1000,"N/A")</f>
        <v>N/A</v>
      </c>
      <c r="AC504" s="85">
        <f>IF('Checklist Parameters'!$Q$16="",$X504,IF(AND('Checklist Parameters'!$Q$16&lt;$X504,'Checklist Parameters'!$Q$16&gt;=3),'Checklist Parameters'!$Q$16,IF(AND('Checklist Parameters'!$Q$16&lt;$X504,'Checklist Parameters'!$Q$16&lt;3),0,$X504)))</f>
        <v>0</v>
      </c>
      <c r="AD504" s="85" t="str">
        <f>IF(AND(I504&lt;'Checklist Parameters'!$Q$22,$I504&lt;&gt;0),"Y","")</f>
        <v/>
      </c>
      <c r="AE504" s="85" t="str">
        <f>IF($AD504="Y",0,IF('Checklist Parameters'!$Q$25="","&lt;no limit&gt;",ROUNDDOWN((($I504-'Checklist Parameters'!$Q$24)/'Checklist Parameters'!$Q$25)+1,0)))</f>
        <v>&lt;no limit&gt;</v>
      </c>
      <c r="AF504" s="174">
        <f t="shared" si="47"/>
        <v>0</v>
      </c>
      <c r="AG504" s="85">
        <f t="shared" si="43"/>
        <v>0</v>
      </c>
    </row>
    <row r="505" spans="1:33" ht="15">
      <c r="A505" s="393"/>
      <c r="B505" s="393"/>
      <c r="C505" s="393"/>
      <c r="D505" s="393"/>
      <c r="E505" s="393"/>
      <c r="F505" s="393"/>
      <c r="G505" s="393"/>
      <c r="H505" s="394"/>
      <c r="I505" s="394"/>
      <c r="J505" s="394"/>
      <c r="K505" s="394"/>
      <c r="L505" s="394"/>
      <c r="M505" s="394"/>
      <c r="N505" s="313">
        <f>IF(IF(I505&lt;'Checklist Parameters'!$Q$22,0,($I505-$L505))&lt;0,0,IF(I505&lt;'Checklist Parameters'!$Q$22,0,($I505-$L505)))</f>
        <v>0</v>
      </c>
      <c r="O505" s="394"/>
      <c r="P505" s="395"/>
      <c r="Q505" s="316">
        <f t="shared" si="44"/>
        <v>0</v>
      </c>
      <c r="R505" s="87">
        <f t="shared" si="45"/>
        <v>0</v>
      </c>
      <c r="S505" s="87">
        <f>IF('Checklist Parameters'!$Q$60&lt;0.2,0.2,'Checklist Parameters'!$Q$60)</f>
        <v>0.7</v>
      </c>
      <c r="T505" s="88">
        <f>IF($O505="",IF('Checklist District ID'!$C$43="Y",MAX($R505:$S505)*$I505,SUM($R505:$S505)*$I505),IF(O505&gt;0,Q505*S505))</f>
        <v>0</v>
      </c>
      <c r="U505" s="88">
        <f>IF(Q505&gt;0,((I505-T505)*'Formula Matrix'!$E$42),0)</f>
        <v>0</v>
      </c>
      <c r="V505" s="88">
        <f t="shared" si="46"/>
        <v>0</v>
      </c>
      <c r="W505" s="88">
        <f>IF(V505&gt;0,(V505*'Checklist Parameters'!$Q$35),0)</f>
        <v>0</v>
      </c>
      <c r="X505" s="85">
        <f t="shared" si="42"/>
        <v>0</v>
      </c>
      <c r="Y505" s="85">
        <f>IF('Checklist Parameters'!$Q$102&lt;&gt;"",(I505/43560)*'Checklist Parameters'!$Q$102,"N/A")</f>
        <v>0</v>
      </c>
      <c r="Z505" s="85" t="str">
        <f>IF('Checklist Parameters'!$Q$58&lt;&gt;"",((I505*'Checklist Parameters'!$Q$58)*'Checklist Parameters'!$Q$35)/1000,"N/A")</f>
        <v>N/A</v>
      </c>
      <c r="AA505" s="85">
        <f>IF('Checklist Parameters'!$Q$101&lt;&gt;"",IFERROR(I505/'Checklist Parameters'!$Q$101,0),"N/A")</f>
        <v>0</v>
      </c>
      <c r="AB505" s="85" t="str">
        <f>IF('Checklist Parameters'!$Q$43&lt;&gt;"",(I505*'Checklist Parameters'!$Q$43)/1000,"N/A")</f>
        <v>N/A</v>
      </c>
      <c r="AC505" s="85">
        <f>IF('Checklist Parameters'!$Q$16="",$X505,IF(AND('Checklist Parameters'!$Q$16&lt;$X505,'Checklist Parameters'!$Q$16&gt;=3),'Checklist Parameters'!$Q$16,IF(AND('Checklist Parameters'!$Q$16&lt;$X505,'Checklist Parameters'!$Q$16&lt;3),0,$X505)))</f>
        <v>0</v>
      </c>
      <c r="AD505" s="85" t="str">
        <f>IF(AND(I505&lt;'Checklist Parameters'!$Q$22,$I505&lt;&gt;0),"Y","")</f>
        <v/>
      </c>
      <c r="AE505" s="85" t="str">
        <f>IF($AD505="Y",0,IF('Checklist Parameters'!$Q$25="","&lt;no limit&gt;",ROUNDDOWN((($I505-'Checklist Parameters'!$Q$24)/'Checklist Parameters'!$Q$25)+1,0)))</f>
        <v>&lt;no limit&gt;</v>
      </c>
      <c r="AF505" s="174">
        <f t="shared" si="47"/>
        <v>0</v>
      </c>
      <c r="AG505" s="85">
        <f t="shared" si="43"/>
        <v>0</v>
      </c>
    </row>
    <row r="506" spans="1:33" ht="15">
      <c r="A506" s="393"/>
      <c r="B506" s="393"/>
      <c r="C506" s="393"/>
      <c r="D506" s="393"/>
      <c r="E506" s="393"/>
      <c r="F506" s="393"/>
      <c r="G506" s="393"/>
      <c r="H506" s="394"/>
      <c r="I506" s="394"/>
      <c r="J506" s="394"/>
      <c r="K506" s="394"/>
      <c r="L506" s="394"/>
      <c r="M506" s="394"/>
      <c r="N506" s="313">
        <f>IF(IF(I506&lt;'Checklist Parameters'!$Q$22,0,($I506-$L506))&lt;0,0,IF(I506&lt;'Checklist Parameters'!$Q$22,0,($I506-$L506)))</f>
        <v>0</v>
      </c>
      <c r="O506" s="394"/>
      <c r="P506" s="395"/>
      <c r="Q506" s="316">
        <f t="shared" si="44"/>
        <v>0</v>
      </c>
      <c r="R506" s="87">
        <f t="shared" si="45"/>
        <v>0</v>
      </c>
      <c r="S506" s="87">
        <f>IF('Checklist Parameters'!$Q$60&lt;0.2,0.2,'Checklist Parameters'!$Q$60)</f>
        <v>0.7</v>
      </c>
      <c r="T506" s="88">
        <f>IF($O506="",IF('Checklist District ID'!$C$43="Y",MAX($R506:$S506)*$I506,SUM($R506:$S506)*$I506),IF(O506&gt;0,Q506*S506))</f>
        <v>0</v>
      </c>
      <c r="U506" s="88">
        <f>IF(Q506&gt;0,((I506-T506)*'Formula Matrix'!$E$42),0)</f>
        <v>0</v>
      </c>
      <c r="V506" s="88">
        <f t="shared" si="46"/>
        <v>0</v>
      </c>
      <c r="W506" s="88">
        <f>IF(V506&gt;0,(V506*'Checklist Parameters'!$Q$35),0)</f>
        <v>0</v>
      </c>
      <c r="X506" s="85">
        <f t="shared" si="42"/>
        <v>0</v>
      </c>
      <c r="Y506" s="85">
        <f>IF('Checklist Parameters'!$Q$102&lt;&gt;"",(I506/43560)*'Checklist Parameters'!$Q$102,"N/A")</f>
        <v>0</v>
      </c>
      <c r="Z506" s="85" t="str">
        <f>IF('Checklist Parameters'!$Q$58&lt;&gt;"",((I506*'Checklist Parameters'!$Q$58)*'Checklist Parameters'!$Q$35)/1000,"N/A")</f>
        <v>N/A</v>
      </c>
      <c r="AA506" s="85">
        <f>IF('Checklist Parameters'!$Q$101&lt;&gt;"",IFERROR(I506/'Checklist Parameters'!$Q$101,0),"N/A")</f>
        <v>0</v>
      </c>
      <c r="AB506" s="85" t="str">
        <f>IF('Checklist Parameters'!$Q$43&lt;&gt;"",(I506*'Checklist Parameters'!$Q$43)/1000,"N/A")</f>
        <v>N/A</v>
      </c>
      <c r="AC506" s="85">
        <f>IF('Checklist Parameters'!$Q$16="",$X506,IF(AND('Checklist Parameters'!$Q$16&lt;$X506,'Checklist Parameters'!$Q$16&gt;=3),'Checklist Parameters'!$Q$16,IF(AND('Checklist Parameters'!$Q$16&lt;$X506,'Checklist Parameters'!$Q$16&lt;3),0,$X506)))</f>
        <v>0</v>
      </c>
      <c r="AD506" s="85" t="str">
        <f>IF(AND(I506&lt;'Checklist Parameters'!$Q$22,$I506&lt;&gt;0),"Y","")</f>
        <v/>
      </c>
      <c r="AE506" s="85" t="str">
        <f>IF($AD506="Y",0,IF('Checklist Parameters'!$Q$25="","&lt;no limit&gt;",ROUNDDOWN((($I506-'Checklist Parameters'!$Q$24)/'Checklist Parameters'!$Q$25)+1,0)))</f>
        <v>&lt;no limit&gt;</v>
      </c>
      <c r="AF506" s="174">
        <f t="shared" si="47"/>
        <v>0</v>
      </c>
      <c r="AG506" s="85">
        <f t="shared" si="43"/>
        <v>0</v>
      </c>
    </row>
    <row r="507" spans="1:33" ht="15">
      <c r="A507" s="393"/>
      <c r="B507" s="393"/>
      <c r="C507" s="393"/>
      <c r="D507" s="393"/>
      <c r="E507" s="393"/>
      <c r="F507" s="393"/>
      <c r="G507" s="393"/>
      <c r="H507" s="394"/>
      <c r="I507" s="394"/>
      <c r="J507" s="394"/>
      <c r="K507" s="394"/>
      <c r="L507" s="394"/>
      <c r="M507" s="394"/>
      <c r="N507" s="313">
        <f>IF(IF(I507&lt;'Checklist Parameters'!$Q$22,0,($I507-$L507))&lt;0,0,IF(I507&lt;'Checklist Parameters'!$Q$22,0,($I507-$L507)))</f>
        <v>0</v>
      </c>
      <c r="O507" s="394"/>
      <c r="P507" s="395"/>
      <c r="Q507" s="316">
        <f t="shared" si="44"/>
        <v>0</v>
      </c>
      <c r="R507" s="87">
        <f t="shared" si="45"/>
        <v>0</v>
      </c>
      <c r="S507" s="87">
        <f>IF('Checklist Parameters'!$Q$60&lt;0.2,0.2,'Checklist Parameters'!$Q$60)</f>
        <v>0.7</v>
      </c>
      <c r="T507" s="88">
        <f>IF($O507="",IF('Checklist District ID'!$C$43="Y",MAX($R507:$S507)*$I507,SUM($R507:$S507)*$I507),IF(O507&gt;0,Q507*S507))</f>
        <v>0</v>
      </c>
      <c r="U507" s="88">
        <f>IF(Q507&gt;0,((I507-T507)*'Formula Matrix'!$E$42),0)</f>
        <v>0</v>
      </c>
      <c r="V507" s="88">
        <f t="shared" si="46"/>
        <v>0</v>
      </c>
      <c r="W507" s="88">
        <f>IF(V507&gt;0,(V507*'Checklist Parameters'!$Q$35),0)</f>
        <v>0</v>
      </c>
      <c r="X507" s="85">
        <f t="shared" si="42"/>
        <v>0</v>
      </c>
      <c r="Y507" s="85">
        <f>IF('Checklist Parameters'!$Q$102&lt;&gt;"",(I507/43560)*'Checklist Parameters'!$Q$102,"N/A")</f>
        <v>0</v>
      </c>
      <c r="Z507" s="85" t="str">
        <f>IF('Checklist Parameters'!$Q$58&lt;&gt;"",((I507*'Checklist Parameters'!$Q$58)*'Checklist Parameters'!$Q$35)/1000,"N/A")</f>
        <v>N/A</v>
      </c>
      <c r="AA507" s="85">
        <f>IF('Checklist Parameters'!$Q$101&lt;&gt;"",IFERROR(I507/'Checklist Parameters'!$Q$101,0),"N/A")</f>
        <v>0</v>
      </c>
      <c r="AB507" s="85" t="str">
        <f>IF('Checklist Parameters'!$Q$43&lt;&gt;"",(I507*'Checklist Parameters'!$Q$43)/1000,"N/A")</f>
        <v>N/A</v>
      </c>
      <c r="AC507" s="85">
        <f>IF('Checklist Parameters'!$Q$16="",$X507,IF(AND('Checklist Parameters'!$Q$16&lt;$X507,'Checklist Parameters'!$Q$16&gt;=3),'Checklist Parameters'!$Q$16,IF(AND('Checklist Parameters'!$Q$16&lt;$X507,'Checklist Parameters'!$Q$16&lt;3),0,$X507)))</f>
        <v>0</v>
      </c>
      <c r="AD507" s="85" t="str">
        <f>IF(AND(I507&lt;'Checklist Parameters'!$Q$22,$I507&lt;&gt;0),"Y","")</f>
        <v/>
      </c>
      <c r="AE507" s="85" t="str">
        <f>IF($AD507="Y",0,IF('Checklist Parameters'!$Q$25="","&lt;no limit&gt;",ROUNDDOWN((($I507-'Checklist Parameters'!$Q$24)/'Checklist Parameters'!$Q$25)+1,0)))</f>
        <v>&lt;no limit&gt;</v>
      </c>
      <c r="AF507" s="174">
        <f t="shared" si="47"/>
        <v>0</v>
      </c>
      <c r="AG507" s="85">
        <f t="shared" si="43"/>
        <v>0</v>
      </c>
    </row>
    <row r="508" spans="1:33" ht="15">
      <c r="A508" s="393"/>
      <c r="B508" s="393"/>
      <c r="C508" s="393"/>
      <c r="D508" s="393"/>
      <c r="E508" s="393"/>
      <c r="F508" s="393"/>
      <c r="G508" s="393"/>
      <c r="H508" s="394"/>
      <c r="I508" s="394"/>
      <c r="J508" s="394"/>
      <c r="K508" s="394"/>
      <c r="L508" s="394"/>
      <c r="M508" s="394"/>
      <c r="N508" s="313">
        <f>IF(IF(I508&lt;'Checklist Parameters'!$Q$22,0,($I508-$L508))&lt;0,0,IF(I508&lt;'Checklist Parameters'!$Q$22,0,($I508-$L508)))</f>
        <v>0</v>
      </c>
      <c r="O508" s="394"/>
      <c r="P508" s="395"/>
      <c r="Q508" s="316">
        <f t="shared" si="44"/>
        <v>0</v>
      </c>
      <c r="R508" s="87">
        <f t="shared" si="45"/>
        <v>0</v>
      </c>
      <c r="S508" s="87">
        <f>IF('Checklist Parameters'!$Q$60&lt;0.2,0.2,'Checklist Parameters'!$Q$60)</f>
        <v>0.7</v>
      </c>
      <c r="T508" s="88">
        <f>IF($O508="",IF('Checklist District ID'!$C$43="Y",MAX($R508:$S508)*$I508,SUM($R508:$S508)*$I508),IF(O508&gt;0,Q508*S508))</f>
        <v>0</v>
      </c>
      <c r="U508" s="88">
        <f>IF(Q508&gt;0,((I508-T508)*'Formula Matrix'!$E$42),0)</f>
        <v>0</v>
      </c>
      <c r="V508" s="88">
        <f t="shared" si="46"/>
        <v>0</v>
      </c>
      <c r="W508" s="88">
        <f>IF(V508&gt;0,(V508*'Checklist Parameters'!$Q$35),0)</f>
        <v>0</v>
      </c>
      <c r="X508" s="85">
        <f t="shared" si="42"/>
        <v>0</v>
      </c>
      <c r="Y508" s="85">
        <f>IF('Checklist Parameters'!$Q$102&lt;&gt;"",(I508/43560)*'Checklist Parameters'!$Q$102,"N/A")</f>
        <v>0</v>
      </c>
      <c r="Z508" s="85" t="str">
        <f>IF('Checklist Parameters'!$Q$58&lt;&gt;"",((I508*'Checklist Parameters'!$Q$58)*'Checklist Parameters'!$Q$35)/1000,"N/A")</f>
        <v>N/A</v>
      </c>
      <c r="AA508" s="85">
        <f>IF('Checklist Parameters'!$Q$101&lt;&gt;"",IFERROR(I508/'Checklist Parameters'!$Q$101,0),"N/A")</f>
        <v>0</v>
      </c>
      <c r="AB508" s="85" t="str">
        <f>IF('Checklist Parameters'!$Q$43&lt;&gt;"",(I508*'Checklist Parameters'!$Q$43)/1000,"N/A")</f>
        <v>N/A</v>
      </c>
      <c r="AC508" s="85">
        <f>IF('Checklist Parameters'!$Q$16="",$X508,IF(AND('Checklist Parameters'!$Q$16&lt;$X508,'Checklist Parameters'!$Q$16&gt;=3),'Checklist Parameters'!$Q$16,IF(AND('Checklist Parameters'!$Q$16&lt;$X508,'Checklist Parameters'!$Q$16&lt;3),0,$X508)))</f>
        <v>0</v>
      </c>
      <c r="AD508" s="85" t="str">
        <f>IF(AND(I508&lt;'Checklist Parameters'!$Q$22,$I508&lt;&gt;0),"Y","")</f>
        <v/>
      </c>
      <c r="AE508" s="85" t="str">
        <f>IF($AD508="Y",0,IF('Checklist Parameters'!$Q$25="","&lt;no limit&gt;",ROUNDDOWN((($I508-'Checklist Parameters'!$Q$24)/'Checklist Parameters'!$Q$25)+1,0)))</f>
        <v>&lt;no limit&gt;</v>
      </c>
      <c r="AF508" s="174">
        <f t="shared" si="47"/>
        <v>0</v>
      </c>
      <c r="AG508" s="85">
        <f t="shared" si="43"/>
        <v>0</v>
      </c>
    </row>
    <row r="509" spans="1:33" ht="15">
      <c r="A509" s="393"/>
      <c r="B509" s="393"/>
      <c r="C509" s="393"/>
      <c r="D509" s="393"/>
      <c r="E509" s="393"/>
      <c r="F509" s="393"/>
      <c r="G509" s="393"/>
      <c r="H509" s="394"/>
      <c r="I509" s="394"/>
      <c r="J509" s="394"/>
      <c r="K509" s="394"/>
      <c r="L509" s="394"/>
      <c r="M509" s="394"/>
      <c r="N509" s="313">
        <f>IF(IF(I509&lt;'Checklist Parameters'!$Q$22,0,($I509-$L509))&lt;0,0,IF(I509&lt;'Checklist Parameters'!$Q$22,0,($I509-$L509)))</f>
        <v>0</v>
      </c>
      <c r="O509" s="394"/>
      <c r="P509" s="395"/>
      <c r="Q509" s="316">
        <f t="shared" si="44"/>
        <v>0</v>
      </c>
      <c r="R509" s="87">
        <f t="shared" si="45"/>
        <v>0</v>
      </c>
      <c r="S509" s="87">
        <f>IF('Checklist Parameters'!$Q$60&lt;0.2,0.2,'Checklist Parameters'!$Q$60)</f>
        <v>0.7</v>
      </c>
      <c r="T509" s="88">
        <f>IF($O509="",IF('Checklist District ID'!$C$43="Y",MAX($R509:$S509)*$I509,SUM($R509:$S509)*$I509),IF(O509&gt;0,Q509*S509))</f>
        <v>0</v>
      </c>
      <c r="U509" s="88">
        <f>IF(Q509&gt;0,((I509-T509)*'Formula Matrix'!$E$42),0)</f>
        <v>0</v>
      </c>
      <c r="V509" s="88">
        <f t="shared" si="46"/>
        <v>0</v>
      </c>
      <c r="W509" s="88">
        <f>IF(V509&gt;0,(V509*'Checklist Parameters'!$Q$35),0)</f>
        <v>0</v>
      </c>
      <c r="X509" s="85">
        <f t="shared" si="42"/>
        <v>0</v>
      </c>
      <c r="Y509" s="85">
        <f>IF('Checklist Parameters'!$Q$102&lt;&gt;"",(I509/43560)*'Checklist Parameters'!$Q$102,"N/A")</f>
        <v>0</v>
      </c>
      <c r="Z509" s="85" t="str">
        <f>IF('Checklist Parameters'!$Q$58&lt;&gt;"",((I509*'Checklist Parameters'!$Q$58)*'Checklist Parameters'!$Q$35)/1000,"N/A")</f>
        <v>N/A</v>
      </c>
      <c r="AA509" s="85">
        <f>IF('Checklist Parameters'!$Q$101&lt;&gt;"",IFERROR(I509/'Checklist Parameters'!$Q$101,0),"N/A")</f>
        <v>0</v>
      </c>
      <c r="AB509" s="85" t="str">
        <f>IF('Checklist Parameters'!$Q$43&lt;&gt;"",(I509*'Checklist Parameters'!$Q$43)/1000,"N/A")</f>
        <v>N/A</v>
      </c>
      <c r="AC509" s="85">
        <f>IF('Checklist Parameters'!$Q$16="",$X509,IF(AND('Checklist Parameters'!$Q$16&lt;$X509,'Checklist Parameters'!$Q$16&gt;=3),'Checklist Parameters'!$Q$16,IF(AND('Checklist Parameters'!$Q$16&lt;$X509,'Checklist Parameters'!$Q$16&lt;3),0,$X509)))</f>
        <v>0</v>
      </c>
      <c r="AD509" s="85" t="str">
        <f>IF(AND(I509&lt;'Checklist Parameters'!$Q$22,$I509&lt;&gt;0),"Y","")</f>
        <v/>
      </c>
      <c r="AE509" s="85" t="str">
        <f>IF($AD509="Y",0,IF('Checklist Parameters'!$Q$25="","&lt;no limit&gt;",ROUNDDOWN((($I509-'Checklist Parameters'!$Q$24)/'Checklist Parameters'!$Q$25)+1,0)))</f>
        <v>&lt;no limit&gt;</v>
      </c>
      <c r="AF509" s="174">
        <f t="shared" si="47"/>
        <v>0</v>
      </c>
      <c r="AG509" s="85">
        <f t="shared" si="43"/>
        <v>0</v>
      </c>
    </row>
    <row r="510" spans="1:33" ht="15">
      <c r="A510" s="393"/>
      <c r="B510" s="393"/>
      <c r="C510" s="393"/>
      <c r="D510" s="393"/>
      <c r="E510" s="393"/>
      <c r="F510" s="393"/>
      <c r="G510" s="393"/>
      <c r="H510" s="394"/>
      <c r="I510" s="394"/>
      <c r="J510" s="394"/>
      <c r="K510" s="394"/>
      <c r="L510" s="394"/>
      <c r="M510" s="394"/>
      <c r="N510" s="313">
        <f>IF(IF(I510&lt;'Checklist Parameters'!$Q$22,0,($I510-$L510))&lt;0,0,IF(I510&lt;'Checklist Parameters'!$Q$22,0,($I510-$L510)))</f>
        <v>0</v>
      </c>
      <c r="O510" s="394"/>
      <c r="P510" s="395"/>
      <c r="Q510" s="316">
        <f t="shared" si="44"/>
        <v>0</v>
      </c>
      <c r="R510" s="87">
        <f t="shared" si="45"/>
        <v>0</v>
      </c>
      <c r="S510" s="87">
        <f>IF('Checklist Parameters'!$Q$60&lt;0.2,0.2,'Checklist Parameters'!$Q$60)</f>
        <v>0.7</v>
      </c>
      <c r="T510" s="88">
        <f>IF($O510="",IF('Checklist District ID'!$C$43="Y",MAX($R510:$S510)*$I510,SUM($R510:$S510)*$I510),IF(O510&gt;0,Q510*S510))</f>
        <v>0</v>
      </c>
      <c r="U510" s="88">
        <f>IF(Q510&gt;0,((I510-T510)*'Formula Matrix'!$E$42),0)</f>
        <v>0</v>
      </c>
      <c r="V510" s="88">
        <f t="shared" si="46"/>
        <v>0</v>
      </c>
      <c r="W510" s="88">
        <f>IF(V510&gt;0,(V510*'Checklist Parameters'!$Q$35),0)</f>
        <v>0</v>
      </c>
      <c r="X510" s="85">
        <f t="shared" si="42"/>
        <v>0</v>
      </c>
      <c r="Y510" s="85">
        <f>IF('Checklist Parameters'!$Q$102&lt;&gt;"",(I510/43560)*'Checklist Parameters'!$Q$102,"N/A")</f>
        <v>0</v>
      </c>
      <c r="Z510" s="85" t="str">
        <f>IF('Checklist Parameters'!$Q$58&lt;&gt;"",((I510*'Checklist Parameters'!$Q$58)*'Checklist Parameters'!$Q$35)/1000,"N/A")</f>
        <v>N/A</v>
      </c>
      <c r="AA510" s="85">
        <f>IF('Checklist Parameters'!$Q$101&lt;&gt;"",IFERROR(I510/'Checklist Parameters'!$Q$101,0),"N/A")</f>
        <v>0</v>
      </c>
      <c r="AB510" s="85" t="str">
        <f>IF('Checklist Parameters'!$Q$43&lt;&gt;"",(I510*'Checklist Parameters'!$Q$43)/1000,"N/A")</f>
        <v>N/A</v>
      </c>
      <c r="AC510" s="85">
        <f>IF('Checklist Parameters'!$Q$16="",$X510,IF(AND('Checklist Parameters'!$Q$16&lt;$X510,'Checklist Parameters'!$Q$16&gt;=3),'Checklist Parameters'!$Q$16,IF(AND('Checklist Parameters'!$Q$16&lt;$X510,'Checklist Parameters'!$Q$16&lt;3),0,$X510)))</f>
        <v>0</v>
      </c>
      <c r="AD510" s="85" t="str">
        <f>IF(AND(I510&lt;'Checklist Parameters'!$Q$22,$I510&lt;&gt;0),"Y","")</f>
        <v/>
      </c>
      <c r="AE510" s="85" t="str">
        <f>IF($AD510="Y",0,IF('Checklist Parameters'!$Q$25="","&lt;no limit&gt;",ROUNDDOWN((($I510-'Checklist Parameters'!$Q$24)/'Checklist Parameters'!$Q$25)+1,0)))</f>
        <v>&lt;no limit&gt;</v>
      </c>
      <c r="AF510" s="174">
        <f t="shared" si="47"/>
        <v>0</v>
      </c>
      <c r="AG510" s="85">
        <f t="shared" si="43"/>
        <v>0</v>
      </c>
    </row>
    <row r="511" spans="1:33" ht="15">
      <c r="A511" s="393"/>
      <c r="B511" s="393"/>
      <c r="C511" s="393"/>
      <c r="D511" s="393"/>
      <c r="E511" s="393"/>
      <c r="F511" s="393"/>
      <c r="G511" s="393"/>
      <c r="H511" s="394"/>
      <c r="I511" s="394"/>
      <c r="J511" s="394"/>
      <c r="K511" s="394"/>
      <c r="L511" s="394"/>
      <c r="M511" s="394"/>
      <c r="N511" s="313">
        <f>IF(IF(I511&lt;'Checklist Parameters'!$Q$22,0,($I511-$L511))&lt;0,0,IF(I511&lt;'Checklist Parameters'!$Q$22,0,($I511-$L511)))</f>
        <v>0</v>
      </c>
      <c r="O511" s="394"/>
      <c r="P511" s="395"/>
      <c r="Q511" s="316">
        <f t="shared" si="44"/>
        <v>0</v>
      </c>
      <c r="R511" s="87">
        <f t="shared" si="45"/>
        <v>0</v>
      </c>
      <c r="S511" s="87">
        <f>IF('Checklist Parameters'!$Q$60&lt;0.2,0.2,'Checklist Parameters'!$Q$60)</f>
        <v>0.7</v>
      </c>
      <c r="T511" s="88">
        <f>IF($O511="",IF('Checklist District ID'!$C$43="Y",MAX($R511:$S511)*$I511,SUM($R511:$S511)*$I511),IF(O511&gt;0,Q511*S511))</f>
        <v>0</v>
      </c>
      <c r="U511" s="88">
        <f>IF(Q511&gt;0,((I511-T511)*'Formula Matrix'!$E$42),0)</f>
        <v>0</v>
      </c>
      <c r="V511" s="88">
        <f t="shared" si="46"/>
        <v>0</v>
      </c>
      <c r="W511" s="88">
        <f>IF(V511&gt;0,(V511*'Checklist Parameters'!$Q$35),0)</f>
        <v>0</v>
      </c>
      <c r="X511" s="85">
        <f t="shared" si="42"/>
        <v>0</v>
      </c>
      <c r="Y511" s="85">
        <f>IF('Checklist Parameters'!$Q$102&lt;&gt;"",(I511/43560)*'Checklist Parameters'!$Q$102,"N/A")</f>
        <v>0</v>
      </c>
      <c r="Z511" s="85" t="str">
        <f>IF('Checklist Parameters'!$Q$58&lt;&gt;"",((I511*'Checklist Parameters'!$Q$58)*'Checklist Parameters'!$Q$35)/1000,"N/A")</f>
        <v>N/A</v>
      </c>
      <c r="AA511" s="85">
        <f>IF('Checklist Parameters'!$Q$101&lt;&gt;"",IFERROR(I511/'Checklist Parameters'!$Q$101,0),"N/A")</f>
        <v>0</v>
      </c>
      <c r="AB511" s="85" t="str">
        <f>IF('Checklist Parameters'!$Q$43&lt;&gt;"",(I511*'Checklist Parameters'!$Q$43)/1000,"N/A")</f>
        <v>N/A</v>
      </c>
      <c r="AC511" s="85">
        <f>IF('Checklist Parameters'!$Q$16="",$X511,IF(AND('Checklist Parameters'!$Q$16&lt;$X511,'Checklist Parameters'!$Q$16&gt;=3),'Checklist Parameters'!$Q$16,IF(AND('Checklist Parameters'!$Q$16&lt;$X511,'Checklist Parameters'!$Q$16&lt;3),0,$X511)))</f>
        <v>0</v>
      </c>
      <c r="AD511" s="85" t="str">
        <f>IF(AND(I511&lt;'Checklist Parameters'!$Q$22,$I511&lt;&gt;0),"Y","")</f>
        <v/>
      </c>
      <c r="AE511" s="85" t="str">
        <f>IF($AD511="Y",0,IF('Checklist Parameters'!$Q$25="","&lt;no limit&gt;",ROUNDDOWN((($I511-'Checklist Parameters'!$Q$24)/'Checklist Parameters'!$Q$25)+1,0)))</f>
        <v>&lt;no limit&gt;</v>
      </c>
      <c r="AF511" s="174">
        <f t="shared" si="47"/>
        <v>0</v>
      </c>
      <c r="AG511" s="85">
        <f t="shared" si="43"/>
        <v>0</v>
      </c>
    </row>
    <row r="512" spans="1:33" ht="15">
      <c r="A512" s="393"/>
      <c r="B512" s="393"/>
      <c r="C512" s="393"/>
      <c r="D512" s="393"/>
      <c r="E512" s="393"/>
      <c r="F512" s="393"/>
      <c r="G512" s="393"/>
      <c r="H512" s="394"/>
      <c r="I512" s="394"/>
      <c r="J512" s="394"/>
      <c r="K512" s="394"/>
      <c r="L512" s="394"/>
      <c r="M512" s="394"/>
      <c r="N512" s="313">
        <f>IF(IF(I512&lt;'Checklist Parameters'!$Q$22,0,($I512-$L512))&lt;0,0,IF(I512&lt;'Checklist Parameters'!$Q$22,0,($I512-$L512)))</f>
        <v>0</v>
      </c>
      <c r="O512" s="394"/>
      <c r="P512" s="395"/>
      <c r="Q512" s="316">
        <f t="shared" si="44"/>
        <v>0</v>
      </c>
      <c r="R512" s="87">
        <f t="shared" si="45"/>
        <v>0</v>
      </c>
      <c r="S512" s="87">
        <f>IF('Checklist Parameters'!$Q$60&lt;0.2,0.2,'Checklist Parameters'!$Q$60)</f>
        <v>0.7</v>
      </c>
      <c r="T512" s="88">
        <f>IF($O512="",IF('Checklist District ID'!$C$43="Y",MAX($R512:$S512)*$I512,SUM($R512:$S512)*$I512),IF(O512&gt;0,Q512*S512))</f>
        <v>0</v>
      </c>
      <c r="U512" s="88">
        <f>IF(Q512&gt;0,((I512-T512)*'Formula Matrix'!$E$42),0)</f>
        <v>0</v>
      </c>
      <c r="V512" s="88">
        <f t="shared" si="46"/>
        <v>0</v>
      </c>
      <c r="W512" s="88">
        <f>IF(V512&gt;0,(V512*'Checklist Parameters'!$Q$35),0)</f>
        <v>0</v>
      </c>
      <c r="X512" s="85">
        <f t="shared" si="42"/>
        <v>0</v>
      </c>
      <c r="Y512" s="85">
        <f>IF('Checklist Parameters'!$Q$102&lt;&gt;"",(I512/43560)*'Checklist Parameters'!$Q$102,"N/A")</f>
        <v>0</v>
      </c>
      <c r="Z512" s="85" t="str">
        <f>IF('Checklist Parameters'!$Q$58&lt;&gt;"",((I512*'Checklist Parameters'!$Q$58)*'Checklist Parameters'!$Q$35)/1000,"N/A")</f>
        <v>N/A</v>
      </c>
      <c r="AA512" s="85">
        <f>IF('Checklist Parameters'!$Q$101&lt;&gt;"",IFERROR(I512/'Checklist Parameters'!$Q$101,0),"N/A")</f>
        <v>0</v>
      </c>
      <c r="AB512" s="85" t="str">
        <f>IF('Checklist Parameters'!$Q$43&lt;&gt;"",(I512*'Checklist Parameters'!$Q$43)/1000,"N/A")</f>
        <v>N/A</v>
      </c>
      <c r="AC512" s="85">
        <f>IF('Checklist Parameters'!$Q$16="",$X512,IF(AND('Checklist Parameters'!$Q$16&lt;$X512,'Checklist Parameters'!$Q$16&gt;=3),'Checklist Parameters'!$Q$16,IF(AND('Checklist Parameters'!$Q$16&lt;$X512,'Checklist Parameters'!$Q$16&lt;3),0,$X512)))</f>
        <v>0</v>
      </c>
      <c r="AD512" s="85" t="str">
        <f>IF(AND(I512&lt;'Checklist Parameters'!$Q$22,$I512&lt;&gt;0),"Y","")</f>
        <v/>
      </c>
      <c r="AE512" s="85" t="str">
        <f>IF($AD512="Y",0,IF('Checklist Parameters'!$Q$25="","&lt;no limit&gt;",ROUNDDOWN((($I512-'Checklist Parameters'!$Q$24)/'Checklist Parameters'!$Q$25)+1,0)))</f>
        <v>&lt;no limit&gt;</v>
      </c>
      <c r="AF512" s="174">
        <f t="shared" si="47"/>
        <v>0</v>
      </c>
      <c r="AG512" s="85">
        <f t="shared" si="43"/>
        <v>0</v>
      </c>
    </row>
    <row r="513" spans="1:33" ht="15">
      <c r="A513" s="393"/>
      <c r="B513" s="393"/>
      <c r="C513" s="393"/>
      <c r="D513" s="393"/>
      <c r="E513" s="393"/>
      <c r="F513" s="393"/>
      <c r="G513" s="393"/>
      <c r="H513" s="394"/>
      <c r="I513" s="394"/>
      <c r="J513" s="394"/>
      <c r="K513" s="394"/>
      <c r="L513" s="394"/>
      <c r="M513" s="394"/>
      <c r="N513" s="313">
        <f>IF(IF(I513&lt;'Checklist Parameters'!$Q$22,0,($I513-$L513))&lt;0,0,IF(I513&lt;'Checklist Parameters'!$Q$22,0,($I513-$L513)))</f>
        <v>0</v>
      </c>
      <c r="O513" s="394"/>
      <c r="P513" s="395"/>
      <c r="Q513" s="316">
        <f t="shared" si="44"/>
        <v>0</v>
      </c>
      <c r="R513" s="87">
        <f t="shared" si="45"/>
        <v>0</v>
      </c>
      <c r="S513" s="87">
        <f>IF('Checklist Parameters'!$Q$60&lt;0.2,0.2,'Checklist Parameters'!$Q$60)</f>
        <v>0.7</v>
      </c>
      <c r="T513" s="88">
        <f>IF($O513="",IF('Checklist District ID'!$C$43="Y",MAX($R513:$S513)*$I513,SUM($R513:$S513)*$I513),IF(O513&gt;0,Q513*S513))</f>
        <v>0</v>
      </c>
      <c r="U513" s="88">
        <f>IF(Q513&gt;0,((I513-T513)*'Formula Matrix'!$E$42),0)</f>
        <v>0</v>
      </c>
      <c r="V513" s="88">
        <f t="shared" si="46"/>
        <v>0</v>
      </c>
      <c r="W513" s="88">
        <f>IF(V513&gt;0,(V513*'Checklist Parameters'!$Q$35),0)</f>
        <v>0</v>
      </c>
      <c r="X513" s="85">
        <f t="shared" si="42"/>
        <v>0</v>
      </c>
      <c r="Y513" s="85">
        <f>IF('Checklist Parameters'!$Q$102&lt;&gt;"",(I513/43560)*'Checklist Parameters'!$Q$102,"N/A")</f>
        <v>0</v>
      </c>
      <c r="Z513" s="85" t="str">
        <f>IF('Checklist Parameters'!$Q$58&lt;&gt;"",((I513*'Checklist Parameters'!$Q$58)*'Checklist Parameters'!$Q$35)/1000,"N/A")</f>
        <v>N/A</v>
      </c>
      <c r="AA513" s="85">
        <f>IF('Checklist Parameters'!$Q$101&lt;&gt;"",IFERROR(I513/'Checklist Parameters'!$Q$101,0),"N/A")</f>
        <v>0</v>
      </c>
      <c r="AB513" s="85" t="str">
        <f>IF('Checklist Parameters'!$Q$43&lt;&gt;"",(I513*'Checklist Parameters'!$Q$43)/1000,"N/A")</f>
        <v>N/A</v>
      </c>
      <c r="AC513" s="85">
        <f>IF('Checklist Parameters'!$Q$16="",$X513,IF(AND('Checklist Parameters'!$Q$16&lt;$X513,'Checklist Parameters'!$Q$16&gt;=3),'Checklist Parameters'!$Q$16,IF(AND('Checklist Parameters'!$Q$16&lt;$X513,'Checklist Parameters'!$Q$16&lt;3),0,$X513)))</f>
        <v>0</v>
      </c>
      <c r="AD513" s="85" t="str">
        <f>IF(AND(I513&lt;'Checklist Parameters'!$Q$22,$I513&lt;&gt;0),"Y","")</f>
        <v/>
      </c>
      <c r="AE513" s="85" t="str">
        <f>IF($AD513="Y",0,IF('Checklist Parameters'!$Q$25="","&lt;no limit&gt;",ROUNDDOWN((($I513-'Checklist Parameters'!$Q$24)/'Checklist Parameters'!$Q$25)+1,0)))</f>
        <v>&lt;no limit&gt;</v>
      </c>
      <c r="AF513" s="174">
        <f t="shared" si="47"/>
        <v>0</v>
      </c>
      <c r="AG513" s="85">
        <f t="shared" si="43"/>
        <v>0</v>
      </c>
    </row>
    <row r="514" spans="1:33" ht="15">
      <c r="A514" s="393"/>
      <c r="B514" s="393"/>
      <c r="C514" s="393"/>
      <c r="D514" s="393"/>
      <c r="E514" s="393"/>
      <c r="F514" s="393"/>
      <c r="G514" s="393"/>
      <c r="H514" s="394"/>
      <c r="I514" s="394"/>
      <c r="J514" s="394"/>
      <c r="K514" s="394"/>
      <c r="L514" s="394"/>
      <c r="M514" s="394"/>
      <c r="N514" s="313">
        <f>IF(IF(I514&lt;'Checklist Parameters'!$Q$22,0,($I514-$L514))&lt;0,0,IF(I514&lt;'Checklist Parameters'!$Q$22,0,($I514-$L514)))</f>
        <v>0</v>
      </c>
      <c r="O514" s="394"/>
      <c r="P514" s="395"/>
      <c r="Q514" s="316">
        <f t="shared" si="44"/>
        <v>0</v>
      </c>
      <c r="R514" s="87">
        <f t="shared" si="45"/>
        <v>0</v>
      </c>
      <c r="S514" s="87">
        <f>IF('Checklist Parameters'!$Q$60&lt;0.2,0.2,'Checklist Parameters'!$Q$60)</f>
        <v>0.7</v>
      </c>
      <c r="T514" s="88">
        <f>IF($O514="",IF('Checklist District ID'!$C$43="Y",MAX($R514:$S514)*$I514,SUM($R514:$S514)*$I514),IF(O514&gt;0,Q514*S514))</f>
        <v>0</v>
      </c>
      <c r="U514" s="88">
        <f>IF(Q514&gt;0,((I514-T514)*'Formula Matrix'!$E$42),0)</f>
        <v>0</v>
      </c>
      <c r="V514" s="88">
        <f t="shared" si="46"/>
        <v>0</v>
      </c>
      <c r="W514" s="88">
        <f>IF(V514&gt;0,(V514*'Checklist Parameters'!$Q$35),0)</f>
        <v>0</v>
      </c>
      <c r="X514" s="85">
        <f t="shared" si="42"/>
        <v>0</v>
      </c>
      <c r="Y514" s="85">
        <f>IF('Checklist Parameters'!$Q$102&lt;&gt;"",(I514/43560)*'Checklist Parameters'!$Q$102,"N/A")</f>
        <v>0</v>
      </c>
      <c r="Z514" s="85" t="str">
        <f>IF('Checklist Parameters'!$Q$58&lt;&gt;"",((I514*'Checklist Parameters'!$Q$58)*'Checklist Parameters'!$Q$35)/1000,"N/A")</f>
        <v>N/A</v>
      </c>
      <c r="AA514" s="85">
        <f>IF('Checklist Parameters'!$Q$101&lt;&gt;"",IFERROR(I514/'Checklist Parameters'!$Q$101,0),"N/A")</f>
        <v>0</v>
      </c>
      <c r="AB514" s="85" t="str">
        <f>IF('Checklist Parameters'!$Q$43&lt;&gt;"",(I514*'Checklist Parameters'!$Q$43)/1000,"N/A")</f>
        <v>N/A</v>
      </c>
      <c r="AC514" s="85">
        <f>IF('Checklist Parameters'!$Q$16="",$X514,IF(AND('Checklist Parameters'!$Q$16&lt;$X514,'Checklist Parameters'!$Q$16&gt;=3),'Checklist Parameters'!$Q$16,IF(AND('Checklist Parameters'!$Q$16&lt;$X514,'Checklist Parameters'!$Q$16&lt;3),0,$X514)))</f>
        <v>0</v>
      </c>
      <c r="AD514" s="85" t="str">
        <f>IF(AND(I514&lt;'Checklist Parameters'!$Q$22,$I514&lt;&gt;0),"Y","")</f>
        <v/>
      </c>
      <c r="AE514" s="85" t="str">
        <f>IF($AD514="Y",0,IF('Checklist Parameters'!$Q$25="","&lt;no limit&gt;",ROUNDDOWN((($I514-'Checklist Parameters'!$Q$24)/'Checklist Parameters'!$Q$25)+1,0)))</f>
        <v>&lt;no limit&gt;</v>
      </c>
      <c r="AF514" s="174">
        <f t="shared" si="47"/>
        <v>0</v>
      </c>
      <c r="AG514" s="85">
        <f t="shared" si="43"/>
        <v>0</v>
      </c>
    </row>
    <row r="515" spans="1:33" ht="15">
      <c r="A515" s="393"/>
      <c r="B515" s="393"/>
      <c r="C515" s="393"/>
      <c r="D515" s="393"/>
      <c r="E515" s="393"/>
      <c r="F515" s="393"/>
      <c r="G515" s="393"/>
      <c r="H515" s="394"/>
      <c r="I515" s="394"/>
      <c r="J515" s="394"/>
      <c r="K515" s="394"/>
      <c r="L515" s="394"/>
      <c r="M515" s="394"/>
      <c r="N515" s="313">
        <f>IF(IF(I515&lt;'Checklist Parameters'!$Q$22,0,($I515-$L515))&lt;0,0,IF(I515&lt;'Checklist Parameters'!$Q$22,0,($I515-$L515)))</f>
        <v>0</v>
      </c>
      <c r="O515" s="394"/>
      <c r="P515" s="395"/>
      <c r="Q515" s="316">
        <f t="shared" si="44"/>
        <v>0</v>
      </c>
      <c r="R515" s="87">
        <f t="shared" si="45"/>
        <v>0</v>
      </c>
      <c r="S515" s="87">
        <f>IF('Checklist Parameters'!$Q$60&lt;0.2,0.2,'Checklist Parameters'!$Q$60)</f>
        <v>0.7</v>
      </c>
      <c r="T515" s="88">
        <f>IF($O515="",IF('Checklist District ID'!$C$43="Y",MAX($R515:$S515)*$I515,SUM($R515:$S515)*$I515),IF(O515&gt;0,Q515*S515))</f>
        <v>0</v>
      </c>
      <c r="U515" s="88">
        <f>IF(Q515&gt;0,((I515-T515)*'Formula Matrix'!$E$42),0)</f>
        <v>0</v>
      </c>
      <c r="V515" s="88">
        <f t="shared" si="46"/>
        <v>0</v>
      </c>
      <c r="W515" s="88">
        <f>IF(V515&gt;0,(V515*'Checklist Parameters'!$Q$35),0)</f>
        <v>0</v>
      </c>
      <c r="X515" s="85">
        <f t="shared" si="42"/>
        <v>0</v>
      </c>
      <c r="Y515" s="85">
        <f>IF('Checklist Parameters'!$Q$102&lt;&gt;"",(I515/43560)*'Checklist Parameters'!$Q$102,"N/A")</f>
        <v>0</v>
      </c>
      <c r="Z515" s="85" t="str">
        <f>IF('Checklist Parameters'!$Q$58&lt;&gt;"",((I515*'Checklist Parameters'!$Q$58)*'Checklist Parameters'!$Q$35)/1000,"N/A")</f>
        <v>N/A</v>
      </c>
      <c r="AA515" s="85">
        <f>IF('Checklist Parameters'!$Q$101&lt;&gt;"",IFERROR(I515/'Checklist Parameters'!$Q$101,0),"N/A")</f>
        <v>0</v>
      </c>
      <c r="AB515" s="85" t="str">
        <f>IF('Checklist Parameters'!$Q$43&lt;&gt;"",(I515*'Checklist Parameters'!$Q$43)/1000,"N/A")</f>
        <v>N/A</v>
      </c>
      <c r="AC515" s="85">
        <f>IF('Checklist Parameters'!$Q$16="",$X515,IF(AND('Checklist Parameters'!$Q$16&lt;$X515,'Checklist Parameters'!$Q$16&gt;=3),'Checklist Parameters'!$Q$16,IF(AND('Checklist Parameters'!$Q$16&lt;$X515,'Checklist Parameters'!$Q$16&lt;3),0,$X515)))</f>
        <v>0</v>
      </c>
      <c r="AD515" s="85" t="str">
        <f>IF(AND(I515&lt;'Checklist Parameters'!$Q$22,$I515&lt;&gt;0),"Y","")</f>
        <v/>
      </c>
      <c r="AE515" s="85" t="str">
        <f>IF($AD515="Y",0,IF('Checklist Parameters'!$Q$25="","&lt;no limit&gt;",ROUNDDOWN((($I515-'Checklist Parameters'!$Q$24)/'Checklist Parameters'!$Q$25)+1,0)))</f>
        <v>&lt;no limit&gt;</v>
      </c>
      <c r="AF515" s="174">
        <f t="shared" si="47"/>
        <v>0</v>
      </c>
      <c r="AG515" s="85">
        <f t="shared" si="43"/>
        <v>0</v>
      </c>
    </row>
    <row r="516" spans="1:33" ht="15">
      <c r="A516" s="393"/>
      <c r="B516" s="393"/>
      <c r="C516" s="393"/>
      <c r="D516" s="393"/>
      <c r="E516" s="393"/>
      <c r="F516" s="393"/>
      <c r="G516" s="393"/>
      <c r="H516" s="394"/>
      <c r="I516" s="394"/>
      <c r="J516" s="394"/>
      <c r="K516" s="394"/>
      <c r="L516" s="394"/>
      <c r="M516" s="394"/>
      <c r="N516" s="313">
        <f>IF(IF(I516&lt;'Checklist Parameters'!$Q$22,0,($I516-$L516))&lt;0,0,IF(I516&lt;'Checklist Parameters'!$Q$22,0,($I516-$L516)))</f>
        <v>0</v>
      </c>
      <c r="O516" s="394"/>
      <c r="P516" s="395"/>
      <c r="Q516" s="316">
        <f t="shared" si="44"/>
        <v>0</v>
      </c>
      <c r="R516" s="87">
        <f t="shared" si="45"/>
        <v>0</v>
      </c>
      <c r="S516" s="87">
        <f>IF('Checklist Parameters'!$Q$60&lt;0.2,0.2,'Checklist Parameters'!$Q$60)</f>
        <v>0.7</v>
      </c>
      <c r="T516" s="88">
        <f>IF($O516="",IF('Checklist District ID'!$C$43="Y",MAX($R516:$S516)*$I516,SUM($R516:$S516)*$I516),IF(O516&gt;0,Q516*S516))</f>
        <v>0</v>
      </c>
      <c r="U516" s="88">
        <f>IF(Q516&gt;0,((I516-T516)*'Formula Matrix'!$E$42),0)</f>
        <v>0</v>
      </c>
      <c r="V516" s="88">
        <f t="shared" si="46"/>
        <v>0</v>
      </c>
      <c r="W516" s="88">
        <f>IF(V516&gt;0,(V516*'Checklist Parameters'!$Q$35),0)</f>
        <v>0</v>
      </c>
      <c r="X516" s="85">
        <f t="shared" si="42"/>
        <v>0</v>
      </c>
      <c r="Y516" s="85">
        <f>IF('Checklist Parameters'!$Q$102&lt;&gt;"",(I516/43560)*'Checklist Parameters'!$Q$102,"N/A")</f>
        <v>0</v>
      </c>
      <c r="Z516" s="85" t="str">
        <f>IF('Checklist Parameters'!$Q$58&lt;&gt;"",((I516*'Checklist Parameters'!$Q$58)*'Checklist Parameters'!$Q$35)/1000,"N/A")</f>
        <v>N/A</v>
      </c>
      <c r="AA516" s="85">
        <f>IF('Checklist Parameters'!$Q$101&lt;&gt;"",IFERROR(I516/'Checklist Parameters'!$Q$101,0),"N/A")</f>
        <v>0</v>
      </c>
      <c r="AB516" s="85" t="str">
        <f>IF('Checklist Parameters'!$Q$43&lt;&gt;"",(I516*'Checklist Parameters'!$Q$43)/1000,"N/A")</f>
        <v>N/A</v>
      </c>
      <c r="AC516" s="85">
        <f>IF('Checklist Parameters'!$Q$16="",$X516,IF(AND('Checklist Parameters'!$Q$16&lt;$X516,'Checklist Parameters'!$Q$16&gt;=3),'Checklist Parameters'!$Q$16,IF(AND('Checklist Parameters'!$Q$16&lt;$X516,'Checklist Parameters'!$Q$16&lt;3),0,$X516)))</f>
        <v>0</v>
      </c>
      <c r="AD516" s="85" t="str">
        <f>IF(AND(I516&lt;'Checklist Parameters'!$Q$22,$I516&lt;&gt;0),"Y","")</f>
        <v/>
      </c>
      <c r="AE516" s="85" t="str">
        <f>IF($AD516="Y",0,IF('Checklist Parameters'!$Q$25="","&lt;no limit&gt;",ROUNDDOWN((($I516-'Checklist Parameters'!$Q$24)/'Checklist Parameters'!$Q$25)+1,0)))</f>
        <v>&lt;no limit&gt;</v>
      </c>
      <c r="AF516" s="174">
        <f t="shared" si="47"/>
        <v>0</v>
      </c>
      <c r="AG516" s="85">
        <f t="shared" si="43"/>
        <v>0</v>
      </c>
    </row>
    <row r="517" spans="1:33" ht="15">
      <c r="A517" s="393"/>
      <c r="B517" s="393"/>
      <c r="C517" s="393"/>
      <c r="D517" s="393"/>
      <c r="E517" s="393"/>
      <c r="F517" s="393"/>
      <c r="G517" s="393"/>
      <c r="H517" s="394"/>
      <c r="I517" s="394"/>
      <c r="J517" s="394"/>
      <c r="K517" s="394"/>
      <c r="L517" s="394"/>
      <c r="M517" s="394"/>
      <c r="N517" s="313">
        <f>IF(IF(I517&lt;'Checklist Parameters'!$Q$22,0,($I517-$L517))&lt;0,0,IF(I517&lt;'Checklist Parameters'!$Q$22,0,($I517-$L517)))</f>
        <v>0</v>
      </c>
      <c r="O517" s="394"/>
      <c r="P517" s="395"/>
      <c r="Q517" s="316">
        <f t="shared" si="44"/>
        <v>0</v>
      </c>
      <c r="R517" s="87">
        <f t="shared" si="45"/>
        <v>0</v>
      </c>
      <c r="S517" s="87">
        <f>IF('Checklist Parameters'!$Q$60&lt;0.2,0.2,'Checklist Parameters'!$Q$60)</f>
        <v>0.7</v>
      </c>
      <c r="T517" s="88">
        <f>IF($O517="",IF('Checklist District ID'!$C$43="Y",MAX($R517:$S517)*$I517,SUM($R517:$S517)*$I517),IF(O517&gt;0,Q517*S517))</f>
        <v>0</v>
      </c>
      <c r="U517" s="88">
        <f>IF(Q517&gt;0,((I517-T517)*'Formula Matrix'!$E$42),0)</f>
        <v>0</v>
      </c>
      <c r="V517" s="88">
        <f t="shared" si="46"/>
        <v>0</v>
      </c>
      <c r="W517" s="88">
        <f>IF(V517&gt;0,(V517*'Checklist Parameters'!$Q$35),0)</f>
        <v>0</v>
      </c>
      <c r="X517" s="85">
        <f t="shared" si="42"/>
        <v>0</v>
      </c>
      <c r="Y517" s="85">
        <f>IF('Checklist Parameters'!$Q$102&lt;&gt;"",(I517/43560)*'Checklist Parameters'!$Q$102,"N/A")</f>
        <v>0</v>
      </c>
      <c r="Z517" s="85" t="str">
        <f>IF('Checklist Parameters'!$Q$58&lt;&gt;"",((I517*'Checklist Parameters'!$Q$58)*'Checklist Parameters'!$Q$35)/1000,"N/A")</f>
        <v>N/A</v>
      </c>
      <c r="AA517" s="85">
        <f>IF('Checklist Parameters'!$Q$101&lt;&gt;"",IFERROR(I517/'Checklist Parameters'!$Q$101,0),"N/A")</f>
        <v>0</v>
      </c>
      <c r="AB517" s="85" t="str">
        <f>IF('Checklist Parameters'!$Q$43&lt;&gt;"",(I517*'Checklist Parameters'!$Q$43)/1000,"N/A")</f>
        <v>N/A</v>
      </c>
      <c r="AC517" s="85">
        <f>IF('Checklist Parameters'!$Q$16="",$X517,IF(AND('Checklist Parameters'!$Q$16&lt;$X517,'Checklist Parameters'!$Q$16&gt;=3),'Checklist Parameters'!$Q$16,IF(AND('Checklist Parameters'!$Q$16&lt;$X517,'Checklist Parameters'!$Q$16&lt;3),0,$X517)))</f>
        <v>0</v>
      </c>
      <c r="AD517" s="85" t="str">
        <f>IF(AND(I517&lt;'Checklist Parameters'!$Q$22,$I517&lt;&gt;0),"Y","")</f>
        <v/>
      </c>
      <c r="AE517" s="85" t="str">
        <f>IF($AD517="Y",0,IF('Checklist Parameters'!$Q$25="","&lt;no limit&gt;",ROUNDDOWN((($I517-'Checklist Parameters'!$Q$24)/'Checklist Parameters'!$Q$25)+1,0)))</f>
        <v>&lt;no limit&gt;</v>
      </c>
      <c r="AF517" s="174">
        <f t="shared" si="47"/>
        <v>0</v>
      </c>
      <c r="AG517" s="85">
        <f t="shared" si="43"/>
        <v>0</v>
      </c>
    </row>
    <row r="518" spans="1:33" ht="15">
      <c r="A518" s="393"/>
      <c r="B518" s="393"/>
      <c r="C518" s="393"/>
      <c r="D518" s="393"/>
      <c r="E518" s="393"/>
      <c r="F518" s="393"/>
      <c r="G518" s="393"/>
      <c r="H518" s="394"/>
      <c r="I518" s="394"/>
      <c r="J518" s="394"/>
      <c r="K518" s="394"/>
      <c r="L518" s="394"/>
      <c r="M518" s="394"/>
      <c r="N518" s="313">
        <f>IF(IF(I518&lt;'Checklist Parameters'!$Q$22,0,($I518-$L518))&lt;0,0,IF(I518&lt;'Checklist Parameters'!$Q$22,0,($I518-$L518)))</f>
        <v>0</v>
      </c>
      <c r="O518" s="394"/>
      <c r="P518" s="395"/>
      <c r="Q518" s="316">
        <f t="shared" si="44"/>
        <v>0</v>
      </c>
      <c r="R518" s="87">
        <f t="shared" si="45"/>
        <v>0</v>
      </c>
      <c r="S518" s="87">
        <f>IF('Checklist Parameters'!$Q$60&lt;0.2,0.2,'Checklist Parameters'!$Q$60)</f>
        <v>0.7</v>
      </c>
      <c r="T518" s="88">
        <f>IF($O518="",IF('Checklist District ID'!$C$43="Y",MAX($R518:$S518)*$I518,SUM($R518:$S518)*$I518),IF(O518&gt;0,Q518*S518))</f>
        <v>0</v>
      </c>
      <c r="U518" s="88">
        <f>IF(Q518&gt;0,((I518-T518)*'Formula Matrix'!$E$42),0)</f>
        <v>0</v>
      </c>
      <c r="V518" s="88">
        <f t="shared" si="46"/>
        <v>0</v>
      </c>
      <c r="W518" s="88">
        <f>IF(V518&gt;0,(V518*'Checklist Parameters'!$Q$35),0)</f>
        <v>0</v>
      </c>
      <c r="X518" s="85">
        <f t="shared" si="42"/>
        <v>0</v>
      </c>
      <c r="Y518" s="85">
        <f>IF('Checklist Parameters'!$Q$102&lt;&gt;"",(I518/43560)*'Checklist Parameters'!$Q$102,"N/A")</f>
        <v>0</v>
      </c>
      <c r="Z518" s="85" t="str">
        <f>IF('Checklist Parameters'!$Q$58&lt;&gt;"",((I518*'Checklist Parameters'!$Q$58)*'Checklist Parameters'!$Q$35)/1000,"N/A")</f>
        <v>N/A</v>
      </c>
      <c r="AA518" s="85">
        <f>IF('Checklist Parameters'!$Q$101&lt;&gt;"",IFERROR(I518/'Checklist Parameters'!$Q$101,0),"N/A")</f>
        <v>0</v>
      </c>
      <c r="AB518" s="85" t="str">
        <f>IF('Checklist Parameters'!$Q$43&lt;&gt;"",(I518*'Checklist Parameters'!$Q$43)/1000,"N/A")</f>
        <v>N/A</v>
      </c>
      <c r="AC518" s="85">
        <f>IF('Checklist Parameters'!$Q$16="",$X518,IF(AND('Checklist Parameters'!$Q$16&lt;$X518,'Checklist Parameters'!$Q$16&gt;=3),'Checklist Parameters'!$Q$16,IF(AND('Checklist Parameters'!$Q$16&lt;$X518,'Checklist Parameters'!$Q$16&lt;3),0,$X518)))</f>
        <v>0</v>
      </c>
      <c r="AD518" s="85" t="str">
        <f>IF(AND(I518&lt;'Checklist Parameters'!$Q$22,$I518&lt;&gt;0),"Y","")</f>
        <v/>
      </c>
      <c r="AE518" s="85" t="str">
        <f>IF($AD518="Y",0,IF('Checklist Parameters'!$Q$25="","&lt;no limit&gt;",ROUNDDOWN((($I518-'Checklist Parameters'!$Q$24)/'Checklist Parameters'!$Q$25)+1,0)))</f>
        <v>&lt;no limit&gt;</v>
      </c>
      <c r="AF518" s="174">
        <f t="shared" si="47"/>
        <v>0</v>
      </c>
      <c r="AG518" s="85">
        <f t="shared" si="43"/>
        <v>0</v>
      </c>
    </row>
    <row r="519" spans="1:33" ht="15">
      <c r="A519" s="393"/>
      <c r="B519" s="393"/>
      <c r="C519" s="393"/>
      <c r="D519" s="393"/>
      <c r="E519" s="393"/>
      <c r="F519" s="393"/>
      <c r="G519" s="393"/>
      <c r="H519" s="394"/>
      <c r="I519" s="394"/>
      <c r="J519" s="394"/>
      <c r="K519" s="394"/>
      <c r="L519" s="394"/>
      <c r="M519" s="394"/>
      <c r="N519" s="313">
        <f>IF(IF(I519&lt;'Checklist Parameters'!$Q$22,0,($I519-$L519))&lt;0,0,IF(I519&lt;'Checklist Parameters'!$Q$22,0,($I519-$L519)))</f>
        <v>0</v>
      </c>
      <c r="O519" s="394"/>
      <c r="P519" s="395"/>
      <c r="Q519" s="316">
        <f t="shared" si="44"/>
        <v>0</v>
      </c>
      <c r="R519" s="87">
        <f t="shared" si="45"/>
        <v>0</v>
      </c>
      <c r="S519" s="87">
        <f>IF('Checklist Parameters'!$Q$60&lt;0.2,0.2,'Checklist Parameters'!$Q$60)</f>
        <v>0.7</v>
      </c>
      <c r="T519" s="88">
        <f>IF($O519="",IF('Checklist District ID'!$C$43="Y",MAX($R519:$S519)*$I519,SUM($R519:$S519)*$I519),IF(O519&gt;0,Q519*S519))</f>
        <v>0</v>
      </c>
      <c r="U519" s="88">
        <f>IF(Q519&gt;0,((I519-T519)*'Formula Matrix'!$E$42),0)</f>
        <v>0</v>
      </c>
      <c r="V519" s="88">
        <f t="shared" si="46"/>
        <v>0</v>
      </c>
      <c r="W519" s="88">
        <f>IF(V519&gt;0,(V519*'Checklist Parameters'!$Q$35),0)</f>
        <v>0</v>
      </c>
      <c r="X519" s="85">
        <f t="shared" si="42"/>
        <v>0</v>
      </c>
      <c r="Y519" s="85">
        <f>IF('Checklist Parameters'!$Q$102&lt;&gt;"",(I519/43560)*'Checklist Parameters'!$Q$102,"N/A")</f>
        <v>0</v>
      </c>
      <c r="Z519" s="85" t="str">
        <f>IF('Checklist Parameters'!$Q$58&lt;&gt;"",((I519*'Checklist Parameters'!$Q$58)*'Checklist Parameters'!$Q$35)/1000,"N/A")</f>
        <v>N/A</v>
      </c>
      <c r="AA519" s="85">
        <f>IF('Checklist Parameters'!$Q$101&lt;&gt;"",IFERROR(I519/'Checklist Parameters'!$Q$101,0),"N/A")</f>
        <v>0</v>
      </c>
      <c r="AB519" s="85" t="str">
        <f>IF('Checklist Parameters'!$Q$43&lt;&gt;"",(I519*'Checklist Parameters'!$Q$43)/1000,"N/A")</f>
        <v>N/A</v>
      </c>
      <c r="AC519" s="85">
        <f>IF('Checklist Parameters'!$Q$16="",$X519,IF(AND('Checklist Parameters'!$Q$16&lt;$X519,'Checklist Parameters'!$Q$16&gt;=3),'Checklist Parameters'!$Q$16,IF(AND('Checklist Parameters'!$Q$16&lt;$X519,'Checklist Parameters'!$Q$16&lt;3),0,$X519)))</f>
        <v>0</v>
      </c>
      <c r="AD519" s="85" t="str">
        <f>IF(AND(I519&lt;'Checklist Parameters'!$Q$22,$I519&lt;&gt;0),"Y","")</f>
        <v/>
      </c>
      <c r="AE519" s="85" t="str">
        <f>IF($AD519="Y",0,IF('Checklist Parameters'!$Q$25="","&lt;no limit&gt;",ROUNDDOWN((($I519-'Checklist Parameters'!$Q$24)/'Checklist Parameters'!$Q$25)+1,0)))</f>
        <v>&lt;no limit&gt;</v>
      </c>
      <c r="AF519" s="174">
        <f t="shared" si="47"/>
        <v>0</v>
      </c>
      <c r="AG519" s="85">
        <f t="shared" si="43"/>
        <v>0</v>
      </c>
    </row>
    <row r="520" spans="1:33" ht="15">
      <c r="A520" s="393"/>
      <c r="B520" s="393"/>
      <c r="C520" s="393"/>
      <c r="D520" s="393"/>
      <c r="E520" s="393"/>
      <c r="F520" s="393"/>
      <c r="G520" s="393"/>
      <c r="H520" s="394"/>
      <c r="I520" s="394"/>
      <c r="J520" s="394"/>
      <c r="K520" s="394"/>
      <c r="L520" s="394"/>
      <c r="M520" s="394"/>
      <c r="N520" s="313">
        <f>IF(IF(I520&lt;'Checklist Parameters'!$Q$22,0,($I520-$L520))&lt;0,0,IF(I520&lt;'Checklist Parameters'!$Q$22,0,($I520-$L520)))</f>
        <v>0</v>
      </c>
      <c r="O520" s="394"/>
      <c r="P520" s="395"/>
      <c r="Q520" s="316">
        <f t="shared" si="44"/>
        <v>0</v>
      </c>
      <c r="R520" s="87">
        <f t="shared" si="45"/>
        <v>0</v>
      </c>
      <c r="S520" s="87">
        <f>IF('Checklist Parameters'!$Q$60&lt;0.2,0.2,'Checklist Parameters'!$Q$60)</f>
        <v>0.7</v>
      </c>
      <c r="T520" s="88">
        <f>IF($O520="",IF('Checklist District ID'!$C$43="Y",MAX($R520:$S520)*$I520,SUM($R520:$S520)*$I520),IF(O520&gt;0,Q520*S520))</f>
        <v>0</v>
      </c>
      <c r="U520" s="88">
        <f>IF(Q520&gt;0,((I520-T520)*'Formula Matrix'!$E$42),0)</f>
        <v>0</v>
      </c>
      <c r="V520" s="88">
        <f t="shared" si="46"/>
        <v>0</v>
      </c>
      <c r="W520" s="88">
        <f>IF(V520&gt;0,(V520*'Checklist Parameters'!$Q$35),0)</f>
        <v>0</v>
      </c>
      <c r="X520" s="85">
        <f t="shared" si="42"/>
        <v>0</v>
      </c>
      <c r="Y520" s="85">
        <f>IF('Checklist Parameters'!$Q$102&lt;&gt;"",(I520/43560)*'Checklist Parameters'!$Q$102,"N/A")</f>
        <v>0</v>
      </c>
      <c r="Z520" s="85" t="str">
        <f>IF('Checklist Parameters'!$Q$58&lt;&gt;"",((I520*'Checklist Parameters'!$Q$58)*'Checklist Parameters'!$Q$35)/1000,"N/A")</f>
        <v>N/A</v>
      </c>
      <c r="AA520" s="85">
        <f>IF('Checklist Parameters'!$Q$101&lt;&gt;"",IFERROR(I520/'Checklist Parameters'!$Q$101,0),"N/A")</f>
        <v>0</v>
      </c>
      <c r="AB520" s="85" t="str">
        <f>IF('Checklist Parameters'!$Q$43&lt;&gt;"",(I520*'Checklist Parameters'!$Q$43)/1000,"N/A")</f>
        <v>N/A</v>
      </c>
      <c r="AC520" s="85">
        <f>IF('Checklist Parameters'!$Q$16="",$X520,IF(AND('Checklist Parameters'!$Q$16&lt;$X520,'Checklist Parameters'!$Q$16&gt;=3),'Checklist Parameters'!$Q$16,IF(AND('Checklist Parameters'!$Q$16&lt;$X520,'Checklist Parameters'!$Q$16&lt;3),0,$X520)))</f>
        <v>0</v>
      </c>
      <c r="AD520" s="85" t="str">
        <f>IF(AND(I520&lt;'Checklist Parameters'!$Q$22,$I520&lt;&gt;0),"Y","")</f>
        <v/>
      </c>
      <c r="AE520" s="85" t="str">
        <f>IF($AD520="Y",0,IF('Checklist Parameters'!$Q$25="","&lt;no limit&gt;",ROUNDDOWN((($I520-'Checklist Parameters'!$Q$24)/'Checklist Parameters'!$Q$25)+1,0)))</f>
        <v>&lt;no limit&gt;</v>
      </c>
      <c r="AF520" s="174">
        <f t="shared" si="47"/>
        <v>0</v>
      </c>
      <c r="AG520" s="85">
        <f t="shared" si="43"/>
        <v>0</v>
      </c>
    </row>
    <row r="521" spans="1:33" ht="15">
      <c r="A521" s="393"/>
      <c r="B521" s="393"/>
      <c r="C521" s="393"/>
      <c r="D521" s="393"/>
      <c r="E521" s="393"/>
      <c r="F521" s="393"/>
      <c r="G521" s="393"/>
      <c r="H521" s="394"/>
      <c r="I521" s="394"/>
      <c r="J521" s="394"/>
      <c r="K521" s="394"/>
      <c r="L521" s="394"/>
      <c r="M521" s="394"/>
      <c r="N521" s="313">
        <f>IF(IF(I521&lt;'Checklist Parameters'!$Q$22,0,($I521-$L521))&lt;0,0,IF(I521&lt;'Checklist Parameters'!$Q$22,0,($I521-$L521)))</f>
        <v>0</v>
      </c>
      <c r="O521" s="394"/>
      <c r="P521" s="395"/>
      <c r="Q521" s="316">
        <f t="shared" si="44"/>
        <v>0</v>
      </c>
      <c r="R521" s="87">
        <f t="shared" si="45"/>
        <v>0</v>
      </c>
      <c r="S521" s="87">
        <f>IF('Checklist Parameters'!$Q$60&lt;0.2,0.2,'Checklist Parameters'!$Q$60)</f>
        <v>0.7</v>
      </c>
      <c r="T521" s="88">
        <f>IF($O521="",IF('Checklist District ID'!$C$43="Y",MAX($R521:$S521)*$I521,SUM($R521:$S521)*$I521),IF(O521&gt;0,Q521*S521))</f>
        <v>0</v>
      </c>
      <c r="U521" s="88">
        <f>IF(Q521&gt;0,((I521-T521)*'Formula Matrix'!$E$42),0)</f>
        <v>0</v>
      </c>
      <c r="V521" s="88">
        <f t="shared" si="46"/>
        <v>0</v>
      </c>
      <c r="W521" s="88">
        <f>IF(V521&gt;0,(V521*'Checklist Parameters'!$Q$35),0)</f>
        <v>0</v>
      </c>
      <c r="X521" s="85">
        <f t="shared" si="42"/>
        <v>0</v>
      </c>
      <c r="Y521" s="85">
        <f>IF('Checklist Parameters'!$Q$102&lt;&gt;"",(I521/43560)*'Checklist Parameters'!$Q$102,"N/A")</f>
        <v>0</v>
      </c>
      <c r="Z521" s="85" t="str">
        <f>IF('Checklist Parameters'!$Q$58&lt;&gt;"",((I521*'Checklist Parameters'!$Q$58)*'Checklist Parameters'!$Q$35)/1000,"N/A")</f>
        <v>N/A</v>
      </c>
      <c r="AA521" s="85">
        <f>IF('Checklist Parameters'!$Q$101&lt;&gt;"",IFERROR(I521/'Checklist Parameters'!$Q$101,0),"N/A")</f>
        <v>0</v>
      </c>
      <c r="AB521" s="85" t="str">
        <f>IF('Checklist Parameters'!$Q$43&lt;&gt;"",(I521*'Checklist Parameters'!$Q$43)/1000,"N/A")</f>
        <v>N/A</v>
      </c>
      <c r="AC521" s="85">
        <f>IF('Checklist Parameters'!$Q$16="",$X521,IF(AND('Checklist Parameters'!$Q$16&lt;$X521,'Checklist Parameters'!$Q$16&gt;=3),'Checklist Parameters'!$Q$16,IF(AND('Checklist Parameters'!$Q$16&lt;$X521,'Checklist Parameters'!$Q$16&lt;3),0,$X521)))</f>
        <v>0</v>
      </c>
      <c r="AD521" s="85" t="str">
        <f>IF(AND(I521&lt;'Checklist Parameters'!$Q$22,$I521&lt;&gt;0),"Y","")</f>
        <v/>
      </c>
      <c r="AE521" s="85" t="str">
        <f>IF($AD521="Y",0,IF('Checklist Parameters'!$Q$25="","&lt;no limit&gt;",ROUNDDOWN((($I521-'Checklist Parameters'!$Q$24)/'Checklist Parameters'!$Q$25)+1,0)))</f>
        <v>&lt;no limit&gt;</v>
      </c>
      <c r="AF521" s="174">
        <f t="shared" si="47"/>
        <v>0</v>
      </c>
      <c r="AG521" s="85">
        <f t="shared" si="43"/>
        <v>0</v>
      </c>
    </row>
    <row r="522" spans="1:33" ht="15">
      <c r="A522" s="393"/>
      <c r="B522" s="393"/>
      <c r="C522" s="393"/>
      <c r="D522" s="393"/>
      <c r="E522" s="393"/>
      <c r="F522" s="393"/>
      <c r="G522" s="393"/>
      <c r="H522" s="394"/>
      <c r="I522" s="394"/>
      <c r="J522" s="394"/>
      <c r="K522" s="394"/>
      <c r="L522" s="394"/>
      <c r="M522" s="394"/>
      <c r="N522" s="313">
        <f>IF(IF(I522&lt;'Checklist Parameters'!$Q$22,0,($I522-$L522))&lt;0,0,IF(I522&lt;'Checklist Parameters'!$Q$22,0,($I522-$L522)))</f>
        <v>0</v>
      </c>
      <c r="O522" s="394"/>
      <c r="P522" s="395"/>
      <c r="Q522" s="316">
        <f t="shared" si="44"/>
        <v>0</v>
      </c>
      <c r="R522" s="87">
        <f t="shared" si="45"/>
        <v>0</v>
      </c>
      <c r="S522" s="87">
        <f>IF('Checklist Parameters'!$Q$60&lt;0.2,0.2,'Checklist Parameters'!$Q$60)</f>
        <v>0.7</v>
      </c>
      <c r="T522" s="88">
        <f>IF($O522="",IF('Checklist District ID'!$C$43="Y",MAX($R522:$S522)*$I522,SUM($R522:$S522)*$I522),IF(O522&gt;0,Q522*S522))</f>
        <v>0</v>
      </c>
      <c r="U522" s="88">
        <f>IF(Q522&gt;0,((I522-T522)*'Formula Matrix'!$E$42),0)</f>
        <v>0</v>
      </c>
      <c r="V522" s="88">
        <f t="shared" si="46"/>
        <v>0</v>
      </c>
      <c r="W522" s="88">
        <f>IF(V522&gt;0,(V522*'Checklist Parameters'!$Q$35),0)</f>
        <v>0</v>
      </c>
      <c r="X522" s="85">
        <f t="shared" si="42"/>
        <v>0</v>
      </c>
      <c r="Y522" s="85">
        <f>IF('Checklist Parameters'!$Q$102&lt;&gt;"",(I522/43560)*'Checklist Parameters'!$Q$102,"N/A")</f>
        <v>0</v>
      </c>
      <c r="Z522" s="85" t="str">
        <f>IF('Checklist Parameters'!$Q$58&lt;&gt;"",((I522*'Checklist Parameters'!$Q$58)*'Checklist Parameters'!$Q$35)/1000,"N/A")</f>
        <v>N/A</v>
      </c>
      <c r="AA522" s="85">
        <f>IF('Checklist Parameters'!$Q$101&lt;&gt;"",IFERROR(I522/'Checklist Parameters'!$Q$101,0),"N/A")</f>
        <v>0</v>
      </c>
      <c r="AB522" s="85" t="str">
        <f>IF('Checklist Parameters'!$Q$43&lt;&gt;"",(I522*'Checklist Parameters'!$Q$43)/1000,"N/A")</f>
        <v>N/A</v>
      </c>
      <c r="AC522" s="85">
        <f>IF('Checklist Parameters'!$Q$16="",$X522,IF(AND('Checklist Parameters'!$Q$16&lt;$X522,'Checklist Parameters'!$Q$16&gt;=3),'Checklist Parameters'!$Q$16,IF(AND('Checklist Parameters'!$Q$16&lt;$X522,'Checklist Parameters'!$Q$16&lt;3),0,$X522)))</f>
        <v>0</v>
      </c>
      <c r="AD522" s="85" t="str">
        <f>IF(AND(I522&lt;'Checklist Parameters'!$Q$22,$I522&lt;&gt;0),"Y","")</f>
        <v/>
      </c>
      <c r="AE522" s="85" t="str">
        <f>IF($AD522="Y",0,IF('Checklist Parameters'!$Q$25="","&lt;no limit&gt;",ROUNDDOWN((($I522-'Checklist Parameters'!$Q$24)/'Checklist Parameters'!$Q$25)+1,0)))</f>
        <v>&lt;no limit&gt;</v>
      </c>
      <c r="AF522" s="174">
        <f t="shared" si="47"/>
        <v>0</v>
      </c>
      <c r="AG522" s="85">
        <f t="shared" si="43"/>
        <v>0</v>
      </c>
    </row>
    <row r="523" spans="1:33" ht="15">
      <c r="A523" s="393"/>
      <c r="B523" s="393"/>
      <c r="C523" s="393"/>
      <c r="D523" s="393"/>
      <c r="E523" s="393"/>
      <c r="F523" s="393"/>
      <c r="G523" s="393"/>
      <c r="H523" s="394"/>
      <c r="I523" s="394"/>
      <c r="J523" s="394"/>
      <c r="K523" s="394"/>
      <c r="L523" s="394"/>
      <c r="M523" s="394"/>
      <c r="N523" s="313">
        <f>IF(IF(I523&lt;'Checklist Parameters'!$Q$22,0,($I523-$L523))&lt;0,0,IF(I523&lt;'Checklist Parameters'!$Q$22,0,($I523-$L523)))</f>
        <v>0</v>
      </c>
      <c r="O523" s="394"/>
      <c r="P523" s="395"/>
      <c r="Q523" s="316">
        <f t="shared" si="44"/>
        <v>0</v>
      </c>
      <c r="R523" s="87">
        <f t="shared" si="45"/>
        <v>0</v>
      </c>
      <c r="S523" s="87">
        <f>IF('Checklist Parameters'!$Q$60&lt;0.2,0.2,'Checklist Parameters'!$Q$60)</f>
        <v>0.7</v>
      </c>
      <c r="T523" s="88">
        <f>IF($O523="",IF('Checklist District ID'!$C$43="Y",MAX($R523:$S523)*$I523,SUM($R523:$S523)*$I523),IF(O523&gt;0,Q523*S523))</f>
        <v>0</v>
      </c>
      <c r="U523" s="88">
        <f>IF(Q523&gt;0,((I523-T523)*'Formula Matrix'!$E$42),0)</f>
        <v>0</v>
      </c>
      <c r="V523" s="88">
        <f t="shared" si="46"/>
        <v>0</v>
      </c>
      <c r="W523" s="88">
        <f>IF(V523&gt;0,(V523*'Checklist Parameters'!$Q$35),0)</f>
        <v>0</v>
      </c>
      <c r="X523" s="85">
        <f t="shared" si="42"/>
        <v>0</v>
      </c>
      <c r="Y523" s="85">
        <f>IF('Checklist Parameters'!$Q$102&lt;&gt;"",(I523/43560)*'Checklist Parameters'!$Q$102,"N/A")</f>
        <v>0</v>
      </c>
      <c r="Z523" s="85" t="str">
        <f>IF('Checklist Parameters'!$Q$58&lt;&gt;"",((I523*'Checklist Parameters'!$Q$58)*'Checklist Parameters'!$Q$35)/1000,"N/A")</f>
        <v>N/A</v>
      </c>
      <c r="AA523" s="85">
        <f>IF('Checklist Parameters'!$Q$101&lt;&gt;"",IFERROR(I523/'Checklist Parameters'!$Q$101,0),"N/A")</f>
        <v>0</v>
      </c>
      <c r="AB523" s="85" t="str">
        <f>IF('Checklist Parameters'!$Q$43&lt;&gt;"",(I523*'Checklist Parameters'!$Q$43)/1000,"N/A")</f>
        <v>N/A</v>
      </c>
      <c r="AC523" s="85">
        <f>IF('Checklist Parameters'!$Q$16="",$X523,IF(AND('Checklist Parameters'!$Q$16&lt;$X523,'Checklist Parameters'!$Q$16&gt;=3),'Checklist Parameters'!$Q$16,IF(AND('Checklist Parameters'!$Q$16&lt;$X523,'Checklist Parameters'!$Q$16&lt;3),0,$X523)))</f>
        <v>0</v>
      </c>
      <c r="AD523" s="85" t="str">
        <f>IF(AND(I523&lt;'Checklist Parameters'!$Q$22,$I523&lt;&gt;0),"Y","")</f>
        <v/>
      </c>
      <c r="AE523" s="85" t="str">
        <f>IF($AD523="Y",0,IF('Checklist Parameters'!$Q$25="","&lt;no limit&gt;",ROUNDDOWN((($I523-'Checklist Parameters'!$Q$24)/'Checklist Parameters'!$Q$25)+1,0)))</f>
        <v>&lt;no limit&gt;</v>
      </c>
      <c r="AF523" s="174">
        <f t="shared" si="47"/>
        <v>0</v>
      </c>
      <c r="AG523" s="85">
        <f t="shared" si="43"/>
        <v>0</v>
      </c>
    </row>
    <row r="524" spans="1:33" ht="15">
      <c r="A524" s="393"/>
      <c r="B524" s="393"/>
      <c r="C524" s="393"/>
      <c r="D524" s="393"/>
      <c r="E524" s="393"/>
      <c r="F524" s="393"/>
      <c r="G524" s="393"/>
      <c r="H524" s="394"/>
      <c r="I524" s="394"/>
      <c r="J524" s="394"/>
      <c r="K524" s="394"/>
      <c r="L524" s="394"/>
      <c r="M524" s="394"/>
      <c r="N524" s="313">
        <f>IF(IF(I524&lt;'Checklist Parameters'!$Q$22,0,($I524-$L524))&lt;0,0,IF(I524&lt;'Checklist Parameters'!$Q$22,0,($I524-$L524)))</f>
        <v>0</v>
      </c>
      <c r="O524" s="394"/>
      <c r="P524" s="395"/>
      <c r="Q524" s="316">
        <f t="shared" si="44"/>
        <v>0</v>
      </c>
      <c r="R524" s="87">
        <f t="shared" si="45"/>
        <v>0</v>
      </c>
      <c r="S524" s="87">
        <f>IF('Checklist Parameters'!$Q$60&lt;0.2,0.2,'Checklist Parameters'!$Q$60)</f>
        <v>0.7</v>
      </c>
      <c r="T524" s="88">
        <f>IF($O524="",IF('Checklist District ID'!$C$43="Y",MAX($R524:$S524)*$I524,SUM($R524:$S524)*$I524),IF(O524&gt;0,Q524*S524))</f>
        <v>0</v>
      </c>
      <c r="U524" s="88">
        <f>IF(Q524&gt;0,((I524-T524)*'Formula Matrix'!$E$42),0)</f>
        <v>0</v>
      </c>
      <c r="V524" s="88">
        <f t="shared" si="46"/>
        <v>0</v>
      </c>
      <c r="W524" s="88">
        <f>IF(V524&gt;0,(V524*'Checklist Parameters'!$Q$35),0)</f>
        <v>0</v>
      </c>
      <c r="X524" s="85">
        <f t="shared" si="42"/>
        <v>0</v>
      </c>
      <c r="Y524" s="85">
        <f>IF('Checklist Parameters'!$Q$102&lt;&gt;"",(I524/43560)*'Checklist Parameters'!$Q$102,"N/A")</f>
        <v>0</v>
      </c>
      <c r="Z524" s="85" t="str">
        <f>IF('Checklist Parameters'!$Q$58&lt;&gt;"",((I524*'Checklist Parameters'!$Q$58)*'Checklist Parameters'!$Q$35)/1000,"N/A")</f>
        <v>N/A</v>
      </c>
      <c r="AA524" s="85">
        <f>IF('Checklist Parameters'!$Q$101&lt;&gt;"",IFERROR(I524/'Checklist Parameters'!$Q$101,0),"N/A")</f>
        <v>0</v>
      </c>
      <c r="AB524" s="85" t="str">
        <f>IF('Checklist Parameters'!$Q$43&lt;&gt;"",(I524*'Checklist Parameters'!$Q$43)/1000,"N/A")</f>
        <v>N/A</v>
      </c>
      <c r="AC524" s="85">
        <f>IF('Checklist Parameters'!$Q$16="",$X524,IF(AND('Checklist Parameters'!$Q$16&lt;$X524,'Checklist Parameters'!$Q$16&gt;=3),'Checklist Parameters'!$Q$16,IF(AND('Checklist Parameters'!$Q$16&lt;$X524,'Checklist Parameters'!$Q$16&lt;3),0,$X524)))</f>
        <v>0</v>
      </c>
      <c r="AD524" s="85" t="str">
        <f>IF(AND(I524&lt;'Checklist Parameters'!$Q$22,$I524&lt;&gt;0),"Y","")</f>
        <v/>
      </c>
      <c r="AE524" s="85" t="str">
        <f>IF($AD524="Y",0,IF('Checklist Parameters'!$Q$25="","&lt;no limit&gt;",ROUNDDOWN((($I524-'Checklist Parameters'!$Q$24)/'Checklist Parameters'!$Q$25)+1,0)))</f>
        <v>&lt;no limit&gt;</v>
      </c>
      <c r="AF524" s="174">
        <f t="shared" si="47"/>
        <v>0</v>
      </c>
      <c r="AG524" s="85">
        <f t="shared" si="43"/>
        <v>0</v>
      </c>
    </row>
    <row r="525" spans="1:33" ht="15">
      <c r="A525" s="393"/>
      <c r="B525" s="393"/>
      <c r="C525" s="393"/>
      <c r="D525" s="393"/>
      <c r="E525" s="393"/>
      <c r="F525" s="393"/>
      <c r="G525" s="393"/>
      <c r="H525" s="394"/>
      <c r="I525" s="394"/>
      <c r="J525" s="394"/>
      <c r="K525" s="394"/>
      <c r="L525" s="394"/>
      <c r="M525" s="394"/>
      <c r="N525" s="313">
        <f>IF(IF(I525&lt;'Checklist Parameters'!$Q$22,0,($I525-$L525))&lt;0,0,IF(I525&lt;'Checklist Parameters'!$Q$22,0,($I525-$L525)))</f>
        <v>0</v>
      </c>
      <c r="O525" s="394"/>
      <c r="P525" s="395"/>
      <c r="Q525" s="316">
        <f t="shared" si="44"/>
        <v>0</v>
      </c>
      <c r="R525" s="87">
        <f t="shared" si="45"/>
        <v>0</v>
      </c>
      <c r="S525" s="87">
        <f>IF('Checklist Parameters'!$Q$60&lt;0.2,0.2,'Checklist Parameters'!$Q$60)</f>
        <v>0.7</v>
      </c>
      <c r="T525" s="88">
        <f>IF($O525="",IF('Checklist District ID'!$C$43="Y",MAX($R525:$S525)*$I525,SUM($R525:$S525)*$I525),IF(O525&gt;0,Q525*S525))</f>
        <v>0</v>
      </c>
      <c r="U525" s="88">
        <f>IF(Q525&gt;0,((I525-T525)*'Formula Matrix'!$E$42),0)</f>
        <v>0</v>
      </c>
      <c r="V525" s="88">
        <f t="shared" si="46"/>
        <v>0</v>
      </c>
      <c r="W525" s="88">
        <f>IF(V525&gt;0,(V525*'Checklist Parameters'!$Q$35),0)</f>
        <v>0</v>
      </c>
      <c r="X525" s="85">
        <f t="shared" si="42"/>
        <v>0</v>
      </c>
      <c r="Y525" s="85">
        <f>IF('Checklist Parameters'!$Q$102&lt;&gt;"",(I525/43560)*'Checklist Parameters'!$Q$102,"N/A")</f>
        <v>0</v>
      </c>
      <c r="Z525" s="85" t="str">
        <f>IF('Checklist Parameters'!$Q$58&lt;&gt;"",((I525*'Checklist Parameters'!$Q$58)*'Checklist Parameters'!$Q$35)/1000,"N/A")</f>
        <v>N/A</v>
      </c>
      <c r="AA525" s="85">
        <f>IF('Checklist Parameters'!$Q$101&lt;&gt;"",IFERROR(I525/'Checklist Parameters'!$Q$101,0),"N/A")</f>
        <v>0</v>
      </c>
      <c r="AB525" s="85" t="str">
        <f>IF('Checklist Parameters'!$Q$43&lt;&gt;"",(I525*'Checklist Parameters'!$Q$43)/1000,"N/A")</f>
        <v>N/A</v>
      </c>
      <c r="AC525" s="85">
        <f>IF('Checklist Parameters'!$Q$16="",$X525,IF(AND('Checklist Parameters'!$Q$16&lt;$X525,'Checklist Parameters'!$Q$16&gt;=3),'Checklist Parameters'!$Q$16,IF(AND('Checklist Parameters'!$Q$16&lt;$X525,'Checklist Parameters'!$Q$16&lt;3),0,$X525)))</f>
        <v>0</v>
      </c>
      <c r="AD525" s="85" t="str">
        <f>IF(AND(I525&lt;'Checklist Parameters'!$Q$22,$I525&lt;&gt;0),"Y","")</f>
        <v/>
      </c>
      <c r="AE525" s="85" t="str">
        <f>IF($AD525="Y",0,IF('Checklist Parameters'!$Q$25="","&lt;no limit&gt;",ROUNDDOWN((($I525-'Checklist Parameters'!$Q$24)/'Checklist Parameters'!$Q$25)+1,0)))</f>
        <v>&lt;no limit&gt;</v>
      </c>
      <c r="AF525" s="174">
        <f t="shared" si="47"/>
        <v>0</v>
      </c>
      <c r="AG525" s="85">
        <f t="shared" si="43"/>
        <v>0</v>
      </c>
    </row>
    <row r="526" spans="1:33" ht="15">
      <c r="A526" s="393"/>
      <c r="B526" s="393"/>
      <c r="C526" s="393"/>
      <c r="D526" s="393"/>
      <c r="E526" s="393"/>
      <c r="F526" s="393"/>
      <c r="G526" s="393"/>
      <c r="H526" s="394"/>
      <c r="I526" s="394"/>
      <c r="J526" s="394"/>
      <c r="K526" s="394"/>
      <c r="L526" s="394"/>
      <c r="M526" s="394"/>
      <c r="N526" s="313">
        <f>IF(IF(I526&lt;'Checklist Parameters'!$Q$22,0,($I526-$L526))&lt;0,0,IF(I526&lt;'Checklist Parameters'!$Q$22,0,($I526-$L526)))</f>
        <v>0</v>
      </c>
      <c r="O526" s="394"/>
      <c r="P526" s="395"/>
      <c r="Q526" s="316">
        <f t="shared" si="44"/>
        <v>0</v>
      </c>
      <c r="R526" s="87">
        <f t="shared" si="45"/>
        <v>0</v>
      </c>
      <c r="S526" s="87">
        <f>IF('Checklist Parameters'!$Q$60&lt;0.2,0.2,'Checklist Parameters'!$Q$60)</f>
        <v>0.7</v>
      </c>
      <c r="T526" s="88">
        <f>IF($O526="",IF('Checklist District ID'!$C$43="Y",MAX($R526:$S526)*$I526,SUM($R526:$S526)*$I526),IF(O526&gt;0,Q526*S526))</f>
        <v>0</v>
      </c>
      <c r="U526" s="88">
        <f>IF(Q526&gt;0,((I526-T526)*'Formula Matrix'!$E$42),0)</f>
        <v>0</v>
      </c>
      <c r="V526" s="88">
        <f t="shared" si="46"/>
        <v>0</v>
      </c>
      <c r="W526" s="88">
        <f>IF(V526&gt;0,(V526*'Checklist Parameters'!$Q$35),0)</f>
        <v>0</v>
      </c>
      <c r="X526" s="85">
        <f t="shared" si="42"/>
        <v>0</v>
      </c>
      <c r="Y526" s="85">
        <f>IF('Checklist Parameters'!$Q$102&lt;&gt;"",(I526/43560)*'Checklist Parameters'!$Q$102,"N/A")</f>
        <v>0</v>
      </c>
      <c r="Z526" s="85" t="str">
        <f>IF('Checklist Parameters'!$Q$58&lt;&gt;"",((I526*'Checklist Parameters'!$Q$58)*'Checklist Parameters'!$Q$35)/1000,"N/A")</f>
        <v>N/A</v>
      </c>
      <c r="AA526" s="85">
        <f>IF('Checklist Parameters'!$Q$101&lt;&gt;"",IFERROR(I526/'Checklist Parameters'!$Q$101,0),"N/A")</f>
        <v>0</v>
      </c>
      <c r="AB526" s="85" t="str">
        <f>IF('Checklist Parameters'!$Q$43&lt;&gt;"",(I526*'Checklist Parameters'!$Q$43)/1000,"N/A")</f>
        <v>N/A</v>
      </c>
      <c r="AC526" s="85">
        <f>IF('Checklist Parameters'!$Q$16="",$X526,IF(AND('Checklist Parameters'!$Q$16&lt;$X526,'Checklist Parameters'!$Q$16&gt;=3),'Checklist Parameters'!$Q$16,IF(AND('Checklist Parameters'!$Q$16&lt;$X526,'Checklist Parameters'!$Q$16&lt;3),0,$X526)))</f>
        <v>0</v>
      </c>
      <c r="AD526" s="85" t="str">
        <f>IF(AND(I526&lt;'Checklist Parameters'!$Q$22,$I526&lt;&gt;0),"Y","")</f>
        <v/>
      </c>
      <c r="AE526" s="85" t="str">
        <f>IF($AD526="Y",0,IF('Checklist Parameters'!$Q$25="","&lt;no limit&gt;",ROUNDDOWN((($I526-'Checklist Parameters'!$Q$24)/'Checklist Parameters'!$Q$25)+1,0)))</f>
        <v>&lt;no limit&gt;</v>
      </c>
      <c r="AF526" s="174">
        <f t="shared" si="47"/>
        <v>0</v>
      </c>
      <c r="AG526" s="85">
        <f t="shared" si="43"/>
        <v>0</v>
      </c>
    </row>
    <row r="527" spans="1:33" ht="15">
      <c r="A527" s="393"/>
      <c r="B527" s="393"/>
      <c r="C527" s="393"/>
      <c r="D527" s="393"/>
      <c r="E527" s="393"/>
      <c r="F527" s="393"/>
      <c r="G527" s="393"/>
      <c r="H527" s="394"/>
      <c r="I527" s="394"/>
      <c r="J527" s="394"/>
      <c r="K527" s="394"/>
      <c r="L527" s="394"/>
      <c r="M527" s="394"/>
      <c r="N527" s="313">
        <f>IF(IF(I527&lt;'Checklist Parameters'!$Q$22,0,($I527-$L527))&lt;0,0,IF(I527&lt;'Checklist Parameters'!$Q$22,0,($I527-$L527)))</f>
        <v>0</v>
      </c>
      <c r="O527" s="394"/>
      <c r="P527" s="395"/>
      <c r="Q527" s="316">
        <f t="shared" si="44"/>
        <v>0</v>
      </c>
      <c r="R527" s="87">
        <f t="shared" si="45"/>
        <v>0</v>
      </c>
      <c r="S527" s="87">
        <f>IF('Checklist Parameters'!$Q$60&lt;0.2,0.2,'Checklist Parameters'!$Q$60)</f>
        <v>0.7</v>
      </c>
      <c r="T527" s="88">
        <f>IF($O527="",IF('Checklist District ID'!$C$43="Y",MAX($R527:$S527)*$I527,SUM($R527:$S527)*$I527),IF(O527&gt;0,Q527*S527))</f>
        <v>0</v>
      </c>
      <c r="U527" s="88">
        <f>IF(Q527&gt;0,((I527-T527)*'Formula Matrix'!$E$42),0)</f>
        <v>0</v>
      </c>
      <c r="V527" s="88">
        <f t="shared" si="46"/>
        <v>0</v>
      </c>
      <c r="W527" s="88">
        <f>IF(V527&gt;0,(V527*'Checklist Parameters'!$Q$35),0)</f>
        <v>0</v>
      </c>
      <c r="X527" s="85">
        <f t="shared" si="42"/>
        <v>0</v>
      </c>
      <c r="Y527" s="85">
        <f>IF('Checklist Parameters'!$Q$102&lt;&gt;"",(I527/43560)*'Checklist Parameters'!$Q$102,"N/A")</f>
        <v>0</v>
      </c>
      <c r="Z527" s="85" t="str">
        <f>IF('Checklist Parameters'!$Q$58&lt;&gt;"",((I527*'Checklist Parameters'!$Q$58)*'Checklist Parameters'!$Q$35)/1000,"N/A")</f>
        <v>N/A</v>
      </c>
      <c r="AA527" s="85">
        <f>IF('Checklist Parameters'!$Q$101&lt;&gt;"",IFERROR(I527/'Checklist Parameters'!$Q$101,0),"N/A")</f>
        <v>0</v>
      </c>
      <c r="AB527" s="85" t="str">
        <f>IF('Checklist Parameters'!$Q$43&lt;&gt;"",(I527*'Checklist Parameters'!$Q$43)/1000,"N/A")</f>
        <v>N/A</v>
      </c>
      <c r="AC527" s="85">
        <f>IF('Checklist Parameters'!$Q$16="",$X527,IF(AND('Checklist Parameters'!$Q$16&lt;$X527,'Checklist Parameters'!$Q$16&gt;=3),'Checklist Parameters'!$Q$16,IF(AND('Checklist Parameters'!$Q$16&lt;$X527,'Checklist Parameters'!$Q$16&lt;3),0,$X527)))</f>
        <v>0</v>
      </c>
      <c r="AD527" s="85" t="str">
        <f>IF(AND(I527&lt;'Checklist Parameters'!$Q$22,$I527&lt;&gt;0),"Y","")</f>
        <v/>
      </c>
      <c r="AE527" s="85" t="str">
        <f>IF($AD527="Y",0,IF('Checklist Parameters'!$Q$25="","&lt;no limit&gt;",ROUNDDOWN((($I527-'Checklist Parameters'!$Q$24)/'Checklist Parameters'!$Q$25)+1,0)))</f>
        <v>&lt;no limit&gt;</v>
      </c>
      <c r="AF527" s="174">
        <f t="shared" si="47"/>
        <v>0</v>
      </c>
      <c r="AG527" s="85">
        <f t="shared" si="43"/>
        <v>0</v>
      </c>
    </row>
    <row r="528" spans="1:33" ht="15">
      <c r="A528" s="393"/>
      <c r="B528" s="393"/>
      <c r="C528" s="393"/>
      <c r="D528" s="393"/>
      <c r="E528" s="393"/>
      <c r="F528" s="393"/>
      <c r="G528" s="393"/>
      <c r="H528" s="394"/>
      <c r="I528" s="394"/>
      <c r="J528" s="394"/>
      <c r="K528" s="394"/>
      <c r="L528" s="394"/>
      <c r="M528" s="394"/>
      <c r="N528" s="313">
        <f>IF(IF(I528&lt;'Checklist Parameters'!$Q$22,0,($I528-$L528))&lt;0,0,IF(I528&lt;'Checklist Parameters'!$Q$22,0,($I528-$L528)))</f>
        <v>0</v>
      </c>
      <c r="O528" s="394"/>
      <c r="P528" s="395"/>
      <c r="Q528" s="316">
        <f t="shared" si="44"/>
        <v>0</v>
      </c>
      <c r="R528" s="87">
        <f t="shared" si="45"/>
        <v>0</v>
      </c>
      <c r="S528" s="87">
        <f>IF('Checklist Parameters'!$Q$60&lt;0.2,0.2,'Checklist Parameters'!$Q$60)</f>
        <v>0.7</v>
      </c>
      <c r="T528" s="88">
        <f>IF($O528="",IF('Checklist District ID'!$C$43="Y",MAX($R528:$S528)*$I528,SUM($R528:$S528)*$I528),IF(O528&gt;0,Q528*S528))</f>
        <v>0</v>
      </c>
      <c r="U528" s="88">
        <f>IF(Q528&gt;0,((I528-T528)*'Formula Matrix'!$E$42),0)</f>
        <v>0</v>
      </c>
      <c r="V528" s="88">
        <f t="shared" si="46"/>
        <v>0</v>
      </c>
      <c r="W528" s="88">
        <f>IF(V528&gt;0,(V528*'Checklist Parameters'!$Q$35),0)</f>
        <v>0</v>
      </c>
      <c r="X528" s="85">
        <f t="shared" si="42"/>
        <v>0</v>
      </c>
      <c r="Y528" s="85">
        <f>IF('Checklist Parameters'!$Q$102&lt;&gt;"",(I528/43560)*'Checklist Parameters'!$Q$102,"N/A")</f>
        <v>0</v>
      </c>
      <c r="Z528" s="85" t="str">
        <f>IF('Checklist Parameters'!$Q$58&lt;&gt;"",((I528*'Checklist Parameters'!$Q$58)*'Checklist Parameters'!$Q$35)/1000,"N/A")</f>
        <v>N/A</v>
      </c>
      <c r="AA528" s="85">
        <f>IF('Checklist Parameters'!$Q$101&lt;&gt;"",IFERROR(I528/'Checklist Parameters'!$Q$101,0),"N/A")</f>
        <v>0</v>
      </c>
      <c r="AB528" s="85" t="str">
        <f>IF('Checklist Parameters'!$Q$43&lt;&gt;"",(I528*'Checklist Parameters'!$Q$43)/1000,"N/A")</f>
        <v>N/A</v>
      </c>
      <c r="AC528" s="85">
        <f>IF('Checklist Parameters'!$Q$16="",$X528,IF(AND('Checklist Parameters'!$Q$16&lt;$X528,'Checklist Parameters'!$Q$16&gt;=3),'Checklist Parameters'!$Q$16,IF(AND('Checklist Parameters'!$Q$16&lt;$X528,'Checklist Parameters'!$Q$16&lt;3),0,$X528)))</f>
        <v>0</v>
      </c>
      <c r="AD528" s="85" t="str">
        <f>IF(AND(I528&lt;'Checklist Parameters'!$Q$22,$I528&lt;&gt;0),"Y","")</f>
        <v/>
      </c>
      <c r="AE528" s="85" t="str">
        <f>IF($AD528="Y",0,IF('Checklist Parameters'!$Q$25="","&lt;no limit&gt;",ROUNDDOWN((($I528-'Checklist Parameters'!$Q$24)/'Checklist Parameters'!$Q$25)+1,0)))</f>
        <v>&lt;no limit&gt;</v>
      </c>
      <c r="AF528" s="174">
        <f t="shared" si="47"/>
        <v>0</v>
      </c>
      <c r="AG528" s="85">
        <f t="shared" si="43"/>
        <v>0</v>
      </c>
    </row>
    <row r="529" spans="1:33" ht="15">
      <c r="A529" s="393"/>
      <c r="B529" s="393"/>
      <c r="C529" s="393"/>
      <c r="D529" s="393"/>
      <c r="E529" s="393"/>
      <c r="F529" s="393"/>
      <c r="G529" s="393"/>
      <c r="H529" s="394"/>
      <c r="I529" s="394"/>
      <c r="J529" s="394"/>
      <c r="K529" s="394"/>
      <c r="L529" s="394"/>
      <c r="M529" s="394"/>
      <c r="N529" s="313">
        <f>IF(IF(I529&lt;'Checklist Parameters'!$Q$22,0,($I529-$L529))&lt;0,0,IF(I529&lt;'Checklist Parameters'!$Q$22,0,($I529-$L529)))</f>
        <v>0</v>
      </c>
      <c r="O529" s="394"/>
      <c r="P529" s="395"/>
      <c r="Q529" s="316">
        <f t="shared" si="44"/>
        <v>0</v>
      </c>
      <c r="R529" s="87">
        <f t="shared" si="45"/>
        <v>0</v>
      </c>
      <c r="S529" s="87">
        <f>IF('Checklist Parameters'!$Q$60&lt;0.2,0.2,'Checklist Parameters'!$Q$60)</f>
        <v>0.7</v>
      </c>
      <c r="T529" s="88">
        <f>IF($O529="",IF('Checklist District ID'!$C$43="Y",MAX($R529:$S529)*$I529,SUM($R529:$S529)*$I529),IF(O529&gt;0,Q529*S529))</f>
        <v>0</v>
      </c>
      <c r="U529" s="88">
        <f>IF(Q529&gt;0,((I529-T529)*'Formula Matrix'!$E$42),0)</f>
        <v>0</v>
      </c>
      <c r="V529" s="88">
        <f t="shared" si="46"/>
        <v>0</v>
      </c>
      <c r="W529" s="88">
        <f>IF(V529&gt;0,(V529*'Checklist Parameters'!$Q$35),0)</f>
        <v>0</v>
      </c>
      <c r="X529" s="85">
        <f t="shared" si="42"/>
        <v>0</v>
      </c>
      <c r="Y529" s="85">
        <f>IF('Checklist Parameters'!$Q$102&lt;&gt;"",(I529/43560)*'Checklist Parameters'!$Q$102,"N/A")</f>
        <v>0</v>
      </c>
      <c r="Z529" s="85" t="str">
        <f>IF('Checklist Parameters'!$Q$58&lt;&gt;"",((I529*'Checklist Parameters'!$Q$58)*'Checklist Parameters'!$Q$35)/1000,"N/A")</f>
        <v>N/A</v>
      </c>
      <c r="AA529" s="85">
        <f>IF('Checklist Parameters'!$Q$101&lt;&gt;"",IFERROR(I529/'Checklist Parameters'!$Q$101,0),"N/A")</f>
        <v>0</v>
      </c>
      <c r="AB529" s="85" t="str">
        <f>IF('Checklist Parameters'!$Q$43&lt;&gt;"",(I529*'Checklist Parameters'!$Q$43)/1000,"N/A")</f>
        <v>N/A</v>
      </c>
      <c r="AC529" s="85">
        <f>IF('Checklist Parameters'!$Q$16="",$X529,IF(AND('Checklist Parameters'!$Q$16&lt;$X529,'Checklist Parameters'!$Q$16&gt;=3),'Checklist Parameters'!$Q$16,IF(AND('Checklist Parameters'!$Q$16&lt;$X529,'Checklist Parameters'!$Q$16&lt;3),0,$X529)))</f>
        <v>0</v>
      </c>
      <c r="AD529" s="85" t="str">
        <f>IF(AND(I529&lt;'Checklist Parameters'!$Q$22,$I529&lt;&gt;0),"Y","")</f>
        <v/>
      </c>
      <c r="AE529" s="85" t="str">
        <f>IF($AD529="Y",0,IF('Checklist Parameters'!$Q$25="","&lt;no limit&gt;",ROUNDDOWN((($I529-'Checklist Parameters'!$Q$24)/'Checklist Parameters'!$Q$25)+1,0)))</f>
        <v>&lt;no limit&gt;</v>
      </c>
      <c r="AF529" s="174">
        <f t="shared" si="47"/>
        <v>0</v>
      </c>
      <c r="AG529" s="85">
        <f t="shared" si="43"/>
        <v>0</v>
      </c>
    </row>
    <row r="530" spans="1:33" ht="15">
      <c r="A530" s="393"/>
      <c r="B530" s="393"/>
      <c r="C530" s="393"/>
      <c r="D530" s="393"/>
      <c r="E530" s="393"/>
      <c r="F530" s="393"/>
      <c r="G530" s="393"/>
      <c r="H530" s="394"/>
      <c r="I530" s="394"/>
      <c r="J530" s="394"/>
      <c r="K530" s="394"/>
      <c r="L530" s="394"/>
      <c r="M530" s="394"/>
      <c r="N530" s="313">
        <f>IF(IF(I530&lt;'Checklist Parameters'!$Q$22,0,($I530-$L530))&lt;0,0,IF(I530&lt;'Checklist Parameters'!$Q$22,0,($I530-$L530)))</f>
        <v>0</v>
      </c>
      <c r="O530" s="394"/>
      <c r="P530" s="395"/>
      <c r="Q530" s="316">
        <f t="shared" si="44"/>
        <v>0</v>
      </c>
      <c r="R530" s="87">
        <f t="shared" si="45"/>
        <v>0</v>
      </c>
      <c r="S530" s="87">
        <f>IF('Checklist Parameters'!$Q$60&lt;0.2,0.2,'Checklist Parameters'!$Q$60)</f>
        <v>0.7</v>
      </c>
      <c r="T530" s="88">
        <f>IF($O530="",IF('Checklist District ID'!$C$43="Y",MAX($R530:$S530)*$I530,SUM($R530:$S530)*$I530),IF(O530&gt;0,Q530*S530))</f>
        <v>0</v>
      </c>
      <c r="U530" s="88">
        <f>IF(Q530&gt;0,((I530-T530)*'Formula Matrix'!$E$42),0)</f>
        <v>0</v>
      </c>
      <c r="V530" s="88">
        <f t="shared" si="46"/>
        <v>0</v>
      </c>
      <c r="W530" s="88">
        <f>IF(V530&gt;0,(V530*'Checklist Parameters'!$Q$35),0)</f>
        <v>0</v>
      </c>
      <c r="X530" s="85">
        <f t="shared" si="42"/>
        <v>0</v>
      </c>
      <c r="Y530" s="85">
        <f>IF('Checklist Parameters'!$Q$102&lt;&gt;"",(I530/43560)*'Checklist Parameters'!$Q$102,"N/A")</f>
        <v>0</v>
      </c>
      <c r="Z530" s="85" t="str">
        <f>IF('Checklist Parameters'!$Q$58&lt;&gt;"",((I530*'Checklist Parameters'!$Q$58)*'Checklist Parameters'!$Q$35)/1000,"N/A")</f>
        <v>N/A</v>
      </c>
      <c r="AA530" s="85">
        <f>IF('Checklist Parameters'!$Q$101&lt;&gt;"",IFERROR(I530/'Checklist Parameters'!$Q$101,0),"N/A")</f>
        <v>0</v>
      </c>
      <c r="AB530" s="85" t="str">
        <f>IF('Checklist Parameters'!$Q$43&lt;&gt;"",(I530*'Checklist Parameters'!$Q$43)/1000,"N/A")</f>
        <v>N/A</v>
      </c>
      <c r="AC530" s="85">
        <f>IF('Checklist Parameters'!$Q$16="",$X530,IF(AND('Checklist Parameters'!$Q$16&lt;$X530,'Checklist Parameters'!$Q$16&gt;=3),'Checklist Parameters'!$Q$16,IF(AND('Checklist Parameters'!$Q$16&lt;$X530,'Checklist Parameters'!$Q$16&lt;3),0,$X530)))</f>
        <v>0</v>
      </c>
      <c r="AD530" s="85" t="str">
        <f>IF(AND(I530&lt;'Checklist Parameters'!$Q$22,$I530&lt;&gt;0),"Y","")</f>
        <v/>
      </c>
      <c r="AE530" s="85" t="str">
        <f>IF($AD530="Y",0,IF('Checklist Parameters'!$Q$25="","&lt;no limit&gt;",ROUNDDOWN((($I530-'Checklist Parameters'!$Q$24)/'Checklist Parameters'!$Q$25)+1,0)))</f>
        <v>&lt;no limit&gt;</v>
      </c>
      <c r="AF530" s="174">
        <f t="shared" si="47"/>
        <v>0</v>
      </c>
      <c r="AG530" s="85">
        <f t="shared" si="43"/>
        <v>0</v>
      </c>
    </row>
    <row r="531" spans="1:33" ht="15">
      <c r="A531" s="393"/>
      <c r="B531" s="393"/>
      <c r="C531" s="393"/>
      <c r="D531" s="393"/>
      <c r="E531" s="393"/>
      <c r="F531" s="393"/>
      <c r="G531" s="393"/>
      <c r="H531" s="394"/>
      <c r="I531" s="394"/>
      <c r="J531" s="394"/>
      <c r="K531" s="394"/>
      <c r="L531" s="394"/>
      <c r="M531" s="394"/>
      <c r="N531" s="313">
        <f>IF(IF(I531&lt;'Checklist Parameters'!$Q$22,0,($I531-$L531))&lt;0,0,IF(I531&lt;'Checklist Parameters'!$Q$22,0,($I531-$L531)))</f>
        <v>0</v>
      </c>
      <c r="O531" s="394"/>
      <c r="P531" s="395"/>
      <c r="Q531" s="316">
        <f t="shared" si="44"/>
        <v>0</v>
      </c>
      <c r="R531" s="87">
        <f t="shared" si="45"/>
        <v>0</v>
      </c>
      <c r="S531" s="87">
        <f>IF('Checklist Parameters'!$Q$60&lt;0.2,0.2,'Checklist Parameters'!$Q$60)</f>
        <v>0.7</v>
      </c>
      <c r="T531" s="88">
        <f>IF($O531="",IF('Checklist District ID'!$C$43="Y",MAX($R531:$S531)*$I531,SUM($R531:$S531)*$I531),IF(O531&gt;0,Q531*S531))</f>
        <v>0</v>
      </c>
      <c r="U531" s="88">
        <f>IF(Q531&gt;0,((I531-T531)*'Formula Matrix'!$E$42),0)</f>
        <v>0</v>
      </c>
      <c r="V531" s="88">
        <f t="shared" si="46"/>
        <v>0</v>
      </c>
      <c r="W531" s="88">
        <f>IF(V531&gt;0,(V531*'Checklist Parameters'!$Q$35),0)</f>
        <v>0</v>
      </c>
      <c r="X531" s="85">
        <f t="shared" si="42"/>
        <v>0</v>
      </c>
      <c r="Y531" s="85">
        <f>IF('Checklist Parameters'!$Q$102&lt;&gt;"",(I531/43560)*'Checklist Parameters'!$Q$102,"N/A")</f>
        <v>0</v>
      </c>
      <c r="Z531" s="85" t="str">
        <f>IF('Checklist Parameters'!$Q$58&lt;&gt;"",((I531*'Checklist Parameters'!$Q$58)*'Checklist Parameters'!$Q$35)/1000,"N/A")</f>
        <v>N/A</v>
      </c>
      <c r="AA531" s="85">
        <f>IF('Checklist Parameters'!$Q$101&lt;&gt;"",IFERROR(I531/'Checklist Parameters'!$Q$101,0),"N/A")</f>
        <v>0</v>
      </c>
      <c r="AB531" s="85" t="str">
        <f>IF('Checklist Parameters'!$Q$43&lt;&gt;"",(I531*'Checklist Parameters'!$Q$43)/1000,"N/A")</f>
        <v>N/A</v>
      </c>
      <c r="AC531" s="85">
        <f>IF('Checklist Parameters'!$Q$16="",$X531,IF(AND('Checklist Parameters'!$Q$16&lt;$X531,'Checklist Parameters'!$Q$16&gt;=3),'Checklist Parameters'!$Q$16,IF(AND('Checklist Parameters'!$Q$16&lt;$X531,'Checklist Parameters'!$Q$16&lt;3),0,$X531)))</f>
        <v>0</v>
      </c>
      <c r="AD531" s="85" t="str">
        <f>IF(AND(I531&lt;'Checklist Parameters'!$Q$22,$I531&lt;&gt;0),"Y","")</f>
        <v/>
      </c>
      <c r="AE531" s="85" t="str">
        <f>IF($AD531="Y",0,IF('Checklist Parameters'!$Q$25="","&lt;no limit&gt;",ROUNDDOWN((($I531-'Checklist Parameters'!$Q$24)/'Checklist Parameters'!$Q$25)+1,0)))</f>
        <v>&lt;no limit&gt;</v>
      </c>
      <c r="AF531" s="174">
        <f t="shared" si="47"/>
        <v>0</v>
      </c>
      <c r="AG531" s="85">
        <f t="shared" si="43"/>
        <v>0</v>
      </c>
    </row>
    <row r="532" spans="1:33" ht="15">
      <c r="A532" s="393"/>
      <c r="B532" s="393"/>
      <c r="C532" s="393"/>
      <c r="D532" s="393"/>
      <c r="E532" s="393"/>
      <c r="F532" s="393"/>
      <c r="G532" s="393"/>
      <c r="H532" s="394"/>
      <c r="I532" s="394"/>
      <c r="J532" s="394"/>
      <c r="K532" s="394"/>
      <c r="L532" s="394"/>
      <c r="M532" s="394"/>
      <c r="N532" s="313">
        <f>IF(IF(I532&lt;'Checklist Parameters'!$Q$22,0,($I532-$L532))&lt;0,0,IF(I532&lt;'Checklist Parameters'!$Q$22,0,($I532-$L532)))</f>
        <v>0</v>
      </c>
      <c r="O532" s="394"/>
      <c r="P532" s="395"/>
      <c r="Q532" s="316">
        <f t="shared" si="44"/>
        <v>0</v>
      </c>
      <c r="R532" s="87">
        <f t="shared" si="45"/>
        <v>0</v>
      </c>
      <c r="S532" s="87">
        <f>IF('Checklist Parameters'!$Q$60&lt;0.2,0.2,'Checklist Parameters'!$Q$60)</f>
        <v>0.7</v>
      </c>
      <c r="T532" s="88">
        <f>IF($O532="",IF('Checklist District ID'!$C$43="Y",MAX($R532:$S532)*$I532,SUM($R532:$S532)*$I532),IF(O532&gt;0,Q532*S532))</f>
        <v>0</v>
      </c>
      <c r="U532" s="88">
        <f>IF(Q532&gt;0,((I532-T532)*'Formula Matrix'!$E$42),0)</f>
        <v>0</v>
      </c>
      <c r="V532" s="88">
        <f t="shared" si="46"/>
        <v>0</v>
      </c>
      <c r="W532" s="88">
        <f>IF(V532&gt;0,(V532*'Checklist Parameters'!$Q$35),0)</f>
        <v>0</v>
      </c>
      <c r="X532" s="85">
        <f t="shared" ref="X532:X595" si="48">IF($W532/1000&gt;3,(ROUNDDOWN($W532/1000,0)),IF(AND($W532/1000&gt;2.5,$W532/1000&lt;=3),3,0))</f>
        <v>0</v>
      </c>
      <c r="Y532" s="85">
        <f>IF('Checklist Parameters'!$Q$102&lt;&gt;"",(I532/43560)*'Checklist Parameters'!$Q$102,"N/A")</f>
        <v>0</v>
      </c>
      <c r="Z532" s="85" t="str">
        <f>IF('Checklist Parameters'!$Q$58&lt;&gt;"",((I532*'Checklist Parameters'!$Q$58)*'Checklist Parameters'!$Q$35)/1000,"N/A")</f>
        <v>N/A</v>
      </c>
      <c r="AA532" s="85">
        <f>IF('Checklist Parameters'!$Q$101&lt;&gt;"",IFERROR(I532/'Checklist Parameters'!$Q$101,0),"N/A")</f>
        <v>0</v>
      </c>
      <c r="AB532" s="85" t="str">
        <f>IF('Checklist Parameters'!$Q$43&lt;&gt;"",(I532*'Checklist Parameters'!$Q$43)/1000,"N/A")</f>
        <v>N/A</v>
      </c>
      <c r="AC532" s="85">
        <f>IF('Checklist Parameters'!$Q$16="",$X532,IF(AND('Checklist Parameters'!$Q$16&lt;$X532,'Checklist Parameters'!$Q$16&gt;=3),'Checklist Parameters'!$Q$16,IF(AND('Checklist Parameters'!$Q$16&lt;$X532,'Checklist Parameters'!$Q$16&lt;3),0,$X532)))</f>
        <v>0</v>
      </c>
      <c r="AD532" s="85" t="str">
        <f>IF(AND(I532&lt;'Checklist Parameters'!$Q$22,$I532&lt;&gt;0),"Y","")</f>
        <v/>
      </c>
      <c r="AE532" s="85" t="str">
        <f>IF($AD532="Y",0,IF('Checklist Parameters'!$Q$25="","&lt;no limit&gt;",ROUNDDOWN((($I532-'Checklist Parameters'!$Q$24)/'Checklist Parameters'!$Q$25)+1,0)))</f>
        <v>&lt;no limit&gt;</v>
      </c>
      <c r="AF532" s="174">
        <f t="shared" si="47"/>
        <v>0</v>
      </c>
      <c r="AG532" s="85">
        <f t="shared" ref="AG532:AG595" si="49">IFERROR((43560/$I532)*$AF532,0)</f>
        <v>0</v>
      </c>
    </row>
    <row r="533" spans="1:33" ht="15">
      <c r="A533" s="393"/>
      <c r="B533" s="393"/>
      <c r="C533" s="393"/>
      <c r="D533" s="393"/>
      <c r="E533" s="393"/>
      <c r="F533" s="393"/>
      <c r="G533" s="393"/>
      <c r="H533" s="394"/>
      <c r="I533" s="394"/>
      <c r="J533" s="394"/>
      <c r="K533" s="394"/>
      <c r="L533" s="394"/>
      <c r="M533" s="394"/>
      <c r="N533" s="313">
        <f>IF(IF(I533&lt;'Checklist Parameters'!$Q$22,0,($I533-$L533))&lt;0,0,IF(I533&lt;'Checklist Parameters'!$Q$22,0,($I533-$L533)))</f>
        <v>0</v>
      </c>
      <c r="O533" s="394"/>
      <c r="P533" s="395"/>
      <c r="Q533" s="316">
        <f t="shared" ref="Q533:Q596" si="50">IF(O533&lt;&gt;"",O533,N533)</f>
        <v>0</v>
      </c>
      <c r="R533" s="87">
        <f t="shared" ref="R533:R596" si="51">IFERROR(L533/I533,0)</f>
        <v>0</v>
      </c>
      <c r="S533" s="87">
        <f>IF('Checklist Parameters'!$Q$60&lt;0.2,0.2,'Checklist Parameters'!$Q$60)</f>
        <v>0.7</v>
      </c>
      <c r="T533" s="88">
        <f>IF($O533="",IF('Checklist District ID'!$C$43="Y",MAX($R533:$S533)*$I533,SUM($R533:$S533)*$I533),IF(O533&gt;0,Q533*S533))</f>
        <v>0</v>
      </c>
      <c r="U533" s="88">
        <f>IF(Q533&gt;0,((I533-T533)*'Formula Matrix'!$E$42),0)</f>
        <v>0</v>
      </c>
      <c r="V533" s="88">
        <f t="shared" ref="V533:V596" si="52">IF(Q533=0,0,(I533-T533-U533))</f>
        <v>0</v>
      </c>
      <c r="W533" s="88">
        <f>IF(V533&gt;0,(V533*'Checklist Parameters'!$Q$35),0)</f>
        <v>0</v>
      </c>
      <c r="X533" s="85">
        <f t="shared" si="48"/>
        <v>0</v>
      </c>
      <c r="Y533" s="85">
        <f>IF('Checklist Parameters'!$Q$102&lt;&gt;"",(I533/43560)*'Checklist Parameters'!$Q$102,"N/A")</f>
        <v>0</v>
      </c>
      <c r="Z533" s="85" t="str">
        <f>IF('Checklist Parameters'!$Q$58&lt;&gt;"",((I533*'Checklist Parameters'!$Q$58)*'Checklist Parameters'!$Q$35)/1000,"N/A")</f>
        <v>N/A</v>
      </c>
      <c r="AA533" s="85">
        <f>IF('Checklist Parameters'!$Q$101&lt;&gt;"",IFERROR(I533/'Checklist Parameters'!$Q$101,0),"N/A")</f>
        <v>0</v>
      </c>
      <c r="AB533" s="85" t="str">
        <f>IF('Checklist Parameters'!$Q$43&lt;&gt;"",(I533*'Checklist Parameters'!$Q$43)/1000,"N/A")</f>
        <v>N/A</v>
      </c>
      <c r="AC533" s="85">
        <f>IF('Checklist Parameters'!$Q$16="",$X533,IF(AND('Checklist Parameters'!$Q$16&lt;$X533,'Checklist Parameters'!$Q$16&gt;=3),'Checklist Parameters'!$Q$16,IF(AND('Checklist Parameters'!$Q$16&lt;$X533,'Checklist Parameters'!$Q$16&lt;3),0,$X533)))</f>
        <v>0</v>
      </c>
      <c r="AD533" s="85" t="str">
        <f>IF(AND(I533&lt;'Checklist Parameters'!$Q$22,$I533&lt;&gt;0),"Y","")</f>
        <v/>
      </c>
      <c r="AE533" s="85" t="str">
        <f>IF($AD533="Y",0,IF('Checklist Parameters'!$Q$25="","&lt;no limit&gt;",ROUNDDOWN((($I533-'Checklist Parameters'!$Q$24)/'Checklist Parameters'!$Q$25)+1,0)))</f>
        <v>&lt;no limit&gt;</v>
      </c>
      <c r="AF533" s="174">
        <f t="shared" ref="AF533:AF596" si="53">IF(MIN(X533,Y533,Z533,AA533,AB533,AC533,AE533)&lt;2.5,0,IF(AND(MIN(X533,Y533,Z533,AA533,AB533,AC533,AE533)&gt;=2.5,MIN(X533,Y533,Z533,AA533,AB533,AC533,AE533)&lt;3),3,ROUND(MIN(X533,Y533,Z533,AA533,AB533,AC533,AE533),0)))</f>
        <v>0</v>
      </c>
      <c r="AG533" s="85">
        <f t="shared" si="49"/>
        <v>0</v>
      </c>
    </row>
    <row r="534" spans="1:33" ht="15">
      <c r="A534" s="393"/>
      <c r="B534" s="393"/>
      <c r="C534" s="393"/>
      <c r="D534" s="393"/>
      <c r="E534" s="393"/>
      <c r="F534" s="393"/>
      <c r="G534" s="393"/>
      <c r="H534" s="394"/>
      <c r="I534" s="394"/>
      <c r="J534" s="394"/>
      <c r="K534" s="394"/>
      <c r="L534" s="394"/>
      <c r="M534" s="394"/>
      <c r="N534" s="313">
        <f>IF(IF(I534&lt;'Checklist Parameters'!$Q$22,0,($I534-$L534))&lt;0,0,IF(I534&lt;'Checklist Parameters'!$Q$22,0,($I534-$L534)))</f>
        <v>0</v>
      </c>
      <c r="O534" s="394"/>
      <c r="P534" s="395"/>
      <c r="Q534" s="316">
        <f t="shared" si="50"/>
        <v>0</v>
      </c>
      <c r="R534" s="87">
        <f t="shared" si="51"/>
        <v>0</v>
      </c>
      <c r="S534" s="87">
        <f>IF('Checklist Parameters'!$Q$60&lt;0.2,0.2,'Checklist Parameters'!$Q$60)</f>
        <v>0.7</v>
      </c>
      <c r="T534" s="88">
        <f>IF($O534="",IF('Checklist District ID'!$C$43="Y",MAX($R534:$S534)*$I534,SUM($R534:$S534)*$I534),IF(O534&gt;0,Q534*S534))</f>
        <v>0</v>
      </c>
      <c r="U534" s="88">
        <f>IF(Q534&gt;0,((I534-T534)*'Formula Matrix'!$E$42),0)</f>
        <v>0</v>
      </c>
      <c r="V534" s="88">
        <f t="shared" si="52"/>
        <v>0</v>
      </c>
      <c r="W534" s="88">
        <f>IF(V534&gt;0,(V534*'Checklist Parameters'!$Q$35),0)</f>
        <v>0</v>
      </c>
      <c r="X534" s="85">
        <f t="shared" si="48"/>
        <v>0</v>
      </c>
      <c r="Y534" s="85">
        <f>IF('Checklist Parameters'!$Q$102&lt;&gt;"",(I534/43560)*'Checklist Parameters'!$Q$102,"N/A")</f>
        <v>0</v>
      </c>
      <c r="Z534" s="85" t="str">
        <f>IF('Checklist Parameters'!$Q$58&lt;&gt;"",((I534*'Checklist Parameters'!$Q$58)*'Checklist Parameters'!$Q$35)/1000,"N/A")</f>
        <v>N/A</v>
      </c>
      <c r="AA534" s="85">
        <f>IF('Checklist Parameters'!$Q$101&lt;&gt;"",IFERROR(I534/'Checklist Parameters'!$Q$101,0),"N/A")</f>
        <v>0</v>
      </c>
      <c r="AB534" s="85" t="str">
        <f>IF('Checklist Parameters'!$Q$43&lt;&gt;"",(I534*'Checklist Parameters'!$Q$43)/1000,"N/A")</f>
        <v>N/A</v>
      </c>
      <c r="AC534" s="85">
        <f>IF('Checklist Parameters'!$Q$16="",$X534,IF(AND('Checklist Parameters'!$Q$16&lt;$X534,'Checklist Parameters'!$Q$16&gt;=3),'Checklist Parameters'!$Q$16,IF(AND('Checklist Parameters'!$Q$16&lt;$X534,'Checklist Parameters'!$Q$16&lt;3),0,$X534)))</f>
        <v>0</v>
      </c>
      <c r="AD534" s="85" t="str">
        <f>IF(AND(I534&lt;'Checklist Parameters'!$Q$22,$I534&lt;&gt;0),"Y","")</f>
        <v/>
      </c>
      <c r="AE534" s="85" t="str">
        <f>IF($AD534="Y",0,IF('Checklist Parameters'!$Q$25="","&lt;no limit&gt;",ROUNDDOWN((($I534-'Checklist Parameters'!$Q$24)/'Checklist Parameters'!$Q$25)+1,0)))</f>
        <v>&lt;no limit&gt;</v>
      </c>
      <c r="AF534" s="174">
        <f t="shared" si="53"/>
        <v>0</v>
      </c>
      <c r="AG534" s="85">
        <f t="shared" si="49"/>
        <v>0</v>
      </c>
    </row>
    <row r="535" spans="1:33" ht="15">
      <c r="A535" s="393"/>
      <c r="B535" s="393"/>
      <c r="C535" s="393"/>
      <c r="D535" s="393"/>
      <c r="E535" s="393"/>
      <c r="F535" s="393"/>
      <c r="G535" s="393"/>
      <c r="H535" s="394"/>
      <c r="I535" s="394"/>
      <c r="J535" s="394"/>
      <c r="K535" s="394"/>
      <c r="L535" s="394"/>
      <c r="M535" s="394"/>
      <c r="N535" s="313">
        <f>IF(IF(I535&lt;'Checklist Parameters'!$Q$22,0,($I535-$L535))&lt;0,0,IF(I535&lt;'Checklist Parameters'!$Q$22,0,($I535-$L535)))</f>
        <v>0</v>
      </c>
      <c r="O535" s="394"/>
      <c r="P535" s="395"/>
      <c r="Q535" s="316">
        <f t="shared" si="50"/>
        <v>0</v>
      </c>
      <c r="R535" s="87">
        <f t="shared" si="51"/>
        <v>0</v>
      </c>
      <c r="S535" s="87">
        <f>IF('Checklist Parameters'!$Q$60&lt;0.2,0.2,'Checklist Parameters'!$Q$60)</f>
        <v>0.7</v>
      </c>
      <c r="T535" s="88">
        <f>IF($O535="",IF('Checklist District ID'!$C$43="Y",MAX($R535:$S535)*$I535,SUM($R535:$S535)*$I535),IF(O535&gt;0,Q535*S535))</f>
        <v>0</v>
      </c>
      <c r="U535" s="88">
        <f>IF(Q535&gt;0,((I535-T535)*'Formula Matrix'!$E$42),0)</f>
        <v>0</v>
      </c>
      <c r="V535" s="88">
        <f t="shared" si="52"/>
        <v>0</v>
      </c>
      <c r="W535" s="88">
        <f>IF(V535&gt;0,(V535*'Checklist Parameters'!$Q$35),0)</f>
        <v>0</v>
      </c>
      <c r="X535" s="85">
        <f t="shared" si="48"/>
        <v>0</v>
      </c>
      <c r="Y535" s="85">
        <f>IF('Checklist Parameters'!$Q$102&lt;&gt;"",(I535/43560)*'Checklist Parameters'!$Q$102,"N/A")</f>
        <v>0</v>
      </c>
      <c r="Z535" s="85" t="str">
        <f>IF('Checklist Parameters'!$Q$58&lt;&gt;"",((I535*'Checklist Parameters'!$Q$58)*'Checklist Parameters'!$Q$35)/1000,"N/A")</f>
        <v>N/A</v>
      </c>
      <c r="AA535" s="85">
        <f>IF('Checklist Parameters'!$Q$101&lt;&gt;"",IFERROR(I535/'Checklist Parameters'!$Q$101,0),"N/A")</f>
        <v>0</v>
      </c>
      <c r="AB535" s="85" t="str">
        <f>IF('Checklist Parameters'!$Q$43&lt;&gt;"",(I535*'Checklist Parameters'!$Q$43)/1000,"N/A")</f>
        <v>N/A</v>
      </c>
      <c r="AC535" s="85">
        <f>IF('Checklist Parameters'!$Q$16="",$X535,IF(AND('Checklist Parameters'!$Q$16&lt;$X535,'Checklist Parameters'!$Q$16&gt;=3),'Checklist Parameters'!$Q$16,IF(AND('Checklist Parameters'!$Q$16&lt;$X535,'Checklist Parameters'!$Q$16&lt;3),0,$X535)))</f>
        <v>0</v>
      </c>
      <c r="AD535" s="85" t="str">
        <f>IF(AND(I535&lt;'Checklist Parameters'!$Q$22,$I535&lt;&gt;0),"Y","")</f>
        <v/>
      </c>
      <c r="AE535" s="85" t="str">
        <f>IF($AD535="Y",0,IF('Checklist Parameters'!$Q$25="","&lt;no limit&gt;",ROUNDDOWN((($I535-'Checklist Parameters'!$Q$24)/'Checklist Parameters'!$Q$25)+1,0)))</f>
        <v>&lt;no limit&gt;</v>
      </c>
      <c r="AF535" s="174">
        <f t="shared" si="53"/>
        <v>0</v>
      </c>
      <c r="AG535" s="85">
        <f t="shared" si="49"/>
        <v>0</v>
      </c>
    </row>
    <row r="536" spans="1:33" ht="15">
      <c r="A536" s="393"/>
      <c r="B536" s="393"/>
      <c r="C536" s="393"/>
      <c r="D536" s="393"/>
      <c r="E536" s="393"/>
      <c r="F536" s="393"/>
      <c r="G536" s="393"/>
      <c r="H536" s="394"/>
      <c r="I536" s="394"/>
      <c r="J536" s="394"/>
      <c r="K536" s="394"/>
      <c r="L536" s="394"/>
      <c r="M536" s="394"/>
      <c r="N536" s="313">
        <f>IF(IF(I536&lt;'Checklist Parameters'!$Q$22,0,($I536-$L536))&lt;0,0,IF(I536&lt;'Checklist Parameters'!$Q$22,0,($I536-$L536)))</f>
        <v>0</v>
      </c>
      <c r="O536" s="394"/>
      <c r="P536" s="395"/>
      <c r="Q536" s="316">
        <f t="shared" si="50"/>
        <v>0</v>
      </c>
      <c r="R536" s="87">
        <f t="shared" si="51"/>
        <v>0</v>
      </c>
      <c r="S536" s="87">
        <f>IF('Checklist Parameters'!$Q$60&lt;0.2,0.2,'Checklist Parameters'!$Q$60)</f>
        <v>0.7</v>
      </c>
      <c r="T536" s="88">
        <f>IF($O536="",IF('Checklist District ID'!$C$43="Y",MAX($R536:$S536)*$I536,SUM($R536:$S536)*$I536),IF(O536&gt;0,Q536*S536))</f>
        <v>0</v>
      </c>
      <c r="U536" s="88">
        <f>IF(Q536&gt;0,((I536-T536)*'Formula Matrix'!$E$42),0)</f>
        <v>0</v>
      </c>
      <c r="V536" s="88">
        <f t="shared" si="52"/>
        <v>0</v>
      </c>
      <c r="W536" s="88">
        <f>IF(V536&gt;0,(V536*'Checklist Parameters'!$Q$35),0)</f>
        <v>0</v>
      </c>
      <c r="X536" s="85">
        <f t="shared" si="48"/>
        <v>0</v>
      </c>
      <c r="Y536" s="85">
        <f>IF('Checklist Parameters'!$Q$102&lt;&gt;"",(I536/43560)*'Checklist Parameters'!$Q$102,"N/A")</f>
        <v>0</v>
      </c>
      <c r="Z536" s="85" t="str">
        <f>IF('Checklist Parameters'!$Q$58&lt;&gt;"",((I536*'Checklist Parameters'!$Q$58)*'Checklist Parameters'!$Q$35)/1000,"N/A")</f>
        <v>N/A</v>
      </c>
      <c r="AA536" s="85">
        <f>IF('Checklist Parameters'!$Q$101&lt;&gt;"",IFERROR(I536/'Checklist Parameters'!$Q$101,0),"N/A")</f>
        <v>0</v>
      </c>
      <c r="AB536" s="85" t="str">
        <f>IF('Checklist Parameters'!$Q$43&lt;&gt;"",(I536*'Checklist Parameters'!$Q$43)/1000,"N/A")</f>
        <v>N/A</v>
      </c>
      <c r="AC536" s="85">
        <f>IF('Checklist Parameters'!$Q$16="",$X536,IF(AND('Checklist Parameters'!$Q$16&lt;$X536,'Checklist Parameters'!$Q$16&gt;=3),'Checklist Parameters'!$Q$16,IF(AND('Checklist Parameters'!$Q$16&lt;$X536,'Checklist Parameters'!$Q$16&lt;3),0,$X536)))</f>
        <v>0</v>
      </c>
      <c r="AD536" s="85" t="str">
        <f>IF(AND(I536&lt;'Checklist Parameters'!$Q$22,$I536&lt;&gt;0),"Y","")</f>
        <v/>
      </c>
      <c r="AE536" s="85" t="str">
        <f>IF($AD536="Y",0,IF('Checklist Parameters'!$Q$25="","&lt;no limit&gt;",ROUNDDOWN((($I536-'Checklist Parameters'!$Q$24)/'Checklist Parameters'!$Q$25)+1,0)))</f>
        <v>&lt;no limit&gt;</v>
      </c>
      <c r="AF536" s="174">
        <f t="shared" si="53"/>
        <v>0</v>
      </c>
      <c r="AG536" s="85">
        <f t="shared" si="49"/>
        <v>0</v>
      </c>
    </row>
    <row r="537" spans="1:33" ht="15">
      <c r="A537" s="393"/>
      <c r="B537" s="393"/>
      <c r="C537" s="393"/>
      <c r="D537" s="393"/>
      <c r="E537" s="393"/>
      <c r="F537" s="393"/>
      <c r="G537" s="393"/>
      <c r="H537" s="394"/>
      <c r="I537" s="394"/>
      <c r="J537" s="394"/>
      <c r="K537" s="394"/>
      <c r="L537" s="394"/>
      <c r="M537" s="394"/>
      <c r="N537" s="313">
        <f>IF(IF(I537&lt;'Checklist Parameters'!$Q$22,0,($I537-$L537))&lt;0,0,IF(I537&lt;'Checklist Parameters'!$Q$22,0,($I537-$L537)))</f>
        <v>0</v>
      </c>
      <c r="O537" s="394"/>
      <c r="P537" s="395"/>
      <c r="Q537" s="316">
        <f t="shared" si="50"/>
        <v>0</v>
      </c>
      <c r="R537" s="87">
        <f t="shared" si="51"/>
        <v>0</v>
      </c>
      <c r="S537" s="87">
        <f>IF('Checklist Parameters'!$Q$60&lt;0.2,0.2,'Checklist Parameters'!$Q$60)</f>
        <v>0.7</v>
      </c>
      <c r="T537" s="88">
        <f>IF($O537="",IF('Checklist District ID'!$C$43="Y",MAX($R537:$S537)*$I537,SUM($R537:$S537)*$I537),IF(O537&gt;0,Q537*S537))</f>
        <v>0</v>
      </c>
      <c r="U537" s="88">
        <f>IF(Q537&gt;0,((I537-T537)*'Formula Matrix'!$E$42),0)</f>
        <v>0</v>
      </c>
      <c r="V537" s="88">
        <f t="shared" si="52"/>
        <v>0</v>
      </c>
      <c r="W537" s="88">
        <f>IF(V537&gt;0,(V537*'Checklist Parameters'!$Q$35),0)</f>
        <v>0</v>
      </c>
      <c r="X537" s="85">
        <f t="shared" si="48"/>
        <v>0</v>
      </c>
      <c r="Y537" s="85">
        <f>IF('Checklist Parameters'!$Q$102&lt;&gt;"",(I537/43560)*'Checklist Parameters'!$Q$102,"N/A")</f>
        <v>0</v>
      </c>
      <c r="Z537" s="85" t="str">
        <f>IF('Checklist Parameters'!$Q$58&lt;&gt;"",((I537*'Checklist Parameters'!$Q$58)*'Checklist Parameters'!$Q$35)/1000,"N/A")</f>
        <v>N/A</v>
      </c>
      <c r="AA537" s="85">
        <f>IF('Checklist Parameters'!$Q$101&lt;&gt;"",IFERROR(I537/'Checklist Parameters'!$Q$101,0),"N/A")</f>
        <v>0</v>
      </c>
      <c r="AB537" s="85" t="str">
        <f>IF('Checklist Parameters'!$Q$43&lt;&gt;"",(I537*'Checklist Parameters'!$Q$43)/1000,"N/A")</f>
        <v>N/A</v>
      </c>
      <c r="AC537" s="85">
        <f>IF('Checklist Parameters'!$Q$16="",$X537,IF(AND('Checklist Parameters'!$Q$16&lt;$X537,'Checklist Parameters'!$Q$16&gt;=3),'Checklist Parameters'!$Q$16,IF(AND('Checklist Parameters'!$Q$16&lt;$X537,'Checklist Parameters'!$Q$16&lt;3),0,$X537)))</f>
        <v>0</v>
      </c>
      <c r="AD537" s="85" t="str">
        <f>IF(AND(I537&lt;'Checklist Parameters'!$Q$22,$I537&lt;&gt;0),"Y","")</f>
        <v/>
      </c>
      <c r="AE537" s="85" t="str">
        <f>IF($AD537="Y",0,IF('Checklist Parameters'!$Q$25="","&lt;no limit&gt;",ROUNDDOWN((($I537-'Checklist Parameters'!$Q$24)/'Checklist Parameters'!$Q$25)+1,0)))</f>
        <v>&lt;no limit&gt;</v>
      </c>
      <c r="AF537" s="174">
        <f t="shared" si="53"/>
        <v>0</v>
      </c>
      <c r="AG537" s="85">
        <f t="shared" si="49"/>
        <v>0</v>
      </c>
    </row>
    <row r="538" spans="1:33" ht="15">
      <c r="A538" s="393"/>
      <c r="B538" s="393"/>
      <c r="C538" s="393"/>
      <c r="D538" s="393"/>
      <c r="E538" s="393"/>
      <c r="F538" s="393"/>
      <c r="G538" s="393"/>
      <c r="H538" s="394"/>
      <c r="I538" s="394"/>
      <c r="J538" s="394"/>
      <c r="K538" s="394"/>
      <c r="L538" s="394"/>
      <c r="M538" s="394"/>
      <c r="N538" s="313">
        <f>IF(IF(I538&lt;'Checklist Parameters'!$Q$22,0,($I538-$L538))&lt;0,0,IF(I538&lt;'Checklist Parameters'!$Q$22,0,($I538-$L538)))</f>
        <v>0</v>
      </c>
      <c r="O538" s="394"/>
      <c r="P538" s="395"/>
      <c r="Q538" s="316">
        <f t="shared" si="50"/>
        <v>0</v>
      </c>
      <c r="R538" s="87">
        <f t="shared" si="51"/>
        <v>0</v>
      </c>
      <c r="S538" s="87">
        <f>IF('Checklist Parameters'!$Q$60&lt;0.2,0.2,'Checklist Parameters'!$Q$60)</f>
        <v>0.7</v>
      </c>
      <c r="T538" s="88">
        <f>IF($O538="",IF('Checklist District ID'!$C$43="Y",MAX($R538:$S538)*$I538,SUM($R538:$S538)*$I538),IF(O538&gt;0,Q538*S538))</f>
        <v>0</v>
      </c>
      <c r="U538" s="88">
        <f>IF(Q538&gt;0,((I538-T538)*'Formula Matrix'!$E$42),0)</f>
        <v>0</v>
      </c>
      <c r="V538" s="88">
        <f t="shared" si="52"/>
        <v>0</v>
      </c>
      <c r="W538" s="88">
        <f>IF(V538&gt;0,(V538*'Checklist Parameters'!$Q$35),0)</f>
        <v>0</v>
      </c>
      <c r="X538" s="85">
        <f t="shared" si="48"/>
        <v>0</v>
      </c>
      <c r="Y538" s="85">
        <f>IF('Checklist Parameters'!$Q$102&lt;&gt;"",(I538/43560)*'Checklist Parameters'!$Q$102,"N/A")</f>
        <v>0</v>
      </c>
      <c r="Z538" s="85" t="str">
        <f>IF('Checklist Parameters'!$Q$58&lt;&gt;"",((I538*'Checklist Parameters'!$Q$58)*'Checklist Parameters'!$Q$35)/1000,"N/A")</f>
        <v>N/A</v>
      </c>
      <c r="AA538" s="85">
        <f>IF('Checklist Parameters'!$Q$101&lt;&gt;"",IFERROR(I538/'Checklist Parameters'!$Q$101,0),"N/A")</f>
        <v>0</v>
      </c>
      <c r="AB538" s="85" t="str">
        <f>IF('Checklist Parameters'!$Q$43&lt;&gt;"",(I538*'Checklist Parameters'!$Q$43)/1000,"N/A")</f>
        <v>N/A</v>
      </c>
      <c r="AC538" s="85">
        <f>IF('Checklist Parameters'!$Q$16="",$X538,IF(AND('Checklist Parameters'!$Q$16&lt;$X538,'Checklist Parameters'!$Q$16&gt;=3),'Checklist Parameters'!$Q$16,IF(AND('Checklist Parameters'!$Q$16&lt;$X538,'Checklist Parameters'!$Q$16&lt;3),0,$X538)))</f>
        <v>0</v>
      </c>
      <c r="AD538" s="85" t="str">
        <f>IF(AND(I538&lt;'Checklist Parameters'!$Q$22,$I538&lt;&gt;0),"Y","")</f>
        <v/>
      </c>
      <c r="AE538" s="85" t="str">
        <f>IF($AD538="Y",0,IF('Checklist Parameters'!$Q$25="","&lt;no limit&gt;",ROUNDDOWN((($I538-'Checklist Parameters'!$Q$24)/'Checklist Parameters'!$Q$25)+1,0)))</f>
        <v>&lt;no limit&gt;</v>
      </c>
      <c r="AF538" s="174">
        <f t="shared" si="53"/>
        <v>0</v>
      </c>
      <c r="AG538" s="85">
        <f t="shared" si="49"/>
        <v>0</v>
      </c>
    </row>
    <row r="539" spans="1:33" ht="15">
      <c r="A539" s="393"/>
      <c r="B539" s="393"/>
      <c r="C539" s="393"/>
      <c r="D539" s="393"/>
      <c r="E539" s="393"/>
      <c r="F539" s="393"/>
      <c r="G539" s="393"/>
      <c r="H539" s="394"/>
      <c r="I539" s="394"/>
      <c r="J539" s="394"/>
      <c r="K539" s="394"/>
      <c r="L539" s="394"/>
      <c r="M539" s="394"/>
      <c r="N539" s="313">
        <f>IF(IF(I539&lt;'Checklist Parameters'!$Q$22,0,($I539-$L539))&lt;0,0,IF(I539&lt;'Checklist Parameters'!$Q$22,0,($I539-$L539)))</f>
        <v>0</v>
      </c>
      <c r="O539" s="394"/>
      <c r="P539" s="395"/>
      <c r="Q539" s="316">
        <f t="shared" si="50"/>
        <v>0</v>
      </c>
      <c r="R539" s="87">
        <f t="shared" si="51"/>
        <v>0</v>
      </c>
      <c r="S539" s="87">
        <f>IF('Checklist Parameters'!$Q$60&lt;0.2,0.2,'Checklist Parameters'!$Q$60)</f>
        <v>0.7</v>
      </c>
      <c r="T539" s="88">
        <f>IF($O539="",IF('Checklist District ID'!$C$43="Y",MAX($R539:$S539)*$I539,SUM($R539:$S539)*$I539),IF(O539&gt;0,Q539*S539))</f>
        <v>0</v>
      </c>
      <c r="U539" s="88">
        <f>IF(Q539&gt;0,((I539-T539)*'Formula Matrix'!$E$42),0)</f>
        <v>0</v>
      </c>
      <c r="V539" s="88">
        <f t="shared" si="52"/>
        <v>0</v>
      </c>
      <c r="W539" s="88">
        <f>IF(V539&gt;0,(V539*'Checklist Parameters'!$Q$35),0)</f>
        <v>0</v>
      </c>
      <c r="X539" s="85">
        <f t="shared" si="48"/>
        <v>0</v>
      </c>
      <c r="Y539" s="85">
        <f>IF('Checklist Parameters'!$Q$102&lt;&gt;"",(I539/43560)*'Checklist Parameters'!$Q$102,"N/A")</f>
        <v>0</v>
      </c>
      <c r="Z539" s="85" t="str">
        <f>IF('Checklist Parameters'!$Q$58&lt;&gt;"",((I539*'Checklist Parameters'!$Q$58)*'Checklist Parameters'!$Q$35)/1000,"N/A")</f>
        <v>N/A</v>
      </c>
      <c r="AA539" s="85">
        <f>IF('Checklist Parameters'!$Q$101&lt;&gt;"",IFERROR(I539/'Checklist Parameters'!$Q$101,0),"N/A")</f>
        <v>0</v>
      </c>
      <c r="AB539" s="85" t="str">
        <f>IF('Checklist Parameters'!$Q$43&lt;&gt;"",(I539*'Checklist Parameters'!$Q$43)/1000,"N/A")</f>
        <v>N/A</v>
      </c>
      <c r="AC539" s="85">
        <f>IF('Checklist Parameters'!$Q$16="",$X539,IF(AND('Checklist Parameters'!$Q$16&lt;$X539,'Checklist Parameters'!$Q$16&gt;=3),'Checklist Parameters'!$Q$16,IF(AND('Checklist Parameters'!$Q$16&lt;$X539,'Checklist Parameters'!$Q$16&lt;3),0,$X539)))</f>
        <v>0</v>
      </c>
      <c r="AD539" s="85" t="str">
        <f>IF(AND(I539&lt;'Checklist Parameters'!$Q$22,$I539&lt;&gt;0),"Y","")</f>
        <v/>
      </c>
      <c r="AE539" s="85" t="str">
        <f>IF($AD539="Y",0,IF('Checklist Parameters'!$Q$25="","&lt;no limit&gt;",ROUNDDOWN((($I539-'Checklist Parameters'!$Q$24)/'Checklist Parameters'!$Q$25)+1,0)))</f>
        <v>&lt;no limit&gt;</v>
      </c>
      <c r="AF539" s="174">
        <f t="shared" si="53"/>
        <v>0</v>
      </c>
      <c r="AG539" s="85">
        <f t="shared" si="49"/>
        <v>0</v>
      </c>
    </row>
    <row r="540" spans="1:33" ht="15">
      <c r="A540" s="393"/>
      <c r="B540" s="393"/>
      <c r="C540" s="393"/>
      <c r="D540" s="393"/>
      <c r="E540" s="393"/>
      <c r="F540" s="393"/>
      <c r="G540" s="393"/>
      <c r="H540" s="394"/>
      <c r="I540" s="394"/>
      <c r="J540" s="394"/>
      <c r="K540" s="394"/>
      <c r="L540" s="394"/>
      <c r="M540" s="394"/>
      <c r="N540" s="313">
        <f>IF(IF(I540&lt;'Checklist Parameters'!$Q$22,0,($I540-$L540))&lt;0,0,IF(I540&lt;'Checklist Parameters'!$Q$22,0,($I540-$L540)))</f>
        <v>0</v>
      </c>
      <c r="O540" s="394"/>
      <c r="P540" s="395"/>
      <c r="Q540" s="316">
        <f t="shared" si="50"/>
        <v>0</v>
      </c>
      <c r="R540" s="87">
        <f t="shared" si="51"/>
        <v>0</v>
      </c>
      <c r="S540" s="87">
        <f>IF('Checklist Parameters'!$Q$60&lt;0.2,0.2,'Checklist Parameters'!$Q$60)</f>
        <v>0.7</v>
      </c>
      <c r="T540" s="88">
        <f>IF($O540="",IF('Checklist District ID'!$C$43="Y",MAX($R540:$S540)*$I540,SUM($R540:$S540)*$I540),IF(O540&gt;0,Q540*S540))</f>
        <v>0</v>
      </c>
      <c r="U540" s="88">
        <f>IF(Q540&gt;0,((I540-T540)*'Formula Matrix'!$E$42),0)</f>
        <v>0</v>
      </c>
      <c r="V540" s="88">
        <f t="shared" si="52"/>
        <v>0</v>
      </c>
      <c r="W540" s="88">
        <f>IF(V540&gt;0,(V540*'Checklist Parameters'!$Q$35),0)</f>
        <v>0</v>
      </c>
      <c r="X540" s="85">
        <f t="shared" si="48"/>
        <v>0</v>
      </c>
      <c r="Y540" s="85">
        <f>IF('Checklist Parameters'!$Q$102&lt;&gt;"",(I540/43560)*'Checklist Parameters'!$Q$102,"N/A")</f>
        <v>0</v>
      </c>
      <c r="Z540" s="85" t="str">
        <f>IF('Checklist Parameters'!$Q$58&lt;&gt;"",((I540*'Checklist Parameters'!$Q$58)*'Checklist Parameters'!$Q$35)/1000,"N/A")</f>
        <v>N/A</v>
      </c>
      <c r="AA540" s="85">
        <f>IF('Checklist Parameters'!$Q$101&lt;&gt;"",IFERROR(I540/'Checklist Parameters'!$Q$101,0),"N/A")</f>
        <v>0</v>
      </c>
      <c r="AB540" s="85" t="str">
        <f>IF('Checklist Parameters'!$Q$43&lt;&gt;"",(I540*'Checklist Parameters'!$Q$43)/1000,"N/A")</f>
        <v>N/A</v>
      </c>
      <c r="AC540" s="85">
        <f>IF('Checklist Parameters'!$Q$16="",$X540,IF(AND('Checklist Parameters'!$Q$16&lt;$X540,'Checklist Parameters'!$Q$16&gt;=3),'Checklist Parameters'!$Q$16,IF(AND('Checklist Parameters'!$Q$16&lt;$X540,'Checklist Parameters'!$Q$16&lt;3),0,$X540)))</f>
        <v>0</v>
      </c>
      <c r="AD540" s="85" t="str">
        <f>IF(AND(I540&lt;'Checklist Parameters'!$Q$22,$I540&lt;&gt;0),"Y","")</f>
        <v/>
      </c>
      <c r="AE540" s="85" t="str">
        <f>IF($AD540="Y",0,IF('Checklist Parameters'!$Q$25="","&lt;no limit&gt;",ROUNDDOWN((($I540-'Checklist Parameters'!$Q$24)/'Checklist Parameters'!$Q$25)+1,0)))</f>
        <v>&lt;no limit&gt;</v>
      </c>
      <c r="AF540" s="174">
        <f t="shared" si="53"/>
        <v>0</v>
      </c>
      <c r="AG540" s="85">
        <f t="shared" si="49"/>
        <v>0</v>
      </c>
    </row>
    <row r="541" spans="1:33" ht="15">
      <c r="A541" s="393"/>
      <c r="B541" s="393"/>
      <c r="C541" s="393"/>
      <c r="D541" s="393"/>
      <c r="E541" s="393"/>
      <c r="F541" s="393"/>
      <c r="G541" s="393"/>
      <c r="H541" s="394"/>
      <c r="I541" s="394"/>
      <c r="J541" s="394"/>
      <c r="K541" s="394"/>
      <c r="L541" s="394"/>
      <c r="M541" s="394"/>
      <c r="N541" s="313">
        <f>IF(IF(I541&lt;'Checklist Parameters'!$Q$22,0,($I541-$L541))&lt;0,0,IF(I541&lt;'Checklist Parameters'!$Q$22,0,($I541-$L541)))</f>
        <v>0</v>
      </c>
      <c r="O541" s="394"/>
      <c r="P541" s="395"/>
      <c r="Q541" s="316">
        <f t="shared" si="50"/>
        <v>0</v>
      </c>
      <c r="R541" s="87">
        <f t="shared" si="51"/>
        <v>0</v>
      </c>
      <c r="S541" s="87">
        <f>IF('Checklist Parameters'!$Q$60&lt;0.2,0.2,'Checklist Parameters'!$Q$60)</f>
        <v>0.7</v>
      </c>
      <c r="T541" s="88">
        <f>IF($O541="",IF('Checklist District ID'!$C$43="Y",MAX($R541:$S541)*$I541,SUM($R541:$S541)*$I541),IF(O541&gt;0,Q541*S541))</f>
        <v>0</v>
      </c>
      <c r="U541" s="88">
        <f>IF(Q541&gt;0,((I541-T541)*'Formula Matrix'!$E$42),0)</f>
        <v>0</v>
      </c>
      <c r="V541" s="88">
        <f t="shared" si="52"/>
        <v>0</v>
      </c>
      <c r="W541" s="88">
        <f>IF(V541&gt;0,(V541*'Checklist Parameters'!$Q$35),0)</f>
        <v>0</v>
      </c>
      <c r="X541" s="85">
        <f t="shared" si="48"/>
        <v>0</v>
      </c>
      <c r="Y541" s="85">
        <f>IF('Checklist Parameters'!$Q$102&lt;&gt;"",(I541/43560)*'Checklist Parameters'!$Q$102,"N/A")</f>
        <v>0</v>
      </c>
      <c r="Z541" s="85" t="str">
        <f>IF('Checklist Parameters'!$Q$58&lt;&gt;"",((I541*'Checklist Parameters'!$Q$58)*'Checklist Parameters'!$Q$35)/1000,"N/A")</f>
        <v>N/A</v>
      </c>
      <c r="AA541" s="85">
        <f>IF('Checklist Parameters'!$Q$101&lt;&gt;"",IFERROR(I541/'Checklist Parameters'!$Q$101,0),"N/A")</f>
        <v>0</v>
      </c>
      <c r="AB541" s="85" t="str">
        <f>IF('Checklist Parameters'!$Q$43&lt;&gt;"",(I541*'Checklist Parameters'!$Q$43)/1000,"N/A")</f>
        <v>N/A</v>
      </c>
      <c r="AC541" s="85">
        <f>IF('Checklist Parameters'!$Q$16="",$X541,IF(AND('Checklist Parameters'!$Q$16&lt;$X541,'Checklist Parameters'!$Q$16&gt;=3),'Checklist Parameters'!$Q$16,IF(AND('Checklist Parameters'!$Q$16&lt;$X541,'Checklist Parameters'!$Q$16&lt;3),0,$X541)))</f>
        <v>0</v>
      </c>
      <c r="AD541" s="85" t="str">
        <f>IF(AND(I541&lt;'Checklist Parameters'!$Q$22,$I541&lt;&gt;0),"Y","")</f>
        <v/>
      </c>
      <c r="AE541" s="85" t="str">
        <f>IF($AD541="Y",0,IF('Checklist Parameters'!$Q$25="","&lt;no limit&gt;",ROUNDDOWN((($I541-'Checklist Parameters'!$Q$24)/'Checklist Parameters'!$Q$25)+1,0)))</f>
        <v>&lt;no limit&gt;</v>
      </c>
      <c r="AF541" s="174">
        <f t="shared" si="53"/>
        <v>0</v>
      </c>
      <c r="AG541" s="85">
        <f t="shared" si="49"/>
        <v>0</v>
      </c>
    </row>
    <row r="542" spans="1:33" ht="15">
      <c r="A542" s="393"/>
      <c r="B542" s="393"/>
      <c r="C542" s="393"/>
      <c r="D542" s="393"/>
      <c r="E542" s="393"/>
      <c r="F542" s="393"/>
      <c r="G542" s="393"/>
      <c r="H542" s="394"/>
      <c r="I542" s="394"/>
      <c r="J542" s="394"/>
      <c r="K542" s="394"/>
      <c r="L542" s="394"/>
      <c r="M542" s="394"/>
      <c r="N542" s="313">
        <f>IF(IF(I542&lt;'Checklist Parameters'!$Q$22,0,($I542-$L542))&lt;0,0,IF(I542&lt;'Checklist Parameters'!$Q$22,0,($I542-$L542)))</f>
        <v>0</v>
      </c>
      <c r="O542" s="394"/>
      <c r="P542" s="395"/>
      <c r="Q542" s="316">
        <f t="shared" si="50"/>
        <v>0</v>
      </c>
      <c r="R542" s="87">
        <f t="shared" si="51"/>
        <v>0</v>
      </c>
      <c r="S542" s="87">
        <f>IF('Checklist Parameters'!$Q$60&lt;0.2,0.2,'Checklist Parameters'!$Q$60)</f>
        <v>0.7</v>
      </c>
      <c r="T542" s="88">
        <f>IF($O542="",IF('Checklist District ID'!$C$43="Y",MAX($R542:$S542)*$I542,SUM($R542:$S542)*$I542),IF(O542&gt;0,Q542*S542))</f>
        <v>0</v>
      </c>
      <c r="U542" s="88">
        <f>IF(Q542&gt;0,((I542-T542)*'Formula Matrix'!$E$42),0)</f>
        <v>0</v>
      </c>
      <c r="V542" s="88">
        <f t="shared" si="52"/>
        <v>0</v>
      </c>
      <c r="W542" s="88">
        <f>IF(V542&gt;0,(V542*'Checklist Parameters'!$Q$35),0)</f>
        <v>0</v>
      </c>
      <c r="X542" s="85">
        <f t="shared" si="48"/>
        <v>0</v>
      </c>
      <c r="Y542" s="85">
        <f>IF('Checklist Parameters'!$Q$102&lt;&gt;"",(I542/43560)*'Checklist Parameters'!$Q$102,"N/A")</f>
        <v>0</v>
      </c>
      <c r="Z542" s="85" t="str">
        <f>IF('Checklist Parameters'!$Q$58&lt;&gt;"",((I542*'Checklist Parameters'!$Q$58)*'Checklist Parameters'!$Q$35)/1000,"N/A")</f>
        <v>N/A</v>
      </c>
      <c r="AA542" s="85">
        <f>IF('Checklist Parameters'!$Q$101&lt;&gt;"",IFERROR(I542/'Checklist Parameters'!$Q$101,0),"N/A")</f>
        <v>0</v>
      </c>
      <c r="AB542" s="85" t="str">
        <f>IF('Checklist Parameters'!$Q$43&lt;&gt;"",(I542*'Checklist Parameters'!$Q$43)/1000,"N/A")</f>
        <v>N/A</v>
      </c>
      <c r="AC542" s="85">
        <f>IF('Checklist Parameters'!$Q$16="",$X542,IF(AND('Checklist Parameters'!$Q$16&lt;$X542,'Checklist Parameters'!$Q$16&gt;=3),'Checklist Parameters'!$Q$16,IF(AND('Checklist Parameters'!$Q$16&lt;$X542,'Checklist Parameters'!$Q$16&lt;3),0,$X542)))</f>
        <v>0</v>
      </c>
      <c r="AD542" s="85" t="str">
        <f>IF(AND(I542&lt;'Checklist Parameters'!$Q$22,$I542&lt;&gt;0),"Y","")</f>
        <v/>
      </c>
      <c r="AE542" s="85" t="str">
        <f>IF($AD542="Y",0,IF('Checklist Parameters'!$Q$25="","&lt;no limit&gt;",ROUNDDOWN((($I542-'Checklist Parameters'!$Q$24)/'Checklist Parameters'!$Q$25)+1,0)))</f>
        <v>&lt;no limit&gt;</v>
      </c>
      <c r="AF542" s="174">
        <f t="shared" si="53"/>
        <v>0</v>
      </c>
      <c r="AG542" s="85">
        <f t="shared" si="49"/>
        <v>0</v>
      </c>
    </row>
    <row r="543" spans="1:33" ht="15">
      <c r="A543" s="393"/>
      <c r="B543" s="393"/>
      <c r="C543" s="393"/>
      <c r="D543" s="393"/>
      <c r="E543" s="393"/>
      <c r="F543" s="393"/>
      <c r="G543" s="393"/>
      <c r="H543" s="394"/>
      <c r="I543" s="394"/>
      <c r="J543" s="394"/>
      <c r="K543" s="394"/>
      <c r="L543" s="394"/>
      <c r="M543" s="394"/>
      <c r="N543" s="313">
        <f>IF(IF(I543&lt;'Checklist Parameters'!$Q$22,0,($I543-$L543))&lt;0,0,IF(I543&lt;'Checklist Parameters'!$Q$22,0,($I543-$L543)))</f>
        <v>0</v>
      </c>
      <c r="O543" s="394"/>
      <c r="P543" s="395"/>
      <c r="Q543" s="316">
        <f t="shared" si="50"/>
        <v>0</v>
      </c>
      <c r="R543" s="87">
        <f t="shared" si="51"/>
        <v>0</v>
      </c>
      <c r="S543" s="87">
        <f>IF('Checklist Parameters'!$Q$60&lt;0.2,0.2,'Checklist Parameters'!$Q$60)</f>
        <v>0.7</v>
      </c>
      <c r="T543" s="88">
        <f>IF($O543="",IF('Checklist District ID'!$C$43="Y",MAX($R543:$S543)*$I543,SUM($R543:$S543)*$I543),IF(O543&gt;0,Q543*S543))</f>
        <v>0</v>
      </c>
      <c r="U543" s="88">
        <f>IF(Q543&gt;0,((I543-T543)*'Formula Matrix'!$E$42),0)</f>
        <v>0</v>
      </c>
      <c r="V543" s="88">
        <f t="shared" si="52"/>
        <v>0</v>
      </c>
      <c r="W543" s="88">
        <f>IF(V543&gt;0,(V543*'Checklist Parameters'!$Q$35),0)</f>
        <v>0</v>
      </c>
      <c r="X543" s="85">
        <f t="shared" si="48"/>
        <v>0</v>
      </c>
      <c r="Y543" s="85">
        <f>IF('Checklist Parameters'!$Q$102&lt;&gt;"",(I543/43560)*'Checklist Parameters'!$Q$102,"N/A")</f>
        <v>0</v>
      </c>
      <c r="Z543" s="85" t="str">
        <f>IF('Checklist Parameters'!$Q$58&lt;&gt;"",((I543*'Checklist Parameters'!$Q$58)*'Checklist Parameters'!$Q$35)/1000,"N/A")</f>
        <v>N/A</v>
      </c>
      <c r="AA543" s="85">
        <f>IF('Checklist Parameters'!$Q$101&lt;&gt;"",IFERROR(I543/'Checklist Parameters'!$Q$101,0),"N/A")</f>
        <v>0</v>
      </c>
      <c r="AB543" s="85" t="str">
        <f>IF('Checklist Parameters'!$Q$43&lt;&gt;"",(I543*'Checklist Parameters'!$Q$43)/1000,"N/A")</f>
        <v>N/A</v>
      </c>
      <c r="AC543" s="85">
        <f>IF('Checklist Parameters'!$Q$16="",$X543,IF(AND('Checklist Parameters'!$Q$16&lt;$X543,'Checklist Parameters'!$Q$16&gt;=3),'Checklist Parameters'!$Q$16,IF(AND('Checklist Parameters'!$Q$16&lt;$X543,'Checklist Parameters'!$Q$16&lt;3),0,$X543)))</f>
        <v>0</v>
      </c>
      <c r="AD543" s="85" t="str">
        <f>IF(AND(I543&lt;'Checklist Parameters'!$Q$22,$I543&lt;&gt;0),"Y","")</f>
        <v/>
      </c>
      <c r="AE543" s="85" t="str">
        <f>IF($AD543="Y",0,IF('Checklist Parameters'!$Q$25="","&lt;no limit&gt;",ROUNDDOWN((($I543-'Checklist Parameters'!$Q$24)/'Checklist Parameters'!$Q$25)+1,0)))</f>
        <v>&lt;no limit&gt;</v>
      </c>
      <c r="AF543" s="174">
        <f t="shared" si="53"/>
        <v>0</v>
      </c>
      <c r="AG543" s="85">
        <f t="shared" si="49"/>
        <v>0</v>
      </c>
    </row>
    <row r="544" spans="1:33" ht="15">
      <c r="A544" s="393"/>
      <c r="B544" s="393"/>
      <c r="C544" s="393"/>
      <c r="D544" s="393"/>
      <c r="E544" s="393"/>
      <c r="F544" s="393"/>
      <c r="G544" s="393"/>
      <c r="H544" s="394"/>
      <c r="I544" s="394"/>
      <c r="J544" s="394"/>
      <c r="K544" s="394"/>
      <c r="L544" s="394"/>
      <c r="M544" s="394"/>
      <c r="N544" s="313">
        <f>IF(IF(I544&lt;'Checklist Parameters'!$Q$22,0,($I544-$L544))&lt;0,0,IF(I544&lt;'Checklist Parameters'!$Q$22,0,($I544-$L544)))</f>
        <v>0</v>
      </c>
      <c r="O544" s="394"/>
      <c r="P544" s="395"/>
      <c r="Q544" s="316">
        <f t="shared" si="50"/>
        <v>0</v>
      </c>
      <c r="R544" s="87">
        <f t="shared" si="51"/>
        <v>0</v>
      </c>
      <c r="S544" s="87">
        <f>IF('Checklist Parameters'!$Q$60&lt;0.2,0.2,'Checklist Parameters'!$Q$60)</f>
        <v>0.7</v>
      </c>
      <c r="T544" s="88">
        <f>IF($O544="",IF('Checklist District ID'!$C$43="Y",MAX($R544:$S544)*$I544,SUM($R544:$S544)*$I544),IF(O544&gt;0,Q544*S544))</f>
        <v>0</v>
      </c>
      <c r="U544" s="88">
        <f>IF(Q544&gt;0,((I544-T544)*'Formula Matrix'!$E$42),0)</f>
        <v>0</v>
      </c>
      <c r="V544" s="88">
        <f t="shared" si="52"/>
        <v>0</v>
      </c>
      <c r="W544" s="88">
        <f>IF(V544&gt;0,(V544*'Checklist Parameters'!$Q$35),0)</f>
        <v>0</v>
      </c>
      <c r="X544" s="85">
        <f t="shared" si="48"/>
        <v>0</v>
      </c>
      <c r="Y544" s="85">
        <f>IF('Checklist Parameters'!$Q$102&lt;&gt;"",(I544/43560)*'Checklist Parameters'!$Q$102,"N/A")</f>
        <v>0</v>
      </c>
      <c r="Z544" s="85" t="str">
        <f>IF('Checklist Parameters'!$Q$58&lt;&gt;"",((I544*'Checklist Parameters'!$Q$58)*'Checklist Parameters'!$Q$35)/1000,"N/A")</f>
        <v>N/A</v>
      </c>
      <c r="AA544" s="85">
        <f>IF('Checklist Parameters'!$Q$101&lt;&gt;"",IFERROR(I544/'Checklist Parameters'!$Q$101,0),"N/A")</f>
        <v>0</v>
      </c>
      <c r="AB544" s="85" t="str">
        <f>IF('Checklist Parameters'!$Q$43&lt;&gt;"",(I544*'Checklist Parameters'!$Q$43)/1000,"N/A")</f>
        <v>N/A</v>
      </c>
      <c r="AC544" s="85">
        <f>IF('Checklist Parameters'!$Q$16="",$X544,IF(AND('Checklist Parameters'!$Q$16&lt;$X544,'Checklist Parameters'!$Q$16&gt;=3),'Checklist Parameters'!$Q$16,IF(AND('Checklist Parameters'!$Q$16&lt;$X544,'Checklist Parameters'!$Q$16&lt;3),0,$X544)))</f>
        <v>0</v>
      </c>
      <c r="AD544" s="85" t="str">
        <f>IF(AND(I544&lt;'Checklist Parameters'!$Q$22,$I544&lt;&gt;0),"Y","")</f>
        <v/>
      </c>
      <c r="AE544" s="85" t="str">
        <f>IF($AD544="Y",0,IF('Checklist Parameters'!$Q$25="","&lt;no limit&gt;",ROUNDDOWN((($I544-'Checklist Parameters'!$Q$24)/'Checklist Parameters'!$Q$25)+1,0)))</f>
        <v>&lt;no limit&gt;</v>
      </c>
      <c r="AF544" s="174">
        <f t="shared" si="53"/>
        <v>0</v>
      </c>
      <c r="AG544" s="85">
        <f t="shared" si="49"/>
        <v>0</v>
      </c>
    </row>
    <row r="545" spans="1:33" ht="15">
      <c r="A545" s="393"/>
      <c r="B545" s="393"/>
      <c r="C545" s="393"/>
      <c r="D545" s="393"/>
      <c r="E545" s="393"/>
      <c r="F545" s="393"/>
      <c r="G545" s="393"/>
      <c r="H545" s="394"/>
      <c r="I545" s="394"/>
      <c r="J545" s="394"/>
      <c r="K545" s="394"/>
      <c r="L545" s="394"/>
      <c r="M545" s="394"/>
      <c r="N545" s="313">
        <f>IF(IF(I545&lt;'Checklist Parameters'!$Q$22,0,($I545-$L545))&lt;0,0,IF(I545&lt;'Checklist Parameters'!$Q$22,0,($I545-$L545)))</f>
        <v>0</v>
      </c>
      <c r="O545" s="394"/>
      <c r="P545" s="395"/>
      <c r="Q545" s="316">
        <f t="shared" si="50"/>
        <v>0</v>
      </c>
      <c r="R545" s="87">
        <f t="shared" si="51"/>
        <v>0</v>
      </c>
      <c r="S545" s="87">
        <f>IF('Checklist Parameters'!$Q$60&lt;0.2,0.2,'Checklist Parameters'!$Q$60)</f>
        <v>0.7</v>
      </c>
      <c r="T545" s="88">
        <f>IF($O545="",IF('Checklist District ID'!$C$43="Y",MAX($R545:$S545)*$I545,SUM($R545:$S545)*$I545),IF(O545&gt;0,Q545*S545))</f>
        <v>0</v>
      </c>
      <c r="U545" s="88">
        <f>IF(Q545&gt;0,((I545-T545)*'Formula Matrix'!$E$42),0)</f>
        <v>0</v>
      </c>
      <c r="V545" s="88">
        <f t="shared" si="52"/>
        <v>0</v>
      </c>
      <c r="W545" s="88">
        <f>IF(V545&gt;0,(V545*'Checklist Parameters'!$Q$35),0)</f>
        <v>0</v>
      </c>
      <c r="X545" s="85">
        <f t="shared" si="48"/>
        <v>0</v>
      </c>
      <c r="Y545" s="85">
        <f>IF('Checklist Parameters'!$Q$102&lt;&gt;"",(I545/43560)*'Checklist Parameters'!$Q$102,"N/A")</f>
        <v>0</v>
      </c>
      <c r="Z545" s="85" t="str">
        <f>IF('Checklist Parameters'!$Q$58&lt;&gt;"",((I545*'Checklist Parameters'!$Q$58)*'Checklist Parameters'!$Q$35)/1000,"N/A")</f>
        <v>N/A</v>
      </c>
      <c r="AA545" s="85">
        <f>IF('Checklist Parameters'!$Q$101&lt;&gt;"",IFERROR(I545/'Checklist Parameters'!$Q$101,0),"N/A")</f>
        <v>0</v>
      </c>
      <c r="AB545" s="85" t="str">
        <f>IF('Checklist Parameters'!$Q$43&lt;&gt;"",(I545*'Checklist Parameters'!$Q$43)/1000,"N/A")</f>
        <v>N/A</v>
      </c>
      <c r="AC545" s="85">
        <f>IF('Checklist Parameters'!$Q$16="",$X545,IF(AND('Checklist Parameters'!$Q$16&lt;$X545,'Checklist Parameters'!$Q$16&gt;=3),'Checklist Parameters'!$Q$16,IF(AND('Checklist Parameters'!$Q$16&lt;$X545,'Checklist Parameters'!$Q$16&lt;3),0,$X545)))</f>
        <v>0</v>
      </c>
      <c r="AD545" s="85" t="str">
        <f>IF(AND(I545&lt;'Checklist Parameters'!$Q$22,$I545&lt;&gt;0),"Y","")</f>
        <v/>
      </c>
      <c r="AE545" s="85" t="str">
        <f>IF($AD545="Y",0,IF('Checklist Parameters'!$Q$25="","&lt;no limit&gt;",ROUNDDOWN((($I545-'Checklist Parameters'!$Q$24)/'Checklist Parameters'!$Q$25)+1,0)))</f>
        <v>&lt;no limit&gt;</v>
      </c>
      <c r="AF545" s="174">
        <f t="shared" si="53"/>
        <v>0</v>
      </c>
      <c r="AG545" s="85">
        <f t="shared" si="49"/>
        <v>0</v>
      </c>
    </row>
    <row r="546" spans="1:33" ht="15">
      <c r="A546" s="393"/>
      <c r="B546" s="393"/>
      <c r="C546" s="393"/>
      <c r="D546" s="393"/>
      <c r="E546" s="393"/>
      <c r="F546" s="393"/>
      <c r="G546" s="393"/>
      <c r="H546" s="394"/>
      <c r="I546" s="394"/>
      <c r="J546" s="394"/>
      <c r="K546" s="394"/>
      <c r="L546" s="394"/>
      <c r="M546" s="394"/>
      <c r="N546" s="313">
        <f>IF(IF(I546&lt;'Checklist Parameters'!$Q$22,0,($I546-$L546))&lt;0,0,IF(I546&lt;'Checklist Parameters'!$Q$22,0,($I546-$L546)))</f>
        <v>0</v>
      </c>
      <c r="O546" s="394"/>
      <c r="P546" s="395"/>
      <c r="Q546" s="316">
        <f t="shared" si="50"/>
        <v>0</v>
      </c>
      <c r="R546" s="87">
        <f t="shared" si="51"/>
        <v>0</v>
      </c>
      <c r="S546" s="87">
        <f>IF('Checklist Parameters'!$Q$60&lt;0.2,0.2,'Checklist Parameters'!$Q$60)</f>
        <v>0.7</v>
      </c>
      <c r="T546" s="88">
        <f>IF($O546="",IF('Checklist District ID'!$C$43="Y",MAX($R546:$S546)*$I546,SUM($R546:$S546)*$I546),IF(O546&gt;0,Q546*S546))</f>
        <v>0</v>
      </c>
      <c r="U546" s="88">
        <f>IF(Q546&gt;0,((I546-T546)*'Formula Matrix'!$E$42),0)</f>
        <v>0</v>
      </c>
      <c r="V546" s="88">
        <f t="shared" si="52"/>
        <v>0</v>
      </c>
      <c r="W546" s="88">
        <f>IF(V546&gt;0,(V546*'Checklist Parameters'!$Q$35),0)</f>
        <v>0</v>
      </c>
      <c r="X546" s="85">
        <f t="shared" si="48"/>
        <v>0</v>
      </c>
      <c r="Y546" s="85">
        <f>IF('Checklist Parameters'!$Q$102&lt;&gt;"",(I546/43560)*'Checklist Parameters'!$Q$102,"N/A")</f>
        <v>0</v>
      </c>
      <c r="Z546" s="85" t="str">
        <f>IF('Checklist Parameters'!$Q$58&lt;&gt;"",((I546*'Checklist Parameters'!$Q$58)*'Checklist Parameters'!$Q$35)/1000,"N/A")</f>
        <v>N/A</v>
      </c>
      <c r="AA546" s="85">
        <f>IF('Checklist Parameters'!$Q$101&lt;&gt;"",IFERROR(I546/'Checklist Parameters'!$Q$101,0),"N/A")</f>
        <v>0</v>
      </c>
      <c r="AB546" s="85" t="str">
        <f>IF('Checklist Parameters'!$Q$43&lt;&gt;"",(I546*'Checklist Parameters'!$Q$43)/1000,"N/A")</f>
        <v>N/A</v>
      </c>
      <c r="AC546" s="85">
        <f>IF('Checklist Parameters'!$Q$16="",$X546,IF(AND('Checklist Parameters'!$Q$16&lt;$X546,'Checklist Parameters'!$Q$16&gt;=3),'Checklist Parameters'!$Q$16,IF(AND('Checklist Parameters'!$Q$16&lt;$X546,'Checklist Parameters'!$Q$16&lt;3),0,$X546)))</f>
        <v>0</v>
      </c>
      <c r="AD546" s="85" t="str">
        <f>IF(AND(I546&lt;'Checklist Parameters'!$Q$22,$I546&lt;&gt;0),"Y","")</f>
        <v/>
      </c>
      <c r="AE546" s="85" t="str">
        <f>IF($AD546="Y",0,IF('Checklist Parameters'!$Q$25="","&lt;no limit&gt;",ROUNDDOWN((($I546-'Checklist Parameters'!$Q$24)/'Checklist Parameters'!$Q$25)+1,0)))</f>
        <v>&lt;no limit&gt;</v>
      </c>
      <c r="AF546" s="174">
        <f t="shared" si="53"/>
        <v>0</v>
      </c>
      <c r="AG546" s="85">
        <f t="shared" si="49"/>
        <v>0</v>
      </c>
    </row>
    <row r="547" spans="1:33" ht="15">
      <c r="A547" s="393"/>
      <c r="B547" s="393"/>
      <c r="C547" s="393"/>
      <c r="D547" s="393"/>
      <c r="E547" s="393"/>
      <c r="F547" s="393"/>
      <c r="G547" s="393"/>
      <c r="H547" s="394"/>
      <c r="I547" s="394"/>
      <c r="J547" s="394"/>
      <c r="K547" s="394"/>
      <c r="L547" s="394"/>
      <c r="M547" s="394"/>
      <c r="N547" s="313">
        <f>IF(IF(I547&lt;'Checklist Parameters'!$Q$22,0,($I547-$L547))&lt;0,0,IF(I547&lt;'Checklist Parameters'!$Q$22,0,($I547-$L547)))</f>
        <v>0</v>
      </c>
      <c r="O547" s="394"/>
      <c r="P547" s="395"/>
      <c r="Q547" s="316">
        <f t="shared" si="50"/>
        <v>0</v>
      </c>
      <c r="R547" s="87">
        <f t="shared" si="51"/>
        <v>0</v>
      </c>
      <c r="S547" s="87">
        <f>IF('Checklist Parameters'!$Q$60&lt;0.2,0.2,'Checklist Parameters'!$Q$60)</f>
        <v>0.7</v>
      </c>
      <c r="T547" s="88">
        <f>IF($O547="",IF('Checklist District ID'!$C$43="Y",MAX($R547:$S547)*$I547,SUM($R547:$S547)*$I547),IF(O547&gt;0,Q547*S547))</f>
        <v>0</v>
      </c>
      <c r="U547" s="88">
        <f>IF(Q547&gt;0,((I547-T547)*'Formula Matrix'!$E$42),0)</f>
        <v>0</v>
      </c>
      <c r="V547" s="88">
        <f t="shared" si="52"/>
        <v>0</v>
      </c>
      <c r="W547" s="88">
        <f>IF(V547&gt;0,(V547*'Checklist Parameters'!$Q$35),0)</f>
        <v>0</v>
      </c>
      <c r="X547" s="85">
        <f t="shared" si="48"/>
        <v>0</v>
      </c>
      <c r="Y547" s="85">
        <f>IF('Checklist Parameters'!$Q$102&lt;&gt;"",(I547/43560)*'Checklist Parameters'!$Q$102,"N/A")</f>
        <v>0</v>
      </c>
      <c r="Z547" s="85" t="str">
        <f>IF('Checklist Parameters'!$Q$58&lt;&gt;"",((I547*'Checklist Parameters'!$Q$58)*'Checklist Parameters'!$Q$35)/1000,"N/A")</f>
        <v>N/A</v>
      </c>
      <c r="AA547" s="85">
        <f>IF('Checklist Parameters'!$Q$101&lt;&gt;"",IFERROR(I547/'Checklist Parameters'!$Q$101,0),"N/A")</f>
        <v>0</v>
      </c>
      <c r="AB547" s="85" t="str">
        <f>IF('Checklist Parameters'!$Q$43&lt;&gt;"",(I547*'Checklist Parameters'!$Q$43)/1000,"N/A")</f>
        <v>N/A</v>
      </c>
      <c r="AC547" s="85">
        <f>IF('Checklist Parameters'!$Q$16="",$X547,IF(AND('Checklist Parameters'!$Q$16&lt;$X547,'Checklist Parameters'!$Q$16&gt;=3),'Checklist Parameters'!$Q$16,IF(AND('Checklist Parameters'!$Q$16&lt;$X547,'Checklist Parameters'!$Q$16&lt;3),0,$X547)))</f>
        <v>0</v>
      </c>
      <c r="AD547" s="85" t="str">
        <f>IF(AND(I547&lt;'Checklist Parameters'!$Q$22,$I547&lt;&gt;0),"Y","")</f>
        <v/>
      </c>
      <c r="AE547" s="85" t="str">
        <f>IF($AD547="Y",0,IF('Checklist Parameters'!$Q$25="","&lt;no limit&gt;",ROUNDDOWN((($I547-'Checklist Parameters'!$Q$24)/'Checklist Parameters'!$Q$25)+1,0)))</f>
        <v>&lt;no limit&gt;</v>
      </c>
      <c r="AF547" s="174">
        <f t="shared" si="53"/>
        <v>0</v>
      </c>
      <c r="AG547" s="85">
        <f t="shared" si="49"/>
        <v>0</v>
      </c>
    </row>
    <row r="548" spans="1:33" ht="15">
      <c r="A548" s="393"/>
      <c r="B548" s="393"/>
      <c r="C548" s="393"/>
      <c r="D548" s="393"/>
      <c r="E548" s="393"/>
      <c r="F548" s="393"/>
      <c r="G548" s="393"/>
      <c r="H548" s="394"/>
      <c r="I548" s="394"/>
      <c r="J548" s="394"/>
      <c r="K548" s="394"/>
      <c r="L548" s="394"/>
      <c r="M548" s="394"/>
      <c r="N548" s="313">
        <f>IF(IF(I548&lt;'Checklist Parameters'!$Q$22,0,($I548-$L548))&lt;0,0,IF(I548&lt;'Checklist Parameters'!$Q$22,0,($I548-$L548)))</f>
        <v>0</v>
      </c>
      <c r="O548" s="394"/>
      <c r="P548" s="395"/>
      <c r="Q548" s="316">
        <f t="shared" si="50"/>
        <v>0</v>
      </c>
      <c r="R548" s="87">
        <f t="shared" si="51"/>
        <v>0</v>
      </c>
      <c r="S548" s="87">
        <f>IF('Checklist Parameters'!$Q$60&lt;0.2,0.2,'Checklist Parameters'!$Q$60)</f>
        <v>0.7</v>
      </c>
      <c r="T548" s="88">
        <f>IF($O548="",IF('Checklist District ID'!$C$43="Y",MAX($R548:$S548)*$I548,SUM($R548:$S548)*$I548),IF(O548&gt;0,Q548*S548))</f>
        <v>0</v>
      </c>
      <c r="U548" s="88">
        <f>IF(Q548&gt;0,((I548-T548)*'Formula Matrix'!$E$42),0)</f>
        <v>0</v>
      </c>
      <c r="V548" s="88">
        <f t="shared" si="52"/>
        <v>0</v>
      </c>
      <c r="W548" s="88">
        <f>IF(V548&gt;0,(V548*'Checklist Parameters'!$Q$35),0)</f>
        <v>0</v>
      </c>
      <c r="X548" s="85">
        <f t="shared" si="48"/>
        <v>0</v>
      </c>
      <c r="Y548" s="85">
        <f>IF('Checklist Parameters'!$Q$102&lt;&gt;"",(I548/43560)*'Checklist Parameters'!$Q$102,"N/A")</f>
        <v>0</v>
      </c>
      <c r="Z548" s="85" t="str">
        <f>IF('Checklist Parameters'!$Q$58&lt;&gt;"",((I548*'Checklist Parameters'!$Q$58)*'Checklist Parameters'!$Q$35)/1000,"N/A")</f>
        <v>N/A</v>
      </c>
      <c r="AA548" s="85">
        <f>IF('Checklist Parameters'!$Q$101&lt;&gt;"",IFERROR(I548/'Checklist Parameters'!$Q$101,0),"N/A")</f>
        <v>0</v>
      </c>
      <c r="AB548" s="85" t="str">
        <f>IF('Checklist Parameters'!$Q$43&lt;&gt;"",(I548*'Checklist Parameters'!$Q$43)/1000,"N/A")</f>
        <v>N/A</v>
      </c>
      <c r="AC548" s="85">
        <f>IF('Checklist Parameters'!$Q$16="",$X548,IF(AND('Checklist Parameters'!$Q$16&lt;$X548,'Checklist Parameters'!$Q$16&gt;=3),'Checklist Parameters'!$Q$16,IF(AND('Checklist Parameters'!$Q$16&lt;$X548,'Checklist Parameters'!$Q$16&lt;3),0,$X548)))</f>
        <v>0</v>
      </c>
      <c r="AD548" s="85" t="str">
        <f>IF(AND(I548&lt;'Checklist Parameters'!$Q$22,$I548&lt;&gt;0),"Y","")</f>
        <v/>
      </c>
      <c r="AE548" s="85" t="str">
        <f>IF($AD548="Y",0,IF('Checklist Parameters'!$Q$25="","&lt;no limit&gt;",ROUNDDOWN((($I548-'Checklist Parameters'!$Q$24)/'Checklist Parameters'!$Q$25)+1,0)))</f>
        <v>&lt;no limit&gt;</v>
      </c>
      <c r="AF548" s="174">
        <f t="shared" si="53"/>
        <v>0</v>
      </c>
      <c r="AG548" s="85">
        <f t="shared" si="49"/>
        <v>0</v>
      </c>
    </row>
    <row r="549" spans="1:33" ht="15">
      <c r="A549" s="393"/>
      <c r="B549" s="393"/>
      <c r="C549" s="393"/>
      <c r="D549" s="393"/>
      <c r="E549" s="393"/>
      <c r="F549" s="393"/>
      <c r="G549" s="393"/>
      <c r="H549" s="394"/>
      <c r="I549" s="394"/>
      <c r="J549" s="394"/>
      <c r="K549" s="394"/>
      <c r="L549" s="394"/>
      <c r="M549" s="394"/>
      <c r="N549" s="313">
        <f>IF(IF(I549&lt;'Checklist Parameters'!$Q$22,0,($I549-$L549))&lt;0,0,IF(I549&lt;'Checklist Parameters'!$Q$22,0,($I549-$L549)))</f>
        <v>0</v>
      </c>
      <c r="O549" s="394"/>
      <c r="P549" s="395"/>
      <c r="Q549" s="316">
        <f t="shared" si="50"/>
        <v>0</v>
      </c>
      <c r="R549" s="87">
        <f t="shared" si="51"/>
        <v>0</v>
      </c>
      <c r="S549" s="87">
        <f>IF('Checklist Parameters'!$Q$60&lt;0.2,0.2,'Checklist Parameters'!$Q$60)</f>
        <v>0.7</v>
      </c>
      <c r="T549" s="88">
        <f>IF($O549="",IF('Checklist District ID'!$C$43="Y",MAX($R549:$S549)*$I549,SUM($R549:$S549)*$I549),IF(O549&gt;0,Q549*S549))</f>
        <v>0</v>
      </c>
      <c r="U549" s="88">
        <f>IF(Q549&gt;0,((I549-T549)*'Formula Matrix'!$E$42),0)</f>
        <v>0</v>
      </c>
      <c r="V549" s="88">
        <f t="shared" si="52"/>
        <v>0</v>
      </c>
      <c r="W549" s="88">
        <f>IF(V549&gt;0,(V549*'Checklist Parameters'!$Q$35),0)</f>
        <v>0</v>
      </c>
      <c r="X549" s="85">
        <f t="shared" si="48"/>
        <v>0</v>
      </c>
      <c r="Y549" s="85">
        <f>IF('Checklist Parameters'!$Q$102&lt;&gt;"",(I549/43560)*'Checklist Parameters'!$Q$102,"N/A")</f>
        <v>0</v>
      </c>
      <c r="Z549" s="85" t="str">
        <f>IF('Checklist Parameters'!$Q$58&lt;&gt;"",((I549*'Checklist Parameters'!$Q$58)*'Checklist Parameters'!$Q$35)/1000,"N/A")</f>
        <v>N/A</v>
      </c>
      <c r="AA549" s="85">
        <f>IF('Checklist Parameters'!$Q$101&lt;&gt;"",IFERROR(I549/'Checklist Parameters'!$Q$101,0),"N/A")</f>
        <v>0</v>
      </c>
      <c r="AB549" s="85" t="str">
        <f>IF('Checklist Parameters'!$Q$43&lt;&gt;"",(I549*'Checklist Parameters'!$Q$43)/1000,"N/A")</f>
        <v>N/A</v>
      </c>
      <c r="AC549" s="85">
        <f>IF('Checklist Parameters'!$Q$16="",$X549,IF(AND('Checklist Parameters'!$Q$16&lt;$X549,'Checklist Parameters'!$Q$16&gt;=3),'Checklist Parameters'!$Q$16,IF(AND('Checklist Parameters'!$Q$16&lt;$X549,'Checklist Parameters'!$Q$16&lt;3),0,$X549)))</f>
        <v>0</v>
      </c>
      <c r="AD549" s="85" t="str">
        <f>IF(AND(I549&lt;'Checklist Parameters'!$Q$22,$I549&lt;&gt;0),"Y","")</f>
        <v/>
      </c>
      <c r="AE549" s="85" t="str">
        <f>IF($AD549="Y",0,IF('Checklist Parameters'!$Q$25="","&lt;no limit&gt;",ROUNDDOWN((($I549-'Checklist Parameters'!$Q$24)/'Checklist Parameters'!$Q$25)+1,0)))</f>
        <v>&lt;no limit&gt;</v>
      </c>
      <c r="AF549" s="174">
        <f t="shared" si="53"/>
        <v>0</v>
      </c>
      <c r="AG549" s="85">
        <f t="shared" si="49"/>
        <v>0</v>
      </c>
    </row>
    <row r="550" spans="1:33" ht="15">
      <c r="A550" s="393"/>
      <c r="B550" s="393"/>
      <c r="C550" s="393"/>
      <c r="D550" s="393"/>
      <c r="E550" s="393"/>
      <c r="F550" s="393"/>
      <c r="G550" s="393"/>
      <c r="H550" s="394"/>
      <c r="I550" s="394"/>
      <c r="J550" s="394"/>
      <c r="K550" s="394"/>
      <c r="L550" s="394"/>
      <c r="M550" s="394"/>
      <c r="N550" s="313">
        <f>IF(IF(I550&lt;'Checklist Parameters'!$Q$22,0,($I550-$L550))&lt;0,0,IF(I550&lt;'Checklist Parameters'!$Q$22,0,($I550-$L550)))</f>
        <v>0</v>
      </c>
      <c r="O550" s="394"/>
      <c r="P550" s="395"/>
      <c r="Q550" s="316">
        <f t="shared" si="50"/>
        <v>0</v>
      </c>
      <c r="R550" s="87">
        <f t="shared" si="51"/>
        <v>0</v>
      </c>
      <c r="S550" s="87">
        <f>IF('Checklist Parameters'!$Q$60&lt;0.2,0.2,'Checklist Parameters'!$Q$60)</f>
        <v>0.7</v>
      </c>
      <c r="T550" s="88">
        <f>IF($O550="",IF('Checklist District ID'!$C$43="Y",MAX($R550:$S550)*$I550,SUM($R550:$S550)*$I550),IF(O550&gt;0,Q550*S550))</f>
        <v>0</v>
      </c>
      <c r="U550" s="88">
        <f>IF(Q550&gt;0,((I550-T550)*'Formula Matrix'!$E$42),0)</f>
        <v>0</v>
      </c>
      <c r="V550" s="88">
        <f t="shared" si="52"/>
        <v>0</v>
      </c>
      <c r="W550" s="88">
        <f>IF(V550&gt;0,(V550*'Checklist Parameters'!$Q$35),0)</f>
        <v>0</v>
      </c>
      <c r="X550" s="85">
        <f t="shared" si="48"/>
        <v>0</v>
      </c>
      <c r="Y550" s="85">
        <f>IF('Checklist Parameters'!$Q$102&lt;&gt;"",(I550/43560)*'Checklist Parameters'!$Q$102,"N/A")</f>
        <v>0</v>
      </c>
      <c r="Z550" s="85" t="str">
        <f>IF('Checklist Parameters'!$Q$58&lt;&gt;"",((I550*'Checklist Parameters'!$Q$58)*'Checklist Parameters'!$Q$35)/1000,"N/A")</f>
        <v>N/A</v>
      </c>
      <c r="AA550" s="85">
        <f>IF('Checklist Parameters'!$Q$101&lt;&gt;"",IFERROR(I550/'Checklist Parameters'!$Q$101,0),"N/A")</f>
        <v>0</v>
      </c>
      <c r="AB550" s="85" t="str">
        <f>IF('Checklist Parameters'!$Q$43&lt;&gt;"",(I550*'Checklist Parameters'!$Q$43)/1000,"N/A")</f>
        <v>N/A</v>
      </c>
      <c r="AC550" s="85">
        <f>IF('Checklist Parameters'!$Q$16="",$X550,IF(AND('Checklist Parameters'!$Q$16&lt;$X550,'Checklist Parameters'!$Q$16&gt;=3),'Checklist Parameters'!$Q$16,IF(AND('Checklist Parameters'!$Q$16&lt;$X550,'Checklist Parameters'!$Q$16&lt;3),0,$X550)))</f>
        <v>0</v>
      </c>
      <c r="AD550" s="85" t="str">
        <f>IF(AND(I550&lt;'Checklist Parameters'!$Q$22,$I550&lt;&gt;0),"Y","")</f>
        <v/>
      </c>
      <c r="AE550" s="85" t="str">
        <f>IF($AD550="Y",0,IF('Checklist Parameters'!$Q$25="","&lt;no limit&gt;",ROUNDDOWN((($I550-'Checklist Parameters'!$Q$24)/'Checklist Parameters'!$Q$25)+1,0)))</f>
        <v>&lt;no limit&gt;</v>
      </c>
      <c r="AF550" s="174">
        <f t="shared" si="53"/>
        <v>0</v>
      </c>
      <c r="AG550" s="85">
        <f t="shared" si="49"/>
        <v>0</v>
      </c>
    </row>
    <row r="551" spans="1:33" ht="15">
      <c r="A551" s="393"/>
      <c r="B551" s="393"/>
      <c r="C551" s="393"/>
      <c r="D551" s="393"/>
      <c r="E551" s="393"/>
      <c r="F551" s="393"/>
      <c r="G551" s="393"/>
      <c r="H551" s="394"/>
      <c r="I551" s="394"/>
      <c r="J551" s="394"/>
      <c r="K551" s="394"/>
      <c r="L551" s="394"/>
      <c r="M551" s="394"/>
      <c r="N551" s="313">
        <f>IF(IF(I551&lt;'Checklist Parameters'!$Q$22,0,($I551-$L551))&lt;0,0,IF(I551&lt;'Checklist Parameters'!$Q$22,0,($I551-$L551)))</f>
        <v>0</v>
      </c>
      <c r="O551" s="394"/>
      <c r="P551" s="395"/>
      <c r="Q551" s="316">
        <f t="shared" si="50"/>
        <v>0</v>
      </c>
      <c r="R551" s="87">
        <f t="shared" si="51"/>
        <v>0</v>
      </c>
      <c r="S551" s="87">
        <f>IF('Checklist Parameters'!$Q$60&lt;0.2,0.2,'Checklist Parameters'!$Q$60)</f>
        <v>0.7</v>
      </c>
      <c r="T551" s="88">
        <f>IF($O551="",IF('Checklist District ID'!$C$43="Y",MAX($R551:$S551)*$I551,SUM($R551:$S551)*$I551),IF(O551&gt;0,Q551*S551))</f>
        <v>0</v>
      </c>
      <c r="U551" s="88">
        <f>IF(Q551&gt;0,((I551-T551)*'Formula Matrix'!$E$42),0)</f>
        <v>0</v>
      </c>
      <c r="V551" s="88">
        <f t="shared" si="52"/>
        <v>0</v>
      </c>
      <c r="W551" s="88">
        <f>IF(V551&gt;0,(V551*'Checklist Parameters'!$Q$35),0)</f>
        <v>0</v>
      </c>
      <c r="X551" s="85">
        <f t="shared" si="48"/>
        <v>0</v>
      </c>
      <c r="Y551" s="85">
        <f>IF('Checklist Parameters'!$Q$102&lt;&gt;"",(I551/43560)*'Checklist Parameters'!$Q$102,"N/A")</f>
        <v>0</v>
      </c>
      <c r="Z551" s="85" t="str">
        <f>IF('Checklist Parameters'!$Q$58&lt;&gt;"",((I551*'Checklist Parameters'!$Q$58)*'Checklist Parameters'!$Q$35)/1000,"N/A")</f>
        <v>N/A</v>
      </c>
      <c r="AA551" s="85">
        <f>IF('Checklist Parameters'!$Q$101&lt;&gt;"",IFERROR(I551/'Checklist Parameters'!$Q$101,0),"N/A")</f>
        <v>0</v>
      </c>
      <c r="AB551" s="85" t="str">
        <f>IF('Checklist Parameters'!$Q$43&lt;&gt;"",(I551*'Checklist Parameters'!$Q$43)/1000,"N/A")</f>
        <v>N/A</v>
      </c>
      <c r="AC551" s="85">
        <f>IF('Checklist Parameters'!$Q$16="",$X551,IF(AND('Checklist Parameters'!$Q$16&lt;$X551,'Checklist Parameters'!$Q$16&gt;=3),'Checklist Parameters'!$Q$16,IF(AND('Checklist Parameters'!$Q$16&lt;$X551,'Checklist Parameters'!$Q$16&lt;3),0,$X551)))</f>
        <v>0</v>
      </c>
      <c r="AD551" s="85" t="str">
        <f>IF(AND(I551&lt;'Checklist Parameters'!$Q$22,$I551&lt;&gt;0),"Y","")</f>
        <v/>
      </c>
      <c r="AE551" s="85" t="str">
        <f>IF($AD551="Y",0,IF('Checklist Parameters'!$Q$25="","&lt;no limit&gt;",ROUNDDOWN((($I551-'Checklist Parameters'!$Q$24)/'Checklist Parameters'!$Q$25)+1,0)))</f>
        <v>&lt;no limit&gt;</v>
      </c>
      <c r="AF551" s="174">
        <f t="shared" si="53"/>
        <v>0</v>
      </c>
      <c r="AG551" s="85">
        <f t="shared" si="49"/>
        <v>0</v>
      </c>
    </row>
    <row r="552" spans="1:33" ht="15">
      <c r="A552" s="393"/>
      <c r="B552" s="393"/>
      <c r="C552" s="393"/>
      <c r="D552" s="393"/>
      <c r="E552" s="393"/>
      <c r="F552" s="393"/>
      <c r="G552" s="393"/>
      <c r="H552" s="394"/>
      <c r="I552" s="394"/>
      <c r="J552" s="394"/>
      <c r="K552" s="394"/>
      <c r="L552" s="394"/>
      <c r="M552" s="394"/>
      <c r="N552" s="313">
        <f>IF(IF(I552&lt;'Checklist Parameters'!$Q$22,0,($I552-$L552))&lt;0,0,IF(I552&lt;'Checklist Parameters'!$Q$22,0,($I552-$L552)))</f>
        <v>0</v>
      </c>
      <c r="O552" s="394"/>
      <c r="P552" s="395"/>
      <c r="Q552" s="316">
        <f t="shared" si="50"/>
        <v>0</v>
      </c>
      <c r="R552" s="87">
        <f t="shared" si="51"/>
        <v>0</v>
      </c>
      <c r="S552" s="87">
        <f>IF('Checklist Parameters'!$Q$60&lt;0.2,0.2,'Checklist Parameters'!$Q$60)</f>
        <v>0.7</v>
      </c>
      <c r="T552" s="88">
        <f>IF($O552="",IF('Checklist District ID'!$C$43="Y",MAX($R552:$S552)*$I552,SUM($R552:$S552)*$I552),IF(O552&gt;0,Q552*S552))</f>
        <v>0</v>
      </c>
      <c r="U552" s="88">
        <f>IF(Q552&gt;0,((I552-T552)*'Formula Matrix'!$E$42),0)</f>
        <v>0</v>
      </c>
      <c r="V552" s="88">
        <f t="shared" si="52"/>
        <v>0</v>
      </c>
      <c r="W552" s="88">
        <f>IF(V552&gt;0,(V552*'Checklist Parameters'!$Q$35),0)</f>
        <v>0</v>
      </c>
      <c r="X552" s="85">
        <f t="shared" si="48"/>
        <v>0</v>
      </c>
      <c r="Y552" s="85">
        <f>IF('Checklist Parameters'!$Q$102&lt;&gt;"",(I552/43560)*'Checklist Parameters'!$Q$102,"N/A")</f>
        <v>0</v>
      </c>
      <c r="Z552" s="85" t="str">
        <f>IF('Checklist Parameters'!$Q$58&lt;&gt;"",((I552*'Checklist Parameters'!$Q$58)*'Checklist Parameters'!$Q$35)/1000,"N/A")</f>
        <v>N/A</v>
      </c>
      <c r="AA552" s="85">
        <f>IF('Checklist Parameters'!$Q$101&lt;&gt;"",IFERROR(I552/'Checklist Parameters'!$Q$101,0),"N/A")</f>
        <v>0</v>
      </c>
      <c r="AB552" s="85" t="str">
        <f>IF('Checklist Parameters'!$Q$43&lt;&gt;"",(I552*'Checklist Parameters'!$Q$43)/1000,"N/A")</f>
        <v>N/A</v>
      </c>
      <c r="AC552" s="85">
        <f>IF('Checklist Parameters'!$Q$16="",$X552,IF(AND('Checklist Parameters'!$Q$16&lt;$X552,'Checklist Parameters'!$Q$16&gt;=3),'Checklist Parameters'!$Q$16,IF(AND('Checklist Parameters'!$Q$16&lt;$X552,'Checklist Parameters'!$Q$16&lt;3),0,$X552)))</f>
        <v>0</v>
      </c>
      <c r="AD552" s="85" t="str">
        <f>IF(AND(I552&lt;'Checklist Parameters'!$Q$22,$I552&lt;&gt;0),"Y","")</f>
        <v/>
      </c>
      <c r="AE552" s="85" t="str">
        <f>IF($AD552="Y",0,IF('Checklist Parameters'!$Q$25="","&lt;no limit&gt;",ROUNDDOWN((($I552-'Checklist Parameters'!$Q$24)/'Checklist Parameters'!$Q$25)+1,0)))</f>
        <v>&lt;no limit&gt;</v>
      </c>
      <c r="AF552" s="174">
        <f t="shared" si="53"/>
        <v>0</v>
      </c>
      <c r="AG552" s="85">
        <f t="shared" si="49"/>
        <v>0</v>
      </c>
    </row>
    <row r="553" spans="1:33" ht="15">
      <c r="A553" s="393"/>
      <c r="B553" s="393"/>
      <c r="C553" s="393"/>
      <c r="D553" s="393"/>
      <c r="E553" s="393"/>
      <c r="F553" s="393"/>
      <c r="G553" s="393"/>
      <c r="H553" s="394"/>
      <c r="I553" s="394"/>
      <c r="J553" s="394"/>
      <c r="K553" s="394"/>
      <c r="L553" s="394"/>
      <c r="M553" s="394"/>
      <c r="N553" s="313">
        <f>IF(IF(I553&lt;'Checklist Parameters'!$Q$22,0,($I553-$L553))&lt;0,0,IF(I553&lt;'Checklist Parameters'!$Q$22,0,($I553-$L553)))</f>
        <v>0</v>
      </c>
      <c r="O553" s="394"/>
      <c r="P553" s="395"/>
      <c r="Q553" s="316">
        <f t="shared" si="50"/>
        <v>0</v>
      </c>
      <c r="R553" s="87">
        <f t="shared" si="51"/>
        <v>0</v>
      </c>
      <c r="S553" s="87">
        <f>IF('Checklist Parameters'!$Q$60&lt;0.2,0.2,'Checklist Parameters'!$Q$60)</f>
        <v>0.7</v>
      </c>
      <c r="T553" s="88">
        <f>IF($O553="",IF('Checklist District ID'!$C$43="Y",MAX($R553:$S553)*$I553,SUM($R553:$S553)*$I553),IF(O553&gt;0,Q553*S553))</f>
        <v>0</v>
      </c>
      <c r="U553" s="88">
        <f>IF(Q553&gt;0,((I553-T553)*'Formula Matrix'!$E$42),0)</f>
        <v>0</v>
      </c>
      <c r="V553" s="88">
        <f t="shared" si="52"/>
        <v>0</v>
      </c>
      <c r="W553" s="88">
        <f>IF(V553&gt;0,(V553*'Checklist Parameters'!$Q$35),0)</f>
        <v>0</v>
      </c>
      <c r="X553" s="85">
        <f t="shared" si="48"/>
        <v>0</v>
      </c>
      <c r="Y553" s="85">
        <f>IF('Checklist Parameters'!$Q$102&lt;&gt;"",(I553/43560)*'Checklist Parameters'!$Q$102,"N/A")</f>
        <v>0</v>
      </c>
      <c r="Z553" s="85" t="str">
        <f>IF('Checklist Parameters'!$Q$58&lt;&gt;"",((I553*'Checklist Parameters'!$Q$58)*'Checklist Parameters'!$Q$35)/1000,"N/A")</f>
        <v>N/A</v>
      </c>
      <c r="AA553" s="85">
        <f>IF('Checklist Parameters'!$Q$101&lt;&gt;"",IFERROR(I553/'Checklist Parameters'!$Q$101,0),"N/A")</f>
        <v>0</v>
      </c>
      <c r="AB553" s="85" t="str">
        <f>IF('Checklist Parameters'!$Q$43&lt;&gt;"",(I553*'Checklist Parameters'!$Q$43)/1000,"N/A")</f>
        <v>N/A</v>
      </c>
      <c r="AC553" s="85">
        <f>IF('Checklist Parameters'!$Q$16="",$X553,IF(AND('Checklist Parameters'!$Q$16&lt;$X553,'Checklist Parameters'!$Q$16&gt;=3),'Checklist Parameters'!$Q$16,IF(AND('Checklist Parameters'!$Q$16&lt;$X553,'Checklist Parameters'!$Q$16&lt;3),0,$X553)))</f>
        <v>0</v>
      </c>
      <c r="AD553" s="85" t="str">
        <f>IF(AND(I553&lt;'Checklist Parameters'!$Q$22,$I553&lt;&gt;0),"Y","")</f>
        <v/>
      </c>
      <c r="AE553" s="85" t="str">
        <f>IF($AD553="Y",0,IF('Checklist Parameters'!$Q$25="","&lt;no limit&gt;",ROUNDDOWN((($I553-'Checklist Parameters'!$Q$24)/'Checklist Parameters'!$Q$25)+1,0)))</f>
        <v>&lt;no limit&gt;</v>
      </c>
      <c r="AF553" s="174">
        <f t="shared" si="53"/>
        <v>0</v>
      </c>
      <c r="AG553" s="85">
        <f t="shared" si="49"/>
        <v>0</v>
      </c>
    </row>
    <row r="554" spans="1:33" ht="15">
      <c r="A554" s="393"/>
      <c r="B554" s="393"/>
      <c r="C554" s="393"/>
      <c r="D554" s="393"/>
      <c r="E554" s="393"/>
      <c r="F554" s="393"/>
      <c r="G554" s="393"/>
      <c r="H554" s="394"/>
      <c r="I554" s="394"/>
      <c r="J554" s="394"/>
      <c r="K554" s="394"/>
      <c r="L554" s="394"/>
      <c r="M554" s="394"/>
      <c r="N554" s="313">
        <f>IF(IF(I554&lt;'Checklist Parameters'!$Q$22,0,($I554-$L554))&lt;0,0,IF(I554&lt;'Checklist Parameters'!$Q$22,0,($I554-$L554)))</f>
        <v>0</v>
      </c>
      <c r="O554" s="394"/>
      <c r="P554" s="395"/>
      <c r="Q554" s="316">
        <f t="shared" si="50"/>
        <v>0</v>
      </c>
      <c r="R554" s="87">
        <f t="shared" si="51"/>
        <v>0</v>
      </c>
      <c r="S554" s="87">
        <f>IF('Checklist Parameters'!$Q$60&lt;0.2,0.2,'Checklist Parameters'!$Q$60)</f>
        <v>0.7</v>
      </c>
      <c r="T554" s="88">
        <f>IF($O554="",IF('Checklist District ID'!$C$43="Y",MAX($R554:$S554)*$I554,SUM($R554:$S554)*$I554),IF(O554&gt;0,Q554*S554))</f>
        <v>0</v>
      </c>
      <c r="U554" s="88">
        <f>IF(Q554&gt;0,((I554-T554)*'Formula Matrix'!$E$42),0)</f>
        <v>0</v>
      </c>
      <c r="V554" s="88">
        <f t="shared" si="52"/>
        <v>0</v>
      </c>
      <c r="W554" s="88">
        <f>IF(V554&gt;0,(V554*'Checklist Parameters'!$Q$35),0)</f>
        <v>0</v>
      </c>
      <c r="X554" s="85">
        <f t="shared" si="48"/>
        <v>0</v>
      </c>
      <c r="Y554" s="85">
        <f>IF('Checklist Parameters'!$Q$102&lt;&gt;"",(I554/43560)*'Checklist Parameters'!$Q$102,"N/A")</f>
        <v>0</v>
      </c>
      <c r="Z554" s="85" t="str">
        <f>IF('Checklist Parameters'!$Q$58&lt;&gt;"",((I554*'Checklist Parameters'!$Q$58)*'Checklist Parameters'!$Q$35)/1000,"N/A")</f>
        <v>N/A</v>
      </c>
      <c r="AA554" s="85">
        <f>IF('Checklist Parameters'!$Q$101&lt;&gt;"",IFERROR(I554/'Checklist Parameters'!$Q$101,0),"N/A")</f>
        <v>0</v>
      </c>
      <c r="AB554" s="85" t="str">
        <f>IF('Checklist Parameters'!$Q$43&lt;&gt;"",(I554*'Checklist Parameters'!$Q$43)/1000,"N/A")</f>
        <v>N/A</v>
      </c>
      <c r="AC554" s="85">
        <f>IF('Checklist Parameters'!$Q$16="",$X554,IF(AND('Checklist Parameters'!$Q$16&lt;$X554,'Checklist Parameters'!$Q$16&gt;=3),'Checklist Parameters'!$Q$16,IF(AND('Checklist Parameters'!$Q$16&lt;$X554,'Checklist Parameters'!$Q$16&lt;3),0,$X554)))</f>
        <v>0</v>
      </c>
      <c r="AD554" s="85" t="str">
        <f>IF(AND(I554&lt;'Checklist Parameters'!$Q$22,$I554&lt;&gt;0),"Y","")</f>
        <v/>
      </c>
      <c r="AE554" s="85" t="str">
        <f>IF($AD554="Y",0,IF('Checklist Parameters'!$Q$25="","&lt;no limit&gt;",ROUNDDOWN((($I554-'Checklist Parameters'!$Q$24)/'Checklist Parameters'!$Q$25)+1,0)))</f>
        <v>&lt;no limit&gt;</v>
      </c>
      <c r="AF554" s="174">
        <f t="shared" si="53"/>
        <v>0</v>
      </c>
      <c r="AG554" s="85">
        <f t="shared" si="49"/>
        <v>0</v>
      </c>
    </row>
    <row r="555" spans="1:33" ht="15">
      <c r="A555" s="393"/>
      <c r="B555" s="393"/>
      <c r="C555" s="393"/>
      <c r="D555" s="393"/>
      <c r="E555" s="393"/>
      <c r="F555" s="393"/>
      <c r="G555" s="393"/>
      <c r="H555" s="394"/>
      <c r="I555" s="394"/>
      <c r="J555" s="394"/>
      <c r="K555" s="394"/>
      <c r="L555" s="394"/>
      <c r="M555" s="394"/>
      <c r="N555" s="313">
        <f>IF(IF(I555&lt;'Checklist Parameters'!$Q$22,0,($I555-$L555))&lt;0,0,IF(I555&lt;'Checklist Parameters'!$Q$22,0,($I555-$L555)))</f>
        <v>0</v>
      </c>
      <c r="O555" s="394"/>
      <c r="P555" s="395"/>
      <c r="Q555" s="316">
        <f t="shared" si="50"/>
        <v>0</v>
      </c>
      <c r="R555" s="87">
        <f t="shared" si="51"/>
        <v>0</v>
      </c>
      <c r="S555" s="87">
        <f>IF('Checklist Parameters'!$Q$60&lt;0.2,0.2,'Checklist Parameters'!$Q$60)</f>
        <v>0.7</v>
      </c>
      <c r="T555" s="88">
        <f>IF($O555="",IF('Checklist District ID'!$C$43="Y",MAX($R555:$S555)*$I555,SUM($R555:$S555)*$I555),IF(O555&gt;0,Q555*S555))</f>
        <v>0</v>
      </c>
      <c r="U555" s="88">
        <f>IF(Q555&gt;0,((I555-T555)*'Formula Matrix'!$E$42),0)</f>
        <v>0</v>
      </c>
      <c r="V555" s="88">
        <f t="shared" si="52"/>
        <v>0</v>
      </c>
      <c r="W555" s="88">
        <f>IF(V555&gt;0,(V555*'Checklist Parameters'!$Q$35),0)</f>
        <v>0</v>
      </c>
      <c r="X555" s="85">
        <f t="shared" si="48"/>
        <v>0</v>
      </c>
      <c r="Y555" s="85">
        <f>IF('Checklist Parameters'!$Q$102&lt;&gt;"",(I555/43560)*'Checklist Parameters'!$Q$102,"N/A")</f>
        <v>0</v>
      </c>
      <c r="Z555" s="85" t="str">
        <f>IF('Checklist Parameters'!$Q$58&lt;&gt;"",((I555*'Checklist Parameters'!$Q$58)*'Checklist Parameters'!$Q$35)/1000,"N/A")</f>
        <v>N/A</v>
      </c>
      <c r="AA555" s="85">
        <f>IF('Checklist Parameters'!$Q$101&lt;&gt;"",IFERROR(I555/'Checklist Parameters'!$Q$101,0),"N/A")</f>
        <v>0</v>
      </c>
      <c r="AB555" s="85" t="str">
        <f>IF('Checklist Parameters'!$Q$43&lt;&gt;"",(I555*'Checklist Parameters'!$Q$43)/1000,"N/A")</f>
        <v>N/A</v>
      </c>
      <c r="AC555" s="85">
        <f>IF('Checklist Parameters'!$Q$16="",$X555,IF(AND('Checklist Parameters'!$Q$16&lt;$X555,'Checklist Parameters'!$Q$16&gt;=3),'Checklist Parameters'!$Q$16,IF(AND('Checklist Parameters'!$Q$16&lt;$X555,'Checklist Parameters'!$Q$16&lt;3),0,$X555)))</f>
        <v>0</v>
      </c>
      <c r="AD555" s="85" t="str">
        <f>IF(AND(I555&lt;'Checklist Parameters'!$Q$22,$I555&lt;&gt;0),"Y","")</f>
        <v/>
      </c>
      <c r="AE555" s="85" t="str">
        <f>IF($AD555="Y",0,IF('Checklist Parameters'!$Q$25="","&lt;no limit&gt;",ROUNDDOWN((($I555-'Checklist Parameters'!$Q$24)/'Checklist Parameters'!$Q$25)+1,0)))</f>
        <v>&lt;no limit&gt;</v>
      </c>
      <c r="AF555" s="174">
        <f t="shared" si="53"/>
        <v>0</v>
      </c>
      <c r="AG555" s="85">
        <f t="shared" si="49"/>
        <v>0</v>
      </c>
    </row>
    <row r="556" spans="1:33" ht="15">
      <c r="A556" s="393"/>
      <c r="B556" s="393"/>
      <c r="C556" s="393"/>
      <c r="D556" s="393"/>
      <c r="E556" s="393"/>
      <c r="F556" s="393"/>
      <c r="G556" s="393"/>
      <c r="H556" s="394"/>
      <c r="I556" s="394"/>
      <c r="J556" s="394"/>
      <c r="K556" s="394"/>
      <c r="L556" s="394"/>
      <c r="M556" s="394"/>
      <c r="N556" s="313">
        <f>IF(IF(I556&lt;'Checklist Parameters'!$Q$22,0,($I556-$L556))&lt;0,0,IF(I556&lt;'Checklist Parameters'!$Q$22,0,($I556-$L556)))</f>
        <v>0</v>
      </c>
      <c r="O556" s="394"/>
      <c r="P556" s="395"/>
      <c r="Q556" s="316">
        <f t="shared" si="50"/>
        <v>0</v>
      </c>
      <c r="R556" s="87">
        <f t="shared" si="51"/>
        <v>0</v>
      </c>
      <c r="S556" s="87">
        <f>IF('Checklist Parameters'!$Q$60&lt;0.2,0.2,'Checklist Parameters'!$Q$60)</f>
        <v>0.7</v>
      </c>
      <c r="T556" s="88">
        <f>IF($O556="",IF('Checklist District ID'!$C$43="Y",MAX($R556:$S556)*$I556,SUM($R556:$S556)*$I556),IF(O556&gt;0,Q556*S556))</f>
        <v>0</v>
      </c>
      <c r="U556" s="88">
        <f>IF(Q556&gt;0,((I556-T556)*'Formula Matrix'!$E$42),0)</f>
        <v>0</v>
      </c>
      <c r="V556" s="88">
        <f t="shared" si="52"/>
        <v>0</v>
      </c>
      <c r="W556" s="88">
        <f>IF(V556&gt;0,(V556*'Checklist Parameters'!$Q$35),0)</f>
        <v>0</v>
      </c>
      <c r="X556" s="85">
        <f t="shared" si="48"/>
        <v>0</v>
      </c>
      <c r="Y556" s="85">
        <f>IF('Checklist Parameters'!$Q$102&lt;&gt;"",(I556/43560)*'Checklist Parameters'!$Q$102,"N/A")</f>
        <v>0</v>
      </c>
      <c r="Z556" s="85" t="str">
        <f>IF('Checklist Parameters'!$Q$58&lt;&gt;"",((I556*'Checklist Parameters'!$Q$58)*'Checklist Parameters'!$Q$35)/1000,"N/A")</f>
        <v>N/A</v>
      </c>
      <c r="AA556" s="85">
        <f>IF('Checklist Parameters'!$Q$101&lt;&gt;"",IFERROR(I556/'Checklist Parameters'!$Q$101,0),"N/A")</f>
        <v>0</v>
      </c>
      <c r="AB556" s="85" t="str">
        <f>IF('Checklist Parameters'!$Q$43&lt;&gt;"",(I556*'Checklist Parameters'!$Q$43)/1000,"N/A")</f>
        <v>N/A</v>
      </c>
      <c r="AC556" s="85">
        <f>IF('Checklist Parameters'!$Q$16="",$X556,IF(AND('Checklist Parameters'!$Q$16&lt;$X556,'Checklist Parameters'!$Q$16&gt;=3),'Checklist Parameters'!$Q$16,IF(AND('Checklist Parameters'!$Q$16&lt;$X556,'Checklist Parameters'!$Q$16&lt;3),0,$X556)))</f>
        <v>0</v>
      </c>
      <c r="AD556" s="85" t="str">
        <f>IF(AND(I556&lt;'Checklist Parameters'!$Q$22,$I556&lt;&gt;0),"Y","")</f>
        <v/>
      </c>
      <c r="AE556" s="85" t="str">
        <f>IF($AD556="Y",0,IF('Checklist Parameters'!$Q$25="","&lt;no limit&gt;",ROUNDDOWN((($I556-'Checklist Parameters'!$Q$24)/'Checklist Parameters'!$Q$25)+1,0)))</f>
        <v>&lt;no limit&gt;</v>
      </c>
      <c r="AF556" s="174">
        <f t="shared" si="53"/>
        <v>0</v>
      </c>
      <c r="AG556" s="85">
        <f t="shared" si="49"/>
        <v>0</v>
      </c>
    </row>
    <row r="557" spans="1:33" ht="15">
      <c r="A557" s="393"/>
      <c r="B557" s="393"/>
      <c r="C557" s="393"/>
      <c r="D557" s="393"/>
      <c r="E557" s="393"/>
      <c r="F557" s="393"/>
      <c r="G557" s="393"/>
      <c r="H557" s="394"/>
      <c r="I557" s="394"/>
      <c r="J557" s="394"/>
      <c r="K557" s="394"/>
      <c r="L557" s="394"/>
      <c r="M557" s="394"/>
      <c r="N557" s="313">
        <f>IF(IF(I557&lt;'Checklist Parameters'!$Q$22,0,($I557-$L557))&lt;0,0,IF(I557&lt;'Checklist Parameters'!$Q$22,0,($I557-$L557)))</f>
        <v>0</v>
      </c>
      <c r="O557" s="394"/>
      <c r="P557" s="395"/>
      <c r="Q557" s="316">
        <f t="shared" si="50"/>
        <v>0</v>
      </c>
      <c r="R557" s="87">
        <f t="shared" si="51"/>
        <v>0</v>
      </c>
      <c r="S557" s="87">
        <f>IF('Checklist Parameters'!$Q$60&lt;0.2,0.2,'Checklist Parameters'!$Q$60)</f>
        <v>0.7</v>
      </c>
      <c r="T557" s="88">
        <f>IF($O557="",IF('Checklist District ID'!$C$43="Y",MAX($R557:$S557)*$I557,SUM($R557:$S557)*$I557),IF(O557&gt;0,Q557*S557))</f>
        <v>0</v>
      </c>
      <c r="U557" s="88">
        <f>IF(Q557&gt;0,((I557-T557)*'Formula Matrix'!$E$42),0)</f>
        <v>0</v>
      </c>
      <c r="V557" s="88">
        <f t="shared" si="52"/>
        <v>0</v>
      </c>
      <c r="W557" s="88">
        <f>IF(V557&gt;0,(V557*'Checklist Parameters'!$Q$35),0)</f>
        <v>0</v>
      </c>
      <c r="X557" s="85">
        <f t="shared" si="48"/>
        <v>0</v>
      </c>
      <c r="Y557" s="85">
        <f>IF('Checklist Parameters'!$Q$102&lt;&gt;"",(I557/43560)*'Checklist Parameters'!$Q$102,"N/A")</f>
        <v>0</v>
      </c>
      <c r="Z557" s="85" t="str">
        <f>IF('Checklist Parameters'!$Q$58&lt;&gt;"",((I557*'Checklist Parameters'!$Q$58)*'Checklist Parameters'!$Q$35)/1000,"N/A")</f>
        <v>N/A</v>
      </c>
      <c r="AA557" s="85">
        <f>IF('Checklist Parameters'!$Q$101&lt;&gt;"",IFERROR(I557/'Checklist Parameters'!$Q$101,0),"N/A")</f>
        <v>0</v>
      </c>
      <c r="AB557" s="85" t="str">
        <f>IF('Checklist Parameters'!$Q$43&lt;&gt;"",(I557*'Checklist Parameters'!$Q$43)/1000,"N/A")</f>
        <v>N/A</v>
      </c>
      <c r="AC557" s="85">
        <f>IF('Checklist Parameters'!$Q$16="",$X557,IF(AND('Checklist Parameters'!$Q$16&lt;$X557,'Checklist Parameters'!$Q$16&gt;=3),'Checklist Parameters'!$Q$16,IF(AND('Checklist Parameters'!$Q$16&lt;$X557,'Checklist Parameters'!$Q$16&lt;3),0,$X557)))</f>
        <v>0</v>
      </c>
      <c r="AD557" s="85" t="str">
        <f>IF(AND(I557&lt;'Checklist Parameters'!$Q$22,$I557&lt;&gt;0),"Y","")</f>
        <v/>
      </c>
      <c r="AE557" s="85" t="str">
        <f>IF($AD557="Y",0,IF('Checklist Parameters'!$Q$25="","&lt;no limit&gt;",ROUNDDOWN((($I557-'Checklist Parameters'!$Q$24)/'Checklist Parameters'!$Q$25)+1,0)))</f>
        <v>&lt;no limit&gt;</v>
      </c>
      <c r="AF557" s="174">
        <f t="shared" si="53"/>
        <v>0</v>
      </c>
      <c r="AG557" s="85">
        <f t="shared" si="49"/>
        <v>0</v>
      </c>
    </row>
    <row r="558" spans="1:33" ht="15">
      <c r="A558" s="393"/>
      <c r="B558" s="393"/>
      <c r="C558" s="393"/>
      <c r="D558" s="393"/>
      <c r="E558" s="393"/>
      <c r="F558" s="393"/>
      <c r="G558" s="393"/>
      <c r="H558" s="394"/>
      <c r="I558" s="394"/>
      <c r="J558" s="394"/>
      <c r="K558" s="394"/>
      <c r="L558" s="394"/>
      <c r="M558" s="394"/>
      <c r="N558" s="313">
        <f>IF(IF(I558&lt;'Checklist Parameters'!$Q$22,0,($I558-$L558))&lt;0,0,IF(I558&lt;'Checklist Parameters'!$Q$22,0,($I558-$L558)))</f>
        <v>0</v>
      </c>
      <c r="O558" s="394"/>
      <c r="P558" s="395"/>
      <c r="Q558" s="316">
        <f t="shared" si="50"/>
        <v>0</v>
      </c>
      <c r="R558" s="87">
        <f t="shared" si="51"/>
        <v>0</v>
      </c>
      <c r="S558" s="87">
        <f>IF('Checklist Parameters'!$Q$60&lt;0.2,0.2,'Checklist Parameters'!$Q$60)</f>
        <v>0.7</v>
      </c>
      <c r="T558" s="88">
        <f>IF($O558="",IF('Checklist District ID'!$C$43="Y",MAX($R558:$S558)*$I558,SUM($R558:$S558)*$I558),IF(O558&gt;0,Q558*S558))</f>
        <v>0</v>
      </c>
      <c r="U558" s="88">
        <f>IF(Q558&gt;0,((I558-T558)*'Formula Matrix'!$E$42),0)</f>
        <v>0</v>
      </c>
      <c r="V558" s="88">
        <f t="shared" si="52"/>
        <v>0</v>
      </c>
      <c r="W558" s="88">
        <f>IF(V558&gt;0,(V558*'Checklist Parameters'!$Q$35),0)</f>
        <v>0</v>
      </c>
      <c r="X558" s="85">
        <f t="shared" si="48"/>
        <v>0</v>
      </c>
      <c r="Y558" s="85">
        <f>IF('Checklist Parameters'!$Q$102&lt;&gt;"",(I558/43560)*'Checklist Parameters'!$Q$102,"N/A")</f>
        <v>0</v>
      </c>
      <c r="Z558" s="85" t="str">
        <f>IF('Checklist Parameters'!$Q$58&lt;&gt;"",((I558*'Checklist Parameters'!$Q$58)*'Checklist Parameters'!$Q$35)/1000,"N/A")</f>
        <v>N/A</v>
      </c>
      <c r="AA558" s="85">
        <f>IF('Checklist Parameters'!$Q$101&lt;&gt;"",IFERROR(I558/'Checklist Parameters'!$Q$101,0),"N/A")</f>
        <v>0</v>
      </c>
      <c r="AB558" s="85" t="str">
        <f>IF('Checklist Parameters'!$Q$43&lt;&gt;"",(I558*'Checklist Parameters'!$Q$43)/1000,"N/A")</f>
        <v>N/A</v>
      </c>
      <c r="AC558" s="85">
        <f>IF('Checklist Parameters'!$Q$16="",$X558,IF(AND('Checklist Parameters'!$Q$16&lt;$X558,'Checklist Parameters'!$Q$16&gt;=3),'Checklist Parameters'!$Q$16,IF(AND('Checklist Parameters'!$Q$16&lt;$X558,'Checklist Parameters'!$Q$16&lt;3),0,$X558)))</f>
        <v>0</v>
      </c>
      <c r="AD558" s="85" t="str">
        <f>IF(AND(I558&lt;'Checklist Parameters'!$Q$22,$I558&lt;&gt;0),"Y","")</f>
        <v/>
      </c>
      <c r="AE558" s="85" t="str">
        <f>IF($AD558="Y",0,IF('Checklist Parameters'!$Q$25="","&lt;no limit&gt;",ROUNDDOWN((($I558-'Checklist Parameters'!$Q$24)/'Checklist Parameters'!$Q$25)+1,0)))</f>
        <v>&lt;no limit&gt;</v>
      </c>
      <c r="AF558" s="174">
        <f t="shared" si="53"/>
        <v>0</v>
      </c>
      <c r="AG558" s="85">
        <f t="shared" si="49"/>
        <v>0</v>
      </c>
    </row>
    <row r="559" spans="1:33" ht="15">
      <c r="A559" s="393"/>
      <c r="B559" s="393"/>
      <c r="C559" s="393"/>
      <c r="D559" s="393"/>
      <c r="E559" s="393"/>
      <c r="F559" s="393"/>
      <c r="G559" s="393"/>
      <c r="H559" s="394"/>
      <c r="I559" s="394"/>
      <c r="J559" s="394"/>
      <c r="K559" s="394"/>
      <c r="L559" s="394"/>
      <c r="M559" s="394"/>
      <c r="N559" s="313">
        <f>IF(IF(I559&lt;'Checklist Parameters'!$Q$22,0,($I559-$L559))&lt;0,0,IF(I559&lt;'Checklist Parameters'!$Q$22,0,($I559-$L559)))</f>
        <v>0</v>
      </c>
      <c r="O559" s="394"/>
      <c r="P559" s="395"/>
      <c r="Q559" s="316">
        <f t="shared" si="50"/>
        <v>0</v>
      </c>
      <c r="R559" s="87">
        <f t="shared" si="51"/>
        <v>0</v>
      </c>
      <c r="S559" s="87">
        <f>IF('Checklist Parameters'!$Q$60&lt;0.2,0.2,'Checklist Parameters'!$Q$60)</f>
        <v>0.7</v>
      </c>
      <c r="T559" s="88">
        <f>IF($O559="",IF('Checklist District ID'!$C$43="Y",MAX($R559:$S559)*$I559,SUM($R559:$S559)*$I559),IF(O559&gt;0,Q559*S559))</f>
        <v>0</v>
      </c>
      <c r="U559" s="88">
        <f>IF(Q559&gt;0,((I559-T559)*'Formula Matrix'!$E$42),0)</f>
        <v>0</v>
      </c>
      <c r="V559" s="88">
        <f t="shared" si="52"/>
        <v>0</v>
      </c>
      <c r="W559" s="88">
        <f>IF(V559&gt;0,(V559*'Checklist Parameters'!$Q$35),0)</f>
        <v>0</v>
      </c>
      <c r="X559" s="85">
        <f t="shared" si="48"/>
        <v>0</v>
      </c>
      <c r="Y559" s="85">
        <f>IF('Checklist Parameters'!$Q$102&lt;&gt;"",(I559/43560)*'Checklist Parameters'!$Q$102,"N/A")</f>
        <v>0</v>
      </c>
      <c r="Z559" s="85" t="str">
        <f>IF('Checklist Parameters'!$Q$58&lt;&gt;"",((I559*'Checklist Parameters'!$Q$58)*'Checklist Parameters'!$Q$35)/1000,"N/A")</f>
        <v>N/A</v>
      </c>
      <c r="AA559" s="85">
        <f>IF('Checklist Parameters'!$Q$101&lt;&gt;"",IFERROR(I559/'Checklist Parameters'!$Q$101,0),"N/A")</f>
        <v>0</v>
      </c>
      <c r="AB559" s="85" t="str">
        <f>IF('Checklist Parameters'!$Q$43&lt;&gt;"",(I559*'Checklist Parameters'!$Q$43)/1000,"N/A")</f>
        <v>N/A</v>
      </c>
      <c r="AC559" s="85">
        <f>IF('Checklist Parameters'!$Q$16="",$X559,IF(AND('Checklist Parameters'!$Q$16&lt;$X559,'Checklist Parameters'!$Q$16&gt;=3),'Checklist Parameters'!$Q$16,IF(AND('Checklist Parameters'!$Q$16&lt;$X559,'Checklist Parameters'!$Q$16&lt;3),0,$X559)))</f>
        <v>0</v>
      </c>
      <c r="AD559" s="85" t="str">
        <f>IF(AND(I559&lt;'Checklist Parameters'!$Q$22,$I559&lt;&gt;0),"Y","")</f>
        <v/>
      </c>
      <c r="AE559" s="85" t="str">
        <f>IF($AD559="Y",0,IF('Checklist Parameters'!$Q$25="","&lt;no limit&gt;",ROUNDDOWN((($I559-'Checklist Parameters'!$Q$24)/'Checklist Parameters'!$Q$25)+1,0)))</f>
        <v>&lt;no limit&gt;</v>
      </c>
      <c r="AF559" s="174">
        <f t="shared" si="53"/>
        <v>0</v>
      </c>
      <c r="AG559" s="85">
        <f t="shared" si="49"/>
        <v>0</v>
      </c>
    </row>
    <row r="560" spans="1:33" ht="15">
      <c r="A560" s="393"/>
      <c r="B560" s="393"/>
      <c r="C560" s="393"/>
      <c r="D560" s="393"/>
      <c r="E560" s="393"/>
      <c r="F560" s="393"/>
      <c r="G560" s="393"/>
      <c r="H560" s="394"/>
      <c r="I560" s="394"/>
      <c r="J560" s="394"/>
      <c r="K560" s="394"/>
      <c r="L560" s="394"/>
      <c r="M560" s="394"/>
      <c r="N560" s="313">
        <f>IF(IF(I560&lt;'Checklist Parameters'!$Q$22,0,($I560-$L560))&lt;0,0,IF(I560&lt;'Checklist Parameters'!$Q$22,0,($I560-$L560)))</f>
        <v>0</v>
      </c>
      <c r="O560" s="394"/>
      <c r="P560" s="395"/>
      <c r="Q560" s="316">
        <f t="shared" si="50"/>
        <v>0</v>
      </c>
      <c r="R560" s="87">
        <f t="shared" si="51"/>
        <v>0</v>
      </c>
      <c r="S560" s="87">
        <f>IF('Checklist Parameters'!$Q$60&lt;0.2,0.2,'Checklist Parameters'!$Q$60)</f>
        <v>0.7</v>
      </c>
      <c r="T560" s="88">
        <f>IF($O560="",IF('Checklist District ID'!$C$43="Y",MAX($R560:$S560)*$I560,SUM($R560:$S560)*$I560),IF(O560&gt;0,Q560*S560))</f>
        <v>0</v>
      </c>
      <c r="U560" s="88">
        <f>IF(Q560&gt;0,((I560-T560)*'Formula Matrix'!$E$42),0)</f>
        <v>0</v>
      </c>
      <c r="V560" s="88">
        <f t="shared" si="52"/>
        <v>0</v>
      </c>
      <c r="W560" s="88">
        <f>IF(V560&gt;0,(V560*'Checklist Parameters'!$Q$35),0)</f>
        <v>0</v>
      </c>
      <c r="X560" s="85">
        <f t="shared" si="48"/>
        <v>0</v>
      </c>
      <c r="Y560" s="85">
        <f>IF('Checklist Parameters'!$Q$102&lt;&gt;"",(I560/43560)*'Checklist Parameters'!$Q$102,"N/A")</f>
        <v>0</v>
      </c>
      <c r="Z560" s="85" t="str">
        <f>IF('Checklist Parameters'!$Q$58&lt;&gt;"",((I560*'Checklist Parameters'!$Q$58)*'Checklist Parameters'!$Q$35)/1000,"N/A")</f>
        <v>N/A</v>
      </c>
      <c r="AA560" s="85">
        <f>IF('Checklist Parameters'!$Q$101&lt;&gt;"",IFERROR(I560/'Checklist Parameters'!$Q$101,0),"N/A")</f>
        <v>0</v>
      </c>
      <c r="AB560" s="85" t="str">
        <f>IF('Checklist Parameters'!$Q$43&lt;&gt;"",(I560*'Checklist Parameters'!$Q$43)/1000,"N/A")</f>
        <v>N/A</v>
      </c>
      <c r="AC560" s="85">
        <f>IF('Checklist Parameters'!$Q$16="",$X560,IF(AND('Checklist Parameters'!$Q$16&lt;$X560,'Checklist Parameters'!$Q$16&gt;=3),'Checklist Parameters'!$Q$16,IF(AND('Checklist Parameters'!$Q$16&lt;$X560,'Checklist Parameters'!$Q$16&lt;3),0,$X560)))</f>
        <v>0</v>
      </c>
      <c r="AD560" s="85" t="str">
        <f>IF(AND(I560&lt;'Checklist Parameters'!$Q$22,$I560&lt;&gt;0),"Y","")</f>
        <v/>
      </c>
      <c r="AE560" s="85" t="str">
        <f>IF($AD560="Y",0,IF('Checklist Parameters'!$Q$25="","&lt;no limit&gt;",ROUNDDOWN((($I560-'Checklist Parameters'!$Q$24)/'Checklist Parameters'!$Q$25)+1,0)))</f>
        <v>&lt;no limit&gt;</v>
      </c>
      <c r="AF560" s="174">
        <f t="shared" si="53"/>
        <v>0</v>
      </c>
      <c r="AG560" s="85">
        <f t="shared" si="49"/>
        <v>0</v>
      </c>
    </row>
    <row r="561" spans="1:33" ht="15">
      <c r="A561" s="393"/>
      <c r="B561" s="393"/>
      <c r="C561" s="393"/>
      <c r="D561" s="393"/>
      <c r="E561" s="393"/>
      <c r="F561" s="393"/>
      <c r="G561" s="393"/>
      <c r="H561" s="394"/>
      <c r="I561" s="394"/>
      <c r="J561" s="394"/>
      <c r="K561" s="394"/>
      <c r="L561" s="394"/>
      <c r="M561" s="394"/>
      <c r="N561" s="313">
        <f>IF(IF(I561&lt;'Checklist Parameters'!$Q$22,0,($I561-$L561))&lt;0,0,IF(I561&lt;'Checklist Parameters'!$Q$22,0,($I561-$L561)))</f>
        <v>0</v>
      </c>
      <c r="O561" s="394"/>
      <c r="P561" s="395"/>
      <c r="Q561" s="316">
        <f t="shared" si="50"/>
        <v>0</v>
      </c>
      <c r="R561" s="87">
        <f t="shared" si="51"/>
        <v>0</v>
      </c>
      <c r="S561" s="87">
        <f>IF('Checklist Parameters'!$Q$60&lt;0.2,0.2,'Checklist Parameters'!$Q$60)</f>
        <v>0.7</v>
      </c>
      <c r="T561" s="88">
        <f>IF($O561="",IF('Checklist District ID'!$C$43="Y",MAX($R561:$S561)*$I561,SUM($R561:$S561)*$I561),IF(O561&gt;0,Q561*S561))</f>
        <v>0</v>
      </c>
      <c r="U561" s="88">
        <f>IF(Q561&gt;0,((I561-T561)*'Formula Matrix'!$E$42),0)</f>
        <v>0</v>
      </c>
      <c r="V561" s="88">
        <f t="shared" si="52"/>
        <v>0</v>
      </c>
      <c r="W561" s="88">
        <f>IF(V561&gt;0,(V561*'Checklist Parameters'!$Q$35),0)</f>
        <v>0</v>
      </c>
      <c r="X561" s="85">
        <f t="shared" si="48"/>
        <v>0</v>
      </c>
      <c r="Y561" s="85">
        <f>IF('Checklist Parameters'!$Q$102&lt;&gt;"",(I561/43560)*'Checklist Parameters'!$Q$102,"N/A")</f>
        <v>0</v>
      </c>
      <c r="Z561" s="85" t="str">
        <f>IF('Checklist Parameters'!$Q$58&lt;&gt;"",((I561*'Checklist Parameters'!$Q$58)*'Checklist Parameters'!$Q$35)/1000,"N/A")</f>
        <v>N/A</v>
      </c>
      <c r="AA561" s="85">
        <f>IF('Checklist Parameters'!$Q$101&lt;&gt;"",IFERROR(I561/'Checklist Parameters'!$Q$101,0),"N/A")</f>
        <v>0</v>
      </c>
      <c r="AB561" s="85" t="str">
        <f>IF('Checklist Parameters'!$Q$43&lt;&gt;"",(I561*'Checklist Parameters'!$Q$43)/1000,"N/A")</f>
        <v>N/A</v>
      </c>
      <c r="AC561" s="85">
        <f>IF('Checklist Parameters'!$Q$16="",$X561,IF(AND('Checklist Parameters'!$Q$16&lt;$X561,'Checklist Parameters'!$Q$16&gt;=3),'Checklist Parameters'!$Q$16,IF(AND('Checklist Parameters'!$Q$16&lt;$X561,'Checklist Parameters'!$Q$16&lt;3),0,$X561)))</f>
        <v>0</v>
      </c>
      <c r="AD561" s="85" t="str">
        <f>IF(AND(I561&lt;'Checklist Parameters'!$Q$22,$I561&lt;&gt;0),"Y","")</f>
        <v/>
      </c>
      <c r="AE561" s="85" t="str">
        <f>IF($AD561="Y",0,IF('Checklist Parameters'!$Q$25="","&lt;no limit&gt;",ROUNDDOWN((($I561-'Checklist Parameters'!$Q$24)/'Checklist Parameters'!$Q$25)+1,0)))</f>
        <v>&lt;no limit&gt;</v>
      </c>
      <c r="AF561" s="174">
        <f t="shared" si="53"/>
        <v>0</v>
      </c>
      <c r="AG561" s="85">
        <f t="shared" si="49"/>
        <v>0</v>
      </c>
    </row>
    <row r="562" spans="1:33" ht="15">
      <c r="A562" s="393"/>
      <c r="B562" s="393"/>
      <c r="C562" s="393"/>
      <c r="D562" s="393"/>
      <c r="E562" s="393"/>
      <c r="F562" s="393"/>
      <c r="G562" s="393"/>
      <c r="H562" s="394"/>
      <c r="I562" s="394"/>
      <c r="J562" s="394"/>
      <c r="K562" s="394"/>
      <c r="L562" s="394"/>
      <c r="M562" s="394"/>
      <c r="N562" s="313">
        <f>IF(IF(I562&lt;'Checklist Parameters'!$Q$22,0,($I562-$L562))&lt;0,0,IF(I562&lt;'Checklist Parameters'!$Q$22,0,($I562-$L562)))</f>
        <v>0</v>
      </c>
      <c r="O562" s="394"/>
      <c r="P562" s="395"/>
      <c r="Q562" s="316">
        <f t="shared" si="50"/>
        <v>0</v>
      </c>
      <c r="R562" s="87">
        <f t="shared" si="51"/>
        <v>0</v>
      </c>
      <c r="S562" s="87">
        <f>IF('Checklist Parameters'!$Q$60&lt;0.2,0.2,'Checklist Parameters'!$Q$60)</f>
        <v>0.7</v>
      </c>
      <c r="T562" s="88">
        <f>IF($O562="",IF('Checklist District ID'!$C$43="Y",MAX($R562:$S562)*$I562,SUM($R562:$S562)*$I562),IF(O562&gt;0,Q562*S562))</f>
        <v>0</v>
      </c>
      <c r="U562" s="88">
        <f>IF(Q562&gt;0,((I562-T562)*'Formula Matrix'!$E$42),0)</f>
        <v>0</v>
      </c>
      <c r="V562" s="88">
        <f t="shared" si="52"/>
        <v>0</v>
      </c>
      <c r="W562" s="88">
        <f>IF(V562&gt;0,(V562*'Checklist Parameters'!$Q$35),0)</f>
        <v>0</v>
      </c>
      <c r="X562" s="85">
        <f t="shared" si="48"/>
        <v>0</v>
      </c>
      <c r="Y562" s="85">
        <f>IF('Checklist Parameters'!$Q$102&lt;&gt;"",(I562/43560)*'Checklist Parameters'!$Q$102,"N/A")</f>
        <v>0</v>
      </c>
      <c r="Z562" s="85" t="str">
        <f>IF('Checklist Parameters'!$Q$58&lt;&gt;"",((I562*'Checklist Parameters'!$Q$58)*'Checklist Parameters'!$Q$35)/1000,"N/A")</f>
        <v>N/A</v>
      </c>
      <c r="AA562" s="85">
        <f>IF('Checklist Parameters'!$Q$101&lt;&gt;"",IFERROR(I562/'Checklist Parameters'!$Q$101,0),"N/A")</f>
        <v>0</v>
      </c>
      <c r="AB562" s="85" t="str">
        <f>IF('Checklist Parameters'!$Q$43&lt;&gt;"",(I562*'Checklist Parameters'!$Q$43)/1000,"N/A")</f>
        <v>N/A</v>
      </c>
      <c r="AC562" s="85">
        <f>IF('Checklist Parameters'!$Q$16="",$X562,IF(AND('Checklist Parameters'!$Q$16&lt;$X562,'Checklist Parameters'!$Q$16&gt;=3),'Checklist Parameters'!$Q$16,IF(AND('Checklist Parameters'!$Q$16&lt;$X562,'Checklist Parameters'!$Q$16&lt;3),0,$X562)))</f>
        <v>0</v>
      </c>
      <c r="AD562" s="85" t="str">
        <f>IF(AND(I562&lt;'Checklist Parameters'!$Q$22,$I562&lt;&gt;0),"Y","")</f>
        <v/>
      </c>
      <c r="AE562" s="85" t="str">
        <f>IF($AD562="Y",0,IF('Checklist Parameters'!$Q$25="","&lt;no limit&gt;",ROUNDDOWN((($I562-'Checklist Parameters'!$Q$24)/'Checklist Parameters'!$Q$25)+1,0)))</f>
        <v>&lt;no limit&gt;</v>
      </c>
      <c r="AF562" s="174">
        <f t="shared" si="53"/>
        <v>0</v>
      </c>
      <c r="AG562" s="85">
        <f t="shared" si="49"/>
        <v>0</v>
      </c>
    </row>
    <row r="563" spans="1:33" ht="15">
      <c r="A563" s="393"/>
      <c r="B563" s="393"/>
      <c r="C563" s="393"/>
      <c r="D563" s="393"/>
      <c r="E563" s="393"/>
      <c r="F563" s="393"/>
      <c r="G563" s="393"/>
      <c r="H563" s="394"/>
      <c r="I563" s="394"/>
      <c r="J563" s="394"/>
      <c r="K563" s="394"/>
      <c r="L563" s="394"/>
      <c r="M563" s="394"/>
      <c r="N563" s="313">
        <f>IF(IF(I563&lt;'Checklist Parameters'!$Q$22,0,($I563-$L563))&lt;0,0,IF(I563&lt;'Checklist Parameters'!$Q$22,0,($I563-$L563)))</f>
        <v>0</v>
      </c>
      <c r="O563" s="394"/>
      <c r="P563" s="395"/>
      <c r="Q563" s="316">
        <f t="shared" si="50"/>
        <v>0</v>
      </c>
      <c r="R563" s="87">
        <f t="shared" si="51"/>
        <v>0</v>
      </c>
      <c r="S563" s="87">
        <f>IF('Checklist Parameters'!$Q$60&lt;0.2,0.2,'Checklist Parameters'!$Q$60)</f>
        <v>0.7</v>
      </c>
      <c r="T563" s="88">
        <f>IF($O563="",IF('Checklist District ID'!$C$43="Y",MAX($R563:$S563)*$I563,SUM($R563:$S563)*$I563),IF(O563&gt;0,Q563*S563))</f>
        <v>0</v>
      </c>
      <c r="U563" s="88">
        <f>IF(Q563&gt;0,((I563-T563)*'Formula Matrix'!$E$42),0)</f>
        <v>0</v>
      </c>
      <c r="V563" s="88">
        <f t="shared" si="52"/>
        <v>0</v>
      </c>
      <c r="W563" s="88">
        <f>IF(V563&gt;0,(V563*'Checklist Parameters'!$Q$35),0)</f>
        <v>0</v>
      </c>
      <c r="X563" s="85">
        <f t="shared" si="48"/>
        <v>0</v>
      </c>
      <c r="Y563" s="85">
        <f>IF('Checklist Parameters'!$Q$102&lt;&gt;"",(I563/43560)*'Checklist Parameters'!$Q$102,"N/A")</f>
        <v>0</v>
      </c>
      <c r="Z563" s="85" t="str">
        <f>IF('Checklist Parameters'!$Q$58&lt;&gt;"",((I563*'Checklist Parameters'!$Q$58)*'Checklist Parameters'!$Q$35)/1000,"N/A")</f>
        <v>N/A</v>
      </c>
      <c r="AA563" s="85">
        <f>IF('Checklist Parameters'!$Q$101&lt;&gt;"",IFERROR(I563/'Checklist Parameters'!$Q$101,0),"N/A")</f>
        <v>0</v>
      </c>
      <c r="AB563" s="85" t="str">
        <f>IF('Checklist Parameters'!$Q$43&lt;&gt;"",(I563*'Checklist Parameters'!$Q$43)/1000,"N/A")</f>
        <v>N/A</v>
      </c>
      <c r="AC563" s="85">
        <f>IF('Checklist Parameters'!$Q$16="",$X563,IF(AND('Checklist Parameters'!$Q$16&lt;$X563,'Checklist Parameters'!$Q$16&gt;=3),'Checklist Parameters'!$Q$16,IF(AND('Checklist Parameters'!$Q$16&lt;$X563,'Checklist Parameters'!$Q$16&lt;3),0,$X563)))</f>
        <v>0</v>
      </c>
      <c r="AD563" s="85" t="str">
        <f>IF(AND(I563&lt;'Checklist Parameters'!$Q$22,$I563&lt;&gt;0),"Y","")</f>
        <v/>
      </c>
      <c r="AE563" s="85" t="str">
        <f>IF($AD563="Y",0,IF('Checklist Parameters'!$Q$25="","&lt;no limit&gt;",ROUNDDOWN((($I563-'Checklist Parameters'!$Q$24)/'Checklist Parameters'!$Q$25)+1,0)))</f>
        <v>&lt;no limit&gt;</v>
      </c>
      <c r="AF563" s="174">
        <f t="shared" si="53"/>
        <v>0</v>
      </c>
      <c r="AG563" s="85">
        <f t="shared" si="49"/>
        <v>0</v>
      </c>
    </row>
    <row r="564" spans="1:33" ht="15">
      <c r="A564" s="393"/>
      <c r="B564" s="393"/>
      <c r="C564" s="393"/>
      <c r="D564" s="393"/>
      <c r="E564" s="393"/>
      <c r="F564" s="393"/>
      <c r="G564" s="393"/>
      <c r="H564" s="394"/>
      <c r="I564" s="394"/>
      <c r="J564" s="394"/>
      <c r="K564" s="394"/>
      <c r="L564" s="394"/>
      <c r="M564" s="394"/>
      <c r="N564" s="313">
        <f>IF(IF(I564&lt;'Checklist Parameters'!$Q$22,0,($I564-$L564))&lt;0,0,IF(I564&lt;'Checklist Parameters'!$Q$22,0,($I564-$L564)))</f>
        <v>0</v>
      </c>
      <c r="O564" s="394"/>
      <c r="P564" s="395"/>
      <c r="Q564" s="316">
        <f t="shared" si="50"/>
        <v>0</v>
      </c>
      <c r="R564" s="87">
        <f t="shared" si="51"/>
        <v>0</v>
      </c>
      <c r="S564" s="87">
        <f>IF('Checklist Parameters'!$Q$60&lt;0.2,0.2,'Checklist Parameters'!$Q$60)</f>
        <v>0.7</v>
      </c>
      <c r="T564" s="88">
        <f>IF($O564="",IF('Checklist District ID'!$C$43="Y",MAX($R564:$S564)*$I564,SUM($R564:$S564)*$I564),IF(O564&gt;0,Q564*S564))</f>
        <v>0</v>
      </c>
      <c r="U564" s="88">
        <f>IF(Q564&gt;0,((I564-T564)*'Formula Matrix'!$E$42),0)</f>
        <v>0</v>
      </c>
      <c r="V564" s="88">
        <f t="shared" si="52"/>
        <v>0</v>
      </c>
      <c r="W564" s="88">
        <f>IF(V564&gt;0,(V564*'Checklist Parameters'!$Q$35),0)</f>
        <v>0</v>
      </c>
      <c r="X564" s="85">
        <f t="shared" si="48"/>
        <v>0</v>
      </c>
      <c r="Y564" s="85">
        <f>IF('Checklist Parameters'!$Q$102&lt;&gt;"",(I564/43560)*'Checklist Parameters'!$Q$102,"N/A")</f>
        <v>0</v>
      </c>
      <c r="Z564" s="85" t="str">
        <f>IF('Checklist Parameters'!$Q$58&lt;&gt;"",((I564*'Checklist Parameters'!$Q$58)*'Checklist Parameters'!$Q$35)/1000,"N/A")</f>
        <v>N/A</v>
      </c>
      <c r="AA564" s="85">
        <f>IF('Checklist Parameters'!$Q$101&lt;&gt;"",IFERROR(I564/'Checklist Parameters'!$Q$101,0),"N/A")</f>
        <v>0</v>
      </c>
      <c r="AB564" s="85" t="str">
        <f>IF('Checklist Parameters'!$Q$43&lt;&gt;"",(I564*'Checklist Parameters'!$Q$43)/1000,"N/A")</f>
        <v>N/A</v>
      </c>
      <c r="AC564" s="85">
        <f>IF('Checklist Parameters'!$Q$16="",$X564,IF(AND('Checklist Parameters'!$Q$16&lt;$X564,'Checklist Parameters'!$Q$16&gt;=3),'Checklist Parameters'!$Q$16,IF(AND('Checklist Parameters'!$Q$16&lt;$X564,'Checklist Parameters'!$Q$16&lt;3),0,$X564)))</f>
        <v>0</v>
      </c>
      <c r="AD564" s="85" t="str">
        <f>IF(AND(I564&lt;'Checklist Parameters'!$Q$22,$I564&lt;&gt;0),"Y","")</f>
        <v/>
      </c>
      <c r="AE564" s="85" t="str">
        <f>IF($AD564="Y",0,IF('Checklist Parameters'!$Q$25="","&lt;no limit&gt;",ROUNDDOWN((($I564-'Checklist Parameters'!$Q$24)/'Checklist Parameters'!$Q$25)+1,0)))</f>
        <v>&lt;no limit&gt;</v>
      </c>
      <c r="AF564" s="174">
        <f t="shared" si="53"/>
        <v>0</v>
      </c>
      <c r="AG564" s="85">
        <f t="shared" si="49"/>
        <v>0</v>
      </c>
    </row>
    <row r="565" spans="1:33" ht="15">
      <c r="A565" s="393"/>
      <c r="B565" s="393"/>
      <c r="C565" s="393"/>
      <c r="D565" s="393"/>
      <c r="E565" s="393"/>
      <c r="F565" s="393"/>
      <c r="G565" s="393"/>
      <c r="H565" s="394"/>
      <c r="I565" s="394"/>
      <c r="J565" s="394"/>
      <c r="K565" s="394"/>
      <c r="L565" s="394"/>
      <c r="M565" s="394"/>
      <c r="N565" s="313">
        <f>IF(IF(I565&lt;'Checklist Parameters'!$Q$22,0,($I565-$L565))&lt;0,0,IF(I565&lt;'Checklist Parameters'!$Q$22,0,($I565-$L565)))</f>
        <v>0</v>
      </c>
      <c r="O565" s="394"/>
      <c r="P565" s="395"/>
      <c r="Q565" s="316">
        <f t="shared" si="50"/>
        <v>0</v>
      </c>
      <c r="R565" s="87">
        <f t="shared" si="51"/>
        <v>0</v>
      </c>
      <c r="S565" s="87">
        <f>IF('Checklist Parameters'!$Q$60&lt;0.2,0.2,'Checklist Parameters'!$Q$60)</f>
        <v>0.7</v>
      </c>
      <c r="T565" s="88">
        <f>IF($O565="",IF('Checklist District ID'!$C$43="Y",MAX($R565:$S565)*$I565,SUM($R565:$S565)*$I565),IF(O565&gt;0,Q565*S565))</f>
        <v>0</v>
      </c>
      <c r="U565" s="88">
        <f>IF(Q565&gt;0,((I565-T565)*'Formula Matrix'!$E$42),0)</f>
        <v>0</v>
      </c>
      <c r="V565" s="88">
        <f t="shared" si="52"/>
        <v>0</v>
      </c>
      <c r="W565" s="88">
        <f>IF(V565&gt;0,(V565*'Checklist Parameters'!$Q$35),0)</f>
        <v>0</v>
      </c>
      <c r="X565" s="85">
        <f t="shared" si="48"/>
        <v>0</v>
      </c>
      <c r="Y565" s="85">
        <f>IF('Checklist Parameters'!$Q$102&lt;&gt;"",(I565/43560)*'Checklist Parameters'!$Q$102,"N/A")</f>
        <v>0</v>
      </c>
      <c r="Z565" s="85" t="str">
        <f>IF('Checklist Parameters'!$Q$58&lt;&gt;"",((I565*'Checklist Parameters'!$Q$58)*'Checklist Parameters'!$Q$35)/1000,"N/A")</f>
        <v>N/A</v>
      </c>
      <c r="AA565" s="85">
        <f>IF('Checklist Parameters'!$Q$101&lt;&gt;"",IFERROR(I565/'Checklist Parameters'!$Q$101,0),"N/A")</f>
        <v>0</v>
      </c>
      <c r="AB565" s="85" t="str">
        <f>IF('Checklist Parameters'!$Q$43&lt;&gt;"",(I565*'Checklist Parameters'!$Q$43)/1000,"N/A")</f>
        <v>N/A</v>
      </c>
      <c r="AC565" s="85">
        <f>IF('Checklist Parameters'!$Q$16="",$X565,IF(AND('Checklist Parameters'!$Q$16&lt;$X565,'Checklist Parameters'!$Q$16&gt;=3),'Checklist Parameters'!$Q$16,IF(AND('Checklist Parameters'!$Q$16&lt;$X565,'Checklist Parameters'!$Q$16&lt;3),0,$X565)))</f>
        <v>0</v>
      </c>
      <c r="AD565" s="85" t="str">
        <f>IF(AND(I565&lt;'Checklist Parameters'!$Q$22,$I565&lt;&gt;0),"Y","")</f>
        <v/>
      </c>
      <c r="AE565" s="85" t="str">
        <f>IF($AD565="Y",0,IF('Checklist Parameters'!$Q$25="","&lt;no limit&gt;",ROUNDDOWN((($I565-'Checklist Parameters'!$Q$24)/'Checklist Parameters'!$Q$25)+1,0)))</f>
        <v>&lt;no limit&gt;</v>
      </c>
      <c r="AF565" s="174">
        <f t="shared" si="53"/>
        <v>0</v>
      </c>
      <c r="AG565" s="85">
        <f t="shared" si="49"/>
        <v>0</v>
      </c>
    </row>
    <row r="566" spans="1:33" ht="15">
      <c r="A566" s="393"/>
      <c r="B566" s="393"/>
      <c r="C566" s="393"/>
      <c r="D566" s="393"/>
      <c r="E566" s="393"/>
      <c r="F566" s="393"/>
      <c r="G566" s="393"/>
      <c r="H566" s="394"/>
      <c r="I566" s="394"/>
      <c r="J566" s="394"/>
      <c r="K566" s="394"/>
      <c r="L566" s="394"/>
      <c r="M566" s="394"/>
      <c r="N566" s="313">
        <f>IF(IF(I566&lt;'Checklist Parameters'!$Q$22,0,($I566-$L566))&lt;0,0,IF(I566&lt;'Checklist Parameters'!$Q$22,0,($I566-$L566)))</f>
        <v>0</v>
      </c>
      <c r="O566" s="394"/>
      <c r="P566" s="395"/>
      <c r="Q566" s="316">
        <f t="shared" si="50"/>
        <v>0</v>
      </c>
      <c r="R566" s="87">
        <f t="shared" si="51"/>
        <v>0</v>
      </c>
      <c r="S566" s="87">
        <f>IF('Checklist Parameters'!$Q$60&lt;0.2,0.2,'Checklist Parameters'!$Q$60)</f>
        <v>0.7</v>
      </c>
      <c r="T566" s="88">
        <f>IF($O566="",IF('Checklist District ID'!$C$43="Y",MAX($R566:$S566)*$I566,SUM($R566:$S566)*$I566),IF(O566&gt;0,Q566*S566))</f>
        <v>0</v>
      </c>
      <c r="U566" s="88">
        <f>IF(Q566&gt;0,((I566-T566)*'Formula Matrix'!$E$42),0)</f>
        <v>0</v>
      </c>
      <c r="V566" s="88">
        <f t="shared" si="52"/>
        <v>0</v>
      </c>
      <c r="W566" s="88">
        <f>IF(V566&gt;0,(V566*'Checklist Parameters'!$Q$35),0)</f>
        <v>0</v>
      </c>
      <c r="X566" s="85">
        <f t="shared" si="48"/>
        <v>0</v>
      </c>
      <c r="Y566" s="85">
        <f>IF('Checklist Parameters'!$Q$102&lt;&gt;"",(I566/43560)*'Checklist Parameters'!$Q$102,"N/A")</f>
        <v>0</v>
      </c>
      <c r="Z566" s="85" t="str">
        <f>IF('Checklist Parameters'!$Q$58&lt;&gt;"",((I566*'Checklist Parameters'!$Q$58)*'Checklist Parameters'!$Q$35)/1000,"N/A")</f>
        <v>N/A</v>
      </c>
      <c r="AA566" s="85">
        <f>IF('Checklist Parameters'!$Q$101&lt;&gt;"",IFERROR(I566/'Checklist Parameters'!$Q$101,0),"N/A")</f>
        <v>0</v>
      </c>
      <c r="AB566" s="85" t="str">
        <f>IF('Checklist Parameters'!$Q$43&lt;&gt;"",(I566*'Checklist Parameters'!$Q$43)/1000,"N/A")</f>
        <v>N/A</v>
      </c>
      <c r="AC566" s="85">
        <f>IF('Checklist Parameters'!$Q$16="",$X566,IF(AND('Checklist Parameters'!$Q$16&lt;$X566,'Checklist Parameters'!$Q$16&gt;=3),'Checklist Parameters'!$Q$16,IF(AND('Checklist Parameters'!$Q$16&lt;$X566,'Checklist Parameters'!$Q$16&lt;3),0,$X566)))</f>
        <v>0</v>
      </c>
      <c r="AD566" s="85" t="str">
        <f>IF(AND(I566&lt;'Checklist Parameters'!$Q$22,$I566&lt;&gt;0),"Y","")</f>
        <v/>
      </c>
      <c r="AE566" s="85" t="str">
        <f>IF($AD566="Y",0,IF('Checklist Parameters'!$Q$25="","&lt;no limit&gt;",ROUNDDOWN((($I566-'Checklist Parameters'!$Q$24)/'Checklist Parameters'!$Q$25)+1,0)))</f>
        <v>&lt;no limit&gt;</v>
      </c>
      <c r="AF566" s="174">
        <f t="shared" si="53"/>
        <v>0</v>
      </c>
      <c r="AG566" s="85">
        <f t="shared" si="49"/>
        <v>0</v>
      </c>
    </row>
    <row r="567" spans="1:33" ht="15">
      <c r="A567" s="393"/>
      <c r="B567" s="393"/>
      <c r="C567" s="393"/>
      <c r="D567" s="393"/>
      <c r="E567" s="393"/>
      <c r="F567" s="393"/>
      <c r="G567" s="393"/>
      <c r="H567" s="394"/>
      <c r="I567" s="394"/>
      <c r="J567" s="394"/>
      <c r="K567" s="394"/>
      <c r="L567" s="394"/>
      <c r="M567" s="394"/>
      <c r="N567" s="313">
        <f>IF(IF(I567&lt;'Checklist Parameters'!$Q$22,0,($I567-$L567))&lt;0,0,IF(I567&lt;'Checklist Parameters'!$Q$22,0,($I567-$L567)))</f>
        <v>0</v>
      </c>
      <c r="O567" s="394"/>
      <c r="P567" s="395"/>
      <c r="Q567" s="316">
        <f t="shared" si="50"/>
        <v>0</v>
      </c>
      <c r="R567" s="87">
        <f t="shared" si="51"/>
        <v>0</v>
      </c>
      <c r="S567" s="87">
        <f>IF('Checklist Parameters'!$Q$60&lt;0.2,0.2,'Checklist Parameters'!$Q$60)</f>
        <v>0.7</v>
      </c>
      <c r="T567" s="88">
        <f>IF($O567="",IF('Checklist District ID'!$C$43="Y",MAX($R567:$S567)*$I567,SUM($R567:$S567)*$I567),IF(O567&gt;0,Q567*S567))</f>
        <v>0</v>
      </c>
      <c r="U567" s="88">
        <f>IF(Q567&gt;0,((I567-T567)*'Formula Matrix'!$E$42),0)</f>
        <v>0</v>
      </c>
      <c r="V567" s="88">
        <f t="shared" si="52"/>
        <v>0</v>
      </c>
      <c r="W567" s="88">
        <f>IF(V567&gt;0,(V567*'Checklist Parameters'!$Q$35),0)</f>
        <v>0</v>
      </c>
      <c r="X567" s="85">
        <f t="shared" si="48"/>
        <v>0</v>
      </c>
      <c r="Y567" s="85">
        <f>IF('Checklist Parameters'!$Q$102&lt;&gt;"",(I567/43560)*'Checklist Parameters'!$Q$102,"N/A")</f>
        <v>0</v>
      </c>
      <c r="Z567" s="85" t="str">
        <f>IF('Checklist Parameters'!$Q$58&lt;&gt;"",((I567*'Checklist Parameters'!$Q$58)*'Checklist Parameters'!$Q$35)/1000,"N/A")</f>
        <v>N/A</v>
      </c>
      <c r="AA567" s="85">
        <f>IF('Checklist Parameters'!$Q$101&lt;&gt;"",IFERROR(I567/'Checklist Parameters'!$Q$101,0),"N/A")</f>
        <v>0</v>
      </c>
      <c r="AB567" s="85" t="str">
        <f>IF('Checklist Parameters'!$Q$43&lt;&gt;"",(I567*'Checklist Parameters'!$Q$43)/1000,"N/A")</f>
        <v>N/A</v>
      </c>
      <c r="AC567" s="85">
        <f>IF('Checklist Parameters'!$Q$16="",$X567,IF(AND('Checklist Parameters'!$Q$16&lt;$X567,'Checklist Parameters'!$Q$16&gt;=3),'Checklist Parameters'!$Q$16,IF(AND('Checklist Parameters'!$Q$16&lt;$X567,'Checklist Parameters'!$Q$16&lt;3),0,$X567)))</f>
        <v>0</v>
      </c>
      <c r="AD567" s="85" t="str">
        <f>IF(AND(I567&lt;'Checklist Parameters'!$Q$22,$I567&lt;&gt;0),"Y","")</f>
        <v/>
      </c>
      <c r="AE567" s="85" t="str">
        <f>IF($AD567="Y",0,IF('Checklist Parameters'!$Q$25="","&lt;no limit&gt;",ROUNDDOWN((($I567-'Checklist Parameters'!$Q$24)/'Checklist Parameters'!$Q$25)+1,0)))</f>
        <v>&lt;no limit&gt;</v>
      </c>
      <c r="AF567" s="174">
        <f t="shared" si="53"/>
        <v>0</v>
      </c>
      <c r="AG567" s="85">
        <f t="shared" si="49"/>
        <v>0</v>
      </c>
    </row>
    <row r="568" spans="1:33" ht="15">
      <c r="A568" s="393"/>
      <c r="B568" s="393"/>
      <c r="C568" s="393"/>
      <c r="D568" s="393"/>
      <c r="E568" s="393"/>
      <c r="F568" s="393"/>
      <c r="G568" s="393"/>
      <c r="H568" s="394"/>
      <c r="I568" s="394"/>
      <c r="J568" s="394"/>
      <c r="K568" s="394"/>
      <c r="L568" s="394"/>
      <c r="M568" s="394"/>
      <c r="N568" s="313">
        <f>IF(IF(I568&lt;'Checklist Parameters'!$Q$22,0,($I568-$L568))&lt;0,0,IF(I568&lt;'Checklist Parameters'!$Q$22,0,($I568-$L568)))</f>
        <v>0</v>
      </c>
      <c r="O568" s="394"/>
      <c r="P568" s="395"/>
      <c r="Q568" s="316">
        <f t="shared" si="50"/>
        <v>0</v>
      </c>
      <c r="R568" s="87">
        <f t="shared" si="51"/>
        <v>0</v>
      </c>
      <c r="S568" s="87">
        <f>IF('Checklist Parameters'!$Q$60&lt;0.2,0.2,'Checklist Parameters'!$Q$60)</f>
        <v>0.7</v>
      </c>
      <c r="T568" s="88">
        <f>IF($O568="",IF('Checklist District ID'!$C$43="Y",MAX($R568:$S568)*$I568,SUM($R568:$S568)*$I568),IF(O568&gt;0,Q568*S568))</f>
        <v>0</v>
      </c>
      <c r="U568" s="88">
        <f>IF(Q568&gt;0,((I568-T568)*'Formula Matrix'!$E$42),0)</f>
        <v>0</v>
      </c>
      <c r="V568" s="88">
        <f t="shared" si="52"/>
        <v>0</v>
      </c>
      <c r="W568" s="88">
        <f>IF(V568&gt;0,(V568*'Checklist Parameters'!$Q$35),0)</f>
        <v>0</v>
      </c>
      <c r="X568" s="85">
        <f t="shared" si="48"/>
        <v>0</v>
      </c>
      <c r="Y568" s="85">
        <f>IF('Checklist Parameters'!$Q$102&lt;&gt;"",(I568/43560)*'Checklist Parameters'!$Q$102,"N/A")</f>
        <v>0</v>
      </c>
      <c r="Z568" s="85" t="str">
        <f>IF('Checklist Parameters'!$Q$58&lt;&gt;"",((I568*'Checklist Parameters'!$Q$58)*'Checklist Parameters'!$Q$35)/1000,"N/A")</f>
        <v>N/A</v>
      </c>
      <c r="AA568" s="85">
        <f>IF('Checklist Parameters'!$Q$101&lt;&gt;"",IFERROR(I568/'Checklist Parameters'!$Q$101,0),"N/A")</f>
        <v>0</v>
      </c>
      <c r="AB568" s="85" t="str">
        <f>IF('Checklist Parameters'!$Q$43&lt;&gt;"",(I568*'Checklist Parameters'!$Q$43)/1000,"N/A")</f>
        <v>N/A</v>
      </c>
      <c r="AC568" s="85">
        <f>IF('Checklist Parameters'!$Q$16="",$X568,IF(AND('Checklist Parameters'!$Q$16&lt;$X568,'Checklist Parameters'!$Q$16&gt;=3),'Checklist Parameters'!$Q$16,IF(AND('Checklist Parameters'!$Q$16&lt;$X568,'Checklist Parameters'!$Q$16&lt;3),0,$X568)))</f>
        <v>0</v>
      </c>
      <c r="AD568" s="85" t="str">
        <f>IF(AND(I568&lt;'Checklist Parameters'!$Q$22,$I568&lt;&gt;0),"Y","")</f>
        <v/>
      </c>
      <c r="AE568" s="85" t="str">
        <f>IF($AD568="Y",0,IF('Checklist Parameters'!$Q$25="","&lt;no limit&gt;",ROUNDDOWN((($I568-'Checklist Parameters'!$Q$24)/'Checklist Parameters'!$Q$25)+1,0)))</f>
        <v>&lt;no limit&gt;</v>
      </c>
      <c r="AF568" s="174">
        <f t="shared" si="53"/>
        <v>0</v>
      </c>
      <c r="AG568" s="85">
        <f t="shared" si="49"/>
        <v>0</v>
      </c>
    </row>
    <row r="569" spans="1:33" ht="15">
      <c r="A569" s="393"/>
      <c r="B569" s="393"/>
      <c r="C569" s="393"/>
      <c r="D569" s="393"/>
      <c r="E569" s="393"/>
      <c r="F569" s="393"/>
      <c r="G569" s="393"/>
      <c r="H569" s="394"/>
      <c r="I569" s="394"/>
      <c r="J569" s="394"/>
      <c r="K569" s="394"/>
      <c r="L569" s="394"/>
      <c r="M569" s="394"/>
      <c r="N569" s="313">
        <f>IF(IF(I569&lt;'Checklist Parameters'!$Q$22,0,($I569-$L569))&lt;0,0,IF(I569&lt;'Checklist Parameters'!$Q$22,0,($I569-$L569)))</f>
        <v>0</v>
      </c>
      <c r="O569" s="394"/>
      <c r="P569" s="395"/>
      <c r="Q569" s="316">
        <f t="shared" si="50"/>
        <v>0</v>
      </c>
      <c r="R569" s="87">
        <f t="shared" si="51"/>
        <v>0</v>
      </c>
      <c r="S569" s="87">
        <f>IF('Checklist Parameters'!$Q$60&lt;0.2,0.2,'Checklist Parameters'!$Q$60)</f>
        <v>0.7</v>
      </c>
      <c r="T569" s="88">
        <f>IF($O569="",IF('Checklist District ID'!$C$43="Y",MAX($R569:$S569)*$I569,SUM($R569:$S569)*$I569),IF(O569&gt;0,Q569*S569))</f>
        <v>0</v>
      </c>
      <c r="U569" s="88">
        <f>IF(Q569&gt;0,((I569-T569)*'Formula Matrix'!$E$42),0)</f>
        <v>0</v>
      </c>
      <c r="V569" s="88">
        <f t="shared" si="52"/>
        <v>0</v>
      </c>
      <c r="W569" s="88">
        <f>IF(V569&gt;0,(V569*'Checklist Parameters'!$Q$35),0)</f>
        <v>0</v>
      </c>
      <c r="X569" s="85">
        <f t="shared" si="48"/>
        <v>0</v>
      </c>
      <c r="Y569" s="85">
        <f>IF('Checklist Parameters'!$Q$102&lt;&gt;"",(I569/43560)*'Checklist Parameters'!$Q$102,"N/A")</f>
        <v>0</v>
      </c>
      <c r="Z569" s="85" t="str">
        <f>IF('Checklist Parameters'!$Q$58&lt;&gt;"",((I569*'Checklist Parameters'!$Q$58)*'Checklist Parameters'!$Q$35)/1000,"N/A")</f>
        <v>N/A</v>
      </c>
      <c r="AA569" s="85">
        <f>IF('Checklist Parameters'!$Q$101&lt;&gt;"",IFERROR(I569/'Checklist Parameters'!$Q$101,0),"N/A")</f>
        <v>0</v>
      </c>
      <c r="AB569" s="85" t="str">
        <f>IF('Checklist Parameters'!$Q$43&lt;&gt;"",(I569*'Checklist Parameters'!$Q$43)/1000,"N/A")</f>
        <v>N/A</v>
      </c>
      <c r="AC569" s="85">
        <f>IF('Checklist Parameters'!$Q$16="",$X569,IF(AND('Checklist Parameters'!$Q$16&lt;$X569,'Checklist Parameters'!$Q$16&gt;=3),'Checklist Parameters'!$Q$16,IF(AND('Checklist Parameters'!$Q$16&lt;$X569,'Checklist Parameters'!$Q$16&lt;3),0,$X569)))</f>
        <v>0</v>
      </c>
      <c r="AD569" s="85" t="str">
        <f>IF(AND(I569&lt;'Checklist Parameters'!$Q$22,$I569&lt;&gt;0),"Y","")</f>
        <v/>
      </c>
      <c r="AE569" s="85" t="str">
        <f>IF($AD569="Y",0,IF('Checklist Parameters'!$Q$25="","&lt;no limit&gt;",ROUNDDOWN((($I569-'Checklist Parameters'!$Q$24)/'Checklist Parameters'!$Q$25)+1,0)))</f>
        <v>&lt;no limit&gt;</v>
      </c>
      <c r="AF569" s="174">
        <f t="shared" si="53"/>
        <v>0</v>
      </c>
      <c r="AG569" s="85">
        <f t="shared" si="49"/>
        <v>0</v>
      </c>
    </row>
    <row r="570" spans="1:33" ht="15">
      <c r="A570" s="393"/>
      <c r="B570" s="393"/>
      <c r="C570" s="393"/>
      <c r="D570" s="393"/>
      <c r="E570" s="393"/>
      <c r="F570" s="393"/>
      <c r="G570" s="393"/>
      <c r="H570" s="394"/>
      <c r="I570" s="394"/>
      <c r="J570" s="394"/>
      <c r="K570" s="394"/>
      <c r="L570" s="394"/>
      <c r="M570" s="394"/>
      <c r="N570" s="313">
        <f>IF(IF(I570&lt;'Checklist Parameters'!$Q$22,0,($I570-$L570))&lt;0,0,IF(I570&lt;'Checklist Parameters'!$Q$22,0,($I570-$L570)))</f>
        <v>0</v>
      </c>
      <c r="O570" s="394"/>
      <c r="P570" s="395"/>
      <c r="Q570" s="316">
        <f t="shared" si="50"/>
        <v>0</v>
      </c>
      <c r="R570" s="87">
        <f t="shared" si="51"/>
        <v>0</v>
      </c>
      <c r="S570" s="87">
        <f>IF('Checklist Parameters'!$Q$60&lt;0.2,0.2,'Checklist Parameters'!$Q$60)</f>
        <v>0.7</v>
      </c>
      <c r="T570" s="88">
        <f>IF($O570="",IF('Checklist District ID'!$C$43="Y",MAX($R570:$S570)*$I570,SUM($R570:$S570)*$I570),IF(O570&gt;0,Q570*S570))</f>
        <v>0</v>
      </c>
      <c r="U570" s="88">
        <f>IF(Q570&gt;0,((I570-T570)*'Formula Matrix'!$E$42),0)</f>
        <v>0</v>
      </c>
      <c r="V570" s="88">
        <f t="shared" si="52"/>
        <v>0</v>
      </c>
      <c r="W570" s="88">
        <f>IF(V570&gt;0,(V570*'Checklist Parameters'!$Q$35),0)</f>
        <v>0</v>
      </c>
      <c r="X570" s="85">
        <f t="shared" si="48"/>
        <v>0</v>
      </c>
      <c r="Y570" s="85">
        <f>IF('Checklist Parameters'!$Q$102&lt;&gt;"",(I570/43560)*'Checklist Parameters'!$Q$102,"N/A")</f>
        <v>0</v>
      </c>
      <c r="Z570" s="85" t="str">
        <f>IF('Checklist Parameters'!$Q$58&lt;&gt;"",((I570*'Checklist Parameters'!$Q$58)*'Checklist Parameters'!$Q$35)/1000,"N/A")</f>
        <v>N/A</v>
      </c>
      <c r="AA570" s="85">
        <f>IF('Checklist Parameters'!$Q$101&lt;&gt;"",IFERROR(I570/'Checklist Parameters'!$Q$101,0),"N/A")</f>
        <v>0</v>
      </c>
      <c r="AB570" s="85" t="str">
        <f>IF('Checklist Parameters'!$Q$43&lt;&gt;"",(I570*'Checklist Parameters'!$Q$43)/1000,"N/A")</f>
        <v>N/A</v>
      </c>
      <c r="AC570" s="85">
        <f>IF('Checklist Parameters'!$Q$16="",$X570,IF(AND('Checklist Parameters'!$Q$16&lt;$X570,'Checklist Parameters'!$Q$16&gt;=3),'Checklist Parameters'!$Q$16,IF(AND('Checklist Parameters'!$Q$16&lt;$X570,'Checklist Parameters'!$Q$16&lt;3),0,$X570)))</f>
        <v>0</v>
      </c>
      <c r="AD570" s="85" t="str">
        <f>IF(AND(I570&lt;'Checklist Parameters'!$Q$22,$I570&lt;&gt;0),"Y","")</f>
        <v/>
      </c>
      <c r="AE570" s="85" t="str">
        <f>IF($AD570="Y",0,IF('Checklist Parameters'!$Q$25="","&lt;no limit&gt;",ROUNDDOWN((($I570-'Checklist Parameters'!$Q$24)/'Checklist Parameters'!$Q$25)+1,0)))</f>
        <v>&lt;no limit&gt;</v>
      </c>
      <c r="AF570" s="174">
        <f t="shared" si="53"/>
        <v>0</v>
      </c>
      <c r="AG570" s="85">
        <f t="shared" si="49"/>
        <v>0</v>
      </c>
    </row>
    <row r="571" spans="1:33" ht="15">
      <c r="A571" s="393"/>
      <c r="B571" s="393"/>
      <c r="C571" s="393"/>
      <c r="D571" s="393"/>
      <c r="E571" s="393"/>
      <c r="F571" s="393"/>
      <c r="G571" s="393"/>
      <c r="H571" s="394"/>
      <c r="I571" s="394"/>
      <c r="J571" s="394"/>
      <c r="K571" s="394"/>
      <c r="L571" s="394"/>
      <c r="M571" s="394"/>
      <c r="N571" s="313">
        <f>IF(IF(I571&lt;'Checklist Parameters'!$Q$22,0,($I571-$L571))&lt;0,0,IF(I571&lt;'Checklist Parameters'!$Q$22,0,($I571-$L571)))</f>
        <v>0</v>
      </c>
      <c r="O571" s="394"/>
      <c r="P571" s="395"/>
      <c r="Q571" s="316">
        <f t="shared" si="50"/>
        <v>0</v>
      </c>
      <c r="R571" s="87">
        <f t="shared" si="51"/>
        <v>0</v>
      </c>
      <c r="S571" s="87">
        <f>IF('Checklist Parameters'!$Q$60&lt;0.2,0.2,'Checklist Parameters'!$Q$60)</f>
        <v>0.7</v>
      </c>
      <c r="T571" s="88">
        <f>IF($O571="",IF('Checklist District ID'!$C$43="Y",MAX($R571:$S571)*$I571,SUM($R571:$S571)*$I571),IF(O571&gt;0,Q571*S571))</f>
        <v>0</v>
      </c>
      <c r="U571" s="88">
        <f>IF(Q571&gt;0,((I571-T571)*'Formula Matrix'!$E$42),0)</f>
        <v>0</v>
      </c>
      <c r="V571" s="88">
        <f t="shared" si="52"/>
        <v>0</v>
      </c>
      <c r="W571" s="88">
        <f>IF(V571&gt;0,(V571*'Checklist Parameters'!$Q$35),0)</f>
        <v>0</v>
      </c>
      <c r="X571" s="85">
        <f t="shared" si="48"/>
        <v>0</v>
      </c>
      <c r="Y571" s="85">
        <f>IF('Checklist Parameters'!$Q$102&lt;&gt;"",(I571/43560)*'Checklist Parameters'!$Q$102,"N/A")</f>
        <v>0</v>
      </c>
      <c r="Z571" s="85" t="str">
        <f>IF('Checklist Parameters'!$Q$58&lt;&gt;"",((I571*'Checklist Parameters'!$Q$58)*'Checklist Parameters'!$Q$35)/1000,"N/A")</f>
        <v>N/A</v>
      </c>
      <c r="AA571" s="85">
        <f>IF('Checklist Parameters'!$Q$101&lt;&gt;"",IFERROR(I571/'Checklist Parameters'!$Q$101,0),"N/A")</f>
        <v>0</v>
      </c>
      <c r="AB571" s="85" t="str">
        <f>IF('Checklist Parameters'!$Q$43&lt;&gt;"",(I571*'Checklist Parameters'!$Q$43)/1000,"N/A")</f>
        <v>N/A</v>
      </c>
      <c r="AC571" s="85">
        <f>IF('Checklist Parameters'!$Q$16="",$X571,IF(AND('Checklist Parameters'!$Q$16&lt;$X571,'Checklist Parameters'!$Q$16&gt;=3),'Checklist Parameters'!$Q$16,IF(AND('Checklist Parameters'!$Q$16&lt;$X571,'Checklist Parameters'!$Q$16&lt;3),0,$X571)))</f>
        <v>0</v>
      </c>
      <c r="AD571" s="85" t="str">
        <f>IF(AND(I571&lt;'Checklist Parameters'!$Q$22,$I571&lt;&gt;0),"Y","")</f>
        <v/>
      </c>
      <c r="AE571" s="85" t="str">
        <f>IF($AD571="Y",0,IF('Checklist Parameters'!$Q$25="","&lt;no limit&gt;",ROUNDDOWN((($I571-'Checklist Parameters'!$Q$24)/'Checklist Parameters'!$Q$25)+1,0)))</f>
        <v>&lt;no limit&gt;</v>
      </c>
      <c r="AF571" s="174">
        <f t="shared" si="53"/>
        <v>0</v>
      </c>
      <c r="AG571" s="85">
        <f t="shared" si="49"/>
        <v>0</v>
      </c>
    </row>
    <row r="572" spans="1:33" ht="15">
      <c r="A572" s="393"/>
      <c r="B572" s="393"/>
      <c r="C572" s="393"/>
      <c r="D572" s="393"/>
      <c r="E572" s="393"/>
      <c r="F572" s="393"/>
      <c r="G572" s="393"/>
      <c r="H572" s="394"/>
      <c r="I572" s="394"/>
      <c r="J572" s="394"/>
      <c r="K572" s="394"/>
      <c r="L572" s="394"/>
      <c r="M572" s="394"/>
      <c r="N572" s="313">
        <f>IF(IF(I572&lt;'Checklist Parameters'!$Q$22,0,($I572-$L572))&lt;0,0,IF(I572&lt;'Checklist Parameters'!$Q$22,0,($I572-$L572)))</f>
        <v>0</v>
      </c>
      <c r="O572" s="394"/>
      <c r="P572" s="395"/>
      <c r="Q572" s="316">
        <f t="shared" si="50"/>
        <v>0</v>
      </c>
      <c r="R572" s="87">
        <f t="shared" si="51"/>
        <v>0</v>
      </c>
      <c r="S572" s="87">
        <f>IF('Checklist Parameters'!$Q$60&lt;0.2,0.2,'Checklist Parameters'!$Q$60)</f>
        <v>0.7</v>
      </c>
      <c r="T572" s="88">
        <f>IF($O572="",IF('Checklist District ID'!$C$43="Y",MAX($R572:$S572)*$I572,SUM($R572:$S572)*$I572),IF(O572&gt;0,Q572*S572))</f>
        <v>0</v>
      </c>
      <c r="U572" s="88">
        <f>IF(Q572&gt;0,((I572-T572)*'Formula Matrix'!$E$42),0)</f>
        <v>0</v>
      </c>
      <c r="V572" s="88">
        <f t="shared" si="52"/>
        <v>0</v>
      </c>
      <c r="W572" s="88">
        <f>IF(V572&gt;0,(V572*'Checklist Parameters'!$Q$35),0)</f>
        <v>0</v>
      </c>
      <c r="X572" s="85">
        <f t="shared" si="48"/>
        <v>0</v>
      </c>
      <c r="Y572" s="85">
        <f>IF('Checklist Parameters'!$Q$102&lt;&gt;"",(I572/43560)*'Checklist Parameters'!$Q$102,"N/A")</f>
        <v>0</v>
      </c>
      <c r="Z572" s="85" t="str">
        <f>IF('Checklist Parameters'!$Q$58&lt;&gt;"",((I572*'Checklist Parameters'!$Q$58)*'Checklist Parameters'!$Q$35)/1000,"N/A")</f>
        <v>N/A</v>
      </c>
      <c r="AA572" s="85">
        <f>IF('Checklist Parameters'!$Q$101&lt;&gt;"",IFERROR(I572/'Checklist Parameters'!$Q$101,0),"N/A")</f>
        <v>0</v>
      </c>
      <c r="AB572" s="85" t="str">
        <f>IF('Checklist Parameters'!$Q$43&lt;&gt;"",(I572*'Checklist Parameters'!$Q$43)/1000,"N/A")</f>
        <v>N/A</v>
      </c>
      <c r="AC572" s="85">
        <f>IF('Checklist Parameters'!$Q$16="",$X572,IF(AND('Checklist Parameters'!$Q$16&lt;$X572,'Checklist Parameters'!$Q$16&gt;=3),'Checklist Parameters'!$Q$16,IF(AND('Checklist Parameters'!$Q$16&lt;$X572,'Checklist Parameters'!$Q$16&lt;3),0,$X572)))</f>
        <v>0</v>
      </c>
      <c r="AD572" s="85" t="str">
        <f>IF(AND(I572&lt;'Checklist Parameters'!$Q$22,$I572&lt;&gt;0),"Y","")</f>
        <v/>
      </c>
      <c r="AE572" s="85" t="str">
        <f>IF($AD572="Y",0,IF('Checklist Parameters'!$Q$25="","&lt;no limit&gt;",ROUNDDOWN((($I572-'Checklist Parameters'!$Q$24)/'Checklist Parameters'!$Q$25)+1,0)))</f>
        <v>&lt;no limit&gt;</v>
      </c>
      <c r="AF572" s="174">
        <f t="shared" si="53"/>
        <v>0</v>
      </c>
      <c r="AG572" s="85">
        <f t="shared" si="49"/>
        <v>0</v>
      </c>
    </row>
    <row r="573" spans="1:33" ht="15">
      <c r="A573" s="393"/>
      <c r="B573" s="393"/>
      <c r="C573" s="393"/>
      <c r="D573" s="393"/>
      <c r="E573" s="393"/>
      <c r="F573" s="393"/>
      <c r="G573" s="393"/>
      <c r="H573" s="394"/>
      <c r="I573" s="394"/>
      <c r="J573" s="394"/>
      <c r="K573" s="394"/>
      <c r="L573" s="394"/>
      <c r="M573" s="394"/>
      <c r="N573" s="313">
        <f>IF(IF(I573&lt;'Checklist Parameters'!$Q$22,0,($I573-$L573))&lt;0,0,IF(I573&lt;'Checklist Parameters'!$Q$22,0,($I573-$L573)))</f>
        <v>0</v>
      </c>
      <c r="O573" s="394"/>
      <c r="P573" s="395"/>
      <c r="Q573" s="316">
        <f t="shared" si="50"/>
        <v>0</v>
      </c>
      <c r="R573" s="87">
        <f t="shared" si="51"/>
        <v>0</v>
      </c>
      <c r="S573" s="87">
        <f>IF('Checklist Parameters'!$Q$60&lt;0.2,0.2,'Checklist Parameters'!$Q$60)</f>
        <v>0.7</v>
      </c>
      <c r="T573" s="88">
        <f>IF($O573="",IF('Checklist District ID'!$C$43="Y",MAX($R573:$S573)*$I573,SUM($R573:$S573)*$I573),IF(O573&gt;0,Q573*S573))</f>
        <v>0</v>
      </c>
      <c r="U573" s="88">
        <f>IF(Q573&gt;0,((I573-T573)*'Formula Matrix'!$E$42),0)</f>
        <v>0</v>
      </c>
      <c r="V573" s="88">
        <f t="shared" si="52"/>
        <v>0</v>
      </c>
      <c r="W573" s="88">
        <f>IF(V573&gt;0,(V573*'Checklist Parameters'!$Q$35),0)</f>
        <v>0</v>
      </c>
      <c r="X573" s="85">
        <f t="shared" si="48"/>
        <v>0</v>
      </c>
      <c r="Y573" s="85">
        <f>IF('Checklist Parameters'!$Q$102&lt;&gt;"",(I573/43560)*'Checklist Parameters'!$Q$102,"N/A")</f>
        <v>0</v>
      </c>
      <c r="Z573" s="85" t="str">
        <f>IF('Checklist Parameters'!$Q$58&lt;&gt;"",((I573*'Checklist Parameters'!$Q$58)*'Checklist Parameters'!$Q$35)/1000,"N/A")</f>
        <v>N/A</v>
      </c>
      <c r="AA573" s="85">
        <f>IF('Checklist Parameters'!$Q$101&lt;&gt;"",IFERROR(I573/'Checklist Parameters'!$Q$101,0),"N/A")</f>
        <v>0</v>
      </c>
      <c r="AB573" s="85" t="str">
        <f>IF('Checklist Parameters'!$Q$43&lt;&gt;"",(I573*'Checklist Parameters'!$Q$43)/1000,"N/A")</f>
        <v>N/A</v>
      </c>
      <c r="AC573" s="85">
        <f>IF('Checklist Parameters'!$Q$16="",$X573,IF(AND('Checklist Parameters'!$Q$16&lt;$X573,'Checklist Parameters'!$Q$16&gt;=3),'Checklist Parameters'!$Q$16,IF(AND('Checklist Parameters'!$Q$16&lt;$X573,'Checklist Parameters'!$Q$16&lt;3),0,$X573)))</f>
        <v>0</v>
      </c>
      <c r="AD573" s="85" t="str">
        <f>IF(AND(I573&lt;'Checklist Parameters'!$Q$22,$I573&lt;&gt;0),"Y","")</f>
        <v/>
      </c>
      <c r="AE573" s="85" t="str">
        <f>IF($AD573="Y",0,IF('Checklist Parameters'!$Q$25="","&lt;no limit&gt;",ROUNDDOWN((($I573-'Checklist Parameters'!$Q$24)/'Checklist Parameters'!$Q$25)+1,0)))</f>
        <v>&lt;no limit&gt;</v>
      </c>
      <c r="AF573" s="174">
        <f t="shared" si="53"/>
        <v>0</v>
      </c>
      <c r="AG573" s="85">
        <f t="shared" si="49"/>
        <v>0</v>
      </c>
    </row>
    <row r="574" spans="1:33" ht="15">
      <c r="A574" s="393"/>
      <c r="B574" s="393"/>
      <c r="C574" s="393"/>
      <c r="D574" s="393"/>
      <c r="E574" s="393"/>
      <c r="F574" s="393"/>
      <c r="G574" s="393"/>
      <c r="H574" s="394"/>
      <c r="I574" s="394"/>
      <c r="J574" s="394"/>
      <c r="K574" s="394"/>
      <c r="L574" s="394"/>
      <c r="M574" s="394"/>
      <c r="N574" s="313">
        <f>IF(IF(I574&lt;'Checklist Parameters'!$Q$22,0,($I574-$L574))&lt;0,0,IF(I574&lt;'Checklist Parameters'!$Q$22,0,($I574-$L574)))</f>
        <v>0</v>
      </c>
      <c r="O574" s="394"/>
      <c r="P574" s="395"/>
      <c r="Q574" s="316">
        <f t="shared" si="50"/>
        <v>0</v>
      </c>
      <c r="R574" s="87">
        <f t="shared" si="51"/>
        <v>0</v>
      </c>
      <c r="S574" s="87">
        <f>IF('Checklist Parameters'!$Q$60&lt;0.2,0.2,'Checklist Parameters'!$Q$60)</f>
        <v>0.7</v>
      </c>
      <c r="T574" s="88">
        <f>IF($O574="",IF('Checklist District ID'!$C$43="Y",MAX($R574:$S574)*$I574,SUM($R574:$S574)*$I574),IF(O574&gt;0,Q574*S574))</f>
        <v>0</v>
      </c>
      <c r="U574" s="88">
        <f>IF(Q574&gt;0,((I574-T574)*'Formula Matrix'!$E$42),0)</f>
        <v>0</v>
      </c>
      <c r="V574" s="88">
        <f t="shared" si="52"/>
        <v>0</v>
      </c>
      <c r="W574" s="88">
        <f>IF(V574&gt;0,(V574*'Checklist Parameters'!$Q$35),0)</f>
        <v>0</v>
      </c>
      <c r="X574" s="85">
        <f t="shared" si="48"/>
        <v>0</v>
      </c>
      <c r="Y574" s="85">
        <f>IF('Checklist Parameters'!$Q$102&lt;&gt;"",(I574/43560)*'Checklist Parameters'!$Q$102,"N/A")</f>
        <v>0</v>
      </c>
      <c r="Z574" s="85" t="str">
        <f>IF('Checklist Parameters'!$Q$58&lt;&gt;"",((I574*'Checklist Parameters'!$Q$58)*'Checklist Parameters'!$Q$35)/1000,"N/A")</f>
        <v>N/A</v>
      </c>
      <c r="AA574" s="85">
        <f>IF('Checklist Parameters'!$Q$101&lt;&gt;"",IFERROR(I574/'Checklist Parameters'!$Q$101,0),"N/A")</f>
        <v>0</v>
      </c>
      <c r="AB574" s="85" t="str">
        <f>IF('Checklist Parameters'!$Q$43&lt;&gt;"",(I574*'Checklist Parameters'!$Q$43)/1000,"N/A")</f>
        <v>N/A</v>
      </c>
      <c r="AC574" s="85">
        <f>IF('Checklist Parameters'!$Q$16="",$X574,IF(AND('Checklist Parameters'!$Q$16&lt;$X574,'Checklist Parameters'!$Q$16&gt;=3),'Checklist Parameters'!$Q$16,IF(AND('Checklist Parameters'!$Q$16&lt;$X574,'Checklist Parameters'!$Q$16&lt;3),0,$X574)))</f>
        <v>0</v>
      </c>
      <c r="AD574" s="85" t="str">
        <f>IF(AND(I574&lt;'Checklist Parameters'!$Q$22,$I574&lt;&gt;0),"Y","")</f>
        <v/>
      </c>
      <c r="AE574" s="85" t="str">
        <f>IF($AD574="Y",0,IF('Checklist Parameters'!$Q$25="","&lt;no limit&gt;",ROUNDDOWN((($I574-'Checklist Parameters'!$Q$24)/'Checklist Parameters'!$Q$25)+1,0)))</f>
        <v>&lt;no limit&gt;</v>
      </c>
      <c r="AF574" s="174">
        <f t="shared" si="53"/>
        <v>0</v>
      </c>
      <c r="AG574" s="85">
        <f t="shared" si="49"/>
        <v>0</v>
      </c>
    </row>
    <row r="575" spans="1:33" ht="15">
      <c r="A575" s="393"/>
      <c r="B575" s="393"/>
      <c r="C575" s="393"/>
      <c r="D575" s="393"/>
      <c r="E575" s="393"/>
      <c r="F575" s="393"/>
      <c r="G575" s="393"/>
      <c r="H575" s="394"/>
      <c r="I575" s="394"/>
      <c r="J575" s="394"/>
      <c r="K575" s="394"/>
      <c r="L575" s="394"/>
      <c r="M575" s="394"/>
      <c r="N575" s="313">
        <f>IF(IF(I575&lt;'Checklist Parameters'!$Q$22,0,($I575-$L575))&lt;0,0,IF(I575&lt;'Checklist Parameters'!$Q$22,0,($I575-$L575)))</f>
        <v>0</v>
      </c>
      <c r="O575" s="394"/>
      <c r="P575" s="395"/>
      <c r="Q575" s="316">
        <f t="shared" si="50"/>
        <v>0</v>
      </c>
      <c r="R575" s="87">
        <f t="shared" si="51"/>
        <v>0</v>
      </c>
      <c r="S575" s="87">
        <f>IF('Checklist Parameters'!$Q$60&lt;0.2,0.2,'Checklist Parameters'!$Q$60)</f>
        <v>0.7</v>
      </c>
      <c r="T575" s="88">
        <f>IF($O575="",IF('Checklist District ID'!$C$43="Y",MAX($R575:$S575)*$I575,SUM($R575:$S575)*$I575),IF(O575&gt;0,Q575*S575))</f>
        <v>0</v>
      </c>
      <c r="U575" s="88">
        <f>IF(Q575&gt;0,((I575-T575)*'Formula Matrix'!$E$42),0)</f>
        <v>0</v>
      </c>
      <c r="V575" s="88">
        <f t="shared" si="52"/>
        <v>0</v>
      </c>
      <c r="W575" s="88">
        <f>IF(V575&gt;0,(V575*'Checklist Parameters'!$Q$35),0)</f>
        <v>0</v>
      </c>
      <c r="X575" s="85">
        <f t="shared" si="48"/>
        <v>0</v>
      </c>
      <c r="Y575" s="85">
        <f>IF('Checklist Parameters'!$Q$102&lt;&gt;"",(I575/43560)*'Checklist Parameters'!$Q$102,"N/A")</f>
        <v>0</v>
      </c>
      <c r="Z575" s="85" t="str">
        <f>IF('Checklist Parameters'!$Q$58&lt;&gt;"",((I575*'Checklist Parameters'!$Q$58)*'Checklist Parameters'!$Q$35)/1000,"N/A")</f>
        <v>N/A</v>
      </c>
      <c r="AA575" s="85">
        <f>IF('Checklist Parameters'!$Q$101&lt;&gt;"",IFERROR(I575/'Checklist Parameters'!$Q$101,0),"N/A")</f>
        <v>0</v>
      </c>
      <c r="AB575" s="85" t="str">
        <f>IF('Checklist Parameters'!$Q$43&lt;&gt;"",(I575*'Checklist Parameters'!$Q$43)/1000,"N/A")</f>
        <v>N/A</v>
      </c>
      <c r="AC575" s="85">
        <f>IF('Checklist Parameters'!$Q$16="",$X575,IF(AND('Checklist Parameters'!$Q$16&lt;$X575,'Checklist Parameters'!$Q$16&gt;=3),'Checklist Parameters'!$Q$16,IF(AND('Checklist Parameters'!$Q$16&lt;$X575,'Checklist Parameters'!$Q$16&lt;3),0,$X575)))</f>
        <v>0</v>
      </c>
      <c r="AD575" s="85" t="str">
        <f>IF(AND(I575&lt;'Checklist Parameters'!$Q$22,$I575&lt;&gt;0),"Y","")</f>
        <v/>
      </c>
      <c r="AE575" s="85" t="str">
        <f>IF($AD575="Y",0,IF('Checklist Parameters'!$Q$25="","&lt;no limit&gt;",ROUNDDOWN((($I575-'Checklist Parameters'!$Q$24)/'Checklist Parameters'!$Q$25)+1,0)))</f>
        <v>&lt;no limit&gt;</v>
      </c>
      <c r="AF575" s="174">
        <f t="shared" si="53"/>
        <v>0</v>
      </c>
      <c r="AG575" s="85">
        <f t="shared" si="49"/>
        <v>0</v>
      </c>
    </row>
    <row r="576" spans="1:33" ht="15">
      <c r="A576" s="393"/>
      <c r="B576" s="393"/>
      <c r="C576" s="393"/>
      <c r="D576" s="393"/>
      <c r="E576" s="393"/>
      <c r="F576" s="393"/>
      <c r="G576" s="393"/>
      <c r="H576" s="394"/>
      <c r="I576" s="394"/>
      <c r="J576" s="394"/>
      <c r="K576" s="394"/>
      <c r="L576" s="394"/>
      <c r="M576" s="394"/>
      <c r="N576" s="313">
        <f>IF(IF(I576&lt;'Checklist Parameters'!$Q$22,0,($I576-$L576))&lt;0,0,IF(I576&lt;'Checklist Parameters'!$Q$22,0,($I576-$L576)))</f>
        <v>0</v>
      </c>
      <c r="O576" s="394"/>
      <c r="P576" s="395"/>
      <c r="Q576" s="316">
        <f t="shared" si="50"/>
        <v>0</v>
      </c>
      <c r="R576" s="87">
        <f t="shared" si="51"/>
        <v>0</v>
      </c>
      <c r="S576" s="87">
        <f>IF('Checklist Parameters'!$Q$60&lt;0.2,0.2,'Checklist Parameters'!$Q$60)</f>
        <v>0.7</v>
      </c>
      <c r="T576" s="88">
        <f>IF($O576="",IF('Checklist District ID'!$C$43="Y",MAX($R576:$S576)*$I576,SUM($R576:$S576)*$I576),IF(O576&gt;0,Q576*S576))</f>
        <v>0</v>
      </c>
      <c r="U576" s="88">
        <f>IF(Q576&gt;0,((I576-T576)*'Formula Matrix'!$E$42),0)</f>
        <v>0</v>
      </c>
      <c r="V576" s="88">
        <f t="shared" si="52"/>
        <v>0</v>
      </c>
      <c r="W576" s="88">
        <f>IF(V576&gt;0,(V576*'Checklist Parameters'!$Q$35),0)</f>
        <v>0</v>
      </c>
      <c r="X576" s="85">
        <f t="shared" si="48"/>
        <v>0</v>
      </c>
      <c r="Y576" s="85">
        <f>IF('Checklist Parameters'!$Q$102&lt;&gt;"",(I576/43560)*'Checklist Parameters'!$Q$102,"N/A")</f>
        <v>0</v>
      </c>
      <c r="Z576" s="85" t="str">
        <f>IF('Checklist Parameters'!$Q$58&lt;&gt;"",((I576*'Checklist Parameters'!$Q$58)*'Checklist Parameters'!$Q$35)/1000,"N/A")</f>
        <v>N/A</v>
      </c>
      <c r="AA576" s="85">
        <f>IF('Checklist Parameters'!$Q$101&lt;&gt;"",IFERROR(I576/'Checklist Parameters'!$Q$101,0),"N/A")</f>
        <v>0</v>
      </c>
      <c r="AB576" s="85" t="str">
        <f>IF('Checklist Parameters'!$Q$43&lt;&gt;"",(I576*'Checklist Parameters'!$Q$43)/1000,"N/A")</f>
        <v>N/A</v>
      </c>
      <c r="AC576" s="85">
        <f>IF('Checklist Parameters'!$Q$16="",$X576,IF(AND('Checklist Parameters'!$Q$16&lt;$X576,'Checklist Parameters'!$Q$16&gt;=3),'Checklist Parameters'!$Q$16,IF(AND('Checklist Parameters'!$Q$16&lt;$X576,'Checklist Parameters'!$Q$16&lt;3),0,$X576)))</f>
        <v>0</v>
      </c>
      <c r="AD576" s="85" t="str">
        <f>IF(AND(I576&lt;'Checklist Parameters'!$Q$22,$I576&lt;&gt;0),"Y","")</f>
        <v/>
      </c>
      <c r="AE576" s="85" t="str">
        <f>IF($AD576="Y",0,IF('Checklist Parameters'!$Q$25="","&lt;no limit&gt;",ROUNDDOWN((($I576-'Checklist Parameters'!$Q$24)/'Checklist Parameters'!$Q$25)+1,0)))</f>
        <v>&lt;no limit&gt;</v>
      </c>
      <c r="AF576" s="174">
        <f t="shared" si="53"/>
        <v>0</v>
      </c>
      <c r="AG576" s="85">
        <f t="shared" si="49"/>
        <v>0</v>
      </c>
    </row>
    <row r="577" spans="1:33" ht="15">
      <c r="A577" s="393"/>
      <c r="B577" s="393"/>
      <c r="C577" s="393"/>
      <c r="D577" s="393"/>
      <c r="E577" s="393"/>
      <c r="F577" s="393"/>
      <c r="G577" s="393"/>
      <c r="H577" s="394"/>
      <c r="I577" s="394"/>
      <c r="J577" s="394"/>
      <c r="K577" s="394"/>
      <c r="L577" s="394"/>
      <c r="M577" s="394"/>
      <c r="N577" s="313">
        <f>IF(IF(I577&lt;'Checklist Parameters'!$Q$22,0,($I577-$L577))&lt;0,0,IF(I577&lt;'Checklist Parameters'!$Q$22,0,($I577-$L577)))</f>
        <v>0</v>
      </c>
      <c r="O577" s="394"/>
      <c r="P577" s="395"/>
      <c r="Q577" s="316">
        <f t="shared" si="50"/>
        <v>0</v>
      </c>
      <c r="R577" s="87">
        <f t="shared" si="51"/>
        <v>0</v>
      </c>
      <c r="S577" s="87">
        <f>IF('Checklist Parameters'!$Q$60&lt;0.2,0.2,'Checklist Parameters'!$Q$60)</f>
        <v>0.7</v>
      </c>
      <c r="T577" s="88">
        <f>IF($O577="",IF('Checklist District ID'!$C$43="Y",MAX($R577:$S577)*$I577,SUM($R577:$S577)*$I577),IF(O577&gt;0,Q577*S577))</f>
        <v>0</v>
      </c>
      <c r="U577" s="88">
        <f>IF(Q577&gt;0,((I577-T577)*'Formula Matrix'!$E$42),0)</f>
        <v>0</v>
      </c>
      <c r="V577" s="88">
        <f t="shared" si="52"/>
        <v>0</v>
      </c>
      <c r="W577" s="88">
        <f>IF(V577&gt;0,(V577*'Checklist Parameters'!$Q$35),0)</f>
        <v>0</v>
      </c>
      <c r="X577" s="85">
        <f t="shared" si="48"/>
        <v>0</v>
      </c>
      <c r="Y577" s="85">
        <f>IF('Checklist Parameters'!$Q$102&lt;&gt;"",(I577/43560)*'Checklist Parameters'!$Q$102,"N/A")</f>
        <v>0</v>
      </c>
      <c r="Z577" s="85" t="str">
        <f>IF('Checklist Parameters'!$Q$58&lt;&gt;"",((I577*'Checklist Parameters'!$Q$58)*'Checklist Parameters'!$Q$35)/1000,"N/A")</f>
        <v>N/A</v>
      </c>
      <c r="AA577" s="85">
        <f>IF('Checklist Parameters'!$Q$101&lt;&gt;"",IFERROR(I577/'Checklist Parameters'!$Q$101,0),"N/A")</f>
        <v>0</v>
      </c>
      <c r="AB577" s="85" t="str">
        <f>IF('Checklist Parameters'!$Q$43&lt;&gt;"",(I577*'Checklist Parameters'!$Q$43)/1000,"N/A")</f>
        <v>N/A</v>
      </c>
      <c r="AC577" s="85">
        <f>IF('Checklist Parameters'!$Q$16="",$X577,IF(AND('Checklist Parameters'!$Q$16&lt;$X577,'Checklist Parameters'!$Q$16&gt;=3),'Checklist Parameters'!$Q$16,IF(AND('Checklist Parameters'!$Q$16&lt;$X577,'Checklist Parameters'!$Q$16&lt;3),0,$X577)))</f>
        <v>0</v>
      </c>
      <c r="AD577" s="85" t="str">
        <f>IF(AND(I577&lt;'Checklist Parameters'!$Q$22,$I577&lt;&gt;0),"Y","")</f>
        <v/>
      </c>
      <c r="AE577" s="85" t="str">
        <f>IF($AD577="Y",0,IF('Checklist Parameters'!$Q$25="","&lt;no limit&gt;",ROUNDDOWN((($I577-'Checklist Parameters'!$Q$24)/'Checklist Parameters'!$Q$25)+1,0)))</f>
        <v>&lt;no limit&gt;</v>
      </c>
      <c r="AF577" s="174">
        <f t="shared" si="53"/>
        <v>0</v>
      </c>
      <c r="AG577" s="85">
        <f t="shared" si="49"/>
        <v>0</v>
      </c>
    </row>
    <row r="578" spans="1:33" ht="15">
      <c r="A578" s="393"/>
      <c r="B578" s="393"/>
      <c r="C578" s="393"/>
      <c r="D578" s="393"/>
      <c r="E578" s="393"/>
      <c r="F578" s="393"/>
      <c r="G578" s="393"/>
      <c r="H578" s="394"/>
      <c r="I578" s="394"/>
      <c r="J578" s="394"/>
      <c r="K578" s="394"/>
      <c r="L578" s="394"/>
      <c r="M578" s="394"/>
      <c r="N578" s="313">
        <f>IF(IF(I578&lt;'Checklist Parameters'!$Q$22,0,($I578-$L578))&lt;0,0,IF(I578&lt;'Checklist Parameters'!$Q$22,0,($I578-$L578)))</f>
        <v>0</v>
      </c>
      <c r="O578" s="394"/>
      <c r="P578" s="395"/>
      <c r="Q578" s="316">
        <f t="shared" si="50"/>
        <v>0</v>
      </c>
      <c r="R578" s="87">
        <f t="shared" si="51"/>
        <v>0</v>
      </c>
      <c r="S578" s="87">
        <f>IF('Checklist Parameters'!$Q$60&lt;0.2,0.2,'Checklist Parameters'!$Q$60)</f>
        <v>0.7</v>
      </c>
      <c r="T578" s="88">
        <f>IF($O578="",IF('Checklist District ID'!$C$43="Y",MAX($R578:$S578)*$I578,SUM($R578:$S578)*$I578),IF(O578&gt;0,Q578*S578))</f>
        <v>0</v>
      </c>
      <c r="U578" s="88">
        <f>IF(Q578&gt;0,((I578-T578)*'Formula Matrix'!$E$42),0)</f>
        <v>0</v>
      </c>
      <c r="V578" s="88">
        <f t="shared" si="52"/>
        <v>0</v>
      </c>
      <c r="W578" s="88">
        <f>IF(V578&gt;0,(V578*'Checklist Parameters'!$Q$35),0)</f>
        <v>0</v>
      </c>
      <c r="X578" s="85">
        <f t="shared" si="48"/>
        <v>0</v>
      </c>
      <c r="Y578" s="85">
        <f>IF('Checklist Parameters'!$Q$102&lt;&gt;"",(I578/43560)*'Checklist Parameters'!$Q$102,"N/A")</f>
        <v>0</v>
      </c>
      <c r="Z578" s="85" t="str">
        <f>IF('Checklist Parameters'!$Q$58&lt;&gt;"",((I578*'Checklist Parameters'!$Q$58)*'Checklist Parameters'!$Q$35)/1000,"N/A")</f>
        <v>N/A</v>
      </c>
      <c r="AA578" s="85">
        <f>IF('Checklist Parameters'!$Q$101&lt;&gt;"",IFERROR(I578/'Checklist Parameters'!$Q$101,0),"N/A")</f>
        <v>0</v>
      </c>
      <c r="AB578" s="85" t="str">
        <f>IF('Checklist Parameters'!$Q$43&lt;&gt;"",(I578*'Checklist Parameters'!$Q$43)/1000,"N/A")</f>
        <v>N/A</v>
      </c>
      <c r="AC578" s="85">
        <f>IF('Checklist Parameters'!$Q$16="",$X578,IF(AND('Checklist Parameters'!$Q$16&lt;$X578,'Checklist Parameters'!$Q$16&gt;=3),'Checklist Parameters'!$Q$16,IF(AND('Checklist Parameters'!$Q$16&lt;$X578,'Checklist Parameters'!$Q$16&lt;3),0,$X578)))</f>
        <v>0</v>
      </c>
      <c r="AD578" s="85" t="str">
        <f>IF(AND(I578&lt;'Checklist Parameters'!$Q$22,$I578&lt;&gt;0),"Y","")</f>
        <v/>
      </c>
      <c r="AE578" s="85" t="str">
        <f>IF($AD578="Y",0,IF('Checklist Parameters'!$Q$25="","&lt;no limit&gt;",ROUNDDOWN((($I578-'Checklist Parameters'!$Q$24)/'Checklist Parameters'!$Q$25)+1,0)))</f>
        <v>&lt;no limit&gt;</v>
      </c>
      <c r="AF578" s="174">
        <f t="shared" si="53"/>
        <v>0</v>
      </c>
      <c r="AG578" s="85">
        <f t="shared" si="49"/>
        <v>0</v>
      </c>
    </row>
    <row r="579" spans="1:33" ht="15">
      <c r="A579" s="393"/>
      <c r="B579" s="393"/>
      <c r="C579" s="393"/>
      <c r="D579" s="393"/>
      <c r="E579" s="393"/>
      <c r="F579" s="393"/>
      <c r="G579" s="393"/>
      <c r="H579" s="394"/>
      <c r="I579" s="394"/>
      <c r="J579" s="394"/>
      <c r="K579" s="394"/>
      <c r="L579" s="394"/>
      <c r="M579" s="394"/>
      <c r="N579" s="313">
        <f>IF(IF(I579&lt;'Checklist Parameters'!$Q$22,0,($I579-$L579))&lt;0,0,IF(I579&lt;'Checklist Parameters'!$Q$22,0,($I579-$L579)))</f>
        <v>0</v>
      </c>
      <c r="O579" s="394"/>
      <c r="P579" s="395"/>
      <c r="Q579" s="316">
        <f t="shared" si="50"/>
        <v>0</v>
      </c>
      <c r="R579" s="87">
        <f t="shared" si="51"/>
        <v>0</v>
      </c>
      <c r="S579" s="87">
        <f>IF('Checklist Parameters'!$Q$60&lt;0.2,0.2,'Checklist Parameters'!$Q$60)</f>
        <v>0.7</v>
      </c>
      <c r="T579" s="88">
        <f>IF($O579="",IF('Checklist District ID'!$C$43="Y",MAX($R579:$S579)*$I579,SUM($R579:$S579)*$I579),IF(O579&gt;0,Q579*S579))</f>
        <v>0</v>
      </c>
      <c r="U579" s="88">
        <f>IF(Q579&gt;0,((I579-T579)*'Formula Matrix'!$E$42),0)</f>
        <v>0</v>
      </c>
      <c r="V579" s="88">
        <f t="shared" si="52"/>
        <v>0</v>
      </c>
      <c r="W579" s="88">
        <f>IF(V579&gt;0,(V579*'Checklist Parameters'!$Q$35),0)</f>
        <v>0</v>
      </c>
      <c r="X579" s="85">
        <f t="shared" si="48"/>
        <v>0</v>
      </c>
      <c r="Y579" s="85">
        <f>IF('Checklist Parameters'!$Q$102&lt;&gt;"",(I579/43560)*'Checklist Parameters'!$Q$102,"N/A")</f>
        <v>0</v>
      </c>
      <c r="Z579" s="85" t="str">
        <f>IF('Checklist Parameters'!$Q$58&lt;&gt;"",((I579*'Checklist Parameters'!$Q$58)*'Checklist Parameters'!$Q$35)/1000,"N/A")</f>
        <v>N/A</v>
      </c>
      <c r="AA579" s="85">
        <f>IF('Checklist Parameters'!$Q$101&lt;&gt;"",IFERROR(I579/'Checklist Parameters'!$Q$101,0),"N/A")</f>
        <v>0</v>
      </c>
      <c r="AB579" s="85" t="str">
        <f>IF('Checklist Parameters'!$Q$43&lt;&gt;"",(I579*'Checklist Parameters'!$Q$43)/1000,"N/A")</f>
        <v>N/A</v>
      </c>
      <c r="AC579" s="85">
        <f>IF('Checklist Parameters'!$Q$16="",$X579,IF(AND('Checklist Parameters'!$Q$16&lt;$X579,'Checklist Parameters'!$Q$16&gt;=3),'Checklist Parameters'!$Q$16,IF(AND('Checklist Parameters'!$Q$16&lt;$X579,'Checklist Parameters'!$Q$16&lt;3),0,$X579)))</f>
        <v>0</v>
      </c>
      <c r="AD579" s="85" t="str">
        <f>IF(AND(I579&lt;'Checklist Parameters'!$Q$22,$I579&lt;&gt;0),"Y","")</f>
        <v/>
      </c>
      <c r="AE579" s="85" t="str">
        <f>IF($AD579="Y",0,IF('Checklist Parameters'!$Q$25="","&lt;no limit&gt;",ROUNDDOWN((($I579-'Checklist Parameters'!$Q$24)/'Checklist Parameters'!$Q$25)+1,0)))</f>
        <v>&lt;no limit&gt;</v>
      </c>
      <c r="AF579" s="174">
        <f t="shared" si="53"/>
        <v>0</v>
      </c>
      <c r="AG579" s="85">
        <f t="shared" si="49"/>
        <v>0</v>
      </c>
    </row>
    <row r="580" spans="1:33" ht="15">
      <c r="A580" s="393"/>
      <c r="B580" s="393"/>
      <c r="C580" s="393"/>
      <c r="D580" s="393"/>
      <c r="E580" s="393"/>
      <c r="F580" s="393"/>
      <c r="G580" s="393"/>
      <c r="H580" s="394"/>
      <c r="I580" s="394"/>
      <c r="J580" s="394"/>
      <c r="K580" s="394"/>
      <c r="L580" s="394"/>
      <c r="M580" s="394"/>
      <c r="N580" s="313">
        <f>IF(IF(I580&lt;'Checklist Parameters'!$Q$22,0,($I580-$L580))&lt;0,0,IF(I580&lt;'Checklist Parameters'!$Q$22,0,($I580-$L580)))</f>
        <v>0</v>
      </c>
      <c r="O580" s="394"/>
      <c r="P580" s="395"/>
      <c r="Q580" s="316">
        <f t="shared" si="50"/>
        <v>0</v>
      </c>
      <c r="R580" s="87">
        <f t="shared" si="51"/>
        <v>0</v>
      </c>
      <c r="S580" s="87">
        <f>IF('Checklist Parameters'!$Q$60&lt;0.2,0.2,'Checklist Parameters'!$Q$60)</f>
        <v>0.7</v>
      </c>
      <c r="T580" s="88">
        <f>IF($O580="",IF('Checklist District ID'!$C$43="Y",MAX($R580:$S580)*$I580,SUM($R580:$S580)*$I580),IF(O580&gt;0,Q580*S580))</f>
        <v>0</v>
      </c>
      <c r="U580" s="88">
        <f>IF(Q580&gt;0,((I580-T580)*'Formula Matrix'!$E$42),0)</f>
        <v>0</v>
      </c>
      <c r="V580" s="88">
        <f t="shared" si="52"/>
        <v>0</v>
      </c>
      <c r="W580" s="88">
        <f>IF(V580&gt;0,(V580*'Checklist Parameters'!$Q$35),0)</f>
        <v>0</v>
      </c>
      <c r="X580" s="85">
        <f t="shared" si="48"/>
        <v>0</v>
      </c>
      <c r="Y580" s="85">
        <f>IF('Checklist Parameters'!$Q$102&lt;&gt;"",(I580/43560)*'Checklist Parameters'!$Q$102,"N/A")</f>
        <v>0</v>
      </c>
      <c r="Z580" s="85" t="str">
        <f>IF('Checklist Parameters'!$Q$58&lt;&gt;"",((I580*'Checklist Parameters'!$Q$58)*'Checklist Parameters'!$Q$35)/1000,"N/A")</f>
        <v>N/A</v>
      </c>
      <c r="AA580" s="85">
        <f>IF('Checklist Parameters'!$Q$101&lt;&gt;"",IFERROR(I580/'Checklist Parameters'!$Q$101,0),"N/A")</f>
        <v>0</v>
      </c>
      <c r="AB580" s="85" t="str">
        <f>IF('Checklist Parameters'!$Q$43&lt;&gt;"",(I580*'Checklist Parameters'!$Q$43)/1000,"N/A")</f>
        <v>N/A</v>
      </c>
      <c r="AC580" s="85">
        <f>IF('Checklist Parameters'!$Q$16="",$X580,IF(AND('Checklist Parameters'!$Q$16&lt;$X580,'Checklist Parameters'!$Q$16&gt;=3),'Checklist Parameters'!$Q$16,IF(AND('Checklist Parameters'!$Q$16&lt;$X580,'Checklist Parameters'!$Q$16&lt;3),0,$X580)))</f>
        <v>0</v>
      </c>
      <c r="AD580" s="85" t="str">
        <f>IF(AND(I580&lt;'Checklist Parameters'!$Q$22,$I580&lt;&gt;0),"Y","")</f>
        <v/>
      </c>
      <c r="AE580" s="85" t="str">
        <f>IF($AD580="Y",0,IF('Checklist Parameters'!$Q$25="","&lt;no limit&gt;",ROUNDDOWN((($I580-'Checklist Parameters'!$Q$24)/'Checklist Parameters'!$Q$25)+1,0)))</f>
        <v>&lt;no limit&gt;</v>
      </c>
      <c r="AF580" s="174">
        <f t="shared" si="53"/>
        <v>0</v>
      </c>
      <c r="AG580" s="85">
        <f t="shared" si="49"/>
        <v>0</v>
      </c>
    </row>
    <row r="581" spans="1:33" ht="15">
      <c r="A581" s="393"/>
      <c r="B581" s="393"/>
      <c r="C581" s="393"/>
      <c r="D581" s="393"/>
      <c r="E581" s="393"/>
      <c r="F581" s="393"/>
      <c r="G581" s="393"/>
      <c r="H581" s="394"/>
      <c r="I581" s="394"/>
      <c r="J581" s="394"/>
      <c r="K581" s="394"/>
      <c r="L581" s="394"/>
      <c r="M581" s="394"/>
      <c r="N581" s="313">
        <f>IF(IF(I581&lt;'Checklist Parameters'!$Q$22,0,($I581-$L581))&lt;0,0,IF(I581&lt;'Checklist Parameters'!$Q$22,0,($I581-$L581)))</f>
        <v>0</v>
      </c>
      <c r="O581" s="394"/>
      <c r="P581" s="395"/>
      <c r="Q581" s="316">
        <f t="shared" si="50"/>
        <v>0</v>
      </c>
      <c r="R581" s="87">
        <f t="shared" si="51"/>
        <v>0</v>
      </c>
      <c r="S581" s="87">
        <f>IF('Checklist Parameters'!$Q$60&lt;0.2,0.2,'Checklist Parameters'!$Q$60)</f>
        <v>0.7</v>
      </c>
      <c r="T581" s="88">
        <f>IF($O581="",IF('Checklist District ID'!$C$43="Y",MAX($R581:$S581)*$I581,SUM($R581:$S581)*$I581),IF(O581&gt;0,Q581*S581))</f>
        <v>0</v>
      </c>
      <c r="U581" s="88">
        <f>IF(Q581&gt;0,((I581-T581)*'Formula Matrix'!$E$42),0)</f>
        <v>0</v>
      </c>
      <c r="V581" s="88">
        <f t="shared" si="52"/>
        <v>0</v>
      </c>
      <c r="W581" s="88">
        <f>IF(V581&gt;0,(V581*'Checklist Parameters'!$Q$35),0)</f>
        <v>0</v>
      </c>
      <c r="X581" s="85">
        <f t="shared" si="48"/>
        <v>0</v>
      </c>
      <c r="Y581" s="85">
        <f>IF('Checklist Parameters'!$Q$102&lt;&gt;"",(I581/43560)*'Checklist Parameters'!$Q$102,"N/A")</f>
        <v>0</v>
      </c>
      <c r="Z581" s="85" t="str">
        <f>IF('Checklist Parameters'!$Q$58&lt;&gt;"",((I581*'Checklist Parameters'!$Q$58)*'Checklist Parameters'!$Q$35)/1000,"N/A")</f>
        <v>N/A</v>
      </c>
      <c r="AA581" s="85">
        <f>IF('Checklist Parameters'!$Q$101&lt;&gt;"",IFERROR(I581/'Checklist Parameters'!$Q$101,0),"N/A")</f>
        <v>0</v>
      </c>
      <c r="AB581" s="85" t="str">
        <f>IF('Checklist Parameters'!$Q$43&lt;&gt;"",(I581*'Checklist Parameters'!$Q$43)/1000,"N/A")</f>
        <v>N/A</v>
      </c>
      <c r="AC581" s="85">
        <f>IF('Checklist Parameters'!$Q$16="",$X581,IF(AND('Checklist Parameters'!$Q$16&lt;$X581,'Checklist Parameters'!$Q$16&gt;=3),'Checklist Parameters'!$Q$16,IF(AND('Checklist Parameters'!$Q$16&lt;$X581,'Checklist Parameters'!$Q$16&lt;3),0,$X581)))</f>
        <v>0</v>
      </c>
      <c r="AD581" s="85" t="str">
        <f>IF(AND(I581&lt;'Checklist Parameters'!$Q$22,$I581&lt;&gt;0),"Y","")</f>
        <v/>
      </c>
      <c r="AE581" s="85" t="str">
        <f>IF($AD581="Y",0,IF('Checklist Parameters'!$Q$25="","&lt;no limit&gt;",ROUNDDOWN((($I581-'Checklist Parameters'!$Q$24)/'Checklist Parameters'!$Q$25)+1,0)))</f>
        <v>&lt;no limit&gt;</v>
      </c>
      <c r="AF581" s="174">
        <f t="shared" si="53"/>
        <v>0</v>
      </c>
      <c r="AG581" s="85">
        <f t="shared" si="49"/>
        <v>0</v>
      </c>
    </row>
    <row r="582" spans="1:33" ht="15">
      <c r="A582" s="393"/>
      <c r="B582" s="393"/>
      <c r="C582" s="393"/>
      <c r="D582" s="393"/>
      <c r="E582" s="393"/>
      <c r="F582" s="393"/>
      <c r="G582" s="393"/>
      <c r="H582" s="394"/>
      <c r="I582" s="394"/>
      <c r="J582" s="394"/>
      <c r="K582" s="394"/>
      <c r="L582" s="394"/>
      <c r="M582" s="394"/>
      <c r="N582" s="313">
        <f>IF(IF(I582&lt;'Checklist Parameters'!$Q$22,0,($I582-$L582))&lt;0,0,IF(I582&lt;'Checklist Parameters'!$Q$22,0,($I582-$L582)))</f>
        <v>0</v>
      </c>
      <c r="O582" s="394"/>
      <c r="P582" s="395"/>
      <c r="Q582" s="316">
        <f t="shared" si="50"/>
        <v>0</v>
      </c>
      <c r="R582" s="87">
        <f t="shared" si="51"/>
        <v>0</v>
      </c>
      <c r="S582" s="87">
        <f>IF('Checklist Parameters'!$Q$60&lt;0.2,0.2,'Checklist Parameters'!$Q$60)</f>
        <v>0.7</v>
      </c>
      <c r="T582" s="88">
        <f>IF($O582="",IF('Checklist District ID'!$C$43="Y",MAX($R582:$S582)*$I582,SUM($R582:$S582)*$I582),IF(O582&gt;0,Q582*S582))</f>
        <v>0</v>
      </c>
      <c r="U582" s="88">
        <f>IF(Q582&gt;0,((I582-T582)*'Formula Matrix'!$E$42),0)</f>
        <v>0</v>
      </c>
      <c r="V582" s="88">
        <f t="shared" si="52"/>
        <v>0</v>
      </c>
      <c r="W582" s="88">
        <f>IF(V582&gt;0,(V582*'Checklist Parameters'!$Q$35),0)</f>
        <v>0</v>
      </c>
      <c r="X582" s="85">
        <f t="shared" si="48"/>
        <v>0</v>
      </c>
      <c r="Y582" s="85">
        <f>IF('Checklist Parameters'!$Q$102&lt;&gt;"",(I582/43560)*'Checklist Parameters'!$Q$102,"N/A")</f>
        <v>0</v>
      </c>
      <c r="Z582" s="85" t="str">
        <f>IF('Checklist Parameters'!$Q$58&lt;&gt;"",((I582*'Checklist Parameters'!$Q$58)*'Checklist Parameters'!$Q$35)/1000,"N/A")</f>
        <v>N/A</v>
      </c>
      <c r="AA582" s="85">
        <f>IF('Checklist Parameters'!$Q$101&lt;&gt;"",IFERROR(I582/'Checklist Parameters'!$Q$101,0),"N/A")</f>
        <v>0</v>
      </c>
      <c r="AB582" s="85" t="str">
        <f>IF('Checklist Parameters'!$Q$43&lt;&gt;"",(I582*'Checklist Parameters'!$Q$43)/1000,"N/A")</f>
        <v>N/A</v>
      </c>
      <c r="AC582" s="85">
        <f>IF('Checklist Parameters'!$Q$16="",$X582,IF(AND('Checklist Parameters'!$Q$16&lt;$X582,'Checklist Parameters'!$Q$16&gt;=3),'Checklist Parameters'!$Q$16,IF(AND('Checklist Parameters'!$Q$16&lt;$X582,'Checklist Parameters'!$Q$16&lt;3),0,$X582)))</f>
        <v>0</v>
      </c>
      <c r="AD582" s="85" t="str">
        <f>IF(AND(I582&lt;'Checklist Parameters'!$Q$22,$I582&lt;&gt;0),"Y","")</f>
        <v/>
      </c>
      <c r="AE582" s="85" t="str">
        <f>IF($AD582="Y",0,IF('Checklist Parameters'!$Q$25="","&lt;no limit&gt;",ROUNDDOWN((($I582-'Checklist Parameters'!$Q$24)/'Checklist Parameters'!$Q$25)+1,0)))</f>
        <v>&lt;no limit&gt;</v>
      </c>
      <c r="AF582" s="174">
        <f t="shared" si="53"/>
        <v>0</v>
      </c>
      <c r="AG582" s="85">
        <f t="shared" si="49"/>
        <v>0</v>
      </c>
    </row>
    <row r="583" spans="1:33" ht="15">
      <c r="A583" s="393"/>
      <c r="B583" s="393"/>
      <c r="C583" s="393"/>
      <c r="D583" s="393"/>
      <c r="E583" s="393"/>
      <c r="F583" s="393"/>
      <c r="G583" s="393"/>
      <c r="H583" s="394"/>
      <c r="I583" s="394"/>
      <c r="J583" s="394"/>
      <c r="K583" s="394"/>
      <c r="L583" s="394"/>
      <c r="M583" s="394"/>
      <c r="N583" s="313">
        <f>IF(IF(I583&lt;'Checklist Parameters'!$Q$22,0,($I583-$L583))&lt;0,0,IF(I583&lt;'Checklist Parameters'!$Q$22,0,($I583-$L583)))</f>
        <v>0</v>
      </c>
      <c r="O583" s="394"/>
      <c r="P583" s="395"/>
      <c r="Q583" s="316">
        <f t="shared" si="50"/>
        <v>0</v>
      </c>
      <c r="R583" s="87">
        <f t="shared" si="51"/>
        <v>0</v>
      </c>
      <c r="S583" s="87">
        <f>IF('Checklist Parameters'!$Q$60&lt;0.2,0.2,'Checklist Parameters'!$Q$60)</f>
        <v>0.7</v>
      </c>
      <c r="T583" s="88">
        <f>IF($O583="",IF('Checklist District ID'!$C$43="Y",MAX($R583:$S583)*$I583,SUM($R583:$S583)*$I583),IF(O583&gt;0,Q583*S583))</f>
        <v>0</v>
      </c>
      <c r="U583" s="88">
        <f>IF(Q583&gt;0,((I583-T583)*'Formula Matrix'!$E$42),0)</f>
        <v>0</v>
      </c>
      <c r="V583" s="88">
        <f t="shared" si="52"/>
        <v>0</v>
      </c>
      <c r="W583" s="88">
        <f>IF(V583&gt;0,(V583*'Checklist Parameters'!$Q$35),0)</f>
        <v>0</v>
      </c>
      <c r="X583" s="85">
        <f t="shared" si="48"/>
        <v>0</v>
      </c>
      <c r="Y583" s="85">
        <f>IF('Checklist Parameters'!$Q$102&lt;&gt;"",(I583/43560)*'Checklist Parameters'!$Q$102,"N/A")</f>
        <v>0</v>
      </c>
      <c r="Z583" s="85" t="str">
        <f>IF('Checklist Parameters'!$Q$58&lt;&gt;"",((I583*'Checklist Parameters'!$Q$58)*'Checklist Parameters'!$Q$35)/1000,"N/A")</f>
        <v>N/A</v>
      </c>
      <c r="AA583" s="85">
        <f>IF('Checklist Parameters'!$Q$101&lt;&gt;"",IFERROR(I583/'Checklist Parameters'!$Q$101,0),"N/A")</f>
        <v>0</v>
      </c>
      <c r="AB583" s="85" t="str">
        <f>IF('Checklist Parameters'!$Q$43&lt;&gt;"",(I583*'Checklist Parameters'!$Q$43)/1000,"N/A")</f>
        <v>N/A</v>
      </c>
      <c r="AC583" s="85">
        <f>IF('Checklist Parameters'!$Q$16="",$X583,IF(AND('Checklist Parameters'!$Q$16&lt;$X583,'Checklist Parameters'!$Q$16&gt;=3),'Checklist Parameters'!$Q$16,IF(AND('Checklist Parameters'!$Q$16&lt;$X583,'Checklist Parameters'!$Q$16&lt;3),0,$X583)))</f>
        <v>0</v>
      </c>
      <c r="AD583" s="85" t="str">
        <f>IF(AND(I583&lt;'Checklist Parameters'!$Q$22,$I583&lt;&gt;0),"Y","")</f>
        <v/>
      </c>
      <c r="AE583" s="85" t="str">
        <f>IF($AD583="Y",0,IF('Checklist Parameters'!$Q$25="","&lt;no limit&gt;",ROUNDDOWN((($I583-'Checklist Parameters'!$Q$24)/'Checklist Parameters'!$Q$25)+1,0)))</f>
        <v>&lt;no limit&gt;</v>
      </c>
      <c r="AF583" s="174">
        <f t="shared" si="53"/>
        <v>0</v>
      </c>
      <c r="AG583" s="85">
        <f t="shared" si="49"/>
        <v>0</v>
      </c>
    </row>
    <row r="584" spans="1:33" ht="15">
      <c r="A584" s="393"/>
      <c r="B584" s="393"/>
      <c r="C584" s="393"/>
      <c r="D584" s="393"/>
      <c r="E584" s="393"/>
      <c r="F584" s="393"/>
      <c r="G584" s="393"/>
      <c r="H584" s="394"/>
      <c r="I584" s="394"/>
      <c r="J584" s="394"/>
      <c r="K584" s="394"/>
      <c r="L584" s="394"/>
      <c r="M584" s="394"/>
      <c r="N584" s="313">
        <f>IF(IF(I584&lt;'Checklist Parameters'!$Q$22,0,($I584-$L584))&lt;0,0,IF(I584&lt;'Checklist Parameters'!$Q$22,0,($I584-$L584)))</f>
        <v>0</v>
      </c>
      <c r="O584" s="394"/>
      <c r="P584" s="395"/>
      <c r="Q584" s="316">
        <f t="shared" si="50"/>
        <v>0</v>
      </c>
      <c r="R584" s="87">
        <f t="shared" si="51"/>
        <v>0</v>
      </c>
      <c r="S584" s="87">
        <f>IF('Checklist Parameters'!$Q$60&lt;0.2,0.2,'Checklist Parameters'!$Q$60)</f>
        <v>0.7</v>
      </c>
      <c r="T584" s="88">
        <f>IF($O584="",IF('Checklist District ID'!$C$43="Y",MAX($R584:$S584)*$I584,SUM($R584:$S584)*$I584),IF(O584&gt;0,Q584*S584))</f>
        <v>0</v>
      </c>
      <c r="U584" s="88">
        <f>IF(Q584&gt;0,((I584-T584)*'Formula Matrix'!$E$42),0)</f>
        <v>0</v>
      </c>
      <c r="V584" s="88">
        <f t="shared" si="52"/>
        <v>0</v>
      </c>
      <c r="W584" s="88">
        <f>IF(V584&gt;0,(V584*'Checklist Parameters'!$Q$35),0)</f>
        <v>0</v>
      </c>
      <c r="X584" s="85">
        <f t="shared" si="48"/>
        <v>0</v>
      </c>
      <c r="Y584" s="85">
        <f>IF('Checklist Parameters'!$Q$102&lt;&gt;"",(I584/43560)*'Checklist Parameters'!$Q$102,"N/A")</f>
        <v>0</v>
      </c>
      <c r="Z584" s="85" t="str">
        <f>IF('Checklist Parameters'!$Q$58&lt;&gt;"",((I584*'Checklist Parameters'!$Q$58)*'Checklist Parameters'!$Q$35)/1000,"N/A")</f>
        <v>N/A</v>
      </c>
      <c r="AA584" s="85">
        <f>IF('Checklist Parameters'!$Q$101&lt;&gt;"",IFERROR(I584/'Checklist Parameters'!$Q$101,0),"N/A")</f>
        <v>0</v>
      </c>
      <c r="AB584" s="85" t="str">
        <f>IF('Checklist Parameters'!$Q$43&lt;&gt;"",(I584*'Checklist Parameters'!$Q$43)/1000,"N/A")</f>
        <v>N/A</v>
      </c>
      <c r="AC584" s="85">
        <f>IF('Checklist Parameters'!$Q$16="",$X584,IF(AND('Checklist Parameters'!$Q$16&lt;$X584,'Checklist Parameters'!$Q$16&gt;=3),'Checklist Parameters'!$Q$16,IF(AND('Checklist Parameters'!$Q$16&lt;$X584,'Checklist Parameters'!$Q$16&lt;3),0,$X584)))</f>
        <v>0</v>
      </c>
      <c r="AD584" s="85" t="str">
        <f>IF(AND(I584&lt;'Checklist Parameters'!$Q$22,$I584&lt;&gt;0),"Y","")</f>
        <v/>
      </c>
      <c r="AE584" s="85" t="str">
        <f>IF($AD584="Y",0,IF('Checklist Parameters'!$Q$25="","&lt;no limit&gt;",ROUNDDOWN((($I584-'Checklist Parameters'!$Q$24)/'Checklist Parameters'!$Q$25)+1,0)))</f>
        <v>&lt;no limit&gt;</v>
      </c>
      <c r="AF584" s="174">
        <f t="shared" si="53"/>
        <v>0</v>
      </c>
      <c r="AG584" s="85">
        <f t="shared" si="49"/>
        <v>0</v>
      </c>
    </row>
    <row r="585" spans="1:33" ht="15">
      <c r="A585" s="393"/>
      <c r="B585" s="393"/>
      <c r="C585" s="393"/>
      <c r="D585" s="393"/>
      <c r="E585" s="393"/>
      <c r="F585" s="393"/>
      <c r="G585" s="393"/>
      <c r="H585" s="394"/>
      <c r="I585" s="394"/>
      <c r="J585" s="394"/>
      <c r="K585" s="394"/>
      <c r="L585" s="394"/>
      <c r="M585" s="394"/>
      <c r="N585" s="313">
        <f>IF(IF(I585&lt;'Checklist Parameters'!$Q$22,0,($I585-$L585))&lt;0,0,IF(I585&lt;'Checklist Parameters'!$Q$22,0,($I585-$L585)))</f>
        <v>0</v>
      </c>
      <c r="O585" s="394"/>
      <c r="P585" s="395"/>
      <c r="Q585" s="316">
        <f t="shared" si="50"/>
        <v>0</v>
      </c>
      <c r="R585" s="87">
        <f t="shared" si="51"/>
        <v>0</v>
      </c>
      <c r="S585" s="87">
        <f>IF('Checklist Parameters'!$Q$60&lt;0.2,0.2,'Checklist Parameters'!$Q$60)</f>
        <v>0.7</v>
      </c>
      <c r="T585" s="88">
        <f>IF($O585="",IF('Checklist District ID'!$C$43="Y",MAX($R585:$S585)*$I585,SUM($R585:$S585)*$I585),IF(O585&gt;0,Q585*S585))</f>
        <v>0</v>
      </c>
      <c r="U585" s="88">
        <f>IF(Q585&gt;0,((I585-T585)*'Formula Matrix'!$E$42),0)</f>
        <v>0</v>
      </c>
      <c r="V585" s="88">
        <f t="shared" si="52"/>
        <v>0</v>
      </c>
      <c r="W585" s="88">
        <f>IF(V585&gt;0,(V585*'Checklist Parameters'!$Q$35),0)</f>
        <v>0</v>
      </c>
      <c r="X585" s="85">
        <f t="shared" si="48"/>
        <v>0</v>
      </c>
      <c r="Y585" s="85">
        <f>IF('Checklist Parameters'!$Q$102&lt;&gt;"",(I585/43560)*'Checklist Parameters'!$Q$102,"N/A")</f>
        <v>0</v>
      </c>
      <c r="Z585" s="85" t="str">
        <f>IF('Checklist Parameters'!$Q$58&lt;&gt;"",((I585*'Checklist Parameters'!$Q$58)*'Checklist Parameters'!$Q$35)/1000,"N/A")</f>
        <v>N/A</v>
      </c>
      <c r="AA585" s="85">
        <f>IF('Checklist Parameters'!$Q$101&lt;&gt;"",IFERROR(I585/'Checklist Parameters'!$Q$101,0),"N/A")</f>
        <v>0</v>
      </c>
      <c r="AB585" s="85" t="str">
        <f>IF('Checklist Parameters'!$Q$43&lt;&gt;"",(I585*'Checklist Parameters'!$Q$43)/1000,"N/A")</f>
        <v>N/A</v>
      </c>
      <c r="AC585" s="85">
        <f>IF('Checklist Parameters'!$Q$16="",$X585,IF(AND('Checklist Parameters'!$Q$16&lt;$X585,'Checklist Parameters'!$Q$16&gt;=3),'Checklist Parameters'!$Q$16,IF(AND('Checklist Parameters'!$Q$16&lt;$X585,'Checklist Parameters'!$Q$16&lt;3),0,$X585)))</f>
        <v>0</v>
      </c>
      <c r="AD585" s="85" t="str">
        <f>IF(AND(I585&lt;'Checklist Parameters'!$Q$22,$I585&lt;&gt;0),"Y","")</f>
        <v/>
      </c>
      <c r="AE585" s="85" t="str">
        <f>IF($AD585="Y",0,IF('Checklist Parameters'!$Q$25="","&lt;no limit&gt;",ROUNDDOWN((($I585-'Checklist Parameters'!$Q$24)/'Checklist Parameters'!$Q$25)+1,0)))</f>
        <v>&lt;no limit&gt;</v>
      </c>
      <c r="AF585" s="174">
        <f t="shared" si="53"/>
        <v>0</v>
      </c>
      <c r="AG585" s="85">
        <f t="shared" si="49"/>
        <v>0</v>
      </c>
    </row>
    <row r="586" spans="1:33" ht="15">
      <c r="A586" s="393"/>
      <c r="B586" s="393"/>
      <c r="C586" s="393"/>
      <c r="D586" s="393"/>
      <c r="E586" s="393"/>
      <c r="F586" s="393"/>
      <c r="G586" s="393"/>
      <c r="H586" s="394"/>
      <c r="I586" s="394"/>
      <c r="J586" s="394"/>
      <c r="K586" s="394"/>
      <c r="L586" s="394"/>
      <c r="M586" s="394"/>
      <c r="N586" s="313">
        <f>IF(IF(I586&lt;'Checklist Parameters'!$Q$22,0,($I586-$L586))&lt;0,0,IF(I586&lt;'Checklist Parameters'!$Q$22,0,($I586-$L586)))</f>
        <v>0</v>
      </c>
      <c r="O586" s="394"/>
      <c r="P586" s="395"/>
      <c r="Q586" s="316">
        <f t="shared" si="50"/>
        <v>0</v>
      </c>
      <c r="R586" s="87">
        <f t="shared" si="51"/>
        <v>0</v>
      </c>
      <c r="S586" s="87">
        <f>IF('Checklist Parameters'!$Q$60&lt;0.2,0.2,'Checklist Parameters'!$Q$60)</f>
        <v>0.7</v>
      </c>
      <c r="T586" s="88">
        <f>IF($O586="",IF('Checklist District ID'!$C$43="Y",MAX($R586:$S586)*$I586,SUM($R586:$S586)*$I586),IF(O586&gt;0,Q586*S586))</f>
        <v>0</v>
      </c>
      <c r="U586" s="88">
        <f>IF(Q586&gt;0,((I586-T586)*'Formula Matrix'!$E$42),0)</f>
        <v>0</v>
      </c>
      <c r="V586" s="88">
        <f t="shared" si="52"/>
        <v>0</v>
      </c>
      <c r="W586" s="88">
        <f>IF(V586&gt;0,(V586*'Checklist Parameters'!$Q$35),0)</f>
        <v>0</v>
      </c>
      <c r="X586" s="85">
        <f t="shared" si="48"/>
        <v>0</v>
      </c>
      <c r="Y586" s="85">
        <f>IF('Checklist Parameters'!$Q$102&lt;&gt;"",(I586/43560)*'Checklist Parameters'!$Q$102,"N/A")</f>
        <v>0</v>
      </c>
      <c r="Z586" s="85" t="str">
        <f>IF('Checklist Parameters'!$Q$58&lt;&gt;"",((I586*'Checklist Parameters'!$Q$58)*'Checklist Parameters'!$Q$35)/1000,"N/A")</f>
        <v>N/A</v>
      </c>
      <c r="AA586" s="85">
        <f>IF('Checklist Parameters'!$Q$101&lt;&gt;"",IFERROR(I586/'Checklist Parameters'!$Q$101,0),"N/A")</f>
        <v>0</v>
      </c>
      <c r="AB586" s="85" t="str">
        <f>IF('Checklist Parameters'!$Q$43&lt;&gt;"",(I586*'Checklist Parameters'!$Q$43)/1000,"N/A")</f>
        <v>N/A</v>
      </c>
      <c r="AC586" s="85">
        <f>IF('Checklist Parameters'!$Q$16="",$X586,IF(AND('Checklist Parameters'!$Q$16&lt;$X586,'Checklist Parameters'!$Q$16&gt;=3),'Checklist Parameters'!$Q$16,IF(AND('Checklist Parameters'!$Q$16&lt;$X586,'Checklist Parameters'!$Q$16&lt;3),0,$X586)))</f>
        <v>0</v>
      </c>
      <c r="AD586" s="85" t="str">
        <f>IF(AND(I586&lt;'Checklist Parameters'!$Q$22,$I586&lt;&gt;0),"Y","")</f>
        <v/>
      </c>
      <c r="AE586" s="85" t="str">
        <f>IF($AD586="Y",0,IF('Checklist Parameters'!$Q$25="","&lt;no limit&gt;",ROUNDDOWN((($I586-'Checklist Parameters'!$Q$24)/'Checklist Parameters'!$Q$25)+1,0)))</f>
        <v>&lt;no limit&gt;</v>
      </c>
      <c r="AF586" s="174">
        <f t="shared" si="53"/>
        <v>0</v>
      </c>
      <c r="AG586" s="85">
        <f t="shared" si="49"/>
        <v>0</v>
      </c>
    </row>
    <row r="587" spans="1:33" ht="15">
      <c r="A587" s="393"/>
      <c r="B587" s="393"/>
      <c r="C587" s="393"/>
      <c r="D587" s="393"/>
      <c r="E587" s="393"/>
      <c r="F587" s="393"/>
      <c r="G587" s="393"/>
      <c r="H587" s="394"/>
      <c r="I587" s="394"/>
      <c r="J587" s="394"/>
      <c r="K587" s="394"/>
      <c r="L587" s="394"/>
      <c r="M587" s="394"/>
      <c r="N587" s="313">
        <f>IF(IF(I587&lt;'Checklist Parameters'!$Q$22,0,($I587-$L587))&lt;0,0,IF(I587&lt;'Checklist Parameters'!$Q$22,0,($I587-$L587)))</f>
        <v>0</v>
      </c>
      <c r="O587" s="394"/>
      <c r="P587" s="395"/>
      <c r="Q587" s="316">
        <f t="shared" si="50"/>
        <v>0</v>
      </c>
      <c r="R587" s="87">
        <f t="shared" si="51"/>
        <v>0</v>
      </c>
      <c r="S587" s="87">
        <f>IF('Checklist Parameters'!$Q$60&lt;0.2,0.2,'Checklist Parameters'!$Q$60)</f>
        <v>0.7</v>
      </c>
      <c r="T587" s="88">
        <f>IF($O587="",IF('Checklist District ID'!$C$43="Y",MAX($R587:$S587)*$I587,SUM($R587:$S587)*$I587),IF(O587&gt;0,Q587*S587))</f>
        <v>0</v>
      </c>
      <c r="U587" s="88">
        <f>IF(Q587&gt;0,((I587-T587)*'Formula Matrix'!$E$42),0)</f>
        <v>0</v>
      </c>
      <c r="V587" s="88">
        <f t="shared" si="52"/>
        <v>0</v>
      </c>
      <c r="W587" s="88">
        <f>IF(V587&gt;0,(V587*'Checklist Parameters'!$Q$35),0)</f>
        <v>0</v>
      </c>
      <c r="X587" s="85">
        <f t="shared" si="48"/>
        <v>0</v>
      </c>
      <c r="Y587" s="85">
        <f>IF('Checklist Parameters'!$Q$102&lt;&gt;"",(I587/43560)*'Checklist Parameters'!$Q$102,"N/A")</f>
        <v>0</v>
      </c>
      <c r="Z587" s="85" t="str">
        <f>IF('Checklist Parameters'!$Q$58&lt;&gt;"",((I587*'Checklist Parameters'!$Q$58)*'Checklist Parameters'!$Q$35)/1000,"N/A")</f>
        <v>N/A</v>
      </c>
      <c r="AA587" s="85">
        <f>IF('Checklist Parameters'!$Q$101&lt;&gt;"",IFERROR(I587/'Checklist Parameters'!$Q$101,0),"N/A")</f>
        <v>0</v>
      </c>
      <c r="AB587" s="85" t="str">
        <f>IF('Checklist Parameters'!$Q$43&lt;&gt;"",(I587*'Checklist Parameters'!$Q$43)/1000,"N/A")</f>
        <v>N/A</v>
      </c>
      <c r="AC587" s="85">
        <f>IF('Checklist Parameters'!$Q$16="",$X587,IF(AND('Checklist Parameters'!$Q$16&lt;$X587,'Checklist Parameters'!$Q$16&gt;=3),'Checklist Parameters'!$Q$16,IF(AND('Checklist Parameters'!$Q$16&lt;$X587,'Checklist Parameters'!$Q$16&lt;3),0,$X587)))</f>
        <v>0</v>
      </c>
      <c r="AD587" s="85" t="str">
        <f>IF(AND(I587&lt;'Checklist Parameters'!$Q$22,$I587&lt;&gt;0),"Y","")</f>
        <v/>
      </c>
      <c r="AE587" s="85" t="str">
        <f>IF($AD587="Y",0,IF('Checklist Parameters'!$Q$25="","&lt;no limit&gt;",ROUNDDOWN((($I587-'Checklist Parameters'!$Q$24)/'Checklist Parameters'!$Q$25)+1,0)))</f>
        <v>&lt;no limit&gt;</v>
      </c>
      <c r="AF587" s="174">
        <f t="shared" si="53"/>
        <v>0</v>
      </c>
      <c r="AG587" s="85">
        <f t="shared" si="49"/>
        <v>0</v>
      </c>
    </row>
    <row r="588" spans="1:33" ht="15">
      <c r="A588" s="393"/>
      <c r="B588" s="393"/>
      <c r="C588" s="393"/>
      <c r="D588" s="393"/>
      <c r="E588" s="393"/>
      <c r="F588" s="393"/>
      <c r="G588" s="393"/>
      <c r="H588" s="394"/>
      <c r="I588" s="394"/>
      <c r="J588" s="394"/>
      <c r="K588" s="394"/>
      <c r="L588" s="394"/>
      <c r="M588" s="394"/>
      <c r="N588" s="313">
        <f>IF(IF(I588&lt;'Checklist Parameters'!$Q$22,0,($I588-$L588))&lt;0,0,IF(I588&lt;'Checklist Parameters'!$Q$22,0,($I588-$L588)))</f>
        <v>0</v>
      </c>
      <c r="O588" s="394"/>
      <c r="P588" s="395"/>
      <c r="Q588" s="316">
        <f t="shared" si="50"/>
        <v>0</v>
      </c>
      <c r="R588" s="87">
        <f t="shared" si="51"/>
        <v>0</v>
      </c>
      <c r="S588" s="87">
        <f>IF('Checklist Parameters'!$Q$60&lt;0.2,0.2,'Checklist Parameters'!$Q$60)</f>
        <v>0.7</v>
      </c>
      <c r="T588" s="88">
        <f>IF($O588="",IF('Checklist District ID'!$C$43="Y",MAX($R588:$S588)*$I588,SUM($R588:$S588)*$I588),IF(O588&gt;0,Q588*S588))</f>
        <v>0</v>
      </c>
      <c r="U588" s="88">
        <f>IF(Q588&gt;0,((I588-T588)*'Formula Matrix'!$E$42),0)</f>
        <v>0</v>
      </c>
      <c r="V588" s="88">
        <f t="shared" si="52"/>
        <v>0</v>
      </c>
      <c r="W588" s="88">
        <f>IF(V588&gt;0,(V588*'Checklist Parameters'!$Q$35),0)</f>
        <v>0</v>
      </c>
      <c r="X588" s="85">
        <f t="shared" si="48"/>
        <v>0</v>
      </c>
      <c r="Y588" s="85">
        <f>IF('Checklist Parameters'!$Q$102&lt;&gt;"",(I588/43560)*'Checklist Parameters'!$Q$102,"N/A")</f>
        <v>0</v>
      </c>
      <c r="Z588" s="85" t="str">
        <f>IF('Checklist Parameters'!$Q$58&lt;&gt;"",((I588*'Checklist Parameters'!$Q$58)*'Checklist Parameters'!$Q$35)/1000,"N/A")</f>
        <v>N/A</v>
      </c>
      <c r="AA588" s="85">
        <f>IF('Checklist Parameters'!$Q$101&lt;&gt;"",IFERROR(I588/'Checklist Parameters'!$Q$101,0),"N/A")</f>
        <v>0</v>
      </c>
      <c r="AB588" s="85" t="str">
        <f>IF('Checklist Parameters'!$Q$43&lt;&gt;"",(I588*'Checklist Parameters'!$Q$43)/1000,"N/A")</f>
        <v>N/A</v>
      </c>
      <c r="AC588" s="85">
        <f>IF('Checklist Parameters'!$Q$16="",$X588,IF(AND('Checklist Parameters'!$Q$16&lt;$X588,'Checklist Parameters'!$Q$16&gt;=3),'Checklist Parameters'!$Q$16,IF(AND('Checklist Parameters'!$Q$16&lt;$X588,'Checklist Parameters'!$Q$16&lt;3),0,$X588)))</f>
        <v>0</v>
      </c>
      <c r="AD588" s="85" t="str">
        <f>IF(AND(I588&lt;'Checklist Parameters'!$Q$22,$I588&lt;&gt;0),"Y","")</f>
        <v/>
      </c>
      <c r="AE588" s="85" t="str">
        <f>IF($AD588="Y",0,IF('Checklist Parameters'!$Q$25="","&lt;no limit&gt;",ROUNDDOWN((($I588-'Checklist Parameters'!$Q$24)/'Checklist Parameters'!$Q$25)+1,0)))</f>
        <v>&lt;no limit&gt;</v>
      </c>
      <c r="AF588" s="174">
        <f t="shared" si="53"/>
        <v>0</v>
      </c>
      <c r="AG588" s="85">
        <f t="shared" si="49"/>
        <v>0</v>
      </c>
    </row>
    <row r="589" spans="1:33" ht="15">
      <c r="A589" s="393"/>
      <c r="B589" s="393"/>
      <c r="C589" s="393"/>
      <c r="D589" s="393"/>
      <c r="E589" s="393"/>
      <c r="F589" s="393"/>
      <c r="G589" s="393"/>
      <c r="H589" s="394"/>
      <c r="I589" s="394"/>
      <c r="J589" s="394"/>
      <c r="K589" s="394"/>
      <c r="L589" s="394"/>
      <c r="M589" s="394"/>
      <c r="N589" s="313">
        <f>IF(IF(I589&lt;'Checklist Parameters'!$Q$22,0,($I589-$L589))&lt;0,0,IF(I589&lt;'Checklist Parameters'!$Q$22,0,($I589-$L589)))</f>
        <v>0</v>
      </c>
      <c r="O589" s="394"/>
      <c r="P589" s="395"/>
      <c r="Q589" s="316">
        <f t="shared" si="50"/>
        <v>0</v>
      </c>
      <c r="R589" s="87">
        <f t="shared" si="51"/>
        <v>0</v>
      </c>
      <c r="S589" s="87">
        <f>IF('Checklist Parameters'!$Q$60&lt;0.2,0.2,'Checklist Parameters'!$Q$60)</f>
        <v>0.7</v>
      </c>
      <c r="T589" s="88">
        <f>IF($O589="",IF('Checklist District ID'!$C$43="Y",MAX($R589:$S589)*$I589,SUM($R589:$S589)*$I589),IF(O589&gt;0,Q589*S589))</f>
        <v>0</v>
      </c>
      <c r="U589" s="88">
        <f>IF(Q589&gt;0,((I589-T589)*'Formula Matrix'!$E$42),0)</f>
        <v>0</v>
      </c>
      <c r="V589" s="88">
        <f t="shared" si="52"/>
        <v>0</v>
      </c>
      <c r="W589" s="88">
        <f>IF(V589&gt;0,(V589*'Checklist Parameters'!$Q$35),0)</f>
        <v>0</v>
      </c>
      <c r="X589" s="85">
        <f t="shared" si="48"/>
        <v>0</v>
      </c>
      <c r="Y589" s="85">
        <f>IF('Checklist Parameters'!$Q$102&lt;&gt;"",(I589/43560)*'Checklist Parameters'!$Q$102,"N/A")</f>
        <v>0</v>
      </c>
      <c r="Z589" s="85" t="str">
        <f>IF('Checklist Parameters'!$Q$58&lt;&gt;"",((I589*'Checklist Parameters'!$Q$58)*'Checklist Parameters'!$Q$35)/1000,"N/A")</f>
        <v>N/A</v>
      </c>
      <c r="AA589" s="85">
        <f>IF('Checklist Parameters'!$Q$101&lt;&gt;"",IFERROR(I589/'Checklist Parameters'!$Q$101,0),"N/A")</f>
        <v>0</v>
      </c>
      <c r="AB589" s="85" t="str">
        <f>IF('Checklist Parameters'!$Q$43&lt;&gt;"",(I589*'Checklist Parameters'!$Q$43)/1000,"N/A")</f>
        <v>N/A</v>
      </c>
      <c r="AC589" s="85">
        <f>IF('Checklist Parameters'!$Q$16="",$X589,IF(AND('Checklist Parameters'!$Q$16&lt;$X589,'Checklist Parameters'!$Q$16&gt;=3),'Checklist Parameters'!$Q$16,IF(AND('Checklist Parameters'!$Q$16&lt;$X589,'Checklist Parameters'!$Q$16&lt;3),0,$X589)))</f>
        <v>0</v>
      </c>
      <c r="AD589" s="85" t="str">
        <f>IF(AND(I589&lt;'Checklist Parameters'!$Q$22,$I589&lt;&gt;0),"Y","")</f>
        <v/>
      </c>
      <c r="AE589" s="85" t="str">
        <f>IF($AD589="Y",0,IF('Checklist Parameters'!$Q$25="","&lt;no limit&gt;",ROUNDDOWN((($I589-'Checklist Parameters'!$Q$24)/'Checklist Parameters'!$Q$25)+1,0)))</f>
        <v>&lt;no limit&gt;</v>
      </c>
      <c r="AF589" s="174">
        <f t="shared" si="53"/>
        <v>0</v>
      </c>
      <c r="AG589" s="85">
        <f t="shared" si="49"/>
        <v>0</v>
      </c>
    </row>
    <row r="590" spans="1:33" ht="15">
      <c r="A590" s="393"/>
      <c r="B590" s="393"/>
      <c r="C590" s="393"/>
      <c r="D590" s="393"/>
      <c r="E590" s="393"/>
      <c r="F590" s="393"/>
      <c r="G590" s="393"/>
      <c r="H590" s="394"/>
      <c r="I590" s="394"/>
      <c r="J590" s="394"/>
      <c r="K590" s="394"/>
      <c r="L590" s="394"/>
      <c r="M590" s="394"/>
      <c r="N590" s="313">
        <f>IF(IF(I590&lt;'Checklist Parameters'!$Q$22,0,($I590-$L590))&lt;0,0,IF(I590&lt;'Checklist Parameters'!$Q$22,0,($I590-$L590)))</f>
        <v>0</v>
      </c>
      <c r="O590" s="394"/>
      <c r="P590" s="395"/>
      <c r="Q590" s="316">
        <f t="shared" si="50"/>
        <v>0</v>
      </c>
      <c r="R590" s="87">
        <f t="shared" si="51"/>
        <v>0</v>
      </c>
      <c r="S590" s="87">
        <f>IF('Checklist Parameters'!$Q$60&lt;0.2,0.2,'Checklist Parameters'!$Q$60)</f>
        <v>0.7</v>
      </c>
      <c r="T590" s="88">
        <f>IF($O590="",IF('Checklist District ID'!$C$43="Y",MAX($R590:$S590)*$I590,SUM($R590:$S590)*$I590),IF(O590&gt;0,Q590*S590))</f>
        <v>0</v>
      </c>
      <c r="U590" s="88">
        <f>IF(Q590&gt;0,((I590-T590)*'Formula Matrix'!$E$42),0)</f>
        <v>0</v>
      </c>
      <c r="V590" s="88">
        <f t="shared" si="52"/>
        <v>0</v>
      </c>
      <c r="W590" s="88">
        <f>IF(V590&gt;0,(V590*'Checklist Parameters'!$Q$35),0)</f>
        <v>0</v>
      </c>
      <c r="X590" s="85">
        <f t="shared" si="48"/>
        <v>0</v>
      </c>
      <c r="Y590" s="85">
        <f>IF('Checklist Parameters'!$Q$102&lt;&gt;"",(I590/43560)*'Checklist Parameters'!$Q$102,"N/A")</f>
        <v>0</v>
      </c>
      <c r="Z590" s="85" t="str">
        <f>IF('Checklist Parameters'!$Q$58&lt;&gt;"",((I590*'Checklist Parameters'!$Q$58)*'Checklist Parameters'!$Q$35)/1000,"N/A")</f>
        <v>N/A</v>
      </c>
      <c r="AA590" s="85">
        <f>IF('Checklist Parameters'!$Q$101&lt;&gt;"",IFERROR(I590/'Checklist Parameters'!$Q$101,0),"N/A")</f>
        <v>0</v>
      </c>
      <c r="AB590" s="85" t="str">
        <f>IF('Checklist Parameters'!$Q$43&lt;&gt;"",(I590*'Checklist Parameters'!$Q$43)/1000,"N/A")</f>
        <v>N/A</v>
      </c>
      <c r="AC590" s="85">
        <f>IF('Checklist Parameters'!$Q$16="",$X590,IF(AND('Checklist Parameters'!$Q$16&lt;$X590,'Checklist Parameters'!$Q$16&gt;=3),'Checklist Parameters'!$Q$16,IF(AND('Checklist Parameters'!$Q$16&lt;$X590,'Checklist Parameters'!$Q$16&lt;3),0,$X590)))</f>
        <v>0</v>
      </c>
      <c r="AD590" s="85" t="str">
        <f>IF(AND(I590&lt;'Checklist Parameters'!$Q$22,$I590&lt;&gt;0),"Y","")</f>
        <v/>
      </c>
      <c r="AE590" s="85" t="str">
        <f>IF($AD590="Y",0,IF('Checklist Parameters'!$Q$25="","&lt;no limit&gt;",ROUNDDOWN((($I590-'Checklist Parameters'!$Q$24)/'Checklist Parameters'!$Q$25)+1,0)))</f>
        <v>&lt;no limit&gt;</v>
      </c>
      <c r="AF590" s="174">
        <f t="shared" si="53"/>
        <v>0</v>
      </c>
      <c r="AG590" s="85">
        <f t="shared" si="49"/>
        <v>0</v>
      </c>
    </row>
    <row r="591" spans="1:33" ht="15">
      <c r="A591" s="393"/>
      <c r="B591" s="393"/>
      <c r="C591" s="393"/>
      <c r="D591" s="393"/>
      <c r="E591" s="393"/>
      <c r="F591" s="393"/>
      <c r="G591" s="393"/>
      <c r="H591" s="394"/>
      <c r="I591" s="394"/>
      <c r="J591" s="394"/>
      <c r="K591" s="394"/>
      <c r="L591" s="394"/>
      <c r="M591" s="394"/>
      <c r="N591" s="313">
        <f>IF(IF(I591&lt;'Checklist Parameters'!$Q$22,0,($I591-$L591))&lt;0,0,IF(I591&lt;'Checklist Parameters'!$Q$22,0,($I591-$L591)))</f>
        <v>0</v>
      </c>
      <c r="O591" s="394"/>
      <c r="P591" s="395"/>
      <c r="Q591" s="316">
        <f t="shared" si="50"/>
        <v>0</v>
      </c>
      <c r="R591" s="87">
        <f t="shared" si="51"/>
        <v>0</v>
      </c>
      <c r="S591" s="87">
        <f>IF('Checklist Parameters'!$Q$60&lt;0.2,0.2,'Checklist Parameters'!$Q$60)</f>
        <v>0.7</v>
      </c>
      <c r="T591" s="88">
        <f>IF($O591="",IF('Checklist District ID'!$C$43="Y",MAX($R591:$S591)*$I591,SUM($R591:$S591)*$I591),IF(O591&gt;0,Q591*S591))</f>
        <v>0</v>
      </c>
      <c r="U591" s="88">
        <f>IF(Q591&gt;0,((I591-T591)*'Formula Matrix'!$E$42),0)</f>
        <v>0</v>
      </c>
      <c r="V591" s="88">
        <f t="shared" si="52"/>
        <v>0</v>
      </c>
      <c r="W591" s="88">
        <f>IF(V591&gt;0,(V591*'Checklist Parameters'!$Q$35),0)</f>
        <v>0</v>
      </c>
      <c r="X591" s="85">
        <f t="shared" si="48"/>
        <v>0</v>
      </c>
      <c r="Y591" s="85">
        <f>IF('Checklist Parameters'!$Q$102&lt;&gt;"",(I591/43560)*'Checklist Parameters'!$Q$102,"N/A")</f>
        <v>0</v>
      </c>
      <c r="Z591" s="85" t="str">
        <f>IF('Checklist Parameters'!$Q$58&lt;&gt;"",((I591*'Checklist Parameters'!$Q$58)*'Checklist Parameters'!$Q$35)/1000,"N/A")</f>
        <v>N/A</v>
      </c>
      <c r="AA591" s="85">
        <f>IF('Checklist Parameters'!$Q$101&lt;&gt;"",IFERROR(I591/'Checklist Parameters'!$Q$101,0),"N/A")</f>
        <v>0</v>
      </c>
      <c r="AB591" s="85" t="str">
        <f>IF('Checklist Parameters'!$Q$43&lt;&gt;"",(I591*'Checklist Parameters'!$Q$43)/1000,"N/A")</f>
        <v>N/A</v>
      </c>
      <c r="AC591" s="85">
        <f>IF('Checklist Parameters'!$Q$16="",$X591,IF(AND('Checklist Parameters'!$Q$16&lt;$X591,'Checklist Parameters'!$Q$16&gt;=3),'Checklist Parameters'!$Q$16,IF(AND('Checklist Parameters'!$Q$16&lt;$X591,'Checklist Parameters'!$Q$16&lt;3),0,$X591)))</f>
        <v>0</v>
      </c>
      <c r="AD591" s="85" t="str">
        <f>IF(AND(I591&lt;'Checklist Parameters'!$Q$22,$I591&lt;&gt;0),"Y","")</f>
        <v/>
      </c>
      <c r="AE591" s="85" t="str">
        <f>IF($AD591="Y",0,IF('Checklist Parameters'!$Q$25="","&lt;no limit&gt;",ROUNDDOWN((($I591-'Checklist Parameters'!$Q$24)/'Checklist Parameters'!$Q$25)+1,0)))</f>
        <v>&lt;no limit&gt;</v>
      </c>
      <c r="AF591" s="174">
        <f t="shared" si="53"/>
        <v>0</v>
      </c>
      <c r="AG591" s="85">
        <f t="shared" si="49"/>
        <v>0</v>
      </c>
    </row>
    <row r="592" spans="1:33" ht="15">
      <c r="A592" s="393"/>
      <c r="B592" s="393"/>
      <c r="C592" s="393"/>
      <c r="D592" s="393"/>
      <c r="E592" s="393"/>
      <c r="F592" s="393"/>
      <c r="G592" s="393"/>
      <c r="H592" s="394"/>
      <c r="I592" s="394"/>
      <c r="J592" s="394"/>
      <c r="K592" s="394"/>
      <c r="L592" s="394"/>
      <c r="M592" s="394"/>
      <c r="N592" s="313">
        <f>IF(IF(I592&lt;'Checklist Parameters'!$Q$22,0,($I592-$L592))&lt;0,0,IF(I592&lt;'Checklist Parameters'!$Q$22,0,($I592-$L592)))</f>
        <v>0</v>
      </c>
      <c r="O592" s="394"/>
      <c r="P592" s="395"/>
      <c r="Q592" s="316">
        <f t="shared" si="50"/>
        <v>0</v>
      </c>
      <c r="R592" s="87">
        <f t="shared" si="51"/>
        <v>0</v>
      </c>
      <c r="S592" s="87">
        <f>IF('Checklist Parameters'!$Q$60&lt;0.2,0.2,'Checklist Parameters'!$Q$60)</f>
        <v>0.7</v>
      </c>
      <c r="T592" s="88">
        <f>IF($O592="",IF('Checklist District ID'!$C$43="Y",MAX($R592:$S592)*$I592,SUM($R592:$S592)*$I592),IF(O592&gt;0,Q592*S592))</f>
        <v>0</v>
      </c>
      <c r="U592" s="88">
        <f>IF(Q592&gt;0,((I592-T592)*'Formula Matrix'!$E$42),0)</f>
        <v>0</v>
      </c>
      <c r="V592" s="88">
        <f t="shared" si="52"/>
        <v>0</v>
      </c>
      <c r="W592" s="88">
        <f>IF(V592&gt;0,(V592*'Checklist Parameters'!$Q$35),0)</f>
        <v>0</v>
      </c>
      <c r="X592" s="85">
        <f t="shared" si="48"/>
        <v>0</v>
      </c>
      <c r="Y592" s="85">
        <f>IF('Checklist Parameters'!$Q$102&lt;&gt;"",(I592/43560)*'Checklist Parameters'!$Q$102,"N/A")</f>
        <v>0</v>
      </c>
      <c r="Z592" s="85" t="str">
        <f>IF('Checklist Parameters'!$Q$58&lt;&gt;"",((I592*'Checklist Parameters'!$Q$58)*'Checklist Parameters'!$Q$35)/1000,"N/A")</f>
        <v>N/A</v>
      </c>
      <c r="AA592" s="85">
        <f>IF('Checklist Parameters'!$Q$101&lt;&gt;"",IFERROR(I592/'Checklist Parameters'!$Q$101,0),"N/A")</f>
        <v>0</v>
      </c>
      <c r="AB592" s="85" t="str">
        <f>IF('Checklist Parameters'!$Q$43&lt;&gt;"",(I592*'Checklist Parameters'!$Q$43)/1000,"N/A")</f>
        <v>N/A</v>
      </c>
      <c r="AC592" s="85">
        <f>IF('Checklist Parameters'!$Q$16="",$X592,IF(AND('Checklist Parameters'!$Q$16&lt;$X592,'Checklist Parameters'!$Q$16&gt;=3),'Checklist Parameters'!$Q$16,IF(AND('Checklist Parameters'!$Q$16&lt;$X592,'Checklist Parameters'!$Q$16&lt;3),0,$X592)))</f>
        <v>0</v>
      </c>
      <c r="AD592" s="85" t="str">
        <f>IF(AND(I592&lt;'Checklist Parameters'!$Q$22,$I592&lt;&gt;0),"Y","")</f>
        <v/>
      </c>
      <c r="AE592" s="85" t="str">
        <f>IF($AD592="Y",0,IF('Checklist Parameters'!$Q$25="","&lt;no limit&gt;",ROUNDDOWN((($I592-'Checklist Parameters'!$Q$24)/'Checklist Parameters'!$Q$25)+1,0)))</f>
        <v>&lt;no limit&gt;</v>
      </c>
      <c r="AF592" s="174">
        <f t="shared" si="53"/>
        <v>0</v>
      </c>
      <c r="AG592" s="85">
        <f t="shared" si="49"/>
        <v>0</v>
      </c>
    </row>
    <row r="593" spans="1:33" ht="15">
      <c r="A593" s="393"/>
      <c r="B593" s="393"/>
      <c r="C593" s="393"/>
      <c r="D593" s="393"/>
      <c r="E593" s="393"/>
      <c r="F593" s="393"/>
      <c r="G593" s="393"/>
      <c r="H593" s="394"/>
      <c r="I593" s="394"/>
      <c r="J593" s="394"/>
      <c r="K593" s="394"/>
      <c r="L593" s="394"/>
      <c r="M593" s="394"/>
      <c r="N593" s="313">
        <f>IF(IF(I593&lt;'Checklist Parameters'!$Q$22,0,($I593-$L593))&lt;0,0,IF(I593&lt;'Checklist Parameters'!$Q$22,0,($I593-$L593)))</f>
        <v>0</v>
      </c>
      <c r="O593" s="394"/>
      <c r="P593" s="395"/>
      <c r="Q593" s="316">
        <f t="shared" si="50"/>
        <v>0</v>
      </c>
      <c r="R593" s="87">
        <f t="shared" si="51"/>
        <v>0</v>
      </c>
      <c r="S593" s="87">
        <f>IF('Checklist Parameters'!$Q$60&lt;0.2,0.2,'Checklist Parameters'!$Q$60)</f>
        <v>0.7</v>
      </c>
      <c r="T593" s="88">
        <f>IF($O593="",IF('Checklist District ID'!$C$43="Y",MAX($R593:$S593)*$I593,SUM($R593:$S593)*$I593),IF(O593&gt;0,Q593*S593))</f>
        <v>0</v>
      </c>
      <c r="U593" s="88">
        <f>IF(Q593&gt;0,((I593-T593)*'Formula Matrix'!$E$42),0)</f>
        <v>0</v>
      </c>
      <c r="V593" s="88">
        <f t="shared" si="52"/>
        <v>0</v>
      </c>
      <c r="W593" s="88">
        <f>IF(V593&gt;0,(V593*'Checklist Parameters'!$Q$35),0)</f>
        <v>0</v>
      </c>
      <c r="X593" s="85">
        <f t="shared" si="48"/>
        <v>0</v>
      </c>
      <c r="Y593" s="85">
        <f>IF('Checklist Parameters'!$Q$102&lt;&gt;"",(I593/43560)*'Checklist Parameters'!$Q$102,"N/A")</f>
        <v>0</v>
      </c>
      <c r="Z593" s="85" t="str">
        <f>IF('Checklist Parameters'!$Q$58&lt;&gt;"",((I593*'Checklist Parameters'!$Q$58)*'Checklist Parameters'!$Q$35)/1000,"N/A")</f>
        <v>N/A</v>
      </c>
      <c r="AA593" s="85">
        <f>IF('Checklist Parameters'!$Q$101&lt;&gt;"",IFERROR(I593/'Checklist Parameters'!$Q$101,0),"N/A")</f>
        <v>0</v>
      </c>
      <c r="AB593" s="85" t="str">
        <f>IF('Checklist Parameters'!$Q$43&lt;&gt;"",(I593*'Checklist Parameters'!$Q$43)/1000,"N/A")</f>
        <v>N/A</v>
      </c>
      <c r="AC593" s="85">
        <f>IF('Checklist Parameters'!$Q$16="",$X593,IF(AND('Checklist Parameters'!$Q$16&lt;$X593,'Checklist Parameters'!$Q$16&gt;=3),'Checklist Parameters'!$Q$16,IF(AND('Checklist Parameters'!$Q$16&lt;$X593,'Checklist Parameters'!$Q$16&lt;3),0,$X593)))</f>
        <v>0</v>
      </c>
      <c r="AD593" s="85" t="str">
        <f>IF(AND(I593&lt;'Checklist Parameters'!$Q$22,$I593&lt;&gt;0),"Y","")</f>
        <v/>
      </c>
      <c r="AE593" s="85" t="str">
        <f>IF($AD593="Y",0,IF('Checklist Parameters'!$Q$25="","&lt;no limit&gt;",ROUNDDOWN((($I593-'Checklist Parameters'!$Q$24)/'Checklist Parameters'!$Q$25)+1,0)))</f>
        <v>&lt;no limit&gt;</v>
      </c>
      <c r="AF593" s="174">
        <f t="shared" si="53"/>
        <v>0</v>
      </c>
      <c r="AG593" s="85">
        <f t="shared" si="49"/>
        <v>0</v>
      </c>
    </row>
    <row r="594" spans="1:33" ht="15">
      <c r="A594" s="393"/>
      <c r="B594" s="393"/>
      <c r="C594" s="393"/>
      <c r="D594" s="393"/>
      <c r="E594" s="393"/>
      <c r="F594" s="393"/>
      <c r="G594" s="393"/>
      <c r="H594" s="394"/>
      <c r="I594" s="394"/>
      <c r="J594" s="394"/>
      <c r="K594" s="394"/>
      <c r="L594" s="394"/>
      <c r="M594" s="394"/>
      <c r="N594" s="313">
        <f>IF(IF(I594&lt;'Checklist Parameters'!$Q$22,0,($I594-$L594))&lt;0,0,IF(I594&lt;'Checklist Parameters'!$Q$22,0,($I594-$L594)))</f>
        <v>0</v>
      </c>
      <c r="O594" s="394"/>
      <c r="P594" s="395"/>
      <c r="Q594" s="316">
        <f t="shared" si="50"/>
        <v>0</v>
      </c>
      <c r="R594" s="87">
        <f t="shared" si="51"/>
        <v>0</v>
      </c>
      <c r="S594" s="87">
        <f>IF('Checklist Parameters'!$Q$60&lt;0.2,0.2,'Checklist Parameters'!$Q$60)</f>
        <v>0.7</v>
      </c>
      <c r="T594" s="88">
        <f>IF($O594="",IF('Checklist District ID'!$C$43="Y",MAX($R594:$S594)*$I594,SUM($R594:$S594)*$I594),IF(O594&gt;0,Q594*S594))</f>
        <v>0</v>
      </c>
      <c r="U594" s="88">
        <f>IF(Q594&gt;0,((I594-T594)*'Formula Matrix'!$E$42),0)</f>
        <v>0</v>
      </c>
      <c r="V594" s="88">
        <f t="shared" si="52"/>
        <v>0</v>
      </c>
      <c r="W594" s="88">
        <f>IF(V594&gt;0,(V594*'Checklist Parameters'!$Q$35),0)</f>
        <v>0</v>
      </c>
      <c r="X594" s="85">
        <f t="shared" si="48"/>
        <v>0</v>
      </c>
      <c r="Y594" s="85">
        <f>IF('Checklist Parameters'!$Q$102&lt;&gt;"",(I594/43560)*'Checklist Parameters'!$Q$102,"N/A")</f>
        <v>0</v>
      </c>
      <c r="Z594" s="85" t="str">
        <f>IF('Checklist Parameters'!$Q$58&lt;&gt;"",((I594*'Checklist Parameters'!$Q$58)*'Checklist Parameters'!$Q$35)/1000,"N/A")</f>
        <v>N/A</v>
      </c>
      <c r="AA594" s="85">
        <f>IF('Checklist Parameters'!$Q$101&lt;&gt;"",IFERROR(I594/'Checklist Parameters'!$Q$101,0),"N/A")</f>
        <v>0</v>
      </c>
      <c r="AB594" s="85" t="str">
        <f>IF('Checklist Parameters'!$Q$43&lt;&gt;"",(I594*'Checklist Parameters'!$Q$43)/1000,"N/A")</f>
        <v>N/A</v>
      </c>
      <c r="AC594" s="85">
        <f>IF('Checklist Parameters'!$Q$16="",$X594,IF(AND('Checklist Parameters'!$Q$16&lt;$X594,'Checklist Parameters'!$Q$16&gt;=3),'Checklist Parameters'!$Q$16,IF(AND('Checklist Parameters'!$Q$16&lt;$X594,'Checklist Parameters'!$Q$16&lt;3),0,$X594)))</f>
        <v>0</v>
      </c>
      <c r="AD594" s="85" t="str">
        <f>IF(AND(I594&lt;'Checklist Parameters'!$Q$22,$I594&lt;&gt;0),"Y","")</f>
        <v/>
      </c>
      <c r="AE594" s="85" t="str">
        <f>IF($AD594="Y",0,IF('Checklist Parameters'!$Q$25="","&lt;no limit&gt;",ROUNDDOWN((($I594-'Checklist Parameters'!$Q$24)/'Checklist Parameters'!$Q$25)+1,0)))</f>
        <v>&lt;no limit&gt;</v>
      </c>
      <c r="AF594" s="174">
        <f t="shared" si="53"/>
        <v>0</v>
      </c>
      <c r="AG594" s="85">
        <f t="shared" si="49"/>
        <v>0</v>
      </c>
    </row>
    <row r="595" spans="1:33" ht="15">
      <c r="A595" s="393"/>
      <c r="B595" s="393"/>
      <c r="C595" s="393"/>
      <c r="D595" s="393"/>
      <c r="E595" s="393"/>
      <c r="F595" s="393"/>
      <c r="G595" s="393"/>
      <c r="H595" s="394"/>
      <c r="I595" s="394"/>
      <c r="J595" s="394"/>
      <c r="K595" s="394"/>
      <c r="L595" s="394"/>
      <c r="M595" s="394"/>
      <c r="N595" s="313">
        <f>IF(IF(I595&lt;'Checklist Parameters'!$Q$22,0,($I595-$L595))&lt;0,0,IF(I595&lt;'Checklist Parameters'!$Q$22,0,($I595-$L595)))</f>
        <v>0</v>
      </c>
      <c r="O595" s="394"/>
      <c r="P595" s="395"/>
      <c r="Q595" s="316">
        <f t="shared" si="50"/>
        <v>0</v>
      </c>
      <c r="R595" s="87">
        <f t="shared" si="51"/>
        <v>0</v>
      </c>
      <c r="S595" s="87">
        <f>IF('Checklist Parameters'!$Q$60&lt;0.2,0.2,'Checklist Parameters'!$Q$60)</f>
        <v>0.7</v>
      </c>
      <c r="T595" s="88">
        <f>IF($O595="",IF('Checklist District ID'!$C$43="Y",MAX($R595:$S595)*$I595,SUM($R595:$S595)*$I595),IF(O595&gt;0,Q595*S595))</f>
        <v>0</v>
      </c>
      <c r="U595" s="88">
        <f>IF(Q595&gt;0,((I595-T595)*'Formula Matrix'!$E$42),0)</f>
        <v>0</v>
      </c>
      <c r="V595" s="88">
        <f t="shared" si="52"/>
        <v>0</v>
      </c>
      <c r="W595" s="88">
        <f>IF(V595&gt;0,(V595*'Checklist Parameters'!$Q$35),0)</f>
        <v>0</v>
      </c>
      <c r="X595" s="85">
        <f t="shared" si="48"/>
        <v>0</v>
      </c>
      <c r="Y595" s="85">
        <f>IF('Checklist Parameters'!$Q$102&lt;&gt;"",(I595/43560)*'Checklist Parameters'!$Q$102,"N/A")</f>
        <v>0</v>
      </c>
      <c r="Z595" s="85" t="str">
        <f>IF('Checklist Parameters'!$Q$58&lt;&gt;"",((I595*'Checklist Parameters'!$Q$58)*'Checklist Parameters'!$Q$35)/1000,"N/A")</f>
        <v>N/A</v>
      </c>
      <c r="AA595" s="85">
        <f>IF('Checklist Parameters'!$Q$101&lt;&gt;"",IFERROR(I595/'Checklist Parameters'!$Q$101,0),"N/A")</f>
        <v>0</v>
      </c>
      <c r="AB595" s="85" t="str">
        <f>IF('Checklist Parameters'!$Q$43&lt;&gt;"",(I595*'Checklist Parameters'!$Q$43)/1000,"N/A")</f>
        <v>N/A</v>
      </c>
      <c r="AC595" s="85">
        <f>IF('Checklist Parameters'!$Q$16="",$X595,IF(AND('Checklist Parameters'!$Q$16&lt;$X595,'Checklist Parameters'!$Q$16&gt;=3),'Checklist Parameters'!$Q$16,IF(AND('Checklist Parameters'!$Q$16&lt;$X595,'Checklist Parameters'!$Q$16&lt;3),0,$X595)))</f>
        <v>0</v>
      </c>
      <c r="AD595" s="85" t="str">
        <f>IF(AND(I595&lt;'Checklist Parameters'!$Q$22,$I595&lt;&gt;0),"Y","")</f>
        <v/>
      </c>
      <c r="AE595" s="85" t="str">
        <f>IF($AD595="Y",0,IF('Checklist Parameters'!$Q$25="","&lt;no limit&gt;",ROUNDDOWN((($I595-'Checklist Parameters'!$Q$24)/'Checklist Parameters'!$Q$25)+1,0)))</f>
        <v>&lt;no limit&gt;</v>
      </c>
      <c r="AF595" s="174">
        <f t="shared" si="53"/>
        <v>0</v>
      </c>
      <c r="AG595" s="85">
        <f t="shared" si="49"/>
        <v>0</v>
      </c>
    </row>
    <row r="596" spans="1:33" ht="15">
      <c r="A596" s="393"/>
      <c r="B596" s="393"/>
      <c r="C596" s="393"/>
      <c r="D596" s="393"/>
      <c r="E596" s="393"/>
      <c r="F596" s="393"/>
      <c r="G596" s="393"/>
      <c r="H596" s="394"/>
      <c r="I596" s="394"/>
      <c r="J596" s="394"/>
      <c r="K596" s="394"/>
      <c r="L596" s="394"/>
      <c r="M596" s="394"/>
      <c r="N596" s="313">
        <f>IF(IF(I596&lt;'Checklist Parameters'!$Q$22,0,($I596-$L596))&lt;0,0,IF(I596&lt;'Checklist Parameters'!$Q$22,0,($I596-$L596)))</f>
        <v>0</v>
      </c>
      <c r="O596" s="394"/>
      <c r="P596" s="395"/>
      <c r="Q596" s="316">
        <f t="shared" si="50"/>
        <v>0</v>
      </c>
      <c r="R596" s="87">
        <f t="shared" si="51"/>
        <v>0</v>
      </c>
      <c r="S596" s="87">
        <f>IF('Checklist Parameters'!$Q$60&lt;0.2,0.2,'Checklist Parameters'!$Q$60)</f>
        <v>0.7</v>
      </c>
      <c r="T596" s="88">
        <f>IF($O596="",IF('Checklist District ID'!$C$43="Y",MAX($R596:$S596)*$I596,SUM($R596:$S596)*$I596),IF(O596&gt;0,Q596*S596))</f>
        <v>0</v>
      </c>
      <c r="U596" s="88">
        <f>IF(Q596&gt;0,((I596-T596)*'Formula Matrix'!$E$42),0)</f>
        <v>0</v>
      </c>
      <c r="V596" s="88">
        <f t="shared" si="52"/>
        <v>0</v>
      </c>
      <c r="W596" s="88">
        <f>IF(V596&gt;0,(V596*'Checklist Parameters'!$Q$35),0)</f>
        <v>0</v>
      </c>
      <c r="X596" s="85">
        <f t="shared" ref="X596:X659" si="54">IF($W596/1000&gt;3,(ROUNDDOWN($W596/1000,0)),IF(AND($W596/1000&gt;2.5,$W596/1000&lt;=3),3,0))</f>
        <v>0</v>
      </c>
      <c r="Y596" s="85">
        <f>IF('Checklist Parameters'!$Q$102&lt;&gt;"",(I596/43560)*'Checklist Parameters'!$Q$102,"N/A")</f>
        <v>0</v>
      </c>
      <c r="Z596" s="85" t="str">
        <f>IF('Checklist Parameters'!$Q$58&lt;&gt;"",((I596*'Checklist Parameters'!$Q$58)*'Checklist Parameters'!$Q$35)/1000,"N/A")</f>
        <v>N/A</v>
      </c>
      <c r="AA596" s="85">
        <f>IF('Checklist Parameters'!$Q$101&lt;&gt;"",IFERROR(I596/'Checklist Parameters'!$Q$101,0),"N/A")</f>
        <v>0</v>
      </c>
      <c r="AB596" s="85" t="str">
        <f>IF('Checklist Parameters'!$Q$43&lt;&gt;"",(I596*'Checklist Parameters'!$Q$43)/1000,"N/A")</f>
        <v>N/A</v>
      </c>
      <c r="AC596" s="85">
        <f>IF('Checklist Parameters'!$Q$16="",$X596,IF(AND('Checklist Parameters'!$Q$16&lt;$X596,'Checklist Parameters'!$Q$16&gt;=3),'Checklist Parameters'!$Q$16,IF(AND('Checklist Parameters'!$Q$16&lt;$X596,'Checklist Parameters'!$Q$16&lt;3),0,$X596)))</f>
        <v>0</v>
      </c>
      <c r="AD596" s="85" t="str">
        <f>IF(AND(I596&lt;'Checklist Parameters'!$Q$22,$I596&lt;&gt;0),"Y","")</f>
        <v/>
      </c>
      <c r="AE596" s="85" t="str">
        <f>IF($AD596="Y",0,IF('Checklist Parameters'!$Q$25="","&lt;no limit&gt;",ROUNDDOWN((($I596-'Checklist Parameters'!$Q$24)/'Checklist Parameters'!$Q$25)+1,0)))</f>
        <v>&lt;no limit&gt;</v>
      </c>
      <c r="AF596" s="174">
        <f t="shared" si="53"/>
        <v>0</v>
      </c>
      <c r="AG596" s="85">
        <f t="shared" ref="AG596:AG659" si="55">IFERROR((43560/$I596)*$AF596,0)</f>
        <v>0</v>
      </c>
    </row>
    <row r="597" spans="1:33" ht="15">
      <c r="A597" s="393"/>
      <c r="B597" s="393"/>
      <c r="C597" s="393"/>
      <c r="D597" s="393"/>
      <c r="E597" s="393"/>
      <c r="F597" s="393"/>
      <c r="G597" s="393"/>
      <c r="H597" s="394"/>
      <c r="I597" s="394"/>
      <c r="J597" s="394"/>
      <c r="K597" s="394"/>
      <c r="L597" s="394"/>
      <c r="M597" s="394"/>
      <c r="N597" s="313">
        <f>IF(IF(I597&lt;'Checklist Parameters'!$Q$22,0,($I597-$L597))&lt;0,0,IF(I597&lt;'Checklist Parameters'!$Q$22,0,($I597-$L597)))</f>
        <v>0</v>
      </c>
      <c r="O597" s="394"/>
      <c r="P597" s="395"/>
      <c r="Q597" s="316">
        <f t="shared" ref="Q597:Q660" si="56">IF(O597&lt;&gt;"",O597,N597)</f>
        <v>0</v>
      </c>
      <c r="R597" s="87">
        <f t="shared" ref="R597:R660" si="57">IFERROR(L597/I597,0)</f>
        <v>0</v>
      </c>
      <c r="S597" s="87">
        <f>IF('Checklist Parameters'!$Q$60&lt;0.2,0.2,'Checklist Parameters'!$Q$60)</f>
        <v>0.7</v>
      </c>
      <c r="T597" s="88">
        <f>IF($O597="",IF('Checklist District ID'!$C$43="Y",MAX($R597:$S597)*$I597,SUM($R597:$S597)*$I597),IF(O597&gt;0,Q597*S597))</f>
        <v>0</v>
      </c>
      <c r="U597" s="88">
        <f>IF(Q597&gt;0,((I597-T597)*'Formula Matrix'!$E$42),0)</f>
        <v>0</v>
      </c>
      <c r="V597" s="88">
        <f t="shared" ref="V597:V660" si="58">IF(Q597=0,0,(I597-T597-U597))</f>
        <v>0</v>
      </c>
      <c r="W597" s="88">
        <f>IF(V597&gt;0,(V597*'Checklist Parameters'!$Q$35),0)</f>
        <v>0</v>
      </c>
      <c r="X597" s="85">
        <f t="shared" si="54"/>
        <v>0</v>
      </c>
      <c r="Y597" s="85">
        <f>IF('Checklist Parameters'!$Q$102&lt;&gt;"",(I597/43560)*'Checklist Parameters'!$Q$102,"N/A")</f>
        <v>0</v>
      </c>
      <c r="Z597" s="85" t="str">
        <f>IF('Checklist Parameters'!$Q$58&lt;&gt;"",((I597*'Checklist Parameters'!$Q$58)*'Checklist Parameters'!$Q$35)/1000,"N/A")</f>
        <v>N/A</v>
      </c>
      <c r="AA597" s="85">
        <f>IF('Checklist Parameters'!$Q$101&lt;&gt;"",IFERROR(I597/'Checklist Parameters'!$Q$101,0),"N/A")</f>
        <v>0</v>
      </c>
      <c r="AB597" s="85" t="str">
        <f>IF('Checklist Parameters'!$Q$43&lt;&gt;"",(I597*'Checklist Parameters'!$Q$43)/1000,"N/A")</f>
        <v>N/A</v>
      </c>
      <c r="AC597" s="85">
        <f>IF('Checklist Parameters'!$Q$16="",$X597,IF(AND('Checklist Parameters'!$Q$16&lt;$X597,'Checklist Parameters'!$Q$16&gt;=3),'Checklist Parameters'!$Q$16,IF(AND('Checklist Parameters'!$Q$16&lt;$X597,'Checklist Parameters'!$Q$16&lt;3),0,$X597)))</f>
        <v>0</v>
      </c>
      <c r="AD597" s="85" t="str">
        <f>IF(AND(I597&lt;'Checklist Parameters'!$Q$22,$I597&lt;&gt;0),"Y","")</f>
        <v/>
      </c>
      <c r="AE597" s="85" t="str">
        <f>IF($AD597="Y",0,IF('Checklist Parameters'!$Q$25="","&lt;no limit&gt;",ROUNDDOWN((($I597-'Checklist Parameters'!$Q$24)/'Checklist Parameters'!$Q$25)+1,0)))</f>
        <v>&lt;no limit&gt;</v>
      </c>
      <c r="AF597" s="174">
        <f t="shared" ref="AF597:AF660" si="59">IF(MIN(X597,Y597,Z597,AA597,AB597,AC597,AE597)&lt;2.5,0,IF(AND(MIN(X597,Y597,Z597,AA597,AB597,AC597,AE597)&gt;=2.5,MIN(X597,Y597,Z597,AA597,AB597,AC597,AE597)&lt;3),3,ROUND(MIN(X597,Y597,Z597,AA597,AB597,AC597,AE597),0)))</f>
        <v>0</v>
      </c>
      <c r="AG597" s="85">
        <f t="shared" si="55"/>
        <v>0</v>
      </c>
    </row>
    <row r="598" spans="1:33" ht="15">
      <c r="A598" s="393"/>
      <c r="B598" s="393"/>
      <c r="C598" s="393"/>
      <c r="D598" s="393"/>
      <c r="E598" s="393"/>
      <c r="F598" s="393"/>
      <c r="G598" s="393"/>
      <c r="H598" s="394"/>
      <c r="I598" s="394"/>
      <c r="J598" s="394"/>
      <c r="K598" s="394"/>
      <c r="L598" s="394"/>
      <c r="M598" s="394"/>
      <c r="N598" s="313">
        <f>IF(IF(I598&lt;'Checklist Parameters'!$Q$22,0,($I598-$L598))&lt;0,0,IF(I598&lt;'Checklist Parameters'!$Q$22,0,($I598-$L598)))</f>
        <v>0</v>
      </c>
      <c r="O598" s="394"/>
      <c r="P598" s="395"/>
      <c r="Q598" s="316">
        <f t="shared" si="56"/>
        <v>0</v>
      </c>
      <c r="R598" s="87">
        <f t="shared" si="57"/>
        <v>0</v>
      </c>
      <c r="S598" s="87">
        <f>IF('Checklist Parameters'!$Q$60&lt;0.2,0.2,'Checklist Parameters'!$Q$60)</f>
        <v>0.7</v>
      </c>
      <c r="T598" s="88">
        <f>IF($O598="",IF('Checklist District ID'!$C$43="Y",MAX($R598:$S598)*$I598,SUM($R598:$S598)*$I598),IF(O598&gt;0,Q598*S598))</f>
        <v>0</v>
      </c>
      <c r="U598" s="88">
        <f>IF(Q598&gt;0,((I598-T598)*'Formula Matrix'!$E$42),0)</f>
        <v>0</v>
      </c>
      <c r="V598" s="88">
        <f t="shared" si="58"/>
        <v>0</v>
      </c>
      <c r="W598" s="88">
        <f>IF(V598&gt;0,(V598*'Checklist Parameters'!$Q$35),0)</f>
        <v>0</v>
      </c>
      <c r="X598" s="85">
        <f t="shared" si="54"/>
        <v>0</v>
      </c>
      <c r="Y598" s="85">
        <f>IF('Checklist Parameters'!$Q$102&lt;&gt;"",(I598/43560)*'Checklist Parameters'!$Q$102,"N/A")</f>
        <v>0</v>
      </c>
      <c r="Z598" s="85" t="str">
        <f>IF('Checklist Parameters'!$Q$58&lt;&gt;"",((I598*'Checklist Parameters'!$Q$58)*'Checklist Parameters'!$Q$35)/1000,"N/A")</f>
        <v>N/A</v>
      </c>
      <c r="AA598" s="85">
        <f>IF('Checklist Parameters'!$Q$101&lt;&gt;"",IFERROR(I598/'Checklist Parameters'!$Q$101,0),"N/A")</f>
        <v>0</v>
      </c>
      <c r="AB598" s="85" t="str">
        <f>IF('Checklist Parameters'!$Q$43&lt;&gt;"",(I598*'Checklist Parameters'!$Q$43)/1000,"N/A")</f>
        <v>N/A</v>
      </c>
      <c r="AC598" s="85">
        <f>IF('Checklist Parameters'!$Q$16="",$X598,IF(AND('Checklist Parameters'!$Q$16&lt;$X598,'Checklist Parameters'!$Q$16&gt;=3),'Checklist Parameters'!$Q$16,IF(AND('Checklist Parameters'!$Q$16&lt;$X598,'Checklist Parameters'!$Q$16&lt;3),0,$X598)))</f>
        <v>0</v>
      </c>
      <c r="AD598" s="85" t="str">
        <f>IF(AND(I598&lt;'Checklist Parameters'!$Q$22,$I598&lt;&gt;0),"Y","")</f>
        <v/>
      </c>
      <c r="AE598" s="85" t="str">
        <f>IF($AD598="Y",0,IF('Checklist Parameters'!$Q$25="","&lt;no limit&gt;",ROUNDDOWN((($I598-'Checklist Parameters'!$Q$24)/'Checklist Parameters'!$Q$25)+1,0)))</f>
        <v>&lt;no limit&gt;</v>
      </c>
      <c r="AF598" s="174">
        <f t="shared" si="59"/>
        <v>0</v>
      </c>
      <c r="AG598" s="85">
        <f t="shared" si="55"/>
        <v>0</v>
      </c>
    </row>
    <row r="599" spans="1:33" ht="15">
      <c r="A599" s="393"/>
      <c r="B599" s="393"/>
      <c r="C599" s="393"/>
      <c r="D599" s="393"/>
      <c r="E599" s="393"/>
      <c r="F599" s="393"/>
      <c r="G599" s="393"/>
      <c r="H599" s="394"/>
      <c r="I599" s="394"/>
      <c r="J599" s="394"/>
      <c r="K599" s="394"/>
      <c r="L599" s="394"/>
      <c r="M599" s="394"/>
      <c r="N599" s="313">
        <f>IF(IF(I599&lt;'Checklist Parameters'!$Q$22,0,($I599-$L599))&lt;0,0,IF(I599&lt;'Checklist Parameters'!$Q$22,0,($I599-$L599)))</f>
        <v>0</v>
      </c>
      <c r="O599" s="394"/>
      <c r="P599" s="395"/>
      <c r="Q599" s="316">
        <f t="shared" si="56"/>
        <v>0</v>
      </c>
      <c r="R599" s="87">
        <f t="shared" si="57"/>
        <v>0</v>
      </c>
      <c r="S599" s="87">
        <f>IF('Checklist Parameters'!$Q$60&lt;0.2,0.2,'Checklist Parameters'!$Q$60)</f>
        <v>0.7</v>
      </c>
      <c r="T599" s="88">
        <f>IF($O599="",IF('Checklist District ID'!$C$43="Y",MAX($R599:$S599)*$I599,SUM($R599:$S599)*$I599),IF(O599&gt;0,Q599*S599))</f>
        <v>0</v>
      </c>
      <c r="U599" s="88">
        <f>IF(Q599&gt;0,((I599-T599)*'Formula Matrix'!$E$42),0)</f>
        <v>0</v>
      </c>
      <c r="V599" s="88">
        <f t="shared" si="58"/>
        <v>0</v>
      </c>
      <c r="W599" s="88">
        <f>IF(V599&gt;0,(V599*'Checklist Parameters'!$Q$35),0)</f>
        <v>0</v>
      </c>
      <c r="X599" s="85">
        <f t="shared" si="54"/>
        <v>0</v>
      </c>
      <c r="Y599" s="85">
        <f>IF('Checklist Parameters'!$Q$102&lt;&gt;"",(I599/43560)*'Checklist Parameters'!$Q$102,"N/A")</f>
        <v>0</v>
      </c>
      <c r="Z599" s="85" t="str">
        <f>IF('Checklist Parameters'!$Q$58&lt;&gt;"",((I599*'Checklist Parameters'!$Q$58)*'Checklist Parameters'!$Q$35)/1000,"N/A")</f>
        <v>N/A</v>
      </c>
      <c r="AA599" s="85">
        <f>IF('Checklist Parameters'!$Q$101&lt;&gt;"",IFERROR(I599/'Checklist Parameters'!$Q$101,0),"N/A")</f>
        <v>0</v>
      </c>
      <c r="AB599" s="85" t="str">
        <f>IF('Checklist Parameters'!$Q$43&lt;&gt;"",(I599*'Checklist Parameters'!$Q$43)/1000,"N/A")</f>
        <v>N/A</v>
      </c>
      <c r="AC599" s="85">
        <f>IF('Checklist Parameters'!$Q$16="",$X599,IF(AND('Checklist Parameters'!$Q$16&lt;$X599,'Checklist Parameters'!$Q$16&gt;=3),'Checklist Parameters'!$Q$16,IF(AND('Checklist Parameters'!$Q$16&lt;$X599,'Checklist Parameters'!$Q$16&lt;3),0,$X599)))</f>
        <v>0</v>
      </c>
      <c r="AD599" s="85" t="str">
        <f>IF(AND(I599&lt;'Checklist Parameters'!$Q$22,$I599&lt;&gt;0),"Y","")</f>
        <v/>
      </c>
      <c r="AE599" s="85" t="str">
        <f>IF($AD599="Y",0,IF('Checklist Parameters'!$Q$25="","&lt;no limit&gt;",ROUNDDOWN((($I599-'Checklist Parameters'!$Q$24)/'Checklist Parameters'!$Q$25)+1,0)))</f>
        <v>&lt;no limit&gt;</v>
      </c>
      <c r="AF599" s="174">
        <f t="shared" si="59"/>
        <v>0</v>
      </c>
      <c r="AG599" s="85">
        <f t="shared" si="55"/>
        <v>0</v>
      </c>
    </row>
    <row r="600" spans="1:33" ht="15">
      <c r="A600" s="393"/>
      <c r="B600" s="393"/>
      <c r="C600" s="393"/>
      <c r="D600" s="393"/>
      <c r="E600" s="393"/>
      <c r="F600" s="393"/>
      <c r="G600" s="393"/>
      <c r="H600" s="394"/>
      <c r="I600" s="394"/>
      <c r="J600" s="394"/>
      <c r="K600" s="394"/>
      <c r="L600" s="394"/>
      <c r="M600" s="394"/>
      <c r="N600" s="313">
        <f>IF(IF(I600&lt;'Checklist Parameters'!$Q$22,0,($I600-$L600))&lt;0,0,IF(I600&lt;'Checklist Parameters'!$Q$22,0,($I600-$L600)))</f>
        <v>0</v>
      </c>
      <c r="O600" s="394"/>
      <c r="P600" s="395"/>
      <c r="Q600" s="316">
        <f t="shared" si="56"/>
        <v>0</v>
      </c>
      <c r="R600" s="87">
        <f t="shared" si="57"/>
        <v>0</v>
      </c>
      <c r="S600" s="87">
        <f>IF('Checklist Parameters'!$Q$60&lt;0.2,0.2,'Checklist Parameters'!$Q$60)</f>
        <v>0.7</v>
      </c>
      <c r="T600" s="88">
        <f>IF($O600="",IF('Checklist District ID'!$C$43="Y",MAX($R600:$S600)*$I600,SUM($R600:$S600)*$I600),IF(O600&gt;0,Q600*S600))</f>
        <v>0</v>
      </c>
      <c r="U600" s="88">
        <f>IF(Q600&gt;0,((I600-T600)*'Formula Matrix'!$E$42),0)</f>
        <v>0</v>
      </c>
      <c r="V600" s="88">
        <f t="shared" si="58"/>
        <v>0</v>
      </c>
      <c r="W600" s="88">
        <f>IF(V600&gt;0,(V600*'Checklist Parameters'!$Q$35),0)</f>
        <v>0</v>
      </c>
      <c r="X600" s="85">
        <f t="shared" si="54"/>
        <v>0</v>
      </c>
      <c r="Y600" s="85">
        <f>IF('Checklist Parameters'!$Q$102&lt;&gt;"",(I600/43560)*'Checklist Parameters'!$Q$102,"N/A")</f>
        <v>0</v>
      </c>
      <c r="Z600" s="85" t="str">
        <f>IF('Checklist Parameters'!$Q$58&lt;&gt;"",((I600*'Checklist Parameters'!$Q$58)*'Checklist Parameters'!$Q$35)/1000,"N/A")</f>
        <v>N/A</v>
      </c>
      <c r="AA600" s="85">
        <f>IF('Checklist Parameters'!$Q$101&lt;&gt;"",IFERROR(I600/'Checklist Parameters'!$Q$101,0),"N/A")</f>
        <v>0</v>
      </c>
      <c r="AB600" s="85" t="str">
        <f>IF('Checklist Parameters'!$Q$43&lt;&gt;"",(I600*'Checklist Parameters'!$Q$43)/1000,"N/A")</f>
        <v>N/A</v>
      </c>
      <c r="AC600" s="85">
        <f>IF('Checklist Parameters'!$Q$16="",$X600,IF(AND('Checklist Parameters'!$Q$16&lt;$X600,'Checklist Parameters'!$Q$16&gt;=3),'Checklist Parameters'!$Q$16,IF(AND('Checklist Parameters'!$Q$16&lt;$X600,'Checklist Parameters'!$Q$16&lt;3),0,$X600)))</f>
        <v>0</v>
      </c>
      <c r="AD600" s="85" t="str">
        <f>IF(AND(I600&lt;'Checklist Parameters'!$Q$22,$I600&lt;&gt;0),"Y","")</f>
        <v/>
      </c>
      <c r="AE600" s="85" t="str">
        <f>IF($AD600="Y",0,IF('Checklist Parameters'!$Q$25="","&lt;no limit&gt;",ROUNDDOWN((($I600-'Checklist Parameters'!$Q$24)/'Checklist Parameters'!$Q$25)+1,0)))</f>
        <v>&lt;no limit&gt;</v>
      </c>
      <c r="AF600" s="174">
        <f t="shared" si="59"/>
        <v>0</v>
      </c>
      <c r="AG600" s="85">
        <f t="shared" si="55"/>
        <v>0</v>
      </c>
    </row>
    <row r="601" spans="1:33" ht="15">
      <c r="A601" s="393"/>
      <c r="B601" s="393"/>
      <c r="C601" s="393"/>
      <c r="D601" s="393"/>
      <c r="E601" s="393"/>
      <c r="F601" s="393"/>
      <c r="G601" s="393"/>
      <c r="H601" s="394"/>
      <c r="I601" s="394"/>
      <c r="J601" s="394"/>
      <c r="K601" s="394"/>
      <c r="L601" s="394"/>
      <c r="M601" s="394"/>
      <c r="N601" s="313">
        <f>IF(IF(I601&lt;'Checklist Parameters'!$Q$22,0,($I601-$L601))&lt;0,0,IF(I601&lt;'Checklist Parameters'!$Q$22,0,($I601-$L601)))</f>
        <v>0</v>
      </c>
      <c r="O601" s="394"/>
      <c r="P601" s="395"/>
      <c r="Q601" s="316">
        <f t="shared" si="56"/>
        <v>0</v>
      </c>
      <c r="R601" s="87">
        <f t="shared" si="57"/>
        <v>0</v>
      </c>
      <c r="S601" s="87">
        <f>IF('Checklist Parameters'!$Q$60&lt;0.2,0.2,'Checklist Parameters'!$Q$60)</f>
        <v>0.7</v>
      </c>
      <c r="T601" s="88">
        <f>IF($O601="",IF('Checklist District ID'!$C$43="Y",MAX($R601:$S601)*$I601,SUM($R601:$S601)*$I601),IF(O601&gt;0,Q601*S601))</f>
        <v>0</v>
      </c>
      <c r="U601" s="88">
        <f>IF(Q601&gt;0,((I601-T601)*'Formula Matrix'!$E$42),0)</f>
        <v>0</v>
      </c>
      <c r="V601" s="88">
        <f t="shared" si="58"/>
        <v>0</v>
      </c>
      <c r="W601" s="88">
        <f>IF(V601&gt;0,(V601*'Checklist Parameters'!$Q$35),0)</f>
        <v>0</v>
      </c>
      <c r="X601" s="85">
        <f t="shared" si="54"/>
        <v>0</v>
      </c>
      <c r="Y601" s="85">
        <f>IF('Checklist Parameters'!$Q$102&lt;&gt;"",(I601/43560)*'Checklist Parameters'!$Q$102,"N/A")</f>
        <v>0</v>
      </c>
      <c r="Z601" s="85" t="str">
        <f>IF('Checklist Parameters'!$Q$58&lt;&gt;"",((I601*'Checklist Parameters'!$Q$58)*'Checklist Parameters'!$Q$35)/1000,"N/A")</f>
        <v>N/A</v>
      </c>
      <c r="AA601" s="85">
        <f>IF('Checklist Parameters'!$Q$101&lt;&gt;"",IFERROR(I601/'Checklist Parameters'!$Q$101,0),"N/A")</f>
        <v>0</v>
      </c>
      <c r="AB601" s="85" t="str">
        <f>IF('Checklist Parameters'!$Q$43&lt;&gt;"",(I601*'Checklist Parameters'!$Q$43)/1000,"N/A")</f>
        <v>N/A</v>
      </c>
      <c r="AC601" s="85">
        <f>IF('Checklist Parameters'!$Q$16="",$X601,IF(AND('Checklist Parameters'!$Q$16&lt;$X601,'Checklist Parameters'!$Q$16&gt;=3),'Checklist Parameters'!$Q$16,IF(AND('Checklist Parameters'!$Q$16&lt;$X601,'Checklist Parameters'!$Q$16&lt;3),0,$X601)))</f>
        <v>0</v>
      </c>
      <c r="AD601" s="85" t="str">
        <f>IF(AND(I601&lt;'Checklist Parameters'!$Q$22,$I601&lt;&gt;0),"Y","")</f>
        <v/>
      </c>
      <c r="AE601" s="85" t="str">
        <f>IF($AD601="Y",0,IF('Checklist Parameters'!$Q$25="","&lt;no limit&gt;",ROUNDDOWN((($I601-'Checklist Parameters'!$Q$24)/'Checklist Parameters'!$Q$25)+1,0)))</f>
        <v>&lt;no limit&gt;</v>
      </c>
      <c r="AF601" s="174">
        <f t="shared" si="59"/>
        <v>0</v>
      </c>
      <c r="AG601" s="85">
        <f t="shared" si="55"/>
        <v>0</v>
      </c>
    </row>
    <row r="602" spans="1:33" ht="15">
      <c r="A602" s="393"/>
      <c r="B602" s="393"/>
      <c r="C602" s="393"/>
      <c r="D602" s="393"/>
      <c r="E602" s="393"/>
      <c r="F602" s="393"/>
      <c r="G602" s="393"/>
      <c r="H602" s="394"/>
      <c r="I602" s="394"/>
      <c r="J602" s="394"/>
      <c r="K602" s="394"/>
      <c r="L602" s="394"/>
      <c r="M602" s="394"/>
      <c r="N602" s="313">
        <f>IF(IF(I602&lt;'Checklist Parameters'!$Q$22,0,($I602-$L602))&lt;0,0,IF(I602&lt;'Checklist Parameters'!$Q$22,0,($I602-$L602)))</f>
        <v>0</v>
      </c>
      <c r="O602" s="394"/>
      <c r="P602" s="395"/>
      <c r="Q602" s="316">
        <f t="shared" si="56"/>
        <v>0</v>
      </c>
      <c r="R602" s="87">
        <f t="shared" si="57"/>
        <v>0</v>
      </c>
      <c r="S602" s="87">
        <f>IF('Checklist Parameters'!$Q$60&lt;0.2,0.2,'Checklist Parameters'!$Q$60)</f>
        <v>0.7</v>
      </c>
      <c r="T602" s="88">
        <f>IF($O602="",IF('Checklist District ID'!$C$43="Y",MAX($R602:$S602)*$I602,SUM($R602:$S602)*$I602),IF(O602&gt;0,Q602*S602))</f>
        <v>0</v>
      </c>
      <c r="U602" s="88">
        <f>IF(Q602&gt;0,((I602-T602)*'Formula Matrix'!$E$42),0)</f>
        <v>0</v>
      </c>
      <c r="V602" s="88">
        <f t="shared" si="58"/>
        <v>0</v>
      </c>
      <c r="W602" s="88">
        <f>IF(V602&gt;0,(V602*'Checklist Parameters'!$Q$35),0)</f>
        <v>0</v>
      </c>
      <c r="X602" s="85">
        <f t="shared" si="54"/>
        <v>0</v>
      </c>
      <c r="Y602" s="85">
        <f>IF('Checklist Parameters'!$Q$102&lt;&gt;"",(I602/43560)*'Checklist Parameters'!$Q$102,"N/A")</f>
        <v>0</v>
      </c>
      <c r="Z602" s="85" t="str">
        <f>IF('Checklist Parameters'!$Q$58&lt;&gt;"",((I602*'Checklist Parameters'!$Q$58)*'Checklist Parameters'!$Q$35)/1000,"N/A")</f>
        <v>N/A</v>
      </c>
      <c r="AA602" s="85">
        <f>IF('Checklist Parameters'!$Q$101&lt;&gt;"",IFERROR(I602/'Checklist Parameters'!$Q$101,0),"N/A")</f>
        <v>0</v>
      </c>
      <c r="AB602" s="85" t="str">
        <f>IF('Checklist Parameters'!$Q$43&lt;&gt;"",(I602*'Checklist Parameters'!$Q$43)/1000,"N/A")</f>
        <v>N/A</v>
      </c>
      <c r="AC602" s="85">
        <f>IF('Checklist Parameters'!$Q$16="",$X602,IF(AND('Checklist Parameters'!$Q$16&lt;$X602,'Checklist Parameters'!$Q$16&gt;=3),'Checklist Parameters'!$Q$16,IF(AND('Checklist Parameters'!$Q$16&lt;$X602,'Checklist Parameters'!$Q$16&lt;3),0,$X602)))</f>
        <v>0</v>
      </c>
      <c r="AD602" s="85" t="str">
        <f>IF(AND(I602&lt;'Checklist Parameters'!$Q$22,$I602&lt;&gt;0),"Y","")</f>
        <v/>
      </c>
      <c r="AE602" s="85" t="str">
        <f>IF($AD602="Y",0,IF('Checklist Parameters'!$Q$25="","&lt;no limit&gt;",ROUNDDOWN((($I602-'Checklist Parameters'!$Q$24)/'Checklist Parameters'!$Q$25)+1,0)))</f>
        <v>&lt;no limit&gt;</v>
      </c>
      <c r="AF602" s="174">
        <f t="shared" si="59"/>
        <v>0</v>
      </c>
      <c r="AG602" s="85">
        <f t="shared" si="55"/>
        <v>0</v>
      </c>
    </row>
    <row r="603" spans="1:33" ht="15">
      <c r="A603" s="393"/>
      <c r="B603" s="393"/>
      <c r="C603" s="393"/>
      <c r="D603" s="393"/>
      <c r="E603" s="393"/>
      <c r="F603" s="393"/>
      <c r="G603" s="393"/>
      <c r="H603" s="394"/>
      <c r="I603" s="394"/>
      <c r="J603" s="394"/>
      <c r="K603" s="394"/>
      <c r="L603" s="394"/>
      <c r="M603" s="394"/>
      <c r="N603" s="313">
        <f>IF(IF(I603&lt;'Checklist Parameters'!$Q$22,0,($I603-$L603))&lt;0,0,IF(I603&lt;'Checklist Parameters'!$Q$22,0,($I603-$L603)))</f>
        <v>0</v>
      </c>
      <c r="O603" s="394"/>
      <c r="P603" s="395"/>
      <c r="Q603" s="316">
        <f t="shared" si="56"/>
        <v>0</v>
      </c>
      <c r="R603" s="87">
        <f t="shared" si="57"/>
        <v>0</v>
      </c>
      <c r="S603" s="87">
        <f>IF('Checklist Parameters'!$Q$60&lt;0.2,0.2,'Checklist Parameters'!$Q$60)</f>
        <v>0.7</v>
      </c>
      <c r="T603" s="88">
        <f>IF($O603="",IF('Checklist District ID'!$C$43="Y",MAX($R603:$S603)*$I603,SUM($R603:$S603)*$I603),IF(O603&gt;0,Q603*S603))</f>
        <v>0</v>
      </c>
      <c r="U603" s="88">
        <f>IF(Q603&gt;0,((I603-T603)*'Formula Matrix'!$E$42),0)</f>
        <v>0</v>
      </c>
      <c r="V603" s="88">
        <f t="shared" si="58"/>
        <v>0</v>
      </c>
      <c r="W603" s="88">
        <f>IF(V603&gt;0,(V603*'Checklist Parameters'!$Q$35),0)</f>
        <v>0</v>
      </c>
      <c r="X603" s="85">
        <f t="shared" si="54"/>
        <v>0</v>
      </c>
      <c r="Y603" s="85">
        <f>IF('Checklist Parameters'!$Q$102&lt;&gt;"",(I603/43560)*'Checklist Parameters'!$Q$102,"N/A")</f>
        <v>0</v>
      </c>
      <c r="Z603" s="85" t="str">
        <f>IF('Checklist Parameters'!$Q$58&lt;&gt;"",((I603*'Checklist Parameters'!$Q$58)*'Checklist Parameters'!$Q$35)/1000,"N/A")</f>
        <v>N/A</v>
      </c>
      <c r="AA603" s="85">
        <f>IF('Checklist Parameters'!$Q$101&lt;&gt;"",IFERROR(I603/'Checklist Parameters'!$Q$101,0),"N/A")</f>
        <v>0</v>
      </c>
      <c r="AB603" s="85" t="str">
        <f>IF('Checklist Parameters'!$Q$43&lt;&gt;"",(I603*'Checklist Parameters'!$Q$43)/1000,"N/A")</f>
        <v>N/A</v>
      </c>
      <c r="AC603" s="85">
        <f>IF('Checklist Parameters'!$Q$16="",$X603,IF(AND('Checklist Parameters'!$Q$16&lt;$X603,'Checklist Parameters'!$Q$16&gt;=3),'Checklist Parameters'!$Q$16,IF(AND('Checklist Parameters'!$Q$16&lt;$X603,'Checklist Parameters'!$Q$16&lt;3),0,$X603)))</f>
        <v>0</v>
      </c>
      <c r="AD603" s="85" t="str">
        <f>IF(AND(I603&lt;'Checklist Parameters'!$Q$22,$I603&lt;&gt;0),"Y","")</f>
        <v/>
      </c>
      <c r="AE603" s="85" t="str">
        <f>IF($AD603="Y",0,IF('Checklist Parameters'!$Q$25="","&lt;no limit&gt;",ROUNDDOWN((($I603-'Checklist Parameters'!$Q$24)/'Checklist Parameters'!$Q$25)+1,0)))</f>
        <v>&lt;no limit&gt;</v>
      </c>
      <c r="AF603" s="174">
        <f t="shared" si="59"/>
        <v>0</v>
      </c>
      <c r="AG603" s="85">
        <f t="shared" si="55"/>
        <v>0</v>
      </c>
    </row>
    <row r="604" spans="1:33" ht="15">
      <c r="A604" s="393"/>
      <c r="B604" s="393"/>
      <c r="C604" s="393"/>
      <c r="D604" s="393"/>
      <c r="E604" s="393"/>
      <c r="F604" s="393"/>
      <c r="G604" s="393"/>
      <c r="H604" s="394"/>
      <c r="I604" s="394"/>
      <c r="J604" s="394"/>
      <c r="K604" s="394"/>
      <c r="L604" s="394"/>
      <c r="M604" s="394"/>
      <c r="N604" s="313">
        <f>IF(IF(I604&lt;'Checklist Parameters'!$Q$22,0,($I604-$L604))&lt;0,0,IF(I604&lt;'Checklist Parameters'!$Q$22,0,($I604-$L604)))</f>
        <v>0</v>
      </c>
      <c r="O604" s="394"/>
      <c r="P604" s="395"/>
      <c r="Q604" s="316">
        <f t="shared" si="56"/>
        <v>0</v>
      </c>
      <c r="R604" s="87">
        <f t="shared" si="57"/>
        <v>0</v>
      </c>
      <c r="S604" s="87">
        <f>IF('Checklist Parameters'!$Q$60&lt;0.2,0.2,'Checklist Parameters'!$Q$60)</f>
        <v>0.7</v>
      </c>
      <c r="T604" s="88">
        <f>IF($O604="",IF('Checklist District ID'!$C$43="Y",MAX($R604:$S604)*$I604,SUM($R604:$S604)*$I604),IF(O604&gt;0,Q604*S604))</f>
        <v>0</v>
      </c>
      <c r="U604" s="88">
        <f>IF(Q604&gt;0,((I604-T604)*'Formula Matrix'!$E$42),0)</f>
        <v>0</v>
      </c>
      <c r="V604" s="88">
        <f t="shared" si="58"/>
        <v>0</v>
      </c>
      <c r="W604" s="88">
        <f>IF(V604&gt;0,(V604*'Checklist Parameters'!$Q$35),0)</f>
        <v>0</v>
      </c>
      <c r="X604" s="85">
        <f t="shared" si="54"/>
        <v>0</v>
      </c>
      <c r="Y604" s="85">
        <f>IF('Checklist Parameters'!$Q$102&lt;&gt;"",(I604/43560)*'Checklist Parameters'!$Q$102,"N/A")</f>
        <v>0</v>
      </c>
      <c r="Z604" s="85" t="str">
        <f>IF('Checklist Parameters'!$Q$58&lt;&gt;"",((I604*'Checklist Parameters'!$Q$58)*'Checklist Parameters'!$Q$35)/1000,"N/A")</f>
        <v>N/A</v>
      </c>
      <c r="AA604" s="85">
        <f>IF('Checklist Parameters'!$Q$101&lt;&gt;"",IFERROR(I604/'Checklist Parameters'!$Q$101,0),"N/A")</f>
        <v>0</v>
      </c>
      <c r="AB604" s="85" t="str">
        <f>IF('Checklist Parameters'!$Q$43&lt;&gt;"",(I604*'Checklist Parameters'!$Q$43)/1000,"N/A")</f>
        <v>N/A</v>
      </c>
      <c r="AC604" s="85">
        <f>IF('Checklist Parameters'!$Q$16="",$X604,IF(AND('Checklist Parameters'!$Q$16&lt;$X604,'Checklist Parameters'!$Q$16&gt;=3),'Checklist Parameters'!$Q$16,IF(AND('Checklist Parameters'!$Q$16&lt;$X604,'Checklist Parameters'!$Q$16&lt;3),0,$X604)))</f>
        <v>0</v>
      </c>
      <c r="AD604" s="85" t="str">
        <f>IF(AND(I604&lt;'Checklist Parameters'!$Q$22,$I604&lt;&gt;0),"Y","")</f>
        <v/>
      </c>
      <c r="AE604" s="85" t="str">
        <f>IF($AD604="Y",0,IF('Checklist Parameters'!$Q$25="","&lt;no limit&gt;",ROUNDDOWN((($I604-'Checklist Parameters'!$Q$24)/'Checklist Parameters'!$Q$25)+1,0)))</f>
        <v>&lt;no limit&gt;</v>
      </c>
      <c r="AF604" s="174">
        <f t="shared" si="59"/>
        <v>0</v>
      </c>
      <c r="AG604" s="85">
        <f t="shared" si="55"/>
        <v>0</v>
      </c>
    </row>
    <row r="605" spans="1:33" ht="15">
      <c r="A605" s="393"/>
      <c r="B605" s="393"/>
      <c r="C605" s="393"/>
      <c r="D605" s="393"/>
      <c r="E605" s="393"/>
      <c r="F605" s="393"/>
      <c r="G605" s="393"/>
      <c r="H605" s="394"/>
      <c r="I605" s="394"/>
      <c r="J605" s="394"/>
      <c r="K605" s="394"/>
      <c r="L605" s="394"/>
      <c r="M605" s="394"/>
      <c r="N605" s="313">
        <f>IF(IF(I605&lt;'Checklist Parameters'!$Q$22,0,($I605-$L605))&lt;0,0,IF(I605&lt;'Checklist Parameters'!$Q$22,0,($I605-$L605)))</f>
        <v>0</v>
      </c>
      <c r="O605" s="394"/>
      <c r="P605" s="395"/>
      <c r="Q605" s="316">
        <f t="shared" si="56"/>
        <v>0</v>
      </c>
      <c r="R605" s="87">
        <f t="shared" si="57"/>
        <v>0</v>
      </c>
      <c r="S605" s="87">
        <f>IF('Checklist Parameters'!$Q$60&lt;0.2,0.2,'Checklist Parameters'!$Q$60)</f>
        <v>0.7</v>
      </c>
      <c r="T605" s="88">
        <f>IF($O605="",IF('Checklist District ID'!$C$43="Y",MAX($R605:$S605)*$I605,SUM($R605:$S605)*$I605),IF(O605&gt;0,Q605*S605))</f>
        <v>0</v>
      </c>
      <c r="U605" s="88">
        <f>IF(Q605&gt;0,((I605-T605)*'Formula Matrix'!$E$42),0)</f>
        <v>0</v>
      </c>
      <c r="V605" s="88">
        <f t="shared" si="58"/>
        <v>0</v>
      </c>
      <c r="W605" s="88">
        <f>IF(V605&gt;0,(V605*'Checklist Parameters'!$Q$35),0)</f>
        <v>0</v>
      </c>
      <c r="X605" s="85">
        <f t="shared" si="54"/>
        <v>0</v>
      </c>
      <c r="Y605" s="85">
        <f>IF('Checklist Parameters'!$Q$102&lt;&gt;"",(I605/43560)*'Checklist Parameters'!$Q$102,"N/A")</f>
        <v>0</v>
      </c>
      <c r="Z605" s="85" t="str">
        <f>IF('Checklist Parameters'!$Q$58&lt;&gt;"",((I605*'Checklist Parameters'!$Q$58)*'Checklist Parameters'!$Q$35)/1000,"N/A")</f>
        <v>N/A</v>
      </c>
      <c r="AA605" s="85">
        <f>IF('Checklist Parameters'!$Q$101&lt;&gt;"",IFERROR(I605/'Checklist Parameters'!$Q$101,0),"N/A")</f>
        <v>0</v>
      </c>
      <c r="AB605" s="85" t="str">
        <f>IF('Checklist Parameters'!$Q$43&lt;&gt;"",(I605*'Checklist Parameters'!$Q$43)/1000,"N/A")</f>
        <v>N/A</v>
      </c>
      <c r="AC605" s="85">
        <f>IF('Checklist Parameters'!$Q$16="",$X605,IF(AND('Checklist Parameters'!$Q$16&lt;$X605,'Checklist Parameters'!$Q$16&gt;=3),'Checklist Parameters'!$Q$16,IF(AND('Checklist Parameters'!$Q$16&lt;$X605,'Checklist Parameters'!$Q$16&lt;3),0,$X605)))</f>
        <v>0</v>
      </c>
      <c r="AD605" s="85" t="str">
        <f>IF(AND(I605&lt;'Checklist Parameters'!$Q$22,$I605&lt;&gt;0),"Y","")</f>
        <v/>
      </c>
      <c r="AE605" s="85" t="str">
        <f>IF($AD605="Y",0,IF('Checklist Parameters'!$Q$25="","&lt;no limit&gt;",ROUNDDOWN((($I605-'Checklist Parameters'!$Q$24)/'Checklist Parameters'!$Q$25)+1,0)))</f>
        <v>&lt;no limit&gt;</v>
      </c>
      <c r="AF605" s="174">
        <f t="shared" si="59"/>
        <v>0</v>
      </c>
      <c r="AG605" s="85">
        <f t="shared" si="55"/>
        <v>0</v>
      </c>
    </row>
    <row r="606" spans="1:33" ht="15">
      <c r="A606" s="393"/>
      <c r="B606" s="393"/>
      <c r="C606" s="393"/>
      <c r="D606" s="393"/>
      <c r="E606" s="393"/>
      <c r="F606" s="393"/>
      <c r="G606" s="393"/>
      <c r="H606" s="394"/>
      <c r="I606" s="394"/>
      <c r="J606" s="394"/>
      <c r="K606" s="394"/>
      <c r="L606" s="394"/>
      <c r="M606" s="394"/>
      <c r="N606" s="313">
        <f>IF(IF(I606&lt;'Checklist Parameters'!$Q$22,0,($I606-$L606))&lt;0,0,IF(I606&lt;'Checklist Parameters'!$Q$22,0,($I606-$L606)))</f>
        <v>0</v>
      </c>
      <c r="O606" s="394"/>
      <c r="P606" s="395"/>
      <c r="Q606" s="316">
        <f t="shared" si="56"/>
        <v>0</v>
      </c>
      <c r="R606" s="87">
        <f t="shared" si="57"/>
        <v>0</v>
      </c>
      <c r="S606" s="87">
        <f>IF('Checklist Parameters'!$Q$60&lt;0.2,0.2,'Checklist Parameters'!$Q$60)</f>
        <v>0.7</v>
      </c>
      <c r="T606" s="88">
        <f>IF($O606="",IF('Checklist District ID'!$C$43="Y",MAX($R606:$S606)*$I606,SUM($R606:$S606)*$I606),IF(O606&gt;0,Q606*S606))</f>
        <v>0</v>
      </c>
      <c r="U606" s="88">
        <f>IF(Q606&gt;0,((I606-T606)*'Formula Matrix'!$E$42),0)</f>
        <v>0</v>
      </c>
      <c r="V606" s="88">
        <f t="shared" si="58"/>
        <v>0</v>
      </c>
      <c r="W606" s="88">
        <f>IF(V606&gt;0,(V606*'Checklist Parameters'!$Q$35),0)</f>
        <v>0</v>
      </c>
      <c r="X606" s="85">
        <f t="shared" si="54"/>
        <v>0</v>
      </c>
      <c r="Y606" s="85">
        <f>IF('Checklist Parameters'!$Q$102&lt;&gt;"",(I606/43560)*'Checklist Parameters'!$Q$102,"N/A")</f>
        <v>0</v>
      </c>
      <c r="Z606" s="85" t="str">
        <f>IF('Checklist Parameters'!$Q$58&lt;&gt;"",((I606*'Checklist Parameters'!$Q$58)*'Checklist Parameters'!$Q$35)/1000,"N/A")</f>
        <v>N/A</v>
      </c>
      <c r="AA606" s="85">
        <f>IF('Checklist Parameters'!$Q$101&lt;&gt;"",IFERROR(I606/'Checklist Parameters'!$Q$101,0),"N/A")</f>
        <v>0</v>
      </c>
      <c r="AB606" s="85" t="str">
        <f>IF('Checklist Parameters'!$Q$43&lt;&gt;"",(I606*'Checklist Parameters'!$Q$43)/1000,"N/A")</f>
        <v>N/A</v>
      </c>
      <c r="AC606" s="85">
        <f>IF('Checklist Parameters'!$Q$16="",$X606,IF(AND('Checklist Parameters'!$Q$16&lt;$X606,'Checklist Parameters'!$Q$16&gt;=3),'Checklist Parameters'!$Q$16,IF(AND('Checklist Parameters'!$Q$16&lt;$X606,'Checklist Parameters'!$Q$16&lt;3),0,$X606)))</f>
        <v>0</v>
      </c>
      <c r="AD606" s="85" t="str">
        <f>IF(AND(I606&lt;'Checklist Parameters'!$Q$22,$I606&lt;&gt;0),"Y","")</f>
        <v/>
      </c>
      <c r="AE606" s="85" t="str">
        <f>IF($AD606="Y",0,IF('Checklist Parameters'!$Q$25="","&lt;no limit&gt;",ROUNDDOWN((($I606-'Checklist Parameters'!$Q$24)/'Checklist Parameters'!$Q$25)+1,0)))</f>
        <v>&lt;no limit&gt;</v>
      </c>
      <c r="AF606" s="174">
        <f t="shared" si="59"/>
        <v>0</v>
      </c>
      <c r="AG606" s="85">
        <f t="shared" si="55"/>
        <v>0</v>
      </c>
    </row>
    <row r="607" spans="1:33" ht="15">
      <c r="A607" s="393"/>
      <c r="B607" s="393"/>
      <c r="C607" s="393"/>
      <c r="D607" s="393"/>
      <c r="E607" s="393"/>
      <c r="F607" s="393"/>
      <c r="G607" s="393"/>
      <c r="H607" s="394"/>
      <c r="I607" s="394"/>
      <c r="J607" s="394"/>
      <c r="K607" s="394"/>
      <c r="L607" s="394"/>
      <c r="M607" s="394"/>
      <c r="N607" s="313">
        <f>IF(IF(I607&lt;'Checklist Parameters'!$Q$22,0,($I607-$L607))&lt;0,0,IF(I607&lt;'Checklist Parameters'!$Q$22,0,($I607-$L607)))</f>
        <v>0</v>
      </c>
      <c r="O607" s="394"/>
      <c r="P607" s="395"/>
      <c r="Q607" s="316">
        <f t="shared" si="56"/>
        <v>0</v>
      </c>
      <c r="R607" s="87">
        <f t="shared" si="57"/>
        <v>0</v>
      </c>
      <c r="S607" s="87">
        <f>IF('Checklist Parameters'!$Q$60&lt;0.2,0.2,'Checklist Parameters'!$Q$60)</f>
        <v>0.7</v>
      </c>
      <c r="T607" s="88">
        <f>IF($O607="",IF('Checklist District ID'!$C$43="Y",MAX($R607:$S607)*$I607,SUM($R607:$S607)*$I607),IF(O607&gt;0,Q607*S607))</f>
        <v>0</v>
      </c>
      <c r="U607" s="88">
        <f>IF(Q607&gt;0,((I607-T607)*'Formula Matrix'!$E$42),0)</f>
        <v>0</v>
      </c>
      <c r="V607" s="88">
        <f t="shared" si="58"/>
        <v>0</v>
      </c>
      <c r="W607" s="88">
        <f>IF(V607&gt;0,(V607*'Checklist Parameters'!$Q$35),0)</f>
        <v>0</v>
      </c>
      <c r="X607" s="85">
        <f t="shared" si="54"/>
        <v>0</v>
      </c>
      <c r="Y607" s="85">
        <f>IF('Checklist Parameters'!$Q$102&lt;&gt;"",(I607/43560)*'Checklist Parameters'!$Q$102,"N/A")</f>
        <v>0</v>
      </c>
      <c r="Z607" s="85" t="str">
        <f>IF('Checklist Parameters'!$Q$58&lt;&gt;"",((I607*'Checklist Parameters'!$Q$58)*'Checklist Parameters'!$Q$35)/1000,"N/A")</f>
        <v>N/A</v>
      </c>
      <c r="AA607" s="85">
        <f>IF('Checklist Parameters'!$Q$101&lt;&gt;"",IFERROR(I607/'Checklist Parameters'!$Q$101,0),"N/A")</f>
        <v>0</v>
      </c>
      <c r="AB607" s="85" t="str">
        <f>IF('Checklist Parameters'!$Q$43&lt;&gt;"",(I607*'Checklist Parameters'!$Q$43)/1000,"N/A")</f>
        <v>N/A</v>
      </c>
      <c r="AC607" s="85">
        <f>IF('Checklist Parameters'!$Q$16="",$X607,IF(AND('Checklist Parameters'!$Q$16&lt;$X607,'Checklist Parameters'!$Q$16&gt;=3),'Checklist Parameters'!$Q$16,IF(AND('Checklist Parameters'!$Q$16&lt;$X607,'Checklist Parameters'!$Q$16&lt;3),0,$X607)))</f>
        <v>0</v>
      </c>
      <c r="AD607" s="85" t="str">
        <f>IF(AND(I607&lt;'Checklist Parameters'!$Q$22,$I607&lt;&gt;0),"Y","")</f>
        <v/>
      </c>
      <c r="AE607" s="85" t="str">
        <f>IF($AD607="Y",0,IF('Checklist Parameters'!$Q$25="","&lt;no limit&gt;",ROUNDDOWN((($I607-'Checklist Parameters'!$Q$24)/'Checklist Parameters'!$Q$25)+1,0)))</f>
        <v>&lt;no limit&gt;</v>
      </c>
      <c r="AF607" s="174">
        <f t="shared" si="59"/>
        <v>0</v>
      </c>
      <c r="AG607" s="85">
        <f t="shared" si="55"/>
        <v>0</v>
      </c>
    </row>
    <row r="608" spans="1:33" ht="15">
      <c r="A608" s="393"/>
      <c r="B608" s="393"/>
      <c r="C608" s="393"/>
      <c r="D608" s="393"/>
      <c r="E608" s="393"/>
      <c r="F608" s="393"/>
      <c r="G608" s="393"/>
      <c r="H608" s="394"/>
      <c r="I608" s="394"/>
      <c r="J608" s="394"/>
      <c r="K608" s="394"/>
      <c r="L608" s="394"/>
      <c r="M608" s="394"/>
      <c r="N608" s="313">
        <f>IF(IF(I608&lt;'Checklist Parameters'!$Q$22,0,($I608-$L608))&lt;0,0,IF(I608&lt;'Checklist Parameters'!$Q$22,0,($I608-$L608)))</f>
        <v>0</v>
      </c>
      <c r="O608" s="394"/>
      <c r="P608" s="395"/>
      <c r="Q608" s="316">
        <f t="shared" si="56"/>
        <v>0</v>
      </c>
      <c r="R608" s="87">
        <f t="shared" si="57"/>
        <v>0</v>
      </c>
      <c r="S608" s="87">
        <f>IF('Checklist Parameters'!$Q$60&lt;0.2,0.2,'Checklist Parameters'!$Q$60)</f>
        <v>0.7</v>
      </c>
      <c r="T608" s="88">
        <f>IF($O608="",IF('Checklist District ID'!$C$43="Y",MAX($R608:$S608)*$I608,SUM($R608:$S608)*$I608),IF(O608&gt;0,Q608*S608))</f>
        <v>0</v>
      </c>
      <c r="U608" s="88">
        <f>IF(Q608&gt;0,((I608-T608)*'Formula Matrix'!$E$42),0)</f>
        <v>0</v>
      </c>
      <c r="V608" s="88">
        <f t="shared" si="58"/>
        <v>0</v>
      </c>
      <c r="W608" s="88">
        <f>IF(V608&gt;0,(V608*'Checklist Parameters'!$Q$35),0)</f>
        <v>0</v>
      </c>
      <c r="X608" s="85">
        <f t="shared" si="54"/>
        <v>0</v>
      </c>
      <c r="Y608" s="85">
        <f>IF('Checklist Parameters'!$Q$102&lt;&gt;"",(I608/43560)*'Checklist Parameters'!$Q$102,"N/A")</f>
        <v>0</v>
      </c>
      <c r="Z608" s="85" t="str">
        <f>IF('Checklist Parameters'!$Q$58&lt;&gt;"",((I608*'Checklist Parameters'!$Q$58)*'Checklist Parameters'!$Q$35)/1000,"N/A")</f>
        <v>N/A</v>
      </c>
      <c r="AA608" s="85">
        <f>IF('Checklist Parameters'!$Q$101&lt;&gt;"",IFERROR(I608/'Checklist Parameters'!$Q$101,0),"N/A")</f>
        <v>0</v>
      </c>
      <c r="AB608" s="85" t="str">
        <f>IF('Checklist Parameters'!$Q$43&lt;&gt;"",(I608*'Checklist Parameters'!$Q$43)/1000,"N/A")</f>
        <v>N/A</v>
      </c>
      <c r="AC608" s="85">
        <f>IF('Checklist Parameters'!$Q$16="",$X608,IF(AND('Checklist Parameters'!$Q$16&lt;$X608,'Checklist Parameters'!$Q$16&gt;=3),'Checklist Parameters'!$Q$16,IF(AND('Checklist Parameters'!$Q$16&lt;$X608,'Checklist Parameters'!$Q$16&lt;3),0,$X608)))</f>
        <v>0</v>
      </c>
      <c r="AD608" s="85" t="str">
        <f>IF(AND(I608&lt;'Checklist Parameters'!$Q$22,$I608&lt;&gt;0),"Y","")</f>
        <v/>
      </c>
      <c r="AE608" s="85" t="str">
        <f>IF($AD608="Y",0,IF('Checklist Parameters'!$Q$25="","&lt;no limit&gt;",ROUNDDOWN((($I608-'Checklist Parameters'!$Q$24)/'Checklist Parameters'!$Q$25)+1,0)))</f>
        <v>&lt;no limit&gt;</v>
      </c>
      <c r="AF608" s="174">
        <f t="shared" si="59"/>
        <v>0</v>
      </c>
      <c r="AG608" s="85">
        <f t="shared" si="55"/>
        <v>0</v>
      </c>
    </row>
    <row r="609" spans="1:33" ht="15">
      <c r="A609" s="393"/>
      <c r="B609" s="393"/>
      <c r="C609" s="393"/>
      <c r="D609" s="393"/>
      <c r="E609" s="393"/>
      <c r="F609" s="393"/>
      <c r="G609" s="393"/>
      <c r="H609" s="394"/>
      <c r="I609" s="394"/>
      <c r="J609" s="394"/>
      <c r="K609" s="394"/>
      <c r="L609" s="394"/>
      <c r="M609" s="394"/>
      <c r="N609" s="313">
        <f>IF(IF(I609&lt;'Checklist Parameters'!$Q$22,0,($I609-$L609))&lt;0,0,IF(I609&lt;'Checklist Parameters'!$Q$22,0,($I609-$L609)))</f>
        <v>0</v>
      </c>
      <c r="O609" s="394"/>
      <c r="P609" s="395"/>
      <c r="Q609" s="316">
        <f t="shared" si="56"/>
        <v>0</v>
      </c>
      <c r="R609" s="87">
        <f t="shared" si="57"/>
        <v>0</v>
      </c>
      <c r="S609" s="87">
        <f>IF('Checklist Parameters'!$Q$60&lt;0.2,0.2,'Checklist Parameters'!$Q$60)</f>
        <v>0.7</v>
      </c>
      <c r="T609" s="88">
        <f>IF($O609="",IF('Checklist District ID'!$C$43="Y",MAX($R609:$S609)*$I609,SUM($R609:$S609)*$I609),IF(O609&gt;0,Q609*S609))</f>
        <v>0</v>
      </c>
      <c r="U609" s="88">
        <f>IF(Q609&gt;0,((I609-T609)*'Formula Matrix'!$E$42),0)</f>
        <v>0</v>
      </c>
      <c r="V609" s="88">
        <f t="shared" si="58"/>
        <v>0</v>
      </c>
      <c r="W609" s="88">
        <f>IF(V609&gt;0,(V609*'Checklist Parameters'!$Q$35),0)</f>
        <v>0</v>
      </c>
      <c r="X609" s="85">
        <f t="shared" si="54"/>
        <v>0</v>
      </c>
      <c r="Y609" s="85">
        <f>IF('Checklist Parameters'!$Q$102&lt;&gt;"",(I609/43560)*'Checklist Parameters'!$Q$102,"N/A")</f>
        <v>0</v>
      </c>
      <c r="Z609" s="85" t="str">
        <f>IF('Checklist Parameters'!$Q$58&lt;&gt;"",((I609*'Checklist Parameters'!$Q$58)*'Checklist Parameters'!$Q$35)/1000,"N/A")</f>
        <v>N/A</v>
      </c>
      <c r="AA609" s="85">
        <f>IF('Checklist Parameters'!$Q$101&lt;&gt;"",IFERROR(I609/'Checklist Parameters'!$Q$101,0),"N/A")</f>
        <v>0</v>
      </c>
      <c r="AB609" s="85" t="str">
        <f>IF('Checklist Parameters'!$Q$43&lt;&gt;"",(I609*'Checklist Parameters'!$Q$43)/1000,"N/A")</f>
        <v>N/A</v>
      </c>
      <c r="AC609" s="85">
        <f>IF('Checklist Parameters'!$Q$16="",$X609,IF(AND('Checklist Parameters'!$Q$16&lt;$X609,'Checklist Parameters'!$Q$16&gt;=3),'Checklist Parameters'!$Q$16,IF(AND('Checklist Parameters'!$Q$16&lt;$X609,'Checklist Parameters'!$Q$16&lt;3),0,$X609)))</f>
        <v>0</v>
      </c>
      <c r="AD609" s="85" t="str">
        <f>IF(AND(I609&lt;'Checklist Parameters'!$Q$22,$I609&lt;&gt;0),"Y","")</f>
        <v/>
      </c>
      <c r="AE609" s="85" t="str">
        <f>IF($AD609="Y",0,IF('Checklist Parameters'!$Q$25="","&lt;no limit&gt;",ROUNDDOWN((($I609-'Checklist Parameters'!$Q$24)/'Checklist Parameters'!$Q$25)+1,0)))</f>
        <v>&lt;no limit&gt;</v>
      </c>
      <c r="AF609" s="174">
        <f t="shared" si="59"/>
        <v>0</v>
      </c>
      <c r="AG609" s="85">
        <f t="shared" si="55"/>
        <v>0</v>
      </c>
    </row>
    <row r="610" spans="1:33" ht="15">
      <c r="A610" s="393"/>
      <c r="B610" s="393"/>
      <c r="C610" s="393"/>
      <c r="D610" s="393"/>
      <c r="E610" s="393"/>
      <c r="F610" s="393"/>
      <c r="G610" s="393"/>
      <c r="H610" s="394"/>
      <c r="I610" s="394"/>
      <c r="J610" s="394"/>
      <c r="K610" s="394"/>
      <c r="L610" s="394"/>
      <c r="M610" s="394"/>
      <c r="N610" s="313">
        <f>IF(IF(I610&lt;'Checklist Parameters'!$Q$22,0,($I610-$L610))&lt;0,0,IF(I610&lt;'Checklist Parameters'!$Q$22,0,($I610-$L610)))</f>
        <v>0</v>
      </c>
      <c r="O610" s="394"/>
      <c r="P610" s="395"/>
      <c r="Q610" s="316">
        <f t="shared" si="56"/>
        <v>0</v>
      </c>
      <c r="R610" s="87">
        <f t="shared" si="57"/>
        <v>0</v>
      </c>
      <c r="S610" s="87">
        <f>IF('Checklist Parameters'!$Q$60&lt;0.2,0.2,'Checklist Parameters'!$Q$60)</f>
        <v>0.7</v>
      </c>
      <c r="T610" s="88">
        <f>IF($O610="",IF('Checklist District ID'!$C$43="Y",MAX($R610:$S610)*$I610,SUM($R610:$S610)*$I610),IF(O610&gt;0,Q610*S610))</f>
        <v>0</v>
      </c>
      <c r="U610" s="88">
        <f>IF(Q610&gt;0,((I610-T610)*'Formula Matrix'!$E$42),0)</f>
        <v>0</v>
      </c>
      <c r="V610" s="88">
        <f t="shared" si="58"/>
        <v>0</v>
      </c>
      <c r="W610" s="88">
        <f>IF(V610&gt;0,(V610*'Checklist Parameters'!$Q$35),0)</f>
        <v>0</v>
      </c>
      <c r="X610" s="85">
        <f t="shared" si="54"/>
        <v>0</v>
      </c>
      <c r="Y610" s="85">
        <f>IF('Checklist Parameters'!$Q$102&lt;&gt;"",(I610/43560)*'Checklist Parameters'!$Q$102,"N/A")</f>
        <v>0</v>
      </c>
      <c r="Z610" s="85" t="str">
        <f>IF('Checklist Parameters'!$Q$58&lt;&gt;"",((I610*'Checklist Parameters'!$Q$58)*'Checklist Parameters'!$Q$35)/1000,"N/A")</f>
        <v>N/A</v>
      </c>
      <c r="AA610" s="85">
        <f>IF('Checklist Parameters'!$Q$101&lt;&gt;"",IFERROR(I610/'Checklist Parameters'!$Q$101,0),"N/A")</f>
        <v>0</v>
      </c>
      <c r="AB610" s="85" t="str">
        <f>IF('Checklist Parameters'!$Q$43&lt;&gt;"",(I610*'Checklist Parameters'!$Q$43)/1000,"N/A")</f>
        <v>N/A</v>
      </c>
      <c r="AC610" s="85">
        <f>IF('Checklist Parameters'!$Q$16="",$X610,IF(AND('Checklist Parameters'!$Q$16&lt;$X610,'Checklist Parameters'!$Q$16&gt;=3),'Checklist Parameters'!$Q$16,IF(AND('Checklist Parameters'!$Q$16&lt;$X610,'Checklist Parameters'!$Q$16&lt;3),0,$X610)))</f>
        <v>0</v>
      </c>
      <c r="AD610" s="85" t="str">
        <f>IF(AND(I610&lt;'Checklist Parameters'!$Q$22,$I610&lt;&gt;0),"Y","")</f>
        <v/>
      </c>
      <c r="AE610" s="85" t="str">
        <f>IF($AD610="Y",0,IF('Checklist Parameters'!$Q$25="","&lt;no limit&gt;",ROUNDDOWN((($I610-'Checklist Parameters'!$Q$24)/'Checklist Parameters'!$Q$25)+1,0)))</f>
        <v>&lt;no limit&gt;</v>
      </c>
      <c r="AF610" s="174">
        <f t="shared" si="59"/>
        <v>0</v>
      </c>
      <c r="AG610" s="85">
        <f t="shared" si="55"/>
        <v>0</v>
      </c>
    </row>
    <row r="611" spans="1:33" ht="15">
      <c r="A611" s="393"/>
      <c r="B611" s="393"/>
      <c r="C611" s="393"/>
      <c r="D611" s="393"/>
      <c r="E611" s="393"/>
      <c r="F611" s="393"/>
      <c r="G611" s="393"/>
      <c r="H611" s="394"/>
      <c r="I611" s="394"/>
      <c r="J611" s="394"/>
      <c r="K611" s="394"/>
      <c r="L611" s="394"/>
      <c r="M611" s="394"/>
      <c r="N611" s="313">
        <f>IF(IF(I611&lt;'Checklist Parameters'!$Q$22,0,($I611-$L611))&lt;0,0,IF(I611&lt;'Checklist Parameters'!$Q$22,0,($I611-$L611)))</f>
        <v>0</v>
      </c>
      <c r="O611" s="394"/>
      <c r="P611" s="395"/>
      <c r="Q611" s="316">
        <f t="shared" si="56"/>
        <v>0</v>
      </c>
      <c r="R611" s="87">
        <f t="shared" si="57"/>
        <v>0</v>
      </c>
      <c r="S611" s="87">
        <f>IF('Checklist Parameters'!$Q$60&lt;0.2,0.2,'Checklist Parameters'!$Q$60)</f>
        <v>0.7</v>
      </c>
      <c r="T611" s="88">
        <f>IF($O611="",IF('Checklist District ID'!$C$43="Y",MAX($R611:$S611)*$I611,SUM($R611:$S611)*$I611),IF(O611&gt;0,Q611*S611))</f>
        <v>0</v>
      </c>
      <c r="U611" s="88">
        <f>IF(Q611&gt;0,((I611-T611)*'Formula Matrix'!$E$42),0)</f>
        <v>0</v>
      </c>
      <c r="V611" s="88">
        <f t="shared" si="58"/>
        <v>0</v>
      </c>
      <c r="W611" s="88">
        <f>IF(V611&gt;0,(V611*'Checklist Parameters'!$Q$35),0)</f>
        <v>0</v>
      </c>
      <c r="X611" s="85">
        <f t="shared" si="54"/>
        <v>0</v>
      </c>
      <c r="Y611" s="85">
        <f>IF('Checklist Parameters'!$Q$102&lt;&gt;"",(I611/43560)*'Checklist Parameters'!$Q$102,"N/A")</f>
        <v>0</v>
      </c>
      <c r="Z611" s="85" t="str">
        <f>IF('Checklist Parameters'!$Q$58&lt;&gt;"",((I611*'Checklist Parameters'!$Q$58)*'Checklist Parameters'!$Q$35)/1000,"N/A")</f>
        <v>N/A</v>
      </c>
      <c r="AA611" s="85">
        <f>IF('Checklist Parameters'!$Q$101&lt;&gt;"",IFERROR(I611/'Checklist Parameters'!$Q$101,0),"N/A")</f>
        <v>0</v>
      </c>
      <c r="AB611" s="85" t="str">
        <f>IF('Checklist Parameters'!$Q$43&lt;&gt;"",(I611*'Checklist Parameters'!$Q$43)/1000,"N/A")</f>
        <v>N/A</v>
      </c>
      <c r="AC611" s="85">
        <f>IF('Checklist Parameters'!$Q$16="",$X611,IF(AND('Checklist Parameters'!$Q$16&lt;$X611,'Checklist Parameters'!$Q$16&gt;=3),'Checklist Parameters'!$Q$16,IF(AND('Checklist Parameters'!$Q$16&lt;$X611,'Checklist Parameters'!$Q$16&lt;3),0,$X611)))</f>
        <v>0</v>
      </c>
      <c r="AD611" s="85" t="str">
        <f>IF(AND(I611&lt;'Checklist Parameters'!$Q$22,$I611&lt;&gt;0),"Y","")</f>
        <v/>
      </c>
      <c r="AE611" s="85" t="str">
        <f>IF($AD611="Y",0,IF('Checklist Parameters'!$Q$25="","&lt;no limit&gt;",ROUNDDOWN((($I611-'Checklist Parameters'!$Q$24)/'Checklist Parameters'!$Q$25)+1,0)))</f>
        <v>&lt;no limit&gt;</v>
      </c>
      <c r="AF611" s="174">
        <f t="shared" si="59"/>
        <v>0</v>
      </c>
      <c r="AG611" s="85">
        <f t="shared" si="55"/>
        <v>0</v>
      </c>
    </row>
    <row r="612" spans="1:33" ht="15">
      <c r="A612" s="393"/>
      <c r="B612" s="393"/>
      <c r="C612" s="393"/>
      <c r="D612" s="393"/>
      <c r="E612" s="393"/>
      <c r="F612" s="393"/>
      <c r="G612" s="393"/>
      <c r="H612" s="394"/>
      <c r="I612" s="394"/>
      <c r="J612" s="394"/>
      <c r="K612" s="394"/>
      <c r="L612" s="394"/>
      <c r="M612" s="394"/>
      <c r="N612" s="313">
        <f>IF(IF(I612&lt;'Checklist Parameters'!$Q$22,0,($I612-$L612))&lt;0,0,IF(I612&lt;'Checklist Parameters'!$Q$22,0,($I612-$L612)))</f>
        <v>0</v>
      </c>
      <c r="O612" s="394"/>
      <c r="P612" s="395"/>
      <c r="Q612" s="316">
        <f t="shared" si="56"/>
        <v>0</v>
      </c>
      <c r="R612" s="87">
        <f t="shared" si="57"/>
        <v>0</v>
      </c>
      <c r="S612" s="87">
        <f>IF('Checklist Parameters'!$Q$60&lt;0.2,0.2,'Checklist Parameters'!$Q$60)</f>
        <v>0.7</v>
      </c>
      <c r="T612" s="88">
        <f>IF($O612="",IF('Checklist District ID'!$C$43="Y",MAX($R612:$S612)*$I612,SUM($R612:$S612)*$I612),IF(O612&gt;0,Q612*S612))</f>
        <v>0</v>
      </c>
      <c r="U612" s="88">
        <f>IF(Q612&gt;0,((I612-T612)*'Formula Matrix'!$E$42),0)</f>
        <v>0</v>
      </c>
      <c r="V612" s="88">
        <f t="shared" si="58"/>
        <v>0</v>
      </c>
      <c r="W612" s="88">
        <f>IF(V612&gt;0,(V612*'Checklist Parameters'!$Q$35),0)</f>
        <v>0</v>
      </c>
      <c r="X612" s="85">
        <f t="shared" si="54"/>
        <v>0</v>
      </c>
      <c r="Y612" s="85">
        <f>IF('Checklist Parameters'!$Q$102&lt;&gt;"",(I612/43560)*'Checklist Parameters'!$Q$102,"N/A")</f>
        <v>0</v>
      </c>
      <c r="Z612" s="85" t="str">
        <f>IF('Checklist Parameters'!$Q$58&lt;&gt;"",((I612*'Checklist Parameters'!$Q$58)*'Checklist Parameters'!$Q$35)/1000,"N/A")</f>
        <v>N/A</v>
      </c>
      <c r="AA612" s="85">
        <f>IF('Checklist Parameters'!$Q$101&lt;&gt;"",IFERROR(I612/'Checklist Parameters'!$Q$101,0),"N/A")</f>
        <v>0</v>
      </c>
      <c r="AB612" s="85" t="str">
        <f>IF('Checklist Parameters'!$Q$43&lt;&gt;"",(I612*'Checklist Parameters'!$Q$43)/1000,"N/A")</f>
        <v>N/A</v>
      </c>
      <c r="AC612" s="85">
        <f>IF('Checklist Parameters'!$Q$16="",$X612,IF(AND('Checklist Parameters'!$Q$16&lt;$X612,'Checklist Parameters'!$Q$16&gt;=3),'Checklist Parameters'!$Q$16,IF(AND('Checklist Parameters'!$Q$16&lt;$X612,'Checklist Parameters'!$Q$16&lt;3),0,$X612)))</f>
        <v>0</v>
      </c>
      <c r="AD612" s="85" t="str">
        <f>IF(AND(I612&lt;'Checklist Parameters'!$Q$22,$I612&lt;&gt;0),"Y","")</f>
        <v/>
      </c>
      <c r="AE612" s="85" t="str">
        <f>IF($AD612="Y",0,IF('Checklist Parameters'!$Q$25="","&lt;no limit&gt;",ROUNDDOWN((($I612-'Checklist Parameters'!$Q$24)/'Checklist Parameters'!$Q$25)+1,0)))</f>
        <v>&lt;no limit&gt;</v>
      </c>
      <c r="AF612" s="174">
        <f t="shared" si="59"/>
        <v>0</v>
      </c>
      <c r="AG612" s="85">
        <f t="shared" si="55"/>
        <v>0</v>
      </c>
    </row>
    <row r="613" spans="1:33" ht="15">
      <c r="A613" s="393"/>
      <c r="B613" s="393"/>
      <c r="C613" s="393"/>
      <c r="D613" s="393"/>
      <c r="E613" s="393"/>
      <c r="F613" s="393"/>
      <c r="G613" s="393"/>
      <c r="H613" s="394"/>
      <c r="I613" s="394"/>
      <c r="J613" s="394"/>
      <c r="K613" s="394"/>
      <c r="L613" s="394"/>
      <c r="M613" s="394"/>
      <c r="N613" s="313">
        <f>IF(IF(I613&lt;'Checklist Parameters'!$Q$22,0,($I613-$L613))&lt;0,0,IF(I613&lt;'Checklist Parameters'!$Q$22,0,($I613-$L613)))</f>
        <v>0</v>
      </c>
      <c r="O613" s="394"/>
      <c r="P613" s="395"/>
      <c r="Q613" s="316">
        <f t="shared" si="56"/>
        <v>0</v>
      </c>
      <c r="R613" s="87">
        <f t="shared" si="57"/>
        <v>0</v>
      </c>
      <c r="S613" s="87">
        <f>IF('Checklist Parameters'!$Q$60&lt;0.2,0.2,'Checklist Parameters'!$Q$60)</f>
        <v>0.7</v>
      </c>
      <c r="T613" s="88">
        <f>IF($O613="",IF('Checklist District ID'!$C$43="Y",MAX($R613:$S613)*$I613,SUM($R613:$S613)*$I613),IF(O613&gt;0,Q613*S613))</f>
        <v>0</v>
      </c>
      <c r="U613" s="88">
        <f>IF(Q613&gt;0,((I613-T613)*'Formula Matrix'!$E$42),0)</f>
        <v>0</v>
      </c>
      <c r="V613" s="88">
        <f t="shared" si="58"/>
        <v>0</v>
      </c>
      <c r="W613" s="88">
        <f>IF(V613&gt;0,(V613*'Checklist Parameters'!$Q$35),0)</f>
        <v>0</v>
      </c>
      <c r="X613" s="85">
        <f t="shared" si="54"/>
        <v>0</v>
      </c>
      <c r="Y613" s="85">
        <f>IF('Checklist Parameters'!$Q$102&lt;&gt;"",(I613/43560)*'Checklist Parameters'!$Q$102,"N/A")</f>
        <v>0</v>
      </c>
      <c r="Z613" s="85" t="str">
        <f>IF('Checklist Parameters'!$Q$58&lt;&gt;"",((I613*'Checklist Parameters'!$Q$58)*'Checklist Parameters'!$Q$35)/1000,"N/A")</f>
        <v>N/A</v>
      </c>
      <c r="AA613" s="85">
        <f>IF('Checklist Parameters'!$Q$101&lt;&gt;"",IFERROR(I613/'Checklist Parameters'!$Q$101,0),"N/A")</f>
        <v>0</v>
      </c>
      <c r="AB613" s="85" t="str">
        <f>IF('Checklist Parameters'!$Q$43&lt;&gt;"",(I613*'Checklist Parameters'!$Q$43)/1000,"N/A")</f>
        <v>N/A</v>
      </c>
      <c r="AC613" s="85">
        <f>IF('Checklist Parameters'!$Q$16="",$X613,IF(AND('Checklist Parameters'!$Q$16&lt;$X613,'Checklist Parameters'!$Q$16&gt;=3),'Checklist Parameters'!$Q$16,IF(AND('Checklist Parameters'!$Q$16&lt;$X613,'Checklist Parameters'!$Q$16&lt;3),0,$X613)))</f>
        <v>0</v>
      </c>
      <c r="AD613" s="85" t="str">
        <f>IF(AND(I613&lt;'Checklist Parameters'!$Q$22,$I613&lt;&gt;0),"Y","")</f>
        <v/>
      </c>
      <c r="AE613" s="85" t="str">
        <f>IF($AD613="Y",0,IF('Checklist Parameters'!$Q$25="","&lt;no limit&gt;",ROUNDDOWN((($I613-'Checklist Parameters'!$Q$24)/'Checklist Parameters'!$Q$25)+1,0)))</f>
        <v>&lt;no limit&gt;</v>
      </c>
      <c r="AF613" s="174">
        <f t="shared" si="59"/>
        <v>0</v>
      </c>
      <c r="AG613" s="85">
        <f t="shared" si="55"/>
        <v>0</v>
      </c>
    </row>
    <row r="614" spans="1:33" ht="15">
      <c r="A614" s="393"/>
      <c r="B614" s="393"/>
      <c r="C614" s="393"/>
      <c r="D614" s="393"/>
      <c r="E614" s="393"/>
      <c r="F614" s="393"/>
      <c r="G614" s="393"/>
      <c r="H614" s="394"/>
      <c r="I614" s="394"/>
      <c r="J614" s="394"/>
      <c r="K614" s="394"/>
      <c r="L614" s="394"/>
      <c r="M614" s="394"/>
      <c r="N614" s="313">
        <f>IF(IF(I614&lt;'Checklist Parameters'!$Q$22,0,($I614-$L614))&lt;0,0,IF(I614&lt;'Checklist Parameters'!$Q$22,0,($I614-$L614)))</f>
        <v>0</v>
      </c>
      <c r="O614" s="394"/>
      <c r="P614" s="395"/>
      <c r="Q614" s="316">
        <f t="shared" si="56"/>
        <v>0</v>
      </c>
      <c r="R614" s="87">
        <f t="shared" si="57"/>
        <v>0</v>
      </c>
      <c r="S614" s="87">
        <f>IF('Checklist Parameters'!$Q$60&lt;0.2,0.2,'Checklist Parameters'!$Q$60)</f>
        <v>0.7</v>
      </c>
      <c r="T614" s="88">
        <f>IF($O614="",IF('Checklist District ID'!$C$43="Y",MAX($R614:$S614)*$I614,SUM($R614:$S614)*$I614),IF(O614&gt;0,Q614*S614))</f>
        <v>0</v>
      </c>
      <c r="U614" s="88">
        <f>IF(Q614&gt;0,((I614-T614)*'Formula Matrix'!$E$42),0)</f>
        <v>0</v>
      </c>
      <c r="V614" s="88">
        <f t="shared" si="58"/>
        <v>0</v>
      </c>
      <c r="W614" s="88">
        <f>IF(V614&gt;0,(V614*'Checklist Parameters'!$Q$35),0)</f>
        <v>0</v>
      </c>
      <c r="X614" s="85">
        <f t="shared" si="54"/>
        <v>0</v>
      </c>
      <c r="Y614" s="85">
        <f>IF('Checklist Parameters'!$Q$102&lt;&gt;"",(I614/43560)*'Checklist Parameters'!$Q$102,"N/A")</f>
        <v>0</v>
      </c>
      <c r="Z614" s="85" t="str">
        <f>IF('Checklist Parameters'!$Q$58&lt;&gt;"",((I614*'Checklist Parameters'!$Q$58)*'Checklist Parameters'!$Q$35)/1000,"N/A")</f>
        <v>N/A</v>
      </c>
      <c r="AA614" s="85">
        <f>IF('Checklist Parameters'!$Q$101&lt;&gt;"",IFERROR(I614/'Checklist Parameters'!$Q$101,0),"N/A")</f>
        <v>0</v>
      </c>
      <c r="AB614" s="85" t="str">
        <f>IF('Checklist Parameters'!$Q$43&lt;&gt;"",(I614*'Checklist Parameters'!$Q$43)/1000,"N/A")</f>
        <v>N/A</v>
      </c>
      <c r="AC614" s="85">
        <f>IF('Checklist Parameters'!$Q$16="",$X614,IF(AND('Checklist Parameters'!$Q$16&lt;$X614,'Checklist Parameters'!$Q$16&gt;=3),'Checklist Parameters'!$Q$16,IF(AND('Checklist Parameters'!$Q$16&lt;$X614,'Checklist Parameters'!$Q$16&lt;3),0,$X614)))</f>
        <v>0</v>
      </c>
      <c r="AD614" s="85" t="str">
        <f>IF(AND(I614&lt;'Checklist Parameters'!$Q$22,$I614&lt;&gt;0),"Y","")</f>
        <v/>
      </c>
      <c r="AE614" s="85" t="str">
        <f>IF($AD614="Y",0,IF('Checklist Parameters'!$Q$25="","&lt;no limit&gt;",ROUNDDOWN((($I614-'Checklist Parameters'!$Q$24)/'Checklist Parameters'!$Q$25)+1,0)))</f>
        <v>&lt;no limit&gt;</v>
      </c>
      <c r="AF614" s="174">
        <f t="shared" si="59"/>
        <v>0</v>
      </c>
      <c r="AG614" s="85">
        <f t="shared" si="55"/>
        <v>0</v>
      </c>
    </row>
    <row r="615" spans="1:33" ht="15">
      <c r="A615" s="393"/>
      <c r="B615" s="393"/>
      <c r="C615" s="393"/>
      <c r="D615" s="393"/>
      <c r="E615" s="393"/>
      <c r="F615" s="393"/>
      <c r="G615" s="393"/>
      <c r="H615" s="394"/>
      <c r="I615" s="394"/>
      <c r="J615" s="394"/>
      <c r="K615" s="394"/>
      <c r="L615" s="394"/>
      <c r="M615" s="394"/>
      <c r="N615" s="313">
        <f>IF(IF(I615&lt;'Checklist Parameters'!$Q$22,0,($I615-$L615))&lt;0,0,IF(I615&lt;'Checklist Parameters'!$Q$22,0,($I615-$L615)))</f>
        <v>0</v>
      </c>
      <c r="O615" s="394"/>
      <c r="P615" s="395"/>
      <c r="Q615" s="316">
        <f t="shared" si="56"/>
        <v>0</v>
      </c>
      <c r="R615" s="87">
        <f t="shared" si="57"/>
        <v>0</v>
      </c>
      <c r="S615" s="87">
        <f>IF('Checklist Parameters'!$Q$60&lt;0.2,0.2,'Checklist Parameters'!$Q$60)</f>
        <v>0.7</v>
      </c>
      <c r="T615" s="88">
        <f>IF($O615="",IF('Checklist District ID'!$C$43="Y",MAX($R615:$S615)*$I615,SUM($R615:$S615)*$I615),IF(O615&gt;0,Q615*S615))</f>
        <v>0</v>
      </c>
      <c r="U615" s="88">
        <f>IF(Q615&gt;0,((I615-T615)*'Formula Matrix'!$E$42),0)</f>
        <v>0</v>
      </c>
      <c r="V615" s="88">
        <f t="shared" si="58"/>
        <v>0</v>
      </c>
      <c r="W615" s="88">
        <f>IF(V615&gt;0,(V615*'Checklist Parameters'!$Q$35),0)</f>
        <v>0</v>
      </c>
      <c r="X615" s="85">
        <f t="shared" si="54"/>
        <v>0</v>
      </c>
      <c r="Y615" s="85">
        <f>IF('Checklist Parameters'!$Q$102&lt;&gt;"",(I615/43560)*'Checklist Parameters'!$Q$102,"N/A")</f>
        <v>0</v>
      </c>
      <c r="Z615" s="85" t="str">
        <f>IF('Checklist Parameters'!$Q$58&lt;&gt;"",((I615*'Checklist Parameters'!$Q$58)*'Checklist Parameters'!$Q$35)/1000,"N/A")</f>
        <v>N/A</v>
      </c>
      <c r="AA615" s="85">
        <f>IF('Checklist Parameters'!$Q$101&lt;&gt;"",IFERROR(I615/'Checklist Parameters'!$Q$101,0),"N/A")</f>
        <v>0</v>
      </c>
      <c r="AB615" s="85" t="str">
        <f>IF('Checklist Parameters'!$Q$43&lt;&gt;"",(I615*'Checklist Parameters'!$Q$43)/1000,"N/A")</f>
        <v>N/A</v>
      </c>
      <c r="AC615" s="85">
        <f>IF('Checklist Parameters'!$Q$16="",$X615,IF(AND('Checklist Parameters'!$Q$16&lt;$X615,'Checklist Parameters'!$Q$16&gt;=3),'Checklist Parameters'!$Q$16,IF(AND('Checklist Parameters'!$Q$16&lt;$X615,'Checklist Parameters'!$Q$16&lt;3),0,$X615)))</f>
        <v>0</v>
      </c>
      <c r="AD615" s="85" t="str">
        <f>IF(AND(I615&lt;'Checklist Parameters'!$Q$22,$I615&lt;&gt;0),"Y","")</f>
        <v/>
      </c>
      <c r="AE615" s="85" t="str">
        <f>IF($AD615="Y",0,IF('Checklist Parameters'!$Q$25="","&lt;no limit&gt;",ROUNDDOWN((($I615-'Checklist Parameters'!$Q$24)/'Checklist Parameters'!$Q$25)+1,0)))</f>
        <v>&lt;no limit&gt;</v>
      </c>
      <c r="AF615" s="174">
        <f t="shared" si="59"/>
        <v>0</v>
      </c>
      <c r="AG615" s="85">
        <f t="shared" si="55"/>
        <v>0</v>
      </c>
    </row>
    <row r="616" spans="1:33" ht="15">
      <c r="A616" s="393"/>
      <c r="B616" s="393"/>
      <c r="C616" s="393"/>
      <c r="D616" s="393"/>
      <c r="E616" s="393"/>
      <c r="F616" s="393"/>
      <c r="G616" s="393"/>
      <c r="H616" s="394"/>
      <c r="I616" s="394"/>
      <c r="J616" s="394"/>
      <c r="K616" s="394"/>
      <c r="L616" s="394"/>
      <c r="M616" s="394"/>
      <c r="N616" s="313">
        <f>IF(IF(I616&lt;'Checklist Parameters'!$Q$22,0,($I616-$L616))&lt;0,0,IF(I616&lt;'Checklist Parameters'!$Q$22,0,($I616-$L616)))</f>
        <v>0</v>
      </c>
      <c r="O616" s="394"/>
      <c r="P616" s="395"/>
      <c r="Q616" s="316">
        <f t="shared" si="56"/>
        <v>0</v>
      </c>
      <c r="R616" s="87">
        <f t="shared" si="57"/>
        <v>0</v>
      </c>
      <c r="S616" s="87">
        <f>IF('Checklist Parameters'!$Q$60&lt;0.2,0.2,'Checklist Parameters'!$Q$60)</f>
        <v>0.7</v>
      </c>
      <c r="T616" s="88">
        <f>IF($O616="",IF('Checklist District ID'!$C$43="Y",MAX($R616:$S616)*$I616,SUM($R616:$S616)*$I616),IF(O616&gt;0,Q616*S616))</f>
        <v>0</v>
      </c>
      <c r="U616" s="88">
        <f>IF(Q616&gt;0,((I616-T616)*'Formula Matrix'!$E$42),0)</f>
        <v>0</v>
      </c>
      <c r="V616" s="88">
        <f t="shared" si="58"/>
        <v>0</v>
      </c>
      <c r="W616" s="88">
        <f>IF(V616&gt;0,(V616*'Checklist Parameters'!$Q$35),0)</f>
        <v>0</v>
      </c>
      <c r="X616" s="85">
        <f t="shared" si="54"/>
        <v>0</v>
      </c>
      <c r="Y616" s="85">
        <f>IF('Checklist Parameters'!$Q$102&lt;&gt;"",(I616/43560)*'Checklist Parameters'!$Q$102,"N/A")</f>
        <v>0</v>
      </c>
      <c r="Z616" s="85" t="str">
        <f>IF('Checklist Parameters'!$Q$58&lt;&gt;"",((I616*'Checklist Parameters'!$Q$58)*'Checklist Parameters'!$Q$35)/1000,"N/A")</f>
        <v>N/A</v>
      </c>
      <c r="AA616" s="85">
        <f>IF('Checklist Parameters'!$Q$101&lt;&gt;"",IFERROR(I616/'Checklist Parameters'!$Q$101,0),"N/A")</f>
        <v>0</v>
      </c>
      <c r="AB616" s="85" t="str">
        <f>IF('Checklist Parameters'!$Q$43&lt;&gt;"",(I616*'Checklist Parameters'!$Q$43)/1000,"N/A")</f>
        <v>N/A</v>
      </c>
      <c r="AC616" s="85">
        <f>IF('Checklist Parameters'!$Q$16="",$X616,IF(AND('Checklist Parameters'!$Q$16&lt;$X616,'Checklist Parameters'!$Q$16&gt;=3),'Checklist Parameters'!$Q$16,IF(AND('Checklist Parameters'!$Q$16&lt;$X616,'Checklist Parameters'!$Q$16&lt;3),0,$X616)))</f>
        <v>0</v>
      </c>
      <c r="AD616" s="85" t="str">
        <f>IF(AND(I616&lt;'Checklist Parameters'!$Q$22,$I616&lt;&gt;0),"Y","")</f>
        <v/>
      </c>
      <c r="AE616" s="85" t="str">
        <f>IF($AD616="Y",0,IF('Checklist Parameters'!$Q$25="","&lt;no limit&gt;",ROUNDDOWN((($I616-'Checklist Parameters'!$Q$24)/'Checklist Parameters'!$Q$25)+1,0)))</f>
        <v>&lt;no limit&gt;</v>
      </c>
      <c r="AF616" s="174">
        <f t="shared" si="59"/>
        <v>0</v>
      </c>
      <c r="AG616" s="85">
        <f t="shared" si="55"/>
        <v>0</v>
      </c>
    </row>
    <row r="617" spans="1:33" ht="15">
      <c r="A617" s="393"/>
      <c r="B617" s="393"/>
      <c r="C617" s="393"/>
      <c r="D617" s="393"/>
      <c r="E617" s="393"/>
      <c r="F617" s="393"/>
      <c r="G617" s="393"/>
      <c r="H617" s="394"/>
      <c r="I617" s="394"/>
      <c r="J617" s="394"/>
      <c r="K617" s="394"/>
      <c r="L617" s="394"/>
      <c r="M617" s="394"/>
      <c r="N617" s="313">
        <f>IF(IF(I617&lt;'Checklist Parameters'!$Q$22,0,($I617-$L617))&lt;0,0,IF(I617&lt;'Checklist Parameters'!$Q$22,0,($I617-$L617)))</f>
        <v>0</v>
      </c>
      <c r="O617" s="394"/>
      <c r="P617" s="395"/>
      <c r="Q617" s="316">
        <f t="shared" si="56"/>
        <v>0</v>
      </c>
      <c r="R617" s="87">
        <f t="shared" si="57"/>
        <v>0</v>
      </c>
      <c r="S617" s="87">
        <f>IF('Checklist Parameters'!$Q$60&lt;0.2,0.2,'Checklist Parameters'!$Q$60)</f>
        <v>0.7</v>
      </c>
      <c r="T617" s="88">
        <f>IF($O617="",IF('Checklist District ID'!$C$43="Y",MAX($R617:$S617)*$I617,SUM($R617:$S617)*$I617),IF(O617&gt;0,Q617*S617))</f>
        <v>0</v>
      </c>
      <c r="U617" s="88">
        <f>IF(Q617&gt;0,((I617-T617)*'Formula Matrix'!$E$42),0)</f>
        <v>0</v>
      </c>
      <c r="V617" s="88">
        <f t="shared" si="58"/>
        <v>0</v>
      </c>
      <c r="W617" s="88">
        <f>IF(V617&gt;0,(V617*'Checklist Parameters'!$Q$35),0)</f>
        <v>0</v>
      </c>
      <c r="X617" s="85">
        <f t="shared" si="54"/>
        <v>0</v>
      </c>
      <c r="Y617" s="85">
        <f>IF('Checklist Parameters'!$Q$102&lt;&gt;"",(I617/43560)*'Checklist Parameters'!$Q$102,"N/A")</f>
        <v>0</v>
      </c>
      <c r="Z617" s="85" t="str">
        <f>IF('Checklist Parameters'!$Q$58&lt;&gt;"",((I617*'Checklist Parameters'!$Q$58)*'Checklist Parameters'!$Q$35)/1000,"N/A")</f>
        <v>N/A</v>
      </c>
      <c r="AA617" s="85">
        <f>IF('Checklist Parameters'!$Q$101&lt;&gt;"",IFERROR(I617/'Checklist Parameters'!$Q$101,0),"N/A")</f>
        <v>0</v>
      </c>
      <c r="AB617" s="85" t="str">
        <f>IF('Checklist Parameters'!$Q$43&lt;&gt;"",(I617*'Checklist Parameters'!$Q$43)/1000,"N/A")</f>
        <v>N/A</v>
      </c>
      <c r="AC617" s="85">
        <f>IF('Checklist Parameters'!$Q$16="",$X617,IF(AND('Checklist Parameters'!$Q$16&lt;$X617,'Checklist Parameters'!$Q$16&gt;=3),'Checklist Parameters'!$Q$16,IF(AND('Checklist Parameters'!$Q$16&lt;$X617,'Checklist Parameters'!$Q$16&lt;3),0,$X617)))</f>
        <v>0</v>
      </c>
      <c r="AD617" s="85" t="str">
        <f>IF(AND(I617&lt;'Checklist Parameters'!$Q$22,$I617&lt;&gt;0),"Y","")</f>
        <v/>
      </c>
      <c r="AE617" s="85" t="str">
        <f>IF($AD617="Y",0,IF('Checklist Parameters'!$Q$25="","&lt;no limit&gt;",ROUNDDOWN((($I617-'Checklist Parameters'!$Q$24)/'Checklist Parameters'!$Q$25)+1,0)))</f>
        <v>&lt;no limit&gt;</v>
      </c>
      <c r="AF617" s="174">
        <f t="shared" si="59"/>
        <v>0</v>
      </c>
      <c r="AG617" s="85">
        <f t="shared" si="55"/>
        <v>0</v>
      </c>
    </row>
    <row r="618" spans="1:33" ht="15">
      <c r="A618" s="393"/>
      <c r="B618" s="393"/>
      <c r="C618" s="393"/>
      <c r="D618" s="393"/>
      <c r="E618" s="393"/>
      <c r="F618" s="393"/>
      <c r="G618" s="393"/>
      <c r="H618" s="394"/>
      <c r="I618" s="394"/>
      <c r="J618" s="394"/>
      <c r="K618" s="394"/>
      <c r="L618" s="394"/>
      <c r="M618" s="394"/>
      <c r="N618" s="313">
        <f>IF(IF(I618&lt;'Checklist Parameters'!$Q$22,0,($I618-$L618))&lt;0,0,IF(I618&lt;'Checklist Parameters'!$Q$22,0,($I618-$L618)))</f>
        <v>0</v>
      </c>
      <c r="O618" s="394"/>
      <c r="P618" s="395"/>
      <c r="Q618" s="316">
        <f t="shared" si="56"/>
        <v>0</v>
      </c>
      <c r="R618" s="87">
        <f t="shared" si="57"/>
        <v>0</v>
      </c>
      <c r="S618" s="87">
        <f>IF('Checklist Parameters'!$Q$60&lt;0.2,0.2,'Checklist Parameters'!$Q$60)</f>
        <v>0.7</v>
      </c>
      <c r="T618" s="88">
        <f>IF($O618="",IF('Checklist District ID'!$C$43="Y",MAX($R618:$S618)*$I618,SUM($R618:$S618)*$I618),IF(O618&gt;0,Q618*S618))</f>
        <v>0</v>
      </c>
      <c r="U618" s="88">
        <f>IF(Q618&gt;0,((I618-T618)*'Formula Matrix'!$E$42),0)</f>
        <v>0</v>
      </c>
      <c r="V618" s="88">
        <f t="shared" si="58"/>
        <v>0</v>
      </c>
      <c r="W618" s="88">
        <f>IF(V618&gt;0,(V618*'Checklist Parameters'!$Q$35),0)</f>
        <v>0</v>
      </c>
      <c r="X618" s="85">
        <f t="shared" si="54"/>
        <v>0</v>
      </c>
      <c r="Y618" s="85">
        <f>IF('Checklist Parameters'!$Q$102&lt;&gt;"",(I618/43560)*'Checklist Parameters'!$Q$102,"N/A")</f>
        <v>0</v>
      </c>
      <c r="Z618" s="85" t="str">
        <f>IF('Checklist Parameters'!$Q$58&lt;&gt;"",((I618*'Checklist Parameters'!$Q$58)*'Checklist Parameters'!$Q$35)/1000,"N/A")</f>
        <v>N/A</v>
      </c>
      <c r="AA618" s="85">
        <f>IF('Checklist Parameters'!$Q$101&lt;&gt;"",IFERROR(I618/'Checklist Parameters'!$Q$101,0),"N/A")</f>
        <v>0</v>
      </c>
      <c r="AB618" s="85" t="str">
        <f>IF('Checklist Parameters'!$Q$43&lt;&gt;"",(I618*'Checklist Parameters'!$Q$43)/1000,"N/A")</f>
        <v>N/A</v>
      </c>
      <c r="AC618" s="85">
        <f>IF('Checklist Parameters'!$Q$16="",$X618,IF(AND('Checklist Parameters'!$Q$16&lt;$X618,'Checklist Parameters'!$Q$16&gt;=3),'Checklist Parameters'!$Q$16,IF(AND('Checklist Parameters'!$Q$16&lt;$X618,'Checklist Parameters'!$Q$16&lt;3),0,$X618)))</f>
        <v>0</v>
      </c>
      <c r="AD618" s="85" t="str">
        <f>IF(AND(I618&lt;'Checklist Parameters'!$Q$22,$I618&lt;&gt;0),"Y","")</f>
        <v/>
      </c>
      <c r="AE618" s="85" t="str">
        <f>IF($AD618="Y",0,IF('Checklist Parameters'!$Q$25="","&lt;no limit&gt;",ROUNDDOWN((($I618-'Checklist Parameters'!$Q$24)/'Checklist Parameters'!$Q$25)+1,0)))</f>
        <v>&lt;no limit&gt;</v>
      </c>
      <c r="AF618" s="174">
        <f t="shared" si="59"/>
        <v>0</v>
      </c>
      <c r="AG618" s="85">
        <f t="shared" si="55"/>
        <v>0</v>
      </c>
    </row>
    <row r="619" spans="1:33" ht="15">
      <c r="A619" s="393"/>
      <c r="B619" s="393"/>
      <c r="C619" s="393"/>
      <c r="D619" s="393"/>
      <c r="E619" s="393"/>
      <c r="F619" s="393"/>
      <c r="G619" s="393"/>
      <c r="H619" s="394"/>
      <c r="I619" s="394"/>
      <c r="J619" s="394"/>
      <c r="K619" s="394"/>
      <c r="L619" s="394"/>
      <c r="M619" s="394"/>
      <c r="N619" s="313">
        <f>IF(IF(I619&lt;'Checklist Parameters'!$Q$22,0,($I619-$L619))&lt;0,0,IF(I619&lt;'Checklist Parameters'!$Q$22,0,($I619-$L619)))</f>
        <v>0</v>
      </c>
      <c r="O619" s="394"/>
      <c r="P619" s="395"/>
      <c r="Q619" s="316">
        <f t="shared" si="56"/>
        <v>0</v>
      </c>
      <c r="R619" s="87">
        <f t="shared" si="57"/>
        <v>0</v>
      </c>
      <c r="S619" s="87">
        <f>IF('Checklist Parameters'!$Q$60&lt;0.2,0.2,'Checklist Parameters'!$Q$60)</f>
        <v>0.7</v>
      </c>
      <c r="T619" s="88">
        <f>IF($O619="",IF('Checklist District ID'!$C$43="Y",MAX($R619:$S619)*$I619,SUM($R619:$S619)*$I619),IF(O619&gt;0,Q619*S619))</f>
        <v>0</v>
      </c>
      <c r="U619" s="88">
        <f>IF(Q619&gt;0,((I619-T619)*'Formula Matrix'!$E$42),0)</f>
        <v>0</v>
      </c>
      <c r="V619" s="88">
        <f t="shared" si="58"/>
        <v>0</v>
      </c>
      <c r="W619" s="88">
        <f>IF(V619&gt;0,(V619*'Checklist Parameters'!$Q$35),0)</f>
        <v>0</v>
      </c>
      <c r="X619" s="85">
        <f t="shared" si="54"/>
        <v>0</v>
      </c>
      <c r="Y619" s="85">
        <f>IF('Checklist Parameters'!$Q$102&lt;&gt;"",(I619/43560)*'Checklist Parameters'!$Q$102,"N/A")</f>
        <v>0</v>
      </c>
      <c r="Z619" s="85" t="str">
        <f>IF('Checklist Parameters'!$Q$58&lt;&gt;"",((I619*'Checklist Parameters'!$Q$58)*'Checklist Parameters'!$Q$35)/1000,"N/A")</f>
        <v>N/A</v>
      </c>
      <c r="AA619" s="85">
        <f>IF('Checklist Parameters'!$Q$101&lt;&gt;"",IFERROR(I619/'Checklist Parameters'!$Q$101,0),"N/A")</f>
        <v>0</v>
      </c>
      <c r="AB619" s="85" t="str">
        <f>IF('Checklist Parameters'!$Q$43&lt;&gt;"",(I619*'Checklist Parameters'!$Q$43)/1000,"N/A")</f>
        <v>N/A</v>
      </c>
      <c r="AC619" s="85">
        <f>IF('Checklist Parameters'!$Q$16="",$X619,IF(AND('Checklist Parameters'!$Q$16&lt;$X619,'Checklist Parameters'!$Q$16&gt;=3),'Checklist Parameters'!$Q$16,IF(AND('Checklist Parameters'!$Q$16&lt;$X619,'Checklist Parameters'!$Q$16&lt;3),0,$X619)))</f>
        <v>0</v>
      </c>
      <c r="AD619" s="85" t="str">
        <f>IF(AND(I619&lt;'Checklist Parameters'!$Q$22,$I619&lt;&gt;0),"Y","")</f>
        <v/>
      </c>
      <c r="AE619" s="85" t="str">
        <f>IF($AD619="Y",0,IF('Checklist Parameters'!$Q$25="","&lt;no limit&gt;",ROUNDDOWN((($I619-'Checklist Parameters'!$Q$24)/'Checklist Parameters'!$Q$25)+1,0)))</f>
        <v>&lt;no limit&gt;</v>
      </c>
      <c r="AF619" s="174">
        <f t="shared" si="59"/>
        <v>0</v>
      </c>
      <c r="AG619" s="85">
        <f t="shared" si="55"/>
        <v>0</v>
      </c>
    </row>
    <row r="620" spans="1:33" ht="15">
      <c r="A620" s="393"/>
      <c r="B620" s="393"/>
      <c r="C620" s="393"/>
      <c r="D620" s="393"/>
      <c r="E620" s="393"/>
      <c r="F620" s="393"/>
      <c r="G620" s="393"/>
      <c r="H620" s="394"/>
      <c r="I620" s="394"/>
      <c r="J620" s="394"/>
      <c r="K620" s="394"/>
      <c r="L620" s="394"/>
      <c r="M620" s="394"/>
      <c r="N620" s="313">
        <f>IF(IF(I620&lt;'Checklist Parameters'!$Q$22,0,($I620-$L620))&lt;0,0,IF(I620&lt;'Checklist Parameters'!$Q$22,0,($I620-$L620)))</f>
        <v>0</v>
      </c>
      <c r="O620" s="394"/>
      <c r="P620" s="395"/>
      <c r="Q620" s="316">
        <f t="shared" si="56"/>
        <v>0</v>
      </c>
      <c r="R620" s="87">
        <f t="shared" si="57"/>
        <v>0</v>
      </c>
      <c r="S620" s="87">
        <f>IF('Checklist Parameters'!$Q$60&lt;0.2,0.2,'Checklist Parameters'!$Q$60)</f>
        <v>0.7</v>
      </c>
      <c r="T620" s="88">
        <f>IF($O620="",IF('Checklist District ID'!$C$43="Y",MAX($R620:$S620)*$I620,SUM($R620:$S620)*$I620),IF(O620&gt;0,Q620*S620))</f>
        <v>0</v>
      </c>
      <c r="U620" s="88">
        <f>IF(Q620&gt;0,((I620-T620)*'Formula Matrix'!$E$42),0)</f>
        <v>0</v>
      </c>
      <c r="V620" s="88">
        <f t="shared" si="58"/>
        <v>0</v>
      </c>
      <c r="W620" s="88">
        <f>IF(V620&gt;0,(V620*'Checklist Parameters'!$Q$35),0)</f>
        <v>0</v>
      </c>
      <c r="X620" s="85">
        <f t="shared" si="54"/>
        <v>0</v>
      </c>
      <c r="Y620" s="85">
        <f>IF('Checklist Parameters'!$Q$102&lt;&gt;"",(I620/43560)*'Checklist Parameters'!$Q$102,"N/A")</f>
        <v>0</v>
      </c>
      <c r="Z620" s="85" t="str">
        <f>IF('Checklist Parameters'!$Q$58&lt;&gt;"",((I620*'Checklist Parameters'!$Q$58)*'Checklist Parameters'!$Q$35)/1000,"N/A")</f>
        <v>N/A</v>
      </c>
      <c r="AA620" s="85">
        <f>IF('Checklist Parameters'!$Q$101&lt;&gt;"",IFERROR(I620/'Checklist Parameters'!$Q$101,0),"N/A")</f>
        <v>0</v>
      </c>
      <c r="AB620" s="85" t="str">
        <f>IF('Checklist Parameters'!$Q$43&lt;&gt;"",(I620*'Checklist Parameters'!$Q$43)/1000,"N/A")</f>
        <v>N/A</v>
      </c>
      <c r="AC620" s="85">
        <f>IF('Checklist Parameters'!$Q$16="",$X620,IF(AND('Checklist Parameters'!$Q$16&lt;$X620,'Checklist Parameters'!$Q$16&gt;=3),'Checklist Parameters'!$Q$16,IF(AND('Checklist Parameters'!$Q$16&lt;$X620,'Checklist Parameters'!$Q$16&lt;3),0,$X620)))</f>
        <v>0</v>
      </c>
      <c r="AD620" s="85" t="str">
        <f>IF(AND(I620&lt;'Checklist Parameters'!$Q$22,$I620&lt;&gt;0),"Y","")</f>
        <v/>
      </c>
      <c r="AE620" s="85" t="str">
        <f>IF($AD620="Y",0,IF('Checklist Parameters'!$Q$25="","&lt;no limit&gt;",ROUNDDOWN((($I620-'Checklist Parameters'!$Q$24)/'Checklist Parameters'!$Q$25)+1,0)))</f>
        <v>&lt;no limit&gt;</v>
      </c>
      <c r="AF620" s="174">
        <f t="shared" si="59"/>
        <v>0</v>
      </c>
      <c r="AG620" s="85">
        <f t="shared" si="55"/>
        <v>0</v>
      </c>
    </row>
    <row r="621" spans="1:33" ht="15">
      <c r="A621" s="393"/>
      <c r="B621" s="393"/>
      <c r="C621" s="393"/>
      <c r="D621" s="393"/>
      <c r="E621" s="393"/>
      <c r="F621" s="393"/>
      <c r="G621" s="393"/>
      <c r="H621" s="394"/>
      <c r="I621" s="394"/>
      <c r="J621" s="394"/>
      <c r="K621" s="394"/>
      <c r="L621" s="394"/>
      <c r="M621" s="394"/>
      <c r="N621" s="313">
        <f>IF(IF(I621&lt;'Checklist Parameters'!$Q$22,0,($I621-$L621))&lt;0,0,IF(I621&lt;'Checklist Parameters'!$Q$22,0,($I621-$L621)))</f>
        <v>0</v>
      </c>
      <c r="O621" s="394"/>
      <c r="P621" s="395"/>
      <c r="Q621" s="316">
        <f t="shared" si="56"/>
        <v>0</v>
      </c>
      <c r="R621" s="87">
        <f t="shared" si="57"/>
        <v>0</v>
      </c>
      <c r="S621" s="87">
        <f>IF('Checklist Parameters'!$Q$60&lt;0.2,0.2,'Checklist Parameters'!$Q$60)</f>
        <v>0.7</v>
      </c>
      <c r="T621" s="88">
        <f>IF($O621="",IF('Checklist District ID'!$C$43="Y",MAX($R621:$S621)*$I621,SUM($R621:$S621)*$I621),IF(O621&gt;0,Q621*S621))</f>
        <v>0</v>
      </c>
      <c r="U621" s="88">
        <f>IF(Q621&gt;0,((I621-T621)*'Formula Matrix'!$E$42),0)</f>
        <v>0</v>
      </c>
      <c r="V621" s="88">
        <f t="shared" si="58"/>
        <v>0</v>
      </c>
      <c r="W621" s="88">
        <f>IF(V621&gt;0,(V621*'Checklist Parameters'!$Q$35),0)</f>
        <v>0</v>
      </c>
      <c r="X621" s="85">
        <f t="shared" si="54"/>
        <v>0</v>
      </c>
      <c r="Y621" s="85">
        <f>IF('Checklist Parameters'!$Q$102&lt;&gt;"",(I621/43560)*'Checklist Parameters'!$Q$102,"N/A")</f>
        <v>0</v>
      </c>
      <c r="Z621" s="85" t="str">
        <f>IF('Checklist Parameters'!$Q$58&lt;&gt;"",((I621*'Checklist Parameters'!$Q$58)*'Checklist Parameters'!$Q$35)/1000,"N/A")</f>
        <v>N/A</v>
      </c>
      <c r="AA621" s="85">
        <f>IF('Checklist Parameters'!$Q$101&lt;&gt;"",IFERROR(I621/'Checklist Parameters'!$Q$101,0),"N/A")</f>
        <v>0</v>
      </c>
      <c r="AB621" s="85" t="str">
        <f>IF('Checklist Parameters'!$Q$43&lt;&gt;"",(I621*'Checklist Parameters'!$Q$43)/1000,"N/A")</f>
        <v>N/A</v>
      </c>
      <c r="AC621" s="85">
        <f>IF('Checklist Parameters'!$Q$16="",$X621,IF(AND('Checklist Parameters'!$Q$16&lt;$X621,'Checklist Parameters'!$Q$16&gt;=3),'Checklist Parameters'!$Q$16,IF(AND('Checklist Parameters'!$Q$16&lt;$X621,'Checklist Parameters'!$Q$16&lt;3),0,$X621)))</f>
        <v>0</v>
      </c>
      <c r="AD621" s="85" t="str">
        <f>IF(AND(I621&lt;'Checklist Parameters'!$Q$22,$I621&lt;&gt;0),"Y","")</f>
        <v/>
      </c>
      <c r="AE621" s="85" t="str">
        <f>IF($AD621="Y",0,IF('Checklist Parameters'!$Q$25="","&lt;no limit&gt;",ROUNDDOWN((($I621-'Checklist Parameters'!$Q$24)/'Checklist Parameters'!$Q$25)+1,0)))</f>
        <v>&lt;no limit&gt;</v>
      </c>
      <c r="AF621" s="174">
        <f t="shared" si="59"/>
        <v>0</v>
      </c>
      <c r="AG621" s="85">
        <f t="shared" si="55"/>
        <v>0</v>
      </c>
    </row>
    <row r="622" spans="1:33" ht="15">
      <c r="A622" s="393"/>
      <c r="B622" s="393"/>
      <c r="C622" s="393"/>
      <c r="D622" s="393"/>
      <c r="E622" s="393"/>
      <c r="F622" s="393"/>
      <c r="G622" s="393"/>
      <c r="H622" s="394"/>
      <c r="I622" s="394"/>
      <c r="J622" s="394"/>
      <c r="K622" s="394"/>
      <c r="L622" s="394"/>
      <c r="M622" s="394"/>
      <c r="N622" s="313">
        <f>IF(IF(I622&lt;'Checklist Parameters'!$Q$22,0,($I622-$L622))&lt;0,0,IF(I622&lt;'Checklist Parameters'!$Q$22,0,($I622-$L622)))</f>
        <v>0</v>
      </c>
      <c r="O622" s="394"/>
      <c r="P622" s="395"/>
      <c r="Q622" s="316">
        <f t="shared" si="56"/>
        <v>0</v>
      </c>
      <c r="R622" s="87">
        <f t="shared" si="57"/>
        <v>0</v>
      </c>
      <c r="S622" s="87">
        <f>IF('Checklist Parameters'!$Q$60&lt;0.2,0.2,'Checklist Parameters'!$Q$60)</f>
        <v>0.7</v>
      </c>
      <c r="T622" s="88">
        <f>IF($O622="",IF('Checklist District ID'!$C$43="Y",MAX($R622:$S622)*$I622,SUM($R622:$S622)*$I622),IF(O622&gt;0,Q622*S622))</f>
        <v>0</v>
      </c>
      <c r="U622" s="88">
        <f>IF(Q622&gt;0,((I622-T622)*'Formula Matrix'!$E$42),0)</f>
        <v>0</v>
      </c>
      <c r="V622" s="88">
        <f t="shared" si="58"/>
        <v>0</v>
      </c>
      <c r="W622" s="88">
        <f>IF(V622&gt;0,(V622*'Checklist Parameters'!$Q$35),0)</f>
        <v>0</v>
      </c>
      <c r="X622" s="85">
        <f t="shared" si="54"/>
        <v>0</v>
      </c>
      <c r="Y622" s="85">
        <f>IF('Checklist Parameters'!$Q$102&lt;&gt;"",(I622/43560)*'Checklist Parameters'!$Q$102,"N/A")</f>
        <v>0</v>
      </c>
      <c r="Z622" s="85" t="str">
        <f>IF('Checklist Parameters'!$Q$58&lt;&gt;"",((I622*'Checklist Parameters'!$Q$58)*'Checklist Parameters'!$Q$35)/1000,"N/A")</f>
        <v>N/A</v>
      </c>
      <c r="AA622" s="85">
        <f>IF('Checklist Parameters'!$Q$101&lt;&gt;"",IFERROR(I622/'Checklist Parameters'!$Q$101,0),"N/A")</f>
        <v>0</v>
      </c>
      <c r="AB622" s="85" t="str">
        <f>IF('Checklist Parameters'!$Q$43&lt;&gt;"",(I622*'Checklist Parameters'!$Q$43)/1000,"N/A")</f>
        <v>N/A</v>
      </c>
      <c r="AC622" s="85">
        <f>IF('Checklist Parameters'!$Q$16="",$X622,IF(AND('Checklist Parameters'!$Q$16&lt;$X622,'Checklist Parameters'!$Q$16&gt;=3),'Checklist Parameters'!$Q$16,IF(AND('Checklist Parameters'!$Q$16&lt;$X622,'Checklist Parameters'!$Q$16&lt;3),0,$X622)))</f>
        <v>0</v>
      </c>
      <c r="AD622" s="85" t="str">
        <f>IF(AND(I622&lt;'Checklist Parameters'!$Q$22,$I622&lt;&gt;0),"Y","")</f>
        <v/>
      </c>
      <c r="AE622" s="85" t="str">
        <f>IF($AD622="Y",0,IF('Checklist Parameters'!$Q$25="","&lt;no limit&gt;",ROUNDDOWN((($I622-'Checklist Parameters'!$Q$24)/'Checklist Parameters'!$Q$25)+1,0)))</f>
        <v>&lt;no limit&gt;</v>
      </c>
      <c r="AF622" s="174">
        <f t="shared" si="59"/>
        <v>0</v>
      </c>
      <c r="AG622" s="85">
        <f t="shared" si="55"/>
        <v>0</v>
      </c>
    </row>
    <row r="623" spans="1:33" ht="15">
      <c r="A623" s="393"/>
      <c r="B623" s="393"/>
      <c r="C623" s="393"/>
      <c r="D623" s="393"/>
      <c r="E623" s="393"/>
      <c r="F623" s="393"/>
      <c r="G623" s="393"/>
      <c r="H623" s="394"/>
      <c r="I623" s="394"/>
      <c r="J623" s="394"/>
      <c r="K623" s="394"/>
      <c r="L623" s="394"/>
      <c r="M623" s="394"/>
      <c r="N623" s="313">
        <f>IF(IF(I623&lt;'Checklist Parameters'!$Q$22,0,($I623-$L623))&lt;0,0,IF(I623&lt;'Checklist Parameters'!$Q$22,0,($I623-$L623)))</f>
        <v>0</v>
      </c>
      <c r="O623" s="394"/>
      <c r="P623" s="395"/>
      <c r="Q623" s="316">
        <f t="shared" si="56"/>
        <v>0</v>
      </c>
      <c r="R623" s="87">
        <f t="shared" si="57"/>
        <v>0</v>
      </c>
      <c r="S623" s="87">
        <f>IF('Checklist Parameters'!$Q$60&lt;0.2,0.2,'Checklist Parameters'!$Q$60)</f>
        <v>0.7</v>
      </c>
      <c r="T623" s="88">
        <f>IF($O623="",IF('Checklist District ID'!$C$43="Y",MAX($R623:$S623)*$I623,SUM($R623:$S623)*$I623),IF(O623&gt;0,Q623*S623))</f>
        <v>0</v>
      </c>
      <c r="U623" s="88">
        <f>IF(Q623&gt;0,((I623-T623)*'Formula Matrix'!$E$42),0)</f>
        <v>0</v>
      </c>
      <c r="V623" s="88">
        <f t="shared" si="58"/>
        <v>0</v>
      </c>
      <c r="W623" s="88">
        <f>IF(V623&gt;0,(V623*'Checklist Parameters'!$Q$35),0)</f>
        <v>0</v>
      </c>
      <c r="X623" s="85">
        <f t="shared" si="54"/>
        <v>0</v>
      </c>
      <c r="Y623" s="85">
        <f>IF('Checklist Parameters'!$Q$102&lt;&gt;"",(I623/43560)*'Checklist Parameters'!$Q$102,"N/A")</f>
        <v>0</v>
      </c>
      <c r="Z623" s="85" t="str">
        <f>IF('Checklist Parameters'!$Q$58&lt;&gt;"",((I623*'Checklist Parameters'!$Q$58)*'Checklist Parameters'!$Q$35)/1000,"N/A")</f>
        <v>N/A</v>
      </c>
      <c r="AA623" s="85">
        <f>IF('Checklist Parameters'!$Q$101&lt;&gt;"",IFERROR(I623/'Checklist Parameters'!$Q$101,0),"N/A")</f>
        <v>0</v>
      </c>
      <c r="AB623" s="85" t="str">
        <f>IF('Checklist Parameters'!$Q$43&lt;&gt;"",(I623*'Checklist Parameters'!$Q$43)/1000,"N/A")</f>
        <v>N/A</v>
      </c>
      <c r="AC623" s="85">
        <f>IF('Checklist Parameters'!$Q$16="",$X623,IF(AND('Checklist Parameters'!$Q$16&lt;$X623,'Checklist Parameters'!$Q$16&gt;=3),'Checklist Parameters'!$Q$16,IF(AND('Checklist Parameters'!$Q$16&lt;$X623,'Checklist Parameters'!$Q$16&lt;3),0,$X623)))</f>
        <v>0</v>
      </c>
      <c r="AD623" s="85" t="str">
        <f>IF(AND(I623&lt;'Checklist Parameters'!$Q$22,$I623&lt;&gt;0),"Y","")</f>
        <v/>
      </c>
      <c r="AE623" s="85" t="str">
        <f>IF($AD623="Y",0,IF('Checklist Parameters'!$Q$25="","&lt;no limit&gt;",ROUNDDOWN((($I623-'Checklist Parameters'!$Q$24)/'Checklist Parameters'!$Q$25)+1,0)))</f>
        <v>&lt;no limit&gt;</v>
      </c>
      <c r="AF623" s="174">
        <f t="shared" si="59"/>
        <v>0</v>
      </c>
      <c r="AG623" s="85">
        <f t="shared" si="55"/>
        <v>0</v>
      </c>
    </row>
    <row r="624" spans="1:33" ht="15">
      <c r="A624" s="393"/>
      <c r="B624" s="393"/>
      <c r="C624" s="393"/>
      <c r="D624" s="393"/>
      <c r="E624" s="393"/>
      <c r="F624" s="393"/>
      <c r="G624" s="393"/>
      <c r="H624" s="394"/>
      <c r="I624" s="394"/>
      <c r="J624" s="394"/>
      <c r="K624" s="394"/>
      <c r="L624" s="394"/>
      <c r="M624" s="394"/>
      <c r="N624" s="313">
        <f>IF(IF(I624&lt;'Checklist Parameters'!$Q$22,0,($I624-$L624))&lt;0,0,IF(I624&lt;'Checklist Parameters'!$Q$22,0,($I624-$L624)))</f>
        <v>0</v>
      </c>
      <c r="O624" s="394"/>
      <c r="P624" s="395"/>
      <c r="Q624" s="316">
        <f t="shared" si="56"/>
        <v>0</v>
      </c>
      <c r="R624" s="87">
        <f t="shared" si="57"/>
        <v>0</v>
      </c>
      <c r="S624" s="87">
        <f>IF('Checklist Parameters'!$Q$60&lt;0.2,0.2,'Checklist Parameters'!$Q$60)</f>
        <v>0.7</v>
      </c>
      <c r="T624" s="88">
        <f>IF($O624="",IF('Checklist District ID'!$C$43="Y",MAX($R624:$S624)*$I624,SUM($R624:$S624)*$I624),IF(O624&gt;0,Q624*S624))</f>
        <v>0</v>
      </c>
      <c r="U624" s="88">
        <f>IF(Q624&gt;0,((I624-T624)*'Formula Matrix'!$E$42),0)</f>
        <v>0</v>
      </c>
      <c r="V624" s="88">
        <f t="shared" si="58"/>
        <v>0</v>
      </c>
      <c r="W624" s="88">
        <f>IF(V624&gt;0,(V624*'Checklist Parameters'!$Q$35),0)</f>
        <v>0</v>
      </c>
      <c r="X624" s="85">
        <f t="shared" si="54"/>
        <v>0</v>
      </c>
      <c r="Y624" s="85">
        <f>IF('Checklist Parameters'!$Q$102&lt;&gt;"",(I624/43560)*'Checklist Parameters'!$Q$102,"N/A")</f>
        <v>0</v>
      </c>
      <c r="Z624" s="85" t="str">
        <f>IF('Checklist Parameters'!$Q$58&lt;&gt;"",((I624*'Checklist Parameters'!$Q$58)*'Checklist Parameters'!$Q$35)/1000,"N/A")</f>
        <v>N/A</v>
      </c>
      <c r="AA624" s="85">
        <f>IF('Checklist Parameters'!$Q$101&lt;&gt;"",IFERROR(I624/'Checklist Parameters'!$Q$101,0),"N/A")</f>
        <v>0</v>
      </c>
      <c r="AB624" s="85" t="str">
        <f>IF('Checklist Parameters'!$Q$43&lt;&gt;"",(I624*'Checklist Parameters'!$Q$43)/1000,"N/A")</f>
        <v>N/A</v>
      </c>
      <c r="AC624" s="85">
        <f>IF('Checklist Parameters'!$Q$16="",$X624,IF(AND('Checklist Parameters'!$Q$16&lt;$X624,'Checklist Parameters'!$Q$16&gt;=3),'Checklist Parameters'!$Q$16,IF(AND('Checklist Parameters'!$Q$16&lt;$X624,'Checklist Parameters'!$Q$16&lt;3),0,$X624)))</f>
        <v>0</v>
      </c>
      <c r="AD624" s="85" t="str">
        <f>IF(AND(I624&lt;'Checklist Parameters'!$Q$22,$I624&lt;&gt;0),"Y","")</f>
        <v/>
      </c>
      <c r="AE624" s="85" t="str">
        <f>IF($AD624="Y",0,IF('Checklist Parameters'!$Q$25="","&lt;no limit&gt;",ROUNDDOWN((($I624-'Checklist Parameters'!$Q$24)/'Checklist Parameters'!$Q$25)+1,0)))</f>
        <v>&lt;no limit&gt;</v>
      </c>
      <c r="AF624" s="174">
        <f t="shared" si="59"/>
        <v>0</v>
      </c>
      <c r="AG624" s="85">
        <f t="shared" si="55"/>
        <v>0</v>
      </c>
    </row>
    <row r="625" spans="1:33" ht="15">
      <c r="A625" s="393"/>
      <c r="B625" s="393"/>
      <c r="C625" s="393"/>
      <c r="D625" s="393"/>
      <c r="E625" s="393"/>
      <c r="F625" s="393"/>
      <c r="G625" s="393"/>
      <c r="H625" s="394"/>
      <c r="I625" s="394"/>
      <c r="J625" s="394"/>
      <c r="K625" s="394"/>
      <c r="L625" s="394"/>
      <c r="M625" s="394"/>
      <c r="N625" s="313">
        <f>IF(IF(I625&lt;'Checklist Parameters'!$Q$22,0,($I625-$L625))&lt;0,0,IF(I625&lt;'Checklist Parameters'!$Q$22,0,($I625-$L625)))</f>
        <v>0</v>
      </c>
      <c r="O625" s="394"/>
      <c r="P625" s="395"/>
      <c r="Q625" s="316">
        <f t="shared" si="56"/>
        <v>0</v>
      </c>
      <c r="R625" s="87">
        <f t="shared" si="57"/>
        <v>0</v>
      </c>
      <c r="S625" s="87">
        <f>IF('Checklist Parameters'!$Q$60&lt;0.2,0.2,'Checklist Parameters'!$Q$60)</f>
        <v>0.7</v>
      </c>
      <c r="T625" s="88">
        <f>IF($O625="",IF('Checklist District ID'!$C$43="Y",MAX($R625:$S625)*$I625,SUM($R625:$S625)*$I625),IF(O625&gt;0,Q625*S625))</f>
        <v>0</v>
      </c>
      <c r="U625" s="88">
        <f>IF(Q625&gt;0,((I625-T625)*'Formula Matrix'!$E$42),0)</f>
        <v>0</v>
      </c>
      <c r="V625" s="88">
        <f t="shared" si="58"/>
        <v>0</v>
      </c>
      <c r="W625" s="88">
        <f>IF(V625&gt;0,(V625*'Checklist Parameters'!$Q$35),0)</f>
        <v>0</v>
      </c>
      <c r="X625" s="85">
        <f t="shared" si="54"/>
        <v>0</v>
      </c>
      <c r="Y625" s="85">
        <f>IF('Checklist Parameters'!$Q$102&lt;&gt;"",(I625/43560)*'Checklist Parameters'!$Q$102,"N/A")</f>
        <v>0</v>
      </c>
      <c r="Z625" s="85" t="str">
        <f>IF('Checklist Parameters'!$Q$58&lt;&gt;"",((I625*'Checklist Parameters'!$Q$58)*'Checklist Parameters'!$Q$35)/1000,"N/A")</f>
        <v>N/A</v>
      </c>
      <c r="AA625" s="85">
        <f>IF('Checklist Parameters'!$Q$101&lt;&gt;"",IFERROR(I625/'Checklist Parameters'!$Q$101,0),"N/A")</f>
        <v>0</v>
      </c>
      <c r="AB625" s="85" t="str">
        <f>IF('Checklist Parameters'!$Q$43&lt;&gt;"",(I625*'Checklist Parameters'!$Q$43)/1000,"N/A")</f>
        <v>N/A</v>
      </c>
      <c r="AC625" s="85">
        <f>IF('Checklist Parameters'!$Q$16="",$X625,IF(AND('Checklist Parameters'!$Q$16&lt;$X625,'Checklist Parameters'!$Q$16&gt;=3),'Checklist Parameters'!$Q$16,IF(AND('Checklist Parameters'!$Q$16&lt;$X625,'Checklist Parameters'!$Q$16&lt;3),0,$X625)))</f>
        <v>0</v>
      </c>
      <c r="AD625" s="85" t="str">
        <f>IF(AND(I625&lt;'Checklist Parameters'!$Q$22,$I625&lt;&gt;0),"Y","")</f>
        <v/>
      </c>
      <c r="AE625" s="85" t="str">
        <f>IF($AD625="Y",0,IF('Checklist Parameters'!$Q$25="","&lt;no limit&gt;",ROUNDDOWN((($I625-'Checklist Parameters'!$Q$24)/'Checklist Parameters'!$Q$25)+1,0)))</f>
        <v>&lt;no limit&gt;</v>
      </c>
      <c r="AF625" s="174">
        <f t="shared" si="59"/>
        <v>0</v>
      </c>
      <c r="AG625" s="85">
        <f t="shared" si="55"/>
        <v>0</v>
      </c>
    </row>
    <row r="626" spans="1:33" ht="15">
      <c r="A626" s="393"/>
      <c r="B626" s="393"/>
      <c r="C626" s="393"/>
      <c r="D626" s="393"/>
      <c r="E626" s="393"/>
      <c r="F626" s="393"/>
      <c r="G626" s="393"/>
      <c r="H626" s="394"/>
      <c r="I626" s="394"/>
      <c r="J626" s="394"/>
      <c r="K626" s="394"/>
      <c r="L626" s="394"/>
      <c r="M626" s="394"/>
      <c r="N626" s="313">
        <f>IF(IF(I626&lt;'Checklist Parameters'!$Q$22,0,($I626-$L626))&lt;0,0,IF(I626&lt;'Checklist Parameters'!$Q$22,0,($I626-$L626)))</f>
        <v>0</v>
      </c>
      <c r="O626" s="394"/>
      <c r="P626" s="395"/>
      <c r="Q626" s="316">
        <f t="shared" si="56"/>
        <v>0</v>
      </c>
      <c r="R626" s="87">
        <f t="shared" si="57"/>
        <v>0</v>
      </c>
      <c r="S626" s="87">
        <f>IF('Checklist Parameters'!$Q$60&lt;0.2,0.2,'Checklist Parameters'!$Q$60)</f>
        <v>0.7</v>
      </c>
      <c r="T626" s="88">
        <f>IF($O626="",IF('Checklist District ID'!$C$43="Y",MAX($R626:$S626)*$I626,SUM($R626:$S626)*$I626),IF(O626&gt;0,Q626*S626))</f>
        <v>0</v>
      </c>
      <c r="U626" s="88">
        <f>IF(Q626&gt;0,((I626-T626)*'Formula Matrix'!$E$42),0)</f>
        <v>0</v>
      </c>
      <c r="V626" s="88">
        <f t="shared" si="58"/>
        <v>0</v>
      </c>
      <c r="W626" s="88">
        <f>IF(V626&gt;0,(V626*'Checklist Parameters'!$Q$35),0)</f>
        <v>0</v>
      </c>
      <c r="X626" s="85">
        <f t="shared" si="54"/>
        <v>0</v>
      </c>
      <c r="Y626" s="85">
        <f>IF('Checklist Parameters'!$Q$102&lt;&gt;"",(I626/43560)*'Checklist Parameters'!$Q$102,"N/A")</f>
        <v>0</v>
      </c>
      <c r="Z626" s="85" t="str">
        <f>IF('Checklist Parameters'!$Q$58&lt;&gt;"",((I626*'Checklist Parameters'!$Q$58)*'Checklist Parameters'!$Q$35)/1000,"N/A")</f>
        <v>N/A</v>
      </c>
      <c r="AA626" s="85">
        <f>IF('Checklist Parameters'!$Q$101&lt;&gt;"",IFERROR(I626/'Checklist Parameters'!$Q$101,0),"N/A")</f>
        <v>0</v>
      </c>
      <c r="AB626" s="85" t="str">
        <f>IF('Checklist Parameters'!$Q$43&lt;&gt;"",(I626*'Checklist Parameters'!$Q$43)/1000,"N/A")</f>
        <v>N/A</v>
      </c>
      <c r="AC626" s="85">
        <f>IF('Checklist Parameters'!$Q$16="",$X626,IF(AND('Checklist Parameters'!$Q$16&lt;$X626,'Checklist Parameters'!$Q$16&gt;=3),'Checklist Parameters'!$Q$16,IF(AND('Checklist Parameters'!$Q$16&lt;$X626,'Checklist Parameters'!$Q$16&lt;3),0,$X626)))</f>
        <v>0</v>
      </c>
      <c r="AD626" s="85" t="str">
        <f>IF(AND(I626&lt;'Checklist Parameters'!$Q$22,$I626&lt;&gt;0),"Y","")</f>
        <v/>
      </c>
      <c r="AE626" s="85" t="str">
        <f>IF($AD626="Y",0,IF('Checklist Parameters'!$Q$25="","&lt;no limit&gt;",ROUNDDOWN((($I626-'Checklist Parameters'!$Q$24)/'Checklist Parameters'!$Q$25)+1,0)))</f>
        <v>&lt;no limit&gt;</v>
      </c>
      <c r="AF626" s="174">
        <f t="shared" si="59"/>
        <v>0</v>
      </c>
      <c r="AG626" s="85">
        <f t="shared" si="55"/>
        <v>0</v>
      </c>
    </row>
    <row r="627" spans="1:33" ht="15">
      <c r="A627" s="393"/>
      <c r="B627" s="393"/>
      <c r="C627" s="393"/>
      <c r="D627" s="393"/>
      <c r="E627" s="393"/>
      <c r="F627" s="393"/>
      <c r="G627" s="393"/>
      <c r="H627" s="394"/>
      <c r="I627" s="394"/>
      <c r="J627" s="394"/>
      <c r="K627" s="394"/>
      <c r="L627" s="394"/>
      <c r="M627" s="394"/>
      <c r="N627" s="313">
        <f>IF(IF(I627&lt;'Checklist Parameters'!$Q$22,0,($I627-$L627))&lt;0,0,IF(I627&lt;'Checklist Parameters'!$Q$22,0,($I627-$L627)))</f>
        <v>0</v>
      </c>
      <c r="O627" s="394"/>
      <c r="P627" s="395"/>
      <c r="Q627" s="316">
        <f t="shared" si="56"/>
        <v>0</v>
      </c>
      <c r="R627" s="87">
        <f t="shared" si="57"/>
        <v>0</v>
      </c>
      <c r="S627" s="87">
        <f>IF('Checklist Parameters'!$Q$60&lt;0.2,0.2,'Checklist Parameters'!$Q$60)</f>
        <v>0.7</v>
      </c>
      <c r="T627" s="88">
        <f>IF($O627="",IF('Checklist District ID'!$C$43="Y",MAX($R627:$S627)*$I627,SUM($R627:$S627)*$I627),IF(O627&gt;0,Q627*S627))</f>
        <v>0</v>
      </c>
      <c r="U627" s="88">
        <f>IF(Q627&gt;0,((I627-T627)*'Formula Matrix'!$E$42),0)</f>
        <v>0</v>
      </c>
      <c r="V627" s="88">
        <f t="shared" si="58"/>
        <v>0</v>
      </c>
      <c r="W627" s="88">
        <f>IF(V627&gt;0,(V627*'Checklist Parameters'!$Q$35),0)</f>
        <v>0</v>
      </c>
      <c r="X627" s="85">
        <f t="shared" si="54"/>
        <v>0</v>
      </c>
      <c r="Y627" s="85">
        <f>IF('Checklist Parameters'!$Q$102&lt;&gt;"",(I627/43560)*'Checklist Parameters'!$Q$102,"N/A")</f>
        <v>0</v>
      </c>
      <c r="Z627" s="85" t="str">
        <f>IF('Checklist Parameters'!$Q$58&lt;&gt;"",((I627*'Checklist Parameters'!$Q$58)*'Checklist Parameters'!$Q$35)/1000,"N/A")</f>
        <v>N/A</v>
      </c>
      <c r="AA627" s="85">
        <f>IF('Checklist Parameters'!$Q$101&lt;&gt;"",IFERROR(I627/'Checklist Parameters'!$Q$101,0),"N/A")</f>
        <v>0</v>
      </c>
      <c r="AB627" s="85" t="str">
        <f>IF('Checklist Parameters'!$Q$43&lt;&gt;"",(I627*'Checklist Parameters'!$Q$43)/1000,"N/A")</f>
        <v>N/A</v>
      </c>
      <c r="AC627" s="85">
        <f>IF('Checklist Parameters'!$Q$16="",$X627,IF(AND('Checklist Parameters'!$Q$16&lt;$X627,'Checklist Parameters'!$Q$16&gt;=3),'Checklist Parameters'!$Q$16,IF(AND('Checklist Parameters'!$Q$16&lt;$X627,'Checklist Parameters'!$Q$16&lt;3),0,$X627)))</f>
        <v>0</v>
      </c>
      <c r="AD627" s="85" t="str">
        <f>IF(AND(I627&lt;'Checklist Parameters'!$Q$22,$I627&lt;&gt;0),"Y","")</f>
        <v/>
      </c>
      <c r="AE627" s="85" t="str">
        <f>IF($AD627="Y",0,IF('Checklist Parameters'!$Q$25="","&lt;no limit&gt;",ROUNDDOWN((($I627-'Checklist Parameters'!$Q$24)/'Checklist Parameters'!$Q$25)+1,0)))</f>
        <v>&lt;no limit&gt;</v>
      </c>
      <c r="AF627" s="174">
        <f t="shared" si="59"/>
        <v>0</v>
      </c>
      <c r="AG627" s="85">
        <f t="shared" si="55"/>
        <v>0</v>
      </c>
    </row>
    <row r="628" spans="1:33" ht="15">
      <c r="A628" s="393"/>
      <c r="B628" s="393"/>
      <c r="C628" s="393"/>
      <c r="D628" s="393"/>
      <c r="E628" s="393"/>
      <c r="F628" s="393"/>
      <c r="G628" s="393"/>
      <c r="H628" s="394"/>
      <c r="I628" s="394"/>
      <c r="J628" s="394"/>
      <c r="K628" s="394"/>
      <c r="L628" s="394"/>
      <c r="M628" s="394"/>
      <c r="N628" s="313">
        <f>IF(IF(I628&lt;'Checklist Parameters'!$Q$22,0,($I628-$L628))&lt;0,0,IF(I628&lt;'Checklist Parameters'!$Q$22,0,($I628-$L628)))</f>
        <v>0</v>
      </c>
      <c r="O628" s="394"/>
      <c r="P628" s="395"/>
      <c r="Q628" s="316">
        <f t="shared" si="56"/>
        <v>0</v>
      </c>
      <c r="R628" s="87">
        <f t="shared" si="57"/>
        <v>0</v>
      </c>
      <c r="S628" s="87">
        <f>IF('Checklist Parameters'!$Q$60&lt;0.2,0.2,'Checklist Parameters'!$Q$60)</f>
        <v>0.7</v>
      </c>
      <c r="T628" s="88">
        <f>IF($O628="",IF('Checklist District ID'!$C$43="Y",MAX($R628:$S628)*$I628,SUM($R628:$S628)*$I628),IF(O628&gt;0,Q628*S628))</f>
        <v>0</v>
      </c>
      <c r="U628" s="88">
        <f>IF(Q628&gt;0,((I628-T628)*'Formula Matrix'!$E$42),0)</f>
        <v>0</v>
      </c>
      <c r="V628" s="88">
        <f t="shared" si="58"/>
        <v>0</v>
      </c>
      <c r="W628" s="88">
        <f>IF(V628&gt;0,(V628*'Checklist Parameters'!$Q$35),0)</f>
        <v>0</v>
      </c>
      <c r="X628" s="85">
        <f t="shared" si="54"/>
        <v>0</v>
      </c>
      <c r="Y628" s="85">
        <f>IF('Checklist Parameters'!$Q$102&lt;&gt;"",(I628/43560)*'Checklist Parameters'!$Q$102,"N/A")</f>
        <v>0</v>
      </c>
      <c r="Z628" s="85" t="str">
        <f>IF('Checklist Parameters'!$Q$58&lt;&gt;"",((I628*'Checklist Parameters'!$Q$58)*'Checklist Parameters'!$Q$35)/1000,"N/A")</f>
        <v>N/A</v>
      </c>
      <c r="AA628" s="85">
        <f>IF('Checklist Parameters'!$Q$101&lt;&gt;"",IFERROR(I628/'Checklist Parameters'!$Q$101,0),"N/A")</f>
        <v>0</v>
      </c>
      <c r="AB628" s="85" t="str">
        <f>IF('Checklist Parameters'!$Q$43&lt;&gt;"",(I628*'Checklist Parameters'!$Q$43)/1000,"N/A")</f>
        <v>N/A</v>
      </c>
      <c r="AC628" s="85">
        <f>IF('Checklist Parameters'!$Q$16="",$X628,IF(AND('Checklist Parameters'!$Q$16&lt;$X628,'Checklist Parameters'!$Q$16&gt;=3),'Checklist Parameters'!$Q$16,IF(AND('Checklist Parameters'!$Q$16&lt;$X628,'Checklist Parameters'!$Q$16&lt;3),0,$X628)))</f>
        <v>0</v>
      </c>
      <c r="AD628" s="85" t="str">
        <f>IF(AND(I628&lt;'Checklist Parameters'!$Q$22,$I628&lt;&gt;0),"Y","")</f>
        <v/>
      </c>
      <c r="AE628" s="85" t="str">
        <f>IF($AD628="Y",0,IF('Checklist Parameters'!$Q$25="","&lt;no limit&gt;",ROUNDDOWN((($I628-'Checklist Parameters'!$Q$24)/'Checklist Parameters'!$Q$25)+1,0)))</f>
        <v>&lt;no limit&gt;</v>
      </c>
      <c r="AF628" s="174">
        <f t="shared" si="59"/>
        <v>0</v>
      </c>
      <c r="AG628" s="85">
        <f t="shared" si="55"/>
        <v>0</v>
      </c>
    </row>
    <row r="629" spans="1:33" ht="15">
      <c r="A629" s="393"/>
      <c r="B629" s="393"/>
      <c r="C629" s="393"/>
      <c r="D629" s="393"/>
      <c r="E629" s="393"/>
      <c r="F629" s="393"/>
      <c r="G629" s="393"/>
      <c r="H629" s="394"/>
      <c r="I629" s="394"/>
      <c r="J629" s="394"/>
      <c r="K629" s="394"/>
      <c r="L629" s="394"/>
      <c r="M629" s="394"/>
      <c r="N629" s="313">
        <f>IF(IF(I629&lt;'Checklist Parameters'!$Q$22,0,($I629-$L629))&lt;0,0,IF(I629&lt;'Checklist Parameters'!$Q$22,0,($I629-$L629)))</f>
        <v>0</v>
      </c>
      <c r="O629" s="394"/>
      <c r="P629" s="395"/>
      <c r="Q629" s="316">
        <f t="shared" si="56"/>
        <v>0</v>
      </c>
      <c r="R629" s="87">
        <f t="shared" si="57"/>
        <v>0</v>
      </c>
      <c r="S629" s="87">
        <f>IF('Checklist Parameters'!$Q$60&lt;0.2,0.2,'Checklist Parameters'!$Q$60)</f>
        <v>0.7</v>
      </c>
      <c r="T629" s="88">
        <f>IF($O629="",IF('Checklist District ID'!$C$43="Y",MAX($R629:$S629)*$I629,SUM($R629:$S629)*$I629),IF(O629&gt;0,Q629*S629))</f>
        <v>0</v>
      </c>
      <c r="U629" s="88">
        <f>IF(Q629&gt;0,((I629-T629)*'Formula Matrix'!$E$42),0)</f>
        <v>0</v>
      </c>
      <c r="V629" s="88">
        <f t="shared" si="58"/>
        <v>0</v>
      </c>
      <c r="W629" s="88">
        <f>IF(V629&gt;0,(V629*'Checklist Parameters'!$Q$35),0)</f>
        <v>0</v>
      </c>
      <c r="X629" s="85">
        <f t="shared" si="54"/>
        <v>0</v>
      </c>
      <c r="Y629" s="85">
        <f>IF('Checklist Parameters'!$Q$102&lt;&gt;"",(I629/43560)*'Checklist Parameters'!$Q$102,"N/A")</f>
        <v>0</v>
      </c>
      <c r="Z629" s="85" t="str">
        <f>IF('Checklist Parameters'!$Q$58&lt;&gt;"",((I629*'Checklist Parameters'!$Q$58)*'Checklist Parameters'!$Q$35)/1000,"N/A")</f>
        <v>N/A</v>
      </c>
      <c r="AA629" s="85">
        <f>IF('Checklist Parameters'!$Q$101&lt;&gt;"",IFERROR(I629/'Checklist Parameters'!$Q$101,0),"N/A")</f>
        <v>0</v>
      </c>
      <c r="AB629" s="85" t="str">
        <f>IF('Checklist Parameters'!$Q$43&lt;&gt;"",(I629*'Checklist Parameters'!$Q$43)/1000,"N/A")</f>
        <v>N/A</v>
      </c>
      <c r="AC629" s="85">
        <f>IF('Checklist Parameters'!$Q$16="",$X629,IF(AND('Checklist Parameters'!$Q$16&lt;$X629,'Checklist Parameters'!$Q$16&gt;=3),'Checklist Parameters'!$Q$16,IF(AND('Checklist Parameters'!$Q$16&lt;$X629,'Checklist Parameters'!$Q$16&lt;3),0,$X629)))</f>
        <v>0</v>
      </c>
      <c r="AD629" s="85" t="str">
        <f>IF(AND(I629&lt;'Checklist Parameters'!$Q$22,$I629&lt;&gt;0),"Y","")</f>
        <v/>
      </c>
      <c r="AE629" s="85" t="str">
        <f>IF($AD629="Y",0,IF('Checklist Parameters'!$Q$25="","&lt;no limit&gt;",ROUNDDOWN((($I629-'Checklist Parameters'!$Q$24)/'Checklist Parameters'!$Q$25)+1,0)))</f>
        <v>&lt;no limit&gt;</v>
      </c>
      <c r="AF629" s="174">
        <f t="shared" si="59"/>
        <v>0</v>
      </c>
      <c r="AG629" s="85">
        <f t="shared" si="55"/>
        <v>0</v>
      </c>
    </row>
    <row r="630" spans="1:33" ht="15">
      <c r="A630" s="393"/>
      <c r="B630" s="393"/>
      <c r="C630" s="393"/>
      <c r="D630" s="393"/>
      <c r="E630" s="393"/>
      <c r="F630" s="393"/>
      <c r="G630" s="393"/>
      <c r="H630" s="394"/>
      <c r="I630" s="394"/>
      <c r="J630" s="394"/>
      <c r="K630" s="394"/>
      <c r="L630" s="394"/>
      <c r="M630" s="394"/>
      <c r="N630" s="313">
        <f>IF(IF(I630&lt;'Checklist Parameters'!$Q$22,0,($I630-$L630))&lt;0,0,IF(I630&lt;'Checklist Parameters'!$Q$22,0,($I630-$L630)))</f>
        <v>0</v>
      </c>
      <c r="O630" s="394"/>
      <c r="P630" s="395"/>
      <c r="Q630" s="316">
        <f t="shared" si="56"/>
        <v>0</v>
      </c>
      <c r="R630" s="87">
        <f t="shared" si="57"/>
        <v>0</v>
      </c>
      <c r="S630" s="87">
        <f>IF('Checklist Parameters'!$Q$60&lt;0.2,0.2,'Checklist Parameters'!$Q$60)</f>
        <v>0.7</v>
      </c>
      <c r="T630" s="88">
        <f>IF($O630="",IF('Checklist District ID'!$C$43="Y",MAX($R630:$S630)*$I630,SUM($R630:$S630)*$I630),IF(O630&gt;0,Q630*S630))</f>
        <v>0</v>
      </c>
      <c r="U630" s="88">
        <f>IF(Q630&gt;0,((I630-T630)*'Formula Matrix'!$E$42),0)</f>
        <v>0</v>
      </c>
      <c r="V630" s="88">
        <f t="shared" si="58"/>
        <v>0</v>
      </c>
      <c r="W630" s="88">
        <f>IF(V630&gt;0,(V630*'Checklist Parameters'!$Q$35),0)</f>
        <v>0</v>
      </c>
      <c r="X630" s="85">
        <f t="shared" si="54"/>
        <v>0</v>
      </c>
      <c r="Y630" s="85">
        <f>IF('Checklist Parameters'!$Q$102&lt;&gt;"",(I630/43560)*'Checklist Parameters'!$Q$102,"N/A")</f>
        <v>0</v>
      </c>
      <c r="Z630" s="85" t="str">
        <f>IF('Checklist Parameters'!$Q$58&lt;&gt;"",((I630*'Checklist Parameters'!$Q$58)*'Checklist Parameters'!$Q$35)/1000,"N/A")</f>
        <v>N/A</v>
      </c>
      <c r="AA630" s="85">
        <f>IF('Checklist Parameters'!$Q$101&lt;&gt;"",IFERROR(I630/'Checklist Parameters'!$Q$101,0),"N/A")</f>
        <v>0</v>
      </c>
      <c r="AB630" s="85" t="str">
        <f>IF('Checklist Parameters'!$Q$43&lt;&gt;"",(I630*'Checklist Parameters'!$Q$43)/1000,"N/A")</f>
        <v>N/A</v>
      </c>
      <c r="AC630" s="85">
        <f>IF('Checklist Parameters'!$Q$16="",$X630,IF(AND('Checklist Parameters'!$Q$16&lt;$X630,'Checklist Parameters'!$Q$16&gt;=3),'Checklist Parameters'!$Q$16,IF(AND('Checklist Parameters'!$Q$16&lt;$X630,'Checklist Parameters'!$Q$16&lt;3),0,$X630)))</f>
        <v>0</v>
      </c>
      <c r="AD630" s="85" t="str">
        <f>IF(AND(I630&lt;'Checklist Parameters'!$Q$22,$I630&lt;&gt;0),"Y","")</f>
        <v/>
      </c>
      <c r="AE630" s="85" t="str">
        <f>IF($AD630="Y",0,IF('Checklist Parameters'!$Q$25="","&lt;no limit&gt;",ROUNDDOWN((($I630-'Checklist Parameters'!$Q$24)/'Checklist Parameters'!$Q$25)+1,0)))</f>
        <v>&lt;no limit&gt;</v>
      </c>
      <c r="AF630" s="174">
        <f t="shared" si="59"/>
        <v>0</v>
      </c>
      <c r="AG630" s="85">
        <f t="shared" si="55"/>
        <v>0</v>
      </c>
    </row>
    <row r="631" spans="1:33" ht="15">
      <c r="A631" s="393"/>
      <c r="B631" s="393"/>
      <c r="C631" s="393"/>
      <c r="D631" s="393"/>
      <c r="E631" s="393"/>
      <c r="F631" s="393"/>
      <c r="G631" s="393"/>
      <c r="H631" s="394"/>
      <c r="I631" s="394"/>
      <c r="J631" s="394"/>
      <c r="K631" s="394"/>
      <c r="L631" s="394"/>
      <c r="M631" s="394"/>
      <c r="N631" s="313">
        <f>IF(IF(I631&lt;'Checklist Parameters'!$Q$22,0,($I631-$L631))&lt;0,0,IF(I631&lt;'Checklist Parameters'!$Q$22,0,($I631-$L631)))</f>
        <v>0</v>
      </c>
      <c r="O631" s="394"/>
      <c r="P631" s="395"/>
      <c r="Q631" s="316">
        <f t="shared" si="56"/>
        <v>0</v>
      </c>
      <c r="R631" s="87">
        <f t="shared" si="57"/>
        <v>0</v>
      </c>
      <c r="S631" s="87">
        <f>IF('Checklist Parameters'!$Q$60&lt;0.2,0.2,'Checklist Parameters'!$Q$60)</f>
        <v>0.7</v>
      </c>
      <c r="T631" s="88">
        <f>IF($O631="",IF('Checklist District ID'!$C$43="Y",MAX($R631:$S631)*$I631,SUM($R631:$S631)*$I631),IF(O631&gt;0,Q631*S631))</f>
        <v>0</v>
      </c>
      <c r="U631" s="88">
        <f>IF(Q631&gt;0,((I631-T631)*'Formula Matrix'!$E$42),0)</f>
        <v>0</v>
      </c>
      <c r="V631" s="88">
        <f t="shared" si="58"/>
        <v>0</v>
      </c>
      <c r="W631" s="88">
        <f>IF(V631&gt;0,(V631*'Checklist Parameters'!$Q$35),0)</f>
        <v>0</v>
      </c>
      <c r="X631" s="85">
        <f t="shared" si="54"/>
        <v>0</v>
      </c>
      <c r="Y631" s="85">
        <f>IF('Checklist Parameters'!$Q$102&lt;&gt;"",(I631/43560)*'Checklist Parameters'!$Q$102,"N/A")</f>
        <v>0</v>
      </c>
      <c r="Z631" s="85" t="str">
        <f>IF('Checklist Parameters'!$Q$58&lt;&gt;"",((I631*'Checklist Parameters'!$Q$58)*'Checklist Parameters'!$Q$35)/1000,"N/A")</f>
        <v>N/A</v>
      </c>
      <c r="AA631" s="85">
        <f>IF('Checklist Parameters'!$Q$101&lt;&gt;"",IFERROR(I631/'Checklist Parameters'!$Q$101,0),"N/A")</f>
        <v>0</v>
      </c>
      <c r="AB631" s="85" t="str">
        <f>IF('Checklist Parameters'!$Q$43&lt;&gt;"",(I631*'Checklist Parameters'!$Q$43)/1000,"N/A")</f>
        <v>N/A</v>
      </c>
      <c r="AC631" s="85">
        <f>IF('Checklist Parameters'!$Q$16="",$X631,IF(AND('Checklist Parameters'!$Q$16&lt;$X631,'Checklist Parameters'!$Q$16&gt;=3),'Checklist Parameters'!$Q$16,IF(AND('Checklist Parameters'!$Q$16&lt;$X631,'Checklist Parameters'!$Q$16&lt;3),0,$X631)))</f>
        <v>0</v>
      </c>
      <c r="AD631" s="85" t="str">
        <f>IF(AND(I631&lt;'Checklist Parameters'!$Q$22,$I631&lt;&gt;0),"Y","")</f>
        <v/>
      </c>
      <c r="AE631" s="85" t="str">
        <f>IF($AD631="Y",0,IF('Checklist Parameters'!$Q$25="","&lt;no limit&gt;",ROUNDDOWN((($I631-'Checklist Parameters'!$Q$24)/'Checklist Parameters'!$Q$25)+1,0)))</f>
        <v>&lt;no limit&gt;</v>
      </c>
      <c r="AF631" s="174">
        <f t="shared" si="59"/>
        <v>0</v>
      </c>
      <c r="AG631" s="85">
        <f t="shared" si="55"/>
        <v>0</v>
      </c>
    </row>
    <row r="632" spans="1:33" ht="15">
      <c r="A632" s="393"/>
      <c r="B632" s="393"/>
      <c r="C632" s="393"/>
      <c r="D632" s="393"/>
      <c r="E632" s="393"/>
      <c r="F632" s="393"/>
      <c r="G632" s="393"/>
      <c r="H632" s="394"/>
      <c r="I632" s="394"/>
      <c r="J632" s="394"/>
      <c r="K632" s="394"/>
      <c r="L632" s="394"/>
      <c r="M632" s="394"/>
      <c r="N632" s="313">
        <f>IF(IF(I632&lt;'Checklist Parameters'!$Q$22,0,($I632-$L632))&lt;0,0,IF(I632&lt;'Checklist Parameters'!$Q$22,0,($I632-$L632)))</f>
        <v>0</v>
      </c>
      <c r="O632" s="394"/>
      <c r="P632" s="395"/>
      <c r="Q632" s="316">
        <f t="shared" si="56"/>
        <v>0</v>
      </c>
      <c r="R632" s="87">
        <f t="shared" si="57"/>
        <v>0</v>
      </c>
      <c r="S632" s="87">
        <f>IF('Checklist Parameters'!$Q$60&lt;0.2,0.2,'Checklist Parameters'!$Q$60)</f>
        <v>0.7</v>
      </c>
      <c r="T632" s="88">
        <f>IF($O632="",IF('Checklist District ID'!$C$43="Y",MAX($R632:$S632)*$I632,SUM($R632:$S632)*$I632),IF(O632&gt;0,Q632*S632))</f>
        <v>0</v>
      </c>
      <c r="U632" s="88">
        <f>IF(Q632&gt;0,((I632-T632)*'Formula Matrix'!$E$42),0)</f>
        <v>0</v>
      </c>
      <c r="V632" s="88">
        <f t="shared" si="58"/>
        <v>0</v>
      </c>
      <c r="W632" s="88">
        <f>IF(V632&gt;0,(V632*'Checklist Parameters'!$Q$35),0)</f>
        <v>0</v>
      </c>
      <c r="X632" s="85">
        <f t="shared" si="54"/>
        <v>0</v>
      </c>
      <c r="Y632" s="85">
        <f>IF('Checklist Parameters'!$Q$102&lt;&gt;"",(I632/43560)*'Checklist Parameters'!$Q$102,"N/A")</f>
        <v>0</v>
      </c>
      <c r="Z632" s="85" t="str">
        <f>IF('Checklist Parameters'!$Q$58&lt;&gt;"",((I632*'Checklist Parameters'!$Q$58)*'Checklist Parameters'!$Q$35)/1000,"N/A")</f>
        <v>N/A</v>
      </c>
      <c r="AA632" s="85">
        <f>IF('Checklist Parameters'!$Q$101&lt;&gt;"",IFERROR(I632/'Checklist Parameters'!$Q$101,0),"N/A")</f>
        <v>0</v>
      </c>
      <c r="AB632" s="85" t="str">
        <f>IF('Checklist Parameters'!$Q$43&lt;&gt;"",(I632*'Checklist Parameters'!$Q$43)/1000,"N/A")</f>
        <v>N/A</v>
      </c>
      <c r="AC632" s="85">
        <f>IF('Checklist Parameters'!$Q$16="",$X632,IF(AND('Checklist Parameters'!$Q$16&lt;$X632,'Checklist Parameters'!$Q$16&gt;=3),'Checklist Parameters'!$Q$16,IF(AND('Checklist Parameters'!$Q$16&lt;$X632,'Checklist Parameters'!$Q$16&lt;3),0,$X632)))</f>
        <v>0</v>
      </c>
      <c r="AD632" s="85" t="str">
        <f>IF(AND(I632&lt;'Checklist Parameters'!$Q$22,$I632&lt;&gt;0),"Y","")</f>
        <v/>
      </c>
      <c r="AE632" s="85" t="str">
        <f>IF($AD632="Y",0,IF('Checklist Parameters'!$Q$25="","&lt;no limit&gt;",ROUNDDOWN((($I632-'Checklist Parameters'!$Q$24)/'Checklist Parameters'!$Q$25)+1,0)))</f>
        <v>&lt;no limit&gt;</v>
      </c>
      <c r="AF632" s="174">
        <f t="shared" si="59"/>
        <v>0</v>
      </c>
      <c r="AG632" s="85">
        <f t="shared" si="55"/>
        <v>0</v>
      </c>
    </row>
    <row r="633" spans="1:33" ht="15">
      <c r="A633" s="393"/>
      <c r="B633" s="393"/>
      <c r="C633" s="393"/>
      <c r="D633" s="393"/>
      <c r="E633" s="393"/>
      <c r="F633" s="393"/>
      <c r="G633" s="393"/>
      <c r="H633" s="394"/>
      <c r="I633" s="394"/>
      <c r="J633" s="394"/>
      <c r="K633" s="394"/>
      <c r="L633" s="394"/>
      <c r="M633" s="394"/>
      <c r="N633" s="313">
        <f>IF(IF(I633&lt;'Checklist Parameters'!$Q$22,0,($I633-$L633))&lt;0,0,IF(I633&lt;'Checklist Parameters'!$Q$22,0,($I633-$L633)))</f>
        <v>0</v>
      </c>
      <c r="O633" s="394"/>
      <c r="P633" s="395"/>
      <c r="Q633" s="316">
        <f t="shared" si="56"/>
        <v>0</v>
      </c>
      <c r="R633" s="87">
        <f t="shared" si="57"/>
        <v>0</v>
      </c>
      <c r="S633" s="87">
        <f>IF('Checklist Parameters'!$Q$60&lt;0.2,0.2,'Checklist Parameters'!$Q$60)</f>
        <v>0.7</v>
      </c>
      <c r="T633" s="88">
        <f>IF($O633="",IF('Checklist District ID'!$C$43="Y",MAX($R633:$S633)*$I633,SUM($R633:$S633)*$I633),IF(O633&gt;0,Q633*S633))</f>
        <v>0</v>
      </c>
      <c r="U633" s="88">
        <f>IF(Q633&gt;0,((I633-T633)*'Formula Matrix'!$E$42),0)</f>
        <v>0</v>
      </c>
      <c r="V633" s="88">
        <f t="shared" si="58"/>
        <v>0</v>
      </c>
      <c r="W633" s="88">
        <f>IF(V633&gt;0,(V633*'Checklist Parameters'!$Q$35),0)</f>
        <v>0</v>
      </c>
      <c r="X633" s="85">
        <f t="shared" si="54"/>
        <v>0</v>
      </c>
      <c r="Y633" s="85">
        <f>IF('Checklist Parameters'!$Q$102&lt;&gt;"",(I633/43560)*'Checklist Parameters'!$Q$102,"N/A")</f>
        <v>0</v>
      </c>
      <c r="Z633" s="85" t="str">
        <f>IF('Checklist Parameters'!$Q$58&lt;&gt;"",((I633*'Checklist Parameters'!$Q$58)*'Checklist Parameters'!$Q$35)/1000,"N/A")</f>
        <v>N/A</v>
      </c>
      <c r="AA633" s="85">
        <f>IF('Checklist Parameters'!$Q$101&lt;&gt;"",IFERROR(I633/'Checklist Parameters'!$Q$101,0),"N/A")</f>
        <v>0</v>
      </c>
      <c r="AB633" s="85" t="str">
        <f>IF('Checklist Parameters'!$Q$43&lt;&gt;"",(I633*'Checklist Parameters'!$Q$43)/1000,"N/A")</f>
        <v>N/A</v>
      </c>
      <c r="AC633" s="85">
        <f>IF('Checklist Parameters'!$Q$16="",$X633,IF(AND('Checklist Parameters'!$Q$16&lt;$X633,'Checklist Parameters'!$Q$16&gt;=3),'Checklist Parameters'!$Q$16,IF(AND('Checklist Parameters'!$Q$16&lt;$X633,'Checklist Parameters'!$Q$16&lt;3),0,$X633)))</f>
        <v>0</v>
      </c>
      <c r="AD633" s="85" t="str">
        <f>IF(AND(I633&lt;'Checklist Parameters'!$Q$22,$I633&lt;&gt;0),"Y","")</f>
        <v/>
      </c>
      <c r="AE633" s="85" t="str">
        <f>IF($AD633="Y",0,IF('Checklist Parameters'!$Q$25="","&lt;no limit&gt;",ROUNDDOWN((($I633-'Checklist Parameters'!$Q$24)/'Checklist Parameters'!$Q$25)+1,0)))</f>
        <v>&lt;no limit&gt;</v>
      </c>
      <c r="AF633" s="174">
        <f t="shared" si="59"/>
        <v>0</v>
      </c>
      <c r="AG633" s="85">
        <f t="shared" si="55"/>
        <v>0</v>
      </c>
    </row>
    <row r="634" spans="1:33" ht="15">
      <c r="A634" s="393"/>
      <c r="B634" s="393"/>
      <c r="C634" s="393"/>
      <c r="D634" s="393"/>
      <c r="E634" s="393"/>
      <c r="F634" s="393"/>
      <c r="G634" s="393"/>
      <c r="H634" s="394"/>
      <c r="I634" s="394"/>
      <c r="J634" s="394"/>
      <c r="K634" s="394"/>
      <c r="L634" s="394"/>
      <c r="M634" s="394"/>
      <c r="N634" s="313">
        <f>IF(IF(I634&lt;'Checklist Parameters'!$Q$22,0,($I634-$L634))&lt;0,0,IF(I634&lt;'Checklist Parameters'!$Q$22,0,($I634-$L634)))</f>
        <v>0</v>
      </c>
      <c r="O634" s="394"/>
      <c r="P634" s="395"/>
      <c r="Q634" s="316">
        <f t="shared" si="56"/>
        <v>0</v>
      </c>
      <c r="R634" s="87">
        <f t="shared" si="57"/>
        <v>0</v>
      </c>
      <c r="S634" s="87">
        <f>IF('Checklist Parameters'!$Q$60&lt;0.2,0.2,'Checklist Parameters'!$Q$60)</f>
        <v>0.7</v>
      </c>
      <c r="T634" s="88">
        <f>IF($O634="",IF('Checklist District ID'!$C$43="Y",MAX($R634:$S634)*$I634,SUM($R634:$S634)*$I634),IF(O634&gt;0,Q634*S634))</f>
        <v>0</v>
      </c>
      <c r="U634" s="88">
        <f>IF(Q634&gt;0,((I634-T634)*'Formula Matrix'!$E$42),0)</f>
        <v>0</v>
      </c>
      <c r="V634" s="88">
        <f t="shared" si="58"/>
        <v>0</v>
      </c>
      <c r="W634" s="88">
        <f>IF(V634&gt;0,(V634*'Checklist Parameters'!$Q$35),0)</f>
        <v>0</v>
      </c>
      <c r="X634" s="85">
        <f t="shared" si="54"/>
        <v>0</v>
      </c>
      <c r="Y634" s="85">
        <f>IF('Checklist Parameters'!$Q$102&lt;&gt;"",(I634/43560)*'Checklist Parameters'!$Q$102,"N/A")</f>
        <v>0</v>
      </c>
      <c r="Z634" s="85" t="str">
        <f>IF('Checklist Parameters'!$Q$58&lt;&gt;"",((I634*'Checklist Parameters'!$Q$58)*'Checklist Parameters'!$Q$35)/1000,"N/A")</f>
        <v>N/A</v>
      </c>
      <c r="AA634" s="85">
        <f>IF('Checklist Parameters'!$Q$101&lt;&gt;"",IFERROR(I634/'Checklist Parameters'!$Q$101,0),"N/A")</f>
        <v>0</v>
      </c>
      <c r="AB634" s="85" t="str">
        <f>IF('Checklist Parameters'!$Q$43&lt;&gt;"",(I634*'Checklist Parameters'!$Q$43)/1000,"N/A")</f>
        <v>N/A</v>
      </c>
      <c r="AC634" s="85">
        <f>IF('Checklist Parameters'!$Q$16="",$X634,IF(AND('Checklist Parameters'!$Q$16&lt;$X634,'Checklist Parameters'!$Q$16&gt;=3),'Checklist Parameters'!$Q$16,IF(AND('Checklist Parameters'!$Q$16&lt;$X634,'Checklist Parameters'!$Q$16&lt;3),0,$X634)))</f>
        <v>0</v>
      </c>
      <c r="AD634" s="85" t="str">
        <f>IF(AND(I634&lt;'Checklist Parameters'!$Q$22,$I634&lt;&gt;0),"Y","")</f>
        <v/>
      </c>
      <c r="AE634" s="85" t="str">
        <f>IF($AD634="Y",0,IF('Checklist Parameters'!$Q$25="","&lt;no limit&gt;",ROUNDDOWN((($I634-'Checklist Parameters'!$Q$24)/'Checklist Parameters'!$Q$25)+1,0)))</f>
        <v>&lt;no limit&gt;</v>
      </c>
      <c r="AF634" s="174">
        <f t="shared" si="59"/>
        <v>0</v>
      </c>
      <c r="AG634" s="85">
        <f t="shared" si="55"/>
        <v>0</v>
      </c>
    </row>
    <row r="635" spans="1:33" ht="15">
      <c r="A635" s="393"/>
      <c r="B635" s="393"/>
      <c r="C635" s="393"/>
      <c r="D635" s="393"/>
      <c r="E635" s="393"/>
      <c r="F635" s="393"/>
      <c r="G635" s="393"/>
      <c r="H635" s="394"/>
      <c r="I635" s="394"/>
      <c r="J635" s="394"/>
      <c r="K635" s="394"/>
      <c r="L635" s="394"/>
      <c r="M635" s="394"/>
      <c r="N635" s="313">
        <f>IF(IF(I635&lt;'Checklist Parameters'!$Q$22,0,($I635-$L635))&lt;0,0,IF(I635&lt;'Checklist Parameters'!$Q$22,0,($I635-$L635)))</f>
        <v>0</v>
      </c>
      <c r="O635" s="394"/>
      <c r="P635" s="395"/>
      <c r="Q635" s="316">
        <f t="shared" si="56"/>
        <v>0</v>
      </c>
      <c r="R635" s="87">
        <f t="shared" si="57"/>
        <v>0</v>
      </c>
      <c r="S635" s="87">
        <f>IF('Checklist Parameters'!$Q$60&lt;0.2,0.2,'Checklist Parameters'!$Q$60)</f>
        <v>0.7</v>
      </c>
      <c r="T635" s="88">
        <f>IF($O635="",IF('Checklist District ID'!$C$43="Y",MAX($R635:$S635)*$I635,SUM($R635:$S635)*$I635),IF(O635&gt;0,Q635*S635))</f>
        <v>0</v>
      </c>
      <c r="U635" s="88">
        <f>IF(Q635&gt;0,((I635-T635)*'Formula Matrix'!$E$42),0)</f>
        <v>0</v>
      </c>
      <c r="V635" s="88">
        <f t="shared" si="58"/>
        <v>0</v>
      </c>
      <c r="W635" s="88">
        <f>IF(V635&gt;0,(V635*'Checklist Parameters'!$Q$35),0)</f>
        <v>0</v>
      </c>
      <c r="X635" s="85">
        <f t="shared" si="54"/>
        <v>0</v>
      </c>
      <c r="Y635" s="85">
        <f>IF('Checklist Parameters'!$Q$102&lt;&gt;"",(I635/43560)*'Checklist Parameters'!$Q$102,"N/A")</f>
        <v>0</v>
      </c>
      <c r="Z635" s="85" t="str">
        <f>IF('Checklist Parameters'!$Q$58&lt;&gt;"",((I635*'Checklist Parameters'!$Q$58)*'Checklist Parameters'!$Q$35)/1000,"N/A")</f>
        <v>N/A</v>
      </c>
      <c r="AA635" s="85">
        <f>IF('Checklist Parameters'!$Q$101&lt;&gt;"",IFERROR(I635/'Checklist Parameters'!$Q$101,0),"N/A")</f>
        <v>0</v>
      </c>
      <c r="AB635" s="85" t="str">
        <f>IF('Checklist Parameters'!$Q$43&lt;&gt;"",(I635*'Checklist Parameters'!$Q$43)/1000,"N/A")</f>
        <v>N/A</v>
      </c>
      <c r="AC635" s="85">
        <f>IF('Checklist Parameters'!$Q$16="",$X635,IF(AND('Checklist Parameters'!$Q$16&lt;$X635,'Checklist Parameters'!$Q$16&gt;=3),'Checklist Parameters'!$Q$16,IF(AND('Checklist Parameters'!$Q$16&lt;$X635,'Checklist Parameters'!$Q$16&lt;3),0,$X635)))</f>
        <v>0</v>
      </c>
      <c r="AD635" s="85" t="str">
        <f>IF(AND(I635&lt;'Checklist Parameters'!$Q$22,$I635&lt;&gt;0),"Y","")</f>
        <v/>
      </c>
      <c r="AE635" s="85" t="str">
        <f>IF($AD635="Y",0,IF('Checklist Parameters'!$Q$25="","&lt;no limit&gt;",ROUNDDOWN((($I635-'Checklist Parameters'!$Q$24)/'Checklist Parameters'!$Q$25)+1,0)))</f>
        <v>&lt;no limit&gt;</v>
      </c>
      <c r="AF635" s="174">
        <f t="shared" si="59"/>
        <v>0</v>
      </c>
      <c r="AG635" s="85">
        <f t="shared" si="55"/>
        <v>0</v>
      </c>
    </row>
    <row r="636" spans="1:33" ht="15">
      <c r="A636" s="393"/>
      <c r="B636" s="393"/>
      <c r="C636" s="393"/>
      <c r="D636" s="393"/>
      <c r="E636" s="393"/>
      <c r="F636" s="393"/>
      <c r="G636" s="393"/>
      <c r="H636" s="394"/>
      <c r="I636" s="394"/>
      <c r="J636" s="394"/>
      <c r="K636" s="394"/>
      <c r="L636" s="394"/>
      <c r="M636" s="394"/>
      <c r="N636" s="313">
        <f>IF(IF(I636&lt;'Checklist Parameters'!$Q$22,0,($I636-$L636))&lt;0,0,IF(I636&lt;'Checklist Parameters'!$Q$22,0,($I636-$L636)))</f>
        <v>0</v>
      </c>
      <c r="O636" s="394"/>
      <c r="P636" s="395"/>
      <c r="Q636" s="316">
        <f t="shared" si="56"/>
        <v>0</v>
      </c>
      <c r="R636" s="87">
        <f t="shared" si="57"/>
        <v>0</v>
      </c>
      <c r="S636" s="87">
        <f>IF('Checklist Parameters'!$Q$60&lt;0.2,0.2,'Checklist Parameters'!$Q$60)</f>
        <v>0.7</v>
      </c>
      <c r="T636" s="88">
        <f>IF($O636="",IF('Checklist District ID'!$C$43="Y",MAX($R636:$S636)*$I636,SUM($R636:$S636)*$I636),IF(O636&gt;0,Q636*S636))</f>
        <v>0</v>
      </c>
      <c r="U636" s="88">
        <f>IF(Q636&gt;0,((I636-T636)*'Formula Matrix'!$E$42),0)</f>
        <v>0</v>
      </c>
      <c r="V636" s="88">
        <f t="shared" si="58"/>
        <v>0</v>
      </c>
      <c r="W636" s="88">
        <f>IF(V636&gt;0,(V636*'Checklist Parameters'!$Q$35),0)</f>
        <v>0</v>
      </c>
      <c r="X636" s="85">
        <f t="shared" si="54"/>
        <v>0</v>
      </c>
      <c r="Y636" s="85">
        <f>IF('Checklist Parameters'!$Q$102&lt;&gt;"",(I636/43560)*'Checklist Parameters'!$Q$102,"N/A")</f>
        <v>0</v>
      </c>
      <c r="Z636" s="85" t="str">
        <f>IF('Checklist Parameters'!$Q$58&lt;&gt;"",((I636*'Checklist Parameters'!$Q$58)*'Checklist Parameters'!$Q$35)/1000,"N/A")</f>
        <v>N/A</v>
      </c>
      <c r="AA636" s="85">
        <f>IF('Checklist Parameters'!$Q$101&lt;&gt;"",IFERROR(I636/'Checklist Parameters'!$Q$101,0),"N/A")</f>
        <v>0</v>
      </c>
      <c r="AB636" s="85" t="str">
        <f>IF('Checklist Parameters'!$Q$43&lt;&gt;"",(I636*'Checklist Parameters'!$Q$43)/1000,"N/A")</f>
        <v>N/A</v>
      </c>
      <c r="AC636" s="85">
        <f>IF('Checklist Parameters'!$Q$16="",$X636,IF(AND('Checklist Parameters'!$Q$16&lt;$X636,'Checklist Parameters'!$Q$16&gt;=3),'Checklist Parameters'!$Q$16,IF(AND('Checklist Parameters'!$Q$16&lt;$X636,'Checklist Parameters'!$Q$16&lt;3),0,$X636)))</f>
        <v>0</v>
      </c>
      <c r="AD636" s="85" t="str">
        <f>IF(AND(I636&lt;'Checklist Parameters'!$Q$22,$I636&lt;&gt;0),"Y","")</f>
        <v/>
      </c>
      <c r="AE636" s="85" t="str">
        <f>IF($AD636="Y",0,IF('Checklist Parameters'!$Q$25="","&lt;no limit&gt;",ROUNDDOWN((($I636-'Checklist Parameters'!$Q$24)/'Checklist Parameters'!$Q$25)+1,0)))</f>
        <v>&lt;no limit&gt;</v>
      </c>
      <c r="AF636" s="174">
        <f t="shared" si="59"/>
        <v>0</v>
      </c>
      <c r="AG636" s="85">
        <f t="shared" si="55"/>
        <v>0</v>
      </c>
    </row>
    <row r="637" spans="1:33" ht="15">
      <c r="A637" s="393"/>
      <c r="B637" s="393"/>
      <c r="C637" s="393"/>
      <c r="D637" s="393"/>
      <c r="E637" s="393"/>
      <c r="F637" s="393"/>
      <c r="G637" s="393"/>
      <c r="H637" s="394"/>
      <c r="I637" s="394"/>
      <c r="J637" s="394"/>
      <c r="K637" s="394"/>
      <c r="L637" s="394"/>
      <c r="M637" s="394"/>
      <c r="N637" s="313">
        <f>IF(IF(I637&lt;'Checklist Parameters'!$Q$22,0,($I637-$L637))&lt;0,0,IF(I637&lt;'Checklist Parameters'!$Q$22,0,($I637-$L637)))</f>
        <v>0</v>
      </c>
      <c r="O637" s="394"/>
      <c r="P637" s="395"/>
      <c r="Q637" s="316">
        <f t="shared" si="56"/>
        <v>0</v>
      </c>
      <c r="R637" s="87">
        <f t="shared" si="57"/>
        <v>0</v>
      </c>
      <c r="S637" s="87">
        <f>IF('Checklist Parameters'!$Q$60&lt;0.2,0.2,'Checklist Parameters'!$Q$60)</f>
        <v>0.7</v>
      </c>
      <c r="T637" s="88">
        <f>IF($O637="",IF('Checklist District ID'!$C$43="Y",MAX($R637:$S637)*$I637,SUM($R637:$S637)*$I637),IF(O637&gt;0,Q637*S637))</f>
        <v>0</v>
      </c>
      <c r="U637" s="88">
        <f>IF(Q637&gt;0,((I637-T637)*'Formula Matrix'!$E$42),0)</f>
        <v>0</v>
      </c>
      <c r="V637" s="88">
        <f t="shared" si="58"/>
        <v>0</v>
      </c>
      <c r="W637" s="88">
        <f>IF(V637&gt;0,(V637*'Checklist Parameters'!$Q$35),0)</f>
        <v>0</v>
      </c>
      <c r="X637" s="85">
        <f t="shared" si="54"/>
        <v>0</v>
      </c>
      <c r="Y637" s="85">
        <f>IF('Checklist Parameters'!$Q$102&lt;&gt;"",(I637/43560)*'Checklist Parameters'!$Q$102,"N/A")</f>
        <v>0</v>
      </c>
      <c r="Z637" s="85" t="str">
        <f>IF('Checklist Parameters'!$Q$58&lt;&gt;"",((I637*'Checklist Parameters'!$Q$58)*'Checklist Parameters'!$Q$35)/1000,"N/A")</f>
        <v>N/A</v>
      </c>
      <c r="AA637" s="85">
        <f>IF('Checklist Parameters'!$Q$101&lt;&gt;"",IFERROR(I637/'Checklist Parameters'!$Q$101,0),"N/A")</f>
        <v>0</v>
      </c>
      <c r="AB637" s="85" t="str">
        <f>IF('Checklist Parameters'!$Q$43&lt;&gt;"",(I637*'Checklist Parameters'!$Q$43)/1000,"N/A")</f>
        <v>N/A</v>
      </c>
      <c r="AC637" s="85">
        <f>IF('Checklist Parameters'!$Q$16="",$X637,IF(AND('Checklist Parameters'!$Q$16&lt;$X637,'Checklist Parameters'!$Q$16&gt;=3),'Checklist Parameters'!$Q$16,IF(AND('Checklist Parameters'!$Q$16&lt;$X637,'Checklist Parameters'!$Q$16&lt;3),0,$X637)))</f>
        <v>0</v>
      </c>
      <c r="AD637" s="85" t="str">
        <f>IF(AND(I637&lt;'Checklist Parameters'!$Q$22,$I637&lt;&gt;0),"Y","")</f>
        <v/>
      </c>
      <c r="AE637" s="85" t="str">
        <f>IF($AD637="Y",0,IF('Checklist Parameters'!$Q$25="","&lt;no limit&gt;",ROUNDDOWN((($I637-'Checklist Parameters'!$Q$24)/'Checklist Parameters'!$Q$25)+1,0)))</f>
        <v>&lt;no limit&gt;</v>
      </c>
      <c r="AF637" s="174">
        <f t="shared" si="59"/>
        <v>0</v>
      </c>
      <c r="AG637" s="85">
        <f t="shared" si="55"/>
        <v>0</v>
      </c>
    </row>
    <row r="638" spans="1:33" ht="15">
      <c r="A638" s="393"/>
      <c r="B638" s="393"/>
      <c r="C638" s="393"/>
      <c r="D638" s="393"/>
      <c r="E638" s="393"/>
      <c r="F638" s="393"/>
      <c r="G638" s="393"/>
      <c r="H638" s="394"/>
      <c r="I638" s="394"/>
      <c r="J638" s="394"/>
      <c r="K638" s="394"/>
      <c r="L638" s="394"/>
      <c r="M638" s="394"/>
      <c r="N638" s="313">
        <f>IF(IF(I638&lt;'Checklist Parameters'!$Q$22,0,($I638-$L638))&lt;0,0,IF(I638&lt;'Checklist Parameters'!$Q$22,0,($I638-$L638)))</f>
        <v>0</v>
      </c>
      <c r="O638" s="394"/>
      <c r="P638" s="395"/>
      <c r="Q638" s="316">
        <f t="shared" si="56"/>
        <v>0</v>
      </c>
      <c r="R638" s="87">
        <f t="shared" si="57"/>
        <v>0</v>
      </c>
      <c r="S638" s="87">
        <f>IF('Checklist Parameters'!$Q$60&lt;0.2,0.2,'Checklist Parameters'!$Q$60)</f>
        <v>0.7</v>
      </c>
      <c r="T638" s="88">
        <f>IF($O638="",IF('Checklist District ID'!$C$43="Y",MAX($R638:$S638)*$I638,SUM($R638:$S638)*$I638),IF(O638&gt;0,Q638*S638))</f>
        <v>0</v>
      </c>
      <c r="U638" s="88">
        <f>IF(Q638&gt;0,((I638-T638)*'Formula Matrix'!$E$42),0)</f>
        <v>0</v>
      </c>
      <c r="V638" s="88">
        <f t="shared" si="58"/>
        <v>0</v>
      </c>
      <c r="W638" s="88">
        <f>IF(V638&gt;0,(V638*'Checklist Parameters'!$Q$35),0)</f>
        <v>0</v>
      </c>
      <c r="X638" s="85">
        <f t="shared" si="54"/>
        <v>0</v>
      </c>
      <c r="Y638" s="85">
        <f>IF('Checklist Parameters'!$Q$102&lt;&gt;"",(I638/43560)*'Checklist Parameters'!$Q$102,"N/A")</f>
        <v>0</v>
      </c>
      <c r="Z638" s="85" t="str">
        <f>IF('Checklist Parameters'!$Q$58&lt;&gt;"",((I638*'Checklist Parameters'!$Q$58)*'Checklist Parameters'!$Q$35)/1000,"N/A")</f>
        <v>N/A</v>
      </c>
      <c r="AA638" s="85">
        <f>IF('Checklist Parameters'!$Q$101&lt;&gt;"",IFERROR(I638/'Checklist Parameters'!$Q$101,0),"N/A")</f>
        <v>0</v>
      </c>
      <c r="AB638" s="85" t="str">
        <f>IF('Checklist Parameters'!$Q$43&lt;&gt;"",(I638*'Checklist Parameters'!$Q$43)/1000,"N/A")</f>
        <v>N/A</v>
      </c>
      <c r="AC638" s="85">
        <f>IF('Checklist Parameters'!$Q$16="",$X638,IF(AND('Checklist Parameters'!$Q$16&lt;$X638,'Checklist Parameters'!$Q$16&gt;=3),'Checklist Parameters'!$Q$16,IF(AND('Checklist Parameters'!$Q$16&lt;$X638,'Checklist Parameters'!$Q$16&lt;3),0,$X638)))</f>
        <v>0</v>
      </c>
      <c r="AD638" s="85" t="str">
        <f>IF(AND(I638&lt;'Checklist Parameters'!$Q$22,$I638&lt;&gt;0),"Y","")</f>
        <v/>
      </c>
      <c r="AE638" s="85" t="str">
        <f>IF($AD638="Y",0,IF('Checklist Parameters'!$Q$25="","&lt;no limit&gt;",ROUNDDOWN((($I638-'Checklist Parameters'!$Q$24)/'Checklist Parameters'!$Q$25)+1,0)))</f>
        <v>&lt;no limit&gt;</v>
      </c>
      <c r="AF638" s="174">
        <f t="shared" si="59"/>
        <v>0</v>
      </c>
      <c r="AG638" s="85">
        <f t="shared" si="55"/>
        <v>0</v>
      </c>
    </row>
    <row r="639" spans="1:33" ht="15">
      <c r="A639" s="393"/>
      <c r="B639" s="393"/>
      <c r="C639" s="393"/>
      <c r="D639" s="393"/>
      <c r="E639" s="393"/>
      <c r="F639" s="393"/>
      <c r="G639" s="393"/>
      <c r="H639" s="394"/>
      <c r="I639" s="394"/>
      <c r="J639" s="394"/>
      <c r="K639" s="394"/>
      <c r="L639" s="394"/>
      <c r="M639" s="394"/>
      <c r="N639" s="313">
        <f>IF(IF(I639&lt;'Checklist Parameters'!$Q$22,0,($I639-$L639))&lt;0,0,IF(I639&lt;'Checklist Parameters'!$Q$22,0,($I639-$L639)))</f>
        <v>0</v>
      </c>
      <c r="O639" s="394"/>
      <c r="P639" s="395"/>
      <c r="Q639" s="316">
        <f t="shared" si="56"/>
        <v>0</v>
      </c>
      <c r="R639" s="87">
        <f t="shared" si="57"/>
        <v>0</v>
      </c>
      <c r="S639" s="87">
        <f>IF('Checklist Parameters'!$Q$60&lt;0.2,0.2,'Checklist Parameters'!$Q$60)</f>
        <v>0.7</v>
      </c>
      <c r="T639" s="88">
        <f>IF($O639="",IF('Checklist District ID'!$C$43="Y",MAX($R639:$S639)*$I639,SUM($R639:$S639)*$I639),IF(O639&gt;0,Q639*S639))</f>
        <v>0</v>
      </c>
      <c r="U639" s="88">
        <f>IF(Q639&gt;0,((I639-T639)*'Formula Matrix'!$E$42),0)</f>
        <v>0</v>
      </c>
      <c r="V639" s="88">
        <f t="shared" si="58"/>
        <v>0</v>
      </c>
      <c r="W639" s="88">
        <f>IF(V639&gt;0,(V639*'Checklist Parameters'!$Q$35),0)</f>
        <v>0</v>
      </c>
      <c r="X639" s="85">
        <f t="shared" si="54"/>
        <v>0</v>
      </c>
      <c r="Y639" s="85">
        <f>IF('Checklist Parameters'!$Q$102&lt;&gt;"",(I639/43560)*'Checklist Parameters'!$Q$102,"N/A")</f>
        <v>0</v>
      </c>
      <c r="Z639" s="85" t="str">
        <f>IF('Checklist Parameters'!$Q$58&lt;&gt;"",((I639*'Checklist Parameters'!$Q$58)*'Checklist Parameters'!$Q$35)/1000,"N/A")</f>
        <v>N/A</v>
      </c>
      <c r="AA639" s="85">
        <f>IF('Checklist Parameters'!$Q$101&lt;&gt;"",IFERROR(I639/'Checklist Parameters'!$Q$101,0),"N/A")</f>
        <v>0</v>
      </c>
      <c r="AB639" s="85" t="str">
        <f>IF('Checklist Parameters'!$Q$43&lt;&gt;"",(I639*'Checklist Parameters'!$Q$43)/1000,"N/A")</f>
        <v>N/A</v>
      </c>
      <c r="AC639" s="85">
        <f>IF('Checklist Parameters'!$Q$16="",$X639,IF(AND('Checklist Parameters'!$Q$16&lt;$X639,'Checklist Parameters'!$Q$16&gt;=3),'Checklist Parameters'!$Q$16,IF(AND('Checklist Parameters'!$Q$16&lt;$X639,'Checklist Parameters'!$Q$16&lt;3),0,$X639)))</f>
        <v>0</v>
      </c>
      <c r="AD639" s="85" t="str">
        <f>IF(AND(I639&lt;'Checklist Parameters'!$Q$22,$I639&lt;&gt;0),"Y","")</f>
        <v/>
      </c>
      <c r="AE639" s="85" t="str">
        <f>IF($AD639="Y",0,IF('Checklist Parameters'!$Q$25="","&lt;no limit&gt;",ROUNDDOWN((($I639-'Checklist Parameters'!$Q$24)/'Checklist Parameters'!$Q$25)+1,0)))</f>
        <v>&lt;no limit&gt;</v>
      </c>
      <c r="AF639" s="174">
        <f t="shared" si="59"/>
        <v>0</v>
      </c>
      <c r="AG639" s="85">
        <f t="shared" si="55"/>
        <v>0</v>
      </c>
    </row>
    <row r="640" spans="1:33" ht="15">
      <c r="A640" s="393"/>
      <c r="B640" s="393"/>
      <c r="C640" s="393"/>
      <c r="D640" s="393"/>
      <c r="E640" s="393"/>
      <c r="F640" s="393"/>
      <c r="G640" s="393"/>
      <c r="H640" s="394"/>
      <c r="I640" s="394"/>
      <c r="J640" s="394"/>
      <c r="K640" s="394"/>
      <c r="L640" s="394"/>
      <c r="M640" s="394"/>
      <c r="N640" s="313">
        <f>IF(IF(I640&lt;'Checklist Parameters'!$Q$22,0,($I640-$L640))&lt;0,0,IF(I640&lt;'Checklist Parameters'!$Q$22,0,($I640-$L640)))</f>
        <v>0</v>
      </c>
      <c r="O640" s="394"/>
      <c r="P640" s="395"/>
      <c r="Q640" s="316">
        <f t="shared" si="56"/>
        <v>0</v>
      </c>
      <c r="R640" s="87">
        <f t="shared" si="57"/>
        <v>0</v>
      </c>
      <c r="S640" s="87">
        <f>IF('Checklist Parameters'!$Q$60&lt;0.2,0.2,'Checklist Parameters'!$Q$60)</f>
        <v>0.7</v>
      </c>
      <c r="T640" s="88">
        <f>IF($O640="",IF('Checklist District ID'!$C$43="Y",MAX($R640:$S640)*$I640,SUM($R640:$S640)*$I640),IF(O640&gt;0,Q640*S640))</f>
        <v>0</v>
      </c>
      <c r="U640" s="88">
        <f>IF(Q640&gt;0,((I640-T640)*'Formula Matrix'!$E$42),0)</f>
        <v>0</v>
      </c>
      <c r="V640" s="88">
        <f t="shared" si="58"/>
        <v>0</v>
      </c>
      <c r="W640" s="88">
        <f>IF(V640&gt;0,(V640*'Checklist Parameters'!$Q$35),0)</f>
        <v>0</v>
      </c>
      <c r="X640" s="85">
        <f t="shared" si="54"/>
        <v>0</v>
      </c>
      <c r="Y640" s="85">
        <f>IF('Checklist Parameters'!$Q$102&lt;&gt;"",(I640/43560)*'Checklist Parameters'!$Q$102,"N/A")</f>
        <v>0</v>
      </c>
      <c r="Z640" s="85" t="str">
        <f>IF('Checklist Parameters'!$Q$58&lt;&gt;"",((I640*'Checklist Parameters'!$Q$58)*'Checklist Parameters'!$Q$35)/1000,"N/A")</f>
        <v>N/A</v>
      </c>
      <c r="AA640" s="85">
        <f>IF('Checklist Parameters'!$Q$101&lt;&gt;"",IFERROR(I640/'Checklist Parameters'!$Q$101,0),"N/A")</f>
        <v>0</v>
      </c>
      <c r="AB640" s="85" t="str">
        <f>IF('Checklist Parameters'!$Q$43&lt;&gt;"",(I640*'Checklist Parameters'!$Q$43)/1000,"N/A")</f>
        <v>N/A</v>
      </c>
      <c r="AC640" s="85">
        <f>IF('Checklist Parameters'!$Q$16="",$X640,IF(AND('Checklist Parameters'!$Q$16&lt;$X640,'Checklist Parameters'!$Q$16&gt;=3),'Checklist Parameters'!$Q$16,IF(AND('Checklist Parameters'!$Q$16&lt;$X640,'Checklist Parameters'!$Q$16&lt;3),0,$X640)))</f>
        <v>0</v>
      </c>
      <c r="AD640" s="85" t="str">
        <f>IF(AND(I640&lt;'Checklist Parameters'!$Q$22,$I640&lt;&gt;0),"Y","")</f>
        <v/>
      </c>
      <c r="AE640" s="85" t="str">
        <f>IF($AD640="Y",0,IF('Checklist Parameters'!$Q$25="","&lt;no limit&gt;",ROUNDDOWN((($I640-'Checklist Parameters'!$Q$24)/'Checklist Parameters'!$Q$25)+1,0)))</f>
        <v>&lt;no limit&gt;</v>
      </c>
      <c r="AF640" s="174">
        <f t="shared" si="59"/>
        <v>0</v>
      </c>
      <c r="AG640" s="85">
        <f t="shared" si="55"/>
        <v>0</v>
      </c>
    </row>
    <row r="641" spans="1:33" ht="15">
      <c r="A641" s="393"/>
      <c r="B641" s="393"/>
      <c r="C641" s="393"/>
      <c r="D641" s="393"/>
      <c r="E641" s="393"/>
      <c r="F641" s="393"/>
      <c r="G641" s="393"/>
      <c r="H641" s="394"/>
      <c r="I641" s="394"/>
      <c r="J641" s="394"/>
      <c r="K641" s="394"/>
      <c r="L641" s="394"/>
      <c r="M641" s="394"/>
      <c r="N641" s="313">
        <f>IF(IF(I641&lt;'Checklist Parameters'!$Q$22,0,($I641-$L641))&lt;0,0,IF(I641&lt;'Checklist Parameters'!$Q$22,0,($I641-$L641)))</f>
        <v>0</v>
      </c>
      <c r="O641" s="394"/>
      <c r="P641" s="395"/>
      <c r="Q641" s="316">
        <f t="shared" si="56"/>
        <v>0</v>
      </c>
      <c r="R641" s="87">
        <f t="shared" si="57"/>
        <v>0</v>
      </c>
      <c r="S641" s="87">
        <f>IF('Checklist Parameters'!$Q$60&lt;0.2,0.2,'Checklist Parameters'!$Q$60)</f>
        <v>0.7</v>
      </c>
      <c r="T641" s="88">
        <f>IF($O641="",IF('Checklist District ID'!$C$43="Y",MAX($R641:$S641)*$I641,SUM($R641:$S641)*$I641),IF(O641&gt;0,Q641*S641))</f>
        <v>0</v>
      </c>
      <c r="U641" s="88">
        <f>IF(Q641&gt;0,((I641-T641)*'Formula Matrix'!$E$42),0)</f>
        <v>0</v>
      </c>
      <c r="V641" s="88">
        <f t="shared" si="58"/>
        <v>0</v>
      </c>
      <c r="W641" s="88">
        <f>IF(V641&gt;0,(V641*'Checklist Parameters'!$Q$35),0)</f>
        <v>0</v>
      </c>
      <c r="X641" s="85">
        <f t="shared" si="54"/>
        <v>0</v>
      </c>
      <c r="Y641" s="85">
        <f>IF('Checklist Parameters'!$Q$102&lt;&gt;"",(I641/43560)*'Checklist Parameters'!$Q$102,"N/A")</f>
        <v>0</v>
      </c>
      <c r="Z641" s="85" t="str">
        <f>IF('Checklist Parameters'!$Q$58&lt;&gt;"",((I641*'Checklist Parameters'!$Q$58)*'Checklist Parameters'!$Q$35)/1000,"N/A")</f>
        <v>N/A</v>
      </c>
      <c r="AA641" s="85">
        <f>IF('Checklist Parameters'!$Q$101&lt;&gt;"",IFERROR(I641/'Checklist Parameters'!$Q$101,0),"N/A")</f>
        <v>0</v>
      </c>
      <c r="AB641" s="85" t="str">
        <f>IF('Checklist Parameters'!$Q$43&lt;&gt;"",(I641*'Checklist Parameters'!$Q$43)/1000,"N/A")</f>
        <v>N/A</v>
      </c>
      <c r="AC641" s="85">
        <f>IF('Checklist Parameters'!$Q$16="",$X641,IF(AND('Checklist Parameters'!$Q$16&lt;$X641,'Checklist Parameters'!$Q$16&gt;=3),'Checklist Parameters'!$Q$16,IF(AND('Checklist Parameters'!$Q$16&lt;$X641,'Checklist Parameters'!$Q$16&lt;3),0,$X641)))</f>
        <v>0</v>
      </c>
      <c r="AD641" s="85" t="str">
        <f>IF(AND(I641&lt;'Checklist Parameters'!$Q$22,$I641&lt;&gt;0),"Y","")</f>
        <v/>
      </c>
      <c r="AE641" s="85" t="str">
        <f>IF($AD641="Y",0,IF('Checklist Parameters'!$Q$25="","&lt;no limit&gt;",ROUNDDOWN((($I641-'Checklist Parameters'!$Q$24)/'Checklist Parameters'!$Q$25)+1,0)))</f>
        <v>&lt;no limit&gt;</v>
      </c>
      <c r="AF641" s="174">
        <f t="shared" si="59"/>
        <v>0</v>
      </c>
      <c r="AG641" s="85">
        <f t="shared" si="55"/>
        <v>0</v>
      </c>
    </row>
    <row r="642" spans="1:33" ht="15">
      <c r="A642" s="393"/>
      <c r="B642" s="393"/>
      <c r="C642" s="393"/>
      <c r="D642" s="393"/>
      <c r="E642" s="393"/>
      <c r="F642" s="393"/>
      <c r="G642" s="393"/>
      <c r="H642" s="394"/>
      <c r="I642" s="394"/>
      <c r="J642" s="394"/>
      <c r="K642" s="394"/>
      <c r="L642" s="394"/>
      <c r="M642" s="394"/>
      <c r="N642" s="313">
        <f>IF(IF(I642&lt;'Checklist Parameters'!$Q$22,0,($I642-$L642))&lt;0,0,IF(I642&lt;'Checklist Parameters'!$Q$22,0,($I642-$L642)))</f>
        <v>0</v>
      </c>
      <c r="O642" s="394"/>
      <c r="P642" s="395"/>
      <c r="Q642" s="316">
        <f t="shared" si="56"/>
        <v>0</v>
      </c>
      <c r="R642" s="87">
        <f t="shared" si="57"/>
        <v>0</v>
      </c>
      <c r="S642" s="87">
        <f>IF('Checklist Parameters'!$Q$60&lt;0.2,0.2,'Checklist Parameters'!$Q$60)</f>
        <v>0.7</v>
      </c>
      <c r="T642" s="88">
        <f>IF($O642="",IF('Checklist District ID'!$C$43="Y",MAX($R642:$S642)*$I642,SUM($R642:$S642)*$I642),IF(O642&gt;0,Q642*S642))</f>
        <v>0</v>
      </c>
      <c r="U642" s="88">
        <f>IF(Q642&gt;0,((I642-T642)*'Formula Matrix'!$E$42),0)</f>
        <v>0</v>
      </c>
      <c r="V642" s="88">
        <f t="shared" si="58"/>
        <v>0</v>
      </c>
      <c r="W642" s="88">
        <f>IF(V642&gt;0,(V642*'Checklist Parameters'!$Q$35),0)</f>
        <v>0</v>
      </c>
      <c r="X642" s="85">
        <f t="shared" si="54"/>
        <v>0</v>
      </c>
      <c r="Y642" s="85">
        <f>IF('Checklist Parameters'!$Q$102&lt;&gt;"",(I642/43560)*'Checklist Parameters'!$Q$102,"N/A")</f>
        <v>0</v>
      </c>
      <c r="Z642" s="85" t="str">
        <f>IF('Checklist Parameters'!$Q$58&lt;&gt;"",((I642*'Checklist Parameters'!$Q$58)*'Checklist Parameters'!$Q$35)/1000,"N/A")</f>
        <v>N/A</v>
      </c>
      <c r="AA642" s="85">
        <f>IF('Checklist Parameters'!$Q$101&lt;&gt;"",IFERROR(I642/'Checklist Parameters'!$Q$101,0),"N/A")</f>
        <v>0</v>
      </c>
      <c r="AB642" s="85" t="str">
        <f>IF('Checklist Parameters'!$Q$43&lt;&gt;"",(I642*'Checklist Parameters'!$Q$43)/1000,"N/A")</f>
        <v>N/A</v>
      </c>
      <c r="AC642" s="85">
        <f>IF('Checklist Parameters'!$Q$16="",$X642,IF(AND('Checklist Parameters'!$Q$16&lt;$X642,'Checklist Parameters'!$Q$16&gt;=3),'Checklist Parameters'!$Q$16,IF(AND('Checklist Parameters'!$Q$16&lt;$X642,'Checklist Parameters'!$Q$16&lt;3),0,$X642)))</f>
        <v>0</v>
      </c>
      <c r="AD642" s="85" t="str">
        <f>IF(AND(I642&lt;'Checklist Parameters'!$Q$22,$I642&lt;&gt;0),"Y","")</f>
        <v/>
      </c>
      <c r="AE642" s="85" t="str">
        <f>IF($AD642="Y",0,IF('Checklist Parameters'!$Q$25="","&lt;no limit&gt;",ROUNDDOWN((($I642-'Checklist Parameters'!$Q$24)/'Checklist Parameters'!$Q$25)+1,0)))</f>
        <v>&lt;no limit&gt;</v>
      </c>
      <c r="AF642" s="174">
        <f t="shared" si="59"/>
        <v>0</v>
      </c>
      <c r="AG642" s="85">
        <f t="shared" si="55"/>
        <v>0</v>
      </c>
    </row>
    <row r="643" spans="1:33" ht="15">
      <c r="A643" s="393"/>
      <c r="B643" s="393"/>
      <c r="C643" s="393"/>
      <c r="D643" s="393"/>
      <c r="E643" s="393"/>
      <c r="F643" s="393"/>
      <c r="G643" s="393"/>
      <c r="H643" s="394"/>
      <c r="I643" s="394"/>
      <c r="J643" s="394"/>
      <c r="K643" s="394"/>
      <c r="L643" s="394"/>
      <c r="M643" s="394"/>
      <c r="N643" s="313">
        <f>IF(IF(I643&lt;'Checklist Parameters'!$Q$22,0,($I643-$L643))&lt;0,0,IF(I643&lt;'Checklist Parameters'!$Q$22,0,($I643-$L643)))</f>
        <v>0</v>
      </c>
      <c r="O643" s="394"/>
      <c r="P643" s="395"/>
      <c r="Q643" s="316">
        <f t="shared" si="56"/>
        <v>0</v>
      </c>
      <c r="R643" s="87">
        <f t="shared" si="57"/>
        <v>0</v>
      </c>
      <c r="S643" s="87">
        <f>IF('Checklist Parameters'!$Q$60&lt;0.2,0.2,'Checklist Parameters'!$Q$60)</f>
        <v>0.7</v>
      </c>
      <c r="T643" s="88">
        <f>IF($O643="",IF('Checklist District ID'!$C$43="Y",MAX($R643:$S643)*$I643,SUM($R643:$S643)*$I643),IF(O643&gt;0,Q643*S643))</f>
        <v>0</v>
      </c>
      <c r="U643" s="88">
        <f>IF(Q643&gt;0,((I643-T643)*'Formula Matrix'!$E$42),0)</f>
        <v>0</v>
      </c>
      <c r="V643" s="88">
        <f t="shared" si="58"/>
        <v>0</v>
      </c>
      <c r="W643" s="88">
        <f>IF(V643&gt;0,(V643*'Checklist Parameters'!$Q$35),0)</f>
        <v>0</v>
      </c>
      <c r="X643" s="85">
        <f t="shared" si="54"/>
        <v>0</v>
      </c>
      <c r="Y643" s="85">
        <f>IF('Checklist Parameters'!$Q$102&lt;&gt;"",(I643/43560)*'Checklist Parameters'!$Q$102,"N/A")</f>
        <v>0</v>
      </c>
      <c r="Z643" s="85" t="str">
        <f>IF('Checklist Parameters'!$Q$58&lt;&gt;"",((I643*'Checklist Parameters'!$Q$58)*'Checklist Parameters'!$Q$35)/1000,"N/A")</f>
        <v>N/A</v>
      </c>
      <c r="AA643" s="85">
        <f>IF('Checklist Parameters'!$Q$101&lt;&gt;"",IFERROR(I643/'Checklist Parameters'!$Q$101,0),"N/A")</f>
        <v>0</v>
      </c>
      <c r="AB643" s="85" t="str">
        <f>IF('Checklist Parameters'!$Q$43&lt;&gt;"",(I643*'Checklist Parameters'!$Q$43)/1000,"N/A")</f>
        <v>N/A</v>
      </c>
      <c r="AC643" s="85">
        <f>IF('Checklist Parameters'!$Q$16="",$X643,IF(AND('Checklist Parameters'!$Q$16&lt;$X643,'Checklist Parameters'!$Q$16&gt;=3),'Checklist Parameters'!$Q$16,IF(AND('Checklist Parameters'!$Q$16&lt;$X643,'Checklist Parameters'!$Q$16&lt;3),0,$X643)))</f>
        <v>0</v>
      </c>
      <c r="AD643" s="85" t="str">
        <f>IF(AND(I643&lt;'Checklist Parameters'!$Q$22,$I643&lt;&gt;0),"Y","")</f>
        <v/>
      </c>
      <c r="AE643" s="85" t="str">
        <f>IF($AD643="Y",0,IF('Checklist Parameters'!$Q$25="","&lt;no limit&gt;",ROUNDDOWN((($I643-'Checklist Parameters'!$Q$24)/'Checklist Parameters'!$Q$25)+1,0)))</f>
        <v>&lt;no limit&gt;</v>
      </c>
      <c r="AF643" s="174">
        <f t="shared" si="59"/>
        <v>0</v>
      </c>
      <c r="AG643" s="85">
        <f t="shared" si="55"/>
        <v>0</v>
      </c>
    </row>
    <row r="644" spans="1:33" ht="15">
      <c r="A644" s="393"/>
      <c r="B644" s="393"/>
      <c r="C644" s="393"/>
      <c r="D644" s="393"/>
      <c r="E644" s="393"/>
      <c r="F644" s="393"/>
      <c r="G644" s="393"/>
      <c r="H644" s="394"/>
      <c r="I644" s="394"/>
      <c r="J644" s="394"/>
      <c r="K644" s="394"/>
      <c r="L644" s="394"/>
      <c r="M644" s="394"/>
      <c r="N644" s="313">
        <f>IF(IF(I644&lt;'Checklist Parameters'!$Q$22,0,($I644-$L644))&lt;0,0,IF(I644&lt;'Checklist Parameters'!$Q$22,0,($I644-$L644)))</f>
        <v>0</v>
      </c>
      <c r="O644" s="394"/>
      <c r="P644" s="395"/>
      <c r="Q644" s="316">
        <f t="shared" si="56"/>
        <v>0</v>
      </c>
      <c r="R644" s="87">
        <f t="shared" si="57"/>
        <v>0</v>
      </c>
      <c r="S644" s="87">
        <f>IF('Checklist Parameters'!$Q$60&lt;0.2,0.2,'Checklist Parameters'!$Q$60)</f>
        <v>0.7</v>
      </c>
      <c r="T644" s="88">
        <f>IF($O644="",IF('Checklist District ID'!$C$43="Y",MAX($R644:$S644)*$I644,SUM($R644:$S644)*$I644),IF(O644&gt;0,Q644*S644))</f>
        <v>0</v>
      </c>
      <c r="U644" s="88">
        <f>IF(Q644&gt;0,((I644-T644)*'Formula Matrix'!$E$42),0)</f>
        <v>0</v>
      </c>
      <c r="V644" s="88">
        <f t="shared" si="58"/>
        <v>0</v>
      </c>
      <c r="W644" s="88">
        <f>IF(V644&gt;0,(V644*'Checklist Parameters'!$Q$35),0)</f>
        <v>0</v>
      </c>
      <c r="X644" s="85">
        <f t="shared" si="54"/>
        <v>0</v>
      </c>
      <c r="Y644" s="85">
        <f>IF('Checklist Parameters'!$Q$102&lt;&gt;"",(I644/43560)*'Checklist Parameters'!$Q$102,"N/A")</f>
        <v>0</v>
      </c>
      <c r="Z644" s="85" t="str">
        <f>IF('Checklist Parameters'!$Q$58&lt;&gt;"",((I644*'Checklist Parameters'!$Q$58)*'Checklist Parameters'!$Q$35)/1000,"N/A")</f>
        <v>N/A</v>
      </c>
      <c r="AA644" s="85">
        <f>IF('Checklist Parameters'!$Q$101&lt;&gt;"",IFERROR(I644/'Checklist Parameters'!$Q$101,0),"N/A")</f>
        <v>0</v>
      </c>
      <c r="AB644" s="85" t="str">
        <f>IF('Checklist Parameters'!$Q$43&lt;&gt;"",(I644*'Checklist Parameters'!$Q$43)/1000,"N/A")</f>
        <v>N/A</v>
      </c>
      <c r="AC644" s="85">
        <f>IF('Checklist Parameters'!$Q$16="",$X644,IF(AND('Checklist Parameters'!$Q$16&lt;$X644,'Checklist Parameters'!$Q$16&gt;=3),'Checklist Parameters'!$Q$16,IF(AND('Checklist Parameters'!$Q$16&lt;$X644,'Checklist Parameters'!$Q$16&lt;3),0,$X644)))</f>
        <v>0</v>
      </c>
      <c r="AD644" s="85" t="str">
        <f>IF(AND(I644&lt;'Checklist Parameters'!$Q$22,$I644&lt;&gt;0),"Y","")</f>
        <v/>
      </c>
      <c r="AE644" s="85" t="str">
        <f>IF($AD644="Y",0,IF('Checklist Parameters'!$Q$25="","&lt;no limit&gt;",ROUNDDOWN((($I644-'Checklist Parameters'!$Q$24)/'Checklist Parameters'!$Q$25)+1,0)))</f>
        <v>&lt;no limit&gt;</v>
      </c>
      <c r="AF644" s="174">
        <f t="shared" si="59"/>
        <v>0</v>
      </c>
      <c r="AG644" s="85">
        <f t="shared" si="55"/>
        <v>0</v>
      </c>
    </row>
    <row r="645" spans="1:33" ht="15">
      <c r="A645" s="393"/>
      <c r="B645" s="393"/>
      <c r="C645" s="393"/>
      <c r="D645" s="393"/>
      <c r="E645" s="393"/>
      <c r="F645" s="393"/>
      <c r="G645" s="393"/>
      <c r="H645" s="394"/>
      <c r="I645" s="394"/>
      <c r="J645" s="394"/>
      <c r="K645" s="394"/>
      <c r="L645" s="394"/>
      <c r="M645" s="394"/>
      <c r="N645" s="313">
        <f>IF(IF(I645&lt;'Checklist Parameters'!$Q$22,0,($I645-$L645))&lt;0,0,IF(I645&lt;'Checklist Parameters'!$Q$22,0,($I645-$L645)))</f>
        <v>0</v>
      </c>
      <c r="O645" s="394"/>
      <c r="P645" s="395"/>
      <c r="Q645" s="316">
        <f t="shared" si="56"/>
        <v>0</v>
      </c>
      <c r="R645" s="87">
        <f t="shared" si="57"/>
        <v>0</v>
      </c>
      <c r="S645" s="87">
        <f>IF('Checklist Parameters'!$Q$60&lt;0.2,0.2,'Checklist Parameters'!$Q$60)</f>
        <v>0.7</v>
      </c>
      <c r="T645" s="88">
        <f>IF($O645="",IF('Checklist District ID'!$C$43="Y",MAX($R645:$S645)*$I645,SUM($R645:$S645)*$I645),IF(O645&gt;0,Q645*S645))</f>
        <v>0</v>
      </c>
      <c r="U645" s="88">
        <f>IF(Q645&gt;0,((I645-T645)*'Formula Matrix'!$E$42),0)</f>
        <v>0</v>
      </c>
      <c r="V645" s="88">
        <f t="shared" si="58"/>
        <v>0</v>
      </c>
      <c r="W645" s="88">
        <f>IF(V645&gt;0,(V645*'Checklist Parameters'!$Q$35),0)</f>
        <v>0</v>
      </c>
      <c r="X645" s="85">
        <f t="shared" si="54"/>
        <v>0</v>
      </c>
      <c r="Y645" s="85">
        <f>IF('Checklist Parameters'!$Q$102&lt;&gt;"",(I645/43560)*'Checklist Parameters'!$Q$102,"N/A")</f>
        <v>0</v>
      </c>
      <c r="Z645" s="85" t="str">
        <f>IF('Checklist Parameters'!$Q$58&lt;&gt;"",((I645*'Checklist Parameters'!$Q$58)*'Checklist Parameters'!$Q$35)/1000,"N/A")</f>
        <v>N/A</v>
      </c>
      <c r="AA645" s="85">
        <f>IF('Checklist Parameters'!$Q$101&lt;&gt;"",IFERROR(I645/'Checklist Parameters'!$Q$101,0),"N/A")</f>
        <v>0</v>
      </c>
      <c r="AB645" s="85" t="str">
        <f>IF('Checklist Parameters'!$Q$43&lt;&gt;"",(I645*'Checklist Parameters'!$Q$43)/1000,"N/A")</f>
        <v>N/A</v>
      </c>
      <c r="AC645" s="85">
        <f>IF('Checklist Parameters'!$Q$16="",$X645,IF(AND('Checklist Parameters'!$Q$16&lt;$X645,'Checklist Parameters'!$Q$16&gt;=3),'Checklist Parameters'!$Q$16,IF(AND('Checklist Parameters'!$Q$16&lt;$X645,'Checklist Parameters'!$Q$16&lt;3),0,$X645)))</f>
        <v>0</v>
      </c>
      <c r="AD645" s="85" t="str">
        <f>IF(AND(I645&lt;'Checklist Parameters'!$Q$22,$I645&lt;&gt;0),"Y","")</f>
        <v/>
      </c>
      <c r="AE645" s="85" t="str">
        <f>IF($AD645="Y",0,IF('Checklist Parameters'!$Q$25="","&lt;no limit&gt;",ROUNDDOWN((($I645-'Checklist Parameters'!$Q$24)/'Checklist Parameters'!$Q$25)+1,0)))</f>
        <v>&lt;no limit&gt;</v>
      </c>
      <c r="AF645" s="174">
        <f t="shared" si="59"/>
        <v>0</v>
      </c>
      <c r="AG645" s="85">
        <f t="shared" si="55"/>
        <v>0</v>
      </c>
    </row>
    <row r="646" spans="1:33" ht="15">
      <c r="A646" s="393"/>
      <c r="B646" s="393"/>
      <c r="C646" s="393"/>
      <c r="D646" s="393"/>
      <c r="E646" s="393"/>
      <c r="F646" s="393"/>
      <c r="G646" s="393"/>
      <c r="H646" s="394"/>
      <c r="I646" s="394"/>
      <c r="J646" s="394"/>
      <c r="K646" s="394"/>
      <c r="L646" s="394"/>
      <c r="M646" s="394"/>
      <c r="N646" s="313">
        <f>IF(IF(I646&lt;'Checklist Parameters'!$Q$22,0,($I646-$L646))&lt;0,0,IF(I646&lt;'Checklist Parameters'!$Q$22,0,($I646-$L646)))</f>
        <v>0</v>
      </c>
      <c r="O646" s="394"/>
      <c r="P646" s="395"/>
      <c r="Q646" s="316">
        <f t="shared" si="56"/>
        <v>0</v>
      </c>
      <c r="R646" s="87">
        <f t="shared" si="57"/>
        <v>0</v>
      </c>
      <c r="S646" s="87">
        <f>IF('Checklist Parameters'!$Q$60&lt;0.2,0.2,'Checklist Parameters'!$Q$60)</f>
        <v>0.7</v>
      </c>
      <c r="T646" s="88">
        <f>IF($O646="",IF('Checklist District ID'!$C$43="Y",MAX($R646:$S646)*$I646,SUM($R646:$S646)*$I646),IF(O646&gt;0,Q646*S646))</f>
        <v>0</v>
      </c>
      <c r="U646" s="88">
        <f>IF(Q646&gt;0,((I646-T646)*'Formula Matrix'!$E$42),0)</f>
        <v>0</v>
      </c>
      <c r="V646" s="88">
        <f t="shared" si="58"/>
        <v>0</v>
      </c>
      <c r="W646" s="88">
        <f>IF(V646&gt;0,(V646*'Checklist Parameters'!$Q$35),0)</f>
        <v>0</v>
      </c>
      <c r="X646" s="85">
        <f t="shared" si="54"/>
        <v>0</v>
      </c>
      <c r="Y646" s="85">
        <f>IF('Checklist Parameters'!$Q$102&lt;&gt;"",(I646/43560)*'Checklist Parameters'!$Q$102,"N/A")</f>
        <v>0</v>
      </c>
      <c r="Z646" s="85" t="str">
        <f>IF('Checklist Parameters'!$Q$58&lt;&gt;"",((I646*'Checklist Parameters'!$Q$58)*'Checklist Parameters'!$Q$35)/1000,"N/A")</f>
        <v>N/A</v>
      </c>
      <c r="AA646" s="85">
        <f>IF('Checklist Parameters'!$Q$101&lt;&gt;"",IFERROR(I646/'Checklist Parameters'!$Q$101,0),"N/A")</f>
        <v>0</v>
      </c>
      <c r="AB646" s="85" t="str">
        <f>IF('Checklist Parameters'!$Q$43&lt;&gt;"",(I646*'Checklist Parameters'!$Q$43)/1000,"N/A")</f>
        <v>N/A</v>
      </c>
      <c r="AC646" s="85">
        <f>IF('Checklist Parameters'!$Q$16="",$X646,IF(AND('Checklist Parameters'!$Q$16&lt;$X646,'Checklist Parameters'!$Q$16&gt;=3),'Checklist Parameters'!$Q$16,IF(AND('Checklist Parameters'!$Q$16&lt;$X646,'Checklist Parameters'!$Q$16&lt;3),0,$X646)))</f>
        <v>0</v>
      </c>
      <c r="AD646" s="85" t="str">
        <f>IF(AND(I646&lt;'Checklist Parameters'!$Q$22,$I646&lt;&gt;0),"Y","")</f>
        <v/>
      </c>
      <c r="AE646" s="85" t="str">
        <f>IF($AD646="Y",0,IF('Checklist Parameters'!$Q$25="","&lt;no limit&gt;",ROUNDDOWN((($I646-'Checklist Parameters'!$Q$24)/'Checklist Parameters'!$Q$25)+1,0)))</f>
        <v>&lt;no limit&gt;</v>
      </c>
      <c r="AF646" s="174">
        <f t="shared" si="59"/>
        <v>0</v>
      </c>
      <c r="AG646" s="85">
        <f t="shared" si="55"/>
        <v>0</v>
      </c>
    </row>
    <row r="647" spans="1:33" ht="15">
      <c r="A647" s="393"/>
      <c r="B647" s="393"/>
      <c r="C647" s="393"/>
      <c r="D647" s="393"/>
      <c r="E647" s="393"/>
      <c r="F647" s="393"/>
      <c r="G647" s="393"/>
      <c r="H647" s="394"/>
      <c r="I647" s="394"/>
      <c r="J647" s="394"/>
      <c r="K647" s="394"/>
      <c r="L647" s="394"/>
      <c r="M647" s="394"/>
      <c r="N647" s="313">
        <f>IF(IF(I647&lt;'Checklist Parameters'!$Q$22,0,($I647-$L647))&lt;0,0,IF(I647&lt;'Checklist Parameters'!$Q$22,0,($I647-$L647)))</f>
        <v>0</v>
      </c>
      <c r="O647" s="394"/>
      <c r="P647" s="395"/>
      <c r="Q647" s="316">
        <f t="shared" si="56"/>
        <v>0</v>
      </c>
      <c r="R647" s="87">
        <f t="shared" si="57"/>
        <v>0</v>
      </c>
      <c r="S647" s="87">
        <f>IF('Checklist Parameters'!$Q$60&lt;0.2,0.2,'Checklist Parameters'!$Q$60)</f>
        <v>0.7</v>
      </c>
      <c r="T647" s="88">
        <f>IF($O647="",IF('Checklist District ID'!$C$43="Y",MAX($R647:$S647)*$I647,SUM($R647:$S647)*$I647),IF(O647&gt;0,Q647*S647))</f>
        <v>0</v>
      </c>
      <c r="U647" s="88">
        <f>IF(Q647&gt;0,((I647-T647)*'Formula Matrix'!$E$42),0)</f>
        <v>0</v>
      </c>
      <c r="V647" s="88">
        <f t="shared" si="58"/>
        <v>0</v>
      </c>
      <c r="W647" s="88">
        <f>IF(V647&gt;0,(V647*'Checklist Parameters'!$Q$35),0)</f>
        <v>0</v>
      </c>
      <c r="X647" s="85">
        <f t="shared" si="54"/>
        <v>0</v>
      </c>
      <c r="Y647" s="85">
        <f>IF('Checklist Parameters'!$Q$102&lt;&gt;"",(I647/43560)*'Checklist Parameters'!$Q$102,"N/A")</f>
        <v>0</v>
      </c>
      <c r="Z647" s="85" t="str">
        <f>IF('Checklist Parameters'!$Q$58&lt;&gt;"",((I647*'Checklist Parameters'!$Q$58)*'Checklist Parameters'!$Q$35)/1000,"N/A")</f>
        <v>N/A</v>
      </c>
      <c r="AA647" s="85">
        <f>IF('Checklist Parameters'!$Q$101&lt;&gt;"",IFERROR(I647/'Checklist Parameters'!$Q$101,0),"N/A")</f>
        <v>0</v>
      </c>
      <c r="AB647" s="85" t="str">
        <f>IF('Checklist Parameters'!$Q$43&lt;&gt;"",(I647*'Checklist Parameters'!$Q$43)/1000,"N/A")</f>
        <v>N/A</v>
      </c>
      <c r="AC647" s="85">
        <f>IF('Checklist Parameters'!$Q$16="",$X647,IF(AND('Checklist Parameters'!$Q$16&lt;$X647,'Checklist Parameters'!$Q$16&gt;=3),'Checklist Parameters'!$Q$16,IF(AND('Checklist Parameters'!$Q$16&lt;$X647,'Checklist Parameters'!$Q$16&lt;3),0,$X647)))</f>
        <v>0</v>
      </c>
      <c r="AD647" s="85" t="str">
        <f>IF(AND(I647&lt;'Checklist Parameters'!$Q$22,$I647&lt;&gt;0),"Y","")</f>
        <v/>
      </c>
      <c r="AE647" s="85" t="str">
        <f>IF($AD647="Y",0,IF('Checklist Parameters'!$Q$25="","&lt;no limit&gt;",ROUNDDOWN((($I647-'Checklist Parameters'!$Q$24)/'Checklist Parameters'!$Q$25)+1,0)))</f>
        <v>&lt;no limit&gt;</v>
      </c>
      <c r="AF647" s="174">
        <f t="shared" si="59"/>
        <v>0</v>
      </c>
      <c r="AG647" s="85">
        <f t="shared" si="55"/>
        <v>0</v>
      </c>
    </row>
    <row r="648" spans="1:33" ht="15">
      <c r="A648" s="393"/>
      <c r="B648" s="393"/>
      <c r="C648" s="393"/>
      <c r="D648" s="393"/>
      <c r="E648" s="393"/>
      <c r="F648" s="393"/>
      <c r="G648" s="393"/>
      <c r="H648" s="394"/>
      <c r="I648" s="394"/>
      <c r="J648" s="394"/>
      <c r="K648" s="394"/>
      <c r="L648" s="394"/>
      <c r="M648" s="394"/>
      <c r="N648" s="313">
        <f>IF(IF(I648&lt;'Checklist Parameters'!$Q$22,0,($I648-$L648))&lt;0,0,IF(I648&lt;'Checklist Parameters'!$Q$22,0,($I648-$L648)))</f>
        <v>0</v>
      </c>
      <c r="O648" s="394"/>
      <c r="P648" s="395"/>
      <c r="Q648" s="316">
        <f t="shared" si="56"/>
        <v>0</v>
      </c>
      <c r="R648" s="87">
        <f t="shared" si="57"/>
        <v>0</v>
      </c>
      <c r="S648" s="87">
        <f>IF('Checklist Parameters'!$Q$60&lt;0.2,0.2,'Checklist Parameters'!$Q$60)</f>
        <v>0.7</v>
      </c>
      <c r="T648" s="88">
        <f>IF($O648="",IF('Checklist District ID'!$C$43="Y",MAX($R648:$S648)*$I648,SUM($R648:$S648)*$I648),IF(O648&gt;0,Q648*S648))</f>
        <v>0</v>
      </c>
      <c r="U648" s="88">
        <f>IF(Q648&gt;0,((I648-T648)*'Formula Matrix'!$E$42),0)</f>
        <v>0</v>
      </c>
      <c r="V648" s="88">
        <f t="shared" si="58"/>
        <v>0</v>
      </c>
      <c r="W648" s="88">
        <f>IF(V648&gt;0,(V648*'Checklist Parameters'!$Q$35),0)</f>
        <v>0</v>
      </c>
      <c r="X648" s="85">
        <f t="shared" si="54"/>
        <v>0</v>
      </c>
      <c r="Y648" s="85">
        <f>IF('Checklist Parameters'!$Q$102&lt;&gt;"",(I648/43560)*'Checklist Parameters'!$Q$102,"N/A")</f>
        <v>0</v>
      </c>
      <c r="Z648" s="85" t="str">
        <f>IF('Checklist Parameters'!$Q$58&lt;&gt;"",((I648*'Checklist Parameters'!$Q$58)*'Checklist Parameters'!$Q$35)/1000,"N/A")</f>
        <v>N/A</v>
      </c>
      <c r="AA648" s="85">
        <f>IF('Checklist Parameters'!$Q$101&lt;&gt;"",IFERROR(I648/'Checklist Parameters'!$Q$101,0),"N/A")</f>
        <v>0</v>
      </c>
      <c r="AB648" s="85" t="str">
        <f>IF('Checklist Parameters'!$Q$43&lt;&gt;"",(I648*'Checklist Parameters'!$Q$43)/1000,"N/A")</f>
        <v>N/A</v>
      </c>
      <c r="AC648" s="85">
        <f>IF('Checklist Parameters'!$Q$16="",$X648,IF(AND('Checklist Parameters'!$Q$16&lt;$X648,'Checklist Parameters'!$Q$16&gt;=3),'Checklist Parameters'!$Q$16,IF(AND('Checklist Parameters'!$Q$16&lt;$X648,'Checklist Parameters'!$Q$16&lt;3),0,$X648)))</f>
        <v>0</v>
      </c>
      <c r="AD648" s="85" t="str">
        <f>IF(AND(I648&lt;'Checklist Parameters'!$Q$22,$I648&lt;&gt;0),"Y","")</f>
        <v/>
      </c>
      <c r="AE648" s="85" t="str">
        <f>IF($AD648="Y",0,IF('Checklist Parameters'!$Q$25="","&lt;no limit&gt;",ROUNDDOWN((($I648-'Checklist Parameters'!$Q$24)/'Checklist Parameters'!$Q$25)+1,0)))</f>
        <v>&lt;no limit&gt;</v>
      </c>
      <c r="AF648" s="174">
        <f t="shared" si="59"/>
        <v>0</v>
      </c>
      <c r="AG648" s="85">
        <f t="shared" si="55"/>
        <v>0</v>
      </c>
    </row>
    <row r="649" spans="1:33" ht="15">
      <c r="A649" s="393"/>
      <c r="B649" s="393"/>
      <c r="C649" s="393"/>
      <c r="D649" s="393"/>
      <c r="E649" s="393"/>
      <c r="F649" s="393"/>
      <c r="G649" s="393"/>
      <c r="H649" s="394"/>
      <c r="I649" s="394"/>
      <c r="J649" s="394"/>
      <c r="K649" s="394"/>
      <c r="L649" s="394"/>
      <c r="M649" s="394"/>
      <c r="N649" s="313">
        <f>IF(IF(I649&lt;'Checklist Parameters'!$Q$22,0,($I649-$L649))&lt;0,0,IF(I649&lt;'Checklist Parameters'!$Q$22,0,($I649-$L649)))</f>
        <v>0</v>
      </c>
      <c r="O649" s="394"/>
      <c r="P649" s="395"/>
      <c r="Q649" s="316">
        <f t="shared" si="56"/>
        <v>0</v>
      </c>
      <c r="R649" s="87">
        <f t="shared" si="57"/>
        <v>0</v>
      </c>
      <c r="S649" s="87">
        <f>IF('Checklist Parameters'!$Q$60&lt;0.2,0.2,'Checklist Parameters'!$Q$60)</f>
        <v>0.7</v>
      </c>
      <c r="T649" s="88">
        <f>IF($O649="",IF('Checklist District ID'!$C$43="Y",MAX($R649:$S649)*$I649,SUM($R649:$S649)*$I649),IF(O649&gt;0,Q649*S649))</f>
        <v>0</v>
      </c>
      <c r="U649" s="88">
        <f>IF(Q649&gt;0,((I649-T649)*'Formula Matrix'!$E$42),0)</f>
        <v>0</v>
      </c>
      <c r="V649" s="88">
        <f t="shared" si="58"/>
        <v>0</v>
      </c>
      <c r="W649" s="88">
        <f>IF(V649&gt;0,(V649*'Checklist Parameters'!$Q$35),0)</f>
        <v>0</v>
      </c>
      <c r="X649" s="85">
        <f t="shared" si="54"/>
        <v>0</v>
      </c>
      <c r="Y649" s="85">
        <f>IF('Checklist Parameters'!$Q$102&lt;&gt;"",(I649/43560)*'Checklist Parameters'!$Q$102,"N/A")</f>
        <v>0</v>
      </c>
      <c r="Z649" s="85" t="str">
        <f>IF('Checklist Parameters'!$Q$58&lt;&gt;"",((I649*'Checklist Parameters'!$Q$58)*'Checklist Parameters'!$Q$35)/1000,"N/A")</f>
        <v>N/A</v>
      </c>
      <c r="AA649" s="85">
        <f>IF('Checklist Parameters'!$Q$101&lt;&gt;"",IFERROR(I649/'Checklist Parameters'!$Q$101,0),"N/A")</f>
        <v>0</v>
      </c>
      <c r="AB649" s="85" t="str">
        <f>IF('Checklist Parameters'!$Q$43&lt;&gt;"",(I649*'Checklist Parameters'!$Q$43)/1000,"N/A")</f>
        <v>N/A</v>
      </c>
      <c r="AC649" s="85">
        <f>IF('Checklist Parameters'!$Q$16="",$X649,IF(AND('Checklist Parameters'!$Q$16&lt;$X649,'Checklist Parameters'!$Q$16&gt;=3),'Checklist Parameters'!$Q$16,IF(AND('Checklist Parameters'!$Q$16&lt;$X649,'Checklist Parameters'!$Q$16&lt;3),0,$X649)))</f>
        <v>0</v>
      </c>
      <c r="AD649" s="85" t="str">
        <f>IF(AND(I649&lt;'Checklist Parameters'!$Q$22,$I649&lt;&gt;0),"Y","")</f>
        <v/>
      </c>
      <c r="AE649" s="85" t="str">
        <f>IF($AD649="Y",0,IF('Checklist Parameters'!$Q$25="","&lt;no limit&gt;",ROUNDDOWN((($I649-'Checklist Parameters'!$Q$24)/'Checklist Parameters'!$Q$25)+1,0)))</f>
        <v>&lt;no limit&gt;</v>
      </c>
      <c r="AF649" s="174">
        <f t="shared" si="59"/>
        <v>0</v>
      </c>
      <c r="AG649" s="85">
        <f t="shared" si="55"/>
        <v>0</v>
      </c>
    </row>
    <row r="650" spans="1:33" ht="15">
      <c r="A650" s="393"/>
      <c r="B650" s="393"/>
      <c r="C650" s="393"/>
      <c r="D650" s="393"/>
      <c r="E650" s="393"/>
      <c r="F650" s="393"/>
      <c r="G650" s="393"/>
      <c r="H650" s="394"/>
      <c r="I650" s="394"/>
      <c r="J650" s="394"/>
      <c r="K650" s="394"/>
      <c r="L650" s="394"/>
      <c r="M650" s="394"/>
      <c r="N650" s="313">
        <f>IF(IF(I650&lt;'Checklist Parameters'!$Q$22,0,($I650-$L650))&lt;0,0,IF(I650&lt;'Checklist Parameters'!$Q$22,0,($I650-$L650)))</f>
        <v>0</v>
      </c>
      <c r="O650" s="394"/>
      <c r="P650" s="395"/>
      <c r="Q650" s="316">
        <f t="shared" si="56"/>
        <v>0</v>
      </c>
      <c r="R650" s="87">
        <f t="shared" si="57"/>
        <v>0</v>
      </c>
      <c r="S650" s="87">
        <f>IF('Checklist Parameters'!$Q$60&lt;0.2,0.2,'Checklist Parameters'!$Q$60)</f>
        <v>0.7</v>
      </c>
      <c r="T650" s="88">
        <f>IF($O650="",IF('Checklist District ID'!$C$43="Y",MAX($R650:$S650)*$I650,SUM($R650:$S650)*$I650),IF(O650&gt;0,Q650*S650))</f>
        <v>0</v>
      </c>
      <c r="U650" s="88">
        <f>IF(Q650&gt;0,((I650-T650)*'Formula Matrix'!$E$42),0)</f>
        <v>0</v>
      </c>
      <c r="V650" s="88">
        <f t="shared" si="58"/>
        <v>0</v>
      </c>
      <c r="W650" s="88">
        <f>IF(V650&gt;0,(V650*'Checklist Parameters'!$Q$35),0)</f>
        <v>0</v>
      </c>
      <c r="X650" s="85">
        <f t="shared" si="54"/>
        <v>0</v>
      </c>
      <c r="Y650" s="85">
        <f>IF('Checklist Parameters'!$Q$102&lt;&gt;"",(I650/43560)*'Checklist Parameters'!$Q$102,"N/A")</f>
        <v>0</v>
      </c>
      <c r="Z650" s="85" t="str">
        <f>IF('Checklist Parameters'!$Q$58&lt;&gt;"",((I650*'Checklist Parameters'!$Q$58)*'Checklist Parameters'!$Q$35)/1000,"N/A")</f>
        <v>N/A</v>
      </c>
      <c r="AA650" s="85">
        <f>IF('Checklist Parameters'!$Q$101&lt;&gt;"",IFERROR(I650/'Checklist Parameters'!$Q$101,0),"N/A")</f>
        <v>0</v>
      </c>
      <c r="AB650" s="85" t="str">
        <f>IF('Checklist Parameters'!$Q$43&lt;&gt;"",(I650*'Checklist Parameters'!$Q$43)/1000,"N/A")</f>
        <v>N/A</v>
      </c>
      <c r="AC650" s="85">
        <f>IF('Checklist Parameters'!$Q$16="",$X650,IF(AND('Checklist Parameters'!$Q$16&lt;$X650,'Checklist Parameters'!$Q$16&gt;=3),'Checklist Parameters'!$Q$16,IF(AND('Checklist Parameters'!$Q$16&lt;$X650,'Checklist Parameters'!$Q$16&lt;3),0,$X650)))</f>
        <v>0</v>
      </c>
      <c r="AD650" s="85" t="str">
        <f>IF(AND(I650&lt;'Checklist Parameters'!$Q$22,$I650&lt;&gt;0),"Y","")</f>
        <v/>
      </c>
      <c r="AE650" s="85" t="str">
        <f>IF($AD650="Y",0,IF('Checklist Parameters'!$Q$25="","&lt;no limit&gt;",ROUNDDOWN((($I650-'Checklist Parameters'!$Q$24)/'Checklist Parameters'!$Q$25)+1,0)))</f>
        <v>&lt;no limit&gt;</v>
      </c>
      <c r="AF650" s="174">
        <f t="shared" si="59"/>
        <v>0</v>
      </c>
      <c r="AG650" s="85">
        <f t="shared" si="55"/>
        <v>0</v>
      </c>
    </row>
    <row r="651" spans="1:33" ht="15">
      <c r="A651" s="393"/>
      <c r="B651" s="393"/>
      <c r="C651" s="393"/>
      <c r="D651" s="393"/>
      <c r="E651" s="393"/>
      <c r="F651" s="393"/>
      <c r="G651" s="393"/>
      <c r="H651" s="394"/>
      <c r="I651" s="394"/>
      <c r="J651" s="394"/>
      <c r="K651" s="394"/>
      <c r="L651" s="394"/>
      <c r="M651" s="394"/>
      <c r="N651" s="313">
        <f>IF(IF(I651&lt;'Checklist Parameters'!$Q$22,0,($I651-$L651))&lt;0,0,IF(I651&lt;'Checklist Parameters'!$Q$22,0,($I651-$L651)))</f>
        <v>0</v>
      </c>
      <c r="O651" s="394"/>
      <c r="P651" s="395"/>
      <c r="Q651" s="316">
        <f t="shared" si="56"/>
        <v>0</v>
      </c>
      <c r="R651" s="87">
        <f t="shared" si="57"/>
        <v>0</v>
      </c>
      <c r="S651" s="87">
        <f>IF('Checklist Parameters'!$Q$60&lt;0.2,0.2,'Checklist Parameters'!$Q$60)</f>
        <v>0.7</v>
      </c>
      <c r="T651" s="88">
        <f>IF($O651="",IF('Checklist District ID'!$C$43="Y",MAX($R651:$S651)*$I651,SUM($R651:$S651)*$I651),IF(O651&gt;0,Q651*S651))</f>
        <v>0</v>
      </c>
      <c r="U651" s="88">
        <f>IF(Q651&gt;0,((I651-T651)*'Formula Matrix'!$E$42),0)</f>
        <v>0</v>
      </c>
      <c r="V651" s="88">
        <f t="shared" si="58"/>
        <v>0</v>
      </c>
      <c r="W651" s="88">
        <f>IF(V651&gt;0,(V651*'Checklist Parameters'!$Q$35),0)</f>
        <v>0</v>
      </c>
      <c r="X651" s="85">
        <f t="shared" si="54"/>
        <v>0</v>
      </c>
      <c r="Y651" s="85">
        <f>IF('Checklist Parameters'!$Q$102&lt;&gt;"",(I651/43560)*'Checklist Parameters'!$Q$102,"N/A")</f>
        <v>0</v>
      </c>
      <c r="Z651" s="85" t="str">
        <f>IF('Checklist Parameters'!$Q$58&lt;&gt;"",((I651*'Checklist Parameters'!$Q$58)*'Checklist Parameters'!$Q$35)/1000,"N/A")</f>
        <v>N/A</v>
      </c>
      <c r="AA651" s="85">
        <f>IF('Checklist Parameters'!$Q$101&lt;&gt;"",IFERROR(I651/'Checklist Parameters'!$Q$101,0),"N/A")</f>
        <v>0</v>
      </c>
      <c r="AB651" s="85" t="str">
        <f>IF('Checklist Parameters'!$Q$43&lt;&gt;"",(I651*'Checklist Parameters'!$Q$43)/1000,"N/A")</f>
        <v>N/A</v>
      </c>
      <c r="AC651" s="85">
        <f>IF('Checklist Parameters'!$Q$16="",$X651,IF(AND('Checklist Parameters'!$Q$16&lt;$X651,'Checklist Parameters'!$Q$16&gt;=3),'Checklist Parameters'!$Q$16,IF(AND('Checklist Parameters'!$Q$16&lt;$X651,'Checklist Parameters'!$Q$16&lt;3),0,$X651)))</f>
        <v>0</v>
      </c>
      <c r="AD651" s="85" t="str">
        <f>IF(AND(I651&lt;'Checklist Parameters'!$Q$22,$I651&lt;&gt;0),"Y","")</f>
        <v/>
      </c>
      <c r="AE651" s="85" t="str">
        <f>IF($AD651="Y",0,IF('Checklist Parameters'!$Q$25="","&lt;no limit&gt;",ROUNDDOWN((($I651-'Checklist Parameters'!$Q$24)/'Checklist Parameters'!$Q$25)+1,0)))</f>
        <v>&lt;no limit&gt;</v>
      </c>
      <c r="AF651" s="174">
        <f t="shared" si="59"/>
        <v>0</v>
      </c>
      <c r="AG651" s="85">
        <f t="shared" si="55"/>
        <v>0</v>
      </c>
    </row>
    <row r="652" spans="1:33" ht="15">
      <c r="A652" s="393"/>
      <c r="B652" s="393"/>
      <c r="C652" s="393"/>
      <c r="D652" s="393"/>
      <c r="E652" s="393"/>
      <c r="F652" s="393"/>
      <c r="G652" s="393"/>
      <c r="H652" s="394"/>
      <c r="I652" s="394"/>
      <c r="J652" s="394"/>
      <c r="K652" s="394"/>
      <c r="L652" s="394"/>
      <c r="M652" s="394"/>
      <c r="N652" s="313">
        <f>IF(IF(I652&lt;'Checklist Parameters'!$Q$22,0,($I652-$L652))&lt;0,0,IF(I652&lt;'Checklist Parameters'!$Q$22,0,($I652-$L652)))</f>
        <v>0</v>
      </c>
      <c r="O652" s="394"/>
      <c r="P652" s="395"/>
      <c r="Q652" s="316">
        <f t="shared" si="56"/>
        <v>0</v>
      </c>
      <c r="R652" s="87">
        <f t="shared" si="57"/>
        <v>0</v>
      </c>
      <c r="S652" s="87">
        <f>IF('Checklist Parameters'!$Q$60&lt;0.2,0.2,'Checklist Parameters'!$Q$60)</f>
        <v>0.7</v>
      </c>
      <c r="T652" s="88">
        <f>IF($O652="",IF('Checklist District ID'!$C$43="Y",MAX($R652:$S652)*$I652,SUM($R652:$S652)*$I652),IF(O652&gt;0,Q652*S652))</f>
        <v>0</v>
      </c>
      <c r="U652" s="88">
        <f>IF(Q652&gt;0,((I652-T652)*'Formula Matrix'!$E$42),0)</f>
        <v>0</v>
      </c>
      <c r="V652" s="88">
        <f t="shared" si="58"/>
        <v>0</v>
      </c>
      <c r="W652" s="88">
        <f>IF(V652&gt;0,(V652*'Checklist Parameters'!$Q$35),0)</f>
        <v>0</v>
      </c>
      <c r="X652" s="85">
        <f t="shared" si="54"/>
        <v>0</v>
      </c>
      <c r="Y652" s="85">
        <f>IF('Checklist Parameters'!$Q$102&lt;&gt;"",(I652/43560)*'Checklist Parameters'!$Q$102,"N/A")</f>
        <v>0</v>
      </c>
      <c r="Z652" s="85" t="str">
        <f>IF('Checklist Parameters'!$Q$58&lt;&gt;"",((I652*'Checklist Parameters'!$Q$58)*'Checklist Parameters'!$Q$35)/1000,"N/A")</f>
        <v>N/A</v>
      </c>
      <c r="AA652" s="85">
        <f>IF('Checklist Parameters'!$Q$101&lt;&gt;"",IFERROR(I652/'Checklist Parameters'!$Q$101,0),"N/A")</f>
        <v>0</v>
      </c>
      <c r="AB652" s="85" t="str">
        <f>IF('Checklist Parameters'!$Q$43&lt;&gt;"",(I652*'Checklist Parameters'!$Q$43)/1000,"N/A")</f>
        <v>N/A</v>
      </c>
      <c r="AC652" s="85">
        <f>IF('Checklist Parameters'!$Q$16="",$X652,IF(AND('Checklist Parameters'!$Q$16&lt;$X652,'Checklist Parameters'!$Q$16&gt;=3),'Checklist Parameters'!$Q$16,IF(AND('Checklist Parameters'!$Q$16&lt;$X652,'Checklist Parameters'!$Q$16&lt;3),0,$X652)))</f>
        <v>0</v>
      </c>
      <c r="AD652" s="85" t="str">
        <f>IF(AND(I652&lt;'Checklist Parameters'!$Q$22,$I652&lt;&gt;0),"Y","")</f>
        <v/>
      </c>
      <c r="AE652" s="85" t="str">
        <f>IF($AD652="Y",0,IF('Checklist Parameters'!$Q$25="","&lt;no limit&gt;",ROUNDDOWN((($I652-'Checklist Parameters'!$Q$24)/'Checklist Parameters'!$Q$25)+1,0)))</f>
        <v>&lt;no limit&gt;</v>
      </c>
      <c r="AF652" s="174">
        <f t="shared" si="59"/>
        <v>0</v>
      </c>
      <c r="AG652" s="85">
        <f t="shared" si="55"/>
        <v>0</v>
      </c>
    </row>
    <row r="653" spans="1:33" ht="15">
      <c r="A653" s="393"/>
      <c r="B653" s="393"/>
      <c r="C653" s="393"/>
      <c r="D653" s="393"/>
      <c r="E653" s="393"/>
      <c r="F653" s="393"/>
      <c r="G653" s="393"/>
      <c r="H653" s="394"/>
      <c r="I653" s="394"/>
      <c r="J653" s="394"/>
      <c r="K653" s="394"/>
      <c r="L653" s="394"/>
      <c r="M653" s="394"/>
      <c r="N653" s="313">
        <f>IF(IF(I653&lt;'Checklist Parameters'!$Q$22,0,($I653-$L653))&lt;0,0,IF(I653&lt;'Checklist Parameters'!$Q$22,0,($I653-$L653)))</f>
        <v>0</v>
      </c>
      <c r="O653" s="394"/>
      <c r="P653" s="395"/>
      <c r="Q653" s="316">
        <f t="shared" si="56"/>
        <v>0</v>
      </c>
      <c r="R653" s="87">
        <f t="shared" si="57"/>
        <v>0</v>
      </c>
      <c r="S653" s="87">
        <f>IF('Checklist Parameters'!$Q$60&lt;0.2,0.2,'Checklist Parameters'!$Q$60)</f>
        <v>0.7</v>
      </c>
      <c r="T653" s="88">
        <f>IF($O653="",IF('Checklist District ID'!$C$43="Y",MAX($R653:$S653)*$I653,SUM($R653:$S653)*$I653),IF(O653&gt;0,Q653*S653))</f>
        <v>0</v>
      </c>
      <c r="U653" s="88">
        <f>IF(Q653&gt;0,((I653-T653)*'Formula Matrix'!$E$42),0)</f>
        <v>0</v>
      </c>
      <c r="V653" s="88">
        <f t="shared" si="58"/>
        <v>0</v>
      </c>
      <c r="W653" s="88">
        <f>IF(V653&gt;0,(V653*'Checklist Parameters'!$Q$35),0)</f>
        <v>0</v>
      </c>
      <c r="X653" s="85">
        <f t="shared" si="54"/>
        <v>0</v>
      </c>
      <c r="Y653" s="85">
        <f>IF('Checklist Parameters'!$Q$102&lt;&gt;"",(I653/43560)*'Checklist Parameters'!$Q$102,"N/A")</f>
        <v>0</v>
      </c>
      <c r="Z653" s="85" t="str">
        <f>IF('Checklist Parameters'!$Q$58&lt;&gt;"",((I653*'Checklist Parameters'!$Q$58)*'Checklist Parameters'!$Q$35)/1000,"N/A")</f>
        <v>N/A</v>
      </c>
      <c r="AA653" s="85">
        <f>IF('Checklist Parameters'!$Q$101&lt;&gt;"",IFERROR(I653/'Checklist Parameters'!$Q$101,0),"N/A")</f>
        <v>0</v>
      </c>
      <c r="AB653" s="85" t="str">
        <f>IF('Checklist Parameters'!$Q$43&lt;&gt;"",(I653*'Checklist Parameters'!$Q$43)/1000,"N/A")</f>
        <v>N/A</v>
      </c>
      <c r="AC653" s="85">
        <f>IF('Checklist Parameters'!$Q$16="",$X653,IF(AND('Checklist Parameters'!$Q$16&lt;$X653,'Checklist Parameters'!$Q$16&gt;=3),'Checklist Parameters'!$Q$16,IF(AND('Checklist Parameters'!$Q$16&lt;$X653,'Checklist Parameters'!$Q$16&lt;3),0,$X653)))</f>
        <v>0</v>
      </c>
      <c r="AD653" s="85" t="str">
        <f>IF(AND(I653&lt;'Checklist Parameters'!$Q$22,$I653&lt;&gt;0),"Y","")</f>
        <v/>
      </c>
      <c r="AE653" s="85" t="str">
        <f>IF($AD653="Y",0,IF('Checklist Parameters'!$Q$25="","&lt;no limit&gt;",ROUNDDOWN((($I653-'Checklist Parameters'!$Q$24)/'Checklist Parameters'!$Q$25)+1,0)))</f>
        <v>&lt;no limit&gt;</v>
      </c>
      <c r="AF653" s="174">
        <f t="shared" si="59"/>
        <v>0</v>
      </c>
      <c r="AG653" s="85">
        <f t="shared" si="55"/>
        <v>0</v>
      </c>
    </row>
    <row r="654" spans="1:33" ht="15">
      <c r="A654" s="393"/>
      <c r="B654" s="393"/>
      <c r="C654" s="393"/>
      <c r="D654" s="393"/>
      <c r="E654" s="393"/>
      <c r="F654" s="393"/>
      <c r="G654" s="393"/>
      <c r="H654" s="394"/>
      <c r="I654" s="394"/>
      <c r="J654" s="394"/>
      <c r="K654" s="394"/>
      <c r="L654" s="394"/>
      <c r="M654" s="394"/>
      <c r="N654" s="313">
        <f>IF(IF(I654&lt;'Checklist Parameters'!$Q$22,0,($I654-$L654))&lt;0,0,IF(I654&lt;'Checklist Parameters'!$Q$22,0,($I654-$L654)))</f>
        <v>0</v>
      </c>
      <c r="O654" s="394"/>
      <c r="P654" s="395"/>
      <c r="Q654" s="316">
        <f t="shared" si="56"/>
        <v>0</v>
      </c>
      <c r="R654" s="87">
        <f t="shared" si="57"/>
        <v>0</v>
      </c>
      <c r="S654" s="87">
        <f>IF('Checklist Parameters'!$Q$60&lt;0.2,0.2,'Checklist Parameters'!$Q$60)</f>
        <v>0.7</v>
      </c>
      <c r="T654" s="88">
        <f>IF($O654="",IF('Checklist District ID'!$C$43="Y",MAX($R654:$S654)*$I654,SUM($R654:$S654)*$I654),IF(O654&gt;0,Q654*S654))</f>
        <v>0</v>
      </c>
      <c r="U654" s="88">
        <f>IF(Q654&gt;0,((I654-T654)*'Formula Matrix'!$E$42),0)</f>
        <v>0</v>
      </c>
      <c r="V654" s="88">
        <f t="shared" si="58"/>
        <v>0</v>
      </c>
      <c r="W654" s="88">
        <f>IF(V654&gt;0,(V654*'Checklist Parameters'!$Q$35),0)</f>
        <v>0</v>
      </c>
      <c r="X654" s="85">
        <f t="shared" si="54"/>
        <v>0</v>
      </c>
      <c r="Y654" s="85">
        <f>IF('Checklist Parameters'!$Q$102&lt;&gt;"",(I654/43560)*'Checklist Parameters'!$Q$102,"N/A")</f>
        <v>0</v>
      </c>
      <c r="Z654" s="85" t="str">
        <f>IF('Checklist Parameters'!$Q$58&lt;&gt;"",((I654*'Checklist Parameters'!$Q$58)*'Checklist Parameters'!$Q$35)/1000,"N/A")</f>
        <v>N/A</v>
      </c>
      <c r="AA654" s="85">
        <f>IF('Checklist Parameters'!$Q$101&lt;&gt;"",IFERROR(I654/'Checklist Parameters'!$Q$101,0),"N/A")</f>
        <v>0</v>
      </c>
      <c r="AB654" s="85" t="str">
        <f>IF('Checklist Parameters'!$Q$43&lt;&gt;"",(I654*'Checklist Parameters'!$Q$43)/1000,"N/A")</f>
        <v>N/A</v>
      </c>
      <c r="AC654" s="85">
        <f>IF('Checklist Parameters'!$Q$16="",$X654,IF(AND('Checklist Parameters'!$Q$16&lt;$X654,'Checklist Parameters'!$Q$16&gt;=3),'Checklist Parameters'!$Q$16,IF(AND('Checklist Parameters'!$Q$16&lt;$X654,'Checklist Parameters'!$Q$16&lt;3),0,$X654)))</f>
        <v>0</v>
      </c>
      <c r="AD654" s="85" t="str">
        <f>IF(AND(I654&lt;'Checklist Parameters'!$Q$22,$I654&lt;&gt;0),"Y","")</f>
        <v/>
      </c>
      <c r="AE654" s="85" t="str">
        <f>IF($AD654="Y",0,IF('Checklist Parameters'!$Q$25="","&lt;no limit&gt;",ROUNDDOWN((($I654-'Checklist Parameters'!$Q$24)/'Checklist Parameters'!$Q$25)+1,0)))</f>
        <v>&lt;no limit&gt;</v>
      </c>
      <c r="AF654" s="174">
        <f t="shared" si="59"/>
        <v>0</v>
      </c>
      <c r="AG654" s="85">
        <f t="shared" si="55"/>
        <v>0</v>
      </c>
    </row>
    <row r="655" spans="1:33" ht="15">
      <c r="A655" s="393"/>
      <c r="B655" s="393"/>
      <c r="C655" s="393"/>
      <c r="D655" s="393"/>
      <c r="E655" s="393"/>
      <c r="F655" s="393"/>
      <c r="G655" s="393"/>
      <c r="H655" s="394"/>
      <c r="I655" s="394"/>
      <c r="J655" s="394"/>
      <c r="K655" s="394"/>
      <c r="L655" s="394"/>
      <c r="M655" s="394"/>
      <c r="N655" s="313">
        <f>IF(IF(I655&lt;'Checklist Parameters'!$Q$22,0,($I655-$L655))&lt;0,0,IF(I655&lt;'Checklist Parameters'!$Q$22,0,($I655-$L655)))</f>
        <v>0</v>
      </c>
      <c r="O655" s="394"/>
      <c r="P655" s="395"/>
      <c r="Q655" s="316">
        <f t="shared" si="56"/>
        <v>0</v>
      </c>
      <c r="R655" s="87">
        <f t="shared" si="57"/>
        <v>0</v>
      </c>
      <c r="S655" s="87">
        <f>IF('Checklist Parameters'!$Q$60&lt;0.2,0.2,'Checklist Parameters'!$Q$60)</f>
        <v>0.7</v>
      </c>
      <c r="T655" s="88">
        <f>IF($O655="",IF('Checklist District ID'!$C$43="Y",MAX($R655:$S655)*$I655,SUM($R655:$S655)*$I655),IF(O655&gt;0,Q655*S655))</f>
        <v>0</v>
      </c>
      <c r="U655" s="88">
        <f>IF(Q655&gt;0,((I655-T655)*'Formula Matrix'!$E$42),0)</f>
        <v>0</v>
      </c>
      <c r="V655" s="88">
        <f t="shared" si="58"/>
        <v>0</v>
      </c>
      <c r="W655" s="88">
        <f>IF(V655&gt;0,(V655*'Checklist Parameters'!$Q$35),0)</f>
        <v>0</v>
      </c>
      <c r="X655" s="85">
        <f t="shared" si="54"/>
        <v>0</v>
      </c>
      <c r="Y655" s="85">
        <f>IF('Checklist Parameters'!$Q$102&lt;&gt;"",(I655/43560)*'Checklist Parameters'!$Q$102,"N/A")</f>
        <v>0</v>
      </c>
      <c r="Z655" s="85" t="str">
        <f>IF('Checklist Parameters'!$Q$58&lt;&gt;"",((I655*'Checklist Parameters'!$Q$58)*'Checklist Parameters'!$Q$35)/1000,"N/A")</f>
        <v>N/A</v>
      </c>
      <c r="AA655" s="85">
        <f>IF('Checklist Parameters'!$Q$101&lt;&gt;"",IFERROR(I655/'Checklist Parameters'!$Q$101,0),"N/A")</f>
        <v>0</v>
      </c>
      <c r="AB655" s="85" t="str">
        <f>IF('Checklist Parameters'!$Q$43&lt;&gt;"",(I655*'Checklist Parameters'!$Q$43)/1000,"N/A")</f>
        <v>N/A</v>
      </c>
      <c r="AC655" s="85">
        <f>IF('Checklist Parameters'!$Q$16="",$X655,IF(AND('Checklist Parameters'!$Q$16&lt;$X655,'Checklist Parameters'!$Q$16&gt;=3),'Checklist Parameters'!$Q$16,IF(AND('Checklist Parameters'!$Q$16&lt;$X655,'Checklist Parameters'!$Q$16&lt;3),0,$X655)))</f>
        <v>0</v>
      </c>
      <c r="AD655" s="85" t="str">
        <f>IF(AND(I655&lt;'Checklist Parameters'!$Q$22,$I655&lt;&gt;0),"Y","")</f>
        <v/>
      </c>
      <c r="AE655" s="85" t="str">
        <f>IF($AD655="Y",0,IF('Checklist Parameters'!$Q$25="","&lt;no limit&gt;",ROUNDDOWN((($I655-'Checklist Parameters'!$Q$24)/'Checklist Parameters'!$Q$25)+1,0)))</f>
        <v>&lt;no limit&gt;</v>
      </c>
      <c r="AF655" s="174">
        <f t="shared" si="59"/>
        <v>0</v>
      </c>
      <c r="AG655" s="85">
        <f t="shared" si="55"/>
        <v>0</v>
      </c>
    </row>
    <row r="656" spans="1:33" ht="15">
      <c r="A656" s="393"/>
      <c r="B656" s="393"/>
      <c r="C656" s="393"/>
      <c r="D656" s="393"/>
      <c r="E656" s="393"/>
      <c r="F656" s="393"/>
      <c r="G656" s="393"/>
      <c r="H656" s="394"/>
      <c r="I656" s="394"/>
      <c r="J656" s="394"/>
      <c r="K656" s="394"/>
      <c r="L656" s="394"/>
      <c r="M656" s="394"/>
      <c r="N656" s="313">
        <f>IF(IF(I656&lt;'Checklist Parameters'!$Q$22,0,($I656-$L656))&lt;0,0,IF(I656&lt;'Checklist Parameters'!$Q$22,0,($I656-$L656)))</f>
        <v>0</v>
      </c>
      <c r="O656" s="394"/>
      <c r="P656" s="395"/>
      <c r="Q656" s="316">
        <f t="shared" si="56"/>
        <v>0</v>
      </c>
      <c r="R656" s="87">
        <f t="shared" si="57"/>
        <v>0</v>
      </c>
      <c r="S656" s="87">
        <f>IF('Checklist Parameters'!$Q$60&lt;0.2,0.2,'Checklist Parameters'!$Q$60)</f>
        <v>0.7</v>
      </c>
      <c r="T656" s="88">
        <f>IF($O656="",IF('Checklist District ID'!$C$43="Y",MAX($R656:$S656)*$I656,SUM($R656:$S656)*$I656),IF(O656&gt;0,Q656*S656))</f>
        <v>0</v>
      </c>
      <c r="U656" s="88">
        <f>IF(Q656&gt;0,((I656-T656)*'Formula Matrix'!$E$42),0)</f>
        <v>0</v>
      </c>
      <c r="V656" s="88">
        <f t="shared" si="58"/>
        <v>0</v>
      </c>
      <c r="W656" s="88">
        <f>IF(V656&gt;0,(V656*'Checklist Parameters'!$Q$35),0)</f>
        <v>0</v>
      </c>
      <c r="X656" s="85">
        <f t="shared" si="54"/>
        <v>0</v>
      </c>
      <c r="Y656" s="85">
        <f>IF('Checklist Parameters'!$Q$102&lt;&gt;"",(I656/43560)*'Checklist Parameters'!$Q$102,"N/A")</f>
        <v>0</v>
      </c>
      <c r="Z656" s="85" t="str">
        <f>IF('Checklist Parameters'!$Q$58&lt;&gt;"",((I656*'Checklist Parameters'!$Q$58)*'Checklist Parameters'!$Q$35)/1000,"N/A")</f>
        <v>N/A</v>
      </c>
      <c r="AA656" s="85">
        <f>IF('Checklist Parameters'!$Q$101&lt;&gt;"",IFERROR(I656/'Checklist Parameters'!$Q$101,0),"N/A")</f>
        <v>0</v>
      </c>
      <c r="AB656" s="85" t="str">
        <f>IF('Checklist Parameters'!$Q$43&lt;&gt;"",(I656*'Checklist Parameters'!$Q$43)/1000,"N/A")</f>
        <v>N/A</v>
      </c>
      <c r="AC656" s="85">
        <f>IF('Checklist Parameters'!$Q$16="",$X656,IF(AND('Checklist Parameters'!$Q$16&lt;$X656,'Checklist Parameters'!$Q$16&gt;=3),'Checklist Parameters'!$Q$16,IF(AND('Checklist Parameters'!$Q$16&lt;$X656,'Checklist Parameters'!$Q$16&lt;3),0,$X656)))</f>
        <v>0</v>
      </c>
      <c r="AD656" s="85" t="str">
        <f>IF(AND(I656&lt;'Checklist Parameters'!$Q$22,$I656&lt;&gt;0),"Y","")</f>
        <v/>
      </c>
      <c r="AE656" s="85" t="str">
        <f>IF($AD656="Y",0,IF('Checklist Parameters'!$Q$25="","&lt;no limit&gt;",ROUNDDOWN((($I656-'Checklist Parameters'!$Q$24)/'Checklist Parameters'!$Q$25)+1,0)))</f>
        <v>&lt;no limit&gt;</v>
      </c>
      <c r="AF656" s="174">
        <f t="shared" si="59"/>
        <v>0</v>
      </c>
      <c r="AG656" s="85">
        <f t="shared" si="55"/>
        <v>0</v>
      </c>
    </row>
    <row r="657" spans="1:33" ht="15">
      <c r="A657" s="393"/>
      <c r="B657" s="393"/>
      <c r="C657" s="393"/>
      <c r="D657" s="393"/>
      <c r="E657" s="393"/>
      <c r="F657" s="393"/>
      <c r="G657" s="393"/>
      <c r="H657" s="394"/>
      <c r="I657" s="394"/>
      <c r="J657" s="394"/>
      <c r="K657" s="394"/>
      <c r="L657" s="394"/>
      <c r="M657" s="394"/>
      <c r="N657" s="313">
        <f>IF(IF(I657&lt;'Checklist Parameters'!$Q$22,0,($I657-$L657))&lt;0,0,IF(I657&lt;'Checklist Parameters'!$Q$22,0,($I657-$L657)))</f>
        <v>0</v>
      </c>
      <c r="O657" s="394"/>
      <c r="P657" s="395"/>
      <c r="Q657" s="316">
        <f t="shared" si="56"/>
        <v>0</v>
      </c>
      <c r="R657" s="87">
        <f t="shared" si="57"/>
        <v>0</v>
      </c>
      <c r="S657" s="87">
        <f>IF('Checklist Parameters'!$Q$60&lt;0.2,0.2,'Checklist Parameters'!$Q$60)</f>
        <v>0.7</v>
      </c>
      <c r="T657" s="88">
        <f>IF($O657="",IF('Checklist District ID'!$C$43="Y",MAX($R657:$S657)*$I657,SUM($R657:$S657)*$I657),IF(O657&gt;0,Q657*S657))</f>
        <v>0</v>
      </c>
      <c r="U657" s="88">
        <f>IF(Q657&gt;0,((I657-T657)*'Formula Matrix'!$E$42),0)</f>
        <v>0</v>
      </c>
      <c r="V657" s="88">
        <f t="shared" si="58"/>
        <v>0</v>
      </c>
      <c r="W657" s="88">
        <f>IF(V657&gt;0,(V657*'Checklist Parameters'!$Q$35),0)</f>
        <v>0</v>
      </c>
      <c r="X657" s="85">
        <f t="shared" si="54"/>
        <v>0</v>
      </c>
      <c r="Y657" s="85">
        <f>IF('Checklist Parameters'!$Q$102&lt;&gt;"",(I657/43560)*'Checklist Parameters'!$Q$102,"N/A")</f>
        <v>0</v>
      </c>
      <c r="Z657" s="85" t="str">
        <f>IF('Checklist Parameters'!$Q$58&lt;&gt;"",((I657*'Checklist Parameters'!$Q$58)*'Checklist Parameters'!$Q$35)/1000,"N/A")</f>
        <v>N/A</v>
      </c>
      <c r="AA657" s="85">
        <f>IF('Checklist Parameters'!$Q$101&lt;&gt;"",IFERROR(I657/'Checklist Parameters'!$Q$101,0),"N/A")</f>
        <v>0</v>
      </c>
      <c r="AB657" s="85" t="str">
        <f>IF('Checklist Parameters'!$Q$43&lt;&gt;"",(I657*'Checklist Parameters'!$Q$43)/1000,"N/A")</f>
        <v>N/A</v>
      </c>
      <c r="AC657" s="85">
        <f>IF('Checklist Parameters'!$Q$16="",$X657,IF(AND('Checklist Parameters'!$Q$16&lt;$X657,'Checklist Parameters'!$Q$16&gt;=3),'Checklist Parameters'!$Q$16,IF(AND('Checklist Parameters'!$Q$16&lt;$X657,'Checklist Parameters'!$Q$16&lt;3),0,$X657)))</f>
        <v>0</v>
      </c>
      <c r="AD657" s="85" t="str">
        <f>IF(AND(I657&lt;'Checklist Parameters'!$Q$22,$I657&lt;&gt;0),"Y","")</f>
        <v/>
      </c>
      <c r="AE657" s="85" t="str">
        <f>IF($AD657="Y",0,IF('Checklist Parameters'!$Q$25="","&lt;no limit&gt;",ROUNDDOWN((($I657-'Checklist Parameters'!$Q$24)/'Checklist Parameters'!$Q$25)+1,0)))</f>
        <v>&lt;no limit&gt;</v>
      </c>
      <c r="AF657" s="174">
        <f t="shared" si="59"/>
        <v>0</v>
      </c>
      <c r="AG657" s="85">
        <f t="shared" si="55"/>
        <v>0</v>
      </c>
    </row>
    <row r="658" spans="1:33" ht="15">
      <c r="A658" s="393"/>
      <c r="B658" s="393"/>
      <c r="C658" s="393"/>
      <c r="D658" s="393"/>
      <c r="E658" s="393"/>
      <c r="F658" s="393"/>
      <c r="G658" s="393"/>
      <c r="H658" s="394"/>
      <c r="I658" s="394"/>
      <c r="J658" s="394"/>
      <c r="K658" s="394"/>
      <c r="L658" s="394"/>
      <c r="M658" s="394"/>
      <c r="N658" s="313">
        <f>IF(IF(I658&lt;'Checklist Parameters'!$Q$22,0,($I658-$L658))&lt;0,0,IF(I658&lt;'Checklist Parameters'!$Q$22,0,($I658-$L658)))</f>
        <v>0</v>
      </c>
      <c r="O658" s="394"/>
      <c r="P658" s="395"/>
      <c r="Q658" s="316">
        <f t="shared" si="56"/>
        <v>0</v>
      </c>
      <c r="R658" s="87">
        <f t="shared" si="57"/>
        <v>0</v>
      </c>
      <c r="S658" s="87">
        <f>IF('Checklist Parameters'!$Q$60&lt;0.2,0.2,'Checklist Parameters'!$Q$60)</f>
        <v>0.7</v>
      </c>
      <c r="T658" s="88">
        <f>IF($O658="",IF('Checklist District ID'!$C$43="Y",MAX($R658:$S658)*$I658,SUM($R658:$S658)*$I658),IF(O658&gt;0,Q658*S658))</f>
        <v>0</v>
      </c>
      <c r="U658" s="88">
        <f>IF(Q658&gt;0,((I658-T658)*'Formula Matrix'!$E$42),0)</f>
        <v>0</v>
      </c>
      <c r="V658" s="88">
        <f t="shared" si="58"/>
        <v>0</v>
      </c>
      <c r="W658" s="88">
        <f>IF(V658&gt;0,(V658*'Checklist Parameters'!$Q$35),0)</f>
        <v>0</v>
      </c>
      <c r="X658" s="85">
        <f t="shared" si="54"/>
        <v>0</v>
      </c>
      <c r="Y658" s="85">
        <f>IF('Checklist Parameters'!$Q$102&lt;&gt;"",(I658/43560)*'Checklist Parameters'!$Q$102,"N/A")</f>
        <v>0</v>
      </c>
      <c r="Z658" s="85" t="str">
        <f>IF('Checklist Parameters'!$Q$58&lt;&gt;"",((I658*'Checklist Parameters'!$Q$58)*'Checklist Parameters'!$Q$35)/1000,"N/A")</f>
        <v>N/A</v>
      </c>
      <c r="AA658" s="85">
        <f>IF('Checklist Parameters'!$Q$101&lt;&gt;"",IFERROR(I658/'Checklist Parameters'!$Q$101,0),"N/A")</f>
        <v>0</v>
      </c>
      <c r="AB658" s="85" t="str">
        <f>IF('Checklist Parameters'!$Q$43&lt;&gt;"",(I658*'Checklist Parameters'!$Q$43)/1000,"N/A")</f>
        <v>N/A</v>
      </c>
      <c r="AC658" s="85">
        <f>IF('Checklist Parameters'!$Q$16="",$X658,IF(AND('Checklist Parameters'!$Q$16&lt;$X658,'Checklist Parameters'!$Q$16&gt;=3),'Checklist Parameters'!$Q$16,IF(AND('Checklist Parameters'!$Q$16&lt;$X658,'Checklist Parameters'!$Q$16&lt;3),0,$X658)))</f>
        <v>0</v>
      </c>
      <c r="AD658" s="85" t="str">
        <f>IF(AND(I658&lt;'Checklist Parameters'!$Q$22,$I658&lt;&gt;0),"Y","")</f>
        <v/>
      </c>
      <c r="AE658" s="85" t="str">
        <f>IF($AD658="Y",0,IF('Checklist Parameters'!$Q$25="","&lt;no limit&gt;",ROUNDDOWN((($I658-'Checklist Parameters'!$Q$24)/'Checklist Parameters'!$Q$25)+1,0)))</f>
        <v>&lt;no limit&gt;</v>
      </c>
      <c r="AF658" s="174">
        <f t="shared" si="59"/>
        <v>0</v>
      </c>
      <c r="AG658" s="85">
        <f t="shared" si="55"/>
        <v>0</v>
      </c>
    </row>
    <row r="659" spans="1:33" ht="15">
      <c r="A659" s="393"/>
      <c r="B659" s="393"/>
      <c r="C659" s="393"/>
      <c r="D659" s="393"/>
      <c r="E659" s="393"/>
      <c r="F659" s="393"/>
      <c r="G659" s="393"/>
      <c r="H659" s="394"/>
      <c r="I659" s="394"/>
      <c r="J659" s="394"/>
      <c r="K659" s="394"/>
      <c r="L659" s="394"/>
      <c r="M659" s="394"/>
      <c r="N659" s="313">
        <f>IF(IF(I659&lt;'Checklist Parameters'!$Q$22,0,($I659-$L659))&lt;0,0,IF(I659&lt;'Checklist Parameters'!$Q$22,0,($I659-$L659)))</f>
        <v>0</v>
      </c>
      <c r="O659" s="394"/>
      <c r="P659" s="395"/>
      <c r="Q659" s="316">
        <f t="shared" si="56"/>
        <v>0</v>
      </c>
      <c r="R659" s="87">
        <f t="shared" si="57"/>
        <v>0</v>
      </c>
      <c r="S659" s="87">
        <f>IF('Checklist Parameters'!$Q$60&lt;0.2,0.2,'Checklist Parameters'!$Q$60)</f>
        <v>0.7</v>
      </c>
      <c r="T659" s="88">
        <f>IF($O659="",IF('Checklist District ID'!$C$43="Y",MAX($R659:$S659)*$I659,SUM($R659:$S659)*$I659),IF(O659&gt;0,Q659*S659))</f>
        <v>0</v>
      </c>
      <c r="U659" s="88">
        <f>IF(Q659&gt;0,((I659-T659)*'Formula Matrix'!$E$42),0)</f>
        <v>0</v>
      </c>
      <c r="V659" s="88">
        <f t="shared" si="58"/>
        <v>0</v>
      </c>
      <c r="W659" s="88">
        <f>IF(V659&gt;0,(V659*'Checklist Parameters'!$Q$35),0)</f>
        <v>0</v>
      </c>
      <c r="X659" s="85">
        <f t="shared" si="54"/>
        <v>0</v>
      </c>
      <c r="Y659" s="85">
        <f>IF('Checklist Parameters'!$Q$102&lt;&gt;"",(I659/43560)*'Checklist Parameters'!$Q$102,"N/A")</f>
        <v>0</v>
      </c>
      <c r="Z659" s="85" t="str">
        <f>IF('Checklist Parameters'!$Q$58&lt;&gt;"",((I659*'Checklist Parameters'!$Q$58)*'Checklist Parameters'!$Q$35)/1000,"N/A")</f>
        <v>N/A</v>
      </c>
      <c r="AA659" s="85">
        <f>IF('Checklist Parameters'!$Q$101&lt;&gt;"",IFERROR(I659/'Checklist Parameters'!$Q$101,0),"N/A")</f>
        <v>0</v>
      </c>
      <c r="AB659" s="85" t="str">
        <f>IF('Checklist Parameters'!$Q$43&lt;&gt;"",(I659*'Checklist Parameters'!$Q$43)/1000,"N/A")</f>
        <v>N/A</v>
      </c>
      <c r="AC659" s="85">
        <f>IF('Checklist Parameters'!$Q$16="",$X659,IF(AND('Checklist Parameters'!$Q$16&lt;$X659,'Checklist Parameters'!$Q$16&gt;=3),'Checklist Parameters'!$Q$16,IF(AND('Checklist Parameters'!$Q$16&lt;$X659,'Checklist Parameters'!$Q$16&lt;3),0,$X659)))</f>
        <v>0</v>
      </c>
      <c r="AD659" s="85" t="str">
        <f>IF(AND(I659&lt;'Checklist Parameters'!$Q$22,$I659&lt;&gt;0),"Y","")</f>
        <v/>
      </c>
      <c r="AE659" s="85" t="str">
        <f>IF($AD659="Y",0,IF('Checklist Parameters'!$Q$25="","&lt;no limit&gt;",ROUNDDOWN((($I659-'Checklist Parameters'!$Q$24)/'Checklist Parameters'!$Q$25)+1,0)))</f>
        <v>&lt;no limit&gt;</v>
      </c>
      <c r="AF659" s="174">
        <f t="shared" si="59"/>
        <v>0</v>
      </c>
      <c r="AG659" s="85">
        <f t="shared" si="55"/>
        <v>0</v>
      </c>
    </row>
    <row r="660" spans="1:33" ht="15">
      <c r="A660" s="393"/>
      <c r="B660" s="393"/>
      <c r="C660" s="393"/>
      <c r="D660" s="393"/>
      <c r="E660" s="393"/>
      <c r="F660" s="393"/>
      <c r="G660" s="393"/>
      <c r="H660" s="394"/>
      <c r="I660" s="394"/>
      <c r="J660" s="394"/>
      <c r="K660" s="394"/>
      <c r="L660" s="394"/>
      <c r="M660" s="394"/>
      <c r="N660" s="313">
        <f>IF(IF(I660&lt;'Checklist Parameters'!$Q$22,0,($I660-$L660))&lt;0,0,IF(I660&lt;'Checklist Parameters'!$Q$22,0,($I660-$L660)))</f>
        <v>0</v>
      </c>
      <c r="O660" s="394"/>
      <c r="P660" s="395"/>
      <c r="Q660" s="316">
        <f t="shared" si="56"/>
        <v>0</v>
      </c>
      <c r="R660" s="87">
        <f t="shared" si="57"/>
        <v>0</v>
      </c>
      <c r="S660" s="87">
        <f>IF('Checklist Parameters'!$Q$60&lt;0.2,0.2,'Checklist Parameters'!$Q$60)</f>
        <v>0.7</v>
      </c>
      <c r="T660" s="88">
        <f>IF($O660="",IF('Checklist District ID'!$C$43="Y",MAX($R660:$S660)*$I660,SUM($R660:$S660)*$I660),IF(O660&gt;0,Q660*S660))</f>
        <v>0</v>
      </c>
      <c r="U660" s="88">
        <f>IF(Q660&gt;0,((I660-T660)*'Formula Matrix'!$E$42),0)</f>
        <v>0</v>
      </c>
      <c r="V660" s="88">
        <f t="shared" si="58"/>
        <v>0</v>
      </c>
      <c r="W660" s="88">
        <f>IF(V660&gt;0,(V660*'Checklist Parameters'!$Q$35),0)</f>
        <v>0</v>
      </c>
      <c r="X660" s="85">
        <f t="shared" ref="X660:X723" si="60">IF($W660/1000&gt;3,(ROUNDDOWN($W660/1000,0)),IF(AND($W660/1000&gt;2.5,$W660/1000&lt;=3),3,0))</f>
        <v>0</v>
      </c>
      <c r="Y660" s="85">
        <f>IF('Checklist Parameters'!$Q$102&lt;&gt;"",(I660/43560)*'Checklist Parameters'!$Q$102,"N/A")</f>
        <v>0</v>
      </c>
      <c r="Z660" s="85" t="str">
        <f>IF('Checklist Parameters'!$Q$58&lt;&gt;"",((I660*'Checklist Parameters'!$Q$58)*'Checklist Parameters'!$Q$35)/1000,"N/A")</f>
        <v>N/A</v>
      </c>
      <c r="AA660" s="85">
        <f>IF('Checklist Parameters'!$Q$101&lt;&gt;"",IFERROR(I660/'Checklist Parameters'!$Q$101,0),"N/A")</f>
        <v>0</v>
      </c>
      <c r="AB660" s="85" t="str">
        <f>IF('Checklist Parameters'!$Q$43&lt;&gt;"",(I660*'Checklist Parameters'!$Q$43)/1000,"N/A")</f>
        <v>N/A</v>
      </c>
      <c r="AC660" s="85">
        <f>IF('Checklist Parameters'!$Q$16="",$X660,IF(AND('Checklist Parameters'!$Q$16&lt;$X660,'Checklist Parameters'!$Q$16&gt;=3),'Checklist Parameters'!$Q$16,IF(AND('Checklist Parameters'!$Q$16&lt;$X660,'Checklist Parameters'!$Q$16&lt;3),0,$X660)))</f>
        <v>0</v>
      </c>
      <c r="AD660" s="85" t="str">
        <f>IF(AND(I660&lt;'Checklist Parameters'!$Q$22,$I660&lt;&gt;0),"Y","")</f>
        <v/>
      </c>
      <c r="AE660" s="85" t="str">
        <f>IF($AD660="Y",0,IF('Checklist Parameters'!$Q$25="","&lt;no limit&gt;",ROUNDDOWN((($I660-'Checklist Parameters'!$Q$24)/'Checklist Parameters'!$Q$25)+1,0)))</f>
        <v>&lt;no limit&gt;</v>
      </c>
      <c r="AF660" s="174">
        <f t="shared" si="59"/>
        <v>0</v>
      </c>
      <c r="AG660" s="85">
        <f t="shared" ref="AG660:AG723" si="61">IFERROR((43560/$I660)*$AF660,0)</f>
        <v>0</v>
      </c>
    </row>
    <row r="661" spans="1:33" ht="15">
      <c r="A661" s="393"/>
      <c r="B661" s="393"/>
      <c r="C661" s="393"/>
      <c r="D661" s="393"/>
      <c r="E661" s="393"/>
      <c r="F661" s="393"/>
      <c r="G661" s="393"/>
      <c r="H661" s="394"/>
      <c r="I661" s="394"/>
      <c r="J661" s="394"/>
      <c r="K661" s="394"/>
      <c r="L661" s="394"/>
      <c r="M661" s="394"/>
      <c r="N661" s="313">
        <f>IF(IF(I661&lt;'Checklist Parameters'!$Q$22,0,($I661-$L661))&lt;0,0,IF(I661&lt;'Checklist Parameters'!$Q$22,0,($I661-$L661)))</f>
        <v>0</v>
      </c>
      <c r="O661" s="394"/>
      <c r="P661" s="395"/>
      <c r="Q661" s="316">
        <f t="shared" ref="Q661:Q724" si="62">IF(O661&lt;&gt;"",O661,N661)</f>
        <v>0</v>
      </c>
      <c r="R661" s="87">
        <f t="shared" ref="R661:R724" si="63">IFERROR(L661/I661,0)</f>
        <v>0</v>
      </c>
      <c r="S661" s="87">
        <f>IF('Checklist Parameters'!$Q$60&lt;0.2,0.2,'Checklist Parameters'!$Q$60)</f>
        <v>0.7</v>
      </c>
      <c r="T661" s="88">
        <f>IF($O661="",IF('Checklist District ID'!$C$43="Y",MAX($R661:$S661)*$I661,SUM($R661:$S661)*$I661),IF(O661&gt;0,Q661*S661))</f>
        <v>0</v>
      </c>
      <c r="U661" s="88">
        <f>IF(Q661&gt;0,((I661-T661)*'Formula Matrix'!$E$42),0)</f>
        <v>0</v>
      </c>
      <c r="V661" s="88">
        <f t="shared" ref="V661:V724" si="64">IF(Q661=0,0,(I661-T661-U661))</f>
        <v>0</v>
      </c>
      <c r="W661" s="88">
        <f>IF(V661&gt;0,(V661*'Checklist Parameters'!$Q$35),0)</f>
        <v>0</v>
      </c>
      <c r="X661" s="85">
        <f t="shared" si="60"/>
        <v>0</v>
      </c>
      <c r="Y661" s="85">
        <f>IF('Checklist Parameters'!$Q$102&lt;&gt;"",(I661/43560)*'Checklist Parameters'!$Q$102,"N/A")</f>
        <v>0</v>
      </c>
      <c r="Z661" s="85" t="str">
        <f>IF('Checklist Parameters'!$Q$58&lt;&gt;"",((I661*'Checklist Parameters'!$Q$58)*'Checklist Parameters'!$Q$35)/1000,"N/A")</f>
        <v>N/A</v>
      </c>
      <c r="AA661" s="85">
        <f>IF('Checklist Parameters'!$Q$101&lt;&gt;"",IFERROR(I661/'Checklist Parameters'!$Q$101,0),"N/A")</f>
        <v>0</v>
      </c>
      <c r="AB661" s="85" t="str">
        <f>IF('Checklist Parameters'!$Q$43&lt;&gt;"",(I661*'Checklist Parameters'!$Q$43)/1000,"N/A")</f>
        <v>N/A</v>
      </c>
      <c r="AC661" s="85">
        <f>IF('Checklist Parameters'!$Q$16="",$X661,IF(AND('Checklist Parameters'!$Q$16&lt;$X661,'Checklist Parameters'!$Q$16&gt;=3),'Checklist Parameters'!$Q$16,IF(AND('Checklist Parameters'!$Q$16&lt;$X661,'Checklist Parameters'!$Q$16&lt;3),0,$X661)))</f>
        <v>0</v>
      </c>
      <c r="AD661" s="85" t="str">
        <f>IF(AND(I661&lt;'Checklist Parameters'!$Q$22,$I661&lt;&gt;0),"Y","")</f>
        <v/>
      </c>
      <c r="AE661" s="85" t="str">
        <f>IF($AD661="Y",0,IF('Checklist Parameters'!$Q$25="","&lt;no limit&gt;",ROUNDDOWN((($I661-'Checklist Parameters'!$Q$24)/'Checklist Parameters'!$Q$25)+1,0)))</f>
        <v>&lt;no limit&gt;</v>
      </c>
      <c r="AF661" s="174">
        <f t="shared" ref="AF661:AF724" si="65">IF(MIN(X661,Y661,Z661,AA661,AB661,AC661,AE661)&lt;2.5,0,IF(AND(MIN(X661,Y661,Z661,AA661,AB661,AC661,AE661)&gt;=2.5,MIN(X661,Y661,Z661,AA661,AB661,AC661,AE661)&lt;3),3,ROUND(MIN(X661,Y661,Z661,AA661,AB661,AC661,AE661),0)))</f>
        <v>0</v>
      </c>
      <c r="AG661" s="85">
        <f t="shared" si="61"/>
        <v>0</v>
      </c>
    </row>
    <row r="662" spans="1:33" ht="15">
      <c r="A662" s="393"/>
      <c r="B662" s="393"/>
      <c r="C662" s="393"/>
      <c r="D662" s="393"/>
      <c r="E662" s="393"/>
      <c r="F662" s="393"/>
      <c r="G662" s="393"/>
      <c r="H662" s="394"/>
      <c r="I662" s="394"/>
      <c r="J662" s="394"/>
      <c r="K662" s="394"/>
      <c r="L662" s="394"/>
      <c r="M662" s="394"/>
      <c r="N662" s="313">
        <f>IF(IF(I662&lt;'Checklist Parameters'!$Q$22,0,($I662-$L662))&lt;0,0,IF(I662&lt;'Checklist Parameters'!$Q$22,0,($I662-$L662)))</f>
        <v>0</v>
      </c>
      <c r="O662" s="394"/>
      <c r="P662" s="395"/>
      <c r="Q662" s="316">
        <f t="shared" si="62"/>
        <v>0</v>
      </c>
      <c r="R662" s="87">
        <f t="shared" si="63"/>
        <v>0</v>
      </c>
      <c r="S662" s="87">
        <f>IF('Checklist Parameters'!$Q$60&lt;0.2,0.2,'Checklist Parameters'!$Q$60)</f>
        <v>0.7</v>
      </c>
      <c r="T662" s="88">
        <f>IF($O662="",IF('Checklist District ID'!$C$43="Y",MAX($R662:$S662)*$I662,SUM($R662:$S662)*$I662),IF(O662&gt;0,Q662*S662))</f>
        <v>0</v>
      </c>
      <c r="U662" s="88">
        <f>IF(Q662&gt;0,((I662-T662)*'Formula Matrix'!$E$42),0)</f>
        <v>0</v>
      </c>
      <c r="V662" s="88">
        <f t="shared" si="64"/>
        <v>0</v>
      </c>
      <c r="W662" s="88">
        <f>IF(V662&gt;0,(V662*'Checklist Parameters'!$Q$35),0)</f>
        <v>0</v>
      </c>
      <c r="X662" s="85">
        <f t="shared" si="60"/>
        <v>0</v>
      </c>
      <c r="Y662" s="85">
        <f>IF('Checklist Parameters'!$Q$102&lt;&gt;"",(I662/43560)*'Checklist Parameters'!$Q$102,"N/A")</f>
        <v>0</v>
      </c>
      <c r="Z662" s="85" t="str">
        <f>IF('Checklist Parameters'!$Q$58&lt;&gt;"",((I662*'Checklist Parameters'!$Q$58)*'Checklist Parameters'!$Q$35)/1000,"N/A")</f>
        <v>N/A</v>
      </c>
      <c r="AA662" s="85">
        <f>IF('Checklist Parameters'!$Q$101&lt;&gt;"",IFERROR(I662/'Checklist Parameters'!$Q$101,0),"N/A")</f>
        <v>0</v>
      </c>
      <c r="AB662" s="85" t="str">
        <f>IF('Checklist Parameters'!$Q$43&lt;&gt;"",(I662*'Checklist Parameters'!$Q$43)/1000,"N/A")</f>
        <v>N/A</v>
      </c>
      <c r="AC662" s="85">
        <f>IF('Checklist Parameters'!$Q$16="",$X662,IF(AND('Checklist Parameters'!$Q$16&lt;$X662,'Checklist Parameters'!$Q$16&gt;=3),'Checklist Parameters'!$Q$16,IF(AND('Checklist Parameters'!$Q$16&lt;$X662,'Checklist Parameters'!$Q$16&lt;3),0,$X662)))</f>
        <v>0</v>
      </c>
      <c r="AD662" s="85" t="str">
        <f>IF(AND(I662&lt;'Checklist Parameters'!$Q$22,$I662&lt;&gt;0),"Y","")</f>
        <v/>
      </c>
      <c r="AE662" s="85" t="str">
        <f>IF($AD662="Y",0,IF('Checklist Parameters'!$Q$25="","&lt;no limit&gt;",ROUNDDOWN((($I662-'Checklist Parameters'!$Q$24)/'Checklist Parameters'!$Q$25)+1,0)))</f>
        <v>&lt;no limit&gt;</v>
      </c>
      <c r="AF662" s="174">
        <f t="shared" si="65"/>
        <v>0</v>
      </c>
      <c r="AG662" s="85">
        <f t="shared" si="61"/>
        <v>0</v>
      </c>
    </row>
    <row r="663" spans="1:33" ht="15">
      <c r="A663" s="393"/>
      <c r="B663" s="393"/>
      <c r="C663" s="393"/>
      <c r="D663" s="393"/>
      <c r="E663" s="393"/>
      <c r="F663" s="393"/>
      <c r="G663" s="393"/>
      <c r="H663" s="394"/>
      <c r="I663" s="394"/>
      <c r="J663" s="394"/>
      <c r="K663" s="394"/>
      <c r="L663" s="394"/>
      <c r="M663" s="394"/>
      <c r="N663" s="313">
        <f>IF(IF(I663&lt;'Checklist Parameters'!$Q$22,0,($I663-$L663))&lt;0,0,IF(I663&lt;'Checklist Parameters'!$Q$22,0,($I663-$L663)))</f>
        <v>0</v>
      </c>
      <c r="O663" s="394"/>
      <c r="P663" s="395"/>
      <c r="Q663" s="316">
        <f t="shared" si="62"/>
        <v>0</v>
      </c>
      <c r="R663" s="87">
        <f t="shared" si="63"/>
        <v>0</v>
      </c>
      <c r="S663" s="87">
        <f>IF('Checklist Parameters'!$Q$60&lt;0.2,0.2,'Checklist Parameters'!$Q$60)</f>
        <v>0.7</v>
      </c>
      <c r="T663" s="88">
        <f>IF($O663="",IF('Checklist District ID'!$C$43="Y",MAX($R663:$S663)*$I663,SUM($R663:$S663)*$I663),IF(O663&gt;0,Q663*S663))</f>
        <v>0</v>
      </c>
      <c r="U663" s="88">
        <f>IF(Q663&gt;0,((I663-T663)*'Formula Matrix'!$E$42),0)</f>
        <v>0</v>
      </c>
      <c r="V663" s="88">
        <f t="shared" si="64"/>
        <v>0</v>
      </c>
      <c r="W663" s="88">
        <f>IF(V663&gt;0,(V663*'Checklist Parameters'!$Q$35),0)</f>
        <v>0</v>
      </c>
      <c r="X663" s="85">
        <f t="shared" si="60"/>
        <v>0</v>
      </c>
      <c r="Y663" s="85">
        <f>IF('Checklist Parameters'!$Q$102&lt;&gt;"",(I663/43560)*'Checklist Parameters'!$Q$102,"N/A")</f>
        <v>0</v>
      </c>
      <c r="Z663" s="85" t="str">
        <f>IF('Checklist Parameters'!$Q$58&lt;&gt;"",((I663*'Checklist Parameters'!$Q$58)*'Checklist Parameters'!$Q$35)/1000,"N/A")</f>
        <v>N/A</v>
      </c>
      <c r="AA663" s="85">
        <f>IF('Checklist Parameters'!$Q$101&lt;&gt;"",IFERROR(I663/'Checklist Parameters'!$Q$101,0),"N/A")</f>
        <v>0</v>
      </c>
      <c r="AB663" s="85" t="str">
        <f>IF('Checklist Parameters'!$Q$43&lt;&gt;"",(I663*'Checklist Parameters'!$Q$43)/1000,"N/A")</f>
        <v>N/A</v>
      </c>
      <c r="AC663" s="85">
        <f>IF('Checklist Parameters'!$Q$16="",$X663,IF(AND('Checklist Parameters'!$Q$16&lt;$X663,'Checklist Parameters'!$Q$16&gt;=3),'Checklist Parameters'!$Q$16,IF(AND('Checklist Parameters'!$Q$16&lt;$X663,'Checklist Parameters'!$Q$16&lt;3),0,$X663)))</f>
        <v>0</v>
      </c>
      <c r="AD663" s="85" t="str">
        <f>IF(AND(I663&lt;'Checklist Parameters'!$Q$22,$I663&lt;&gt;0),"Y","")</f>
        <v/>
      </c>
      <c r="AE663" s="85" t="str">
        <f>IF($AD663="Y",0,IF('Checklist Parameters'!$Q$25="","&lt;no limit&gt;",ROUNDDOWN((($I663-'Checklist Parameters'!$Q$24)/'Checklist Parameters'!$Q$25)+1,0)))</f>
        <v>&lt;no limit&gt;</v>
      </c>
      <c r="AF663" s="174">
        <f t="shared" si="65"/>
        <v>0</v>
      </c>
      <c r="AG663" s="85">
        <f t="shared" si="61"/>
        <v>0</v>
      </c>
    </row>
    <row r="664" spans="1:33" ht="15">
      <c r="A664" s="393"/>
      <c r="B664" s="393"/>
      <c r="C664" s="393"/>
      <c r="D664" s="393"/>
      <c r="E664" s="393"/>
      <c r="F664" s="393"/>
      <c r="G664" s="393"/>
      <c r="H664" s="394"/>
      <c r="I664" s="394"/>
      <c r="J664" s="394"/>
      <c r="K664" s="394"/>
      <c r="L664" s="394"/>
      <c r="M664" s="394"/>
      <c r="N664" s="313">
        <f>IF(IF(I664&lt;'Checklist Parameters'!$Q$22,0,($I664-$L664))&lt;0,0,IF(I664&lt;'Checklist Parameters'!$Q$22,0,($I664-$L664)))</f>
        <v>0</v>
      </c>
      <c r="O664" s="394"/>
      <c r="P664" s="395"/>
      <c r="Q664" s="316">
        <f t="shared" si="62"/>
        <v>0</v>
      </c>
      <c r="R664" s="87">
        <f t="shared" si="63"/>
        <v>0</v>
      </c>
      <c r="S664" s="87">
        <f>IF('Checklist Parameters'!$Q$60&lt;0.2,0.2,'Checklist Parameters'!$Q$60)</f>
        <v>0.7</v>
      </c>
      <c r="T664" s="88">
        <f>IF($O664="",IF('Checklist District ID'!$C$43="Y",MAX($R664:$S664)*$I664,SUM($R664:$S664)*$I664),IF(O664&gt;0,Q664*S664))</f>
        <v>0</v>
      </c>
      <c r="U664" s="88">
        <f>IF(Q664&gt;0,((I664-T664)*'Formula Matrix'!$E$42),0)</f>
        <v>0</v>
      </c>
      <c r="V664" s="88">
        <f t="shared" si="64"/>
        <v>0</v>
      </c>
      <c r="W664" s="88">
        <f>IF(V664&gt;0,(V664*'Checklist Parameters'!$Q$35),0)</f>
        <v>0</v>
      </c>
      <c r="X664" s="85">
        <f t="shared" si="60"/>
        <v>0</v>
      </c>
      <c r="Y664" s="85">
        <f>IF('Checklist Parameters'!$Q$102&lt;&gt;"",(I664/43560)*'Checklist Parameters'!$Q$102,"N/A")</f>
        <v>0</v>
      </c>
      <c r="Z664" s="85" t="str">
        <f>IF('Checklist Parameters'!$Q$58&lt;&gt;"",((I664*'Checklist Parameters'!$Q$58)*'Checklist Parameters'!$Q$35)/1000,"N/A")</f>
        <v>N/A</v>
      </c>
      <c r="AA664" s="85">
        <f>IF('Checklist Parameters'!$Q$101&lt;&gt;"",IFERROR(I664/'Checklist Parameters'!$Q$101,0),"N/A")</f>
        <v>0</v>
      </c>
      <c r="AB664" s="85" t="str">
        <f>IF('Checklist Parameters'!$Q$43&lt;&gt;"",(I664*'Checklist Parameters'!$Q$43)/1000,"N/A")</f>
        <v>N/A</v>
      </c>
      <c r="AC664" s="85">
        <f>IF('Checklist Parameters'!$Q$16="",$X664,IF(AND('Checklist Parameters'!$Q$16&lt;$X664,'Checklist Parameters'!$Q$16&gt;=3),'Checklist Parameters'!$Q$16,IF(AND('Checklist Parameters'!$Q$16&lt;$X664,'Checklist Parameters'!$Q$16&lt;3),0,$X664)))</f>
        <v>0</v>
      </c>
      <c r="AD664" s="85" t="str">
        <f>IF(AND(I664&lt;'Checklist Parameters'!$Q$22,$I664&lt;&gt;0),"Y","")</f>
        <v/>
      </c>
      <c r="AE664" s="85" t="str">
        <f>IF($AD664="Y",0,IF('Checklist Parameters'!$Q$25="","&lt;no limit&gt;",ROUNDDOWN((($I664-'Checklist Parameters'!$Q$24)/'Checklist Parameters'!$Q$25)+1,0)))</f>
        <v>&lt;no limit&gt;</v>
      </c>
      <c r="AF664" s="174">
        <f t="shared" si="65"/>
        <v>0</v>
      </c>
      <c r="AG664" s="85">
        <f t="shared" si="61"/>
        <v>0</v>
      </c>
    </row>
    <row r="665" spans="1:33" ht="15">
      <c r="A665" s="393"/>
      <c r="B665" s="393"/>
      <c r="C665" s="393"/>
      <c r="D665" s="393"/>
      <c r="E665" s="393"/>
      <c r="F665" s="393"/>
      <c r="G665" s="393"/>
      <c r="H665" s="394"/>
      <c r="I665" s="394"/>
      <c r="J665" s="394"/>
      <c r="K665" s="394"/>
      <c r="L665" s="394"/>
      <c r="M665" s="394"/>
      <c r="N665" s="313">
        <f>IF(IF(I665&lt;'Checklist Parameters'!$Q$22,0,($I665-$L665))&lt;0,0,IF(I665&lt;'Checklist Parameters'!$Q$22,0,($I665-$L665)))</f>
        <v>0</v>
      </c>
      <c r="O665" s="394"/>
      <c r="P665" s="395"/>
      <c r="Q665" s="316">
        <f t="shared" si="62"/>
        <v>0</v>
      </c>
      <c r="R665" s="87">
        <f t="shared" si="63"/>
        <v>0</v>
      </c>
      <c r="S665" s="87">
        <f>IF('Checklist Parameters'!$Q$60&lt;0.2,0.2,'Checklist Parameters'!$Q$60)</f>
        <v>0.7</v>
      </c>
      <c r="T665" s="88">
        <f>IF($O665="",IF('Checklist District ID'!$C$43="Y",MAX($R665:$S665)*$I665,SUM($R665:$S665)*$I665),IF(O665&gt;0,Q665*S665))</f>
        <v>0</v>
      </c>
      <c r="U665" s="88">
        <f>IF(Q665&gt;0,((I665-T665)*'Formula Matrix'!$E$42),0)</f>
        <v>0</v>
      </c>
      <c r="V665" s="88">
        <f t="shared" si="64"/>
        <v>0</v>
      </c>
      <c r="W665" s="88">
        <f>IF(V665&gt;0,(V665*'Checklist Parameters'!$Q$35),0)</f>
        <v>0</v>
      </c>
      <c r="X665" s="85">
        <f t="shared" si="60"/>
        <v>0</v>
      </c>
      <c r="Y665" s="85">
        <f>IF('Checklist Parameters'!$Q$102&lt;&gt;"",(I665/43560)*'Checklist Parameters'!$Q$102,"N/A")</f>
        <v>0</v>
      </c>
      <c r="Z665" s="85" t="str">
        <f>IF('Checklist Parameters'!$Q$58&lt;&gt;"",((I665*'Checklist Parameters'!$Q$58)*'Checklist Parameters'!$Q$35)/1000,"N/A")</f>
        <v>N/A</v>
      </c>
      <c r="AA665" s="85">
        <f>IF('Checklist Parameters'!$Q$101&lt;&gt;"",IFERROR(I665/'Checklist Parameters'!$Q$101,0),"N/A")</f>
        <v>0</v>
      </c>
      <c r="AB665" s="85" t="str">
        <f>IF('Checklist Parameters'!$Q$43&lt;&gt;"",(I665*'Checklist Parameters'!$Q$43)/1000,"N/A")</f>
        <v>N/A</v>
      </c>
      <c r="AC665" s="85">
        <f>IF('Checklist Parameters'!$Q$16="",$X665,IF(AND('Checklist Parameters'!$Q$16&lt;$X665,'Checklist Parameters'!$Q$16&gt;=3),'Checklist Parameters'!$Q$16,IF(AND('Checklist Parameters'!$Q$16&lt;$X665,'Checklist Parameters'!$Q$16&lt;3),0,$X665)))</f>
        <v>0</v>
      </c>
      <c r="AD665" s="85" t="str">
        <f>IF(AND(I665&lt;'Checklist Parameters'!$Q$22,$I665&lt;&gt;0),"Y","")</f>
        <v/>
      </c>
      <c r="AE665" s="85" t="str">
        <f>IF($AD665="Y",0,IF('Checklist Parameters'!$Q$25="","&lt;no limit&gt;",ROUNDDOWN((($I665-'Checklist Parameters'!$Q$24)/'Checklist Parameters'!$Q$25)+1,0)))</f>
        <v>&lt;no limit&gt;</v>
      </c>
      <c r="AF665" s="174">
        <f t="shared" si="65"/>
        <v>0</v>
      </c>
      <c r="AG665" s="85">
        <f t="shared" si="61"/>
        <v>0</v>
      </c>
    </row>
    <row r="666" spans="1:33" ht="15">
      <c r="A666" s="393"/>
      <c r="B666" s="393"/>
      <c r="C666" s="393"/>
      <c r="D666" s="393"/>
      <c r="E666" s="393"/>
      <c r="F666" s="393"/>
      <c r="G666" s="393"/>
      <c r="H666" s="394"/>
      <c r="I666" s="394"/>
      <c r="J666" s="394"/>
      <c r="K666" s="394"/>
      <c r="L666" s="394"/>
      <c r="M666" s="394"/>
      <c r="N666" s="313">
        <f>IF(IF(I666&lt;'Checklist Parameters'!$Q$22,0,($I666-$L666))&lt;0,0,IF(I666&lt;'Checklist Parameters'!$Q$22,0,($I666-$L666)))</f>
        <v>0</v>
      </c>
      <c r="O666" s="394"/>
      <c r="P666" s="395"/>
      <c r="Q666" s="316">
        <f t="shared" si="62"/>
        <v>0</v>
      </c>
      <c r="R666" s="87">
        <f t="shared" si="63"/>
        <v>0</v>
      </c>
      <c r="S666" s="87">
        <f>IF('Checklist Parameters'!$Q$60&lt;0.2,0.2,'Checklist Parameters'!$Q$60)</f>
        <v>0.7</v>
      </c>
      <c r="T666" s="88">
        <f>IF($O666="",IF('Checklist District ID'!$C$43="Y",MAX($R666:$S666)*$I666,SUM($R666:$S666)*$I666),IF(O666&gt;0,Q666*S666))</f>
        <v>0</v>
      </c>
      <c r="U666" s="88">
        <f>IF(Q666&gt;0,((I666-T666)*'Formula Matrix'!$E$42),0)</f>
        <v>0</v>
      </c>
      <c r="V666" s="88">
        <f t="shared" si="64"/>
        <v>0</v>
      </c>
      <c r="W666" s="88">
        <f>IF(V666&gt;0,(V666*'Checklist Parameters'!$Q$35),0)</f>
        <v>0</v>
      </c>
      <c r="X666" s="85">
        <f t="shared" si="60"/>
        <v>0</v>
      </c>
      <c r="Y666" s="85">
        <f>IF('Checklist Parameters'!$Q$102&lt;&gt;"",(I666/43560)*'Checklist Parameters'!$Q$102,"N/A")</f>
        <v>0</v>
      </c>
      <c r="Z666" s="85" t="str">
        <f>IF('Checklist Parameters'!$Q$58&lt;&gt;"",((I666*'Checklist Parameters'!$Q$58)*'Checklist Parameters'!$Q$35)/1000,"N/A")</f>
        <v>N/A</v>
      </c>
      <c r="AA666" s="85">
        <f>IF('Checklist Parameters'!$Q$101&lt;&gt;"",IFERROR(I666/'Checklist Parameters'!$Q$101,0),"N/A")</f>
        <v>0</v>
      </c>
      <c r="AB666" s="85" t="str">
        <f>IF('Checklist Parameters'!$Q$43&lt;&gt;"",(I666*'Checklist Parameters'!$Q$43)/1000,"N/A")</f>
        <v>N/A</v>
      </c>
      <c r="AC666" s="85">
        <f>IF('Checklist Parameters'!$Q$16="",$X666,IF(AND('Checklist Parameters'!$Q$16&lt;$X666,'Checklist Parameters'!$Q$16&gt;=3),'Checklist Parameters'!$Q$16,IF(AND('Checklist Parameters'!$Q$16&lt;$X666,'Checklist Parameters'!$Q$16&lt;3),0,$X666)))</f>
        <v>0</v>
      </c>
      <c r="AD666" s="85" t="str">
        <f>IF(AND(I666&lt;'Checklist Parameters'!$Q$22,$I666&lt;&gt;0),"Y","")</f>
        <v/>
      </c>
      <c r="AE666" s="85" t="str">
        <f>IF($AD666="Y",0,IF('Checklist Parameters'!$Q$25="","&lt;no limit&gt;",ROUNDDOWN((($I666-'Checklist Parameters'!$Q$24)/'Checklist Parameters'!$Q$25)+1,0)))</f>
        <v>&lt;no limit&gt;</v>
      </c>
      <c r="AF666" s="174">
        <f t="shared" si="65"/>
        <v>0</v>
      </c>
      <c r="AG666" s="85">
        <f t="shared" si="61"/>
        <v>0</v>
      </c>
    </row>
    <row r="667" spans="1:33" ht="15">
      <c r="A667" s="393"/>
      <c r="B667" s="393"/>
      <c r="C667" s="393"/>
      <c r="D667" s="393"/>
      <c r="E667" s="393"/>
      <c r="F667" s="393"/>
      <c r="G667" s="393"/>
      <c r="H667" s="394"/>
      <c r="I667" s="394"/>
      <c r="J667" s="394"/>
      <c r="K667" s="394"/>
      <c r="L667" s="394"/>
      <c r="M667" s="394"/>
      <c r="N667" s="313">
        <f>IF(IF(I667&lt;'Checklist Parameters'!$Q$22,0,($I667-$L667))&lt;0,0,IF(I667&lt;'Checklist Parameters'!$Q$22,0,($I667-$L667)))</f>
        <v>0</v>
      </c>
      <c r="O667" s="394"/>
      <c r="P667" s="395"/>
      <c r="Q667" s="316">
        <f t="shared" si="62"/>
        <v>0</v>
      </c>
      <c r="R667" s="87">
        <f t="shared" si="63"/>
        <v>0</v>
      </c>
      <c r="S667" s="87">
        <f>IF('Checklist Parameters'!$Q$60&lt;0.2,0.2,'Checklist Parameters'!$Q$60)</f>
        <v>0.7</v>
      </c>
      <c r="T667" s="88">
        <f>IF($O667="",IF('Checklist District ID'!$C$43="Y",MAX($R667:$S667)*$I667,SUM($R667:$S667)*$I667),IF(O667&gt;0,Q667*S667))</f>
        <v>0</v>
      </c>
      <c r="U667" s="88">
        <f>IF(Q667&gt;0,((I667-T667)*'Formula Matrix'!$E$42),0)</f>
        <v>0</v>
      </c>
      <c r="V667" s="88">
        <f t="shared" si="64"/>
        <v>0</v>
      </c>
      <c r="W667" s="88">
        <f>IF(V667&gt;0,(V667*'Checklist Parameters'!$Q$35),0)</f>
        <v>0</v>
      </c>
      <c r="X667" s="85">
        <f t="shared" si="60"/>
        <v>0</v>
      </c>
      <c r="Y667" s="85">
        <f>IF('Checklist Parameters'!$Q$102&lt;&gt;"",(I667/43560)*'Checklist Parameters'!$Q$102,"N/A")</f>
        <v>0</v>
      </c>
      <c r="Z667" s="85" t="str">
        <f>IF('Checklist Parameters'!$Q$58&lt;&gt;"",((I667*'Checklist Parameters'!$Q$58)*'Checklist Parameters'!$Q$35)/1000,"N/A")</f>
        <v>N/A</v>
      </c>
      <c r="AA667" s="85">
        <f>IF('Checklist Parameters'!$Q$101&lt;&gt;"",IFERROR(I667/'Checklist Parameters'!$Q$101,0),"N/A")</f>
        <v>0</v>
      </c>
      <c r="AB667" s="85" t="str">
        <f>IF('Checklist Parameters'!$Q$43&lt;&gt;"",(I667*'Checklist Parameters'!$Q$43)/1000,"N/A")</f>
        <v>N/A</v>
      </c>
      <c r="AC667" s="85">
        <f>IF('Checklist Parameters'!$Q$16="",$X667,IF(AND('Checklist Parameters'!$Q$16&lt;$X667,'Checklist Parameters'!$Q$16&gt;=3),'Checklist Parameters'!$Q$16,IF(AND('Checklist Parameters'!$Q$16&lt;$X667,'Checklist Parameters'!$Q$16&lt;3),0,$X667)))</f>
        <v>0</v>
      </c>
      <c r="AD667" s="85" t="str">
        <f>IF(AND(I667&lt;'Checklist Parameters'!$Q$22,$I667&lt;&gt;0),"Y","")</f>
        <v/>
      </c>
      <c r="AE667" s="85" t="str">
        <f>IF($AD667="Y",0,IF('Checklist Parameters'!$Q$25="","&lt;no limit&gt;",ROUNDDOWN((($I667-'Checklist Parameters'!$Q$24)/'Checklist Parameters'!$Q$25)+1,0)))</f>
        <v>&lt;no limit&gt;</v>
      </c>
      <c r="AF667" s="174">
        <f t="shared" si="65"/>
        <v>0</v>
      </c>
      <c r="AG667" s="85">
        <f t="shared" si="61"/>
        <v>0</v>
      </c>
    </row>
    <row r="668" spans="1:33" ht="15">
      <c r="A668" s="393"/>
      <c r="B668" s="393"/>
      <c r="C668" s="393"/>
      <c r="D668" s="393"/>
      <c r="E668" s="393"/>
      <c r="F668" s="393"/>
      <c r="G668" s="393"/>
      <c r="H668" s="394"/>
      <c r="I668" s="394"/>
      <c r="J668" s="394"/>
      <c r="K668" s="394"/>
      <c r="L668" s="394"/>
      <c r="M668" s="394"/>
      <c r="N668" s="313">
        <f>IF(IF(I668&lt;'Checklist Parameters'!$Q$22,0,($I668-$L668))&lt;0,0,IF(I668&lt;'Checklist Parameters'!$Q$22,0,($I668-$L668)))</f>
        <v>0</v>
      </c>
      <c r="O668" s="394"/>
      <c r="P668" s="395"/>
      <c r="Q668" s="316">
        <f t="shared" si="62"/>
        <v>0</v>
      </c>
      <c r="R668" s="87">
        <f t="shared" si="63"/>
        <v>0</v>
      </c>
      <c r="S668" s="87">
        <f>IF('Checklist Parameters'!$Q$60&lt;0.2,0.2,'Checklist Parameters'!$Q$60)</f>
        <v>0.7</v>
      </c>
      <c r="T668" s="88">
        <f>IF($O668="",IF('Checklist District ID'!$C$43="Y",MAX($R668:$S668)*$I668,SUM($R668:$S668)*$I668),IF(O668&gt;0,Q668*S668))</f>
        <v>0</v>
      </c>
      <c r="U668" s="88">
        <f>IF(Q668&gt;0,((I668-T668)*'Formula Matrix'!$E$42),0)</f>
        <v>0</v>
      </c>
      <c r="V668" s="88">
        <f t="shared" si="64"/>
        <v>0</v>
      </c>
      <c r="W668" s="88">
        <f>IF(V668&gt;0,(V668*'Checklist Parameters'!$Q$35),0)</f>
        <v>0</v>
      </c>
      <c r="X668" s="85">
        <f t="shared" si="60"/>
        <v>0</v>
      </c>
      <c r="Y668" s="85">
        <f>IF('Checklist Parameters'!$Q$102&lt;&gt;"",(I668/43560)*'Checklist Parameters'!$Q$102,"N/A")</f>
        <v>0</v>
      </c>
      <c r="Z668" s="85" t="str">
        <f>IF('Checklist Parameters'!$Q$58&lt;&gt;"",((I668*'Checklist Parameters'!$Q$58)*'Checklist Parameters'!$Q$35)/1000,"N/A")</f>
        <v>N/A</v>
      </c>
      <c r="AA668" s="85">
        <f>IF('Checklist Parameters'!$Q$101&lt;&gt;"",IFERROR(I668/'Checklist Parameters'!$Q$101,0),"N/A")</f>
        <v>0</v>
      </c>
      <c r="AB668" s="85" t="str">
        <f>IF('Checklist Parameters'!$Q$43&lt;&gt;"",(I668*'Checklist Parameters'!$Q$43)/1000,"N/A")</f>
        <v>N/A</v>
      </c>
      <c r="AC668" s="85">
        <f>IF('Checklist Parameters'!$Q$16="",$X668,IF(AND('Checklist Parameters'!$Q$16&lt;$X668,'Checklist Parameters'!$Q$16&gt;=3),'Checklist Parameters'!$Q$16,IF(AND('Checklist Parameters'!$Q$16&lt;$X668,'Checklist Parameters'!$Q$16&lt;3),0,$X668)))</f>
        <v>0</v>
      </c>
      <c r="AD668" s="85" t="str">
        <f>IF(AND(I668&lt;'Checklist Parameters'!$Q$22,$I668&lt;&gt;0),"Y","")</f>
        <v/>
      </c>
      <c r="AE668" s="85" t="str">
        <f>IF($AD668="Y",0,IF('Checklist Parameters'!$Q$25="","&lt;no limit&gt;",ROUNDDOWN((($I668-'Checklist Parameters'!$Q$24)/'Checklist Parameters'!$Q$25)+1,0)))</f>
        <v>&lt;no limit&gt;</v>
      </c>
      <c r="AF668" s="174">
        <f t="shared" si="65"/>
        <v>0</v>
      </c>
      <c r="AG668" s="85">
        <f t="shared" si="61"/>
        <v>0</v>
      </c>
    </row>
    <row r="669" spans="1:33" ht="15">
      <c r="A669" s="393"/>
      <c r="B669" s="393"/>
      <c r="C669" s="393"/>
      <c r="D669" s="393"/>
      <c r="E669" s="393"/>
      <c r="F669" s="393"/>
      <c r="G669" s="393"/>
      <c r="H669" s="394"/>
      <c r="I669" s="394"/>
      <c r="J669" s="394"/>
      <c r="K669" s="394"/>
      <c r="L669" s="394"/>
      <c r="M669" s="394"/>
      <c r="N669" s="313">
        <f>IF(IF(I669&lt;'Checklist Parameters'!$Q$22,0,($I669-$L669))&lt;0,0,IF(I669&lt;'Checklist Parameters'!$Q$22,0,($I669-$L669)))</f>
        <v>0</v>
      </c>
      <c r="O669" s="394"/>
      <c r="P669" s="395"/>
      <c r="Q669" s="316">
        <f t="shared" si="62"/>
        <v>0</v>
      </c>
      <c r="R669" s="87">
        <f t="shared" si="63"/>
        <v>0</v>
      </c>
      <c r="S669" s="87">
        <f>IF('Checklist Parameters'!$Q$60&lt;0.2,0.2,'Checklist Parameters'!$Q$60)</f>
        <v>0.7</v>
      </c>
      <c r="T669" s="88">
        <f>IF($O669="",IF('Checklist District ID'!$C$43="Y",MAX($R669:$S669)*$I669,SUM($R669:$S669)*$I669),IF(O669&gt;0,Q669*S669))</f>
        <v>0</v>
      </c>
      <c r="U669" s="88">
        <f>IF(Q669&gt;0,((I669-T669)*'Formula Matrix'!$E$42),0)</f>
        <v>0</v>
      </c>
      <c r="V669" s="88">
        <f t="shared" si="64"/>
        <v>0</v>
      </c>
      <c r="W669" s="88">
        <f>IF(V669&gt;0,(V669*'Checklist Parameters'!$Q$35),0)</f>
        <v>0</v>
      </c>
      <c r="X669" s="85">
        <f t="shared" si="60"/>
        <v>0</v>
      </c>
      <c r="Y669" s="85">
        <f>IF('Checklist Parameters'!$Q$102&lt;&gt;"",(I669/43560)*'Checklist Parameters'!$Q$102,"N/A")</f>
        <v>0</v>
      </c>
      <c r="Z669" s="85" t="str">
        <f>IF('Checklist Parameters'!$Q$58&lt;&gt;"",((I669*'Checklist Parameters'!$Q$58)*'Checklist Parameters'!$Q$35)/1000,"N/A")</f>
        <v>N/A</v>
      </c>
      <c r="AA669" s="85">
        <f>IF('Checklist Parameters'!$Q$101&lt;&gt;"",IFERROR(I669/'Checklist Parameters'!$Q$101,0),"N/A")</f>
        <v>0</v>
      </c>
      <c r="AB669" s="85" t="str">
        <f>IF('Checklist Parameters'!$Q$43&lt;&gt;"",(I669*'Checklist Parameters'!$Q$43)/1000,"N/A")</f>
        <v>N/A</v>
      </c>
      <c r="AC669" s="85">
        <f>IF('Checklist Parameters'!$Q$16="",$X669,IF(AND('Checklist Parameters'!$Q$16&lt;$X669,'Checklist Parameters'!$Q$16&gt;=3),'Checklist Parameters'!$Q$16,IF(AND('Checklist Parameters'!$Q$16&lt;$X669,'Checklist Parameters'!$Q$16&lt;3),0,$X669)))</f>
        <v>0</v>
      </c>
      <c r="AD669" s="85" t="str">
        <f>IF(AND(I669&lt;'Checklist Parameters'!$Q$22,$I669&lt;&gt;0),"Y","")</f>
        <v/>
      </c>
      <c r="AE669" s="85" t="str">
        <f>IF($AD669="Y",0,IF('Checklist Parameters'!$Q$25="","&lt;no limit&gt;",ROUNDDOWN((($I669-'Checklist Parameters'!$Q$24)/'Checklist Parameters'!$Q$25)+1,0)))</f>
        <v>&lt;no limit&gt;</v>
      </c>
      <c r="AF669" s="174">
        <f t="shared" si="65"/>
        <v>0</v>
      </c>
      <c r="AG669" s="85">
        <f t="shared" si="61"/>
        <v>0</v>
      </c>
    </row>
    <row r="670" spans="1:33" ht="15">
      <c r="A670" s="393"/>
      <c r="B670" s="393"/>
      <c r="C670" s="393"/>
      <c r="D670" s="393"/>
      <c r="E670" s="393"/>
      <c r="F670" s="393"/>
      <c r="G670" s="393"/>
      <c r="H670" s="394"/>
      <c r="I670" s="394"/>
      <c r="J670" s="394"/>
      <c r="K670" s="394"/>
      <c r="L670" s="394"/>
      <c r="M670" s="394"/>
      <c r="N670" s="313">
        <f>IF(IF(I670&lt;'Checklist Parameters'!$Q$22,0,($I670-$L670))&lt;0,0,IF(I670&lt;'Checklist Parameters'!$Q$22,0,($I670-$L670)))</f>
        <v>0</v>
      </c>
      <c r="O670" s="394"/>
      <c r="P670" s="395"/>
      <c r="Q670" s="316">
        <f t="shared" si="62"/>
        <v>0</v>
      </c>
      <c r="R670" s="87">
        <f t="shared" si="63"/>
        <v>0</v>
      </c>
      <c r="S670" s="87">
        <f>IF('Checklist Parameters'!$Q$60&lt;0.2,0.2,'Checklist Parameters'!$Q$60)</f>
        <v>0.7</v>
      </c>
      <c r="T670" s="88">
        <f>IF($O670="",IF('Checklist District ID'!$C$43="Y",MAX($R670:$S670)*$I670,SUM($R670:$S670)*$I670),IF(O670&gt;0,Q670*S670))</f>
        <v>0</v>
      </c>
      <c r="U670" s="88">
        <f>IF(Q670&gt;0,((I670-T670)*'Formula Matrix'!$E$42),0)</f>
        <v>0</v>
      </c>
      <c r="V670" s="88">
        <f t="shared" si="64"/>
        <v>0</v>
      </c>
      <c r="W670" s="88">
        <f>IF(V670&gt;0,(V670*'Checklist Parameters'!$Q$35),0)</f>
        <v>0</v>
      </c>
      <c r="X670" s="85">
        <f t="shared" si="60"/>
        <v>0</v>
      </c>
      <c r="Y670" s="85">
        <f>IF('Checklist Parameters'!$Q$102&lt;&gt;"",(I670/43560)*'Checklist Parameters'!$Q$102,"N/A")</f>
        <v>0</v>
      </c>
      <c r="Z670" s="85" t="str">
        <f>IF('Checklist Parameters'!$Q$58&lt;&gt;"",((I670*'Checklist Parameters'!$Q$58)*'Checklist Parameters'!$Q$35)/1000,"N/A")</f>
        <v>N/A</v>
      </c>
      <c r="AA670" s="85">
        <f>IF('Checklist Parameters'!$Q$101&lt;&gt;"",IFERROR(I670/'Checklist Parameters'!$Q$101,0),"N/A")</f>
        <v>0</v>
      </c>
      <c r="AB670" s="85" t="str">
        <f>IF('Checklist Parameters'!$Q$43&lt;&gt;"",(I670*'Checklist Parameters'!$Q$43)/1000,"N/A")</f>
        <v>N/A</v>
      </c>
      <c r="AC670" s="85">
        <f>IF('Checklist Parameters'!$Q$16="",$X670,IF(AND('Checklist Parameters'!$Q$16&lt;$X670,'Checklist Parameters'!$Q$16&gt;=3),'Checklist Parameters'!$Q$16,IF(AND('Checklist Parameters'!$Q$16&lt;$X670,'Checklist Parameters'!$Q$16&lt;3),0,$X670)))</f>
        <v>0</v>
      </c>
      <c r="AD670" s="85" t="str">
        <f>IF(AND(I670&lt;'Checklist Parameters'!$Q$22,$I670&lt;&gt;0),"Y","")</f>
        <v/>
      </c>
      <c r="AE670" s="85" t="str">
        <f>IF($AD670="Y",0,IF('Checklist Parameters'!$Q$25="","&lt;no limit&gt;",ROUNDDOWN((($I670-'Checklist Parameters'!$Q$24)/'Checklist Parameters'!$Q$25)+1,0)))</f>
        <v>&lt;no limit&gt;</v>
      </c>
      <c r="AF670" s="174">
        <f t="shared" si="65"/>
        <v>0</v>
      </c>
      <c r="AG670" s="85">
        <f t="shared" si="61"/>
        <v>0</v>
      </c>
    </row>
    <row r="671" spans="1:33" ht="15">
      <c r="A671" s="393"/>
      <c r="B671" s="393"/>
      <c r="C671" s="393"/>
      <c r="D671" s="393"/>
      <c r="E671" s="393"/>
      <c r="F671" s="393"/>
      <c r="G671" s="393"/>
      <c r="H671" s="394"/>
      <c r="I671" s="394"/>
      <c r="J671" s="394"/>
      <c r="K671" s="394"/>
      <c r="L671" s="394"/>
      <c r="M671" s="394"/>
      <c r="N671" s="313">
        <f>IF(IF(I671&lt;'Checklist Parameters'!$Q$22,0,($I671-$L671))&lt;0,0,IF(I671&lt;'Checklist Parameters'!$Q$22,0,($I671-$L671)))</f>
        <v>0</v>
      </c>
      <c r="O671" s="394"/>
      <c r="P671" s="395"/>
      <c r="Q671" s="316">
        <f t="shared" si="62"/>
        <v>0</v>
      </c>
      <c r="R671" s="87">
        <f t="shared" si="63"/>
        <v>0</v>
      </c>
      <c r="S671" s="87">
        <f>IF('Checklist Parameters'!$Q$60&lt;0.2,0.2,'Checklist Parameters'!$Q$60)</f>
        <v>0.7</v>
      </c>
      <c r="T671" s="88">
        <f>IF($O671="",IF('Checklist District ID'!$C$43="Y",MAX($R671:$S671)*$I671,SUM($R671:$S671)*$I671),IF(O671&gt;0,Q671*S671))</f>
        <v>0</v>
      </c>
      <c r="U671" s="88">
        <f>IF(Q671&gt;0,((I671-T671)*'Formula Matrix'!$E$42),0)</f>
        <v>0</v>
      </c>
      <c r="V671" s="88">
        <f t="shared" si="64"/>
        <v>0</v>
      </c>
      <c r="W671" s="88">
        <f>IF(V671&gt;0,(V671*'Checklist Parameters'!$Q$35),0)</f>
        <v>0</v>
      </c>
      <c r="X671" s="85">
        <f t="shared" si="60"/>
        <v>0</v>
      </c>
      <c r="Y671" s="85">
        <f>IF('Checklist Parameters'!$Q$102&lt;&gt;"",(I671/43560)*'Checklist Parameters'!$Q$102,"N/A")</f>
        <v>0</v>
      </c>
      <c r="Z671" s="85" t="str">
        <f>IF('Checklist Parameters'!$Q$58&lt;&gt;"",((I671*'Checklist Parameters'!$Q$58)*'Checklist Parameters'!$Q$35)/1000,"N/A")</f>
        <v>N/A</v>
      </c>
      <c r="AA671" s="85">
        <f>IF('Checklist Parameters'!$Q$101&lt;&gt;"",IFERROR(I671/'Checklist Parameters'!$Q$101,0),"N/A")</f>
        <v>0</v>
      </c>
      <c r="AB671" s="85" t="str">
        <f>IF('Checklist Parameters'!$Q$43&lt;&gt;"",(I671*'Checklist Parameters'!$Q$43)/1000,"N/A")</f>
        <v>N/A</v>
      </c>
      <c r="AC671" s="85">
        <f>IF('Checklist Parameters'!$Q$16="",$X671,IF(AND('Checklist Parameters'!$Q$16&lt;$X671,'Checklist Parameters'!$Q$16&gt;=3),'Checklist Parameters'!$Q$16,IF(AND('Checklist Parameters'!$Q$16&lt;$X671,'Checklist Parameters'!$Q$16&lt;3),0,$X671)))</f>
        <v>0</v>
      </c>
      <c r="AD671" s="85" t="str">
        <f>IF(AND(I671&lt;'Checklist Parameters'!$Q$22,$I671&lt;&gt;0),"Y","")</f>
        <v/>
      </c>
      <c r="AE671" s="85" t="str">
        <f>IF($AD671="Y",0,IF('Checklist Parameters'!$Q$25="","&lt;no limit&gt;",ROUNDDOWN((($I671-'Checklist Parameters'!$Q$24)/'Checklist Parameters'!$Q$25)+1,0)))</f>
        <v>&lt;no limit&gt;</v>
      </c>
      <c r="AF671" s="174">
        <f t="shared" si="65"/>
        <v>0</v>
      </c>
      <c r="AG671" s="85">
        <f t="shared" si="61"/>
        <v>0</v>
      </c>
    </row>
    <row r="672" spans="1:33" ht="15">
      <c r="A672" s="393"/>
      <c r="B672" s="393"/>
      <c r="C672" s="393"/>
      <c r="D672" s="393"/>
      <c r="E672" s="393"/>
      <c r="F672" s="393"/>
      <c r="G672" s="393"/>
      <c r="H672" s="394"/>
      <c r="I672" s="394"/>
      <c r="J672" s="394"/>
      <c r="K672" s="394"/>
      <c r="L672" s="394"/>
      <c r="M672" s="394"/>
      <c r="N672" s="313">
        <f>IF(IF(I672&lt;'Checklist Parameters'!$Q$22,0,($I672-$L672))&lt;0,0,IF(I672&lt;'Checklist Parameters'!$Q$22,0,($I672-$L672)))</f>
        <v>0</v>
      </c>
      <c r="O672" s="394"/>
      <c r="P672" s="395"/>
      <c r="Q672" s="316">
        <f t="shared" si="62"/>
        <v>0</v>
      </c>
      <c r="R672" s="87">
        <f t="shared" si="63"/>
        <v>0</v>
      </c>
      <c r="S672" s="87">
        <f>IF('Checklist Parameters'!$Q$60&lt;0.2,0.2,'Checklist Parameters'!$Q$60)</f>
        <v>0.7</v>
      </c>
      <c r="T672" s="88">
        <f>IF($O672="",IF('Checklist District ID'!$C$43="Y",MAX($R672:$S672)*$I672,SUM($R672:$S672)*$I672),IF(O672&gt;0,Q672*S672))</f>
        <v>0</v>
      </c>
      <c r="U672" s="88">
        <f>IF(Q672&gt;0,((I672-T672)*'Formula Matrix'!$E$42),0)</f>
        <v>0</v>
      </c>
      <c r="V672" s="88">
        <f t="shared" si="64"/>
        <v>0</v>
      </c>
      <c r="W672" s="88">
        <f>IF(V672&gt;0,(V672*'Checklist Parameters'!$Q$35),0)</f>
        <v>0</v>
      </c>
      <c r="X672" s="85">
        <f t="shared" si="60"/>
        <v>0</v>
      </c>
      <c r="Y672" s="85">
        <f>IF('Checklist Parameters'!$Q$102&lt;&gt;"",(I672/43560)*'Checklist Parameters'!$Q$102,"N/A")</f>
        <v>0</v>
      </c>
      <c r="Z672" s="85" t="str">
        <f>IF('Checklist Parameters'!$Q$58&lt;&gt;"",((I672*'Checklist Parameters'!$Q$58)*'Checklist Parameters'!$Q$35)/1000,"N/A")</f>
        <v>N/A</v>
      </c>
      <c r="AA672" s="85">
        <f>IF('Checklist Parameters'!$Q$101&lt;&gt;"",IFERROR(I672/'Checklist Parameters'!$Q$101,0),"N/A")</f>
        <v>0</v>
      </c>
      <c r="AB672" s="85" t="str">
        <f>IF('Checklist Parameters'!$Q$43&lt;&gt;"",(I672*'Checklist Parameters'!$Q$43)/1000,"N/A")</f>
        <v>N/A</v>
      </c>
      <c r="AC672" s="85">
        <f>IF('Checklist Parameters'!$Q$16="",$X672,IF(AND('Checklist Parameters'!$Q$16&lt;$X672,'Checklist Parameters'!$Q$16&gt;=3),'Checklist Parameters'!$Q$16,IF(AND('Checklist Parameters'!$Q$16&lt;$X672,'Checklist Parameters'!$Q$16&lt;3),0,$X672)))</f>
        <v>0</v>
      </c>
      <c r="AD672" s="85" t="str">
        <f>IF(AND(I672&lt;'Checklist Parameters'!$Q$22,$I672&lt;&gt;0),"Y","")</f>
        <v/>
      </c>
      <c r="AE672" s="85" t="str">
        <f>IF($AD672="Y",0,IF('Checklist Parameters'!$Q$25="","&lt;no limit&gt;",ROUNDDOWN((($I672-'Checklist Parameters'!$Q$24)/'Checklist Parameters'!$Q$25)+1,0)))</f>
        <v>&lt;no limit&gt;</v>
      </c>
      <c r="AF672" s="174">
        <f t="shared" si="65"/>
        <v>0</v>
      </c>
      <c r="AG672" s="85">
        <f t="shared" si="61"/>
        <v>0</v>
      </c>
    </row>
    <row r="673" spans="1:33" ht="15">
      <c r="A673" s="393"/>
      <c r="B673" s="393"/>
      <c r="C673" s="393"/>
      <c r="D673" s="393"/>
      <c r="E673" s="393"/>
      <c r="F673" s="393"/>
      <c r="G673" s="393"/>
      <c r="H673" s="394"/>
      <c r="I673" s="394"/>
      <c r="J673" s="394"/>
      <c r="K673" s="394"/>
      <c r="L673" s="394"/>
      <c r="M673" s="394"/>
      <c r="N673" s="313">
        <f>IF(IF(I673&lt;'Checklist Parameters'!$Q$22,0,($I673-$L673))&lt;0,0,IF(I673&lt;'Checklist Parameters'!$Q$22,0,($I673-$L673)))</f>
        <v>0</v>
      </c>
      <c r="O673" s="394"/>
      <c r="P673" s="395"/>
      <c r="Q673" s="316">
        <f t="shared" si="62"/>
        <v>0</v>
      </c>
      <c r="R673" s="87">
        <f t="shared" si="63"/>
        <v>0</v>
      </c>
      <c r="S673" s="87">
        <f>IF('Checklist Parameters'!$Q$60&lt;0.2,0.2,'Checklist Parameters'!$Q$60)</f>
        <v>0.7</v>
      </c>
      <c r="T673" s="88">
        <f>IF($O673="",IF('Checklist District ID'!$C$43="Y",MAX($R673:$S673)*$I673,SUM($R673:$S673)*$I673),IF(O673&gt;0,Q673*S673))</f>
        <v>0</v>
      </c>
      <c r="U673" s="88">
        <f>IF(Q673&gt;0,((I673-T673)*'Formula Matrix'!$E$42),0)</f>
        <v>0</v>
      </c>
      <c r="V673" s="88">
        <f t="shared" si="64"/>
        <v>0</v>
      </c>
      <c r="W673" s="88">
        <f>IF(V673&gt;0,(V673*'Checklist Parameters'!$Q$35),0)</f>
        <v>0</v>
      </c>
      <c r="X673" s="85">
        <f t="shared" si="60"/>
        <v>0</v>
      </c>
      <c r="Y673" s="85">
        <f>IF('Checklist Parameters'!$Q$102&lt;&gt;"",(I673/43560)*'Checklist Parameters'!$Q$102,"N/A")</f>
        <v>0</v>
      </c>
      <c r="Z673" s="85" t="str">
        <f>IF('Checklist Parameters'!$Q$58&lt;&gt;"",((I673*'Checklist Parameters'!$Q$58)*'Checklist Parameters'!$Q$35)/1000,"N/A")</f>
        <v>N/A</v>
      </c>
      <c r="AA673" s="85">
        <f>IF('Checklist Parameters'!$Q$101&lt;&gt;"",IFERROR(I673/'Checklist Parameters'!$Q$101,0),"N/A")</f>
        <v>0</v>
      </c>
      <c r="AB673" s="85" t="str">
        <f>IF('Checklist Parameters'!$Q$43&lt;&gt;"",(I673*'Checklist Parameters'!$Q$43)/1000,"N/A")</f>
        <v>N/A</v>
      </c>
      <c r="AC673" s="85">
        <f>IF('Checklist Parameters'!$Q$16="",$X673,IF(AND('Checklist Parameters'!$Q$16&lt;$X673,'Checklist Parameters'!$Q$16&gt;=3),'Checklist Parameters'!$Q$16,IF(AND('Checklist Parameters'!$Q$16&lt;$X673,'Checklist Parameters'!$Q$16&lt;3),0,$X673)))</f>
        <v>0</v>
      </c>
      <c r="AD673" s="85" t="str">
        <f>IF(AND(I673&lt;'Checklist Parameters'!$Q$22,$I673&lt;&gt;0),"Y","")</f>
        <v/>
      </c>
      <c r="AE673" s="85" t="str">
        <f>IF($AD673="Y",0,IF('Checklist Parameters'!$Q$25="","&lt;no limit&gt;",ROUNDDOWN((($I673-'Checklist Parameters'!$Q$24)/'Checklist Parameters'!$Q$25)+1,0)))</f>
        <v>&lt;no limit&gt;</v>
      </c>
      <c r="AF673" s="174">
        <f t="shared" si="65"/>
        <v>0</v>
      </c>
      <c r="AG673" s="85">
        <f t="shared" si="61"/>
        <v>0</v>
      </c>
    </row>
    <row r="674" spans="1:33" ht="15">
      <c r="A674" s="393"/>
      <c r="B674" s="393"/>
      <c r="C674" s="393"/>
      <c r="D674" s="393"/>
      <c r="E674" s="393"/>
      <c r="F674" s="393"/>
      <c r="G674" s="393"/>
      <c r="H674" s="394"/>
      <c r="I674" s="394"/>
      <c r="J674" s="394"/>
      <c r="K674" s="394"/>
      <c r="L674" s="394"/>
      <c r="M674" s="394"/>
      <c r="N674" s="313">
        <f>IF(IF(I674&lt;'Checklist Parameters'!$Q$22,0,($I674-$L674))&lt;0,0,IF(I674&lt;'Checklist Parameters'!$Q$22,0,($I674-$L674)))</f>
        <v>0</v>
      </c>
      <c r="O674" s="394"/>
      <c r="P674" s="395"/>
      <c r="Q674" s="316">
        <f t="shared" si="62"/>
        <v>0</v>
      </c>
      <c r="R674" s="87">
        <f t="shared" si="63"/>
        <v>0</v>
      </c>
      <c r="S674" s="87">
        <f>IF('Checklist Parameters'!$Q$60&lt;0.2,0.2,'Checklist Parameters'!$Q$60)</f>
        <v>0.7</v>
      </c>
      <c r="T674" s="88">
        <f>IF($O674="",IF('Checklist District ID'!$C$43="Y",MAX($R674:$S674)*$I674,SUM($R674:$S674)*$I674),IF(O674&gt;0,Q674*S674))</f>
        <v>0</v>
      </c>
      <c r="U674" s="88">
        <f>IF(Q674&gt;0,((I674-T674)*'Formula Matrix'!$E$42),0)</f>
        <v>0</v>
      </c>
      <c r="V674" s="88">
        <f t="shared" si="64"/>
        <v>0</v>
      </c>
      <c r="W674" s="88">
        <f>IF(V674&gt;0,(V674*'Checklist Parameters'!$Q$35),0)</f>
        <v>0</v>
      </c>
      <c r="X674" s="85">
        <f t="shared" si="60"/>
        <v>0</v>
      </c>
      <c r="Y674" s="85">
        <f>IF('Checklist Parameters'!$Q$102&lt;&gt;"",(I674/43560)*'Checklist Parameters'!$Q$102,"N/A")</f>
        <v>0</v>
      </c>
      <c r="Z674" s="85" t="str">
        <f>IF('Checklist Parameters'!$Q$58&lt;&gt;"",((I674*'Checklist Parameters'!$Q$58)*'Checklist Parameters'!$Q$35)/1000,"N/A")</f>
        <v>N/A</v>
      </c>
      <c r="AA674" s="85">
        <f>IF('Checklist Parameters'!$Q$101&lt;&gt;"",IFERROR(I674/'Checklist Parameters'!$Q$101,0),"N/A")</f>
        <v>0</v>
      </c>
      <c r="AB674" s="85" t="str">
        <f>IF('Checklist Parameters'!$Q$43&lt;&gt;"",(I674*'Checklist Parameters'!$Q$43)/1000,"N/A")</f>
        <v>N/A</v>
      </c>
      <c r="AC674" s="85">
        <f>IF('Checklist Parameters'!$Q$16="",$X674,IF(AND('Checklist Parameters'!$Q$16&lt;$X674,'Checklist Parameters'!$Q$16&gt;=3),'Checklist Parameters'!$Q$16,IF(AND('Checklist Parameters'!$Q$16&lt;$X674,'Checklist Parameters'!$Q$16&lt;3),0,$X674)))</f>
        <v>0</v>
      </c>
      <c r="AD674" s="85" t="str">
        <f>IF(AND(I674&lt;'Checklist Parameters'!$Q$22,$I674&lt;&gt;0),"Y","")</f>
        <v/>
      </c>
      <c r="AE674" s="85" t="str">
        <f>IF($AD674="Y",0,IF('Checklist Parameters'!$Q$25="","&lt;no limit&gt;",ROUNDDOWN((($I674-'Checklist Parameters'!$Q$24)/'Checklist Parameters'!$Q$25)+1,0)))</f>
        <v>&lt;no limit&gt;</v>
      </c>
      <c r="AF674" s="174">
        <f t="shared" si="65"/>
        <v>0</v>
      </c>
      <c r="AG674" s="85">
        <f t="shared" si="61"/>
        <v>0</v>
      </c>
    </row>
    <row r="675" spans="1:33" ht="15">
      <c r="A675" s="393"/>
      <c r="B675" s="393"/>
      <c r="C675" s="393"/>
      <c r="D675" s="393"/>
      <c r="E675" s="393"/>
      <c r="F675" s="393"/>
      <c r="G675" s="393"/>
      <c r="H675" s="394"/>
      <c r="I675" s="394"/>
      <c r="J675" s="394"/>
      <c r="K675" s="394"/>
      <c r="L675" s="394"/>
      <c r="M675" s="394"/>
      <c r="N675" s="313">
        <f>IF(IF(I675&lt;'Checklist Parameters'!$Q$22,0,($I675-$L675))&lt;0,0,IF(I675&lt;'Checklist Parameters'!$Q$22,0,($I675-$L675)))</f>
        <v>0</v>
      </c>
      <c r="O675" s="394"/>
      <c r="P675" s="395"/>
      <c r="Q675" s="316">
        <f t="shared" si="62"/>
        <v>0</v>
      </c>
      <c r="R675" s="87">
        <f t="shared" si="63"/>
        <v>0</v>
      </c>
      <c r="S675" s="87">
        <f>IF('Checklist Parameters'!$Q$60&lt;0.2,0.2,'Checklist Parameters'!$Q$60)</f>
        <v>0.7</v>
      </c>
      <c r="T675" s="88">
        <f>IF($O675="",IF('Checklist District ID'!$C$43="Y",MAX($R675:$S675)*$I675,SUM($R675:$S675)*$I675),IF(O675&gt;0,Q675*S675))</f>
        <v>0</v>
      </c>
      <c r="U675" s="88">
        <f>IF(Q675&gt;0,((I675-T675)*'Formula Matrix'!$E$42),0)</f>
        <v>0</v>
      </c>
      <c r="V675" s="88">
        <f t="shared" si="64"/>
        <v>0</v>
      </c>
      <c r="W675" s="88">
        <f>IF(V675&gt;0,(V675*'Checklist Parameters'!$Q$35),0)</f>
        <v>0</v>
      </c>
      <c r="X675" s="85">
        <f t="shared" si="60"/>
        <v>0</v>
      </c>
      <c r="Y675" s="85">
        <f>IF('Checklist Parameters'!$Q$102&lt;&gt;"",(I675/43560)*'Checklist Parameters'!$Q$102,"N/A")</f>
        <v>0</v>
      </c>
      <c r="Z675" s="85" t="str">
        <f>IF('Checklist Parameters'!$Q$58&lt;&gt;"",((I675*'Checklist Parameters'!$Q$58)*'Checklist Parameters'!$Q$35)/1000,"N/A")</f>
        <v>N/A</v>
      </c>
      <c r="AA675" s="85">
        <f>IF('Checklist Parameters'!$Q$101&lt;&gt;"",IFERROR(I675/'Checklist Parameters'!$Q$101,0),"N/A")</f>
        <v>0</v>
      </c>
      <c r="AB675" s="85" t="str">
        <f>IF('Checklist Parameters'!$Q$43&lt;&gt;"",(I675*'Checklist Parameters'!$Q$43)/1000,"N/A")</f>
        <v>N/A</v>
      </c>
      <c r="AC675" s="85">
        <f>IF('Checklist Parameters'!$Q$16="",$X675,IF(AND('Checklist Parameters'!$Q$16&lt;$X675,'Checklist Parameters'!$Q$16&gt;=3),'Checklist Parameters'!$Q$16,IF(AND('Checklist Parameters'!$Q$16&lt;$X675,'Checklist Parameters'!$Q$16&lt;3),0,$X675)))</f>
        <v>0</v>
      </c>
      <c r="AD675" s="85" t="str">
        <f>IF(AND(I675&lt;'Checklist Parameters'!$Q$22,$I675&lt;&gt;0),"Y","")</f>
        <v/>
      </c>
      <c r="AE675" s="85" t="str">
        <f>IF($AD675="Y",0,IF('Checklist Parameters'!$Q$25="","&lt;no limit&gt;",ROUNDDOWN((($I675-'Checklist Parameters'!$Q$24)/'Checklist Parameters'!$Q$25)+1,0)))</f>
        <v>&lt;no limit&gt;</v>
      </c>
      <c r="AF675" s="174">
        <f t="shared" si="65"/>
        <v>0</v>
      </c>
      <c r="AG675" s="85">
        <f t="shared" si="61"/>
        <v>0</v>
      </c>
    </row>
    <row r="676" spans="1:33" ht="15">
      <c r="A676" s="393"/>
      <c r="B676" s="393"/>
      <c r="C676" s="393"/>
      <c r="D676" s="393"/>
      <c r="E676" s="393"/>
      <c r="F676" s="393"/>
      <c r="G676" s="393"/>
      <c r="H676" s="394"/>
      <c r="I676" s="394"/>
      <c r="J676" s="394"/>
      <c r="K676" s="394"/>
      <c r="L676" s="394"/>
      <c r="M676" s="394"/>
      <c r="N676" s="313">
        <f>IF(IF(I676&lt;'Checklist Parameters'!$Q$22,0,($I676-$L676))&lt;0,0,IF(I676&lt;'Checklist Parameters'!$Q$22,0,($I676-$L676)))</f>
        <v>0</v>
      </c>
      <c r="O676" s="394"/>
      <c r="P676" s="395"/>
      <c r="Q676" s="316">
        <f t="shared" si="62"/>
        <v>0</v>
      </c>
      <c r="R676" s="87">
        <f t="shared" si="63"/>
        <v>0</v>
      </c>
      <c r="S676" s="87">
        <f>IF('Checklist Parameters'!$Q$60&lt;0.2,0.2,'Checklist Parameters'!$Q$60)</f>
        <v>0.7</v>
      </c>
      <c r="T676" s="88">
        <f>IF($O676="",IF('Checklist District ID'!$C$43="Y",MAX($R676:$S676)*$I676,SUM($R676:$S676)*$I676),IF(O676&gt;0,Q676*S676))</f>
        <v>0</v>
      </c>
      <c r="U676" s="88">
        <f>IF(Q676&gt;0,((I676-T676)*'Formula Matrix'!$E$42),0)</f>
        <v>0</v>
      </c>
      <c r="V676" s="88">
        <f t="shared" si="64"/>
        <v>0</v>
      </c>
      <c r="W676" s="88">
        <f>IF(V676&gt;0,(V676*'Checklist Parameters'!$Q$35),0)</f>
        <v>0</v>
      </c>
      <c r="X676" s="85">
        <f t="shared" si="60"/>
        <v>0</v>
      </c>
      <c r="Y676" s="85">
        <f>IF('Checklist Parameters'!$Q$102&lt;&gt;"",(I676/43560)*'Checklist Parameters'!$Q$102,"N/A")</f>
        <v>0</v>
      </c>
      <c r="Z676" s="85" t="str">
        <f>IF('Checklist Parameters'!$Q$58&lt;&gt;"",((I676*'Checklist Parameters'!$Q$58)*'Checklist Parameters'!$Q$35)/1000,"N/A")</f>
        <v>N/A</v>
      </c>
      <c r="AA676" s="85">
        <f>IF('Checklist Parameters'!$Q$101&lt;&gt;"",IFERROR(I676/'Checklist Parameters'!$Q$101,0),"N/A")</f>
        <v>0</v>
      </c>
      <c r="AB676" s="85" t="str">
        <f>IF('Checklist Parameters'!$Q$43&lt;&gt;"",(I676*'Checklist Parameters'!$Q$43)/1000,"N/A")</f>
        <v>N/A</v>
      </c>
      <c r="AC676" s="85">
        <f>IF('Checklist Parameters'!$Q$16="",$X676,IF(AND('Checklist Parameters'!$Q$16&lt;$X676,'Checklist Parameters'!$Q$16&gt;=3),'Checklist Parameters'!$Q$16,IF(AND('Checklist Parameters'!$Q$16&lt;$X676,'Checklist Parameters'!$Q$16&lt;3),0,$X676)))</f>
        <v>0</v>
      </c>
      <c r="AD676" s="85" t="str">
        <f>IF(AND(I676&lt;'Checklist Parameters'!$Q$22,$I676&lt;&gt;0),"Y","")</f>
        <v/>
      </c>
      <c r="AE676" s="85" t="str">
        <f>IF($AD676="Y",0,IF('Checklist Parameters'!$Q$25="","&lt;no limit&gt;",ROUNDDOWN((($I676-'Checklist Parameters'!$Q$24)/'Checklist Parameters'!$Q$25)+1,0)))</f>
        <v>&lt;no limit&gt;</v>
      </c>
      <c r="AF676" s="174">
        <f t="shared" si="65"/>
        <v>0</v>
      </c>
      <c r="AG676" s="85">
        <f t="shared" si="61"/>
        <v>0</v>
      </c>
    </row>
    <row r="677" spans="1:33" ht="15">
      <c r="A677" s="393"/>
      <c r="B677" s="393"/>
      <c r="C677" s="393"/>
      <c r="D677" s="393"/>
      <c r="E677" s="393"/>
      <c r="F677" s="393"/>
      <c r="G677" s="393"/>
      <c r="H677" s="394"/>
      <c r="I677" s="394"/>
      <c r="J677" s="394"/>
      <c r="K677" s="394"/>
      <c r="L677" s="394"/>
      <c r="M677" s="394"/>
      <c r="N677" s="313">
        <f>IF(IF(I677&lt;'Checklist Parameters'!$Q$22,0,($I677-$L677))&lt;0,0,IF(I677&lt;'Checklist Parameters'!$Q$22,0,($I677-$L677)))</f>
        <v>0</v>
      </c>
      <c r="O677" s="394"/>
      <c r="P677" s="395"/>
      <c r="Q677" s="316">
        <f t="shared" si="62"/>
        <v>0</v>
      </c>
      <c r="R677" s="87">
        <f t="shared" si="63"/>
        <v>0</v>
      </c>
      <c r="S677" s="87">
        <f>IF('Checklist Parameters'!$Q$60&lt;0.2,0.2,'Checklist Parameters'!$Q$60)</f>
        <v>0.7</v>
      </c>
      <c r="T677" s="88">
        <f>IF($O677="",IF('Checklist District ID'!$C$43="Y",MAX($R677:$S677)*$I677,SUM($R677:$S677)*$I677),IF(O677&gt;0,Q677*S677))</f>
        <v>0</v>
      </c>
      <c r="U677" s="88">
        <f>IF(Q677&gt;0,((I677-T677)*'Formula Matrix'!$E$42),0)</f>
        <v>0</v>
      </c>
      <c r="V677" s="88">
        <f t="shared" si="64"/>
        <v>0</v>
      </c>
      <c r="W677" s="88">
        <f>IF(V677&gt;0,(V677*'Checklist Parameters'!$Q$35),0)</f>
        <v>0</v>
      </c>
      <c r="X677" s="85">
        <f t="shared" si="60"/>
        <v>0</v>
      </c>
      <c r="Y677" s="85">
        <f>IF('Checklist Parameters'!$Q$102&lt;&gt;"",(I677/43560)*'Checklist Parameters'!$Q$102,"N/A")</f>
        <v>0</v>
      </c>
      <c r="Z677" s="85" t="str">
        <f>IF('Checklist Parameters'!$Q$58&lt;&gt;"",((I677*'Checklist Parameters'!$Q$58)*'Checklist Parameters'!$Q$35)/1000,"N/A")</f>
        <v>N/A</v>
      </c>
      <c r="AA677" s="85">
        <f>IF('Checklist Parameters'!$Q$101&lt;&gt;"",IFERROR(I677/'Checklist Parameters'!$Q$101,0),"N/A")</f>
        <v>0</v>
      </c>
      <c r="AB677" s="85" t="str">
        <f>IF('Checklist Parameters'!$Q$43&lt;&gt;"",(I677*'Checklist Parameters'!$Q$43)/1000,"N/A")</f>
        <v>N/A</v>
      </c>
      <c r="AC677" s="85">
        <f>IF('Checklist Parameters'!$Q$16="",$X677,IF(AND('Checklist Parameters'!$Q$16&lt;$X677,'Checklist Parameters'!$Q$16&gt;=3),'Checklist Parameters'!$Q$16,IF(AND('Checklist Parameters'!$Q$16&lt;$X677,'Checklist Parameters'!$Q$16&lt;3),0,$X677)))</f>
        <v>0</v>
      </c>
      <c r="AD677" s="85" t="str">
        <f>IF(AND(I677&lt;'Checklist Parameters'!$Q$22,$I677&lt;&gt;0),"Y","")</f>
        <v/>
      </c>
      <c r="AE677" s="85" t="str">
        <f>IF($AD677="Y",0,IF('Checklist Parameters'!$Q$25="","&lt;no limit&gt;",ROUNDDOWN((($I677-'Checklist Parameters'!$Q$24)/'Checklist Parameters'!$Q$25)+1,0)))</f>
        <v>&lt;no limit&gt;</v>
      </c>
      <c r="AF677" s="174">
        <f t="shared" si="65"/>
        <v>0</v>
      </c>
      <c r="AG677" s="85">
        <f t="shared" si="61"/>
        <v>0</v>
      </c>
    </row>
    <row r="678" spans="1:33" ht="15">
      <c r="A678" s="393"/>
      <c r="B678" s="393"/>
      <c r="C678" s="393"/>
      <c r="D678" s="393"/>
      <c r="E678" s="393"/>
      <c r="F678" s="393"/>
      <c r="G678" s="393"/>
      <c r="H678" s="394"/>
      <c r="I678" s="394"/>
      <c r="J678" s="394"/>
      <c r="K678" s="394"/>
      <c r="L678" s="394"/>
      <c r="M678" s="394"/>
      <c r="N678" s="313">
        <f>IF(IF(I678&lt;'Checklist Parameters'!$Q$22,0,($I678-$L678))&lt;0,0,IF(I678&lt;'Checklist Parameters'!$Q$22,0,($I678-$L678)))</f>
        <v>0</v>
      </c>
      <c r="O678" s="394"/>
      <c r="P678" s="395"/>
      <c r="Q678" s="316">
        <f t="shared" si="62"/>
        <v>0</v>
      </c>
      <c r="R678" s="87">
        <f t="shared" si="63"/>
        <v>0</v>
      </c>
      <c r="S678" s="87">
        <f>IF('Checklist Parameters'!$Q$60&lt;0.2,0.2,'Checklist Parameters'!$Q$60)</f>
        <v>0.7</v>
      </c>
      <c r="T678" s="88">
        <f>IF($O678="",IF('Checklist District ID'!$C$43="Y",MAX($R678:$S678)*$I678,SUM($R678:$S678)*$I678),IF(O678&gt;0,Q678*S678))</f>
        <v>0</v>
      </c>
      <c r="U678" s="88">
        <f>IF(Q678&gt;0,((I678-T678)*'Formula Matrix'!$E$42),0)</f>
        <v>0</v>
      </c>
      <c r="V678" s="88">
        <f t="shared" si="64"/>
        <v>0</v>
      </c>
      <c r="W678" s="88">
        <f>IF(V678&gt;0,(V678*'Checklist Parameters'!$Q$35),0)</f>
        <v>0</v>
      </c>
      <c r="X678" s="85">
        <f t="shared" si="60"/>
        <v>0</v>
      </c>
      <c r="Y678" s="85">
        <f>IF('Checklist Parameters'!$Q$102&lt;&gt;"",(I678/43560)*'Checklist Parameters'!$Q$102,"N/A")</f>
        <v>0</v>
      </c>
      <c r="Z678" s="85" t="str">
        <f>IF('Checklist Parameters'!$Q$58&lt;&gt;"",((I678*'Checklist Parameters'!$Q$58)*'Checklist Parameters'!$Q$35)/1000,"N/A")</f>
        <v>N/A</v>
      </c>
      <c r="AA678" s="85">
        <f>IF('Checklist Parameters'!$Q$101&lt;&gt;"",IFERROR(I678/'Checklist Parameters'!$Q$101,0),"N/A")</f>
        <v>0</v>
      </c>
      <c r="AB678" s="85" t="str">
        <f>IF('Checklist Parameters'!$Q$43&lt;&gt;"",(I678*'Checklist Parameters'!$Q$43)/1000,"N/A")</f>
        <v>N/A</v>
      </c>
      <c r="AC678" s="85">
        <f>IF('Checklist Parameters'!$Q$16="",$X678,IF(AND('Checklist Parameters'!$Q$16&lt;$X678,'Checklist Parameters'!$Q$16&gt;=3),'Checklist Parameters'!$Q$16,IF(AND('Checklist Parameters'!$Q$16&lt;$X678,'Checklist Parameters'!$Q$16&lt;3),0,$X678)))</f>
        <v>0</v>
      </c>
      <c r="AD678" s="85" t="str">
        <f>IF(AND(I678&lt;'Checklist Parameters'!$Q$22,$I678&lt;&gt;0),"Y","")</f>
        <v/>
      </c>
      <c r="AE678" s="85" t="str">
        <f>IF($AD678="Y",0,IF('Checklist Parameters'!$Q$25="","&lt;no limit&gt;",ROUNDDOWN((($I678-'Checklist Parameters'!$Q$24)/'Checklist Parameters'!$Q$25)+1,0)))</f>
        <v>&lt;no limit&gt;</v>
      </c>
      <c r="AF678" s="174">
        <f t="shared" si="65"/>
        <v>0</v>
      </c>
      <c r="AG678" s="85">
        <f t="shared" si="61"/>
        <v>0</v>
      </c>
    </row>
    <row r="679" spans="1:33" ht="15">
      <c r="A679" s="393"/>
      <c r="B679" s="393"/>
      <c r="C679" s="393"/>
      <c r="D679" s="393"/>
      <c r="E679" s="393"/>
      <c r="F679" s="393"/>
      <c r="G679" s="393"/>
      <c r="H679" s="394"/>
      <c r="I679" s="394"/>
      <c r="J679" s="394"/>
      <c r="K679" s="394"/>
      <c r="L679" s="394"/>
      <c r="M679" s="394"/>
      <c r="N679" s="313">
        <f>IF(IF(I679&lt;'Checklist Parameters'!$Q$22,0,($I679-$L679))&lt;0,0,IF(I679&lt;'Checklist Parameters'!$Q$22,0,($I679-$L679)))</f>
        <v>0</v>
      </c>
      <c r="O679" s="394"/>
      <c r="P679" s="395"/>
      <c r="Q679" s="316">
        <f t="shared" si="62"/>
        <v>0</v>
      </c>
      <c r="R679" s="87">
        <f t="shared" si="63"/>
        <v>0</v>
      </c>
      <c r="S679" s="87">
        <f>IF('Checklist Parameters'!$Q$60&lt;0.2,0.2,'Checklist Parameters'!$Q$60)</f>
        <v>0.7</v>
      </c>
      <c r="T679" s="88">
        <f>IF($O679="",IF('Checklist District ID'!$C$43="Y",MAX($R679:$S679)*$I679,SUM($R679:$S679)*$I679),IF(O679&gt;0,Q679*S679))</f>
        <v>0</v>
      </c>
      <c r="U679" s="88">
        <f>IF(Q679&gt;0,((I679-T679)*'Formula Matrix'!$E$42),0)</f>
        <v>0</v>
      </c>
      <c r="V679" s="88">
        <f t="shared" si="64"/>
        <v>0</v>
      </c>
      <c r="W679" s="88">
        <f>IF(V679&gt;0,(V679*'Checklist Parameters'!$Q$35),0)</f>
        <v>0</v>
      </c>
      <c r="X679" s="85">
        <f t="shared" si="60"/>
        <v>0</v>
      </c>
      <c r="Y679" s="85">
        <f>IF('Checklist Parameters'!$Q$102&lt;&gt;"",(I679/43560)*'Checklist Parameters'!$Q$102,"N/A")</f>
        <v>0</v>
      </c>
      <c r="Z679" s="85" t="str">
        <f>IF('Checklist Parameters'!$Q$58&lt;&gt;"",((I679*'Checklist Parameters'!$Q$58)*'Checklist Parameters'!$Q$35)/1000,"N/A")</f>
        <v>N/A</v>
      </c>
      <c r="AA679" s="85">
        <f>IF('Checklist Parameters'!$Q$101&lt;&gt;"",IFERROR(I679/'Checklist Parameters'!$Q$101,0),"N/A")</f>
        <v>0</v>
      </c>
      <c r="AB679" s="85" t="str">
        <f>IF('Checklist Parameters'!$Q$43&lt;&gt;"",(I679*'Checklist Parameters'!$Q$43)/1000,"N/A")</f>
        <v>N/A</v>
      </c>
      <c r="AC679" s="85">
        <f>IF('Checklist Parameters'!$Q$16="",$X679,IF(AND('Checklist Parameters'!$Q$16&lt;$X679,'Checklist Parameters'!$Q$16&gt;=3),'Checklist Parameters'!$Q$16,IF(AND('Checklist Parameters'!$Q$16&lt;$X679,'Checklist Parameters'!$Q$16&lt;3),0,$X679)))</f>
        <v>0</v>
      </c>
      <c r="AD679" s="85" t="str">
        <f>IF(AND(I679&lt;'Checklist Parameters'!$Q$22,$I679&lt;&gt;0),"Y","")</f>
        <v/>
      </c>
      <c r="AE679" s="85" t="str">
        <f>IF($AD679="Y",0,IF('Checklist Parameters'!$Q$25="","&lt;no limit&gt;",ROUNDDOWN((($I679-'Checklist Parameters'!$Q$24)/'Checklist Parameters'!$Q$25)+1,0)))</f>
        <v>&lt;no limit&gt;</v>
      </c>
      <c r="AF679" s="174">
        <f t="shared" si="65"/>
        <v>0</v>
      </c>
      <c r="AG679" s="85">
        <f t="shared" si="61"/>
        <v>0</v>
      </c>
    </row>
    <row r="680" spans="1:33" ht="15">
      <c r="A680" s="393"/>
      <c r="B680" s="393"/>
      <c r="C680" s="393"/>
      <c r="D680" s="393"/>
      <c r="E680" s="393"/>
      <c r="F680" s="393"/>
      <c r="G680" s="393"/>
      <c r="H680" s="394"/>
      <c r="I680" s="394"/>
      <c r="J680" s="394"/>
      <c r="K680" s="394"/>
      <c r="L680" s="394"/>
      <c r="M680" s="394"/>
      <c r="N680" s="313">
        <f>IF(IF(I680&lt;'Checklist Parameters'!$Q$22,0,($I680-$L680))&lt;0,0,IF(I680&lt;'Checklist Parameters'!$Q$22,0,($I680-$L680)))</f>
        <v>0</v>
      </c>
      <c r="O680" s="394"/>
      <c r="P680" s="395"/>
      <c r="Q680" s="316">
        <f t="shared" si="62"/>
        <v>0</v>
      </c>
      <c r="R680" s="87">
        <f t="shared" si="63"/>
        <v>0</v>
      </c>
      <c r="S680" s="87">
        <f>IF('Checklist Parameters'!$Q$60&lt;0.2,0.2,'Checklist Parameters'!$Q$60)</f>
        <v>0.7</v>
      </c>
      <c r="T680" s="88">
        <f>IF($O680="",IF('Checklist District ID'!$C$43="Y",MAX($R680:$S680)*$I680,SUM($R680:$S680)*$I680),IF(O680&gt;0,Q680*S680))</f>
        <v>0</v>
      </c>
      <c r="U680" s="88">
        <f>IF(Q680&gt;0,((I680-T680)*'Formula Matrix'!$E$42),0)</f>
        <v>0</v>
      </c>
      <c r="V680" s="88">
        <f t="shared" si="64"/>
        <v>0</v>
      </c>
      <c r="W680" s="88">
        <f>IF(V680&gt;0,(V680*'Checklist Parameters'!$Q$35),0)</f>
        <v>0</v>
      </c>
      <c r="X680" s="85">
        <f t="shared" si="60"/>
        <v>0</v>
      </c>
      <c r="Y680" s="85">
        <f>IF('Checklist Parameters'!$Q$102&lt;&gt;"",(I680/43560)*'Checklist Parameters'!$Q$102,"N/A")</f>
        <v>0</v>
      </c>
      <c r="Z680" s="85" t="str">
        <f>IF('Checklist Parameters'!$Q$58&lt;&gt;"",((I680*'Checklist Parameters'!$Q$58)*'Checklist Parameters'!$Q$35)/1000,"N/A")</f>
        <v>N/A</v>
      </c>
      <c r="AA680" s="85">
        <f>IF('Checklist Parameters'!$Q$101&lt;&gt;"",IFERROR(I680/'Checklist Parameters'!$Q$101,0),"N/A")</f>
        <v>0</v>
      </c>
      <c r="AB680" s="85" t="str">
        <f>IF('Checklist Parameters'!$Q$43&lt;&gt;"",(I680*'Checklist Parameters'!$Q$43)/1000,"N/A")</f>
        <v>N/A</v>
      </c>
      <c r="AC680" s="85">
        <f>IF('Checklist Parameters'!$Q$16="",$X680,IF(AND('Checklist Parameters'!$Q$16&lt;$X680,'Checklist Parameters'!$Q$16&gt;=3),'Checklist Parameters'!$Q$16,IF(AND('Checklist Parameters'!$Q$16&lt;$X680,'Checklist Parameters'!$Q$16&lt;3),0,$X680)))</f>
        <v>0</v>
      </c>
      <c r="AD680" s="85" t="str">
        <f>IF(AND(I680&lt;'Checklist Parameters'!$Q$22,$I680&lt;&gt;0),"Y","")</f>
        <v/>
      </c>
      <c r="AE680" s="85" t="str">
        <f>IF($AD680="Y",0,IF('Checklist Parameters'!$Q$25="","&lt;no limit&gt;",ROUNDDOWN((($I680-'Checklist Parameters'!$Q$24)/'Checklist Parameters'!$Q$25)+1,0)))</f>
        <v>&lt;no limit&gt;</v>
      </c>
      <c r="AF680" s="174">
        <f t="shared" si="65"/>
        <v>0</v>
      </c>
      <c r="AG680" s="85">
        <f t="shared" si="61"/>
        <v>0</v>
      </c>
    </row>
    <row r="681" spans="1:33" ht="15">
      <c r="A681" s="393"/>
      <c r="B681" s="393"/>
      <c r="C681" s="393"/>
      <c r="D681" s="393"/>
      <c r="E681" s="393"/>
      <c r="F681" s="393"/>
      <c r="G681" s="393"/>
      <c r="H681" s="394"/>
      <c r="I681" s="394"/>
      <c r="J681" s="394"/>
      <c r="K681" s="394"/>
      <c r="L681" s="394"/>
      <c r="M681" s="394"/>
      <c r="N681" s="313">
        <f>IF(IF(I681&lt;'Checklist Parameters'!$Q$22,0,($I681-$L681))&lt;0,0,IF(I681&lt;'Checklist Parameters'!$Q$22,0,($I681-$L681)))</f>
        <v>0</v>
      </c>
      <c r="O681" s="394"/>
      <c r="P681" s="395"/>
      <c r="Q681" s="316">
        <f t="shared" si="62"/>
        <v>0</v>
      </c>
      <c r="R681" s="87">
        <f t="shared" si="63"/>
        <v>0</v>
      </c>
      <c r="S681" s="87">
        <f>IF('Checklist Parameters'!$Q$60&lt;0.2,0.2,'Checklist Parameters'!$Q$60)</f>
        <v>0.7</v>
      </c>
      <c r="T681" s="88">
        <f>IF($O681="",IF('Checklist District ID'!$C$43="Y",MAX($R681:$S681)*$I681,SUM($R681:$S681)*$I681),IF(O681&gt;0,Q681*S681))</f>
        <v>0</v>
      </c>
      <c r="U681" s="88">
        <f>IF(Q681&gt;0,((I681-T681)*'Formula Matrix'!$E$42),0)</f>
        <v>0</v>
      </c>
      <c r="V681" s="88">
        <f t="shared" si="64"/>
        <v>0</v>
      </c>
      <c r="W681" s="88">
        <f>IF(V681&gt;0,(V681*'Checklist Parameters'!$Q$35),0)</f>
        <v>0</v>
      </c>
      <c r="X681" s="85">
        <f t="shared" si="60"/>
        <v>0</v>
      </c>
      <c r="Y681" s="85">
        <f>IF('Checklist Parameters'!$Q$102&lt;&gt;"",(I681/43560)*'Checklist Parameters'!$Q$102,"N/A")</f>
        <v>0</v>
      </c>
      <c r="Z681" s="85" t="str">
        <f>IF('Checklist Parameters'!$Q$58&lt;&gt;"",((I681*'Checklist Parameters'!$Q$58)*'Checklist Parameters'!$Q$35)/1000,"N/A")</f>
        <v>N/A</v>
      </c>
      <c r="AA681" s="85">
        <f>IF('Checklist Parameters'!$Q$101&lt;&gt;"",IFERROR(I681/'Checklist Parameters'!$Q$101,0),"N/A")</f>
        <v>0</v>
      </c>
      <c r="AB681" s="85" t="str">
        <f>IF('Checklist Parameters'!$Q$43&lt;&gt;"",(I681*'Checklist Parameters'!$Q$43)/1000,"N/A")</f>
        <v>N/A</v>
      </c>
      <c r="AC681" s="85">
        <f>IF('Checklist Parameters'!$Q$16="",$X681,IF(AND('Checklist Parameters'!$Q$16&lt;$X681,'Checklist Parameters'!$Q$16&gt;=3),'Checklist Parameters'!$Q$16,IF(AND('Checklist Parameters'!$Q$16&lt;$X681,'Checklist Parameters'!$Q$16&lt;3),0,$X681)))</f>
        <v>0</v>
      </c>
      <c r="AD681" s="85" t="str">
        <f>IF(AND(I681&lt;'Checklist Parameters'!$Q$22,$I681&lt;&gt;0),"Y","")</f>
        <v/>
      </c>
      <c r="AE681" s="85" t="str">
        <f>IF($AD681="Y",0,IF('Checklist Parameters'!$Q$25="","&lt;no limit&gt;",ROUNDDOWN((($I681-'Checklist Parameters'!$Q$24)/'Checklist Parameters'!$Q$25)+1,0)))</f>
        <v>&lt;no limit&gt;</v>
      </c>
      <c r="AF681" s="174">
        <f t="shared" si="65"/>
        <v>0</v>
      </c>
      <c r="AG681" s="85">
        <f t="shared" si="61"/>
        <v>0</v>
      </c>
    </row>
    <row r="682" spans="1:33" ht="15">
      <c r="A682" s="393"/>
      <c r="B682" s="393"/>
      <c r="C682" s="393"/>
      <c r="D682" s="393"/>
      <c r="E682" s="393"/>
      <c r="F682" s="393"/>
      <c r="G682" s="393"/>
      <c r="H682" s="394"/>
      <c r="I682" s="394"/>
      <c r="J682" s="394"/>
      <c r="K682" s="394"/>
      <c r="L682" s="394"/>
      <c r="M682" s="394"/>
      <c r="N682" s="313">
        <f>IF(IF(I682&lt;'Checklist Parameters'!$Q$22,0,($I682-$L682))&lt;0,0,IF(I682&lt;'Checklist Parameters'!$Q$22,0,($I682-$L682)))</f>
        <v>0</v>
      </c>
      <c r="O682" s="394"/>
      <c r="P682" s="395"/>
      <c r="Q682" s="316">
        <f t="shared" si="62"/>
        <v>0</v>
      </c>
      <c r="R682" s="87">
        <f t="shared" si="63"/>
        <v>0</v>
      </c>
      <c r="S682" s="87">
        <f>IF('Checklist Parameters'!$Q$60&lt;0.2,0.2,'Checklist Parameters'!$Q$60)</f>
        <v>0.7</v>
      </c>
      <c r="T682" s="88">
        <f>IF($O682="",IF('Checklist District ID'!$C$43="Y",MAX($R682:$S682)*$I682,SUM($R682:$S682)*$I682),IF(O682&gt;0,Q682*S682))</f>
        <v>0</v>
      </c>
      <c r="U682" s="88">
        <f>IF(Q682&gt;0,((I682-T682)*'Formula Matrix'!$E$42),0)</f>
        <v>0</v>
      </c>
      <c r="V682" s="88">
        <f t="shared" si="64"/>
        <v>0</v>
      </c>
      <c r="W682" s="88">
        <f>IF(V682&gt;0,(V682*'Checklist Parameters'!$Q$35),0)</f>
        <v>0</v>
      </c>
      <c r="X682" s="85">
        <f t="shared" si="60"/>
        <v>0</v>
      </c>
      <c r="Y682" s="85">
        <f>IF('Checklist Parameters'!$Q$102&lt;&gt;"",(I682/43560)*'Checklist Parameters'!$Q$102,"N/A")</f>
        <v>0</v>
      </c>
      <c r="Z682" s="85" t="str">
        <f>IF('Checklist Parameters'!$Q$58&lt;&gt;"",((I682*'Checklist Parameters'!$Q$58)*'Checklist Parameters'!$Q$35)/1000,"N/A")</f>
        <v>N/A</v>
      </c>
      <c r="AA682" s="85">
        <f>IF('Checklist Parameters'!$Q$101&lt;&gt;"",IFERROR(I682/'Checklist Parameters'!$Q$101,0),"N/A")</f>
        <v>0</v>
      </c>
      <c r="AB682" s="85" t="str">
        <f>IF('Checklist Parameters'!$Q$43&lt;&gt;"",(I682*'Checklist Parameters'!$Q$43)/1000,"N/A")</f>
        <v>N/A</v>
      </c>
      <c r="AC682" s="85">
        <f>IF('Checklist Parameters'!$Q$16="",$X682,IF(AND('Checklist Parameters'!$Q$16&lt;$X682,'Checklist Parameters'!$Q$16&gt;=3),'Checklist Parameters'!$Q$16,IF(AND('Checklist Parameters'!$Q$16&lt;$X682,'Checklist Parameters'!$Q$16&lt;3),0,$X682)))</f>
        <v>0</v>
      </c>
      <c r="AD682" s="85" t="str">
        <f>IF(AND(I682&lt;'Checklist Parameters'!$Q$22,$I682&lt;&gt;0),"Y","")</f>
        <v/>
      </c>
      <c r="AE682" s="85" t="str">
        <f>IF($AD682="Y",0,IF('Checklist Parameters'!$Q$25="","&lt;no limit&gt;",ROUNDDOWN((($I682-'Checklist Parameters'!$Q$24)/'Checklist Parameters'!$Q$25)+1,0)))</f>
        <v>&lt;no limit&gt;</v>
      </c>
      <c r="AF682" s="174">
        <f t="shared" si="65"/>
        <v>0</v>
      </c>
      <c r="AG682" s="85">
        <f t="shared" si="61"/>
        <v>0</v>
      </c>
    </row>
    <row r="683" spans="1:33" ht="15">
      <c r="A683" s="393"/>
      <c r="B683" s="393"/>
      <c r="C683" s="393"/>
      <c r="D683" s="393"/>
      <c r="E683" s="393"/>
      <c r="F683" s="393"/>
      <c r="G683" s="393"/>
      <c r="H683" s="394"/>
      <c r="I683" s="394"/>
      <c r="J683" s="394"/>
      <c r="K683" s="394"/>
      <c r="L683" s="394"/>
      <c r="M683" s="394"/>
      <c r="N683" s="313">
        <f>IF(IF(I683&lt;'Checklist Parameters'!$Q$22,0,($I683-$L683))&lt;0,0,IF(I683&lt;'Checklist Parameters'!$Q$22,0,($I683-$L683)))</f>
        <v>0</v>
      </c>
      <c r="O683" s="394"/>
      <c r="P683" s="395"/>
      <c r="Q683" s="316">
        <f t="shared" si="62"/>
        <v>0</v>
      </c>
      <c r="R683" s="87">
        <f t="shared" si="63"/>
        <v>0</v>
      </c>
      <c r="S683" s="87">
        <f>IF('Checklist Parameters'!$Q$60&lt;0.2,0.2,'Checklist Parameters'!$Q$60)</f>
        <v>0.7</v>
      </c>
      <c r="T683" s="88">
        <f>IF($O683="",IF('Checklist District ID'!$C$43="Y",MAX($R683:$S683)*$I683,SUM($R683:$S683)*$I683),IF(O683&gt;0,Q683*S683))</f>
        <v>0</v>
      </c>
      <c r="U683" s="88">
        <f>IF(Q683&gt;0,((I683-T683)*'Formula Matrix'!$E$42),0)</f>
        <v>0</v>
      </c>
      <c r="V683" s="88">
        <f t="shared" si="64"/>
        <v>0</v>
      </c>
      <c r="W683" s="88">
        <f>IF(V683&gt;0,(V683*'Checklist Parameters'!$Q$35),0)</f>
        <v>0</v>
      </c>
      <c r="X683" s="85">
        <f t="shared" si="60"/>
        <v>0</v>
      </c>
      <c r="Y683" s="85">
        <f>IF('Checklist Parameters'!$Q$102&lt;&gt;"",(I683/43560)*'Checklist Parameters'!$Q$102,"N/A")</f>
        <v>0</v>
      </c>
      <c r="Z683" s="85" t="str">
        <f>IF('Checklist Parameters'!$Q$58&lt;&gt;"",((I683*'Checklist Parameters'!$Q$58)*'Checklist Parameters'!$Q$35)/1000,"N/A")</f>
        <v>N/A</v>
      </c>
      <c r="AA683" s="85">
        <f>IF('Checklist Parameters'!$Q$101&lt;&gt;"",IFERROR(I683/'Checklist Parameters'!$Q$101,0),"N/A")</f>
        <v>0</v>
      </c>
      <c r="AB683" s="85" t="str">
        <f>IF('Checklist Parameters'!$Q$43&lt;&gt;"",(I683*'Checklist Parameters'!$Q$43)/1000,"N/A")</f>
        <v>N/A</v>
      </c>
      <c r="AC683" s="85">
        <f>IF('Checklist Parameters'!$Q$16="",$X683,IF(AND('Checklist Parameters'!$Q$16&lt;$X683,'Checklist Parameters'!$Q$16&gt;=3),'Checklist Parameters'!$Q$16,IF(AND('Checklist Parameters'!$Q$16&lt;$X683,'Checklist Parameters'!$Q$16&lt;3),0,$X683)))</f>
        <v>0</v>
      </c>
      <c r="AD683" s="85" t="str">
        <f>IF(AND(I683&lt;'Checklist Parameters'!$Q$22,$I683&lt;&gt;0),"Y","")</f>
        <v/>
      </c>
      <c r="AE683" s="85" t="str">
        <f>IF($AD683="Y",0,IF('Checklist Parameters'!$Q$25="","&lt;no limit&gt;",ROUNDDOWN((($I683-'Checklist Parameters'!$Q$24)/'Checklist Parameters'!$Q$25)+1,0)))</f>
        <v>&lt;no limit&gt;</v>
      </c>
      <c r="AF683" s="174">
        <f t="shared" si="65"/>
        <v>0</v>
      </c>
      <c r="AG683" s="85">
        <f t="shared" si="61"/>
        <v>0</v>
      </c>
    </row>
    <row r="684" spans="1:33" ht="15">
      <c r="A684" s="393"/>
      <c r="B684" s="393"/>
      <c r="C684" s="393"/>
      <c r="D684" s="393"/>
      <c r="E684" s="393"/>
      <c r="F684" s="393"/>
      <c r="G684" s="393"/>
      <c r="H684" s="394"/>
      <c r="I684" s="394"/>
      <c r="J684" s="394"/>
      <c r="K684" s="394"/>
      <c r="L684" s="394"/>
      <c r="M684" s="394"/>
      <c r="N684" s="313">
        <f>IF(IF(I684&lt;'Checklist Parameters'!$Q$22,0,($I684-$L684))&lt;0,0,IF(I684&lt;'Checklist Parameters'!$Q$22,0,($I684-$L684)))</f>
        <v>0</v>
      </c>
      <c r="O684" s="394"/>
      <c r="P684" s="395"/>
      <c r="Q684" s="316">
        <f t="shared" si="62"/>
        <v>0</v>
      </c>
      <c r="R684" s="87">
        <f t="shared" si="63"/>
        <v>0</v>
      </c>
      <c r="S684" s="87">
        <f>IF('Checklist Parameters'!$Q$60&lt;0.2,0.2,'Checklist Parameters'!$Q$60)</f>
        <v>0.7</v>
      </c>
      <c r="T684" s="88">
        <f>IF($O684="",IF('Checklist District ID'!$C$43="Y",MAX($R684:$S684)*$I684,SUM($R684:$S684)*$I684),IF(O684&gt;0,Q684*S684))</f>
        <v>0</v>
      </c>
      <c r="U684" s="88">
        <f>IF(Q684&gt;0,((I684-T684)*'Formula Matrix'!$E$42),0)</f>
        <v>0</v>
      </c>
      <c r="V684" s="88">
        <f t="shared" si="64"/>
        <v>0</v>
      </c>
      <c r="W684" s="88">
        <f>IF(V684&gt;0,(V684*'Checklist Parameters'!$Q$35),0)</f>
        <v>0</v>
      </c>
      <c r="X684" s="85">
        <f t="shared" si="60"/>
        <v>0</v>
      </c>
      <c r="Y684" s="85">
        <f>IF('Checklist Parameters'!$Q$102&lt;&gt;"",(I684/43560)*'Checklist Parameters'!$Q$102,"N/A")</f>
        <v>0</v>
      </c>
      <c r="Z684" s="85" t="str">
        <f>IF('Checklist Parameters'!$Q$58&lt;&gt;"",((I684*'Checklist Parameters'!$Q$58)*'Checklist Parameters'!$Q$35)/1000,"N/A")</f>
        <v>N/A</v>
      </c>
      <c r="AA684" s="85">
        <f>IF('Checklist Parameters'!$Q$101&lt;&gt;"",IFERROR(I684/'Checklist Parameters'!$Q$101,0),"N/A")</f>
        <v>0</v>
      </c>
      <c r="AB684" s="85" t="str">
        <f>IF('Checklist Parameters'!$Q$43&lt;&gt;"",(I684*'Checklist Parameters'!$Q$43)/1000,"N/A")</f>
        <v>N/A</v>
      </c>
      <c r="AC684" s="85">
        <f>IF('Checklist Parameters'!$Q$16="",$X684,IF(AND('Checklist Parameters'!$Q$16&lt;$X684,'Checklist Parameters'!$Q$16&gt;=3),'Checklist Parameters'!$Q$16,IF(AND('Checklist Parameters'!$Q$16&lt;$X684,'Checklist Parameters'!$Q$16&lt;3),0,$X684)))</f>
        <v>0</v>
      </c>
      <c r="AD684" s="85" t="str">
        <f>IF(AND(I684&lt;'Checklist Parameters'!$Q$22,$I684&lt;&gt;0),"Y","")</f>
        <v/>
      </c>
      <c r="AE684" s="85" t="str">
        <f>IF($AD684="Y",0,IF('Checklist Parameters'!$Q$25="","&lt;no limit&gt;",ROUNDDOWN((($I684-'Checklist Parameters'!$Q$24)/'Checklist Parameters'!$Q$25)+1,0)))</f>
        <v>&lt;no limit&gt;</v>
      </c>
      <c r="AF684" s="174">
        <f t="shared" si="65"/>
        <v>0</v>
      </c>
      <c r="AG684" s="85">
        <f t="shared" si="61"/>
        <v>0</v>
      </c>
    </row>
    <row r="685" spans="1:33" ht="15">
      <c r="A685" s="393"/>
      <c r="B685" s="393"/>
      <c r="C685" s="393"/>
      <c r="D685" s="393"/>
      <c r="E685" s="393"/>
      <c r="F685" s="393"/>
      <c r="G685" s="393"/>
      <c r="H685" s="394"/>
      <c r="I685" s="394"/>
      <c r="J685" s="394"/>
      <c r="K685" s="394"/>
      <c r="L685" s="394"/>
      <c r="M685" s="394"/>
      <c r="N685" s="313">
        <f>IF(IF(I685&lt;'Checklist Parameters'!$Q$22,0,($I685-$L685))&lt;0,0,IF(I685&lt;'Checklist Parameters'!$Q$22,0,($I685-$L685)))</f>
        <v>0</v>
      </c>
      <c r="O685" s="394"/>
      <c r="P685" s="395"/>
      <c r="Q685" s="316">
        <f t="shared" si="62"/>
        <v>0</v>
      </c>
      <c r="R685" s="87">
        <f t="shared" si="63"/>
        <v>0</v>
      </c>
      <c r="S685" s="87">
        <f>IF('Checklist Parameters'!$Q$60&lt;0.2,0.2,'Checklist Parameters'!$Q$60)</f>
        <v>0.7</v>
      </c>
      <c r="T685" s="88">
        <f>IF($O685="",IF('Checklist District ID'!$C$43="Y",MAX($R685:$S685)*$I685,SUM($R685:$S685)*$I685),IF(O685&gt;0,Q685*S685))</f>
        <v>0</v>
      </c>
      <c r="U685" s="88">
        <f>IF(Q685&gt;0,((I685-T685)*'Formula Matrix'!$E$42),0)</f>
        <v>0</v>
      </c>
      <c r="V685" s="88">
        <f t="shared" si="64"/>
        <v>0</v>
      </c>
      <c r="W685" s="88">
        <f>IF(V685&gt;0,(V685*'Checklist Parameters'!$Q$35),0)</f>
        <v>0</v>
      </c>
      <c r="X685" s="85">
        <f t="shared" si="60"/>
        <v>0</v>
      </c>
      <c r="Y685" s="85">
        <f>IF('Checklist Parameters'!$Q$102&lt;&gt;"",(I685/43560)*'Checklist Parameters'!$Q$102,"N/A")</f>
        <v>0</v>
      </c>
      <c r="Z685" s="85" t="str">
        <f>IF('Checklist Parameters'!$Q$58&lt;&gt;"",((I685*'Checklist Parameters'!$Q$58)*'Checklist Parameters'!$Q$35)/1000,"N/A")</f>
        <v>N/A</v>
      </c>
      <c r="AA685" s="85">
        <f>IF('Checklist Parameters'!$Q$101&lt;&gt;"",IFERROR(I685/'Checklist Parameters'!$Q$101,0),"N/A")</f>
        <v>0</v>
      </c>
      <c r="AB685" s="85" t="str">
        <f>IF('Checklist Parameters'!$Q$43&lt;&gt;"",(I685*'Checklist Parameters'!$Q$43)/1000,"N/A")</f>
        <v>N/A</v>
      </c>
      <c r="AC685" s="85">
        <f>IF('Checklist Parameters'!$Q$16="",$X685,IF(AND('Checklist Parameters'!$Q$16&lt;$X685,'Checklist Parameters'!$Q$16&gt;=3),'Checklist Parameters'!$Q$16,IF(AND('Checklist Parameters'!$Q$16&lt;$X685,'Checklist Parameters'!$Q$16&lt;3),0,$X685)))</f>
        <v>0</v>
      </c>
      <c r="AD685" s="85" t="str">
        <f>IF(AND(I685&lt;'Checklist Parameters'!$Q$22,$I685&lt;&gt;0),"Y","")</f>
        <v/>
      </c>
      <c r="AE685" s="85" t="str">
        <f>IF($AD685="Y",0,IF('Checklist Parameters'!$Q$25="","&lt;no limit&gt;",ROUNDDOWN((($I685-'Checklist Parameters'!$Q$24)/'Checklist Parameters'!$Q$25)+1,0)))</f>
        <v>&lt;no limit&gt;</v>
      </c>
      <c r="AF685" s="174">
        <f t="shared" si="65"/>
        <v>0</v>
      </c>
      <c r="AG685" s="85">
        <f t="shared" si="61"/>
        <v>0</v>
      </c>
    </row>
    <row r="686" spans="1:33" ht="15">
      <c r="A686" s="393"/>
      <c r="B686" s="393"/>
      <c r="C686" s="393"/>
      <c r="D686" s="393"/>
      <c r="E686" s="393"/>
      <c r="F686" s="393"/>
      <c r="G686" s="393"/>
      <c r="H686" s="394"/>
      <c r="I686" s="394"/>
      <c r="J686" s="394"/>
      <c r="K686" s="394"/>
      <c r="L686" s="394"/>
      <c r="M686" s="394"/>
      <c r="N686" s="313">
        <f>IF(IF(I686&lt;'Checklist Parameters'!$Q$22,0,($I686-$L686))&lt;0,0,IF(I686&lt;'Checklist Parameters'!$Q$22,0,($I686-$L686)))</f>
        <v>0</v>
      </c>
      <c r="O686" s="394"/>
      <c r="P686" s="395"/>
      <c r="Q686" s="316">
        <f t="shared" si="62"/>
        <v>0</v>
      </c>
      <c r="R686" s="87">
        <f t="shared" si="63"/>
        <v>0</v>
      </c>
      <c r="S686" s="87">
        <f>IF('Checklist Parameters'!$Q$60&lt;0.2,0.2,'Checklist Parameters'!$Q$60)</f>
        <v>0.7</v>
      </c>
      <c r="T686" s="88">
        <f>IF($O686="",IF('Checklist District ID'!$C$43="Y",MAX($R686:$S686)*$I686,SUM($R686:$S686)*$I686),IF(O686&gt;0,Q686*S686))</f>
        <v>0</v>
      </c>
      <c r="U686" s="88">
        <f>IF(Q686&gt;0,((I686-T686)*'Formula Matrix'!$E$42),0)</f>
        <v>0</v>
      </c>
      <c r="V686" s="88">
        <f t="shared" si="64"/>
        <v>0</v>
      </c>
      <c r="W686" s="88">
        <f>IF(V686&gt;0,(V686*'Checklist Parameters'!$Q$35),0)</f>
        <v>0</v>
      </c>
      <c r="X686" s="85">
        <f t="shared" si="60"/>
        <v>0</v>
      </c>
      <c r="Y686" s="85">
        <f>IF('Checklist Parameters'!$Q$102&lt;&gt;"",(I686/43560)*'Checklist Parameters'!$Q$102,"N/A")</f>
        <v>0</v>
      </c>
      <c r="Z686" s="85" t="str">
        <f>IF('Checklist Parameters'!$Q$58&lt;&gt;"",((I686*'Checklist Parameters'!$Q$58)*'Checklist Parameters'!$Q$35)/1000,"N/A")</f>
        <v>N/A</v>
      </c>
      <c r="AA686" s="85">
        <f>IF('Checklist Parameters'!$Q$101&lt;&gt;"",IFERROR(I686/'Checklist Parameters'!$Q$101,0),"N/A")</f>
        <v>0</v>
      </c>
      <c r="AB686" s="85" t="str">
        <f>IF('Checklist Parameters'!$Q$43&lt;&gt;"",(I686*'Checklist Parameters'!$Q$43)/1000,"N/A")</f>
        <v>N/A</v>
      </c>
      <c r="AC686" s="85">
        <f>IF('Checklist Parameters'!$Q$16="",$X686,IF(AND('Checklist Parameters'!$Q$16&lt;$X686,'Checklist Parameters'!$Q$16&gt;=3),'Checklist Parameters'!$Q$16,IF(AND('Checklist Parameters'!$Q$16&lt;$X686,'Checklist Parameters'!$Q$16&lt;3),0,$X686)))</f>
        <v>0</v>
      </c>
      <c r="AD686" s="85" t="str">
        <f>IF(AND(I686&lt;'Checklist Parameters'!$Q$22,$I686&lt;&gt;0),"Y","")</f>
        <v/>
      </c>
      <c r="AE686" s="85" t="str">
        <f>IF($AD686="Y",0,IF('Checklist Parameters'!$Q$25="","&lt;no limit&gt;",ROUNDDOWN((($I686-'Checklist Parameters'!$Q$24)/'Checklist Parameters'!$Q$25)+1,0)))</f>
        <v>&lt;no limit&gt;</v>
      </c>
      <c r="AF686" s="174">
        <f t="shared" si="65"/>
        <v>0</v>
      </c>
      <c r="AG686" s="85">
        <f t="shared" si="61"/>
        <v>0</v>
      </c>
    </row>
    <row r="687" spans="1:33" ht="15">
      <c r="A687" s="393"/>
      <c r="B687" s="393"/>
      <c r="C687" s="393"/>
      <c r="D687" s="393"/>
      <c r="E687" s="393"/>
      <c r="F687" s="393"/>
      <c r="G687" s="393"/>
      <c r="H687" s="394"/>
      <c r="I687" s="394"/>
      <c r="J687" s="394"/>
      <c r="K687" s="394"/>
      <c r="L687" s="394"/>
      <c r="M687" s="394"/>
      <c r="N687" s="313">
        <f>IF(IF(I687&lt;'Checklist Parameters'!$Q$22,0,($I687-$L687))&lt;0,0,IF(I687&lt;'Checklist Parameters'!$Q$22,0,($I687-$L687)))</f>
        <v>0</v>
      </c>
      <c r="O687" s="394"/>
      <c r="P687" s="395"/>
      <c r="Q687" s="316">
        <f t="shared" si="62"/>
        <v>0</v>
      </c>
      <c r="R687" s="87">
        <f t="shared" si="63"/>
        <v>0</v>
      </c>
      <c r="S687" s="87">
        <f>IF('Checklist Parameters'!$Q$60&lt;0.2,0.2,'Checklist Parameters'!$Q$60)</f>
        <v>0.7</v>
      </c>
      <c r="T687" s="88">
        <f>IF($O687="",IF('Checklist District ID'!$C$43="Y",MAX($R687:$S687)*$I687,SUM($R687:$S687)*$I687),IF(O687&gt;0,Q687*S687))</f>
        <v>0</v>
      </c>
      <c r="U687" s="88">
        <f>IF(Q687&gt;0,((I687-T687)*'Formula Matrix'!$E$42),0)</f>
        <v>0</v>
      </c>
      <c r="V687" s="88">
        <f t="shared" si="64"/>
        <v>0</v>
      </c>
      <c r="W687" s="88">
        <f>IF(V687&gt;0,(V687*'Checklist Parameters'!$Q$35),0)</f>
        <v>0</v>
      </c>
      <c r="X687" s="85">
        <f t="shared" si="60"/>
        <v>0</v>
      </c>
      <c r="Y687" s="85">
        <f>IF('Checklist Parameters'!$Q$102&lt;&gt;"",(I687/43560)*'Checklist Parameters'!$Q$102,"N/A")</f>
        <v>0</v>
      </c>
      <c r="Z687" s="85" t="str">
        <f>IF('Checklist Parameters'!$Q$58&lt;&gt;"",((I687*'Checklist Parameters'!$Q$58)*'Checklist Parameters'!$Q$35)/1000,"N/A")</f>
        <v>N/A</v>
      </c>
      <c r="AA687" s="85">
        <f>IF('Checklist Parameters'!$Q$101&lt;&gt;"",IFERROR(I687/'Checklist Parameters'!$Q$101,0),"N/A")</f>
        <v>0</v>
      </c>
      <c r="AB687" s="85" t="str">
        <f>IF('Checklist Parameters'!$Q$43&lt;&gt;"",(I687*'Checklist Parameters'!$Q$43)/1000,"N/A")</f>
        <v>N/A</v>
      </c>
      <c r="AC687" s="85">
        <f>IF('Checklist Parameters'!$Q$16="",$X687,IF(AND('Checklist Parameters'!$Q$16&lt;$X687,'Checklist Parameters'!$Q$16&gt;=3),'Checklist Parameters'!$Q$16,IF(AND('Checklist Parameters'!$Q$16&lt;$X687,'Checklist Parameters'!$Q$16&lt;3),0,$X687)))</f>
        <v>0</v>
      </c>
      <c r="AD687" s="85" t="str">
        <f>IF(AND(I687&lt;'Checklist Parameters'!$Q$22,$I687&lt;&gt;0),"Y","")</f>
        <v/>
      </c>
      <c r="AE687" s="85" t="str">
        <f>IF($AD687="Y",0,IF('Checklist Parameters'!$Q$25="","&lt;no limit&gt;",ROUNDDOWN((($I687-'Checklist Parameters'!$Q$24)/'Checklist Parameters'!$Q$25)+1,0)))</f>
        <v>&lt;no limit&gt;</v>
      </c>
      <c r="AF687" s="174">
        <f t="shared" si="65"/>
        <v>0</v>
      </c>
      <c r="AG687" s="85">
        <f t="shared" si="61"/>
        <v>0</v>
      </c>
    </row>
    <row r="688" spans="1:33" ht="15">
      <c r="A688" s="393"/>
      <c r="B688" s="393"/>
      <c r="C688" s="393"/>
      <c r="D688" s="393"/>
      <c r="E688" s="393"/>
      <c r="F688" s="393"/>
      <c r="G688" s="393"/>
      <c r="H688" s="394"/>
      <c r="I688" s="394"/>
      <c r="J688" s="394"/>
      <c r="K688" s="394"/>
      <c r="L688" s="394"/>
      <c r="M688" s="394"/>
      <c r="N688" s="313">
        <f>IF(IF(I688&lt;'Checklist Parameters'!$Q$22,0,($I688-$L688))&lt;0,0,IF(I688&lt;'Checklist Parameters'!$Q$22,0,($I688-$L688)))</f>
        <v>0</v>
      </c>
      <c r="O688" s="394"/>
      <c r="P688" s="395"/>
      <c r="Q688" s="316">
        <f t="shared" si="62"/>
        <v>0</v>
      </c>
      <c r="R688" s="87">
        <f t="shared" si="63"/>
        <v>0</v>
      </c>
      <c r="S688" s="87">
        <f>IF('Checklist Parameters'!$Q$60&lt;0.2,0.2,'Checklist Parameters'!$Q$60)</f>
        <v>0.7</v>
      </c>
      <c r="T688" s="88">
        <f>IF($O688="",IF('Checklist District ID'!$C$43="Y",MAX($R688:$S688)*$I688,SUM($R688:$S688)*$I688),IF(O688&gt;0,Q688*S688))</f>
        <v>0</v>
      </c>
      <c r="U688" s="88">
        <f>IF(Q688&gt;0,((I688-T688)*'Formula Matrix'!$E$42),0)</f>
        <v>0</v>
      </c>
      <c r="V688" s="88">
        <f t="shared" si="64"/>
        <v>0</v>
      </c>
      <c r="W688" s="88">
        <f>IF(V688&gt;0,(V688*'Checklist Parameters'!$Q$35),0)</f>
        <v>0</v>
      </c>
      <c r="X688" s="85">
        <f t="shared" si="60"/>
        <v>0</v>
      </c>
      <c r="Y688" s="85">
        <f>IF('Checklist Parameters'!$Q$102&lt;&gt;"",(I688/43560)*'Checklist Parameters'!$Q$102,"N/A")</f>
        <v>0</v>
      </c>
      <c r="Z688" s="85" t="str">
        <f>IF('Checklist Parameters'!$Q$58&lt;&gt;"",((I688*'Checklist Parameters'!$Q$58)*'Checklist Parameters'!$Q$35)/1000,"N/A")</f>
        <v>N/A</v>
      </c>
      <c r="AA688" s="85">
        <f>IF('Checklist Parameters'!$Q$101&lt;&gt;"",IFERROR(I688/'Checklist Parameters'!$Q$101,0),"N/A")</f>
        <v>0</v>
      </c>
      <c r="AB688" s="85" t="str">
        <f>IF('Checklist Parameters'!$Q$43&lt;&gt;"",(I688*'Checklist Parameters'!$Q$43)/1000,"N/A")</f>
        <v>N/A</v>
      </c>
      <c r="AC688" s="85">
        <f>IF('Checklist Parameters'!$Q$16="",$X688,IF(AND('Checklist Parameters'!$Q$16&lt;$X688,'Checklist Parameters'!$Q$16&gt;=3),'Checklist Parameters'!$Q$16,IF(AND('Checklist Parameters'!$Q$16&lt;$X688,'Checklist Parameters'!$Q$16&lt;3),0,$X688)))</f>
        <v>0</v>
      </c>
      <c r="AD688" s="85" t="str">
        <f>IF(AND(I688&lt;'Checklist Parameters'!$Q$22,$I688&lt;&gt;0),"Y","")</f>
        <v/>
      </c>
      <c r="AE688" s="85" t="str">
        <f>IF($AD688="Y",0,IF('Checklist Parameters'!$Q$25="","&lt;no limit&gt;",ROUNDDOWN((($I688-'Checklist Parameters'!$Q$24)/'Checklist Parameters'!$Q$25)+1,0)))</f>
        <v>&lt;no limit&gt;</v>
      </c>
      <c r="AF688" s="174">
        <f t="shared" si="65"/>
        <v>0</v>
      </c>
      <c r="AG688" s="85">
        <f t="shared" si="61"/>
        <v>0</v>
      </c>
    </row>
    <row r="689" spans="1:33" ht="15">
      <c r="A689" s="393"/>
      <c r="B689" s="393"/>
      <c r="C689" s="393"/>
      <c r="D689" s="393"/>
      <c r="E689" s="393"/>
      <c r="F689" s="393"/>
      <c r="G689" s="393"/>
      <c r="H689" s="394"/>
      <c r="I689" s="394"/>
      <c r="J689" s="394"/>
      <c r="K689" s="394"/>
      <c r="L689" s="394"/>
      <c r="M689" s="394"/>
      <c r="N689" s="313">
        <f>IF(IF(I689&lt;'Checklist Parameters'!$Q$22,0,($I689-$L689))&lt;0,0,IF(I689&lt;'Checklist Parameters'!$Q$22,0,($I689-$L689)))</f>
        <v>0</v>
      </c>
      <c r="O689" s="394"/>
      <c r="P689" s="395"/>
      <c r="Q689" s="316">
        <f t="shared" si="62"/>
        <v>0</v>
      </c>
      <c r="R689" s="87">
        <f t="shared" si="63"/>
        <v>0</v>
      </c>
      <c r="S689" s="87">
        <f>IF('Checklist Parameters'!$Q$60&lt;0.2,0.2,'Checklist Parameters'!$Q$60)</f>
        <v>0.7</v>
      </c>
      <c r="T689" s="88">
        <f>IF($O689="",IF('Checklist District ID'!$C$43="Y",MAX($R689:$S689)*$I689,SUM($R689:$S689)*$I689),IF(O689&gt;0,Q689*S689))</f>
        <v>0</v>
      </c>
      <c r="U689" s="88">
        <f>IF(Q689&gt;0,((I689-T689)*'Formula Matrix'!$E$42),0)</f>
        <v>0</v>
      </c>
      <c r="V689" s="88">
        <f t="shared" si="64"/>
        <v>0</v>
      </c>
      <c r="W689" s="88">
        <f>IF(V689&gt;0,(V689*'Checklist Parameters'!$Q$35),0)</f>
        <v>0</v>
      </c>
      <c r="X689" s="85">
        <f t="shared" si="60"/>
        <v>0</v>
      </c>
      <c r="Y689" s="85">
        <f>IF('Checklist Parameters'!$Q$102&lt;&gt;"",(I689/43560)*'Checklist Parameters'!$Q$102,"N/A")</f>
        <v>0</v>
      </c>
      <c r="Z689" s="85" t="str">
        <f>IF('Checklist Parameters'!$Q$58&lt;&gt;"",((I689*'Checklist Parameters'!$Q$58)*'Checklist Parameters'!$Q$35)/1000,"N/A")</f>
        <v>N/A</v>
      </c>
      <c r="AA689" s="85">
        <f>IF('Checklist Parameters'!$Q$101&lt;&gt;"",IFERROR(I689/'Checklist Parameters'!$Q$101,0),"N/A")</f>
        <v>0</v>
      </c>
      <c r="AB689" s="85" t="str">
        <f>IF('Checklist Parameters'!$Q$43&lt;&gt;"",(I689*'Checklist Parameters'!$Q$43)/1000,"N/A")</f>
        <v>N/A</v>
      </c>
      <c r="AC689" s="85">
        <f>IF('Checklist Parameters'!$Q$16="",$X689,IF(AND('Checklist Parameters'!$Q$16&lt;$X689,'Checklist Parameters'!$Q$16&gt;=3),'Checklist Parameters'!$Q$16,IF(AND('Checklist Parameters'!$Q$16&lt;$X689,'Checklist Parameters'!$Q$16&lt;3),0,$X689)))</f>
        <v>0</v>
      </c>
      <c r="AD689" s="85" t="str">
        <f>IF(AND(I689&lt;'Checklist Parameters'!$Q$22,$I689&lt;&gt;0),"Y","")</f>
        <v/>
      </c>
      <c r="AE689" s="85" t="str">
        <f>IF($AD689="Y",0,IF('Checklist Parameters'!$Q$25="","&lt;no limit&gt;",ROUNDDOWN((($I689-'Checklist Parameters'!$Q$24)/'Checklist Parameters'!$Q$25)+1,0)))</f>
        <v>&lt;no limit&gt;</v>
      </c>
      <c r="AF689" s="174">
        <f t="shared" si="65"/>
        <v>0</v>
      </c>
      <c r="AG689" s="85">
        <f t="shared" si="61"/>
        <v>0</v>
      </c>
    </row>
    <row r="690" spans="1:33" ht="15">
      <c r="A690" s="393"/>
      <c r="B690" s="393"/>
      <c r="C690" s="393"/>
      <c r="D690" s="393"/>
      <c r="E690" s="393"/>
      <c r="F690" s="393"/>
      <c r="G690" s="393"/>
      <c r="H690" s="394"/>
      <c r="I690" s="394"/>
      <c r="J690" s="394"/>
      <c r="K690" s="394"/>
      <c r="L690" s="394"/>
      <c r="M690" s="394"/>
      <c r="N690" s="313">
        <f>IF(IF(I690&lt;'Checklist Parameters'!$Q$22,0,($I690-$L690))&lt;0,0,IF(I690&lt;'Checklist Parameters'!$Q$22,0,($I690-$L690)))</f>
        <v>0</v>
      </c>
      <c r="O690" s="394"/>
      <c r="P690" s="395"/>
      <c r="Q690" s="316">
        <f t="shared" si="62"/>
        <v>0</v>
      </c>
      <c r="R690" s="87">
        <f t="shared" si="63"/>
        <v>0</v>
      </c>
      <c r="S690" s="87">
        <f>IF('Checklist Parameters'!$Q$60&lt;0.2,0.2,'Checklist Parameters'!$Q$60)</f>
        <v>0.7</v>
      </c>
      <c r="T690" s="88">
        <f>IF($O690="",IF('Checklist District ID'!$C$43="Y",MAX($R690:$S690)*$I690,SUM($R690:$S690)*$I690),IF(O690&gt;0,Q690*S690))</f>
        <v>0</v>
      </c>
      <c r="U690" s="88">
        <f>IF(Q690&gt;0,((I690-T690)*'Formula Matrix'!$E$42),0)</f>
        <v>0</v>
      </c>
      <c r="V690" s="88">
        <f t="shared" si="64"/>
        <v>0</v>
      </c>
      <c r="W690" s="88">
        <f>IF(V690&gt;0,(V690*'Checklist Parameters'!$Q$35),0)</f>
        <v>0</v>
      </c>
      <c r="X690" s="85">
        <f t="shared" si="60"/>
        <v>0</v>
      </c>
      <c r="Y690" s="85">
        <f>IF('Checklist Parameters'!$Q$102&lt;&gt;"",(I690/43560)*'Checklist Parameters'!$Q$102,"N/A")</f>
        <v>0</v>
      </c>
      <c r="Z690" s="85" t="str">
        <f>IF('Checklist Parameters'!$Q$58&lt;&gt;"",((I690*'Checklist Parameters'!$Q$58)*'Checklist Parameters'!$Q$35)/1000,"N/A")</f>
        <v>N/A</v>
      </c>
      <c r="AA690" s="85">
        <f>IF('Checklist Parameters'!$Q$101&lt;&gt;"",IFERROR(I690/'Checklist Parameters'!$Q$101,0),"N/A")</f>
        <v>0</v>
      </c>
      <c r="AB690" s="85" t="str">
        <f>IF('Checklist Parameters'!$Q$43&lt;&gt;"",(I690*'Checklist Parameters'!$Q$43)/1000,"N/A")</f>
        <v>N/A</v>
      </c>
      <c r="AC690" s="85">
        <f>IF('Checklist Parameters'!$Q$16="",$X690,IF(AND('Checklist Parameters'!$Q$16&lt;$X690,'Checklist Parameters'!$Q$16&gt;=3),'Checklist Parameters'!$Q$16,IF(AND('Checklist Parameters'!$Q$16&lt;$X690,'Checklist Parameters'!$Q$16&lt;3),0,$X690)))</f>
        <v>0</v>
      </c>
      <c r="AD690" s="85" t="str">
        <f>IF(AND(I690&lt;'Checklist Parameters'!$Q$22,$I690&lt;&gt;0),"Y","")</f>
        <v/>
      </c>
      <c r="AE690" s="85" t="str">
        <f>IF($AD690="Y",0,IF('Checklist Parameters'!$Q$25="","&lt;no limit&gt;",ROUNDDOWN((($I690-'Checklist Parameters'!$Q$24)/'Checklist Parameters'!$Q$25)+1,0)))</f>
        <v>&lt;no limit&gt;</v>
      </c>
      <c r="AF690" s="174">
        <f t="shared" si="65"/>
        <v>0</v>
      </c>
      <c r="AG690" s="85">
        <f t="shared" si="61"/>
        <v>0</v>
      </c>
    </row>
    <row r="691" spans="1:33" ht="15">
      <c r="A691" s="393"/>
      <c r="B691" s="393"/>
      <c r="C691" s="393"/>
      <c r="D691" s="393"/>
      <c r="E691" s="393"/>
      <c r="F691" s="393"/>
      <c r="G691" s="393"/>
      <c r="H691" s="394"/>
      <c r="I691" s="394"/>
      <c r="J691" s="394"/>
      <c r="K691" s="394"/>
      <c r="L691" s="394"/>
      <c r="M691" s="394"/>
      <c r="N691" s="313">
        <f>IF(IF(I691&lt;'Checklist Parameters'!$Q$22,0,($I691-$L691))&lt;0,0,IF(I691&lt;'Checklist Parameters'!$Q$22,0,($I691-$L691)))</f>
        <v>0</v>
      </c>
      <c r="O691" s="394"/>
      <c r="P691" s="395"/>
      <c r="Q691" s="316">
        <f t="shared" si="62"/>
        <v>0</v>
      </c>
      <c r="R691" s="87">
        <f t="shared" si="63"/>
        <v>0</v>
      </c>
      <c r="S691" s="87">
        <f>IF('Checklist Parameters'!$Q$60&lt;0.2,0.2,'Checklist Parameters'!$Q$60)</f>
        <v>0.7</v>
      </c>
      <c r="T691" s="88">
        <f>IF($O691="",IF('Checklist District ID'!$C$43="Y",MAX($R691:$S691)*$I691,SUM($R691:$S691)*$I691),IF(O691&gt;0,Q691*S691))</f>
        <v>0</v>
      </c>
      <c r="U691" s="88">
        <f>IF(Q691&gt;0,((I691-T691)*'Formula Matrix'!$E$42),0)</f>
        <v>0</v>
      </c>
      <c r="V691" s="88">
        <f t="shared" si="64"/>
        <v>0</v>
      </c>
      <c r="W691" s="88">
        <f>IF(V691&gt;0,(V691*'Checklist Parameters'!$Q$35),0)</f>
        <v>0</v>
      </c>
      <c r="X691" s="85">
        <f t="shared" si="60"/>
        <v>0</v>
      </c>
      <c r="Y691" s="85">
        <f>IF('Checklist Parameters'!$Q$102&lt;&gt;"",(I691/43560)*'Checklist Parameters'!$Q$102,"N/A")</f>
        <v>0</v>
      </c>
      <c r="Z691" s="85" t="str">
        <f>IF('Checklist Parameters'!$Q$58&lt;&gt;"",((I691*'Checklist Parameters'!$Q$58)*'Checklist Parameters'!$Q$35)/1000,"N/A")</f>
        <v>N/A</v>
      </c>
      <c r="AA691" s="85">
        <f>IF('Checklist Parameters'!$Q$101&lt;&gt;"",IFERROR(I691/'Checklist Parameters'!$Q$101,0),"N/A")</f>
        <v>0</v>
      </c>
      <c r="AB691" s="85" t="str">
        <f>IF('Checklist Parameters'!$Q$43&lt;&gt;"",(I691*'Checklist Parameters'!$Q$43)/1000,"N/A")</f>
        <v>N/A</v>
      </c>
      <c r="AC691" s="85">
        <f>IF('Checklist Parameters'!$Q$16="",$X691,IF(AND('Checklist Parameters'!$Q$16&lt;$X691,'Checklist Parameters'!$Q$16&gt;=3),'Checklist Parameters'!$Q$16,IF(AND('Checklist Parameters'!$Q$16&lt;$X691,'Checklist Parameters'!$Q$16&lt;3),0,$X691)))</f>
        <v>0</v>
      </c>
      <c r="AD691" s="85" t="str">
        <f>IF(AND(I691&lt;'Checklist Parameters'!$Q$22,$I691&lt;&gt;0),"Y","")</f>
        <v/>
      </c>
      <c r="AE691" s="85" t="str">
        <f>IF($AD691="Y",0,IF('Checklist Parameters'!$Q$25="","&lt;no limit&gt;",ROUNDDOWN((($I691-'Checklist Parameters'!$Q$24)/'Checklist Parameters'!$Q$25)+1,0)))</f>
        <v>&lt;no limit&gt;</v>
      </c>
      <c r="AF691" s="174">
        <f t="shared" si="65"/>
        <v>0</v>
      </c>
      <c r="AG691" s="85">
        <f t="shared" si="61"/>
        <v>0</v>
      </c>
    </row>
    <row r="692" spans="1:33" ht="15">
      <c r="A692" s="393"/>
      <c r="B692" s="393"/>
      <c r="C692" s="393"/>
      <c r="D692" s="393"/>
      <c r="E692" s="393"/>
      <c r="F692" s="393"/>
      <c r="G692" s="393"/>
      <c r="H692" s="394"/>
      <c r="I692" s="394"/>
      <c r="J692" s="394"/>
      <c r="K692" s="394"/>
      <c r="L692" s="394"/>
      <c r="M692" s="394"/>
      <c r="N692" s="313">
        <f>IF(IF(I692&lt;'Checklist Parameters'!$Q$22,0,($I692-$L692))&lt;0,0,IF(I692&lt;'Checklist Parameters'!$Q$22,0,($I692-$L692)))</f>
        <v>0</v>
      </c>
      <c r="O692" s="394"/>
      <c r="P692" s="395"/>
      <c r="Q692" s="316">
        <f t="shared" si="62"/>
        <v>0</v>
      </c>
      <c r="R692" s="87">
        <f t="shared" si="63"/>
        <v>0</v>
      </c>
      <c r="S692" s="87">
        <f>IF('Checklist Parameters'!$Q$60&lt;0.2,0.2,'Checklist Parameters'!$Q$60)</f>
        <v>0.7</v>
      </c>
      <c r="T692" s="88">
        <f>IF($O692="",IF('Checklist District ID'!$C$43="Y",MAX($R692:$S692)*$I692,SUM($R692:$S692)*$I692),IF(O692&gt;0,Q692*S692))</f>
        <v>0</v>
      </c>
      <c r="U692" s="88">
        <f>IF(Q692&gt;0,((I692-T692)*'Formula Matrix'!$E$42),0)</f>
        <v>0</v>
      </c>
      <c r="V692" s="88">
        <f t="shared" si="64"/>
        <v>0</v>
      </c>
      <c r="W692" s="88">
        <f>IF(V692&gt;0,(V692*'Checklist Parameters'!$Q$35),0)</f>
        <v>0</v>
      </c>
      <c r="X692" s="85">
        <f t="shared" si="60"/>
        <v>0</v>
      </c>
      <c r="Y692" s="85">
        <f>IF('Checklist Parameters'!$Q$102&lt;&gt;"",(I692/43560)*'Checklist Parameters'!$Q$102,"N/A")</f>
        <v>0</v>
      </c>
      <c r="Z692" s="85" t="str">
        <f>IF('Checklist Parameters'!$Q$58&lt;&gt;"",((I692*'Checklist Parameters'!$Q$58)*'Checklist Parameters'!$Q$35)/1000,"N/A")</f>
        <v>N/A</v>
      </c>
      <c r="AA692" s="85">
        <f>IF('Checklist Parameters'!$Q$101&lt;&gt;"",IFERROR(I692/'Checklist Parameters'!$Q$101,0),"N/A")</f>
        <v>0</v>
      </c>
      <c r="AB692" s="85" t="str">
        <f>IF('Checklist Parameters'!$Q$43&lt;&gt;"",(I692*'Checklist Parameters'!$Q$43)/1000,"N/A")</f>
        <v>N/A</v>
      </c>
      <c r="AC692" s="85">
        <f>IF('Checklist Parameters'!$Q$16="",$X692,IF(AND('Checklist Parameters'!$Q$16&lt;$X692,'Checklist Parameters'!$Q$16&gt;=3),'Checklist Parameters'!$Q$16,IF(AND('Checklist Parameters'!$Q$16&lt;$X692,'Checklist Parameters'!$Q$16&lt;3),0,$X692)))</f>
        <v>0</v>
      </c>
      <c r="AD692" s="85" t="str">
        <f>IF(AND(I692&lt;'Checklist Parameters'!$Q$22,$I692&lt;&gt;0),"Y","")</f>
        <v/>
      </c>
      <c r="AE692" s="85" t="str">
        <f>IF($AD692="Y",0,IF('Checklist Parameters'!$Q$25="","&lt;no limit&gt;",ROUNDDOWN((($I692-'Checklist Parameters'!$Q$24)/'Checklist Parameters'!$Q$25)+1,0)))</f>
        <v>&lt;no limit&gt;</v>
      </c>
      <c r="AF692" s="174">
        <f t="shared" si="65"/>
        <v>0</v>
      </c>
      <c r="AG692" s="85">
        <f t="shared" si="61"/>
        <v>0</v>
      </c>
    </row>
    <row r="693" spans="1:33" ht="15">
      <c r="A693" s="393"/>
      <c r="B693" s="393"/>
      <c r="C693" s="393"/>
      <c r="D693" s="393"/>
      <c r="E693" s="393"/>
      <c r="F693" s="393"/>
      <c r="G693" s="393"/>
      <c r="H693" s="394"/>
      <c r="I693" s="394"/>
      <c r="J693" s="394"/>
      <c r="K693" s="394"/>
      <c r="L693" s="394"/>
      <c r="M693" s="394"/>
      <c r="N693" s="313">
        <f>IF(IF(I693&lt;'Checklist Parameters'!$Q$22,0,($I693-$L693))&lt;0,0,IF(I693&lt;'Checklist Parameters'!$Q$22,0,($I693-$L693)))</f>
        <v>0</v>
      </c>
      <c r="O693" s="394"/>
      <c r="P693" s="395"/>
      <c r="Q693" s="316">
        <f t="shared" si="62"/>
        <v>0</v>
      </c>
      <c r="R693" s="87">
        <f t="shared" si="63"/>
        <v>0</v>
      </c>
      <c r="S693" s="87">
        <f>IF('Checklist Parameters'!$Q$60&lt;0.2,0.2,'Checklist Parameters'!$Q$60)</f>
        <v>0.7</v>
      </c>
      <c r="T693" s="88">
        <f>IF($O693="",IF('Checklist District ID'!$C$43="Y",MAX($R693:$S693)*$I693,SUM($R693:$S693)*$I693),IF(O693&gt;0,Q693*S693))</f>
        <v>0</v>
      </c>
      <c r="U693" s="88">
        <f>IF(Q693&gt;0,((I693-T693)*'Formula Matrix'!$E$42),0)</f>
        <v>0</v>
      </c>
      <c r="V693" s="88">
        <f t="shared" si="64"/>
        <v>0</v>
      </c>
      <c r="W693" s="88">
        <f>IF(V693&gt;0,(V693*'Checklist Parameters'!$Q$35),0)</f>
        <v>0</v>
      </c>
      <c r="X693" s="85">
        <f t="shared" si="60"/>
        <v>0</v>
      </c>
      <c r="Y693" s="85">
        <f>IF('Checklist Parameters'!$Q$102&lt;&gt;"",(I693/43560)*'Checklist Parameters'!$Q$102,"N/A")</f>
        <v>0</v>
      </c>
      <c r="Z693" s="85" t="str">
        <f>IF('Checklist Parameters'!$Q$58&lt;&gt;"",((I693*'Checklist Parameters'!$Q$58)*'Checklist Parameters'!$Q$35)/1000,"N/A")</f>
        <v>N/A</v>
      </c>
      <c r="AA693" s="85">
        <f>IF('Checklist Parameters'!$Q$101&lt;&gt;"",IFERROR(I693/'Checklist Parameters'!$Q$101,0),"N/A")</f>
        <v>0</v>
      </c>
      <c r="AB693" s="85" t="str">
        <f>IF('Checklist Parameters'!$Q$43&lt;&gt;"",(I693*'Checklist Parameters'!$Q$43)/1000,"N/A")</f>
        <v>N/A</v>
      </c>
      <c r="AC693" s="85">
        <f>IF('Checklist Parameters'!$Q$16="",$X693,IF(AND('Checklist Parameters'!$Q$16&lt;$X693,'Checklist Parameters'!$Q$16&gt;=3),'Checklist Parameters'!$Q$16,IF(AND('Checklist Parameters'!$Q$16&lt;$X693,'Checklist Parameters'!$Q$16&lt;3),0,$X693)))</f>
        <v>0</v>
      </c>
      <c r="AD693" s="85" t="str">
        <f>IF(AND(I693&lt;'Checklist Parameters'!$Q$22,$I693&lt;&gt;0),"Y","")</f>
        <v/>
      </c>
      <c r="AE693" s="85" t="str">
        <f>IF($AD693="Y",0,IF('Checklist Parameters'!$Q$25="","&lt;no limit&gt;",ROUNDDOWN((($I693-'Checklist Parameters'!$Q$24)/'Checklist Parameters'!$Q$25)+1,0)))</f>
        <v>&lt;no limit&gt;</v>
      </c>
      <c r="AF693" s="174">
        <f t="shared" si="65"/>
        <v>0</v>
      </c>
      <c r="AG693" s="85">
        <f t="shared" si="61"/>
        <v>0</v>
      </c>
    </row>
    <row r="694" spans="1:33" ht="15">
      <c r="A694" s="393"/>
      <c r="B694" s="393"/>
      <c r="C694" s="393"/>
      <c r="D694" s="393"/>
      <c r="E694" s="393"/>
      <c r="F694" s="393"/>
      <c r="G694" s="393"/>
      <c r="H694" s="394"/>
      <c r="I694" s="394"/>
      <c r="J694" s="394"/>
      <c r="K694" s="394"/>
      <c r="L694" s="394"/>
      <c r="M694" s="394"/>
      <c r="N694" s="313">
        <f>IF(IF(I694&lt;'Checklist Parameters'!$Q$22,0,($I694-$L694))&lt;0,0,IF(I694&lt;'Checklist Parameters'!$Q$22,0,($I694-$L694)))</f>
        <v>0</v>
      </c>
      <c r="O694" s="394"/>
      <c r="P694" s="395"/>
      <c r="Q694" s="316">
        <f t="shared" si="62"/>
        <v>0</v>
      </c>
      <c r="R694" s="87">
        <f t="shared" si="63"/>
        <v>0</v>
      </c>
      <c r="S694" s="87">
        <f>IF('Checklist Parameters'!$Q$60&lt;0.2,0.2,'Checklist Parameters'!$Q$60)</f>
        <v>0.7</v>
      </c>
      <c r="T694" s="88">
        <f>IF($O694="",IF('Checklist District ID'!$C$43="Y",MAX($R694:$S694)*$I694,SUM($R694:$S694)*$I694),IF(O694&gt;0,Q694*S694))</f>
        <v>0</v>
      </c>
      <c r="U694" s="88">
        <f>IF(Q694&gt;0,((I694-T694)*'Formula Matrix'!$E$42),0)</f>
        <v>0</v>
      </c>
      <c r="V694" s="88">
        <f t="shared" si="64"/>
        <v>0</v>
      </c>
      <c r="W694" s="88">
        <f>IF(V694&gt;0,(V694*'Checklist Parameters'!$Q$35),0)</f>
        <v>0</v>
      </c>
      <c r="X694" s="85">
        <f t="shared" si="60"/>
        <v>0</v>
      </c>
      <c r="Y694" s="85">
        <f>IF('Checklist Parameters'!$Q$102&lt;&gt;"",(I694/43560)*'Checklist Parameters'!$Q$102,"N/A")</f>
        <v>0</v>
      </c>
      <c r="Z694" s="85" t="str">
        <f>IF('Checklist Parameters'!$Q$58&lt;&gt;"",((I694*'Checklist Parameters'!$Q$58)*'Checklist Parameters'!$Q$35)/1000,"N/A")</f>
        <v>N/A</v>
      </c>
      <c r="AA694" s="85">
        <f>IF('Checklist Parameters'!$Q$101&lt;&gt;"",IFERROR(I694/'Checklist Parameters'!$Q$101,0),"N/A")</f>
        <v>0</v>
      </c>
      <c r="AB694" s="85" t="str">
        <f>IF('Checklist Parameters'!$Q$43&lt;&gt;"",(I694*'Checklist Parameters'!$Q$43)/1000,"N/A")</f>
        <v>N/A</v>
      </c>
      <c r="AC694" s="85">
        <f>IF('Checklist Parameters'!$Q$16="",$X694,IF(AND('Checklist Parameters'!$Q$16&lt;$X694,'Checklist Parameters'!$Q$16&gt;=3),'Checklist Parameters'!$Q$16,IF(AND('Checklist Parameters'!$Q$16&lt;$X694,'Checklist Parameters'!$Q$16&lt;3),0,$X694)))</f>
        <v>0</v>
      </c>
      <c r="AD694" s="85" t="str">
        <f>IF(AND(I694&lt;'Checklist Parameters'!$Q$22,$I694&lt;&gt;0),"Y","")</f>
        <v/>
      </c>
      <c r="AE694" s="85" t="str">
        <f>IF($AD694="Y",0,IF('Checklist Parameters'!$Q$25="","&lt;no limit&gt;",ROUNDDOWN((($I694-'Checklist Parameters'!$Q$24)/'Checklist Parameters'!$Q$25)+1,0)))</f>
        <v>&lt;no limit&gt;</v>
      </c>
      <c r="AF694" s="174">
        <f t="shared" si="65"/>
        <v>0</v>
      </c>
      <c r="AG694" s="85">
        <f t="shared" si="61"/>
        <v>0</v>
      </c>
    </row>
    <row r="695" spans="1:33" ht="15">
      <c r="A695" s="393"/>
      <c r="B695" s="393"/>
      <c r="C695" s="393"/>
      <c r="D695" s="393"/>
      <c r="E695" s="393"/>
      <c r="F695" s="393"/>
      <c r="G695" s="393"/>
      <c r="H695" s="394"/>
      <c r="I695" s="394"/>
      <c r="J695" s="394"/>
      <c r="K695" s="394"/>
      <c r="L695" s="394"/>
      <c r="M695" s="394"/>
      <c r="N695" s="313">
        <f>IF(IF(I695&lt;'Checklist Parameters'!$Q$22,0,($I695-$L695))&lt;0,0,IF(I695&lt;'Checklist Parameters'!$Q$22,0,($I695-$L695)))</f>
        <v>0</v>
      </c>
      <c r="O695" s="394"/>
      <c r="P695" s="395"/>
      <c r="Q695" s="316">
        <f t="shared" si="62"/>
        <v>0</v>
      </c>
      <c r="R695" s="87">
        <f t="shared" si="63"/>
        <v>0</v>
      </c>
      <c r="S695" s="87">
        <f>IF('Checklist Parameters'!$Q$60&lt;0.2,0.2,'Checklist Parameters'!$Q$60)</f>
        <v>0.7</v>
      </c>
      <c r="T695" s="88">
        <f>IF($O695="",IF('Checklist District ID'!$C$43="Y",MAX($R695:$S695)*$I695,SUM($R695:$S695)*$I695),IF(O695&gt;0,Q695*S695))</f>
        <v>0</v>
      </c>
      <c r="U695" s="88">
        <f>IF(Q695&gt;0,((I695-T695)*'Formula Matrix'!$E$42),0)</f>
        <v>0</v>
      </c>
      <c r="V695" s="88">
        <f t="shared" si="64"/>
        <v>0</v>
      </c>
      <c r="W695" s="88">
        <f>IF(V695&gt;0,(V695*'Checklist Parameters'!$Q$35),0)</f>
        <v>0</v>
      </c>
      <c r="X695" s="85">
        <f t="shared" si="60"/>
        <v>0</v>
      </c>
      <c r="Y695" s="85">
        <f>IF('Checklist Parameters'!$Q$102&lt;&gt;"",(I695/43560)*'Checklist Parameters'!$Q$102,"N/A")</f>
        <v>0</v>
      </c>
      <c r="Z695" s="85" t="str">
        <f>IF('Checklist Parameters'!$Q$58&lt;&gt;"",((I695*'Checklist Parameters'!$Q$58)*'Checklist Parameters'!$Q$35)/1000,"N/A")</f>
        <v>N/A</v>
      </c>
      <c r="AA695" s="85">
        <f>IF('Checklist Parameters'!$Q$101&lt;&gt;"",IFERROR(I695/'Checklist Parameters'!$Q$101,0),"N/A")</f>
        <v>0</v>
      </c>
      <c r="AB695" s="85" t="str">
        <f>IF('Checklist Parameters'!$Q$43&lt;&gt;"",(I695*'Checklist Parameters'!$Q$43)/1000,"N/A")</f>
        <v>N/A</v>
      </c>
      <c r="AC695" s="85">
        <f>IF('Checklist Parameters'!$Q$16="",$X695,IF(AND('Checklist Parameters'!$Q$16&lt;$X695,'Checklist Parameters'!$Q$16&gt;=3),'Checklist Parameters'!$Q$16,IF(AND('Checklist Parameters'!$Q$16&lt;$X695,'Checklist Parameters'!$Q$16&lt;3),0,$X695)))</f>
        <v>0</v>
      </c>
      <c r="AD695" s="85" t="str">
        <f>IF(AND(I695&lt;'Checklist Parameters'!$Q$22,$I695&lt;&gt;0),"Y","")</f>
        <v/>
      </c>
      <c r="AE695" s="85" t="str">
        <f>IF($AD695="Y",0,IF('Checklist Parameters'!$Q$25="","&lt;no limit&gt;",ROUNDDOWN((($I695-'Checklist Parameters'!$Q$24)/'Checklist Parameters'!$Q$25)+1,0)))</f>
        <v>&lt;no limit&gt;</v>
      </c>
      <c r="AF695" s="174">
        <f t="shared" si="65"/>
        <v>0</v>
      </c>
      <c r="AG695" s="85">
        <f t="shared" si="61"/>
        <v>0</v>
      </c>
    </row>
    <row r="696" spans="1:33" ht="15">
      <c r="A696" s="393"/>
      <c r="B696" s="393"/>
      <c r="C696" s="393"/>
      <c r="D696" s="393"/>
      <c r="E696" s="393"/>
      <c r="F696" s="393"/>
      <c r="G696" s="393"/>
      <c r="H696" s="394"/>
      <c r="I696" s="394"/>
      <c r="J696" s="394"/>
      <c r="K696" s="394"/>
      <c r="L696" s="394"/>
      <c r="M696" s="394"/>
      <c r="N696" s="313">
        <f>IF(IF(I696&lt;'Checklist Parameters'!$Q$22,0,($I696-$L696))&lt;0,0,IF(I696&lt;'Checklist Parameters'!$Q$22,0,($I696-$L696)))</f>
        <v>0</v>
      </c>
      <c r="O696" s="394"/>
      <c r="P696" s="395"/>
      <c r="Q696" s="316">
        <f t="shared" si="62"/>
        <v>0</v>
      </c>
      <c r="R696" s="87">
        <f t="shared" si="63"/>
        <v>0</v>
      </c>
      <c r="S696" s="87">
        <f>IF('Checklist Parameters'!$Q$60&lt;0.2,0.2,'Checklist Parameters'!$Q$60)</f>
        <v>0.7</v>
      </c>
      <c r="T696" s="88">
        <f>IF($O696="",IF('Checklist District ID'!$C$43="Y",MAX($R696:$S696)*$I696,SUM($R696:$S696)*$I696),IF(O696&gt;0,Q696*S696))</f>
        <v>0</v>
      </c>
      <c r="U696" s="88">
        <f>IF(Q696&gt;0,((I696-T696)*'Formula Matrix'!$E$42),0)</f>
        <v>0</v>
      </c>
      <c r="V696" s="88">
        <f t="shared" si="64"/>
        <v>0</v>
      </c>
      <c r="W696" s="88">
        <f>IF(V696&gt;0,(V696*'Checklist Parameters'!$Q$35),0)</f>
        <v>0</v>
      </c>
      <c r="X696" s="85">
        <f t="shared" si="60"/>
        <v>0</v>
      </c>
      <c r="Y696" s="85">
        <f>IF('Checklist Parameters'!$Q$102&lt;&gt;"",(I696/43560)*'Checklist Parameters'!$Q$102,"N/A")</f>
        <v>0</v>
      </c>
      <c r="Z696" s="85" t="str">
        <f>IF('Checklist Parameters'!$Q$58&lt;&gt;"",((I696*'Checklist Parameters'!$Q$58)*'Checklist Parameters'!$Q$35)/1000,"N/A")</f>
        <v>N/A</v>
      </c>
      <c r="AA696" s="85">
        <f>IF('Checklist Parameters'!$Q$101&lt;&gt;"",IFERROR(I696/'Checklist Parameters'!$Q$101,0),"N/A")</f>
        <v>0</v>
      </c>
      <c r="AB696" s="85" t="str">
        <f>IF('Checklist Parameters'!$Q$43&lt;&gt;"",(I696*'Checklist Parameters'!$Q$43)/1000,"N/A")</f>
        <v>N/A</v>
      </c>
      <c r="AC696" s="85">
        <f>IF('Checklist Parameters'!$Q$16="",$X696,IF(AND('Checklist Parameters'!$Q$16&lt;$X696,'Checklist Parameters'!$Q$16&gt;=3),'Checklist Parameters'!$Q$16,IF(AND('Checklist Parameters'!$Q$16&lt;$X696,'Checklist Parameters'!$Q$16&lt;3),0,$X696)))</f>
        <v>0</v>
      </c>
      <c r="AD696" s="85" t="str">
        <f>IF(AND(I696&lt;'Checklist Parameters'!$Q$22,$I696&lt;&gt;0),"Y","")</f>
        <v/>
      </c>
      <c r="AE696" s="85" t="str">
        <f>IF($AD696="Y",0,IF('Checklist Parameters'!$Q$25="","&lt;no limit&gt;",ROUNDDOWN((($I696-'Checklist Parameters'!$Q$24)/'Checklist Parameters'!$Q$25)+1,0)))</f>
        <v>&lt;no limit&gt;</v>
      </c>
      <c r="AF696" s="174">
        <f t="shared" si="65"/>
        <v>0</v>
      </c>
      <c r="AG696" s="85">
        <f t="shared" si="61"/>
        <v>0</v>
      </c>
    </row>
    <row r="697" spans="1:33" ht="15">
      <c r="A697" s="393"/>
      <c r="B697" s="393"/>
      <c r="C697" s="393"/>
      <c r="D697" s="393"/>
      <c r="E697" s="393"/>
      <c r="F697" s="393"/>
      <c r="G697" s="393"/>
      <c r="H697" s="394"/>
      <c r="I697" s="394"/>
      <c r="J697" s="394"/>
      <c r="K697" s="394"/>
      <c r="L697" s="394"/>
      <c r="M697" s="394"/>
      <c r="N697" s="313">
        <f>IF(IF(I697&lt;'Checklist Parameters'!$Q$22,0,($I697-$L697))&lt;0,0,IF(I697&lt;'Checklist Parameters'!$Q$22,0,($I697-$L697)))</f>
        <v>0</v>
      </c>
      <c r="O697" s="394"/>
      <c r="P697" s="395"/>
      <c r="Q697" s="316">
        <f t="shared" si="62"/>
        <v>0</v>
      </c>
      <c r="R697" s="87">
        <f t="shared" si="63"/>
        <v>0</v>
      </c>
      <c r="S697" s="87">
        <f>IF('Checklist Parameters'!$Q$60&lt;0.2,0.2,'Checklist Parameters'!$Q$60)</f>
        <v>0.7</v>
      </c>
      <c r="T697" s="88">
        <f>IF($O697="",IF('Checklist District ID'!$C$43="Y",MAX($R697:$S697)*$I697,SUM($R697:$S697)*$I697),IF(O697&gt;0,Q697*S697))</f>
        <v>0</v>
      </c>
      <c r="U697" s="88">
        <f>IF(Q697&gt;0,((I697-T697)*'Formula Matrix'!$E$42),0)</f>
        <v>0</v>
      </c>
      <c r="V697" s="88">
        <f t="shared" si="64"/>
        <v>0</v>
      </c>
      <c r="W697" s="88">
        <f>IF(V697&gt;0,(V697*'Checklist Parameters'!$Q$35),0)</f>
        <v>0</v>
      </c>
      <c r="X697" s="85">
        <f t="shared" si="60"/>
        <v>0</v>
      </c>
      <c r="Y697" s="85">
        <f>IF('Checklist Parameters'!$Q$102&lt;&gt;"",(I697/43560)*'Checklist Parameters'!$Q$102,"N/A")</f>
        <v>0</v>
      </c>
      <c r="Z697" s="85" t="str">
        <f>IF('Checklist Parameters'!$Q$58&lt;&gt;"",((I697*'Checklist Parameters'!$Q$58)*'Checklist Parameters'!$Q$35)/1000,"N/A")</f>
        <v>N/A</v>
      </c>
      <c r="AA697" s="85">
        <f>IF('Checklist Parameters'!$Q$101&lt;&gt;"",IFERROR(I697/'Checklist Parameters'!$Q$101,0),"N/A")</f>
        <v>0</v>
      </c>
      <c r="AB697" s="85" t="str">
        <f>IF('Checklist Parameters'!$Q$43&lt;&gt;"",(I697*'Checklist Parameters'!$Q$43)/1000,"N/A")</f>
        <v>N/A</v>
      </c>
      <c r="AC697" s="85">
        <f>IF('Checklist Parameters'!$Q$16="",$X697,IF(AND('Checklist Parameters'!$Q$16&lt;$X697,'Checklist Parameters'!$Q$16&gt;=3),'Checklist Parameters'!$Q$16,IF(AND('Checklist Parameters'!$Q$16&lt;$X697,'Checklist Parameters'!$Q$16&lt;3),0,$X697)))</f>
        <v>0</v>
      </c>
      <c r="AD697" s="85" t="str">
        <f>IF(AND(I697&lt;'Checklist Parameters'!$Q$22,$I697&lt;&gt;0),"Y","")</f>
        <v/>
      </c>
      <c r="AE697" s="85" t="str">
        <f>IF($AD697="Y",0,IF('Checklist Parameters'!$Q$25="","&lt;no limit&gt;",ROUNDDOWN((($I697-'Checklist Parameters'!$Q$24)/'Checklist Parameters'!$Q$25)+1,0)))</f>
        <v>&lt;no limit&gt;</v>
      </c>
      <c r="AF697" s="174">
        <f t="shared" si="65"/>
        <v>0</v>
      </c>
      <c r="AG697" s="85">
        <f t="shared" si="61"/>
        <v>0</v>
      </c>
    </row>
    <row r="698" spans="1:33" ht="15">
      <c r="A698" s="393"/>
      <c r="B698" s="393"/>
      <c r="C698" s="393"/>
      <c r="D698" s="393"/>
      <c r="E698" s="393"/>
      <c r="F698" s="393"/>
      <c r="G698" s="393"/>
      <c r="H698" s="394"/>
      <c r="I698" s="394"/>
      <c r="J698" s="394"/>
      <c r="K698" s="394"/>
      <c r="L698" s="394"/>
      <c r="M698" s="394"/>
      <c r="N698" s="313">
        <f>IF(IF(I698&lt;'Checklist Parameters'!$Q$22,0,($I698-$L698))&lt;0,0,IF(I698&lt;'Checklist Parameters'!$Q$22,0,($I698-$L698)))</f>
        <v>0</v>
      </c>
      <c r="O698" s="394"/>
      <c r="P698" s="395"/>
      <c r="Q698" s="316">
        <f t="shared" si="62"/>
        <v>0</v>
      </c>
      <c r="R698" s="87">
        <f t="shared" si="63"/>
        <v>0</v>
      </c>
      <c r="S698" s="87">
        <f>IF('Checklist Parameters'!$Q$60&lt;0.2,0.2,'Checklist Parameters'!$Q$60)</f>
        <v>0.7</v>
      </c>
      <c r="T698" s="88">
        <f>IF($O698="",IF('Checklist District ID'!$C$43="Y",MAX($R698:$S698)*$I698,SUM($R698:$S698)*$I698),IF(O698&gt;0,Q698*S698))</f>
        <v>0</v>
      </c>
      <c r="U698" s="88">
        <f>IF(Q698&gt;0,((I698-T698)*'Formula Matrix'!$E$42),0)</f>
        <v>0</v>
      </c>
      <c r="V698" s="88">
        <f t="shared" si="64"/>
        <v>0</v>
      </c>
      <c r="W698" s="88">
        <f>IF(V698&gt;0,(V698*'Checklist Parameters'!$Q$35),0)</f>
        <v>0</v>
      </c>
      <c r="X698" s="85">
        <f t="shared" si="60"/>
        <v>0</v>
      </c>
      <c r="Y698" s="85">
        <f>IF('Checklist Parameters'!$Q$102&lt;&gt;"",(I698/43560)*'Checklist Parameters'!$Q$102,"N/A")</f>
        <v>0</v>
      </c>
      <c r="Z698" s="85" t="str">
        <f>IF('Checklist Parameters'!$Q$58&lt;&gt;"",((I698*'Checklist Parameters'!$Q$58)*'Checklist Parameters'!$Q$35)/1000,"N/A")</f>
        <v>N/A</v>
      </c>
      <c r="AA698" s="85">
        <f>IF('Checklist Parameters'!$Q$101&lt;&gt;"",IFERROR(I698/'Checklist Parameters'!$Q$101,0),"N/A")</f>
        <v>0</v>
      </c>
      <c r="AB698" s="85" t="str">
        <f>IF('Checklist Parameters'!$Q$43&lt;&gt;"",(I698*'Checklist Parameters'!$Q$43)/1000,"N/A")</f>
        <v>N/A</v>
      </c>
      <c r="AC698" s="85">
        <f>IF('Checklist Parameters'!$Q$16="",$X698,IF(AND('Checklist Parameters'!$Q$16&lt;$X698,'Checklist Parameters'!$Q$16&gt;=3),'Checklist Parameters'!$Q$16,IF(AND('Checklist Parameters'!$Q$16&lt;$X698,'Checklist Parameters'!$Q$16&lt;3),0,$X698)))</f>
        <v>0</v>
      </c>
      <c r="AD698" s="85" t="str">
        <f>IF(AND(I698&lt;'Checklist Parameters'!$Q$22,$I698&lt;&gt;0),"Y","")</f>
        <v/>
      </c>
      <c r="AE698" s="85" t="str">
        <f>IF($AD698="Y",0,IF('Checklist Parameters'!$Q$25="","&lt;no limit&gt;",ROUNDDOWN((($I698-'Checklist Parameters'!$Q$24)/'Checklist Parameters'!$Q$25)+1,0)))</f>
        <v>&lt;no limit&gt;</v>
      </c>
      <c r="AF698" s="174">
        <f t="shared" si="65"/>
        <v>0</v>
      </c>
      <c r="AG698" s="85">
        <f t="shared" si="61"/>
        <v>0</v>
      </c>
    </row>
    <row r="699" spans="1:33" ht="15">
      <c r="A699" s="393"/>
      <c r="B699" s="393"/>
      <c r="C699" s="393"/>
      <c r="D699" s="393"/>
      <c r="E699" s="393"/>
      <c r="F699" s="393"/>
      <c r="G699" s="393"/>
      <c r="H699" s="394"/>
      <c r="I699" s="394"/>
      <c r="J699" s="394"/>
      <c r="K699" s="394"/>
      <c r="L699" s="394"/>
      <c r="M699" s="394"/>
      <c r="N699" s="313">
        <f>IF(IF(I699&lt;'Checklist Parameters'!$Q$22,0,($I699-$L699))&lt;0,0,IF(I699&lt;'Checklist Parameters'!$Q$22,0,($I699-$L699)))</f>
        <v>0</v>
      </c>
      <c r="O699" s="394"/>
      <c r="P699" s="395"/>
      <c r="Q699" s="316">
        <f t="shared" si="62"/>
        <v>0</v>
      </c>
      <c r="R699" s="87">
        <f t="shared" si="63"/>
        <v>0</v>
      </c>
      <c r="S699" s="87">
        <f>IF('Checklist Parameters'!$Q$60&lt;0.2,0.2,'Checklist Parameters'!$Q$60)</f>
        <v>0.7</v>
      </c>
      <c r="T699" s="88">
        <f>IF($O699="",IF('Checklist District ID'!$C$43="Y",MAX($R699:$S699)*$I699,SUM($R699:$S699)*$I699),IF(O699&gt;0,Q699*S699))</f>
        <v>0</v>
      </c>
      <c r="U699" s="88">
        <f>IF(Q699&gt;0,((I699-T699)*'Formula Matrix'!$E$42),0)</f>
        <v>0</v>
      </c>
      <c r="V699" s="88">
        <f t="shared" si="64"/>
        <v>0</v>
      </c>
      <c r="W699" s="88">
        <f>IF(V699&gt;0,(V699*'Checklist Parameters'!$Q$35),0)</f>
        <v>0</v>
      </c>
      <c r="X699" s="85">
        <f t="shared" si="60"/>
        <v>0</v>
      </c>
      <c r="Y699" s="85">
        <f>IF('Checklist Parameters'!$Q$102&lt;&gt;"",(I699/43560)*'Checklist Parameters'!$Q$102,"N/A")</f>
        <v>0</v>
      </c>
      <c r="Z699" s="85" t="str">
        <f>IF('Checklist Parameters'!$Q$58&lt;&gt;"",((I699*'Checklist Parameters'!$Q$58)*'Checklist Parameters'!$Q$35)/1000,"N/A")</f>
        <v>N/A</v>
      </c>
      <c r="AA699" s="85">
        <f>IF('Checklist Parameters'!$Q$101&lt;&gt;"",IFERROR(I699/'Checklist Parameters'!$Q$101,0),"N/A")</f>
        <v>0</v>
      </c>
      <c r="AB699" s="85" t="str">
        <f>IF('Checklist Parameters'!$Q$43&lt;&gt;"",(I699*'Checklist Parameters'!$Q$43)/1000,"N/A")</f>
        <v>N/A</v>
      </c>
      <c r="AC699" s="85">
        <f>IF('Checklist Parameters'!$Q$16="",$X699,IF(AND('Checklist Parameters'!$Q$16&lt;$X699,'Checklist Parameters'!$Q$16&gt;=3),'Checklist Parameters'!$Q$16,IF(AND('Checklist Parameters'!$Q$16&lt;$X699,'Checklist Parameters'!$Q$16&lt;3),0,$X699)))</f>
        <v>0</v>
      </c>
      <c r="AD699" s="85" t="str">
        <f>IF(AND(I699&lt;'Checklist Parameters'!$Q$22,$I699&lt;&gt;0),"Y","")</f>
        <v/>
      </c>
      <c r="AE699" s="85" t="str">
        <f>IF($AD699="Y",0,IF('Checklist Parameters'!$Q$25="","&lt;no limit&gt;",ROUNDDOWN((($I699-'Checklist Parameters'!$Q$24)/'Checklist Parameters'!$Q$25)+1,0)))</f>
        <v>&lt;no limit&gt;</v>
      </c>
      <c r="AF699" s="174">
        <f t="shared" si="65"/>
        <v>0</v>
      </c>
      <c r="AG699" s="85">
        <f t="shared" si="61"/>
        <v>0</v>
      </c>
    </row>
    <row r="700" spans="1:33" ht="15">
      <c r="A700" s="393"/>
      <c r="B700" s="393"/>
      <c r="C700" s="393"/>
      <c r="D700" s="393"/>
      <c r="E700" s="393"/>
      <c r="F700" s="393"/>
      <c r="G700" s="393"/>
      <c r="H700" s="394"/>
      <c r="I700" s="394"/>
      <c r="J700" s="394"/>
      <c r="K700" s="394"/>
      <c r="L700" s="394"/>
      <c r="M700" s="394"/>
      <c r="N700" s="313">
        <f>IF(IF(I700&lt;'Checklist Parameters'!$Q$22,0,($I700-$L700))&lt;0,0,IF(I700&lt;'Checklist Parameters'!$Q$22,0,($I700-$L700)))</f>
        <v>0</v>
      </c>
      <c r="O700" s="394"/>
      <c r="P700" s="395"/>
      <c r="Q700" s="316">
        <f t="shared" si="62"/>
        <v>0</v>
      </c>
      <c r="R700" s="87">
        <f t="shared" si="63"/>
        <v>0</v>
      </c>
      <c r="S700" s="87">
        <f>IF('Checklist Parameters'!$Q$60&lt;0.2,0.2,'Checklist Parameters'!$Q$60)</f>
        <v>0.7</v>
      </c>
      <c r="T700" s="88">
        <f>IF($O700="",IF('Checklist District ID'!$C$43="Y",MAX($R700:$S700)*$I700,SUM($R700:$S700)*$I700),IF(O700&gt;0,Q700*S700))</f>
        <v>0</v>
      </c>
      <c r="U700" s="88">
        <f>IF(Q700&gt;0,((I700-T700)*'Formula Matrix'!$E$42),0)</f>
        <v>0</v>
      </c>
      <c r="V700" s="88">
        <f t="shared" si="64"/>
        <v>0</v>
      </c>
      <c r="W700" s="88">
        <f>IF(V700&gt;0,(V700*'Checklist Parameters'!$Q$35),0)</f>
        <v>0</v>
      </c>
      <c r="X700" s="85">
        <f t="shared" si="60"/>
        <v>0</v>
      </c>
      <c r="Y700" s="85">
        <f>IF('Checklist Parameters'!$Q$102&lt;&gt;"",(I700/43560)*'Checklist Parameters'!$Q$102,"N/A")</f>
        <v>0</v>
      </c>
      <c r="Z700" s="85" t="str">
        <f>IF('Checklist Parameters'!$Q$58&lt;&gt;"",((I700*'Checklist Parameters'!$Q$58)*'Checklist Parameters'!$Q$35)/1000,"N/A")</f>
        <v>N/A</v>
      </c>
      <c r="AA700" s="85">
        <f>IF('Checklist Parameters'!$Q$101&lt;&gt;"",IFERROR(I700/'Checklist Parameters'!$Q$101,0),"N/A")</f>
        <v>0</v>
      </c>
      <c r="AB700" s="85" t="str">
        <f>IF('Checklist Parameters'!$Q$43&lt;&gt;"",(I700*'Checklist Parameters'!$Q$43)/1000,"N/A")</f>
        <v>N/A</v>
      </c>
      <c r="AC700" s="85">
        <f>IF('Checklist Parameters'!$Q$16="",$X700,IF(AND('Checklist Parameters'!$Q$16&lt;$X700,'Checklist Parameters'!$Q$16&gt;=3),'Checklist Parameters'!$Q$16,IF(AND('Checklist Parameters'!$Q$16&lt;$X700,'Checklist Parameters'!$Q$16&lt;3),0,$X700)))</f>
        <v>0</v>
      </c>
      <c r="AD700" s="85" t="str">
        <f>IF(AND(I700&lt;'Checklist Parameters'!$Q$22,$I700&lt;&gt;0),"Y","")</f>
        <v/>
      </c>
      <c r="AE700" s="85" t="str">
        <f>IF($AD700="Y",0,IF('Checklist Parameters'!$Q$25="","&lt;no limit&gt;",ROUNDDOWN((($I700-'Checklist Parameters'!$Q$24)/'Checklist Parameters'!$Q$25)+1,0)))</f>
        <v>&lt;no limit&gt;</v>
      </c>
      <c r="AF700" s="174">
        <f t="shared" si="65"/>
        <v>0</v>
      </c>
      <c r="AG700" s="85">
        <f t="shared" si="61"/>
        <v>0</v>
      </c>
    </row>
    <row r="701" spans="1:33" ht="15">
      <c r="A701" s="393"/>
      <c r="B701" s="393"/>
      <c r="C701" s="393"/>
      <c r="D701" s="393"/>
      <c r="E701" s="393"/>
      <c r="F701" s="393"/>
      <c r="G701" s="393"/>
      <c r="H701" s="394"/>
      <c r="I701" s="394"/>
      <c r="J701" s="394"/>
      <c r="K701" s="394"/>
      <c r="L701" s="394"/>
      <c r="M701" s="394"/>
      <c r="N701" s="313">
        <f>IF(IF(I701&lt;'Checklist Parameters'!$Q$22,0,($I701-$L701))&lt;0,0,IF(I701&lt;'Checklist Parameters'!$Q$22,0,($I701-$L701)))</f>
        <v>0</v>
      </c>
      <c r="O701" s="394"/>
      <c r="P701" s="395"/>
      <c r="Q701" s="316">
        <f t="shared" si="62"/>
        <v>0</v>
      </c>
      <c r="R701" s="87">
        <f t="shared" si="63"/>
        <v>0</v>
      </c>
      <c r="S701" s="87">
        <f>IF('Checklist Parameters'!$Q$60&lt;0.2,0.2,'Checklist Parameters'!$Q$60)</f>
        <v>0.7</v>
      </c>
      <c r="T701" s="88">
        <f>IF($O701="",IF('Checklist District ID'!$C$43="Y",MAX($R701:$S701)*$I701,SUM($R701:$S701)*$I701),IF(O701&gt;0,Q701*S701))</f>
        <v>0</v>
      </c>
      <c r="U701" s="88">
        <f>IF(Q701&gt;0,((I701-T701)*'Formula Matrix'!$E$42),0)</f>
        <v>0</v>
      </c>
      <c r="V701" s="88">
        <f t="shared" si="64"/>
        <v>0</v>
      </c>
      <c r="W701" s="88">
        <f>IF(V701&gt;0,(V701*'Checklist Parameters'!$Q$35),0)</f>
        <v>0</v>
      </c>
      <c r="X701" s="85">
        <f t="shared" si="60"/>
        <v>0</v>
      </c>
      <c r="Y701" s="85">
        <f>IF('Checklist Parameters'!$Q$102&lt;&gt;"",(I701/43560)*'Checklist Parameters'!$Q$102,"N/A")</f>
        <v>0</v>
      </c>
      <c r="Z701" s="85" t="str">
        <f>IF('Checklist Parameters'!$Q$58&lt;&gt;"",((I701*'Checklist Parameters'!$Q$58)*'Checklist Parameters'!$Q$35)/1000,"N/A")</f>
        <v>N/A</v>
      </c>
      <c r="AA701" s="85">
        <f>IF('Checklist Parameters'!$Q$101&lt;&gt;"",IFERROR(I701/'Checklist Parameters'!$Q$101,0),"N/A")</f>
        <v>0</v>
      </c>
      <c r="AB701" s="85" t="str">
        <f>IF('Checklist Parameters'!$Q$43&lt;&gt;"",(I701*'Checklist Parameters'!$Q$43)/1000,"N/A")</f>
        <v>N/A</v>
      </c>
      <c r="AC701" s="85">
        <f>IF('Checklist Parameters'!$Q$16="",$X701,IF(AND('Checklist Parameters'!$Q$16&lt;$X701,'Checklist Parameters'!$Q$16&gt;=3),'Checklist Parameters'!$Q$16,IF(AND('Checklist Parameters'!$Q$16&lt;$X701,'Checklist Parameters'!$Q$16&lt;3),0,$X701)))</f>
        <v>0</v>
      </c>
      <c r="AD701" s="85" t="str">
        <f>IF(AND(I701&lt;'Checklist Parameters'!$Q$22,$I701&lt;&gt;0),"Y","")</f>
        <v/>
      </c>
      <c r="AE701" s="85" t="str">
        <f>IF($AD701="Y",0,IF('Checklist Parameters'!$Q$25="","&lt;no limit&gt;",ROUNDDOWN((($I701-'Checklist Parameters'!$Q$24)/'Checklist Parameters'!$Q$25)+1,0)))</f>
        <v>&lt;no limit&gt;</v>
      </c>
      <c r="AF701" s="174">
        <f t="shared" si="65"/>
        <v>0</v>
      </c>
      <c r="AG701" s="85">
        <f t="shared" si="61"/>
        <v>0</v>
      </c>
    </row>
    <row r="702" spans="1:33" ht="15">
      <c r="A702" s="393"/>
      <c r="B702" s="393"/>
      <c r="C702" s="393"/>
      <c r="D702" s="393"/>
      <c r="E702" s="393"/>
      <c r="F702" s="393"/>
      <c r="G702" s="393"/>
      <c r="H702" s="394"/>
      <c r="I702" s="394"/>
      <c r="J702" s="394"/>
      <c r="K702" s="394"/>
      <c r="L702" s="394"/>
      <c r="M702" s="394"/>
      <c r="N702" s="313">
        <f>IF(IF(I702&lt;'Checklist Parameters'!$Q$22,0,($I702-$L702))&lt;0,0,IF(I702&lt;'Checklist Parameters'!$Q$22,0,($I702-$L702)))</f>
        <v>0</v>
      </c>
      <c r="O702" s="394"/>
      <c r="P702" s="395"/>
      <c r="Q702" s="316">
        <f t="shared" si="62"/>
        <v>0</v>
      </c>
      <c r="R702" s="87">
        <f t="shared" si="63"/>
        <v>0</v>
      </c>
      <c r="S702" s="87">
        <f>IF('Checklist Parameters'!$Q$60&lt;0.2,0.2,'Checklist Parameters'!$Q$60)</f>
        <v>0.7</v>
      </c>
      <c r="T702" s="88">
        <f>IF($O702="",IF('Checklist District ID'!$C$43="Y",MAX($R702:$S702)*$I702,SUM($R702:$S702)*$I702),IF(O702&gt;0,Q702*S702))</f>
        <v>0</v>
      </c>
      <c r="U702" s="88">
        <f>IF(Q702&gt;0,((I702-T702)*'Formula Matrix'!$E$42),0)</f>
        <v>0</v>
      </c>
      <c r="V702" s="88">
        <f t="shared" si="64"/>
        <v>0</v>
      </c>
      <c r="W702" s="88">
        <f>IF(V702&gt;0,(V702*'Checklist Parameters'!$Q$35),0)</f>
        <v>0</v>
      </c>
      <c r="X702" s="85">
        <f t="shared" si="60"/>
        <v>0</v>
      </c>
      <c r="Y702" s="85">
        <f>IF('Checklist Parameters'!$Q$102&lt;&gt;"",(I702/43560)*'Checklist Parameters'!$Q$102,"N/A")</f>
        <v>0</v>
      </c>
      <c r="Z702" s="85" t="str">
        <f>IF('Checklist Parameters'!$Q$58&lt;&gt;"",((I702*'Checklist Parameters'!$Q$58)*'Checklist Parameters'!$Q$35)/1000,"N/A")</f>
        <v>N/A</v>
      </c>
      <c r="AA702" s="85">
        <f>IF('Checklist Parameters'!$Q$101&lt;&gt;"",IFERROR(I702/'Checklist Parameters'!$Q$101,0),"N/A")</f>
        <v>0</v>
      </c>
      <c r="AB702" s="85" t="str">
        <f>IF('Checklist Parameters'!$Q$43&lt;&gt;"",(I702*'Checklist Parameters'!$Q$43)/1000,"N/A")</f>
        <v>N/A</v>
      </c>
      <c r="AC702" s="85">
        <f>IF('Checklist Parameters'!$Q$16="",$X702,IF(AND('Checklist Parameters'!$Q$16&lt;$X702,'Checklist Parameters'!$Q$16&gt;=3),'Checklist Parameters'!$Q$16,IF(AND('Checklist Parameters'!$Q$16&lt;$X702,'Checklist Parameters'!$Q$16&lt;3),0,$X702)))</f>
        <v>0</v>
      </c>
      <c r="AD702" s="85" t="str">
        <f>IF(AND(I702&lt;'Checklist Parameters'!$Q$22,$I702&lt;&gt;0),"Y","")</f>
        <v/>
      </c>
      <c r="AE702" s="85" t="str">
        <f>IF($AD702="Y",0,IF('Checklist Parameters'!$Q$25="","&lt;no limit&gt;",ROUNDDOWN((($I702-'Checklist Parameters'!$Q$24)/'Checklist Parameters'!$Q$25)+1,0)))</f>
        <v>&lt;no limit&gt;</v>
      </c>
      <c r="AF702" s="174">
        <f t="shared" si="65"/>
        <v>0</v>
      </c>
      <c r="AG702" s="85">
        <f t="shared" si="61"/>
        <v>0</v>
      </c>
    </row>
    <row r="703" spans="1:33" ht="15">
      <c r="A703" s="393"/>
      <c r="B703" s="393"/>
      <c r="C703" s="393"/>
      <c r="D703" s="393"/>
      <c r="E703" s="393"/>
      <c r="F703" s="393"/>
      <c r="G703" s="393"/>
      <c r="H703" s="394"/>
      <c r="I703" s="394"/>
      <c r="J703" s="394"/>
      <c r="K703" s="394"/>
      <c r="L703" s="394"/>
      <c r="M703" s="394"/>
      <c r="N703" s="313">
        <f>IF(IF(I703&lt;'Checklist Parameters'!$Q$22,0,($I703-$L703))&lt;0,0,IF(I703&lt;'Checklist Parameters'!$Q$22,0,($I703-$L703)))</f>
        <v>0</v>
      </c>
      <c r="O703" s="394"/>
      <c r="P703" s="395"/>
      <c r="Q703" s="316">
        <f t="shared" si="62"/>
        <v>0</v>
      </c>
      <c r="R703" s="87">
        <f t="shared" si="63"/>
        <v>0</v>
      </c>
      <c r="S703" s="87">
        <f>IF('Checklist Parameters'!$Q$60&lt;0.2,0.2,'Checklist Parameters'!$Q$60)</f>
        <v>0.7</v>
      </c>
      <c r="T703" s="88">
        <f>IF($O703="",IF('Checklist District ID'!$C$43="Y",MAX($R703:$S703)*$I703,SUM($R703:$S703)*$I703),IF(O703&gt;0,Q703*S703))</f>
        <v>0</v>
      </c>
      <c r="U703" s="88">
        <f>IF(Q703&gt;0,((I703-T703)*'Formula Matrix'!$E$42),0)</f>
        <v>0</v>
      </c>
      <c r="V703" s="88">
        <f t="shared" si="64"/>
        <v>0</v>
      </c>
      <c r="W703" s="88">
        <f>IF(V703&gt;0,(V703*'Checklist Parameters'!$Q$35),0)</f>
        <v>0</v>
      </c>
      <c r="X703" s="85">
        <f t="shared" si="60"/>
        <v>0</v>
      </c>
      <c r="Y703" s="85">
        <f>IF('Checklist Parameters'!$Q$102&lt;&gt;"",(I703/43560)*'Checklist Parameters'!$Q$102,"N/A")</f>
        <v>0</v>
      </c>
      <c r="Z703" s="85" t="str">
        <f>IF('Checklist Parameters'!$Q$58&lt;&gt;"",((I703*'Checklist Parameters'!$Q$58)*'Checklist Parameters'!$Q$35)/1000,"N/A")</f>
        <v>N/A</v>
      </c>
      <c r="AA703" s="85">
        <f>IF('Checklist Parameters'!$Q$101&lt;&gt;"",IFERROR(I703/'Checklist Parameters'!$Q$101,0),"N/A")</f>
        <v>0</v>
      </c>
      <c r="AB703" s="85" t="str">
        <f>IF('Checklist Parameters'!$Q$43&lt;&gt;"",(I703*'Checklist Parameters'!$Q$43)/1000,"N/A")</f>
        <v>N/A</v>
      </c>
      <c r="AC703" s="85">
        <f>IF('Checklist Parameters'!$Q$16="",$X703,IF(AND('Checklist Parameters'!$Q$16&lt;$X703,'Checklist Parameters'!$Q$16&gt;=3),'Checklist Parameters'!$Q$16,IF(AND('Checklist Parameters'!$Q$16&lt;$X703,'Checklist Parameters'!$Q$16&lt;3),0,$X703)))</f>
        <v>0</v>
      </c>
      <c r="AD703" s="85" t="str">
        <f>IF(AND(I703&lt;'Checklist Parameters'!$Q$22,$I703&lt;&gt;0),"Y","")</f>
        <v/>
      </c>
      <c r="AE703" s="85" t="str">
        <f>IF($AD703="Y",0,IF('Checklist Parameters'!$Q$25="","&lt;no limit&gt;",ROUNDDOWN((($I703-'Checklist Parameters'!$Q$24)/'Checklist Parameters'!$Q$25)+1,0)))</f>
        <v>&lt;no limit&gt;</v>
      </c>
      <c r="AF703" s="174">
        <f t="shared" si="65"/>
        <v>0</v>
      </c>
      <c r="AG703" s="85">
        <f t="shared" si="61"/>
        <v>0</v>
      </c>
    </row>
    <row r="704" spans="1:33" ht="15">
      <c r="A704" s="393"/>
      <c r="B704" s="393"/>
      <c r="C704" s="393"/>
      <c r="D704" s="393"/>
      <c r="E704" s="393"/>
      <c r="F704" s="393"/>
      <c r="G704" s="393"/>
      <c r="H704" s="394"/>
      <c r="I704" s="394"/>
      <c r="J704" s="394"/>
      <c r="K704" s="394"/>
      <c r="L704" s="394"/>
      <c r="M704" s="394"/>
      <c r="N704" s="313">
        <f>IF(IF(I704&lt;'Checklist Parameters'!$Q$22,0,($I704-$L704))&lt;0,0,IF(I704&lt;'Checklist Parameters'!$Q$22,0,($I704-$L704)))</f>
        <v>0</v>
      </c>
      <c r="O704" s="394"/>
      <c r="P704" s="395"/>
      <c r="Q704" s="316">
        <f t="shared" si="62"/>
        <v>0</v>
      </c>
      <c r="R704" s="87">
        <f t="shared" si="63"/>
        <v>0</v>
      </c>
      <c r="S704" s="87">
        <f>IF('Checklist Parameters'!$Q$60&lt;0.2,0.2,'Checklist Parameters'!$Q$60)</f>
        <v>0.7</v>
      </c>
      <c r="T704" s="88">
        <f>IF($O704="",IF('Checklist District ID'!$C$43="Y",MAX($R704:$S704)*$I704,SUM($R704:$S704)*$I704),IF(O704&gt;0,Q704*S704))</f>
        <v>0</v>
      </c>
      <c r="U704" s="88">
        <f>IF(Q704&gt;0,((I704-T704)*'Formula Matrix'!$E$42),0)</f>
        <v>0</v>
      </c>
      <c r="V704" s="88">
        <f t="shared" si="64"/>
        <v>0</v>
      </c>
      <c r="W704" s="88">
        <f>IF(V704&gt;0,(V704*'Checklist Parameters'!$Q$35),0)</f>
        <v>0</v>
      </c>
      <c r="X704" s="85">
        <f t="shared" si="60"/>
        <v>0</v>
      </c>
      <c r="Y704" s="85">
        <f>IF('Checklist Parameters'!$Q$102&lt;&gt;"",(I704/43560)*'Checklist Parameters'!$Q$102,"N/A")</f>
        <v>0</v>
      </c>
      <c r="Z704" s="85" t="str">
        <f>IF('Checklist Parameters'!$Q$58&lt;&gt;"",((I704*'Checklist Parameters'!$Q$58)*'Checklist Parameters'!$Q$35)/1000,"N/A")</f>
        <v>N/A</v>
      </c>
      <c r="AA704" s="85">
        <f>IF('Checklist Parameters'!$Q$101&lt;&gt;"",IFERROR(I704/'Checklist Parameters'!$Q$101,0),"N/A")</f>
        <v>0</v>
      </c>
      <c r="AB704" s="85" t="str">
        <f>IF('Checklist Parameters'!$Q$43&lt;&gt;"",(I704*'Checklist Parameters'!$Q$43)/1000,"N/A")</f>
        <v>N/A</v>
      </c>
      <c r="AC704" s="85">
        <f>IF('Checklist Parameters'!$Q$16="",$X704,IF(AND('Checklist Parameters'!$Q$16&lt;$X704,'Checklist Parameters'!$Q$16&gt;=3),'Checklist Parameters'!$Q$16,IF(AND('Checklist Parameters'!$Q$16&lt;$X704,'Checklist Parameters'!$Q$16&lt;3),0,$X704)))</f>
        <v>0</v>
      </c>
      <c r="AD704" s="85" t="str">
        <f>IF(AND(I704&lt;'Checklist Parameters'!$Q$22,$I704&lt;&gt;0),"Y","")</f>
        <v/>
      </c>
      <c r="AE704" s="85" t="str">
        <f>IF($AD704="Y",0,IF('Checklist Parameters'!$Q$25="","&lt;no limit&gt;",ROUNDDOWN((($I704-'Checklist Parameters'!$Q$24)/'Checklist Parameters'!$Q$25)+1,0)))</f>
        <v>&lt;no limit&gt;</v>
      </c>
      <c r="AF704" s="174">
        <f t="shared" si="65"/>
        <v>0</v>
      </c>
      <c r="AG704" s="85">
        <f t="shared" si="61"/>
        <v>0</v>
      </c>
    </row>
    <row r="705" spans="1:33" ht="15">
      <c r="A705" s="393"/>
      <c r="B705" s="393"/>
      <c r="C705" s="393"/>
      <c r="D705" s="393"/>
      <c r="E705" s="393"/>
      <c r="F705" s="393"/>
      <c r="G705" s="393"/>
      <c r="H705" s="394"/>
      <c r="I705" s="394"/>
      <c r="J705" s="394"/>
      <c r="K705" s="394"/>
      <c r="L705" s="394"/>
      <c r="M705" s="394"/>
      <c r="N705" s="313">
        <f>IF(IF(I705&lt;'Checklist Parameters'!$Q$22,0,($I705-$L705))&lt;0,0,IF(I705&lt;'Checklist Parameters'!$Q$22,0,($I705-$L705)))</f>
        <v>0</v>
      </c>
      <c r="O705" s="394"/>
      <c r="P705" s="395"/>
      <c r="Q705" s="316">
        <f t="shared" si="62"/>
        <v>0</v>
      </c>
      <c r="R705" s="87">
        <f t="shared" si="63"/>
        <v>0</v>
      </c>
      <c r="S705" s="87">
        <f>IF('Checklist Parameters'!$Q$60&lt;0.2,0.2,'Checklist Parameters'!$Q$60)</f>
        <v>0.7</v>
      </c>
      <c r="T705" s="88">
        <f>IF($O705="",IF('Checklist District ID'!$C$43="Y",MAX($R705:$S705)*$I705,SUM($R705:$S705)*$I705),IF(O705&gt;0,Q705*S705))</f>
        <v>0</v>
      </c>
      <c r="U705" s="88">
        <f>IF(Q705&gt;0,((I705-T705)*'Formula Matrix'!$E$42),0)</f>
        <v>0</v>
      </c>
      <c r="V705" s="88">
        <f t="shared" si="64"/>
        <v>0</v>
      </c>
      <c r="W705" s="88">
        <f>IF(V705&gt;0,(V705*'Checklist Parameters'!$Q$35),0)</f>
        <v>0</v>
      </c>
      <c r="X705" s="85">
        <f t="shared" si="60"/>
        <v>0</v>
      </c>
      <c r="Y705" s="85">
        <f>IF('Checklist Parameters'!$Q$102&lt;&gt;"",(I705/43560)*'Checklist Parameters'!$Q$102,"N/A")</f>
        <v>0</v>
      </c>
      <c r="Z705" s="85" t="str">
        <f>IF('Checklist Parameters'!$Q$58&lt;&gt;"",((I705*'Checklist Parameters'!$Q$58)*'Checklist Parameters'!$Q$35)/1000,"N/A")</f>
        <v>N/A</v>
      </c>
      <c r="AA705" s="85">
        <f>IF('Checklist Parameters'!$Q$101&lt;&gt;"",IFERROR(I705/'Checklist Parameters'!$Q$101,0),"N/A")</f>
        <v>0</v>
      </c>
      <c r="AB705" s="85" t="str">
        <f>IF('Checklist Parameters'!$Q$43&lt;&gt;"",(I705*'Checklist Parameters'!$Q$43)/1000,"N/A")</f>
        <v>N/A</v>
      </c>
      <c r="AC705" s="85">
        <f>IF('Checklist Parameters'!$Q$16="",$X705,IF(AND('Checklist Parameters'!$Q$16&lt;$X705,'Checklist Parameters'!$Q$16&gt;=3),'Checklist Parameters'!$Q$16,IF(AND('Checklist Parameters'!$Q$16&lt;$X705,'Checklist Parameters'!$Q$16&lt;3),0,$X705)))</f>
        <v>0</v>
      </c>
      <c r="AD705" s="85" t="str">
        <f>IF(AND(I705&lt;'Checklist Parameters'!$Q$22,$I705&lt;&gt;0),"Y","")</f>
        <v/>
      </c>
      <c r="AE705" s="85" t="str">
        <f>IF($AD705="Y",0,IF('Checklist Parameters'!$Q$25="","&lt;no limit&gt;",ROUNDDOWN((($I705-'Checklist Parameters'!$Q$24)/'Checklist Parameters'!$Q$25)+1,0)))</f>
        <v>&lt;no limit&gt;</v>
      </c>
      <c r="AF705" s="174">
        <f t="shared" si="65"/>
        <v>0</v>
      </c>
      <c r="AG705" s="85">
        <f t="shared" si="61"/>
        <v>0</v>
      </c>
    </row>
    <row r="706" spans="1:33" ht="15">
      <c r="A706" s="393"/>
      <c r="B706" s="393"/>
      <c r="C706" s="393"/>
      <c r="D706" s="393"/>
      <c r="E706" s="393"/>
      <c r="F706" s="393"/>
      <c r="G706" s="393"/>
      <c r="H706" s="394"/>
      <c r="I706" s="394"/>
      <c r="J706" s="394"/>
      <c r="K706" s="394"/>
      <c r="L706" s="394"/>
      <c r="M706" s="394"/>
      <c r="N706" s="313">
        <f>IF(IF(I706&lt;'Checklist Parameters'!$Q$22,0,($I706-$L706))&lt;0,0,IF(I706&lt;'Checklist Parameters'!$Q$22,0,($I706-$L706)))</f>
        <v>0</v>
      </c>
      <c r="O706" s="394"/>
      <c r="P706" s="395"/>
      <c r="Q706" s="316">
        <f t="shared" si="62"/>
        <v>0</v>
      </c>
      <c r="R706" s="87">
        <f t="shared" si="63"/>
        <v>0</v>
      </c>
      <c r="S706" s="87">
        <f>IF('Checklist Parameters'!$Q$60&lt;0.2,0.2,'Checklist Parameters'!$Q$60)</f>
        <v>0.7</v>
      </c>
      <c r="T706" s="88">
        <f>IF($O706="",IF('Checklist District ID'!$C$43="Y",MAX($R706:$S706)*$I706,SUM($R706:$S706)*$I706),IF(O706&gt;0,Q706*S706))</f>
        <v>0</v>
      </c>
      <c r="U706" s="88">
        <f>IF(Q706&gt;0,((I706-T706)*'Formula Matrix'!$E$42),0)</f>
        <v>0</v>
      </c>
      <c r="V706" s="88">
        <f t="shared" si="64"/>
        <v>0</v>
      </c>
      <c r="W706" s="88">
        <f>IF(V706&gt;0,(V706*'Checklist Parameters'!$Q$35),0)</f>
        <v>0</v>
      </c>
      <c r="X706" s="85">
        <f t="shared" si="60"/>
        <v>0</v>
      </c>
      <c r="Y706" s="85">
        <f>IF('Checklist Parameters'!$Q$102&lt;&gt;"",(I706/43560)*'Checklist Parameters'!$Q$102,"N/A")</f>
        <v>0</v>
      </c>
      <c r="Z706" s="85" t="str">
        <f>IF('Checklist Parameters'!$Q$58&lt;&gt;"",((I706*'Checklist Parameters'!$Q$58)*'Checklist Parameters'!$Q$35)/1000,"N/A")</f>
        <v>N/A</v>
      </c>
      <c r="AA706" s="85">
        <f>IF('Checklist Parameters'!$Q$101&lt;&gt;"",IFERROR(I706/'Checklist Parameters'!$Q$101,0),"N/A")</f>
        <v>0</v>
      </c>
      <c r="AB706" s="85" t="str">
        <f>IF('Checklist Parameters'!$Q$43&lt;&gt;"",(I706*'Checklist Parameters'!$Q$43)/1000,"N/A")</f>
        <v>N/A</v>
      </c>
      <c r="AC706" s="85">
        <f>IF('Checklist Parameters'!$Q$16="",$X706,IF(AND('Checklist Parameters'!$Q$16&lt;$X706,'Checklist Parameters'!$Q$16&gt;=3),'Checklist Parameters'!$Q$16,IF(AND('Checklist Parameters'!$Q$16&lt;$X706,'Checklist Parameters'!$Q$16&lt;3),0,$X706)))</f>
        <v>0</v>
      </c>
      <c r="AD706" s="85" t="str">
        <f>IF(AND(I706&lt;'Checklist Parameters'!$Q$22,$I706&lt;&gt;0),"Y","")</f>
        <v/>
      </c>
      <c r="AE706" s="85" t="str">
        <f>IF($AD706="Y",0,IF('Checklist Parameters'!$Q$25="","&lt;no limit&gt;",ROUNDDOWN((($I706-'Checklist Parameters'!$Q$24)/'Checklist Parameters'!$Q$25)+1,0)))</f>
        <v>&lt;no limit&gt;</v>
      </c>
      <c r="AF706" s="174">
        <f t="shared" si="65"/>
        <v>0</v>
      </c>
      <c r="AG706" s="85">
        <f t="shared" si="61"/>
        <v>0</v>
      </c>
    </row>
    <row r="707" spans="1:33" ht="15">
      <c r="A707" s="393"/>
      <c r="B707" s="393"/>
      <c r="C707" s="393"/>
      <c r="D707" s="393"/>
      <c r="E707" s="393"/>
      <c r="F707" s="393"/>
      <c r="G707" s="393"/>
      <c r="H707" s="394"/>
      <c r="I707" s="394"/>
      <c r="J707" s="394"/>
      <c r="K707" s="394"/>
      <c r="L707" s="394"/>
      <c r="M707" s="394"/>
      <c r="N707" s="313">
        <f>IF(IF(I707&lt;'Checklist Parameters'!$Q$22,0,($I707-$L707))&lt;0,0,IF(I707&lt;'Checklist Parameters'!$Q$22,0,($I707-$L707)))</f>
        <v>0</v>
      </c>
      <c r="O707" s="394"/>
      <c r="P707" s="395"/>
      <c r="Q707" s="316">
        <f t="shared" si="62"/>
        <v>0</v>
      </c>
      <c r="R707" s="87">
        <f t="shared" si="63"/>
        <v>0</v>
      </c>
      <c r="S707" s="87">
        <f>IF('Checklist Parameters'!$Q$60&lt;0.2,0.2,'Checklist Parameters'!$Q$60)</f>
        <v>0.7</v>
      </c>
      <c r="T707" s="88">
        <f>IF($O707="",IF('Checklist District ID'!$C$43="Y",MAX($R707:$S707)*$I707,SUM($R707:$S707)*$I707),IF(O707&gt;0,Q707*S707))</f>
        <v>0</v>
      </c>
      <c r="U707" s="88">
        <f>IF(Q707&gt;0,((I707-T707)*'Formula Matrix'!$E$42),0)</f>
        <v>0</v>
      </c>
      <c r="V707" s="88">
        <f t="shared" si="64"/>
        <v>0</v>
      </c>
      <c r="W707" s="88">
        <f>IF(V707&gt;0,(V707*'Checklist Parameters'!$Q$35),0)</f>
        <v>0</v>
      </c>
      <c r="X707" s="85">
        <f t="shared" si="60"/>
        <v>0</v>
      </c>
      <c r="Y707" s="85">
        <f>IF('Checklist Parameters'!$Q$102&lt;&gt;"",(I707/43560)*'Checklist Parameters'!$Q$102,"N/A")</f>
        <v>0</v>
      </c>
      <c r="Z707" s="85" t="str">
        <f>IF('Checklist Parameters'!$Q$58&lt;&gt;"",((I707*'Checklist Parameters'!$Q$58)*'Checklist Parameters'!$Q$35)/1000,"N/A")</f>
        <v>N/A</v>
      </c>
      <c r="AA707" s="85">
        <f>IF('Checklist Parameters'!$Q$101&lt;&gt;"",IFERROR(I707/'Checklist Parameters'!$Q$101,0),"N/A")</f>
        <v>0</v>
      </c>
      <c r="AB707" s="85" t="str">
        <f>IF('Checklist Parameters'!$Q$43&lt;&gt;"",(I707*'Checklist Parameters'!$Q$43)/1000,"N/A")</f>
        <v>N/A</v>
      </c>
      <c r="AC707" s="85">
        <f>IF('Checklist Parameters'!$Q$16="",$X707,IF(AND('Checklist Parameters'!$Q$16&lt;$X707,'Checklist Parameters'!$Q$16&gt;=3),'Checklist Parameters'!$Q$16,IF(AND('Checklist Parameters'!$Q$16&lt;$X707,'Checklist Parameters'!$Q$16&lt;3),0,$X707)))</f>
        <v>0</v>
      </c>
      <c r="AD707" s="85" t="str">
        <f>IF(AND(I707&lt;'Checklist Parameters'!$Q$22,$I707&lt;&gt;0),"Y","")</f>
        <v/>
      </c>
      <c r="AE707" s="85" t="str">
        <f>IF($AD707="Y",0,IF('Checklist Parameters'!$Q$25="","&lt;no limit&gt;",ROUNDDOWN((($I707-'Checklist Parameters'!$Q$24)/'Checklist Parameters'!$Q$25)+1,0)))</f>
        <v>&lt;no limit&gt;</v>
      </c>
      <c r="AF707" s="174">
        <f t="shared" si="65"/>
        <v>0</v>
      </c>
      <c r="AG707" s="85">
        <f t="shared" si="61"/>
        <v>0</v>
      </c>
    </row>
    <row r="708" spans="1:33" ht="15">
      <c r="A708" s="393"/>
      <c r="B708" s="393"/>
      <c r="C708" s="393"/>
      <c r="D708" s="393"/>
      <c r="E708" s="393"/>
      <c r="F708" s="393"/>
      <c r="G708" s="393"/>
      <c r="H708" s="394"/>
      <c r="I708" s="394"/>
      <c r="J708" s="394"/>
      <c r="K708" s="394"/>
      <c r="L708" s="394"/>
      <c r="M708" s="394"/>
      <c r="N708" s="313">
        <f>IF(IF(I708&lt;'Checklist Parameters'!$Q$22,0,($I708-$L708))&lt;0,0,IF(I708&lt;'Checklist Parameters'!$Q$22,0,($I708-$L708)))</f>
        <v>0</v>
      </c>
      <c r="O708" s="394"/>
      <c r="P708" s="395"/>
      <c r="Q708" s="316">
        <f t="shared" si="62"/>
        <v>0</v>
      </c>
      <c r="R708" s="87">
        <f t="shared" si="63"/>
        <v>0</v>
      </c>
      <c r="S708" s="87">
        <f>IF('Checklist Parameters'!$Q$60&lt;0.2,0.2,'Checklist Parameters'!$Q$60)</f>
        <v>0.7</v>
      </c>
      <c r="T708" s="88">
        <f>IF($O708="",IF('Checklist District ID'!$C$43="Y",MAX($R708:$S708)*$I708,SUM($R708:$S708)*$I708),IF(O708&gt;0,Q708*S708))</f>
        <v>0</v>
      </c>
      <c r="U708" s="88">
        <f>IF(Q708&gt;0,((I708-T708)*'Formula Matrix'!$E$42),0)</f>
        <v>0</v>
      </c>
      <c r="V708" s="88">
        <f t="shared" si="64"/>
        <v>0</v>
      </c>
      <c r="W708" s="88">
        <f>IF(V708&gt;0,(V708*'Checklist Parameters'!$Q$35),0)</f>
        <v>0</v>
      </c>
      <c r="X708" s="85">
        <f t="shared" si="60"/>
        <v>0</v>
      </c>
      <c r="Y708" s="85">
        <f>IF('Checklist Parameters'!$Q$102&lt;&gt;"",(I708/43560)*'Checklist Parameters'!$Q$102,"N/A")</f>
        <v>0</v>
      </c>
      <c r="Z708" s="85" t="str">
        <f>IF('Checklist Parameters'!$Q$58&lt;&gt;"",((I708*'Checklist Parameters'!$Q$58)*'Checklist Parameters'!$Q$35)/1000,"N/A")</f>
        <v>N/A</v>
      </c>
      <c r="AA708" s="85">
        <f>IF('Checklist Parameters'!$Q$101&lt;&gt;"",IFERROR(I708/'Checklist Parameters'!$Q$101,0),"N/A")</f>
        <v>0</v>
      </c>
      <c r="AB708" s="85" t="str">
        <f>IF('Checklist Parameters'!$Q$43&lt;&gt;"",(I708*'Checklist Parameters'!$Q$43)/1000,"N/A")</f>
        <v>N/A</v>
      </c>
      <c r="AC708" s="85">
        <f>IF('Checklist Parameters'!$Q$16="",$X708,IF(AND('Checklist Parameters'!$Q$16&lt;$X708,'Checklist Parameters'!$Q$16&gt;=3),'Checklist Parameters'!$Q$16,IF(AND('Checklist Parameters'!$Q$16&lt;$X708,'Checklist Parameters'!$Q$16&lt;3),0,$X708)))</f>
        <v>0</v>
      </c>
      <c r="AD708" s="85" t="str">
        <f>IF(AND(I708&lt;'Checklist Parameters'!$Q$22,$I708&lt;&gt;0),"Y","")</f>
        <v/>
      </c>
      <c r="AE708" s="85" t="str">
        <f>IF($AD708="Y",0,IF('Checklist Parameters'!$Q$25="","&lt;no limit&gt;",ROUNDDOWN((($I708-'Checklist Parameters'!$Q$24)/'Checklist Parameters'!$Q$25)+1,0)))</f>
        <v>&lt;no limit&gt;</v>
      </c>
      <c r="AF708" s="174">
        <f t="shared" si="65"/>
        <v>0</v>
      </c>
      <c r="AG708" s="85">
        <f t="shared" si="61"/>
        <v>0</v>
      </c>
    </row>
    <row r="709" spans="1:33" ht="15">
      <c r="A709" s="393"/>
      <c r="B709" s="393"/>
      <c r="C709" s="393"/>
      <c r="D709" s="393"/>
      <c r="E709" s="393"/>
      <c r="F709" s="393"/>
      <c r="G709" s="393"/>
      <c r="H709" s="394"/>
      <c r="I709" s="394"/>
      <c r="J709" s="394"/>
      <c r="K709" s="394"/>
      <c r="L709" s="394"/>
      <c r="M709" s="394"/>
      <c r="N709" s="313">
        <f>IF(IF(I709&lt;'Checklist Parameters'!$Q$22,0,($I709-$L709))&lt;0,0,IF(I709&lt;'Checklist Parameters'!$Q$22,0,($I709-$L709)))</f>
        <v>0</v>
      </c>
      <c r="O709" s="394"/>
      <c r="P709" s="395"/>
      <c r="Q709" s="316">
        <f t="shared" si="62"/>
        <v>0</v>
      </c>
      <c r="R709" s="87">
        <f t="shared" si="63"/>
        <v>0</v>
      </c>
      <c r="S709" s="87">
        <f>IF('Checklist Parameters'!$Q$60&lt;0.2,0.2,'Checklist Parameters'!$Q$60)</f>
        <v>0.7</v>
      </c>
      <c r="T709" s="88">
        <f>IF($O709="",IF('Checklist District ID'!$C$43="Y",MAX($R709:$S709)*$I709,SUM($R709:$S709)*$I709),IF(O709&gt;0,Q709*S709))</f>
        <v>0</v>
      </c>
      <c r="U709" s="88">
        <f>IF(Q709&gt;0,((I709-T709)*'Formula Matrix'!$E$42),0)</f>
        <v>0</v>
      </c>
      <c r="V709" s="88">
        <f t="shared" si="64"/>
        <v>0</v>
      </c>
      <c r="W709" s="88">
        <f>IF(V709&gt;0,(V709*'Checklist Parameters'!$Q$35),0)</f>
        <v>0</v>
      </c>
      <c r="X709" s="85">
        <f t="shared" si="60"/>
        <v>0</v>
      </c>
      <c r="Y709" s="85">
        <f>IF('Checklist Parameters'!$Q$102&lt;&gt;"",(I709/43560)*'Checklist Parameters'!$Q$102,"N/A")</f>
        <v>0</v>
      </c>
      <c r="Z709" s="85" t="str">
        <f>IF('Checklist Parameters'!$Q$58&lt;&gt;"",((I709*'Checklist Parameters'!$Q$58)*'Checklist Parameters'!$Q$35)/1000,"N/A")</f>
        <v>N/A</v>
      </c>
      <c r="AA709" s="85">
        <f>IF('Checklist Parameters'!$Q$101&lt;&gt;"",IFERROR(I709/'Checklist Parameters'!$Q$101,0),"N/A")</f>
        <v>0</v>
      </c>
      <c r="AB709" s="85" t="str">
        <f>IF('Checklist Parameters'!$Q$43&lt;&gt;"",(I709*'Checklist Parameters'!$Q$43)/1000,"N/A")</f>
        <v>N/A</v>
      </c>
      <c r="AC709" s="85">
        <f>IF('Checklist Parameters'!$Q$16="",$X709,IF(AND('Checklist Parameters'!$Q$16&lt;$X709,'Checklist Parameters'!$Q$16&gt;=3),'Checklist Parameters'!$Q$16,IF(AND('Checklist Parameters'!$Q$16&lt;$X709,'Checklist Parameters'!$Q$16&lt;3),0,$X709)))</f>
        <v>0</v>
      </c>
      <c r="AD709" s="85" t="str">
        <f>IF(AND(I709&lt;'Checklist Parameters'!$Q$22,$I709&lt;&gt;0),"Y","")</f>
        <v/>
      </c>
      <c r="AE709" s="85" t="str">
        <f>IF($AD709="Y",0,IF('Checklist Parameters'!$Q$25="","&lt;no limit&gt;",ROUNDDOWN((($I709-'Checklist Parameters'!$Q$24)/'Checklist Parameters'!$Q$25)+1,0)))</f>
        <v>&lt;no limit&gt;</v>
      </c>
      <c r="AF709" s="174">
        <f t="shared" si="65"/>
        <v>0</v>
      </c>
      <c r="AG709" s="85">
        <f t="shared" si="61"/>
        <v>0</v>
      </c>
    </row>
    <row r="710" spans="1:33" ht="15">
      <c r="A710" s="393"/>
      <c r="B710" s="393"/>
      <c r="C710" s="393"/>
      <c r="D710" s="393"/>
      <c r="E710" s="393"/>
      <c r="F710" s="393"/>
      <c r="G710" s="393"/>
      <c r="H710" s="394"/>
      <c r="I710" s="394"/>
      <c r="J710" s="394"/>
      <c r="K710" s="394"/>
      <c r="L710" s="394"/>
      <c r="M710" s="394"/>
      <c r="N710" s="313">
        <f>IF(IF(I710&lt;'Checklist Parameters'!$Q$22,0,($I710-$L710))&lt;0,0,IF(I710&lt;'Checklist Parameters'!$Q$22,0,($I710-$L710)))</f>
        <v>0</v>
      </c>
      <c r="O710" s="394"/>
      <c r="P710" s="395"/>
      <c r="Q710" s="316">
        <f t="shared" si="62"/>
        <v>0</v>
      </c>
      <c r="R710" s="87">
        <f t="shared" si="63"/>
        <v>0</v>
      </c>
      <c r="S710" s="87">
        <f>IF('Checklist Parameters'!$Q$60&lt;0.2,0.2,'Checklist Parameters'!$Q$60)</f>
        <v>0.7</v>
      </c>
      <c r="T710" s="88">
        <f>IF($O710="",IF('Checklist District ID'!$C$43="Y",MAX($R710:$S710)*$I710,SUM($R710:$S710)*$I710),IF(O710&gt;0,Q710*S710))</f>
        <v>0</v>
      </c>
      <c r="U710" s="88">
        <f>IF(Q710&gt;0,((I710-T710)*'Formula Matrix'!$E$42),0)</f>
        <v>0</v>
      </c>
      <c r="V710" s="88">
        <f t="shared" si="64"/>
        <v>0</v>
      </c>
      <c r="W710" s="88">
        <f>IF(V710&gt;0,(V710*'Checklist Parameters'!$Q$35),0)</f>
        <v>0</v>
      </c>
      <c r="X710" s="85">
        <f t="shared" si="60"/>
        <v>0</v>
      </c>
      <c r="Y710" s="85">
        <f>IF('Checklist Parameters'!$Q$102&lt;&gt;"",(I710/43560)*'Checklist Parameters'!$Q$102,"N/A")</f>
        <v>0</v>
      </c>
      <c r="Z710" s="85" t="str">
        <f>IF('Checklist Parameters'!$Q$58&lt;&gt;"",((I710*'Checklist Parameters'!$Q$58)*'Checklist Parameters'!$Q$35)/1000,"N/A")</f>
        <v>N/A</v>
      </c>
      <c r="AA710" s="85">
        <f>IF('Checklist Parameters'!$Q$101&lt;&gt;"",IFERROR(I710/'Checklist Parameters'!$Q$101,0),"N/A")</f>
        <v>0</v>
      </c>
      <c r="AB710" s="85" t="str">
        <f>IF('Checklist Parameters'!$Q$43&lt;&gt;"",(I710*'Checklist Parameters'!$Q$43)/1000,"N/A")</f>
        <v>N/A</v>
      </c>
      <c r="AC710" s="85">
        <f>IF('Checklist Parameters'!$Q$16="",$X710,IF(AND('Checklist Parameters'!$Q$16&lt;$X710,'Checklist Parameters'!$Q$16&gt;=3),'Checklist Parameters'!$Q$16,IF(AND('Checklist Parameters'!$Q$16&lt;$X710,'Checklist Parameters'!$Q$16&lt;3),0,$X710)))</f>
        <v>0</v>
      </c>
      <c r="AD710" s="85" t="str">
        <f>IF(AND(I710&lt;'Checklist Parameters'!$Q$22,$I710&lt;&gt;0),"Y","")</f>
        <v/>
      </c>
      <c r="AE710" s="85" t="str">
        <f>IF($AD710="Y",0,IF('Checklist Parameters'!$Q$25="","&lt;no limit&gt;",ROUNDDOWN((($I710-'Checklist Parameters'!$Q$24)/'Checklist Parameters'!$Q$25)+1,0)))</f>
        <v>&lt;no limit&gt;</v>
      </c>
      <c r="AF710" s="174">
        <f t="shared" si="65"/>
        <v>0</v>
      </c>
      <c r="AG710" s="85">
        <f t="shared" si="61"/>
        <v>0</v>
      </c>
    </row>
    <row r="711" spans="1:33" ht="15">
      <c r="A711" s="393"/>
      <c r="B711" s="393"/>
      <c r="C711" s="393"/>
      <c r="D711" s="393"/>
      <c r="E711" s="393"/>
      <c r="F711" s="393"/>
      <c r="G711" s="393"/>
      <c r="H711" s="394"/>
      <c r="I711" s="394"/>
      <c r="J711" s="394"/>
      <c r="K711" s="394"/>
      <c r="L711" s="394"/>
      <c r="M711" s="394"/>
      <c r="N711" s="313">
        <f>IF(IF(I711&lt;'Checklist Parameters'!$Q$22,0,($I711-$L711))&lt;0,0,IF(I711&lt;'Checklist Parameters'!$Q$22,0,($I711-$L711)))</f>
        <v>0</v>
      </c>
      <c r="O711" s="394"/>
      <c r="P711" s="395"/>
      <c r="Q711" s="316">
        <f t="shared" si="62"/>
        <v>0</v>
      </c>
      <c r="R711" s="87">
        <f t="shared" si="63"/>
        <v>0</v>
      </c>
      <c r="S711" s="87">
        <f>IF('Checklist Parameters'!$Q$60&lt;0.2,0.2,'Checklist Parameters'!$Q$60)</f>
        <v>0.7</v>
      </c>
      <c r="T711" s="88">
        <f>IF($O711="",IF('Checklist District ID'!$C$43="Y",MAX($R711:$S711)*$I711,SUM($R711:$S711)*$I711),IF(O711&gt;0,Q711*S711))</f>
        <v>0</v>
      </c>
      <c r="U711" s="88">
        <f>IF(Q711&gt;0,((I711-T711)*'Formula Matrix'!$E$42),0)</f>
        <v>0</v>
      </c>
      <c r="V711" s="88">
        <f t="shared" si="64"/>
        <v>0</v>
      </c>
      <c r="W711" s="88">
        <f>IF(V711&gt;0,(V711*'Checklist Parameters'!$Q$35),0)</f>
        <v>0</v>
      </c>
      <c r="X711" s="85">
        <f t="shared" si="60"/>
        <v>0</v>
      </c>
      <c r="Y711" s="85">
        <f>IF('Checklist Parameters'!$Q$102&lt;&gt;"",(I711/43560)*'Checklist Parameters'!$Q$102,"N/A")</f>
        <v>0</v>
      </c>
      <c r="Z711" s="85" t="str">
        <f>IF('Checklist Parameters'!$Q$58&lt;&gt;"",((I711*'Checklist Parameters'!$Q$58)*'Checklist Parameters'!$Q$35)/1000,"N/A")</f>
        <v>N/A</v>
      </c>
      <c r="AA711" s="85">
        <f>IF('Checklist Parameters'!$Q$101&lt;&gt;"",IFERROR(I711/'Checklist Parameters'!$Q$101,0),"N/A")</f>
        <v>0</v>
      </c>
      <c r="AB711" s="85" t="str">
        <f>IF('Checklist Parameters'!$Q$43&lt;&gt;"",(I711*'Checklist Parameters'!$Q$43)/1000,"N/A")</f>
        <v>N/A</v>
      </c>
      <c r="AC711" s="85">
        <f>IF('Checklist Parameters'!$Q$16="",$X711,IF(AND('Checklist Parameters'!$Q$16&lt;$X711,'Checklist Parameters'!$Q$16&gt;=3),'Checklist Parameters'!$Q$16,IF(AND('Checklist Parameters'!$Q$16&lt;$X711,'Checklist Parameters'!$Q$16&lt;3),0,$X711)))</f>
        <v>0</v>
      </c>
      <c r="AD711" s="85" t="str">
        <f>IF(AND(I711&lt;'Checklist Parameters'!$Q$22,$I711&lt;&gt;0),"Y","")</f>
        <v/>
      </c>
      <c r="AE711" s="85" t="str">
        <f>IF($AD711="Y",0,IF('Checklist Parameters'!$Q$25="","&lt;no limit&gt;",ROUNDDOWN((($I711-'Checklist Parameters'!$Q$24)/'Checklist Parameters'!$Q$25)+1,0)))</f>
        <v>&lt;no limit&gt;</v>
      </c>
      <c r="AF711" s="174">
        <f t="shared" si="65"/>
        <v>0</v>
      </c>
      <c r="AG711" s="85">
        <f t="shared" si="61"/>
        <v>0</v>
      </c>
    </row>
    <row r="712" spans="1:33" ht="15">
      <c r="A712" s="393"/>
      <c r="B712" s="393"/>
      <c r="C712" s="393"/>
      <c r="D712" s="393"/>
      <c r="E712" s="393"/>
      <c r="F712" s="393"/>
      <c r="G712" s="393"/>
      <c r="H712" s="394"/>
      <c r="I712" s="394"/>
      <c r="J712" s="394"/>
      <c r="K712" s="394"/>
      <c r="L712" s="394"/>
      <c r="M712" s="394"/>
      <c r="N712" s="313">
        <f>IF(IF(I712&lt;'Checklist Parameters'!$Q$22,0,($I712-$L712))&lt;0,0,IF(I712&lt;'Checklist Parameters'!$Q$22,0,($I712-$L712)))</f>
        <v>0</v>
      </c>
      <c r="O712" s="394"/>
      <c r="P712" s="395"/>
      <c r="Q712" s="316">
        <f t="shared" si="62"/>
        <v>0</v>
      </c>
      <c r="R712" s="87">
        <f t="shared" si="63"/>
        <v>0</v>
      </c>
      <c r="S712" s="87">
        <f>IF('Checklist Parameters'!$Q$60&lt;0.2,0.2,'Checklist Parameters'!$Q$60)</f>
        <v>0.7</v>
      </c>
      <c r="T712" s="88">
        <f>IF($O712="",IF('Checklist District ID'!$C$43="Y",MAX($R712:$S712)*$I712,SUM($R712:$S712)*$I712),IF(O712&gt;0,Q712*S712))</f>
        <v>0</v>
      </c>
      <c r="U712" s="88">
        <f>IF(Q712&gt;0,((I712-T712)*'Formula Matrix'!$E$42),0)</f>
        <v>0</v>
      </c>
      <c r="V712" s="88">
        <f t="shared" si="64"/>
        <v>0</v>
      </c>
      <c r="W712" s="88">
        <f>IF(V712&gt;0,(V712*'Checklist Parameters'!$Q$35),0)</f>
        <v>0</v>
      </c>
      <c r="X712" s="85">
        <f t="shared" si="60"/>
        <v>0</v>
      </c>
      <c r="Y712" s="85">
        <f>IF('Checklist Parameters'!$Q$102&lt;&gt;"",(I712/43560)*'Checklist Parameters'!$Q$102,"N/A")</f>
        <v>0</v>
      </c>
      <c r="Z712" s="85" t="str">
        <f>IF('Checklist Parameters'!$Q$58&lt;&gt;"",((I712*'Checklist Parameters'!$Q$58)*'Checklist Parameters'!$Q$35)/1000,"N/A")</f>
        <v>N/A</v>
      </c>
      <c r="AA712" s="85">
        <f>IF('Checklist Parameters'!$Q$101&lt;&gt;"",IFERROR(I712/'Checklist Parameters'!$Q$101,0),"N/A")</f>
        <v>0</v>
      </c>
      <c r="AB712" s="85" t="str">
        <f>IF('Checklist Parameters'!$Q$43&lt;&gt;"",(I712*'Checklist Parameters'!$Q$43)/1000,"N/A")</f>
        <v>N/A</v>
      </c>
      <c r="AC712" s="85">
        <f>IF('Checklist Parameters'!$Q$16="",$X712,IF(AND('Checklist Parameters'!$Q$16&lt;$X712,'Checklist Parameters'!$Q$16&gt;=3),'Checklist Parameters'!$Q$16,IF(AND('Checklist Parameters'!$Q$16&lt;$X712,'Checklist Parameters'!$Q$16&lt;3),0,$X712)))</f>
        <v>0</v>
      </c>
      <c r="AD712" s="85" t="str">
        <f>IF(AND(I712&lt;'Checklist Parameters'!$Q$22,$I712&lt;&gt;0),"Y","")</f>
        <v/>
      </c>
      <c r="AE712" s="85" t="str">
        <f>IF($AD712="Y",0,IF('Checklist Parameters'!$Q$25="","&lt;no limit&gt;",ROUNDDOWN((($I712-'Checklist Parameters'!$Q$24)/'Checklist Parameters'!$Q$25)+1,0)))</f>
        <v>&lt;no limit&gt;</v>
      </c>
      <c r="AF712" s="174">
        <f t="shared" si="65"/>
        <v>0</v>
      </c>
      <c r="AG712" s="85">
        <f t="shared" si="61"/>
        <v>0</v>
      </c>
    </row>
    <row r="713" spans="1:33" ht="15">
      <c r="A713" s="393"/>
      <c r="B713" s="393"/>
      <c r="C713" s="393"/>
      <c r="D713" s="393"/>
      <c r="E713" s="393"/>
      <c r="F713" s="393"/>
      <c r="G713" s="393"/>
      <c r="H713" s="394"/>
      <c r="I713" s="394"/>
      <c r="J713" s="394"/>
      <c r="K713" s="394"/>
      <c r="L713" s="394"/>
      <c r="M713" s="394"/>
      <c r="N713" s="313">
        <f>IF(IF(I713&lt;'Checklist Parameters'!$Q$22,0,($I713-$L713))&lt;0,0,IF(I713&lt;'Checklist Parameters'!$Q$22,0,($I713-$L713)))</f>
        <v>0</v>
      </c>
      <c r="O713" s="394"/>
      <c r="P713" s="395"/>
      <c r="Q713" s="316">
        <f t="shared" si="62"/>
        <v>0</v>
      </c>
      <c r="R713" s="87">
        <f t="shared" si="63"/>
        <v>0</v>
      </c>
      <c r="S713" s="87">
        <f>IF('Checklist Parameters'!$Q$60&lt;0.2,0.2,'Checklist Parameters'!$Q$60)</f>
        <v>0.7</v>
      </c>
      <c r="T713" s="88">
        <f>IF($O713="",IF('Checklist District ID'!$C$43="Y",MAX($R713:$S713)*$I713,SUM($R713:$S713)*$I713),IF(O713&gt;0,Q713*S713))</f>
        <v>0</v>
      </c>
      <c r="U713" s="88">
        <f>IF(Q713&gt;0,((I713-T713)*'Formula Matrix'!$E$42),0)</f>
        <v>0</v>
      </c>
      <c r="V713" s="88">
        <f t="shared" si="64"/>
        <v>0</v>
      </c>
      <c r="W713" s="88">
        <f>IF(V713&gt;0,(V713*'Checklist Parameters'!$Q$35),0)</f>
        <v>0</v>
      </c>
      <c r="X713" s="85">
        <f t="shared" si="60"/>
        <v>0</v>
      </c>
      <c r="Y713" s="85">
        <f>IF('Checklist Parameters'!$Q$102&lt;&gt;"",(I713/43560)*'Checklist Parameters'!$Q$102,"N/A")</f>
        <v>0</v>
      </c>
      <c r="Z713" s="85" t="str">
        <f>IF('Checklist Parameters'!$Q$58&lt;&gt;"",((I713*'Checklist Parameters'!$Q$58)*'Checklist Parameters'!$Q$35)/1000,"N/A")</f>
        <v>N/A</v>
      </c>
      <c r="AA713" s="85">
        <f>IF('Checklist Parameters'!$Q$101&lt;&gt;"",IFERROR(I713/'Checklist Parameters'!$Q$101,0),"N/A")</f>
        <v>0</v>
      </c>
      <c r="AB713" s="85" t="str">
        <f>IF('Checklist Parameters'!$Q$43&lt;&gt;"",(I713*'Checklist Parameters'!$Q$43)/1000,"N/A")</f>
        <v>N/A</v>
      </c>
      <c r="AC713" s="85">
        <f>IF('Checklist Parameters'!$Q$16="",$X713,IF(AND('Checklist Parameters'!$Q$16&lt;$X713,'Checklist Parameters'!$Q$16&gt;=3),'Checklist Parameters'!$Q$16,IF(AND('Checklist Parameters'!$Q$16&lt;$X713,'Checklist Parameters'!$Q$16&lt;3),0,$X713)))</f>
        <v>0</v>
      </c>
      <c r="AD713" s="85" t="str">
        <f>IF(AND(I713&lt;'Checklist Parameters'!$Q$22,$I713&lt;&gt;0),"Y","")</f>
        <v/>
      </c>
      <c r="AE713" s="85" t="str">
        <f>IF($AD713="Y",0,IF('Checklist Parameters'!$Q$25="","&lt;no limit&gt;",ROUNDDOWN((($I713-'Checklist Parameters'!$Q$24)/'Checklist Parameters'!$Q$25)+1,0)))</f>
        <v>&lt;no limit&gt;</v>
      </c>
      <c r="AF713" s="174">
        <f t="shared" si="65"/>
        <v>0</v>
      </c>
      <c r="AG713" s="85">
        <f t="shared" si="61"/>
        <v>0</v>
      </c>
    </row>
    <row r="714" spans="1:33" ht="15">
      <c r="A714" s="393"/>
      <c r="B714" s="393"/>
      <c r="C714" s="393"/>
      <c r="D714" s="393"/>
      <c r="E714" s="393"/>
      <c r="F714" s="393"/>
      <c r="G714" s="393"/>
      <c r="H714" s="394"/>
      <c r="I714" s="394"/>
      <c r="J714" s="394"/>
      <c r="K714" s="394"/>
      <c r="L714" s="394"/>
      <c r="M714" s="394"/>
      <c r="N714" s="313">
        <f>IF(IF(I714&lt;'Checklist Parameters'!$Q$22,0,($I714-$L714))&lt;0,0,IF(I714&lt;'Checklist Parameters'!$Q$22,0,($I714-$L714)))</f>
        <v>0</v>
      </c>
      <c r="O714" s="394"/>
      <c r="P714" s="395"/>
      <c r="Q714" s="316">
        <f t="shared" si="62"/>
        <v>0</v>
      </c>
      <c r="R714" s="87">
        <f t="shared" si="63"/>
        <v>0</v>
      </c>
      <c r="S714" s="87">
        <f>IF('Checklist Parameters'!$Q$60&lt;0.2,0.2,'Checklist Parameters'!$Q$60)</f>
        <v>0.7</v>
      </c>
      <c r="T714" s="88">
        <f>IF($O714="",IF('Checklist District ID'!$C$43="Y",MAX($R714:$S714)*$I714,SUM($R714:$S714)*$I714),IF(O714&gt;0,Q714*S714))</f>
        <v>0</v>
      </c>
      <c r="U714" s="88">
        <f>IF(Q714&gt;0,((I714-T714)*'Formula Matrix'!$E$42),0)</f>
        <v>0</v>
      </c>
      <c r="V714" s="88">
        <f t="shared" si="64"/>
        <v>0</v>
      </c>
      <c r="W714" s="88">
        <f>IF(V714&gt;0,(V714*'Checklist Parameters'!$Q$35),0)</f>
        <v>0</v>
      </c>
      <c r="X714" s="85">
        <f t="shared" si="60"/>
        <v>0</v>
      </c>
      <c r="Y714" s="85">
        <f>IF('Checklist Parameters'!$Q$102&lt;&gt;"",(I714/43560)*'Checklist Parameters'!$Q$102,"N/A")</f>
        <v>0</v>
      </c>
      <c r="Z714" s="85" t="str">
        <f>IF('Checklist Parameters'!$Q$58&lt;&gt;"",((I714*'Checklist Parameters'!$Q$58)*'Checklist Parameters'!$Q$35)/1000,"N/A")</f>
        <v>N/A</v>
      </c>
      <c r="AA714" s="85">
        <f>IF('Checklist Parameters'!$Q$101&lt;&gt;"",IFERROR(I714/'Checklist Parameters'!$Q$101,0),"N/A")</f>
        <v>0</v>
      </c>
      <c r="AB714" s="85" t="str">
        <f>IF('Checklist Parameters'!$Q$43&lt;&gt;"",(I714*'Checklist Parameters'!$Q$43)/1000,"N/A")</f>
        <v>N/A</v>
      </c>
      <c r="AC714" s="85">
        <f>IF('Checklist Parameters'!$Q$16="",$X714,IF(AND('Checklist Parameters'!$Q$16&lt;$X714,'Checklist Parameters'!$Q$16&gt;=3),'Checklist Parameters'!$Q$16,IF(AND('Checklist Parameters'!$Q$16&lt;$X714,'Checklist Parameters'!$Q$16&lt;3),0,$X714)))</f>
        <v>0</v>
      </c>
      <c r="AD714" s="85" t="str">
        <f>IF(AND(I714&lt;'Checklist Parameters'!$Q$22,$I714&lt;&gt;0),"Y","")</f>
        <v/>
      </c>
      <c r="AE714" s="85" t="str">
        <f>IF($AD714="Y",0,IF('Checklist Parameters'!$Q$25="","&lt;no limit&gt;",ROUNDDOWN((($I714-'Checklist Parameters'!$Q$24)/'Checklist Parameters'!$Q$25)+1,0)))</f>
        <v>&lt;no limit&gt;</v>
      </c>
      <c r="AF714" s="174">
        <f t="shared" si="65"/>
        <v>0</v>
      </c>
      <c r="AG714" s="85">
        <f t="shared" si="61"/>
        <v>0</v>
      </c>
    </row>
    <row r="715" spans="1:33" ht="15">
      <c r="A715" s="393"/>
      <c r="B715" s="393"/>
      <c r="C715" s="393"/>
      <c r="D715" s="393"/>
      <c r="E715" s="393"/>
      <c r="F715" s="393"/>
      <c r="G715" s="393"/>
      <c r="H715" s="394"/>
      <c r="I715" s="394"/>
      <c r="J715" s="394"/>
      <c r="K715" s="394"/>
      <c r="L715" s="394"/>
      <c r="M715" s="394"/>
      <c r="N715" s="313">
        <f>IF(IF(I715&lt;'Checklist Parameters'!$Q$22,0,($I715-$L715))&lt;0,0,IF(I715&lt;'Checklist Parameters'!$Q$22,0,($I715-$L715)))</f>
        <v>0</v>
      </c>
      <c r="O715" s="394"/>
      <c r="P715" s="395"/>
      <c r="Q715" s="316">
        <f t="shared" si="62"/>
        <v>0</v>
      </c>
      <c r="R715" s="87">
        <f t="shared" si="63"/>
        <v>0</v>
      </c>
      <c r="S715" s="87">
        <f>IF('Checklist Parameters'!$Q$60&lt;0.2,0.2,'Checklist Parameters'!$Q$60)</f>
        <v>0.7</v>
      </c>
      <c r="T715" s="88">
        <f>IF($O715="",IF('Checklist District ID'!$C$43="Y",MAX($R715:$S715)*$I715,SUM($R715:$S715)*$I715),IF(O715&gt;0,Q715*S715))</f>
        <v>0</v>
      </c>
      <c r="U715" s="88">
        <f>IF(Q715&gt;0,((I715-T715)*'Formula Matrix'!$E$42),0)</f>
        <v>0</v>
      </c>
      <c r="V715" s="88">
        <f t="shared" si="64"/>
        <v>0</v>
      </c>
      <c r="W715" s="88">
        <f>IF(V715&gt;0,(V715*'Checklist Parameters'!$Q$35),0)</f>
        <v>0</v>
      </c>
      <c r="X715" s="85">
        <f t="shared" si="60"/>
        <v>0</v>
      </c>
      <c r="Y715" s="85">
        <f>IF('Checklist Parameters'!$Q$102&lt;&gt;"",(I715/43560)*'Checklist Parameters'!$Q$102,"N/A")</f>
        <v>0</v>
      </c>
      <c r="Z715" s="85" t="str">
        <f>IF('Checklist Parameters'!$Q$58&lt;&gt;"",((I715*'Checklist Parameters'!$Q$58)*'Checklist Parameters'!$Q$35)/1000,"N/A")</f>
        <v>N/A</v>
      </c>
      <c r="AA715" s="85">
        <f>IF('Checklist Parameters'!$Q$101&lt;&gt;"",IFERROR(I715/'Checklist Parameters'!$Q$101,0),"N/A")</f>
        <v>0</v>
      </c>
      <c r="AB715" s="85" t="str">
        <f>IF('Checklist Parameters'!$Q$43&lt;&gt;"",(I715*'Checklist Parameters'!$Q$43)/1000,"N/A")</f>
        <v>N/A</v>
      </c>
      <c r="AC715" s="85">
        <f>IF('Checklist Parameters'!$Q$16="",$X715,IF(AND('Checklist Parameters'!$Q$16&lt;$X715,'Checklist Parameters'!$Q$16&gt;=3),'Checklist Parameters'!$Q$16,IF(AND('Checklist Parameters'!$Q$16&lt;$X715,'Checklist Parameters'!$Q$16&lt;3),0,$X715)))</f>
        <v>0</v>
      </c>
      <c r="AD715" s="85" t="str">
        <f>IF(AND(I715&lt;'Checklist Parameters'!$Q$22,$I715&lt;&gt;0),"Y","")</f>
        <v/>
      </c>
      <c r="AE715" s="85" t="str">
        <f>IF($AD715="Y",0,IF('Checklist Parameters'!$Q$25="","&lt;no limit&gt;",ROUNDDOWN((($I715-'Checklist Parameters'!$Q$24)/'Checklist Parameters'!$Q$25)+1,0)))</f>
        <v>&lt;no limit&gt;</v>
      </c>
      <c r="AF715" s="174">
        <f t="shared" si="65"/>
        <v>0</v>
      </c>
      <c r="AG715" s="85">
        <f t="shared" si="61"/>
        <v>0</v>
      </c>
    </row>
    <row r="716" spans="1:33" ht="15">
      <c r="A716" s="393"/>
      <c r="B716" s="393"/>
      <c r="C716" s="393"/>
      <c r="D716" s="393"/>
      <c r="E716" s="393"/>
      <c r="F716" s="393"/>
      <c r="G716" s="393"/>
      <c r="H716" s="394"/>
      <c r="I716" s="394"/>
      <c r="J716" s="394"/>
      <c r="K716" s="394"/>
      <c r="L716" s="394"/>
      <c r="M716" s="394"/>
      <c r="N716" s="313">
        <f>IF(IF(I716&lt;'Checklist Parameters'!$Q$22,0,($I716-$L716))&lt;0,0,IF(I716&lt;'Checklist Parameters'!$Q$22,0,($I716-$L716)))</f>
        <v>0</v>
      </c>
      <c r="O716" s="394"/>
      <c r="P716" s="395"/>
      <c r="Q716" s="316">
        <f t="shared" si="62"/>
        <v>0</v>
      </c>
      <c r="R716" s="87">
        <f t="shared" si="63"/>
        <v>0</v>
      </c>
      <c r="S716" s="87">
        <f>IF('Checklist Parameters'!$Q$60&lt;0.2,0.2,'Checklist Parameters'!$Q$60)</f>
        <v>0.7</v>
      </c>
      <c r="T716" s="88">
        <f>IF($O716="",IF('Checklist District ID'!$C$43="Y",MAX($R716:$S716)*$I716,SUM($R716:$S716)*$I716),IF(O716&gt;0,Q716*S716))</f>
        <v>0</v>
      </c>
      <c r="U716" s="88">
        <f>IF(Q716&gt;0,((I716-T716)*'Formula Matrix'!$E$42),0)</f>
        <v>0</v>
      </c>
      <c r="V716" s="88">
        <f t="shared" si="64"/>
        <v>0</v>
      </c>
      <c r="W716" s="88">
        <f>IF(V716&gt;0,(V716*'Checklist Parameters'!$Q$35),0)</f>
        <v>0</v>
      </c>
      <c r="X716" s="85">
        <f t="shared" si="60"/>
        <v>0</v>
      </c>
      <c r="Y716" s="85">
        <f>IF('Checklist Parameters'!$Q$102&lt;&gt;"",(I716/43560)*'Checklist Parameters'!$Q$102,"N/A")</f>
        <v>0</v>
      </c>
      <c r="Z716" s="85" t="str">
        <f>IF('Checklist Parameters'!$Q$58&lt;&gt;"",((I716*'Checklist Parameters'!$Q$58)*'Checklist Parameters'!$Q$35)/1000,"N/A")</f>
        <v>N/A</v>
      </c>
      <c r="AA716" s="85">
        <f>IF('Checklist Parameters'!$Q$101&lt;&gt;"",IFERROR(I716/'Checklist Parameters'!$Q$101,0),"N/A")</f>
        <v>0</v>
      </c>
      <c r="AB716" s="85" t="str">
        <f>IF('Checklist Parameters'!$Q$43&lt;&gt;"",(I716*'Checklist Parameters'!$Q$43)/1000,"N/A")</f>
        <v>N/A</v>
      </c>
      <c r="AC716" s="85">
        <f>IF('Checklist Parameters'!$Q$16="",$X716,IF(AND('Checklist Parameters'!$Q$16&lt;$X716,'Checklist Parameters'!$Q$16&gt;=3),'Checklist Parameters'!$Q$16,IF(AND('Checklist Parameters'!$Q$16&lt;$X716,'Checklist Parameters'!$Q$16&lt;3),0,$X716)))</f>
        <v>0</v>
      </c>
      <c r="AD716" s="85" t="str">
        <f>IF(AND(I716&lt;'Checklist Parameters'!$Q$22,$I716&lt;&gt;0),"Y","")</f>
        <v/>
      </c>
      <c r="AE716" s="85" t="str">
        <f>IF($AD716="Y",0,IF('Checklist Parameters'!$Q$25="","&lt;no limit&gt;",ROUNDDOWN((($I716-'Checklist Parameters'!$Q$24)/'Checklist Parameters'!$Q$25)+1,0)))</f>
        <v>&lt;no limit&gt;</v>
      </c>
      <c r="AF716" s="174">
        <f t="shared" si="65"/>
        <v>0</v>
      </c>
      <c r="AG716" s="85">
        <f t="shared" si="61"/>
        <v>0</v>
      </c>
    </row>
    <row r="717" spans="1:33" ht="15">
      <c r="A717" s="393"/>
      <c r="B717" s="393"/>
      <c r="C717" s="393"/>
      <c r="D717" s="393"/>
      <c r="E717" s="393"/>
      <c r="F717" s="393"/>
      <c r="G717" s="393"/>
      <c r="H717" s="394"/>
      <c r="I717" s="394"/>
      <c r="J717" s="394"/>
      <c r="K717" s="394"/>
      <c r="L717" s="394"/>
      <c r="M717" s="394"/>
      <c r="N717" s="313">
        <f>IF(IF(I717&lt;'Checklist Parameters'!$Q$22,0,($I717-$L717))&lt;0,0,IF(I717&lt;'Checklist Parameters'!$Q$22,0,($I717-$L717)))</f>
        <v>0</v>
      </c>
      <c r="O717" s="394"/>
      <c r="P717" s="395"/>
      <c r="Q717" s="316">
        <f t="shared" si="62"/>
        <v>0</v>
      </c>
      <c r="R717" s="87">
        <f t="shared" si="63"/>
        <v>0</v>
      </c>
      <c r="S717" s="87">
        <f>IF('Checklist Parameters'!$Q$60&lt;0.2,0.2,'Checklist Parameters'!$Q$60)</f>
        <v>0.7</v>
      </c>
      <c r="T717" s="88">
        <f>IF($O717="",IF('Checklist District ID'!$C$43="Y",MAX($R717:$S717)*$I717,SUM($R717:$S717)*$I717),IF(O717&gt;0,Q717*S717))</f>
        <v>0</v>
      </c>
      <c r="U717" s="88">
        <f>IF(Q717&gt;0,((I717-T717)*'Formula Matrix'!$E$42),0)</f>
        <v>0</v>
      </c>
      <c r="V717" s="88">
        <f t="shared" si="64"/>
        <v>0</v>
      </c>
      <c r="W717" s="88">
        <f>IF(V717&gt;0,(V717*'Checklist Parameters'!$Q$35),0)</f>
        <v>0</v>
      </c>
      <c r="X717" s="85">
        <f t="shared" si="60"/>
        <v>0</v>
      </c>
      <c r="Y717" s="85">
        <f>IF('Checklist Parameters'!$Q$102&lt;&gt;"",(I717/43560)*'Checklist Parameters'!$Q$102,"N/A")</f>
        <v>0</v>
      </c>
      <c r="Z717" s="85" t="str">
        <f>IF('Checklist Parameters'!$Q$58&lt;&gt;"",((I717*'Checklist Parameters'!$Q$58)*'Checklist Parameters'!$Q$35)/1000,"N/A")</f>
        <v>N/A</v>
      </c>
      <c r="AA717" s="85">
        <f>IF('Checklist Parameters'!$Q$101&lt;&gt;"",IFERROR(I717/'Checklist Parameters'!$Q$101,0),"N/A")</f>
        <v>0</v>
      </c>
      <c r="AB717" s="85" t="str">
        <f>IF('Checklist Parameters'!$Q$43&lt;&gt;"",(I717*'Checklist Parameters'!$Q$43)/1000,"N/A")</f>
        <v>N/A</v>
      </c>
      <c r="AC717" s="85">
        <f>IF('Checklist Parameters'!$Q$16="",$X717,IF(AND('Checklist Parameters'!$Q$16&lt;$X717,'Checklist Parameters'!$Q$16&gt;=3),'Checklist Parameters'!$Q$16,IF(AND('Checklist Parameters'!$Q$16&lt;$X717,'Checklist Parameters'!$Q$16&lt;3),0,$X717)))</f>
        <v>0</v>
      </c>
      <c r="AD717" s="85" t="str">
        <f>IF(AND(I717&lt;'Checklist Parameters'!$Q$22,$I717&lt;&gt;0),"Y","")</f>
        <v/>
      </c>
      <c r="AE717" s="85" t="str">
        <f>IF($AD717="Y",0,IF('Checklist Parameters'!$Q$25="","&lt;no limit&gt;",ROUNDDOWN((($I717-'Checklist Parameters'!$Q$24)/'Checklist Parameters'!$Q$25)+1,0)))</f>
        <v>&lt;no limit&gt;</v>
      </c>
      <c r="AF717" s="174">
        <f t="shared" si="65"/>
        <v>0</v>
      </c>
      <c r="AG717" s="85">
        <f t="shared" si="61"/>
        <v>0</v>
      </c>
    </row>
    <row r="718" spans="1:33" ht="15">
      <c r="A718" s="393"/>
      <c r="B718" s="393"/>
      <c r="C718" s="393"/>
      <c r="D718" s="393"/>
      <c r="E718" s="393"/>
      <c r="F718" s="393"/>
      <c r="G718" s="393"/>
      <c r="H718" s="394"/>
      <c r="I718" s="394"/>
      <c r="J718" s="394"/>
      <c r="K718" s="394"/>
      <c r="L718" s="394"/>
      <c r="M718" s="394"/>
      <c r="N718" s="313">
        <f>IF(IF(I718&lt;'Checklist Parameters'!$Q$22,0,($I718-$L718))&lt;0,0,IF(I718&lt;'Checklist Parameters'!$Q$22,0,($I718-$L718)))</f>
        <v>0</v>
      </c>
      <c r="O718" s="394"/>
      <c r="P718" s="395"/>
      <c r="Q718" s="316">
        <f t="shared" si="62"/>
        <v>0</v>
      </c>
      <c r="R718" s="87">
        <f t="shared" si="63"/>
        <v>0</v>
      </c>
      <c r="S718" s="87">
        <f>IF('Checklist Parameters'!$Q$60&lt;0.2,0.2,'Checklist Parameters'!$Q$60)</f>
        <v>0.7</v>
      </c>
      <c r="T718" s="88">
        <f>IF($O718="",IF('Checklist District ID'!$C$43="Y",MAX($R718:$S718)*$I718,SUM($R718:$S718)*$I718),IF(O718&gt;0,Q718*S718))</f>
        <v>0</v>
      </c>
      <c r="U718" s="88">
        <f>IF(Q718&gt;0,((I718-T718)*'Formula Matrix'!$E$42),0)</f>
        <v>0</v>
      </c>
      <c r="V718" s="88">
        <f t="shared" si="64"/>
        <v>0</v>
      </c>
      <c r="W718" s="88">
        <f>IF(V718&gt;0,(V718*'Checklist Parameters'!$Q$35),0)</f>
        <v>0</v>
      </c>
      <c r="X718" s="85">
        <f t="shared" si="60"/>
        <v>0</v>
      </c>
      <c r="Y718" s="85">
        <f>IF('Checklist Parameters'!$Q$102&lt;&gt;"",(I718/43560)*'Checklist Parameters'!$Q$102,"N/A")</f>
        <v>0</v>
      </c>
      <c r="Z718" s="85" t="str">
        <f>IF('Checklist Parameters'!$Q$58&lt;&gt;"",((I718*'Checklist Parameters'!$Q$58)*'Checklist Parameters'!$Q$35)/1000,"N/A")</f>
        <v>N/A</v>
      </c>
      <c r="AA718" s="85">
        <f>IF('Checklist Parameters'!$Q$101&lt;&gt;"",IFERROR(I718/'Checklist Parameters'!$Q$101,0),"N/A")</f>
        <v>0</v>
      </c>
      <c r="AB718" s="85" t="str">
        <f>IF('Checklist Parameters'!$Q$43&lt;&gt;"",(I718*'Checklist Parameters'!$Q$43)/1000,"N/A")</f>
        <v>N/A</v>
      </c>
      <c r="AC718" s="85">
        <f>IF('Checklist Parameters'!$Q$16="",$X718,IF(AND('Checklist Parameters'!$Q$16&lt;$X718,'Checklist Parameters'!$Q$16&gt;=3),'Checklist Parameters'!$Q$16,IF(AND('Checklist Parameters'!$Q$16&lt;$X718,'Checklist Parameters'!$Q$16&lt;3),0,$X718)))</f>
        <v>0</v>
      </c>
      <c r="AD718" s="85" t="str">
        <f>IF(AND(I718&lt;'Checklist Parameters'!$Q$22,$I718&lt;&gt;0),"Y","")</f>
        <v/>
      </c>
      <c r="AE718" s="85" t="str">
        <f>IF($AD718="Y",0,IF('Checklist Parameters'!$Q$25="","&lt;no limit&gt;",ROUNDDOWN((($I718-'Checklist Parameters'!$Q$24)/'Checklist Parameters'!$Q$25)+1,0)))</f>
        <v>&lt;no limit&gt;</v>
      </c>
      <c r="AF718" s="174">
        <f t="shared" si="65"/>
        <v>0</v>
      </c>
      <c r="AG718" s="85">
        <f t="shared" si="61"/>
        <v>0</v>
      </c>
    </row>
    <row r="719" spans="1:33" ht="15">
      <c r="A719" s="393"/>
      <c r="B719" s="393"/>
      <c r="C719" s="393"/>
      <c r="D719" s="393"/>
      <c r="E719" s="393"/>
      <c r="F719" s="393"/>
      <c r="G719" s="393"/>
      <c r="H719" s="394"/>
      <c r="I719" s="394"/>
      <c r="J719" s="394"/>
      <c r="K719" s="394"/>
      <c r="L719" s="394"/>
      <c r="M719" s="394"/>
      <c r="N719" s="313">
        <f>IF(IF(I719&lt;'Checklist Parameters'!$Q$22,0,($I719-$L719))&lt;0,0,IF(I719&lt;'Checklist Parameters'!$Q$22,0,($I719-$L719)))</f>
        <v>0</v>
      </c>
      <c r="O719" s="394"/>
      <c r="P719" s="395"/>
      <c r="Q719" s="316">
        <f t="shared" si="62"/>
        <v>0</v>
      </c>
      <c r="R719" s="87">
        <f t="shared" si="63"/>
        <v>0</v>
      </c>
      <c r="S719" s="87">
        <f>IF('Checklist Parameters'!$Q$60&lt;0.2,0.2,'Checklist Parameters'!$Q$60)</f>
        <v>0.7</v>
      </c>
      <c r="T719" s="88">
        <f>IF($O719="",IF('Checklist District ID'!$C$43="Y",MAX($R719:$S719)*$I719,SUM($R719:$S719)*$I719),IF(O719&gt;0,Q719*S719))</f>
        <v>0</v>
      </c>
      <c r="U719" s="88">
        <f>IF(Q719&gt;0,((I719-T719)*'Formula Matrix'!$E$42),0)</f>
        <v>0</v>
      </c>
      <c r="V719" s="88">
        <f t="shared" si="64"/>
        <v>0</v>
      </c>
      <c r="W719" s="88">
        <f>IF(V719&gt;0,(V719*'Checklist Parameters'!$Q$35),0)</f>
        <v>0</v>
      </c>
      <c r="X719" s="85">
        <f t="shared" si="60"/>
        <v>0</v>
      </c>
      <c r="Y719" s="85">
        <f>IF('Checklist Parameters'!$Q$102&lt;&gt;"",(I719/43560)*'Checklist Parameters'!$Q$102,"N/A")</f>
        <v>0</v>
      </c>
      <c r="Z719" s="85" t="str">
        <f>IF('Checklist Parameters'!$Q$58&lt;&gt;"",((I719*'Checklist Parameters'!$Q$58)*'Checklist Parameters'!$Q$35)/1000,"N/A")</f>
        <v>N/A</v>
      </c>
      <c r="AA719" s="85">
        <f>IF('Checklist Parameters'!$Q$101&lt;&gt;"",IFERROR(I719/'Checklist Parameters'!$Q$101,0),"N/A")</f>
        <v>0</v>
      </c>
      <c r="AB719" s="85" t="str">
        <f>IF('Checklist Parameters'!$Q$43&lt;&gt;"",(I719*'Checklist Parameters'!$Q$43)/1000,"N/A")</f>
        <v>N/A</v>
      </c>
      <c r="AC719" s="85">
        <f>IF('Checklist Parameters'!$Q$16="",$X719,IF(AND('Checklist Parameters'!$Q$16&lt;$X719,'Checklist Parameters'!$Q$16&gt;=3),'Checklist Parameters'!$Q$16,IF(AND('Checklist Parameters'!$Q$16&lt;$X719,'Checklist Parameters'!$Q$16&lt;3),0,$X719)))</f>
        <v>0</v>
      </c>
      <c r="AD719" s="85" t="str">
        <f>IF(AND(I719&lt;'Checklist Parameters'!$Q$22,$I719&lt;&gt;0),"Y","")</f>
        <v/>
      </c>
      <c r="AE719" s="85" t="str">
        <f>IF($AD719="Y",0,IF('Checklist Parameters'!$Q$25="","&lt;no limit&gt;",ROUNDDOWN((($I719-'Checklist Parameters'!$Q$24)/'Checklist Parameters'!$Q$25)+1,0)))</f>
        <v>&lt;no limit&gt;</v>
      </c>
      <c r="AF719" s="174">
        <f t="shared" si="65"/>
        <v>0</v>
      </c>
      <c r="AG719" s="85">
        <f t="shared" si="61"/>
        <v>0</v>
      </c>
    </row>
    <row r="720" spans="1:33" ht="15">
      <c r="A720" s="393"/>
      <c r="B720" s="393"/>
      <c r="C720" s="393"/>
      <c r="D720" s="393"/>
      <c r="E720" s="393"/>
      <c r="F720" s="393"/>
      <c r="G720" s="393"/>
      <c r="H720" s="394"/>
      <c r="I720" s="394"/>
      <c r="J720" s="394"/>
      <c r="K720" s="394"/>
      <c r="L720" s="394"/>
      <c r="M720" s="394"/>
      <c r="N720" s="313">
        <f>IF(IF(I720&lt;'Checklist Parameters'!$Q$22,0,($I720-$L720))&lt;0,0,IF(I720&lt;'Checklist Parameters'!$Q$22,0,($I720-$L720)))</f>
        <v>0</v>
      </c>
      <c r="O720" s="394"/>
      <c r="P720" s="395"/>
      <c r="Q720" s="316">
        <f t="shared" si="62"/>
        <v>0</v>
      </c>
      <c r="R720" s="87">
        <f t="shared" si="63"/>
        <v>0</v>
      </c>
      <c r="S720" s="87">
        <f>IF('Checklist Parameters'!$Q$60&lt;0.2,0.2,'Checklist Parameters'!$Q$60)</f>
        <v>0.7</v>
      </c>
      <c r="T720" s="88">
        <f>IF($O720="",IF('Checklist District ID'!$C$43="Y",MAX($R720:$S720)*$I720,SUM($R720:$S720)*$I720),IF(O720&gt;0,Q720*S720))</f>
        <v>0</v>
      </c>
      <c r="U720" s="88">
        <f>IF(Q720&gt;0,((I720-T720)*'Formula Matrix'!$E$42),0)</f>
        <v>0</v>
      </c>
      <c r="V720" s="88">
        <f t="shared" si="64"/>
        <v>0</v>
      </c>
      <c r="W720" s="88">
        <f>IF(V720&gt;0,(V720*'Checklist Parameters'!$Q$35),0)</f>
        <v>0</v>
      </c>
      <c r="X720" s="85">
        <f t="shared" si="60"/>
        <v>0</v>
      </c>
      <c r="Y720" s="85">
        <f>IF('Checklist Parameters'!$Q$102&lt;&gt;"",(I720/43560)*'Checklist Parameters'!$Q$102,"N/A")</f>
        <v>0</v>
      </c>
      <c r="Z720" s="85" t="str">
        <f>IF('Checklist Parameters'!$Q$58&lt;&gt;"",((I720*'Checklist Parameters'!$Q$58)*'Checklist Parameters'!$Q$35)/1000,"N/A")</f>
        <v>N/A</v>
      </c>
      <c r="AA720" s="85">
        <f>IF('Checklist Parameters'!$Q$101&lt;&gt;"",IFERROR(I720/'Checklist Parameters'!$Q$101,0),"N/A")</f>
        <v>0</v>
      </c>
      <c r="AB720" s="85" t="str">
        <f>IF('Checklist Parameters'!$Q$43&lt;&gt;"",(I720*'Checklist Parameters'!$Q$43)/1000,"N/A")</f>
        <v>N/A</v>
      </c>
      <c r="AC720" s="85">
        <f>IF('Checklist Parameters'!$Q$16="",$X720,IF(AND('Checklist Parameters'!$Q$16&lt;$X720,'Checklist Parameters'!$Q$16&gt;=3),'Checklist Parameters'!$Q$16,IF(AND('Checklist Parameters'!$Q$16&lt;$X720,'Checklist Parameters'!$Q$16&lt;3),0,$X720)))</f>
        <v>0</v>
      </c>
      <c r="AD720" s="85" t="str">
        <f>IF(AND(I720&lt;'Checklist Parameters'!$Q$22,$I720&lt;&gt;0),"Y","")</f>
        <v/>
      </c>
      <c r="AE720" s="85" t="str">
        <f>IF($AD720="Y",0,IF('Checklist Parameters'!$Q$25="","&lt;no limit&gt;",ROUNDDOWN((($I720-'Checklist Parameters'!$Q$24)/'Checklist Parameters'!$Q$25)+1,0)))</f>
        <v>&lt;no limit&gt;</v>
      </c>
      <c r="AF720" s="174">
        <f t="shared" si="65"/>
        <v>0</v>
      </c>
      <c r="AG720" s="85">
        <f t="shared" si="61"/>
        <v>0</v>
      </c>
    </row>
    <row r="721" spans="1:33" ht="15">
      <c r="A721" s="393"/>
      <c r="B721" s="393"/>
      <c r="C721" s="393"/>
      <c r="D721" s="393"/>
      <c r="E721" s="393"/>
      <c r="F721" s="393"/>
      <c r="G721" s="393"/>
      <c r="H721" s="394"/>
      <c r="I721" s="394"/>
      <c r="J721" s="394"/>
      <c r="K721" s="394"/>
      <c r="L721" s="394"/>
      <c r="M721" s="394"/>
      <c r="N721" s="313">
        <f>IF(IF(I721&lt;'Checklist Parameters'!$Q$22,0,($I721-$L721))&lt;0,0,IF(I721&lt;'Checklist Parameters'!$Q$22,0,($I721-$L721)))</f>
        <v>0</v>
      </c>
      <c r="O721" s="394"/>
      <c r="P721" s="395"/>
      <c r="Q721" s="316">
        <f t="shared" si="62"/>
        <v>0</v>
      </c>
      <c r="R721" s="87">
        <f t="shared" si="63"/>
        <v>0</v>
      </c>
      <c r="S721" s="87">
        <f>IF('Checklist Parameters'!$Q$60&lt;0.2,0.2,'Checklist Parameters'!$Q$60)</f>
        <v>0.7</v>
      </c>
      <c r="T721" s="88">
        <f>IF($O721="",IF('Checklist District ID'!$C$43="Y",MAX($R721:$S721)*$I721,SUM($R721:$S721)*$I721),IF(O721&gt;0,Q721*S721))</f>
        <v>0</v>
      </c>
      <c r="U721" s="88">
        <f>IF(Q721&gt;0,((I721-T721)*'Formula Matrix'!$E$42),0)</f>
        <v>0</v>
      </c>
      <c r="V721" s="88">
        <f t="shared" si="64"/>
        <v>0</v>
      </c>
      <c r="W721" s="88">
        <f>IF(V721&gt;0,(V721*'Checklist Parameters'!$Q$35),0)</f>
        <v>0</v>
      </c>
      <c r="X721" s="85">
        <f t="shared" si="60"/>
        <v>0</v>
      </c>
      <c r="Y721" s="85">
        <f>IF('Checklist Parameters'!$Q$102&lt;&gt;"",(I721/43560)*'Checklist Parameters'!$Q$102,"N/A")</f>
        <v>0</v>
      </c>
      <c r="Z721" s="85" t="str">
        <f>IF('Checklist Parameters'!$Q$58&lt;&gt;"",((I721*'Checklist Parameters'!$Q$58)*'Checklist Parameters'!$Q$35)/1000,"N/A")</f>
        <v>N/A</v>
      </c>
      <c r="AA721" s="85">
        <f>IF('Checklist Parameters'!$Q$101&lt;&gt;"",IFERROR(I721/'Checklist Parameters'!$Q$101,0),"N/A")</f>
        <v>0</v>
      </c>
      <c r="AB721" s="85" t="str">
        <f>IF('Checklist Parameters'!$Q$43&lt;&gt;"",(I721*'Checklist Parameters'!$Q$43)/1000,"N/A")</f>
        <v>N/A</v>
      </c>
      <c r="AC721" s="85">
        <f>IF('Checklist Parameters'!$Q$16="",$X721,IF(AND('Checklist Parameters'!$Q$16&lt;$X721,'Checklist Parameters'!$Q$16&gt;=3),'Checklist Parameters'!$Q$16,IF(AND('Checklist Parameters'!$Q$16&lt;$X721,'Checklist Parameters'!$Q$16&lt;3),0,$X721)))</f>
        <v>0</v>
      </c>
      <c r="AD721" s="85" t="str">
        <f>IF(AND(I721&lt;'Checklist Parameters'!$Q$22,$I721&lt;&gt;0),"Y","")</f>
        <v/>
      </c>
      <c r="AE721" s="85" t="str">
        <f>IF($AD721="Y",0,IF('Checklist Parameters'!$Q$25="","&lt;no limit&gt;",ROUNDDOWN((($I721-'Checklist Parameters'!$Q$24)/'Checklist Parameters'!$Q$25)+1,0)))</f>
        <v>&lt;no limit&gt;</v>
      </c>
      <c r="AF721" s="174">
        <f t="shared" si="65"/>
        <v>0</v>
      </c>
      <c r="AG721" s="85">
        <f t="shared" si="61"/>
        <v>0</v>
      </c>
    </row>
    <row r="722" spans="1:33" ht="15">
      <c r="A722" s="393"/>
      <c r="B722" s="393"/>
      <c r="C722" s="393"/>
      <c r="D722" s="393"/>
      <c r="E722" s="393"/>
      <c r="F722" s="393"/>
      <c r="G722" s="393"/>
      <c r="H722" s="394"/>
      <c r="I722" s="394"/>
      <c r="J722" s="394"/>
      <c r="K722" s="394"/>
      <c r="L722" s="394"/>
      <c r="M722" s="394"/>
      <c r="N722" s="313">
        <f>IF(IF(I722&lt;'Checklist Parameters'!$Q$22,0,($I722-$L722))&lt;0,0,IF(I722&lt;'Checklist Parameters'!$Q$22,0,($I722-$L722)))</f>
        <v>0</v>
      </c>
      <c r="O722" s="394"/>
      <c r="P722" s="395"/>
      <c r="Q722" s="316">
        <f t="shared" si="62"/>
        <v>0</v>
      </c>
      <c r="R722" s="87">
        <f t="shared" si="63"/>
        <v>0</v>
      </c>
      <c r="S722" s="87">
        <f>IF('Checklist Parameters'!$Q$60&lt;0.2,0.2,'Checklist Parameters'!$Q$60)</f>
        <v>0.7</v>
      </c>
      <c r="T722" s="88">
        <f>IF($O722="",IF('Checklist District ID'!$C$43="Y",MAX($R722:$S722)*$I722,SUM($R722:$S722)*$I722),IF(O722&gt;0,Q722*S722))</f>
        <v>0</v>
      </c>
      <c r="U722" s="88">
        <f>IF(Q722&gt;0,((I722-T722)*'Formula Matrix'!$E$42),0)</f>
        <v>0</v>
      </c>
      <c r="V722" s="88">
        <f t="shared" si="64"/>
        <v>0</v>
      </c>
      <c r="W722" s="88">
        <f>IF(V722&gt;0,(V722*'Checklist Parameters'!$Q$35),0)</f>
        <v>0</v>
      </c>
      <c r="X722" s="85">
        <f t="shared" si="60"/>
        <v>0</v>
      </c>
      <c r="Y722" s="85">
        <f>IF('Checklist Parameters'!$Q$102&lt;&gt;"",(I722/43560)*'Checklist Parameters'!$Q$102,"N/A")</f>
        <v>0</v>
      </c>
      <c r="Z722" s="85" t="str">
        <f>IF('Checklist Parameters'!$Q$58&lt;&gt;"",((I722*'Checklist Parameters'!$Q$58)*'Checklist Parameters'!$Q$35)/1000,"N/A")</f>
        <v>N/A</v>
      </c>
      <c r="AA722" s="85">
        <f>IF('Checklist Parameters'!$Q$101&lt;&gt;"",IFERROR(I722/'Checklist Parameters'!$Q$101,0),"N/A")</f>
        <v>0</v>
      </c>
      <c r="AB722" s="85" t="str">
        <f>IF('Checklist Parameters'!$Q$43&lt;&gt;"",(I722*'Checklist Parameters'!$Q$43)/1000,"N/A")</f>
        <v>N/A</v>
      </c>
      <c r="AC722" s="85">
        <f>IF('Checklist Parameters'!$Q$16="",$X722,IF(AND('Checklist Parameters'!$Q$16&lt;$X722,'Checklist Parameters'!$Q$16&gt;=3),'Checklist Parameters'!$Q$16,IF(AND('Checklist Parameters'!$Q$16&lt;$X722,'Checklist Parameters'!$Q$16&lt;3),0,$X722)))</f>
        <v>0</v>
      </c>
      <c r="AD722" s="85" t="str">
        <f>IF(AND(I722&lt;'Checklist Parameters'!$Q$22,$I722&lt;&gt;0),"Y","")</f>
        <v/>
      </c>
      <c r="AE722" s="85" t="str">
        <f>IF($AD722="Y",0,IF('Checklist Parameters'!$Q$25="","&lt;no limit&gt;",ROUNDDOWN((($I722-'Checklist Parameters'!$Q$24)/'Checklist Parameters'!$Q$25)+1,0)))</f>
        <v>&lt;no limit&gt;</v>
      </c>
      <c r="AF722" s="174">
        <f t="shared" si="65"/>
        <v>0</v>
      </c>
      <c r="AG722" s="85">
        <f t="shared" si="61"/>
        <v>0</v>
      </c>
    </row>
    <row r="723" spans="1:33" ht="15">
      <c r="A723" s="393"/>
      <c r="B723" s="393"/>
      <c r="C723" s="393"/>
      <c r="D723" s="393"/>
      <c r="E723" s="393"/>
      <c r="F723" s="393"/>
      <c r="G723" s="393"/>
      <c r="H723" s="394"/>
      <c r="I723" s="394"/>
      <c r="J723" s="394"/>
      <c r="K723" s="394"/>
      <c r="L723" s="394"/>
      <c r="M723" s="394"/>
      <c r="N723" s="313">
        <f>IF(IF(I723&lt;'Checklist Parameters'!$Q$22,0,($I723-$L723))&lt;0,0,IF(I723&lt;'Checklist Parameters'!$Q$22,0,($I723-$L723)))</f>
        <v>0</v>
      </c>
      <c r="O723" s="394"/>
      <c r="P723" s="395"/>
      <c r="Q723" s="316">
        <f t="shared" si="62"/>
        <v>0</v>
      </c>
      <c r="R723" s="87">
        <f t="shared" si="63"/>
        <v>0</v>
      </c>
      <c r="S723" s="87">
        <f>IF('Checklist Parameters'!$Q$60&lt;0.2,0.2,'Checklist Parameters'!$Q$60)</f>
        <v>0.7</v>
      </c>
      <c r="T723" s="88">
        <f>IF($O723="",IF('Checklist District ID'!$C$43="Y",MAX($R723:$S723)*$I723,SUM($R723:$S723)*$I723),IF(O723&gt;0,Q723*S723))</f>
        <v>0</v>
      </c>
      <c r="U723" s="88">
        <f>IF(Q723&gt;0,((I723-T723)*'Formula Matrix'!$E$42),0)</f>
        <v>0</v>
      </c>
      <c r="V723" s="88">
        <f t="shared" si="64"/>
        <v>0</v>
      </c>
      <c r="W723" s="88">
        <f>IF(V723&gt;0,(V723*'Checklist Parameters'!$Q$35),0)</f>
        <v>0</v>
      </c>
      <c r="X723" s="85">
        <f t="shared" si="60"/>
        <v>0</v>
      </c>
      <c r="Y723" s="85">
        <f>IF('Checklist Parameters'!$Q$102&lt;&gt;"",(I723/43560)*'Checklist Parameters'!$Q$102,"N/A")</f>
        <v>0</v>
      </c>
      <c r="Z723" s="85" t="str">
        <f>IF('Checklist Parameters'!$Q$58&lt;&gt;"",((I723*'Checklist Parameters'!$Q$58)*'Checklist Parameters'!$Q$35)/1000,"N/A")</f>
        <v>N/A</v>
      </c>
      <c r="AA723" s="85">
        <f>IF('Checklist Parameters'!$Q$101&lt;&gt;"",IFERROR(I723/'Checklist Parameters'!$Q$101,0),"N/A")</f>
        <v>0</v>
      </c>
      <c r="AB723" s="85" t="str">
        <f>IF('Checklist Parameters'!$Q$43&lt;&gt;"",(I723*'Checklist Parameters'!$Q$43)/1000,"N/A")</f>
        <v>N/A</v>
      </c>
      <c r="AC723" s="85">
        <f>IF('Checklist Parameters'!$Q$16="",$X723,IF(AND('Checklist Parameters'!$Q$16&lt;$X723,'Checklist Parameters'!$Q$16&gt;=3),'Checklist Parameters'!$Q$16,IF(AND('Checklist Parameters'!$Q$16&lt;$X723,'Checklist Parameters'!$Q$16&lt;3),0,$X723)))</f>
        <v>0</v>
      </c>
      <c r="AD723" s="85" t="str">
        <f>IF(AND(I723&lt;'Checklist Parameters'!$Q$22,$I723&lt;&gt;0),"Y","")</f>
        <v/>
      </c>
      <c r="AE723" s="85" t="str">
        <f>IF($AD723="Y",0,IF('Checklist Parameters'!$Q$25="","&lt;no limit&gt;",ROUNDDOWN((($I723-'Checklist Parameters'!$Q$24)/'Checklist Parameters'!$Q$25)+1,0)))</f>
        <v>&lt;no limit&gt;</v>
      </c>
      <c r="AF723" s="174">
        <f t="shared" si="65"/>
        <v>0</v>
      </c>
      <c r="AG723" s="85">
        <f t="shared" si="61"/>
        <v>0</v>
      </c>
    </row>
    <row r="724" spans="1:33" ht="15">
      <c r="A724" s="393"/>
      <c r="B724" s="393"/>
      <c r="C724" s="393"/>
      <c r="D724" s="393"/>
      <c r="E724" s="393"/>
      <c r="F724" s="393"/>
      <c r="G724" s="393"/>
      <c r="H724" s="394"/>
      <c r="I724" s="394"/>
      <c r="J724" s="394"/>
      <c r="K724" s="394"/>
      <c r="L724" s="394"/>
      <c r="M724" s="394"/>
      <c r="N724" s="313">
        <f>IF(IF(I724&lt;'Checklist Parameters'!$Q$22,0,($I724-$L724))&lt;0,0,IF(I724&lt;'Checklist Parameters'!$Q$22,0,($I724-$L724)))</f>
        <v>0</v>
      </c>
      <c r="O724" s="394"/>
      <c r="P724" s="395"/>
      <c r="Q724" s="316">
        <f t="shared" si="62"/>
        <v>0</v>
      </c>
      <c r="R724" s="87">
        <f t="shared" si="63"/>
        <v>0</v>
      </c>
      <c r="S724" s="87">
        <f>IF('Checklist Parameters'!$Q$60&lt;0.2,0.2,'Checklist Parameters'!$Q$60)</f>
        <v>0.7</v>
      </c>
      <c r="T724" s="88">
        <f>IF($O724="",IF('Checklist District ID'!$C$43="Y",MAX($R724:$S724)*$I724,SUM($R724:$S724)*$I724),IF(O724&gt;0,Q724*S724))</f>
        <v>0</v>
      </c>
      <c r="U724" s="88">
        <f>IF(Q724&gt;0,((I724-T724)*'Formula Matrix'!$E$42),0)</f>
        <v>0</v>
      </c>
      <c r="V724" s="88">
        <f t="shared" si="64"/>
        <v>0</v>
      </c>
      <c r="W724" s="88">
        <f>IF(V724&gt;0,(V724*'Checklist Parameters'!$Q$35),0)</f>
        <v>0</v>
      </c>
      <c r="X724" s="85">
        <f t="shared" ref="X724:X787" si="66">IF($W724/1000&gt;3,(ROUNDDOWN($W724/1000,0)),IF(AND($W724/1000&gt;2.5,$W724/1000&lt;=3),3,0))</f>
        <v>0</v>
      </c>
      <c r="Y724" s="85">
        <f>IF('Checklist Parameters'!$Q$102&lt;&gt;"",(I724/43560)*'Checklist Parameters'!$Q$102,"N/A")</f>
        <v>0</v>
      </c>
      <c r="Z724" s="85" t="str">
        <f>IF('Checklist Parameters'!$Q$58&lt;&gt;"",((I724*'Checklist Parameters'!$Q$58)*'Checklist Parameters'!$Q$35)/1000,"N/A")</f>
        <v>N/A</v>
      </c>
      <c r="AA724" s="85">
        <f>IF('Checklist Parameters'!$Q$101&lt;&gt;"",IFERROR(I724/'Checklist Parameters'!$Q$101,0),"N/A")</f>
        <v>0</v>
      </c>
      <c r="AB724" s="85" t="str">
        <f>IF('Checklist Parameters'!$Q$43&lt;&gt;"",(I724*'Checklist Parameters'!$Q$43)/1000,"N/A")</f>
        <v>N/A</v>
      </c>
      <c r="AC724" s="85">
        <f>IF('Checklist Parameters'!$Q$16="",$X724,IF(AND('Checklist Parameters'!$Q$16&lt;$X724,'Checklist Parameters'!$Q$16&gt;=3),'Checklist Parameters'!$Q$16,IF(AND('Checklist Parameters'!$Q$16&lt;$X724,'Checklist Parameters'!$Q$16&lt;3),0,$X724)))</f>
        <v>0</v>
      </c>
      <c r="AD724" s="85" t="str">
        <f>IF(AND(I724&lt;'Checklist Parameters'!$Q$22,$I724&lt;&gt;0),"Y","")</f>
        <v/>
      </c>
      <c r="AE724" s="85" t="str">
        <f>IF($AD724="Y",0,IF('Checklist Parameters'!$Q$25="","&lt;no limit&gt;",ROUNDDOWN((($I724-'Checklist Parameters'!$Q$24)/'Checklist Parameters'!$Q$25)+1,0)))</f>
        <v>&lt;no limit&gt;</v>
      </c>
      <c r="AF724" s="174">
        <f t="shared" si="65"/>
        <v>0</v>
      </c>
      <c r="AG724" s="85">
        <f t="shared" ref="AG724:AG787" si="67">IFERROR((43560/$I724)*$AF724,0)</f>
        <v>0</v>
      </c>
    </row>
    <row r="725" spans="1:33" ht="15">
      <c r="A725" s="393"/>
      <c r="B725" s="393"/>
      <c r="C725" s="393"/>
      <c r="D725" s="393"/>
      <c r="E725" s="393"/>
      <c r="F725" s="393"/>
      <c r="G725" s="393"/>
      <c r="H725" s="394"/>
      <c r="I725" s="394"/>
      <c r="J725" s="394"/>
      <c r="K725" s="394"/>
      <c r="L725" s="394"/>
      <c r="M725" s="394"/>
      <c r="N725" s="313">
        <f>IF(IF(I725&lt;'Checklist Parameters'!$Q$22,0,($I725-$L725))&lt;0,0,IF(I725&lt;'Checklist Parameters'!$Q$22,0,($I725-$L725)))</f>
        <v>0</v>
      </c>
      <c r="O725" s="394"/>
      <c r="P725" s="395"/>
      <c r="Q725" s="316">
        <f t="shared" ref="Q725:Q788" si="68">IF(O725&lt;&gt;"",O725,N725)</f>
        <v>0</v>
      </c>
      <c r="R725" s="87">
        <f t="shared" ref="R725:R788" si="69">IFERROR(L725/I725,0)</f>
        <v>0</v>
      </c>
      <c r="S725" s="87">
        <f>IF('Checklist Parameters'!$Q$60&lt;0.2,0.2,'Checklist Parameters'!$Q$60)</f>
        <v>0.7</v>
      </c>
      <c r="T725" s="88">
        <f>IF($O725="",IF('Checklist District ID'!$C$43="Y",MAX($R725:$S725)*$I725,SUM($R725:$S725)*$I725),IF(O725&gt;0,Q725*S725))</f>
        <v>0</v>
      </c>
      <c r="U725" s="88">
        <f>IF(Q725&gt;0,((I725-T725)*'Formula Matrix'!$E$42),0)</f>
        <v>0</v>
      </c>
      <c r="V725" s="88">
        <f t="shared" ref="V725:V788" si="70">IF(Q725=0,0,(I725-T725-U725))</f>
        <v>0</v>
      </c>
      <c r="W725" s="88">
        <f>IF(V725&gt;0,(V725*'Checklist Parameters'!$Q$35),0)</f>
        <v>0</v>
      </c>
      <c r="X725" s="85">
        <f t="shared" si="66"/>
        <v>0</v>
      </c>
      <c r="Y725" s="85">
        <f>IF('Checklist Parameters'!$Q$102&lt;&gt;"",(I725/43560)*'Checklist Parameters'!$Q$102,"N/A")</f>
        <v>0</v>
      </c>
      <c r="Z725" s="85" t="str">
        <f>IF('Checklist Parameters'!$Q$58&lt;&gt;"",((I725*'Checklist Parameters'!$Q$58)*'Checklist Parameters'!$Q$35)/1000,"N/A")</f>
        <v>N/A</v>
      </c>
      <c r="AA725" s="85">
        <f>IF('Checklist Parameters'!$Q$101&lt;&gt;"",IFERROR(I725/'Checklist Parameters'!$Q$101,0),"N/A")</f>
        <v>0</v>
      </c>
      <c r="AB725" s="85" t="str">
        <f>IF('Checklist Parameters'!$Q$43&lt;&gt;"",(I725*'Checklist Parameters'!$Q$43)/1000,"N/A")</f>
        <v>N/A</v>
      </c>
      <c r="AC725" s="85">
        <f>IF('Checklist Parameters'!$Q$16="",$X725,IF(AND('Checklist Parameters'!$Q$16&lt;$X725,'Checklist Parameters'!$Q$16&gt;=3),'Checklist Parameters'!$Q$16,IF(AND('Checklist Parameters'!$Q$16&lt;$X725,'Checklist Parameters'!$Q$16&lt;3),0,$X725)))</f>
        <v>0</v>
      </c>
      <c r="AD725" s="85" t="str">
        <f>IF(AND(I725&lt;'Checklist Parameters'!$Q$22,$I725&lt;&gt;0),"Y","")</f>
        <v/>
      </c>
      <c r="AE725" s="85" t="str">
        <f>IF($AD725="Y",0,IF('Checklist Parameters'!$Q$25="","&lt;no limit&gt;",ROUNDDOWN((($I725-'Checklist Parameters'!$Q$24)/'Checklist Parameters'!$Q$25)+1,0)))</f>
        <v>&lt;no limit&gt;</v>
      </c>
      <c r="AF725" s="174">
        <f t="shared" ref="AF725:AF788" si="71">IF(MIN(X725,Y725,Z725,AA725,AB725,AC725,AE725)&lt;2.5,0,IF(AND(MIN(X725,Y725,Z725,AA725,AB725,AC725,AE725)&gt;=2.5,MIN(X725,Y725,Z725,AA725,AB725,AC725,AE725)&lt;3),3,ROUND(MIN(X725,Y725,Z725,AA725,AB725,AC725,AE725),0)))</f>
        <v>0</v>
      </c>
      <c r="AG725" s="85">
        <f t="shared" si="67"/>
        <v>0</v>
      </c>
    </row>
    <row r="726" spans="1:33" ht="15">
      <c r="A726" s="393"/>
      <c r="B726" s="393"/>
      <c r="C726" s="393"/>
      <c r="D726" s="393"/>
      <c r="E726" s="393"/>
      <c r="F726" s="393"/>
      <c r="G726" s="393"/>
      <c r="H726" s="394"/>
      <c r="I726" s="394"/>
      <c r="J726" s="394"/>
      <c r="K726" s="394"/>
      <c r="L726" s="394"/>
      <c r="M726" s="394"/>
      <c r="N726" s="313">
        <f>IF(IF(I726&lt;'Checklist Parameters'!$Q$22,0,($I726-$L726))&lt;0,0,IF(I726&lt;'Checklist Parameters'!$Q$22,0,($I726-$L726)))</f>
        <v>0</v>
      </c>
      <c r="O726" s="394"/>
      <c r="P726" s="395"/>
      <c r="Q726" s="316">
        <f t="shared" si="68"/>
        <v>0</v>
      </c>
      <c r="R726" s="87">
        <f t="shared" si="69"/>
        <v>0</v>
      </c>
      <c r="S726" s="87">
        <f>IF('Checklist Parameters'!$Q$60&lt;0.2,0.2,'Checklist Parameters'!$Q$60)</f>
        <v>0.7</v>
      </c>
      <c r="T726" s="88">
        <f>IF($O726="",IF('Checklist District ID'!$C$43="Y",MAX($R726:$S726)*$I726,SUM($R726:$S726)*$I726),IF(O726&gt;0,Q726*S726))</f>
        <v>0</v>
      </c>
      <c r="U726" s="88">
        <f>IF(Q726&gt;0,((I726-T726)*'Formula Matrix'!$E$42),0)</f>
        <v>0</v>
      </c>
      <c r="V726" s="88">
        <f t="shared" si="70"/>
        <v>0</v>
      </c>
      <c r="W726" s="88">
        <f>IF(V726&gt;0,(V726*'Checklist Parameters'!$Q$35),0)</f>
        <v>0</v>
      </c>
      <c r="X726" s="85">
        <f t="shared" si="66"/>
        <v>0</v>
      </c>
      <c r="Y726" s="85">
        <f>IF('Checklist Parameters'!$Q$102&lt;&gt;"",(I726/43560)*'Checklist Parameters'!$Q$102,"N/A")</f>
        <v>0</v>
      </c>
      <c r="Z726" s="85" t="str">
        <f>IF('Checklist Parameters'!$Q$58&lt;&gt;"",((I726*'Checklist Parameters'!$Q$58)*'Checklist Parameters'!$Q$35)/1000,"N/A")</f>
        <v>N/A</v>
      </c>
      <c r="AA726" s="85">
        <f>IF('Checklist Parameters'!$Q$101&lt;&gt;"",IFERROR(I726/'Checklist Parameters'!$Q$101,0),"N/A")</f>
        <v>0</v>
      </c>
      <c r="AB726" s="85" t="str">
        <f>IF('Checklist Parameters'!$Q$43&lt;&gt;"",(I726*'Checklist Parameters'!$Q$43)/1000,"N/A")</f>
        <v>N/A</v>
      </c>
      <c r="AC726" s="85">
        <f>IF('Checklist Parameters'!$Q$16="",$X726,IF(AND('Checklist Parameters'!$Q$16&lt;$X726,'Checklist Parameters'!$Q$16&gt;=3),'Checklist Parameters'!$Q$16,IF(AND('Checklist Parameters'!$Q$16&lt;$X726,'Checklist Parameters'!$Q$16&lt;3),0,$X726)))</f>
        <v>0</v>
      </c>
      <c r="AD726" s="85" t="str">
        <f>IF(AND(I726&lt;'Checklist Parameters'!$Q$22,$I726&lt;&gt;0),"Y","")</f>
        <v/>
      </c>
      <c r="AE726" s="85" t="str">
        <f>IF($AD726="Y",0,IF('Checklist Parameters'!$Q$25="","&lt;no limit&gt;",ROUNDDOWN((($I726-'Checklist Parameters'!$Q$24)/'Checklist Parameters'!$Q$25)+1,0)))</f>
        <v>&lt;no limit&gt;</v>
      </c>
      <c r="AF726" s="174">
        <f t="shared" si="71"/>
        <v>0</v>
      </c>
      <c r="AG726" s="85">
        <f t="shared" si="67"/>
        <v>0</v>
      </c>
    </row>
    <row r="727" spans="1:33" ht="15">
      <c r="A727" s="393"/>
      <c r="B727" s="393"/>
      <c r="C727" s="393"/>
      <c r="D727" s="393"/>
      <c r="E727" s="393"/>
      <c r="F727" s="393"/>
      <c r="G727" s="393"/>
      <c r="H727" s="394"/>
      <c r="I727" s="394"/>
      <c r="J727" s="394"/>
      <c r="K727" s="394"/>
      <c r="L727" s="394"/>
      <c r="M727" s="394"/>
      <c r="N727" s="313">
        <f>IF(IF(I727&lt;'Checklist Parameters'!$Q$22,0,($I727-$L727))&lt;0,0,IF(I727&lt;'Checklist Parameters'!$Q$22,0,($I727-$L727)))</f>
        <v>0</v>
      </c>
      <c r="O727" s="394"/>
      <c r="P727" s="395"/>
      <c r="Q727" s="316">
        <f t="shared" si="68"/>
        <v>0</v>
      </c>
      <c r="R727" s="87">
        <f t="shared" si="69"/>
        <v>0</v>
      </c>
      <c r="S727" s="87">
        <f>IF('Checklist Parameters'!$Q$60&lt;0.2,0.2,'Checklist Parameters'!$Q$60)</f>
        <v>0.7</v>
      </c>
      <c r="T727" s="88">
        <f>IF($O727="",IF('Checklist District ID'!$C$43="Y",MAX($R727:$S727)*$I727,SUM($R727:$S727)*$I727),IF(O727&gt;0,Q727*S727))</f>
        <v>0</v>
      </c>
      <c r="U727" s="88">
        <f>IF(Q727&gt;0,((I727-T727)*'Formula Matrix'!$E$42),0)</f>
        <v>0</v>
      </c>
      <c r="V727" s="88">
        <f t="shared" si="70"/>
        <v>0</v>
      </c>
      <c r="W727" s="88">
        <f>IF(V727&gt;0,(V727*'Checklist Parameters'!$Q$35),0)</f>
        <v>0</v>
      </c>
      <c r="X727" s="85">
        <f t="shared" si="66"/>
        <v>0</v>
      </c>
      <c r="Y727" s="85">
        <f>IF('Checklist Parameters'!$Q$102&lt;&gt;"",(I727/43560)*'Checklist Parameters'!$Q$102,"N/A")</f>
        <v>0</v>
      </c>
      <c r="Z727" s="85" t="str">
        <f>IF('Checklist Parameters'!$Q$58&lt;&gt;"",((I727*'Checklist Parameters'!$Q$58)*'Checklist Parameters'!$Q$35)/1000,"N/A")</f>
        <v>N/A</v>
      </c>
      <c r="AA727" s="85">
        <f>IF('Checklist Parameters'!$Q$101&lt;&gt;"",IFERROR(I727/'Checklist Parameters'!$Q$101,0),"N/A")</f>
        <v>0</v>
      </c>
      <c r="AB727" s="85" t="str">
        <f>IF('Checklist Parameters'!$Q$43&lt;&gt;"",(I727*'Checklist Parameters'!$Q$43)/1000,"N/A")</f>
        <v>N/A</v>
      </c>
      <c r="AC727" s="85">
        <f>IF('Checklist Parameters'!$Q$16="",$X727,IF(AND('Checklist Parameters'!$Q$16&lt;$X727,'Checklist Parameters'!$Q$16&gt;=3),'Checklist Parameters'!$Q$16,IF(AND('Checklist Parameters'!$Q$16&lt;$X727,'Checklist Parameters'!$Q$16&lt;3),0,$X727)))</f>
        <v>0</v>
      </c>
      <c r="AD727" s="85" t="str">
        <f>IF(AND(I727&lt;'Checklist Parameters'!$Q$22,$I727&lt;&gt;0),"Y","")</f>
        <v/>
      </c>
      <c r="AE727" s="85" t="str">
        <f>IF($AD727="Y",0,IF('Checklist Parameters'!$Q$25="","&lt;no limit&gt;",ROUNDDOWN((($I727-'Checklist Parameters'!$Q$24)/'Checklist Parameters'!$Q$25)+1,0)))</f>
        <v>&lt;no limit&gt;</v>
      </c>
      <c r="AF727" s="174">
        <f t="shared" si="71"/>
        <v>0</v>
      </c>
      <c r="AG727" s="85">
        <f t="shared" si="67"/>
        <v>0</v>
      </c>
    </row>
    <row r="728" spans="1:33" ht="15">
      <c r="A728" s="393"/>
      <c r="B728" s="393"/>
      <c r="C728" s="393"/>
      <c r="D728" s="393"/>
      <c r="E728" s="393"/>
      <c r="F728" s="393"/>
      <c r="G728" s="393"/>
      <c r="H728" s="394"/>
      <c r="I728" s="394"/>
      <c r="J728" s="394"/>
      <c r="K728" s="394"/>
      <c r="L728" s="394"/>
      <c r="M728" s="394"/>
      <c r="N728" s="313">
        <f>IF(IF(I728&lt;'Checklist Parameters'!$Q$22,0,($I728-$L728))&lt;0,0,IF(I728&lt;'Checklist Parameters'!$Q$22,0,($I728-$L728)))</f>
        <v>0</v>
      </c>
      <c r="O728" s="394"/>
      <c r="P728" s="395"/>
      <c r="Q728" s="316">
        <f t="shared" si="68"/>
        <v>0</v>
      </c>
      <c r="R728" s="87">
        <f t="shared" si="69"/>
        <v>0</v>
      </c>
      <c r="S728" s="87">
        <f>IF('Checklist Parameters'!$Q$60&lt;0.2,0.2,'Checklist Parameters'!$Q$60)</f>
        <v>0.7</v>
      </c>
      <c r="T728" s="88">
        <f>IF($O728="",IF('Checklist District ID'!$C$43="Y",MAX($R728:$S728)*$I728,SUM($R728:$S728)*$I728),IF(O728&gt;0,Q728*S728))</f>
        <v>0</v>
      </c>
      <c r="U728" s="88">
        <f>IF(Q728&gt;0,((I728-T728)*'Formula Matrix'!$E$42),0)</f>
        <v>0</v>
      </c>
      <c r="V728" s="88">
        <f t="shared" si="70"/>
        <v>0</v>
      </c>
      <c r="W728" s="88">
        <f>IF(V728&gt;0,(V728*'Checklist Parameters'!$Q$35),0)</f>
        <v>0</v>
      </c>
      <c r="X728" s="85">
        <f t="shared" si="66"/>
        <v>0</v>
      </c>
      <c r="Y728" s="85">
        <f>IF('Checklist Parameters'!$Q$102&lt;&gt;"",(I728/43560)*'Checklist Parameters'!$Q$102,"N/A")</f>
        <v>0</v>
      </c>
      <c r="Z728" s="85" t="str">
        <f>IF('Checklist Parameters'!$Q$58&lt;&gt;"",((I728*'Checklist Parameters'!$Q$58)*'Checklist Parameters'!$Q$35)/1000,"N/A")</f>
        <v>N/A</v>
      </c>
      <c r="AA728" s="85">
        <f>IF('Checklist Parameters'!$Q$101&lt;&gt;"",IFERROR(I728/'Checklist Parameters'!$Q$101,0),"N/A")</f>
        <v>0</v>
      </c>
      <c r="AB728" s="85" t="str">
        <f>IF('Checklist Parameters'!$Q$43&lt;&gt;"",(I728*'Checklist Parameters'!$Q$43)/1000,"N/A")</f>
        <v>N/A</v>
      </c>
      <c r="AC728" s="85">
        <f>IF('Checklist Parameters'!$Q$16="",$X728,IF(AND('Checklist Parameters'!$Q$16&lt;$X728,'Checklist Parameters'!$Q$16&gt;=3),'Checklist Parameters'!$Q$16,IF(AND('Checklist Parameters'!$Q$16&lt;$X728,'Checklist Parameters'!$Q$16&lt;3),0,$X728)))</f>
        <v>0</v>
      </c>
      <c r="AD728" s="85" t="str">
        <f>IF(AND(I728&lt;'Checklist Parameters'!$Q$22,$I728&lt;&gt;0),"Y","")</f>
        <v/>
      </c>
      <c r="AE728" s="85" t="str">
        <f>IF($AD728="Y",0,IF('Checklist Parameters'!$Q$25="","&lt;no limit&gt;",ROUNDDOWN((($I728-'Checklist Parameters'!$Q$24)/'Checklist Parameters'!$Q$25)+1,0)))</f>
        <v>&lt;no limit&gt;</v>
      </c>
      <c r="AF728" s="174">
        <f t="shared" si="71"/>
        <v>0</v>
      </c>
      <c r="AG728" s="85">
        <f t="shared" si="67"/>
        <v>0</v>
      </c>
    </row>
    <row r="729" spans="1:33" ht="15">
      <c r="A729" s="393"/>
      <c r="B729" s="393"/>
      <c r="C729" s="393"/>
      <c r="D729" s="393"/>
      <c r="E729" s="393"/>
      <c r="F729" s="393"/>
      <c r="G729" s="393"/>
      <c r="H729" s="394"/>
      <c r="I729" s="394"/>
      <c r="J729" s="394"/>
      <c r="K729" s="394"/>
      <c r="L729" s="394"/>
      <c r="M729" s="394"/>
      <c r="N729" s="313">
        <f>IF(IF(I729&lt;'Checklist Parameters'!$Q$22,0,($I729-$L729))&lt;0,0,IF(I729&lt;'Checklist Parameters'!$Q$22,0,($I729-$L729)))</f>
        <v>0</v>
      </c>
      <c r="O729" s="394"/>
      <c r="P729" s="395"/>
      <c r="Q729" s="316">
        <f t="shared" si="68"/>
        <v>0</v>
      </c>
      <c r="R729" s="87">
        <f t="shared" si="69"/>
        <v>0</v>
      </c>
      <c r="S729" s="87">
        <f>IF('Checklist Parameters'!$Q$60&lt;0.2,0.2,'Checklist Parameters'!$Q$60)</f>
        <v>0.7</v>
      </c>
      <c r="T729" s="88">
        <f>IF($O729="",IF('Checklist District ID'!$C$43="Y",MAX($R729:$S729)*$I729,SUM($R729:$S729)*$I729),IF(O729&gt;0,Q729*S729))</f>
        <v>0</v>
      </c>
      <c r="U729" s="88">
        <f>IF(Q729&gt;0,((I729-T729)*'Formula Matrix'!$E$42),0)</f>
        <v>0</v>
      </c>
      <c r="V729" s="88">
        <f t="shared" si="70"/>
        <v>0</v>
      </c>
      <c r="W729" s="88">
        <f>IF(V729&gt;0,(V729*'Checklist Parameters'!$Q$35),0)</f>
        <v>0</v>
      </c>
      <c r="X729" s="85">
        <f t="shared" si="66"/>
        <v>0</v>
      </c>
      <c r="Y729" s="85">
        <f>IF('Checklist Parameters'!$Q$102&lt;&gt;"",(I729/43560)*'Checklist Parameters'!$Q$102,"N/A")</f>
        <v>0</v>
      </c>
      <c r="Z729" s="85" t="str">
        <f>IF('Checklist Parameters'!$Q$58&lt;&gt;"",((I729*'Checklist Parameters'!$Q$58)*'Checklist Parameters'!$Q$35)/1000,"N/A")</f>
        <v>N/A</v>
      </c>
      <c r="AA729" s="85">
        <f>IF('Checklist Parameters'!$Q$101&lt;&gt;"",IFERROR(I729/'Checklist Parameters'!$Q$101,0),"N/A")</f>
        <v>0</v>
      </c>
      <c r="AB729" s="85" t="str">
        <f>IF('Checklist Parameters'!$Q$43&lt;&gt;"",(I729*'Checklist Parameters'!$Q$43)/1000,"N/A")</f>
        <v>N/A</v>
      </c>
      <c r="AC729" s="85">
        <f>IF('Checklist Parameters'!$Q$16="",$X729,IF(AND('Checklist Parameters'!$Q$16&lt;$X729,'Checklist Parameters'!$Q$16&gt;=3),'Checklist Parameters'!$Q$16,IF(AND('Checklist Parameters'!$Q$16&lt;$X729,'Checklist Parameters'!$Q$16&lt;3),0,$X729)))</f>
        <v>0</v>
      </c>
      <c r="AD729" s="85" t="str">
        <f>IF(AND(I729&lt;'Checklist Parameters'!$Q$22,$I729&lt;&gt;0),"Y","")</f>
        <v/>
      </c>
      <c r="AE729" s="85" t="str">
        <f>IF($AD729="Y",0,IF('Checklist Parameters'!$Q$25="","&lt;no limit&gt;",ROUNDDOWN((($I729-'Checklist Parameters'!$Q$24)/'Checklist Parameters'!$Q$25)+1,0)))</f>
        <v>&lt;no limit&gt;</v>
      </c>
      <c r="AF729" s="174">
        <f t="shared" si="71"/>
        <v>0</v>
      </c>
      <c r="AG729" s="85">
        <f t="shared" si="67"/>
        <v>0</v>
      </c>
    </row>
    <row r="730" spans="1:33" ht="15">
      <c r="A730" s="393"/>
      <c r="B730" s="393"/>
      <c r="C730" s="393"/>
      <c r="D730" s="393"/>
      <c r="E730" s="393"/>
      <c r="F730" s="393"/>
      <c r="G730" s="393"/>
      <c r="H730" s="394"/>
      <c r="I730" s="394"/>
      <c r="J730" s="394"/>
      <c r="K730" s="394"/>
      <c r="L730" s="394"/>
      <c r="M730" s="394"/>
      <c r="N730" s="313">
        <f>IF(IF(I730&lt;'Checklist Parameters'!$Q$22,0,($I730-$L730))&lt;0,0,IF(I730&lt;'Checklist Parameters'!$Q$22,0,($I730-$L730)))</f>
        <v>0</v>
      </c>
      <c r="O730" s="394"/>
      <c r="P730" s="395"/>
      <c r="Q730" s="316">
        <f t="shared" si="68"/>
        <v>0</v>
      </c>
      <c r="R730" s="87">
        <f t="shared" si="69"/>
        <v>0</v>
      </c>
      <c r="S730" s="87">
        <f>IF('Checklist Parameters'!$Q$60&lt;0.2,0.2,'Checklist Parameters'!$Q$60)</f>
        <v>0.7</v>
      </c>
      <c r="T730" s="88">
        <f>IF($O730="",IF('Checklist District ID'!$C$43="Y",MAX($R730:$S730)*$I730,SUM($R730:$S730)*$I730),IF(O730&gt;0,Q730*S730))</f>
        <v>0</v>
      </c>
      <c r="U730" s="88">
        <f>IF(Q730&gt;0,((I730-T730)*'Formula Matrix'!$E$42),0)</f>
        <v>0</v>
      </c>
      <c r="V730" s="88">
        <f t="shared" si="70"/>
        <v>0</v>
      </c>
      <c r="W730" s="88">
        <f>IF(V730&gt;0,(V730*'Checklist Parameters'!$Q$35),0)</f>
        <v>0</v>
      </c>
      <c r="X730" s="85">
        <f t="shared" si="66"/>
        <v>0</v>
      </c>
      <c r="Y730" s="85">
        <f>IF('Checklist Parameters'!$Q$102&lt;&gt;"",(I730/43560)*'Checklist Parameters'!$Q$102,"N/A")</f>
        <v>0</v>
      </c>
      <c r="Z730" s="85" t="str">
        <f>IF('Checklist Parameters'!$Q$58&lt;&gt;"",((I730*'Checklist Parameters'!$Q$58)*'Checklist Parameters'!$Q$35)/1000,"N/A")</f>
        <v>N/A</v>
      </c>
      <c r="AA730" s="85">
        <f>IF('Checklist Parameters'!$Q$101&lt;&gt;"",IFERROR(I730/'Checklist Parameters'!$Q$101,0),"N/A")</f>
        <v>0</v>
      </c>
      <c r="AB730" s="85" t="str">
        <f>IF('Checklist Parameters'!$Q$43&lt;&gt;"",(I730*'Checklist Parameters'!$Q$43)/1000,"N/A")</f>
        <v>N/A</v>
      </c>
      <c r="AC730" s="85">
        <f>IF('Checklist Parameters'!$Q$16="",$X730,IF(AND('Checklist Parameters'!$Q$16&lt;$X730,'Checklist Parameters'!$Q$16&gt;=3),'Checklist Parameters'!$Q$16,IF(AND('Checklist Parameters'!$Q$16&lt;$X730,'Checklist Parameters'!$Q$16&lt;3),0,$X730)))</f>
        <v>0</v>
      </c>
      <c r="AD730" s="85" t="str">
        <f>IF(AND(I730&lt;'Checklist Parameters'!$Q$22,$I730&lt;&gt;0),"Y","")</f>
        <v/>
      </c>
      <c r="AE730" s="85" t="str">
        <f>IF($AD730="Y",0,IF('Checklist Parameters'!$Q$25="","&lt;no limit&gt;",ROUNDDOWN((($I730-'Checklist Parameters'!$Q$24)/'Checklist Parameters'!$Q$25)+1,0)))</f>
        <v>&lt;no limit&gt;</v>
      </c>
      <c r="AF730" s="174">
        <f t="shared" si="71"/>
        <v>0</v>
      </c>
      <c r="AG730" s="85">
        <f t="shared" si="67"/>
        <v>0</v>
      </c>
    </row>
    <row r="731" spans="1:33" ht="15">
      <c r="A731" s="393"/>
      <c r="B731" s="393"/>
      <c r="C731" s="393"/>
      <c r="D731" s="393"/>
      <c r="E731" s="393"/>
      <c r="F731" s="393"/>
      <c r="G731" s="393"/>
      <c r="H731" s="394"/>
      <c r="I731" s="394"/>
      <c r="J731" s="394"/>
      <c r="K731" s="394"/>
      <c r="L731" s="394"/>
      <c r="M731" s="394"/>
      <c r="N731" s="313">
        <f>IF(IF(I731&lt;'Checklist Parameters'!$Q$22,0,($I731-$L731))&lt;0,0,IF(I731&lt;'Checklist Parameters'!$Q$22,0,($I731-$L731)))</f>
        <v>0</v>
      </c>
      <c r="O731" s="394"/>
      <c r="P731" s="395"/>
      <c r="Q731" s="316">
        <f t="shared" si="68"/>
        <v>0</v>
      </c>
      <c r="R731" s="87">
        <f t="shared" si="69"/>
        <v>0</v>
      </c>
      <c r="S731" s="87">
        <f>IF('Checklist Parameters'!$Q$60&lt;0.2,0.2,'Checklist Parameters'!$Q$60)</f>
        <v>0.7</v>
      </c>
      <c r="T731" s="88">
        <f>IF($O731="",IF('Checklist District ID'!$C$43="Y",MAX($R731:$S731)*$I731,SUM($R731:$S731)*$I731),IF(O731&gt;0,Q731*S731))</f>
        <v>0</v>
      </c>
      <c r="U731" s="88">
        <f>IF(Q731&gt;0,((I731-T731)*'Formula Matrix'!$E$42),0)</f>
        <v>0</v>
      </c>
      <c r="V731" s="88">
        <f t="shared" si="70"/>
        <v>0</v>
      </c>
      <c r="W731" s="88">
        <f>IF(V731&gt;0,(V731*'Checklist Parameters'!$Q$35),0)</f>
        <v>0</v>
      </c>
      <c r="X731" s="85">
        <f t="shared" si="66"/>
        <v>0</v>
      </c>
      <c r="Y731" s="85">
        <f>IF('Checklist Parameters'!$Q$102&lt;&gt;"",(I731/43560)*'Checklist Parameters'!$Q$102,"N/A")</f>
        <v>0</v>
      </c>
      <c r="Z731" s="85" t="str">
        <f>IF('Checklist Parameters'!$Q$58&lt;&gt;"",((I731*'Checklist Parameters'!$Q$58)*'Checklist Parameters'!$Q$35)/1000,"N/A")</f>
        <v>N/A</v>
      </c>
      <c r="AA731" s="85">
        <f>IF('Checklist Parameters'!$Q$101&lt;&gt;"",IFERROR(I731/'Checklist Parameters'!$Q$101,0),"N/A")</f>
        <v>0</v>
      </c>
      <c r="AB731" s="85" t="str">
        <f>IF('Checklist Parameters'!$Q$43&lt;&gt;"",(I731*'Checklist Parameters'!$Q$43)/1000,"N/A")</f>
        <v>N/A</v>
      </c>
      <c r="AC731" s="85">
        <f>IF('Checklist Parameters'!$Q$16="",$X731,IF(AND('Checklist Parameters'!$Q$16&lt;$X731,'Checklist Parameters'!$Q$16&gt;=3),'Checklist Parameters'!$Q$16,IF(AND('Checklist Parameters'!$Q$16&lt;$X731,'Checklist Parameters'!$Q$16&lt;3),0,$X731)))</f>
        <v>0</v>
      </c>
      <c r="AD731" s="85" t="str">
        <f>IF(AND(I731&lt;'Checklist Parameters'!$Q$22,$I731&lt;&gt;0),"Y","")</f>
        <v/>
      </c>
      <c r="AE731" s="85" t="str">
        <f>IF($AD731="Y",0,IF('Checklist Parameters'!$Q$25="","&lt;no limit&gt;",ROUNDDOWN((($I731-'Checklist Parameters'!$Q$24)/'Checklist Parameters'!$Q$25)+1,0)))</f>
        <v>&lt;no limit&gt;</v>
      </c>
      <c r="AF731" s="174">
        <f t="shared" si="71"/>
        <v>0</v>
      </c>
      <c r="AG731" s="85">
        <f t="shared" si="67"/>
        <v>0</v>
      </c>
    </row>
    <row r="732" spans="1:33" ht="15">
      <c r="A732" s="393"/>
      <c r="B732" s="393"/>
      <c r="C732" s="393"/>
      <c r="D732" s="393"/>
      <c r="E732" s="393"/>
      <c r="F732" s="393"/>
      <c r="G732" s="393"/>
      <c r="H732" s="394"/>
      <c r="I732" s="394"/>
      <c r="J732" s="394"/>
      <c r="K732" s="394"/>
      <c r="L732" s="394"/>
      <c r="M732" s="394"/>
      <c r="N732" s="313">
        <f>IF(IF(I732&lt;'Checklist Parameters'!$Q$22,0,($I732-$L732))&lt;0,0,IF(I732&lt;'Checklist Parameters'!$Q$22,0,($I732-$L732)))</f>
        <v>0</v>
      </c>
      <c r="O732" s="394"/>
      <c r="P732" s="395"/>
      <c r="Q732" s="316">
        <f t="shared" si="68"/>
        <v>0</v>
      </c>
      <c r="R732" s="87">
        <f t="shared" si="69"/>
        <v>0</v>
      </c>
      <c r="S732" s="87">
        <f>IF('Checklist Parameters'!$Q$60&lt;0.2,0.2,'Checklist Parameters'!$Q$60)</f>
        <v>0.7</v>
      </c>
      <c r="T732" s="88">
        <f>IF($O732="",IF('Checklist District ID'!$C$43="Y",MAX($R732:$S732)*$I732,SUM($R732:$S732)*$I732),IF(O732&gt;0,Q732*S732))</f>
        <v>0</v>
      </c>
      <c r="U732" s="88">
        <f>IF(Q732&gt;0,((I732-T732)*'Formula Matrix'!$E$42),0)</f>
        <v>0</v>
      </c>
      <c r="V732" s="88">
        <f t="shared" si="70"/>
        <v>0</v>
      </c>
      <c r="W732" s="88">
        <f>IF(V732&gt;0,(V732*'Checklist Parameters'!$Q$35),0)</f>
        <v>0</v>
      </c>
      <c r="X732" s="85">
        <f t="shared" si="66"/>
        <v>0</v>
      </c>
      <c r="Y732" s="85">
        <f>IF('Checklist Parameters'!$Q$102&lt;&gt;"",(I732/43560)*'Checklist Parameters'!$Q$102,"N/A")</f>
        <v>0</v>
      </c>
      <c r="Z732" s="85" t="str">
        <f>IF('Checklist Parameters'!$Q$58&lt;&gt;"",((I732*'Checklist Parameters'!$Q$58)*'Checklist Parameters'!$Q$35)/1000,"N/A")</f>
        <v>N/A</v>
      </c>
      <c r="AA732" s="85">
        <f>IF('Checklist Parameters'!$Q$101&lt;&gt;"",IFERROR(I732/'Checklist Parameters'!$Q$101,0),"N/A")</f>
        <v>0</v>
      </c>
      <c r="AB732" s="85" t="str">
        <f>IF('Checklist Parameters'!$Q$43&lt;&gt;"",(I732*'Checklist Parameters'!$Q$43)/1000,"N/A")</f>
        <v>N/A</v>
      </c>
      <c r="AC732" s="85">
        <f>IF('Checklist Parameters'!$Q$16="",$X732,IF(AND('Checklist Parameters'!$Q$16&lt;$X732,'Checklist Parameters'!$Q$16&gt;=3),'Checklist Parameters'!$Q$16,IF(AND('Checklist Parameters'!$Q$16&lt;$X732,'Checklist Parameters'!$Q$16&lt;3),0,$X732)))</f>
        <v>0</v>
      </c>
      <c r="AD732" s="85" t="str">
        <f>IF(AND(I732&lt;'Checklist Parameters'!$Q$22,$I732&lt;&gt;0),"Y","")</f>
        <v/>
      </c>
      <c r="AE732" s="85" t="str">
        <f>IF($AD732="Y",0,IF('Checklist Parameters'!$Q$25="","&lt;no limit&gt;",ROUNDDOWN((($I732-'Checklist Parameters'!$Q$24)/'Checklist Parameters'!$Q$25)+1,0)))</f>
        <v>&lt;no limit&gt;</v>
      </c>
      <c r="AF732" s="174">
        <f t="shared" si="71"/>
        <v>0</v>
      </c>
      <c r="AG732" s="85">
        <f t="shared" si="67"/>
        <v>0</v>
      </c>
    </row>
    <row r="733" spans="1:33" ht="15">
      <c r="A733" s="393"/>
      <c r="B733" s="393"/>
      <c r="C733" s="393"/>
      <c r="D733" s="393"/>
      <c r="E733" s="393"/>
      <c r="F733" s="393"/>
      <c r="G733" s="393"/>
      <c r="H733" s="394"/>
      <c r="I733" s="394"/>
      <c r="J733" s="394"/>
      <c r="K733" s="394"/>
      <c r="L733" s="394"/>
      <c r="M733" s="394"/>
      <c r="N733" s="313">
        <f>IF(IF(I733&lt;'Checklist Parameters'!$Q$22,0,($I733-$L733))&lt;0,0,IF(I733&lt;'Checklist Parameters'!$Q$22,0,($I733-$L733)))</f>
        <v>0</v>
      </c>
      <c r="O733" s="394"/>
      <c r="P733" s="395"/>
      <c r="Q733" s="316">
        <f t="shared" si="68"/>
        <v>0</v>
      </c>
      <c r="R733" s="87">
        <f t="shared" si="69"/>
        <v>0</v>
      </c>
      <c r="S733" s="87">
        <f>IF('Checklist Parameters'!$Q$60&lt;0.2,0.2,'Checklist Parameters'!$Q$60)</f>
        <v>0.7</v>
      </c>
      <c r="T733" s="88">
        <f>IF($O733="",IF('Checklist District ID'!$C$43="Y",MAX($R733:$S733)*$I733,SUM($R733:$S733)*$I733),IF(O733&gt;0,Q733*S733))</f>
        <v>0</v>
      </c>
      <c r="U733" s="88">
        <f>IF(Q733&gt;0,((I733-T733)*'Formula Matrix'!$E$42),0)</f>
        <v>0</v>
      </c>
      <c r="V733" s="88">
        <f t="shared" si="70"/>
        <v>0</v>
      </c>
      <c r="W733" s="88">
        <f>IF(V733&gt;0,(V733*'Checklist Parameters'!$Q$35),0)</f>
        <v>0</v>
      </c>
      <c r="X733" s="85">
        <f t="shared" si="66"/>
        <v>0</v>
      </c>
      <c r="Y733" s="85">
        <f>IF('Checklist Parameters'!$Q$102&lt;&gt;"",(I733/43560)*'Checklist Parameters'!$Q$102,"N/A")</f>
        <v>0</v>
      </c>
      <c r="Z733" s="85" t="str">
        <f>IF('Checklist Parameters'!$Q$58&lt;&gt;"",((I733*'Checklist Parameters'!$Q$58)*'Checklist Parameters'!$Q$35)/1000,"N/A")</f>
        <v>N/A</v>
      </c>
      <c r="AA733" s="85">
        <f>IF('Checklist Parameters'!$Q$101&lt;&gt;"",IFERROR(I733/'Checklist Parameters'!$Q$101,0),"N/A")</f>
        <v>0</v>
      </c>
      <c r="AB733" s="85" t="str">
        <f>IF('Checklist Parameters'!$Q$43&lt;&gt;"",(I733*'Checklist Parameters'!$Q$43)/1000,"N/A")</f>
        <v>N/A</v>
      </c>
      <c r="AC733" s="85">
        <f>IF('Checklist Parameters'!$Q$16="",$X733,IF(AND('Checklist Parameters'!$Q$16&lt;$X733,'Checklist Parameters'!$Q$16&gt;=3),'Checklist Parameters'!$Q$16,IF(AND('Checklist Parameters'!$Q$16&lt;$X733,'Checklist Parameters'!$Q$16&lt;3),0,$X733)))</f>
        <v>0</v>
      </c>
      <c r="AD733" s="85" t="str">
        <f>IF(AND(I733&lt;'Checklist Parameters'!$Q$22,$I733&lt;&gt;0),"Y","")</f>
        <v/>
      </c>
      <c r="AE733" s="85" t="str">
        <f>IF($AD733="Y",0,IF('Checklist Parameters'!$Q$25="","&lt;no limit&gt;",ROUNDDOWN((($I733-'Checklist Parameters'!$Q$24)/'Checklist Parameters'!$Q$25)+1,0)))</f>
        <v>&lt;no limit&gt;</v>
      </c>
      <c r="AF733" s="174">
        <f t="shared" si="71"/>
        <v>0</v>
      </c>
      <c r="AG733" s="85">
        <f t="shared" si="67"/>
        <v>0</v>
      </c>
    </row>
    <row r="734" spans="1:33" ht="15">
      <c r="A734" s="393"/>
      <c r="B734" s="393"/>
      <c r="C734" s="393"/>
      <c r="D734" s="393"/>
      <c r="E734" s="393"/>
      <c r="F734" s="393"/>
      <c r="G734" s="393"/>
      <c r="H734" s="394"/>
      <c r="I734" s="394"/>
      <c r="J734" s="394"/>
      <c r="K734" s="394"/>
      <c r="L734" s="394"/>
      <c r="M734" s="394"/>
      <c r="N734" s="313">
        <f>IF(IF(I734&lt;'Checklist Parameters'!$Q$22,0,($I734-$L734))&lt;0,0,IF(I734&lt;'Checklist Parameters'!$Q$22,0,($I734-$L734)))</f>
        <v>0</v>
      </c>
      <c r="O734" s="394"/>
      <c r="P734" s="395"/>
      <c r="Q734" s="316">
        <f t="shared" si="68"/>
        <v>0</v>
      </c>
      <c r="R734" s="87">
        <f t="shared" si="69"/>
        <v>0</v>
      </c>
      <c r="S734" s="87">
        <f>IF('Checklist Parameters'!$Q$60&lt;0.2,0.2,'Checklist Parameters'!$Q$60)</f>
        <v>0.7</v>
      </c>
      <c r="T734" s="88">
        <f>IF($O734="",IF('Checklist District ID'!$C$43="Y",MAX($R734:$S734)*$I734,SUM($R734:$S734)*$I734),IF(O734&gt;0,Q734*S734))</f>
        <v>0</v>
      </c>
      <c r="U734" s="88">
        <f>IF(Q734&gt;0,((I734-T734)*'Formula Matrix'!$E$42),0)</f>
        <v>0</v>
      </c>
      <c r="V734" s="88">
        <f t="shared" si="70"/>
        <v>0</v>
      </c>
      <c r="W734" s="88">
        <f>IF(V734&gt;0,(V734*'Checklist Parameters'!$Q$35),0)</f>
        <v>0</v>
      </c>
      <c r="X734" s="85">
        <f t="shared" si="66"/>
        <v>0</v>
      </c>
      <c r="Y734" s="85">
        <f>IF('Checklist Parameters'!$Q$102&lt;&gt;"",(I734/43560)*'Checklist Parameters'!$Q$102,"N/A")</f>
        <v>0</v>
      </c>
      <c r="Z734" s="85" t="str">
        <f>IF('Checklist Parameters'!$Q$58&lt;&gt;"",((I734*'Checklist Parameters'!$Q$58)*'Checklist Parameters'!$Q$35)/1000,"N/A")</f>
        <v>N/A</v>
      </c>
      <c r="AA734" s="85">
        <f>IF('Checklist Parameters'!$Q$101&lt;&gt;"",IFERROR(I734/'Checklist Parameters'!$Q$101,0),"N/A")</f>
        <v>0</v>
      </c>
      <c r="AB734" s="85" t="str">
        <f>IF('Checklist Parameters'!$Q$43&lt;&gt;"",(I734*'Checklist Parameters'!$Q$43)/1000,"N/A")</f>
        <v>N/A</v>
      </c>
      <c r="AC734" s="85">
        <f>IF('Checklist Parameters'!$Q$16="",$X734,IF(AND('Checklist Parameters'!$Q$16&lt;$X734,'Checklist Parameters'!$Q$16&gt;=3),'Checklist Parameters'!$Q$16,IF(AND('Checklist Parameters'!$Q$16&lt;$X734,'Checklist Parameters'!$Q$16&lt;3),0,$X734)))</f>
        <v>0</v>
      </c>
      <c r="AD734" s="85" t="str">
        <f>IF(AND(I734&lt;'Checklist Parameters'!$Q$22,$I734&lt;&gt;0),"Y","")</f>
        <v/>
      </c>
      <c r="AE734" s="85" t="str">
        <f>IF($AD734="Y",0,IF('Checklist Parameters'!$Q$25="","&lt;no limit&gt;",ROUNDDOWN((($I734-'Checklist Parameters'!$Q$24)/'Checklist Parameters'!$Q$25)+1,0)))</f>
        <v>&lt;no limit&gt;</v>
      </c>
      <c r="AF734" s="174">
        <f t="shared" si="71"/>
        <v>0</v>
      </c>
      <c r="AG734" s="85">
        <f t="shared" si="67"/>
        <v>0</v>
      </c>
    </row>
    <row r="735" spans="1:33" ht="15">
      <c r="A735" s="393"/>
      <c r="B735" s="393"/>
      <c r="C735" s="393"/>
      <c r="D735" s="393"/>
      <c r="E735" s="393"/>
      <c r="F735" s="393"/>
      <c r="G735" s="393"/>
      <c r="H735" s="394"/>
      <c r="I735" s="394"/>
      <c r="J735" s="394"/>
      <c r="K735" s="394"/>
      <c r="L735" s="394"/>
      <c r="M735" s="394"/>
      <c r="N735" s="313">
        <f>IF(IF(I735&lt;'Checklist Parameters'!$Q$22,0,($I735-$L735))&lt;0,0,IF(I735&lt;'Checklist Parameters'!$Q$22,0,($I735-$L735)))</f>
        <v>0</v>
      </c>
      <c r="O735" s="394"/>
      <c r="P735" s="395"/>
      <c r="Q735" s="316">
        <f t="shared" si="68"/>
        <v>0</v>
      </c>
      <c r="R735" s="87">
        <f t="shared" si="69"/>
        <v>0</v>
      </c>
      <c r="S735" s="87">
        <f>IF('Checklist Parameters'!$Q$60&lt;0.2,0.2,'Checklist Parameters'!$Q$60)</f>
        <v>0.7</v>
      </c>
      <c r="T735" s="88">
        <f>IF($O735="",IF('Checklist District ID'!$C$43="Y",MAX($R735:$S735)*$I735,SUM($R735:$S735)*$I735),IF(O735&gt;0,Q735*S735))</f>
        <v>0</v>
      </c>
      <c r="U735" s="88">
        <f>IF(Q735&gt;0,((I735-T735)*'Formula Matrix'!$E$42),0)</f>
        <v>0</v>
      </c>
      <c r="V735" s="88">
        <f t="shared" si="70"/>
        <v>0</v>
      </c>
      <c r="W735" s="88">
        <f>IF(V735&gt;0,(V735*'Checklist Parameters'!$Q$35),0)</f>
        <v>0</v>
      </c>
      <c r="X735" s="85">
        <f t="shared" si="66"/>
        <v>0</v>
      </c>
      <c r="Y735" s="85">
        <f>IF('Checklist Parameters'!$Q$102&lt;&gt;"",(I735/43560)*'Checklist Parameters'!$Q$102,"N/A")</f>
        <v>0</v>
      </c>
      <c r="Z735" s="85" t="str">
        <f>IF('Checklist Parameters'!$Q$58&lt;&gt;"",((I735*'Checklist Parameters'!$Q$58)*'Checklist Parameters'!$Q$35)/1000,"N/A")</f>
        <v>N/A</v>
      </c>
      <c r="AA735" s="85">
        <f>IF('Checklist Parameters'!$Q$101&lt;&gt;"",IFERROR(I735/'Checklist Parameters'!$Q$101,0),"N/A")</f>
        <v>0</v>
      </c>
      <c r="AB735" s="85" t="str">
        <f>IF('Checklist Parameters'!$Q$43&lt;&gt;"",(I735*'Checklist Parameters'!$Q$43)/1000,"N/A")</f>
        <v>N/A</v>
      </c>
      <c r="AC735" s="85">
        <f>IF('Checklist Parameters'!$Q$16="",$X735,IF(AND('Checklist Parameters'!$Q$16&lt;$X735,'Checklist Parameters'!$Q$16&gt;=3),'Checklist Parameters'!$Q$16,IF(AND('Checklist Parameters'!$Q$16&lt;$X735,'Checklist Parameters'!$Q$16&lt;3),0,$X735)))</f>
        <v>0</v>
      </c>
      <c r="AD735" s="85" t="str">
        <f>IF(AND(I735&lt;'Checklist Parameters'!$Q$22,$I735&lt;&gt;0),"Y","")</f>
        <v/>
      </c>
      <c r="AE735" s="85" t="str">
        <f>IF($AD735="Y",0,IF('Checklist Parameters'!$Q$25="","&lt;no limit&gt;",ROUNDDOWN((($I735-'Checklist Parameters'!$Q$24)/'Checklist Parameters'!$Q$25)+1,0)))</f>
        <v>&lt;no limit&gt;</v>
      </c>
      <c r="AF735" s="174">
        <f t="shared" si="71"/>
        <v>0</v>
      </c>
      <c r="AG735" s="85">
        <f t="shared" si="67"/>
        <v>0</v>
      </c>
    </row>
    <row r="736" spans="1:33" ht="15">
      <c r="A736" s="393"/>
      <c r="B736" s="393"/>
      <c r="C736" s="393"/>
      <c r="D736" s="393"/>
      <c r="E736" s="393"/>
      <c r="F736" s="393"/>
      <c r="G736" s="393"/>
      <c r="H736" s="394"/>
      <c r="I736" s="394"/>
      <c r="J736" s="394"/>
      <c r="K736" s="394"/>
      <c r="L736" s="394"/>
      <c r="M736" s="394"/>
      <c r="N736" s="313">
        <f>IF(IF(I736&lt;'Checklist Parameters'!$Q$22,0,($I736-$L736))&lt;0,0,IF(I736&lt;'Checklist Parameters'!$Q$22,0,($I736-$L736)))</f>
        <v>0</v>
      </c>
      <c r="O736" s="394"/>
      <c r="P736" s="395"/>
      <c r="Q736" s="316">
        <f t="shared" si="68"/>
        <v>0</v>
      </c>
      <c r="R736" s="87">
        <f t="shared" si="69"/>
        <v>0</v>
      </c>
      <c r="S736" s="87">
        <f>IF('Checklist Parameters'!$Q$60&lt;0.2,0.2,'Checklist Parameters'!$Q$60)</f>
        <v>0.7</v>
      </c>
      <c r="T736" s="88">
        <f>IF($O736="",IF('Checklist District ID'!$C$43="Y",MAX($R736:$S736)*$I736,SUM($R736:$S736)*$I736),IF(O736&gt;0,Q736*S736))</f>
        <v>0</v>
      </c>
      <c r="U736" s="88">
        <f>IF(Q736&gt;0,((I736-T736)*'Formula Matrix'!$E$42),0)</f>
        <v>0</v>
      </c>
      <c r="V736" s="88">
        <f t="shared" si="70"/>
        <v>0</v>
      </c>
      <c r="W736" s="88">
        <f>IF(V736&gt;0,(V736*'Checklist Parameters'!$Q$35),0)</f>
        <v>0</v>
      </c>
      <c r="X736" s="85">
        <f t="shared" si="66"/>
        <v>0</v>
      </c>
      <c r="Y736" s="85">
        <f>IF('Checklist Parameters'!$Q$102&lt;&gt;"",(I736/43560)*'Checklist Parameters'!$Q$102,"N/A")</f>
        <v>0</v>
      </c>
      <c r="Z736" s="85" t="str">
        <f>IF('Checklist Parameters'!$Q$58&lt;&gt;"",((I736*'Checklist Parameters'!$Q$58)*'Checklist Parameters'!$Q$35)/1000,"N/A")</f>
        <v>N/A</v>
      </c>
      <c r="AA736" s="85">
        <f>IF('Checklist Parameters'!$Q$101&lt;&gt;"",IFERROR(I736/'Checklist Parameters'!$Q$101,0),"N/A")</f>
        <v>0</v>
      </c>
      <c r="AB736" s="85" t="str">
        <f>IF('Checklist Parameters'!$Q$43&lt;&gt;"",(I736*'Checklist Parameters'!$Q$43)/1000,"N/A")</f>
        <v>N/A</v>
      </c>
      <c r="AC736" s="85">
        <f>IF('Checklist Parameters'!$Q$16="",$X736,IF(AND('Checklist Parameters'!$Q$16&lt;$X736,'Checklist Parameters'!$Q$16&gt;=3),'Checklist Parameters'!$Q$16,IF(AND('Checklist Parameters'!$Q$16&lt;$X736,'Checklist Parameters'!$Q$16&lt;3),0,$X736)))</f>
        <v>0</v>
      </c>
      <c r="AD736" s="85" t="str">
        <f>IF(AND(I736&lt;'Checklist Parameters'!$Q$22,$I736&lt;&gt;0),"Y","")</f>
        <v/>
      </c>
      <c r="AE736" s="85" t="str">
        <f>IF($AD736="Y",0,IF('Checklist Parameters'!$Q$25="","&lt;no limit&gt;",ROUNDDOWN((($I736-'Checklist Parameters'!$Q$24)/'Checklist Parameters'!$Q$25)+1,0)))</f>
        <v>&lt;no limit&gt;</v>
      </c>
      <c r="AF736" s="174">
        <f t="shared" si="71"/>
        <v>0</v>
      </c>
      <c r="AG736" s="85">
        <f t="shared" si="67"/>
        <v>0</v>
      </c>
    </row>
    <row r="737" spans="1:33" ht="15">
      <c r="A737" s="393"/>
      <c r="B737" s="393"/>
      <c r="C737" s="393"/>
      <c r="D737" s="393"/>
      <c r="E737" s="393"/>
      <c r="F737" s="393"/>
      <c r="G737" s="393"/>
      <c r="H737" s="394"/>
      <c r="I737" s="394"/>
      <c r="J737" s="394"/>
      <c r="K737" s="394"/>
      <c r="L737" s="394"/>
      <c r="M737" s="394"/>
      <c r="N737" s="313">
        <f>IF(IF(I737&lt;'Checklist Parameters'!$Q$22,0,($I737-$L737))&lt;0,0,IF(I737&lt;'Checklist Parameters'!$Q$22,0,($I737-$L737)))</f>
        <v>0</v>
      </c>
      <c r="O737" s="394"/>
      <c r="P737" s="395"/>
      <c r="Q737" s="316">
        <f t="shared" si="68"/>
        <v>0</v>
      </c>
      <c r="R737" s="87">
        <f t="shared" si="69"/>
        <v>0</v>
      </c>
      <c r="S737" s="87">
        <f>IF('Checklist Parameters'!$Q$60&lt;0.2,0.2,'Checklist Parameters'!$Q$60)</f>
        <v>0.7</v>
      </c>
      <c r="T737" s="88">
        <f>IF($O737="",IF('Checklist District ID'!$C$43="Y",MAX($R737:$S737)*$I737,SUM($R737:$S737)*$I737),IF(O737&gt;0,Q737*S737))</f>
        <v>0</v>
      </c>
      <c r="U737" s="88">
        <f>IF(Q737&gt;0,((I737-T737)*'Formula Matrix'!$E$42),0)</f>
        <v>0</v>
      </c>
      <c r="V737" s="88">
        <f t="shared" si="70"/>
        <v>0</v>
      </c>
      <c r="W737" s="88">
        <f>IF(V737&gt;0,(V737*'Checklist Parameters'!$Q$35),0)</f>
        <v>0</v>
      </c>
      <c r="X737" s="85">
        <f t="shared" si="66"/>
        <v>0</v>
      </c>
      <c r="Y737" s="85">
        <f>IF('Checklist Parameters'!$Q$102&lt;&gt;"",(I737/43560)*'Checklist Parameters'!$Q$102,"N/A")</f>
        <v>0</v>
      </c>
      <c r="Z737" s="85" t="str">
        <f>IF('Checklist Parameters'!$Q$58&lt;&gt;"",((I737*'Checklist Parameters'!$Q$58)*'Checklist Parameters'!$Q$35)/1000,"N/A")</f>
        <v>N/A</v>
      </c>
      <c r="AA737" s="85">
        <f>IF('Checklist Parameters'!$Q$101&lt;&gt;"",IFERROR(I737/'Checklist Parameters'!$Q$101,0),"N/A")</f>
        <v>0</v>
      </c>
      <c r="AB737" s="85" t="str">
        <f>IF('Checklist Parameters'!$Q$43&lt;&gt;"",(I737*'Checklist Parameters'!$Q$43)/1000,"N/A")</f>
        <v>N/A</v>
      </c>
      <c r="AC737" s="85">
        <f>IF('Checklist Parameters'!$Q$16="",$X737,IF(AND('Checklist Parameters'!$Q$16&lt;$X737,'Checklist Parameters'!$Q$16&gt;=3),'Checklist Parameters'!$Q$16,IF(AND('Checklist Parameters'!$Q$16&lt;$X737,'Checklist Parameters'!$Q$16&lt;3),0,$X737)))</f>
        <v>0</v>
      </c>
      <c r="AD737" s="85" t="str">
        <f>IF(AND(I737&lt;'Checklist Parameters'!$Q$22,$I737&lt;&gt;0),"Y","")</f>
        <v/>
      </c>
      <c r="AE737" s="85" t="str">
        <f>IF($AD737="Y",0,IF('Checklist Parameters'!$Q$25="","&lt;no limit&gt;",ROUNDDOWN((($I737-'Checklist Parameters'!$Q$24)/'Checklist Parameters'!$Q$25)+1,0)))</f>
        <v>&lt;no limit&gt;</v>
      </c>
      <c r="AF737" s="174">
        <f t="shared" si="71"/>
        <v>0</v>
      </c>
      <c r="AG737" s="85">
        <f t="shared" si="67"/>
        <v>0</v>
      </c>
    </row>
    <row r="738" spans="1:33" ht="15">
      <c r="A738" s="393"/>
      <c r="B738" s="393"/>
      <c r="C738" s="393"/>
      <c r="D738" s="393"/>
      <c r="E738" s="393"/>
      <c r="F738" s="393"/>
      <c r="G738" s="393"/>
      <c r="H738" s="394"/>
      <c r="I738" s="394"/>
      <c r="J738" s="394"/>
      <c r="K738" s="394"/>
      <c r="L738" s="394"/>
      <c r="M738" s="394"/>
      <c r="N738" s="313">
        <f>IF(IF(I738&lt;'Checklist Parameters'!$Q$22,0,($I738-$L738))&lt;0,0,IF(I738&lt;'Checklist Parameters'!$Q$22,0,($I738-$L738)))</f>
        <v>0</v>
      </c>
      <c r="O738" s="394"/>
      <c r="P738" s="395"/>
      <c r="Q738" s="316">
        <f t="shared" si="68"/>
        <v>0</v>
      </c>
      <c r="R738" s="87">
        <f t="shared" si="69"/>
        <v>0</v>
      </c>
      <c r="S738" s="87">
        <f>IF('Checklist Parameters'!$Q$60&lt;0.2,0.2,'Checklist Parameters'!$Q$60)</f>
        <v>0.7</v>
      </c>
      <c r="T738" s="88">
        <f>IF($O738="",IF('Checklist District ID'!$C$43="Y",MAX($R738:$S738)*$I738,SUM($R738:$S738)*$I738),IF(O738&gt;0,Q738*S738))</f>
        <v>0</v>
      </c>
      <c r="U738" s="88">
        <f>IF(Q738&gt;0,((I738-T738)*'Formula Matrix'!$E$42),0)</f>
        <v>0</v>
      </c>
      <c r="V738" s="88">
        <f t="shared" si="70"/>
        <v>0</v>
      </c>
      <c r="W738" s="88">
        <f>IF(V738&gt;0,(V738*'Checklist Parameters'!$Q$35),0)</f>
        <v>0</v>
      </c>
      <c r="X738" s="85">
        <f t="shared" si="66"/>
        <v>0</v>
      </c>
      <c r="Y738" s="85">
        <f>IF('Checklist Parameters'!$Q$102&lt;&gt;"",(I738/43560)*'Checklist Parameters'!$Q$102,"N/A")</f>
        <v>0</v>
      </c>
      <c r="Z738" s="85" t="str">
        <f>IF('Checklist Parameters'!$Q$58&lt;&gt;"",((I738*'Checklist Parameters'!$Q$58)*'Checklist Parameters'!$Q$35)/1000,"N/A")</f>
        <v>N/A</v>
      </c>
      <c r="AA738" s="85">
        <f>IF('Checklist Parameters'!$Q$101&lt;&gt;"",IFERROR(I738/'Checklist Parameters'!$Q$101,0),"N/A")</f>
        <v>0</v>
      </c>
      <c r="AB738" s="85" t="str">
        <f>IF('Checklist Parameters'!$Q$43&lt;&gt;"",(I738*'Checklist Parameters'!$Q$43)/1000,"N/A")</f>
        <v>N/A</v>
      </c>
      <c r="AC738" s="85">
        <f>IF('Checklist Parameters'!$Q$16="",$X738,IF(AND('Checklist Parameters'!$Q$16&lt;$X738,'Checklist Parameters'!$Q$16&gt;=3),'Checklist Parameters'!$Q$16,IF(AND('Checklist Parameters'!$Q$16&lt;$X738,'Checklist Parameters'!$Q$16&lt;3),0,$X738)))</f>
        <v>0</v>
      </c>
      <c r="AD738" s="85" t="str">
        <f>IF(AND(I738&lt;'Checklist Parameters'!$Q$22,$I738&lt;&gt;0),"Y","")</f>
        <v/>
      </c>
      <c r="AE738" s="85" t="str">
        <f>IF($AD738="Y",0,IF('Checklist Parameters'!$Q$25="","&lt;no limit&gt;",ROUNDDOWN((($I738-'Checklist Parameters'!$Q$24)/'Checklist Parameters'!$Q$25)+1,0)))</f>
        <v>&lt;no limit&gt;</v>
      </c>
      <c r="AF738" s="174">
        <f t="shared" si="71"/>
        <v>0</v>
      </c>
      <c r="AG738" s="85">
        <f t="shared" si="67"/>
        <v>0</v>
      </c>
    </row>
    <row r="739" spans="1:33" ht="15">
      <c r="A739" s="393"/>
      <c r="B739" s="393"/>
      <c r="C739" s="393"/>
      <c r="D739" s="393"/>
      <c r="E739" s="393"/>
      <c r="F739" s="393"/>
      <c r="G739" s="393"/>
      <c r="H739" s="394"/>
      <c r="I739" s="394"/>
      <c r="J739" s="394"/>
      <c r="K739" s="394"/>
      <c r="L739" s="394"/>
      <c r="M739" s="394"/>
      <c r="N739" s="313">
        <f>IF(IF(I739&lt;'Checklist Parameters'!$Q$22,0,($I739-$L739))&lt;0,0,IF(I739&lt;'Checklist Parameters'!$Q$22,0,($I739-$L739)))</f>
        <v>0</v>
      </c>
      <c r="O739" s="394"/>
      <c r="P739" s="395"/>
      <c r="Q739" s="316">
        <f t="shared" si="68"/>
        <v>0</v>
      </c>
      <c r="R739" s="87">
        <f t="shared" si="69"/>
        <v>0</v>
      </c>
      <c r="S739" s="87">
        <f>IF('Checklist Parameters'!$Q$60&lt;0.2,0.2,'Checklist Parameters'!$Q$60)</f>
        <v>0.7</v>
      </c>
      <c r="T739" s="88">
        <f>IF($O739="",IF('Checklist District ID'!$C$43="Y",MAX($R739:$S739)*$I739,SUM($R739:$S739)*$I739),IF(O739&gt;0,Q739*S739))</f>
        <v>0</v>
      </c>
      <c r="U739" s="88">
        <f>IF(Q739&gt;0,((I739-T739)*'Formula Matrix'!$E$42),0)</f>
        <v>0</v>
      </c>
      <c r="V739" s="88">
        <f t="shared" si="70"/>
        <v>0</v>
      </c>
      <c r="W739" s="88">
        <f>IF(V739&gt;0,(V739*'Checklist Parameters'!$Q$35),0)</f>
        <v>0</v>
      </c>
      <c r="X739" s="85">
        <f t="shared" si="66"/>
        <v>0</v>
      </c>
      <c r="Y739" s="85">
        <f>IF('Checklist Parameters'!$Q$102&lt;&gt;"",(I739/43560)*'Checklist Parameters'!$Q$102,"N/A")</f>
        <v>0</v>
      </c>
      <c r="Z739" s="85" t="str">
        <f>IF('Checklist Parameters'!$Q$58&lt;&gt;"",((I739*'Checklist Parameters'!$Q$58)*'Checklist Parameters'!$Q$35)/1000,"N/A")</f>
        <v>N/A</v>
      </c>
      <c r="AA739" s="85">
        <f>IF('Checklist Parameters'!$Q$101&lt;&gt;"",IFERROR(I739/'Checklist Parameters'!$Q$101,0),"N/A")</f>
        <v>0</v>
      </c>
      <c r="AB739" s="85" t="str">
        <f>IF('Checklist Parameters'!$Q$43&lt;&gt;"",(I739*'Checklist Parameters'!$Q$43)/1000,"N/A")</f>
        <v>N/A</v>
      </c>
      <c r="AC739" s="85">
        <f>IF('Checklist Parameters'!$Q$16="",$X739,IF(AND('Checklist Parameters'!$Q$16&lt;$X739,'Checklist Parameters'!$Q$16&gt;=3),'Checklist Parameters'!$Q$16,IF(AND('Checklist Parameters'!$Q$16&lt;$X739,'Checklist Parameters'!$Q$16&lt;3),0,$X739)))</f>
        <v>0</v>
      </c>
      <c r="AD739" s="85" t="str">
        <f>IF(AND(I739&lt;'Checklist Parameters'!$Q$22,$I739&lt;&gt;0),"Y","")</f>
        <v/>
      </c>
      <c r="AE739" s="85" t="str">
        <f>IF($AD739="Y",0,IF('Checklist Parameters'!$Q$25="","&lt;no limit&gt;",ROUNDDOWN((($I739-'Checklist Parameters'!$Q$24)/'Checklist Parameters'!$Q$25)+1,0)))</f>
        <v>&lt;no limit&gt;</v>
      </c>
      <c r="AF739" s="174">
        <f t="shared" si="71"/>
        <v>0</v>
      </c>
      <c r="AG739" s="85">
        <f t="shared" si="67"/>
        <v>0</v>
      </c>
    </row>
    <row r="740" spans="1:33" ht="15">
      <c r="A740" s="393"/>
      <c r="B740" s="393"/>
      <c r="C740" s="393"/>
      <c r="D740" s="393"/>
      <c r="E740" s="393"/>
      <c r="F740" s="393"/>
      <c r="G740" s="393"/>
      <c r="H740" s="394"/>
      <c r="I740" s="394"/>
      <c r="J740" s="394"/>
      <c r="K740" s="394"/>
      <c r="L740" s="394"/>
      <c r="M740" s="394"/>
      <c r="N740" s="313">
        <f>IF(IF(I740&lt;'Checklist Parameters'!$Q$22,0,($I740-$L740))&lt;0,0,IF(I740&lt;'Checklist Parameters'!$Q$22,0,($I740-$L740)))</f>
        <v>0</v>
      </c>
      <c r="O740" s="394"/>
      <c r="P740" s="395"/>
      <c r="Q740" s="316">
        <f t="shared" si="68"/>
        <v>0</v>
      </c>
      <c r="R740" s="87">
        <f t="shared" si="69"/>
        <v>0</v>
      </c>
      <c r="S740" s="87">
        <f>IF('Checklist Parameters'!$Q$60&lt;0.2,0.2,'Checklist Parameters'!$Q$60)</f>
        <v>0.7</v>
      </c>
      <c r="T740" s="88">
        <f>IF($O740="",IF('Checklist District ID'!$C$43="Y",MAX($R740:$S740)*$I740,SUM($R740:$S740)*$I740),IF(O740&gt;0,Q740*S740))</f>
        <v>0</v>
      </c>
      <c r="U740" s="88">
        <f>IF(Q740&gt;0,((I740-T740)*'Formula Matrix'!$E$42),0)</f>
        <v>0</v>
      </c>
      <c r="V740" s="88">
        <f t="shared" si="70"/>
        <v>0</v>
      </c>
      <c r="W740" s="88">
        <f>IF(V740&gt;0,(V740*'Checklist Parameters'!$Q$35),0)</f>
        <v>0</v>
      </c>
      <c r="X740" s="85">
        <f t="shared" si="66"/>
        <v>0</v>
      </c>
      <c r="Y740" s="85">
        <f>IF('Checklist Parameters'!$Q$102&lt;&gt;"",(I740/43560)*'Checklist Parameters'!$Q$102,"N/A")</f>
        <v>0</v>
      </c>
      <c r="Z740" s="85" t="str">
        <f>IF('Checklist Parameters'!$Q$58&lt;&gt;"",((I740*'Checklist Parameters'!$Q$58)*'Checklist Parameters'!$Q$35)/1000,"N/A")</f>
        <v>N/A</v>
      </c>
      <c r="AA740" s="85">
        <f>IF('Checklist Parameters'!$Q$101&lt;&gt;"",IFERROR(I740/'Checklist Parameters'!$Q$101,0),"N/A")</f>
        <v>0</v>
      </c>
      <c r="AB740" s="85" t="str">
        <f>IF('Checklist Parameters'!$Q$43&lt;&gt;"",(I740*'Checklist Parameters'!$Q$43)/1000,"N/A")</f>
        <v>N/A</v>
      </c>
      <c r="AC740" s="85">
        <f>IF('Checklist Parameters'!$Q$16="",$X740,IF(AND('Checklist Parameters'!$Q$16&lt;$X740,'Checklist Parameters'!$Q$16&gt;=3),'Checklist Parameters'!$Q$16,IF(AND('Checklist Parameters'!$Q$16&lt;$X740,'Checklist Parameters'!$Q$16&lt;3),0,$X740)))</f>
        <v>0</v>
      </c>
      <c r="AD740" s="85" t="str">
        <f>IF(AND(I740&lt;'Checklist Parameters'!$Q$22,$I740&lt;&gt;0),"Y","")</f>
        <v/>
      </c>
      <c r="AE740" s="85" t="str">
        <f>IF($AD740="Y",0,IF('Checklist Parameters'!$Q$25="","&lt;no limit&gt;",ROUNDDOWN((($I740-'Checklist Parameters'!$Q$24)/'Checklist Parameters'!$Q$25)+1,0)))</f>
        <v>&lt;no limit&gt;</v>
      </c>
      <c r="AF740" s="174">
        <f t="shared" si="71"/>
        <v>0</v>
      </c>
      <c r="AG740" s="85">
        <f t="shared" si="67"/>
        <v>0</v>
      </c>
    </row>
    <row r="741" spans="1:33" ht="15">
      <c r="A741" s="393"/>
      <c r="B741" s="393"/>
      <c r="C741" s="393"/>
      <c r="D741" s="393"/>
      <c r="E741" s="393"/>
      <c r="F741" s="393"/>
      <c r="G741" s="393"/>
      <c r="H741" s="394"/>
      <c r="I741" s="394"/>
      <c r="J741" s="394"/>
      <c r="K741" s="394"/>
      <c r="L741" s="394"/>
      <c r="M741" s="394"/>
      <c r="N741" s="313">
        <f>IF(IF(I741&lt;'Checklist Parameters'!$Q$22,0,($I741-$L741))&lt;0,0,IF(I741&lt;'Checklist Parameters'!$Q$22,0,($I741-$L741)))</f>
        <v>0</v>
      </c>
      <c r="O741" s="394"/>
      <c r="P741" s="395"/>
      <c r="Q741" s="316">
        <f t="shared" si="68"/>
        <v>0</v>
      </c>
      <c r="R741" s="87">
        <f t="shared" si="69"/>
        <v>0</v>
      </c>
      <c r="S741" s="87">
        <f>IF('Checklist Parameters'!$Q$60&lt;0.2,0.2,'Checklist Parameters'!$Q$60)</f>
        <v>0.7</v>
      </c>
      <c r="T741" s="88">
        <f>IF($O741="",IF('Checklist District ID'!$C$43="Y",MAX($R741:$S741)*$I741,SUM($R741:$S741)*$I741),IF(O741&gt;0,Q741*S741))</f>
        <v>0</v>
      </c>
      <c r="U741" s="88">
        <f>IF(Q741&gt;0,((I741-T741)*'Formula Matrix'!$E$42),0)</f>
        <v>0</v>
      </c>
      <c r="V741" s="88">
        <f t="shared" si="70"/>
        <v>0</v>
      </c>
      <c r="W741" s="88">
        <f>IF(V741&gt;0,(V741*'Checklist Parameters'!$Q$35),0)</f>
        <v>0</v>
      </c>
      <c r="X741" s="85">
        <f t="shared" si="66"/>
        <v>0</v>
      </c>
      <c r="Y741" s="85">
        <f>IF('Checklist Parameters'!$Q$102&lt;&gt;"",(I741/43560)*'Checklist Parameters'!$Q$102,"N/A")</f>
        <v>0</v>
      </c>
      <c r="Z741" s="85" t="str">
        <f>IF('Checklist Parameters'!$Q$58&lt;&gt;"",((I741*'Checklist Parameters'!$Q$58)*'Checklist Parameters'!$Q$35)/1000,"N/A")</f>
        <v>N/A</v>
      </c>
      <c r="AA741" s="85">
        <f>IF('Checklist Parameters'!$Q$101&lt;&gt;"",IFERROR(I741/'Checklist Parameters'!$Q$101,0),"N/A")</f>
        <v>0</v>
      </c>
      <c r="AB741" s="85" t="str">
        <f>IF('Checklist Parameters'!$Q$43&lt;&gt;"",(I741*'Checklist Parameters'!$Q$43)/1000,"N/A")</f>
        <v>N/A</v>
      </c>
      <c r="AC741" s="85">
        <f>IF('Checklist Parameters'!$Q$16="",$X741,IF(AND('Checklist Parameters'!$Q$16&lt;$X741,'Checklist Parameters'!$Q$16&gt;=3),'Checklist Parameters'!$Q$16,IF(AND('Checklist Parameters'!$Q$16&lt;$X741,'Checklist Parameters'!$Q$16&lt;3),0,$X741)))</f>
        <v>0</v>
      </c>
      <c r="AD741" s="85" t="str">
        <f>IF(AND(I741&lt;'Checklist Parameters'!$Q$22,$I741&lt;&gt;0),"Y","")</f>
        <v/>
      </c>
      <c r="AE741" s="85" t="str">
        <f>IF($AD741="Y",0,IF('Checklist Parameters'!$Q$25="","&lt;no limit&gt;",ROUNDDOWN((($I741-'Checklist Parameters'!$Q$24)/'Checklist Parameters'!$Q$25)+1,0)))</f>
        <v>&lt;no limit&gt;</v>
      </c>
      <c r="AF741" s="174">
        <f t="shared" si="71"/>
        <v>0</v>
      </c>
      <c r="AG741" s="85">
        <f t="shared" si="67"/>
        <v>0</v>
      </c>
    </row>
    <row r="742" spans="1:33" ht="15">
      <c r="A742" s="393"/>
      <c r="B742" s="393"/>
      <c r="C742" s="393"/>
      <c r="D742" s="393"/>
      <c r="E742" s="393"/>
      <c r="F742" s="393"/>
      <c r="G742" s="393"/>
      <c r="H742" s="394"/>
      <c r="I742" s="394"/>
      <c r="J742" s="394"/>
      <c r="K742" s="394"/>
      <c r="L742" s="394"/>
      <c r="M742" s="394"/>
      <c r="N742" s="313">
        <f>IF(IF(I742&lt;'Checklist Parameters'!$Q$22,0,($I742-$L742))&lt;0,0,IF(I742&lt;'Checklist Parameters'!$Q$22,0,($I742-$L742)))</f>
        <v>0</v>
      </c>
      <c r="O742" s="394"/>
      <c r="P742" s="395"/>
      <c r="Q742" s="316">
        <f t="shared" si="68"/>
        <v>0</v>
      </c>
      <c r="R742" s="87">
        <f t="shared" si="69"/>
        <v>0</v>
      </c>
      <c r="S742" s="87">
        <f>IF('Checklist Parameters'!$Q$60&lt;0.2,0.2,'Checklist Parameters'!$Q$60)</f>
        <v>0.7</v>
      </c>
      <c r="T742" s="88">
        <f>IF($O742="",IF('Checklist District ID'!$C$43="Y",MAX($R742:$S742)*$I742,SUM($R742:$S742)*$I742),IF(O742&gt;0,Q742*S742))</f>
        <v>0</v>
      </c>
      <c r="U742" s="88">
        <f>IF(Q742&gt;0,((I742-T742)*'Formula Matrix'!$E$42),0)</f>
        <v>0</v>
      </c>
      <c r="V742" s="88">
        <f t="shared" si="70"/>
        <v>0</v>
      </c>
      <c r="W742" s="88">
        <f>IF(V742&gt;0,(V742*'Checklist Parameters'!$Q$35),0)</f>
        <v>0</v>
      </c>
      <c r="X742" s="85">
        <f t="shared" si="66"/>
        <v>0</v>
      </c>
      <c r="Y742" s="85">
        <f>IF('Checklist Parameters'!$Q$102&lt;&gt;"",(I742/43560)*'Checklist Parameters'!$Q$102,"N/A")</f>
        <v>0</v>
      </c>
      <c r="Z742" s="85" t="str">
        <f>IF('Checklist Parameters'!$Q$58&lt;&gt;"",((I742*'Checklist Parameters'!$Q$58)*'Checklist Parameters'!$Q$35)/1000,"N/A")</f>
        <v>N/A</v>
      </c>
      <c r="AA742" s="85">
        <f>IF('Checklist Parameters'!$Q$101&lt;&gt;"",IFERROR(I742/'Checklist Parameters'!$Q$101,0),"N/A")</f>
        <v>0</v>
      </c>
      <c r="AB742" s="85" t="str">
        <f>IF('Checklist Parameters'!$Q$43&lt;&gt;"",(I742*'Checklist Parameters'!$Q$43)/1000,"N/A")</f>
        <v>N/A</v>
      </c>
      <c r="AC742" s="85">
        <f>IF('Checklist Parameters'!$Q$16="",$X742,IF(AND('Checklist Parameters'!$Q$16&lt;$X742,'Checklist Parameters'!$Q$16&gt;=3),'Checklist Parameters'!$Q$16,IF(AND('Checklist Parameters'!$Q$16&lt;$X742,'Checklist Parameters'!$Q$16&lt;3),0,$X742)))</f>
        <v>0</v>
      </c>
      <c r="AD742" s="85" t="str">
        <f>IF(AND(I742&lt;'Checklist Parameters'!$Q$22,$I742&lt;&gt;0),"Y","")</f>
        <v/>
      </c>
      <c r="AE742" s="85" t="str">
        <f>IF($AD742="Y",0,IF('Checklist Parameters'!$Q$25="","&lt;no limit&gt;",ROUNDDOWN((($I742-'Checklist Parameters'!$Q$24)/'Checklist Parameters'!$Q$25)+1,0)))</f>
        <v>&lt;no limit&gt;</v>
      </c>
      <c r="AF742" s="174">
        <f t="shared" si="71"/>
        <v>0</v>
      </c>
      <c r="AG742" s="85">
        <f t="shared" si="67"/>
        <v>0</v>
      </c>
    </row>
    <row r="743" spans="1:33" ht="15">
      <c r="A743" s="393"/>
      <c r="B743" s="393"/>
      <c r="C743" s="393"/>
      <c r="D743" s="393"/>
      <c r="E743" s="393"/>
      <c r="F743" s="393"/>
      <c r="G743" s="393"/>
      <c r="H743" s="394"/>
      <c r="I743" s="394"/>
      <c r="J743" s="394"/>
      <c r="K743" s="394"/>
      <c r="L743" s="394"/>
      <c r="M743" s="394"/>
      <c r="N743" s="313">
        <f>IF(IF(I743&lt;'Checklist Parameters'!$Q$22,0,($I743-$L743))&lt;0,0,IF(I743&lt;'Checklist Parameters'!$Q$22,0,($I743-$L743)))</f>
        <v>0</v>
      </c>
      <c r="O743" s="394"/>
      <c r="P743" s="395"/>
      <c r="Q743" s="316">
        <f t="shared" si="68"/>
        <v>0</v>
      </c>
      <c r="R743" s="87">
        <f t="shared" si="69"/>
        <v>0</v>
      </c>
      <c r="S743" s="87">
        <f>IF('Checklist Parameters'!$Q$60&lt;0.2,0.2,'Checklist Parameters'!$Q$60)</f>
        <v>0.7</v>
      </c>
      <c r="T743" s="88">
        <f>IF($O743="",IF('Checklist District ID'!$C$43="Y",MAX($R743:$S743)*$I743,SUM($R743:$S743)*$I743),IF(O743&gt;0,Q743*S743))</f>
        <v>0</v>
      </c>
      <c r="U743" s="88">
        <f>IF(Q743&gt;0,((I743-T743)*'Formula Matrix'!$E$42),0)</f>
        <v>0</v>
      </c>
      <c r="V743" s="88">
        <f t="shared" si="70"/>
        <v>0</v>
      </c>
      <c r="W743" s="88">
        <f>IF(V743&gt;0,(V743*'Checklist Parameters'!$Q$35),0)</f>
        <v>0</v>
      </c>
      <c r="X743" s="85">
        <f t="shared" si="66"/>
        <v>0</v>
      </c>
      <c r="Y743" s="85">
        <f>IF('Checklist Parameters'!$Q$102&lt;&gt;"",(I743/43560)*'Checklist Parameters'!$Q$102,"N/A")</f>
        <v>0</v>
      </c>
      <c r="Z743" s="85" t="str">
        <f>IF('Checklist Parameters'!$Q$58&lt;&gt;"",((I743*'Checklist Parameters'!$Q$58)*'Checklist Parameters'!$Q$35)/1000,"N/A")</f>
        <v>N/A</v>
      </c>
      <c r="AA743" s="85">
        <f>IF('Checklist Parameters'!$Q$101&lt;&gt;"",IFERROR(I743/'Checklist Parameters'!$Q$101,0),"N/A")</f>
        <v>0</v>
      </c>
      <c r="AB743" s="85" t="str">
        <f>IF('Checklist Parameters'!$Q$43&lt;&gt;"",(I743*'Checklist Parameters'!$Q$43)/1000,"N/A")</f>
        <v>N/A</v>
      </c>
      <c r="AC743" s="85">
        <f>IF('Checklist Parameters'!$Q$16="",$X743,IF(AND('Checklist Parameters'!$Q$16&lt;$X743,'Checklist Parameters'!$Q$16&gt;=3),'Checklist Parameters'!$Q$16,IF(AND('Checklist Parameters'!$Q$16&lt;$X743,'Checklist Parameters'!$Q$16&lt;3),0,$X743)))</f>
        <v>0</v>
      </c>
      <c r="AD743" s="85" t="str">
        <f>IF(AND(I743&lt;'Checklist Parameters'!$Q$22,$I743&lt;&gt;0),"Y","")</f>
        <v/>
      </c>
      <c r="AE743" s="85" t="str">
        <f>IF($AD743="Y",0,IF('Checklist Parameters'!$Q$25="","&lt;no limit&gt;",ROUNDDOWN((($I743-'Checklist Parameters'!$Q$24)/'Checklist Parameters'!$Q$25)+1,0)))</f>
        <v>&lt;no limit&gt;</v>
      </c>
      <c r="AF743" s="174">
        <f t="shared" si="71"/>
        <v>0</v>
      </c>
      <c r="AG743" s="85">
        <f t="shared" si="67"/>
        <v>0</v>
      </c>
    </row>
    <row r="744" spans="1:33" ht="15">
      <c r="A744" s="393"/>
      <c r="B744" s="393"/>
      <c r="C744" s="393"/>
      <c r="D744" s="393"/>
      <c r="E744" s="393"/>
      <c r="F744" s="393"/>
      <c r="G744" s="393"/>
      <c r="H744" s="394"/>
      <c r="I744" s="394"/>
      <c r="J744" s="394"/>
      <c r="K744" s="394"/>
      <c r="L744" s="394"/>
      <c r="M744" s="394"/>
      <c r="N744" s="313">
        <f>IF(IF(I744&lt;'Checklist Parameters'!$Q$22,0,($I744-$L744))&lt;0,0,IF(I744&lt;'Checklist Parameters'!$Q$22,0,($I744-$L744)))</f>
        <v>0</v>
      </c>
      <c r="O744" s="394"/>
      <c r="P744" s="395"/>
      <c r="Q744" s="316">
        <f t="shared" si="68"/>
        <v>0</v>
      </c>
      <c r="R744" s="87">
        <f t="shared" si="69"/>
        <v>0</v>
      </c>
      <c r="S744" s="87">
        <f>IF('Checklist Parameters'!$Q$60&lt;0.2,0.2,'Checklist Parameters'!$Q$60)</f>
        <v>0.7</v>
      </c>
      <c r="T744" s="88">
        <f>IF($O744="",IF('Checklist District ID'!$C$43="Y",MAX($R744:$S744)*$I744,SUM($R744:$S744)*$I744),IF(O744&gt;0,Q744*S744))</f>
        <v>0</v>
      </c>
      <c r="U744" s="88">
        <f>IF(Q744&gt;0,((I744-T744)*'Formula Matrix'!$E$42),0)</f>
        <v>0</v>
      </c>
      <c r="V744" s="88">
        <f t="shared" si="70"/>
        <v>0</v>
      </c>
      <c r="W744" s="88">
        <f>IF(V744&gt;0,(V744*'Checklist Parameters'!$Q$35),0)</f>
        <v>0</v>
      </c>
      <c r="X744" s="85">
        <f t="shared" si="66"/>
        <v>0</v>
      </c>
      <c r="Y744" s="85">
        <f>IF('Checklist Parameters'!$Q$102&lt;&gt;"",(I744/43560)*'Checklist Parameters'!$Q$102,"N/A")</f>
        <v>0</v>
      </c>
      <c r="Z744" s="85" t="str">
        <f>IF('Checklist Parameters'!$Q$58&lt;&gt;"",((I744*'Checklist Parameters'!$Q$58)*'Checklist Parameters'!$Q$35)/1000,"N/A")</f>
        <v>N/A</v>
      </c>
      <c r="AA744" s="85">
        <f>IF('Checklist Parameters'!$Q$101&lt;&gt;"",IFERROR(I744/'Checklist Parameters'!$Q$101,0),"N/A")</f>
        <v>0</v>
      </c>
      <c r="AB744" s="85" t="str">
        <f>IF('Checklist Parameters'!$Q$43&lt;&gt;"",(I744*'Checklist Parameters'!$Q$43)/1000,"N/A")</f>
        <v>N/A</v>
      </c>
      <c r="AC744" s="85">
        <f>IF('Checklist Parameters'!$Q$16="",$X744,IF(AND('Checklist Parameters'!$Q$16&lt;$X744,'Checklist Parameters'!$Q$16&gt;=3),'Checklist Parameters'!$Q$16,IF(AND('Checklist Parameters'!$Q$16&lt;$X744,'Checklist Parameters'!$Q$16&lt;3),0,$X744)))</f>
        <v>0</v>
      </c>
      <c r="AD744" s="85" t="str">
        <f>IF(AND(I744&lt;'Checklist Parameters'!$Q$22,$I744&lt;&gt;0),"Y","")</f>
        <v/>
      </c>
      <c r="AE744" s="85" t="str">
        <f>IF($AD744="Y",0,IF('Checklist Parameters'!$Q$25="","&lt;no limit&gt;",ROUNDDOWN((($I744-'Checklist Parameters'!$Q$24)/'Checklist Parameters'!$Q$25)+1,0)))</f>
        <v>&lt;no limit&gt;</v>
      </c>
      <c r="AF744" s="174">
        <f t="shared" si="71"/>
        <v>0</v>
      </c>
      <c r="AG744" s="85">
        <f t="shared" si="67"/>
        <v>0</v>
      </c>
    </row>
    <row r="745" spans="1:33" ht="15">
      <c r="A745" s="393"/>
      <c r="B745" s="393"/>
      <c r="C745" s="393"/>
      <c r="D745" s="393"/>
      <c r="E745" s="393"/>
      <c r="F745" s="393"/>
      <c r="G745" s="393"/>
      <c r="H745" s="394"/>
      <c r="I745" s="394"/>
      <c r="J745" s="394"/>
      <c r="K745" s="394"/>
      <c r="L745" s="394"/>
      <c r="M745" s="394"/>
      <c r="N745" s="313">
        <f>IF(IF(I745&lt;'Checklist Parameters'!$Q$22,0,($I745-$L745))&lt;0,0,IF(I745&lt;'Checklist Parameters'!$Q$22,0,($I745-$L745)))</f>
        <v>0</v>
      </c>
      <c r="O745" s="394"/>
      <c r="P745" s="395"/>
      <c r="Q745" s="316">
        <f t="shared" si="68"/>
        <v>0</v>
      </c>
      <c r="R745" s="87">
        <f t="shared" si="69"/>
        <v>0</v>
      </c>
      <c r="S745" s="87">
        <f>IF('Checklist Parameters'!$Q$60&lt;0.2,0.2,'Checklist Parameters'!$Q$60)</f>
        <v>0.7</v>
      </c>
      <c r="T745" s="88">
        <f>IF($O745="",IF('Checklist District ID'!$C$43="Y",MAX($R745:$S745)*$I745,SUM($R745:$S745)*$I745),IF(O745&gt;0,Q745*S745))</f>
        <v>0</v>
      </c>
      <c r="U745" s="88">
        <f>IF(Q745&gt;0,((I745-T745)*'Formula Matrix'!$E$42),0)</f>
        <v>0</v>
      </c>
      <c r="V745" s="88">
        <f t="shared" si="70"/>
        <v>0</v>
      </c>
      <c r="W745" s="88">
        <f>IF(V745&gt;0,(V745*'Checklist Parameters'!$Q$35),0)</f>
        <v>0</v>
      </c>
      <c r="X745" s="85">
        <f t="shared" si="66"/>
        <v>0</v>
      </c>
      <c r="Y745" s="85">
        <f>IF('Checklist Parameters'!$Q$102&lt;&gt;"",(I745/43560)*'Checklist Parameters'!$Q$102,"N/A")</f>
        <v>0</v>
      </c>
      <c r="Z745" s="85" t="str">
        <f>IF('Checklist Parameters'!$Q$58&lt;&gt;"",((I745*'Checklist Parameters'!$Q$58)*'Checklist Parameters'!$Q$35)/1000,"N/A")</f>
        <v>N/A</v>
      </c>
      <c r="AA745" s="85">
        <f>IF('Checklist Parameters'!$Q$101&lt;&gt;"",IFERROR(I745/'Checklist Parameters'!$Q$101,0),"N/A")</f>
        <v>0</v>
      </c>
      <c r="AB745" s="85" t="str">
        <f>IF('Checklist Parameters'!$Q$43&lt;&gt;"",(I745*'Checklist Parameters'!$Q$43)/1000,"N/A")</f>
        <v>N/A</v>
      </c>
      <c r="AC745" s="85">
        <f>IF('Checklist Parameters'!$Q$16="",$X745,IF(AND('Checklist Parameters'!$Q$16&lt;$X745,'Checklist Parameters'!$Q$16&gt;=3),'Checklist Parameters'!$Q$16,IF(AND('Checklist Parameters'!$Q$16&lt;$X745,'Checklist Parameters'!$Q$16&lt;3),0,$X745)))</f>
        <v>0</v>
      </c>
      <c r="AD745" s="85" t="str">
        <f>IF(AND(I745&lt;'Checklist Parameters'!$Q$22,$I745&lt;&gt;0),"Y","")</f>
        <v/>
      </c>
      <c r="AE745" s="85" t="str">
        <f>IF($AD745="Y",0,IF('Checklist Parameters'!$Q$25="","&lt;no limit&gt;",ROUNDDOWN((($I745-'Checklist Parameters'!$Q$24)/'Checklist Parameters'!$Q$25)+1,0)))</f>
        <v>&lt;no limit&gt;</v>
      </c>
      <c r="AF745" s="174">
        <f t="shared" si="71"/>
        <v>0</v>
      </c>
      <c r="AG745" s="85">
        <f t="shared" si="67"/>
        <v>0</v>
      </c>
    </row>
    <row r="746" spans="1:33" ht="15">
      <c r="A746" s="393"/>
      <c r="B746" s="393"/>
      <c r="C746" s="393"/>
      <c r="D746" s="393"/>
      <c r="E746" s="393"/>
      <c r="F746" s="393"/>
      <c r="G746" s="393"/>
      <c r="H746" s="394"/>
      <c r="I746" s="394"/>
      <c r="J746" s="394"/>
      <c r="K746" s="394"/>
      <c r="L746" s="394"/>
      <c r="M746" s="394"/>
      <c r="N746" s="313">
        <f>IF(IF(I746&lt;'Checklist Parameters'!$Q$22,0,($I746-$L746))&lt;0,0,IF(I746&lt;'Checklist Parameters'!$Q$22,0,($I746-$L746)))</f>
        <v>0</v>
      </c>
      <c r="O746" s="394"/>
      <c r="P746" s="395"/>
      <c r="Q746" s="316">
        <f t="shared" si="68"/>
        <v>0</v>
      </c>
      <c r="R746" s="87">
        <f t="shared" si="69"/>
        <v>0</v>
      </c>
      <c r="S746" s="87">
        <f>IF('Checklist Parameters'!$Q$60&lt;0.2,0.2,'Checklist Parameters'!$Q$60)</f>
        <v>0.7</v>
      </c>
      <c r="T746" s="88">
        <f>IF($O746="",IF('Checklist District ID'!$C$43="Y",MAX($R746:$S746)*$I746,SUM($R746:$S746)*$I746),IF(O746&gt;0,Q746*S746))</f>
        <v>0</v>
      </c>
      <c r="U746" s="88">
        <f>IF(Q746&gt;0,((I746-T746)*'Formula Matrix'!$E$42),0)</f>
        <v>0</v>
      </c>
      <c r="V746" s="88">
        <f t="shared" si="70"/>
        <v>0</v>
      </c>
      <c r="W746" s="88">
        <f>IF(V746&gt;0,(V746*'Checklist Parameters'!$Q$35),0)</f>
        <v>0</v>
      </c>
      <c r="X746" s="85">
        <f t="shared" si="66"/>
        <v>0</v>
      </c>
      <c r="Y746" s="85">
        <f>IF('Checklist Parameters'!$Q$102&lt;&gt;"",(I746/43560)*'Checklist Parameters'!$Q$102,"N/A")</f>
        <v>0</v>
      </c>
      <c r="Z746" s="85" t="str">
        <f>IF('Checklist Parameters'!$Q$58&lt;&gt;"",((I746*'Checklist Parameters'!$Q$58)*'Checklist Parameters'!$Q$35)/1000,"N/A")</f>
        <v>N/A</v>
      </c>
      <c r="AA746" s="85">
        <f>IF('Checklist Parameters'!$Q$101&lt;&gt;"",IFERROR(I746/'Checklist Parameters'!$Q$101,0),"N/A")</f>
        <v>0</v>
      </c>
      <c r="AB746" s="85" t="str">
        <f>IF('Checklist Parameters'!$Q$43&lt;&gt;"",(I746*'Checklist Parameters'!$Q$43)/1000,"N/A")</f>
        <v>N/A</v>
      </c>
      <c r="AC746" s="85">
        <f>IF('Checklist Parameters'!$Q$16="",$X746,IF(AND('Checklist Parameters'!$Q$16&lt;$X746,'Checklist Parameters'!$Q$16&gt;=3),'Checklist Parameters'!$Q$16,IF(AND('Checklist Parameters'!$Q$16&lt;$X746,'Checklist Parameters'!$Q$16&lt;3),0,$X746)))</f>
        <v>0</v>
      </c>
      <c r="AD746" s="85" t="str">
        <f>IF(AND(I746&lt;'Checklist Parameters'!$Q$22,$I746&lt;&gt;0),"Y","")</f>
        <v/>
      </c>
      <c r="AE746" s="85" t="str">
        <f>IF($AD746="Y",0,IF('Checklist Parameters'!$Q$25="","&lt;no limit&gt;",ROUNDDOWN((($I746-'Checklist Parameters'!$Q$24)/'Checklist Parameters'!$Q$25)+1,0)))</f>
        <v>&lt;no limit&gt;</v>
      </c>
      <c r="AF746" s="174">
        <f t="shared" si="71"/>
        <v>0</v>
      </c>
      <c r="AG746" s="85">
        <f t="shared" si="67"/>
        <v>0</v>
      </c>
    </row>
    <row r="747" spans="1:33" ht="15">
      <c r="A747" s="393"/>
      <c r="B747" s="393"/>
      <c r="C747" s="393"/>
      <c r="D747" s="393"/>
      <c r="E747" s="393"/>
      <c r="F747" s="393"/>
      <c r="G747" s="393"/>
      <c r="H747" s="394"/>
      <c r="I747" s="394"/>
      <c r="J747" s="394"/>
      <c r="K747" s="394"/>
      <c r="L747" s="394"/>
      <c r="M747" s="394"/>
      <c r="N747" s="313">
        <f>IF(IF(I747&lt;'Checklist Parameters'!$Q$22,0,($I747-$L747))&lt;0,0,IF(I747&lt;'Checklist Parameters'!$Q$22,0,($I747-$L747)))</f>
        <v>0</v>
      </c>
      <c r="O747" s="394"/>
      <c r="P747" s="395"/>
      <c r="Q747" s="316">
        <f t="shared" si="68"/>
        <v>0</v>
      </c>
      <c r="R747" s="87">
        <f t="shared" si="69"/>
        <v>0</v>
      </c>
      <c r="S747" s="87">
        <f>IF('Checklist Parameters'!$Q$60&lt;0.2,0.2,'Checklist Parameters'!$Q$60)</f>
        <v>0.7</v>
      </c>
      <c r="T747" s="88">
        <f>IF($O747="",IF('Checklist District ID'!$C$43="Y",MAX($R747:$S747)*$I747,SUM($R747:$S747)*$I747),IF(O747&gt;0,Q747*S747))</f>
        <v>0</v>
      </c>
      <c r="U747" s="88">
        <f>IF(Q747&gt;0,((I747-T747)*'Formula Matrix'!$E$42),0)</f>
        <v>0</v>
      </c>
      <c r="V747" s="88">
        <f t="shared" si="70"/>
        <v>0</v>
      </c>
      <c r="W747" s="88">
        <f>IF(V747&gt;0,(V747*'Checklist Parameters'!$Q$35),0)</f>
        <v>0</v>
      </c>
      <c r="X747" s="85">
        <f t="shared" si="66"/>
        <v>0</v>
      </c>
      <c r="Y747" s="85">
        <f>IF('Checklist Parameters'!$Q$102&lt;&gt;"",(I747/43560)*'Checklist Parameters'!$Q$102,"N/A")</f>
        <v>0</v>
      </c>
      <c r="Z747" s="85" t="str">
        <f>IF('Checklist Parameters'!$Q$58&lt;&gt;"",((I747*'Checklist Parameters'!$Q$58)*'Checklist Parameters'!$Q$35)/1000,"N/A")</f>
        <v>N/A</v>
      </c>
      <c r="AA747" s="85">
        <f>IF('Checklist Parameters'!$Q$101&lt;&gt;"",IFERROR(I747/'Checklist Parameters'!$Q$101,0),"N/A")</f>
        <v>0</v>
      </c>
      <c r="AB747" s="85" t="str">
        <f>IF('Checklist Parameters'!$Q$43&lt;&gt;"",(I747*'Checklist Parameters'!$Q$43)/1000,"N/A")</f>
        <v>N/A</v>
      </c>
      <c r="AC747" s="85">
        <f>IF('Checklist Parameters'!$Q$16="",$X747,IF(AND('Checklist Parameters'!$Q$16&lt;$X747,'Checklist Parameters'!$Q$16&gt;=3),'Checklist Parameters'!$Q$16,IF(AND('Checklist Parameters'!$Q$16&lt;$X747,'Checklist Parameters'!$Q$16&lt;3),0,$X747)))</f>
        <v>0</v>
      </c>
      <c r="AD747" s="85" t="str">
        <f>IF(AND(I747&lt;'Checklist Parameters'!$Q$22,$I747&lt;&gt;0),"Y","")</f>
        <v/>
      </c>
      <c r="AE747" s="85" t="str">
        <f>IF($AD747="Y",0,IF('Checklist Parameters'!$Q$25="","&lt;no limit&gt;",ROUNDDOWN((($I747-'Checklist Parameters'!$Q$24)/'Checklist Parameters'!$Q$25)+1,0)))</f>
        <v>&lt;no limit&gt;</v>
      </c>
      <c r="AF747" s="174">
        <f t="shared" si="71"/>
        <v>0</v>
      </c>
      <c r="AG747" s="85">
        <f t="shared" si="67"/>
        <v>0</v>
      </c>
    </row>
    <row r="748" spans="1:33" ht="15">
      <c r="A748" s="393"/>
      <c r="B748" s="393"/>
      <c r="C748" s="393"/>
      <c r="D748" s="393"/>
      <c r="E748" s="393"/>
      <c r="F748" s="393"/>
      <c r="G748" s="393"/>
      <c r="H748" s="394"/>
      <c r="I748" s="394"/>
      <c r="J748" s="394"/>
      <c r="K748" s="394"/>
      <c r="L748" s="394"/>
      <c r="M748" s="394"/>
      <c r="N748" s="313">
        <f>IF(IF(I748&lt;'Checklist Parameters'!$Q$22,0,($I748-$L748))&lt;0,0,IF(I748&lt;'Checklist Parameters'!$Q$22,0,($I748-$L748)))</f>
        <v>0</v>
      </c>
      <c r="O748" s="394"/>
      <c r="P748" s="395"/>
      <c r="Q748" s="316">
        <f t="shared" si="68"/>
        <v>0</v>
      </c>
      <c r="R748" s="87">
        <f t="shared" si="69"/>
        <v>0</v>
      </c>
      <c r="S748" s="87">
        <f>IF('Checklist Parameters'!$Q$60&lt;0.2,0.2,'Checklist Parameters'!$Q$60)</f>
        <v>0.7</v>
      </c>
      <c r="T748" s="88">
        <f>IF($O748="",IF('Checklist District ID'!$C$43="Y",MAX($R748:$S748)*$I748,SUM($R748:$S748)*$I748),IF(O748&gt;0,Q748*S748))</f>
        <v>0</v>
      </c>
      <c r="U748" s="88">
        <f>IF(Q748&gt;0,((I748-T748)*'Formula Matrix'!$E$42),0)</f>
        <v>0</v>
      </c>
      <c r="V748" s="88">
        <f t="shared" si="70"/>
        <v>0</v>
      </c>
      <c r="W748" s="88">
        <f>IF(V748&gt;0,(V748*'Checklist Parameters'!$Q$35),0)</f>
        <v>0</v>
      </c>
      <c r="X748" s="85">
        <f t="shared" si="66"/>
        <v>0</v>
      </c>
      <c r="Y748" s="85">
        <f>IF('Checklist Parameters'!$Q$102&lt;&gt;"",(I748/43560)*'Checklist Parameters'!$Q$102,"N/A")</f>
        <v>0</v>
      </c>
      <c r="Z748" s="85" t="str">
        <f>IF('Checklist Parameters'!$Q$58&lt;&gt;"",((I748*'Checklist Parameters'!$Q$58)*'Checklist Parameters'!$Q$35)/1000,"N/A")</f>
        <v>N/A</v>
      </c>
      <c r="AA748" s="85">
        <f>IF('Checklist Parameters'!$Q$101&lt;&gt;"",IFERROR(I748/'Checklist Parameters'!$Q$101,0),"N/A")</f>
        <v>0</v>
      </c>
      <c r="AB748" s="85" t="str">
        <f>IF('Checklist Parameters'!$Q$43&lt;&gt;"",(I748*'Checklist Parameters'!$Q$43)/1000,"N/A")</f>
        <v>N/A</v>
      </c>
      <c r="AC748" s="85">
        <f>IF('Checklist Parameters'!$Q$16="",$X748,IF(AND('Checklist Parameters'!$Q$16&lt;$X748,'Checklist Parameters'!$Q$16&gt;=3),'Checklist Parameters'!$Q$16,IF(AND('Checklist Parameters'!$Q$16&lt;$X748,'Checklist Parameters'!$Q$16&lt;3),0,$X748)))</f>
        <v>0</v>
      </c>
      <c r="AD748" s="85" t="str">
        <f>IF(AND(I748&lt;'Checklist Parameters'!$Q$22,$I748&lt;&gt;0),"Y","")</f>
        <v/>
      </c>
      <c r="AE748" s="85" t="str">
        <f>IF($AD748="Y",0,IF('Checklist Parameters'!$Q$25="","&lt;no limit&gt;",ROUNDDOWN((($I748-'Checklist Parameters'!$Q$24)/'Checklist Parameters'!$Q$25)+1,0)))</f>
        <v>&lt;no limit&gt;</v>
      </c>
      <c r="AF748" s="174">
        <f t="shared" si="71"/>
        <v>0</v>
      </c>
      <c r="AG748" s="85">
        <f t="shared" si="67"/>
        <v>0</v>
      </c>
    </row>
    <row r="749" spans="1:33" ht="15">
      <c r="A749" s="393"/>
      <c r="B749" s="393"/>
      <c r="C749" s="393"/>
      <c r="D749" s="393"/>
      <c r="E749" s="393"/>
      <c r="F749" s="393"/>
      <c r="G749" s="393"/>
      <c r="H749" s="394"/>
      <c r="I749" s="394"/>
      <c r="J749" s="394"/>
      <c r="K749" s="394"/>
      <c r="L749" s="394"/>
      <c r="M749" s="394"/>
      <c r="N749" s="313">
        <f>IF(IF(I749&lt;'Checklist Parameters'!$Q$22,0,($I749-$L749))&lt;0,0,IF(I749&lt;'Checklist Parameters'!$Q$22,0,($I749-$L749)))</f>
        <v>0</v>
      </c>
      <c r="O749" s="394"/>
      <c r="P749" s="395"/>
      <c r="Q749" s="316">
        <f t="shared" si="68"/>
        <v>0</v>
      </c>
      <c r="R749" s="87">
        <f t="shared" si="69"/>
        <v>0</v>
      </c>
      <c r="S749" s="87">
        <f>IF('Checklist Parameters'!$Q$60&lt;0.2,0.2,'Checklist Parameters'!$Q$60)</f>
        <v>0.7</v>
      </c>
      <c r="T749" s="88">
        <f>IF($O749="",IF('Checklist District ID'!$C$43="Y",MAX($R749:$S749)*$I749,SUM($R749:$S749)*$I749),IF(O749&gt;0,Q749*S749))</f>
        <v>0</v>
      </c>
      <c r="U749" s="88">
        <f>IF(Q749&gt;0,((I749-T749)*'Formula Matrix'!$E$42),0)</f>
        <v>0</v>
      </c>
      <c r="V749" s="88">
        <f t="shared" si="70"/>
        <v>0</v>
      </c>
      <c r="W749" s="88">
        <f>IF(V749&gt;0,(V749*'Checklist Parameters'!$Q$35),0)</f>
        <v>0</v>
      </c>
      <c r="X749" s="85">
        <f t="shared" si="66"/>
        <v>0</v>
      </c>
      <c r="Y749" s="85">
        <f>IF('Checklist Parameters'!$Q$102&lt;&gt;"",(I749/43560)*'Checklist Parameters'!$Q$102,"N/A")</f>
        <v>0</v>
      </c>
      <c r="Z749" s="85" t="str">
        <f>IF('Checklist Parameters'!$Q$58&lt;&gt;"",((I749*'Checklist Parameters'!$Q$58)*'Checklist Parameters'!$Q$35)/1000,"N/A")</f>
        <v>N/A</v>
      </c>
      <c r="AA749" s="85">
        <f>IF('Checklist Parameters'!$Q$101&lt;&gt;"",IFERROR(I749/'Checklist Parameters'!$Q$101,0),"N/A")</f>
        <v>0</v>
      </c>
      <c r="AB749" s="85" t="str">
        <f>IF('Checklist Parameters'!$Q$43&lt;&gt;"",(I749*'Checklist Parameters'!$Q$43)/1000,"N/A")</f>
        <v>N/A</v>
      </c>
      <c r="AC749" s="85">
        <f>IF('Checklist Parameters'!$Q$16="",$X749,IF(AND('Checklist Parameters'!$Q$16&lt;$X749,'Checklist Parameters'!$Q$16&gt;=3),'Checklist Parameters'!$Q$16,IF(AND('Checklist Parameters'!$Q$16&lt;$X749,'Checklist Parameters'!$Q$16&lt;3),0,$X749)))</f>
        <v>0</v>
      </c>
      <c r="AD749" s="85" t="str">
        <f>IF(AND(I749&lt;'Checklist Parameters'!$Q$22,$I749&lt;&gt;0),"Y","")</f>
        <v/>
      </c>
      <c r="AE749" s="85" t="str">
        <f>IF($AD749="Y",0,IF('Checklist Parameters'!$Q$25="","&lt;no limit&gt;",ROUNDDOWN((($I749-'Checklist Parameters'!$Q$24)/'Checklist Parameters'!$Q$25)+1,0)))</f>
        <v>&lt;no limit&gt;</v>
      </c>
      <c r="AF749" s="174">
        <f t="shared" si="71"/>
        <v>0</v>
      </c>
      <c r="AG749" s="85">
        <f t="shared" si="67"/>
        <v>0</v>
      </c>
    </row>
    <row r="750" spans="1:33" ht="15">
      <c r="A750" s="393"/>
      <c r="B750" s="393"/>
      <c r="C750" s="393"/>
      <c r="D750" s="393"/>
      <c r="E750" s="393"/>
      <c r="F750" s="393"/>
      <c r="G750" s="393"/>
      <c r="H750" s="394"/>
      <c r="I750" s="394"/>
      <c r="J750" s="394"/>
      <c r="K750" s="394"/>
      <c r="L750" s="394"/>
      <c r="M750" s="394"/>
      <c r="N750" s="313">
        <f>IF(IF(I750&lt;'Checklist Parameters'!$Q$22,0,($I750-$L750))&lt;0,0,IF(I750&lt;'Checklist Parameters'!$Q$22,0,($I750-$L750)))</f>
        <v>0</v>
      </c>
      <c r="O750" s="394"/>
      <c r="P750" s="395"/>
      <c r="Q750" s="316">
        <f t="shared" si="68"/>
        <v>0</v>
      </c>
      <c r="R750" s="87">
        <f t="shared" si="69"/>
        <v>0</v>
      </c>
      <c r="S750" s="87">
        <f>IF('Checklist Parameters'!$Q$60&lt;0.2,0.2,'Checklist Parameters'!$Q$60)</f>
        <v>0.7</v>
      </c>
      <c r="T750" s="88">
        <f>IF($O750="",IF('Checklist District ID'!$C$43="Y",MAX($R750:$S750)*$I750,SUM($R750:$S750)*$I750),IF(O750&gt;0,Q750*S750))</f>
        <v>0</v>
      </c>
      <c r="U750" s="88">
        <f>IF(Q750&gt;0,((I750-T750)*'Formula Matrix'!$E$42),0)</f>
        <v>0</v>
      </c>
      <c r="V750" s="88">
        <f t="shared" si="70"/>
        <v>0</v>
      </c>
      <c r="W750" s="88">
        <f>IF(V750&gt;0,(V750*'Checklist Parameters'!$Q$35),0)</f>
        <v>0</v>
      </c>
      <c r="X750" s="85">
        <f t="shared" si="66"/>
        <v>0</v>
      </c>
      <c r="Y750" s="85">
        <f>IF('Checklist Parameters'!$Q$102&lt;&gt;"",(I750/43560)*'Checklist Parameters'!$Q$102,"N/A")</f>
        <v>0</v>
      </c>
      <c r="Z750" s="85" t="str">
        <f>IF('Checklist Parameters'!$Q$58&lt;&gt;"",((I750*'Checklist Parameters'!$Q$58)*'Checklist Parameters'!$Q$35)/1000,"N/A")</f>
        <v>N/A</v>
      </c>
      <c r="AA750" s="85">
        <f>IF('Checklist Parameters'!$Q$101&lt;&gt;"",IFERROR(I750/'Checklist Parameters'!$Q$101,0),"N/A")</f>
        <v>0</v>
      </c>
      <c r="AB750" s="85" t="str">
        <f>IF('Checklist Parameters'!$Q$43&lt;&gt;"",(I750*'Checklist Parameters'!$Q$43)/1000,"N/A")</f>
        <v>N/A</v>
      </c>
      <c r="AC750" s="85">
        <f>IF('Checklist Parameters'!$Q$16="",$X750,IF(AND('Checklist Parameters'!$Q$16&lt;$X750,'Checklist Parameters'!$Q$16&gt;=3),'Checklist Parameters'!$Q$16,IF(AND('Checklist Parameters'!$Q$16&lt;$X750,'Checklist Parameters'!$Q$16&lt;3),0,$X750)))</f>
        <v>0</v>
      </c>
      <c r="AD750" s="85" t="str">
        <f>IF(AND(I750&lt;'Checklist Parameters'!$Q$22,$I750&lt;&gt;0),"Y","")</f>
        <v/>
      </c>
      <c r="AE750" s="85" t="str">
        <f>IF($AD750="Y",0,IF('Checklist Parameters'!$Q$25="","&lt;no limit&gt;",ROUNDDOWN((($I750-'Checklist Parameters'!$Q$24)/'Checklist Parameters'!$Q$25)+1,0)))</f>
        <v>&lt;no limit&gt;</v>
      </c>
      <c r="AF750" s="174">
        <f t="shared" si="71"/>
        <v>0</v>
      </c>
      <c r="AG750" s="85">
        <f t="shared" si="67"/>
        <v>0</v>
      </c>
    </row>
    <row r="751" spans="1:33" ht="15">
      <c r="A751" s="393"/>
      <c r="B751" s="393"/>
      <c r="C751" s="393"/>
      <c r="D751" s="393"/>
      <c r="E751" s="393"/>
      <c r="F751" s="393"/>
      <c r="G751" s="393"/>
      <c r="H751" s="394"/>
      <c r="I751" s="394"/>
      <c r="J751" s="394"/>
      <c r="K751" s="394"/>
      <c r="L751" s="394"/>
      <c r="M751" s="394"/>
      <c r="N751" s="313">
        <f>IF(IF(I751&lt;'Checklist Parameters'!$Q$22,0,($I751-$L751))&lt;0,0,IF(I751&lt;'Checklist Parameters'!$Q$22,0,($I751-$L751)))</f>
        <v>0</v>
      </c>
      <c r="O751" s="394"/>
      <c r="P751" s="395"/>
      <c r="Q751" s="316">
        <f t="shared" si="68"/>
        <v>0</v>
      </c>
      <c r="R751" s="87">
        <f t="shared" si="69"/>
        <v>0</v>
      </c>
      <c r="S751" s="87">
        <f>IF('Checklist Parameters'!$Q$60&lt;0.2,0.2,'Checklist Parameters'!$Q$60)</f>
        <v>0.7</v>
      </c>
      <c r="T751" s="88">
        <f>IF($O751="",IF('Checklist District ID'!$C$43="Y",MAX($R751:$S751)*$I751,SUM($R751:$S751)*$I751),IF(O751&gt;0,Q751*S751))</f>
        <v>0</v>
      </c>
      <c r="U751" s="88">
        <f>IF(Q751&gt;0,((I751-T751)*'Formula Matrix'!$E$42),0)</f>
        <v>0</v>
      </c>
      <c r="V751" s="88">
        <f t="shared" si="70"/>
        <v>0</v>
      </c>
      <c r="W751" s="88">
        <f>IF(V751&gt;0,(V751*'Checklist Parameters'!$Q$35),0)</f>
        <v>0</v>
      </c>
      <c r="X751" s="85">
        <f t="shared" si="66"/>
        <v>0</v>
      </c>
      <c r="Y751" s="85">
        <f>IF('Checklist Parameters'!$Q$102&lt;&gt;"",(I751/43560)*'Checklist Parameters'!$Q$102,"N/A")</f>
        <v>0</v>
      </c>
      <c r="Z751" s="85" t="str">
        <f>IF('Checklist Parameters'!$Q$58&lt;&gt;"",((I751*'Checklist Parameters'!$Q$58)*'Checklist Parameters'!$Q$35)/1000,"N/A")</f>
        <v>N/A</v>
      </c>
      <c r="AA751" s="85">
        <f>IF('Checklist Parameters'!$Q$101&lt;&gt;"",IFERROR(I751/'Checklist Parameters'!$Q$101,0),"N/A")</f>
        <v>0</v>
      </c>
      <c r="AB751" s="85" t="str">
        <f>IF('Checklist Parameters'!$Q$43&lt;&gt;"",(I751*'Checklist Parameters'!$Q$43)/1000,"N/A")</f>
        <v>N/A</v>
      </c>
      <c r="AC751" s="85">
        <f>IF('Checklist Parameters'!$Q$16="",$X751,IF(AND('Checklist Parameters'!$Q$16&lt;$X751,'Checklist Parameters'!$Q$16&gt;=3),'Checklist Parameters'!$Q$16,IF(AND('Checklist Parameters'!$Q$16&lt;$X751,'Checklist Parameters'!$Q$16&lt;3),0,$X751)))</f>
        <v>0</v>
      </c>
      <c r="AD751" s="85" t="str">
        <f>IF(AND(I751&lt;'Checklist Parameters'!$Q$22,$I751&lt;&gt;0),"Y","")</f>
        <v/>
      </c>
      <c r="AE751" s="85" t="str">
        <f>IF($AD751="Y",0,IF('Checklist Parameters'!$Q$25="","&lt;no limit&gt;",ROUNDDOWN((($I751-'Checklist Parameters'!$Q$24)/'Checklist Parameters'!$Q$25)+1,0)))</f>
        <v>&lt;no limit&gt;</v>
      </c>
      <c r="AF751" s="174">
        <f t="shared" si="71"/>
        <v>0</v>
      </c>
      <c r="AG751" s="85">
        <f t="shared" si="67"/>
        <v>0</v>
      </c>
    </row>
    <row r="752" spans="1:33" ht="15">
      <c r="A752" s="393"/>
      <c r="B752" s="393"/>
      <c r="C752" s="393"/>
      <c r="D752" s="393"/>
      <c r="E752" s="393"/>
      <c r="F752" s="393"/>
      <c r="G752" s="393"/>
      <c r="H752" s="394"/>
      <c r="I752" s="394"/>
      <c r="J752" s="394"/>
      <c r="K752" s="394"/>
      <c r="L752" s="394"/>
      <c r="M752" s="394"/>
      <c r="N752" s="313">
        <f>IF(IF(I752&lt;'Checklist Parameters'!$Q$22,0,($I752-$L752))&lt;0,0,IF(I752&lt;'Checklist Parameters'!$Q$22,0,($I752-$L752)))</f>
        <v>0</v>
      </c>
      <c r="O752" s="394"/>
      <c r="P752" s="395"/>
      <c r="Q752" s="316">
        <f t="shared" si="68"/>
        <v>0</v>
      </c>
      <c r="R752" s="87">
        <f t="shared" si="69"/>
        <v>0</v>
      </c>
      <c r="S752" s="87">
        <f>IF('Checklist Parameters'!$Q$60&lt;0.2,0.2,'Checklist Parameters'!$Q$60)</f>
        <v>0.7</v>
      </c>
      <c r="T752" s="88">
        <f>IF($O752="",IF('Checklist District ID'!$C$43="Y",MAX($R752:$S752)*$I752,SUM($R752:$S752)*$I752),IF(O752&gt;0,Q752*S752))</f>
        <v>0</v>
      </c>
      <c r="U752" s="88">
        <f>IF(Q752&gt;0,((I752-T752)*'Formula Matrix'!$E$42),0)</f>
        <v>0</v>
      </c>
      <c r="V752" s="88">
        <f t="shared" si="70"/>
        <v>0</v>
      </c>
      <c r="W752" s="88">
        <f>IF(V752&gt;0,(V752*'Checklist Parameters'!$Q$35),0)</f>
        <v>0</v>
      </c>
      <c r="X752" s="85">
        <f t="shared" si="66"/>
        <v>0</v>
      </c>
      <c r="Y752" s="85">
        <f>IF('Checklist Parameters'!$Q$102&lt;&gt;"",(I752/43560)*'Checklist Parameters'!$Q$102,"N/A")</f>
        <v>0</v>
      </c>
      <c r="Z752" s="85" t="str">
        <f>IF('Checklist Parameters'!$Q$58&lt;&gt;"",((I752*'Checklist Parameters'!$Q$58)*'Checklist Parameters'!$Q$35)/1000,"N/A")</f>
        <v>N/A</v>
      </c>
      <c r="AA752" s="85">
        <f>IF('Checklist Parameters'!$Q$101&lt;&gt;"",IFERROR(I752/'Checklist Parameters'!$Q$101,0),"N/A")</f>
        <v>0</v>
      </c>
      <c r="AB752" s="85" t="str">
        <f>IF('Checklist Parameters'!$Q$43&lt;&gt;"",(I752*'Checklist Parameters'!$Q$43)/1000,"N/A")</f>
        <v>N/A</v>
      </c>
      <c r="AC752" s="85">
        <f>IF('Checklist Parameters'!$Q$16="",$X752,IF(AND('Checklist Parameters'!$Q$16&lt;$X752,'Checklist Parameters'!$Q$16&gt;=3),'Checklist Parameters'!$Q$16,IF(AND('Checklist Parameters'!$Q$16&lt;$X752,'Checklist Parameters'!$Q$16&lt;3),0,$X752)))</f>
        <v>0</v>
      </c>
      <c r="AD752" s="85" t="str">
        <f>IF(AND(I752&lt;'Checklist Parameters'!$Q$22,$I752&lt;&gt;0),"Y","")</f>
        <v/>
      </c>
      <c r="AE752" s="85" t="str">
        <f>IF($AD752="Y",0,IF('Checklist Parameters'!$Q$25="","&lt;no limit&gt;",ROUNDDOWN((($I752-'Checklist Parameters'!$Q$24)/'Checklist Parameters'!$Q$25)+1,0)))</f>
        <v>&lt;no limit&gt;</v>
      </c>
      <c r="AF752" s="174">
        <f t="shared" si="71"/>
        <v>0</v>
      </c>
      <c r="AG752" s="85">
        <f t="shared" si="67"/>
        <v>0</v>
      </c>
    </row>
    <row r="753" spans="1:33" ht="15">
      <c r="A753" s="393"/>
      <c r="B753" s="393"/>
      <c r="C753" s="393"/>
      <c r="D753" s="393"/>
      <c r="E753" s="393"/>
      <c r="F753" s="393"/>
      <c r="G753" s="393"/>
      <c r="H753" s="394"/>
      <c r="I753" s="394"/>
      <c r="J753" s="394"/>
      <c r="K753" s="394"/>
      <c r="L753" s="394"/>
      <c r="M753" s="394"/>
      <c r="N753" s="313">
        <f>IF(IF(I753&lt;'Checklist Parameters'!$Q$22,0,($I753-$L753))&lt;0,0,IF(I753&lt;'Checklist Parameters'!$Q$22,0,($I753-$L753)))</f>
        <v>0</v>
      </c>
      <c r="O753" s="394"/>
      <c r="P753" s="395"/>
      <c r="Q753" s="316">
        <f t="shared" si="68"/>
        <v>0</v>
      </c>
      <c r="R753" s="87">
        <f t="shared" si="69"/>
        <v>0</v>
      </c>
      <c r="S753" s="87">
        <f>IF('Checklist Parameters'!$Q$60&lt;0.2,0.2,'Checklist Parameters'!$Q$60)</f>
        <v>0.7</v>
      </c>
      <c r="T753" s="88">
        <f>IF($O753="",IF('Checklist District ID'!$C$43="Y",MAX($R753:$S753)*$I753,SUM($R753:$S753)*$I753),IF(O753&gt;0,Q753*S753))</f>
        <v>0</v>
      </c>
      <c r="U753" s="88">
        <f>IF(Q753&gt;0,((I753-T753)*'Formula Matrix'!$E$42),0)</f>
        <v>0</v>
      </c>
      <c r="V753" s="88">
        <f t="shared" si="70"/>
        <v>0</v>
      </c>
      <c r="W753" s="88">
        <f>IF(V753&gt;0,(V753*'Checklist Parameters'!$Q$35),0)</f>
        <v>0</v>
      </c>
      <c r="X753" s="85">
        <f t="shared" si="66"/>
        <v>0</v>
      </c>
      <c r="Y753" s="85">
        <f>IF('Checklist Parameters'!$Q$102&lt;&gt;"",(I753/43560)*'Checklist Parameters'!$Q$102,"N/A")</f>
        <v>0</v>
      </c>
      <c r="Z753" s="85" t="str">
        <f>IF('Checklist Parameters'!$Q$58&lt;&gt;"",((I753*'Checklist Parameters'!$Q$58)*'Checklist Parameters'!$Q$35)/1000,"N/A")</f>
        <v>N/A</v>
      </c>
      <c r="AA753" s="85">
        <f>IF('Checklist Parameters'!$Q$101&lt;&gt;"",IFERROR(I753/'Checklist Parameters'!$Q$101,0),"N/A")</f>
        <v>0</v>
      </c>
      <c r="AB753" s="85" t="str">
        <f>IF('Checklist Parameters'!$Q$43&lt;&gt;"",(I753*'Checklist Parameters'!$Q$43)/1000,"N/A")</f>
        <v>N/A</v>
      </c>
      <c r="AC753" s="85">
        <f>IF('Checklist Parameters'!$Q$16="",$X753,IF(AND('Checklist Parameters'!$Q$16&lt;$X753,'Checklist Parameters'!$Q$16&gt;=3),'Checklist Parameters'!$Q$16,IF(AND('Checklist Parameters'!$Q$16&lt;$X753,'Checklist Parameters'!$Q$16&lt;3),0,$X753)))</f>
        <v>0</v>
      </c>
      <c r="AD753" s="85" t="str">
        <f>IF(AND(I753&lt;'Checklist Parameters'!$Q$22,$I753&lt;&gt;0),"Y","")</f>
        <v/>
      </c>
      <c r="AE753" s="85" t="str">
        <f>IF($AD753="Y",0,IF('Checklist Parameters'!$Q$25="","&lt;no limit&gt;",ROUNDDOWN((($I753-'Checklist Parameters'!$Q$24)/'Checklist Parameters'!$Q$25)+1,0)))</f>
        <v>&lt;no limit&gt;</v>
      </c>
      <c r="AF753" s="174">
        <f t="shared" si="71"/>
        <v>0</v>
      </c>
      <c r="AG753" s="85">
        <f t="shared" si="67"/>
        <v>0</v>
      </c>
    </row>
    <row r="754" spans="1:33" ht="15">
      <c r="A754" s="393"/>
      <c r="B754" s="393"/>
      <c r="C754" s="393"/>
      <c r="D754" s="393"/>
      <c r="E754" s="393"/>
      <c r="F754" s="393"/>
      <c r="G754" s="393"/>
      <c r="H754" s="394"/>
      <c r="I754" s="394"/>
      <c r="J754" s="394"/>
      <c r="K754" s="394"/>
      <c r="L754" s="394"/>
      <c r="M754" s="394"/>
      <c r="N754" s="313">
        <f>IF(IF(I754&lt;'Checklist Parameters'!$Q$22,0,($I754-$L754))&lt;0,0,IF(I754&lt;'Checklist Parameters'!$Q$22,0,($I754-$L754)))</f>
        <v>0</v>
      </c>
      <c r="O754" s="394"/>
      <c r="P754" s="395"/>
      <c r="Q754" s="316">
        <f t="shared" si="68"/>
        <v>0</v>
      </c>
      <c r="R754" s="87">
        <f t="shared" si="69"/>
        <v>0</v>
      </c>
      <c r="S754" s="87">
        <f>IF('Checklist Parameters'!$Q$60&lt;0.2,0.2,'Checklist Parameters'!$Q$60)</f>
        <v>0.7</v>
      </c>
      <c r="T754" s="88">
        <f>IF($O754="",IF('Checklist District ID'!$C$43="Y",MAX($R754:$S754)*$I754,SUM($R754:$S754)*$I754),IF(O754&gt;0,Q754*S754))</f>
        <v>0</v>
      </c>
      <c r="U754" s="88">
        <f>IF(Q754&gt;0,((I754-T754)*'Formula Matrix'!$E$42),0)</f>
        <v>0</v>
      </c>
      <c r="V754" s="88">
        <f t="shared" si="70"/>
        <v>0</v>
      </c>
      <c r="W754" s="88">
        <f>IF(V754&gt;0,(V754*'Checklist Parameters'!$Q$35),0)</f>
        <v>0</v>
      </c>
      <c r="X754" s="85">
        <f t="shared" si="66"/>
        <v>0</v>
      </c>
      <c r="Y754" s="85">
        <f>IF('Checklist Parameters'!$Q$102&lt;&gt;"",(I754/43560)*'Checklist Parameters'!$Q$102,"N/A")</f>
        <v>0</v>
      </c>
      <c r="Z754" s="85" t="str">
        <f>IF('Checklist Parameters'!$Q$58&lt;&gt;"",((I754*'Checklist Parameters'!$Q$58)*'Checklist Parameters'!$Q$35)/1000,"N/A")</f>
        <v>N/A</v>
      </c>
      <c r="AA754" s="85">
        <f>IF('Checklist Parameters'!$Q$101&lt;&gt;"",IFERROR(I754/'Checklist Parameters'!$Q$101,0),"N/A")</f>
        <v>0</v>
      </c>
      <c r="AB754" s="85" t="str">
        <f>IF('Checklist Parameters'!$Q$43&lt;&gt;"",(I754*'Checklist Parameters'!$Q$43)/1000,"N/A")</f>
        <v>N/A</v>
      </c>
      <c r="AC754" s="85">
        <f>IF('Checklist Parameters'!$Q$16="",$X754,IF(AND('Checklist Parameters'!$Q$16&lt;$X754,'Checklist Parameters'!$Q$16&gt;=3),'Checklist Parameters'!$Q$16,IF(AND('Checklist Parameters'!$Q$16&lt;$X754,'Checklist Parameters'!$Q$16&lt;3),0,$X754)))</f>
        <v>0</v>
      </c>
      <c r="AD754" s="85" t="str">
        <f>IF(AND(I754&lt;'Checklist Parameters'!$Q$22,$I754&lt;&gt;0),"Y","")</f>
        <v/>
      </c>
      <c r="AE754" s="85" t="str">
        <f>IF($AD754="Y",0,IF('Checklist Parameters'!$Q$25="","&lt;no limit&gt;",ROUNDDOWN((($I754-'Checklist Parameters'!$Q$24)/'Checklist Parameters'!$Q$25)+1,0)))</f>
        <v>&lt;no limit&gt;</v>
      </c>
      <c r="AF754" s="174">
        <f t="shared" si="71"/>
        <v>0</v>
      </c>
      <c r="AG754" s="85">
        <f t="shared" si="67"/>
        <v>0</v>
      </c>
    </row>
    <row r="755" spans="1:33" ht="15">
      <c r="A755" s="393"/>
      <c r="B755" s="393"/>
      <c r="C755" s="393"/>
      <c r="D755" s="393"/>
      <c r="E755" s="393"/>
      <c r="F755" s="393"/>
      <c r="G755" s="393"/>
      <c r="H755" s="394"/>
      <c r="I755" s="394"/>
      <c r="J755" s="394"/>
      <c r="K755" s="394"/>
      <c r="L755" s="394"/>
      <c r="M755" s="394"/>
      <c r="N755" s="313">
        <f>IF(IF(I755&lt;'Checklist Parameters'!$Q$22,0,($I755-$L755))&lt;0,0,IF(I755&lt;'Checklist Parameters'!$Q$22,0,($I755-$L755)))</f>
        <v>0</v>
      </c>
      <c r="O755" s="394"/>
      <c r="P755" s="395"/>
      <c r="Q755" s="316">
        <f t="shared" si="68"/>
        <v>0</v>
      </c>
      <c r="R755" s="87">
        <f t="shared" si="69"/>
        <v>0</v>
      </c>
      <c r="S755" s="87">
        <f>IF('Checklist Parameters'!$Q$60&lt;0.2,0.2,'Checklist Parameters'!$Q$60)</f>
        <v>0.7</v>
      </c>
      <c r="T755" s="88">
        <f>IF($O755="",IF('Checklist District ID'!$C$43="Y",MAX($R755:$S755)*$I755,SUM($R755:$S755)*$I755),IF(O755&gt;0,Q755*S755))</f>
        <v>0</v>
      </c>
      <c r="U755" s="88">
        <f>IF(Q755&gt;0,((I755-T755)*'Formula Matrix'!$E$42),0)</f>
        <v>0</v>
      </c>
      <c r="V755" s="88">
        <f t="shared" si="70"/>
        <v>0</v>
      </c>
      <c r="W755" s="88">
        <f>IF(V755&gt;0,(V755*'Checklist Parameters'!$Q$35),0)</f>
        <v>0</v>
      </c>
      <c r="X755" s="85">
        <f t="shared" si="66"/>
        <v>0</v>
      </c>
      <c r="Y755" s="85">
        <f>IF('Checklist Parameters'!$Q$102&lt;&gt;"",(I755/43560)*'Checklist Parameters'!$Q$102,"N/A")</f>
        <v>0</v>
      </c>
      <c r="Z755" s="85" t="str">
        <f>IF('Checklist Parameters'!$Q$58&lt;&gt;"",((I755*'Checklist Parameters'!$Q$58)*'Checklist Parameters'!$Q$35)/1000,"N/A")</f>
        <v>N/A</v>
      </c>
      <c r="AA755" s="85">
        <f>IF('Checklist Parameters'!$Q$101&lt;&gt;"",IFERROR(I755/'Checklist Parameters'!$Q$101,0),"N/A")</f>
        <v>0</v>
      </c>
      <c r="AB755" s="85" t="str">
        <f>IF('Checklist Parameters'!$Q$43&lt;&gt;"",(I755*'Checklist Parameters'!$Q$43)/1000,"N/A")</f>
        <v>N/A</v>
      </c>
      <c r="AC755" s="85">
        <f>IF('Checklist Parameters'!$Q$16="",$X755,IF(AND('Checklist Parameters'!$Q$16&lt;$X755,'Checklist Parameters'!$Q$16&gt;=3),'Checklist Parameters'!$Q$16,IF(AND('Checklist Parameters'!$Q$16&lt;$X755,'Checklist Parameters'!$Q$16&lt;3),0,$X755)))</f>
        <v>0</v>
      </c>
      <c r="AD755" s="85" t="str">
        <f>IF(AND(I755&lt;'Checklist Parameters'!$Q$22,$I755&lt;&gt;0),"Y","")</f>
        <v/>
      </c>
      <c r="AE755" s="85" t="str">
        <f>IF($AD755="Y",0,IF('Checklist Parameters'!$Q$25="","&lt;no limit&gt;",ROUNDDOWN((($I755-'Checklist Parameters'!$Q$24)/'Checklist Parameters'!$Q$25)+1,0)))</f>
        <v>&lt;no limit&gt;</v>
      </c>
      <c r="AF755" s="174">
        <f t="shared" si="71"/>
        <v>0</v>
      </c>
      <c r="AG755" s="85">
        <f t="shared" si="67"/>
        <v>0</v>
      </c>
    </row>
    <row r="756" spans="1:33" ht="15">
      <c r="A756" s="393"/>
      <c r="B756" s="393"/>
      <c r="C756" s="393"/>
      <c r="D756" s="393"/>
      <c r="E756" s="393"/>
      <c r="F756" s="393"/>
      <c r="G756" s="393"/>
      <c r="H756" s="394"/>
      <c r="I756" s="394"/>
      <c r="J756" s="394"/>
      <c r="K756" s="394"/>
      <c r="L756" s="394"/>
      <c r="M756" s="394"/>
      <c r="N756" s="313">
        <f>IF(IF(I756&lt;'Checklist Parameters'!$Q$22,0,($I756-$L756))&lt;0,0,IF(I756&lt;'Checklist Parameters'!$Q$22,0,($I756-$L756)))</f>
        <v>0</v>
      </c>
      <c r="O756" s="394"/>
      <c r="P756" s="395"/>
      <c r="Q756" s="316">
        <f t="shared" si="68"/>
        <v>0</v>
      </c>
      <c r="R756" s="87">
        <f t="shared" si="69"/>
        <v>0</v>
      </c>
      <c r="S756" s="87">
        <f>IF('Checklist Parameters'!$Q$60&lt;0.2,0.2,'Checklist Parameters'!$Q$60)</f>
        <v>0.7</v>
      </c>
      <c r="T756" s="88">
        <f>IF($O756="",IF('Checklist District ID'!$C$43="Y",MAX($R756:$S756)*$I756,SUM($R756:$S756)*$I756),IF(O756&gt;0,Q756*S756))</f>
        <v>0</v>
      </c>
      <c r="U756" s="88">
        <f>IF(Q756&gt;0,((I756-T756)*'Formula Matrix'!$E$42),0)</f>
        <v>0</v>
      </c>
      <c r="V756" s="88">
        <f t="shared" si="70"/>
        <v>0</v>
      </c>
      <c r="W756" s="88">
        <f>IF(V756&gt;0,(V756*'Checklist Parameters'!$Q$35),0)</f>
        <v>0</v>
      </c>
      <c r="X756" s="85">
        <f t="shared" si="66"/>
        <v>0</v>
      </c>
      <c r="Y756" s="85">
        <f>IF('Checklist Parameters'!$Q$102&lt;&gt;"",(I756/43560)*'Checklist Parameters'!$Q$102,"N/A")</f>
        <v>0</v>
      </c>
      <c r="Z756" s="85" t="str">
        <f>IF('Checklist Parameters'!$Q$58&lt;&gt;"",((I756*'Checklist Parameters'!$Q$58)*'Checklist Parameters'!$Q$35)/1000,"N/A")</f>
        <v>N/A</v>
      </c>
      <c r="AA756" s="85">
        <f>IF('Checklist Parameters'!$Q$101&lt;&gt;"",IFERROR(I756/'Checklist Parameters'!$Q$101,0),"N/A")</f>
        <v>0</v>
      </c>
      <c r="AB756" s="85" t="str">
        <f>IF('Checklist Parameters'!$Q$43&lt;&gt;"",(I756*'Checklist Parameters'!$Q$43)/1000,"N/A")</f>
        <v>N/A</v>
      </c>
      <c r="AC756" s="85">
        <f>IF('Checklist Parameters'!$Q$16="",$X756,IF(AND('Checklist Parameters'!$Q$16&lt;$X756,'Checklist Parameters'!$Q$16&gt;=3),'Checklist Parameters'!$Q$16,IF(AND('Checklist Parameters'!$Q$16&lt;$X756,'Checklist Parameters'!$Q$16&lt;3),0,$X756)))</f>
        <v>0</v>
      </c>
      <c r="AD756" s="85" t="str">
        <f>IF(AND(I756&lt;'Checklist Parameters'!$Q$22,$I756&lt;&gt;0),"Y","")</f>
        <v/>
      </c>
      <c r="AE756" s="85" t="str">
        <f>IF($AD756="Y",0,IF('Checklist Parameters'!$Q$25="","&lt;no limit&gt;",ROUNDDOWN((($I756-'Checklist Parameters'!$Q$24)/'Checklist Parameters'!$Q$25)+1,0)))</f>
        <v>&lt;no limit&gt;</v>
      </c>
      <c r="AF756" s="174">
        <f t="shared" si="71"/>
        <v>0</v>
      </c>
      <c r="AG756" s="85">
        <f t="shared" si="67"/>
        <v>0</v>
      </c>
    </row>
    <row r="757" spans="1:33" ht="15">
      <c r="A757" s="393"/>
      <c r="B757" s="393"/>
      <c r="C757" s="393"/>
      <c r="D757" s="393"/>
      <c r="E757" s="393"/>
      <c r="F757" s="393"/>
      <c r="G757" s="393"/>
      <c r="H757" s="394"/>
      <c r="I757" s="394"/>
      <c r="J757" s="394"/>
      <c r="K757" s="394"/>
      <c r="L757" s="394"/>
      <c r="M757" s="394"/>
      <c r="N757" s="313">
        <f>IF(IF(I757&lt;'Checklist Parameters'!$Q$22,0,($I757-$L757))&lt;0,0,IF(I757&lt;'Checklist Parameters'!$Q$22,0,($I757-$L757)))</f>
        <v>0</v>
      </c>
      <c r="O757" s="394"/>
      <c r="P757" s="395"/>
      <c r="Q757" s="316">
        <f t="shared" si="68"/>
        <v>0</v>
      </c>
      <c r="R757" s="87">
        <f t="shared" si="69"/>
        <v>0</v>
      </c>
      <c r="S757" s="87">
        <f>IF('Checklist Parameters'!$Q$60&lt;0.2,0.2,'Checklist Parameters'!$Q$60)</f>
        <v>0.7</v>
      </c>
      <c r="T757" s="88">
        <f>IF($O757="",IF('Checklist District ID'!$C$43="Y",MAX($R757:$S757)*$I757,SUM($R757:$S757)*$I757),IF(O757&gt;0,Q757*S757))</f>
        <v>0</v>
      </c>
      <c r="U757" s="88">
        <f>IF(Q757&gt;0,((I757-T757)*'Formula Matrix'!$E$42),0)</f>
        <v>0</v>
      </c>
      <c r="V757" s="88">
        <f t="shared" si="70"/>
        <v>0</v>
      </c>
      <c r="W757" s="88">
        <f>IF(V757&gt;0,(V757*'Checklist Parameters'!$Q$35),0)</f>
        <v>0</v>
      </c>
      <c r="X757" s="85">
        <f t="shared" si="66"/>
        <v>0</v>
      </c>
      <c r="Y757" s="85">
        <f>IF('Checklist Parameters'!$Q$102&lt;&gt;"",(I757/43560)*'Checklist Parameters'!$Q$102,"N/A")</f>
        <v>0</v>
      </c>
      <c r="Z757" s="85" t="str">
        <f>IF('Checklist Parameters'!$Q$58&lt;&gt;"",((I757*'Checklist Parameters'!$Q$58)*'Checklist Parameters'!$Q$35)/1000,"N/A")</f>
        <v>N/A</v>
      </c>
      <c r="AA757" s="85">
        <f>IF('Checklist Parameters'!$Q$101&lt;&gt;"",IFERROR(I757/'Checklist Parameters'!$Q$101,0),"N/A")</f>
        <v>0</v>
      </c>
      <c r="AB757" s="85" t="str">
        <f>IF('Checklist Parameters'!$Q$43&lt;&gt;"",(I757*'Checklist Parameters'!$Q$43)/1000,"N/A")</f>
        <v>N/A</v>
      </c>
      <c r="AC757" s="85">
        <f>IF('Checklist Parameters'!$Q$16="",$X757,IF(AND('Checklist Parameters'!$Q$16&lt;$X757,'Checklist Parameters'!$Q$16&gt;=3),'Checklist Parameters'!$Q$16,IF(AND('Checklist Parameters'!$Q$16&lt;$X757,'Checklist Parameters'!$Q$16&lt;3),0,$X757)))</f>
        <v>0</v>
      </c>
      <c r="AD757" s="85" t="str">
        <f>IF(AND(I757&lt;'Checklist Parameters'!$Q$22,$I757&lt;&gt;0),"Y","")</f>
        <v/>
      </c>
      <c r="AE757" s="85" t="str">
        <f>IF($AD757="Y",0,IF('Checklist Parameters'!$Q$25="","&lt;no limit&gt;",ROUNDDOWN((($I757-'Checklist Parameters'!$Q$24)/'Checklist Parameters'!$Q$25)+1,0)))</f>
        <v>&lt;no limit&gt;</v>
      </c>
      <c r="AF757" s="174">
        <f t="shared" si="71"/>
        <v>0</v>
      </c>
      <c r="AG757" s="85">
        <f t="shared" si="67"/>
        <v>0</v>
      </c>
    </row>
    <row r="758" spans="1:33" ht="15">
      <c r="A758" s="393"/>
      <c r="B758" s="393"/>
      <c r="C758" s="393"/>
      <c r="D758" s="393"/>
      <c r="E758" s="393"/>
      <c r="F758" s="393"/>
      <c r="G758" s="393"/>
      <c r="H758" s="394"/>
      <c r="I758" s="394"/>
      <c r="J758" s="394"/>
      <c r="K758" s="394"/>
      <c r="L758" s="394"/>
      <c r="M758" s="394"/>
      <c r="N758" s="313">
        <f>IF(IF(I758&lt;'Checklist Parameters'!$Q$22,0,($I758-$L758))&lt;0,0,IF(I758&lt;'Checklist Parameters'!$Q$22,0,($I758-$L758)))</f>
        <v>0</v>
      </c>
      <c r="O758" s="394"/>
      <c r="P758" s="395"/>
      <c r="Q758" s="316">
        <f t="shared" si="68"/>
        <v>0</v>
      </c>
      <c r="R758" s="87">
        <f t="shared" si="69"/>
        <v>0</v>
      </c>
      <c r="S758" s="87">
        <f>IF('Checklist Parameters'!$Q$60&lt;0.2,0.2,'Checklist Parameters'!$Q$60)</f>
        <v>0.7</v>
      </c>
      <c r="T758" s="88">
        <f>IF($O758="",IF('Checklist District ID'!$C$43="Y",MAX($R758:$S758)*$I758,SUM($R758:$S758)*$I758),IF(O758&gt;0,Q758*S758))</f>
        <v>0</v>
      </c>
      <c r="U758" s="88">
        <f>IF(Q758&gt;0,((I758-T758)*'Formula Matrix'!$E$42),0)</f>
        <v>0</v>
      </c>
      <c r="V758" s="88">
        <f t="shared" si="70"/>
        <v>0</v>
      </c>
      <c r="W758" s="88">
        <f>IF(V758&gt;0,(V758*'Checklist Parameters'!$Q$35),0)</f>
        <v>0</v>
      </c>
      <c r="X758" s="85">
        <f t="shared" si="66"/>
        <v>0</v>
      </c>
      <c r="Y758" s="85">
        <f>IF('Checklist Parameters'!$Q$102&lt;&gt;"",(I758/43560)*'Checklist Parameters'!$Q$102,"N/A")</f>
        <v>0</v>
      </c>
      <c r="Z758" s="85" t="str">
        <f>IF('Checklist Parameters'!$Q$58&lt;&gt;"",((I758*'Checklist Parameters'!$Q$58)*'Checklist Parameters'!$Q$35)/1000,"N/A")</f>
        <v>N/A</v>
      </c>
      <c r="AA758" s="85">
        <f>IF('Checklist Parameters'!$Q$101&lt;&gt;"",IFERROR(I758/'Checklist Parameters'!$Q$101,0),"N/A")</f>
        <v>0</v>
      </c>
      <c r="AB758" s="85" t="str">
        <f>IF('Checklist Parameters'!$Q$43&lt;&gt;"",(I758*'Checklist Parameters'!$Q$43)/1000,"N/A")</f>
        <v>N/A</v>
      </c>
      <c r="AC758" s="85">
        <f>IF('Checklist Parameters'!$Q$16="",$X758,IF(AND('Checklist Parameters'!$Q$16&lt;$X758,'Checklist Parameters'!$Q$16&gt;=3),'Checklist Parameters'!$Q$16,IF(AND('Checklist Parameters'!$Q$16&lt;$X758,'Checklist Parameters'!$Q$16&lt;3),0,$X758)))</f>
        <v>0</v>
      </c>
      <c r="AD758" s="85" t="str">
        <f>IF(AND(I758&lt;'Checklist Parameters'!$Q$22,$I758&lt;&gt;0),"Y","")</f>
        <v/>
      </c>
      <c r="AE758" s="85" t="str">
        <f>IF($AD758="Y",0,IF('Checklist Parameters'!$Q$25="","&lt;no limit&gt;",ROUNDDOWN((($I758-'Checklist Parameters'!$Q$24)/'Checklist Parameters'!$Q$25)+1,0)))</f>
        <v>&lt;no limit&gt;</v>
      </c>
      <c r="AF758" s="174">
        <f t="shared" si="71"/>
        <v>0</v>
      </c>
      <c r="AG758" s="85">
        <f t="shared" si="67"/>
        <v>0</v>
      </c>
    </row>
    <row r="759" spans="1:33" ht="15">
      <c r="A759" s="393"/>
      <c r="B759" s="393"/>
      <c r="C759" s="393"/>
      <c r="D759" s="393"/>
      <c r="E759" s="393"/>
      <c r="F759" s="393"/>
      <c r="G759" s="393"/>
      <c r="H759" s="394"/>
      <c r="I759" s="394"/>
      <c r="J759" s="394"/>
      <c r="K759" s="394"/>
      <c r="L759" s="394"/>
      <c r="M759" s="394"/>
      <c r="N759" s="313">
        <f>IF(IF(I759&lt;'Checklist Parameters'!$Q$22,0,($I759-$L759))&lt;0,0,IF(I759&lt;'Checklist Parameters'!$Q$22,0,($I759-$L759)))</f>
        <v>0</v>
      </c>
      <c r="O759" s="394"/>
      <c r="P759" s="395"/>
      <c r="Q759" s="316">
        <f t="shared" si="68"/>
        <v>0</v>
      </c>
      <c r="R759" s="87">
        <f t="shared" si="69"/>
        <v>0</v>
      </c>
      <c r="S759" s="87">
        <f>IF('Checklist Parameters'!$Q$60&lt;0.2,0.2,'Checklist Parameters'!$Q$60)</f>
        <v>0.7</v>
      </c>
      <c r="T759" s="88">
        <f>IF($O759="",IF('Checklist District ID'!$C$43="Y",MAX($R759:$S759)*$I759,SUM($R759:$S759)*$I759),IF(O759&gt;0,Q759*S759))</f>
        <v>0</v>
      </c>
      <c r="U759" s="88">
        <f>IF(Q759&gt;0,((I759-T759)*'Formula Matrix'!$E$42),0)</f>
        <v>0</v>
      </c>
      <c r="V759" s="88">
        <f t="shared" si="70"/>
        <v>0</v>
      </c>
      <c r="W759" s="88">
        <f>IF(V759&gt;0,(V759*'Checklist Parameters'!$Q$35),0)</f>
        <v>0</v>
      </c>
      <c r="X759" s="85">
        <f t="shared" si="66"/>
        <v>0</v>
      </c>
      <c r="Y759" s="85">
        <f>IF('Checklist Parameters'!$Q$102&lt;&gt;"",(I759/43560)*'Checklist Parameters'!$Q$102,"N/A")</f>
        <v>0</v>
      </c>
      <c r="Z759" s="85" t="str">
        <f>IF('Checklist Parameters'!$Q$58&lt;&gt;"",((I759*'Checklist Parameters'!$Q$58)*'Checklist Parameters'!$Q$35)/1000,"N/A")</f>
        <v>N/A</v>
      </c>
      <c r="AA759" s="85">
        <f>IF('Checklist Parameters'!$Q$101&lt;&gt;"",IFERROR(I759/'Checklist Parameters'!$Q$101,0),"N/A")</f>
        <v>0</v>
      </c>
      <c r="AB759" s="85" t="str">
        <f>IF('Checklist Parameters'!$Q$43&lt;&gt;"",(I759*'Checklist Parameters'!$Q$43)/1000,"N/A")</f>
        <v>N/A</v>
      </c>
      <c r="AC759" s="85">
        <f>IF('Checklist Parameters'!$Q$16="",$X759,IF(AND('Checklist Parameters'!$Q$16&lt;$X759,'Checklist Parameters'!$Q$16&gt;=3),'Checklist Parameters'!$Q$16,IF(AND('Checklist Parameters'!$Q$16&lt;$X759,'Checklist Parameters'!$Q$16&lt;3),0,$X759)))</f>
        <v>0</v>
      </c>
      <c r="AD759" s="85" t="str">
        <f>IF(AND(I759&lt;'Checklist Parameters'!$Q$22,$I759&lt;&gt;0),"Y","")</f>
        <v/>
      </c>
      <c r="AE759" s="85" t="str">
        <f>IF($AD759="Y",0,IF('Checklist Parameters'!$Q$25="","&lt;no limit&gt;",ROUNDDOWN((($I759-'Checklist Parameters'!$Q$24)/'Checklist Parameters'!$Q$25)+1,0)))</f>
        <v>&lt;no limit&gt;</v>
      </c>
      <c r="AF759" s="174">
        <f t="shared" si="71"/>
        <v>0</v>
      </c>
      <c r="AG759" s="85">
        <f t="shared" si="67"/>
        <v>0</v>
      </c>
    </row>
    <row r="760" spans="1:33" ht="15">
      <c r="A760" s="393"/>
      <c r="B760" s="393"/>
      <c r="C760" s="393"/>
      <c r="D760" s="393"/>
      <c r="E760" s="393"/>
      <c r="F760" s="393"/>
      <c r="G760" s="393"/>
      <c r="H760" s="394"/>
      <c r="I760" s="394"/>
      <c r="J760" s="394"/>
      <c r="K760" s="394"/>
      <c r="L760" s="394"/>
      <c r="M760" s="394"/>
      <c r="N760" s="313">
        <f>IF(IF(I760&lt;'Checklist Parameters'!$Q$22,0,($I760-$L760))&lt;0,0,IF(I760&lt;'Checklist Parameters'!$Q$22,0,($I760-$L760)))</f>
        <v>0</v>
      </c>
      <c r="O760" s="394"/>
      <c r="P760" s="395"/>
      <c r="Q760" s="316">
        <f t="shared" si="68"/>
        <v>0</v>
      </c>
      <c r="R760" s="87">
        <f t="shared" si="69"/>
        <v>0</v>
      </c>
      <c r="S760" s="87">
        <f>IF('Checklist Parameters'!$Q$60&lt;0.2,0.2,'Checklist Parameters'!$Q$60)</f>
        <v>0.7</v>
      </c>
      <c r="T760" s="88">
        <f>IF($O760="",IF('Checklist District ID'!$C$43="Y",MAX($R760:$S760)*$I760,SUM($R760:$S760)*$I760),IF(O760&gt;0,Q760*S760))</f>
        <v>0</v>
      </c>
      <c r="U760" s="88">
        <f>IF(Q760&gt;0,((I760-T760)*'Formula Matrix'!$E$42),0)</f>
        <v>0</v>
      </c>
      <c r="V760" s="88">
        <f t="shared" si="70"/>
        <v>0</v>
      </c>
      <c r="W760" s="88">
        <f>IF(V760&gt;0,(V760*'Checklist Parameters'!$Q$35),0)</f>
        <v>0</v>
      </c>
      <c r="X760" s="85">
        <f t="shared" si="66"/>
        <v>0</v>
      </c>
      <c r="Y760" s="85">
        <f>IF('Checklist Parameters'!$Q$102&lt;&gt;"",(I760/43560)*'Checklist Parameters'!$Q$102,"N/A")</f>
        <v>0</v>
      </c>
      <c r="Z760" s="85" t="str">
        <f>IF('Checklist Parameters'!$Q$58&lt;&gt;"",((I760*'Checklist Parameters'!$Q$58)*'Checklist Parameters'!$Q$35)/1000,"N/A")</f>
        <v>N/A</v>
      </c>
      <c r="AA760" s="85">
        <f>IF('Checklist Parameters'!$Q$101&lt;&gt;"",IFERROR(I760/'Checklist Parameters'!$Q$101,0),"N/A")</f>
        <v>0</v>
      </c>
      <c r="AB760" s="85" t="str">
        <f>IF('Checklist Parameters'!$Q$43&lt;&gt;"",(I760*'Checklist Parameters'!$Q$43)/1000,"N/A")</f>
        <v>N/A</v>
      </c>
      <c r="AC760" s="85">
        <f>IF('Checklist Parameters'!$Q$16="",$X760,IF(AND('Checklist Parameters'!$Q$16&lt;$X760,'Checklist Parameters'!$Q$16&gt;=3),'Checklist Parameters'!$Q$16,IF(AND('Checklist Parameters'!$Q$16&lt;$X760,'Checklist Parameters'!$Q$16&lt;3),0,$X760)))</f>
        <v>0</v>
      </c>
      <c r="AD760" s="85" t="str">
        <f>IF(AND(I760&lt;'Checklist Parameters'!$Q$22,$I760&lt;&gt;0),"Y","")</f>
        <v/>
      </c>
      <c r="AE760" s="85" t="str">
        <f>IF($AD760="Y",0,IF('Checklist Parameters'!$Q$25="","&lt;no limit&gt;",ROUNDDOWN((($I760-'Checklist Parameters'!$Q$24)/'Checklist Parameters'!$Q$25)+1,0)))</f>
        <v>&lt;no limit&gt;</v>
      </c>
      <c r="AF760" s="174">
        <f t="shared" si="71"/>
        <v>0</v>
      </c>
      <c r="AG760" s="85">
        <f t="shared" si="67"/>
        <v>0</v>
      </c>
    </row>
    <row r="761" spans="1:33" ht="15">
      <c r="A761" s="393"/>
      <c r="B761" s="393"/>
      <c r="C761" s="393"/>
      <c r="D761" s="393"/>
      <c r="E761" s="393"/>
      <c r="F761" s="393"/>
      <c r="G761" s="393"/>
      <c r="H761" s="394"/>
      <c r="I761" s="394"/>
      <c r="J761" s="394"/>
      <c r="K761" s="394"/>
      <c r="L761" s="394"/>
      <c r="M761" s="394"/>
      <c r="N761" s="313">
        <f>IF(IF(I761&lt;'Checklist Parameters'!$Q$22,0,($I761-$L761))&lt;0,0,IF(I761&lt;'Checklist Parameters'!$Q$22,0,($I761-$L761)))</f>
        <v>0</v>
      </c>
      <c r="O761" s="394"/>
      <c r="P761" s="395"/>
      <c r="Q761" s="316">
        <f t="shared" si="68"/>
        <v>0</v>
      </c>
      <c r="R761" s="87">
        <f t="shared" si="69"/>
        <v>0</v>
      </c>
      <c r="S761" s="87">
        <f>IF('Checklist Parameters'!$Q$60&lt;0.2,0.2,'Checklist Parameters'!$Q$60)</f>
        <v>0.7</v>
      </c>
      <c r="T761" s="88">
        <f>IF($O761="",IF('Checklist District ID'!$C$43="Y",MAX($R761:$S761)*$I761,SUM($R761:$S761)*$I761),IF(O761&gt;0,Q761*S761))</f>
        <v>0</v>
      </c>
      <c r="U761" s="88">
        <f>IF(Q761&gt;0,((I761-T761)*'Formula Matrix'!$E$42),0)</f>
        <v>0</v>
      </c>
      <c r="V761" s="88">
        <f t="shared" si="70"/>
        <v>0</v>
      </c>
      <c r="W761" s="88">
        <f>IF(V761&gt;0,(V761*'Checklist Parameters'!$Q$35),0)</f>
        <v>0</v>
      </c>
      <c r="X761" s="85">
        <f t="shared" si="66"/>
        <v>0</v>
      </c>
      <c r="Y761" s="85">
        <f>IF('Checklist Parameters'!$Q$102&lt;&gt;"",(I761/43560)*'Checklist Parameters'!$Q$102,"N/A")</f>
        <v>0</v>
      </c>
      <c r="Z761" s="85" t="str">
        <f>IF('Checklist Parameters'!$Q$58&lt;&gt;"",((I761*'Checklist Parameters'!$Q$58)*'Checklist Parameters'!$Q$35)/1000,"N/A")</f>
        <v>N/A</v>
      </c>
      <c r="AA761" s="85">
        <f>IF('Checklist Parameters'!$Q$101&lt;&gt;"",IFERROR(I761/'Checklist Parameters'!$Q$101,0),"N/A")</f>
        <v>0</v>
      </c>
      <c r="AB761" s="85" t="str">
        <f>IF('Checklist Parameters'!$Q$43&lt;&gt;"",(I761*'Checklist Parameters'!$Q$43)/1000,"N/A")</f>
        <v>N/A</v>
      </c>
      <c r="AC761" s="85">
        <f>IF('Checklist Parameters'!$Q$16="",$X761,IF(AND('Checklist Parameters'!$Q$16&lt;$X761,'Checklist Parameters'!$Q$16&gt;=3),'Checklist Parameters'!$Q$16,IF(AND('Checklist Parameters'!$Q$16&lt;$X761,'Checklist Parameters'!$Q$16&lt;3),0,$X761)))</f>
        <v>0</v>
      </c>
      <c r="AD761" s="85" t="str">
        <f>IF(AND(I761&lt;'Checklist Parameters'!$Q$22,$I761&lt;&gt;0),"Y","")</f>
        <v/>
      </c>
      <c r="AE761" s="85" t="str">
        <f>IF($AD761="Y",0,IF('Checklist Parameters'!$Q$25="","&lt;no limit&gt;",ROUNDDOWN((($I761-'Checklist Parameters'!$Q$24)/'Checklist Parameters'!$Q$25)+1,0)))</f>
        <v>&lt;no limit&gt;</v>
      </c>
      <c r="AF761" s="174">
        <f t="shared" si="71"/>
        <v>0</v>
      </c>
      <c r="AG761" s="85">
        <f t="shared" si="67"/>
        <v>0</v>
      </c>
    </row>
    <row r="762" spans="1:33" ht="15">
      <c r="A762" s="393"/>
      <c r="B762" s="393"/>
      <c r="C762" s="393"/>
      <c r="D762" s="393"/>
      <c r="E762" s="393"/>
      <c r="F762" s="393"/>
      <c r="G762" s="393"/>
      <c r="H762" s="394"/>
      <c r="I762" s="394"/>
      <c r="J762" s="394"/>
      <c r="K762" s="394"/>
      <c r="L762" s="394"/>
      <c r="M762" s="394"/>
      <c r="N762" s="313">
        <f>IF(IF(I762&lt;'Checklist Parameters'!$Q$22,0,($I762-$L762))&lt;0,0,IF(I762&lt;'Checklist Parameters'!$Q$22,0,($I762-$L762)))</f>
        <v>0</v>
      </c>
      <c r="O762" s="394"/>
      <c r="P762" s="395"/>
      <c r="Q762" s="316">
        <f t="shared" si="68"/>
        <v>0</v>
      </c>
      <c r="R762" s="87">
        <f t="shared" si="69"/>
        <v>0</v>
      </c>
      <c r="S762" s="87">
        <f>IF('Checklist Parameters'!$Q$60&lt;0.2,0.2,'Checklist Parameters'!$Q$60)</f>
        <v>0.7</v>
      </c>
      <c r="T762" s="88">
        <f>IF($O762="",IF('Checklist District ID'!$C$43="Y",MAX($R762:$S762)*$I762,SUM($R762:$S762)*$I762),IF(O762&gt;0,Q762*S762))</f>
        <v>0</v>
      </c>
      <c r="U762" s="88">
        <f>IF(Q762&gt;0,((I762-T762)*'Formula Matrix'!$E$42),0)</f>
        <v>0</v>
      </c>
      <c r="V762" s="88">
        <f t="shared" si="70"/>
        <v>0</v>
      </c>
      <c r="W762" s="88">
        <f>IF(V762&gt;0,(V762*'Checklist Parameters'!$Q$35),0)</f>
        <v>0</v>
      </c>
      <c r="X762" s="85">
        <f t="shared" si="66"/>
        <v>0</v>
      </c>
      <c r="Y762" s="85">
        <f>IF('Checklist Parameters'!$Q$102&lt;&gt;"",(I762/43560)*'Checklist Parameters'!$Q$102,"N/A")</f>
        <v>0</v>
      </c>
      <c r="Z762" s="85" t="str">
        <f>IF('Checklist Parameters'!$Q$58&lt;&gt;"",((I762*'Checklist Parameters'!$Q$58)*'Checklist Parameters'!$Q$35)/1000,"N/A")</f>
        <v>N/A</v>
      </c>
      <c r="AA762" s="85">
        <f>IF('Checklist Parameters'!$Q$101&lt;&gt;"",IFERROR(I762/'Checklist Parameters'!$Q$101,0),"N/A")</f>
        <v>0</v>
      </c>
      <c r="AB762" s="85" t="str">
        <f>IF('Checklist Parameters'!$Q$43&lt;&gt;"",(I762*'Checklist Parameters'!$Q$43)/1000,"N/A")</f>
        <v>N/A</v>
      </c>
      <c r="AC762" s="85">
        <f>IF('Checklist Parameters'!$Q$16="",$X762,IF(AND('Checklist Parameters'!$Q$16&lt;$X762,'Checklist Parameters'!$Q$16&gt;=3),'Checklist Parameters'!$Q$16,IF(AND('Checklist Parameters'!$Q$16&lt;$X762,'Checklist Parameters'!$Q$16&lt;3),0,$X762)))</f>
        <v>0</v>
      </c>
      <c r="AD762" s="85" t="str">
        <f>IF(AND(I762&lt;'Checklist Parameters'!$Q$22,$I762&lt;&gt;0),"Y","")</f>
        <v/>
      </c>
      <c r="AE762" s="85" t="str">
        <f>IF($AD762="Y",0,IF('Checklist Parameters'!$Q$25="","&lt;no limit&gt;",ROUNDDOWN((($I762-'Checklist Parameters'!$Q$24)/'Checklist Parameters'!$Q$25)+1,0)))</f>
        <v>&lt;no limit&gt;</v>
      </c>
      <c r="AF762" s="174">
        <f t="shared" si="71"/>
        <v>0</v>
      </c>
      <c r="AG762" s="85">
        <f t="shared" si="67"/>
        <v>0</v>
      </c>
    </row>
    <row r="763" spans="1:33" ht="15">
      <c r="A763" s="393"/>
      <c r="B763" s="393"/>
      <c r="C763" s="393"/>
      <c r="D763" s="393"/>
      <c r="E763" s="393"/>
      <c r="F763" s="393"/>
      <c r="G763" s="393"/>
      <c r="H763" s="394"/>
      <c r="I763" s="394"/>
      <c r="J763" s="394"/>
      <c r="K763" s="394"/>
      <c r="L763" s="394"/>
      <c r="M763" s="394"/>
      <c r="N763" s="313">
        <f>IF(IF(I763&lt;'Checklist Parameters'!$Q$22,0,($I763-$L763))&lt;0,0,IF(I763&lt;'Checklist Parameters'!$Q$22,0,($I763-$L763)))</f>
        <v>0</v>
      </c>
      <c r="O763" s="394"/>
      <c r="P763" s="395"/>
      <c r="Q763" s="316">
        <f t="shared" si="68"/>
        <v>0</v>
      </c>
      <c r="R763" s="87">
        <f t="shared" si="69"/>
        <v>0</v>
      </c>
      <c r="S763" s="87">
        <f>IF('Checklist Parameters'!$Q$60&lt;0.2,0.2,'Checklist Parameters'!$Q$60)</f>
        <v>0.7</v>
      </c>
      <c r="T763" s="88">
        <f>IF($O763="",IF('Checklist District ID'!$C$43="Y",MAX($R763:$S763)*$I763,SUM($R763:$S763)*$I763),IF(O763&gt;0,Q763*S763))</f>
        <v>0</v>
      </c>
      <c r="U763" s="88">
        <f>IF(Q763&gt;0,((I763-T763)*'Formula Matrix'!$E$42),0)</f>
        <v>0</v>
      </c>
      <c r="V763" s="88">
        <f t="shared" si="70"/>
        <v>0</v>
      </c>
      <c r="W763" s="88">
        <f>IF(V763&gt;0,(V763*'Checklist Parameters'!$Q$35),0)</f>
        <v>0</v>
      </c>
      <c r="X763" s="85">
        <f t="shared" si="66"/>
        <v>0</v>
      </c>
      <c r="Y763" s="85">
        <f>IF('Checklist Parameters'!$Q$102&lt;&gt;"",(I763/43560)*'Checklist Parameters'!$Q$102,"N/A")</f>
        <v>0</v>
      </c>
      <c r="Z763" s="85" t="str">
        <f>IF('Checklist Parameters'!$Q$58&lt;&gt;"",((I763*'Checklist Parameters'!$Q$58)*'Checklist Parameters'!$Q$35)/1000,"N/A")</f>
        <v>N/A</v>
      </c>
      <c r="AA763" s="85">
        <f>IF('Checklist Parameters'!$Q$101&lt;&gt;"",IFERROR(I763/'Checklist Parameters'!$Q$101,0),"N/A")</f>
        <v>0</v>
      </c>
      <c r="AB763" s="85" t="str">
        <f>IF('Checklist Parameters'!$Q$43&lt;&gt;"",(I763*'Checklist Parameters'!$Q$43)/1000,"N/A")</f>
        <v>N/A</v>
      </c>
      <c r="AC763" s="85">
        <f>IF('Checklist Parameters'!$Q$16="",$X763,IF(AND('Checklist Parameters'!$Q$16&lt;$X763,'Checklist Parameters'!$Q$16&gt;=3),'Checklist Parameters'!$Q$16,IF(AND('Checklist Parameters'!$Q$16&lt;$X763,'Checklist Parameters'!$Q$16&lt;3),0,$X763)))</f>
        <v>0</v>
      </c>
      <c r="AD763" s="85" t="str">
        <f>IF(AND(I763&lt;'Checklist Parameters'!$Q$22,$I763&lt;&gt;0),"Y","")</f>
        <v/>
      </c>
      <c r="AE763" s="85" t="str">
        <f>IF($AD763="Y",0,IF('Checklist Parameters'!$Q$25="","&lt;no limit&gt;",ROUNDDOWN((($I763-'Checklist Parameters'!$Q$24)/'Checklist Parameters'!$Q$25)+1,0)))</f>
        <v>&lt;no limit&gt;</v>
      </c>
      <c r="AF763" s="174">
        <f t="shared" si="71"/>
        <v>0</v>
      </c>
      <c r="AG763" s="85">
        <f t="shared" si="67"/>
        <v>0</v>
      </c>
    </row>
    <row r="764" spans="1:33" ht="15">
      <c r="A764" s="393"/>
      <c r="B764" s="393"/>
      <c r="C764" s="393"/>
      <c r="D764" s="393"/>
      <c r="E764" s="393"/>
      <c r="F764" s="393"/>
      <c r="G764" s="393"/>
      <c r="H764" s="394"/>
      <c r="I764" s="394"/>
      <c r="J764" s="394"/>
      <c r="K764" s="394"/>
      <c r="L764" s="394"/>
      <c r="M764" s="394"/>
      <c r="N764" s="313">
        <f>IF(IF(I764&lt;'Checklist Parameters'!$Q$22,0,($I764-$L764))&lt;0,0,IF(I764&lt;'Checklist Parameters'!$Q$22,0,($I764-$L764)))</f>
        <v>0</v>
      </c>
      <c r="O764" s="394"/>
      <c r="P764" s="395"/>
      <c r="Q764" s="316">
        <f t="shared" si="68"/>
        <v>0</v>
      </c>
      <c r="R764" s="87">
        <f t="shared" si="69"/>
        <v>0</v>
      </c>
      <c r="S764" s="87">
        <f>IF('Checklist Parameters'!$Q$60&lt;0.2,0.2,'Checklist Parameters'!$Q$60)</f>
        <v>0.7</v>
      </c>
      <c r="T764" s="88">
        <f>IF($O764="",IF('Checklist District ID'!$C$43="Y",MAX($R764:$S764)*$I764,SUM($R764:$S764)*$I764),IF(O764&gt;0,Q764*S764))</f>
        <v>0</v>
      </c>
      <c r="U764" s="88">
        <f>IF(Q764&gt;0,((I764-T764)*'Formula Matrix'!$E$42),0)</f>
        <v>0</v>
      </c>
      <c r="V764" s="88">
        <f t="shared" si="70"/>
        <v>0</v>
      </c>
      <c r="W764" s="88">
        <f>IF(V764&gt;0,(V764*'Checklist Parameters'!$Q$35),0)</f>
        <v>0</v>
      </c>
      <c r="X764" s="85">
        <f t="shared" si="66"/>
        <v>0</v>
      </c>
      <c r="Y764" s="85">
        <f>IF('Checklist Parameters'!$Q$102&lt;&gt;"",(I764/43560)*'Checklist Parameters'!$Q$102,"N/A")</f>
        <v>0</v>
      </c>
      <c r="Z764" s="85" t="str">
        <f>IF('Checklist Parameters'!$Q$58&lt;&gt;"",((I764*'Checklist Parameters'!$Q$58)*'Checklist Parameters'!$Q$35)/1000,"N/A")</f>
        <v>N/A</v>
      </c>
      <c r="AA764" s="85">
        <f>IF('Checklist Parameters'!$Q$101&lt;&gt;"",IFERROR(I764/'Checklist Parameters'!$Q$101,0),"N/A")</f>
        <v>0</v>
      </c>
      <c r="AB764" s="85" t="str">
        <f>IF('Checklist Parameters'!$Q$43&lt;&gt;"",(I764*'Checklist Parameters'!$Q$43)/1000,"N/A")</f>
        <v>N/A</v>
      </c>
      <c r="AC764" s="85">
        <f>IF('Checklist Parameters'!$Q$16="",$X764,IF(AND('Checklist Parameters'!$Q$16&lt;$X764,'Checklist Parameters'!$Q$16&gt;=3),'Checklist Parameters'!$Q$16,IF(AND('Checklist Parameters'!$Q$16&lt;$X764,'Checklist Parameters'!$Q$16&lt;3),0,$X764)))</f>
        <v>0</v>
      </c>
      <c r="AD764" s="85" t="str">
        <f>IF(AND(I764&lt;'Checklist Parameters'!$Q$22,$I764&lt;&gt;0),"Y","")</f>
        <v/>
      </c>
      <c r="AE764" s="85" t="str">
        <f>IF($AD764="Y",0,IF('Checklist Parameters'!$Q$25="","&lt;no limit&gt;",ROUNDDOWN((($I764-'Checklist Parameters'!$Q$24)/'Checklist Parameters'!$Q$25)+1,0)))</f>
        <v>&lt;no limit&gt;</v>
      </c>
      <c r="AF764" s="174">
        <f t="shared" si="71"/>
        <v>0</v>
      </c>
      <c r="AG764" s="85">
        <f t="shared" si="67"/>
        <v>0</v>
      </c>
    </row>
    <row r="765" spans="1:33" ht="15">
      <c r="A765" s="393"/>
      <c r="B765" s="393"/>
      <c r="C765" s="393"/>
      <c r="D765" s="393"/>
      <c r="E765" s="393"/>
      <c r="F765" s="393"/>
      <c r="G765" s="393"/>
      <c r="H765" s="394"/>
      <c r="I765" s="394"/>
      <c r="J765" s="394"/>
      <c r="K765" s="394"/>
      <c r="L765" s="394"/>
      <c r="M765" s="394"/>
      <c r="N765" s="313">
        <f>IF(IF(I765&lt;'Checklist Parameters'!$Q$22,0,($I765-$L765))&lt;0,0,IF(I765&lt;'Checklist Parameters'!$Q$22,0,($I765-$L765)))</f>
        <v>0</v>
      </c>
      <c r="O765" s="394"/>
      <c r="P765" s="395"/>
      <c r="Q765" s="316">
        <f t="shared" si="68"/>
        <v>0</v>
      </c>
      <c r="R765" s="87">
        <f t="shared" si="69"/>
        <v>0</v>
      </c>
      <c r="S765" s="87">
        <f>IF('Checklist Parameters'!$Q$60&lt;0.2,0.2,'Checklist Parameters'!$Q$60)</f>
        <v>0.7</v>
      </c>
      <c r="T765" s="88">
        <f>IF($O765="",IF('Checklist District ID'!$C$43="Y",MAX($R765:$S765)*$I765,SUM($R765:$S765)*$I765),IF(O765&gt;0,Q765*S765))</f>
        <v>0</v>
      </c>
      <c r="U765" s="88">
        <f>IF(Q765&gt;0,((I765-T765)*'Formula Matrix'!$E$42),0)</f>
        <v>0</v>
      </c>
      <c r="V765" s="88">
        <f t="shared" si="70"/>
        <v>0</v>
      </c>
      <c r="W765" s="88">
        <f>IF(V765&gt;0,(V765*'Checklist Parameters'!$Q$35),0)</f>
        <v>0</v>
      </c>
      <c r="X765" s="85">
        <f t="shared" si="66"/>
        <v>0</v>
      </c>
      <c r="Y765" s="85">
        <f>IF('Checklist Parameters'!$Q$102&lt;&gt;"",(I765/43560)*'Checklist Parameters'!$Q$102,"N/A")</f>
        <v>0</v>
      </c>
      <c r="Z765" s="85" t="str">
        <f>IF('Checklist Parameters'!$Q$58&lt;&gt;"",((I765*'Checklist Parameters'!$Q$58)*'Checklist Parameters'!$Q$35)/1000,"N/A")</f>
        <v>N/A</v>
      </c>
      <c r="AA765" s="85">
        <f>IF('Checklist Parameters'!$Q$101&lt;&gt;"",IFERROR(I765/'Checklist Parameters'!$Q$101,0),"N/A")</f>
        <v>0</v>
      </c>
      <c r="AB765" s="85" t="str">
        <f>IF('Checklist Parameters'!$Q$43&lt;&gt;"",(I765*'Checklist Parameters'!$Q$43)/1000,"N/A")</f>
        <v>N/A</v>
      </c>
      <c r="AC765" s="85">
        <f>IF('Checklist Parameters'!$Q$16="",$X765,IF(AND('Checklist Parameters'!$Q$16&lt;$X765,'Checklist Parameters'!$Q$16&gt;=3),'Checklist Parameters'!$Q$16,IF(AND('Checklist Parameters'!$Q$16&lt;$X765,'Checklist Parameters'!$Q$16&lt;3),0,$X765)))</f>
        <v>0</v>
      </c>
      <c r="AD765" s="85" t="str">
        <f>IF(AND(I765&lt;'Checklist Parameters'!$Q$22,$I765&lt;&gt;0),"Y","")</f>
        <v/>
      </c>
      <c r="AE765" s="85" t="str">
        <f>IF($AD765="Y",0,IF('Checklist Parameters'!$Q$25="","&lt;no limit&gt;",ROUNDDOWN((($I765-'Checklist Parameters'!$Q$24)/'Checklist Parameters'!$Q$25)+1,0)))</f>
        <v>&lt;no limit&gt;</v>
      </c>
      <c r="AF765" s="174">
        <f t="shared" si="71"/>
        <v>0</v>
      </c>
      <c r="AG765" s="85">
        <f t="shared" si="67"/>
        <v>0</v>
      </c>
    </row>
    <row r="766" spans="1:33" ht="15">
      <c r="A766" s="393"/>
      <c r="B766" s="393"/>
      <c r="C766" s="393"/>
      <c r="D766" s="393"/>
      <c r="E766" s="393"/>
      <c r="F766" s="393"/>
      <c r="G766" s="393"/>
      <c r="H766" s="394"/>
      <c r="I766" s="394"/>
      <c r="J766" s="394"/>
      <c r="K766" s="394"/>
      <c r="L766" s="394"/>
      <c r="M766" s="394"/>
      <c r="N766" s="313">
        <f>IF(IF(I766&lt;'Checklist Parameters'!$Q$22,0,($I766-$L766))&lt;0,0,IF(I766&lt;'Checklist Parameters'!$Q$22,0,($I766-$L766)))</f>
        <v>0</v>
      </c>
      <c r="O766" s="394"/>
      <c r="P766" s="395"/>
      <c r="Q766" s="316">
        <f t="shared" si="68"/>
        <v>0</v>
      </c>
      <c r="R766" s="87">
        <f t="shared" si="69"/>
        <v>0</v>
      </c>
      <c r="S766" s="87">
        <f>IF('Checklist Parameters'!$Q$60&lt;0.2,0.2,'Checklist Parameters'!$Q$60)</f>
        <v>0.7</v>
      </c>
      <c r="T766" s="88">
        <f>IF($O766="",IF('Checklist District ID'!$C$43="Y",MAX($R766:$S766)*$I766,SUM($R766:$S766)*$I766),IF(O766&gt;0,Q766*S766))</f>
        <v>0</v>
      </c>
      <c r="U766" s="88">
        <f>IF(Q766&gt;0,((I766-T766)*'Formula Matrix'!$E$42),0)</f>
        <v>0</v>
      </c>
      <c r="V766" s="88">
        <f t="shared" si="70"/>
        <v>0</v>
      </c>
      <c r="W766" s="88">
        <f>IF(V766&gt;0,(V766*'Checklist Parameters'!$Q$35),0)</f>
        <v>0</v>
      </c>
      <c r="X766" s="85">
        <f t="shared" si="66"/>
        <v>0</v>
      </c>
      <c r="Y766" s="85">
        <f>IF('Checklist Parameters'!$Q$102&lt;&gt;"",(I766/43560)*'Checklist Parameters'!$Q$102,"N/A")</f>
        <v>0</v>
      </c>
      <c r="Z766" s="85" t="str">
        <f>IF('Checklist Parameters'!$Q$58&lt;&gt;"",((I766*'Checklist Parameters'!$Q$58)*'Checklist Parameters'!$Q$35)/1000,"N/A")</f>
        <v>N/A</v>
      </c>
      <c r="AA766" s="85">
        <f>IF('Checklist Parameters'!$Q$101&lt;&gt;"",IFERROR(I766/'Checklist Parameters'!$Q$101,0),"N/A")</f>
        <v>0</v>
      </c>
      <c r="AB766" s="85" t="str">
        <f>IF('Checklist Parameters'!$Q$43&lt;&gt;"",(I766*'Checklist Parameters'!$Q$43)/1000,"N/A")</f>
        <v>N/A</v>
      </c>
      <c r="AC766" s="85">
        <f>IF('Checklist Parameters'!$Q$16="",$X766,IF(AND('Checklist Parameters'!$Q$16&lt;$X766,'Checklist Parameters'!$Q$16&gt;=3),'Checklist Parameters'!$Q$16,IF(AND('Checklist Parameters'!$Q$16&lt;$X766,'Checklist Parameters'!$Q$16&lt;3),0,$X766)))</f>
        <v>0</v>
      </c>
      <c r="AD766" s="85" t="str">
        <f>IF(AND(I766&lt;'Checklist Parameters'!$Q$22,$I766&lt;&gt;0),"Y","")</f>
        <v/>
      </c>
      <c r="AE766" s="85" t="str">
        <f>IF($AD766="Y",0,IF('Checklist Parameters'!$Q$25="","&lt;no limit&gt;",ROUNDDOWN((($I766-'Checklist Parameters'!$Q$24)/'Checklist Parameters'!$Q$25)+1,0)))</f>
        <v>&lt;no limit&gt;</v>
      </c>
      <c r="AF766" s="174">
        <f t="shared" si="71"/>
        <v>0</v>
      </c>
      <c r="AG766" s="85">
        <f t="shared" si="67"/>
        <v>0</v>
      </c>
    </row>
    <row r="767" spans="1:33" ht="15">
      <c r="A767" s="393"/>
      <c r="B767" s="393"/>
      <c r="C767" s="393"/>
      <c r="D767" s="393"/>
      <c r="E767" s="393"/>
      <c r="F767" s="393"/>
      <c r="G767" s="393"/>
      <c r="H767" s="394"/>
      <c r="I767" s="394"/>
      <c r="J767" s="394"/>
      <c r="K767" s="394"/>
      <c r="L767" s="394"/>
      <c r="M767" s="394"/>
      <c r="N767" s="313">
        <f>IF(IF(I767&lt;'Checklist Parameters'!$Q$22,0,($I767-$L767))&lt;0,0,IF(I767&lt;'Checklist Parameters'!$Q$22,0,($I767-$L767)))</f>
        <v>0</v>
      </c>
      <c r="O767" s="394"/>
      <c r="P767" s="395"/>
      <c r="Q767" s="316">
        <f t="shared" si="68"/>
        <v>0</v>
      </c>
      <c r="R767" s="87">
        <f t="shared" si="69"/>
        <v>0</v>
      </c>
      <c r="S767" s="87">
        <f>IF('Checklist Parameters'!$Q$60&lt;0.2,0.2,'Checklist Parameters'!$Q$60)</f>
        <v>0.7</v>
      </c>
      <c r="T767" s="88">
        <f>IF($O767="",IF('Checklist District ID'!$C$43="Y",MAX($R767:$S767)*$I767,SUM($R767:$S767)*$I767),IF(O767&gt;0,Q767*S767))</f>
        <v>0</v>
      </c>
      <c r="U767" s="88">
        <f>IF(Q767&gt;0,((I767-T767)*'Formula Matrix'!$E$42),0)</f>
        <v>0</v>
      </c>
      <c r="V767" s="88">
        <f t="shared" si="70"/>
        <v>0</v>
      </c>
      <c r="W767" s="88">
        <f>IF(V767&gt;0,(V767*'Checklist Parameters'!$Q$35),0)</f>
        <v>0</v>
      </c>
      <c r="X767" s="85">
        <f t="shared" si="66"/>
        <v>0</v>
      </c>
      <c r="Y767" s="85">
        <f>IF('Checklist Parameters'!$Q$102&lt;&gt;"",(I767/43560)*'Checklist Parameters'!$Q$102,"N/A")</f>
        <v>0</v>
      </c>
      <c r="Z767" s="85" t="str">
        <f>IF('Checklist Parameters'!$Q$58&lt;&gt;"",((I767*'Checklist Parameters'!$Q$58)*'Checklist Parameters'!$Q$35)/1000,"N/A")</f>
        <v>N/A</v>
      </c>
      <c r="AA767" s="85">
        <f>IF('Checklist Parameters'!$Q$101&lt;&gt;"",IFERROR(I767/'Checklist Parameters'!$Q$101,0),"N/A")</f>
        <v>0</v>
      </c>
      <c r="AB767" s="85" t="str">
        <f>IF('Checklist Parameters'!$Q$43&lt;&gt;"",(I767*'Checklist Parameters'!$Q$43)/1000,"N/A")</f>
        <v>N/A</v>
      </c>
      <c r="AC767" s="85">
        <f>IF('Checklist Parameters'!$Q$16="",$X767,IF(AND('Checklist Parameters'!$Q$16&lt;$X767,'Checklist Parameters'!$Q$16&gt;=3),'Checklist Parameters'!$Q$16,IF(AND('Checklist Parameters'!$Q$16&lt;$X767,'Checklist Parameters'!$Q$16&lt;3),0,$X767)))</f>
        <v>0</v>
      </c>
      <c r="AD767" s="85" t="str">
        <f>IF(AND(I767&lt;'Checklist Parameters'!$Q$22,$I767&lt;&gt;0),"Y","")</f>
        <v/>
      </c>
      <c r="AE767" s="85" t="str">
        <f>IF($AD767="Y",0,IF('Checklist Parameters'!$Q$25="","&lt;no limit&gt;",ROUNDDOWN((($I767-'Checklist Parameters'!$Q$24)/'Checklist Parameters'!$Q$25)+1,0)))</f>
        <v>&lt;no limit&gt;</v>
      </c>
      <c r="AF767" s="174">
        <f t="shared" si="71"/>
        <v>0</v>
      </c>
      <c r="AG767" s="85">
        <f t="shared" si="67"/>
        <v>0</v>
      </c>
    </row>
    <row r="768" spans="1:33" ht="15">
      <c r="A768" s="393"/>
      <c r="B768" s="393"/>
      <c r="C768" s="393"/>
      <c r="D768" s="393"/>
      <c r="E768" s="393"/>
      <c r="F768" s="393"/>
      <c r="G768" s="393"/>
      <c r="H768" s="394"/>
      <c r="I768" s="394"/>
      <c r="J768" s="394"/>
      <c r="K768" s="394"/>
      <c r="L768" s="394"/>
      <c r="M768" s="394"/>
      <c r="N768" s="313">
        <f>IF(IF(I768&lt;'Checklist Parameters'!$Q$22,0,($I768-$L768))&lt;0,0,IF(I768&lt;'Checklist Parameters'!$Q$22,0,($I768-$L768)))</f>
        <v>0</v>
      </c>
      <c r="O768" s="394"/>
      <c r="P768" s="395"/>
      <c r="Q768" s="316">
        <f t="shared" si="68"/>
        <v>0</v>
      </c>
      <c r="R768" s="87">
        <f t="shared" si="69"/>
        <v>0</v>
      </c>
      <c r="S768" s="87">
        <f>IF('Checklist Parameters'!$Q$60&lt;0.2,0.2,'Checklist Parameters'!$Q$60)</f>
        <v>0.7</v>
      </c>
      <c r="T768" s="88">
        <f>IF($O768="",IF('Checklist District ID'!$C$43="Y",MAX($R768:$S768)*$I768,SUM($R768:$S768)*$I768),IF(O768&gt;0,Q768*S768))</f>
        <v>0</v>
      </c>
      <c r="U768" s="88">
        <f>IF(Q768&gt;0,((I768-T768)*'Formula Matrix'!$E$42),0)</f>
        <v>0</v>
      </c>
      <c r="V768" s="88">
        <f t="shared" si="70"/>
        <v>0</v>
      </c>
      <c r="W768" s="88">
        <f>IF(V768&gt;0,(V768*'Checklist Parameters'!$Q$35),0)</f>
        <v>0</v>
      </c>
      <c r="X768" s="85">
        <f t="shared" si="66"/>
        <v>0</v>
      </c>
      <c r="Y768" s="85">
        <f>IF('Checklist Parameters'!$Q$102&lt;&gt;"",(I768/43560)*'Checklist Parameters'!$Q$102,"N/A")</f>
        <v>0</v>
      </c>
      <c r="Z768" s="85" t="str">
        <f>IF('Checklist Parameters'!$Q$58&lt;&gt;"",((I768*'Checklist Parameters'!$Q$58)*'Checklist Parameters'!$Q$35)/1000,"N/A")</f>
        <v>N/A</v>
      </c>
      <c r="AA768" s="85">
        <f>IF('Checklist Parameters'!$Q$101&lt;&gt;"",IFERROR(I768/'Checklist Parameters'!$Q$101,0),"N/A")</f>
        <v>0</v>
      </c>
      <c r="AB768" s="85" t="str">
        <f>IF('Checklist Parameters'!$Q$43&lt;&gt;"",(I768*'Checklist Parameters'!$Q$43)/1000,"N/A")</f>
        <v>N/A</v>
      </c>
      <c r="AC768" s="85">
        <f>IF('Checklist Parameters'!$Q$16="",$X768,IF(AND('Checklist Parameters'!$Q$16&lt;$X768,'Checklist Parameters'!$Q$16&gt;=3),'Checklist Parameters'!$Q$16,IF(AND('Checklist Parameters'!$Q$16&lt;$X768,'Checklist Parameters'!$Q$16&lt;3),0,$X768)))</f>
        <v>0</v>
      </c>
      <c r="AD768" s="85" t="str">
        <f>IF(AND(I768&lt;'Checklist Parameters'!$Q$22,$I768&lt;&gt;0),"Y","")</f>
        <v/>
      </c>
      <c r="AE768" s="85" t="str">
        <f>IF($AD768="Y",0,IF('Checklist Parameters'!$Q$25="","&lt;no limit&gt;",ROUNDDOWN((($I768-'Checklist Parameters'!$Q$24)/'Checklist Parameters'!$Q$25)+1,0)))</f>
        <v>&lt;no limit&gt;</v>
      </c>
      <c r="AF768" s="174">
        <f t="shared" si="71"/>
        <v>0</v>
      </c>
      <c r="AG768" s="85">
        <f t="shared" si="67"/>
        <v>0</v>
      </c>
    </row>
    <row r="769" spans="1:33" ht="15">
      <c r="A769" s="393"/>
      <c r="B769" s="393"/>
      <c r="C769" s="393"/>
      <c r="D769" s="393"/>
      <c r="E769" s="393"/>
      <c r="F769" s="393"/>
      <c r="G769" s="393"/>
      <c r="H769" s="394"/>
      <c r="I769" s="394"/>
      <c r="J769" s="394"/>
      <c r="K769" s="394"/>
      <c r="L769" s="394"/>
      <c r="M769" s="394"/>
      <c r="N769" s="313">
        <f>IF(IF(I769&lt;'Checklist Parameters'!$Q$22,0,($I769-$L769))&lt;0,0,IF(I769&lt;'Checklist Parameters'!$Q$22,0,($I769-$L769)))</f>
        <v>0</v>
      </c>
      <c r="O769" s="394"/>
      <c r="P769" s="395"/>
      <c r="Q769" s="316">
        <f t="shared" si="68"/>
        <v>0</v>
      </c>
      <c r="R769" s="87">
        <f t="shared" si="69"/>
        <v>0</v>
      </c>
      <c r="S769" s="87">
        <f>IF('Checklist Parameters'!$Q$60&lt;0.2,0.2,'Checklist Parameters'!$Q$60)</f>
        <v>0.7</v>
      </c>
      <c r="T769" s="88">
        <f>IF($O769="",IF('Checklist District ID'!$C$43="Y",MAX($R769:$S769)*$I769,SUM($R769:$S769)*$I769),IF(O769&gt;0,Q769*S769))</f>
        <v>0</v>
      </c>
      <c r="U769" s="88">
        <f>IF(Q769&gt;0,((I769-T769)*'Formula Matrix'!$E$42),0)</f>
        <v>0</v>
      </c>
      <c r="V769" s="88">
        <f t="shared" si="70"/>
        <v>0</v>
      </c>
      <c r="W769" s="88">
        <f>IF(V769&gt;0,(V769*'Checklist Parameters'!$Q$35),0)</f>
        <v>0</v>
      </c>
      <c r="X769" s="85">
        <f t="shared" si="66"/>
        <v>0</v>
      </c>
      <c r="Y769" s="85">
        <f>IF('Checklist Parameters'!$Q$102&lt;&gt;"",(I769/43560)*'Checklist Parameters'!$Q$102,"N/A")</f>
        <v>0</v>
      </c>
      <c r="Z769" s="85" t="str">
        <f>IF('Checklist Parameters'!$Q$58&lt;&gt;"",((I769*'Checklist Parameters'!$Q$58)*'Checklist Parameters'!$Q$35)/1000,"N/A")</f>
        <v>N/A</v>
      </c>
      <c r="AA769" s="85">
        <f>IF('Checklist Parameters'!$Q$101&lt;&gt;"",IFERROR(I769/'Checklist Parameters'!$Q$101,0),"N/A")</f>
        <v>0</v>
      </c>
      <c r="AB769" s="85" t="str">
        <f>IF('Checklist Parameters'!$Q$43&lt;&gt;"",(I769*'Checklist Parameters'!$Q$43)/1000,"N/A")</f>
        <v>N/A</v>
      </c>
      <c r="AC769" s="85">
        <f>IF('Checklist Parameters'!$Q$16="",$X769,IF(AND('Checklist Parameters'!$Q$16&lt;$X769,'Checklist Parameters'!$Q$16&gt;=3),'Checklist Parameters'!$Q$16,IF(AND('Checklist Parameters'!$Q$16&lt;$X769,'Checklist Parameters'!$Q$16&lt;3),0,$X769)))</f>
        <v>0</v>
      </c>
      <c r="AD769" s="85" t="str">
        <f>IF(AND(I769&lt;'Checklist Parameters'!$Q$22,$I769&lt;&gt;0),"Y","")</f>
        <v/>
      </c>
      <c r="AE769" s="85" t="str">
        <f>IF($AD769="Y",0,IF('Checklist Parameters'!$Q$25="","&lt;no limit&gt;",ROUNDDOWN((($I769-'Checklist Parameters'!$Q$24)/'Checklist Parameters'!$Q$25)+1,0)))</f>
        <v>&lt;no limit&gt;</v>
      </c>
      <c r="AF769" s="174">
        <f t="shared" si="71"/>
        <v>0</v>
      </c>
      <c r="AG769" s="85">
        <f t="shared" si="67"/>
        <v>0</v>
      </c>
    </row>
    <row r="770" spans="1:33" ht="15">
      <c r="A770" s="393"/>
      <c r="B770" s="393"/>
      <c r="C770" s="393"/>
      <c r="D770" s="393"/>
      <c r="E770" s="393"/>
      <c r="F770" s="393"/>
      <c r="G770" s="393"/>
      <c r="H770" s="394"/>
      <c r="I770" s="394"/>
      <c r="J770" s="394"/>
      <c r="K770" s="394"/>
      <c r="L770" s="394"/>
      <c r="M770" s="394"/>
      <c r="N770" s="313">
        <f>IF(IF(I770&lt;'Checklist Parameters'!$Q$22,0,($I770-$L770))&lt;0,0,IF(I770&lt;'Checklist Parameters'!$Q$22,0,($I770-$L770)))</f>
        <v>0</v>
      </c>
      <c r="O770" s="394"/>
      <c r="P770" s="395"/>
      <c r="Q770" s="316">
        <f t="shared" si="68"/>
        <v>0</v>
      </c>
      <c r="R770" s="87">
        <f t="shared" si="69"/>
        <v>0</v>
      </c>
      <c r="S770" s="87">
        <f>IF('Checklist Parameters'!$Q$60&lt;0.2,0.2,'Checklist Parameters'!$Q$60)</f>
        <v>0.7</v>
      </c>
      <c r="T770" s="88">
        <f>IF($O770="",IF('Checklist District ID'!$C$43="Y",MAX($R770:$S770)*$I770,SUM($R770:$S770)*$I770),IF(O770&gt;0,Q770*S770))</f>
        <v>0</v>
      </c>
      <c r="U770" s="88">
        <f>IF(Q770&gt;0,((I770-T770)*'Formula Matrix'!$E$42),0)</f>
        <v>0</v>
      </c>
      <c r="V770" s="88">
        <f t="shared" si="70"/>
        <v>0</v>
      </c>
      <c r="W770" s="88">
        <f>IF(V770&gt;0,(V770*'Checklist Parameters'!$Q$35),0)</f>
        <v>0</v>
      </c>
      <c r="X770" s="85">
        <f t="shared" si="66"/>
        <v>0</v>
      </c>
      <c r="Y770" s="85">
        <f>IF('Checklist Parameters'!$Q$102&lt;&gt;"",(I770/43560)*'Checklist Parameters'!$Q$102,"N/A")</f>
        <v>0</v>
      </c>
      <c r="Z770" s="85" t="str">
        <f>IF('Checklist Parameters'!$Q$58&lt;&gt;"",((I770*'Checklist Parameters'!$Q$58)*'Checklist Parameters'!$Q$35)/1000,"N/A")</f>
        <v>N/A</v>
      </c>
      <c r="AA770" s="85">
        <f>IF('Checklist Parameters'!$Q$101&lt;&gt;"",IFERROR(I770/'Checklist Parameters'!$Q$101,0),"N/A")</f>
        <v>0</v>
      </c>
      <c r="AB770" s="85" t="str">
        <f>IF('Checklist Parameters'!$Q$43&lt;&gt;"",(I770*'Checklist Parameters'!$Q$43)/1000,"N/A")</f>
        <v>N/A</v>
      </c>
      <c r="AC770" s="85">
        <f>IF('Checklist Parameters'!$Q$16="",$X770,IF(AND('Checklist Parameters'!$Q$16&lt;$X770,'Checklist Parameters'!$Q$16&gt;=3),'Checklist Parameters'!$Q$16,IF(AND('Checklist Parameters'!$Q$16&lt;$X770,'Checklist Parameters'!$Q$16&lt;3),0,$X770)))</f>
        <v>0</v>
      </c>
      <c r="AD770" s="85" t="str">
        <f>IF(AND(I770&lt;'Checklist Parameters'!$Q$22,$I770&lt;&gt;0),"Y","")</f>
        <v/>
      </c>
      <c r="AE770" s="85" t="str">
        <f>IF($AD770="Y",0,IF('Checklist Parameters'!$Q$25="","&lt;no limit&gt;",ROUNDDOWN((($I770-'Checklist Parameters'!$Q$24)/'Checklist Parameters'!$Q$25)+1,0)))</f>
        <v>&lt;no limit&gt;</v>
      </c>
      <c r="AF770" s="174">
        <f t="shared" si="71"/>
        <v>0</v>
      </c>
      <c r="AG770" s="85">
        <f t="shared" si="67"/>
        <v>0</v>
      </c>
    </row>
    <row r="771" spans="1:33" ht="15">
      <c r="A771" s="393"/>
      <c r="B771" s="393"/>
      <c r="C771" s="393"/>
      <c r="D771" s="393"/>
      <c r="E771" s="393"/>
      <c r="F771" s="393"/>
      <c r="G771" s="393"/>
      <c r="H771" s="394"/>
      <c r="I771" s="394"/>
      <c r="J771" s="394"/>
      <c r="K771" s="394"/>
      <c r="L771" s="394"/>
      <c r="M771" s="394"/>
      <c r="N771" s="313">
        <f>IF(IF(I771&lt;'Checklist Parameters'!$Q$22,0,($I771-$L771))&lt;0,0,IF(I771&lt;'Checklist Parameters'!$Q$22,0,($I771-$L771)))</f>
        <v>0</v>
      </c>
      <c r="O771" s="394"/>
      <c r="P771" s="395"/>
      <c r="Q771" s="316">
        <f t="shared" si="68"/>
        <v>0</v>
      </c>
      <c r="R771" s="87">
        <f t="shared" si="69"/>
        <v>0</v>
      </c>
      <c r="S771" s="87">
        <f>IF('Checklist Parameters'!$Q$60&lt;0.2,0.2,'Checklist Parameters'!$Q$60)</f>
        <v>0.7</v>
      </c>
      <c r="T771" s="88">
        <f>IF($O771="",IF('Checklist District ID'!$C$43="Y",MAX($R771:$S771)*$I771,SUM($R771:$S771)*$I771),IF(O771&gt;0,Q771*S771))</f>
        <v>0</v>
      </c>
      <c r="U771" s="88">
        <f>IF(Q771&gt;0,((I771-T771)*'Formula Matrix'!$E$42),0)</f>
        <v>0</v>
      </c>
      <c r="V771" s="88">
        <f t="shared" si="70"/>
        <v>0</v>
      </c>
      <c r="W771" s="88">
        <f>IF(V771&gt;0,(V771*'Checklist Parameters'!$Q$35),0)</f>
        <v>0</v>
      </c>
      <c r="X771" s="85">
        <f t="shared" si="66"/>
        <v>0</v>
      </c>
      <c r="Y771" s="85">
        <f>IF('Checklist Parameters'!$Q$102&lt;&gt;"",(I771/43560)*'Checklist Parameters'!$Q$102,"N/A")</f>
        <v>0</v>
      </c>
      <c r="Z771" s="85" t="str">
        <f>IF('Checklist Parameters'!$Q$58&lt;&gt;"",((I771*'Checklist Parameters'!$Q$58)*'Checklist Parameters'!$Q$35)/1000,"N/A")</f>
        <v>N/A</v>
      </c>
      <c r="AA771" s="85">
        <f>IF('Checklist Parameters'!$Q$101&lt;&gt;"",IFERROR(I771/'Checklist Parameters'!$Q$101,0),"N/A")</f>
        <v>0</v>
      </c>
      <c r="AB771" s="85" t="str">
        <f>IF('Checklist Parameters'!$Q$43&lt;&gt;"",(I771*'Checklist Parameters'!$Q$43)/1000,"N/A")</f>
        <v>N/A</v>
      </c>
      <c r="AC771" s="85">
        <f>IF('Checklist Parameters'!$Q$16="",$X771,IF(AND('Checklist Parameters'!$Q$16&lt;$X771,'Checklist Parameters'!$Q$16&gt;=3),'Checklist Parameters'!$Q$16,IF(AND('Checklist Parameters'!$Q$16&lt;$X771,'Checklist Parameters'!$Q$16&lt;3),0,$X771)))</f>
        <v>0</v>
      </c>
      <c r="AD771" s="85" t="str">
        <f>IF(AND(I771&lt;'Checklist Parameters'!$Q$22,$I771&lt;&gt;0),"Y","")</f>
        <v/>
      </c>
      <c r="AE771" s="85" t="str">
        <f>IF($AD771="Y",0,IF('Checklist Parameters'!$Q$25="","&lt;no limit&gt;",ROUNDDOWN((($I771-'Checklist Parameters'!$Q$24)/'Checklist Parameters'!$Q$25)+1,0)))</f>
        <v>&lt;no limit&gt;</v>
      </c>
      <c r="AF771" s="174">
        <f t="shared" si="71"/>
        <v>0</v>
      </c>
      <c r="AG771" s="85">
        <f t="shared" si="67"/>
        <v>0</v>
      </c>
    </row>
    <row r="772" spans="1:33" ht="15">
      <c r="A772" s="393"/>
      <c r="B772" s="393"/>
      <c r="C772" s="393"/>
      <c r="D772" s="393"/>
      <c r="E772" s="393"/>
      <c r="F772" s="393"/>
      <c r="G772" s="393"/>
      <c r="H772" s="394"/>
      <c r="I772" s="394"/>
      <c r="J772" s="394"/>
      <c r="K772" s="394"/>
      <c r="L772" s="394"/>
      <c r="M772" s="394"/>
      <c r="N772" s="313">
        <f>IF(IF(I772&lt;'Checklist Parameters'!$Q$22,0,($I772-$L772))&lt;0,0,IF(I772&lt;'Checklist Parameters'!$Q$22,0,($I772-$L772)))</f>
        <v>0</v>
      </c>
      <c r="O772" s="394"/>
      <c r="P772" s="395"/>
      <c r="Q772" s="316">
        <f t="shared" si="68"/>
        <v>0</v>
      </c>
      <c r="R772" s="87">
        <f t="shared" si="69"/>
        <v>0</v>
      </c>
      <c r="S772" s="87">
        <f>IF('Checklist Parameters'!$Q$60&lt;0.2,0.2,'Checklist Parameters'!$Q$60)</f>
        <v>0.7</v>
      </c>
      <c r="T772" s="88">
        <f>IF($O772="",IF('Checklist District ID'!$C$43="Y",MAX($R772:$S772)*$I772,SUM($R772:$S772)*$I772),IF(O772&gt;0,Q772*S772))</f>
        <v>0</v>
      </c>
      <c r="U772" s="88">
        <f>IF(Q772&gt;0,((I772-T772)*'Formula Matrix'!$E$42),0)</f>
        <v>0</v>
      </c>
      <c r="V772" s="88">
        <f t="shared" si="70"/>
        <v>0</v>
      </c>
      <c r="W772" s="88">
        <f>IF(V772&gt;0,(V772*'Checklist Parameters'!$Q$35),0)</f>
        <v>0</v>
      </c>
      <c r="X772" s="85">
        <f t="shared" si="66"/>
        <v>0</v>
      </c>
      <c r="Y772" s="85">
        <f>IF('Checklist Parameters'!$Q$102&lt;&gt;"",(I772/43560)*'Checklist Parameters'!$Q$102,"N/A")</f>
        <v>0</v>
      </c>
      <c r="Z772" s="85" t="str">
        <f>IF('Checklist Parameters'!$Q$58&lt;&gt;"",((I772*'Checklist Parameters'!$Q$58)*'Checklist Parameters'!$Q$35)/1000,"N/A")</f>
        <v>N/A</v>
      </c>
      <c r="AA772" s="85">
        <f>IF('Checklist Parameters'!$Q$101&lt;&gt;"",IFERROR(I772/'Checklist Parameters'!$Q$101,0),"N/A")</f>
        <v>0</v>
      </c>
      <c r="AB772" s="85" t="str">
        <f>IF('Checklist Parameters'!$Q$43&lt;&gt;"",(I772*'Checklist Parameters'!$Q$43)/1000,"N/A")</f>
        <v>N/A</v>
      </c>
      <c r="AC772" s="85">
        <f>IF('Checklist Parameters'!$Q$16="",$X772,IF(AND('Checklist Parameters'!$Q$16&lt;$X772,'Checklist Parameters'!$Q$16&gt;=3),'Checklist Parameters'!$Q$16,IF(AND('Checklist Parameters'!$Q$16&lt;$X772,'Checklist Parameters'!$Q$16&lt;3),0,$X772)))</f>
        <v>0</v>
      </c>
      <c r="AD772" s="85" t="str">
        <f>IF(AND(I772&lt;'Checklist Parameters'!$Q$22,$I772&lt;&gt;0),"Y","")</f>
        <v/>
      </c>
      <c r="AE772" s="85" t="str">
        <f>IF($AD772="Y",0,IF('Checklist Parameters'!$Q$25="","&lt;no limit&gt;",ROUNDDOWN((($I772-'Checklist Parameters'!$Q$24)/'Checklist Parameters'!$Q$25)+1,0)))</f>
        <v>&lt;no limit&gt;</v>
      </c>
      <c r="AF772" s="174">
        <f t="shared" si="71"/>
        <v>0</v>
      </c>
      <c r="AG772" s="85">
        <f t="shared" si="67"/>
        <v>0</v>
      </c>
    </row>
    <row r="773" spans="1:33" ht="15">
      <c r="A773" s="393"/>
      <c r="B773" s="393"/>
      <c r="C773" s="393"/>
      <c r="D773" s="393"/>
      <c r="E773" s="393"/>
      <c r="F773" s="393"/>
      <c r="G773" s="393"/>
      <c r="H773" s="394"/>
      <c r="I773" s="394"/>
      <c r="J773" s="394"/>
      <c r="K773" s="394"/>
      <c r="L773" s="394"/>
      <c r="M773" s="394"/>
      <c r="N773" s="313">
        <f>IF(IF(I773&lt;'Checklist Parameters'!$Q$22,0,($I773-$L773))&lt;0,0,IF(I773&lt;'Checklist Parameters'!$Q$22,0,($I773-$L773)))</f>
        <v>0</v>
      </c>
      <c r="O773" s="394"/>
      <c r="P773" s="395"/>
      <c r="Q773" s="316">
        <f t="shared" si="68"/>
        <v>0</v>
      </c>
      <c r="R773" s="87">
        <f t="shared" si="69"/>
        <v>0</v>
      </c>
      <c r="S773" s="87">
        <f>IF('Checklist Parameters'!$Q$60&lt;0.2,0.2,'Checklist Parameters'!$Q$60)</f>
        <v>0.7</v>
      </c>
      <c r="T773" s="88">
        <f>IF($O773="",IF('Checklist District ID'!$C$43="Y",MAX($R773:$S773)*$I773,SUM($R773:$S773)*$I773),IF(O773&gt;0,Q773*S773))</f>
        <v>0</v>
      </c>
      <c r="U773" s="88">
        <f>IF(Q773&gt;0,((I773-T773)*'Formula Matrix'!$E$42),0)</f>
        <v>0</v>
      </c>
      <c r="V773" s="88">
        <f t="shared" si="70"/>
        <v>0</v>
      </c>
      <c r="W773" s="88">
        <f>IF(V773&gt;0,(V773*'Checklist Parameters'!$Q$35),0)</f>
        <v>0</v>
      </c>
      <c r="X773" s="85">
        <f t="shared" si="66"/>
        <v>0</v>
      </c>
      <c r="Y773" s="85">
        <f>IF('Checklist Parameters'!$Q$102&lt;&gt;"",(I773/43560)*'Checklist Parameters'!$Q$102,"N/A")</f>
        <v>0</v>
      </c>
      <c r="Z773" s="85" t="str">
        <f>IF('Checklist Parameters'!$Q$58&lt;&gt;"",((I773*'Checklist Parameters'!$Q$58)*'Checklist Parameters'!$Q$35)/1000,"N/A")</f>
        <v>N/A</v>
      </c>
      <c r="AA773" s="85">
        <f>IF('Checklist Parameters'!$Q$101&lt;&gt;"",IFERROR(I773/'Checklist Parameters'!$Q$101,0),"N/A")</f>
        <v>0</v>
      </c>
      <c r="AB773" s="85" t="str">
        <f>IF('Checklist Parameters'!$Q$43&lt;&gt;"",(I773*'Checklist Parameters'!$Q$43)/1000,"N/A")</f>
        <v>N/A</v>
      </c>
      <c r="AC773" s="85">
        <f>IF('Checklist Parameters'!$Q$16="",$X773,IF(AND('Checklist Parameters'!$Q$16&lt;$X773,'Checklist Parameters'!$Q$16&gt;=3),'Checklist Parameters'!$Q$16,IF(AND('Checklist Parameters'!$Q$16&lt;$X773,'Checklist Parameters'!$Q$16&lt;3),0,$X773)))</f>
        <v>0</v>
      </c>
      <c r="AD773" s="85" t="str">
        <f>IF(AND(I773&lt;'Checklist Parameters'!$Q$22,$I773&lt;&gt;0),"Y","")</f>
        <v/>
      </c>
      <c r="AE773" s="85" t="str">
        <f>IF($AD773="Y",0,IF('Checklist Parameters'!$Q$25="","&lt;no limit&gt;",ROUNDDOWN((($I773-'Checklist Parameters'!$Q$24)/'Checklist Parameters'!$Q$25)+1,0)))</f>
        <v>&lt;no limit&gt;</v>
      </c>
      <c r="AF773" s="174">
        <f t="shared" si="71"/>
        <v>0</v>
      </c>
      <c r="AG773" s="85">
        <f t="shared" si="67"/>
        <v>0</v>
      </c>
    </row>
    <row r="774" spans="1:33" ht="15">
      <c r="A774" s="393"/>
      <c r="B774" s="393"/>
      <c r="C774" s="393"/>
      <c r="D774" s="393"/>
      <c r="E774" s="393"/>
      <c r="F774" s="393"/>
      <c r="G774" s="393"/>
      <c r="H774" s="394"/>
      <c r="I774" s="394"/>
      <c r="J774" s="394"/>
      <c r="K774" s="394"/>
      <c r="L774" s="394"/>
      <c r="M774" s="394"/>
      <c r="N774" s="313">
        <f>IF(IF(I774&lt;'Checklist Parameters'!$Q$22,0,($I774-$L774))&lt;0,0,IF(I774&lt;'Checklist Parameters'!$Q$22,0,($I774-$L774)))</f>
        <v>0</v>
      </c>
      <c r="O774" s="394"/>
      <c r="P774" s="395"/>
      <c r="Q774" s="316">
        <f t="shared" si="68"/>
        <v>0</v>
      </c>
      <c r="R774" s="87">
        <f t="shared" si="69"/>
        <v>0</v>
      </c>
      <c r="S774" s="87">
        <f>IF('Checklist Parameters'!$Q$60&lt;0.2,0.2,'Checklist Parameters'!$Q$60)</f>
        <v>0.7</v>
      </c>
      <c r="T774" s="88">
        <f>IF($O774="",IF('Checklist District ID'!$C$43="Y",MAX($R774:$S774)*$I774,SUM($R774:$S774)*$I774),IF(O774&gt;0,Q774*S774))</f>
        <v>0</v>
      </c>
      <c r="U774" s="88">
        <f>IF(Q774&gt;0,((I774-T774)*'Formula Matrix'!$E$42),0)</f>
        <v>0</v>
      </c>
      <c r="V774" s="88">
        <f t="shared" si="70"/>
        <v>0</v>
      </c>
      <c r="W774" s="88">
        <f>IF(V774&gt;0,(V774*'Checklist Parameters'!$Q$35),0)</f>
        <v>0</v>
      </c>
      <c r="X774" s="85">
        <f t="shared" si="66"/>
        <v>0</v>
      </c>
      <c r="Y774" s="85">
        <f>IF('Checklist Parameters'!$Q$102&lt;&gt;"",(I774/43560)*'Checklist Parameters'!$Q$102,"N/A")</f>
        <v>0</v>
      </c>
      <c r="Z774" s="85" t="str">
        <f>IF('Checklist Parameters'!$Q$58&lt;&gt;"",((I774*'Checklist Parameters'!$Q$58)*'Checklist Parameters'!$Q$35)/1000,"N/A")</f>
        <v>N/A</v>
      </c>
      <c r="AA774" s="85">
        <f>IF('Checklist Parameters'!$Q$101&lt;&gt;"",IFERROR(I774/'Checklist Parameters'!$Q$101,0),"N/A")</f>
        <v>0</v>
      </c>
      <c r="AB774" s="85" t="str">
        <f>IF('Checklist Parameters'!$Q$43&lt;&gt;"",(I774*'Checklist Parameters'!$Q$43)/1000,"N/A")</f>
        <v>N/A</v>
      </c>
      <c r="AC774" s="85">
        <f>IF('Checklist Parameters'!$Q$16="",$X774,IF(AND('Checklist Parameters'!$Q$16&lt;$X774,'Checklist Parameters'!$Q$16&gt;=3),'Checklist Parameters'!$Q$16,IF(AND('Checklist Parameters'!$Q$16&lt;$X774,'Checklist Parameters'!$Q$16&lt;3),0,$X774)))</f>
        <v>0</v>
      </c>
      <c r="AD774" s="85" t="str">
        <f>IF(AND(I774&lt;'Checklist Parameters'!$Q$22,$I774&lt;&gt;0),"Y","")</f>
        <v/>
      </c>
      <c r="AE774" s="85" t="str">
        <f>IF($AD774="Y",0,IF('Checklist Parameters'!$Q$25="","&lt;no limit&gt;",ROUNDDOWN((($I774-'Checklist Parameters'!$Q$24)/'Checklist Parameters'!$Q$25)+1,0)))</f>
        <v>&lt;no limit&gt;</v>
      </c>
      <c r="AF774" s="174">
        <f t="shared" si="71"/>
        <v>0</v>
      </c>
      <c r="AG774" s="85">
        <f t="shared" si="67"/>
        <v>0</v>
      </c>
    </row>
    <row r="775" spans="1:33" ht="15">
      <c r="A775" s="393"/>
      <c r="B775" s="393"/>
      <c r="C775" s="393"/>
      <c r="D775" s="393"/>
      <c r="E775" s="393"/>
      <c r="F775" s="393"/>
      <c r="G775" s="393"/>
      <c r="H775" s="394"/>
      <c r="I775" s="394"/>
      <c r="J775" s="394"/>
      <c r="K775" s="394"/>
      <c r="L775" s="394"/>
      <c r="M775" s="394"/>
      <c r="N775" s="313">
        <f>IF(IF(I775&lt;'Checklist Parameters'!$Q$22,0,($I775-$L775))&lt;0,0,IF(I775&lt;'Checklist Parameters'!$Q$22,0,($I775-$L775)))</f>
        <v>0</v>
      </c>
      <c r="O775" s="394"/>
      <c r="P775" s="395"/>
      <c r="Q775" s="316">
        <f t="shared" si="68"/>
        <v>0</v>
      </c>
      <c r="R775" s="87">
        <f t="shared" si="69"/>
        <v>0</v>
      </c>
      <c r="S775" s="87">
        <f>IF('Checklist Parameters'!$Q$60&lt;0.2,0.2,'Checklist Parameters'!$Q$60)</f>
        <v>0.7</v>
      </c>
      <c r="T775" s="88">
        <f>IF($O775="",IF('Checklist District ID'!$C$43="Y",MAX($R775:$S775)*$I775,SUM($R775:$S775)*$I775),IF(O775&gt;0,Q775*S775))</f>
        <v>0</v>
      </c>
      <c r="U775" s="88">
        <f>IF(Q775&gt;0,((I775-T775)*'Formula Matrix'!$E$42),0)</f>
        <v>0</v>
      </c>
      <c r="V775" s="88">
        <f t="shared" si="70"/>
        <v>0</v>
      </c>
      <c r="W775" s="88">
        <f>IF(V775&gt;0,(V775*'Checklist Parameters'!$Q$35),0)</f>
        <v>0</v>
      </c>
      <c r="X775" s="85">
        <f t="shared" si="66"/>
        <v>0</v>
      </c>
      <c r="Y775" s="85">
        <f>IF('Checklist Parameters'!$Q$102&lt;&gt;"",(I775/43560)*'Checklist Parameters'!$Q$102,"N/A")</f>
        <v>0</v>
      </c>
      <c r="Z775" s="85" t="str">
        <f>IF('Checklist Parameters'!$Q$58&lt;&gt;"",((I775*'Checklist Parameters'!$Q$58)*'Checklist Parameters'!$Q$35)/1000,"N/A")</f>
        <v>N/A</v>
      </c>
      <c r="AA775" s="85">
        <f>IF('Checklist Parameters'!$Q$101&lt;&gt;"",IFERROR(I775/'Checklist Parameters'!$Q$101,0),"N/A")</f>
        <v>0</v>
      </c>
      <c r="AB775" s="85" t="str">
        <f>IF('Checklist Parameters'!$Q$43&lt;&gt;"",(I775*'Checklist Parameters'!$Q$43)/1000,"N/A")</f>
        <v>N/A</v>
      </c>
      <c r="AC775" s="85">
        <f>IF('Checklist Parameters'!$Q$16="",$X775,IF(AND('Checklist Parameters'!$Q$16&lt;$X775,'Checklist Parameters'!$Q$16&gt;=3),'Checklist Parameters'!$Q$16,IF(AND('Checklist Parameters'!$Q$16&lt;$X775,'Checklist Parameters'!$Q$16&lt;3),0,$X775)))</f>
        <v>0</v>
      </c>
      <c r="AD775" s="85" t="str">
        <f>IF(AND(I775&lt;'Checklist Parameters'!$Q$22,$I775&lt;&gt;0),"Y","")</f>
        <v/>
      </c>
      <c r="AE775" s="85" t="str">
        <f>IF($AD775="Y",0,IF('Checklist Parameters'!$Q$25="","&lt;no limit&gt;",ROUNDDOWN((($I775-'Checklist Parameters'!$Q$24)/'Checklist Parameters'!$Q$25)+1,0)))</f>
        <v>&lt;no limit&gt;</v>
      </c>
      <c r="AF775" s="174">
        <f t="shared" si="71"/>
        <v>0</v>
      </c>
      <c r="AG775" s="85">
        <f t="shared" si="67"/>
        <v>0</v>
      </c>
    </row>
    <row r="776" spans="1:33" ht="15">
      <c r="A776" s="393"/>
      <c r="B776" s="393"/>
      <c r="C776" s="393"/>
      <c r="D776" s="393"/>
      <c r="E776" s="393"/>
      <c r="F776" s="393"/>
      <c r="G776" s="393"/>
      <c r="H776" s="394"/>
      <c r="I776" s="394"/>
      <c r="J776" s="394"/>
      <c r="K776" s="394"/>
      <c r="L776" s="394"/>
      <c r="M776" s="394"/>
      <c r="N776" s="313">
        <f>IF(IF(I776&lt;'Checklist Parameters'!$Q$22,0,($I776-$L776))&lt;0,0,IF(I776&lt;'Checklist Parameters'!$Q$22,0,($I776-$L776)))</f>
        <v>0</v>
      </c>
      <c r="O776" s="394"/>
      <c r="P776" s="395"/>
      <c r="Q776" s="316">
        <f t="shared" si="68"/>
        <v>0</v>
      </c>
      <c r="R776" s="87">
        <f t="shared" si="69"/>
        <v>0</v>
      </c>
      <c r="S776" s="87">
        <f>IF('Checklist Parameters'!$Q$60&lt;0.2,0.2,'Checklist Parameters'!$Q$60)</f>
        <v>0.7</v>
      </c>
      <c r="T776" s="88">
        <f>IF($O776="",IF('Checklist District ID'!$C$43="Y",MAX($R776:$S776)*$I776,SUM($R776:$S776)*$I776),IF(O776&gt;0,Q776*S776))</f>
        <v>0</v>
      </c>
      <c r="U776" s="88">
        <f>IF(Q776&gt;0,((I776-T776)*'Formula Matrix'!$E$42),0)</f>
        <v>0</v>
      </c>
      <c r="V776" s="88">
        <f t="shared" si="70"/>
        <v>0</v>
      </c>
      <c r="W776" s="88">
        <f>IF(V776&gt;0,(V776*'Checklist Parameters'!$Q$35),0)</f>
        <v>0</v>
      </c>
      <c r="X776" s="85">
        <f t="shared" si="66"/>
        <v>0</v>
      </c>
      <c r="Y776" s="85">
        <f>IF('Checklist Parameters'!$Q$102&lt;&gt;"",(I776/43560)*'Checklist Parameters'!$Q$102,"N/A")</f>
        <v>0</v>
      </c>
      <c r="Z776" s="85" t="str">
        <f>IF('Checklist Parameters'!$Q$58&lt;&gt;"",((I776*'Checklist Parameters'!$Q$58)*'Checklist Parameters'!$Q$35)/1000,"N/A")</f>
        <v>N/A</v>
      </c>
      <c r="AA776" s="85">
        <f>IF('Checklist Parameters'!$Q$101&lt;&gt;"",IFERROR(I776/'Checklist Parameters'!$Q$101,0),"N/A")</f>
        <v>0</v>
      </c>
      <c r="AB776" s="85" t="str">
        <f>IF('Checklist Parameters'!$Q$43&lt;&gt;"",(I776*'Checklist Parameters'!$Q$43)/1000,"N/A")</f>
        <v>N/A</v>
      </c>
      <c r="AC776" s="85">
        <f>IF('Checklist Parameters'!$Q$16="",$X776,IF(AND('Checklist Parameters'!$Q$16&lt;$X776,'Checklist Parameters'!$Q$16&gt;=3),'Checklist Parameters'!$Q$16,IF(AND('Checklist Parameters'!$Q$16&lt;$X776,'Checklist Parameters'!$Q$16&lt;3),0,$X776)))</f>
        <v>0</v>
      </c>
      <c r="AD776" s="85" t="str">
        <f>IF(AND(I776&lt;'Checklist Parameters'!$Q$22,$I776&lt;&gt;0),"Y","")</f>
        <v/>
      </c>
      <c r="AE776" s="85" t="str">
        <f>IF($AD776="Y",0,IF('Checklist Parameters'!$Q$25="","&lt;no limit&gt;",ROUNDDOWN((($I776-'Checklist Parameters'!$Q$24)/'Checklist Parameters'!$Q$25)+1,0)))</f>
        <v>&lt;no limit&gt;</v>
      </c>
      <c r="AF776" s="174">
        <f t="shared" si="71"/>
        <v>0</v>
      </c>
      <c r="AG776" s="85">
        <f t="shared" si="67"/>
        <v>0</v>
      </c>
    </row>
    <row r="777" spans="1:33" ht="15">
      <c r="A777" s="393"/>
      <c r="B777" s="393"/>
      <c r="C777" s="393"/>
      <c r="D777" s="393"/>
      <c r="E777" s="393"/>
      <c r="F777" s="393"/>
      <c r="G777" s="393"/>
      <c r="H777" s="394"/>
      <c r="I777" s="394"/>
      <c r="J777" s="394"/>
      <c r="K777" s="394"/>
      <c r="L777" s="394"/>
      <c r="M777" s="394"/>
      <c r="N777" s="313">
        <f>IF(IF(I777&lt;'Checklist Parameters'!$Q$22,0,($I777-$L777))&lt;0,0,IF(I777&lt;'Checklist Parameters'!$Q$22,0,($I777-$L777)))</f>
        <v>0</v>
      </c>
      <c r="O777" s="394"/>
      <c r="P777" s="395"/>
      <c r="Q777" s="316">
        <f t="shared" si="68"/>
        <v>0</v>
      </c>
      <c r="R777" s="87">
        <f t="shared" si="69"/>
        <v>0</v>
      </c>
      <c r="S777" s="87">
        <f>IF('Checklist Parameters'!$Q$60&lt;0.2,0.2,'Checklist Parameters'!$Q$60)</f>
        <v>0.7</v>
      </c>
      <c r="T777" s="88">
        <f>IF($O777="",IF('Checklist District ID'!$C$43="Y",MAX($R777:$S777)*$I777,SUM($R777:$S777)*$I777),IF(O777&gt;0,Q777*S777))</f>
        <v>0</v>
      </c>
      <c r="U777" s="88">
        <f>IF(Q777&gt;0,((I777-T777)*'Formula Matrix'!$E$42),0)</f>
        <v>0</v>
      </c>
      <c r="V777" s="88">
        <f t="shared" si="70"/>
        <v>0</v>
      </c>
      <c r="W777" s="88">
        <f>IF(V777&gt;0,(V777*'Checklist Parameters'!$Q$35),0)</f>
        <v>0</v>
      </c>
      <c r="X777" s="85">
        <f t="shared" si="66"/>
        <v>0</v>
      </c>
      <c r="Y777" s="85">
        <f>IF('Checklist Parameters'!$Q$102&lt;&gt;"",(I777/43560)*'Checklist Parameters'!$Q$102,"N/A")</f>
        <v>0</v>
      </c>
      <c r="Z777" s="85" t="str">
        <f>IF('Checklist Parameters'!$Q$58&lt;&gt;"",((I777*'Checklist Parameters'!$Q$58)*'Checklist Parameters'!$Q$35)/1000,"N/A")</f>
        <v>N/A</v>
      </c>
      <c r="AA777" s="85">
        <f>IF('Checklist Parameters'!$Q$101&lt;&gt;"",IFERROR(I777/'Checklist Parameters'!$Q$101,0),"N/A")</f>
        <v>0</v>
      </c>
      <c r="AB777" s="85" t="str">
        <f>IF('Checklist Parameters'!$Q$43&lt;&gt;"",(I777*'Checklist Parameters'!$Q$43)/1000,"N/A")</f>
        <v>N/A</v>
      </c>
      <c r="AC777" s="85">
        <f>IF('Checklist Parameters'!$Q$16="",$X777,IF(AND('Checklist Parameters'!$Q$16&lt;$X777,'Checklist Parameters'!$Q$16&gt;=3),'Checklist Parameters'!$Q$16,IF(AND('Checklist Parameters'!$Q$16&lt;$X777,'Checklist Parameters'!$Q$16&lt;3),0,$X777)))</f>
        <v>0</v>
      </c>
      <c r="AD777" s="85" t="str">
        <f>IF(AND(I777&lt;'Checklist Parameters'!$Q$22,$I777&lt;&gt;0),"Y","")</f>
        <v/>
      </c>
      <c r="AE777" s="85" t="str">
        <f>IF($AD777="Y",0,IF('Checklist Parameters'!$Q$25="","&lt;no limit&gt;",ROUNDDOWN((($I777-'Checklist Parameters'!$Q$24)/'Checklist Parameters'!$Q$25)+1,0)))</f>
        <v>&lt;no limit&gt;</v>
      </c>
      <c r="AF777" s="174">
        <f t="shared" si="71"/>
        <v>0</v>
      </c>
      <c r="AG777" s="85">
        <f t="shared" si="67"/>
        <v>0</v>
      </c>
    </row>
    <row r="778" spans="1:33" ht="15">
      <c r="A778" s="393"/>
      <c r="B778" s="393"/>
      <c r="C778" s="393"/>
      <c r="D778" s="393"/>
      <c r="E778" s="393"/>
      <c r="F778" s="393"/>
      <c r="G778" s="393"/>
      <c r="H778" s="394"/>
      <c r="I778" s="394"/>
      <c r="J778" s="394"/>
      <c r="K778" s="394"/>
      <c r="L778" s="394"/>
      <c r="M778" s="394"/>
      <c r="N778" s="313">
        <f>IF(IF(I778&lt;'Checklist Parameters'!$Q$22,0,($I778-$L778))&lt;0,0,IF(I778&lt;'Checklist Parameters'!$Q$22,0,($I778-$L778)))</f>
        <v>0</v>
      </c>
      <c r="O778" s="394"/>
      <c r="P778" s="395"/>
      <c r="Q778" s="316">
        <f t="shared" si="68"/>
        <v>0</v>
      </c>
      <c r="R778" s="87">
        <f t="shared" si="69"/>
        <v>0</v>
      </c>
      <c r="S778" s="87">
        <f>IF('Checklist Parameters'!$Q$60&lt;0.2,0.2,'Checklist Parameters'!$Q$60)</f>
        <v>0.7</v>
      </c>
      <c r="T778" s="88">
        <f>IF($O778="",IF('Checklist District ID'!$C$43="Y",MAX($R778:$S778)*$I778,SUM($R778:$S778)*$I778),IF(O778&gt;0,Q778*S778))</f>
        <v>0</v>
      </c>
      <c r="U778" s="88">
        <f>IF(Q778&gt;0,((I778-T778)*'Formula Matrix'!$E$42),0)</f>
        <v>0</v>
      </c>
      <c r="V778" s="88">
        <f t="shared" si="70"/>
        <v>0</v>
      </c>
      <c r="W778" s="88">
        <f>IF(V778&gt;0,(V778*'Checklist Parameters'!$Q$35),0)</f>
        <v>0</v>
      </c>
      <c r="X778" s="85">
        <f t="shared" si="66"/>
        <v>0</v>
      </c>
      <c r="Y778" s="85">
        <f>IF('Checklist Parameters'!$Q$102&lt;&gt;"",(I778/43560)*'Checklist Parameters'!$Q$102,"N/A")</f>
        <v>0</v>
      </c>
      <c r="Z778" s="85" t="str">
        <f>IF('Checklist Parameters'!$Q$58&lt;&gt;"",((I778*'Checklist Parameters'!$Q$58)*'Checklist Parameters'!$Q$35)/1000,"N/A")</f>
        <v>N/A</v>
      </c>
      <c r="AA778" s="85">
        <f>IF('Checklist Parameters'!$Q$101&lt;&gt;"",IFERROR(I778/'Checklist Parameters'!$Q$101,0),"N/A")</f>
        <v>0</v>
      </c>
      <c r="AB778" s="85" t="str">
        <f>IF('Checklist Parameters'!$Q$43&lt;&gt;"",(I778*'Checklist Parameters'!$Q$43)/1000,"N/A")</f>
        <v>N/A</v>
      </c>
      <c r="AC778" s="85">
        <f>IF('Checklist Parameters'!$Q$16="",$X778,IF(AND('Checklist Parameters'!$Q$16&lt;$X778,'Checklist Parameters'!$Q$16&gt;=3),'Checklist Parameters'!$Q$16,IF(AND('Checklist Parameters'!$Q$16&lt;$X778,'Checklist Parameters'!$Q$16&lt;3),0,$X778)))</f>
        <v>0</v>
      </c>
      <c r="AD778" s="85" t="str">
        <f>IF(AND(I778&lt;'Checklist Parameters'!$Q$22,$I778&lt;&gt;0),"Y","")</f>
        <v/>
      </c>
      <c r="AE778" s="85" t="str">
        <f>IF($AD778="Y",0,IF('Checklist Parameters'!$Q$25="","&lt;no limit&gt;",ROUNDDOWN((($I778-'Checklist Parameters'!$Q$24)/'Checklist Parameters'!$Q$25)+1,0)))</f>
        <v>&lt;no limit&gt;</v>
      </c>
      <c r="AF778" s="174">
        <f t="shared" si="71"/>
        <v>0</v>
      </c>
      <c r="AG778" s="85">
        <f t="shared" si="67"/>
        <v>0</v>
      </c>
    </row>
    <row r="779" spans="1:33" ht="15">
      <c r="A779" s="393"/>
      <c r="B779" s="393"/>
      <c r="C779" s="393"/>
      <c r="D779" s="393"/>
      <c r="E779" s="393"/>
      <c r="F779" s="393"/>
      <c r="G779" s="393"/>
      <c r="H779" s="394"/>
      <c r="I779" s="394"/>
      <c r="J779" s="394"/>
      <c r="K779" s="394"/>
      <c r="L779" s="394"/>
      <c r="M779" s="394"/>
      <c r="N779" s="313">
        <f>IF(IF(I779&lt;'Checklist Parameters'!$Q$22,0,($I779-$L779))&lt;0,0,IF(I779&lt;'Checklist Parameters'!$Q$22,0,($I779-$L779)))</f>
        <v>0</v>
      </c>
      <c r="O779" s="394"/>
      <c r="P779" s="395"/>
      <c r="Q779" s="316">
        <f t="shared" si="68"/>
        <v>0</v>
      </c>
      <c r="R779" s="87">
        <f t="shared" si="69"/>
        <v>0</v>
      </c>
      <c r="S779" s="87">
        <f>IF('Checklist Parameters'!$Q$60&lt;0.2,0.2,'Checklist Parameters'!$Q$60)</f>
        <v>0.7</v>
      </c>
      <c r="T779" s="88">
        <f>IF($O779="",IF('Checklist District ID'!$C$43="Y",MAX($R779:$S779)*$I779,SUM($R779:$S779)*$I779),IF(O779&gt;0,Q779*S779))</f>
        <v>0</v>
      </c>
      <c r="U779" s="88">
        <f>IF(Q779&gt;0,((I779-T779)*'Formula Matrix'!$E$42),0)</f>
        <v>0</v>
      </c>
      <c r="V779" s="88">
        <f t="shared" si="70"/>
        <v>0</v>
      </c>
      <c r="W779" s="88">
        <f>IF(V779&gt;0,(V779*'Checklist Parameters'!$Q$35),0)</f>
        <v>0</v>
      </c>
      <c r="X779" s="85">
        <f t="shared" si="66"/>
        <v>0</v>
      </c>
      <c r="Y779" s="85">
        <f>IF('Checklist Parameters'!$Q$102&lt;&gt;"",(I779/43560)*'Checklist Parameters'!$Q$102,"N/A")</f>
        <v>0</v>
      </c>
      <c r="Z779" s="85" t="str">
        <f>IF('Checklist Parameters'!$Q$58&lt;&gt;"",((I779*'Checklist Parameters'!$Q$58)*'Checklist Parameters'!$Q$35)/1000,"N/A")</f>
        <v>N/A</v>
      </c>
      <c r="AA779" s="85">
        <f>IF('Checklist Parameters'!$Q$101&lt;&gt;"",IFERROR(I779/'Checklist Parameters'!$Q$101,0),"N/A")</f>
        <v>0</v>
      </c>
      <c r="AB779" s="85" t="str">
        <f>IF('Checklist Parameters'!$Q$43&lt;&gt;"",(I779*'Checklist Parameters'!$Q$43)/1000,"N/A")</f>
        <v>N/A</v>
      </c>
      <c r="AC779" s="85">
        <f>IF('Checklist Parameters'!$Q$16="",$X779,IF(AND('Checklist Parameters'!$Q$16&lt;$X779,'Checklist Parameters'!$Q$16&gt;=3),'Checklist Parameters'!$Q$16,IF(AND('Checklist Parameters'!$Q$16&lt;$X779,'Checklist Parameters'!$Q$16&lt;3),0,$X779)))</f>
        <v>0</v>
      </c>
      <c r="AD779" s="85" t="str">
        <f>IF(AND(I779&lt;'Checklist Parameters'!$Q$22,$I779&lt;&gt;0),"Y","")</f>
        <v/>
      </c>
      <c r="AE779" s="85" t="str">
        <f>IF($AD779="Y",0,IF('Checklist Parameters'!$Q$25="","&lt;no limit&gt;",ROUNDDOWN((($I779-'Checklist Parameters'!$Q$24)/'Checklist Parameters'!$Q$25)+1,0)))</f>
        <v>&lt;no limit&gt;</v>
      </c>
      <c r="AF779" s="174">
        <f t="shared" si="71"/>
        <v>0</v>
      </c>
      <c r="AG779" s="85">
        <f t="shared" si="67"/>
        <v>0</v>
      </c>
    </row>
    <row r="780" spans="1:33" ht="15">
      <c r="A780" s="393"/>
      <c r="B780" s="393"/>
      <c r="C780" s="393"/>
      <c r="D780" s="393"/>
      <c r="E780" s="393"/>
      <c r="F780" s="393"/>
      <c r="G780" s="393"/>
      <c r="H780" s="394"/>
      <c r="I780" s="394"/>
      <c r="J780" s="394"/>
      <c r="K780" s="394"/>
      <c r="L780" s="394"/>
      <c r="M780" s="394"/>
      <c r="N780" s="313">
        <f>IF(IF(I780&lt;'Checklist Parameters'!$Q$22,0,($I780-$L780))&lt;0,0,IF(I780&lt;'Checklist Parameters'!$Q$22,0,($I780-$L780)))</f>
        <v>0</v>
      </c>
      <c r="O780" s="394"/>
      <c r="P780" s="395"/>
      <c r="Q780" s="316">
        <f t="shared" si="68"/>
        <v>0</v>
      </c>
      <c r="R780" s="87">
        <f t="shared" si="69"/>
        <v>0</v>
      </c>
      <c r="S780" s="87">
        <f>IF('Checklist Parameters'!$Q$60&lt;0.2,0.2,'Checklist Parameters'!$Q$60)</f>
        <v>0.7</v>
      </c>
      <c r="T780" s="88">
        <f>IF($O780="",IF('Checklist District ID'!$C$43="Y",MAX($R780:$S780)*$I780,SUM($R780:$S780)*$I780),IF(O780&gt;0,Q780*S780))</f>
        <v>0</v>
      </c>
      <c r="U780" s="88">
        <f>IF(Q780&gt;0,((I780-T780)*'Formula Matrix'!$E$42),0)</f>
        <v>0</v>
      </c>
      <c r="V780" s="88">
        <f t="shared" si="70"/>
        <v>0</v>
      </c>
      <c r="W780" s="88">
        <f>IF(V780&gt;0,(V780*'Checklist Parameters'!$Q$35),0)</f>
        <v>0</v>
      </c>
      <c r="X780" s="85">
        <f t="shared" si="66"/>
        <v>0</v>
      </c>
      <c r="Y780" s="85">
        <f>IF('Checklist Parameters'!$Q$102&lt;&gt;"",(I780/43560)*'Checklist Parameters'!$Q$102,"N/A")</f>
        <v>0</v>
      </c>
      <c r="Z780" s="85" t="str">
        <f>IF('Checklist Parameters'!$Q$58&lt;&gt;"",((I780*'Checklist Parameters'!$Q$58)*'Checklist Parameters'!$Q$35)/1000,"N/A")</f>
        <v>N/A</v>
      </c>
      <c r="AA780" s="85">
        <f>IF('Checklist Parameters'!$Q$101&lt;&gt;"",IFERROR(I780/'Checklist Parameters'!$Q$101,0),"N/A")</f>
        <v>0</v>
      </c>
      <c r="AB780" s="85" t="str">
        <f>IF('Checklist Parameters'!$Q$43&lt;&gt;"",(I780*'Checklist Parameters'!$Q$43)/1000,"N/A")</f>
        <v>N/A</v>
      </c>
      <c r="AC780" s="85">
        <f>IF('Checklist Parameters'!$Q$16="",$X780,IF(AND('Checklist Parameters'!$Q$16&lt;$X780,'Checklist Parameters'!$Q$16&gt;=3),'Checklist Parameters'!$Q$16,IF(AND('Checklist Parameters'!$Q$16&lt;$X780,'Checklist Parameters'!$Q$16&lt;3),0,$X780)))</f>
        <v>0</v>
      </c>
      <c r="AD780" s="85" t="str">
        <f>IF(AND(I780&lt;'Checklist Parameters'!$Q$22,$I780&lt;&gt;0),"Y","")</f>
        <v/>
      </c>
      <c r="AE780" s="85" t="str">
        <f>IF($AD780="Y",0,IF('Checklist Parameters'!$Q$25="","&lt;no limit&gt;",ROUNDDOWN((($I780-'Checklist Parameters'!$Q$24)/'Checklist Parameters'!$Q$25)+1,0)))</f>
        <v>&lt;no limit&gt;</v>
      </c>
      <c r="AF780" s="174">
        <f t="shared" si="71"/>
        <v>0</v>
      </c>
      <c r="AG780" s="85">
        <f t="shared" si="67"/>
        <v>0</v>
      </c>
    </row>
    <row r="781" spans="1:33" ht="15">
      <c r="A781" s="393"/>
      <c r="B781" s="393"/>
      <c r="C781" s="393"/>
      <c r="D781" s="393"/>
      <c r="E781" s="393"/>
      <c r="F781" s="393"/>
      <c r="G781" s="393"/>
      <c r="H781" s="394"/>
      <c r="I781" s="394"/>
      <c r="J781" s="394"/>
      <c r="K781" s="394"/>
      <c r="L781" s="394"/>
      <c r="M781" s="394"/>
      <c r="N781" s="313">
        <f>IF(IF(I781&lt;'Checklist Parameters'!$Q$22,0,($I781-$L781))&lt;0,0,IF(I781&lt;'Checklist Parameters'!$Q$22,0,($I781-$L781)))</f>
        <v>0</v>
      </c>
      <c r="O781" s="394"/>
      <c r="P781" s="395"/>
      <c r="Q781" s="316">
        <f t="shared" si="68"/>
        <v>0</v>
      </c>
      <c r="R781" s="87">
        <f t="shared" si="69"/>
        <v>0</v>
      </c>
      <c r="S781" s="87">
        <f>IF('Checklist Parameters'!$Q$60&lt;0.2,0.2,'Checklist Parameters'!$Q$60)</f>
        <v>0.7</v>
      </c>
      <c r="T781" s="88">
        <f>IF($O781="",IF('Checklist District ID'!$C$43="Y",MAX($R781:$S781)*$I781,SUM($R781:$S781)*$I781),IF(O781&gt;0,Q781*S781))</f>
        <v>0</v>
      </c>
      <c r="U781" s="88">
        <f>IF(Q781&gt;0,((I781-T781)*'Formula Matrix'!$E$42),0)</f>
        <v>0</v>
      </c>
      <c r="V781" s="88">
        <f t="shared" si="70"/>
        <v>0</v>
      </c>
      <c r="W781" s="88">
        <f>IF(V781&gt;0,(V781*'Checklist Parameters'!$Q$35),0)</f>
        <v>0</v>
      </c>
      <c r="X781" s="85">
        <f t="shared" si="66"/>
        <v>0</v>
      </c>
      <c r="Y781" s="85">
        <f>IF('Checklist Parameters'!$Q$102&lt;&gt;"",(I781/43560)*'Checklist Parameters'!$Q$102,"N/A")</f>
        <v>0</v>
      </c>
      <c r="Z781" s="85" t="str">
        <f>IF('Checklist Parameters'!$Q$58&lt;&gt;"",((I781*'Checklist Parameters'!$Q$58)*'Checklist Parameters'!$Q$35)/1000,"N/A")</f>
        <v>N/A</v>
      </c>
      <c r="AA781" s="85">
        <f>IF('Checklist Parameters'!$Q$101&lt;&gt;"",IFERROR(I781/'Checklist Parameters'!$Q$101,0),"N/A")</f>
        <v>0</v>
      </c>
      <c r="AB781" s="85" t="str">
        <f>IF('Checklist Parameters'!$Q$43&lt;&gt;"",(I781*'Checklist Parameters'!$Q$43)/1000,"N/A")</f>
        <v>N/A</v>
      </c>
      <c r="AC781" s="85">
        <f>IF('Checklist Parameters'!$Q$16="",$X781,IF(AND('Checklist Parameters'!$Q$16&lt;$X781,'Checklist Parameters'!$Q$16&gt;=3),'Checklist Parameters'!$Q$16,IF(AND('Checklist Parameters'!$Q$16&lt;$X781,'Checklist Parameters'!$Q$16&lt;3),0,$X781)))</f>
        <v>0</v>
      </c>
      <c r="AD781" s="85" t="str">
        <f>IF(AND(I781&lt;'Checklist Parameters'!$Q$22,$I781&lt;&gt;0),"Y","")</f>
        <v/>
      </c>
      <c r="AE781" s="85" t="str">
        <f>IF($AD781="Y",0,IF('Checklist Parameters'!$Q$25="","&lt;no limit&gt;",ROUNDDOWN((($I781-'Checklist Parameters'!$Q$24)/'Checklist Parameters'!$Q$25)+1,0)))</f>
        <v>&lt;no limit&gt;</v>
      </c>
      <c r="AF781" s="174">
        <f t="shared" si="71"/>
        <v>0</v>
      </c>
      <c r="AG781" s="85">
        <f t="shared" si="67"/>
        <v>0</v>
      </c>
    </row>
    <row r="782" spans="1:33" ht="15">
      <c r="A782" s="393"/>
      <c r="B782" s="393"/>
      <c r="C782" s="393"/>
      <c r="D782" s="393"/>
      <c r="E782" s="393"/>
      <c r="F782" s="393"/>
      <c r="G782" s="393"/>
      <c r="H782" s="394"/>
      <c r="I782" s="394"/>
      <c r="J782" s="394"/>
      <c r="K782" s="394"/>
      <c r="L782" s="394"/>
      <c r="M782" s="394"/>
      <c r="N782" s="313">
        <f>IF(IF(I782&lt;'Checklist Parameters'!$Q$22,0,($I782-$L782))&lt;0,0,IF(I782&lt;'Checklist Parameters'!$Q$22,0,($I782-$L782)))</f>
        <v>0</v>
      </c>
      <c r="O782" s="394"/>
      <c r="P782" s="395"/>
      <c r="Q782" s="316">
        <f t="shared" si="68"/>
        <v>0</v>
      </c>
      <c r="R782" s="87">
        <f t="shared" si="69"/>
        <v>0</v>
      </c>
      <c r="S782" s="87">
        <f>IF('Checklist Parameters'!$Q$60&lt;0.2,0.2,'Checklist Parameters'!$Q$60)</f>
        <v>0.7</v>
      </c>
      <c r="T782" s="88">
        <f>IF($O782="",IF('Checklist District ID'!$C$43="Y",MAX($R782:$S782)*$I782,SUM($R782:$S782)*$I782),IF(O782&gt;0,Q782*S782))</f>
        <v>0</v>
      </c>
      <c r="U782" s="88">
        <f>IF(Q782&gt;0,((I782-T782)*'Formula Matrix'!$E$42),0)</f>
        <v>0</v>
      </c>
      <c r="V782" s="88">
        <f t="shared" si="70"/>
        <v>0</v>
      </c>
      <c r="W782" s="88">
        <f>IF(V782&gt;0,(V782*'Checklist Parameters'!$Q$35),0)</f>
        <v>0</v>
      </c>
      <c r="X782" s="85">
        <f t="shared" si="66"/>
        <v>0</v>
      </c>
      <c r="Y782" s="85">
        <f>IF('Checklist Parameters'!$Q$102&lt;&gt;"",(I782/43560)*'Checklist Parameters'!$Q$102,"N/A")</f>
        <v>0</v>
      </c>
      <c r="Z782" s="85" t="str">
        <f>IF('Checklist Parameters'!$Q$58&lt;&gt;"",((I782*'Checklist Parameters'!$Q$58)*'Checklist Parameters'!$Q$35)/1000,"N/A")</f>
        <v>N/A</v>
      </c>
      <c r="AA782" s="85">
        <f>IF('Checklist Parameters'!$Q$101&lt;&gt;"",IFERROR(I782/'Checklist Parameters'!$Q$101,0),"N/A")</f>
        <v>0</v>
      </c>
      <c r="AB782" s="85" t="str">
        <f>IF('Checklist Parameters'!$Q$43&lt;&gt;"",(I782*'Checklist Parameters'!$Q$43)/1000,"N/A")</f>
        <v>N/A</v>
      </c>
      <c r="AC782" s="85">
        <f>IF('Checklist Parameters'!$Q$16="",$X782,IF(AND('Checklist Parameters'!$Q$16&lt;$X782,'Checklist Parameters'!$Q$16&gt;=3),'Checklist Parameters'!$Q$16,IF(AND('Checklist Parameters'!$Q$16&lt;$X782,'Checklist Parameters'!$Q$16&lt;3),0,$X782)))</f>
        <v>0</v>
      </c>
      <c r="AD782" s="85" t="str">
        <f>IF(AND(I782&lt;'Checklist Parameters'!$Q$22,$I782&lt;&gt;0),"Y","")</f>
        <v/>
      </c>
      <c r="AE782" s="85" t="str">
        <f>IF($AD782="Y",0,IF('Checklist Parameters'!$Q$25="","&lt;no limit&gt;",ROUNDDOWN((($I782-'Checklist Parameters'!$Q$24)/'Checklist Parameters'!$Q$25)+1,0)))</f>
        <v>&lt;no limit&gt;</v>
      </c>
      <c r="AF782" s="174">
        <f t="shared" si="71"/>
        <v>0</v>
      </c>
      <c r="AG782" s="85">
        <f t="shared" si="67"/>
        <v>0</v>
      </c>
    </row>
    <row r="783" spans="1:33" ht="15">
      <c r="A783" s="393"/>
      <c r="B783" s="393"/>
      <c r="C783" s="393"/>
      <c r="D783" s="393"/>
      <c r="E783" s="393"/>
      <c r="F783" s="393"/>
      <c r="G783" s="393"/>
      <c r="H783" s="394"/>
      <c r="I783" s="394"/>
      <c r="J783" s="394"/>
      <c r="K783" s="394"/>
      <c r="L783" s="394"/>
      <c r="M783" s="394"/>
      <c r="N783" s="313">
        <f>IF(IF(I783&lt;'Checklist Parameters'!$Q$22,0,($I783-$L783))&lt;0,0,IF(I783&lt;'Checklist Parameters'!$Q$22,0,($I783-$L783)))</f>
        <v>0</v>
      </c>
      <c r="O783" s="394"/>
      <c r="P783" s="395"/>
      <c r="Q783" s="316">
        <f t="shared" si="68"/>
        <v>0</v>
      </c>
      <c r="R783" s="87">
        <f t="shared" si="69"/>
        <v>0</v>
      </c>
      <c r="S783" s="87">
        <f>IF('Checklist Parameters'!$Q$60&lt;0.2,0.2,'Checklist Parameters'!$Q$60)</f>
        <v>0.7</v>
      </c>
      <c r="T783" s="88">
        <f>IF($O783="",IF('Checklist District ID'!$C$43="Y",MAX($R783:$S783)*$I783,SUM($R783:$S783)*$I783),IF(O783&gt;0,Q783*S783))</f>
        <v>0</v>
      </c>
      <c r="U783" s="88">
        <f>IF(Q783&gt;0,((I783-T783)*'Formula Matrix'!$E$42),0)</f>
        <v>0</v>
      </c>
      <c r="V783" s="88">
        <f t="shared" si="70"/>
        <v>0</v>
      </c>
      <c r="W783" s="88">
        <f>IF(V783&gt;0,(V783*'Checklist Parameters'!$Q$35),0)</f>
        <v>0</v>
      </c>
      <c r="X783" s="85">
        <f t="shared" si="66"/>
        <v>0</v>
      </c>
      <c r="Y783" s="85">
        <f>IF('Checklist Parameters'!$Q$102&lt;&gt;"",(I783/43560)*'Checklist Parameters'!$Q$102,"N/A")</f>
        <v>0</v>
      </c>
      <c r="Z783" s="85" t="str">
        <f>IF('Checklist Parameters'!$Q$58&lt;&gt;"",((I783*'Checklist Parameters'!$Q$58)*'Checklist Parameters'!$Q$35)/1000,"N/A")</f>
        <v>N/A</v>
      </c>
      <c r="AA783" s="85">
        <f>IF('Checklist Parameters'!$Q$101&lt;&gt;"",IFERROR(I783/'Checklist Parameters'!$Q$101,0),"N/A")</f>
        <v>0</v>
      </c>
      <c r="AB783" s="85" t="str">
        <f>IF('Checklist Parameters'!$Q$43&lt;&gt;"",(I783*'Checklist Parameters'!$Q$43)/1000,"N/A")</f>
        <v>N/A</v>
      </c>
      <c r="AC783" s="85">
        <f>IF('Checklist Parameters'!$Q$16="",$X783,IF(AND('Checklist Parameters'!$Q$16&lt;$X783,'Checklist Parameters'!$Q$16&gt;=3),'Checklist Parameters'!$Q$16,IF(AND('Checklist Parameters'!$Q$16&lt;$X783,'Checklist Parameters'!$Q$16&lt;3),0,$X783)))</f>
        <v>0</v>
      </c>
      <c r="AD783" s="85" t="str">
        <f>IF(AND(I783&lt;'Checklist Parameters'!$Q$22,$I783&lt;&gt;0),"Y","")</f>
        <v/>
      </c>
      <c r="AE783" s="85" t="str">
        <f>IF($AD783="Y",0,IF('Checklist Parameters'!$Q$25="","&lt;no limit&gt;",ROUNDDOWN((($I783-'Checklist Parameters'!$Q$24)/'Checklist Parameters'!$Q$25)+1,0)))</f>
        <v>&lt;no limit&gt;</v>
      </c>
      <c r="AF783" s="174">
        <f t="shared" si="71"/>
        <v>0</v>
      </c>
      <c r="AG783" s="85">
        <f t="shared" si="67"/>
        <v>0</v>
      </c>
    </row>
    <row r="784" spans="1:33" ht="15">
      <c r="A784" s="393"/>
      <c r="B784" s="393"/>
      <c r="C784" s="393"/>
      <c r="D784" s="393"/>
      <c r="E784" s="393"/>
      <c r="F784" s="393"/>
      <c r="G784" s="393"/>
      <c r="H784" s="394"/>
      <c r="I784" s="394"/>
      <c r="J784" s="394"/>
      <c r="K784" s="394"/>
      <c r="L784" s="394"/>
      <c r="M784" s="394"/>
      <c r="N784" s="313">
        <f>IF(IF(I784&lt;'Checklist Parameters'!$Q$22,0,($I784-$L784))&lt;0,0,IF(I784&lt;'Checklist Parameters'!$Q$22,0,($I784-$L784)))</f>
        <v>0</v>
      </c>
      <c r="O784" s="394"/>
      <c r="P784" s="395"/>
      <c r="Q784" s="316">
        <f t="shared" si="68"/>
        <v>0</v>
      </c>
      <c r="R784" s="87">
        <f t="shared" si="69"/>
        <v>0</v>
      </c>
      <c r="S784" s="87">
        <f>IF('Checklist Parameters'!$Q$60&lt;0.2,0.2,'Checklist Parameters'!$Q$60)</f>
        <v>0.7</v>
      </c>
      <c r="T784" s="88">
        <f>IF($O784="",IF('Checklist District ID'!$C$43="Y",MAX($R784:$S784)*$I784,SUM($R784:$S784)*$I784),IF(O784&gt;0,Q784*S784))</f>
        <v>0</v>
      </c>
      <c r="U784" s="88">
        <f>IF(Q784&gt;0,((I784-T784)*'Formula Matrix'!$E$42),0)</f>
        <v>0</v>
      </c>
      <c r="V784" s="88">
        <f t="shared" si="70"/>
        <v>0</v>
      </c>
      <c r="W784" s="88">
        <f>IF(V784&gt;0,(V784*'Checklist Parameters'!$Q$35),0)</f>
        <v>0</v>
      </c>
      <c r="X784" s="85">
        <f t="shared" si="66"/>
        <v>0</v>
      </c>
      <c r="Y784" s="85">
        <f>IF('Checklist Parameters'!$Q$102&lt;&gt;"",(I784/43560)*'Checklist Parameters'!$Q$102,"N/A")</f>
        <v>0</v>
      </c>
      <c r="Z784" s="85" t="str">
        <f>IF('Checklist Parameters'!$Q$58&lt;&gt;"",((I784*'Checklist Parameters'!$Q$58)*'Checklist Parameters'!$Q$35)/1000,"N/A")</f>
        <v>N/A</v>
      </c>
      <c r="AA784" s="85">
        <f>IF('Checklist Parameters'!$Q$101&lt;&gt;"",IFERROR(I784/'Checklist Parameters'!$Q$101,0),"N/A")</f>
        <v>0</v>
      </c>
      <c r="AB784" s="85" t="str">
        <f>IF('Checklist Parameters'!$Q$43&lt;&gt;"",(I784*'Checklist Parameters'!$Q$43)/1000,"N/A")</f>
        <v>N/A</v>
      </c>
      <c r="AC784" s="85">
        <f>IF('Checklist Parameters'!$Q$16="",$X784,IF(AND('Checklist Parameters'!$Q$16&lt;$X784,'Checklist Parameters'!$Q$16&gt;=3),'Checklist Parameters'!$Q$16,IF(AND('Checklist Parameters'!$Q$16&lt;$X784,'Checklist Parameters'!$Q$16&lt;3),0,$X784)))</f>
        <v>0</v>
      </c>
      <c r="AD784" s="85" t="str">
        <f>IF(AND(I784&lt;'Checklist Parameters'!$Q$22,$I784&lt;&gt;0),"Y","")</f>
        <v/>
      </c>
      <c r="AE784" s="85" t="str">
        <f>IF($AD784="Y",0,IF('Checklist Parameters'!$Q$25="","&lt;no limit&gt;",ROUNDDOWN((($I784-'Checklist Parameters'!$Q$24)/'Checklist Parameters'!$Q$25)+1,0)))</f>
        <v>&lt;no limit&gt;</v>
      </c>
      <c r="AF784" s="174">
        <f t="shared" si="71"/>
        <v>0</v>
      </c>
      <c r="AG784" s="85">
        <f t="shared" si="67"/>
        <v>0</v>
      </c>
    </row>
    <row r="785" spans="1:33" ht="15">
      <c r="A785" s="393"/>
      <c r="B785" s="393"/>
      <c r="C785" s="393"/>
      <c r="D785" s="393"/>
      <c r="E785" s="393"/>
      <c r="F785" s="393"/>
      <c r="G785" s="393"/>
      <c r="H785" s="394"/>
      <c r="I785" s="394"/>
      <c r="J785" s="394"/>
      <c r="K785" s="394"/>
      <c r="L785" s="394"/>
      <c r="M785" s="394"/>
      <c r="N785" s="313">
        <f>IF(IF(I785&lt;'Checklist Parameters'!$Q$22,0,($I785-$L785))&lt;0,0,IF(I785&lt;'Checklist Parameters'!$Q$22,0,($I785-$L785)))</f>
        <v>0</v>
      </c>
      <c r="O785" s="394"/>
      <c r="P785" s="395"/>
      <c r="Q785" s="316">
        <f t="shared" si="68"/>
        <v>0</v>
      </c>
      <c r="R785" s="87">
        <f t="shared" si="69"/>
        <v>0</v>
      </c>
      <c r="S785" s="87">
        <f>IF('Checklist Parameters'!$Q$60&lt;0.2,0.2,'Checklist Parameters'!$Q$60)</f>
        <v>0.7</v>
      </c>
      <c r="T785" s="88">
        <f>IF($O785="",IF('Checklist District ID'!$C$43="Y",MAX($R785:$S785)*$I785,SUM($R785:$S785)*$I785),IF(O785&gt;0,Q785*S785))</f>
        <v>0</v>
      </c>
      <c r="U785" s="88">
        <f>IF(Q785&gt;0,((I785-T785)*'Formula Matrix'!$E$42),0)</f>
        <v>0</v>
      </c>
      <c r="V785" s="88">
        <f t="shared" si="70"/>
        <v>0</v>
      </c>
      <c r="W785" s="88">
        <f>IF(V785&gt;0,(V785*'Checklist Parameters'!$Q$35),0)</f>
        <v>0</v>
      </c>
      <c r="X785" s="85">
        <f t="shared" si="66"/>
        <v>0</v>
      </c>
      <c r="Y785" s="85">
        <f>IF('Checklist Parameters'!$Q$102&lt;&gt;"",(I785/43560)*'Checklist Parameters'!$Q$102,"N/A")</f>
        <v>0</v>
      </c>
      <c r="Z785" s="85" t="str">
        <f>IF('Checklist Parameters'!$Q$58&lt;&gt;"",((I785*'Checklist Parameters'!$Q$58)*'Checklist Parameters'!$Q$35)/1000,"N/A")</f>
        <v>N/A</v>
      </c>
      <c r="AA785" s="85">
        <f>IF('Checklist Parameters'!$Q$101&lt;&gt;"",IFERROR(I785/'Checklist Parameters'!$Q$101,0),"N/A")</f>
        <v>0</v>
      </c>
      <c r="AB785" s="85" t="str">
        <f>IF('Checklist Parameters'!$Q$43&lt;&gt;"",(I785*'Checklist Parameters'!$Q$43)/1000,"N/A")</f>
        <v>N/A</v>
      </c>
      <c r="AC785" s="85">
        <f>IF('Checklist Parameters'!$Q$16="",$X785,IF(AND('Checklist Parameters'!$Q$16&lt;$X785,'Checklist Parameters'!$Q$16&gt;=3),'Checklist Parameters'!$Q$16,IF(AND('Checklist Parameters'!$Q$16&lt;$X785,'Checklist Parameters'!$Q$16&lt;3),0,$X785)))</f>
        <v>0</v>
      </c>
      <c r="AD785" s="85" t="str">
        <f>IF(AND(I785&lt;'Checklist Parameters'!$Q$22,$I785&lt;&gt;0),"Y","")</f>
        <v/>
      </c>
      <c r="AE785" s="85" t="str">
        <f>IF($AD785="Y",0,IF('Checklist Parameters'!$Q$25="","&lt;no limit&gt;",ROUNDDOWN((($I785-'Checklist Parameters'!$Q$24)/'Checklist Parameters'!$Q$25)+1,0)))</f>
        <v>&lt;no limit&gt;</v>
      </c>
      <c r="AF785" s="174">
        <f t="shared" si="71"/>
        <v>0</v>
      </c>
      <c r="AG785" s="85">
        <f t="shared" si="67"/>
        <v>0</v>
      </c>
    </row>
    <row r="786" spans="1:33" ht="15">
      <c r="A786" s="393"/>
      <c r="B786" s="393"/>
      <c r="C786" s="393"/>
      <c r="D786" s="393"/>
      <c r="E786" s="393"/>
      <c r="F786" s="393"/>
      <c r="G786" s="393"/>
      <c r="H786" s="394"/>
      <c r="I786" s="394"/>
      <c r="J786" s="394"/>
      <c r="K786" s="394"/>
      <c r="L786" s="394"/>
      <c r="M786" s="394"/>
      <c r="N786" s="313">
        <f>IF(IF(I786&lt;'Checklist Parameters'!$Q$22,0,($I786-$L786))&lt;0,0,IF(I786&lt;'Checklist Parameters'!$Q$22,0,($I786-$L786)))</f>
        <v>0</v>
      </c>
      <c r="O786" s="394"/>
      <c r="P786" s="395"/>
      <c r="Q786" s="316">
        <f t="shared" si="68"/>
        <v>0</v>
      </c>
      <c r="R786" s="87">
        <f t="shared" si="69"/>
        <v>0</v>
      </c>
      <c r="S786" s="87">
        <f>IF('Checklist Parameters'!$Q$60&lt;0.2,0.2,'Checklist Parameters'!$Q$60)</f>
        <v>0.7</v>
      </c>
      <c r="T786" s="88">
        <f>IF($O786="",IF('Checklist District ID'!$C$43="Y",MAX($R786:$S786)*$I786,SUM($R786:$S786)*$I786),IF(O786&gt;0,Q786*S786))</f>
        <v>0</v>
      </c>
      <c r="U786" s="88">
        <f>IF(Q786&gt;0,((I786-T786)*'Formula Matrix'!$E$42),0)</f>
        <v>0</v>
      </c>
      <c r="V786" s="88">
        <f t="shared" si="70"/>
        <v>0</v>
      </c>
      <c r="W786" s="88">
        <f>IF(V786&gt;0,(V786*'Checklist Parameters'!$Q$35),0)</f>
        <v>0</v>
      </c>
      <c r="X786" s="85">
        <f t="shared" si="66"/>
        <v>0</v>
      </c>
      <c r="Y786" s="85">
        <f>IF('Checklist Parameters'!$Q$102&lt;&gt;"",(I786/43560)*'Checklist Parameters'!$Q$102,"N/A")</f>
        <v>0</v>
      </c>
      <c r="Z786" s="85" t="str">
        <f>IF('Checklist Parameters'!$Q$58&lt;&gt;"",((I786*'Checklist Parameters'!$Q$58)*'Checklist Parameters'!$Q$35)/1000,"N/A")</f>
        <v>N/A</v>
      </c>
      <c r="AA786" s="85">
        <f>IF('Checklist Parameters'!$Q$101&lt;&gt;"",IFERROR(I786/'Checklist Parameters'!$Q$101,0),"N/A")</f>
        <v>0</v>
      </c>
      <c r="AB786" s="85" t="str">
        <f>IF('Checklist Parameters'!$Q$43&lt;&gt;"",(I786*'Checklist Parameters'!$Q$43)/1000,"N/A")</f>
        <v>N/A</v>
      </c>
      <c r="AC786" s="85">
        <f>IF('Checklist Parameters'!$Q$16="",$X786,IF(AND('Checklist Parameters'!$Q$16&lt;$X786,'Checklist Parameters'!$Q$16&gt;=3),'Checklist Parameters'!$Q$16,IF(AND('Checklist Parameters'!$Q$16&lt;$X786,'Checklist Parameters'!$Q$16&lt;3),0,$X786)))</f>
        <v>0</v>
      </c>
      <c r="AD786" s="85" t="str">
        <f>IF(AND(I786&lt;'Checklist Parameters'!$Q$22,$I786&lt;&gt;0),"Y","")</f>
        <v/>
      </c>
      <c r="AE786" s="85" t="str">
        <f>IF($AD786="Y",0,IF('Checklist Parameters'!$Q$25="","&lt;no limit&gt;",ROUNDDOWN((($I786-'Checklist Parameters'!$Q$24)/'Checklist Parameters'!$Q$25)+1,0)))</f>
        <v>&lt;no limit&gt;</v>
      </c>
      <c r="AF786" s="174">
        <f t="shared" si="71"/>
        <v>0</v>
      </c>
      <c r="AG786" s="85">
        <f t="shared" si="67"/>
        <v>0</v>
      </c>
    </row>
    <row r="787" spans="1:33" ht="15">
      <c r="A787" s="393"/>
      <c r="B787" s="393"/>
      <c r="C787" s="393"/>
      <c r="D787" s="393"/>
      <c r="E787" s="393"/>
      <c r="F787" s="393"/>
      <c r="G787" s="393"/>
      <c r="H787" s="394"/>
      <c r="I787" s="394"/>
      <c r="J787" s="394"/>
      <c r="K787" s="394"/>
      <c r="L787" s="394"/>
      <c r="M787" s="394"/>
      <c r="N787" s="313">
        <f>IF(IF(I787&lt;'Checklist Parameters'!$Q$22,0,($I787-$L787))&lt;0,0,IF(I787&lt;'Checklist Parameters'!$Q$22,0,($I787-$L787)))</f>
        <v>0</v>
      </c>
      <c r="O787" s="394"/>
      <c r="P787" s="395"/>
      <c r="Q787" s="316">
        <f t="shared" si="68"/>
        <v>0</v>
      </c>
      <c r="R787" s="87">
        <f t="shared" si="69"/>
        <v>0</v>
      </c>
      <c r="S787" s="87">
        <f>IF('Checklist Parameters'!$Q$60&lt;0.2,0.2,'Checklist Parameters'!$Q$60)</f>
        <v>0.7</v>
      </c>
      <c r="T787" s="88">
        <f>IF($O787="",IF('Checklist District ID'!$C$43="Y",MAX($R787:$S787)*$I787,SUM($R787:$S787)*$I787),IF(O787&gt;0,Q787*S787))</f>
        <v>0</v>
      </c>
      <c r="U787" s="88">
        <f>IF(Q787&gt;0,((I787-T787)*'Formula Matrix'!$E$42),0)</f>
        <v>0</v>
      </c>
      <c r="V787" s="88">
        <f t="shared" si="70"/>
        <v>0</v>
      </c>
      <c r="W787" s="88">
        <f>IF(V787&gt;0,(V787*'Checklist Parameters'!$Q$35),0)</f>
        <v>0</v>
      </c>
      <c r="X787" s="85">
        <f t="shared" si="66"/>
        <v>0</v>
      </c>
      <c r="Y787" s="85">
        <f>IF('Checklist Parameters'!$Q$102&lt;&gt;"",(I787/43560)*'Checklist Parameters'!$Q$102,"N/A")</f>
        <v>0</v>
      </c>
      <c r="Z787" s="85" t="str">
        <f>IF('Checklist Parameters'!$Q$58&lt;&gt;"",((I787*'Checklist Parameters'!$Q$58)*'Checklist Parameters'!$Q$35)/1000,"N/A")</f>
        <v>N/A</v>
      </c>
      <c r="AA787" s="85">
        <f>IF('Checklist Parameters'!$Q$101&lt;&gt;"",IFERROR(I787/'Checklist Parameters'!$Q$101,0),"N/A")</f>
        <v>0</v>
      </c>
      <c r="AB787" s="85" t="str">
        <f>IF('Checklist Parameters'!$Q$43&lt;&gt;"",(I787*'Checklist Parameters'!$Q$43)/1000,"N/A")</f>
        <v>N/A</v>
      </c>
      <c r="AC787" s="85">
        <f>IF('Checklist Parameters'!$Q$16="",$X787,IF(AND('Checklist Parameters'!$Q$16&lt;$X787,'Checklist Parameters'!$Q$16&gt;=3),'Checklist Parameters'!$Q$16,IF(AND('Checklist Parameters'!$Q$16&lt;$X787,'Checklist Parameters'!$Q$16&lt;3),0,$X787)))</f>
        <v>0</v>
      </c>
      <c r="AD787" s="85" t="str">
        <f>IF(AND(I787&lt;'Checklist Parameters'!$Q$22,$I787&lt;&gt;0),"Y","")</f>
        <v/>
      </c>
      <c r="AE787" s="85" t="str">
        <f>IF($AD787="Y",0,IF('Checklist Parameters'!$Q$25="","&lt;no limit&gt;",ROUNDDOWN((($I787-'Checklist Parameters'!$Q$24)/'Checklist Parameters'!$Q$25)+1,0)))</f>
        <v>&lt;no limit&gt;</v>
      </c>
      <c r="AF787" s="174">
        <f t="shared" si="71"/>
        <v>0</v>
      </c>
      <c r="AG787" s="85">
        <f t="shared" si="67"/>
        <v>0</v>
      </c>
    </row>
    <row r="788" spans="1:33" ht="15">
      <c r="A788" s="393"/>
      <c r="B788" s="393"/>
      <c r="C788" s="393"/>
      <c r="D788" s="393"/>
      <c r="E788" s="393"/>
      <c r="F788" s="393"/>
      <c r="G788" s="393"/>
      <c r="H788" s="394"/>
      <c r="I788" s="394"/>
      <c r="J788" s="394"/>
      <c r="K788" s="394"/>
      <c r="L788" s="394"/>
      <c r="M788" s="394"/>
      <c r="N788" s="313">
        <f>IF(IF(I788&lt;'Checklist Parameters'!$Q$22,0,($I788-$L788))&lt;0,0,IF(I788&lt;'Checklist Parameters'!$Q$22,0,($I788-$L788)))</f>
        <v>0</v>
      </c>
      <c r="O788" s="394"/>
      <c r="P788" s="395"/>
      <c r="Q788" s="316">
        <f t="shared" si="68"/>
        <v>0</v>
      </c>
      <c r="R788" s="87">
        <f t="shared" si="69"/>
        <v>0</v>
      </c>
      <c r="S788" s="87">
        <f>IF('Checklist Parameters'!$Q$60&lt;0.2,0.2,'Checklist Parameters'!$Q$60)</f>
        <v>0.7</v>
      </c>
      <c r="T788" s="88">
        <f>IF($O788="",IF('Checklist District ID'!$C$43="Y",MAX($R788:$S788)*$I788,SUM($R788:$S788)*$I788),IF(O788&gt;0,Q788*S788))</f>
        <v>0</v>
      </c>
      <c r="U788" s="88">
        <f>IF(Q788&gt;0,((I788-T788)*'Formula Matrix'!$E$42),0)</f>
        <v>0</v>
      </c>
      <c r="V788" s="88">
        <f t="shared" si="70"/>
        <v>0</v>
      </c>
      <c r="W788" s="88">
        <f>IF(V788&gt;0,(V788*'Checklist Parameters'!$Q$35),0)</f>
        <v>0</v>
      </c>
      <c r="X788" s="85">
        <f t="shared" ref="X788:X851" si="72">IF($W788/1000&gt;3,(ROUNDDOWN($W788/1000,0)),IF(AND($W788/1000&gt;2.5,$W788/1000&lt;=3),3,0))</f>
        <v>0</v>
      </c>
      <c r="Y788" s="85">
        <f>IF('Checklist Parameters'!$Q$102&lt;&gt;"",(I788/43560)*'Checklist Parameters'!$Q$102,"N/A")</f>
        <v>0</v>
      </c>
      <c r="Z788" s="85" t="str">
        <f>IF('Checklist Parameters'!$Q$58&lt;&gt;"",((I788*'Checklist Parameters'!$Q$58)*'Checklist Parameters'!$Q$35)/1000,"N/A")</f>
        <v>N/A</v>
      </c>
      <c r="AA788" s="85">
        <f>IF('Checklist Parameters'!$Q$101&lt;&gt;"",IFERROR(I788/'Checklist Parameters'!$Q$101,0),"N/A")</f>
        <v>0</v>
      </c>
      <c r="AB788" s="85" t="str">
        <f>IF('Checklist Parameters'!$Q$43&lt;&gt;"",(I788*'Checklist Parameters'!$Q$43)/1000,"N/A")</f>
        <v>N/A</v>
      </c>
      <c r="AC788" s="85">
        <f>IF('Checklist Parameters'!$Q$16="",$X788,IF(AND('Checklist Parameters'!$Q$16&lt;$X788,'Checklist Parameters'!$Q$16&gt;=3),'Checklist Parameters'!$Q$16,IF(AND('Checklist Parameters'!$Q$16&lt;$X788,'Checklist Parameters'!$Q$16&lt;3),0,$X788)))</f>
        <v>0</v>
      </c>
      <c r="AD788" s="85" t="str">
        <f>IF(AND(I788&lt;'Checklist Parameters'!$Q$22,$I788&lt;&gt;0),"Y","")</f>
        <v/>
      </c>
      <c r="AE788" s="85" t="str">
        <f>IF($AD788="Y",0,IF('Checklist Parameters'!$Q$25="","&lt;no limit&gt;",ROUNDDOWN((($I788-'Checklist Parameters'!$Q$24)/'Checklist Parameters'!$Q$25)+1,0)))</f>
        <v>&lt;no limit&gt;</v>
      </c>
      <c r="AF788" s="174">
        <f t="shared" si="71"/>
        <v>0</v>
      </c>
      <c r="AG788" s="85">
        <f t="shared" ref="AG788:AG851" si="73">IFERROR((43560/$I788)*$AF788,0)</f>
        <v>0</v>
      </c>
    </row>
    <row r="789" spans="1:33" ht="15">
      <c r="A789" s="393"/>
      <c r="B789" s="393"/>
      <c r="C789" s="393"/>
      <c r="D789" s="393"/>
      <c r="E789" s="393"/>
      <c r="F789" s="393"/>
      <c r="G789" s="393"/>
      <c r="H789" s="394"/>
      <c r="I789" s="394"/>
      <c r="J789" s="394"/>
      <c r="K789" s="394"/>
      <c r="L789" s="394"/>
      <c r="M789" s="394"/>
      <c r="N789" s="313">
        <f>IF(IF(I789&lt;'Checklist Parameters'!$Q$22,0,($I789-$L789))&lt;0,0,IF(I789&lt;'Checklist Parameters'!$Q$22,0,($I789-$L789)))</f>
        <v>0</v>
      </c>
      <c r="O789" s="394"/>
      <c r="P789" s="395"/>
      <c r="Q789" s="316">
        <f t="shared" ref="Q789:Q852" si="74">IF(O789&lt;&gt;"",O789,N789)</f>
        <v>0</v>
      </c>
      <c r="R789" s="87">
        <f t="shared" ref="R789:R852" si="75">IFERROR(L789/I789,0)</f>
        <v>0</v>
      </c>
      <c r="S789" s="87">
        <f>IF('Checklist Parameters'!$Q$60&lt;0.2,0.2,'Checklist Parameters'!$Q$60)</f>
        <v>0.7</v>
      </c>
      <c r="T789" s="88">
        <f>IF($O789="",IF('Checklist District ID'!$C$43="Y",MAX($R789:$S789)*$I789,SUM($R789:$S789)*$I789),IF(O789&gt;0,Q789*S789))</f>
        <v>0</v>
      </c>
      <c r="U789" s="88">
        <f>IF(Q789&gt;0,((I789-T789)*'Formula Matrix'!$E$42),0)</f>
        <v>0</v>
      </c>
      <c r="V789" s="88">
        <f t="shared" ref="V789:V852" si="76">IF(Q789=0,0,(I789-T789-U789))</f>
        <v>0</v>
      </c>
      <c r="W789" s="88">
        <f>IF(V789&gt;0,(V789*'Checklist Parameters'!$Q$35),0)</f>
        <v>0</v>
      </c>
      <c r="X789" s="85">
        <f t="shared" si="72"/>
        <v>0</v>
      </c>
      <c r="Y789" s="85">
        <f>IF('Checklist Parameters'!$Q$102&lt;&gt;"",(I789/43560)*'Checklist Parameters'!$Q$102,"N/A")</f>
        <v>0</v>
      </c>
      <c r="Z789" s="85" t="str">
        <f>IF('Checklist Parameters'!$Q$58&lt;&gt;"",((I789*'Checklist Parameters'!$Q$58)*'Checklist Parameters'!$Q$35)/1000,"N/A")</f>
        <v>N/A</v>
      </c>
      <c r="AA789" s="85">
        <f>IF('Checklist Parameters'!$Q$101&lt;&gt;"",IFERROR(I789/'Checklist Parameters'!$Q$101,0),"N/A")</f>
        <v>0</v>
      </c>
      <c r="AB789" s="85" t="str">
        <f>IF('Checklist Parameters'!$Q$43&lt;&gt;"",(I789*'Checklist Parameters'!$Q$43)/1000,"N/A")</f>
        <v>N/A</v>
      </c>
      <c r="AC789" s="85">
        <f>IF('Checklist Parameters'!$Q$16="",$X789,IF(AND('Checklist Parameters'!$Q$16&lt;$X789,'Checklist Parameters'!$Q$16&gt;=3),'Checklist Parameters'!$Q$16,IF(AND('Checklist Parameters'!$Q$16&lt;$X789,'Checklist Parameters'!$Q$16&lt;3),0,$X789)))</f>
        <v>0</v>
      </c>
      <c r="AD789" s="85" t="str">
        <f>IF(AND(I789&lt;'Checklist Parameters'!$Q$22,$I789&lt;&gt;0),"Y","")</f>
        <v/>
      </c>
      <c r="AE789" s="85" t="str">
        <f>IF($AD789="Y",0,IF('Checklist Parameters'!$Q$25="","&lt;no limit&gt;",ROUNDDOWN((($I789-'Checklist Parameters'!$Q$24)/'Checklist Parameters'!$Q$25)+1,0)))</f>
        <v>&lt;no limit&gt;</v>
      </c>
      <c r="AF789" s="174">
        <f t="shared" ref="AF789:AF852" si="77">IF(MIN(X789,Y789,Z789,AA789,AB789,AC789,AE789)&lt;2.5,0,IF(AND(MIN(X789,Y789,Z789,AA789,AB789,AC789,AE789)&gt;=2.5,MIN(X789,Y789,Z789,AA789,AB789,AC789,AE789)&lt;3),3,ROUND(MIN(X789,Y789,Z789,AA789,AB789,AC789,AE789),0)))</f>
        <v>0</v>
      </c>
      <c r="AG789" s="85">
        <f t="shared" si="73"/>
        <v>0</v>
      </c>
    </row>
    <row r="790" spans="1:33" ht="15">
      <c r="A790" s="393"/>
      <c r="B790" s="393"/>
      <c r="C790" s="393"/>
      <c r="D790" s="393"/>
      <c r="E790" s="393"/>
      <c r="F790" s="393"/>
      <c r="G790" s="393"/>
      <c r="H790" s="394"/>
      <c r="I790" s="394"/>
      <c r="J790" s="394"/>
      <c r="K790" s="394"/>
      <c r="L790" s="394"/>
      <c r="M790" s="394"/>
      <c r="N790" s="313">
        <f>IF(IF(I790&lt;'Checklist Parameters'!$Q$22,0,($I790-$L790))&lt;0,0,IF(I790&lt;'Checklist Parameters'!$Q$22,0,($I790-$L790)))</f>
        <v>0</v>
      </c>
      <c r="O790" s="394"/>
      <c r="P790" s="395"/>
      <c r="Q790" s="316">
        <f t="shared" si="74"/>
        <v>0</v>
      </c>
      <c r="R790" s="87">
        <f t="shared" si="75"/>
        <v>0</v>
      </c>
      <c r="S790" s="87">
        <f>IF('Checklist Parameters'!$Q$60&lt;0.2,0.2,'Checklist Parameters'!$Q$60)</f>
        <v>0.7</v>
      </c>
      <c r="T790" s="88">
        <f>IF($O790="",IF('Checklist District ID'!$C$43="Y",MAX($R790:$S790)*$I790,SUM($R790:$S790)*$I790),IF(O790&gt;0,Q790*S790))</f>
        <v>0</v>
      </c>
      <c r="U790" s="88">
        <f>IF(Q790&gt;0,((I790-T790)*'Formula Matrix'!$E$42),0)</f>
        <v>0</v>
      </c>
      <c r="V790" s="88">
        <f t="shared" si="76"/>
        <v>0</v>
      </c>
      <c r="W790" s="88">
        <f>IF(V790&gt;0,(V790*'Checklist Parameters'!$Q$35),0)</f>
        <v>0</v>
      </c>
      <c r="X790" s="85">
        <f t="shared" si="72"/>
        <v>0</v>
      </c>
      <c r="Y790" s="85">
        <f>IF('Checklist Parameters'!$Q$102&lt;&gt;"",(I790/43560)*'Checklist Parameters'!$Q$102,"N/A")</f>
        <v>0</v>
      </c>
      <c r="Z790" s="85" t="str">
        <f>IF('Checklist Parameters'!$Q$58&lt;&gt;"",((I790*'Checklist Parameters'!$Q$58)*'Checklist Parameters'!$Q$35)/1000,"N/A")</f>
        <v>N/A</v>
      </c>
      <c r="AA790" s="85">
        <f>IF('Checklist Parameters'!$Q$101&lt;&gt;"",IFERROR(I790/'Checklist Parameters'!$Q$101,0),"N/A")</f>
        <v>0</v>
      </c>
      <c r="AB790" s="85" t="str">
        <f>IF('Checklist Parameters'!$Q$43&lt;&gt;"",(I790*'Checklist Parameters'!$Q$43)/1000,"N/A")</f>
        <v>N/A</v>
      </c>
      <c r="AC790" s="85">
        <f>IF('Checklist Parameters'!$Q$16="",$X790,IF(AND('Checklist Parameters'!$Q$16&lt;$X790,'Checklist Parameters'!$Q$16&gt;=3),'Checklist Parameters'!$Q$16,IF(AND('Checklist Parameters'!$Q$16&lt;$X790,'Checklist Parameters'!$Q$16&lt;3),0,$X790)))</f>
        <v>0</v>
      </c>
      <c r="AD790" s="85" t="str">
        <f>IF(AND(I790&lt;'Checklist Parameters'!$Q$22,$I790&lt;&gt;0),"Y","")</f>
        <v/>
      </c>
      <c r="AE790" s="85" t="str">
        <f>IF($AD790="Y",0,IF('Checklist Parameters'!$Q$25="","&lt;no limit&gt;",ROUNDDOWN((($I790-'Checklist Parameters'!$Q$24)/'Checklist Parameters'!$Q$25)+1,0)))</f>
        <v>&lt;no limit&gt;</v>
      </c>
      <c r="AF790" s="174">
        <f t="shared" si="77"/>
        <v>0</v>
      </c>
      <c r="AG790" s="85">
        <f t="shared" si="73"/>
        <v>0</v>
      </c>
    </row>
    <row r="791" spans="1:33" ht="15">
      <c r="A791" s="393"/>
      <c r="B791" s="393"/>
      <c r="C791" s="393"/>
      <c r="D791" s="393"/>
      <c r="E791" s="393"/>
      <c r="F791" s="393"/>
      <c r="G791" s="393"/>
      <c r="H791" s="394"/>
      <c r="I791" s="394"/>
      <c r="J791" s="394"/>
      <c r="K791" s="394"/>
      <c r="L791" s="394"/>
      <c r="M791" s="394"/>
      <c r="N791" s="313">
        <f>IF(IF(I791&lt;'Checklist Parameters'!$Q$22,0,($I791-$L791))&lt;0,0,IF(I791&lt;'Checklist Parameters'!$Q$22,0,($I791-$L791)))</f>
        <v>0</v>
      </c>
      <c r="O791" s="394"/>
      <c r="P791" s="395"/>
      <c r="Q791" s="316">
        <f t="shared" si="74"/>
        <v>0</v>
      </c>
      <c r="R791" s="87">
        <f t="shared" si="75"/>
        <v>0</v>
      </c>
      <c r="S791" s="87">
        <f>IF('Checklist Parameters'!$Q$60&lt;0.2,0.2,'Checklist Parameters'!$Q$60)</f>
        <v>0.7</v>
      </c>
      <c r="T791" s="88">
        <f>IF($O791="",IF('Checklist District ID'!$C$43="Y",MAX($R791:$S791)*$I791,SUM($R791:$S791)*$I791),IF(O791&gt;0,Q791*S791))</f>
        <v>0</v>
      </c>
      <c r="U791" s="88">
        <f>IF(Q791&gt;0,((I791-T791)*'Formula Matrix'!$E$42),0)</f>
        <v>0</v>
      </c>
      <c r="V791" s="88">
        <f t="shared" si="76"/>
        <v>0</v>
      </c>
      <c r="W791" s="88">
        <f>IF(V791&gt;0,(V791*'Checklist Parameters'!$Q$35),0)</f>
        <v>0</v>
      </c>
      <c r="X791" s="85">
        <f t="shared" si="72"/>
        <v>0</v>
      </c>
      <c r="Y791" s="85">
        <f>IF('Checklist Parameters'!$Q$102&lt;&gt;"",(I791/43560)*'Checklist Parameters'!$Q$102,"N/A")</f>
        <v>0</v>
      </c>
      <c r="Z791" s="85" t="str">
        <f>IF('Checklist Parameters'!$Q$58&lt;&gt;"",((I791*'Checklist Parameters'!$Q$58)*'Checklist Parameters'!$Q$35)/1000,"N/A")</f>
        <v>N/A</v>
      </c>
      <c r="AA791" s="85">
        <f>IF('Checklist Parameters'!$Q$101&lt;&gt;"",IFERROR(I791/'Checklist Parameters'!$Q$101,0),"N/A")</f>
        <v>0</v>
      </c>
      <c r="AB791" s="85" t="str">
        <f>IF('Checklist Parameters'!$Q$43&lt;&gt;"",(I791*'Checklist Parameters'!$Q$43)/1000,"N/A")</f>
        <v>N/A</v>
      </c>
      <c r="AC791" s="85">
        <f>IF('Checklist Parameters'!$Q$16="",$X791,IF(AND('Checklist Parameters'!$Q$16&lt;$X791,'Checklist Parameters'!$Q$16&gt;=3),'Checklist Parameters'!$Q$16,IF(AND('Checklist Parameters'!$Q$16&lt;$X791,'Checklist Parameters'!$Q$16&lt;3),0,$X791)))</f>
        <v>0</v>
      </c>
      <c r="AD791" s="85" t="str">
        <f>IF(AND(I791&lt;'Checklist Parameters'!$Q$22,$I791&lt;&gt;0),"Y","")</f>
        <v/>
      </c>
      <c r="AE791" s="85" t="str">
        <f>IF($AD791="Y",0,IF('Checklist Parameters'!$Q$25="","&lt;no limit&gt;",ROUNDDOWN((($I791-'Checklist Parameters'!$Q$24)/'Checklist Parameters'!$Q$25)+1,0)))</f>
        <v>&lt;no limit&gt;</v>
      </c>
      <c r="AF791" s="174">
        <f t="shared" si="77"/>
        <v>0</v>
      </c>
      <c r="AG791" s="85">
        <f t="shared" si="73"/>
        <v>0</v>
      </c>
    </row>
    <row r="792" spans="1:33" ht="15">
      <c r="A792" s="393"/>
      <c r="B792" s="393"/>
      <c r="C792" s="393"/>
      <c r="D792" s="393"/>
      <c r="E792" s="393"/>
      <c r="F792" s="393"/>
      <c r="G792" s="393"/>
      <c r="H792" s="394"/>
      <c r="I792" s="394"/>
      <c r="J792" s="394"/>
      <c r="K792" s="394"/>
      <c r="L792" s="394"/>
      <c r="M792" s="394"/>
      <c r="N792" s="313">
        <f>IF(IF(I792&lt;'Checklist Parameters'!$Q$22,0,($I792-$L792))&lt;0,0,IF(I792&lt;'Checklist Parameters'!$Q$22,0,($I792-$L792)))</f>
        <v>0</v>
      </c>
      <c r="O792" s="394"/>
      <c r="P792" s="395"/>
      <c r="Q792" s="316">
        <f t="shared" si="74"/>
        <v>0</v>
      </c>
      <c r="R792" s="87">
        <f t="shared" si="75"/>
        <v>0</v>
      </c>
      <c r="S792" s="87">
        <f>IF('Checklist Parameters'!$Q$60&lt;0.2,0.2,'Checklist Parameters'!$Q$60)</f>
        <v>0.7</v>
      </c>
      <c r="T792" s="88">
        <f>IF($O792="",IF('Checklist District ID'!$C$43="Y",MAX($R792:$S792)*$I792,SUM($R792:$S792)*$I792),IF(O792&gt;0,Q792*S792))</f>
        <v>0</v>
      </c>
      <c r="U792" s="88">
        <f>IF(Q792&gt;0,((I792-T792)*'Formula Matrix'!$E$42),0)</f>
        <v>0</v>
      </c>
      <c r="V792" s="88">
        <f t="shared" si="76"/>
        <v>0</v>
      </c>
      <c r="W792" s="88">
        <f>IF(V792&gt;0,(V792*'Checklist Parameters'!$Q$35),0)</f>
        <v>0</v>
      </c>
      <c r="X792" s="85">
        <f t="shared" si="72"/>
        <v>0</v>
      </c>
      <c r="Y792" s="85">
        <f>IF('Checklist Parameters'!$Q$102&lt;&gt;"",(I792/43560)*'Checklist Parameters'!$Q$102,"N/A")</f>
        <v>0</v>
      </c>
      <c r="Z792" s="85" t="str">
        <f>IF('Checklist Parameters'!$Q$58&lt;&gt;"",((I792*'Checklist Parameters'!$Q$58)*'Checklist Parameters'!$Q$35)/1000,"N/A")</f>
        <v>N/A</v>
      </c>
      <c r="AA792" s="85">
        <f>IF('Checklist Parameters'!$Q$101&lt;&gt;"",IFERROR(I792/'Checklist Parameters'!$Q$101,0),"N/A")</f>
        <v>0</v>
      </c>
      <c r="AB792" s="85" t="str">
        <f>IF('Checklist Parameters'!$Q$43&lt;&gt;"",(I792*'Checklist Parameters'!$Q$43)/1000,"N/A")</f>
        <v>N/A</v>
      </c>
      <c r="AC792" s="85">
        <f>IF('Checklist Parameters'!$Q$16="",$X792,IF(AND('Checklist Parameters'!$Q$16&lt;$X792,'Checklist Parameters'!$Q$16&gt;=3),'Checklist Parameters'!$Q$16,IF(AND('Checklist Parameters'!$Q$16&lt;$X792,'Checklist Parameters'!$Q$16&lt;3),0,$X792)))</f>
        <v>0</v>
      </c>
      <c r="AD792" s="85" t="str">
        <f>IF(AND(I792&lt;'Checklist Parameters'!$Q$22,$I792&lt;&gt;0),"Y","")</f>
        <v/>
      </c>
      <c r="AE792" s="85" t="str">
        <f>IF($AD792="Y",0,IF('Checklist Parameters'!$Q$25="","&lt;no limit&gt;",ROUNDDOWN((($I792-'Checklist Parameters'!$Q$24)/'Checklist Parameters'!$Q$25)+1,0)))</f>
        <v>&lt;no limit&gt;</v>
      </c>
      <c r="AF792" s="174">
        <f t="shared" si="77"/>
        <v>0</v>
      </c>
      <c r="AG792" s="85">
        <f t="shared" si="73"/>
        <v>0</v>
      </c>
    </row>
    <row r="793" spans="1:33" ht="15">
      <c r="A793" s="393"/>
      <c r="B793" s="393"/>
      <c r="C793" s="393"/>
      <c r="D793" s="393"/>
      <c r="E793" s="393"/>
      <c r="F793" s="393"/>
      <c r="G793" s="393"/>
      <c r="H793" s="394"/>
      <c r="I793" s="394"/>
      <c r="J793" s="394"/>
      <c r="K793" s="394"/>
      <c r="L793" s="394"/>
      <c r="M793" s="394"/>
      <c r="N793" s="313">
        <f>IF(IF(I793&lt;'Checklist Parameters'!$Q$22,0,($I793-$L793))&lt;0,0,IF(I793&lt;'Checklist Parameters'!$Q$22,0,($I793-$L793)))</f>
        <v>0</v>
      </c>
      <c r="O793" s="394"/>
      <c r="P793" s="395"/>
      <c r="Q793" s="316">
        <f t="shared" si="74"/>
        <v>0</v>
      </c>
      <c r="R793" s="87">
        <f t="shared" si="75"/>
        <v>0</v>
      </c>
      <c r="S793" s="87">
        <f>IF('Checklist Parameters'!$Q$60&lt;0.2,0.2,'Checklist Parameters'!$Q$60)</f>
        <v>0.7</v>
      </c>
      <c r="T793" s="88">
        <f>IF($O793="",IF('Checklist District ID'!$C$43="Y",MAX($R793:$S793)*$I793,SUM($R793:$S793)*$I793),IF(O793&gt;0,Q793*S793))</f>
        <v>0</v>
      </c>
      <c r="U793" s="88">
        <f>IF(Q793&gt;0,((I793-T793)*'Formula Matrix'!$E$42),0)</f>
        <v>0</v>
      </c>
      <c r="V793" s="88">
        <f t="shared" si="76"/>
        <v>0</v>
      </c>
      <c r="W793" s="88">
        <f>IF(V793&gt;0,(V793*'Checklist Parameters'!$Q$35),0)</f>
        <v>0</v>
      </c>
      <c r="X793" s="85">
        <f t="shared" si="72"/>
        <v>0</v>
      </c>
      <c r="Y793" s="85">
        <f>IF('Checklist Parameters'!$Q$102&lt;&gt;"",(I793/43560)*'Checklist Parameters'!$Q$102,"N/A")</f>
        <v>0</v>
      </c>
      <c r="Z793" s="85" t="str">
        <f>IF('Checklist Parameters'!$Q$58&lt;&gt;"",((I793*'Checklist Parameters'!$Q$58)*'Checklist Parameters'!$Q$35)/1000,"N/A")</f>
        <v>N/A</v>
      </c>
      <c r="AA793" s="85">
        <f>IF('Checklist Parameters'!$Q$101&lt;&gt;"",IFERROR(I793/'Checklist Parameters'!$Q$101,0),"N/A")</f>
        <v>0</v>
      </c>
      <c r="AB793" s="85" t="str">
        <f>IF('Checklist Parameters'!$Q$43&lt;&gt;"",(I793*'Checklist Parameters'!$Q$43)/1000,"N/A")</f>
        <v>N/A</v>
      </c>
      <c r="AC793" s="85">
        <f>IF('Checklist Parameters'!$Q$16="",$X793,IF(AND('Checklist Parameters'!$Q$16&lt;$X793,'Checklist Parameters'!$Q$16&gt;=3),'Checklist Parameters'!$Q$16,IF(AND('Checklist Parameters'!$Q$16&lt;$X793,'Checklist Parameters'!$Q$16&lt;3),0,$X793)))</f>
        <v>0</v>
      </c>
      <c r="AD793" s="85" t="str">
        <f>IF(AND(I793&lt;'Checklist Parameters'!$Q$22,$I793&lt;&gt;0),"Y","")</f>
        <v/>
      </c>
      <c r="AE793" s="85" t="str">
        <f>IF($AD793="Y",0,IF('Checklist Parameters'!$Q$25="","&lt;no limit&gt;",ROUNDDOWN((($I793-'Checklist Parameters'!$Q$24)/'Checklist Parameters'!$Q$25)+1,0)))</f>
        <v>&lt;no limit&gt;</v>
      </c>
      <c r="AF793" s="174">
        <f t="shared" si="77"/>
        <v>0</v>
      </c>
      <c r="AG793" s="85">
        <f t="shared" si="73"/>
        <v>0</v>
      </c>
    </row>
    <row r="794" spans="1:33" ht="15">
      <c r="A794" s="393"/>
      <c r="B794" s="393"/>
      <c r="C794" s="393"/>
      <c r="D794" s="393"/>
      <c r="E794" s="393"/>
      <c r="F794" s="393"/>
      <c r="G794" s="393"/>
      <c r="H794" s="394"/>
      <c r="I794" s="394"/>
      <c r="J794" s="394"/>
      <c r="K794" s="394"/>
      <c r="L794" s="394"/>
      <c r="M794" s="394"/>
      <c r="N794" s="313">
        <f>IF(IF(I794&lt;'Checklist Parameters'!$Q$22,0,($I794-$L794))&lt;0,0,IF(I794&lt;'Checklist Parameters'!$Q$22,0,($I794-$L794)))</f>
        <v>0</v>
      </c>
      <c r="O794" s="394"/>
      <c r="P794" s="395"/>
      <c r="Q794" s="316">
        <f t="shared" si="74"/>
        <v>0</v>
      </c>
      <c r="R794" s="87">
        <f t="shared" si="75"/>
        <v>0</v>
      </c>
      <c r="S794" s="87">
        <f>IF('Checklist Parameters'!$Q$60&lt;0.2,0.2,'Checklist Parameters'!$Q$60)</f>
        <v>0.7</v>
      </c>
      <c r="T794" s="88">
        <f>IF($O794="",IF('Checklist District ID'!$C$43="Y",MAX($R794:$S794)*$I794,SUM($R794:$S794)*$I794),IF(O794&gt;0,Q794*S794))</f>
        <v>0</v>
      </c>
      <c r="U794" s="88">
        <f>IF(Q794&gt;0,((I794-T794)*'Formula Matrix'!$E$42),0)</f>
        <v>0</v>
      </c>
      <c r="V794" s="88">
        <f t="shared" si="76"/>
        <v>0</v>
      </c>
      <c r="W794" s="88">
        <f>IF(V794&gt;0,(V794*'Checklist Parameters'!$Q$35),0)</f>
        <v>0</v>
      </c>
      <c r="X794" s="85">
        <f t="shared" si="72"/>
        <v>0</v>
      </c>
      <c r="Y794" s="85">
        <f>IF('Checklist Parameters'!$Q$102&lt;&gt;"",(I794/43560)*'Checklist Parameters'!$Q$102,"N/A")</f>
        <v>0</v>
      </c>
      <c r="Z794" s="85" t="str">
        <f>IF('Checklist Parameters'!$Q$58&lt;&gt;"",((I794*'Checklist Parameters'!$Q$58)*'Checklist Parameters'!$Q$35)/1000,"N/A")</f>
        <v>N/A</v>
      </c>
      <c r="AA794" s="85">
        <f>IF('Checklist Parameters'!$Q$101&lt;&gt;"",IFERROR(I794/'Checklist Parameters'!$Q$101,0),"N/A")</f>
        <v>0</v>
      </c>
      <c r="AB794" s="85" t="str">
        <f>IF('Checklist Parameters'!$Q$43&lt;&gt;"",(I794*'Checklist Parameters'!$Q$43)/1000,"N/A")</f>
        <v>N/A</v>
      </c>
      <c r="AC794" s="85">
        <f>IF('Checklist Parameters'!$Q$16="",$X794,IF(AND('Checklist Parameters'!$Q$16&lt;$X794,'Checklist Parameters'!$Q$16&gt;=3),'Checklist Parameters'!$Q$16,IF(AND('Checklist Parameters'!$Q$16&lt;$X794,'Checklist Parameters'!$Q$16&lt;3),0,$X794)))</f>
        <v>0</v>
      </c>
      <c r="AD794" s="85" t="str">
        <f>IF(AND(I794&lt;'Checklist Parameters'!$Q$22,$I794&lt;&gt;0),"Y","")</f>
        <v/>
      </c>
      <c r="AE794" s="85" t="str">
        <f>IF($AD794="Y",0,IF('Checklist Parameters'!$Q$25="","&lt;no limit&gt;",ROUNDDOWN((($I794-'Checklist Parameters'!$Q$24)/'Checklist Parameters'!$Q$25)+1,0)))</f>
        <v>&lt;no limit&gt;</v>
      </c>
      <c r="AF794" s="174">
        <f t="shared" si="77"/>
        <v>0</v>
      </c>
      <c r="AG794" s="85">
        <f t="shared" si="73"/>
        <v>0</v>
      </c>
    </row>
    <row r="795" spans="1:33" ht="15">
      <c r="A795" s="393"/>
      <c r="B795" s="393"/>
      <c r="C795" s="393"/>
      <c r="D795" s="393"/>
      <c r="E795" s="393"/>
      <c r="F795" s="393"/>
      <c r="G795" s="393"/>
      <c r="H795" s="394"/>
      <c r="I795" s="394"/>
      <c r="J795" s="394"/>
      <c r="K795" s="394"/>
      <c r="L795" s="394"/>
      <c r="M795" s="394"/>
      <c r="N795" s="313">
        <f>IF(IF(I795&lt;'Checklist Parameters'!$Q$22,0,($I795-$L795))&lt;0,0,IF(I795&lt;'Checklist Parameters'!$Q$22,0,($I795-$L795)))</f>
        <v>0</v>
      </c>
      <c r="O795" s="394"/>
      <c r="P795" s="395"/>
      <c r="Q795" s="316">
        <f t="shared" si="74"/>
        <v>0</v>
      </c>
      <c r="R795" s="87">
        <f t="shared" si="75"/>
        <v>0</v>
      </c>
      <c r="S795" s="87">
        <f>IF('Checklist Parameters'!$Q$60&lt;0.2,0.2,'Checklist Parameters'!$Q$60)</f>
        <v>0.7</v>
      </c>
      <c r="T795" s="88">
        <f>IF($O795="",IF('Checklist District ID'!$C$43="Y",MAX($R795:$S795)*$I795,SUM($R795:$S795)*$I795),IF(O795&gt;0,Q795*S795))</f>
        <v>0</v>
      </c>
      <c r="U795" s="88">
        <f>IF(Q795&gt;0,((I795-T795)*'Formula Matrix'!$E$42),0)</f>
        <v>0</v>
      </c>
      <c r="V795" s="88">
        <f t="shared" si="76"/>
        <v>0</v>
      </c>
      <c r="W795" s="88">
        <f>IF(V795&gt;0,(V795*'Checklist Parameters'!$Q$35),0)</f>
        <v>0</v>
      </c>
      <c r="X795" s="85">
        <f t="shared" si="72"/>
        <v>0</v>
      </c>
      <c r="Y795" s="85">
        <f>IF('Checklist Parameters'!$Q$102&lt;&gt;"",(I795/43560)*'Checklist Parameters'!$Q$102,"N/A")</f>
        <v>0</v>
      </c>
      <c r="Z795" s="85" t="str">
        <f>IF('Checklist Parameters'!$Q$58&lt;&gt;"",((I795*'Checklist Parameters'!$Q$58)*'Checklist Parameters'!$Q$35)/1000,"N/A")</f>
        <v>N/A</v>
      </c>
      <c r="AA795" s="85">
        <f>IF('Checklist Parameters'!$Q$101&lt;&gt;"",IFERROR(I795/'Checklist Parameters'!$Q$101,0),"N/A")</f>
        <v>0</v>
      </c>
      <c r="AB795" s="85" t="str">
        <f>IF('Checklist Parameters'!$Q$43&lt;&gt;"",(I795*'Checklist Parameters'!$Q$43)/1000,"N/A")</f>
        <v>N/A</v>
      </c>
      <c r="AC795" s="85">
        <f>IF('Checklist Parameters'!$Q$16="",$X795,IF(AND('Checklist Parameters'!$Q$16&lt;$X795,'Checklist Parameters'!$Q$16&gt;=3),'Checklist Parameters'!$Q$16,IF(AND('Checklist Parameters'!$Q$16&lt;$X795,'Checklist Parameters'!$Q$16&lt;3),0,$X795)))</f>
        <v>0</v>
      </c>
      <c r="AD795" s="85" t="str">
        <f>IF(AND(I795&lt;'Checklist Parameters'!$Q$22,$I795&lt;&gt;0),"Y","")</f>
        <v/>
      </c>
      <c r="AE795" s="85" t="str">
        <f>IF($AD795="Y",0,IF('Checklist Parameters'!$Q$25="","&lt;no limit&gt;",ROUNDDOWN((($I795-'Checklist Parameters'!$Q$24)/'Checklist Parameters'!$Q$25)+1,0)))</f>
        <v>&lt;no limit&gt;</v>
      </c>
      <c r="AF795" s="174">
        <f t="shared" si="77"/>
        <v>0</v>
      </c>
      <c r="AG795" s="85">
        <f t="shared" si="73"/>
        <v>0</v>
      </c>
    </row>
    <row r="796" spans="1:33" ht="15">
      <c r="A796" s="393"/>
      <c r="B796" s="393"/>
      <c r="C796" s="393"/>
      <c r="D796" s="393"/>
      <c r="E796" s="393"/>
      <c r="F796" s="393"/>
      <c r="G796" s="393"/>
      <c r="H796" s="394"/>
      <c r="I796" s="394"/>
      <c r="J796" s="394"/>
      <c r="K796" s="394"/>
      <c r="L796" s="394"/>
      <c r="M796" s="394"/>
      <c r="N796" s="313">
        <f>IF(IF(I796&lt;'Checklist Parameters'!$Q$22,0,($I796-$L796))&lt;0,0,IF(I796&lt;'Checklist Parameters'!$Q$22,0,($I796-$L796)))</f>
        <v>0</v>
      </c>
      <c r="O796" s="394"/>
      <c r="P796" s="395"/>
      <c r="Q796" s="316">
        <f t="shared" si="74"/>
        <v>0</v>
      </c>
      <c r="R796" s="87">
        <f t="shared" si="75"/>
        <v>0</v>
      </c>
      <c r="S796" s="87">
        <f>IF('Checklist Parameters'!$Q$60&lt;0.2,0.2,'Checklist Parameters'!$Q$60)</f>
        <v>0.7</v>
      </c>
      <c r="T796" s="88">
        <f>IF($O796="",IF('Checklist District ID'!$C$43="Y",MAX($R796:$S796)*$I796,SUM($R796:$S796)*$I796),IF(O796&gt;0,Q796*S796))</f>
        <v>0</v>
      </c>
      <c r="U796" s="88">
        <f>IF(Q796&gt;0,((I796-T796)*'Formula Matrix'!$E$42),0)</f>
        <v>0</v>
      </c>
      <c r="V796" s="88">
        <f t="shared" si="76"/>
        <v>0</v>
      </c>
      <c r="W796" s="88">
        <f>IF(V796&gt;0,(V796*'Checklist Parameters'!$Q$35),0)</f>
        <v>0</v>
      </c>
      <c r="X796" s="85">
        <f t="shared" si="72"/>
        <v>0</v>
      </c>
      <c r="Y796" s="85">
        <f>IF('Checklist Parameters'!$Q$102&lt;&gt;"",(I796/43560)*'Checklist Parameters'!$Q$102,"N/A")</f>
        <v>0</v>
      </c>
      <c r="Z796" s="85" t="str">
        <f>IF('Checklist Parameters'!$Q$58&lt;&gt;"",((I796*'Checklist Parameters'!$Q$58)*'Checklist Parameters'!$Q$35)/1000,"N/A")</f>
        <v>N/A</v>
      </c>
      <c r="AA796" s="85">
        <f>IF('Checklist Parameters'!$Q$101&lt;&gt;"",IFERROR(I796/'Checklist Parameters'!$Q$101,0),"N/A")</f>
        <v>0</v>
      </c>
      <c r="AB796" s="85" t="str">
        <f>IF('Checklist Parameters'!$Q$43&lt;&gt;"",(I796*'Checklist Parameters'!$Q$43)/1000,"N/A")</f>
        <v>N/A</v>
      </c>
      <c r="AC796" s="85">
        <f>IF('Checklist Parameters'!$Q$16="",$X796,IF(AND('Checklist Parameters'!$Q$16&lt;$X796,'Checklist Parameters'!$Q$16&gt;=3),'Checklist Parameters'!$Q$16,IF(AND('Checklist Parameters'!$Q$16&lt;$X796,'Checklist Parameters'!$Q$16&lt;3),0,$X796)))</f>
        <v>0</v>
      </c>
      <c r="AD796" s="85" t="str">
        <f>IF(AND(I796&lt;'Checklist Parameters'!$Q$22,$I796&lt;&gt;0),"Y","")</f>
        <v/>
      </c>
      <c r="AE796" s="85" t="str">
        <f>IF($AD796="Y",0,IF('Checklist Parameters'!$Q$25="","&lt;no limit&gt;",ROUNDDOWN((($I796-'Checklist Parameters'!$Q$24)/'Checklist Parameters'!$Q$25)+1,0)))</f>
        <v>&lt;no limit&gt;</v>
      </c>
      <c r="AF796" s="174">
        <f t="shared" si="77"/>
        <v>0</v>
      </c>
      <c r="AG796" s="85">
        <f t="shared" si="73"/>
        <v>0</v>
      </c>
    </row>
    <row r="797" spans="1:33" ht="15">
      <c r="A797" s="393"/>
      <c r="B797" s="393"/>
      <c r="C797" s="393"/>
      <c r="D797" s="393"/>
      <c r="E797" s="393"/>
      <c r="F797" s="393"/>
      <c r="G797" s="393"/>
      <c r="H797" s="394"/>
      <c r="I797" s="394"/>
      <c r="J797" s="394"/>
      <c r="K797" s="394"/>
      <c r="L797" s="394"/>
      <c r="M797" s="394"/>
      <c r="N797" s="313">
        <f>IF(IF(I797&lt;'Checklist Parameters'!$Q$22,0,($I797-$L797))&lt;0,0,IF(I797&lt;'Checklist Parameters'!$Q$22,0,($I797-$L797)))</f>
        <v>0</v>
      </c>
      <c r="O797" s="394"/>
      <c r="P797" s="395"/>
      <c r="Q797" s="316">
        <f t="shared" si="74"/>
        <v>0</v>
      </c>
      <c r="R797" s="87">
        <f t="shared" si="75"/>
        <v>0</v>
      </c>
      <c r="S797" s="87">
        <f>IF('Checklist Parameters'!$Q$60&lt;0.2,0.2,'Checklist Parameters'!$Q$60)</f>
        <v>0.7</v>
      </c>
      <c r="T797" s="88">
        <f>IF($O797="",IF('Checklist District ID'!$C$43="Y",MAX($R797:$S797)*$I797,SUM($R797:$S797)*$I797),IF(O797&gt;0,Q797*S797))</f>
        <v>0</v>
      </c>
      <c r="U797" s="88">
        <f>IF(Q797&gt;0,((I797-T797)*'Formula Matrix'!$E$42),0)</f>
        <v>0</v>
      </c>
      <c r="V797" s="88">
        <f t="shared" si="76"/>
        <v>0</v>
      </c>
      <c r="W797" s="88">
        <f>IF(V797&gt;0,(V797*'Checklist Parameters'!$Q$35),0)</f>
        <v>0</v>
      </c>
      <c r="X797" s="85">
        <f t="shared" si="72"/>
        <v>0</v>
      </c>
      <c r="Y797" s="85">
        <f>IF('Checklist Parameters'!$Q$102&lt;&gt;"",(I797/43560)*'Checklist Parameters'!$Q$102,"N/A")</f>
        <v>0</v>
      </c>
      <c r="Z797" s="85" t="str">
        <f>IF('Checklist Parameters'!$Q$58&lt;&gt;"",((I797*'Checklist Parameters'!$Q$58)*'Checklist Parameters'!$Q$35)/1000,"N/A")</f>
        <v>N/A</v>
      </c>
      <c r="AA797" s="85">
        <f>IF('Checklist Parameters'!$Q$101&lt;&gt;"",IFERROR(I797/'Checklist Parameters'!$Q$101,0),"N/A")</f>
        <v>0</v>
      </c>
      <c r="AB797" s="85" t="str">
        <f>IF('Checklist Parameters'!$Q$43&lt;&gt;"",(I797*'Checklist Parameters'!$Q$43)/1000,"N/A")</f>
        <v>N/A</v>
      </c>
      <c r="AC797" s="85">
        <f>IF('Checklist Parameters'!$Q$16="",$X797,IF(AND('Checklist Parameters'!$Q$16&lt;$X797,'Checklist Parameters'!$Q$16&gt;=3),'Checklist Parameters'!$Q$16,IF(AND('Checklist Parameters'!$Q$16&lt;$X797,'Checklist Parameters'!$Q$16&lt;3),0,$X797)))</f>
        <v>0</v>
      </c>
      <c r="AD797" s="85" t="str">
        <f>IF(AND(I797&lt;'Checklist Parameters'!$Q$22,$I797&lt;&gt;0),"Y","")</f>
        <v/>
      </c>
      <c r="AE797" s="85" t="str">
        <f>IF($AD797="Y",0,IF('Checklist Parameters'!$Q$25="","&lt;no limit&gt;",ROUNDDOWN((($I797-'Checklist Parameters'!$Q$24)/'Checklist Parameters'!$Q$25)+1,0)))</f>
        <v>&lt;no limit&gt;</v>
      </c>
      <c r="AF797" s="174">
        <f t="shared" si="77"/>
        <v>0</v>
      </c>
      <c r="AG797" s="85">
        <f t="shared" si="73"/>
        <v>0</v>
      </c>
    </row>
    <row r="798" spans="1:33" ht="15">
      <c r="A798" s="393"/>
      <c r="B798" s="393"/>
      <c r="C798" s="393"/>
      <c r="D798" s="393"/>
      <c r="E798" s="393"/>
      <c r="F798" s="393"/>
      <c r="G798" s="393"/>
      <c r="H798" s="394"/>
      <c r="I798" s="394"/>
      <c r="J798" s="394"/>
      <c r="K798" s="394"/>
      <c r="L798" s="394"/>
      <c r="M798" s="394"/>
      <c r="N798" s="313">
        <f>IF(IF(I798&lt;'Checklist Parameters'!$Q$22,0,($I798-$L798))&lt;0,0,IF(I798&lt;'Checklist Parameters'!$Q$22,0,($I798-$L798)))</f>
        <v>0</v>
      </c>
      <c r="O798" s="394"/>
      <c r="P798" s="395"/>
      <c r="Q798" s="316">
        <f t="shared" si="74"/>
        <v>0</v>
      </c>
      <c r="R798" s="87">
        <f t="shared" si="75"/>
        <v>0</v>
      </c>
      <c r="S798" s="87">
        <f>IF('Checklist Parameters'!$Q$60&lt;0.2,0.2,'Checklist Parameters'!$Q$60)</f>
        <v>0.7</v>
      </c>
      <c r="T798" s="88">
        <f>IF($O798="",IF('Checklist District ID'!$C$43="Y",MAX($R798:$S798)*$I798,SUM($R798:$S798)*$I798),IF(O798&gt;0,Q798*S798))</f>
        <v>0</v>
      </c>
      <c r="U798" s="88">
        <f>IF(Q798&gt;0,((I798-T798)*'Formula Matrix'!$E$42),0)</f>
        <v>0</v>
      </c>
      <c r="V798" s="88">
        <f t="shared" si="76"/>
        <v>0</v>
      </c>
      <c r="W798" s="88">
        <f>IF(V798&gt;0,(V798*'Checklist Parameters'!$Q$35),0)</f>
        <v>0</v>
      </c>
      <c r="X798" s="85">
        <f t="shared" si="72"/>
        <v>0</v>
      </c>
      <c r="Y798" s="85">
        <f>IF('Checklist Parameters'!$Q$102&lt;&gt;"",(I798/43560)*'Checklist Parameters'!$Q$102,"N/A")</f>
        <v>0</v>
      </c>
      <c r="Z798" s="85" t="str">
        <f>IF('Checklist Parameters'!$Q$58&lt;&gt;"",((I798*'Checklist Parameters'!$Q$58)*'Checklist Parameters'!$Q$35)/1000,"N/A")</f>
        <v>N/A</v>
      </c>
      <c r="AA798" s="85">
        <f>IF('Checklist Parameters'!$Q$101&lt;&gt;"",IFERROR(I798/'Checklist Parameters'!$Q$101,0),"N/A")</f>
        <v>0</v>
      </c>
      <c r="AB798" s="85" t="str">
        <f>IF('Checklist Parameters'!$Q$43&lt;&gt;"",(I798*'Checklist Parameters'!$Q$43)/1000,"N/A")</f>
        <v>N/A</v>
      </c>
      <c r="AC798" s="85">
        <f>IF('Checklist Parameters'!$Q$16="",$X798,IF(AND('Checklist Parameters'!$Q$16&lt;$X798,'Checklist Parameters'!$Q$16&gt;=3),'Checklist Parameters'!$Q$16,IF(AND('Checklist Parameters'!$Q$16&lt;$X798,'Checklist Parameters'!$Q$16&lt;3),0,$X798)))</f>
        <v>0</v>
      </c>
      <c r="AD798" s="85" t="str">
        <f>IF(AND(I798&lt;'Checklist Parameters'!$Q$22,$I798&lt;&gt;0),"Y","")</f>
        <v/>
      </c>
      <c r="AE798" s="85" t="str">
        <f>IF($AD798="Y",0,IF('Checklist Parameters'!$Q$25="","&lt;no limit&gt;",ROUNDDOWN((($I798-'Checklist Parameters'!$Q$24)/'Checklist Parameters'!$Q$25)+1,0)))</f>
        <v>&lt;no limit&gt;</v>
      </c>
      <c r="AF798" s="174">
        <f t="shared" si="77"/>
        <v>0</v>
      </c>
      <c r="AG798" s="85">
        <f t="shared" si="73"/>
        <v>0</v>
      </c>
    </row>
    <row r="799" spans="1:33" ht="15">
      <c r="A799" s="393"/>
      <c r="B799" s="393"/>
      <c r="C799" s="393"/>
      <c r="D799" s="393"/>
      <c r="E799" s="393"/>
      <c r="F799" s="393"/>
      <c r="G799" s="393"/>
      <c r="H799" s="394"/>
      <c r="I799" s="394"/>
      <c r="J799" s="394"/>
      <c r="K799" s="394"/>
      <c r="L799" s="394"/>
      <c r="M799" s="394"/>
      <c r="N799" s="313">
        <f>IF(IF(I799&lt;'Checklist Parameters'!$Q$22,0,($I799-$L799))&lt;0,0,IF(I799&lt;'Checklist Parameters'!$Q$22,0,($I799-$L799)))</f>
        <v>0</v>
      </c>
      <c r="O799" s="394"/>
      <c r="P799" s="395"/>
      <c r="Q799" s="316">
        <f t="shared" si="74"/>
        <v>0</v>
      </c>
      <c r="R799" s="87">
        <f t="shared" si="75"/>
        <v>0</v>
      </c>
      <c r="S799" s="87">
        <f>IF('Checklist Parameters'!$Q$60&lt;0.2,0.2,'Checklist Parameters'!$Q$60)</f>
        <v>0.7</v>
      </c>
      <c r="T799" s="88">
        <f>IF($O799="",IF('Checklist District ID'!$C$43="Y",MAX($R799:$S799)*$I799,SUM($R799:$S799)*$I799),IF(O799&gt;0,Q799*S799))</f>
        <v>0</v>
      </c>
      <c r="U799" s="88">
        <f>IF(Q799&gt;0,((I799-T799)*'Formula Matrix'!$E$42),0)</f>
        <v>0</v>
      </c>
      <c r="V799" s="88">
        <f t="shared" si="76"/>
        <v>0</v>
      </c>
      <c r="W799" s="88">
        <f>IF(V799&gt;0,(V799*'Checklist Parameters'!$Q$35),0)</f>
        <v>0</v>
      </c>
      <c r="X799" s="85">
        <f t="shared" si="72"/>
        <v>0</v>
      </c>
      <c r="Y799" s="85">
        <f>IF('Checklist Parameters'!$Q$102&lt;&gt;"",(I799/43560)*'Checklist Parameters'!$Q$102,"N/A")</f>
        <v>0</v>
      </c>
      <c r="Z799" s="85" t="str">
        <f>IF('Checklist Parameters'!$Q$58&lt;&gt;"",((I799*'Checklist Parameters'!$Q$58)*'Checklist Parameters'!$Q$35)/1000,"N/A")</f>
        <v>N/A</v>
      </c>
      <c r="AA799" s="85">
        <f>IF('Checklist Parameters'!$Q$101&lt;&gt;"",IFERROR(I799/'Checklist Parameters'!$Q$101,0),"N/A")</f>
        <v>0</v>
      </c>
      <c r="AB799" s="85" t="str">
        <f>IF('Checklist Parameters'!$Q$43&lt;&gt;"",(I799*'Checklist Parameters'!$Q$43)/1000,"N/A")</f>
        <v>N/A</v>
      </c>
      <c r="AC799" s="85">
        <f>IF('Checklist Parameters'!$Q$16="",$X799,IF(AND('Checklist Parameters'!$Q$16&lt;$X799,'Checklist Parameters'!$Q$16&gt;=3),'Checklist Parameters'!$Q$16,IF(AND('Checklist Parameters'!$Q$16&lt;$X799,'Checklist Parameters'!$Q$16&lt;3),0,$X799)))</f>
        <v>0</v>
      </c>
      <c r="AD799" s="85" t="str">
        <f>IF(AND(I799&lt;'Checklist Parameters'!$Q$22,$I799&lt;&gt;0),"Y","")</f>
        <v/>
      </c>
      <c r="AE799" s="85" t="str">
        <f>IF($AD799="Y",0,IF('Checklist Parameters'!$Q$25="","&lt;no limit&gt;",ROUNDDOWN((($I799-'Checklist Parameters'!$Q$24)/'Checklist Parameters'!$Q$25)+1,0)))</f>
        <v>&lt;no limit&gt;</v>
      </c>
      <c r="AF799" s="174">
        <f t="shared" si="77"/>
        <v>0</v>
      </c>
      <c r="AG799" s="85">
        <f t="shared" si="73"/>
        <v>0</v>
      </c>
    </row>
    <row r="800" spans="1:33" ht="15">
      <c r="A800" s="393"/>
      <c r="B800" s="393"/>
      <c r="C800" s="393"/>
      <c r="D800" s="393"/>
      <c r="E800" s="393"/>
      <c r="F800" s="393"/>
      <c r="G800" s="393"/>
      <c r="H800" s="394"/>
      <c r="I800" s="394"/>
      <c r="J800" s="394"/>
      <c r="K800" s="394"/>
      <c r="L800" s="394"/>
      <c r="M800" s="394"/>
      <c r="N800" s="313">
        <f>IF(IF(I800&lt;'Checklist Parameters'!$Q$22,0,($I800-$L800))&lt;0,0,IF(I800&lt;'Checklist Parameters'!$Q$22,0,($I800-$L800)))</f>
        <v>0</v>
      </c>
      <c r="O800" s="394"/>
      <c r="P800" s="395"/>
      <c r="Q800" s="316">
        <f t="shared" si="74"/>
        <v>0</v>
      </c>
      <c r="R800" s="87">
        <f t="shared" si="75"/>
        <v>0</v>
      </c>
      <c r="S800" s="87">
        <f>IF('Checklist Parameters'!$Q$60&lt;0.2,0.2,'Checklist Parameters'!$Q$60)</f>
        <v>0.7</v>
      </c>
      <c r="T800" s="88">
        <f>IF($O800="",IF('Checklist District ID'!$C$43="Y",MAX($R800:$S800)*$I800,SUM($R800:$S800)*$I800),IF(O800&gt;0,Q800*S800))</f>
        <v>0</v>
      </c>
      <c r="U800" s="88">
        <f>IF(Q800&gt;0,((I800-T800)*'Formula Matrix'!$E$42),0)</f>
        <v>0</v>
      </c>
      <c r="V800" s="88">
        <f t="shared" si="76"/>
        <v>0</v>
      </c>
      <c r="W800" s="88">
        <f>IF(V800&gt;0,(V800*'Checklist Parameters'!$Q$35),0)</f>
        <v>0</v>
      </c>
      <c r="X800" s="85">
        <f t="shared" si="72"/>
        <v>0</v>
      </c>
      <c r="Y800" s="85">
        <f>IF('Checklist Parameters'!$Q$102&lt;&gt;"",(I800/43560)*'Checklist Parameters'!$Q$102,"N/A")</f>
        <v>0</v>
      </c>
      <c r="Z800" s="85" t="str">
        <f>IF('Checklist Parameters'!$Q$58&lt;&gt;"",((I800*'Checklist Parameters'!$Q$58)*'Checklist Parameters'!$Q$35)/1000,"N/A")</f>
        <v>N/A</v>
      </c>
      <c r="AA800" s="85">
        <f>IF('Checklist Parameters'!$Q$101&lt;&gt;"",IFERROR(I800/'Checklist Parameters'!$Q$101,0),"N/A")</f>
        <v>0</v>
      </c>
      <c r="AB800" s="85" t="str">
        <f>IF('Checklist Parameters'!$Q$43&lt;&gt;"",(I800*'Checklist Parameters'!$Q$43)/1000,"N/A")</f>
        <v>N/A</v>
      </c>
      <c r="AC800" s="85">
        <f>IF('Checklist Parameters'!$Q$16="",$X800,IF(AND('Checklist Parameters'!$Q$16&lt;$X800,'Checklist Parameters'!$Q$16&gt;=3),'Checklist Parameters'!$Q$16,IF(AND('Checklist Parameters'!$Q$16&lt;$X800,'Checklist Parameters'!$Q$16&lt;3),0,$X800)))</f>
        <v>0</v>
      </c>
      <c r="AD800" s="85" t="str">
        <f>IF(AND(I800&lt;'Checklist Parameters'!$Q$22,$I800&lt;&gt;0),"Y","")</f>
        <v/>
      </c>
      <c r="AE800" s="85" t="str">
        <f>IF($AD800="Y",0,IF('Checklist Parameters'!$Q$25="","&lt;no limit&gt;",ROUNDDOWN((($I800-'Checklist Parameters'!$Q$24)/'Checklist Parameters'!$Q$25)+1,0)))</f>
        <v>&lt;no limit&gt;</v>
      </c>
      <c r="AF800" s="174">
        <f t="shared" si="77"/>
        <v>0</v>
      </c>
      <c r="AG800" s="85">
        <f t="shared" si="73"/>
        <v>0</v>
      </c>
    </row>
    <row r="801" spans="1:33" ht="15">
      <c r="A801" s="393"/>
      <c r="B801" s="393"/>
      <c r="C801" s="393"/>
      <c r="D801" s="393"/>
      <c r="E801" s="393"/>
      <c r="F801" s="393"/>
      <c r="G801" s="393"/>
      <c r="H801" s="394"/>
      <c r="I801" s="394"/>
      <c r="J801" s="394"/>
      <c r="K801" s="394"/>
      <c r="L801" s="394"/>
      <c r="M801" s="394"/>
      <c r="N801" s="313">
        <f>IF(IF(I801&lt;'Checklist Parameters'!$Q$22,0,($I801-$L801))&lt;0,0,IF(I801&lt;'Checklist Parameters'!$Q$22,0,($I801-$L801)))</f>
        <v>0</v>
      </c>
      <c r="O801" s="394"/>
      <c r="P801" s="395"/>
      <c r="Q801" s="316">
        <f t="shared" si="74"/>
        <v>0</v>
      </c>
      <c r="R801" s="87">
        <f t="shared" si="75"/>
        <v>0</v>
      </c>
      <c r="S801" s="87">
        <f>IF('Checklist Parameters'!$Q$60&lt;0.2,0.2,'Checklist Parameters'!$Q$60)</f>
        <v>0.7</v>
      </c>
      <c r="T801" s="88">
        <f>IF($O801="",IF('Checklist District ID'!$C$43="Y",MAX($R801:$S801)*$I801,SUM($R801:$S801)*$I801),IF(O801&gt;0,Q801*S801))</f>
        <v>0</v>
      </c>
      <c r="U801" s="88">
        <f>IF(Q801&gt;0,((I801-T801)*'Formula Matrix'!$E$42),0)</f>
        <v>0</v>
      </c>
      <c r="V801" s="88">
        <f t="shared" si="76"/>
        <v>0</v>
      </c>
      <c r="W801" s="88">
        <f>IF(V801&gt;0,(V801*'Checklist Parameters'!$Q$35),0)</f>
        <v>0</v>
      </c>
      <c r="X801" s="85">
        <f t="shared" si="72"/>
        <v>0</v>
      </c>
      <c r="Y801" s="85">
        <f>IF('Checklist Parameters'!$Q$102&lt;&gt;"",(I801/43560)*'Checklist Parameters'!$Q$102,"N/A")</f>
        <v>0</v>
      </c>
      <c r="Z801" s="85" t="str">
        <f>IF('Checklist Parameters'!$Q$58&lt;&gt;"",((I801*'Checklist Parameters'!$Q$58)*'Checklist Parameters'!$Q$35)/1000,"N/A")</f>
        <v>N/A</v>
      </c>
      <c r="AA801" s="85">
        <f>IF('Checklist Parameters'!$Q$101&lt;&gt;"",IFERROR(I801/'Checklist Parameters'!$Q$101,0),"N/A")</f>
        <v>0</v>
      </c>
      <c r="AB801" s="85" t="str">
        <f>IF('Checklist Parameters'!$Q$43&lt;&gt;"",(I801*'Checklist Parameters'!$Q$43)/1000,"N/A")</f>
        <v>N/A</v>
      </c>
      <c r="AC801" s="85">
        <f>IF('Checklist Parameters'!$Q$16="",$X801,IF(AND('Checklist Parameters'!$Q$16&lt;$X801,'Checklist Parameters'!$Q$16&gt;=3),'Checklist Parameters'!$Q$16,IF(AND('Checklist Parameters'!$Q$16&lt;$X801,'Checklist Parameters'!$Q$16&lt;3),0,$X801)))</f>
        <v>0</v>
      </c>
      <c r="AD801" s="85" t="str">
        <f>IF(AND(I801&lt;'Checklist Parameters'!$Q$22,$I801&lt;&gt;0),"Y","")</f>
        <v/>
      </c>
      <c r="AE801" s="85" t="str">
        <f>IF($AD801="Y",0,IF('Checklist Parameters'!$Q$25="","&lt;no limit&gt;",ROUNDDOWN((($I801-'Checklist Parameters'!$Q$24)/'Checklist Parameters'!$Q$25)+1,0)))</f>
        <v>&lt;no limit&gt;</v>
      </c>
      <c r="AF801" s="174">
        <f t="shared" si="77"/>
        <v>0</v>
      </c>
      <c r="AG801" s="85">
        <f t="shared" si="73"/>
        <v>0</v>
      </c>
    </row>
    <row r="802" spans="1:33" ht="15">
      <c r="A802" s="393"/>
      <c r="B802" s="393"/>
      <c r="C802" s="393"/>
      <c r="D802" s="393"/>
      <c r="E802" s="393"/>
      <c r="F802" s="393"/>
      <c r="G802" s="393"/>
      <c r="H802" s="394"/>
      <c r="I802" s="394"/>
      <c r="J802" s="394"/>
      <c r="K802" s="394"/>
      <c r="L802" s="394"/>
      <c r="M802" s="394"/>
      <c r="N802" s="313">
        <f>IF(IF(I802&lt;'Checklist Parameters'!$Q$22,0,($I802-$L802))&lt;0,0,IF(I802&lt;'Checklist Parameters'!$Q$22,0,($I802-$L802)))</f>
        <v>0</v>
      </c>
      <c r="O802" s="394"/>
      <c r="P802" s="395"/>
      <c r="Q802" s="316">
        <f t="shared" si="74"/>
        <v>0</v>
      </c>
      <c r="R802" s="87">
        <f t="shared" si="75"/>
        <v>0</v>
      </c>
      <c r="S802" s="87">
        <f>IF('Checklist Parameters'!$Q$60&lt;0.2,0.2,'Checklist Parameters'!$Q$60)</f>
        <v>0.7</v>
      </c>
      <c r="T802" s="88">
        <f>IF($O802="",IF('Checklist District ID'!$C$43="Y",MAX($R802:$S802)*$I802,SUM($R802:$S802)*$I802),IF(O802&gt;0,Q802*S802))</f>
        <v>0</v>
      </c>
      <c r="U802" s="88">
        <f>IF(Q802&gt;0,((I802-T802)*'Formula Matrix'!$E$42),0)</f>
        <v>0</v>
      </c>
      <c r="V802" s="88">
        <f t="shared" si="76"/>
        <v>0</v>
      </c>
      <c r="W802" s="88">
        <f>IF(V802&gt;0,(V802*'Checklist Parameters'!$Q$35),0)</f>
        <v>0</v>
      </c>
      <c r="X802" s="85">
        <f t="shared" si="72"/>
        <v>0</v>
      </c>
      <c r="Y802" s="85">
        <f>IF('Checklist Parameters'!$Q$102&lt;&gt;"",(I802/43560)*'Checklist Parameters'!$Q$102,"N/A")</f>
        <v>0</v>
      </c>
      <c r="Z802" s="85" t="str">
        <f>IF('Checklist Parameters'!$Q$58&lt;&gt;"",((I802*'Checklist Parameters'!$Q$58)*'Checklist Parameters'!$Q$35)/1000,"N/A")</f>
        <v>N/A</v>
      </c>
      <c r="AA802" s="85">
        <f>IF('Checklist Parameters'!$Q$101&lt;&gt;"",IFERROR(I802/'Checklist Parameters'!$Q$101,0),"N/A")</f>
        <v>0</v>
      </c>
      <c r="AB802" s="85" t="str">
        <f>IF('Checklist Parameters'!$Q$43&lt;&gt;"",(I802*'Checklist Parameters'!$Q$43)/1000,"N/A")</f>
        <v>N/A</v>
      </c>
      <c r="AC802" s="85">
        <f>IF('Checklist Parameters'!$Q$16="",$X802,IF(AND('Checklist Parameters'!$Q$16&lt;$X802,'Checklist Parameters'!$Q$16&gt;=3),'Checklist Parameters'!$Q$16,IF(AND('Checklist Parameters'!$Q$16&lt;$X802,'Checklist Parameters'!$Q$16&lt;3),0,$X802)))</f>
        <v>0</v>
      </c>
      <c r="AD802" s="85" t="str">
        <f>IF(AND(I802&lt;'Checklist Parameters'!$Q$22,$I802&lt;&gt;0),"Y","")</f>
        <v/>
      </c>
      <c r="AE802" s="85" t="str">
        <f>IF($AD802="Y",0,IF('Checklist Parameters'!$Q$25="","&lt;no limit&gt;",ROUNDDOWN((($I802-'Checklist Parameters'!$Q$24)/'Checklist Parameters'!$Q$25)+1,0)))</f>
        <v>&lt;no limit&gt;</v>
      </c>
      <c r="AF802" s="174">
        <f t="shared" si="77"/>
        <v>0</v>
      </c>
      <c r="AG802" s="85">
        <f t="shared" si="73"/>
        <v>0</v>
      </c>
    </row>
    <row r="803" spans="1:33" ht="15">
      <c r="A803" s="393"/>
      <c r="B803" s="393"/>
      <c r="C803" s="393"/>
      <c r="D803" s="393"/>
      <c r="E803" s="393"/>
      <c r="F803" s="393"/>
      <c r="G803" s="393"/>
      <c r="H803" s="394"/>
      <c r="I803" s="394"/>
      <c r="J803" s="394"/>
      <c r="K803" s="394"/>
      <c r="L803" s="394"/>
      <c r="M803" s="394"/>
      <c r="N803" s="313">
        <f>IF(IF(I803&lt;'Checklist Parameters'!$Q$22,0,($I803-$L803))&lt;0,0,IF(I803&lt;'Checklist Parameters'!$Q$22,0,($I803-$L803)))</f>
        <v>0</v>
      </c>
      <c r="O803" s="394"/>
      <c r="P803" s="395"/>
      <c r="Q803" s="316">
        <f t="shared" si="74"/>
        <v>0</v>
      </c>
      <c r="R803" s="87">
        <f t="shared" si="75"/>
        <v>0</v>
      </c>
      <c r="S803" s="87">
        <f>IF('Checklist Parameters'!$Q$60&lt;0.2,0.2,'Checklist Parameters'!$Q$60)</f>
        <v>0.7</v>
      </c>
      <c r="T803" s="88">
        <f>IF($O803="",IF('Checklist District ID'!$C$43="Y",MAX($R803:$S803)*$I803,SUM($R803:$S803)*$I803),IF(O803&gt;0,Q803*S803))</f>
        <v>0</v>
      </c>
      <c r="U803" s="88">
        <f>IF(Q803&gt;0,((I803-T803)*'Formula Matrix'!$E$42),0)</f>
        <v>0</v>
      </c>
      <c r="V803" s="88">
        <f t="shared" si="76"/>
        <v>0</v>
      </c>
      <c r="W803" s="88">
        <f>IF(V803&gt;0,(V803*'Checklist Parameters'!$Q$35),0)</f>
        <v>0</v>
      </c>
      <c r="X803" s="85">
        <f t="shared" si="72"/>
        <v>0</v>
      </c>
      <c r="Y803" s="85">
        <f>IF('Checklist Parameters'!$Q$102&lt;&gt;"",(I803/43560)*'Checklist Parameters'!$Q$102,"N/A")</f>
        <v>0</v>
      </c>
      <c r="Z803" s="85" t="str">
        <f>IF('Checklist Parameters'!$Q$58&lt;&gt;"",((I803*'Checklist Parameters'!$Q$58)*'Checklist Parameters'!$Q$35)/1000,"N/A")</f>
        <v>N/A</v>
      </c>
      <c r="AA803" s="85">
        <f>IF('Checklist Parameters'!$Q$101&lt;&gt;"",IFERROR(I803/'Checklist Parameters'!$Q$101,0),"N/A")</f>
        <v>0</v>
      </c>
      <c r="AB803" s="85" t="str">
        <f>IF('Checklist Parameters'!$Q$43&lt;&gt;"",(I803*'Checklist Parameters'!$Q$43)/1000,"N/A")</f>
        <v>N/A</v>
      </c>
      <c r="AC803" s="85">
        <f>IF('Checklist Parameters'!$Q$16="",$X803,IF(AND('Checklist Parameters'!$Q$16&lt;$X803,'Checklist Parameters'!$Q$16&gt;=3),'Checklist Parameters'!$Q$16,IF(AND('Checklist Parameters'!$Q$16&lt;$X803,'Checklist Parameters'!$Q$16&lt;3),0,$X803)))</f>
        <v>0</v>
      </c>
      <c r="AD803" s="85" t="str">
        <f>IF(AND(I803&lt;'Checklist Parameters'!$Q$22,$I803&lt;&gt;0),"Y","")</f>
        <v/>
      </c>
      <c r="AE803" s="85" t="str">
        <f>IF($AD803="Y",0,IF('Checklist Parameters'!$Q$25="","&lt;no limit&gt;",ROUNDDOWN((($I803-'Checklist Parameters'!$Q$24)/'Checklist Parameters'!$Q$25)+1,0)))</f>
        <v>&lt;no limit&gt;</v>
      </c>
      <c r="AF803" s="174">
        <f t="shared" si="77"/>
        <v>0</v>
      </c>
      <c r="AG803" s="85">
        <f t="shared" si="73"/>
        <v>0</v>
      </c>
    </row>
    <row r="804" spans="1:33" ht="15">
      <c r="A804" s="393"/>
      <c r="B804" s="393"/>
      <c r="C804" s="393"/>
      <c r="D804" s="393"/>
      <c r="E804" s="393"/>
      <c r="F804" s="393"/>
      <c r="G804" s="393"/>
      <c r="H804" s="394"/>
      <c r="I804" s="394"/>
      <c r="J804" s="394"/>
      <c r="K804" s="394"/>
      <c r="L804" s="394"/>
      <c r="M804" s="394"/>
      <c r="N804" s="313">
        <f>IF(IF(I804&lt;'Checklist Parameters'!$Q$22,0,($I804-$L804))&lt;0,0,IF(I804&lt;'Checklist Parameters'!$Q$22,0,($I804-$L804)))</f>
        <v>0</v>
      </c>
      <c r="O804" s="394"/>
      <c r="P804" s="395"/>
      <c r="Q804" s="316">
        <f t="shared" si="74"/>
        <v>0</v>
      </c>
      <c r="R804" s="87">
        <f t="shared" si="75"/>
        <v>0</v>
      </c>
      <c r="S804" s="87">
        <f>IF('Checklist Parameters'!$Q$60&lt;0.2,0.2,'Checklist Parameters'!$Q$60)</f>
        <v>0.7</v>
      </c>
      <c r="T804" s="88">
        <f>IF($O804="",IF('Checklist District ID'!$C$43="Y",MAX($R804:$S804)*$I804,SUM($R804:$S804)*$I804),IF(O804&gt;0,Q804*S804))</f>
        <v>0</v>
      </c>
      <c r="U804" s="88">
        <f>IF(Q804&gt;0,((I804-T804)*'Formula Matrix'!$E$42),0)</f>
        <v>0</v>
      </c>
      <c r="V804" s="88">
        <f t="shared" si="76"/>
        <v>0</v>
      </c>
      <c r="W804" s="88">
        <f>IF(V804&gt;0,(V804*'Checklist Parameters'!$Q$35),0)</f>
        <v>0</v>
      </c>
      <c r="X804" s="85">
        <f t="shared" si="72"/>
        <v>0</v>
      </c>
      <c r="Y804" s="85">
        <f>IF('Checklist Parameters'!$Q$102&lt;&gt;"",(I804/43560)*'Checklist Parameters'!$Q$102,"N/A")</f>
        <v>0</v>
      </c>
      <c r="Z804" s="85" t="str">
        <f>IF('Checklist Parameters'!$Q$58&lt;&gt;"",((I804*'Checklist Parameters'!$Q$58)*'Checklist Parameters'!$Q$35)/1000,"N/A")</f>
        <v>N/A</v>
      </c>
      <c r="AA804" s="85">
        <f>IF('Checklist Parameters'!$Q$101&lt;&gt;"",IFERROR(I804/'Checklist Parameters'!$Q$101,0),"N/A")</f>
        <v>0</v>
      </c>
      <c r="AB804" s="85" t="str">
        <f>IF('Checklist Parameters'!$Q$43&lt;&gt;"",(I804*'Checklist Parameters'!$Q$43)/1000,"N/A")</f>
        <v>N/A</v>
      </c>
      <c r="AC804" s="85">
        <f>IF('Checklist Parameters'!$Q$16="",$X804,IF(AND('Checklist Parameters'!$Q$16&lt;$X804,'Checklist Parameters'!$Q$16&gt;=3),'Checklist Parameters'!$Q$16,IF(AND('Checklist Parameters'!$Q$16&lt;$X804,'Checklist Parameters'!$Q$16&lt;3),0,$X804)))</f>
        <v>0</v>
      </c>
      <c r="AD804" s="85" t="str">
        <f>IF(AND(I804&lt;'Checklist Parameters'!$Q$22,$I804&lt;&gt;0),"Y","")</f>
        <v/>
      </c>
      <c r="AE804" s="85" t="str">
        <f>IF($AD804="Y",0,IF('Checklist Parameters'!$Q$25="","&lt;no limit&gt;",ROUNDDOWN((($I804-'Checklist Parameters'!$Q$24)/'Checklist Parameters'!$Q$25)+1,0)))</f>
        <v>&lt;no limit&gt;</v>
      </c>
      <c r="AF804" s="174">
        <f t="shared" si="77"/>
        <v>0</v>
      </c>
      <c r="AG804" s="85">
        <f t="shared" si="73"/>
        <v>0</v>
      </c>
    </row>
    <row r="805" spans="1:33" ht="15">
      <c r="A805" s="393"/>
      <c r="B805" s="393"/>
      <c r="C805" s="393"/>
      <c r="D805" s="393"/>
      <c r="E805" s="393"/>
      <c r="F805" s="393"/>
      <c r="G805" s="393"/>
      <c r="H805" s="394"/>
      <c r="I805" s="394"/>
      <c r="J805" s="394"/>
      <c r="K805" s="394"/>
      <c r="L805" s="394"/>
      <c r="M805" s="394"/>
      <c r="N805" s="313">
        <f>IF(IF(I805&lt;'Checklist Parameters'!$Q$22,0,($I805-$L805))&lt;0,0,IF(I805&lt;'Checklist Parameters'!$Q$22,0,($I805-$L805)))</f>
        <v>0</v>
      </c>
      <c r="O805" s="394"/>
      <c r="P805" s="395"/>
      <c r="Q805" s="316">
        <f t="shared" si="74"/>
        <v>0</v>
      </c>
      <c r="R805" s="87">
        <f t="shared" si="75"/>
        <v>0</v>
      </c>
      <c r="S805" s="87">
        <f>IF('Checklist Parameters'!$Q$60&lt;0.2,0.2,'Checklist Parameters'!$Q$60)</f>
        <v>0.7</v>
      </c>
      <c r="T805" s="88">
        <f>IF($O805="",IF('Checklist District ID'!$C$43="Y",MAX($R805:$S805)*$I805,SUM($R805:$S805)*$I805),IF(O805&gt;0,Q805*S805))</f>
        <v>0</v>
      </c>
      <c r="U805" s="88">
        <f>IF(Q805&gt;0,((I805-T805)*'Formula Matrix'!$E$42),0)</f>
        <v>0</v>
      </c>
      <c r="V805" s="88">
        <f t="shared" si="76"/>
        <v>0</v>
      </c>
      <c r="W805" s="88">
        <f>IF(V805&gt;0,(V805*'Checklist Parameters'!$Q$35),0)</f>
        <v>0</v>
      </c>
      <c r="X805" s="85">
        <f t="shared" si="72"/>
        <v>0</v>
      </c>
      <c r="Y805" s="85">
        <f>IF('Checklist Parameters'!$Q$102&lt;&gt;"",(I805/43560)*'Checklist Parameters'!$Q$102,"N/A")</f>
        <v>0</v>
      </c>
      <c r="Z805" s="85" t="str">
        <f>IF('Checklist Parameters'!$Q$58&lt;&gt;"",((I805*'Checklist Parameters'!$Q$58)*'Checklist Parameters'!$Q$35)/1000,"N/A")</f>
        <v>N/A</v>
      </c>
      <c r="AA805" s="85">
        <f>IF('Checklist Parameters'!$Q$101&lt;&gt;"",IFERROR(I805/'Checklist Parameters'!$Q$101,0),"N/A")</f>
        <v>0</v>
      </c>
      <c r="AB805" s="85" t="str">
        <f>IF('Checklist Parameters'!$Q$43&lt;&gt;"",(I805*'Checklist Parameters'!$Q$43)/1000,"N/A")</f>
        <v>N/A</v>
      </c>
      <c r="AC805" s="85">
        <f>IF('Checklist Parameters'!$Q$16="",$X805,IF(AND('Checklist Parameters'!$Q$16&lt;$X805,'Checklist Parameters'!$Q$16&gt;=3),'Checklist Parameters'!$Q$16,IF(AND('Checklist Parameters'!$Q$16&lt;$X805,'Checklist Parameters'!$Q$16&lt;3),0,$X805)))</f>
        <v>0</v>
      </c>
      <c r="AD805" s="85" t="str">
        <f>IF(AND(I805&lt;'Checklist Parameters'!$Q$22,$I805&lt;&gt;0),"Y","")</f>
        <v/>
      </c>
      <c r="AE805" s="85" t="str">
        <f>IF($AD805="Y",0,IF('Checklist Parameters'!$Q$25="","&lt;no limit&gt;",ROUNDDOWN((($I805-'Checklist Parameters'!$Q$24)/'Checklist Parameters'!$Q$25)+1,0)))</f>
        <v>&lt;no limit&gt;</v>
      </c>
      <c r="AF805" s="174">
        <f t="shared" si="77"/>
        <v>0</v>
      </c>
      <c r="AG805" s="85">
        <f t="shared" si="73"/>
        <v>0</v>
      </c>
    </row>
    <row r="806" spans="1:33" ht="15">
      <c r="A806" s="393"/>
      <c r="B806" s="393"/>
      <c r="C806" s="393"/>
      <c r="D806" s="393"/>
      <c r="E806" s="393"/>
      <c r="F806" s="393"/>
      <c r="G806" s="393"/>
      <c r="H806" s="394"/>
      <c r="I806" s="394"/>
      <c r="J806" s="394"/>
      <c r="K806" s="394"/>
      <c r="L806" s="394"/>
      <c r="M806" s="394"/>
      <c r="N806" s="313">
        <f>IF(IF(I806&lt;'Checklist Parameters'!$Q$22,0,($I806-$L806))&lt;0,0,IF(I806&lt;'Checklist Parameters'!$Q$22,0,($I806-$L806)))</f>
        <v>0</v>
      </c>
      <c r="O806" s="394"/>
      <c r="P806" s="395"/>
      <c r="Q806" s="316">
        <f t="shared" si="74"/>
        <v>0</v>
      </c>
      <c r="R806" s="87">
        <f t="shared" si="75"/>
        <v>0</v>
      </c>
      <c r="S806" s="87">
        <f>IF('Checklist Parameters'!$Q$60&lt;0.2,0.2,'Checklist Parameters'!$Q$60)</f>
        <v>0.7</v>
      </c>
      <c r="T806" s="88">
        <f>IF($O806="",IF('Checklist District ID'!$C$43="Y",MAX($R806:$S806)*$I806,SUM($R806:$S806)*$I806),IF(O806&gt;0,Q806*S806))</f>
        <v>0</v>
      </c>
      <c r="U806" s="88">
        <f>IF(Q806&gt;0,((I806-T806)*'Formula Matrix'!$E$42),0)</f>
        <v>0</v>
      </c>
      <c r="V806" s="88">
        <f t="shared" si="76"/>
        <v>0</v>
      </c>
      <c r="W806" s="88">
        <f>IF(V806&gt;0,(V806*'Checklist Parameters'!$Q$35),0)</f>
        <v>0</v>
      </c>
      <c r="X806" s="85">
        <f t="shared" si="72"/>
        <v>0</v>
      </c>
      <c r="Y806" s="85">
        <f>IF('Checklist Parameters'!$Q$102&lt;&gt;"",(I806/43560)*'Checklist Parameters'!$Q$102,"N/A")</f>
        <v>0</v>
      </c>
      <c r="Z806" s="85" t="str">
        <f>IF('Checklist Parameters'!$Q$58&lt;&gt;"",((I806*'Checklist Parameters'!$Q$58)*'Checklist Parameters'!$Q$35)/1000,"N/A")</f>
        <v>N/A</v>
      </c>
      <c r="AA806" s="85">
        <f>IF('Checklist Parameters'!$Q$101&lt;&gt;"",IFERROR(I806/'Checklist Parameters'!$Q$101,0),"N/A")</f>
        <v>0</v>
      </c>
      <c r="AB806" s="85" t="str">
        <f>IF('Checklist Parameters'!$Q$43&lt;&gt;"",(I806*'Checklist Parameters'!$Q$43)/1000,"N/A")</f>
        <v>N/A</v>
      </c>
      <c r="AC806" s="85">
        <f>IF('Checklist Parameters'!$Q$16="",$X806,IF(AND('Checklist Parameters'!$Q$16&lt;$X806,'Checklist Parameters'!$Q$16&gt;=3),'Checklist Parameters'!$Q$16,IF(AND('Checklist Parameters'!$Q$16&lt;$X806,'Checklist Parameters'!$Q$16&lt;3),0,$X806)))</f>
        <v>0</v>
      </c>
      <c r="AD806" s="85" t="str">
        <f>IF(AND(I806&lt;'Checklist Parameters'!$Q$22,$I806&lt;&gt;0),"Y","")</f>
        <v/>
      </c>
      <c r="AE806" s="85" t="str">
        <f>IF($AD806="Y",0,IF('Checklist Parameters'!$Q$25="","&lt;no limit&gt;",ROUNDDOWN((($I806-'Checklist Parameters'!$Q$24)/'Checklist Parameters'!$Q$25)+1,0)))</f>
        <v>&lt;no limit&gt;</v>
      </c>
      <c r="AF806" s="174">
        <f t="shared" si="77"/>
        <v>0</v>
      </c>
      <c r="AG806" s="85">
        <f t="shared" si="73"/>
        <v>0</v>
      </c>
    </row>
    <row r="807" spans="1:33" ht="15">
      <c r="A807" s="393"/>
      <c r="B807" s="393"/>
      <c r="C807" s="393"/>
      <c r="D807" s="393"/>
      <c r="E807" s="393"/>
      <c r="F807" s="393"/>
      <c r="G807" s="393"/>
      <c r="H807" s="394"/>
      <c r="I807" s="394"/>
      <c r="J807" s="394"/>
      <c r="K807" s="394"/>
      <c r="L807" s="394"/>
      <c r="M807" s="394"/>
      <c r="N807" s="313">
        <f>IF(IF(I807&lt;'Checklist Parameters'!$Q$22,0,($I807-$L807))&lt;0,0,IF(I807&lt;'Checklist Parameters'!$Q$22,0,($I807-$L807)))</f>
        <v>0</v>
      </c>
      <c r="O807" s="394"/>
      <c r="P807" s="395"/>
      <c r="Q807" s="316">
        <f t="shared" si="74"/>
        <v>0</v>
      </c>
      <c r="R807" s="87">
        <f t="shared" si="75"/>
        <v>0</v>
      </c>
      <c r="S807" s="87">
        <f>IF('Checklist Parameters'!$Q$60&lt;0.2,0.2,'Checklist Parameters'!$Q$60)</f>
        <v>0.7</v>
      </c>
      <c r="T807" s="88">
        <f>IF($O807="",IF('Checklist District ID'!$C$43="Y",MAX($R807:$S807)*$I807,SUM($R807:$S807)*$I807),IF(O807&gt;0,Q807*S807))</f>
        <v>0</v>
      </c>
      <c r="U807" s="88">
        <f>IF(Q807&gt;0,((I807-T807)*'Formula Matrix'!$E$42),0)</f>
        <v>0</v>
      </c>
      <c r="V807" s="88">
        <f t="shared" si="76"/>
        <v>0</v>
      </c>
      <c r="W807" s="88">
        <f>IF(V807&gt;0,(V807*'Checklist Parameters'!$Q$35),0)</f>
        <v>0</v>
      </c>
      <c r="X807" s="85">
        <f t="shared" si="72"/>
        <v>0</v>
      </c>
      <c r="Y807" s="85">
        <f>IF('Checklist Parameters'!$Q$102&lt;&gt;"",(I807/43560)*'Checklist Parameters'!$Q$102,"N/A")</f>
        <v>0</v>
      </c>
      <c r="Z807" s="85" t="str">
        <f>IF('Checklist Parameters'!$Q$58&lt;&gt;"",((I807*'Checklist Parameters'!$Q$58)*'Checklist Parameters'!$Q$35)/1000,"N/A")</f>
        <v>N/A</v>
      </c>
      <c r="AA807" s="85">
        <f>IF('Checklist Parameters'!$Q$101&lt;&gt;"",IFERROR(I807/'Checklist Parameters'!$Q$101,0),"N/A")</f>
        <v>0</v>
      </c>
      <c r="AB807" s="85" t="str">
        <f>IF('Checklist Parameters'!$Q$43&lt;&gt;"",(I807*'Checklist Parameters'!$Q$43)/1000,"N/A")</f>
        <v>N/A</v>
      </c>
      <c r="AC807" s="85">
        <f>IF('Checklist Parameters'!$Q$16="",$X807,IF(AND('Checklist Parameters'!$Q$16&lt;$X807,'Checklist Parameters'!$Q$16&gt;=3),'Checklist Parameters'!$Q$16,IF(AND('Checklist Parameters'!$Q$16&lt;$X807,'Checklist Parameters'!$Q$16&lt;3),0,$X807)))</f>
        <v>0</v>
      </c>
      <c r="AD807" s="85" t="str">
        <f>IF(AND(I807&lt;'Checklist Parameters'!$Q$22,$I807&lt;&gt;0),"Y","")</f>
        <v/>
      </c>
      <c r="AE807" s="85" t="str">
        <f>IF($AD807="Y",0,IF('Checklist Parameters'!$Q$25="","&lt;no limit&gt;",ROUNDDOWN((($I807-'Checklist Parameters'!$Q$24)/'Checklist Parameters'!$Q$25)+1,0)))</f>
        <v>&lt;no limit&gt;</v>
      </c>
      <c r="AF807" s="174">
        <f t="shared" si="77"/>
        <v>0</v>
      </c>
      <c r="AG807" s="85">
        <f t="shared" si="73"/>
        <v>0</v>
      </c>
    </row>
    <row r="808" spans="1:33" ht="15">
      <c r="A808" s="393"/>
      <c r="B808" s="393"/>
      <c r="C808" s="393"/>
      <c r="D808" s="393"/>
      <c r="E808" s="393"/>
      <c r="F808" s="393"/>
      <c r="G808" s="393"/>
      <c r="H808" s="394"/>
      <c r="I808" s="394"/>
      <c r="J808" s="394"/>
      <c r="K808" s="394"/>
      <c r="L808" s="394"/>
      <c r="M808" s="394"/>
      <c r="N808" s="313">
        <f>IF(IF(I808&lt;'Checklist Parameters'!$Q$22,0,($I808-$L808))&lt;0,0,IF(I808&lt;'Checklist Parameters'!$Q$22,0,($I808-$L808)))</f>
        <v>0</v>
      </c>
      <c r="O808" s="394"/>
      <c r="P808" s="395"/>
      <c r="Q808" s="316">
        <f t="shared" si="74"/>
        <v>0</v>
      </c>
      <c r="R808" s="87">
        <f t="shared" si="75"/>
        <v>0</v>
      </c>
      <c r="S808" s="87">
        <f>IF('Checklist Parameters'!$Q$60&lt;0.2,0.2,'Checklist Parameters'!$Q$60)</f>
        <v>0.7</v>
      </c>
      <c r="T808" s="88">
        <f>IF($O808="",IF('Checklist District ID'!$C$43="Y",MAX($R808:$S808)*$I808,SUM($R808:$S808)*$I808),IF(O808&gt;0,Q808*S808))</f>
        <v>0</v>
      </c>
      <c r="U808" s="88">
        <f>IF(Q808&gt;0,((I808-T808)*'Formula Matrix'!$E$42),0)</f>
        <v>0</v>
      </c>
      <c r="V808" s="88">
        <f t="shared" si="76"/>
        <v>0</v>
      </c>
      <c r="W808" s="88">
        <f>IF(V808&gt;0,(V808*'Checklist Parameters'!$Q$35),0)</f>
        <v>0</v>
      </c>
      <c r="X808" s="85">
        <f t="shared" si="72"/>
        <v>0</v>
      </c>
      <c r="Y808" s="85">
        <f>IF('Checklist Parameters'!$Q$102&lt;&gt;"",(I808/43560)*'Checklist Parameters'!$Q$102,"N/A")</f>
        <v>0</v>
      </c>
      <c r="Z808" s="85" t="str">
        <f>IF('Checklist Parameters'!$Q$58&lt;&gt;"",((I808*'Checklist Parameters'!$Q$58)*'Checklist Parameters'!$Q$35)/1000,"N/A")</f>
        <v>N/A</v>
      </c>
      <c r="AA808" s="85">
        <f>IF('Checklist Parameters'!$Q$101&lt;&gt;"",IFERROR(I808/'Checklist Parameters'!$Q$101,0),"N/A")</f>
        <v>0</v>
      </c>
      <c r="AB808" s="85" t="str">
        <f>IF('Checklist Parameters'!$Q$43&lt;&gt;"",(I808*'Checklist Parameters'!$Q$43)/1000,"N/A")</f>
        <v>N/A</v>
      </c>
      <c r="AC808" s="85">
        <f>IF('Checklist Parameters'!$Q$16="",$X808,IF(AND('Checklist Parameters'!$Q$16&lt;$X808,'Checklist Parameters'!$Q$16&gt;=3),'Checklist Parameters'!$Q$16,IF(AND('Checklist Parameters'!$Q$16&lt;$X808,'Checklist Parameters'!$Q$16&lt;3),0,$X808)))</f>
        <v>0</v>
      </c>
      <c r="AD808" s="85" t="str">
        <f>IF(AND(I808&lt;'Checklist Parameters'!$Q$22,$I808&lt;&gt;0),"Y","")</f>
        <v/>
      </c>
      <c r="AE808" s="85" t="str">
        <f>IF($AD808="Y",0,IF('Checklist Parameters'!$Q$25="","&lt;no limit&gt;",ROUNDDOWN((($I808-'Checklist Parameters'!$Q$24)/'Checklist Parameters'!$Q$25)+1,0)))</f>
        <v>&lt;no limit&gt;</v>
      </c>
      <c r="AF808" s="174">
        <f t="shared" si="77"/>
        <v>0</v>
      </c>
      <c r="AG808" s="85">
        <f t="shared" si="73"/>
        <v>0</v>
      </c>
    </row>
    <row r="809" spans="1:33" ht="15">
      <c r="A809" s="393"/>
      <c r="B809" s="393"/>
      <c r="C809" s="393"/>
      <c r="D809" s="393"/>
      <c r="E809" s="393"/>
      <c r="F809" s="393"/>
      <c r="G809" s="393"/>
      <c r="H809" s="394"/>
      <c r="I809" s="394"/>
      <c r="J809" s="394"/>
      <c r="K809" s="394"/>
      <c r="L809" s="394"/>
      <c r="M809" s="394"/>
      <c r="N809" s="313">
        <f>IF(IF(I809&lt;'Checklist Parameters'!$Q$22,0,($I809-$L809))&lt;0,0,IF(I809&lt;'Checklist Parameters'!$Q$22,0,($I809-$L809)))</f>
        <v>0</v>
      </c>
      <c r="O809" s="394"/>
      <c r="P809" s="395"/>
      <c r="Q809" s="316">
        <f t="shared" si="74"/>
        <v>0</v>
      </c>
      <c r="R809" s="87">
        <f t="shared" si="75"/>
        <v>0</v>
      </c>
      <c r="S809" s="87">
        <f>IF('Checklist Parameters'!$Q$60&lt;0.2,0.2,'Checklist Parameters'!$Q$60)</f>
        <v>0.7</v>
      </c>
      <c r="T809" s="88">
        <f>IF($O809="",IF('Checklist District ID'!$C$43="Y",MAX($R809:$S809)*$I809,SUM($R809:$S809)*$I809),IF(O809&gt;0,Q809*S809))</f>
        <v>0</v>
      </c>
      <c r="U809" s="88">
        <f>IF(Q809&gt;0,((I809-T809)*'Formula Matrix'!$E$42),0)</f>
        <v>0</v>
      </c>
      <c r="V809" s="88">
        <f t="shared" si="76"/>
        <v>0</v>
      </c>
      <c r="W809" s="88">
        <f>IF(V809&gt;0,(V809*'Checklist Parameters'!$Q$35),0)</f>
        <v>0</v>
      </c>
      <c r="X809" s="85">
        <f t="shared" si="72"/>
        <v>0</v>
      </c>
      <c r="Y809" s="85">
        <f>IF('Checklist Parameters'!$Q$102&lt;&gt;"",(I809/43560)*'Checklist Parameters'!$Q$102,"N/A")</f>
        <v>0</v>
      </c>
      <c r="Z809" s="85" t="str">
        <f>IF('Checklist Parameters'!$Q$58&lt;&gt;"",((I809*'Checklist Parameters'!$Q$58)*'Checklist Parameters'!$Q$35)/1000,"N/A")</f>
        <v>N/A</v>
      </c>
      <c r="AA809" s="85">
        <f>IF('Checklist Parameters'!$Q$101&lt;&gt;"",IFERROR(I809/'Checklist Parameters'!$Q$101,0),"N/A")</f>
        <v>0</v>
      </c>
      <c r="AB809" s="85" t="str">
        <f>IF('Checklist Parameters'!$Q$43&lt;&gt;"",(I809*'Checklist Parameters'!$Q$43)/1000,"N/A")</f>
        <v>N/A</v>
      </c>
      <c r="AC809" s="85">
        <f>IF('Checklist Parameters'!$Q$16="",$X809,IF(AND('Checklist Parameters'!$Q$16&lt;$X809,'Checklist Parameters'!$Q$16&gt;=3),'Checklist Parameters'!$Q$16,IF(AND('Checklist Parameters'!$Q$16&lt;$X809,'Checklist Parameters'!$Q$16&lt;3),0,$X809)))</f>
        <v>0</v>
      </c>
      <c r="AD809" s="85" t="str">
        <f>IF(AND(I809&lt;'Checklist Parameters'!$Q$22,$I809&lt;&gt;0),"Y","")</f>
        <v/>
      </c>
      <c r="AE809" s="85" t="str">
        <f>IF($AD809="Y",0,IF('Checklist Parameters'!$Q$25="","&lt;no limit&gt;",ROUNDDOWN((($I809-'Checklist Parameters'!$Q$24)/'Checklist Parameters'!$Q$25)+1,0)))</f>
        <v>&lt;no limit&gt;</v>
      </c>
      <c r="AF809" s="174">
        <f t="shared" si="77"/>
        <v>0</v>
      </c>
      <c r="AG809" s="85">
        <f t="shared" si="73"/>
        <v>0</v>
      </c>
    </row>
    <row r="810" spans="1:33" ht="15">
      <c r="A810" s="393"/>
      <c r="B810" s="393"/>
      <c r="C810" s="393"/>
      <c r="D810" s="393"/>
      <c r="E810" s="393"/>
      <c r="F810" s="393"/>
      <c r="G810" s="393"/>
      <c r="H810" s="394"/>
      <c r="I810" s="394"/>
      <c r="J810" s="394"/>
      <c r="K810" s="394"/>
      <c r="L810" s="394"/>
      <c r="M810" s="394"/>
      <c r="N810" s="313">
        <f>IF(IF(I810&lt;'Checklist Parameters'!$Q$22,0,($I810-$L810))&lt;0,0,IF(I810&lt;'Checklist Parameters'!$Q$22,0,($I810-$L810)))</f>
        <v>0</v>
      </c>
      <c r="O810" s="394"/>
      <c r="P810" s="395"/>
      <c r="Q810" s="316">
        <f t="shared" si="74"/>
        <v>0</v>
      </c>
      <c r="R810" s="87">
        <f t="shared" si="75"/>
        <v>0</v>
      </c>
      <c r="S810" s="87">
        <f>IF('Checklist Parameters'!$Q$60&lt;0.2,0.2,'Checklist Parameters'!$Q$60)</f>
        <v>0.7</v>
      </c>
      <c r="T810" s="88">
        <f>IF($O810="",IF('Checklist District ID'!$C$43="Y",MAX($R810:$S810)*$I810,SUM($R810:$S810)*$I810),IF(O810&gt;0,Q810*S810))</f>
        <v>0</v>
      </c>
      <c r="U810" s="88">
        <f>IF(Q810&gt;0,((I810-T810)*'Formula Matrix'!$E$42),0)</f>
        <v>0</v>
      </c>
      <c r="V810" s="88">
        <f t="shared" si="76"/>
        <v>0</v>
      </c>
      <c r="W810" s="88">
        <f>IF(V810&gt;0,(V810*'Checklist Parameters'!$Q$35),0)</f>
        <v>0</v>
      </c>
      <c r="X810" s="85">
        <f t="shared" si="72"/>
        <v>0</v>
      </c>
      <c r="Y810" s="85">
        <f>IF('Checklist Parameters'!$Q$102&lt;&gt;"",(I810/43560)*'Checklist Parameters'!$Q$102,"N/A")</f>
        <v>0</v>
      </c>
      <c r="Z810" s="85" t="str">
        <f>IF('Checklist Parameters'!$Q$58&lt;&gt;"",((I810*'Checklist Parameters'!$Q$58)*'Checklist Parameters'!$Q$35)/1000,"N/A")</f>
        <v>N/A</v>
      </c>
      <c r="AA810" s="85">
        <f>IF('Checklist Parameters'!$Q$101&lt;&gt;"",IFERROR(I810/'Checklist Parameters'!$Q$101,0),"N/A")</f>
        <v>0</v>
      </c>
      <c r="AB810" s="85" t="str">
        <f>IF('Checklist Parameters'!$Q$43&lt;&gt;"",(I810*'Checklist Parameters'!$Q$43)/1000,"N/A")</f>
        <v>N/A</v>
      </c>
      <c r="AC810" s="85">
        <f>IF('Checklist Parameters'!$Q$16="",$X810,IF(AND('Checklist Parameters'!$Q$16&lt;$X810,'Checklist Parameters'!$Q$16&gt;=3),'Checklist Parameters'!$Q$16,IF(AND('Checklist Parameters'!$Q$16&lt;$X810,'Checklist Parameters'!$Q$16&lt;3),0,$X810)))</f>
        <v>0</v>
      </c>
      <c r="AD810" s="85" t="str">
        <f>IF(AND(I810&lt;'Checklist Parameters'!$Q$22,$I810&lt;&gt;0),"Y","")</f>
        <v/>
      </c>
      <c r="AE810" s="85" t="str">
        <f>IF($AD810="Y",0,IF('Checklist Parameters'!$Q$25="","&lt;no limit&gt;",ROUNDDOWN((($I810-'Checklist Parameters'!$Q$24)/'Checklist Parameters'!$Q$25)+1,0)))</f>
        <v>&lt;no limit&gt;</v>
      </c>
      <c r="AF810" s="174">
        <f t="shared" si="77"/>
        <v>0</v>
      </c>
      <c r="AG810" s="85">
        <f t="shared" si="73"/>
        <v>0</v>
      </c>
    </row>
    <row r="811" spans="1:33" ht="15">
      <c r="A811" s="393"/>
      <c r="B811" s="393"/>
      <c r="C811" s="393"/>
      <c r="D811" s="393"/>
      <c r="E811" s="393"/>
      <c r="F811" s="393"/>
      <c r="G811" s="393"/>
      <c r="H811" s="394"/>
      <c r="I811" s="394"/>
      <c r="J811" s="394"/>
      <c r="K811" s="394"/>
      <c r="L811" s="394"/>
      <c r="M811" s="394"/>
      <c r="N811" s="313">
        <f>IF(IF(I811&lt;'Checklist Parameters'!$Q$22,0,($I811-$L811))&lt;0,0,IF(I811&lt;'Checklist Parameters'!$Q$22,0,($I811-$L811)))</f>
        <v>0</v>
      </c>
      <c r="O811" s="394"/>
      <c r="P811" s="395"/>
      <c r="Q811" s="316">
        <f t="shared" si="74"/>
        <v>0</v>
      </c>
      <c r="R811" s="87">
        <f t="shared" si="75"/>
        <v>0</v>
      </c>
      <c r="S811" s="87">
        <f>IF('Checklist Parameters'!$Q$60&lt;0.2,0.2,'Checklist Parameters'!$Q$60)</f>
        <v>0.7</v>
      </c>
      <c r="T811" s="88">
        <f>IF($O811="",IF('Checklist District ID'!$C$43="Y",MAX($R811:$S811)*$I811,SUM($R811:$S811)*$I811),IF(O811&gt;0,Q811*S811))</f>
        <v>0</v>
      </c>
      <c r="U811" s="88">
        <f>IF(Q811&gt;0,((I811-T811)*'Formula Matrix'!$E$42),0)</f>
        <v>0</v>
      </c>
      <c r="V811" s="88">
        <f t="shared" si="76"/>
        <v>0</v>
      </c>
      <c r="W811" s="88">
        <f>IF(V811&gt;0,(V811*'Checklist Parameters'!$Q$35),0)</f>
        <v>0</v>
      </c>
      <c r="X811" s="85">
        <f t="shared" si="72"/>
        <v>0</v>
      </c>
      <c r="Y811" s="85">
        <f>IF('Checklist Parameters'!$Q$102&lt;&gt;"",(I811/43560)*'Checklist Parameters'!$Q$102,"N/A")</f>
        <v>0</v>
      </c>
      <c r="Z811" s="85" t="str">
        <f>IF('Checklist Parameters'!$Q$58&lt;&gt;"",((I811*'Checklist Parameters'!$Q$58)*'Checklist Parameters'!$Q$35)/1000,"N/A")</f>
        <v>N/A</v>
      </c>
      <c r="AA811" s="85">
        <f>IF('Checklist Parameters'!$Q$101&lt;&gt;"",IFERROR(I811/'Checklist Parameters'!$Q$101,0),"N/A")</f>
        <v>0</v>
      </c>
      <c r="AB811" s="85" t="str">
        <f>IF('Checklist Parameters'!$Q$43&lt;&gt;"",(I811*'Checklist Parameters'!$Q$43)/1000,"N/A")</f>
        <v>N/A</v>
      </c>
      <c r="AC811" s="85">
        <f>IF('Checklist Parameters'!$Q$16="",$X811,IF(AND('Checklist Parameters'!$Q$16&lt;$X811,'Checklist Parameters'!$Q$16&gt;=3),'Checklist Parameters'!$Q$16,IF(AND('Checklist Parameters'!$Q$16&lt;$X811,'Checklist Parameters'!$Q$16&lt;3),0,$X811)))</f>
        <v>0</v>
      </c>
      <c r="AD811" s="85" t="str">
        <f>IF(AND(I811&lt;'Checklist Parameters'!$Q$22,$I811&lt;&gt;0),"Y","")</f>
        <v/>
      </c>
      <c r="AE811" s="85" t="str">
        <f>IF($AD811="Y",0,IF('Checklist Parameters'!$Q$25="","&lt;no limit&gt;",ROUNDDOWN((($I811-'Checklist Parameters'!$Q$24)/'Checklist Parameters'!$Q$25)+1,0)))</f>
        <v>&lt;no limit&gt;</v>
      </c>
      <c r="AF811" s="174">
        <f t="shared" si="77"/>
        <v>0</v>
      </c>
      <c r="AG811" s="85">
        <f t="shared" si="73"/>
        <v>0</v>
      </c>
    </row>
    <row r="812" spans="1:33" ht="15">
      <c r="A812" s="393"/>
      <c r="B812" s="393"/>
      <c r="C812" s="393"/>
      <c r="D812" s="393"/>
      <c r="E812" s="393"/>
      <c r="F812" s="393"/>
      <c r="G812" s="393"/>
      <c r="H812" s="394"/>
      <c r="I812" s="394"/>
      <c r="J812" s="394"/>
      <c r="K812" s="394"/>
      <c r="L812" s="394"/>
      <c r="M812" s="394"/>
      <c r="N812" s="313">
        <f>IF(IF(I812&lt;'Checklist Parameters'!$Q$22,0,($I812-$L812))&lt;0,0,IF(I812&lt;'Checklist Parameters'!$Q$22,0,($I812-$L812)))</f>
        <v>0</v>
      </c>
      <c r="O812" s="394"/>
      <c r="P812" s="395"/>
      <c r="Q812" s="316">
        <f t="shared" si="74"/>
        <v>0</v>
      </c>
      <c r="R812" s="87">
        <f t="shared" si="75"/>
        <v>0</v>
      </c>
      <c r="S812" s="87">
        <f>IF('Checklist Parameters'!$Q$60&lt;0.2,0.2,'Checklist Parameters'!$Q$60)</f>
        <v>0.7</v>
      </c>
      <c r="T812" s="88">
        <f>IF($O812="",IF('Checklist District ID'!$C$43="Y",MAX($R812:$S812)*$I812,SUM($R812:$S812)*$I812),IF(O812&gt;0,Q812*S812))</f>
        <v>0</v>
      </c>
      <c r="U812" s="88">
        <f>IF(Q812&gt;0,((I812-T812)*'Formula Matrix'!$E$42),0)</f>
        <v>0</v>
      </c>
      <c r="V812" s="88">
        <f t="shared" si="76"/>
        <v>0</v>
      </c>
      <c r="W812" s="88">
        <f>IF(V812&gt;0,(V812*'Checklist Parameters'!$Q$35),0)</f>
        <v>0</v>
      </c>
      <c r="X812" s="85">
        <f t="shared" si="72"/>
        <v>0</v>
      </c>
      <c r="Y812" s="85">
        <f>IF('Checklist Parameters'!$Q$102&lt;&gt;"",(I812/43560)*'Checklist Parameters'!$Q$102,"N/A")</f>
        <v>0</v>
      </c>
      <c r="Z812" s="85" t="str">
        <f>IF('Checklist Parameters'!$Q$58&lt;&gt;"",((I812*'Checklist Parameters'!$Q$58)*'Checklist Parameters'!$Q$35)/1000,"N/A")</f>
        <v>N/A</v>
      </c>
      <c r="AA812" s="85">
        <f>IF('Checklist Parameters'!$Q$101&lt;&gt;"",IFERROR(I812/'Checklist Parameters'!$Q$101,0),"N/A")</f>
        <v>0</v>
      </c>
      <c r="AB812" s="85" t="str">
        <f>IF('Checklist Parameters'!$Q$43&lt;&gt;"",(I812*'Checklist Parameters'!$Q$43)/1000,"N/A")</f>
        <v>N/A</v>
      </c>
      <c r="AC812" s="85">
        <f>IF('Checklist Parameters'!$Q$16="",$X812,IF(AND('Checklist Parameters'!$Q$16&lt;$X812,'Checklist Parameters'!$Q$16&gt;=3),'Checklist Parameters'!$Q$16,IF(AND('Checklist Parameters'!$Q$16&lt;$X812,'Checklist Parameters'!$Q$16&lt;3),0,$X812)))</f>
        <v>0</v>
      </c>
      <c r="AD812" s="85" t="str">
        <f>IF(AND(I812&lt;'Checklist Parameters'!$Q$22,$I812&lt;&gt;0),"Y","")</f>
        <v/>
      </c>
      <c r="AE812" s="85" t="str">
        <f>IF($AD812="Y",0,IF('Checklist Parameters'!$Q$25="","&lt;no limit&gt;",ROUNDDOWN((($I812-'Checklist Parameters'!$Q$24)/'Checklist Parameters'!$Q$25)+1,0)))</f>
        <v>&lt;no limit&gt;</v>
      </c>
      <c r="AF812" s="174">
        <f t="shared" si="77"/>
        <v>0</v>
      </c>
      <c r="AG812" s="85">
        <f t="shared" si="73"/>
        <v>0</v>
      </c>
    </row>
    <row r="813" spans="1:33" ht="15">
      <c r="A813" s="393"/>
      <c r="B813" s="393"/>
      <c r="C813" s="393"/>
      <c r="D813" s="393"/>
      <c r="E813" s="393"/>
      <c r="F813" s="393"/>
      <c r="G813" s="393"/>
      <c r="H813" s="394"/>
      <c r="I813" s="394"/>
      <c r="J813" s="394"/>
      <c r="K813" s="394"/>
      <c r="L813" s="394"/>
      <c r="M813" s="394"/>
      <c r="N813" s="313">
        <f>IF(IF(I813&lt;'Checklist Parameters'!$Q$22,0,($I813-$L813))&lt;0,0,IF(I813&lt;'Checklist Parameters'!$Q$22,0,($I813-$L813)))</f>
        <v>0</v>
      </c>
      <c r="O813" s="394"/>
      <c r="P813" s="395"/>
      <c r="Q813" s="316">
        <f t="shared" si="74"/>
        <v>0</v>
      </c>
      <c r="R813" s="87">
        <f t="shared" si="75"/>
        <v>0</v>
      </c>
      <c r="S813" s="87">
        <f>IF('Checklist Parameters'!$Q$60&lt;0.2,0.2,'Checklist Parameters'!$Q$60)</f>
        <v>0.7</v>
      </c>
      <c r="T813" s="88">
        <f>IF($O813="",IF('Checklist District ID'!$C$43="Y",MAX($R813:$S813)*$I813,SUM($R813:$S813)*$I813),IF(O813&gt;0,Q813*S813))</f>
        <v>0</v>
      </c>
      <c r="U813" s="88">
        <f>IF(Q813&gt;0,((I813-T813)*'Formula Matrix'!$E$42),0)</f>
        <v>0</v>
      </c>
      <c r="V813" s="88">
        <f t="shared" si="76"/>
        <v>0</v>
      </c>
      <c r="W813" s="88">
        <f>IF(V813&gt;0,(V813*'Checklist Parameters'!$Q$35),0)</f>
        <v>0</v>
      </c>
      <c r="X813" s="85">
        <f t="shared" si="72"/>
        <v>0</v>
      </c>
      <c r="Y813" s="85">
        <f>IF('Checklist Parameters'!$Q$102&lt;&gt;"",(I813/43560)*'Checklist Parameters'!$Q$102,"N/A")</f>
        <v>0</v>
      </c>
      <c r="Z813" s="85" t="str">
        <f>IF('Checklist Parameters'!$Q$58&lt;&gt;"",((I813*'Checklist Parameters'!$Q$58)*'Checklist Parameters'!$Q$35)/1000,"N/A")</f>
        <v>N/A</v>
      </c>
      <c r="AA813" s="85">
        <f>IF('Checklist Parameters'!$Q$101&lt;&gt;"",IFERROR(I813/'Checklist Parameters'!$Q$101,0),"N/A")</f>
        <v>0</v>
      </c>
      <c r="AB813" s="85" t="str">
        <f>IF('Checklist Parameters'!$Q$43&lt;&gt;"",(I813*'Checklist Parameters'!$Q$43)/1000,"N/A")</f>
        <v>N/A</v>
      </c>
      <c r="AC813" s="85">
        <f>IF('Checklist Parameters'!$Q$16="",$X813,IF(AND('Checklist Parameters'!$Q$16&lt;$X813,'Checklist Parameters'!$Q$16&gt;=3),'Checklist Parameters'!$Q$16,IF(AND('Checklist Parameters'!$Q$16&lt;$X813,'Checklist Parameters'!$Q$16&lt;3),0,$X813)))</f>
        <v>0</v>
      </c>
      <c r="AD813" s="85" t="str">
        <f>IF(AND(I813&lt;'Checklist Parameters'!$Q$22,$I813&lt;&gt;0),"Y","")</f>
        <v/>
      </c>
      <c r="AE813" s="85" t="str">
        <f>IF($AD813="Y",0,IF('Checklist Parameters'!$Q$25="","&lt;no limit&gt;",ROUNDDOWN((($I813-'Checklist Parameters'!$Q$24)/'Checklist Parameters'!$Q$25)+1,0)))</f>
        <v>&lt;no limit&gt;</v>
      </c>
      <c r="AF813" s="174">
        <f t="shared" si="77"/>
        <v>0</v>
      </c>
      <c r="AG813" s="85">
        <f t="shared" si="73"/>
        <v>0</v>
      </c>
    </row>
    <row r="814" spans="1:33" ht="15">
      <c r="A814" s="393"/>
      <c r="B814" s="393"/>
      <c r="C814" s="393"/>
      <c r="D814" s="393"/>
      <c r="E814" s="393"/>
      <c r="F814" s="393"/>
      <c r="G814" s="393"/>
      <c r="H814" s="394"/>
      <c r="I814" s="394"/>
      <c r="J814" s="394"/>
      <c r="K814" s="394"/>
      <c r="L814" s="394"/>
      <c r="M814" s="394"/>
      <c r="N814" s="313">
        <f>IF(IF(I814&lt;'Checklist Parameters'!$Q$22,0,($I814-$L814))&lt;0,0,IF(I814&lt;'Checklist Parameters'!$Q$22,0,($I814-$L814)))</f>
        <v>0</v>
      </c>
      <c r="O814" s="394"/>
      <c r="P814" s="395"/>
      <c r="Q814" s="316">
        <f t="shared" si="74"/>
        <v>0</v>
      </c>
      <c r="R814" s="87">
        <f t="shared" si="75"/>
        <v>0</v>
      </c>
      <c r="S814" s="87">
        <f>IF('Checklist Parameters'!$Q$60&lt;0.2,0.2,'Checklist Parameters'!$Q$60)</f>
        <v>0.7</v>
      </c>
      <c r="T814" s="88">
        <f>IF($O814="",IF('Checklist District ID'!$C$43="Y",MAX($R814:$S814)*$I814,SUM($R814:$S814)*$I814),IF(O814&gt;0,Q814*S814))</f>
        <v>0</v>
      </c>
      <c r="U814" s="88">
        <f>IF(Q814&gt;0,((I814-T814)*'Formula Matrix'!$E$42),0)</f>
        <v>0</v>
      </c>
      <c r="V814" s="88">
        <f t="shared" si="76"/>
        <v>0</v>
      </c>
      <c r="W814" s="88">
        <f>IF(V814&gt;0,(V814*'Checklist Parameters'!$Q$35),0)</f>
        <v>0</v>
      </c>
      <c r="X814" s="85">
        <f t="shared" si="72"/>
        <v>0</v>
      </c>
      <c r="Y814" s="85">
        <f>IF('Checklist Parameters'!$Q$102&lt;&gt;"",(I814/43560)*'Checklist Parameters'!$Q$102,"N/A")</f>
        <v>0</v>
      </c>
      <c r="Z814" s="85" t="str">
        <f>IF('Checklist Parameters'!$Q$58&lt;&gt;"",((I814*'Checklist Parameters'!$Q$58)*'Checklist Parameters'!$Q$35)/1000,"N/A")</f>
        <v>N/A</v>
      </c>
      <c r="AA814" s="85">
        <f>IF('Checklist Parameters'!$Q$101&lt;&gt;"",IFERROR(I814/'Checklist Parameters'!$Q$101,0),"N/A")</f>
        <v>0</v>
      </c>
      <c r="AB814" s="85" t="str">
        <f>IF('Checklist Parameters'!$Q$43&lt;&gt;"",(I814*'Checklist Parameters'!$Q$43)/1000,"N/A")</f>
        <v>N/A</v>
      </c>
      <c r="AC814" s="85">
        <f>IF('Checklist Parameters'!$Q$16="",$X814,IF(AND('Checklist Parameters'!$Q$16&lt;$X814,'Checklist Parameters'!$Q$16&gt;=3),'Checklist Parameters'!$Q$16,IF(AND('Checklist Parameters'!$Q$16&lt;$X814,'Checklist Parameters'!$Q$16&lt;3),0,$X814)))</f>
        <v>0</v>
      </c>
      <c r="AD814" s="85" t="str">
        <f>IF(AND(I814&lt;'Checklist Parameters'!$Q$22,$I814&lt;&gt;0),"Y","")</f>
        <v/>
      </c>
      <c r="AE814" s="85" t="str">
        <f>IF($AD814="Y",0,IF('Checklist Parameters'!$Q$25="","&lt;no limit&gt;",ROUNDDOWN((($I814-'Checklist Parameters'!$Q$24)/'Checklist Parameters'!$Q$25)+1,0)))</f>
        <v>&lt;no limit&gt;</v>
      </c>
      <c r="AF814" s="174">
        <f t="shared" si="77"/>
        <v>0</v>
      </c>
      <c r="AG814" s="85">
        <f t="shared" si="73"/>
        <v>0</v>
      </c>
    </row>
    <row r="815" spans="1:33" ht="15">
      <c r="A815" s="393"/>
      <c r="B815" s="393"/>
      <c r="C815" s="393"/>
      <c r="D815" s="393"/>
      <c r="E815" s="393"/>
      <c r="F815" s="393"/>
      <c r="G815" s="393"/>
      <c r="H815" s="394"/>
      <c r="I815" s="394"/>
      <c r="J815" s="394"/>
      <c r="K815" s="394"/>
      <c r="L815" s="394"/>
      <c r="M815" s="394"/>
      <c r="N815" s="313">
        <f>IF(IF(I815&lt;'Checklist Parameters'!$Q$22,0,($I815-$L815))&lt;0,0,IF(I815&lt;'Checklist Parameters'!$Q$22,0,($I815-$L815)))</f>
        <v>0</v>
      </c>
      <c r="O815" s="394"/>
      <c r="P815" s="395"/>
      <c r="Q815" s="316">
        <f t="shared" si="74"/>
        <v>0</v>
      </c>
      <c r="R815" s="87">
        <f t="shared" si="75"/>
        <v>0</v>
      </c>
      <c r="S815" s="87">
        <f>IF('Checklist Parameters'!$Q$60&lt;0.2,0.2,'Checklist Parameters'!$Q$60)</f>
        <v>0.7</v>
      </c>
      <c r="T815" s="88">
        <f>IF($O815="",IF('Checklist District ID'!$C$43="Y",MAX($R815:$S815)*$I815,SUM($R815:$S815)*$I815),IF(O815&gt;0,Q815*S815))</f>
        <v>0</v>
      </c>
      <c r="U815" s="88">
        <f>IF(Q815&gt;0,((I815-T815)*'Formula Matrix'!$E$42),0)</f>
        <v>0</v>
      </c>
      <c r="V815" s="88">
        <f t="shared" si="76"/>
        <v>0</v>
      </c>
      <c r="W815" s="88">
        <f>IF(V815&gt;0,(V815*'Checklist Parameters'!$Q$35),0)</f>
        <v>0</v>
      </c>
      <c r="X815" s="85">
        <f t="shared" si="72"/>
        <v>0</v>
      </c>
      <c r="Y815" s="85">
        <f>IF('Checklist Parameters'!$Q$102&lt;&gt;"",(I815/43560)*'Checklist Parameters'!$Q$102,"N/A")</f>
        <v>0</v>
      </c>
      <c r="Z815" s="85" t="str">
        <f>IF('Checklist Parameters'!$Q$58&lt;&gt;"",((I815*'Checklist Parameters'!$Q$58)*'Checklist Parameters'!$Q$35)/1000,"N/A")</f>
        <v>N/A</v>
      </c>
      <c r="AA815" s="85">
        <f>IF('Checklist Parameters'!$Q$101&lt;&gt;"",IFERROR(I815/'Checklist Parameters'!$Q$101,0),"N/A")</f>
        <v>0</v>
      </c>
      <c r="AB815" s="85" t="str">
        <f>IF('Checklist Parameters'!$Q$43&lt;&gt;"",(I815*'Checklist Parameters'!$Q$43)/1000,"N/A")</f>
        <v>N/A</v>
      </c>
      <c r="AC815" s="85">
        <f>IF('Checklist Parameters'!$Q$16="",$X815,IF(AND('Checklist Parameters'!$Q$16&lt;$X815,'Checklist Parameters'!$Q$16&gt;=3),'Checklist Parameters'!$Q$16,IF(AND('Checklist Parameters'!$Q$16&lt;$X815,'Checklist Parameters'!$Q$16&lt;3),0,$X815)))</f>
        <v>0</v>
      </c>
      <c r="AD815" s="85" t="str">
        <f>IF(AND(I815&lt;'Checklist Parameters'!$Q$22,$I815&lt;&gt;0),"Y","")</f>
        <v/>
      </c>
      <c r="AE815" s="85" t="str">
        <f>IF($AD815="Y",0,IF('Checklist Parameters'!$Q$25="","&lt;no limit&gt;",ROUNDDOWN((($I815-'Checklist Parameters'!$Q$24)/'Checklist Parameters'!$Q$25)+1,0)))</f>
        <v>&lt;no limit&gt;</v>
      </c>
      <c r="AF815" s="174">
        <f t="shared" si="77"/>
        <v>0</v>
      </c>
      <c r="AG815" s="85">
        <f t="shared" si="73"/>
        <v>0</v>
      </c>
    </row>
    <row r="816" spans="1:33" ht="15">
      <c r="A816" s="393"/>
      <c r="B816" s="393"/>
      <c r="C816" s="393"/>
      <c r="D816" s="393"/>
      <c r="E816" s="393"/>
      <c r="F816" s="393"/>
      <c r="G816" s="393"/>
      <c r="H816" s="394"/>
      <c r="I816" s="394"/>
      <c r="J816" s="394"/>
      <c r="K816" s="394"/>
      <c r="L816" s="394"/>
      <c r="M816" s="394"/>
      <c r="N816" s="313">
        <f>IF(IF(I816&lt;'Checklist Parameters'!$Q$22,0,($I816-$L816))&lt;0,0,IF(I816&lt;'Checklist Parameters'!$Q$22,0,($I816-$L816)))</f>
        <v>0</v>
      </c>
      <c r="O816" s="394"/>
      <c r="P816" s="395"/>
      <c r="Q816" s="316">
        <f t="shared" si="74"/>
        <v>0</v>
      </c>
      <c r="R816" s="87">
        <f t="shared" si="75"/>
        <v>0</v>
      </c>
      <c r="S816" s="87">
        <f>IF('Checklist Parameters'!$Q$60&lt;0.2,0.2,'Checklist Parameters'!$Q$60)</f>
        <v>0.7</v>
      </c>
      <c r="T816" s="88">
        <f>IF($O816="",IF('Checklist District ID'!$C$43="Y",MAX($R816:$S816)*$I816,SUM($R816:$S816)*$I816),IF(O816&gt;0,Q816*S816))</f>
        <v>0</v>
      </c>
      <c r="U816" s="88">
        <f>IF(Q816&gt;0,((I816-T816)*'Formula Matrix'!$E$42),0)</f>
        <v>0</v>
      </c>
      <c r="V816" s="88">
        <f t="shared" si="76"/>
        <v>0</v>
      </c>
      <c r="W816" s="88">
        <f>IF(V816&gt;0,(V816*'Checklist Parameters'!$Q$35),0)</f>
        <v>0</v>
      </c>
      <c r="X816" s="85">
        <f t="shared" si="72"/>
        <v>0</v>
      </c>
      <c r="Y816" s="85">
        <f>IF('Checklist Parameters'!$Q$102&lt;&gt;"",(I816/43560)*'Checklist Parameters'!$Q$102,"N/A")</f>
        <v>0</v>
      </c>
      <c r="Z816" s="85" t="str">
        <f>IF('Checklist Parameters'!$Q$58&lt;&gt;"",((I816*'Checklist Parameters'!$Q$58)*'Checklist Parameters'!$Q$35)/1000,"N/A")</f>
        <v>N/A</v>
      </c>
      <c r="AA816" s="85">
        <f>IF('Checklist Parameters'!$Q$101&lt;&gt;"",IFERROR(I816/'Checklist Parameters'!$Q$101,0),"N/A")</f>
        <v>0</v>
      </c>
      <c r="AB816" s="85" t="str">
        <f>IF('Checklist Parameters'!$Q$43&lt;&gt;"",(I816*'Checklist Parameters'!$Q$43)/1000,"N/A")</f>
        <v>N/A</v>
      </c>
      <c r="AC816" s="85">
        <f>IF('Checklist Parameters'!$Q$16="",$X816,IF(AND('Checklist Parameters'!$Q$16&lt;$X816,'Checklist Parameters'!$Q$16&gt;=3),'Checklist Parameters'!$Q$16,IF(AND('Checklist Parameters'!$Q$16&lt;$X816,'Checklist Parameters'!$Q$16&lt;3),0,$X816)))</f>
        <v>0</v>
      </c>
      <c r="AD816" s="85" t="str">
        <f>IF(AND(I816&lt;'Checklist Parameters'!$Q$22,$I816&lt;&gt;0),"Y","")</f>
        <v/>
      </c>
      <c r="AE816" s="85" t="str">
        <f>IF($AD816="Y",0,IF('Checklist Parameters'!$Q$25="","&lt;no limit&gt;",ROUNDDOWN((($I816-'Checklist Parameters'!$Q$24)/'Checklist Parameters'!$Q$25)+1,0)))</f>
        <v>&lt;no limit&gt;</v>
      </c>
      <c r="AF816" s="174">
        <f t="shared" si="77"/>
        <v>0</v>
      </c>
      <c r="AG816" s="85">
        <f t="shared" si="73"/>
        <v>0</v>
      </c>
    </row>
    <row r="817" spans="1:33" ht="15">
      <c r="A817" s="393"/>
      <c r="B817" s="393"/>
      <c r="C817" s="393"/>
      <c r="D817" s="393"/>
      <c r="E817" s="393"/>
      <c r="F817" s="393"/>
      <c r="G817" s="393"/>
      <c r="H817" s="394"/>
      <c r="I817" s="394"/>
      <c r="J817" s="394"/>
      <c r="K817" s="394"/>
      <c r="L817" s="394"/>
      <c r="M817" s="394"/>
      <c r="N817" s="313">
        <f>IF(IF(I817&lt;'Checklist Parameters'!$Q$22,0,($I817-$L817))&lt;0,0,IF(I817&lt;'Checklist Parameters'!$Q$22,0,($I817-$L817)))</f>
        <v>0</v>
      </c>
      <c r="O817" s="394"/>
      <c r="P817" s="395"/>
      <c r="Q817" s="316">
        <f t="shared" si="74"/>
        <v>0</v>
      </c>
      <c r="R817" s="87">
        <f t="shared" si="75"/>
        <v>0</v>
      </c>
      <c r="S817" s="87">
        <f>IF('Checklist Parameters'!$Q$60&lt;0.2,0.2,'Checklist Parameters'!$Q$60)</f>
        <v>0.7</v>
      </c>
      <c r="T817" s="88">
        <f>IF($O817="",IF('Checklist District ID'!$C$43="Y",MAX($R817:$S817)*$I817,SUM($R817:$S817)*$I817),IF(O817&gt;0,Q817*S817))</f>
        <v>0</v>
      </c>
      <c r="U817" s="88">
        <f>IF(Q817&gt;0,((I817-T817)*'Formula Matrix'!$E$42),0)</f>
        <v>0</v>
      </c>
      <c r="V817" s="88">
        <f t="shared" si="76"/>
        <v>0</v>
      </c>
      <c r="W817" s="88">
        <f>IF(V817&gt;0,(V817*'Checklist Parameters'!$Q$35),0)</f>
        <v>0</v>
      </c>
      <c r="X817" s="85">
        <f t="shared" si="72"/>
        <v>0</v>
      </c>
      <c r="Y817" s="85">
        <f>IF('Checklist Parameters'!$Q$102&lt;&gt;"",(I817/43560)*'Checklist Parameters'!$Q$102,"N/A")</f>
        <v>0</v>
      </c>
      <c r="Z817" s="85" t="str">
        <f>IF('Checklist Parameters'!$Q$58&lt;&gt;"",((I817*'Checklist Parameters'!$Q$58)*'Checklist Parameters'!$Q$35)/1000,"N/A")</f>
        <v>N/A</v>
      </c>
      <c r="AA817" s="85">
        <f>IF('Checklist Parameters'!$Q$101&lt;&gt;"",IFERROR(I817/'Checklist Parameters'!$Q$101,0),"N/A")</f>
        <v>0</v>
      </c>
      <c r="AB817" s="85" t="str">
        <f>IF('Checklist Parameters'!$Q$43&lt;&gt;"",(I817*'Checklist Parameters'!$Q$43)/1000,"N/A")</f>
        <v>N/A</v>
      </c>
      <c r="AC817" s="85">
        <f>IF('Checklist Parameters'!$Q$16="",$X817,IF(AND('Checklist Parameters'!$Q$16&lt;$X817,'Checklist Parameters'!$Q$16&gt;=3),'Checklist Parameters'!$Q$16,IF(AND('Checklist Parameters'!$Q$16&lt;$X817,'Checklist Parameters'!$Q$16&lt;3),0,$X817)))</f>
        <v>0</v>
      </c>
      <c r="AD817" s="85" t="str">
        <f>IF(AND(I817&lt;'Checklist Parameters'!$Q$22,$I817&lt;&gt;0),"Y","")</f>
        <v/>
      </c>
      <c r="AE817" s="85" t="str">
        <f>IF($AD817="Y",0,IF('Checklist Parameters'!$Q$25="","&lt;no limit&gt;",ROUNDDOWN((($I817-'Checklist Parameters'!$Q$24)/'Checklist Parameters'!$Q$25)+1,0)))</f>
        <v>&lt;no limit&gt;</v>
      </c>
      <c r="AF817" s="174">
        <f t="shared" si="77"/>
        <v>0</v>
      </c>
      <c r="AG817" s="85">
        <f t="shared" si="73"/>
        <v>0</v>
      </c>
    </row>
    <row r="818" spans="1:33" ht="15">
      <c r="A818" s="393"/>
      <c r="B818" s="393"/>
      <c r="C818" s="393"/>
      <c r="D818" s="393"/>
      <c r="E818" s="393"/>
      <c r="F818" s="393"/>
      <c r="G818" s="393"/>
      <c r="H818" s="394"/>
      <c r="I818" s="394"/>
      <c r="J818" s="394"/>
      <c r="K818" s="394"/>
      <c r="L818" s="394"/>
      <c r="M818" s="394"/>
      <c r="N818" s="313">
        <f>IF(IF(I818&lt;'Checklist Parameters'!$Q$22,0,($I818-$L818))&lt;0,0,IF(I818&lt;'Checklist Parameters'!$Q$22,0,($I818-$L818)))</f>
        <v>0</v>
      </c>
      <c r="O818" s="394"/>
      <c r="P818" s="395"/>
      <c r="Q818" s="316">
        <f t="shared" si="74"/>
        <v>0</v>
      </c>
      <c r="R818" s="87">
        <f t="shared" si="75"/>
        <v>0</v>
      </c>
      <c r="S818" s="87">
        <f>IF('Checklist Parameters'!$Q$60&lt;0.2,0.2,'Checklist Parameters'!$Q$60)</f>
        <v>0.7</v>
      </c>
      <c r="T818" s="88">
        <f>IF($O818="",IF('Checklist District ID'!$C$43="Y",MAX($R818:$S818)*$I818,SUM($R818:$S818)*$I818),IF(O818&gt;0,Q818*S818))</f>
        <v>0</v>
      </c>
      <c r="U818" s="88">
        <f>IF(Q818&gt;0,((I818-T818)*'Formula Matrix'!$E$42),0)</f>
        <v>0</v>
      </c>
      <c r="V818" s="88">
        <f t="shared" si="76"/>
        <v>0</v>
      </c>
      <c r="W818" s="88">
        <f>IF(V818&gt;0,(V818*'Checklist Parameters'!$Q$35),0)</f>
        <v>0</v>
      </c>
      <c r="X818" s="85">
        <f t="shared" si="72"/>
        <v>0</v>
      </c>
      <c r="Y818" s="85">
        <f>IF('Checklist Parameters'!$Q$102&lt;&gt;"",(I818/43560)*'Checklist Parameters'!$Q$102,"N/A")</f>
        <v>0</v>
      </c>
      <c r="Z818" s="85" t="str">
        <f>IF('Checklist Parameters'!$Q$58&lt;&gt;"",((I818*'Checklist Parameters'!$Q$58)*'Checklist Parameters'!$Q$35)/1000,"N/A")</f>
        <v>N/A</v>
      </c>
      <c r="AA818" s="85">
        <f>IF('Checklist Parameters'!$Q$101&lt;&gt;"",IFERROR(I818/'Checklist Parameters'!$Q$101,0),"N/A")</f>
        <v>0</v>
      </c>
      <c r="AB818" s="85" t="str">
        <f>IF('Checklist Parameters'!$Q$43&lt;&gt;"",(I818*'Checklist Parameters'!$Q$43)/1000,"N/A")</f>
        <v>N/A</v>
      </c>
      <c r="AC818" s="85">
        <f>IF('Checklist Parameters'!$Q$16="",$X818,IF(AND('Checklist Parameters'!$Q$16&lt;$X818,'Checklist Parameters'!$Q$16&gt;=3),'Checklist Parameters'!$Q$16,IF(AND('Checklist Parameters'!$Q$16&lt;$X818,'Checklist Parameters'!$Q$16&lt;3),0,$X818)))</f>
        <v>0</v>
      </c>
      <c r="AD818" s="85" t="str">
        <f>IF(AND(I818&lt;'Checklist Parameters'!$Q$22,$I818&lt;&gt;0),"Y","")</f>
        <v/>
      </c>
      <c r="AE818" s="85" t="str">
        <f>IF($AD818="Y",0,IF('Checklist Parameters'!$Q$25="","&lt;no limit&gt;",ROUNDDOWN((($I818-'Checklist Parameters'!$Q$24)/'Checklist Parameters'!$Q$25)+1,0)))</f>
        <v>&lt;no limit&gt;</v>
      </c>
      <c r="AF818" s="174">
        <f t="shared" si="77"/>
        <v>0</v>
      </c>
      <c r="AG818" s="85">
        <f t="shared" si="73"/>
        <v>0</v>
      </c>
    </row>
    <row r="819" spans="1:33" ht="15">
      <c r="A819" s="393"/>
      <c r="B819" s="393"/>
      <c r="C819" s="393"/>
      <c r="D819" s="393"/>
      <c r="E819" s="393"/>
      <c r="F819" s="393"/>
      <c r="G819" s="393"/>
      <c r="H819" s="394"/>
      <c r="I819" s="394"/>
      <c r="J819" s="394"/>
      <c r="K819" s="394"/>
      <c r="L819" s="394"/>
      <c r="M819" s="394"/>
      <c r="N819" s="313">
        <f>IF(IF(I819&lt;'Checklist Parameters'!$Q$22,0,($I819-$L819))&lt;0,0,IF(I819&lt;'Checklist Parameters'!$Q$22,0,($I819-$L819)))</f>
        <v>0</v>
      </c>
      <c r="O819" s="394"/>
      <c r="P819" s="395"/>
      <c r="Q819" s="316">
        <f t="shared" si="74"/>
        <v>0</v>
      </c>
      <c r="R819" s="87">
        <f t="shared" si="75"/>
        <v>0</v>
      </c>
      <c r="S819" s="87">
        <f>IF('Checklist Parameters'!$Q$60&lt;0.2,0.2,'Checklist Parameters'!$Q$60)</f>
        <v>0.7</v>
      </c>
      <c r="T819" s="88">
        <f>IF($O819="",IF('Checklist District ID'!$C$43="Y",MAX($R819:$S819)*$I819,SUM($R819:$S819)*$I819),IF(O819&gt;0,Q819*S819))</f>
        <v>0</v>
      </c>
      <c r="U819" s="88">
        <f>IF(Q819&gt;0,((I819-T819)*'Formula Matrix'!$E$42),0)</f>
        <v>0</v>
      </c>
      <c r="V819" s="88">
        <f t="shared" si="76"/>
        <v>0</v>
      </c>
      <c r="W819" s="88">
        <f>IF(V819&gt;0,(V819*'Checklist Parameters'!$Q$35),0)</f>
        <v>0</v>
      </c>
      <c r="X819" s="85">
        <f t="shared" si="72"/>
        <v>0</v>
      </c>
      <c r="Y819" s="85">
        <f>IF('Checklist Parameters'!$Q$102&lt;&gt;"",(I819/43560)*'Checklist Parameters'!$Q$102,"N/A")</f>
        <v>0</v>
      </c>
      <c r="Z819" s="85" t="str">
        <f>IF('Checklist Parameters'!$Q$58&lt;&gt;"",((I819*'Checklist Parameters'!$Q$58)*'Checklist Parameters'!$Q$35)/1000,"N/A")</f>
        <v>N/A</v>
      </c>
      <c r="AA819" s="85">
        <f>IF('Checklist Parameters'!$Q$101&lt;&gt;"",IFERROR(I819/'Checklist Parameters'!$Q$101,0),"N/A")</f>
        <v>0</v>
      </c>
      <c r="AB819" s="85" t="str">
        <f>IF('Checklist Parameters'!$Q$43&lt;&gt;"",(I819*'Checklist Parameters'!$Q$43)/1000,"N/A")</f>
        <v>N/A</v>
      </c>
      <c r="AC819" s="85">
        <f>IF('Checklist Parameters'!$Q$16="",$X819,IF(AND('Checklist Parameters'!$Q$16&lt;$X819,'Checklist Parameters'!$Q$16&gt;=3),'Checklist Parameters'!$Q$16,IF(AND('Checklist Parameters'!$Q$16&lt;$X819,'Checklist Parameters'!$Q$16&lt;3),0,$X819)))</f>
        <v>0</v>
      </c>
      <c r="AD819" s="85" t="str">
        <f>IF(AND(I819&lt;'Checklist Parameters'!$Q$22,$I819&lt;&gt;0),"Y","")</f>
        <v/>
      </c>
      <c r="AE819" s="85" t="str">
        <f>IF($AD819="Y",0,IF('Checklist Parameters'!$Q$25="","&lt;no limit&gt;",ROUNDDOWN((($I819-'Checklist Parameters'!$Q$24)/'Checklist Parameters'!$Q$25)+1,0)))</f>
        <v>&lt;no limit&gt;</v>
      </c>
      <c r="AF819" s="174">
        <f t="shared" si="77"/>
        <v>0</v>
      </c>
      <c r="AG819" s="85">
        <f t="shared" si="73"/>
        <v>0</v>
      </c>
    </row>
    <row r="820" spans="1:33" ht="15">
      <c r="A820" s="393"/>
      <c r="B820" s="393"/>
      <c r="C820" s="393"/>
      <c r="D820" s="393"/>
      <c r="E820" s="393"/>
      <c r="F820" s="393"/>
      <c r="G820" s="393"/>
      <c r="H820" s="394"/>
      <c r="I820" s="394"/>
      <c r="J820" s="394"/>
      <c r="K820" s="394"/>
      <c r="L820" s="394"/>
      <c r="M820" s="394"/>
      <c r="N820" s="313">
        <f>IF(IF(I820&lt;'Checklist Parameters'!$Q$22,0,($I820-$L820))&lt;0,0,IF(I820&lt;'Checklist Parameters'!$Q$22,0,($I820-$L820)))</f>
        <v>0</v>
      </c>
      <c r="O820" s="394"/>
      <c r="P820" s="395"/>
      <c r="Q820" s="316">
        <f t="shared" si="74"/>
        <v>0</v>
      </c>
      <c r="R820" s="87">
        <f t="shared" si="75"/>
        <v>0</v>
      </c>
      <c r="S820" s="87">
        <f>IF('Checklist Parameters'!$Q$60&lt;0.2,0.2,'Checklist Parameters'!$Q$60)</f>
        <v>0.7</v>
      </c>
      <c r="T820" s="88">
        <f>IF($O820="",IF('Checklist District ID'!$C$43="Y",MAX($R820:$S820)*$I820,SUM($R820:$S820)*$I820),IF(O820&gt;0,Q820*S820))</f>
        <v>0</v>
      </c>
      <c r="U820" s="88">
        <f>IF(Q820&gt;0,((I820-T820)*'Formula Matrix'!$E$42),0)</f>
        <v>0</v>
      </c>
      <c r="V820" s="88">
        <f t="shared" si="76"/>
        <v>0</v>
      </c>
      <c r="W820" s="88">
        <f>IF(V820&gt;0,(V820*'Checklist Parameters'!$Q$35),0)</f>
        <v>0</v>
      </c>
      <c r="X820" s="85">
        <f t="shared" si="72"/>
        <v>0</v>
      </c>
      <c r="Y820" s="85">
        <f>IF('Checklist Parameters'!$Q$102&lt;&gt;"",(I820/43560)*'Checklist Parameters'!$Q$102,"N/A")</f>
        <v>0</v>
      </c>
      <c r="Z820" s="85" t="str">
        <f>IF('Checklist Parameters'!$Q$58&lt;&gt;"",((I820*'Checklist Parameters'!$Q$58)*'Checklist Parameters'!$Q$35)/1000,"N/A")</f>
        <v>N/A</v>
      </c>
      <c r="AA820" s="85">
        <f>IF('Checklist Parameters'!$Q$101&lt;&gt;"",IFERROR(I820/'Checklist Parameters'!$Q$101,0),"N/A")</f>
        <v>0</v>
      </c>
      <c r="AB820" s="85" t="str">
        <f>IF('Checklist Parameters'!$Q$43&lt;&gt;"",(I820*'Checklist Parameters'!$Q$43)/1000,"N/A")</f>
        <v>N/A</v>
      </c>
      <c r="AC820" s="85">
        <f>IF('Checklist Parameters'!$Q$16="",$X820,IF(AND('Checklist Parameters'!$Q$16&lt;$X820,'Checklist Parameters'!$Q$16&gt;=3),'Checklist Parameters'!$Q$16,IF(AND('Checklist Parameters'!$Q$16&lt;$X820,'Checklist Parameters'!$Q$16&lt;3),0,$X820)))</f>
        <v>0</v>
      </c>
      <c r="AD820" s="85" t="str">
        <f>IF(AND(I820&lt;'Checklist Parameters'!$Q$22,$I820&lt;&gt;0),"Y","")</f>
        <v/>
      </c>
      <c r="AE820" s="85" t="str">
        <f>IF($AD820="Y",0,IF('Checklist Parameters'!$Q$25="","&lt;no limit&gt;",ROUNDDOWN((($I820-'Checklist Parameters'!$Q$24)/'Checklist Parameters'!$Q$25)+1,0)))</f>
        <v>&lt;no limit&gt;</v>
      </c>
      <c r="AF820" s="174">
        <f t="shared" si="77"/>
        <v>0</v>
      </c>
      <c r="AG820" s="85">
        <f t="shared" si="73"/>
        <v>0</v>
      </c>
    </row>
    <row r="821" spans="1:33" ht="15">
      <c r="A821" s="393"/>
      <c r="B821" s="393"/>
      <c r="C821" s="393"/>
      <c r="D821" s="393"/>
      <c r="E821" s="393"/>
      <c r="F821" s="393"/>
      <c r="G821" s="393"/>
      <c r="H821" s="394"/>
      <c r="I821" s="394"/>
      <c r="J821" s="394"/>
      <c r="K821" s="394"/>
      <c r="L821" s="394"/>
      <c r="M821" s="394"/>
      <c r="N821" s="313">
        <f>IF(IF(I821&lt;'Checklist Parameters'!$Q$22,0,($I821-$L821))&lt;0,0,IF(I821&lt;'Checklist Parameters'!$Q$22,0,($I821-$L821)))</f>
        <v>0</v>
      </c>
      <c r="O821" s="394"/>
      <c r="P821" s="395"/>
      <c r="Q821" s="316">
        <f t="shared" si="74"/>
        <v>0</v>
      </c>
      <c r="R821" s="87">
        <f t="shared" si="75"/>
        <v>0</v>
      </c>
      <c r="S821" s="87">
        <f>IF('Checklist Parameters'!$Q$60&lt;0.2,0.2,'Checklist Parameters'!$Q$60)</f>
        <v>0.7</v>
      </c>
      <c r="T821" s="88">
        <f>IF($O821="",IF('Checklist District ID'!$C$43="Y",MAX($R821:$S821)*$I821,SUM($R821:$S821)*$I821),IF(O821&gt;0,Q821*S821))</f>
        <v>0</v>
      </c>
      <c r="U821" s="88">
        <f>IF(Q821&gt;0,((I821-T821)*'Formula Matrix'!$E$42),0)</f>
        <v>0</v>
      </c>
      <c r="V821" s="88">
        <f t="shared" si="76"/>
        <v>0</v>
      </c>
      <c r="W821" s="88">
        <f>IF(V821&gt;0,(V821*'Checklist Parameters'!$Q$35),0)</f>
        <v>0</v>
      </c>
      <c r="X821" s="85">
        <f t="shared" si="72"/>
        <v>0</v>
      </c>
      <c r="Y821" s="85">
        <f>IF('Checklist Parameters'!$Q$102&lt;&gt;"",(I821/43560)*'Checklist Parameters'!$Q$102,"N/A")</f>
        <v>0</v>
      </c>
      <c r="Z821" s="85" t="str">
        <f>IF('Checklist Parameters'!$Q$58&lt;&gt;"",((I821*'Checklist Parameters'!$Q$58)*'Checklist Parameters'!$Q$35)/1000,"N/A")</f>
        <v>N/A</v>
      </c>
      <c r="AA821" s="85">
        <f>IF('Checklist Parameters'!$Q$101&lt;&gt;"",IFERROR(I821/'Checklist Parameters'!$Q$101,0),"N/A")</f>
        <v>0</v>
      </c>
      <c r="AB821" s="85" t="str">
        <f>IF('Checklist Parameters'!$Q$43&lt;&gt;"",(I821*'Checklist Parameters'!$Q$43)/1000,"N/A")</f>
        <v>N/A</v>
      </c>
      <c r="AC821" s="85">
        <f>IF('Checklist Parameters'!$Q$16="",$X821,IF(AND('Checklist Parameters'!$Q$16&lt;$X821,'Checklist Parameters'!$Q$16&gt;=3),'Checklist Parameters'!$Q$16,IF(AND('Checklist Parameters'!$Q$16&lt;$X821,'Checklist Parameters'!$Q$16&lt;3),0,$X821)))</f>
        <v>0</v>
      </c>
      <c r="AD821" s="85" t="str">
        <f>IF(AND(I821&lt;'Checklist Parameters'!$Q$22,$I821&lt;&gt;0),"Y","")</f>
        <v/>
      </c>
      <c r="AE821" s="85" t="str">
        <f>IF($AD821="Y",0,IF('Checklist Parameters'!$Q$25="","&lt;no limit&gt;",ROUNDDOWN((($I821-'Checklist Parameters'!$Q$24)/'Checklist Parameters'!$Q$25)+1,0)))</f>
        <v>&lt;no limit&gt;</v>
      </c>
      <c r="AF821" s="174">
        <f t="shared" si="77"/>
        <v>0</v>
      </c>
      <c r="AG821" s="85">
        <f t="shared" si="73"/>
        <v>0</v>
      </c>
    </row>
    <row r="822" spans="1:33" ht="15">
      <c r="A822" s="393"/>
      <c r="B822" s="393"/>
      <c r="C822" s="393"/>
      <c r="D822" s="393"/>
      <c r="E822" s="393"/>
      <c r="F822" s="393"/>
      <c r="G822" s="393"/>
      <c r="H822" s="394"/>
      <c r="I822" s="394"/>
      <c r="J822" s="394"/>
      <c r="K822" s="394"/>
      <c r="L822" s="394"/>
      <c r="M822" s="394"/>
      <c r="N822" s="313">
        <f>IF(IF(I822&lt;'Checklist Parameters'!$Q$22,0,($I822-$L822))&lt;0,0,IF(I822&lt;'Checklist Parameters'!$Q$22,0,($I822-$L822)))</f>
        <v>0</v>
      </c>
      <c r="O822" s="394"/>
      <c r="P822" s="395"/>
      <c r="Q822" s="316">
        <f t="shared" si="74"/>
        <v>0</v>
      </c>
      <c r="R822" s="87">
        <f t="shared" si="75"/>
        <v>0</v>
      </c>
      <c r="S822" s="87">
        <f>IF('Checklist Parameters'!$Q$60&lt;0.2,0.2,'Checklist Parameters'!$Q$60)</f>
        <v>0.7</v>
      </c>
      <c r="T822" s="88">
        <f>IF($O822="",IF('Checklist District ID'!$C$43="Y",MAX($R822:$S822)*$I822,SUM($R822:$S822)*$I822),IF(O822&gt;0,Q822*S822))</f>
        <v>0</v>
      </c>
      <c r="U822" s="88">
        <f>IF(Q822&gt;0,((I822-T822)*'Formula Matrix'!$E$42),0)</f>
        <v>0</v>
      </c>
      <c r="V822" s="88">
        <f t="shared" si="76"/>
        <v>0</v>
      </c>
      <c r="W822" s="88">
        <f>IF(V822&gt;0,(V822*'Checklist Parameters'!$Q$35),0)</f>
        <v>0</v>
      </c>
      <c r="X822" s="85">
        <f t="shared" si="72"/>
        <v>0</v>
      </c>
      <c r="Y822" s="85">
        <f>IF('Checklist Parameters'!$Q$102&lt;&gt;"",(I822/43560)*'Checklist Parameters'!$Q$102,"N/A")</f>
        <v>0</v>
      </c>
      <c r="Z822" s="85" t="str">
        <f>IF('Checklist Parameters'!$Q$58&lt;&gt;"",((I822*'Checklist Parameters'!$Q$58)*'Checklist Parameters'!$Q$35)/1000,"N/A")</f>
        <v>N/A</v>
      </c>
      <c r="AA822" s="85">
        <f>IF('Checklist Parameters'!$Q$101&lt;&gt;"",IFERROR(I822/'Checklist Parameters'!$Q$101,0),"N/A")</f>
        <v>0</v>
      </c>
      <c r="AB822" s="85" t="str">
        <f>IF('Checklist Parameters'!$Q$43&lt;&gt;"",(I822*'Checklist Parameters'!$Q$43)/1000,"N/A")</f>
        <v>N/A</v>
      </c>
      <c r="AC822" s="85">
        <f>IF('Checklist Parameters'!$Q$16="",$X822,IF(AND('Checklist Parameters'!$Q$16&lt;$X822,'Checklist Parameters'!$Q$16&gt;=3),'Checklist Parameters'!$Q$16,IF(AND('Checklist Parameters'!$Q$16&lt;$X822,'Checklist Parameters'!$Q$16&lt;3),0,$X822)))</f>
        <v>0</v>
      </c>
      <c r="AD822" s="85" t="str">
        <f>IF(AND(I822&lt;'Checklist Parameters'!$Q$22,$I822&lt;&gt;0),"Y","")</f>
        <v/>
      </c>
      <c r="AE822" s="85" t="str">
        <f>IF($AD822="Y",0,IF('Checklist Parameters'!$Q$25="","&lt;no limit&gt;",ROUNDDOWN((($I822-'Checklist Parameters'!$Q$24)/'Checklist Parameters'!$Q$25)+1,0)))</f>
        <v>&lt;no limit&gt;</v>
      </c>
      <c r="AF822" s="174">
        <f t="shared" si="77"/>
        <v>0</v>
      </c>
      <c r="AG822" s="85">
        <f t="shared" si="73"/>
        <v>0</v>
      </c>
    </row>
    <row r="823" spans="1:33" ht="15">
      <c r="A823" s="393"/>
      <c r="B823" s="393"/>
      <c r="C823" s="393"/>
      <c r="D823" s="393"/>
      <c r="E823" s="393"/>
      <c r="F823" s="393"/>
      <c r="G823" s="393"/>
      <c r="H823" s="394"/>
      <c r="I823" s="394"/>
      <c r="J823" s="394"/>
      <c r="K823" s="394"/>
      <c r="L823" s="394"/>
      <c r="M823" s="394"/>
      <c r="N823" s="313">
        <f>IF(IF(I823&lt;'Checklist Parameters'!$Q$22,0,($I823-$L823))&lt;0,0,IF(I823&lt;'Checklist Parameters'!$Q$22,0,($I823-$L823)))</f>
        <v>0</v>
      </c>
      <c r="O823" s="394"/>
      <c r="P823" s="395"/>
      <c r="Q823" s="316">
        <f t="shared" si="74"/>
        <v>0</v>
      </c>
      <c r="R823" s="87">
        <f t="shared" si="75"/>
        <v>0</v>
      </c>
      <c r="S823" s="87">
        <f>IF('Checklist Parameters'!$Q$60&lt;0.2,0.2,'Checklist Parameters'!$Q$60)</f>
        <v>0.7</v>
      </c>
      <c r="T823" s="88">
        <f>IF($O823="",IF('Checklist District ID'!$C$43="Y",MAX($R823:$S823)*$I823,SUM($R823:$S823)*$I823),IF(O823&gt;0,Q823*S823))</f>
        <v>0</v>
      </c>
      <c r="U823" s="88">
        <f>IF(Q823&gt;0,((I823-T823)*'Formula Matrix'!$E$42),0)</f>
        <v>0</v>
      </c>
      <c r="V823" s="88">
        <f t="shared" si="76"/>
        <v>0</v>
      </c>
      <c r="W823" s="88">
        <f>IF(V823&gt;0,(V823*'Checklist Parameters'!$Q$35),0)</f>
        <v>0</v>
      </c>
      <c r="X823" s="85">
        <f t="shared" si="72"/>
        <v>0</v>
      </c>
      <c r="Y823" s="85">
        <f>IF('Checklist Parameters'!$Q$102&lt;&gt;"",(I823/43560)*'Checklist Parameters'!$Q$102,"N/A")</f>
        <v>0</v>
      </c>
      <c r="Z823" s="85" t="str">
        <f>IF('Checklist Parameters'!$Q$58&lt;&gt;"",((I823*'Checklist Parameters'!$Q$58)*'Checklist Parameters'!$Q$35)/1000,"N/A")</f>
        <v>N/A</v>
      </c>
      <c r="AA823" s="85">
        <f>IF('Checklist Parameters'!$Q$101&lt;&gt;"",IFERROR(I823/'Checklist Parameters'!$Q$101,0),"N/A")</f>
        <v>0</v>
      </c>
      <c r="AB823" s="85" t="str">
        <f>IF('Checklist Parameters'!$Q$43&lt;&gt;"",(I823*'Checklist Parameters'!$Q$43)/1000,"N/A")</f>
        <v>N/A</v>
      </c>
      <c r="AC823" s="85">
        <f>IF('Checklist Parameters'!$Q$16="",$X823,IF(AND('Checklist Parameters'!$Q$16&lt;$X823,'Checklist Parameters'!$Q$16&gt;=3),'Checklist Parameters'!$Q$16,IF(AND('Checklist Parameters'!$Q$16&lt;$X823,'Checklist Parameters'!$Q$16&lt;3),0,$X823)))</f>
        <v>0</v>
      </c>
      <c r="AD823" s="85" t="str">
        <f>IF(AND(I823&lt;'Checklist Parameters'!$Q$22,$I823&lt;&gt;0),"Y","")</f>
        <v/>
      </c>
      <c r="AE823" s="85" t="str">
        <f>IF($AD823="Y",0,IF('Checklist Parameters'!$Q$25="","&lt;no limit&gt;",ROUNDDOWN((($I823-'Checklist Parameters'!$Q$24)/'Checklist Parameters'!$Q$25)+1,0)))</f>
        <v>&lt;no limit&gt;</v>
      </c>
      <c r="AF823" s="174">
        <f t="shared" si="77"/>
        <v>0</v>
      </c>
      <c r="AG823" s="85">
        <f t="shared" si="73"/>
        <v>0</v>
      </c>
    </row>
    <row r="824" spans="1:33" ht="15">
      <c r="A824" s="393"/>
      <c r="B824" s="393"/>
      <c r="C824" s="393"/>
      <c r="D824" s="393"/>
      <c r="E824" s="393"/>
      <c r="F824" s="393"/>
      <c r="G824" s="393"/>
      <c r="H824" s="394"/>
      <c r="I824" s="394"/>
      <c r="J824" s="394"/>
      <c r="K824" s="394"/>
      <c r="L824" s="394"/>
      <c r="M824" s="394"/>
      <c r="N824" s="313">
        <f>IF(IF(I824&lt;'Checklist Parameters'!$Q$22,0,($I824-$L824))&lt;0,0,IF(I824&lt;'Checklist Parameters'!$Q$22,0,($I824-$L824)))</f>
        <v>0</v>
      </c>
      <c r="O824" s="394"/>
      <c r="P824" s="395"/>
      <c r="Q824" s="316">
        <f t="shared" si="74"/>
        <v>0</v>
      </c>
      <c r="R824" s="87">
        <f t="shared" si="75"/>
        <v>0</v>
      </c>
      <c r="S824" s="87">
        <f>IF('Checklist Parameters'!$Q$60&lt;0.2,0.2,'Checklist Parameters'!$Q$60)</f>
        <v>0.7</v>
      </c>
      <c r="T824" s="88">
        <f>IF($O824="",IF('Checklist District ID'!$C$43="Y",MAX($R824:$S824)*$I824,SUM($R824:$S824)*$I824),IF(O824&gt;0,Q824*S824))</f>
        <v>0</v>
      </c>
      <c r="U824" s="88">
        <f>IF(Q824&gt;0,((I824-T824)*'Formula Matrix'!$E$42),0)</f>
        <v>0</v>
      </c>
      <c r="V824" s="88">
        <f t="shared" si="76"/>
        <v>0</v>
      </c>
      <c r="W824" s="88">
        <f>IF(V824&gt;0,(V824*'Checklist Parameters'!$Q$35),0)</f>
        <v>0</v>
      </c>
      <c r="X824" s="85">
        <f t="shared" si="72"/>
        <v>0</v>
      </c>
      <c r="Y824" s="85">
        <f>IF('Checklist Parameters'!$Q$102&lt;&gt;"",(I824/43560)*'Checklist Parameters'!$Q$102,"N/A")</f>
        <v>0</v>
      </c>
      <c r="Z824" s="85" t="str">
        <f>IF('Checklist Parameters'!$Q$58&lt;&gt;"",((I824*'Checklist Parameters'!$Q$58)*'Checklist Parameters'!$Q$35)/1000,"N/A")</f>
        <v>N/A</v>
      </c>
      <c r="AA824" s="85">
        <f>IF('Checklist Parameters'!$Q$101&lt;&gt;"",IFERROR(I824/'Checklist Parameters'!$Q$101,0),"N/A")</f>
        <v>0</v>
      </c>
      <c r="AB824" s="85" t="str">
        <f>IF('Checklist Parameters'!$Q$43&lt;&gt;"",(I824*'Checklist Parameters'!$Q$43)/1000,"N/A")</f>
        <v>N/A</v>
      </c>
      <c r="AC824" s="85">
        <f>IF('Checklist Parameters'!$Q$16="",$X824,IF(AND('Checklist Parameters'!$Q$16&lt;$X824,'Checklist Parameters'!$Q$16&gt;=3),'Checklist Parameters'!$Q$16,IF(AND('Checklist Parameters'!$Q$16&lt;$X824,'Checklist Parameters'!$Q$16&lt;3),0,$X824)))</f>
        <v>0</v>
      </c>
      <c r="AD824" s="85" t="str">
        <f>IF(AND(I824&lt;'Checklist Parameters'!$Q$22,$I824&lt;&gt;0),"Y","")</f>
        <v/>
      </c>
      <c r="AE824" s="85" t="str">
        <f>IF($AD824="Y",0,IF('Checklist Parameters'!$Q$25="","&lt;no limit&gt;",ROUNDDOWN((($I824-'Checklist Parameters'!$Q$24)/'Checklist Parameters'!$Q$25)+1,0)))</f>
        <v>&lt;no limit&gt;</v>
      </c>
      <c r="AF824" s="174">
        <f t="shared" si="77"/>
        <v>0</v>
      </c>
      <c r="AG824" s="85">
        <f t="shared" si="73"/>
        <v>0</v>
      </c>
    </row>
    <row r="825" spans="1:33" ht="15">
      <c r="A825" s="393"/>
      <c r="B825" s="393"/>
      <c r="C825" s="393"/>
      <c r="D825" s="393"/>
      <c r="E825" s="393"/>
      <c r="F825" s="393"/>
      <c r="G825" s="393"/>
      <c r="H825" s="394"/>
      <c r="I825" s="394"/>
      <c r="J825" s="394"/>
      <c r="K825" s="394"/>
      <c r="L825" s="394"/>
      <c r="M825" s="394"/>
      <c r="N825" s="313">
        <f>IF(IF(I825&lt;'Checklist Parameters'!$Q$22,0,($I825-$L825))&lt;0,0,IF(I825&lt;'Checklist Parameters'!$Q$22,0,($I825-$L825)))</f>
        <v>0</v>
      </c>
      <c r="O825" s="394"/>
      <c r="P825" s="395"/>
      <c r="Q825" s="316">
        <f t="shared" si="74"/>
        <v>0</v>
      </c>
      <c r="R825" s="87">
        <f t="shared" si="75"/>
        <v>0</v>
      </c>
      <c r="S825" s="87">
        <f>IF('Checklist Parameters'!$Q$60&lt;0.2,0.2,'Checklist Parameters'!$Q$60)</f>
        <v>0.7</v>
      </c>
      <c r="T825" s="88">
        <f>IF($O825="",IF('Checklist District ID'!$C$43="Y",MAX($R825:$S825)*$I825,SUM($R825:$S825)*$I825),IF(O825&gt;0,Q825*S825))</f>
        <v>0</v>
      </c>
      <c r="U825" s="88">
        <f>IF(Q825&gt;0,((I825-T825)*'Formula Matrix'!$E$42),0)</f>
        <v>0</v>
      </c>
      <c r="V825" s="88">
        <f t="shared" si="76"/>
        <v>0</v>
      </c>
      <c r="W825" s="88">
        <f>IF(V825&gt;0,(V825*'Checklist Parameters'!$Q$35),0)</f>
        <v>0</v>
      </c>
      <c r="X825" s="85">
        <f t="shared" si="72"/>
        <v>0</v>
      </c>
      <c r="Y825" s="85">
        <f>IF('Checklist Parameters'!$Q$102&lt;&gt;"",(I825/43560)*'Checklist Parameters'!$Q$102,"N/A")</f>
        <v>0</v>
      </c>
      <c r="Z825" s="85" t="str">
        <f>IF('Checklist Parameters'!$Q$58&lt;&gt;"",((I825*'Checklist Parameters'!$Q$58)*'Checklist Parameters'!$Q$35)/1000,"N/A")</f>
        <v>N/A</v>
      </c>
      <c r="AA825" s="85">
        <f>IF('Checklist Parameters'!$Q$101&lt;&gt;"",IFERROR(I825/'Checklist Parameters'!$Q$101,0),"N/A")</f>
        <v>0</v>
      </c>
      <c r="AB825" s="85" t="str">
        <f>IF('Checklist Parameters'!$Q$43&lt;&gt;"",(I825*'Checklist Parameters'!$Q$43)/1000,"N/A")</f>
        <v>N/A</v>
      </c>
      <c r="AC825" s="85">
        <f>IF('Checklist Parameters'!$Q$16="",$X825,IF(AND('Checklist Parameters'!$Q$16&lt;$X825,'Checklist Parameters'!$Q$16&gt;=3),'Checklist Parameters'!$Q$16,IF(AND('Checklist Parameters'!$Q$16&lt;$X825,'Checklist Parameters'!$Q$16&lt;3),0,$X825)))</f>
        <v>0</v>
      </c>
      <c r="AD825" s="85" t="str">
        <f>IF(AND(I825&lt;'Checklist Parameters'!$Q$22,$I825&lt;&gt;0),"Y","")</f>
        <v/>
      </c>
      <c r="AE825" s="85" t="str">
        <f>IF($AD825="Y",0,IF('Checklist Parameters'!$Q$25="","&lt;no limit&gt;",ROUNDDOWN((($I825-'Checklist Parameters'!$Q$24)/'Checklist Parameters'!$Q$25)+1,0)))</f>
        <v>&lt;no limit&gt;</v>
      </c>
      <c r="AF825" s="174">
        <f t="shared" si="77"/>
        <v>0</v>
      </c>
      <c r="AG825" s="85">
        <f t="shared" si="73"/>
        <v>0</v>
      </c>
    </row>
    <row r="826" spans="1:33" ht="15">
      <c r="A826" s="393"/>
      <c r="B826" s="393"/>
      <c r="C826" s="393"/>
      <c r="D826" s="393"/>
      <c r="E826" s="393"/>
      <c r="F826" s="393"/>
      <c r="G826" s="393"/>
      <c r="H826" s="394"/>
      <c r="I826" s="394"/>
      <c r="J826" s="394"/>
      <c r="K826" s="394"/>
      <c r="L826" s="394"/>
      <c r="M826" s="394"/>
      <c r="N826" s="313">
        <f>IF(IF(I826&lt;'Checklist Parameters'!$Q$22,0,($I826-$L826))&lt;0,0,IF(I826&lt;'Checklist Parameters'!$Q$22,0,($I826-$L826)))</f>
        <v>0</v>
      </c>
      <c r="O826" s="394"/>
      <c r="P826" s="395"/>
      <c r="Q826" s="316">
        <f t="shared" si="74"/>
        <v>0</v>
      </c>
      <c r="R826" s="87">
        <f t="shared" si="75"/>
        <v>0</v>
      </c>
      <c r="S826" s="87">
        <f>IF('Checklist Parameters'!$Q$60&lt;0.2,0.2,'Checklist Parameters'!$Q$60)</f>
        <v>0.7</v>
      </c>
      <c r="T826" s="88">
        <f>IF($O826="",IF('Checklist District ID'!$C$43="Y",MAX($R826:$S826)*$I826,SUM($R826:$S826)*$I826),IF(O826&gt;0,Q826*S826))</f>
        <v>0</v>
      </c>
      <c r="U826" s="88">
        <f>IF(Q826&gt;0,((I826-T826)*'Formula Matrix'!$E$42),0)</f>
        <v>0</v>
      </c>
      <c r="V826" s="88">
        <f t="shared" si="76"/>
        <v>0</v>
      </c>
      <c r="W826" s="88">
        <f>IF(V826&gt;0,(V826*'Checklist Parameters'!$Q$35),0)</f>
        <v>0</v>
      </c>
      <c r="X826" s="85">
        <f t="shared" si="72"/>
        <v>0</v>
      </c>
      <c r="Y826" s="85">
        <f>IF('Checklist Parameters'!$Q$102&lt;&gt;"",(I826/43560)*'Checklist Parameters'!$Q$102,"N/A")</f>
        <v>0</v>
      </c>
      <c r="Z826" s="85" t="str">
        <f>IF('Checklist Parameters'!$Q$58&lt;&gt;"",((I826*'Checklist Parameters'!$Q$58)*'Checklist Parameters'!$Q$35)/1000,"N/A")</f>
        <v>N/A</v>
      </c>
      <c r="AA826" s="85">
        <f>IF('Checklist Parameters'!$Q$101&lt;&gt;"",IFERROR(I826/'Checklist Parameters'!$Q$101,0),"N/A")</f>
        <v>0</v>
      </c>
      <c r="AB826" s="85" t="str">
        <f>IF('Checklist Parameters'!$Q$43&lt;&gt;"",(I826*'Checklist Parameters'!$Q$43)/1000,"N/A")</f>
        <v>N/A</v>
      </c>
      <c r="AC826" s="85">
        <f>IF('Checklist Parameters'!$Q$16="",$X826,IF(AND('Checklist Parameters'!$Q$16&lt;$X826,'Checklist Parameters'!$Q$16&gt;=3),'Checklist Parameters'!$Q$16,IF(AND('Checklist Parameters'!$Q$16&lt;$X826,'Checklist Parameters'!$Q$16&lt;3),0,$X826)))</f>
        <v>0</v>
      </c>
      <c r="AD826" s="85" t="str">
        <f>IF(AND(I826&lt;'Checklist Parameters'!$Q$22,$I826&lt;&gt;0),"Y","")</f>
        <v/>
      </c>
      <c r="AE826" s="85" t="str">
        <f>IF($AD826="Y",0,IF('Checklist Parameters'!$Q$25="","&lt;no limit&gt;",ROUNDDOWN((($I826-'Checklist Parameters'!$Q$24)/'Checklist Parameters'!$Q$25)+1,0)))</f>
        <v>&lt;no limit&gt;</v>
      </c>
      <c r="AF826" s="174">
        <f t="shared" si="77"/>
        <v>0</v>
      </c>
      <c r="AG826" s="85">
        <f t="shared" si="73"/>
        <v>0</v>
      </c>
    </row>
    <row r="827" spans="1:33" ht="15">
      <c r="A827" s="393"/>
      <c r="B827" s="393"/>
      <c r="C827" s="393"/>
      <c r="D827" s="393"/>
      <c r="E827" s="393"/>
      <c r="F827" s="393"/>
      <c r="G827" s="393"/>
      <c r="H827" s="394"/>
      <c r="I827" s="394"/>
      <c r="J827" s="394"/>
      <c r="K827" s="394"/>
      <c r="L827" s="394"/>
      <c r="M827" s="394"/>
      <c r="N827" s="313">
        <f>IF(IF(I827&lt;'Checklist Parameters'!$Q$22,0,($I827-$L827))&lt;0,0,IF(I827&lt;'Checklist Parameters'!$Q$22,0,($I827-$L827)))</f>
        <v>0</v>
      </c>
      <c r="O827" s="394"/>
      <c r="P827" s="395"/>
      <c r="Q827" s="316">
        <f t="shared" si="74"/>
        <v>0</v>
      </c>
      <c r="R827" s="87">
        <f t="shared" si="75"/>
        <v>0</v>
      </c>
      <c r="S827" s="87">
        <f>IF('Checklist Parameters'!$Q$60&lt;0.2,0.2,'Checklist Parameters'!$Q$60)</f>
        <v>0.7</v>
      </c>
      <c r="T827" s="88">
        <f>IF($O827="",IF('Checklist District ID'!$C$43="Y",MAX($R827:$S827)*$I827,SUM($R827:$S827)*$I827),IF(O827&gt;0,Q827*S827))</f>
        <v>0</v>
      </c>
      <c r="U827" s="88">
        <f>IF(Q827&gt;0,((I827-T827)*'Formula Matrix'!$E$42),0)</f>
        <v>0</v>
      </c>
      <c r="V827" s="88">
        <f t="shared" si="76"/>
        <v>0</v>
      </c>
      <c r="W827" s="88">
        <f>IF(V827&gt;0,(V827*'Checklist Parameters'!$Q$35),0)</f>
        <v>0</v>
      </c>
      <c r="X827" s="85">
        <f t="shared" si="72"/>
        <v>0</v>
      </c>
      <c r="Y827" s="85">
        <f>IF('Checklist Parameters'!$Q$102&lt;&gt;"",(I827/43560)*'Checklist Parameters'!$Q$102,"N/A")</f>
        <v>0</v>
      </c>
      <c r="Z827" s="85" t="str">
        <f>IF('Checklist Parameters'!$Q$58&lt;&gt;"",((I827*'Checklist Parameters'!$Q$58)*'Checklist Parameters'!$Q$35)/1000,"N/A")</f>
        <v>N/A</v>
      </c>
      <c r="AA827" s="85">
        <f>IF('Checklist Parameters'!$Q$101&lt;&gt;"",IFERROR(I827/'Checklist Parameters'!$Q$101,0),"N/A")</f>
        <v>0</v>
      </c>
      <c r="AB827" s="85" t="str">
        <f>IF('Checklist Parameters'!$Q$43&lt;&gt;"",(I827*'Checklist Parameters'!$Q$43)/1000,"N/A")</f>
        <v>N/A</v>
      </c>
      <c r="AC827" s="85">
        <f>IF('Checklist Parameters'!$Q$16="",$X827,IF(AND('Checklist Parameters'!$Q$16&lt;$X827,'Checklist Parameters'!$Q$16&gt;=3),'Checklist Parameters'!$Q$16,IF(AND('Checklist Parameters'!$Q$16&lt;$X827,'Checklist Parameters'!$Q$16&lt;3),0,$X827)))</f>
        <v>0</v>
      </c>
      <c r="AD827" s="85" t="str">
        <f>IF(AND(I827&lt;'Checklist Parameters'!$Q$22,$I827&lt;&gt;0),"Y","")</f>
        <v/>
      </c>
      <c r="AE827" s="85" t="str">
        <f>IF($AD827="Y",0,IF('Checklist Parameters'!$Q$25="","&lt;no limit&gt;",ROUNDDOWN((($I827-'Checklist Parameters'!$Q$24)/'Checklist Parameters'!$Q$25)+1,0)))</f>
        <v>&lt;no limit&gt;</v>
      </c>
      <c r="AF827" s="174">
        <f t="shared" si="77"/>
        <v>0</v>
      </c>
      <c r="AG827" s="85">
        <f t="shared" si="73"/>
        <v>0</v>
      </c>
    </row>
    <row r="828" spans="1:33" ht="15">
      <c r="A828" s="393"/>
      <c r="B828" s="393"/>
      <c r="C828" s="393"/>
      <c r="D828" s="393"/>
      <c r="E828" s="393"/>
      <c r="F828" s="393"/>
      <c r="G828" s="393"/>
      <c r="H828" s="394"/>
      <c r="I828" s="394"/>
      <c r="J828" s="394"/>
      <c r="K828" s="394"/>
      <c r="L828" s="394"/>
      <c r="M828" s="394"/>
      <c r="N828" s="313">
        <f>IF(IF(I828&lt;'Checklist Parameters'!$Q$22,0,($I828-$L828))&lt;0,0,IF(I828&lt;'Checklist Parameters'!$Q$22,0,($I828-$L828)))</f>
        <v>0</v>
      </c>
      <c r="O828" s="394"/>
      <c r="P828" s="395"/>
      <c r="Q828" s="316">
        <f t="shared" si="74"/>
        <v>0</v>
      </c>
      <c r="R828" s="87">
        <f t="shared" si="75"/>
        <v>0</v>
      </c>
      <c r="S828" s="87">
        <f>IF('Checklist Parameters'!$Q$60&lt;0.2,0.2,'Checklist Parameters'!$Q$60)</f>
        <v>0.7</v>
      </c>
      <c r="T828" s="88">
        <f>IF($O828="",IF('Checklist District ID'!$C$43="Y",MAX($R828:$S828)*$I828,SUM($R828:$S828)*$I828),IF(O828&gt;0,Q828*S828))</f>
        <v>0</v>
      </c>
      <c r="U828" s="88">
        <f>IF(Q828&gt;0,((I828-T828)*'Formula Matrix'!$E$42),0)</f>
        <v>0</v>
      </c>
      <c r="V828" s="88">
        <f t="shared" si="76"/>
        <v>0</v>
      </c>
      <c r="W828" s="88">
        <f>IF(V828&gt;0,(V828*'Checklist Parameters'!$Q$35),0)</f>
        <v>0</v>
      </c>
      <c r="X828" s="85">
        <f t="shared" si="72"/>
        <v>0</v>
      </c>
      <c r="Y828" s="85">
        <f>IF('Checklist Parameters'!$Q$102&lt;&gt;"",(I828/43560)*'Checklist Parameters'!$Q$102,"N/A")</f>
        <v>0</v>
      </c>
      <c r="Z828" s="85" t="str">
        <f>IF('Checklist Parameters'!$Q$58&lt;&gt;"",((I828*'Checklist Parameters'!$Q$58)*'Checklist Parameters'!$Q$35)/1000,"N/A")</f>
        <v>N/A</v>
      </c>
      <c r="AA828" s="85">
        <f>IF('Checklist Parameters'!$Q$101&lt;&gt;"",IFERROR(I828/'Checklist Parameters'!$Q$101,0),"N/A")</f>
        <v>0</v>
      </c>
      <c r="AB828" s="85" t="str">
        <f>IF('Checklist Parameters'!$Q$43&lt;&gt;"",(I828*'Checklist Parameters'!$Q$43)/1000,"N/A")</f>
        <v>N/A</v>
      </c>
      <c r="AC828" s="85">
        <f>IF('Checklist Parameters'!$Q$16="",$X828,IF(AND('Checklist Parameters'!$Q$16&lt;$X828,'Checklist Parameters'!$Q$16&gt;=3),'Checklist Parameters'!$Q$16,IF(AND('Checklist Parameters'!$Q$16&lt;$X828,'Checklist Parameters'!$Q$16&lt;3),0,$X828)))</f>
        <v>0</v>
      </c>
      <c r="AD828" s="85" t="str">
        <f>IF(AND(I828&lt;'Checklist Parameters'!$Q$22,$I828&lt;&gt;0),"Y","")</f>
        <v/>
      </c>
      <c r="AE828" s="85" t="str">
        <f>IF($AD828="Y",0,IF('Checklist Parameters'!$Q$25="","&lt;no limit&gt;",ROUNDDOWN((($I828-'Checklist Parameters'!$Q$24)/'Checklist Parameters'!$Q$25)+1,0)))</f>
        <v>&lt;no limit&gt;</v>
      </c>
      <c r="AF828" s="174">
        <f t="shared" si="77"/>
        <v>0</v>
      </c>
      <c r="AG828" s="85">
        <f t="shared" si="73"/>
        <v>0</v>
      </c>
    </row>
    <row r="829" spans="1:33" ht="15">
      <c r="A829" s="393"/>
      <c r="B829" s="393"/>
      <c r="C829" s="393"/>
      <c r="D829" s="393"/>
      <c r="E829" s="393"/>
      <c r="F829" s="393"/>
      <c r="G829" s="393"/>
      <c r="H829" s="394"/>
      <c r="I829" s="394"/>
      <c r="J829" s="394"/>
      <c r="K829" s="394"/>
      <c r="L829" s="394"/>
      <c r="M829" s="394"/>
      <c r="N829" s="313">
        <f>IF(IF(I829&lt;'Checklist Parameters'!$Q$22,0,($I829-$L829))&lt;0,0,IF(I829&lt;'Checklist Parameters'!$Q$22,0,($I829-$L829)))</f>
        <v>0</v>
      </c>
      <c r="O829" s="394"/>
      <c r="P829" s="395"/>
      <c r="Q829" s="316">
        <f t="shared" si="74"/>
        <v>0</v>
      </c>
      <c r="R829" s="87">
        <f t="shared" si="75"/>
        <v>0</v>
      </c>
      <c r="S829" s="87">
        <f>IF('Checklist Parameters'!$Q$60&lt;0.2,0.2,'Checklist Parameters'!$Q$60)</f>
        <v>0.7</v>
      </c>
      <c r="T829" s="88">
        <f>IF($O829="",IF('Checklist District ID'!$C$43="Y",MAX($R829:$S829)*$I829,SUM($R829:$S829)*$I829),IF(O829&gt;0,Q829*S829))</f>
        <v>0</v>
      </c>
      <c r="U829" s="88">
        <f>IF(Q829&gt;0,((I829-T829)*'Formula Matrix'!$E$42),0)</f>
        <v>0</v>
      </c>
      <c r="V829" s="88">
        <f t="shared" si="76"/>
        <v>0</v>
      </c>
      <c r="W829" s="88">
        <f>IF(V829&gt;0,(V829*'Checklist Parameters'!$Q$35),0)</f>
        <v>0</v>
      </c>
      <c r="X829" s="85">
        <f t="shared" si="72"/>
        <v>0</v>
      </c>
      <c r="Y829" s="85">
        <f>IF('Checklist Parameters'!$Q$102&lt;&gt;"",(I829/43560)*'Checklist Parameters'!$Q$102,"N/A")</f>
        <v>0</v>
      </c>
      <c r="Z829" s="85" t="str">
        <f>IF('Checklist Parameters'!$Q$58&lt;&gt;"",((I829*'Checklist Parameters'!$Q$58)*'Checklist Parameters'!$Q$35)/1000,"N/A")</f>
        <v>N/A</v>
      </c>
      <c r="AA829" s="85">
        <f>IF('Checklist Parameters'!$Q$101&lt;&gt;"",IFERROR(I829/'Checklist Parameters'!$Q$101,0),"N/A")</f>
        <v>0</v>
      </c>
      <c r="AB829" s="85" t="str">
        <f>IF('Checklist Parameters'!$Q$43&lt;&gt;"",(I829*'Checklist Parameters'!$Q$43)/1000,"N/A")</f>
        <v>N/A</v>
      </c>
      <c r="AC829" s="85">
        <f>IF('Checklist Parameters'!$Q$16="",$X829,IF(AND('Checklist Parameters'!$Q$16&lt;$X829,'Checklist Parameters'!$Q$16&gt;=3),'Checklist Parameters'!$Q$16,IF(AND('Checklist Parameters'!$Q$16&lt;$X829,'Checklist Parameters'!$Q$16&lt;3),0,$X829)))</f>
        <v>0</v>
      </c>
      <c r="AD829" s="85" t="str">
        <f>IF(AND(I829&lt;'Checklist Parameters'!$Q$22,$I829&lt;&gt;0),"Y","")</f>
        <v/>
      </c>
      <c r="AE829" s="85" t="str">
        <f>IF($AD829="Y",0,IF('Checklist Parameters'!$Q$25="","&lt;no limit&gt;",ROUNDDOWN((($I829-'Checklist Parameters'!$Q$24)/'Checklist Parameters'!$Q$25)+1,0)))</f>
        <v>&lt;no limit&gt;</v>
      </c>
      <c r="AF829" s="174">
        <f t="shared" si="77"/>
        <v>0</v>
      </c>
      <c r="AG829" s="85">
        <f t="shared" si="73"/>
        <v>0</v>
      </c>
    </row>
    <row r="830" spans="1:33" ht="15">
      <c r="A830" s="393"/>
      <c r="B830" s="393"/>
      <c r="C830" s="393"/>
      <c r="D830" s="393"/>
      <c r="E830" s="393"/>
      <c r="F830" s="393"/>
      <c r="G830" s="393"/>
      <c r="H830" s="394"/>
      <c r="I830" s="394"/>
      <c r="J830" s="394"/>
      <c r="K830" s="394"/>
      <c r="L830" s="394"/>
      <c r="M830" s="394"/>
      <c r="N830" s="313">
        <f>IF(IF(I830&lt;'Checklist Parameters'!$Q$22,0,($I830-$L830))&lt;0,0,IF(I830&lt;'Checklist Parameters'!$Q$22,0,($I830-$L830)))</f>
        <v>0</v>
      </c>
      <c r="O830" s="394"/>
      <c r="P830" s="395"/>
      <c r="Q830" s="316">
        <f t="shared" si="74"/>
        <v>0</v>
      </c>
      <c r="R830" s="87">
        <f t="shared" si="75"/>
        <v>0</v>
      </c>
      <c r="S830" s="87">
        <f>IF('Checklist Parameters'!$Q$60&lt;0.2,0.2,'Checklist Parameters'!$Q$60)</f>
        <v>0.7</v>
      </c>
      <c r="T830" s="88">
        <f>IF($O830="",IF('Checklist District ID'!$C$43="Y",MAX($R830:$S830)*$I830,SUM($R830:$S830)*$I830),IF(O830&gt;0,Q830*S830))</f>
        <v>0</v>
      </c>
      <c r="U830" s="88">
        <f>IF(Q830&gt;0,((I830-T830)*'Formula Matrix'!$E$42),0)</f>
        <v>0</v>
      </c>
      <c r="V830" s="88">
        <f t="shared" si="76"/>
        <v>0</v>
      </c>
      <c r="W830" s="88">
        <f>IF(V830&gt;0,(V830*'Checklist Parameters'!$Q$35),0)</f>
        <v>0</v>
      </c>
      <c r="X830" s="85">
        <f t="shared" si="72"/>
        <v>0</v>
      </c>
      <c r="Y830" s="85">
        <f>IF('Checklist Parameters'!$Q$102&lt;&gt;"",(I830/43560)*'Checklist Parameters'!$Q$102,"N/A")</f>
        <v>0</v>
      </c>
      <c r="Z830" s="85" t="str">
        <f>IF('Checklist Parameters'!$Q$58&lt;&gt;"",((I830*'Checklist Parameters'!$Q$58)*'Checklist Parameters'!$Q$35)/1000,"N/A")</f>
        <v>N/A</v>
      </c>
      <c r="AA830" s="85">
        <f>IF('Checklist Parameters'!$Q$101&lt;&gt;"",IFERROR(I830/'Checklist Parameters'!$Q$101,0),"N/A")</f>
        <v>0</v>
      </c>
      <c r="AB830" s="85" t="str">
        <f>IF('Checklist Parameters'!$Q$43&lt;&gt;"",(I830*'Checklist Parameters'!$Q$43)/1000,"N/A")</f>
        <v>N/A</v>
      </c>
      <c r="AC830" s="85">
        <f>IF('Checklist Parameters'!$Q$16="",$X830,IF(AND('Checklist Parameters'!$Q$16&lt;$X830,'Checklist Parameters'!$Q$16&gt;=3),'Checklist Parameters'!$Q$16,IF(AND('Checklist Parameters'!$Q$16&lt;$X830,'Checklist Parameters'!$Q$16&lt;3),0,$X830)))</f>
        <v>0</v>
      </c>
      <c r="AD830" s="85" t="str">
        <f>IF(AND(I830&lt;'Checklist Parameters'!$Q$22,$I830&lt;&gt;0),"Y","")</f>
        <v/>
      </c>
      <c r="AE830" s="85" t="str">
        <f>IF($AD830="Y",0,IF('Checklist Parameters'!$Q$25="","&lt;no limit&gt;",ROUNDDOWN((($I830-'Checklist Parameters'!$Q$24)/'Checklist Parameters'!$Q$25)+1,0)))</f>
        <v>&lt;no limit&gt;</v>
      </c>
      <c r="AF830" s="174">
        <f t="shared" si="77"/>
        <v>0</v>
      </c>
      <c r="AG830" s="85">
        <f t="shared" si="73"/>
        <v>0</v>
      </c>
    </row>
    <row r="831" spans="1:33" ht="15">
      <c r="A831" s="393"/>
      <c r="B831" s="393"/>
      <c r="C831" s="393"/>
      <c r="D831" s="393"/>
      <c r="E831" s="393"/>
      <c r="F831" s="393"/>
      <c r="G831" s="393"/>
      <c r="H831" s="394"/>
      <c r="I831" s="394"/>
      <c r="J831" s="394"/>
      <c r="K831" s="394"/>
      <c r="L831" s="394"/>
      <c r="M831" s="394"/>
      <c r="N831" s="313">
        <f>IF(IF(I831&lt;'Checklist Parameters'!$Q$22,0,($I831-$L831))&lt;0,0,IF(I831&lt;'Checklist Parameters'!$Q$22,0,($I831-$L831)))</f>
        <v>0</v>
      </c>
      <c r="O831" s="394"/>
      <c r="P831" s="395"/>
      <c r="Q831" s="316">
        <f t="shared" si="74"/>
        <v>0</v>
      </c>
      <c r="R831" s="87">
        <f t="shared" si="75"/>
        <v>0</v>
      </c>
      <c r="S831" s="87">
        <f>IF('Checklist Parameters'!$Q$60&lt;0.2,0.2,'Checklist Parameters'!$Q$60)</f>
        <v>0.7</v>
      </c>
      <c r="T831" s="88">
        <f>IF($O831="",IF('Checklist District ID'!$C$43="Y",MAX($R831:$S831)*$I831,SUM($R831:$S831)*$I831),IF(O831&gt;0,Q831*S831))</f>
        <v>0</v>
      </c>
      <c r="U831" s="88">
        <f>IF(Q831&gt;0,((I831-T831)*'Formula Matrix'!$E$42),0)</f>
        <v>0</v>
      </c>
      <c r="V831" s="88">
        <f t="shared" si="76"/>
        <v>0</v>
      </c>
      <c r="W831" s="88">
        <f>IF(V831&gt;0,(V831*'Checklist Parameters'!$Q$35),0)</f>
        <v>0</v>
      </c>
      <c r="X831" s="85">
        <f t="shared" si="72"/>
        <v>0</v>
      </c>
      <c r="Y831" s="85">
        <f>IF('Checklist Parameters'!$Q$102&lt;&gt;"",(I831/43560)*'Checklist Parameters'!$Q$102,"N/A")</f>
        <v>0</v>
      </c>
      <c r="Z831" s="85" t="str">
        <f>IF('Checklist Parameters'!$Q$58&lt;&gt;"",((I831*'Checklist Parameters'!$Q$58)*'Checklist Parameters'!$Q$35)/1000,"N/A")</f>
        <v>N/A</v>
      </c>
      <c r="AA831" s="85">
        <f>IF('Checklist Parameters'!$Q$101&lt;&gt;"",IFERROR(I831/'Checklist Parameters'!$Q$101,0),"N/A")</f>
        <v>0</v>
      </c>
      <c r="AB831" s="85" t="str">
        <f>IF('Checklist Parameters'!$Q$43&lt;&gt;"",(I831*'Checklist Parameters'!$Q$43)/1000,"N/A")</f>
        <v>N/A</v>
      </c>
      <c r="AC831" s="85">
        <f>IF('Checklist Parameters'!$Q$16="",$X831,IF(AND('Checklist Parameters'!$Q$16&lt;$X831,'Checklist Parameters'!$Q$16&gt;=3),'Checklist Parameters'!$Q$16,IF(AND('Checklist Parameters'!$Q$16&lt;$X831,'Checklist Parameters'!$Q$16&lt;3),0,$X831)))</f>
        <v>0</v>
      </c>
      <c r="AD831" s="85" t="str">
        <f>IF(AND(I831&lt;'Checklist Parameters'!$Q$22,$I831&lt;&gt;0),"Y","")</f>
        <v/>
      </c>
      <c r="AE831" s="85" t="str">
        <f>IF($AD831="Y",0,IF('Checklist Parameters'!$Q$25="","&lt;no limit&gt;",ROUNDDOWN((($I831-'Checklist Parameters'!$Q$24)/'Checklist Parameters'!$Q$25)+1,0)))</f>
        <v>&lt;no limit&gt;</v>
      </c>
      <c r="AF831" s="174">
        <f t="shared" si="77"/>
        <v>0</v>
      </c>
      <c r="AG831" s="85">
        <f t="shared" si="73"/>
        <v>0</v>
      </c>
    </row>
    <row r="832" spans="1:33" ht="15">
      <c r="A832" s="393"/>
      <c r="B832" s="393"/>
      <c r="C832" s="393"/>
      <c r="D832" s="393"/>
      <c r="E832" s="393"/>
      <c r="F832" s="393"/>
      <c r="G832" s="393"/>
      <c r="H832" s="394"/>
      <c r="I832" s="394"/>
      <c r="J832" s="394"/>
      <c r="K832" s="394"/>
      <c r="L832" s="394"/>
      <c r="M832" s="394"/>
      <c r="N832" s="313">
        <f>IF(IF(I832&lt;'Checklist Parameters'!$Q$22,0,($I832-$L832))&lt;0,0,IF(I832&lt;'Checklist Parameters'!$Q$22,0,($I832-$L832)))</f>
        <v>0</v>
      </c>
      <c r="O832" s="394"/>
      <c r="P832" s="395"/>
      <c r="Q832" s="316">
        <f t="shared" si="74"/>
        <v>0</v>
      </c>
      <c r="R832" s="87">
        <f t="shared" si="75"/>
        <v>0</v>
      </c>
      <c r="S832" s="87">
        <f>IF('Checklist Parameters'!$Q$60&lt;0.2,0.2,'Checklist Parameters'!$Q$60)</f>
        <v>0.7</v>
      </c>
      <c r="T832" s="88">
        <f>IF($O832="",IF('Checklist District ID'!$C$43="Y",MAX($R832:$S832)*$I832,SUM($R832:$S832)*$I832),IF(O832&gt;0,Q832*S832))</f>
        <v>0</v>
      </c>
      <c r="U832" s="88">
        <f>IF(Q832&gt;0,((I832-T832)*'Formula Matrix'!$E$42),0)</f>
        <v>0</v>
      </c>
      <c r="V832" s="88">
        <f t="shared" si="76"/>
        <v>0</v>
      </c>
      <c r="W832" s="88">
        <f>IF(V832&gt;0,(V832*'Checklist Parameters'!$Q$35),0)</f>
        <v>0</v>
      </c>
      <c r="X832" s="85">
        <f t="shared" si="72"/>
        <v>0</v>
      </c>
      <c r="Y832" s="85">
        <f>IF('Checklist Parameters'!$Q$102&lt;&gt;"",(I832/43560)*'Checklist Parameters'!$Q$102,"N/A")</f>
        <v>0</v>
      </c>
      <c r="Z832" s="85" t="str">
        <f>IF('Checklist Parameters'!$Q$58&lt;&gt;"",((I832*'Checklist Parameters'!$Q$58)*'Checklist Parameters'!$Q$35)/1000,"N/A")</f>
        <v>N/A</v>
      </c>
      <c r="AA832" s="85">
        <f>IF('Checklist Parameters'!$Q$101&lt;&gt;"",IFERROR(I832/'Checklist Parameters'!$Q$101,0),"N/A")</f>
        <v>0</v>
      </c>
      <c r="AB832" s="85" t="str">
        <f>IF('Checklist Parameters'!$Q$43&lt;&gt;"",(I832*'Checklist Parameters'!$Q$43)/1000,"N/A")</f>
        <v>N/A</v>
      </c>
      <c r="AC832" s="85">
        <f>IF('Checklist Parameters'!$Q$16="",$X832,IF(AND('Checklist Parameters'!$Q$16&lt;$X832,'Checklist Parameters'!$Q$16&gt;=3),'Checklist Parameters'!$Q$16,IF(AND('Checklist Parameters'!$Q$16&lt;$X832,'Checklist Parameters'!$Q$16&lt;3),0,$X832)))</f>
        <v>0</v>
      </c>
      <c r="AD832" s="85" t="str">
        <f>IF(AND(I832&lt;'Checklist Parameters'!$Q$22,$I832&lt;&gt;0),"Y","")</f>
        <v/>
      </c>
      <c r="AE832" s="85" t="str">
        <f>IF($AD832="Y",0,IF('Checklist Parameters'!$Q$25="","&lt;no limit&gt;",ROUNDDOWN((($I832-'Checklist Parameters'!$Q$24)/'Checklist Parameters'!$Q$25)+1,0)))</f>
        <v>&lt;no limit&gt;</v>
      </c>
      <c r="AF832" s="174">
        <f t="shared" si="77"/>
        <v>0</v>
      </c>
      <c r="AG832" s="85">
        <f t="shared" si="73"/>
        <v>0</v>
      </c>
    </row>
    <row r="833" spans="1:33" ht="15">
      <c r="A833" s="393"/>
      <c r="B833" s="393"/>
      <c r="C833" s="393"/>
      <c r="D833" s="393"/>
      <c r="E833" s="393"/>
      <c r="F833" s="393"/>
      <c r="G833" s="393"/>
      <c r="H833" s="394"/>
      <c r="I833" s="394"/>
      <c r="J833" s="394"/>
      <c r="K833" s="394"/>
      <c r="L833" s="394"/>
      <c r="M833" s="394"/>
      <c r="N833" s="313">
        <f>IF(IF(I833&lt;'Checklist Parameters'!$Q$22,0,($I833-$L833))&lt;0,0,IF(I833&lt;'Checklist Parameters'!$Q$22,0,($I833-$L833)))</f>
        <v>0</v>
      </c>
      <c r="O833" s="394"/>
      <c r="P833" s="395"/>
      <c r="Q833" s="316">
        <f t="shared" si="74"/>
        <v>0</v>
      </c>
      <c r="R833" s="87">
        <f t="shared" si="75"/>
        <v>0</v>
      </c>
      <c r="S833" s="87">
        <f>IF('Checklist Parameters'!$Q$60&lt;0.2,0.2,'Checklist Parameters'!$Q$60)</f>
        <v>0.7</v>
      </c>
      <c r="T833" s="88">
        <f>IF($O833="",IF('Checklist District ID'!$C$43="Y",MAX($R833:$S833)*$I833,SUM($R833:$S833)*$I833),IF(O833&gt;0,Q833*S833))</f>
        <v>0</v>
      </c>
      <c r="U833" s="88">
        <f>IF(Q833&gt;0,((I833-T833)*'Formula Matrix'!$E$42),0)</f>
        <v>0</v>
      </c>
      <c r="V833" s="88">
        <f t="shared" si="76"/>
        <v>0</v>
      </c>
      <c r="W833" s="88">
        <f>IF(V833&gt;0,(V833*'Checklist Parameters'!$Q$35),0)</f>
        <v>0</v>
      </c>
      <c r="X833" s="85">
        <f t="shared" si="72"/>
        <v>0</v>
      </c>
      <c r="Y833" s="85">
        <f>IF('Checklist Parameters'!$Q$102&lt;&gt;"",(I833/43560)*'Checklist Parameters'!$Q$102,"N/A")</f>
        <v>0</v>
      </c>
      <c r="Z833" s="85" t="str">
        <f>IF('Checklist Parameters'!$Q$58&lt;&gt;"",((I833*'Checklist Parameters'!$Q$58)*'Checklist Parameters'!$Q$35)/1000,"N/A")</f>
        <v>N/A</v>
      </c>
      <c r="AA833" s="85">
        <f>IF('Checklist Parameters'!$Q$101&lt;&gt;"",IFERROR(I833/'Checklist Parameters'!$Q$101,0),"N/A")</f>
        <v>0</v>
      </c>
      <c r="AB833" s="85" t="str">
        <f>IF('Checklist Parameters'!$Q$43&lt;&gt;"",(I833*'Checklist Parameters'!$Q$43)/1000,"N/A")</f>
        <v>N/A</v>
      </c>
      <c r="AC833" s="85">
        <f>IF('Checklist Parameters'!$Q$16="",$X833,IF(AND('Checklist Parameters'!$Q$16&lt;$X833,'Checklist Parameters'!$Q$16&gt;=3),'Checklist Parameters'!$Q$16,IF(AND('Checklist Parameters'!$Q$16&lt;$X833,'Checklist Parameters'!$Q$16&lt;3),0,$X833)))</f>
        <v>0</v>
      </c>
      <c r="AD833" s="85" t="str">
        <f>IF(AND(I833&lt;'Checklist Parameters'!$Q$22,$I833&lt;&gt;0),"Y","")</f>
        <v/>
      </c>
      <c r="AE833" s="85" t="str">
        <f>IF($AD833="Y",0,IF('Checklist Parameters'!$Q$25="","&lt;no limit&gt;",ROUNDDOWN((($I833-'Checklist Parameters'!$Q$24)/'Checklist Parameters'!$Q$25)+1,0)))</f>
        <v>&lt;no limit&gt;</v>
      </c>
      <c r="AF833" s="174">
        <f t="shared" si="77"/>
        <v>0</v>
      </c>
      <c r="AG833" s="85">
        <f t="shared" si="73"/>
        <v>0</v>
      </c>
    </row>
    <row r="834" spans="1:33" ht="15">
      <c r="A834" s="393"/>
      <c r="B834" s="393"/>
      <c r="C834" s="393"/>
      <c r="D834" s="393"/>
      <c r="E834" s="393"/>
      <c r="F834" s="393"/>
      <c r="G834" s="393"/>
      <c r="H834" s="394"/>
      <c r="I834" s="394"/>
      <c r="J834" s="394"/>
      <c r="K834" s="394"/>
      <c r="L834" s="394"/>
      <c r="M834" s="394"/>
      <c r="N834" s="313">
        <f>IF(IF(I834&lt;'Checklist Parameters'!$Q$22,0,($I834-$L834))&lt;0,0,IF(I834&lt;'Checklist Parameters'!$Q$22,0,($I834-$L834)))</f>
        <v>0</v>
      </c>
      <c r="O834" s="394"/>
      <c r="P834" s="395"/>
      <c r="Q834" s="316">
        <f t="shared" si="74"/>
        <v>0</v>
      </c>
      <c r="R834" s="87">
        <f t="shared" si="75"/>
        <v>0</v>
      </c>
      <c r="S834" s="87">
        <f>IF('Checklist Parameters'!$Q$60&lt;0.2,0.2,'Checklist Parameters'!$Q$60)</f>
        <v>0.7</v>
      </c>
      <c r="T834" s="88">
        <f>IF($O834="",IF('Checklist District ID'!$C$43="Y",MAX($R834:$S834)*$I834,SUM($R834:$S834)*$I834),IF(O834&gt;0,Q834*S834))</f>
        <v>0</v>
      </c>
      <c r="U834" s="88">
        <f>IF(Q834&gt;0,((I834-T834)*'Formula Matrix'!$E$42),0)</f>
        <v>0</v>
      </c>
      <c r="V834" s="88">
        <f t="shared" si="76"/>
        <v>0</v>
      </c>
      <c r="W834" s="88">
        <f>IF(V834&gt;0,(V834*'Checklist Parameters'!$Q$35),0)</f>
        <v>0</v>
      </c>
      <c r="X834" s="85">
        <f t="shared" si="72"/>
        <v>0</v>
      </c>
      <c r="Y834" s="85">
        <f>IF('Checklist Parameters'!$Q$102&lt;&gt;"",(I834/43560)*'Checklist Parameters'!$Q$102,"N/A")</f>
        <v>0</v>
      </c>
      <c r="Z834" s="85" t="str">
        <f>IF('Checklist Parameters'!$Q$58&lt;&gt;"",((I834*'Checklist Parameters'!$Q$58)*'Checklist Parameters'!$Q$35)/1000,"N/A")</f>
        <v>N/A</v>
      </c>
      <c r="AA834" s="85">
        <f>IF('Checklist Parameters'!$Q$101&lt;&gt;"",IFERROR(I834/'Checklist Parameters'!$Q$101,0),"N/A")</f>
        <v>0</v>
      </c>
      <c r="AB834" s="85" t="str">
        <f>IF('Checklist Parameters'!$Q$43&lt;&gt;"",(I834*'Checklist Parameters'!$Q$43)/1000,"N/A")</f>
        <v>N/A</v>
      </c>
      <c r="AC834" s="85">
        <f>IF('Checklist Parameters'!$Q$16="",$X834,IF(AND('Checklist Parameters'!$Q$16&lt;$X834,'Checklist Parameters'!$Q$16&gt;=3),'Checklist Parameters'!$Q$16,IF(AND('Checklist Parameters'!$Q$16&lt;$X834,'Checklist Parameters'!$Q$16&lt;3),0,$X834)))</f>
        <v>0</v>
      </c>
      <c r="AD834" s="85" t="str">
        <f>IF(AND(I834&lt;'Checklist Parameters'!$Q$22,$I834&lt;&gt;0),"Y","")</f>
        <v/>
      </c>
      <c r="AE834" s="85" t="str">
        <f>IF($AD834="Y",0,IF('Checklist Parameters'!$Q$25="","&lt;no limit&gt;",ROUNDDOWN((($I834-'Checklist Parameters'!$Q$24)/'Checklist Parameters'!$Q$25)+1,0)))</f>
        <v>&lt;no limit&gt;</v>
      </c>
      <c r="AF834" s="174">
        <f t="shared" si="77"/>
        <v>0</v>
      </c>
      <c r="AG834" s="85">
        <f t="shared" si="73"/>
        <v>0</v>
      </c>
    </row>
    <row r="835" spans="1:33" ht="15">
      <c r="A835" s="393"/>
      <c r="B835" s="393"/>
      <c r="C835" s="393"/>
      <c r="D835" s="393"/>
      <c r="E835" s="393"/>
      <c r="F835" s="393"/>
      <c r="G835" s="393"/>
      <c r="H835" s="394"/>
      <c r="I835" s="394"/>
      <c r="J835" s="394"/>
      <c r="K835" s="394"/>
      <c r="L835" s="394"/>
      <c r="M835" s="394"/>
      <c r="N835" s="313">
        <f>IF(IF(I835&lt;'Checklist Parameters'!$Q$22,0,($I835-$L835))&lt;0,0,IF(I835&lt;'Checklist Parameters'!$Q$22,0,($I835-$L835)))</f>
        <v>0</v>
      </c>
      <c r="O835" s="394"/>
      <c r="P835" s="395"/>
      <c r="Q835" s="316">
        <f t="shared" si="74"/>
        <v>0</v>
      </c>
      <c r="R835" s="87">
        <f t="shared" si="75"/>
        <v>0</v>
      </c>
      <c r="S835" s="87">
        <f>IF('Checklist Parameters'!$Q$60&lt;0.2,0.2,'Checklist Parameters'!$Q$60)</f>
        <v>0.7</v>
      </c>
      <c r="T835" s="88">
        <f>IF($O835="",IF('Checklist District ID'!$C$43="Y",MAX($R835:$S835)*$I835,SUM($R835:$S835)*$I835),IF(O835&gt;0,Q835*S835))</f>
        <v>0</v>
      </c>
      <c r="U835" s="88">
        <f>IF(Q835&gt;0,((I835-T835)*'Formula Matrix'!$E$42),0)</f>
        <v>0</v>
      </c>
      <c r="V835" s="88">
        <f t="shared" si="76"/>
        <v>0</v>
      </c>
      <c r="W835" s="88">
        <f>IF(V835&gt;0,(V835*'Checklist Parameters'!$Q$35),0)</f>
        <v>0</v>
      </c>
      <c r="X835" s="85">
        <f t="shared" si="72"/>
        <v>0</v>
      </c>
      <c r="Y835" s="85">
        <f>IF('Checklist Parameters'!$Q$102&lt;&gt;"",(I835/43560)*'Checklist Parameters'!$Q$102,"N/A")</f>
        <v>0</v>
      </c>
      <c r="Z835" s="85" t="str">
        <f>IF('Checklist Parameters'!$Q$58&lt;&gt;"",((I835*'Checklist Parameters'!$Q$58)*'Checklist Parameters'!$Q$35)/1000,"N/A")</f>
        <v>N/A</v>
      </c>
      <c r="AA835" s="85">
        <f>IF('Checklist Parameters'!$Q$101&lt;&gt;"",IFERROR(I835/'Checklist Parameters'!$Q$101,0),"N/A")</f>
        <v>0</v>
      </c>
      <c r="AB835" s="85" t="str">
        <f>IF('Checklist Parameters'!$Q$43&lt;&gt;"",(I835*'Checklist Parameters'!$Q$43)/1000,"N/A")</f>
        <v>N/A</v>
      </c>
      <c r="AC835" s="85">
        <f>IF('Checklist Parameters'!$Q$16="",$X835,IF(AND('Checklist Parameters'!$Q$16&lt;$X835,'Checklist Parameters'!$Q$16&gt;=3),'Checklist Parameters'!$Q$16,IF(AND('Checklist Parameters'!$Q$16&lt;$X835,'Checklist Parameters'!$Q$16&lt;3),0,$X835)))</f>
        <v>0</v>
      </c>
      <c r="AD835" s="85" t="str">
        <f>IF(AND(I835&lt;'Checklist Parameters'!$Q$22,$I835&lt;&gt;0),"Y","")</f>
        <v/>
      </c>
      <c r="AE835" s="85" t="str">
        <f>IF($AD835="Y",0,IF('Checklist Parameters'!$Q$25="","&lt;no limit&gt;",ROUNDDOWN((($I835-'Checklist Parameters'!$Q$24)/'Checklist Parameters'!$Q$25)+1,0)))</f>
        <v>&lt;no limit&gt;</v>
      </c>
      <c r="AF835" s="174">
        <f t="shared" si="77"/>
        <v>0</v>
      </c>
      <c r="AG835" s="85">
        <f t="shared" si="73"/>
        <v>0</v>
      </c>
    </row>
    <row r="836" spans="1:33" ht="15">
      <c r="A836" s="393"/>
      <c r="B836" s="393"/>
      <c r="C836" s="393"/>
      <c r="D836" s="393"/>
      <c r="E836" s="393"/>
      <c r="F836" s="393"/>
      <c r="G836" s="393"/>
      <c r="H836" s="394"/>
      <c r="I836" s="394"/>
      <c r="J836" s="394"/>
      <c r="K836" s="394"/>
      <c r="L836" s="394"/>
      <c r="M836" s="394"/>
      <c r="N836" s="313">
        <f>IF(IF(I836&lt;'Checklist Parameters'!$Q$22,0,($I836-$L836))&lt;0,0,IF(I836&lt;'Checklist Parameters'!$Q$22,0,($I836-$L836)))</f>
        <v>0</v>
      </c>
      <c r="O836" s="394"/>
      <c r="P836" s="395"/>
      <c r="Q836" s="316">
        <f t="shared" si="74"/>
        <v>0</v>
      </c>
      <c r="R836" s="87">
        <f t="shared" si="75"/>
        <v>0</v>
      </c>
      <c r="S836" s="87">
        <f>IF('Checklist Parameters'!$Q$60&lt;0.2,0.2,'Checklist Parameters'!$Q$60)</f>
        <v>0.7</v>
      </c>
      <c r="T836" s="88">
        <f>IF($O836="",IF('Checklist District ID'!$C$43="Y",MAX($R836:$S836)*$I836,SUM($R836:$S836)*$I836),IF(O836&gt;0,Q836*S836))</f>
        <v>0</v>
      </c>
      <c r="U836" s="88">
        <f>IF(Q836&gt;0,((I836-T836)*'Formula Matrix'!$E$42),0)</f>
        <v>0</v>
      </c>
      <c r="V836" s="88">
        <f t="shared" si="76"/>
        <v>0</v>
      </c>
      <c r="W836" s="88">
        <f>IF(V836&gt;0,(V836*'Checklist Parameters'!$Q$35),0)</f>
        <v>0</v>
      </c>
      <c r="X836" s="85">
        <f t="shared" si="72"/>
        <v>0</v>
      </c>
      <c r="Y836" s="85">
        <f>IF('Checklist Parameters'!$Q$102&lt;&gt;"",(I836/43560)*'Checklist Parameters'!$Q$102,"N/A")</f>
        <v>0</v>
      </c>
      <c r="Z836" s="85" t="str">
        <f>IF('Checklist Parameters'!$Q$58&lt;&gt;"",((I836*'Checklist Parameters'!$Q$58)*'Checklist Parameters'!$Q$35)/1000,"N/A")</f>
        <v>N/A</v>
      </c>
      <c r="AA836" s="85">
        <f>IF('Checklist Parameters'!$Q$101&lt;&gt;"",IFERROR(I836/'Checklist Parameters'!$Q$101,0),"N/A")</f>
        <v>0</v>
      </c>
      <c r="AB836" s="85" t="str">
        <f>IF('Checklist Parameters'!$Q$43&lt;&gt;"",(I836*'Checklist Parameters'!$Q$43)/1000,"N/A")</f>
        <v>N/A</v>
      </c>
      <c r="AC836" s="85">
        <f>IF('Checklist Parameters'!$Q$16="",$X836,IF(AND('Checklist Parameters'!$Q$16&lt;$X836,'Checklist Parameters'!$Q$16&gt;=3),'Checklist Parameters'!$Q$16,IF(AND('Checklist Parameters'!$Q$16&lt;$X836,'Checklist Parameters'!$Q$16&lt;3),0,$X836)))</f>
        <v>0</v>
      </c>
      <c r="AD836" s="85" t="str">
        <f>IF(AND(I836&lt;'Checklist Parameters'!$Q$22,$I836&lt;&gt;0),"Y","")</f>
        <v/>
      </c>
      <c r="AE836" s="85" t="str">
        <f>IF($AD836="Y",0,IF('Checklist Parameters'!$Q$25="","&lt;no limit&gt;",ROUNDDOWN((($I836-'Checklist Parameters'!$Q$24)/'Checklist Parameters'!$Q$25)+1,0)))</f>
        <v>&lt;no limit&gt;</v>
      </c>
      <c r="AF836" s="174">
        <f t="shared" si="77"/>
        <v>0</v>
      </c>
      <c r="AG836" s="85">
        <f t="shared" si="73"/>
        <v>0</v>
      </c>
    </row>
    <row r="837" spans="1:33" ht="15">
      <c r="A837" s="393"/>
      <c r="B837" s="393"/>
      <c r="C837" s="393"/>
      <c r="D837" s="393"/>
      <c r="E837" s="393"/>
      <c r="F837" s="393"/>
      <c r="G837" s="393"/>
      <c r="H837" s="394"/>
      <c r="I837" s="394"/>
      <c r="J837" s="394"/>
      <c r="K837" s="394"/>
      <c r="L837" s="394"/>
      <c r="M837" s="394"/>
      <c r="N837" s="313">
        <f>IF(IF(I837&lt;'Checklist Parameters'!$Q$22,0,($I837-$L837))&lt;0,0,IF(I837&lt;'Checklist Parameters'!$Q$22,0,($I837-$L837)))</f>
        <v>0</v>
      </c>
      <c r="O837" s="394"/>
      <c r="P837" s="395"/>
      <c r="Q837" s="316">
        <f t="shared" si="74"/>
        <v>0</v>
      </c>
      <c r="R837" s="87">
        <f t="shared" si="75"/>
        <v>0</v>
      </c>
      <c r="S837" s="87">
        <f>IF('Checklist Parameters'!$Q$60&lt;0.2,0.2,'Checklist Parameters'!$Q$60)</f>
        <v>0.7</v>
      </c>
      <c r="T837" s="88">
        <f>IF($O837="",IF('Checklist District ID'!$C$43="Y",MAX($R837:$S837)*$I837,SUM($R837:$S837)*$I837),IF(O837&gt;0,Q837*S837))</f>
        <v>0</v>
      </c>
      <c r="U837" s="88">
        <f>IF(Q837&gt;0,((I837-T837)*'Formula Matrix'!$E$42),0)</f>
        <v>0</v>
      </c>
      <c r="V837" s="88">
        <f t="shared" si="76"/>
        <v>0</v>
      </c>
      <c r="W837" s="88">
        <f>IF(V837&gt;0,(V837*'Checklist Parameters'!$Q$35),0)</f>
        <v>0</v>
      </c>
      <c r="X837" s="85">
        <f t="shared" si="72"/>
        <v>0</v>
      </c>
      <c r="Y837" s="85">
        <f>IF('Checklist Parameters'!$Q$102&lt;&gt;"",(I837/43560)*'Checklist Parameters'!$Q$102,"N/A")</f>
        <v>0</v>
      </c>
      <c r="Z837" s="85" t="str">
        <f>IF('Checklist Parameters'!$Q$58&lt;&gt;"",((I837*'Checklist Parameters'!$Q$58)*'Checklist Parameters'!$Q$35)/1000,"N/A")</f>
        <v>N/A</v>
      </c>
      <c r="AA837" s="85">
        <f>IF('Checklist Parameters'!$Q$101&lt;&gt;"",IFERROR(I837/'Checklist Parameters'!$Q$101,0),"N/A")</f>
        <v>0</v>
      </c>
      <c r="AB837" s="85" t="str">
        <f>IF('Checklist Parameters'!$Q$43&lt;&gt;"",(I837*'Checklist Parameters'!$Q$43)/1000,"N/A")</f>
        <v>N/A</v>
      </c>
      <c r="AC837" s="85">
        <f>IF('Checklist Parameters'!$Q$16="",$X837,IF(AND('Checklist Parameters'!$Q$16&lt;$X837,'Checklist Parameters'!$Q$16&gt;=3),'Checklist Parameters'!$Q$16,IF(AND('Checklist Parameters'!$Q$16&lt;$X837,'Checklist Parameters'!$Q$16&lt;3),0,$X837)))</f>
        <v>0</v>
      </c>
      <c r="AD837" s="85" t="str">
        <f>IF(AND(I837&lt;'Checklist Parameters'!$Q$22,$I837&lt;&gt;0),"Y","")</f>
        <v/>
      </c>
      <c r="AE837" s="85" t="str">
        <f>IF($AD837="Y",0,IF('Checklist Parameters'!$Q$25="","&lt;no limit&gt;",ROUNDDOWN((($I837-'Checklist Parameters'!$Q$24)/'Checklist Parameters'!$Q$25)+1,0)))</f>
        <v>&lt;no limit&gt;</v>
      </c>
      <c r="AF837" s="174">
        <f t="shared" si="77"/>
        <v>0</v>
      </c>
      <c r="AG837" s="85">
        <f t="shared" si="73"/>
        <v>0</v>
      </c>
    </row>
    <row r="838" spans="1:33" ht="15">
      <c r="A838" s="393"/>
      <c r="B838" s="393"/>
      <c r="C838" s="393"/>
      <c r="D838" s="393"/>
      <c r="E838" s="393"/>
      <c r="F838" s="393"/>
      <c r="G838" s="393"/>
      <c r="H838" s="394"/>
      <c r="I838" s="394"/>
      <c r="J838" s="394"/>
      <c r="K838" s="394"/>
      <c r="L838" s="394"/>
      <c r="M838" s="394"/>
      <c r="N838" s="313">
        <f>IF(IF(I838&lt;'Checklist Parameters'!$Q$22,0,($I838-$L838))&lt;0,0,IF(I838&lt;'Checklist Parameters'!$Q$22,0,($I838-$L838)))</f>
        <v>0</v>
      </c>
      <c r="O838" s="394"/>
      <c r="P838" s="395"/>
      <c r="Q838" s="316">
        <f t="shared" si="74"/>
        <v>0</v>
      </c>
      <c r="R838" s="87">
        <f t="shared" si="75"/>
        <v>0</v>
      </c>
      <c r="S838" s="87">
        <f>IF('Checklist Parameters'!$Q$60&lt;0.2,0.2,'Checklist Parameters'!$Q$60)</f>
        <v>0.7</v>
      </c>
      <c r="T838" s="88">
        <f>IF($O838="",IF('Checklist District ID'!$C$43="Y",MAX($R838:$S838)*$I838,SUM($R838:$S838)*$I838),IF(O838&gt;0,Q838*S838))</f>
        <v>0</v>
      </c>
      <c r="U838" s="88">
        <f>IF(Q838&gt;0,((I838-T838)*'Formula Matrix'!$E$42),0)</f>
        <v>0</v>
      </c>
      <c r="V838" s="88">
        <f t="shared" si="76"/>
        <v>0</v>
      </c>
      <c r="W838" s="88">
        <f>IF(V838&gt;0,(V838*'Checklist Parameters'!$Q$35),0)</f>
        <v>0</v>
      </c>
      <c r="X838" s="85">
        <f t="shared" si="72"/>
        <v>0</v>
      </c>
      <c r="Y838" s="85">
        <f>IF('Checklist Parameters'!$Q$102&lt;&gt;"",(I838/43560)*'Checklist Parameters'!$Q$102,"N/A")</f>
        <v>0</v>
      </c>
      <c r="Z838" s="85" t="str">
        <f>IF('Checklist Parameters'!$Q$58&lt;&gt;"",((I838*'Checklist Parameters'!$Q$58)*'Checklist Parameters'!$Q$35)/1000,"N/A")</f>
        <v>N/A</v>
      </c>
      <c r="AA838" s="85">
        <f>IF('Checklist Parameters'!$Q$101&lt;&gt;"",IFERROR(I838/'Checklist Parameters'!$Q$101,0),"N/A")</f>
        <v>0</v>
      </c>
      <c r="AB838" s="85" t="str">
        <f>IF('Checklist Parameters'!$Q$43&lt;&gt;"",(I838*'Checklist Parameters'!$Q$43)/1000,"N/A")</f>
        <v>N/A</v>
      </c>
      <c r="AC838" s="85">
        <f>IF('Checklist Parameters'!$Q$16="",$X838,IF(AND('Checklist Parameters'!$Q$16&lt;$X838,'Checklist Parameters'!$Q$16&gt;=3),'Checklist Parameters'!$Q$16,IF(AND('Checklist Parameters'!$Q$16&lt;$X838,'Checklist Parameters'!$Q$16&lt;3),0,$X838)))</f>
        <v>0</v>
      </c>
      <c r="AD838" s="85" t="str">
        <f>IF(AND(I838&lt;'Checklist Parameters'!$Q$22,$I838&lt;&gt;0),"Y","")</f>
        <v/>
      </c>
      <c r="AE838" s="85" t="str">
        <f>IF($AD838="Y",0,IF('Checklist Parameters'!$Q$25="","&lt;no limit&gt;",ROUNDDOWN((($I838-'Checklist Parameters'!$Q$24)/'Checklist Parameters'!$Q$25)+1,0)))</f>
        <v>&lt;no limit&gt;</v>
      </c>
      <c r="AF838" s="174">
        <f t="shared" si="77"/>
        <v>0</v>
      </c>
      <c r="AG838" s="85">
        <f t="shared" si="73"/>
        <v>0</v>
      </c>
    </row>
    <row r="839" spans="1:33" ht="15">
      <c r="A839" s="393"/>
      <c r="B839" s="393"/>
      <c r="C839" s="393"/>
      <c r="D839" s="393"/>
      <c r="E839" s="393"/>
      <c r="F839" s="393"/>
      <c r="G839" s="393"/>
      <c r="H839" s="394"/>
      <c r="I839" s="394"/>
      <c r="J839" s="394"/>
      <c r="K839" s="394"/>
      <c r="L839" s="394"/>
      <c r="M839" s="394"/>
      <c r="N839" s="313">
        <f>IF(IF(I839&lt;'Checklist Parameters'!$Q$22,0,($I839-$L839))&lt;0,0,IF(I839&lt;'Checklist Parameters'!$Q$22,0,($I839-$L839)))</f>
        <v>0</v>
      </c>
      <c r="O839" s="394"/>
      <c r="P839" s="395"/>
      <c r="Q839" s="316">
        <f t="shared" si="74"/>
        <v>0</v>
      </c>
      <c r="R839" s="87">
        <f t="shared" si="75"/>
        <v>0</v>
      </c>
      <c r="S839" s="87">
        <f>IF('Checklist Parameters'!$Q$60&lt;0.2,0.2,'Checklist Parameters'!$Q$60)</f>
        <v>0.7</v>
      </c>
      <c r="T839" s="88">
        <f>IF($O839="",IF('Checklist District ID'!$C$43="Y",MAX($R839:$S839)*$I839,SUM($R839:$S839)*$I839),IF(O839&gt;0,Q839*S839))</f>
        <v>0</v>
      </c>
      <c r="U839" s="88">
        <f>IF(Q839&gt;0,((I839-T839)*'Formula Matrix'!$E$42),0)</f>
        <v>0</v>
      </c>
      <c r="V839" s="88">
        <f t="shared" si="76"/>
        <v>0</v>
      </c>
      <c r="W839" s="88">
        <f>IF(V839&gt;0,(V839*'Checklist Parameters'!$Q$35),0)</f>
        <v>0</v>
      </c>
      <c r="X839" s="85">
        <f t="shared" si="72"/>
        <v>0</v>
      </c>
      <c r="Y839" s="85">
        <f>IF('Checklist Parameters'!$Q$102&lt;&gt;"",(I839/43560)*'Checklist Parameters'!$Q$102,"N/A")</f>
        <v>0</v>
      </c>
      <c r="Z839" s="85" t="str">
        <f>IF('Checklist Parameters'!$Q$58&lt;&gt;"",((I839*'Checklist Parameters'!$Q$58)*'Checklist Parameters'!$Q$35)/1000,"N/A")</f>
        <v>N/A</v>
      </c>
      <c r="AA839" s="85">
        <f>IF('Checklist Parameters'!$Q$101&lt;&gt;"",IFERROR(I839/'Checklist Parameters'!$Q$101,0),"N/A")</f>
        <v>0</v>
      </c>
      <c r="AB839" s="85" t="str">
        <f>IF('Checklist Parameters'!$Q$43&lt;&gt;"",(I839*'Checklist Parameters'!$Q$43)/1000,"N/A")</f>
        <v>N/A</v>
      </c>
      <c r="AC839" s="85">
        <f>IF('Checklist Parameters'!$Q$16="",$X839,IF(AND('Checklist Parameters'!$Q$16&lt;$X839,'Checklist Parameters'!$Q$16&gt;=3),'Checklist Parameters'!$Q$16,IF(AND('Checklist Parameters'!$Q$16&lt;$X839,'Checklist Parameters'!$Q$16&lt;3),0,$X839)))</f>
        <v>0</v>
      </c>
      <c r="AD839" s="85" t="str">
        <f>IF(AND(I839&lt;'Checklist Parameters'!$Q$22,$I839&lt;&gt;0),"Y","")</f>
        <v/>
      </c>
      <c r="AE839" s="85" t="str">
        <f>IF($AD839="Y",0,IF('Checklist Parameters'!$Q$25="","&lt;no limit&gt;",ROUNDDOWN((($I839-'Checklist Parameters'!$Q$24)/'Checklist Parameters'!$Q$25)+1,0)))</f>
        <v>&lt;no limit&gt;</v>
      </c>
      <c r="AF839" s="174">
        <f t="shared" si="77"/>
        <v>0</v>
      </c>
      <c r="AG839" s="85">
        <f t="shared" si="73"/>
        <v>0</v>
      </c>
    </row>
    <row r="840" spans="1:33" ht="15">
      <c r="A840" s="393"/>
      <c r="B840" s="393"/>
      <c r="C840" s="393"/>
      <c r="D840" s="393"/>
      <c r="E840" s="393"/>
      <c r="F840" s="393"/>
      <c r="G840" s="393"/>
      <c r="H840" s="394"/>
      <c r="I840" s="394"/>
      <c r="J840" s="394"/>
      <c r="K840" s="394"/>
      <c r="L840" s="394"/>
      <c r="M840" s="394"/>
      <c r="N840" s="313">
        <f>IF(IF(I840&lt;'Checklist Parameters'!$Q$22,0,($I840-$L840))&lt;0,0,IF(I840&lt;'Checklist Parameters'!$Q$22,0,($I840-$L840)))</f>
        <v>0</v>
      </c>
      <c r="O840" s="394"/>
      <c r="P840" s="395"/>
      <c r="Q840" s="316">
        <f t="shared" si="74"/>
        <v>0</v>
      </c>
      <c r="R840" s="87">
        <f t="shared" si="75"/>
        <v>0</v>
      </c>
      <c r="S840" s="87">
        <f>IF('Checklist Parameters'!$Q$60&lt;0.2,0.2,'Checklist Parameters'!$Q$60)</f>
        <v>0.7</v>
      </c>
      <c r="T840" s="88">
        <f>IF($O840="",IF('Checklist District ID'!$C$43="Y",MAX($R840:$S840)*$I840,SUM($R840:$S840)*$I840),IF(O840&gt;0,Q840*S840))</f>
        <v>0</v>
      </c>
      <c r="U840" s="88">
        <f>IF(Q840&gt;0,((I840-T840)*'Formula Matrix'!$E$42),0)</f>
        <v>0</v>
      </c>
      <c r="V840" s="88">
        <f t="shared" si="76"/>
        <v>0</v>
      </c>
      <c r="W840" s="88">
        <f>IF(V840&gt;0,(V840*'Checklist Parameters'!$Q$35),0)</f>
        <v>0</v>
      </c>
      <c r="X840" s="85">
        <f t="shared" si="72"/>
        <v>0</v>
      </c>
      <c r="Y840" s="85">
        <f>IF('Checklist Parameters'!$Q$102&lt;&gt;"",(I840/43560)*'Checklist Parameters'!$Q$102,"N/A")</f>
        <v>0</v>
      </c>
      <c r="Z840" s="85" t="str">
        <f>IF('Checklist Parameters'!$Q$58&lt;&gt;"",((I840*'Checklist Parameters'!$Q$58)*'Checklist Parameters'!$Q$35)/1000,"N/A")</f>
        <v>N/A</v>
      </c>
      <c r="AA840" s="85">
        <f>IF('Checklist Parameters'!$Q$101&lt;&gt;"",IFERROR(I840/'Checklist Parameters'!$Q$101,0),"N/A")</f>
        <v>0</v>
      </c>
      <c r="AB840" s="85" t="str">
        <f>IF('Checklist Parameters'!$Q$43&lt;&gt;"",(I840*'Checklist Parameters'!$Q$43)/1000,"N/A")</f>
        <v>N/A</v>
      </c>
      <c r="AC840" s="85">
        <f>IF('Checklist Parameters'!$Q$16="",$X840,IF(AND('Checklist Parameters'!$Q$16&lt;$X840,'Checklist Parameters'!$Q$16&gt;=3),'Checklist Parameters'!$Q$16,IF(AND('Checklist Parameters'!$Q$16&lt;$X840,'Checklist Parameters'!$Q$16&lt;3),0,$X840)))</f>
        <v>0</v>
      </c>
      <c r="AD840" s="85" t="str">
        <f>IF(AND(I840&lt;'Checklist Parameters'!$Q$22,$I840&lt;&gt;0),"Y","")</f>
        <v/>
      </c>
      <c r="AE840" s="85" t="str">
        <f>IF($AD840="Y",0,IF('Checklist Parameters'!$Q$25="","&lt;no limit&gt;",ROUNDDOWN((($I840-'Checklist Parameters'!$Q$24)/'Checklist Parameters'!$Q$25)+1,0)))</f>
        <v>&lt;no limit&gt;</v>
      </c>
      <c r="AF840" s="174">
        <f t="shared" si="77"/>
        <v>0</v>
      </c>
      <c r="AG840" s="85">
        <f t="shared" si="73"/>
        <v>0</v>
      </c>
    </row>
    <row r="841" spans="1:33" ht="15">
      <c r="A841" s="393"/>
      <c r="B841" s="393"/>
      <c r="C841" s="393"/>
      <c r="D841" s="393"/>
      <c r="E841" s="393"/>
      <c r="F841" s="393"/>
      <c r="G841" s="393"/>
      <c r="H841" s="394"/>
      <c r="I841" s="394"/>
      <c r="J841" s="394"/>
      <c r="K841" s="394"/>
      <c r="L841" s="394"/>
      <c r="M841" s="394"/>
      <c r="N841" s="313">
        <f>IF(IF(I841&lt;'Checklist Parameters'!$Q$22,0,($I841-$L841))&lt;0,0,IF(I841&lt;'Checklist Parameters'!$Q$22,0,($I841-$L841)))</f>
        <v>0</v>
      </c>
      <c r="O841" s="394"/>
      <c r="P841" s="395"/>
      <c r="Q841" s="316">
        <f t="shared" si="74"/>
        <v>0</v>
      </c>
      <c r="R841" s="87">
        <f t="shared" si="75"/>
        <v>0</v>
      </c>
      <c r="S841" s="87">
        <f>IF('Checklist Parameters'!$Q$60&lt;0.2,0.2,'Checklist Parameters'!$Q$60)</f>
        <v>0.7</v>
      </c>
      <c r="T841" s="88">
        <f>IF($O841="",IF('Checklist District ID'!$C$43="Y",MAX($R841:$S841)*$I841,SUM($R841:$S841)*$I841),IF(O841&gt;0,Q841*S841))</f>
        <v>0</v>
      </c>
      <c r="U841" s="88">
        <f>IF(Q841&gt;0,((I841-T841)*'Formula Matrix'!$E$42),0)</f>
        <v>0</v>
      </c>
      <c r="V841" s="88">
        <f t="shared" si="76"/>
        <v>0</v>
      </c>
      <c r="W841" s="88">
        <f>IF(V841&gt;0,(V841*'Checklist Parameters'!$Q$35),0)</f>
        <v>0</v>
      </c>
      <c r="X841" s="85">
        <f t="shared" si="72"/>
        <v>0</v>
      </c>
      <c r="Y841" s="85">
        <f>IF('Checklist Parameters'!$Q$102&lt;&gt;"",(I841/43560)*'Checklist Parameters'!$Q$102,"N/A")</f>
        <v>0</v>
      </c>
      <c r="Z841" s="85" t="str">
        <f>IF('Checklist Parameters'!$Q$58&lt;&gt;"",((I841*'Checklist Parameters'!$Q$58)*'Checklist Parameters'!$Q$35)/1000,"N/A")</f>
        <v>N/A</v>
      </c>
      <c r="AA841" s="85">
        <f>IF('Checklist Parameters'!$Q$101&lt;&gt;"",IFERROR(I841/'Checklist Parameters'!$Q$101,0),"N/A")</f>
        <v>0</v>
      </c>
      <c r="AB841" s="85" t="str">
        <f>IF('Checklist Parameters'!$Q$43&lt;&gt;"",(I841*'Checklist Parameters'!$Q$43)/1000,"N/A")</f>
        <v>N/A</v>
      </c>
      <c r="AC841" s="85">
        <f>IF('Checklist Parameters'!$Q$16="",$X841,IF(AND('Checklist Parameters'!$Q$16&lt;$X841,'Checklist Parameters'!$Q$16&gt;=3),'Checklist Parameters'!$Q$16,IF(AND('Checklist Parameters'!$Q$16&lt;$X841,'Checklist Parameters'!$Q$16&lt;3),0,$X841)))</f>
        <v>0</v>
      </c>
      <c r="AD841" s="85" t="str">
        <f>IF(AND(I841&lt;'Checklist Parameters'!$Q$22,$I841&lt;&gt;0),"Y","")</f>
        <v/>
      </c>
      <c r="AE841" s="85" t="str">
        <f>IF($AD841="Y",0,IF('Checklist Parameters'!$Q$25="","&lt;no limit&gt;",ROUNDDOWN((($I841-'Checklist Parameters'!$Q$24)/'Checklist Parameters'!$Q$25)+1,0)))</f>
        <v>&lt;no limit&gt;</v>
      </c>
      <c r="AF841" s="174">
        <f t="shared" si="77"/>
        <v>0</v>
      </c>
      <c r="AG841" s="85">
        <f t="shared" si="73"/>
        <v>0</v>
      </c>
    </row>
    <row r="842" spans="1:33" ht="15">
      <c r="A842" s="393"/>
      <c r="B842" s="393"/>
      <c r="C842" s="393"/>
      <c r="D842" s="393"/>
      <c r="E842" s="393"/>
      <c r="F842" s="393"/>
      <c r="G842" s="393"/>
      <c r="H842" s="394"/>
      <c r="I842" s="394"/>
      <c r="J842" s="394"/>
      <c r="K842" s="394"/>
      <c r="L842" s="394"/>
      <c r="M842" s="394"/>
      <c r="N842" s="313">
        <f>IF(IF(I842&lt;'Checklist Parameters'!$Q$22,0,($I842-$L842))&lt;0,0,IF(I842&lt;'Checklist Parameters'!$Q$22,0,($I842-$L842)))</f>
        <v>0</v>
      </c>
      <c r="O842" s="394"/>
      <c r="P842" s="395"/>
      <c r="Q842" s="316">
        <f t="shared" si="74"/>
        <v>0</v>
      </c>
      <c r="R842" s="87">
        <f t="shared" si="75"/>
        <v>0</v>
      </c>
      <c r="S842" s="87">
        <f>IF('Checklist Parameters'!$Q$60&lt;0.2,0.2,'Checklist Parameters'!$Q$60)</f>
        <v>0.7</v>
      </c>
      <c r="T842" s="88">
        <f>IF($O842="",IF('Checklist District ID'!$C$43="Y",MAX($R842:$S842)*$I842,SUM($R842:$S842)*$I842),IF(O842&gt;0,Q842*S842))</f>
        <v>0</v>
      </c>
      <c r="U842" s="88">
        <f>IF(Q842&gt;0,((I842-T842)*'Formula Matrix'!$E$42),0)</f>
        <v>0</v>
      </c>
      <c r="V842" s="88">
        <f t="shared" si="76"/>
        <v>0</v>
      </c>
      <c r="W842" s="88">
        <f>IF(V842&gt;0,(V842*'Checklist Parameters'!$Q$35),0)</f>
        <v>0</v>
      </c>
      <c r="X842" s="85">
        <f t="shared" si="72"/>
        <v>0</v>
      </c>
      <c r="Y842" s="85">
        <f>IF('Checklist Parameters'!$Q$102&lt;&gt;"",(I842/43560)*'Checklist Parameters'!$Q$102,"N/A")</f>
        <v>0</v>
      </c>
      <c r="Z842" s="85" t="str">
        <f>IF('Checklist Parameters'!$Q$58&lt;&gt;"",((I842*'Checklist Parameters'!$Q$58)*'Checklist Parameters'!$Q$35)/1000,"N/A")</f>
        <v>N/A</v>
      </c>
      <c r="AA842" s="85">
        <f>IF('Checklist Parameters'!$Q$101&lt;&gt;"",IFERROR(I842/'Checklist Parameters'!$Q$101,0),"N/A")</f>
        <v>0</v>
      </c>
      <c r="AB842" s="85" t="str">
        <f>IF('Checklist Parameters'!$Q$43&lt;&gt;"",(I842*'Checklist Parameters'!$Q$43)/1000,"N/A")</f>
        <v>N/A</v>
      </c>
      <c r="AC842" s="85">
        <f>IF('Checklist Parameters'!$Q$16="",$X842,IF(AND('Checklist Parameters'!$Q$16&lt;$X842,'Checklist Parameters'!$Q$16&gt;=3),'Checklist Parameters'!$Q$16,IF(AND('Checklist Parameters'!$Q$16&lt;$X842,'Checklist Parameters'!$Q$16&lt;3),0,$X842)))</f>
        <v>0</v>
      </c>
      <c r="AD842" s="85" t="str">
        <f>IF(AND(I842&lt;'Checklist Parameters'!$Q$22,$I842&lt;&gt;0),"Y","")</f>
        <v/>
      </c>
      <c r="AE842" s="85" t="str">
        <f>IF($AD842="Y",0,IF('Checklist Parameters'!$Q$25="","&lt;no limit&gt;",ROUNDDOWN((($I842-'Checklist Parameters'!$Q$24)/'Checklist Parameters'!$Q$25)+1,0)))</f>
        <v>&lt;no limit&gt;</v>
      </c>
      <c r="AF842" s="174">
        <f t="shared" si="77"/>
        <v>0</v>
      </c>
      <c r="AG842" s="85">
        <f t="shared" si="73"/>
        <v>0</v>
      </c>
    </row>
    <row r="843" spans="1:33" ht="15">
      <c r="A843" s="393"/>
      <c r="B843" s="393"/>
      <c r="C843" s="393"/>
      <c r="D843" s="393"/>
      <c r="E843" s="393"/>
      <c r="F843" s="393"/>
      <c r="G843" s="393"/>
      <c r="H843" s="394"/>
      <c r="I843" s="394"/>
      <c r="J843" s="394"/>
      <c r="K843" s="394"/>
      <c r="L843" s="394"/>
      <c r="M843" s="394"/>
      <c r="N843" s="313">
        <f>IF(IF(I843&lt;'Checklist Parameters'!$Q$22,0,($I843-$L843))&lt;0,0,IF(I843&lt;'Checklist Parameters'!$Q$22,0,($I843-$L843)))</f>
        <v>0</v>
      </c>
      <c r="O843" s="394"/>
      <c r="P843" s="395"/>
      <c r="Q843" s="316">
        <f t="shared" si="74"/>
        <v>0</v>
      </c>
      <c r="R843" s="87">
        <f t="shared" si="75"/>
        <v>0</v>
      </c>
      <c r="S843" s="87">
        <f>IF('Checklist Parameters'!$Q$60&lt;0.2,0.2,'Checklist Parameters'!$Q$60)</f>
        <v>0.7</v>
      </c>
      <c r="T843" s="88">
        <f>IF($O843="",IF('Checklist District ID'!$C$43="Y",MAX($R843:$S843)*$I843,SUM($R843:$S843)*$I843),IF(O843&gt;0,Q843*S843))</f>
        <v>0</v>
      </c>
      <c r="U843" s="88">
        <f>IF(Q843&gt;0,((I843-T843)*'Formula Matrix'!$E$42),0)</f>
        <v>0</v>
      </c>
      <c r="V843" s="88">
        <f t="shared" si="76"/>
        <v>0</v>
      </c>
      <c r="W843" s="88">
        <f>IF(V843&gt;0,(V843*'Checklist Parameters'!$Q$35),0)</f>
        <v>0</v>
      </c>
      <c r="X843" s="85">
        <f t="shared" si="72"/>
        <v>0</v>
      </c>
      <c r="Y843" s="85">
        <f>IF('Checklist Parameters'!$Q$102&lt;&gt;"",(I843/43560)*'Checklist Parameters'!$Q$102,"N/A")</f>
        <v>0</v>
      </c>
      <c r="Z843" s="85" t="str">
        <f>IF('Checklist Parameters'!$Q$58&lt;&gt;"",((I843*'Checklist Parameters'!$Q$58)*'Checklist Parameters'!$Q$35)/1000,"N/A")</f>
        <v>N/A</v>
      </c>
      <c r="AA843" s="85">
        <f>IF('Checklist Parameters'!$Q$101&lt;&gt;"",IFERROR(I843/'Checklist Parameters'!$Q$101,0),"N/A")</f>
        <v>0</v>
      </c>
      <c r="AB843" s="85" t="str">
        <f>IF('Checklist Parameters'!$Q$43&lt;&gt;"",(I843*'Checklist Parameters'!$Q$43)/1000,"N/A")</f>
        <v>N/A</v>
      </c>
      <c r="AC843" s="85">
        <f>IF('Checklist Parameters'!$Q$16="",$X843,IF(AND('Checklist Parameters'!$Q$16&lt;$X843,'Checklist Parameters'!$Q$16&gt;=3),'Checklist Parameters'!$Q$16,IF(AND('Checklist Parameters'!$Q$16&lt;$X843,'Checklist Parameters'!$Q$16&lt;3),0,$X843)))</f>
        <v>0</v>
      </c>
      <c r="AD843" s="85" t="str">
        <f>IF(AND(I843&lt;'Checklist Parameters'!$Q$22,$I843&lt;&gt;0),"Y","")</f>
        <v/>
      </c>
      <c r="AE843" s="85" t="str">
        <f>IF($AD843="Y",0,IF('Checklist Parameters'!$Q$25="","&lt;no limit&gt;",ROUNDDOWN((($I843-'Checklist Parameters'!$Q$24)/'Checklist Parameters'!$Q$25)+1,0)))</f>
        <v>&lt;no limit&gt;</v>
      </c>
      <c r="AF843" s="174">
        <f t="shared" si="77"/>
        <v>0</v>
      </c>
      <c r="AG843" s="85">
        <f t="shared" si="73"/>
        <v>0</v>
      </c>
    </row>
    <row r="844" spans="1:33" ht="15">
      <c r="A844" s="393"/>
      <c r="B844" s="393"/>
      <c r="C844" s="393"/>
      <c r="D844" s="393"/>
      <c r="E844" s="393"/>
      <c r="F844" s="393"/>
      <c r="G844" s="393"/>
      <c r="H844" s="394"/>
      <c r="I844" s="394"/>
      <c r="J844" s="394"/>
      <c r="K844" s="394"/>
      <c r="L844" s="394"/>
      <c r="M844" s="394"/>
      <c r="N844" s="313">
        <f>IF(IF(I844&lt;'Checklist Parameters'!$Q$22,0,($I844-$L844))&lt;0,0,IF(I844&lt;'Checklist Parameters'!$Q$22,0,($I844-$L844)))</f>
        <v>0</v>
      </c>
      <c r="O844" s="394"/>
      <c r="P844" s="395"/>
      <c r="Q844" s="316">
        <f t="shared" si="74"/>
        <v>0</v>
      </c>
      <c r="R844" s="87">
        <f t="shared" si="75"/>
        <v>0</v>
      </c>
      <c r="S844" s="87">
        <f>IF('Checklist Parameters'!$Q$60&lt;0.2,0.2,'Checklist Parameters'!$Q$60)</f>
        <v>0.7</v>
      </c>
      <c r="T844" s="88">
        <f>IF($O844="",IF('Checklist District ID'!$C$43="Y",MAX($R844:$S844)*$I844,SUM($R844:$S844)*$I844),IF(O844&gt;0,Q844*S844))</f>
        <v>0</v>
      </c>
      <c r="U844" s="88">
        <f>IF(Q844&gt;0,((I844-T844)*'Formula Matrix'!$E$42),0)</f>
        <v>0</v>
      </c>
      <c r="V844" s="88">
        <f t="shared" si="76"/>
        <v>0</v>
      </c>
      <c r="W844" s="88">
        <f>IF(V844&gt;0,(V844*'Checklist Parameters'!$Q$35),0)</f>
        <v>0</v>
      </c>
      <c r="X844" s="85">
        <f t="shared" si="72"/>
        <v>0</v>
      </c>
      <c r="Y844" s="85">
        <f>IF('Checklist Parameters'!$Q$102&lt;&gt;"",(I844/43560)*'Checklist Parameters'!$Q$102,"N/A")</f>
        <v>0</v>
      </c>
      <c r="Z844" s="85" t="str">
        <f>IF('Checklist Parameters'!$Q$58&lt;&gt;"",((I844*'Checklist Parameters'!$Q$58)*'Checklist Parameters'!$Q$35)/1000,"N/A")</f>
        <v>N/A</v>
      </c>
      <c r="AA844" s="85">
        <f>IF('Checklist Parameters'!$Q$101&lt;&gt;"",IFERROR(I844/'Checklist Parameters'!$Q$101,0),"N/A")</f>
        <v>0</v>
      </c>
      <c r="AB844" s="85" t="str">
        <f>IF('Checklist Parameters'!$Q$43&lt;&gt;"",(I844*'Checklist Parameters'!$Q$43)/1000,"N/A")</f>
        <v>N/A</v>
      </c>
      <c r="AC844" s="85">
        <f>IF('Checklist Parameters'!$Q$16="",$X844,IF(AND('Checklist Parameters'!$Q$16&lt;$X844,'Checklist Parameters'!$Q$16&gt;=3),'Checklist Parameters'!$Q$16,IF(AND('Checklist Parameters'!$Q$16&lt;$X844,'Checklist Parameters'!$Q$16&lt;3),0,$X844)))</f>
        <v>0</v>
      </c>
      <c r="AD844" s="85" t="str">
        <f>IF(AND(I844&lt;'Checklist Parameters'!$Q$22,$I844&lt;&gt;0),"Y","")</f>
        <v/>
      </c>
      <c r="AE844" s="85" t="str">
        <f>IF($AD844="Y",0,IF('Checklist Parameters'!$Q$25="","&lt;no limit&gt;",ROUNDDOWN((($I844-'Checklist Parameters'!$Q$24)/'Checklist Parameters'!$Q$25)+1,0)))</f>
        <v>&lt;no limit&gt;</v>
      </c>
      <c r="AF844" s="174">
        <f t="shared" si="77"/>
        <v>0</v>
      </c>
      <c r="AG844" s="85">
        <f t="shared" si="73"/>
        <v>0</v>
      </c>
    </row>
    <row r="845" spans="1:33" ht="15">
      <c r="A845" s="393"/>
      <c r="B845" s="393"/>
      <c r="C845" s="393"/>
      <c r="D845" s="393"/>
      <c r="E845" s="393"/>
      <c r="F845" s="393"/>
      <c r="G845" s="393"/>
      <c r="H845" s="394"/>
      <c r="I845" s="394"/>
      <c r="J845" s="394"/>
      <c r="K845" s="394"/>
      <c r="L845" s="394"/>
      <c r="M845" s="394"/>
      <c r="N845" s="313">
        <f>IF(IF(I845&lt;'Checklist Parameters'!$Q$22,0,($I845-$L845))&lt;0,0,IF(I845&lt;'Checklist Parameters'!$Q$22,0,($I845-$L845)))</f>
        <v>0</v>
      </c>
      <c r="O845" s="394"/>
      <c r="P845" s="395"/>
      <c r="Q845" s="316">
        <f t="shared" si="74"/>
        <v>0</v>
      </c>
      <c r="R845" s="87">
        <f t="shared" si="75"/>
        <v>0</v>
      </c>
      <c r="S845" s="87">
        <f>IF('Checklist Parameters'!$Q$60&lt;0.2,0.2,'Checklist Parameters'!$Q$60)</f>
        <v>0.7</v>
      </c>
      <c r="T845" s="88">
        <f>IF($O845="",IF('Checklist District ID'!$C$43="Y",MAX($R845:$S845)*$I845,SUM($R845:$S845)*$I845),IF(O845&gt;0,Q845*S845))</f>
        <v>0</v>
      </c>
      <c r="U845" s="88">
        <f>IF(Q845&gt;0,((I845-T845)*'Formula Matrix'!$E$42),0)</f>
        <v>0</v>
      </c>
      <c r="V845" s="88">
        <f t="shared" si="76"/>
        <v>0</v>
      </c>
      <c r="W845" s="88">
        <f>IF(V845&gt;0,(V845*'Checklist Parameters'!$Q$35),0)</f>
        <v>0</v>
      </c>
      <c r="X845" s="85">
        <f t="shared" si="72"/>
        <v>0</v>
      </c>
      <c r="Y845" s="85">
        <f>IF('Checklist Parameters'!$Q$102&lt;&gt;"",(I845/43560)*'Checklist Parameters'!$Q$102,"N/A")</f>
        <v>0</v>
      </c>
      <c r="Z845" s="85" t="str">
        <f>IF('Checklist Parameters'!$Q$58&lt;&gt;"",((I845*'Checklist Parameters'!$Q$58)*'Checklist Parameters'!$Q$35)/1000,"N/A")</f>
        <v>N/A</v>
      </c>
      <c r="AA845" s="85">
        <f>IF('Checklist Parameters'!$Q$101&lt;&gt;"",IFERROR(I845/'Checklist Parameters'!$Q$101,0),"N/A")</f>
        <v>0</v>
      </c>
      <c r="AB845" s="85" t="str">
        <f>IF('Checklist Parameters'!$Q$43&lt;&gt;"",(I845*'Checklist Parameters'!$Q$43)/1000,"N/A")</f>
        <v>N/A</v>
      </c>
      <c r="AC845" s="85">
        <f>IF('Checklist Parameters'!$Q$16="",$X845,IF(AND('Checklist Parameters'!$Q$16&lt;$X845,'Checklist Parameters'!$Q$16&gt;=3),'Checklist Parameters'!$Q$16,IF(AND('Checklist Parameters'!$Q$16&lt;$X845,'Checklist Parameters'!$Q$16&lt;3),0,$X845)))</f>
        <v>0</v>
      </c>
      <c r="AD845" s="85" t="str">
        <f>IF(AND(I845&lt;'Checklist Parameters'!$Q$22,$I845&lt;&gt;0),"Y","")</f>
        <v/>
      </c>
      <c r="AE845" s="85" t="str">
        <f>IF($AD845="Y",0,IF('Checklist Parameters'!$Q$25="","&lt;no limit&gt;",ROUNDDOWN((($I845-'Checklist Parameters'!$Q$24)/'Checklist Parameters'!$Q$25)+1,0)))</f>
        <v>&lt;no limit&gt;</v>
      </c>
      <c r="AF845" s="174">
        <f t="shared" si="77"/>
        <v>0</v>
      </c>
      <c r="AG845" s="85">
        <f t="shared" si="73"/>
        <v>0</v>
      </c>
    </row>
    <row r="846" spans="1:33" ht="15">
      <c r="A846" s="393"/>
      <c r="B846" s="393"/>
      <c r="C846" s="393"/>
      <c r="D846" s="393"/>
      <c r="E846" s="393"/>
      <c r="F846" s="393"/>
      <c r="G846" s="393"/>
      <c r="H846" s="394"/>
      <c r="I846" s="394"/>
      <c r="J846" s="394"/>
      <c r="K846" s="394"/>
      <c r="L846" s="394"/>
      <c r="M846" s="394"/>
      <c r="N846" s="313">
        <f>IF(IF(I846&lt;'Checklist Parameters'!$Q$22,0,($I846-$L846))&lt;0,0,IF(I846&lt;'Checklist Parameters'!$Q$22,0,($I846-$L846)))</f>
        <v>0</v>
      </c>
      <c r="O846" s="394"/>
      <c r="P846" s="395"/>
      <c r="Q846" s="316">
        <f t="shared" si="74"/>
        <v>0</v>
      </c>
      <c r="R846" s="87">
        <f t="shared" si="75"/>
        <v>0</v>
      </c>
      <c r="S846" s="87">
        <f>IF('Checklist Parameters'!$Q$60&lt;0.2,0.2,'Checklist Parameters'!$Q$60)</f>
        <v>0.7</v>
      </c>
      <c r="T846" s="88">
        <f>IF($O846="",IF('Checklist District ID'!$C$43="Y",MAX($R846:$S846)*$I846,SUM($R846:$S846)*$I846),IF(O846&gt;0,Q846*S846))</f>
        <v>0</v>
      </c>
      <c r="U846" s="88">
        <f>IF(Q846&gt;0,((I846-T846)*'Formula Matrix'!$E$42),0)</f>
        <v>0</v>
      </c>
      <c r="V846" s="88">
        <f t="shared" si="76"/>
        <v>0</v>
      </c>
      <c r="W846" s="88">
        <f>IF(V846&gt;0,(V846*'Checklist Parameters'!$Q$35),0)</f>
        <v>0</v>
      </c>
      <c r="X846" s="85">
        <f t="shared" si="72"/>
        <v>0</v>
      </c>
      <c r="Y846" s="85">
        <f>IF('Checklist Parameters'!$Q$102&lt;&gt;"",(I846/43560)*'Checklist Parameters'!$Q$102,"N/A")</f>
        <v>0</v>
      </c>
      <c r="Z846" s="85" t="str">
        <f>IF('Checklist Parameters'!$Q$58&lt;&gt;"",((I846*'Checklist Parameters'!$Q$58)*'Checklist Parameters'!$Q$35)/1000,"N/A")</f>
        <v>N/A</v>
      </c>
      <c r="AA846" s="85">
        <f>IF('Checklist Parameters'!$Q$101&lt;&gt;"",IFERROR(I846/'Checklist Parameters'!$Q$101,0),"N/A")</f>
        <v>0</v>
      </c>
      <c r="AB846" s="85" t="str">
        <f>IF('Checklist Parameters'!$Q$43&lt;&gt;"",(I846*'Checklist Parameters'!$Q$43)/1000,"N/A")</f>
        <v>N/A</v>
      </c>
      <c r="AC846" s="85">
        <f>IF('Checklist Parameters'!$Q$16="",$X846,IF(AND('Checklist Parameters'!$Q$16&lt;$X846,'Checklist Parameters'!$Q$16&gt;=3),'Checklist Parameters'!$Q$16,IF(AND('Checklist Parameters'!$Q$16&lt;$X846,'Checklist Parameters'!$Q$16&lt;3),0,$X846)))</f>
        <v>0</v>
      </c>
      <c r="AD846" s="85" t="str">
        <f>IF(AND(I846&lt;'Checklist Parameters'!$Q$22,$I846&lt;&gt;0),"Y","")</f>
        <v/>
      </c>
      <c r="AE846" s="85" t="str">
        <f>IF($AD846="Y",0,IF('Checklist Parameters'!$Q$25="","&lt;no limit&gt;",ROUNDDOWN((($I846-'Checklist Parameters'!$Q$24)/'Checklist Parameters'!$Q$25)+1,0)))</f>
        <v>&lt;no limit&gt;</v>
      </c>
      <c r="AF846" s="174">
        <f t="shared" si="77"/>
        <v>0</v>
      </c>
      <c r="AG846" s="85">
        <f t="shared" si="73"/>
        <v>0</v>
      </c>
    </row>
    <row r="847" spans="1:33" ht="15">
      <c r="A847" s="393"/>
      <c r="B847" s="393"/>
      <c r="C847" s="393"/>
      <c r="D847" s="393"/>
      <c r="E847" s="393"/>
      <c r="F847" s="393"/>
      <c r="G847" s="393"/>
      <c r="H847" s="394"/>
      <c r="I847" s="394"/>
      <c r="J847" s="394"/>
      <c r="K847" s="394"/>
      <c r="L847" s="394"/>
      <c r="M847" s="394"/>
      <c r="N847" s="313">
        <f>IF(IF(I847&lt;'Checklist Parameters'!$Q$22,0,($I847-$L847))&lt;0,0,IF(I847&lt;'Checklist Parameters'!$Q$22,0,($I847-$L847)))</f>
        <v>0</v>
      </c>
      <c r="O847" s="394"/>
      <c r="P847" s="395"/>
      <c r="Q847" s="316">
        <f t="shared" si="74"/>
        <v>0</v>
      </c>
      <c r="R847" s="87">
        <f t="shared" si="75"/>
        <v>0</v>
      </c>
      <c r="S847" s="87">
        <f>IF('Checklist Parameters'!$Q$60&lt;0.2,0.2,'Checklist Parameters'!$Q$60)</f>
        <v>0.7</v>
      </c>
      <c r="T847" s="88">
        <f>IF($O847="",IF('Checklist District ID'!$C$43="Y",MAX($R847:$S847)*$I847,SUM($R847:$S847)*$I847),IF(O847&gt;0,Q847*S847))</f>
        <v>0</v>
      </c>
      <c r="U847" s="88">
        <f>IF(Q847&gt;0,((I847-T847)*'Formula Matrix'!$E$42),0)</f>
        <v>0</v>
      </c>
      <c r="V847" s="88">
        <f t="shared" si="76"/>
        <v>0</v>
      </c>
      <c r="W847" s="88">
        <f>IF(V847&gt;0,(V847*'Checklist Parameters'!$Q$35),0)</f>
        <v>0</v>
      </c>
      <c r="X847" s="85">
        <f t="shared" si="72"/>
        <v>0</v>
      </c>
      <c r="Y847" s="85">
        <f>IF('Checklist Parameters'!$Q$102&lt;&gt;"",(I847/43560)*'Checklist Parameters'!$Q$102,"N/A")</f>
        <v>0</v>
      </c>
      <c r="Z847" s="85" t="str">
        <f>IF('Checklist Parameters'!$Q$58&lt;&gt;"",((I847*'Checklist Parameters'!$Q$58)*'Checklist Parameters'!$Q$35)/1000,"N/A")</f>
        <v>N/A</v>
      </c>
      <c r="AA847" s="85">
        <f>IF('Checklist Parameters'!$Q$101&lt;&gt;"",IFERROR(I847/'Checklist Parameters'!$Q$101,0),"N/A")</f>
        <v>0</v>
      </c>
      <c r="AB847" s="85" t="str">
        <f>IF('Checklist Parameters'!$Q$43&lt;&gt;"",(I847*'Checklist Parameters'!$Q$43)/1000,"N/A")</f>
        <v>N/A</v>
      </c>
      <c r="AC847" s="85">
        <f>IF('Checklist Parameters'!$Q$16="",$X847,IF(AND('Checklist Parameters'!$Q$16&lt;$X847,'Checklist Parameters'!$Q$16&gt;=3),'Checklist Parameters'!$Q$16,IF(AND('Checklist Parameters'!$Q$16&lt;$X847,'Checklist Parameters'!$Q$16&lt;3),0,$X847)))</f>
        <v>0</v>
      </c>
      <c r="AD847" s="85" t="str">
        <f>IF(AND(I847&lt;'Checklist Parameters'!$Q$22,$I847&lt;&gt;0),"Y","")</f>
        <v/>
      </c>
      <c r="AE847" s="85" t="str">
        <f>IF($AD847="Y",0,IF('Checklist Parameters'!$Q$25="","&lt;no limit&gt;",ROUNDDOWN((($I847-'Checklist Parameters'!$Q$24)/'Checklist Parameters'!$Q$25)+1,0)))</f>
        <v>&lt;no limit&gt;</v>
      </c>
      <c r="AF847" s="174">
        <f t="shared" si="77"/>
        <v>0</v>
      </c>
      <c r="AG847" s="85">
        <f t="shared" si="73"/>
        <v>0</v>
      </c>
    </row>
    <row r="848" spans="1:33" ht="15">
      <c r="A848" s="393"/>
      <c r="B848" s="393"/>
      <c r="C848" s="393"/>
      <c r="D848" s="393"/>
      <c r="E848" s="393"/>
      <c r="F848" s="393"/>
      <c r="G848" s="393"/>
      <c r="H848" s="394"/>
      <c r="I848" s="394"/>
      <c r="J848" s="394"/>
      <c r="K848" s="394"/>
      <c r="L848" s="394"/>
      <c r="M848" s="394"/>
      <c r="N848" s="313">
        <f>IF(IF(I848&lt;'Checklist Parameters'!$Q$22,0,($I848-$L848))&lt;0,0,IF(I848&lt;'Checklist Parameters'!$Q$22,0,($I848-$L848)))</f>
        <v>0</v>
      </c>
      <c r="O848" s="394"/>
      <c r="P848" s="395"/>
      <c r="Q848" s="316">
        <f t="shared" si="74"/>
        <v>0</v>
      </c>
      <c r="R848" s="87">
        <f t="shared" si="75"/>
        <v>0</v>
      </c>
      <c r="S848" s="87">
        <f>IF('Checklist Parameters'!$Q$60&lt;0.2,0.2,'Checklist Parameters'!$Q$60)</f>
        <v>0.7</v>
      </c>
      <c r="T848" s="88">
        <f>IF($O848="",IF('Checklist District ID'!$C$43="Y",MAX($R848:$S848)*$I848,SUM($R848:$S848)*$I848),IF(O848&gt;0,Q848*S848))</f>
        <v>0</v>
      </c>
      <c r="U848" s="88">
        <f>IF(Q848&gt;0,((I848-T848)*'Formula Matrix'!$E$42),0)</f>
        <v>0</v>
      </c>
      <c r="V848" s="88">
        <f t="shared" si="76"/>
        <v>0</v>
      </c>
      <c r="W848" s="88">
        <f>IF(V848&gt;0,(V848*'Checklist Parameters'!$Q$35),0)</f>
        <v>0</v>
      </c>
      <c r="X848" s="85">
        <f t="shared" si="72"/>
        <v>0</v>
      </c>
      <c r="Y848" s="85">
        <f>IF('Checklist Parameters'!$Q$102&lt;&gt;"",(I848/43560)*'Checklist Parameters'!$Q$102,"N/A")</f>
        <v>0</v>
      </c>
      <c r="Z848" s="85" t="str">
        <f>IF('Checklist Parameters'!$Q$58&lt;&gt;"",((I848*'Checklist Parameters'!$Q$58)*'Checklist Parameters'!$Q$35)/1000,"N/A")</f>
        <v>N/A</v>
      </c>
      <c r="AA848" s="85">
        <f>IF('Checklist Parameters'!$Q$101&lt;&gt;"",IFERROR(I848/'Checklist Parameters'!$Q$101,0),"N/A")</f>
        <v>0</v>
      </c>
      <c r="AB848" s="85" t="str">
        <f>IF('Checklist Parameters'!$Q$43&lt;&gt;"",(I848*'Checklist Parameters'!$Q$43)/1000,"N/A")</f>
        <v>N/A</v>
      </c>
      <c r="AC848" s="85">
        <f>IF('Checklist Parameters'!$Q$16="",$X848,IF(AND('Checklist Parameters'!$Q$16&lt;$X848,'Checklist Parameters'!$Q$16&gt;=3),'Checklist Parameters'!$Q$16,IF(AND('Checklist Parameters'!$Q$16&lt;$X848,'Checklist Parameters'!$Q$16&lt;3),0,$X848)))</f>
        <v>0</v>
      </c>
      <c r="AD848" s="85" t="str">
        <f>IF(AND(I848&lt;'Checklist Parameters'!$Q$22,$I848&lt;&gt;0),"Y","")</f>
        <v/>
      </c>
      <c r="AE848" s="85" t="str">
        <f>IF($AD848="Y",0,IF('Checklist Parameters'!$Q$25="","&lt;no limit&gt;",ROUNDDOWN((($I848-'Checklist Parameters'!$Q$24)/'Checklist Parameters'!$Q$25)+1,0)))</f>
        <v>&lt;no limit&gt;</v>
      </c>
      <c r="AF848" s="174">
        <f t="shared" si="77"/>
        <v>0</v>
      </c>
      <c r="AG848" s="85">
        <f t="shared" si="73"/>
        <v>0</v>
      </c>
    </row>
    <row r="849" spans="1:33" ht="15">
      <c r="A849" s="393"/>
      <c r="B849" s="393"/>
      <c r="C849" s="393"/>
      <c r="D849" s="393"/>
      <c r="E849" s="393"/>
      <c r="F849" s="393"/>
      <c r="G849" s="393"/>
      <c r="H849" s="394"/>
      <c r="I849" s="394"/>
      <c r="J849" s="394"/>
      <c r="K849" s="394"/>
      <c r="L849" s="394"/>
      <c r="M849" s="394"/>
      <c r="N849" s="313">
        <f>IF(IF(I849&lt;'Checklist Parameters'!$Q$22,0,($I849-$L849))&lt;0,0,IF(I849&lt;'Checklist Parameters'!$Q$22,0,($I849-$L849)))</f>
        <v>0</v>
      </c>
      <c r="O849" s="394"/>
      <c r="P849" s="395"/>
      <c r="Q849" s="316">
        <f t="shared" si="74"/>
        <v>0</v>
      </c>
      <c r="R849" s="87">
        <f t="shared" si="75"/>
        <v>0</v>
      </c>
      <c r="S849" s="87">
        <f>IF('Checklist Parameters'!$Q$60&lt;0.2,0.2,'Checklist Parameters'!$Q$60)</f>
        <v>0.7</v>
      </c>
      <c r="T849" s="88">
        <f>IF($O849="",IF('Checklist District ID'!$C$43="Y",MAX($R849:$S849)*$I849,SUM($R849:$S849)*$I849),IF(O849&gt;0,Q849*S849))</f>
        <v>0</v>
      </c>
      <c r="U849" s="88">
        <f>IF(Q849&gt;0,((I849-T849)*'Formula Matrix'!$E$42),0)</f>
        <v>0</v>
      </c>
      <c r="V849" s="88">
        <f t="shared" si="76"/>
        <v>0</v>
      </c>
      <c r="W849" s="88">
        <f>IF(V849&gt;0,(V849*'Checklist Parameters'!$Q$35),0)</f>
        <v>0</v>
      </c>
      <c r="X849" s="85">
        <f t="shared" si="72"/>
        <v>0</v>
      </c>
      <c r="Y849" s="85">
        <f>IF('Checklist Parameters'!$Q$102&lt;&gt;"",(I849/43560)*'Checklist Parameters'!$Q$102,"N/A")</f>
        <v>0</v>
      </c>
      <c r="Z849" s="85" t="str">
        <f>IF('Checklist Parameters'!$Q$58&lt;&gt;"",((I849*'Checklist Parameters'!$Q$58)*'Checklist Parameters'!$Q$35)/1000,"N/A")</f>
        <v>N/A</v>
      </c>
      <c r="AA849" s="85">
        <f>IF('Checklist Parameters'!$Q$101&lt;&gt;"",IFERROR(I849/'Checklist Parameters'!$Q$101,0),"N/A")</f>
        <v>0</v>
      </c>
      <c r="AB849" s="85" t="str">
        <f>IF('Checklist Parameters'!$Q$43&lt;&gt;"",(I849*'Checklist Parameters'!$Q$43)/1000,"N/A")</f>
        <v>N/A</v>
      </c>
      <c r="AC849" s="85">
        <f>IF('Checklist Parameters'!$Q$16="",$X849,IF(AND('Checklist Parameters'!$Q$16&lt;$X849,'Checklist Parameters'!$Q$16&gt;=3),'Checklist Parameters'!$Q$16,IF(AND('Checklist Parameters'!$Q$16&lt;$X849,'Checklist Parameters'!$Q$16&lt;3),0,$X849)))</f>
        <v>0</v>
      </c>
      <c r="AD849" s="85" t="str">
        <f>IF(AND(I849&lt;'Checklist Parameters'!$Q$22,$I849&lt;&gt;0),"Y","")</f>
        <v/>
      </c>
      <c r="AE849" s="85" t="str">
        <f>IF($AD849="Y",0,IF('Checklist Parameters'!$Q$25="","&lt;no limit&gt;",ROUNDDOWN((($I849-'Checklist Parameters'!$Q$24)/'Checklist Parameters'!$Q$25)+1,0)))</f>
        <v>&lt;no limit&gt;</v>
      </c>
      <c r="AF849" s="174">
        <f t="shared" si="77"/>
        <v>0</v>
      </c>
      <c r="AG849" s="85">
        <f t="shared" si="73"/>
        <v>0</v>
      </c>
    </row>
    <row r="850" spans="1:33" ht="15">
      <c r="A850" s="393"/>
      <c r="B850" s="393"/>
      <c r="C850" s="393"/>
      <c r="D850" s="393"/>
      <c r="E850" s="393"/>
      <c r="F850" s="393"/>
      <c r="G850" s="393"/>
      <c r="H850" s="394"/>
      <c r="I850" s="394"/>
      <c r="J850" s="394"/>
      <c r="K850" s="394"/>
      <c r="L850" s="394"/>
      <c r="M850" s="394"/>
      <c r="N850" s="313">
        <f>IF(IF(I850&lt;'Checklist Parameters'!$Q$22,0,($I850-$L850))&lt;0,0,IF(I850&lt;'Checklist Parameters'!$Q$22,0,($I850-$L850)))</f>
        <v>0</v>
      </c>
      <c r="O850" s="394"/>
      <c r="P850" s="395"/>
      <c r="Q850" s="316">
        <f t="shared" si="74"/>
        <v>0</v>
      </c>
      <c r="R850" s="87">
        <f t="shared" si="75"/>
        <v>0</v>
      </c>
      <c r="S850" s="87">
        <f>IF('Checklist Parameters'!$Q$60&lt;0.2,0.2,'Checklist Parameters'!$Q$60)</f>
        <v>0.7</v>
      </c>
      <c r="T850" s="88">
        <f>IF($O850="",IF('Checklist District ID'!$C$43="Y",MAX($R850:$S850)*$I850,SUM($R850:$S850)*$I850),IF(O850&gt;0,Q850*S850))</f>
        <v>0</v>
      </c>
      <c r="U850" s="88">
        <f>IF(Q850&gt;0,((I850-T850)*'Formula Matrix'!$E$42),0)</f>
        <v>0</v>
      </c>
      <c r="V850" s="88">
        <f t="shared" si="76"/>
        <v>0</v>
      </c>
      <c r="W850" s="88">
        <f>IF(V850&gt;0,(V850*'Checklist Parameters'!$Q$35),0)</f>
        <v>0</v>
      </c>
      <c r="X850" s="85">
        <f t="shared" si="72"/>
        <v>0</v>
      </c>
      <c r="Y850" s="85">
        <f>IF('Checklist Parameters'!$Q$102&lt;&gt;"",(I850/43560)*'Checklist Parameters'!$Q$102,"N/A")</f>
        <v>0</v>
      </c>
      <c r="Z850" s="85" t="str">
        <f>IF('Checklist Parameters'!$Q$58&lt;&gt;"",((I850*'Checklist Parameters'!$Q$58)*'Checklist Parameters'!$Q$35)/1000,"N/A")</f>
        <v>N/A</v>
      </c>
      <c r="AA850" s="85">
        <f>IF('Checklist Parameters'!$Q$101&lt;&gt;"",IFERROR(I850/'Checklist Parameters'!$Q$101,0),"N/A")</f>
        <v>0</v>
      </c>
      <c r="AB850" s="85" t="str">
        <f>IF('Checklist Parameters'!$Q$43&lt;&gt;"",(I850*'Checklist Parameters'!$Q$43)/1000,"N/A")</f>
        <v>N/A</v>
      </c>
      <c r="AC850" s="85">
        <f>IF('Checklist Parameters'!$Q$16="",$X850,IF(AND('Checklist Parameters'!$Q$16&lt;$X850,'Checklist Parameters'!$Q$16&gt;=3),'Checklist Parameters'!$Q$16,IF(AND('Checklist Parameters'!$Q$16&lt;$X850,'Checklist Parameters'!$Q$16&lt;3),0,$X850)))</f>
        <v>0</v>
      </c>
      <c r="AD850" s="85" t="str">
        <f>IF(AND(I850&lt;'Checklist Parameters'!$Q$22,$I850&lt;&gt;0),"Y","")</f>
        <v/>
      </c>
      <c r="AE850" s="85" t="str">
        <f>IF($AD850="Y",0,IF('Checklist Parameters'!$Q$25="","&lt;no limit&gt;",ROUNDDOWN((($I850-'Checklist Parameters'!$Q$24)/'Checklist Parameters'!$Q$25)+1,0)))</f>
        <v>&lt;no limit&gt;</v>
      </c>
      <c r="AF850" s="174">
        <f t="shared" si="77"/>
        <v>0</v>
      </c>
      <c r="AG850" s="85">
        <f t="shared" si="73"/>
        <v>0</v>
      </c>
    </row>
    <row r="851" spans="1:33" ht="15">
      <c r="A851" s="393"/>
      <c r="B851" s="393"/>
      <c r="C851" s="393"/>
      <c r="D851" s="393"/>
      <c r="E851" s="393"/>
      <c r="F851" s="393"/>
      <c r="G851" s="393"/>
      <c r="H851" s="394"/>
      <c r="I851" s="394"/>
      <c r="J851" s="394"/>
      <c r="K851" s="394"/>
      <c r="L851" s="394"/>
      <c r="M851" s="394"/>
      <c r="N851" s="313">
        <f>IF(IF(I851&lt;'Checklist Parameters'!$Q$22,0,($I851-$L851))&lt;0,0,IF(I851&lt;'Checklist Parameters'!$Q$22,0,($I851-$L851)))</f>
        <v>0</v>
      </c>
      <c r="O851" s="394"/>
      <c r="P851" s="395"/>
      <c r="Q851" s="316">
        <f t="shared" si="74"/>
        <v>0</v>
      </c>
      <c r="R851" s="87">
        <f t="shared" si="75"/>
        <v>0</v>
      </c>
      <c r="S851" s="87">
        <f>IF('Checklist Parameters'!$Q$60&lt;0.2,0.2,'Checklist Parameters'!$Q$60)</f>
        <v>0.7</v>
      </c>
      <c r="T851" s="88">
        <f>IF($O851="",IF('Checklist District ID'!$C$43="Y",MAX($R851:$S851)*$I851,SUM($R851:$S851)*$I851),IF(O851&gt;0,Q851*S851))</f>
        <v>0</v>
      </c>
      <c r="U851" s="88">
        <f>IF(Q851&gt;0,((I851-T851)*'Formula Matrix'!$E$42),0)</f>
        <v>0</v>
      </c>
      <c r="V851" s="88">
        <f t="shared" si="76"/>
        <v>0</v>
      </c>
      <c r="W851" s="88">
        <f>IF(V851&gt;0,(V851*'Checklist Parameters'!$Q$35),0)</f>
        <v>0</v>
      </c>
      <c r="X851" s="85">
        <f t="shared" si="72"/>
        <v>0</v>
      </c>
      <c r="Y851" s="85">
        <f>IF('Checklist Parameters'!$Q$102&lt;&gt;"",(I851/43560)*'Checklist Parameters'!$Q$102,"N/A")</f>
        <v>0</v>
      </c>
      <c r="Z851" s="85" t="str">
        <f>IF('Checklist Parameters'!$Q$58&lt;&gt;"",((I851*'Checklist Parameters'!$Q$58)*'Checklist Parameters'!$Q$35)/1000,"N/A")</f>
        <v>N/A</v>
      </c>
      <c r="AA851" s="85">
        <f>IF('Checklist Parameters'!$Q$101&lt;&gt;"",IFERROR(I851/'Checklist Parameters'!$Q$101,0),"N/A")</f>
        <v>0</v>
      </c>
      <c r="AB851" s="85" t="str">
        <f>IF('Checklist Parameters'!$Q$43&lt;&gt;"",(I851*'Checklist Parameters'!$Q$43)/1000,"N/A")</f>
        <v>N/A</v>
      </c>
      <c r="AC851" s="85">
        <f>IF('Checklist Parameters'!$Q$16="",$X851,IF(AND('Checklist Parameters'!$Q$16&lt;$X851,'Checklist Parameters'!$Q$16&gt;=3),'Checklist Parameters'!$Q$16,IF(AND('Checklist Parameters'!$Q$16&lt;$X851,'Checklist Parameters'!$Q$16&lt;3),0,$X851)))</f>
        <v>0</v>
      </c>
      <c r="AD851" s="85" t="str">
        <f>IF(AND(I851&lt;'Checklist Parameters'!$Q$22,$I851&lt;&gt;0),"Y","")</f>
        <v/>
      </c>
      <c r="AE851" s="85" t="str">
        <f>IF($AD851="Y",0,IF('Checklist Parameters'!$Q$25="","&lt;no limit&gt;",ROUNDDOWN((($I851-'Checklist Parameters'!$Q$24)/'Checklist Parameters'!$Q$25)+1,0)))</f>
        <v>&lt;no limit&gt;</v>
      </c>
      <c r="AF851" s="174">
        <f t="shared" si="77"/>
        <v>0</v>
      </c>
      <c r="AG851" s="85">
        <f t="shared" si="73"/>
        <v>0</v>
      </c>
    </row>
    <row r="852" spans="1:33" ht="15">
      <c r="A852" s="393"/>
      <c r="B852" s="393"/>
      <c r="C852" s="393"/>
      <c r="D852" s="393"/>
      <c r="E852" s="393"/>
      <c r="F852" s="393"/>
      <c r="G852" s="393"/>
      <c r="H852" s="394"/>
      <c r="I852" s="394"/>
      <c r="J852" s="394"/>
      <c r="K852" s="394"/>
      <c r="L852" s="394"/>
      <c r="M852" s="394"/>
      <c r="N852" s="313">
        <f>IF(IF(I852&lt;'Checklist Parameters'!$Q$22,0,($I852-$L852))&lt;0,0,IF(I852&lt;'Checklist Parameters'!$Q$22,0,($I852-$L852)))</f>
        <v>0</v>
      </c>
      <c r="O852" s="394"/>
      <c r="P852" s="395"/>
      <c r="Q852" s="316">
        <f t="shared" si="74"/>
        <v>0</v>
      </c>
      <c r="R852" s="87">
        <f t="shared" si="75"/>
        <v>0</v>
      </c>
      <c r="S852" s="87">
        <f>IF('Checklist Parameters'!$Q$60&lt;0.2,0.2,'Checklist Parameters'!$Q$60)</f>
        <v>0.7</v>
      </c>
      <c r="T852" s="88">
        <f>IF($O852="",IF('Checklist District ID'!$C$43="Y",MAX($R852:$S852)*$I852,SUM($R852:$S852)*$I852),IF(O852&gt;0,Q852*S852))</f>
        <v>0</v>
      </c>
      <c r="U852" s="88">
        <f>IF(Q852&gt;0,((I852-T852)*'Formula Matrix'!$E$42),0)</f>
        <v>0</v>
      </c>
      <c r="V852" s="88">
        <f t="shared" si="76"/>
        <v>0</v>
      </c>
      <c r="W852" s="88">
        <f>IF(V852&gt;0,(V852*'Checklist Parameters'!$Q$35),0)</f>
        <v>0</v>
      </c>
      <c r="X852" s="85">
        <f t="shared" ref="X852:X915" si="78">IF($W852/1000&gt;3,(ROUNDDOWN($W852/1000,0)),IF(AND($W852/1000&gt;2.5,$W852/1000&lt;=3),3,0))</f>
        <v>0</v>
      </c>
      <c r="Y852" s="85">
        <f>IF('Checklist Parameters'!$Q$102&lt;&gt;"",(I852/43560)*'Checklist Parameters'!$Q$102,"N/A")</f>
        <v>0</v>
      </c>
      <c r="Z852" s="85" t="str">
        <f>IF('Checklist Parameters'!$Q$58&lt;&gt;"",((I852*'Checklist Parameters'!$Q$58)*'Checklist Parameters'!$Q$35)/1000,"N/A")</f>
        <v>N/A</v>
      </c>
      <c r="AA852" s="85">
        <f>IF('Checklist Parameters'!$Q$101&lt;&gt;"",IFERROR(I852/'Checklist Parameters'!$Q$101,0),"N/A")</f>
        <v>0</v>
      </c>
      <c r="AB852" s="85" t="str">
        <f>IF('Checklist Parameters'!$Q$43&lt;&gt;"",(I852*'Checklist Parameters'!$Q$43)/1000,"N/A")</f>
        <v>N/A</v>
      </c>
      <c r="AC852" s="85">
        <f>IF('Checklist Parameters'!$Q$16="",$X852,IF(AND('Checklist Parameters'!$Q$16&lt;$X852,'Checklist Parameters'!$Q$16&gt;=3),'Checklist Parameters'!$Q$16,IF(AND('Checklist Parameters'!$Q$16&lt;$X852,'Checklist Parameters'!$Q$16&lt;3),0,$X852)))</f>
        <v>0</v>
      </c>
      <c r="AD852" s="85" t="str">
        <f>IF(AND(I852&lt;'Checklist Parameters'!$Q$22,$I852&lt;&gt;0),"Y","")</f>
        <v/>
      </c>
      <c r="AE852" s="85" t="str">
        <f>IF($AD852="Y",0,IF('Checklist Parameters'!$Q$25="","&lt;no limit&gt;",ROUNDDOWN((($I852-'Checklist Parameters'!$Q$24)/'Checklist Parameters'!$Q$25)+1,0)))</f>
        <v>&lt;no limit&gt;</v>
      </c>
      <c r="AF852" s="174">
        <f t="shared" si="77"/>
        <v>0</v>
      </c>
      <c r="AG852" s="85">
        <f t="shared" ref="AG852:AG915" si="79">IFERROR((43560/$I852)*$AF852,0)</f>
        <v>0</v>
      </c>
    </row>
    <row r="853" spans="1:33" ht="15">
      <c r="A853" s="393"/>
      <c r="B853" s="393"/>
      <c r="C853" s="393"/>
      <c r="D853" s="393"/>
      <c r="E853" s="393"/>
      <c r="F853" s="393"/>
      <c r="G853" s="393"/>
      <c r="H853" s="394"/>
      <c r="I853" s="394"/>
      <c r="J853" s="394"/>
      <c r="K853" s="394"/>
      <c r="L853" s="394"/>
      <c r="M853" s="394"/>
      <c r="N853" s="313">
        <f>IF(IF(I853&lt;'Checklist Parameters'!$Q$22,0,($I853-$L853))&lt;0,0,IF(I853&lt;'Checklist Parameters'!$Q$22,0,($I853-$L853)))</f>
        <v>0</v>
      </c>
      <c r="O853" s="394"/>
      <c r="P853" s="395"/>
      <c r="Q853" s="316">
        <f t="shared" ref="Q853:Q916" si="80">IF(O853&lt;&gt;"",O853,N853)</f>
        <v>0</v>
      </c>
      <c r="R853" s="87">
        <f t="shared" ref="R853:R916" si="81">IFERROR(L853/I853,0)</f>
        <v>0</v>
      </c>
      <c r="S853" s="87">
        <f>IF('Checklist Parameters'!$Q$60&lt;0.2,0.2,'Checklist Parameters'!$Q$60)</f>
        <v>0.7</v>
      </c>
      <c r="T853" s="88">
        <f>IF($O853="",IF('Checklist District ID'!$C$43="Y",MAX($R853:$S853)*$I853,SUM($R853:$S853)*$I853),IF(O853&gt;0,Q853*S853))</f>
        <v>0</v>
      </c>
      <c r="U853" s="88">
        <f>IF(Q853&gt;0,((I853-T853)*'Formula Matrix'!$E$42),0)</f>
        <v>0</v>
      </c>
      <c r="V853" s="88">
        <f t="shared" ref="V853:V916" si="82">IF(Q853=0,0,(I853-T853-U853))</f>
        <v>0</v>
      </c>
      <c r="W853" s="88">
        <f>IF(V853&gt;0,(V853*'Checklist Parameters'!$Q$35),0)</f>
        <v>0</v>
      </c>
      <c r="X853" s="85">
        <f t="shared" si="78"/>
        <v>0</v>
      </c>
      <c r="Y853" s="85">
        <f>IF('Checklist Parameters'!$Q$102&lt;&gt;"",(I853/43560)*'Checklist Parameters'!$Q$102,"N/A")</f>
        <v>0</v>
      </c>
      <c r="Z853" s="85" t="str">
        <f>IF('Checklist Parameters'!$Q$58&lt;&gt;"",((I853*'Checklist Parameters'!$Q$58)*'Checklist Parameters'!$Q$35)/1000,"N/A")</f>
        <v>N/A</v>
      </c>
      <c r="AA853" s="85">
        <f>IF('Checklist Parameters'!$Q$101&lt;&gt;"",IFERROR(I853/'Checklist Parameters'!$Q$101,0),"N/A")</f>
        <v>0</v>
      </c>
      <c r="AB853" s="85" t="str">
        <f>IF('Checklist Parameters'!$Q$43&lt;&gt;"",(I853*'Checklist Parameters'!$Q$43)/1000,"N/A")</f>
        <v>N/A</v>
      </c>
      <c r="AC853" s="85">
        <f>IF('Checklist Parameters'!$Q$16="",$X853,IF(AND('Checklist Parameters'!$Q$16&lt;$X853,'Checklist Parameters'!$Q$16&gt;=3),'Checklist Parameters'!$Q$16,IF(AND('Checklist Parameters'!$Q$16&lt;$X853,'Checklist Parameters'!$Q$16&lt;3),0,$X853)))</f>
        <v>0</v>
      </c>
      <c r="AD853" s="85" t="str">
        <f>IF(AND(I853&lt;'Checklist Parameters'!$Q$22,$I853&lt;&gt;0),"Y","")</f>
        <v/>
      </c>
      <c r="AE853" s="85" t="str">
        <f>IF($AD853="Y",0,IF('Checklist Parameters'!$Q$25="","&lt;no limit&gt;",ROUNDDOWN((($I853-'Checklist Parameters'!$Q$24)/'Checklist Parameters'!$Q$25)+1,0)))</f>
        <v>&lt;no limit&gt;</v>
      </c>
      <c r="AF853" s="174">
        <f t="shared" ref="AF853:AF916" si="83">IF(MIN(X853,Y853,Z853,AA853,AB853,AC853,AE853)&lt;2.5,0,IF(AND(MIN(X853,Y853,Z853,AA853,AB853,AC853,AE853)&gt;=2.5,MIN(X853,Y853,Z853,AA853,AB853,AC853,AE853)&lt;3),3,ROUND(MIN(X853,Y853,Z853,AA853,AB853,AC853,AE853),0)))</f>
        <v>0</v>
      </c>
      <c r="AG853" s="85">
        <f t="shared" si="79"/>
        <v>0</v>
      </c>
    </row>
    <row r="854" spans="1:33" ht="15">
      <c r="A854" s="393"/>
      <c r="B854" s="393"/>
      <c r="C854" s="393"/>
      <c r="D854" s="393"/>
      <c r="E854" s="393"/>
      <c r="F854" s="393"/>
      <c r="G854" s="393"/>
      <c r="H854" s="394"/>
      <c r="I854" s="394"/>
      <c r="J854" s="394"/>
      <c r="K854" s="394"/>
      <c r="L854" s="394"/>
      <c r="M854" s="394"/>
      <c r="N854" s="313">
        <f>IF(IF(I854&lt;'Checklist Parameters'!$Q$22,0,($I854-$L854))&lt;0,0,IF(I854&lt;'Checklist Parameters'!$Q$22,0,($I854-$L854)))</f>
        <v>0</v>
      </c>
      <c r="O854" s="394"/>
      <c r="P854" s="395"/>
      <c r="Q854" s="316">
        <f t="shared" si="80"/>
        <v>0</v>
      </c>
      <c r="R854" s="87">
        <f t="shared" si="81"/>
        <v>0</v>
      </c>
      <c r="S854" s="87">
        <f>IF('Checklist Parameters'!$Q$60&lt;0.2,0.2,'Checklist Parameters'!$Q$60)</f>
        <v>0.7</v>
      </c>
      <c r="T854" s="88">
        <f>IF($O854="",IF('Checklist District ID'!$C$43="Y",MAX($R854:$S854)*$I854,SUM($R854:$S854)*$I854),IF(O854&gt;0,Q854*S854))</f>
        <v>0</v>
      </c>
      <c r="U854" s="88">
        <f>IF(Q854&gt;0,((I854-T854)*'Formula Matrix'!$E$42),0)</f>
        <v>0</v>
      </c>
      <c r="V854" s="88">
        <f t="shared" si="82"/>
        <v>0</v>
      </c>
      <c r="W854" s="88">
        <f>IF(V854&gt;0,(V854*'Checklist Parameters'!$Q$35),0)</f>
        <v>0</v>
      </c>
      <c r="X854" s="85">
        <f t="shared" si="78"/>
        <v>0</v>
      </c>
      <c r="Y854" s="85">
        <f>IF('Checklist Parameters'!$Q$102&lt;&gt;"",(I854/43560)*'Checklist Parameters'!$Q$102,"N/A")</f>
        <v>0</v>
      </c>
      <c r="Z854" s="85" t="str">
        <f>IF('Checklist Parameters'!$Q$58&lt;&gt;"",((I854*'Checklist Parameters'!$Q$58)*'Checklist Parameters'!$Q$35)/1000,"N/A")</f>
        <v>N/A</v>
      </c>
      <c r="AA854" s="85">
        <f>IF('Checklist Parameters'!$Q$101&lt;&gt;"",IFERROR(I854/'Checklist Parameters'!$Q$101,0),"N/A")</f>
        <v>0</v>
      </c>
      <c r="AB854" s="85" t="str">
        <f>IF('Checklist Parameters'!$Q$43&lt;&gt;"",(I854*'Checklist Parameters'!$Q$43)/1000,"N/A")</f>
        <v>N/A</v>
      </c>
      <c r="AC854" s="85">
        <f>IF('Checklist Parameters'!$Q$16="",$X854,IF(AND('Checklist Parameters'!$Q$16&lt;$X854,'Checklist Parameters'!$Q$16&gt;=3),'Checklist Parameters'!$Q$16,IF(AND('Checklist Parameters'!$Q$16&lt;$X854,'Checklist Parameters'!$Q$16&lt;3),0,$X854)))</f>
        <v>0</v>
      </c>
      <c r="AD854" s="85" t="str">
        <f>IF(AND(I854&lt;'Checklist Parameters'!$Q$22,$I854&lt;&gt;0),"Y","")</f>
        <v/>
      </c>
      <c r="AE854" s="85" t="str">
        <f>IF($AD854="Y",0,IF('Checklist Parameters'!$Q$25="","&lt;no limit&gt;",ROUNDDOWN((($I854-'Checklist Parameters'!$Q$24)/'Checklist Parameters'!$Q$25)+1,0)))</f>
        <v>&lt;no limit&gt;</v>
      </c>
      <c r="AF854" s="174">
        <f t="shared" si="83"/>
        <v>0</v>
      </c>
      <c r="AG854" s="85">
        <f t="shared" si="79"/>
        <v>0</v>
      </c>
    </row>
    <row r="855" spans="1:33" ht="15">
      <c r="A855" s="393"/>
      <c r="B855" s="393"/>
      <c r="C855" s="393"/>
      <c r="D855" s="393"/>
      <c r="E855" s="393"/>
      <c r="F855" s="393"/>
      <c r="G855" s="393"/>
      <c r="H855" s="394"/>
      <c r="I855" s="394"/>
      <c r="J855" s="394"/>
      <c r="K855" s="394"/>
      <c r="L855" s="394"/>
      <c r="M855" s="394"/>
      <c r="N855" s="313">
        <f>IF(IF(I855&lt;'Checklist Parameters'!$Q$22,0,($I855-$L855))&lt;0,0,IF(I855&lt;'Checklist Parameters'!$Q$22,0,($I855-$L855)))</f>
        <v>0</v>
      </c>
      <c r="O855" s="394"/>
      <c r="P855" s="395"/>
      <c r="Q855" s="316">
        <f t="shared" si="80"/>
        <v>0</v>
      </c>
      <c r="R855" s="87">
        <f t="shared" si="81"/>
        <v>0</v>
      </c>
      <c r="S855" s="87">
        <f>IF('Checklist Parameters'!$Q$60&lt;0.2,0.2,'Checklist Parameters'!$Q$60)</f>
        <v>0.7</v>
      </c>
      <c r="T855" s="88">
        <f>IF($O855="",IF('Checklist District ID'!$C$43="Y",MAX($R855:$S855)*$I855,SUM($R855:$S855)*$I855),IF(O855&gt;0,Q855*S855))</f>
        <v>0</v>
      </c>
      <c r="U855" s="88">
        <f>IF(Q855&gt;0,((I855-T855)*'Formula Matrix'!$E$42),0)</f>
        <v>0</v>
      </c>
      <c r="V855" s="88">
        <f t="shared" si="82"/>
        <v>0</v>
      </c>
      <c r="W855" s="88">
        <f>IF(V855&gt;0,(V855*'Checklist Parameters'!$Q$35),0)</f>
        <v>0</v>
      </c>
      <c r="X855" s="85">
        <f t="shared" si="78"/>
        <v>0</v>
      </c>
      <c r="Y855" s="85">
        <f>IF('Checklist Parameters'!$Q$102&lt;&gt;"",(I855/43560)*'Checklist Parameters'!$Q$102,"N/A")</f>
        <v>0</v>
      </c>
      <c r="Z855" s="85" t="str">
        <f>IF('Checklist Parameters'!$Q$58&lt;&gt;"",((I855*'Checklist Parameters'!$Q$58)*'Checklist Parameters'!$Q$35)/1000,"N/A")</f>
        <v>N/A</v>
      </c>
      <c r="AA855" s="85">
        <f>IF('Checklist Parameters'!$Q$101&lt;&gt;"",IFERROR(I855/'Checklist Parameters'!$Q$101,0),"N/A")</f>
        <v>0</v>
      </c>
      <c r="AB855" s="85" t="str">
        <f>IF('Checklist Parameters'!$Q$43&lt;&gt;"",(I855*'Checklist Parameters'!$Q$43)/1000,"N/A")</f>
        <v>N/A</v>
      </c>
      <c r="AC855" s="85">
        <f>IF('Checklist Parameters'!$Q$16="",$X855,IF(AND('Checklist Parameters'!$Q$16&lt;$X855,'Checklist Parameters'!$Q$16&gt;=3),'Checklist Parameters'!$Q$16,IF(AND('Checklist Parameters'!$Q$16&lt;$X855,'Checklist Parameters'!$Q$16&lt;3),0,$X855)))</f>
        <v>0</v>
      </c>
      <c r="AD855" s="85" t="str">
        <f>IF(AND(I855&lt;'Checklist Parameters'!$Q$22,$I855&lt;&gt;0),"Y","")</f>
        <v/>
      </c>
      <c r="AE855" s="85" t="str">
        <f>IF($AD855="Y",0,IF('Checklist Parameters'!$Q$25="","&lt;no limit&gt;",ROUNDDOWN((($I855-'Checklist Parameters'!$Q$24)/'Checklist Parameters'!$Q$25)+1,0)))</f>
        <v>&lt;no limit&gt;</v>
      </c>
      <c r="AF855" s="174">
        <f t="shared" si="83"/>
        <v>0</v>
      </c>
      <c r="AG855" s="85">
        <f t="shared" si="79"/>
        <v>0</v>
      </c>
    </row>
    <row r="856" spans="1:33" ht="15">
      <c r="A856" s="393"/>
      <c r="B856" s="393"/>
      <c r="C856" s="393"/>
      <c r="D856" s="393"/>
      <c r="E856" s="393"/>
      <c r="F856" s="393"/>
      <c r="G856" s="393"/>
      <c r="H856" s="394"/>
      <c r="I856" s="394"/>
      <c r="J856" s="394"/>
      <c r="K856" s="394"/>
      <c r="L856" s="394"/>
      <c r="M856" s="394"/>
      <c r="N856" s="313">
        <f>IF(IF(I856&lt;'Checklist Parameters'!$Q$22,0,($I856-$L856))&lt;0,0,IF(I856&lt;'Checklist Parameters'!$Q$22,0,($I856-$L856)))</f>
        <v>0</v>
      </c>
      <c r="O856" s="394"/>
      <c r="P856" s="395"/>
      <c r="Q856" s="316">
        <f t="shared" si="80"/>
        <v>0</v>
      </c>
      <c r="R856" s="87">
        <f t="shared" si="81"/>
        <v>0</v>
      </c>
      <c r="S856" s="87">
        <f>IF('Checklist Parameters'!$Q$60&lt;0.2,0.2,'Checklist Parameters'!$Q$60)</f>
        <v>0.7</v>
      </c>
      <c r="T856" s="88">
        <f>IF($O856="",IF('Checklist District ID'!$C$43="Y",MAX($R856:$S856)*$I856,SUM($R856:$S856)*$I856),IF(O856&gt;0,Q856*S856))</f>
        <v>0</v>
      </c>
      <c r="U856" s="88">
        <f>IF(Q856&gt;0,((I856-T856)*'Formula Matrix'!$E$42),0)</f>
        <v>0</v>
      </c>
      <c r="V856" s="88">
        <f t="shared" si="82"/>
        <v>0</v>
      </c>
      <c r="W856" s="88">
        <f>IF(V856&gt;0,(V856*'Checklist Parameters'!$Q$35),0)</f>
        <v>0</v>
      </c>
      <c r="X856" s="85">
        <f t="shared" si="78"/>
        <v>0</v>
      </c>
      <c r="Y856" s="85">
        <f>IF('Checklist Parameters'!$Q$102&lt;&gt;"",(I856/43560)*'Checklist Parameters'!$Q$102,"N/A")</f>
        <v>0</v>
      </c>
      <c r="Z856" s="85" t="str">
        <f>IF('Checklist Parameters'!$Q$58&lt;&gt;"",((I856*'Checklist Parameters'!$Q$58)*'Checklist Parameters'!$Q$35)/1000,"N/A")</f>
        <v>N/A</v>
      </c>
      <c r="AA856" s="85">
        <f>IF('Checklist Parameters'!$Q$101&lt;&gt;"",IFERROR(I856/'Checklist Parameters'!$Q$101,0),"N/A")</f>
        <v>0</v>
      </c>
      <c r="AB856" s="85" t="str">
        <f>IF('Checklist Parameters'!$Q$43&lt;&gt;"",(I856*'Checklist Parameters'!$Q$43)/1000,"N/A")</f>
        <v>N/A</v>
      </c>
      <c r="AC856" s="85">
        <f>IF('Checklist Parameters'!$Q$16="",$X856,IF(AND('Checklist Parameters'!$Q$16&lt;$X856,'Checklist Parameters'!$Q$16&gt;=3),'Checklist Parameters'!$Q$16,IF(AND('Checklist Parameters'!$Q$16&lt;$X856,'Checklist Parameters'!$Q$16&lt;3),0,$X856)))</f>
        <v>0</v>
      </c>
      <c r="AD856" s="85" t="str">
        <f>IF(AND(I856&lt;'Checklist Parameters'!$Q$22,$I856&lt;&gt;0),"Y","")</f>
        <v/>
      </c>
      <c r="AE856" s="85" t="str">
        <f>IF($AD856="Y",0,IF('Checklist Parameters'!$Q$25="","&lt;no limit&gt;",ROUNDDOWN((($I856-'Checklist Parameters'!$Q$24)/'Checklist Parameters'!$Q$25)+1,0)))</f>
        <v>&lt;no limit&gt;</v>
      </c>
      <c r="AF856" s="174">
        <f t="shared" si="83"/>
        <v>0</v>
      </c>
      <c r="AG856" s="85">
        <f t="shared" si="79"/>
        <v>0</v>
      </c>
    </row>
    <row r="857" spans="1:33" ht="15">
      <c r="A857" s="393"/>
      <c r="B857" s="393"/>
      <c r="C857" s="393"/>
      <c r="D857" s="393"/>
      <c r="E857" s="393"/>
      <c r="F857" s="393"/>
      <c r="G857" s="393"/>
      <c r="H857" s="394"/>
      <c r="I857" s="394"/>
      <c r="J857" s="394"/>
      <c r="K857" s="394"/>
      <c r="L857" s="394"/>
      <c r="M857" s="394"/>
      <c r="N857" s="313">
        <f>IF(IF(I857&lt;'Checklist Parameters'!$Q$22,0,($I857-$L857))&lt;0,0,IF(I857&lt;'Checklist Parameters'!$Q$22,0,($I857-$L857)))</f>
        <v>0</v>
      </c>
      <c r="O857" s="394"/>
      <c r="P857" s="395"/>
      <c r="Q857" s="316">
        <f t="shared" si="80"/>
        <v>0</v>
      </c>
      <c r="R857" s="87">
        <f t="shared" si="81"/>
        <v>0</v>
      </c>
      <c r="S857" s="87">
        <f>IF('Checklist Parameters'!$Q$60&lt;0.2,0.2,'Checklist Parameters'!$Q$60)</f>
        <v>0.7</v>
      </c>
      <c r="T857" s="88">
        <f>IF($O857="",IF('Checklist District ID'!$C$43="Y",MAX($R857:$S857)*$I857,SUM($R857:$S857)*$I857),IF(O857&gt;0,Q857*S857))</f>
        <v>0</v>
      </c>
      <c r="U857" s="88">
        <f>IF(Q857&gt;0,((I857-T857)*'Formula Matrix'!$E$42),0)</f>
        <v>0</v>
      </c>
      <c r="V857" s="88">
        <f t="shared" si="82"/>
        <v>0</v>
      </c>
      <c r="W857" s="88">
        <f>IF(V857&gt;0,(V857*'Checklist Parameters'!$Q$35),0)</f>
        <v>0</v>
      </c>
      <c r="X857" s="85">
        <f t="shared" si="78"/>
        <v>0</v>
      </c>
      <c r="Y857" s="85">
        <f>IF('Checklist Parameters'!$Q$102&lt;&gt;"",(I857/43560)*'Checklist Parameters'!$Q$102,"N/A")</f>
        <v>0</v>
      </c>
      <c r="Z857" s="85" t="str">
        <f>IF('Checklist Parameters'!$Q$58&lt;&gt;"",((I857*'Checklist Parameters'!$Q$58)*'Checklist Parameters'!$Q$35)/1000,"N/A")</f>
        <v>N/A</v>
      </c>
      <c r="AA857" s="85">
        <f>IF('Checklist Parameters'!$Q$101&lt;&gt;"",IFERROR(I857/'Checklist Parameters'!$Q$101,0),"N/A")</f>
        <v>0</v>
      </c>
      <c r="AB857" s="85" t="str">
        <f>IF('Checklist Parameters'!$Q$43&lt;&gt;"",(I857*'Checklist Parameters'!$Q$43)/1000,"N/A")</f>
        <v>N/A</v>
      </c>
      <c r="AC857" s="85">
        <f>IF('Checklist Parameters'!$Q$16="",$X857,IF(AND('Checklist Parameters'!$Q$16&lt;$X857,'Checklist Parameters'!$Q$16&gt;=3),'Checklist Parameters'!$Q$16,IF(AND('Checklist Parameters'!$Q$16&lt;$X857,'Checklist Parameters'!$Q$16&lt;3),0,$X857)))</f>
        <v>0</v>
      </c>
      <c r="AD857" s="85" t="str">
        <f>IF(AND(I857&lt;'Checklist Parameters'!$Q$22,$I857&lt;&gt;0),"Y","")</f>
        <v/>
      </c>
      <c r="AE857" s="85" t="str">
        <f>IF($AD857="Y",0,IF('Checklist Parameters'!$Q$25="","&lt;no limit&gt;",ROUNDDOWN((($I857-'Checklist Parameters'!$Q$24)/'Checklist Parameters'!$Q$25)+1,0)))</f>
        <v>&lt;no limit&gt;</v>
      </c>
      <c r="AF857" s="174">
        <f t="shared" si="83"/>
        <v>0</v>
      </c>
      <c r="AG857" s="85">
        <f t="shared" si="79"/>
        <v>0</v>
      </c>
    </row>
    <row r="858" spans="1:33" ht="15">
      <c r="A858" s="393"/>
      <c r="B858" s="393"/>
      <c r="C858" s="393"/>
      <c r="D858" s="393"/>
      <c r="E858" s="393"/>
      <c r="F858" s="393"/>
      <c r="G858" s="393"/>
      <c r="H858" s="394"/>
      <c r="I858" s="394"/>
      <c r="J858" s="394"/>
      <c r="K858" s="394"/>
      <c r="L858" s="394"/>
      <c r="M858" s="394"/>
      <c r="N858" s="313">
        <f>IF(IF(I858&lt;'Checklist Parameters'!$Q$22,0,($I858-$L858))&lt;0,0,IF(I858&lt;'Checklist Parameters'!$Q$22,0,($I858-$L858)))</f>
        <v>0</v>
      </c>
      <c r="O858" s="394"/>
      <c r="P858" s="395"/>
      <c r="Q858" s="316">
        <f t="shared" si="80"/>
        <v>0</v>
      </c>
      <c r="R858" s="87">
        <f t="shared" si="81"/>
        <v>0</v>
      </c>
      <c r="S858" s="87">
        <f>IF('Checklist Parameters'!$Q$60&lt;0.2,0.2,'Checklist Parameters'!$Q$60)</f>
        <v>0.7</v>
      </c>
      <c r="T858" s="88">
        <f>IF($O858="",IF('Checklist District ID'!$C$43="Y",MAX($R858:$S858)*$I858,SUM($R858:$S858)*$I858),IF(O858&gt;0,Q858*S858))</f>
        <v>0</v>
      </c>
      <c r="U858" s="88">
        <f>IF(Q858&gt;0,((I858-T858)*'Formula Matrix'!$E$42),0)</f>
        <v>0</v>
      </c>
      <c r="V858" s="88">
        <f t="shared" si="82"/>
        <v>0</v>
      </c>
      <c r="W858" s="88">
        <f>IF(V858&gt;0,(V858*'Checklist Parameters'!$Q$35),0)</f>
        <v>0</v>
      </c>
      <c r="X858" s="85">
        <f t="shared" si="78"/>
        <v>0</v>
      </c>
      <c r="Y858" s="85">
        <f>IF('Checklist Parameters'!$Q$102&lt;&gt;"",(I858/43560)*'Checklist Parameters'!$Q$102,"N/A")</f>
        <v>0</v>
      </c>
      <c r="Z858" s="85" t="str">
        <f>IF('Checklist Parameters'!$Q$58&lt;&gt;"",((I858*'Checklist Parameters'!$Q$58)*'Checklist Parameters'!$Q$35)/1000,"N/A")</f>
        <v>N/A</v>
      </c>
      <c r="AA858" s="85">
        <f>IF('Checklist Parameters'!$Q$101&lt;&gt;"",IFERROR(I858/'Checklist Parameters'!$Q$101,0),"N/A")</f>
        <v>0</v>
      </c>
      <c r="AB858" s="85" t="str">
        <f>IF('Checklist Parameters'!$Q$43&lt;&gt;"",(I858*'Checklist Parameters'!$Q$43)/1000,"N/A")</f>
        <v>N/A</v>
      </c>
      <c r="AC858" s="85">
        <f>IF('Checklist Parameters'!$Q$16="",$X858,IF(AND('Checklist Parameters'!$Q$16&lt;$X858,'Checklist Parameters'!$Q$16&gt;=3),'Checklist Parameters'!$Q$16,IF(AND('Checklist Parameters'!$Q$16&lt;$X858,'Checklist Parameters'!$Q$16&lt;3),0,$X858)))</f>
        <v>0</v>
      </c>
      <c r="AD858" s="85" t="str">
        <f>IF(AND(I858&lt;'Checklist Parameters'!$Q$22,$I858&lt;&gt;0),"Y","")</f>
        <v/>
      </c>
      <c r="AE858" s="85" t="str">
        <f>IF($AD858="Y",0,IF('Checklist Parameters'!$Q$25="","&lt;no limit&gt;",ROUNDDOWN((($I858-'Checklist Parameters'!$Q$24)/'Checklist Parameters'!$Q$25)+1,0)))</f>
        <v>&lt;no limit&gt;</v>
      </c>
      <c r="AF858" s="174">
        <f t="shared" si="83"/>
        <v>0</v>
      </c>
      <c r="AG858" s="85">
        <f t="shared" si="79"/>
        <v>0</v>
      </c>
    </row>
    <row r="859" spans="1:33" ht="15">
      <c r="A859" s="393"/>
      <c r="B859" s="393"/>
      <c r="C859" s="393"/>
      <c r="D859" s="393"/>
      <c r="E859" s="393"/>
      <c r="F859" s="393"/>
      <c r="G859" s="393"/>
      <c r="H859" s="394"/>
      <c r="I859" s="394"/>
      <c r="J859" s="394"/>
      <c r="K859" s="394"/>
      <c r="L859" s="394"/>
      <c r="M859" s="394"/>
      <c r="N859" s="313">
        <f>IF(IF(I859&lt;'Checklist Parameters'!$Q$22,0,($I859-$L859))&lt;0,0,IF(I859&lt;'Checklist Parameters'!$Q$22,0,($I859-$L859)))</f>
        <v>0</v>
      </c>
      <c r="O859" s="394"/>
      <c r="P859" s="395"/>
      <c r="Q859" s="316">
        <f t="shared" si="80"/>
        <v>0</v>
      </c>
      <c r="R859" s="87">
        <f t="shared" si="81"/>
        <v>0</v>
      </c>
      <c r="S859" s="87">
        <f>IF('Checklist Parameters'!$Q$60&lt;0.2,0.2,'Checklist Parameters'!$Q$60)</f>
        <v>0.7</v>
      </c>
      <c r="T859" s="88">
        <f>IF($O859="",IF('Checklist District ID'!$C$43="Y",MAX($R859:$S859)*$I859,SUM($R859:$S859)*$I859),IF(O859&gt;0,Q859*S859))</f>
        <v>0</v>
      </c>
      <c r="U859" s="88">
        <f>IF(Q859&gt;0,((I859-T859)*'Formula Matrix'!$E$42),0)</f>
        <v>0</v>
      </c>
      <c r="V859" s="88">
        <f t="shared" si="82"/>
        <v>0</v>
      </c>
      <c r="W859" s="88">
        <f>IF(V859&gt;0,(V859*'Checklist Parameters'!$Q$35),0)</f>
        <v>0</v>
      </c>
      <c r="X859" s="85">
        <f t="shared" si="78"/>
        <v>0</v>
      </c>
      <c r="Y859" s="85">
        <f>IF('Checklist Parameters'!$Q$102&lt;&gt;"",(I859/43560)*'Checklist Parameters'!$Q$102,"N/A")</f>
        <v>0</v>
      </c>
      <c r="Z859" s="85" t="str">
        <f>IF('Checklist Parameters'!$Q$58&lt;&gt;"",((I859*'Checklist Parameters'!$Q$58)*'Checklist Parameters'!$Q$35)/1000,"N/A")</f>
        <v>N/A</v>
      </c>
      <c r="AA859" s="85">
        <f>IF('Checklist Parameters'!$Q$101&lt;&gt;"",IFERROR(I859/'Checklist Parameters'!$Q$101,0),"N/A")</f>
        <v>0</v>
      </c>
      <c r="AB859" s="85" t="str">
        <f>IF('Checklist Parameters'!$Q$43&lt;&gt;"",(I859*'Checklist Parameters'!$Q$43)/1000,"N/A")</f>
        <v>N/A</v>
      </c>
      <c r="AC859" s="85">
        <f>IF('Checklist Parameters'!$Q$16="",$X859,IF(AND('Checklist Parameters'!$Q$16&lt;$X859,'Checklist Parameters'!$Q$16&gt;=3),'Checklist Parameters'!$Q$16,IF(AND('Checklist Parameters'!$Q$16&lt;$X859,'Checklist Parameters'!$Q$16&lt;3),0,$X859)))</f>
        <v>0</v>
      </c>
      <c r="AD859" s="85" t="str">
        <f>IF(AND(I859&lt;'Checklist Parameters'!$Q$22,$I859&lt;&gt;0),"Y","")</f>
        <v/>
      </c>
      <c r="AE859" s="85" t="str">
        <f>IF($AD859="Y",0,IF('Checklist Parameters'!$Q$25="","&lt;no limit&gt;",ROUNDDOWN((($I859-'Checklist Parameters'!$Q$24)/'Checklist Parameters'!$Q$25)+1,0)))</f>
        <v>&lt;no limit&gt;</v>
      </c>
      <c r="AF859" s="174">
        <f t="shared" si="83"/>
        <v>0</v>
      </c>
      <c r="AG859" s="85">
        <f t="shared" si="79"/>
        <v>0</v>
      </c>
    </row>
    <row r="860" spans="1:33" ht="15">
      <c r="A860" s="393"/>
      <c r="B860" s="393"/>
      <c r="C860" s="393"/>
      <c r="D860" s="393"/>
      <c r="E860" s="393"/>
      <c r="F860" s="393"/>
      <c r="G860" s="393"/>
      <c r="H860" s="394"/>
      <c r="I860" s="394"/>
      <c r="J860" s="394"/>
      <c r="K860" s="394"/>
      <c r="L860" s="394"/>
      <c r="M860" s="394"/>
      <c r="N860" s="313">
        <f>IF(IF(I860&lt;'Checklist Parameters'!$Q$22,0,($I860-$L860))&lt;0,0,IF(I860&lt;'Checklist Parameters'!$Q$22,0,($I860-$L860)))</f>
        <v>0</v>
      </c>
      <c r="O860" s="394"/>
      <c r="P860" s="395"/>
      <c r="Q860" s="316">
        <f t="shared" si="80"/>
        <v>0</v>
      </c>
      <c r="R860" s="87">
        <f t="shared" si="81"/>
        <v>0</v>
      </c>
      <c r="S860" s="87">
        <f>IF('Checklist Parameters'!$Q$60&lt;0.2,0.2,'Checklist Parameters'!$Q$60)</f>
        <v>0.7</v>
      </c>
      <c r="T860" s="88">
        <f>IF($O860="",IF('Checklist District ID'!$C$43="Y",MAX($R860:$S860)*$I860,SUM($R860:$S860)*$I860),IF(O860&gt;0,Q860*S860))</f>
        <v>0</v>
      </c>
      <c r="U860" s="88">
        <f>IF(Q860&gt;0,((I860-T860)*'Formula Matrix'!$E$42),0)</f>
        <v>0</v>
      </c>
      <c r="V860" s="88">
        <f t="shared" si="82"/>
        <v>0</v>
      </c>
      <c r="W860" s="88">
        <f>IF(V860&gt;0,(V860*'Checklist Parameters'!$Q$35),0)</f>
        <v>0</v>
      </c>
      <c r="X860" s="85">
        <f t="shared" si="78"/>
        <v>0</v>
      </c>
      <c r="Y860" s="85">
        <f>IF('Checklist Parameters'!$Q$102&lt;&gt;"",(I860/43560)*'Checklist Parameters'!$Q$102,"N/A")</f>
        <v>0</v>
      </c>
      <c r="Z860" s="85" t="str">
        <f>IF('Checklist Parameters'!$Q$58&lt;&gt;"",((I860*'Checklist Parameters'!$Q$58)*'Checklist Parameters'!$Q$35)/1000,"N/A")</f>
        <v>N/A</v>
      </c>
      <c r="AA860" s="85">
        <f>IF('Checklist Parameters'!$Q$101&lt;&gt;"",IFERROR(I860/'Checklist Parameters'!$Q$101,0),"N/A")</f>
        <v>0</v>
      </c>
      <c r="AB860" s="85" t="str">
        <f>IF('Checklist Parameters'!$Q$43&lt;&gt;"",(I860*'Checklist Parameters'!$Q$43)/1000,"N/A")</f>
        <v>N/A</v>
      </c>
      <c r="AC860" s="85">
        <f>IF('Checklist Parameters'!$Q$16="",$X860,IF(AND('Checklist Parameters'!$Q$16&lt;$X860,'Checklist Parameters'!$Q$16&gt;=3),'Checklist Parameters'!$Q$16,IF(AND('Checklist Parameters'!$Q$16&lt;$X860,'Checklist Parameters'!$Q$16&lt;3),0,$X860)))</f>
        <v>0</v>
      </c>
      <c r="AD860" s="85" t="str">
        <f>IF(AND(I860&lt;'Checklist Parameters'!$Q$22,$I860&lt;&gt;0),"Y","")</f>
        <v/>
      </c>
      <c r="AE860" s="85" t="str">
        <f>IF($AD860="Y",0,IF('Checklist Parameters'!$Q$25="","&lt;no limit&gt;",ROUNDDOWN((($I860-'Checklist Parameters'!$Q$24)/'Checklist Parameters'!$Q$25)+1,0)))</f>
        <v>&lt;no limit&gt;</v>
      </c>
      <c r="AF860" s="174">
        <f t="shared" si="83"/>
        <v>0</v>
      </c>
      <c r="AG860" s="85">
        <f t="shared" si="79"/>
        <v>0</v>
      </c>
    </row>
    <row r="861" spans="1:33" ht="15">
      <c r="A861" s="393"/>
      <c r="B861" s="393"/>
      <c r="C861" s="393"/>
      <c r="D861" s="393"/>
      <c r="E861" s="393"/>
      <c r="F861" s="393"/>
      <c r="G861" s="393"/>
      <c r="H861" s="394"/>
      <c r="I861" s="394"/>
      <c r="J861" s="394"/>
      <c r="K861" s="394"/>
      <c r="L861" s="394"/>
      <c r="M861" s="394"/>
      <c r="N861" s="313">
        <f>IF(IF(I861&lt;'Checklist Parameters'!$Q$22,0,($I861-$L861))&lt;0,0,IF(I861&lt;'Checklist Parameters'!$Q$22,0,($I861-$L861)))</f>
        <v>0</v>
      </c>
      <c r="O861" s="394"/>
      <c r="P861" s="395"/>
      <c r="Q861" s="316">
        <f t="shared" si="80"/>
        <v>0</v>
      </c>
      <c r="R861" s="87">
        <f t="shared" si="81"/>
        <v>0</v>
      </c>
      <c r="S861" s="87">
        <f>IF('Checklist Parameters'!$Q$60&lt;0.2,0.2,'Checklist Parameters'!$Q$60)</f>
        <v>0.7</v>
      </c>
      <c r="T861" s="88">
        <f>IF($O861="",IF('Checklist District ID'!$C$43="Y",MAX($R861:$S861)*$I861,SUM($R861:$S861)*$I861),IF(O861&gt;0,Q861*S861))</f>
        <v>0</v>
      </c>
      <c r="U861" s="88">
        <f>IF(Q861&gt;0,((I861-T861)*'Formula Matrix'!$E$42),0)</f>
        <v>0</v>
      </c>
      <c r="V861" s="88">
        <f t="shared" si="82"/>
        <v>0</v>
      </c>
      <c r="W861" s="88">
        <f>IF(V861&gt;0,(V861*'Checklist Parameters'!$Q$35),0)</f>
        <v>0</v>
      </c>
      <c r="X861" s="85">
        <f t="shared" si="78"/>
        <v>0</v>
      </c>
      <c r="Y861" s="85">
        <f>IF('Checklist Parameters'!$Q$102&lt;&gt;"",(I861/43560)*'Checklist Parameters'!$Q$102,"N/A")</f>
        <v>0</v>
      </c>
      <c r="Z861" s="85" t="str">
        <f>IF('Checklist Parameters'!$Q$58&lt;&gt;"",((I861*'Checklist Parameters'!$Q$58)*'Checklist Parameters'!$Q$35)/1000,"N/A")</f>
        <v>N/A</v>
      </c>
      <c r="AA861" s="85">
        <f>IF('Checklist Parameters'!$Q$101&lt;&gt;"",IFERROR(I861/'Checklist Parameters'!$Q$101,0),"N/A")</f>
        <v>0</v>
      </c>
      <c r="AB861" s="85" t="str">
        <f>IF('Checklist Parameters'!$Q$43&lt;&gt;"",(I861*'Checklist Parameters'!$Q$43)/1000,"N/A")</f>
        <v>N/A</v>
      </c>
      <c r="AC861" s="85">
        <f>IF('Checklist Parameters'!$Q$16="",$X861,IF(AND('Checklist Parameters'!$Q$16&lt;$X861,'Checklist Parameters'!$Q$16&gt;=3),'Checklist Parameters'!$Q$16,IF(AND('Checklist Parameters'!$Q$16&lt;$X861,'Checklist Parameters'!$Q$16&lt;3),0,$X861)))</f>
        <v>0</v>
      </c>
      <c r="AD861" s="85" t="str">
        <f>IF(AND(I861&lt;'Checklist Parameters'!$Q$22,$I861&lt;&gt;0),"Y","")</f>
        <v/>
      </c>
      <c r="AE861" s="85" t="str">
        <f>IF($AD861="Y",0,IF('Checklist Parameters'!$Q$25="","&lt;no limit&gt;",ROUNDDOWN((($I861-'Checklist Parameters'!$Q$24)/'Checklist Parameters'!$Q$25)+1,0)))</f>
        <v>&lt;no limit&gt;</v>
      </c>
      <c r="AF861" s="174">
        <f t="shared" si="83"/>
        <v>0</v>
      </c>
      <c r="AG861" s="85">
        <f t="shared" si="79"/>
        <v>0</v>
      </c>
    </row>
    <row r="862" spans="1:33" ht="15">
      <c r="A862" s="393"/>
      <c r="B862" s="393"/>
      <c r="C862" s="393"/>
      <c r="D862" s="393"/>
      <c r="E862" s="393"/>
      <c r="F862" s="393"/>
      <c r="G862" s="393"/>
      <c r="H862" s="394"/>
      <c r="I862" s="394"/>
      <c r="J862" s="394"/>
      <c r="K862" s="394"/>
      <c r="L862" s="394"/>
      <c r="M862" s="394"/>
      <c r="N862" s="313">
        <f>IF(IF(I862&lt;'Checklist Parameters'!$Q$22,0,($I862-$L862))&lt;0,0,IF(I862&lt;'Checklist Parameters'!$Q$22,0,($I862-$L862)))</f>
        <v>0</v>
      </c>
      <c r="O862" s="394"/>
      <c r="P862" s="395"/>
      <c r="Q862" s="316">
        <f t="shared" si="80"/>
        <v>0</v>
      </c>
      <c r="R862" s="87">
        <f t="shared" si="81"/>
        <v>0</v>
      </c>
      <c r="S862" s="87">
        <f>IF('Checklist Parameters'!$Q$60&lt;0.2,0.2,'Checklist Parameters'!$Q$60)</f>
        <v>0.7</v>
      </c>
      <c r="T862" s="88">
        <f>IF($O862="",IF('Checklist District ID'!$C$43="Y",MAX($R862:$S862)*$I862,SUM($R862:$S862)*$I862),IF(O862&gt;0,Q862*S862))</f>
        <v>0</v>
      </c>
      <c r="U862" s="88">
        <f>IF(Q862&gt;0,((I862-T862)*'Formula Matrix'!$E$42),0)</f>
        <v>0</v>
      </c>
      <c r="V862" s="88">
        <f t="shared" si="82"/>
        <v>0</v>
      </c>
      <c r="W862" s="88">
        <f>IF(V862&gt;0,(V862*'Checklist Parameters'!$Q$35),0)</f>
        <v>0</v>
      </c>
      <c r="X862" s="85">
        <f t="shared" si="78"/>
        <v>0</v>
      </c>
      <c r="Y862" s="85">
        <f>IF('Checklist Parameters'!$Q$102&lt;&gt;"",(I862/43560)*'Checklist Parameters'!$Q$102,"N/A")</f>
        <v>0</v>
      </c>
      <c r="Z862" s="85" t="str">
        <f>IF('Checklist Parameters'!$Q$58&lt;&gt;"",((I862*'Checklist Parameters'!$Q$58)*'Checklist Parameters'!$Q$35)/1000,"N/A")</f>
        <v>N/A</v>
      </c>
      <c r="AA862" s="85">
        <f>IF('Checklist Parameters'!$Q$101&lt;&gt;"",IFERROR(I862/'Checklist Parameters'!$Q$101,0),"N/A")</f>
        <v>0</v>
      </c>
      <c r="AB862" s="85" t="str">
        <f>IF('Checklist Parameters'!$Q$43&lt;&gt;"",(I862*'Checklist Parameters'!$Q$43)/1000,"N/A")</f>
        <v>N/A</v>
      </c>
      <c r="AC862" s="85">
        <f>IF('Checklist Parameters'!$Q$16="",$X862,IF(AND('Checklist Parameters'!$Q$16&lt;$X862,'Checklist Parameters'!$Q$16&gt;=3),'Checklist Parameters'!$Q$16,IF(AND('Checklist Parameters'!$Q$16&lt;$X862,'Checklist Parameters'!$Q$16&lt;3),0,$X862)))</f>
        <v>0</v>
      </c>
      <c r="AD862" s="85" t="str">
        <f>IF(AND(I862&lt;'Checklist Parameters'!$Q$22,$I862&lt;&gt;0),"Y","")</f>
        <v/>
      </c>
      <c r="AE862" s="85" t="str">
        <f>IF($AD862="Y",0,IF('Checklist Parameters'!$Q$25="","&lt;no limit&gt;",ROUNDDOWN((($I862-'Checklist Parameters'!$Q$24)/'Checklist Parameters'!$Q$25)+1,0)))</f>
        <v>&lt;no limit&gt;</v>
      </c>
      <c r="AF862" s="174">
        <f t="shared" si="83"/>
        <v>0</v>
      </c>
      <c r="AG862" s="85">
        <f t="shared" si="79"/>
        <v>0</v>
      </c>
    </row>
    <row r="863" spans="1:33" ht="15">
      <c r="A863" s="393"/>
      <c r="B863" s="393"/>
      <c r="C863" s="393"/>
      <c r="D863" s="393"/>
      <c r="E863" s="393"/>
      <c r="F863" s="393"/>
      <c r="G863" s="393"/>
      <c r="H863" s="394"/>
      <c r="I863" s="394"/>
      <c r="J863" s="394"/>
      <c r="K863" s="394"/>
      <c r="L863" s="394"/>
      <c r="M863" s="394"/>
      <c r="N863" s="313">
        <f>IF(IF(I863&lt;'Checklist Parameters'!$Q$22,0,($I863-$L863))&lt;0,0,IF(I863&lt;'Checklist Parameters'!$Q$22,0,($I863-$L863)))</f>
        <v>0</v>
      </c>
      <c r="O863" s="394"/>
      <c r="P863" s="395"/>
      <c r="Q863" s="316">
        <f t="shared" si="80"/>
        <v>0</v>
      </c>
      <c r="R863" s="87">
        <f t="shared" si="81"/>
        <v>0</v>
      </c>
      <c r="S863" s="87">
        <f>IF('Checklist Parameters'!$Q$60&lt;0.2,0.2,'Checklist Parameters'!$Q$60)</f>
        <v>0.7</v>
      </c>
      <c r="T863" s="88">
        <f>IF($O863="",IF('Checklist District ID'!$C$43="Y",MAX($R863:$S863)*$I863,SUM($R863:$S863)*$I863),IF(O863&gt;0,Q863*S863))</f>
        <v>0</v>
      </c>
      <c r="U863" s="88">
        <f>IF(Q863&gt;0,((I863-T863)*'Formula Matrix'!$E$42),0)</f>
        <v>0</v>
      </c>
      <c r="V863" s="88">
        <f t="shared" si="82"/>
        <v>0</v>
      </c>
      <c r="W863" s="88">
        <f>IF(V863&gt;0,(V863*'Checklist Parameters'!$Q$35),0)</f>
        <v>0</v>
      </c>
      <c r="X863" s="85">
        <f t="shared" si="78"/>
        <v>0</v>
      </c>
      <c r="Y863" s="85">
        <f>IF('Checklist Parameters'!$Q$102&lt;&gt;"",(I863/43560)*'Checklist Parameters'!$Q$102,"N/A")</f>
        <v>0</v>
      </c>
      <c r="Z863" s="85" t="str">
        <f>IF('Checklist Parameters'!$Q$58&lt;&gt;"",((I863*'Checklist Parameters'!$Q$58)*'Checklist Parameters'!$Q$35)/1000,"N/A")</f>
        <v>N/A</v>
      </c>
      <c r="AA863" s="85">
        <f>IF('Checklist Parameters'!$Q$101&lt;&gt;"",IFERROR(I863/'Checklist Parameters'!$Q$101,0),"N/A")</f>
        <v>0</v>
      </c>
      <c r="AB863" s="85" t="str">
        <f>IF('Checklist Parameters'!$Q$43&lt;&gt;"",(I863*'Checklist Parameters'!$Q$43)/1000,"N/A")</f>
        <v>N/A</v>
      </c>
      <c r="AC863" s="85">
        <f>IF('Checklist Parameters'!$Q$16="",$X863,IF(AND('Checklist Parameters'!$Q$16&lt;$X863,'Checklist Parameters'!$Q$16&gt;=3),'Checklist Parameters'!$Q$16,IF(AND('Checklist Parameters'!$Q$16&lt;$X863,'Checklist Parameters'!$Q$16&lt;3),0,$X863)))</f>
        <v>0</v>
      </c>
      <c r="AD863" s="85" t="str">
        <f>IF(AND(I863&lt;'Checklist Parameters'!$Q$22,$I863&lt;&gt;0),"Y","")</f>
        <v/>
      </c>
      <c r="AE863" s="85" t="str">
        <f>IF($AD863="Y",0,IF('Checklist Parameters'!$Q$25="","&lt;no limit&gt;",ROUNDDOWN((($I863-'Checklist Parameters'!$Q$24)/'Checklist Parameters'!$Q$25)+1,0)))</f>
        <v>&lt;no limit&gt;</v>
      </c>
      <c r="AF863" s="174">
        <f t="shared" si="83"/>
        <v>0</v>
      </c>
      <c r="AG863" s="85">
        <f t="shared" si="79"/>
        <v>0</v>
      </c>
    </row>
    <row r="864" spans="1:33" ht="15">
      <c r="A864" s="393"/>
      <c r="B864" s="393"/>
      <c r="C864" s="393"/>
      <c r="D864" s="393"/>
      <c r="E864" s="393"/>
      <c r="F864" s="393"/>
      <c r="G864" s="393"/>
      <c r="H864" s="394"/>
      <c r="I864" s="394"/>
      <c r="J864" s="394"/>
      <c r="K864" s="394"/>
      <c r="L864" s="394"/>
      <c r="M864" s="394"/>
      <c r="N864" s="313">
        <f>IF(IF(I864&lt;'Checklist Parameters'!$Q$22,0,($I864-$L864))&lt;0,0,IF(I864&lt;'Checklist Parameters'!$Q$22,0,($I864-$L864)))</f>
        <v>0</v>
      </c>
      <c r="O864" s="394"/>
      <c r="P864" s="395"/>
      <c r="Q864" s="316">
        <f t="shared" si="80"/>
        <v>0</v>
      </c>
      <c r="R864" s="87">
        <f t="shared" si="81"/>
        <v>0</v>
      </c>
      <c r="S864" s="87">
        <f>IF('Checklist Parameters'!$Q$60&lt;0.2,0.2,'Checklist Parameters'!$Q$60)</f>
        <v>0.7</v>
      </c>
      <c r="T864" s="88">
        <f>IF($O864="",IF('Checklist District ID'!$C$43="Y",MAX($R864:$S864)*$I864,SUM($R864:$S864)*$I864),IF(O864&gt;0,Q864*S864))</f>
        <v>0</v>
      </c>
      <c r="U864" s="88">
        <f>IF(Q864&gt;0,((I864-T864)*'Formula Matrix'!$E$42),0)</f>
        <v>0</v>
      </c>
      <c r="V864" s="88">
        <f t="shared" si="82"/>
        <v>0</v>
      </c>
      <c r="W864" s="88">
        <f>IF(V864&gt;0,(V864*'Checklist Parameters'!$Q$35),0)</f>
        <v>0</v>
      </c>
      <c r="X864" s="85">
        <f t="shared" si="78"/>
        <v>0</v>
      </c>
      <c r="Y864" s="85">
        <f>IF('Checklist Parameters'!$Q$102&lt;&gt;"",(I864/43560)*'Checklist Parameters'!$Q$102,"N/A")</f>
        <v>0</v>
      </c>
      <c r="Z864" s="85" t="str">
        <f>IF('Checklist Parameters'!$Q$58&lt;&gt;"",((I864*'Checklist Parameters'!$Q$58)*'Checklist Parameters'!$Q$35)/1000,"N/A")</f>
        <v>N/A</v>
      </c>
      <c r="AA864" s="85">
        <f>IF('Checklist Parameters'!$Q$101&lt;&gt;"",IFERROR(I864/'Checklist Parameters'!$Q$101,0),"N/A")</f>
        <v>0</v>
      </c>
      <c r="AB864" s="85" t="str">
        <f>IF('Checklist Parameters'!$Q$43&lt;&gt;"",(I864*'Checklist Parameters'!$Q$43)/1000,"N/A")</f>
        <v>N/A</v>
      </c>
      <c r="AC864" s="85">
        <f>IF('Checklist Parameters'!$Q$16="",$X864,IF(AND('Checklist Parameters'!$Q$16&lt;$X864,'Checklist Parameters'!$Q$16&gt;=3),'Checklist Parameters'!$Q$16,IF(AND('Checklist Parameters'!$Q$16&lt;$X864,'Checklist Parameters'!$Q$16&lt;3),0,$X864)))</f>
        <v>0</v>
      </c>
      <c r="AD864" s="85" t="str">
        <f>IF(AND(I864&lt;'Checklist Parameters'!$Q$22,$I864&lt;&gt;0),"Y","")</f>
        <v/>
      </c>
      <c r="AE864" s="85" t="str">
        <f>IF($AD864="Y",0,IF('Checklist Parameters'!$Q$25="","&lt;no limit&gt;",ROUNDDOWN((($I864-'Checklist Parameters'!$Q$24)/'Checklist Parameters'!$Q$25)+1,0)))</f>
        <v>&lt;no limit&gt;</v>
      </c>
      <c r="AF864" s="174">
        <f t="shared" si="83"/>
        <v>0</v>
      </c>
      <c r="AG864" s="85">
        <f t="shared" si="79"/>
        <v>0</v>
      </c>
    </row>
    <row r="865" spans="1:33" ht="15">
      <c r="A865" s="393"/>
      <c r="B865" s="393"/>
      <c r="C865" s="393"/>
      <c r="D865" s="393"/>
      <c r="E865" s="393"/>
      <c r="F865" s="393"/>
      <c r="G865" s="393"/>
      <c r="H865" s="394"/>
      <c r="I865" s="394"/>
      <c r="J865" s="394"/>
      <c r="K865" s="394"/>
      <c r="L865" s="394"/>
      <c r="M865" s="394"/>
      <c r="N865" s="313">
        <f>IF(IF(I865&lt;'Checklist Parameters'!$Q$22,0,($I865-$L865))&lt;0,0,IF(I865&lt;'Checklist Parameters'!$Q$22,0,($I865-$L865)))</f>
        <v>0</v>
      </c>
      <c r="O865" s="394"/>
      <c r="P865" s="395"/>
      <c r="Q865" s="316">
        <f t="shared" si="80"/>
        <v>0</v>
      </c>
      <c r="R865" s="87">
        <f t="shared" si="81"/>
        <v>0</v>
      </c>
      <c r="S865" s="87">
        <f>IF('Checklist Parameters'!$Q$60&lt;0.2,0.2,'Checklist Parameters'!$Q$60)</f>
        <v>0.7</v>
      </c>
      <c r="T865" s="88">
        <f>IF($O865="",IF('Checklist District ID'!$C$43="Y",MAX($R865:$S865)*$I865,SUM($R865:$S865)*$I865),IF(O865&gt;0,Q865*S865))</f>
        <v>0</v>
      </c>
      <c r="U865" s="88">
        <f>IF(Q865&gt;0,((I865-T865)*'Formula Matrix'!$E$42),0)</f>
        <v>0</v>
      </c>
      <c r="V865" s="88">
        <f t="shared" si="82"/>
        <v>0</v>
      </c>
      <c r="W865" s="88">
        <f>IF(V865&gt;0,(V865*'Checklist Parameters'!$Q$35),0)</f>
        <v>0</v>
      </c>
      <c r="X865" s="85">
        <f t="shared" si="78"/>
        <v>0</v>
      </c>
      <c r="Y865" s="85">
        <f>IF('Checklist Parameters'!$Q$102&lt;&gt;"",(I865/43560)*'Checklist Parameters'!$Q$102,"N/A")</f>
        <v>0</v>
      </c>
      <c r="Z865" s="85" t="str">
        <f>IF('Checklist Parameters'!$Q$58&lt;&gt;"",((I865*'Checklist Parameters'!$Q$58)*'Checklist Parameters'!$Q$35)/1000,"N/A")</f>
        <v>N/A</v>
      </c>
      <c r="AA865" s="85">
        <f>IF('Checklist Parameters'!$Q$101&lt;&gt;"",IFERROR(I865/'Checklist Parameters'!$Q$101,0),"N/A")</f>
        <v>0</v>
      </c>
      <c r="AB865" s="85" t="str">
        <f>IF('Checklist Parameters'!$Q$43&lt;&gt;"",(I865*'Checklist Parameters'!$Q$43)/1000,"N/A")</f>
        <v>N/A</v>
      </c>
      <c r="AC865" s="85">
        <f>IF('Checklist Parameters'!$Q$16="",$X865,IF(AND('Checklist Parameters'!$Q$16&lt;$X865,'Checklist Parameters'!$Q$16&gt;=3),'Checklist Parameters'!$Q$16,IF(AND('Checklist Parameters'!$Q$16&lt;$X865,'Checklist Parameters'!$Q$16&lt;3),0,$X865)))</f>
        <v>0</v>
      </c>
      <c r="AD865" s="85" t="str">
        <f>IF(AND(I865&lt;'Checklist Parameters'!$Q$22,$I865&lt;&gt;0),"Y","")</f>
        <v/>
      </c>
      <c r="AE865" s="85" t="str">
        <f>IF($AD865="Y",0,IF('Checklist Parameters'!$Q$25="","&lt;no limit&gt;",ROUNDDOWN((($I865-'Checklist Parameters'!$Q$24)/'Checklist Parameters'!$Q$25)+1,0)))</f>
        <v>&lt;no limit&gt;</v>
      </c>
      <c r="AF865" s="174">
        <f t="shared" si="83"/>
        <v>0</v>
      </c>
      <c r="AG865" s="85">
        <f t="shared" si="79"/>
        <v>0</v>
      </c>
    </row>
    <row r="866" spans="1:33" ht="15">
      <c r="A866" s="393"/>
      <c r="B866" s="393"/>
      <c r="C866" s="393"/>
      <c r="D866" s="393"/>
      <c r="E866" s="393"/>
      <c r="F866" s="393"/>
      <c r="G866" s="393"/>
      <c r="H866" s="394"/>
      <c r="I866" s="394"/>
      <c r="J866" s="394"/>
      <c r="K866" s="394"/>
      <c r="L866" s="394"/>
      <c r="M866" s="394"/>
      <c r="N866" s="313">
        <f>IF(IF(I866&lt;'Checklist Parameters'!$Q$22,0,($I866-$L866))&lt;0,0,IF(I866&lt;'Checklist Parameters'!$Q$22,0,($I866-$L866)))</f>
        <v>0</v>
      </c>
      <c r="O866" s="394"/>
      <c r="P866" s="395"/>
      <c r="Q866" s="316">
        <f t="shared" si="80"/>
        <v>0</v>
      </c>
      <c r="R866" s="87">
        <f t="shared" si="81"/>
        <v>0</v>
      </c>
      <c r="S866" s="87">
        <f>IF('Checklist Parameters'!$Q$60&lt;0.2,0.2,'Checklist Parameters'!$Q$60)</f>
        <v>0.7</v>
      </c>
      <c r="T866" s="88">
        <f>IF($O866="",IF('Checklist District ID'!$C$43="Y",MAX($R866:$S866)*$I866,SUM($R866:$S866)*$I866),IF(O866&gt;0,Q866*S866))</f>
        <v>0</v>
      </c>
      <c r="U866" s="88">
        <f>IF(Q866&gt;0,((I866-T866)*'Formula Matrix'!$E$42),0)</f>
        <v>0</v>
      </c>
      <c r="V866" s="88">
        <f t="shared" si="82"/>
        <v>0</v>
      </c>
      <c r="W866" s="88">
        <f>IF(V866&gt;0,(V866*'Checklist Parameters'!$Q$35),0)</f>
        <v>0</v>
      </c>
      <c r="X866" s="85">
        <f t="shared" si="78"/>
        <v>0</v>
      </c>
      <c r="Y866" s="85">
        <f>IF('Checklist Parameters'!$Q$102&lt;&gt;"",(I866/43560)*'Checklist Parameters'!$Q$102,"N/A")</f>
        <v>0</v>
      </c>
      <c r="Z866" s="85" t="str">
        <f>IF('Checklist Parameters'!$Q$58&lt;&gt;"",((I866*'Checklist Parameters'!$Q$58)*'Checklist Parameters'!$Q$35)/1000,"N/A")</f>
        <v>N/A</v>
      </c>
      <c r="AA866" s="85">
        <f>IF('Checklist Parameters'!$Q$101&lt;&gt;"",IFERROR(I866/'Checklist Parameters'!$Q$101,0),"N/A")</f>
        <v>0</v>
      </c>
      <c r="AB866" s="85" t="str">
        <f>IF('Checklist Parameters'!$Q$43&lt;&gt;"",(I866*'Checklist Parameters'!$Q$43)/1000,"N/A")</f>
        <v>N/A</v>
      </c>
      <c r="AC866" s="85">
        <f>IF('Checklist Parameters'!$Q$16="",$X866,IF(AND('Checklist Parameters'!$Q$16&lt;$X866,'Checklist Parameters'!$Q$16&gt;=3),'Checklist Parameters'!$Q$16,IF(AND('Checklist Parameters'!$Q$16&lt;$X866,'Checklist Parameters'!$Q$16&lt;3),0,$X866)))</f>
        <v>0</v>
      </c>
      <c r="AD866" s="85" t="str">
        <f>IF(AND(I866&lt;'Checklist Parameters'!$Q$22,$I866&lt;&gt;0),"Y","")</f>
        <v/>
      </c>
      <c r="AE866" s="85" t="str">
        <f>IF($AD866="Y",0,IF('Checklist Parameters'!$Q$25="","&lt;no limit&gt;",ROUNDDOWN((($I866-'Checklist Parameters'!$Q$24)/'Checklist Parameters'!$Q$25)+1,0)))</f>
        <v>&lt;no limit&gt;</v>
      </c>
      <c r="AF866" s="174">
        <f t="shared" si="83"/>
        <v>0</v>
      </c>
      <c r="AG866" s="85">
        <f t="shared" si="79"/>
        <v>0</v>
      </c>
    </row>
    <row r="867" spans="1:33" ht="15">
      <c r="A867" s="393"/>
      <c r="B867" s="393"/>
      <c r="C867" s="393"/>
      <c r="D867" s="393"/>
      <c r="E867" s="393"/>
      <c r="F867" s="393"/>
      <c r="G867" s="393"/>
      <c r="H867" s="394"/>
      <c r="I867" s="394"/>
      <c r="J867" s="394"/>
      <c r="K867" s="394"/>
      <c r="L867" s="394"/>
      <c r="M867" s="394"/>
      <c r="N867" s="313">
        <f>IF(IF(I867&lt;'Checklist Parameters'!$Q$22,0,($I867-$L867))&lt;0,0,IF(I867&lt;'Checklist Parameters'!$Q$22,0,($I867-$L867)))</f>
        <v>0</v>
      </c>
      <c r="O867" s="394"/>
      <c r="P867" s="395"/>
      <c r="Q867" s="316">
        <f t="shared" si="80"/>
        <v>0</v>
      </c>
      <c r="R867" s="87">
        <f t="shared" si="81"/>
        <v>0</v>
      </c>
      <c r="S867" s="87">
        <f>IF('Checklist Parameters'!$Q$60&lt;0.2,0.2,'Checklist Parameters'!$Q$60)</f>
        <v>0.7</v>
      </c>
      <c r="T867" s="88">
        <f>IF($O867="",IF('Checklist District ID'!$C$43="Y",MAX($R867:$S867)*$I867,SUM($R867:$S867)*$I867),IF(O867&gt;0,Q867*S867))</f>
        <v>0</v>
      </c>
      <c r="U867" s="88">
        <f>IF(Q867&gt;0,((I867-T867)*'Formula Matrix'!$E$42),0)</f>
        <v>0</v>
      </c>
      <c r="V867" s="88">
        <f t="shared" si="82"/>
        <v>0</v>
      </c>
      <c r="W867" s="88">
        <f>IF(V867&gt;0,(V867*'Checklist Parameters'!$Q$35),0)</f>
        <v>0</v>
      </c>
      <c r="X867" s="85">
        <f t="shared" si="78"/>
        <v>0</v>
      </c>
      <c r="Y867" s="85">
        <f>IF('Checklist Parameters'!$Q$102&lt;&gt;"",(I867/43560)*'Checklist Parameters'!$Q$102,"N/A")</f>
        <v>0</v>
      </c>
      <c r="Z867" s="85" t="str">
        <f>IF('Checklist Parameters'!$Q$58&lt;&gt;"",((I867*'Checklist Parameters'!$Q$58)*'Checklist Parameters'!$Q$35)/1000,"N/A")</f>
        <v>N/A</v>
      </c>
      <c r="AA867" s="85">
        <f>IF('Checklist Parameters'!$Q$101&lt;&gt;"",IFERROR(I867/'Checklist Parameters'!$Q$101,0),"N/A")</f>
        <v>0</v>
      </c>
      <c r="AB867" s="85" t="str">
        <f>IF('Checklist Parameters'!$Q$43&lt;&gt;"",(I867*'Checklist Parameters'!$Q$43)/1000,"N/A")</f>
        <v>N/A</v>
      </c>
      <c r="AC867" s="85">
        <f>IF('Checklist Parameters'!$Q$16="",$X867,IF(AND('Checklist Parameters'!$Q$16&lt;$X867,'Checklist Parameters'!$Q$16&gt;=3),'Checklist Parameters'!$Q$16,IF(AND('Checklist Parameters'!$Q$16&lt;$X867,'Checklist Parameters'!$Q$16&lt;3),0,$X867)))</f>
        <v>0</v>
      </c>
      <c r="AD867" s="85" t="str">
        <f>IF(AND(I867&lt;'Checklist Parameters'!$Q$22,$I867&lt;&gt;0),"Y","")</f>
        <v/>
      </c>
      <c r="AE867" s="85" t="str">
        <f>IF($AD867="Y",0,IF('Checklist Parameters'!$Q$25="","&lt;no limit&gt;",ROUNDDOWN((($I867-'Checklist Parameters'!$Q$24)/'Checklist Parameters'!$Q$25)+1,0)))</f>
        <v>&lt;no limit&gt;</v>
      </c>
      <c r="AF867" s="174">
        <f t="shared" si="83"/>
        <v>0</v>
      </c>
      <c r="AG867" s="85">
        <f t="shared" si="79"/>
        <v>0</v>
      </c>
    </row>
    <row r="868" spans="1:33" ht="15">
      <c r="A868" s="393"/>
      <c r="B868" s="393"/>
      <c r="C868" s="393"/>
      <c r="D868" s="393"/>
      <c r="E868" s="393"/>
      <c r="F868" s="393"/>
      <c r="G868" s="393"/>
      <c r="H868" s="394"/>
      <c r="I868" s="394"/>
      <c r="J868" s="394"/>
      <c r="K868" s="394"/>
      <c r="L868" s="394"/>
      <c r="M868" s="394"/>
      <c r="N868" s="313">
        <f>IF(IF(I868&lt;'Checklist Parameters'!$Q$22,0,($I868-$L868))&lt;0,0,IF(I868&lt;'Checklist Parameters'!$Q$22,0,($I868-$L868)))</f>
        <v>0</v>
      </c>
      <c r="O868" s="394"/>
      <c r="P868" s="395"/>
      <c r="Q868" s="316">
        <f t="shared" si="80"/>
        <v>0</v>
      </c>
      <c r="R868" s="87">
        <f t="shared" si="81"/>
        <v>0</v>
      </c>
      <c r="S868" s="87">
        <f>IF('Checklist Parameters'!$Q$60&lt;0.2,0.2,'Checklist Parameters'!$Q$60)</f>
        <v>0.7</v>
      </c>
      <c r="T868" s="88">
        <f>IF($O868="",IF('Checklist District ID'!$C$43="Y",MAX($R868:$S868)*$I868,SUM($R868:$S868)*$I868),IF(O868&gt;0,Q868*S868))</f>
        <v>0</v>
      </c>
      <c r="U868" s="88">
        <f>IF(Q868&gt;0,((I868-T868)*'Formula Matrix'!$E$42),0)</f>
        <v>0</v>
      </c>
      <c r="V868" s="88">
        <f t="shared" si="82"/>
        <v>0</v>
      </c>
      <c r="W868" s="88">
        <f>IF(V868&gt;0,(V868*'Checklist Parameters'!$Q$35),0)</f>
        <v>0</v>
      </c>
      <c r="X868" s="85">
        <f t="shared" si="78"/>
        <v>0</v>
      </c>
      <c r="Y868" s="85">
        <f>IF('Checklist Parameters'!$Q$102&lt;&gt;"",(I868/43560)*'Checklist Parameters'!$Q$102,"N/A")</f>
        <v>0</v>
      </c>
      <c r="Z868" s="85" t="str">
        <f>IF('Checklist Parameters'!$Q$58&lt;&gt;"",((I868*'Checklist Parameters'!$Q$58)*'Checklist Parameters'!$Q$35)/1000,"N/A")</f>
        <v>N/A</v>
      </c>
      <c r="AA868" s="85">
        <f>IF('Checklist Parameters'!$Q$101&lt;&gt;"",IFERROR(I868/'Checklist Parameters'!$Q$101,0),"N/A")</f>
        <v>0</v>
      </c>
      <c r="AB868" s="85" t="str">
        <f>IF('Checklist Parameters'!$Q$43&lt;&gt;"",(I868*'Checklist Parameters'!$Q$43)/1000,"N/A")</f>
        <v>N/A</v>
      </c>
      <c r="AC868" s="85">
        <f>IF('Checklist Parameters'!$Q$16="",$X868,IF(AND('Checklist Parameters'!$Q$16&lt;$X868,'Checklist Parameters'!$Q$16&gt;=3),'Checklist Parameters'!$Q$16,IF(AND('Checklist Parameters'!$Q$16&lt;$X868,'Checklist Parameters'!$Q$16&lt;3),0,$X868)))</f>
        <v>0</v>
      </c>
      <c r="AD868" s="85" t="str">
        <f>IF(AND(I868&lt;'Checklist Parameters'!$Q$22,$I868&lt;&gt;0),"Y","")</f>
        <v/>
      </c>
      <c r="AE868" s="85" t="str">
        <f>IF($AD868="Y",0,IF('Checklist Parameters'!$Q$25="","&lt;no limit&gt;",ROUNDDOWN((($I868-'Checklist Parameters'!$Q$24)/'Checklist Parameters'!$Q$25)+1,0)))</f>
        <v>&lt;no limit&gt;</v>
      </c>
      <c r="AF868" s="174">
        <f t="shared" si="83"/>
        <v>0</v>
      </c>
      <c r="AG868" s="85">
        <f t="shared" si="79"/>
        <v>0</v>
      </c>
    </row>
    <row r="869" spans="1:33" ht="15">
      <c r="A869" s="393"/>
      <c r="B869" s="393"/>
      <c r="C869" s="393"/>
      <c r="D869" s="393"/>
      <c r="E869" s="393"/>
      <c r="F869" s="393"/>
      <c r="G869" s="393"/>
      <c r="H869" s="394"/>
      <c r="I869" s="394"/>
      <c r="J869" s="394"/>
      <c r="K869" s="394"/>
      <c r="L869" s="394"/>
      <c r="M869" s="394"/>
      <c r="N869" s="313">
        <f>IF(IF(I869&lt;'Checklist Parameters'!$Q$22,0,($I869-$L869))&lt;0,0,IF(I869&lt;'Checklist Parameters'!$Q$22,0,($I869-$L869)))</f>
        <v>0</v>
      </c>
      <c r="O869" s="394"/>
      <c r="P869" s="395"/>
      <c r="Q869" s="316">
        <f t="shared" si="80"/>
        <v>0</v>
      </c>
      <c r="R869" s="87">
        <f t="shared" si="81"/>
        <v>0</v>
      </c>
      <c r="S869" s="87">
        <f>IF('Checklist Parameters'!$Q$60&lt;0.2,0.2,'Checklist Parameters'!$Q$60)</f>
        <v>0.7</v>
      </c>
      <c r="T869" s="88">
        <f>IF($O869="",IF('Checklist District ID'!$C$43="Y",MAX($R869:$S869)*$I869,SUM($R869:$S869)*$I869),IF(O869&gt;0,Q869*S869))</f>
        <v>0</v>
      </c>
      <c r="U869" s="88">
        <f>IF(Q869&gt;0,((I869-T869)*'Formula Matrix'!$E$42),0)</f>
        <v>0</v>
      </c>
      <c r="V869" s="88">
        <f t="shared" si="82"/>
        <v>0</v>
      </c>
      <c r="W869" s="88">
        <f>IF(V869&gt;0,(V869*'Checklist Parameters'!$Q$35),0)</f>
        <v>0</v>
      </c>
      <c r="X869" s="85">
        <f t="shared" si="78"/>
        <v>0</v>
      </c>
      <c r="Y869" s="85">
        <f>IF('Checklist Parameters'!$Q$102&lt;&gt;"",(I869/43560)*'Checklist Parameters'!$Q$102,"N/A")</f>
        <v>0</v>
      </c>
      <c r="Z869" s="85" t="str">
        <f>IF('Checklist Parameters'!$Q$58&lt;&gt;"",((I869*'Checklist Parameters'!$Q$58)*'Checklist Parameters'!$Q$35)/1000,"N/A")</f>
        <v>N/A</v>
      </c>
      <c r="AA869" s="85">
        <f>IF('Checklist Parameters'!$Q$101&lt;&gt;"",IFERROR(I869/'Checklist Parameters'!$Q$101,0),"N/A")</f>
        <v>0</v>
      </c>
      <c r="AB869" s="85" t="str">
        <f>IF('Checklist Parameters'!$Q$43&lt;&gt;"",(I869*'Checklist Parameters'!$Q$43)/1000,"N/A")</f>
        <v>N/A</v>
      </c>
      <c r="AC869" s="85">
        <f>IF('Checklist Parameters'!$Q$16="",$X869,IF(AND('Checklist Parameters'!$Q$16&lt;$X869,'Checklist Parameters'!$Q$16&gt;=3),'Checklist Parameters'!$Q$16,IF(AND('Checklist Parameters'!$Q$16&lt;$X869,'Checklist Parameters'!$Q$16&lt;3),0,$X869)))</f>
        <v>0</v>
      </c>
      <c r="AD869" s="85" t="str">
        <f>IF(AND(I869&lt;'Checklist Parameters'!$Q$22,$I869&lt;&gt;0),"Y","")</f>
        <v/>
      </c>
      <c r="AE869" s="85" t="str">
        <f>IF($AD869="Y",0,IF('Checklist Parameters'!$Q$25="","&lt;no limit&gt;",ROUNDDOWN((($I869-'Checklist Parameters'!$Q$24)/'Checklist Parameters'!$Q$25)+1,0)))</f>
        <v>&lt;no limit&gt;</v>
      </c>
      <c r="AF869" s="174">
        <f t="shared" si="83"/>
        <v>0</v>
      </c>
      <c r="AG869" s="85">
        <f t="shared" si="79"/>
        <v>0</v>
      </c>
    </row>
    <row r="870" spans="1:33" ht="15">
      <c r="A870" s="393"/>
      <c r="B870" s="393"/>
      <c r="C870" s="393"/>
      <c r="D870" s="393"/>
      <c r="E870" s="393"/>
      <c r="F870" s="393"/>
      <c r="G870" s="393"/>
      <c r="H870" s="394"/>
      <c r="I870" s="394"/>
      <c r="J870" s="394"/>
      <c r="K870" s="394"/>
      <c r="L870" s="394"/>
      <c r="M870" s="394"/>
      <c r="N870" s="313">
        <f>IF(IF(I870&lt;'Checklist Parameters'!$Q$22,0,($I870-$L870))&lt;0,0,IF(I870&lt;'Checklist Parameters'!$Q$22,0,($I870-$L870)))</f>
        <v>0</v>
      </c>
      <c r="O870" s="394"/>
      <c r="P870" s="395"/>
      <c r="Q870" s="316">
        <f t="shared" si="80"/>
        <v>0</v>
      </c>
      <c r="R870" s="87">
        <f t="shared" si="81"/>
        <v>0</v>
      </c>
      <c r="S870" s="87">
        <f>IF('Checklist Parameters'!$Q$60&lt;0.2,0.2,'Checklist Parameters'!$Q$60)</f>
        <v>0.7</v>
      </c>
      <c r="T870" s="88">
        <f>IF($O870="",IF('Checklist District ID'!$C$43="Y",MAX($R870:$S870)*$I870,SUM($R870:$S870)*$I870),IF(O870&gt;0,Q870*S870))</f>
        <v>0</v>
      </c>
      <c r="U870" s="88">
        <f>IF(Q870&gt;0,((I870-T870)*'Formula Matrix'!$E$42),0)</f>
        <v>0</v>
      </c>
      <c r="V870" s="88">
        <f t="shared" si="82"/>
        <v>0</v>
      </c>
      <c r="W870" s="88">
        <f>IF(V870&gt;0,(V870*'Checklist Parameters'!$Q$35),0)</f>
        <v>0</v>
      </c>
      <c r="X870" s="85">
        <f t="shared" si="78"/>
        <v>0</v>
      </c>
      <c r="Y870" s="85">
        <f>IF('Checklist Parameters'!$Q$102&lt;&gt;"",(I870/43560)*'Checklist Parameters'!$Q$102,"N/A")</f>
        <v>0</v>
      </c>
      <c r="Z870" s="85" t="str">
        <f>IF('Checklist Parameters'!$Q$58&lt;&gt;"",((I870*'Checklist Parameters'!$Q$58)*'Checklist Parameters'!$Q$35)/1000,"N/A")</f>
        <v>N/A</v>
      </c>
      <c r="AA870" s="85">
        <f>IF('Checklist Parameters'!$Q$101&lt;&gt;"",IFERROR(I870/'Checklist Parameters'!$Q$101,0),"N/A")</f>
        <v>0</v>
      </c>
      <c r="AB870" s="85" t="str">
        <f>IF('Checklist Parameters'!$Q$43&lt;&gt;"",(I870*'Checklist Parameters'!$Q$43)/1000,"N/A")</f>
        <v>N/A</v>
      </c>
      <c r="AC870" s="85">
        <f>IF('Checklist Parameters'!$Q$16="",$X870,IF(AND('Checklist Parameters'!$Q$16&lt;$X870,'Checklist Parameters'!$Q$16&gt;=3),'Checklist Parameters'!$Q$16,IF(AND('Checklist Parameters'!$Q$16&lt;$X870,'Checklist Parameters'!$Q$16&lt;3),0,$X870)))</f>
        <v>0</v>
      </c>
      <c r="AD870" s="85" t="str">
        <f>IF(AND(I870&lt;'Checklist Parameters'!$Q$22,$I870&lt;&gt;0),"Y","")</f>
        <v/>
      </c>
      <c r="AE870" s="85" t="str">
        <f>IF($AD870="Y",0,IF('Checklist Parameters'!$Q$25="","&lt;no limit&gt;",ROUNDDOWN((($I870-'Checklist Parameters'!$Q$24)/'Checklist Parameters'!$Q$25)+1,0)))</f>
        <v>&lt;no limit&gt;</v>
      </c>
      <c r="AF870" s="174">
        <f t="shared" si="83"/>
        <v>0</v>
      </c>
      <c r="AG870" s="85">
        <f t="shared" si="79"/>
        <v>0</v>
      </c>
    </row>
    <row r="871" spans="1:33" ht="15">
      <c r="A871" s="393"/>
      <c r="B871" s="393"/>
      <c r="C871" s="393"/>
      <c r="D871" s="393"/>
      <c r="E871" s="393"/>
      <c r="F871" s="393"/>
      <c r="G871" s="393"/>
      <c r="H871" s="394"/>
      <c r="I871" s="394"/>
      <c r="J871" s="394"/>
      <c r="K871" s="394"/>
      <c r="L871" s="394"/>
      <c r="M871" s="394"/>
      <c r="N871" s="313">
        <f>IF(IF(I871&lt;'Checklist Parameters'!$Q$22,0,($I871-$L871))&lt;0,0,IF(I871&lt;'Checklist Parameters'!$Q$22,0,($I871-$L871)))</f>
        <v>0</v>
      </c>
      <c r="O871" s="394"/>
      <c r="P871" s="395"/>
      <c r="Q871" s="316">
        <f t="shared" si="80"/>
        <v>0</v>
      </c>
      <c r="R871" s="87">
        <f t="shared" si="81"/>
        <v>0</v>
      </c>
      <c r="S871" s="87">
        <f>IF('Checklist Parameters'!$Q$60&lt;0.2,0.2,'Checklist Parameters'!$Q$60)</f>
        <v>0.7</v>
      </c>
      <c r="T871" s="88">
        <f>IF($O871="",IF('Checklist District ID'!$C$43="Y",MAX($R871:$S871)*$I871,SUM($R871:$S871)*$I871),IF(O871&gt;0,Q871*S871))</f>
        <v>0</v>
      </c>
      <c r="U871" s="88">
        <f>IF(Q871&gt;0,((I871-T871)*'Formula Matrix'!$E$42),0)</f>
        <v>0</v>
      </c>
      <c r="V871" s="88">
        <f t="shared" si="82"/>
        <v>0</v>
      </c>
      <c r="W871" s="88">
        <f>IF(V871&gt;0,(V871*'Checklist Parameters'!$Q$35),0)</f>
        <v>0</v>
      </c>
      <c r="X871" s="85">
        <f t="shared" si="78"/>
        <v>0</v>
      </c>
      <c r="Y871" s="85">
        <f>IF('Checklist Parameters'!$Q$102&lt;&gt;"",(I871/43560)*'Checklist Parameters'!$Q$102,"N/A")</f>
        <v>0</v>
      </c>
      <c r="Z871" s="85" t="str">
        <f>IF('Checklist Parameters'!$Q$58&lt;&gt;"",((I871*'Checklist Parameters'!$Q$58)*'Checklist Parameters'!$Q$35)/1000,"N/A")</f>
        <v>N/A</v>
      </c>
      <c r="AA871" s="85">
        <f>IF('Checklist Parameters'!$Q$101&lt;&gt;"",IFERROR(I871/'Checklist Parameters'!$Q$101,0),"N/A")</f>
        <v>0</v>
      </c>
      <c r="AB871" s="85" t="str">
        <f>IF('Checklist Parameters'!$Q$43&lt;&gt;"",(I871*'Checklist Parameters'!$Q$43)/1000,"N/A")</f>
        <v>N/A</v>
      </c>
      <c r="AC871" s="85">
        <f>IF('Checklist Parameters'!$Q$16="",$X871,IF(AND('Checklist Parameters'!$Q$16&lt;$X871,'Checklist Parameters'!$Q$16&gt;=3),'Checklist Parameters'!$Q$16,IF(AND('Checklist Parameters'!$Q$16&lt;$X871,'Checklist Parameters'!$Q$16&lt;3),0,$X871)))</f>
        <v>0</v>
      </c>
      <c r="AD871" s="85" t="str">
        <f>IF(AND(I871&lt;'Checklist Parameters'!$Q$22,$I871&lt;&gt;0),"Y","")</f>
        <v/>
      </c>
      <c r="AE871" s="85" t="str">
        <f>IF($AD871="Y",0,IF('Checklist Parameters'!$Q$25="","&lt;no limit&gt;",ROUNDDOWN((($I871-'Checklist Parameters'!$Q$24)/'Checklist Parameters'!$Q$25)+1,0)))</f>
        <v>&lt;no limit&gt;</v>
      </c>
      <c r="AF871" s="174">
        <f t="shared" si="83"/>
        <v>0</v>
      </c>
      <c r="AG871" s="85">
        <f t="shared" si="79"/>
        <v>0</v>
      </c>
    </row>
    <row r="872" spans="1:33" ht="15">
      <c r="A872" s="393"/>
      <c r="B872" s="393"/>
      <c r="C872" s="393"/>
      <c r="D872" s="393"/>
      <c r="E872" s="393"/>
      <c r="F872" s="393"/>
      <c r="G872" s="393"/>
      <c r="H872" s="394"/>
      <c r="I872" s="394"/>
      <c r="J872" s="394"/>
      <c r="K872" s="394"/>
      <c r="L872" s="394"/>
      <c r="M872" s="394"/>
      <c r="N872" s="313">
        <f>IF(IF(I872&lt;'Checklist Parameters'!$Q$22,0,($I872-$L872))&lt;0,0,IF(I872&lt;'Checklist Parameters'!$Q$22,0,($I872-$L872)))</f>
        <v>0</v>
      </c>
      <c r="O872" s="394"/>
      <c r="P872" s="395"/>
      <c r="Q872" s="316">
        <f t="shared" si="80"/>
        <v>0</v>
      </c>
      <c r="R872" s="87">
        <f t="shared" si="81"/>
        <v>0</v>
      </c>
      <c r="S872" s="87">
        <f>IF('Checklist Parameters'!$Q$60&lt;0.2,0.2,'Checklist Parameters'!$Q$60)</f>
        <v>0.7</v>
      </c>
      <c r="T872" s="88">
        <f>IF($O872="",IF('Checklist District ID'!$C$43="Y",MAX($R872:$S872)*$I872,SUM($R872:$S872)*$I872),IF(O872&gt;0,Q872*S872))</f>
        <v>0</v>
      </c>
      <c r="U872" s="88">
        <f>IF(Q872&gt;0,((I872-T872)*'Formula Matrix'!$E$42),0)</f>
        <v>0</v>
      </c>
      <c r="V872" s="88">
        <f t="shared" si="82"/>
        <v>0</v>
      </c>
      <c r="W872" s="88">
        <f>IF(V872&gt;0,(V872*'Checklist Parameters'!$Q$35),0)</f>
        <v>0</v>
      </c>
      <c r="X872" s="85">
        <f t="shared" si="78"/>
        <v>0</v>
      </c>
      <c r="Y872" s="85">
        <f>IF('Checklist Parameters'!$Q$102&lt;&gt;"",(I872/43560)*'Checklist Parameters'!$Q$102,"N/A")</f>
        <v>0</v>
      </c>
      <c r="Z872" s="85" t="str">
        <f>IF('Checklist Parameters'!$Q$58&lt;&gt;"",((I872*'Checklist Parameters'!$Q$58)*'Checklist Parameters'!$Q$35)/1000,"N/A")</f>
        <v>N/A</v>
      </c>
      <c r="AA872" s="85">
        <f>IF('Checklist Parameters'!$Q$101&lt;&gt;"",IFERROR(I872/'Checklist Parameters'!$Q$101,0),"N/A")</f>
        <v>0</v>
      </c>
      <c r="AB872" s="85" t="str">
        <f>IF('Checklist Parameters'!$Q$43&lt;&gt;"",(I872*'Checklist Parameters'!$Q$43)/1000,"N/A")</f>
        <v>N/A</v>
      </c>
      <c r="AC872" s="85">
        <f>IF('Checklist Parameters'!$Q$16="",$X872,IF(AND('Checklist Parameters'!$Q$16&lt;$X872,'Checklist Parameters'!$Q$16&gt;=3),'Checklist Parameters'!$Q$16,IF(AND('Checklist Parameters'!$Q$16&lt;$X872,'Checklist Parameters'!$Q$16&lt;3),0,$X872)))</f>
        <v>0</v>
      </c>
      <c r="AD872" s="85" t="str">
        <f>IF(AND(I872&lt;'Checklist Parameters'!$Q$22,$I872&lt;&gt;0),"Y","")</f>
        <v/>
      </c>
      <c r="AE872" s="85" t="str">
        <f>IF($AD872="Y",0,IF('Checklist Parameters'!$Q$25="","&lt;no limit&gt;",ROUNDDOWN((($I872-'Checklist Parameters'!$Q$24)/'Checklist Parameters'!$Q$25)+1,0)))</f>
        <v>&lt;no limit&gt;</v>
      </c>
      <c r="AF872" s="174">
        <f t="shared" si="83"/>
        <v>0</v>
      </c>
      <c r="AG872" s="85">
        <f t="shared" si="79"/>
        <v>0</v>
      </c>
    </row>
    <row r="873" spans="1:33" ht="15">
      <c r="A873" s="393"/>
      <c r="B873" s="393"/>
      <c r="C873" s="393"/>
      <c r="D873" s="393"/>
      <c r="E873" s="393"/>
      <c r="F873" s="393"/>
      <c r="G873" s="393"/>
      <c r="H873" s="394"/>
      <c r="I873" s="394"/>
      <c r="J873" s="394"/>
      <c r="K873" s="394"/>
      <c r="L873" s="394"/>
      <c r="M873" s="394"/>
      <c r="N873" s="313">
        <f>IF(IF(I873&lt;'Checklist Parameters'!$Q$22,0,($I873-$L873))&lt;0,0,IF(I873&lt;'Checklist Parameters'!$Q$22,0,($I873-$L873)))</f>
        <v>0</v>
      </c>
      <c r="O873" s="394"/>
      <c r="P873" s="395"/>
      <c r="Q873" s="316">
        <f t="shared" si="80"/>
        <v>0</v>
      </c>
      <c r="R873" s="87">
        <f t="shared" si="81"/>
        <v>0</v>
      </c>
      <c r="S873" s="87">
        <f>IF('Checklist Parameters'!$Q$60&lt;0.2,0.2,'Checklist Parameters'!$Q$60)</f>
        <v>0.7</v>
      </c>
      <c r="T873" s="88">
        <f>IF($O873="",IF('Checklist District ID'!$C$43="Y",MAX($R873:$S873)*$I873,SUM($R873:$S873)*$I873),IF(O873&gt;0,Q873*S873))</f>
        <v>0</v>
      </c>
      <c r="U873" s="88">
        <f>IF(Q873&gt;0,((I873-T873)*'Formula Matrix'!$E$42),0)</f>
        <v>0</v>
      </c>
      <c r="V873" s="88">
        <f t="shared" si="82"/>
        <v>0</v>
      </c>
      <c r="W873" s="88">
        <f>IF(V873&gt;0,(V873*'Checklist Parameters'!$Q$35),0)</f>
        <v>0</v>
      </c>
      <c r="X873" s="85">
        <f t="shared" si="78"/>
        <v>0</v>
      </c>
      <c r="Y873" s="85">
        <f>IF('Checklist Parameters'!$Q$102&lt;&gt;"",(I873/43560)*'Checklist Parameters'!$Q$102,"N/A")</f>
        <v>0</v>
      </c>
      <c r="Z873" s="85" t="str">
        <f>IF('Checklist Parameters'!$Q$58&lt;&gt;"",((I873*'Checklist Parameters'!$Q$58)*'Checklist Parameters'!$Q$35)/1000,"N/A")</f>
        <v>N/A</v>
      </c>
      <c r="AA873" s="85">
        <f>IF('Checklist Parameters'!$Q$101&lt;&gt;"",IFERROR(I873/'Checklist Parameters'!$Q$101,0),"N/A")</f>
        <v>0</v>
      </c>
      <c r="AB873" s="85" t="str">
        <f>IF('Checklist Parameters'!$Q$43&lt;&gt;"",(I873*'Checklist Parameters'!$Q$43)/1000,"N/A")</f>
        <v>N/A</v>
      </c>
      <c r="AC873" s="85">
        <f>IF('Checklist Parameters'!$Q$16="",$X873,IF(AND('Checklist Parameters'!$Q$16&lt;$X873,'Checklist Parameters'!$Q$16&gt;=3),'Checklist Parameters'!$Q$16,IF(AND('Checklist Parameters'!$Q$16&lt;$X873,'Checklist Parameters'!$Q$16&lt;3),0,$X873)))</f>
        <v>0</v>
      </c>
      <c r="AD873" s="85" t="str">
        <f>IF(AND(I873&lt;'Checklist Parameters'!$Q$22,$I873&lt;&gt;0),"Y","")</f>
        <v/>
      </c>
      <c r="AE873" s="85" t="str">
        <f>IF($AD873="Y",0,IF('Checklist Parameters'!$Q$25="","&lt;no limit&gt;",ROUNDDOWN((($I873-'Checklist Parameters'!$Q$24)/'Checklist Parameters'!$Q$25)+1,0)))</f>
        <v>&lt;no limit&gt;</v>
      </c>
      <c r="AF873" s="174">
        <f t="shared" si="83"/>
        <v>0</v>
      </c>
      <c r="AG873" s="85">
        <f t="shared" si="79"/>
        <v>0</v>
      </c>
    </row>
    <row r="874" spans="1:33" ht="15">
      <c r="A874" s="393"/>
      <c r="B874" s="393"/>
      <c r="C874" s="393"/>
      <c r="D874" s="393"/>
      <c r="E874" s="393"/>
      <c r="F874" s="393"/>
      <c r="G874" s="393"/>
      <c r="H874" s="394"/>
      <c r="I874" s="394"/>
      <c r="J874" s="394"/>
      <c r="K874" s="394"/>
      <c r="L874" s="394"/>
      <c r="M874" s="394"/>
      <c r="N874" s="313">
        <f>IF(IF(I874&lt;'Checklist Parameters'!$Q$22,0,($I874-$L874))&lt;0,0,IF(I874&lt;'Checklist Parameters'!$Q$22,0,($I874-$L874)))</f>
        <v>0</v>
      </c>
      <c r="O874" s="394"/>
      <c r="P874" s="395"/>
      <c r="Q874" s="316">
        <f t="shared" si="80"/>
        <v>0</v>
      </c>
      <c r="R874" s="87">
        <f t="shared" si="81"/>
        <v>0</v>
      </c>
      <c r="S874" s="87">
        <f>IF('Checklist Parameters'!$Q$60&lt;0.2,0.2,'Checklist Parameters'!$Q$60)</f>
        <v>0.7</v>
      </c>
      <c r="T874" s="88">
        <f>IF($O874="",IF('Checklist District ID'!$C$43="Y",MAX($R874:$S874)*$I874,SUM($R874:$S874)*$I874),IF(O874&gt;0,Q874*S874))</f>
        <v>0</v>
      </c>
      <c r="U874" s="88">
        <f>IF(Q874&gt;0,((I874-T874)*'Formula Matrix'!$E$42),0)</f>
        <v>0</v>
      </c>
      <c r="V874" s="88">
        <f t="shared" si="82"/>
        <v>0</v>
      </c>
      <c r="W874" s="88">
        <f>IF(V874&gt;0,(V874*'Checklist Parameters'!$Q$35),0)</f>
        <v>0</v>
      </c>
      <c r="X874" s="85">
        <f t="shared" si="78"/>
        <v>0</v>
      </c>
      <c r="Y874" s="85">
        <f>IF('Checklist Parameters'!$Q$102&lt;&gt;"",(I874/43560)*'Checklist Parameters'!$Q$102,"N/A")</f>
        <v>0</v>
      </c>
      <c r="Z874" s="85" t="str">
        <f>IF('Checklist Parameters'!$Q$58&lt;&gt;"",((I874*'Checklist Parameters'!$Q$58)*'Checklist Parameters'!$Q$35)/1000,"N/A")</f>
        <v>N/A</v>
      </c>
      <c r="AA874" s="85">
        <f>IF('Checklist Parameters'!$Q$101&lt;&gt;"",IFERROR(I874/'Checklist Parameters'!$Q$101,0),"N/A")</f>
        <v>0</v>
      </c>
      <c r="AB874" s="85" t="str">
        <f>IF('Checklist Parameters'!$Q$43&lt;&gt;"",(I874*'Checklist Parameters'!$Q$43)/1000,"N/A")</f>
        <v>N/A</v>
      </c>
      <c r="AC874" s="85">
        <f>IF('Checklist Parameters'!$Q$16="",$X874,IF(AND('Checklist Parameters'!$Q$16&lt;$X874,'Checklist Parameters'!$Q$16&gt;=3),'Checklist Parameters'!$Q$16,IF(AND('Checklist Parameters'!$Q$16&lt;$X874,'Checklist Parameters'!$Q$16&lt;3),0,$X874)))</f>
        <v>0</v>
      </c>
      <c r="AD874" s="85" t="str">
        <f>IF(AND(I874&lt;'Checklist Parameters'!$Q$22,$I874&lt;&gt;0),"Y","")</f>
        <v/>
      </c>
      <c r="AE874" s="85" t="str">
        <f>IF($AD874="Y",0,IF('Checklist Parameters'!$Q$25="","&lt;no limit&gt;",ROUNDDOWN((($I874-'Checklist Parameters'!$Q$24)/'Checklist Parameters'!$Q$25)+1,0)))</f>
        <v>&lt;no limit&gt;</v>
      </c>
      <c r="AF874" s="174">
        <f t="shared" si="83"/>
        <v>0</v>
      </c>
      <c r="AG874" s="85">
        <f t="shared" si="79"/>
        <v>0</v>
      </c>
    </row>
    <row r="875" spans="1:33" ht="15">
      <c r="A875" s="393"/>
      <c r="B875" s="393"/>
      <c r="C875" s="393"/>
      <c r="D875" s="393"/>
      <c r="E875" s="393"/>
      <c r="F875" s="393"/>
      <c r="G875" s="393"/>
      <c r="H875" s="394"/>
      <c r="I875" s="394"/>
      <c r="J875" s="394"/>
      <c r="K875" s="394"/>
      <c r="L875" s="394"/>
      <c r="M875" s="394"/>
      <c r="N875" s="313">
        <f>IF(IF(I875&lt;'Checklist Parameters'!$Q$22,0,($I875-$L875))&lt;0,0,IF(I875&lt;'Checklist Parameters'!$Q$22,0,($I875-$L875)))</f>
        <v>0</v>
      </c>
      <c r="O875" s="394"/>
      <c r="P875" s="395"/>
      <c r="Q875" s="316">
        <f t="shared" si="80"/>
        <v>0</v>
      </c>
      <c r="R875" s="87">
        <f t="shared" si="81"/>
        <v>0</v>
      </c>
      <c r="S875" s="87">
        <f>IF('Checklist Parameters'!$Q$60&lt;0.2,0.2,'Checklist Parameters'!$Q$60)</f>
        <v>0.7</v>
      </c>
      <c r="T875" s="88">
        <f>IF($O875="",IF('Checklist District ID'!$C$43="Y",MAX($R875:$S875)*$I875,SUM($R875:$S875)*$I875),IF(O875&gt;0,Q875*S875))</f>
        <v>0</v>
      </c>
      <c r="U875" s="88">
        <f>IF(Q875&gt;0,((I875-T875)*'Formula Matrix'!$E$42),0)</f>
        <v>0</v>
      </c>
      <c r="V875" s="88">
        <f t="shared" si="82"/>
        <v>0</v>
      </c>
      <c r="W875" s="88">
        <f>IF(V875&gt;0,(V875*'Checklist Parameters'!$Q$35),0)</f>
        <v>0</v>
      </c>
      <c r="X875" s="85">
        <f t="shared" si="78"/>
        <v>0</v>
      </c>
      <c r="Y875" s="85">
        <f>IF('Checklist Parameters'!$Q$102&lt;&gt;"",(I875/43560)*'Checklist Parameters'!$Q$102,"N/A")</f>
        <v>0</v>
      </c>
      <c r="Z875" s="85" t="str">
        <f>IF('Checklist Parameters'!$Q$58&lt;&gt;"",((I875*'Checklist Parameters'!$Q$58)*'Checklist Parameters'!$Q$35)/1000,"N/A")</f>
        <v>N/A</v>
      </c>
      <c r="AA875" s="85">
        <f>IF('Checklist Parameters'!$Q$101&lt;&gt;"",IFERROR(I875/'Checklist Parameters'!$Q$101,0),"N/A")</f>
        <v>0</v>
      </c>
      <c r="AB875" s="85" t="str">
        <f>IF('Checklist Parameters'!$Q$43&lt;&gt;"",(I875*'Checklist Parameters'!$Q$43)/1000,"N/A")</f>
        <v>N/A</v>
      </c>
      <c r="AC875" s="85">
        <f>IF('Checklist Parameters'!$Q$16="",$X875,IF(AND('Checklist Parameters'!$Q$16&lt;$X875,'Checklist Parameters'!$Q$16&gt;=3),'Checklist Parameters'!$Q$16,IF(AND('Checklist Parameters'!$Q$16&lt;$X875,'Checklist Parameters'!$Q$16&lt;3),0,$X875)))</f>
        <v>0</v>
      </c>
      <c r="AD875" s="85" t="str">
        <f>IF(AND(I875&lt;'Checklist Parameters'!$Q$22,$I875&lt;&gt;0),"Y","")</f>
        <v/>
      </c>
      <c r="AE875" s="85" t="str">
        <f>IF($AD875="Y",0,IF('Checklist Parameters'!$Q$25="","&lt;no limit&gt;",ROUNDDOWN((($I875-'Checklist Parameters'!$Q$24)/'Checklist Parameters'!$Q$25)+1,0)))</f>
        <v>&lt;no limit&gt;</v>
      </c>
      <c r="AF875" s="174">
        <f t="shared" si="83"/>
        <v>0</v>
      </c>
      <c r="AG875" s="85">
        <f t="shared" si="79"/>
        <v>0</v>
      </c>
    </row>
    <row r="876" spans="1:33" ht="15">
      <c r="A876" s="393"/>
      <c r="B876" s="393"/>
      <c r="C876" s="393"/>
      <c r="D876" s="393"/>
      <c r="E876" s="393"/>
      <c r="F876" s="393"/>
      <c r="G876" s="393"/>
      <c r="H876" s="394"/>
      <c r="I876" s="394"/>
      <c r="J876" s="394"/>
      <c r="K876" s="394"/>
      <c r="L876" s="394"/>
      <c r="M876" s="394"/>
      <c r="N876" s="313">
        <f>IF(IF(I876&lt;'Checklist Parameters'!$Q$22,0,($I876-$L876))&lt;0,0,IF(I876&lt;'Checklist Parameters'!$Q$22,0,($I876-$L876)))</f>
        <v>0</v>
      </c>
      <c r="O876" s="394"/>
      <c r="P876" s="395"/>
      <c r="Q876" s="316">
        <f t="shared" si="80"/>
        <v>0</v>
      </c>
      <c r="R876" s="87">
        <f t="shared" si="81"/>
        <v>0</v>
      </c>
      <c r="S876" s="87">
        <f>IF('Checklist Parameters'!$Q$60&lt;0.2,0.2,'Checklist Parameters'!$Q$60)</f>
        <v>0.7</v>
      </c>
      <c r="T876" s="88">
        <f>IF($O876="",IF('Checklist District ID'!$C$43="Y",MAX($R876:$S876)*$I876,SUM($R876:$S876)*$I876),IF(O876&gt;0,Q876*S876))</f>
        <v>0</v>
      </c>
      <c r="U876" s="88">
        <f>IF(Q876&gt;0,((I876-T876)*'Formula Matrix'!$E$42),0)</f>
        <v>0</v>
      </c>
      <c r="V876" s="88">
        <f t="shared" si="82"/>
        <v>0</v>
      </c>
      <c r="W876" s="88">
        <f>IF(V876&gt;0,(V876*'Checklist Parameters'!$Q$35),0)</f>
        <v>0</v>
      </c>
      <c r="X876" s="85">
        <f t="shared" si="78"/>
        <v>0</v>
      </c>
      <c r="Y876" s="85">
        <f>IF('Checklist Parameters'!$Q$102&lt;&gt;"",(I876/43560)*'Checklist Parameters'!$Q$102,"N/A")</f>
        <v>0</v>
      </c>
      <c r="Z876" s="85" t="str">
        <f>IF('Checklist Parameters'!$Q$58&lt;&gt;"",((I876*'Checklist Parameters'!$Q$58)*'Checklist Parameters'!$Q$35)/1000,"N/A")</f>
        <v>N/A</v>
      </c>
      <c r="AA876" s="85">
        <f>IF('Checklist Parameters'!$Q$101&lt;&gt;"",IFERROR(I876/'Checklist Parameters'!$Q$101,0),"N/A")</f>
        <v>0</v>
      </c>
      <c r="AB876" s="85" t="str">
        <f>IF('Checklist Parameters'!$Q$43&lt;&gt;"",(I876*'Checklist Parameters'!$Q$43)/1000,"N/A")</f>
        <v>N/A</v>
      </c>
      <c r="AC876" s="85">
        <f>IF('Checklist Parameters'!$Q$16="",$X876,IF(AND('Checklist Parameters'!$Q$16&lt;$X876,'Checklist Parameters'!$Q$16&gt;=3),'Checklist Parameters'!$Q$16,IF(AND('Checklist Parameters'!$Q$16&lt;$X876,'Checklist Parameters'!$Q$16&lt;3),0,$X876)))</f>
        <v>0</v>
      </c>
      <c r="AD876" s="85" t="str">
        <f>IF(AND(I876&lt;'Checklist Parameters'!$Q$22,$I876&lt;&gt;0),"Y","")</f>
        <v/>
      </c>
      <c r="AE876" s="85" t="str">
        <f>IF($AD876="Y",0,IF('Checklist Parameters'!$Q$25="","&lt;no limit&gt;",ROUNDDOWN((($I876-'Checklist Parameters'!$Q$24)/'Checklist Parameters'!$Q$25)+1,0)))</f>
        <v>&lt;no limit&gt;</v>
      </c>
      <c r="AF876" s="174">
        <f t="shared" si="83"/>
        <v>0</v>
      </c>
      <c r="AG876" s="85">
        <f t="shared" si="79"/>
        <v>0</v>
      </c>
    </row>
    <row r="877" spans="1:33" ht="15">
      <c r="A877" s="393"/>
      <c r="B877" s="393"/>
      <c r="C877" s="393"/>
      <c r="D877" s="393"/>
      <c r="E877" s="393"/>
      <c r="F877" s="393"/>
      <c r="G877" s="393"/>
      <c r="H877" s="394"/>
      <c r="I877" s="394"/>
      <c r="J877" s="394"/>
      <c r="K877" s="394"/>
      <c r="L877" s="394"/>
      <c r="M877" s="394"/>
      <c r="N877" s="313">
        <f>IF(IF(I877&lt;'Checklist Parameters'!$Q$22,0,($I877-$L877))&lt;0,0,IF(I877&lt;'Checklist Parameters'!$Q$22,0,($I877-$L877)))</f>
        <v>0</v>
      </c>
      <c r="O877" s="394"/>
      <c r="P877" s="395"/>
      <c r="Q877" s="316">
        <f t="shared" si="80"/>
        <v>0</v>
      </c>
      <c r="R877" s="87">
        <f t="shared" si="81"/>
        <v>0</v>
      </c>
      <c r="S877" s="87">
        <f>IF('Checklist Parameters'!$Q$60&lt;0.2,0.2,'Checklist Parameters'!$Q$60)</f>
        <v>0.7</v>
      </c>
      <c r="T877" s="88">
        <f>IF($O877="",IF('Checklist District ID'!$C$43="Y",MAX($R877:$S877)*$I877,SUM($R877:$S877)*$I877),IF(O877&gt;0,Q877*S877))</f>
        <v>0</v>
      </c>
      <c r="U877" s="88">
        <f>IF(Q877&gt;0,((I877-T877)*'Formula Matrix'!$E$42),0)</f>
        <v>0</v>
      </c>
      <c r="V877" s="88">
        <f t="shared" si="82"/>
        <v>0</v>
      </c>
      <c r="W877" s="88">
        <f>IF(V877&gt;0,(V877*'Checklist Parameters'!$Q$35),0)</f>
        <v>0</v>
      </c>
      <c r="X877" s="85">
        <f t="shared" si="78"/>
        <v>0</v>
      </c>
      <c r="Y877" s="85">
        <f>IF('Checklist Parameters'!$Q$102&lt;&gt;"",(I877/43560)*'Checklist Parameters'!$Q$102,"N/A")</f>
        <v>0</v>
      </c>
      <c r="Z877" s="85" t="str">
        <f>IF('Checklist Parameters'!$Q$58&lt;&gt;"",((I877*'Checklist Parameters'!$Q$58)*'Checklist Parameters'!$Q$35)/1000,"N/A")</f>
        <v>N/A</v>
      </c>
      <c r="AA877" s="85">
        <f>IF('Checklist Parameters'!$Q$101&lt;&gt;"",IFERROR(I877/'Checklist Parameters'!$Q$101,0),"N/A")</f>
        <v>0</v>
      </c>
      <c r="AB877" s="85" t="str">
        <f>IF('Checklist Parameters'!$Q$43&lt;&gt;"",(I877*'Checklist Parameters'!$Q$43)/1000,"N/A")</f>
        <v>N/A</v>
      </c>
      <c r="AC877" s="85">
        <f>IF('Checklist Parameters'!$Q$16="",$X877,IF(AND('Checklist Parameters'!$Q$16&lt;$X877,'Checklist Parameters'!$Q$16&gt;=3),'Checklist Parameters'!$Q$16,IF(AND('Checklist Parameters'!$Q$16&lt;$X877,'Checklist Parameters'!$Q$16&lt;3),0,$X877)))</f>
        <v>0</v>
      </c>
      <c r="AD877" s="85" t="str">
        <f>IF(AND(I877&lt;'Checklist Parameters'!$Q$22,$I877&lt;&gt;0),"Y","")</f>
        <v/>
      </c>
      <c r="AE877" s="85" t="str">
        <f>IF($AD877="Y",0,IF('Checklist Parameters'!$Q$25="","&lt;no limit&gt;",ROUNDDOWN((($I877-'Checklist Parameters'!$Q$24)/'Checklist Parameters'!$Q$25)+1,0)))</f>
        <v>&lt;no limit&gt;</v>
      </c>
      <c r="AF877" s="174">
        <f t="shared" si="83"/>
        <v>0</v>
      </c>
      <c r="AG877" s="85">
        <f t="shared" si="79"/>
        <v>0</v>
      </c>
    </row>
    <row r="878" spans="1:33" ht="15">
      <c r="A878" s="393"/>
      <c r="B878" s="393"/>
      <c r="C878" s="393"/>
      <c r="D878" s="393"/>
      <c r="E878" s="393"/>
      <c r="F878" s="393"/>
      <c r="G878" s="393"/>
      <c r="H878" s="394"/>
      <c r="I878" s="394"/>
      <c r="J878" s="394"/>
      <c r="K878" s="394"/>
      <c r="L878" s="394"/>
      <c r="M878" s="394"/>
      <c r="N878" s="313">
        <f>IF(IF(I878&lt;'Checklist Parameters'!$Q$22,0,($I878-$L878))&lt;0,0,IF(I878&lt;'Checklist Parameters'!$Q$22,0,($I878-$L878)))</f>
        <v>0</v>
      </c>
      <c r="O878" s="394"/>
      <c r="P878" s="395"/>
      <c r="Q878" s="316">
        <f t="shared" si="80"/>
        <v>0</v>
      </c>
      <c r="R878" s="87">
        <f t="shared" si="81"/>
        <v>0</v>
      </c>
      <c r="S878" s="87">
        <f>IF('Checklist Parameters'!$Q$60&lt;0.2,0.2,'Checklist Parameters'!$Q$60)</f>
        <v>0.7</v>
      </c>
      <c r="T878" s="88">
        <f>IF($O878="",IF('Checklist District ID'!$C$43="Y",MAX($R878:$S878)*$I878,SUM($R878:$S878)*$I878),IF(O878&gt;0,Q878*S878))</f>
        <v>0</v>
      </c>
      <c r="U878" s="88">
        <f>IF(Q878&gt;0,((I878-T878)*'Formula Matrix'!$E$42),0)</f>
        <v>0</v>
      </c>
      <c r="V878" s="88">
        <f t="shared" si="82"/>
        <v>0</v>
      </c>
      <c r="W878" s="88">
        <f>IF(V878&gt;0,(V878*'Checklist Parameters'!$Q$35),0)</f>
        <v>0</v>
      </c>
      <c r="X878" s="85">
        <f t="shared" si="78"/>
        <v>0</v>
      </c>
      <c r="Y878" s="85">
        <f>IF('Checklist Parameters'!$Q$102&lt;&gt;"",(I878/43560)*'Checklist Parameters'!$Q$102,"N/A")</f>
        <v>0</v>
      </c>
      <c r="Z878" s="85" t="str">
        <f>IF('Checklist Parameters'!$Q$58&lt;&gt;"",((I878*'Checklist Parameters'!$Q$58)*'Checklist Parameters'!$Q$35)/1000,"N/A")</f>
        <v>N/A</v>
      </c>
      <c r="AA878" s="85">
        <f>IF('Checklist Parameters'!$Q$101&lt;&gt;"",IFERROR(I878/'Checklist Parameters'!$Q$101,0),"N/A")</f>
        <v>0</v>
      </c>
      <c r="AB878" s="85" t="str">
        <f>IF('Checklist Parameters'!$Q$43&lt;&gt;"",(I878*'Checklist Parameters'!$Q$43)/1000,"N/A")</f>
        <v>N/A</v>
      </c>
      <c r="AC878" s="85">
        <f>IF('Checklist Parameters'!$Q$16="",$X878,IF(AND('Checklist Parameters'!$Q$16&lt;$X878,'Checklist Parameters'!$Q$16&gt;=3),'Checklist Parameters'!$Q$16,IF(AND('Checklist Parameters'!$Q$16&lt;$X878,'Checklist Parameters'!$Q$16&lt;3),0,$X878)))</f>
        <v>0</v>
      </c>
      <c r="AD878" s="85" t="str">
        <f>IF(AND(I878&lt;'Checklist Parameters'!$Q$22,$I878&lt;&gt;0),"Y","")</f>
        <v/>
      </c>
      <c r="AE878" s="85" t="str">
        <f>IF($AD878="Y",0,IF('Checklist Parameters'!$Q$25="","&lt;no limit&gt;",ROUNDDOWN((($I878-'Checklist Parameters'!$Q$24)/'Checklist Parameters'!$Q$25)+1,0)))</f>
        <v>&lt;no limit&gt;</v>
      </c>
      <c r="AF878" s="174">
        <f t="shared" si="83"/>
        <v>0</v>
      </c>
      <c r="AG878" s="85">
        <f t="shared" si="79"/>
        <v>0</v>
      </c>
    </row>
    <row r="879" spans="1:33" ht="15">
      <c r="A879" s="393"/>
      <c r="B879" s="393"/>
      <c r="C879" s="393"/>
      <c r="D879" s="393"/>
      <c r="E879" s="393"/>
      <c r="F879" s="393"/>
      <c r="G879" s="393"/>
      <c r="H879" s="394"/>
      <c r="I879" s="394"/>
      <c r="J879" s="394"/>
      <c r="K879" s="394"/>
      <c r="L879" s="394"/>
      <c r="M879" s="394"/>
      <c r="N879" s="313">
        <f>IF(IF(I879&lt;'Checklist Parameters'!$Q$22,0,($I879-$L879))&lt;0,0,IF(I879&lt;'Checklist Parameters'!$Q$22,0,($I879-$L879)))</f>
        <v>0</v>
      </c>
      <c r="O879" s="394"/>
      <c r="P879" s="395"/>
      <c r="Q879" s="316">
        <f t="shared" si="80"/>
        <v>0</v>
      </c>
      <c r="R879" s="87">
        <f t="shared" si="81"/>
        <v>0</v>
      </c>
      <c r="S879" s="87">
        <f>IF('Checklist Parameters'!$Q$60&lt;0.2,0.2,'Checklist Parameters'!$Q$60)</f>
        <v>0.7</v>
      </c>
      <c r="T879" s="88">
        <f>IF($O879="",IF('Checklist District ID'!$C$43="Y",MAX($R879:$S879)*$I879,SUM($R879:$S879)*$I879),IF(O879&gt;0,Q879*S879))</f>
        <v>0</v>
      </c>
      <c r="U879" s="88">
        <f>IF(Q879&gt;0,((I879-T879)*'Formula Matrix'!$E$42),0)</f>
        <v>0</v>
      </c>
      <c r="V879" s="88">
        <f t="shared" si="82"/>
        <v>0</v>
      </c>
      <c r="W879" s="88">
        <f>IF(V879&gt;0,(V879*'Checklist Parameters'!$Q$35),0)</f>
        <v>0</v>
      </c>
      <c r="X879" s="85">
        <f t="shared" si="78"/>
        <v>0</v>
      </c>
      <c r="Y879" s="85">
        <f>IF('Checklist Parameters'!$Q$102&lt;&gt;"",(I879/43560)*'Checklist Parameters'!$Q$102,"N/A")</f>
        <v>0</v>
      </c>
      <c r="Z879" s="85" t="str">
        <f>IF('Checklist Parameters'!$Q$58&lt;&gt;"",((I879*'Checklist Parameters'!$Q$58)*'Checklist Parameters'!$Q$35)/1000,"N/A")</f>
        <v>N/A</v>
      </c>
      <c r="AA879" s="85">
        <f>IF('Checklist Parameters'!$Q$101&lt;&gt;"",IFERROR(I879/'Checklist Parameters'!$Q$101,0),"N/A")</f>
        <v>0</v>
      </c>
      <c r="AB879" s="85" t="str">
        <f>IF('Checklist Parameters'!$Q$43&lt;&gt;"",(I879*'Checklist Parameters'!$Q$43)/1000,"N/A")</f>
        <v>N/A</v>
      </c>
      <c r="AC879" s="85">
        <f>IF('Checklist Parameters'!$Q$16="",$X879,IF(AND('Checklist Parameters'!$Q$16&lt;$X879,'Checklist Parameters'!$Q$16&gt;=3),'Checklist Parameters'!$Q$16,IF(AND('Checklist Parameters'!$Q$16&lt;$X879,'Checklist Parameters'!$Q$16&lt;3),0,$X879)))</f>
        <v>0</v>
      </c>
      <c r="AD879" s="85" t="str">
        <f>IF(AND(I879&lt;'Checklist Parameters'!$Q$22,$I879&lt;&gt;0),"Y","")</f>
        <v/>
      </c>
      <c r="AE879" s="85" t="str">
        <f>IF($AD879="Y",0,IF('Checklist Parameters'!$Q$25="","&lt;no limit&gt;",ROUNDDOWN((($I879-'Checklist Parameters'!$Q$24)/'Checklist Parameters'!$Q$25)+1,0)))</f>
        <v>&lt;no limit&gt;</v>
      </c>
      <c r="AF879" s="174">
        <f t="shared" si="83"/>
        <v>0</v>
      </c>
      <c r="AG879" s="85">
        <f t="shared" si="79"/>
        <v>0</v>
      </c>
    </row>
    <row r="880" spans="1:33" ht="15">
      <c r="A880" s="393"/>
      <c r="B880" s="393"/>
      <c r="C880" s="393"/>
      <c r="D880" s="393"/>
      <c r="E880" s="393"/>
      <c r="F880" s="393"/>
      <c r="G880" s="393"/>
      <c r="H880" s="394"/>
      <c r="I880" s="394"/>
      <c r="J880" s="394"/>
      <c r="K880" s="394"/>
      <c r="L880" s="394"/>
      <c r="M880" s="394"/>
      <c r="N880" s="313">
        <f>IF(IF(I880&lt;'Checklist Parameters'!$Q$22,0,($I880-$L880))&lt;0,0,IF(I880&lt;'Checklist Parameters'!$Q$22,0,($I880-$L880)))</f>
        <v>0</v>
      </c>
      <c r="O880" s="394"/>
      <c r="P880" s="395"/>
      <c r="Q880" s="316">
        <f t="shared" si="80"/>
        <v>0</v>
      </c>
      <c r="R880" s="87">
        <f t="shared" si="81"/>
        <v>0</v>
      </c>
      <c r="S880" s="87">
        <f>IF('Checklist Parameters'!$Q$60&lt;0.2,0.2,'Checklist Parameters'!$Q$60)</f>
        <v>0.7</v>
      </c>
      <c r="T880" s="88">
        <f>IF($O880="",IF('Checklist District ID'!$C$43="Y",MAX($R880:$S880)*$I880,SUM($R880:$S880)*$I880),IF(O880&gt;0,Q880*S880))</f>
        <v>0</v>
      </c>
      <c r="U880" s="88">
        <f>IF(Q880&gt;0,((I880-T880)*'Formula Matrix'!$E$42),0)</f>
        <v>0</v>
      </c>
      <c r="V880" s="88">
        <f t="shared" si="82"/>
        <v>0</v>
      </c>
      <c r="W880" s="88">
        <f>IF(V880&gt;0,(V880*'Checklist Parameters'!$Q$35),0)</f>
        <v>0</v>
      </c>
      <c r="X880" s="85">
        <f t="shared" si="78"/>
        <v>0</v>
      </c>
      <c r="Y880" s="85">
        <f>IF('Checklist Parameters'!$Q$102&lt;&gt;"",(I880/43560)*'Checklist Parameters'!$Q$102,"N/A")</f>
        <v>0</v>
      </c>
      <c r="Z880" s="85" t="str">
        <f>IF('Checklist Parameters'!$Q$58&lt;&gt;"",((I880*'Checklist Parameters'!$Q$58)*'Checklist Parameters'!$Q$35)/1000,"N/A")</f>
        <v>N/A</v>
      </c>
      <c r="AA880" s="85">
        <f>IF('Checklist Parameters'!$Q$101&lt;&gt;"",IFERROR(I880/'Checklist Parameters'!$Q$101,0),"N/A")</f>
        <v>0</v>
      </c>
      <c r="AB880" s="85" t="str">
        <f>IF('Checklist Parameters'!$Q$43&lt;&gt;"",(I880*'Checklist Parameters'!$Q$43)/1000,"N/A")</f>
        <v>N/A</v>
      </c>
      <c r="AC880" s="85">
        <f>IF('Checklist Parameters'!$Q$16="",$X880,IF(AND('Checklist Parameters'!$Q$16&lt;$X880,'Checklist Parameters'!$Q$16&gt;=3),'Checklist Parameters'!$Q$16,IF(AND('Checklist Parameters'!$Q$16&lt;$X880,'Checklist Parameters'!$Q$16&lt;3),0,$X880)))</f>
        <v>0</v>
      </c>
      <c r="AD880" s="85" t="str">
        <f>IF(AND(I880&lt;'Checklist Parameters'!$Q$22,$I880&lt;&gt;0),"Y","")</f>
        <v/>
      </c>
      <c r="AE880" s="85" t="str">
        <f>IF($AD880="Y",0,IF('Checklist Parameters'!$Q$25="","&lt;no limit&gt;",ROUNDDOWN((($I880-'Checklist Parameters'!$Q$24)/'Checklist Parameters'!$Q$25)+1,0)))</f>
        <v>&lt;no limit&gt;</v>
      </c>
      <c r="AF880" s="174">
        <f t="shared" si="83"/>
        <v>0</v>
      </c>
      <c r="AG880" s="85">
        <f t="shared" si="79"/>
        <v>0</v>
      </c>
    </row>
    <row r="881" spans="1:33" ht="15">
      <c r="A881" s="393"/>
      <c r="B881" s="393"/>
      <c r="C881" s="393"/>
      <c r="D881" s="393"/>
      <c r="E881" s="393"/>
      <c r="F881" s="393"/>
      <c r="G881" s="393"/>
      <c r="H881" s="394"/>
      <c r="I881" s="394"/>
      <c r="J881" s="394"/>
      <c r="K881" s="394"/>
      <c r="L881" s="394"/>
      <c r="M881" s="394"/>
      <c r="N881" s="313">
        <f>IF(IF(I881&lt;'Checklist Parameters'!$Q$22,0,($I881-$L881))&lt;0,0,IF(I881&lt;'Checklist Parameters'!$Q$22,0,($I881-$L881)))</f>
        <v>0</v>
      </c>
      <c r="O881" s="394"/>
      <c r="P881" s="395"/>
      <c r="Q881" s="316">
        <f t="shared" si="80"/>
        <v>0</v>
      </c>
      <c r="R881" s="87">
        <f t="shared" si="81"/>
        <v>0</v>
      </c>
      <c r="S881" s="87">
        <f>IF('Checklist Parameters'!$Q$60&lt;0.2,0.2,'Checklist Parameters'!$Q$60)</f>
        <v>0.7</v>
      </c>
      <c r="T881" s="88">
        <f>IF($O881="",IF('Checklist District ID'!$C$43="Y",MAX($R881:$S881)*$I881,SUM($R881:$S881)*$I881),IF(O881&gt;0,Q881*S881))</f>
        <v>0</v>
      </c>
      <c r="U881" s="88">
        <f>IF(Q881&gt;0,((I881-T881)*'Formula Matrix'!$E$42),0)</f>
        <v>0</v>
      </c>
      <c r="V881" s="88">
        <f t="shared" si="82"/>
        <v>0</v>
      </c>
      <c r="W881" s="88">
        <f>IF(V881&gt;0,(V881*'Checklist Parameters'!$Q$35),0)</f>
        <v>0</v>
      </c>
      <c r="X881" s="85">
        <f t="shared" si="78"/>
        <v>0</v>
      </c>
      <c r="Y881" s="85">
        <f>IF('Checklist Parameters'!$Q$102&lt;&gt;"",(I881/43560)*'Checklist Parameters'!$Q$102,"N/A")</f>
        <v>0</v>
      </c>
      <c r="Z881" s="85" t="str">
        <f>IF('Checklist Parameters'!$Q$58&lt;&gt;"",((I881*'Checklist Parameters'!$Q$58)*'Checklist Parameters'!$Q$35)/1000,"N/A")</f>
        <v>N/A</v>
      </c>
      <c r="AA881" s="85">
        <f>IF('Checklist Parameters'!$Q$101&lt;&gt;"",IFERROR(I881/'Checklist Parameters'!$Q$101,0),"N/A")</f>
        <v>0</v>
      </c>
      <c r="AB881" s="85" t="str">
        <f>IF('Checklist Parameters'!$Q$43&lt;&gt;"",(I881*'Checklist Parameters'!$Q$43)/1000,"N/A")</f>
        <v>N/A</v>
      </c>
      <c r="AC881" s="85">
        <f>IF('Checklist Parameters'!$Q$16="",$X881,IF(AND('Checklist Parameters'!$Q$16&lt;$X881,'Checklist Parameters'!$Q$16&gt;=3),'Checklist Parameters'!$Q$16,IF(AND('Checklist Parameters'!$Q$16&lt;$X881,'Checklist Parameters'!$Q$16&lt;3),0,$X881)))</f>
        <v>0</v>
      </c>
      <c r="AD881" s="85" t="str">
        <f>IF(AND(I881&lt;'Checklist Parameters'!$Q$22,$I881&lt;&gt;0),"Y","")</f>
        <v/>
      </c>
      <c r="AE881" s="85" t="str">
        <f>IF($AD881="Y",0,IF('Checklist Parameters'!$Q$25="","&lt;no limit&gt;",ROUNDDOWN((($I881-'Checklist Parameters'!$Q$24)/'Checklist Parameters'!$Q$25)+1,0)))</f>
        <v>&lt;no limit&gt;</v>
      </c>
      <c r="AF881" s="174">
        <f t="shared" si="83"/>
        <v>0</v>
      </c>
      <c r="AG881" s="85">
        <f t="shared" si="79"/>
        <v>0</v>
      </c>
    </row>
    <row r="882" spans="1:33" ht="15">
      <c r="A882" s="393"/>
      <c r="B882" s="393"/>
      <c r="C882" s="393"/>
      <c r="D882" s="393"/>
      <c r="E882" s="393"/>
      <c r="F882" s="393"/>
      <c r="G882" s="393"/>
      <c r="H882" s="394"/>
      <c r="I882" s="394"/>
      <c r="J882" s="394"/>
      <c r="K882" s="394"/>
      <c r="L882" s="394"/>
      <c r="M882" s="394"/>
      <c r="N882" s="313">
        <f>IF(IF(I882&lt;'Checklist Parameters'!$Q$22,0,($I882-$L882))&lt;0,0,IF(I882&lt;'Checklist Parameters'!$Q$22,0,($I882-$L882)))</f>
        <v>0</v>
      </c>
      <c r="O882" s="394"/>
      <c r="P882" s="395"/>
      <c r="Q882" s="316">
        <f t="shared" si="80"/>
        <v>0</v>
      </c>
      <c r="R882" s="87">
        <f t="shared" si="81"/>
        <v>0</v>
      </c>
      <c r="S882" s="87">
        <f>IF('Checklist Parameters'!$Q$60&lt;0.2,0.2,'Checklist Parameters'!$Q$60)</f>
        <v>0.7</v>
      </c>
      <c r="T882" s="88">
        <f>IF($O882="",IF('Checklist District ID'!$C$43="Y",MAX($R882:$S882)*$I882,SUM($R882:$S882)*$I882),IF(O882&gt;0,Q882*S882))</f>
        <v>0</v>
      </c>
      <c r="U882" s="88">
        <f>IF(Q882&gt;0,((I882-T882)*'Formula Matrix'!$E$42),0)</f>
        <v>0</v>
      </c>
      <c r="V882" s="88">
        <f t="shared" si="82"/>
        <v>0</v>
      </c>
      <c r="W882" s="88">
        <f>IF(V882&gt;0,(V882*'Checklist Parameters'!$Q$35),0)</f>
        <v>0</v>
      </c>
      <c r="X882" s="85">
        <f t="shared" si="78"/>
        <v>0</v>
      </c>
      <c r="Y882" s="85">
        <f>IF('Checklist Parameters'!$Q$102&lt;&gt;"",(I882/43560)*'Checklist Parameters'!$Q$102,"N/A")</f>
        <v>0</v>
      </c>
      <c r="Z882" s="85" t="str">
        <f>IF('Checklist Parameters'!$Q$58&lt;&gt;"",((I882*'Checklist Parameters'!$Q$58)*'Checklist Parameters'!$Q$35)/1000,"N/A")</f>
        <v>N/A</v>
      </c>
      <c r="AA882" s="85">
        <f>IF('Checklist Parameters'!$Q$101&lt;&gt;"",IFERROR(I882/'Checklist Parameters'!$Q$101,0),"N/A")</f>
        <v>0</v>
      </c>
      <c r="AB882" s="85" t="str">
        <f>IF('Checklist Parameters'!$Q$43&lt;&gt;"",(I882*'Checklist Parameters'!$Q$43)/1000,"N/A")</f>
        <v>N/A</v>
      </c>
      <c r="AC882" s="85">
        <f>IF('Checklist Parameters'!$Q$16="",$X882,IF(AND('Checklist Parameters'!$Q$16&lt;$X882,'Checklist Parameters'!$Q$16&gt;=3),'Checklist Parameters'!$Q$16,IF(AND('Checklist Parameters'!$Q$16&lt;$X882,'Checklist Parameters'!$Q$16&lt;3),0,$X882)))</f>
        <v>0</v>
      </c>
      <c r="AD882" s="85" t="str">
        <f>IF(AND(I882&lt;'Checklist Parameters'!$Q$22,$I882&lt;&gt;0),"Y","")</f>
        <v/>
      </c>
      <c r="AE882" s="85" t="str">
        <f>IF($AD882="Y",0,IF('Checklist Parameters'!$Q$25="","&lt;no limit&gt;",ROUNDDOWN((($I882-'Checklist Parameters'!$Q$24)/'Checklist Parameters'!$Q$25)+1,0)))</f>
        <v>&lt;no limit&gt;</v>
      </c>
      <c r="AF882" s="174">
        <f t="shared" si="83"/>
        <v>0</v>
      </c>
      <c r="AG882" s="85">
        <f t="shared" si="79"/>
        <v>0</v>
      </c>
    </row>
    <row r="883" spans="1:33" ht="15">
      <c r="A883" s="393"/>
      <c r="B883" s="393"/>
      <c r="C883" s="393"/>
      <c r="D883" s="393"/>
      <c r="E883" s="393"/>
      <c r="F883" s="393"/>
      <c r="G883" s="393"/>
      <c r="H883" s="394"/>
      <c r="I883" s="394"/>
      <c r="J883" s="394"/>
      <c r="K883" s="394"/>
      <c r="L883" s="394"/>
      <c r="M883" s="394"/>
      <c r="N883" s="313">
        <f>IF(IF(I883&lt;'Checklist Parameters'!$Q$22,0,($I883-$L883))&lt;0,0,IF(I883&lt;'Checklist Parameters'!$Q$22,0,($I883-$L883)))</f>
        <v>0</v>
      </c>
      <c r="O883" s="394"/>
      <c r="P883" s="395"/>
      <c r="Q883" s="316">
        <f t="shared" si="80"/>
        <v>0</v>
      </c>
      <c r="R883" s="87">
        <f t="shared" si="81"/>
        <v>0</v>
      </c>
      <c r="S883" s="87">
        <f>IF('Checklist Parameters'!$Q$60&lt;0.2,0.2,'Checklist Parameters'!$Q$60)</f>
        <v>0.7</v>
      </c>
      <c r="T883" s="88">
        <f>IF($O883="",IF('Checklist District ID'!$C$43="Y",MAX($R883:$S883)*$I883,SUM($R883:$S883)*$I883),IF(O883&gt;0,Q883*S883))</f>
        <v>0</v>
      </c>
      <c r="U883" s="88">
        <f>IF(Q883&gt;0,((I883-T883)*'Formula Matrix'!$E$42),0)</f>
        <v>0</v>
      </c>
      <c r="V883" s="88">
        <f t="shared" si="82"/>
        <v>0</v>
      </c>
      <c r="W883" s="88">
        <f>IF(V883&gt;0,(V883*'Checklist Parameters'!$Q$35),0)</f>
        <v>0</v>
      </c>
      <c r="X883" s="85">
        <f t="shared" si="78"/>
        <v>0</v>
      </c>
      <c r="Y883" s="85">
        <f>IF('Checklist Parameters'!$Q$102&lt;&gt;"",(I883/43560)*'Checklist Parameters'!$Q$102,"N/A")</f>
        <v>0</v>
      </c>
      <c r="Z883" s="85" t="str">
        <f>IF('Checklist Parameters'!$Q$58&lt;&gt;"",((I883*'Checklist Parameters'!$Q$58)*'Checklist Parameters'!$Q$35)/1000,"N/A")</f>
        <v>N/A</v>
      </c>
      <c r="AA883" s="85">
        <f>IF('Checklist Parameters'!$Q$101&lt;&gt;"",IFERROR(I883/'Checklist Parameters'!$Q$101,0),"N/A")</f>
        <v>0</v>
      </c>
      <c r="AB883" s="85" t="str">
        <f>IF('Checklist Parameters'!$Q$43&lt;&gt;"",(I883*'Checklist Parameters'!$Q$43)/1000,"N/A")</f>
        <v>N/A</v>
      </c>
      <c r="AC883" s="85">
        <f>IF('Checklist Parameters'!$Q$16="",$X883,IF(AND('Checklist Parameters'!$Q$16&lt;$X883,'Checklist Parameters'!$Q$16&gt;=3),'Checklist Parameters'!$Q$16,IF(AND('Checklist Parameters'!$Q$16&lt;$X883,'Checklist Parameters'!$Q$16&lt;3),0,$X883)))</f>
        <v>0</v>
      </c>
      <c r="AD883" s="85" t="str">
        <f>IF(AND(I883&lt;'Checklist Parameters'!$Q$22,$I883&lt;&gt;0),"Y","")</f>
        <v/>
      </c>
      <c r="AE883" s="85" t="str">
        <f>IF($AD883="Y",0,IF('Checklist Parameters'!$Q$25="","&lt;no limit&gt;",ROUNDDOWN((($I883-'Checklist Parameters'!$Q$24)/'Checklist Parameters'!$Q$25)+1,0)))</f>
        <v>&lt;no limit&gt;</v>
      </c>
      <c r="AF883" s="174">
        <f t="shared" si="83"/>
        <v>0</v>
      </c>
      <c r="AG883" s="85">
        <f t="shared" si="79"/>
        <v>0</v>
      </c>
    </row>
    <row r="884" spans="1:33" ht="15">
      <c r="A884" s="393"/>
      <c r="B884" s="393"/>
      <c r="C884" s="393"/>
      <c r="D884" s="393"/>
      <c r="E884" s="393"/>
      <c r="F884" s="393"/>
      <c r="G884" s="393"/>
      <c r="H884" s="394"/>
      <c r="I884" s="394"/>
      <c r="J884" s="394"/>
      <c r="K884" s="394"/>
      <c r="L884" s="394"/>
      <c r="M884" s="394"/>
      <c r="N884" s="313">
        <f>IF(IF(I884&lt;'Checklist Parameters'!$Q$22,0,($I884-$L884))&lt;0,0,IF(I884&lt;'Checklist Parameters'!$Q$22,0,($I884-$L884)))</f>
        <v>0</v>
      </c>
      <c r="O884" s="394"/>
      <c r="P884" s="395"/>
      <c r="Q884" s="316">
        <f t="shared" si="80"/>
        <v>0</v>
      </c>
      <c r="R884" s="87">
        <f t="shared" si="81"/>
        <v>0</v>
      </c>
      <c r="S884" s="87">
        <f>IF('Checklist Parameters'!$Q$60&lt;0.2,0.2,'Checklist Parameters'!$Q$60)</f>
        <v>0.7</v>
      </c>
      <c r="T884" s="88">
        <f>IF($O884="",IF('Checklist District ID'!$C$43="Y",MAX($R884:$S884)*$I884,SUM($R884:$S884)*$I884),IF(O884&gt;0,Q884*S884))</f>
        <v>0</v>
      </c>
      <c r="U884" s="88">
        <f>IF(Q884&gt;0,((I884-T884)*'Formula Matrix'!$E$42),0)</f>
        <v>0</v>
      </c>
      <c r="V884" s="88">
        <f t="shared" si="82"/>
        <v>0</v>
      </c>
      <c r="W884" s="88">
        <f>IF(V884&gt;0,(V884*'Checklist Parameters'!$Q$35),0)</f>
        <v>0</v>
      </c>
      <c r="X884" s="85">
        <f t="shared" si="78"/>
        <v>0</v>
      </c>
      <c r="Y884" s="85">
        <f>IF('Checklist Parameters'!$Q$102&lt;&gt;"",(I884/43560)*'Checklist Parameters'!$Q$102,"N/A")</f>
        <v>0</v>
      </c>
      <c r="Z884" s="85" t="str">
        <f>IF('Checklist Parameters'!$Q$58&lt;&gt;"",((I884*'Checklist Parameters'!$Q$58)*'Checklist Parameters'!$Q$35)/1000,"N/A")</f>
        <v>N/A</v>
      </c>
      <c r="AA884" s="85">
        <f>IF('Checklist Parameters'!$Q$101&lt;&gt;"",IFERROR(I884/'Checklist Parameters'!$Q$101,0),"N/A")</f>
        <v>0</v>
      </c>
      <c r="AB884" s="85" t="str">
        <f>IF('Checklist Parameters'!$Q$43&lt;&gt;"",(I884*'Checklist Parameters'!$Q$43)/1000,"N/A")</f>
        <v>N/A</v>
      </c>
      <c r="AC884" s="85">
        <f>IF('Checklist Parameters'!$Q$16="",$X884,IF(AND('Checklist Parameters'!$Q$16&lt;$X884,'Checklist Parameters'!$Q$16&gt;=3),'Checklist Parameters'!$Q$16,IF(AND('Checklist Parameters'!$Q$16&lt;$X884,'Checklist Parameters'!$Q$16&lt;3),0,$X884)))</f>
        <v>0</v>
      </c>
      <c r="AD884" s="85" t="str">
        <f>IF(AND(I884&lt;'Checklist Parameters'!$Q$22,$I884&lt;&gt;0),"Y","")</f>
        <v/>
      </c>
      <c r="AE884" s="85" t="str">
        <f>IF($AD884="Y",0,IF('Checklist Parameters'!$Q$25="","&lt;no limit&gt;",ROUNDDOWN((($I884-'Checklist Parameters'!$Q$24)/'Checklist Parameters'!$Q$25)+1,0)))</f>
        <v>&lt;no limit&gt;</v>
      </c>
      <c r="AF884" s="174">
        <f t="shared" si="83"/>
        <v>0</v>
      </c>
      <c r="AG884" s="85">
        <f t="shared" si="79"/>
        <v>0</v>
      </c>
    </row>
    <row r="885" spans="1:33" ht="15">
      <c r="A885" s="393"/>
      <c r="B885" s="393"/>
      <c r="C885" s="393"/>
      <c r="D885" s="393"/>
      <c r="E885" s="393"/>
      <c r="F885" s="393"/>
      <c r="G885" s="393"/>
      <c r="H885" s="394"/>
      <c r="I885" s="394"/>
      <c r="J885" s="394"/>
      <c r="K885" s="394"/>
      <c r="L885" s="394"/>
      <c r="M885" s="394"/>
      <c r="N885" s="313">
        <f>IF(IF(I885&lt;'Checklist Parameters'!$Q$22,0,($I885-$L885))&lt;0,0,IF(I885&lt;'Checklist Parameters'!$Q$22,0,($I885-$L885)))</f>
        <v>0</v>
      </c>
      <c r="O885" s="394"/>
      <c r="P885" s="395"/>
      <c r="Q885" s="316">
        <f t="shared" si="80"/>
        <v>0</v>
      </c>
      <c r="R885" s="87">
        <f t="shared" si="81"/>
        <v>0</v>
      </c>
      <c r="S885" s="87">
        <f>IF('Checklist Parameters'!$Q$60&lt;0.2,0.2,'Checklist Parameters'!$Q$60)</f>
        <v>0.7</v>
      </c>
      <c r="T885" s="88">
        <f>IF($O885="",IF('Checklist District ID'!$C$43="Y",MAX($R885:$S885)*$I885,SUM($R885:$S885)*$I885),IF(O885&gt;0,Q885*S885))</f>
        <v>0</v>
      </c>
      <c r="U885" s="88">
        <f>IF(Q885&gt;0,((I885-T885)*'Formula Matrix'!$E$42),0)</f>
        <v>0</v>
      </c>
      <c r="V885" s="88">
        <f t="shared" si="82"/>
        <v>0</v>
      </c>
      <c r="W885" s="88">
        <f>IF(V885&gt;0,(V885*'Checklist Parameters'!$Q$35),0)</f>
        <v>0</v>
      </c>
      <c r="X885" s="85">
        <f t="shared" si="78"/>
        <v>0</v>
      </c>
      <c r="Y885" s="85">
        <f>IF('Checklist Parameters'!$Q$102&lt;&gt;"",(I885/43560)*'Checklist Parameters'!$Q$102,"N/A")</f>
        <v>0</v>
      </c>
      <c r="Z885" s="85" t="str">
        <f>IF('Checklist Parameters'!$Q$58&lt;&gt;"",((I885*'Checklist Parameters'!$Q$58)*'Checklist Parameters'!$Q$35)/1000,"N/A")</f>
        <v>N/A</v>
      </c>
      <c r="AA885" s="85">
        <f>IF('Checklist Parameters'!$Q$101&lt;&gt;"",IFERROR(I885/'Checklist Parameters'!$Q$101,0),"N/A")</f>
        <v>0</v>
      </c>
      <c r="AB885" s="85" t="str">
        <f>IF('Checklist Parameters'!$Q$43&lt;&gt;"",(I885*'Checklist Parameters'!$Q$43)/1000,"N/A")</f>
        <v>N/A</v>
      </c>
      <c r="AC885" s="85">
        <f>IF('Checklist Parameters'!$Q$16="",$X885,IF(AND('Checklist Parameters'!$Q$16&lt;$X885,'Checklist Parameters'!$Q$16&gt;=3),'Checklist Parameters'!$Q$16,IF(AND('Checklist Parameters'!$Q$16&lt;$X885,'Checklist Parameters'!$Q$16&lt;3),0,$X885)))</f>
        <v>0</v>
      </c>
      <c r="AD885" s="85" t="str">
        <f>IF(AND(I885&lt;'Checklist Parameters'!$Q$22,$I885&lt;&gt;0),"Y","")</f>
        <v/>
      </c>
      <c r="AE885" s="85" t="str">
        <f>IF($AD885="Y",0,IF('Checklist Parameters'!$Q$25="","&lt;no limit&gt;",ROUNDDOWN((($I885-'Checklist Parameters'!$Q$24)/'Checklist Parameters'!$Q$25)+1,0)))</f>
        <v>&lt;no limit&gt;</v>
      </c>
      <c r="AF885" s="174">
        <f t="shared" si="83"/>
        <v>0</v>
      </c>
      <c r="AG885" s="85">
        <f t="shared" si="79"/>
        <v>0</v>
      </c>
    </row>
    <row r="886" spans="1:33" ht="15">
      <c r="A886" s="393"/>
      <c r="B886" s="393"/>
      <c r="C886" s="393"/>
      <c r="D886" s="393"/>
      <c r="E886" s="393"/>
      <c r="F886" s="393"/>
      <c r="G886" s="393"/>
      <c r="H886" s="394"/>
      <c r="I886" s="394"/>
      <c r="J886" s="394"/>
      <c r="K886" s="394"/>
      <c r="L886" s="394"/>
      <c r="M886" s="394"/>
      <c r="N886" s="313">
        <f>IF(IF(I886&lt;'Checklist Parameters'!$Q$22,0,($I886-$L886))&lt;0,0,IF(I886&lt;'Checklist Parameters'!$Q$22,0,($I886-$L886)))</f>
        <v>0</v>
      </c>
      <c r="O886" s="394"/>
      <c r="P886" s="395"/>
      <c r="Q886" s="316">
        <f t="shared" si="80"/>
        <v>0</v>
      </c>
      <c r="R886" s="87">
        <f t="shared" si="81"/>
        <v>0</v>
      </c>
      <c r="S886" s="87">
        <f>IF('Checklist Parameters'!$Q$60&lt;0.2,0.2,'Checklist Parameters'!$Q$60)</f>
        <v>0.7</v>
      </c>
      <c r="T886" s="88">
        <f>IF($O886="",IF('Checklist District ID'!$C$43="Y",MAX($R886:$S886)*$I886,SUM($R886:$S886)*$I886),IF(O886&gt;0,Q886*S886))</f>
        <v>0</v>
      </c>
      <c r="U886" s="88">
        <f>IF(Q886&gt;0,((I886-T886)*'Formula Matrix'!$E$42),0)</f>
        <v>0</v>
      </c>
      <c r="V886" s="88">
        <f t="shared" si="82"/>
        <v>0</v>
      </c>
      <c r="W886" s="88">
        <f>IF(V886&gt;0,(V886*'Checklist Parameters'!$Q$35),0)</f>
        <v>0</v>
      </c>
      <c r="X886" s="85">
        <f t="shared" si="78"/>
        <v>0</v>
      </c>
      <c r="Y886" s="85">
        <f>IF('Checklist Parameters'!$Q$102&lt;&gt;"",(I886/43560)*'Checklist Parameters'!$Q$102,"N/A")</f>
        <v>0</v>
      </c>
      <c r="Z886" s="85" t="str">
        <f>IF('Checklist Parameters'!$Q$58&lt;&gt;"",((I886*'Checklist Parameters'!$Q$58)*'Checklist Parameters'!$Q$35)/1000,"N/A")</f>
        <v>N/A</v>
      </c>
      <c r="AA886" s="85">
        <f>IF('Checklist Parameters'!$Q$101&lt;&gt;"",IFERROR(I886/'Checklist Parameters'!$Q$101,0),"N/A")</f>
        <v>0</v>
      </c>
      <c r="AB886" s="85" t="str">
        <f>IF('Checklist Parameters'!$Q$43&lt;&gt;"",(I886*'Checklist Parameters'!$Q$43)/1000,"N/A")</f>
        <v>N/A</v>
      </c>
      <c r="AC886" s="85">
        <f>IF('Checklist Parameters'!$Q$16="",$X886,IF(AND('Checklist Parameters'!$Q$16&lt;$X886,'Checklist Parameters'!$Q$16&gt;=3),'Checklist Parameters'!$Q$16,IF(AND('Checklist Parameters'!$Q$16&lt;$X886,'Checklist Parameters'!$Q$16&lt;3),0,$X886)))</f>
        <v>0</v>
      </c>
      <c r="AD886" s="85" t="str">
        <f>IF(AND(I886&lt;'Checklist Parameters'!$Q$22,$I886&lt;&gt;0),"Y","")</f>
        <v/>
      </c>
      <c r="AE886" s="85" t="str">
        <f>IF($AD886="Y",0,IF('Checklist Parameters'!$Q$25="","&lt;no limit&gt;",ROUNDDOWN((($I886-'Checklist Parameters'!$Q$24)/'Checklist Parameters'!$Q$25)+1,0)))</f>
        <v>&lt;no limit&gt;</v>
      </c>
      <c r="AF886" s="174">
        <f t="shared" si="83"/>
        <v>0</v>
      </c>
      <c r="AG886" s="85">
        <f t="shared" si="79"/>
        <v>0</v>
      </c>
    </row>
    <row r="887" spans="1:33" ht="15">
      <c r="A887" s="393"/>
      <c r="B887" s="393"/>
      <c r="C887" s="393"/>
      <c r="D887" s="393"/>
      <c r="E887" s="393"/>
      <c r="F887" s="393"/>
      <c r="G887" s="393"/>
      <c r="H887" s="394"/>
      <c r="I887" s="394"/>
      <c r="J887" s="394"/>
      <c r="K887" s="394"/>
      <c r="L887" s="394"/>
      <c r="M887" s="394"/>
      <c r="N887" s="313">
        <f>IF(IF(I887&lt;'Checklist Parameters'!$Q$22,0,($I887-$L887))&lt;0,0,IF(I887&lt;'Checklist Parameters'!$Q$22,0,($I887-$L887)))</f>
        <v>0</v>
      </c>
      <c r="O887" s="394"/>
      <c r="P887" s="395"/>
      <c r="Q887" s="316">
        <f t="shared" si="80"/>
        <v>0</v>
      </c>
      <c r="R887" s="87">
        <f t="shared" si="81"/>
        <v>0</v>
      </c>
      <c r="S887" s="87">
        <f>IF('Checklist Parameters'!$Q$60&lt;0.2,0.2,'Checklist Parameters'!$Q$60)</f>
        <v>0.7</v>
      </c>
      <c r="T887" s="88">
        <f>IF($O887="",IF('Checklist District ID'!$C$43="Y",MAX($R887:$S887)*$I887,SUM($R887:$S887)*$I887),IF(O887&gt;0,Q887*S887))</f>
        <v>0</v>
      </c>
      <c r="U887" s="88">
        <f>IF(Q887&gt;0,((I887-T887)*'Formula Matrix'!$E$42),0)</f>
        <v>0</v>
      </c>
      <c r="V887" s="88">
        <f t="shared" si="82"/>
        <v>0</v>
      </c>
      <c r="W887" s="88">
        <f>IF(V887&gt;0,(V887*'Checklist Parameters'!$Q$35),0)</f>
        <v>0</v>
      </c>
      <c r="X887" s="85">
        <f t="shared" si="78"/>
        <v>0</v>
      </c>
      <c r="Y887" s="85">
        <f>IF('Checklist Parameters'!$Q$102&lt;&gt;"",(I887/43560)*'Checklist Parameters'!$Q$102,"N/A")</f>
        <v>0</v>
      </c>
      <c r="Z887" s="85" t="str">
        <f>IF('Checklist Parameters'!$Q$58&lt;&gt;"",((I887*'Checklist Parameters'!$Q$58)*'Checklist Parameters'!$Q$35)/1000,"N/A")</f>
        <v>N/A</v>
      </c>
      <c r="AA887" s="85">
        <f>IF('Checklist Parameters'!$Q$101&lt;&gt;"",IFERROR(I887/'Checklist Parameters'!$Q$101,0),"N/A")</f>
        <v>0</v>
      </c>
      <c r="AB887" s="85" t="str">
        <f>IF('Checklist Parameters'!$Q$43&lt;&gt;"",(I887*'Checklist Parameters'!$Q$43)/1000,"N/A")</f>
        <v>N/A</v>
      </c>
      <c r="AC887" s="85">
        <f>IF('Checklist Parameters'!$Q$16="",$X887,IF(AND('Checklist Parameters'!$Q$16&lt;$X887,'Checklist Parameters'!$Q$16&gt;=3),'Checklist Parameters'!$Q$16,IF(AND('Checklist Parameters'!$Q$16&lt;$X887,'Checklist Parameters'!$Q$16&lt;3),0,$X887)))</f>
        <v>0</v>
      </c>
      <c r="AD887" s="85" t="str">
        <f>IF(AND(I887&lt;'Checklist Parameters'!$Q$22,$I887&lt;&gt;0),"Y","")</f>
        <v/>
      </c>
      <c r="AE887" s="85" t="str">
        <f>IF($AD887="Y",0,IF('Checklist Parameters'!$Q$25="","&lt;no limit&gt;",ROUNDDOWN((($I887-'Checklist Parameters'!$Q$24)/'Checklist Parameters'!$Q$25)+1,0)))</f>
        <v>&lt;no limit&gt;</v>
      </c>
      <c r="AF887" s="174">
        <f t="shared" si="83"/>
        <v>0</v>
      </c>
      <c r="AG887" s="85">
        <f t="shared" si="79"/>
        <v>0</v>
      </c>
    </row>
    <row r="888" spans="1:33" ht="15">
      <c r="A888" s="393"/>
      <c r="B888" s="393"/>
      <c r="C888" s="393"/>
      <c r="D888" s="393"/>
      <c r="E888" s="393"/>
      <c r="F888" s="393"/>
      <c r="G888" s="393"/>
      <c r="H888" s="394"/>
      <c r="I888" s="394"/>
      <c r="J888" s="394"/>
      <c r="K888" s="394"/>
      <c r="L888" s="394"/>
      <c r="M888" s="394"/>
      <c r="N888" s="313">
        <f>IF(IF(I888&lt;'Checklist Parameters'!$Q$22,0,($I888-$L888))&lt;0,0,IF(I888&lt;'Checklist Parameters'!$Q$22,0,($I888-$L888)))</f>
        <v>0</v>
      </c>
      <c r="O888" s="394"/>
      <c r="P888" s="395"/>
      <c r="Q888" s="316">
        <f t="shared" si="80"/>
        <v>0</v>
      </c>
      <c r="R888" s="87">
        <f t="shared" si="81"/>
        <v>0</v>
      </c>
      <c r="S888" s="87">
        <f>IF('Checklist Parameters'!$Q$60&lt;0.2,0.2,'Checklist Parameters'!$Q$60)</f>
        <v>0.7</v>
      </c>
      <c r="T888" s="88">
        <f>IF($O888="",IF('Checklist District ID'!$C$43="Y",MAX($R888:$S888)*$I888,SUM($R888:$S888)*$I888),IF(O888&gt;0,Q888*S888))</f>
        <v>0</v>
      </c>
      <c r="U888" s="88">
        <f>IF(Q888&gt;0,((I888-T888)*'Formula Matrix'!$E$42),0)</f>
        <v>0</v>
      </c>
      <c r="V888" s="88">
        <f t="shared" si="82"/>
        <v>0</v>
      </c>
      <c r="W888" s="88">
        <f>IF(V888&gt;0,(V888*'Checklist Parameters'!$Q$35),0)</f>
        <v>0</v>
      </c>
      <c r="X888" s="85">
        <f t="shared" si="78"/>
        <v>0</v>
      </c>
      <c r="Y888" s="85">
        <f>IF('Checklist Parameters'!$Q$102&lt;&gt;"",(I888/43560)*'Checklist Parameters'!$Q$102,"N/A")</f>
        <v>0</v>
      </c>
      <c r="Z888" s="85" t="str">
        <f>IF('Checklist Parameters'!$Q$58&lt;&gt;"",((I888*'Checklist Parameters'!$Q$58)*'Checklist Parameters'!$Q$35)/1000,"N/A")</f>
        <v>N/A</v>
      </c>
      <c r="AA888" s="85">
        <f>IF('Checklist Parameters'!$Q$101&lt;&gt;"",IFERROR(I888/'Checklist Parameters'!$Q$101,0),"N/A")</f>
        <v>0</v>
      </c>
      <c r="AB888" s="85" t="str">
        <f>IF('Checklist Parameters'!$Q$43&lt;&gt;"",(I888*'Checklist Parameters'!$Q$43)/1000,"N/A")</f>
        <v>N/A</v>
      </c>
      <c r="AC888" s="85">
        <f>IF('Checklist Parameters'!$Q$16="",$X888,IF(AND('Checklist Parameters'!$Q$16&lt;$X888,'Checklist Parameters'!$Q$16&gt;=3),'Checklist Parameters'!$Q$16,IF(AND('Checklist Parameters'!$Q$16&lt;$X888,'Checklist Parameters'!$Q$16&lt;3),0,$X888)))</f>
        <v>0</v>
      </c>
      <c r="AD888" s="85" t="str">
        <f>IF(AND(I888&lt;'Checklist Parameters'!$Q$22,$I888&lt;&gt;0),"Y","")</f>
        <v/>
      </c>
      <c r="AE888" s="85" t="str">
        <f>IF($AD888="Y",0,IF('Checklist Parameters'!$Q$25="","&lt;no limit&gt;",ROUNDDOWN((($I888-'Checklist Parameters'!$Q$24)/'Checklist Parameters'!$Q$25)+1,0)))</f>
        <v>&lt;no limit&gt;</v>
      </c>
      <c r="AF888" s="174">
        <f t="shared" si="83"/>
        <v>0</v>
      </c>
      <c r="AG888" s="85">
        <f t="shared" si="79"/>
        <v>0</v>
      </c>
    </row>
    <row r="889" spans="1:33" ht="15">
      <c r="A889" s="393"/>
      <c r="B889" s="393"/>
      <c r="C889" s="393"/>
      <c r="D889" s="393"/>
      <c r="E889" s="393"/>
      <c r="F889" s="393"/>
      <c r="G889" s="393"/>
      <c r="H889" s="394"/>
      <c r="I889" s="394"/>
      <c r="J889" s="394"/>
      <c r="K889" s="394"/>
      <c r="L889" s="394"/>
      <c r="M889" s="394"/>
      <c r="N889" s="313">
        <f>IF(IF(I889&lt;'Checklist Parameters'!$Q$22,0,($I889-$L889))&lt;0,0,IF(I889&lt;'Checklist Parameters'!$Q$22,0,($I889-$L889)))</f>
        <v>0</v>
      </c>
      <c r="O889" s="394"/>
      <c r="P889" s="395"/>
      <c r="Q889" s="316">
        <f t="shared" si="80"/>
        <v>0</v>
      </c>
      <c r="R889" s="87">
        <f t="shared" si="81"/>
        <v>0</v>
      </c>
      <c r="S889" s="87">
        <f>IF('Checklist Parameters'!$Q$60&lt;0.2,0.2,'Checklist Parameters'!$Q$60)</f>
        <v>0.7</v>
      </c>
      <c r="T889" s="88">
        <f>IF($O889="",IF('Checklist District ID'!$C$43="Y",MAX($R889:$S889)*$I889,SUM($R889:$S889)*$I889),IF(O889&gt;0,Q889*S889))</f>
        <v>0</v>
      </c>
      <c r="U889" s="88">
        <f>IF(Q889&gt;0,((I889-T889)*'Formula Matrix'!$E$42),0)</f>
        <v>0</v>
      </c>
      <c r="V889" s="88">
        <f t="shared" si="82"/>
        <v>0</v>
      </c>
      <c r="W889" s="88">
        <f>IF(V889&gt;0,(V889*'Checklist Parameters'!$Q$35),0)</f>
        <v>0</v>
      </c>
      <c r="X889" s="85">
        <f t="shared" si="78"/>
        <v>0</v>
      </c>
      <c r="Y889" s="85">
        <f>IF('Checklist Parameters'!$Q$102&lt;&gt;"",(I889/43560)*'Checklist Parameters'!$Q$102,"N/A")</f>
        <v>0</v>
      </c>
      <c r="Z889" s="85" t="str">
        <f>IF('Checklist Parameters'!$Q$58&lt;&gt;"",((I889*'Checklist Parameters'!$Q$58)*'Checklist Parameters'!$Q$35)/1000,"N/A")</f>
        <v>N/A</v>
      </c>
      <c r="AA889" s="85">
        <f>IF('Checklist Parameters'!$Q$101&lt;&gt;"",IFERROR(I889/'Checklist Parameters'!$Q$101,0),"N/A")</f>
        <v>0</v>
      </c>
      <c r="AB889" s="85" t="str">
        <f>IF('Checklist Parameters'!$Q$43&lt;&gt;"",(I889*'Checklist Parameters'!$Q$43)/1000,"N/A")</f>
        <v>N/A</v>
      </c>
      <c r="AC889" s="85">
        <f>IF('Checklist Parameters'!$Q$16="",$X889,IF(AND('Checklist Parameters'!$Q$16&lt;$X889,'Checklist Parameters'!$Q$16&gt;=3),'Checklist Parameters'!$Q$16,IF(AND('Checklist Parameters'!$Q$16&lt;$X889,'Checklist Parameters'!$Q$16&lt;3),0,$X889)))</f>
        <v>0</v>
      </c>
      <c r="AD889" s="85" t="str">
        <f>IF(AND(I889&lt;'Checklist Parameters'!$Q$22,$I889&lt;&gt;0),"Y","")</f>
        <v/>
      </c>
      <c r="AE889" s="85" t="str">
        <f>IF($AD889="Y",0,IF('Checklist Parameters'!$Q$25="","&lt;no limit&gt;",ROUNDDOWN((($I889-'Checklist Parameters'!$Q$24)/'Checklist Parameters'!$Q$25)+1,0)))</f>
        <v>&lt;no limit&gt;</v>
      </c>
      <c r="AF889" s="174">
        <f t="shared" si="83"/>
        <v>0</v>
      </c>
      <c r="AG889" s="85">
        <f t="shared" si="79"/>
        <v>0</v>
      </c>
    </row>
    <row r="890" spans="1:33" ht="15">
      <c r="A890" s="393"/>
      <c r="B890" s="393"/>
      <c r="C890" s="393"/>
      <c r="D890" s="393"/>
      <c r="E890" s="393"/>
      <c r="F890" s="393"/>
      <c r="G890" s="393"/>
      <c r="H890" s="394"/>
      <c r="I890" s="394"/>
      <c r="J890" s="394"/>
      <c r="K890" s="394"/>
      <c r="L890" s="394"/>
      <c r="M890" s="394"/>
      <c r="N890" s="313">
        <f>IF(IF(I890&lt;'Checklist Parameters'!$Q$22,0,($I890-$L890))&lt;0,0,IF(I890&lt;'Checklist Parameters'!$Q$22,0,($I890-$L890)))</f>
        <v>0</v>
      </c>
      <c r="O890" s="394"/>
      <c r="P890" s="395"/>
      <c r="Q890" s="316">
        <f t="shared" si="80"/>
        <v>0</v>
      </c>
      <c r="R890" s="87">
        <f t="shared" si="81"/>
        <v>0</v>
      </c>
      <c r="S890" s="87">
        <f>IF('Checklist Parameters'!$Q$60&lt;0.2,0.2,'Checklist Parameters'!$Q$60)</f>
        <v>0.7</v>
      </c>
      <c r="T890" s="88">
        <f>IF($O890="",IF('Checklist District ID'!$C$43="Y",MAX($R890:$S890)*$I890,SUM($R890:$S890)*$I890),IF(O890&gt;0,Q890*S890))</f>
        <v>0</v>
      </c>
      <c r="U890" s="88">
        <f>IF(Q890&gt;0,((I890-T890)*'Formula Matrix'!$E$42),0)</f>
        <v>0</v>
      </c>
      <c r="V890" s="88">
        <f t="shared" si="82"/>
        <v>0</v>
      </c>
      <c r="W890" s="88">
        <f>IF(V890&gt;0,(V890*'Checklist Parameters'!$Q$35),0)</f>
        <v>0</v>
      </c>
      <c r="X890" s="85">
        <f t="shared" si="78"/>
        <v>0</v>
      </c>
      <c r="Y890" s="85">
        <f>IF('Checklist Parameters'!$Q$102&lt;&gt;"",(I890/43560)*'Checklist Parameters'!$Q$102,"N/A")</f>
        <v>0</v>
      </c>
      <c r="Z890" s="85" t="str">
        <f>IF('Checklist Parameters'!$Q$58&lt;&gt;"",((I890*'Checklist Parameters'!$Q$58)*'Checklist Parameters'!$Q$35)/1000,"N/A")</f>
        <v>N/A</v>
      </c>
      <c r="AA890" s="85">
        <f>IF('Checklist Parameters'!$Q$101&lt;&gt;"",IFERROR(I890/'Checklist Parameters'!$Q$101,0),"N/A")</f>
        <v>0</v>
      </c>
      <c r="AB890" s="85" t="str">
        <f>IF('Checklist Parameters'!$Q$43&lt;&gt;"",(I890*'Checklist Parameters'!$Q$43)/1000,"N/A")</f>
        <v>N/A</v>
      </c>
      <c r="AC890" s="85">
        <f>IF('Checklist Parameters'!$Q$16="",$X890,IF(AND('Checklist Parameters'!$Q$16&lt;$X890,'Checklist Parameters'!$Q$16&gt;=3),'Checklist Parameters'!$Q$16,IF(AND('Checklist Parameters'!$Q$16&lt;$X890,'Checklist Parameters'!$Q$16&lt;3),0,$X890)))</f>
        <v>0</v>
      </c>
      <c r="AD890" s="85" t="str">
        <f>IF(AND(I890&lt;'Checklist Parameters'!$Q$22,$I890&lt;&gt;0),"Y","")</f>
        <v/>
      </c>
      <c r="AE890" s="85" t="str">
        <f>IF($AD890="Y",0,IF('Checklist Parameters'!$Q$25="","&lt;no limit&gt;",ROUNDDOWN((($I890-'Checklist Parameters'!$Q$24)/'Checklist Parameters'!$Q$25)+1,0)))</f>
        <v>&lt;no limit&gt;</v>
      </c>
      <c r="AF890" s="174">
        <f t="shared" si="83"/>
        <v>0</v>
      </c>
      <c r="AG890" s="85">
        <f t="shared" si="79"/>
        <v>0</v>
      </c>
    </row>
    <row r="891" spans="1:33" ht="15">
      <c r="A891" s="393"/>
      <c r="B891" s="393"/>
      <c r="C891" s="393"/>
      <c r="D891" s="393"/>
      <c r="E891" s="393"/>
      <c r="F891" s="393"/>
      <c r="G891" s="393"/>
      <c r="H891" s="394"/>
      <c r="I891" s="394"/>
      <c r="J891" s="394"/>
      <c r="K891" s="394"/>
      <c r="L891" s="394"/>
      <c r="M891" s="394"/>
      <c r="N891" s="313">
        <f>IF(IF(I891&lt;'Checklist Parameters'!$Q$22,0,($I891-$L891))&lt;0,0,IF(I891&lt;'Checklist Parameters'!$Q$22,0,($I891-$L891)))</f>
        <v>0</v>
      </c>
      <c r="O891" s="394"/>
      <c r="P891" s="395"/>
      <c r="Q891" s="316">
        <f t="shared" si="80"/>
        <v>0</v>
      </c>
      <c r="R891" s="87">
        <f t="shared" si="81"/>
        <v>0</v>
      </c>
      <c r="S891" s="87">
        <f>IF('Checklist Parameters'!$Q$60&lt;0.2,0.2,'Checklist Parameters'!$Q$60)</f>
        <v>0.7</v>
      </c>
      <c r="T891" s="88">
        <f>IF($O891="",IF('Checklist District ID'!$C$43="Y",MAX($R891:$S891)*$I891,SUM($R891:$S891)*$I891),IF(O891&gt;0,Q891*S891))</f>
        <v>0</v>
      </c>
      <c r="U891" s="88">
        <f>IF(Q891&gt;0,((I891-T891)*'Formula Matrix'!$E$42),0)</f>
        <v>0</v>
      </c>
      <c r="V891" s="88">
        <f t="shared" si="82"/>
        <v>0</v>
      </c>
      <c r="W891" s="88">
        <f>IF(V891&gt;0,(V891*'Checklist Parameters'!$Q$35),0)</f>
        <v>0</v>
      </c>
      <c r="X891" s="85">
        <f t="shared" si="78"/>
        <v>0</v>
      </c>
      <c r="Y891" s="85">
        <f>IF('Checklist Parameters'!$Q$102&lt;&gt;"",(I891/43560)*'Checklist Parameters'!$Q$102,"N/A")</f>
        <v>0</v>
      </c>
      <c r="Z891" s="85" t="str">
        <f>IF('Checklist Parameters'!$Q$58&lt;&gt;"",((I891*'Checklist Parameters'!$Q$58)*'Checklist Parameters'!$Q$35)/1000,"N/A")</f>
        <v>N/A</v>
      </c>
      <c r="AA891" s="85">
        <f>IF('Checklist Parameters'!$Q$101&lt;&gt;"",IFERROR(I891/'Checklist Parameters'!$Q$101,0),"N/A")</f>
        <v>0</v>
      </c>
      <c r="AB891" s="85" t="str">
        <f>IF('Checklist Parameters'!$Q$43&lt;&gt;"",(I891*'Checklist Parameters'!$Q$43)/1000,"N/A")</f>
        <v>N/A</v>
      </c>
      <c r="AC891" s="85">
        <f>IF('Checklist Parameters'!$Q$16="",$X891,IF(AND('Checklist Parameters'!$Q$16&lt;$X891,'Checklist Parameters'!$Q$16&gt;=3),'Checklist Parameters'!$Q$16,IF(AND('Checklist Parameters'!$Q$16&lt;$X891,'Checklist Parameters'!$Q$16&lt;3),0,$X891)))</f>
        <v>0</v>
      </c>
      <c r="AD891" s="85" t="str">
        <f>IF(AND(I891&lt;'Checklist Parameters'!$Q$22,$I891&lt;&gt;0),"Y","")</f>
        <v/>
      </c>
      <c r="AE891" s="85" t="str">
        <f>IF($AD891="Y",0,IF('Checklist Parameters'!$Q$25="","&lt;no limit&gt;",ROUNDDOWN((($I891-'Checklist Parameters'!$Q$24)/'Checklist Parameters'!$Q$25)+1,0)))</f>
        <v>&lt;no limit&gt;</v>
      </c>
      <c r="AF891" s="174">
        <f t="shared" si="83"/>
        <v>0</v>
      </c>
      <c r="AG891" s="85">
        <f t="shared" si="79"/>
        <v>0</v>
      </c>
    </row>
    <row r="892" spans="1:33" ht="15">
      <c r="A892" s="393"/>
      <c r="B892" s="393"/>
      <c r="C892" s="393"/>
      <c r="D892" s="393"/>
      <c r="E892" s="393"/>
      <c r="F892" s="393"/>
      <c r="G892" s="393"/>
      <c r="H892" s="394"/>
      <c r="I892" s="394"/>
      <c r="J892" s="394"/>
      <c r="K892" s="394"/>
      <c r="L892" s="394"/>
      <c r="M892" s="394"/>
      <c r="N892" s="313">
        <f>IF(IF(I892&lt;'Checklist Parameters'!$Q$22,0,($I892-$L892))&lt;0,0,IF(I892&lt;'Checklist Parameters'!$Q$22,0,($I892-$L892)))</f>
        <v>0</v>
      </c>
      <c r="O892" s="394"/>
      <c r="P892" s="395"/>
      <c r="Q892" s="316">
        <f t="shared" si="80"/>
        <v>0</v>
      </c>
      <c r="R892" s="87">
        <f t="shared" si="81"/>
        <v>0</v>
      </c>
      <c r="S892" s="87">
        <f>IF('Checklist Parameters'!$Q$60&lt;0.2,0.2,'Checklist Parameters'!$Q$60)</f>
        <v>0.7</v>
      </c>
      <c r="T892" s="88">
        <f>IF($O892="",IF('Checklist District ID'!$C$43="Y",MAX($R892:$S892)*$I892,SUM($R892:$S892)*$I892),IF(O892&gt;0,Q892*S892))</f>
        <v>0</v>
      </c>
      <c r="U892" s="88">
        <f>IF(Q892&gt;0,((I892-T892)*'Formula Matrix'!$E$42),0)</f>
        <v>0</v>
      </c>
      <c r="V892" s="88">
        <f t="shared" si="82"/>
        <v>0</v>
      </c>
      <c r="W892" s="88">
        <f>IF(V892&gt;0,(V892*'Checklist Parameters'!$Q$35),0)</f>
        <v>0</v>
      </c>
      <c r="X892" s="85">
        <f t="shared" si="78"/>
        <v>0</v>
      </c>
      <c r="Y892" s="85">
        <f>IF('Checklist Parameters'!$Q$102&lt;&gt;"",(I892/43560)*'Checklist Parameters'!$Q$102,"N/A")</f>
        <v>0</v>
      </c>
      <c r="Z892" s="85" t="str">
        <f>IF('Checklist Parameters'!$Q$58&lt;&gt;"",((I892*'Checklist Parameters'!$Q$58)*'Checklist Parameters'!$Q$35)/1000,"N/A")</f>
        <v>N/A</v>
      </c>
      <c r="AA892" s="85">
        <f>IF('Checklist Parameters'!$Q$101&lt;&gt;"",IFERROR(I892/'Checklist Parameters'!$Q$101,0),"N/A")</f>
        <v>0</v>
      </c>
      <c r="AB892" s="85" t="str">
        <f>IF('Checklist Parameters'!$Q$43&lt;&gt;"",(I892*'Checklist Parameters'!$Q$43)/1000,"N/A")</f>
        <v>N/A</v>
      </c>
      <c r="AC892" s="85">
        <f>IF('Checklist Parameters'!$Q$16="",$X892,IF(AND('Checklist Parameters'!$Q$16&lt;$X892,'Checklist Parameters'!$Q$16&gt;=3),'Checklist Parameters'!$Q$16,IF(AND('Checklist Parameters'!$Q$16&lt;$X892,'Checklist Parameters'!$Q$16&lt;3),0,$X892)))</f>
        <v>0</v>
      </c>
      <c r="AD892" s="85" t="str">
        <f>IF(AND(I892&lt;'Checklist Parameters'!$Q$22,$I892&lt;&gt;0),"Y","")</f>
        <v/>
      </c>
      <c r="AE892" s="85" t="str">
        <f>IF($AD892="Y",0,IF('Checklist Parameters'!$Q$25="","&lt;no limit&gt;",ROUNDDOWN((($I892-'Checklist Parameters'!$Q$24)/'Checklist Parameters'!$Q$25)+1,0)))</f>
        <v>&lt;no limit&gt;</v>
      </c>
      <c r="AF892" s="174">
        <f t="shared" si="83"/>
        <v>0</v>
      </c>
      <c r="AG892" s="85">
        <f t="shared" si="79"/>
        <v>0</v>
      </c>
    </row>
    <row r="893" spans="1:33" ht="15">
      <c r="A893" s="393"/>
      <c r="B893" s="393"/>
      <c r="C893" s="393"/>
      <c r="D893" s="393"/>
      <c r="E893" s="393"/>
      <c r="F893" s="393"/>
      <c r="G893" s="393"/>
      <c r="H893" s="394"/>
      <c r="I893" s="394"/>
      <c r="J893" s="394"/>
      <c r="K893" s="394"/>
      <c r="L893" s="394"/>
      <c r="M893" s="394"/>
      <c r="N893" s="313">
        <f>IF(IF(I893&lt;'Checklist Parameters'!$Q$22,0,($I893-$L893))&lt;0,0,IF(I893&lt;'Checklist Parameters'!$Q$22,0,($I893-$L893)))</f>
        <v>0</v>
      </c>
      <c r="O893" s="394"/>
      <c r="P893" s="395"/>
      <c r="Q893" s="316">
        <f t="shared" si="80"/>
        <v>0</v>
      </c>
      <c r="R893" s="87">
        <f t="shared" si="81"/>
        <v>0</v>
      </c>
      <c r="S893" s="87">
        <f>IF('Checklist Parameters'!$Q$60&lt;0.2,0.2,'Checklist Parameters'!$Q$60)</f>
        <v>0.7</v>
      </c>
      <c r="T893" s="88">
        <f>IF($O893="",IF('Checklist District ID'!$C$43="Y",MAX($R893:$S893)*$I893,SUM($R893:$S893)*$I893),IF(O893&gt;0,Q893*S893))</f>
        <v>0</v>
      </c>
      <c r="U893" s="88">
        <f>IF(Q893&gt;0,((I893-T893)*'Formula Matrix'!$E$42),0)</f>
        <v>0</v>
      </c>
      <c r="V893" s="88">
        <f t="shared" si="82"/>
        <v>0</v>
      </c>
      <c r="W893" s="88">
        <f>IF(V893&gt;0,(V893*'Checklist Parameters'!$Q$35),0)</f>
        <v>0</v>
      </c>
      <c r="X893" s="85">
        <f t="shared" si="78"/>
        <v>0</v>
      </c>
      <c r="Y893" s="85">
        <f>IF('Checklist Parameters'!$Q$102&lt;&gt;"",(I893/43560)*'Checklist Parameters'!$Q$102,"N/A")</f>
        <v>0</v>
      </c>
      <c r="Z893" s="85" t="str">
        <f>IF('Checklist Parameters'!$Q$58&lt;&gt;"",((I893*'Checklist Parameters'!$Q$58)*'Checklist Parameters'!$Q$35)/1000,"N/A")</f>
        <v>N/A</v>
      </c>
      <c r="AA893" s="85">
        <f>IF('Checklist Parameters'!$Q$101&lt;&gt;"",IFERROR(I893/'Checklist Parameters'!$Q$101,0),"N/A")</f>
        <v>0</v>
      </c>
      <c r="AB893" s="85" t="str">
        <f>IF('Checklist Parameters'!$Q$43&lt;&gt;"",(I893*'Checklist Parameters'!$Q$43)/1000,"N/A")</f>
        <v>N/A</v>
      </c>
      <c r="AC893" s="85">
        <f>IF('Checklist Parameters'!$Q$16="",$X893,IF(AND('Checklist Parameters'!$Q$16&lt;$X893,'Checklist Parameters'!$Q$16&gt;=3),'Checklist Parameters'!$Q$16,IF(AND('Checklist Parameters'!$Q$16&lt;$X893,'Checklist Parameters'!$Q$16&lt;3),0,$X893)))</f>
        <v>0</v>
      </c>
      <c r="AD893" s="85" t="str">
        <f>IF(AND(I893&lt;'Checklist Parameters'!$Q$22,$I893&lt;&gt;0),"Y","")</f>
        <v/>
      </c>
      <c r="AE893" s="85" t="str">
        <f>IF($AD893="Y",0,IF('Checklist Parameters'!$Q$25="","&lt;no limit&gt;",ROUNDDOWN((($I893-'Checklist Parameters'!$Q$24)/'Checklist Parameters'!$Q$25)+1,0)))</f>
        <v>&lt;no limit&gt;</v>
      </c>
      <c r="AF893" s="174">
        <f t="shared" si="83"/>
        <v>0</v>
      </c>
      <c r="AG893" s="85">
        <f t="shared" si="79"/>
        <v>0</v>
      </c>
    </row>
    <row r="894" spans="1:33" ht="15">
      <c r="A894" s="393"/>
      <c r="B894" s="393"/>
      <c r="C894" s="393"/>
      <c r="D894" s="393"/>
      <c r="E894" s="393"/>
      <c r="F894" s="393"/>
      <c r="G894" s="393"/>
      <c r="H894" s="394"/>
      <c r="I894" s="394"/>
      <c r="J894" s="394"/>
      <c r="K894" s="394"/>
      <c r="L894" s="394"/>
      <c r="M894" s="394"/>
      <c r="N894" s="313">
        <f>IF(IF(I894&lt;'Checklist Parameters'!$Q$22,0,($I894-$L894))&lt;0,0,IF(I894&lt;'Checklist Parameters'!$Q$22,0,($I894-$L894)))</f>
        <v>0</v>
      </c>
      <c r="O894" s="394"/>
      <c r="P894" s="395"/>
      <c r="Q894" s="316">
        <f t="shared" si="80"/>
        <v>0</v>
      </c>
      <c r="R894" s="87">
        <f t="shared" si="81"/>
        <v>0</v>
      </c>
      <c r="S894" s="87">
        <f>IF('Checklist Parameters'!$Q$60&lt;0.2,0.2,'Checklist Parameters'!$Q$60)</f>
        <v>0.7</v>
      </c>
      <c r="T894" s="88">
        <f>IF($O894="",IF('Checklist District ID'!$C$43="Y",MAX($R894:$S894)*$I894,SUM($R894:$S894)*$I894),IF(O894&gt;0,Q894*S894))</f>
        <v>0</v>
      </c>
      <c r="U894" s="88">
        <f>IF(Q894&gt;0,((I894-T894)*'Formula Matrix'!$E$42),0)</f>
        <v>0</v>
      </c>
      <c r="V894" s="88">
        <f t="shared" si="82"/>
        <v>0</v>
      </c>
      <c r="W894" s="88">
        <f>IF(V894&gt;0,(V894*'Checklist Parameters'!$Q$35),0)</f>
        <v>0</v>
      </c>
      <c r="X894" s="85">
        <f t="shared" si="78"/>
        <v>0</v>
      </c>
      <c r="Y894" s="85">
        <f>IF('Checklist Parameters'!$Q$102&lt;&gt;"",(I894/43560)*'Checklist Parameters'!$Q$102,"N/A")</f>
        <v>0</v>
      </c>
      <c r="Z894" s="85" t="str">
        <f>IF('Checklist Parameters'!$Q$58&lt;&gt;"",((I894*'Checklist Parameters'!$Q$58)*'Checklist Parameters'!$Q$35)/1000,"N/A")</f>
        <v>N/A</v>
      </c>
      <c r="AA894" s="85">
        <f>IF('Checklist Parameters'!$Q$101&lt;&gt;"",IFERROR(I894/'Checklist Parameters'!$Q$101,0),"N/A")</f>
        <v>0</v>
      </c>
      <c r="AB894" s="85" t="str">
        <f>IF('Checklist Parameters'!$Q$43&lt;&gt;"",(I894*'Checklist Parameters'!$Q$43)/1000,"N/A")</f>
        <v>N/A</v>
      </c>
      <c r="AC894" s="85">
        <f>IF('Checklist Parameters'!$Q$16="",$X894,IF(AND('Checklist Parameters'!$Q$16&lt;$X894,'Checklist Parameters'!$Q$16&gt;=3),'Checklist Parameters'!$Q$16,IF(AND('Checklist Parameters'!$Q$16&lt;$X894,'Checklist Parameters'!$Q$16&lt;3),0,$X894)))</f>
        <v>0</v>
      </c>
      <c r="AD894" s="85" t="str">
        <f>IF(AND(I894&lt;'Checklist Parameters'!$Q$22,$I894&lt;&gt;0),"Y","")</f>
        <v/>
      </c>
      <c r="AE894" s="85" t="str">
        <f>IF($AD894="Y",0,IF('Checklist Parameters'!$Q$25="","&lt;no limit&gt;",ROUNDDOWN((($I894-'Checklist Parameters'!$Q$24)/'Checklist Parameters'!$Q$25)+1,0)))</f>
        <v>&lt;no limit&gt;</v>
      </c>
      <c r="AF894" s="174">
        <f t="shared" si="83"/>
        <v>0</v>
      </c>
      <c r="AG894" s="85">
        <f t="shared" si="79"/>
        <v>0</v>
      </c>
    </row>
    <row r="895" spans="1:33" ht="15">
      <c r="A895" s="393"/>
      <c r="B895" s="393"/>
      <c r="C895" s="393"/>
      <c r="D895" s="393"/>
      <c r="E895" s="393"/>
      <c r="F895" s="393"/>
      <c r="G895" s="393"/>
      <c r="H895" s="394"/>
      <c r="I895" s="394"/>
      <c r="J895" s="394"/>
      <c r="K895" s="394"/>
      <c r="L895" s="394"/>
      <c r="M895" s="394"/>
      <c r="N895" s="313">
        <f>IF(IF(I895&lt;'Checklist Parameters'!$Q$22,0,($I895-$L895))&lt;0,0,IF(I895&lt;'Checklist Parameters'!$Q$22,0,($I895-$L895)))</f>
        <v>0</v>
      </c>
      <c r="O895" s="394"/>
      <c r="P895" s="395"/>
      <c r="Q895" s="316">
        <f t="shared" si="80"/>
        <v>0</v>
      </c>
      <c r="R895" s="87">
        <f t="shared" si="81"/>
        <v>0</v>
      </c>
      <c r="S895" s="87">
        <f>IF('Checklist Parameters'!$Q$60&lt;0.2,0.2,'Checklist Parameters'!$Q$60)</f>
        <v>0.7</v>
      </c>
      <c r="T895" s="88">
        <f>IF($O895="",IF('Checklist District ID'!$C$43="Y",MAX($R895:$S895)*$I895,SUM($R895:$S895)*$I895),IF(O895&gt;0,Q895*S895))</f>
        <v>0</v>
      </c>
      <c r="U895" s="88">
        <f>IF(Q895&gt;0,((I895-T895)*'Formula Matrix'!$E$42),0)</f>
        <v>0</v>
      </c>
      <c r="V895" s="88">
        <f t="shared" si="82"/>
        <v>0</v>
      </c>
      <c r="W895" s="88">
        <f>IF(V895&gt;0,(V895*'Checklist Parameters'!$Q$35),0)</f>
        <v>0</v>
      </c>
      <c r="X895" s="85">
        <f t="shared" si="78"/>
        <v>0</v>
      </c>
      <c r="Y895" s="85">
        <f>IF('Checklist Parameters'!$Q$102&lt;&gt;"",(I895/43560)*'Checklist Parameters'!$Q$102,"N/A")</f>
        <v>0</v>
      </c>
      <c r="Z895" s="85" t="str">
        <f>IF('Checklist Parameters'!$Q$58&lt;&gt;"",((I895*'Checklist Parameters'!$Q$58)*'Checklist Parameters'!$Q$35)/1000,"N/A")</f>
        <v>N/A</v>
      </c>
      <c r="AA895" s="85">
        <f>IF('Checklist Parameters'!$Q$101&lt;&gt;"",IFERROR(I895/'Checklist Parameters'!$Q$101,0),"N/A")</f>
        <v>0</v>
      </c>
      <c r="AB895" s="85" t="str">
        <f>IF('Checklist Parameters'!$Q$43&lt;&gt;"",(I895*'Checklist Parameters'!$Q$43)/1000,"N/A")</f>
        <v>N/A</v>
      </c>
      <c r="AC895" s="85">
        <f>IF('Checklist Parameters'!$Q$16="",$X895,IF(AND('Checklist Parameters'!$Q$16&lt;$X895,'Checklist Parameters'!$Q$16&gt;=3),'Checklist Parameters'!$Q$16,IF(AND('Checklist Parameters'!$Q$16&lt;$X895,'Checklist Parameters'!$Q$16&lt;3),0,$X895)))</f>
        <v>0</v>
      </c>
      <c r="AD895" s="85" t="str">
        <f>IF(AND(I895&lt;'Checklist Parameters'!$Q$22,$I895&lt;&gt;0),"Y","")</f>
        <v/>
      </c>
      <c r="AE895" s="85" t="str">
        <f>IF($AD895="Y",0,IF('Checklist Parameters'!$Q$25="","&lt;no limit&gt;",ROUNDDOWN((($I895-'Checklist Parameters'!$Q$24)/'Checklist Parameters'!$Q$25)+1,0)))</f>
        <v>&lt;no limit&gt;</v>
      </c>
      <c r="AF895" s="174">
        <f t="shared" si="83"/>
        <v>0</v>
      </c>
      <c r="AG895" s="85">
        <f t="shared" si="79"/>
        <v>0</v>
      </c>
    </row>
    <row r="896" spans="1:33" ht="15">
      <c r="A896" s="393"/>
      <c r="B896" s="393"/>
      <c r="C896" s="393"/>
      <c r="D896" s="393"/>
      <c r="E896" s="393"/>
      <c r="F896" s="393"/>
      <c r="G896" s="393"/>
      <c r="H896" s="394"/>
      <c r="I896" s="394"/>
      <c r="J896" s="394"/>
      <c r="K896" s="394"/>
      <c r="L896" s="394"/>
      <c r="M896" s="394"/>
      <c r="N896" s="313">
        <f>IF(IF(I896&lt;'Checklist Parameters'!$Q$22,0,($I896-$L896))&lt;0,0,IF(I896&lt;'Checklist Parameters'!$Q$22,0,($I896-$L896)))</f>
        <v>0</v>
      </c>
      <c r="O896" s="394"/>
      <c r="P896" s="395"/>
      <c r="Q896" s="316">
        <f t="shared" si="80"/>
        <v>0</v>
      </c>
      <c r="R896" s="87">
        <f t="shared" si="81"/>
        <v>0</v>
      </c>
      <c r="S896" s="87">
        <f>IF('Checklist Parameters'!$Q$60&lt;0.2,0.2,'Checklist Parameters'!$Q$60)</f>
        <v>0.7</v>
      </c>
      <c r="T896" s="88">
        <f>IF($O896="",IF('Checklist District ID'!$C$43="Y",MAX($R896:$S896)*$I896,SUM($R896:$S896)*$I896),IF(O896&gt;0,Q896*S896))</f>
        <v>0</v>
      </c>
      <c r="U896" s="88">
        <f>IF(Q896&gt;0,((I896-T896)*'Formula Matrix'!$E$42),0)</f>
        <v>0</v>
      </c>
      <c r="V896" s="88">
        <f t="shared" si="82"/>
        <v>0</v>
      </c>
      <c r="W896" s="88">
        <f>IF(V896&gt;0,(V896*'Checklist Parameters'!$Q$35),0)</f>
        <v>0</v>
      </c>
      <c r="X896" s="85">
        <f t="shared" si="78"/>
        <v>0</v>
      </c>
      <c r="Y896" s="85">
        <f>IF('Checklist Parameters'!$Q$102&lt;&gt;"",(I896/43560)*'Checklist Parameters'!$Q$102,"N/A")</f>
        <v>0</v>
      </c>
      <c r="Z896" s="85" t="str">
        <f>IF('Checklist Parameters'!$Q$58&lt;&gt;"",((I896*'Checklist Parameters'!$Q$58)*'Checklist Parameters'!$Q$35)/1000,"N/A")</f>
        <v>N/A</v>
      </c>
      <c r="AA896" s="85">
        <f>IF('Checklist Parameters'!$Q$101&lt;&gt;"",IFERROR(I896/'Checklist Parameters'!$Q$101,0),"N/A")</f>
        <v>0</v>
      </c>
      <c r="AB896" s="85" t="str">
        <f>IF('Checklist Parameters'!$Q$43&lt;&gt;"",(I896*'Checklist Parameters'!$Q$43)/1000,"N/A")</f>
        <v>N/A</v>
      </c>
      <c r="AC896" s="85">
        <f>IF('Checklist Parameters'!$Q$16="",$X896,IF(AND('Checklist Parameters'!$Q$16&lt;$X896,'Checklist Parameters'!$Q$16&gt;=3),'Checklist Parameters'!$Q$16,IF(AND('Checklist Parameters'!$Q$16&lt;$X896,'Checklist Parameters'!$Q$16&lt;3),0,$X896)))</f>
        <v>0</v>
      </c>
      <c r="AD896" s="85" t="str">
        <f>IF(AND(I896&lt;'Checklist Parameters'!$Q$22,$I896&lt;&gt;0),"Y","")</f>
        <v/>
      </c>
      <c r="AE896" s="85" t="str">
        <f>IF($AD896="Y",0,IF('Checklist Parameters'!$Q$25="","&lt;no limit&gt;",ROUNDDOWN((($I896-'Checklist Parameters'!$Q$24)/'Checklist Parameters'!$Q$25)+1,0)))</f>
        <v>&lt;no limit&gt;</v>
      </c>
      <c r="AF896" s="174">
        <f t="shared" si="83"/>
        <v>0</v>
      </c>
      <c r="AG896" s="85">
        <f t="shared" si="79"/>
        <v>0</v>
      </c>
    </row>
    <row r="897" spans="1:33" ht="15">
      <c r="A897" s="393"/>
      <c r="B897" s="393"/>
      <c r="C897" s="393"/>
      <c r="D897" s="393"/>
      <c r="E897" s="393"/>
      <c r="F897" s="393"/>
      <c r="G897" s="393"/>
      <c r="H897" s="394"/>
      <c r="I897" s="394"/>
      <c r="J897" s="394"/>
      <c r="K897" s="394"/>
      <c r="L897" s="394"/>
      <c r="M897" s="394"/>
      <c r="N897" s="313">
        <f>IF(IF(I897&lt;'Checklist Parameters'!$Q$22,0,($I897-$L897))&lt;0,0,IF(I897&lt;'Checklist Parameters'!$Q$22,0,($I897-$L897)))</f>
        <v>0</v>
      </c>
      <c r="O897" s="394"/>
      <c r="P897" s="395"/>
      <c r="Q897" s="316">
        <f t="shared" si="80"/>
        <v>0</v>
      </c>
      <c r="R897" s="87">
        <f t="shared" si="81"/>
        <v>0</v>
      </c>
      <c r="S897" s="87">
        <f>IF('Checklist Parameters'!$Q$60&lt;0.2,0.2,'Checklist Parameters'!$Q$60)</f>
        <v>0.7</v>
      </c>
      <c r="T897" s="88">
        <f>IF($O897="",IF('Checklist District ID'!$C$43="Y",MAX($R897:$S897)*$I897,SUM($R897:$S897)*$I897),IF(O897&gt;0,Q897*S897))</f>
        <v>0</v>
      </c>
      <c r="U897" s="88">
        <f>IF(Q897&gt;0,((I897-T897)*'Formula Matrix'!$E$42),0)</f>
        <v>0</v>
      </c>
      <c r="V897" s="88">
        <f t="shared" si="82"/>
        <v>0</v>
      </c>
      <c r="W897" s="88">
        <f>IF(V897&gt;0,(V897*'Checklist Parameters'!$Q$35),0)</f>
        <v>0</v>
      </c>
      <c r="X897" s="85">
        <f t="shared" si="78"/>
        <v>0</v>
      </c>
      <c r="Y897" s="85">
        <f>IF('Checklist Parameters'!$Q$102&lt;&gt;"",(I897/43560)*'Checklist Parameters'!$Q$102,"N/A")</f>
        <v>0</v>
      </c>
      <c r="Z897" s="85" t="str">
        <f>IF('Checklist Parameters'!$Q$58&lt;&gt;"",((I897*'Checklist Parameters'!$Q$58)*'Checklist Parameters'!$Q$35)/1000,"N/A")</f>
        <v>N/A</v>
      </c>
      <c r="AA897" s="85">
        <f>IF('Checklist Parameters'!$Q$101&lt;&gt;"",IFERROR(I897/'Checklist Parameters'!$Q$101,0),"N/A")</f>
        <v>0</v>
      </c>
      <c r="AB897" s="85" t="str">
        <f>IF('Checklist Parameters'!$Q$43&lt;&gt;"",(I897*'Checklist Parameters'!$Q$43)/1000,"N/A")</f>
        <v>N/A</v>
      </c>
      <c r="AC897" s="85">
        <f>IF('Checklist Parameters'!$Q$16="",$X897,IF(AND('Checklist Parameters'!$Q$16&lt;$X897,'Checklist Parameters'!$Q$16&gt;=3),'Checklist Parameters'!$Q$16,IF(AND('Checklist Parameters'!$Q$16&lt;$X897,'Checklist Parameters'!$Q$16&lt;3),0,$X897)))</f>
        <v>0</v>
      </c>
      <c r="AD897" s="85" t="str">
        <f>IF(AND(I897&lt;'Checklist Parameters'!$Q$22,$I897&lt;&gt;0),"Y","")</f>
        <v/>
      </c>
      <c r="AE897" s="85" t="str">
        <f>IF($AD897="Y",0,IF('Checklist Parameters'!$Q$25="","&lt;no limit&gt;",ROUNDDOWN((($I897-'Checklist Parameters'!$Q$24)/'Checklist Parameters'!$Q$25)+1,0)))</f>
        <v>&lt;no limit&gt;</v>
      </c>
      <c r="AF897" s="174">
        <f t="shared" si="83"/>
        <v>0</v>
      </c>
      <c r="AG897" s="85">
        <f t="shared" si="79"/>
        <v>0</v>
      </c>
    </row>
    <row r="898" spans="1:33" ht="15">
      <c r="A898" s="393"/>
      <c r="B898" s="393"/>
      <c r="C898" s="393"/>
      <c r="D898" s="393"/>
      <c r="E898" s="393"/>
      <c r="F898" s="393"/>
      <c r="G898" s="393"/>
      <c r="H898" s="394"/>
      <c r="I898" s="394"/>
      <c r="J898" s="394"/>
      <c r="K898" s="394"/>
      <c r="L898" s="394"/>
      <c r="M898" s="394"/>
      <c r="N898" s="313">
        <f>IF(IF(I898&lt;'Checklist Parameters'!$Q$22,0,($I898-$L898))&lt;0,0,IF(I898&lt;'Checklist Parameters'!$Q$22,0,($I898-$L898)))</f>
        <v>0</v>
      </c>
      <c r="O898" s="394"/>
      <c r="P898" s="395"/>
      <c r="Q898" s="316">
        <f t="shared" si="80"/>
        <v>0</v>
      </c>
      <c r="R898" s="87">
        <f t="shared" si="81"/>
        <v>0</v>
      </c>
      <c r="S898" s="87">
        <f>IF('Checklist Parameters'!$Q$60&lt;0.2,0.2,'Checklist Parameters'!$Q$60)</f>
        <v>0.7</v>
      </c>
      <c r="T898" s="88">
        <f>IF($O898="",IF('Checklist District ID'!$C$43="Y",MAX($R898:$S898)*$I898,SUM($R898:$S898)*$I898),IF(O898&gt;0,Q898*S898))</f>
        <v>0</v>
      </c>
      <c r="U898" s="88">
        <f>IF(Q898&gt;0,((I898-T898)*'Formula Matrix'!$E$42),0)</f>
        <v>0</v>
      </c>
      <c r="V898" s="88">
        <f t="shared" si="82"/>
        <v>0</v>
      </c>
      <c r="W898" s="88">
        <f>IF(V898&gt;0,(V898*'Checklist Parameters'!$Q$35),0)</f>
        <v>0</v>
      </c>
      <c r="X898" s="85">
        <f t="shared" si="78"/>
        <v>0</v>
      </c>
      <c r="Y898" s="85">
        <f>IF('Checklist Parameters'!$Q$102&lt;&gt;"",(I898/43560)*'Checklist Parameters'!$Q$102,"N/A")</f>
        <v>0</v>
      </c>
      <c r="Z898" s="85" t="str">
        <f>IF('Checklist Parameters'!$Q$58&lt;&gt;"",((I898*'Checklist Parameters'!$Q$58)*'Checklist Parameters'!$Q$35)/1000,"N/A")</f>
        <v>N/A</v>
      </c>
      <c r="AA898" s="85">
        <f>IF('Checklist Parameters'!$Q$101&lt;&gt;"",IFERROR(I898/'Checklist Parameters'!$Q$101,0),"N/A")</f>
        <v>0</v>
      </c>
      <c r="AB898" s="85" t="str">
        <f>IF('Checklist Parameters'!$Q$43&lt;&gt;"",(I898*'Checklist Parameters'!$Q$43)/1000,"N/A")</f>
        <v>N/A</v>
      </c>
      <c r="AC898" s="85">
        <f>IF('Checklist Parameters'!$Q$16="",$X898,IF(AND('Checklist Parameters'!$Q$16&lt;$X898,'Checklist Parameters'!$Q$16&gt;=3),'Checklist Parameters'!$Q$16,IF(AND('Checklist Parameters'!$Q$16&lt;$X898,'Checklist Parameters'!$Q$16&lt;3),0,$X898)))</f>
        <v>0</v>
      </c>
      <c r="AD898" s="85" t="str">
        <f>IF(AND(I898&lt;'Checklist Parameters'!$Q$22,$I898&lt;&gt;0),"Y","")</f>
        <v/>
      </c>
      <c r="AE898" s="85" t="str">
        <f>IF($AD898="Y",0,IF('Checklist Parameters'!$Q$25="","&lt;no limit&gt;",ROUNDDOWN((($I898-'Checklist Parameters'!$Q$24)/'Checklist Parameters'!$Q$25)+1,0)))</f>
        <v>&lt;no limit&gt;</v>
      </c>
      <c r="AF898" s="174">
        <f t="shared" si="83"/>
        <v>0</v>
      </c>
      <c r="AG898" s="85">
        <f t="shared" si="79"/>
        <v>0</v>
      </c>
    </row>
    <row r="899" spans="1:33" ht="15">
      <c r="A899" s="393"/>
      <c r="B899" s="393"/>
      <c r="C899" s="393"/>
      <c r="D899" s="393"/>
      <c r="E899" s="393"/>
      <c r="F899" s="393"/>
      <c r="G899" s="393"/>
      <c r="H899" s="394"/>
      <c r="I899" s="394"/>
      <c r="J899" s="394"/>
      <c r="K899" s="394"/>
      <c r="L899" s="394"/>
      <c r="M899" s="394"/>
      <c r="N899" s="313">
        <f>IF(IF(I899&lt;'Checklist Parameters'!$Q$22,0,($I899-$L899))&lt;0,0,IF(I899&lt;'Checklist Parameters'!$Q$22,0,($I899-$L899)))</f>
        <v>0</v>
      </c>
      <c r="O899" s="394"/>
      <c r="P899" s="395"/>
      <c r="Q899" s="316">
        <f t="shared" si="80"/>
        <v>0</v>
      </c>
      <c r="R899" s="87">
        <f t="shared" si="81"/>
        <v>0</v>
      </c>
      <c r="S899" s="87">
        <f>IF('Checklist Parameters'!$Q$60&lt;0.2,0.2,'Checklist Parameters'!$Q$60)</f>
        <v>0.7</v>
      </c>
      <c r="T899" s="88">
        <f>IF($O899="",IF('Checklist District ID'!$C$43="Y",MAX($R899:$S899)*$I899,SUM($R899:$S899)*$I899),IF(O899&gt;0,Q899*S899))</f>
        <v>0</v>
      </c>
      <c r="U899" s="88">
        <f>IF(Q899&gt;0,((I899-T899)*'Formula Matrix'!$E$42),0)</f>
        <v>0</v>
      </c>
      <c r="V899" s="88">
        <f t="shared" si="82"/>
        <v>0</v>
      </c>
      <c r="W899" s="88">
        <f>IF(V899&gt;0,(V899*'Checklist Parameters'!$Q$35),0)</f>
        <v>0</v>
      </c>
      <c r="X899" s="85">
        <f t="shared" si="78"/>
        <v>0</v>
      </c>
      <c r="Y899" s="85">
        <f>IF('Checklist Parameters'!$Q$102&lt;&gt;"",(I899/43560)*'Checklist Parameters'!$Q$102,"N/A")</f>
        <v>0</v>
      </c>
      <c r="Z899" s="85" t="str">
        <f>IF('Checklist Parameters'!$Q$58&lt;&gt;"",((I899*'Checklist Parameters'!$Q$58)*'Checklist Parameters'!$Q$35)/1000,"N/A")</f>
        <v>N/A</v>
      </c>
      <c r="AA899" s="85">
        <f>IF('Checklist Parameters'!$Q$101&lt;&gt;"",IFERROR(I899/'Checklist Parameters'!$Q$101,0),"N/A")</f>
        <v>0</v>
      </c>
      <c r="AB899" s="85" t="str">
        <f>IF('Checklist Parameters'!$Q$43&lt;&gt;"",(I899*'Checklist Parameters'!$Q$43)/1000,"N/A")</f>
        <v>N/A</v>
      </c>
      <c r="AC899" s="85">
        <f>IF('Checklist Parameters'!$Q$16="",$X899,IF(AND('Checklist Parameters'!$Q$16&lt;$X899,'Checklist Parameters'!$Q$16&gt;=3),'Checklist Parameters'!$Q$16,IF(AND('Checklist Parameters'!$Q$16&lt;$X899,'Checklist Parameters'!$Q$16&lt;3),0,$X899)))</f>
        <v>0</v>
      </c>
      <c r="AD899" s="85" t="str">
        <f>IF(AND(I899&lt;'Checklist Parameters'!$Q$22,$I899&lt;&gt;0),"Y","")</f>
        <v/>
      </c>
      <c r="AE899" s="85" t="str">
        <f>IF($AD899="Y",0,IF('Checklist Parameters'!$Q$25="","&lt;no limit&gt;",ROUNDDOWN((($I899-'Checklist Parameters'!$Q$24)/'Checklist Parameters'!$Q$25)+1,0)))</f>
        <v>&lt;no limit&gt;</v>
      </c>
      <c r="AF899" s="174">
        <f t="shared" si="83"/>
        <v>0</v>
      </c>
      <c r="AG899" s="85">
        <f t="shared" si="79"/>
        <v>0</v>
      </c>
    </row>
    <row r="900" spans="1:33" ht="15">
      <c r="A900" s="393"/>
      <c r="B900" s="393"/>
      <c r="C900" s="393"/>
      <c r="D900" s="393"/>
      <c r="E900" s="393"/>
      <c r="F900" s="393"/>
      <c r="G900" s="393"/>
      <c r="H900" s="394"/>
      <c r="I900" s="394"/>
      <c r="J900" s="394"/>
      <c r="K900" s="394"/>
      <c r="L900" s="394"/>
      <c r="M900" s="394"/>
      <c r="N900" s="313">
        <f>IF(IF(I900&lt;'Checklist Parameters'!$Q$22,0,($I900-$L900))&lt;0,0,IF(I900&lt;'Checklist Parameters'!$Q$22,0,($I900-$L900)))</f>
        <v>0</v>
      </c>
      <c r="O900" s="394"/>
      <c r="P900" s="395"/>
      <c r="Q900" s="316">
        <f t="shared" si="80"/>
        <v>0</v>
      </c>
      <c r="R900" s="87">
        <f t="shared" si="81"/>
        <v>0</v>
      </c>
      <c r="S900" s="87">
        <f>IF('Checklist Parameters'!$Q$60&lt;0.2,0.2,'Checklist Parameters'!$Q$60)</f>
        <v>0.7</v>
      </c>
      <c r="T900" s="88">
        <f>IF($O900="",IF('Checklist District ID'!$C$43="Y",MAX($R900:$S900)*$I900,SUM($R900:$S900)*$I900),IF(O900&gt;0,Q900*S900))</f>
        <v>0</v>
      </c>
      <c r="U900" s="88">
        <f>IF(Q900&gt;0,((I900-T900)*'Formula Matrix'!$E$42),0)</f>
        <v>0</v>
      </c>
      <c r="V900" s="88">
        <f t="shared" si="82"/>
        <v>0</v>
      </c>
      <c r="W900" s="88">
        <f>IF(V900&gt;0,(V900*'Checklist Parameters'!$Q$35),0)</f>
        <v>0</v>
      </c>
      <c r="X900" s="85">
        <f t="shared" si="78"/>
        <v>0</v>
      </c>
      <c r="Y900" s="85">
        <f>IF('Checklist Parameters'!$Q$102&lt;&gt;"",(I900/43560)*'Checklist Parameters'!$Q$102,"N/A")</f>
        <v>0</v>
      </c>
      <c r="Z900" s="85" t="str">
        <f>IF('Checklist Parameters'!$Q$58&lt;&gt;"",((I900*'Checklist Parameters'!$Q$58)*'Checklist Parameters'!$Q$35)/1000,"N/A")</f>
        <v>N/A</v>
      </c>
      <c r="AA900" s="85">
        <f>IF('Checklist Parameters'!$Q$101&lt;&gt;"",IFERROR(I900/'Checklist Parameters'!$Q$101,0),"N/A")</f>
        <v>0</v>
      </c>
      <c r="AB900" s="85" t="str">
        <f>IF('Checklist Parameters'!$Q$43&lt;&gt;"",(I900*'Checklist Parameters'!$Q$43)/1000,"N/A")</f>
        <v>N/A</v>
      </c>
      <c r="AC900" s="85">
        <f>IF('Checklist Parameters'!$Q$16="",$X900,IF(AND('Checklist Parameters'!$Q$16&lt;$X900,'Checklist Parameters'!$Q$16&gt;=3),'Checklist Parameters'!$Q$16,IF(AND('Checklist Parameters'!$Q$16&lt;$X900,'Checklist Parameters'!$Q$16&lt;3),0,$X900)))</f>
        <v>0</v>
      </c>
      <c r="AD900" s="85" t="str">
        <f>IF(AND(I900&lt;'Checklist Parameters'!$Q$22,$I900&lt;&gt;0),"Y","")</f>
        <v/>
      </c>
      <c r="AE900" s="85" t="str">
        <f>IF($AD900="Y",0,IF('Checklist Parameters'!$Q$25="","&lt;no limit&gt;",ROUNDDOWN((($I900-'Checklist Parameters'!$Q$24)/'Checklist Parameters'!$Q$25)+1,0)))</f>
        <v>&lt;no limit&gt;</v>
      </c>
      <c r="AF900" s="174">
        <f t="shared" si="83"/>
        <v>0</v>
      </c>
      <c r="AG900" s="85">
        <f t="shared" si="79"/>
        <v>0</v>
      </c>
    </row>
    <row r="901" spans="1:33" ht="15">
      <c r="A901" s="393"/>
      <c r="B901" s="393"/>
      <c r="C901" s="393"/>
      <c r="D901" s="393"/>
      <c r="E901" s="393"/>
      <c r="F901" s="393"/>
      <c r="G901" s="393"/>
      <c r="H901" s="394"/>
      <c r="I901" s="394"/>
      <c r="J901" s="394"/>
      <c r="K901" s="394"/>
      <c r="L901" s="394"/>
      <c r="M901" s="394"/>
      <c r="N901" s="313">
        <f>IF(IF(I901&lt;'Checklist Parameters'!$Q$22,0,($I901-$L901))&lt;0,0,IF(I901&lt;'Checklist Parameters'!$Q$22,0,($I901-$L901)))</f>
        <v>0</v>
      </c>
      <c r="O901" s="394"/>
      <c r="P901" s="395"/>
      <c r="Q901" s="316">
        <f t="shared" si="80"/>
        <v>0</v>
      </c>
      <c r="R901" s="87">
        <f t="shared" si="81"/>
        <v>0</v>
      </c>
      <c r="S901" s="87">
        <f>IF('Checklist Parameters'!$Q$60&lt;0.2,0.2,'Checklist Parameters'!$Q$60)</f>
        <v>0.7</v>
      </c>
      <c r="T901" s="88">
        <f>IF($O901="",IF('Checklist District ID'!$C$43="Y",MAX($R901:$S901)*$I901,SUM($R901:$S901)*$I901),IF(O901&gt;0,Q901*S901))</f>
        <v>0</v>
      </c>
      <c r="U901" s="88">
        <f>IF(Q901&gt;0,((I901-T901)*'Formula Matrix'!$E$42),0)</f>
        <v>0</v>
      </c>
      <c r="V901" s="88">
        <f t="shared" si="82"/>
        <v>0</v>
      </c>
      <c r="W901" s="88">
        <f>IF(V901&gt;0,(V901*'Checklist Parameters'!$Q$35),0)</f>
        <v>0</v>
      </c>
      <c r="X901" s="85">
        <f t="shared" si="78"/>
        <v>0</v>
      </c>
      <c r="Y901" s="85">
        <f>IF('Checklist Parameters'!$Q$102&lt;&gt;"",(I901/43560)*'Checklist Parameters'!$Q$102,"N/A")</f>
        <v>0</v>
      </c>
      <c r="Z901" s="85" t="str">
        <f>IF('Checklist Parameters'!$Q$58&lt;&gt;"",((I901*'Checklist Parameters'!$Q$58)*'Checklist Parameters'!$Q$35)/1000,"N/A")</f>
        <v>N/A</v>
      </c>
      <c r="AA901" s="85">
        <f>IF('Checklist Parameters'!$Q$101&lt;&gt;"",IFERROR(I901/'Checklist Parameters'!$Q$101,0),"N/A")</f>
        <v>0</v>
      </c>
      <c r="AB901" s="85" t="str">
        <f>IF('Checklist Parameters'!$Q$43&lt;&gt;"",(I901*'Checklist Parameters'!$Q$43)/1000,"N/A")</f>
        <v>N/A</v>
      </c>
      <c r="AC901" s="85">
        <f>IF('Checklist Parameters'!$Q$16="",$X901,IF(AND('Checklist Parameters'!$Q$16&lt;$X901,'Checklist Parameters'!$Q$16&gt;=3),'Checklist Parameters'!$Q$16,IF(AND('Checklist Parameters'!$Q$16&lt;$X901,'Checklist Parameters'!$Q$16&lt;3),0,$X901)))</f>
        <v>0</v>
      </c>
      <c r="AD901" s="85" t="str">
        <f>IF(AND(I901&lt;'Checklist Parameters'!$Q$22,$I901&lt;&gt;0),"Y","")</f>
        <v/>
      </c>
      <c r="AE901" s="85" t="str">
        <f>IF($AD901="Y",0,IF('Checklist Parameters'!$Q$25="","&lt;no limit&gt;",ROUNDDOWN((($I901-'Checklist Parameters'!$Q$24)/'Checklist Parameters'!$Q$25)+1,0)))</f>
        <v>&lt;no limit&gt;</v>
      </c>
      <c r="AF901" s="174">
        <f t="shared" si="83"/>
        <v>0</v>
      </c>
      <c r="AG901" s="85">
        <f t="shared" si="79"/>
        <v>0</v>
      </c>
    </row>
    <row r="902" spans="1:33" ht="15">
      <c r="A902" s="393"/>
      <c r="B902" s="393"/>
      <c r="C902" s="393"/>
      <c r="D902" s="393"/>
      <c r="E902" s="393"/>
      <c r="F902" s="393"/>
      <c r="G902" s="393"/>
      <c r="H902" s="394"/>
      <c r="I902" s="394"/>
      <c r="J902" s="394"/>
      <c r="K902" s="394"/>
      <c r="L902" s="394"/>
      <c r="M902" s="394"/>
      <c r="N902" s="313">
        <f>IF(IF(I902&lt;'Checklist Parameters'!$Q$22,0,($I902-$L902))&lt;0,0,IF(I902&lt;'Checklist Parameters'!$Q$22,0,($I902-$L902)))</f>
        <v>0</v>
      </c>
      <c r="O902" s="394"/>
      <c r="P902" s="395"/>
      <c r="Q902" s="316">
        <f t="shared" si="80"/>
        <v>0</v>
      </c>
      <c r="R902" s="87">
        <f t="shared" si="81"/>
        <v>0</v>
      </c>
      <c r="S902" s="87">
        <f>IF('Checklist Parameters'!$Q$60&lt;0.2,0.2,'Checklist Parameters'!$Q$60)</f>
        <v>0.7</v>
      </c>
      <c r="T902" s="88">
        <f>IF($O902="",IF('Checklist District ID'!$C$43="Y",MAX($R902:$S902)*$I902,SUM($R902:$S902)*$I902),IF(O902&gt;0,Q902*S902))</f>
        <v>0</v>
      </c>
      <c r="U902" s="88">
        <f>IF(Q902&gt;0,((I902-T902)*'Formula Matrix'!$E$42),0)</f>
        <v>0</v>
      </c>
      <c r="V902" s="88">
        <f t="shared" si="82"/>
        <v>0</v>
      </c>
      <c r="W902" s="88">
        <f>IF(V902&gt;0,(V902*'Checklist Parameters'!$Q$35),0)</f>
        <v>0</v>
      </c>
      <c r="X902" s="85">
        <f t="shared" si="78"/>
        <v>0</v>
      </c>
      <c r="Y902" s="85">
        <f>IF('Checklist Parameters'!$Q$102&lt;&gt;"",(I902/43560)*'Checklist Parameters'!$Q$102,"N/A")</f>
        <v>0</v>
      </c>
      <c r="Z902" s="85" t="str">
        <f>IF('Checklist Parameters'!$Q$58&lt;&gt;"",((I902*'Checklist Parameters'!$Q$58)*'Checklist Parameters'!$Q$35)/1000,"N/A")</f>
        <v>N/A</v>
      </c>
      <c r="AA902" s="85">
        <f>IF('Checklist Parameters'!$Q$101&lt;&gt;"",IFERROR(I902/'Checklist Parameters'!$Q$101,0),"N/A")</f>
        <v>0</v>
      </c>
      <c r="AB902" s="85" t="str">
        <f>IF('Checklist Parameters'!$Q$43&lt;&gt;"",(I902*'Checklist Parameters'!$Q$43)/1000,"N/A")</f>
        <v>N/A</v>
      </c>
      <c r="AC902" s="85">
        <f>IF('Checklist Parameters'!$Q$16="",$X902,IF(AND('Checklist Parameters'!$Q$16&lt;$X902,'Checklist Parameters'!$Q$16&gt;=3),'Checklist Parameters'!$Q$16,IF(AND('Checklist Parameters'!$Q$16&lt;$X902,'Checklist Parameters'!$Q$16&lt;3),0,$X902)))</f>
        <v>0</v>
      </c>
      <c r="AD902" s="85" t="str">
        <f>IF(AND(I902&lt;'Checklist Parameters'!$Q$22,$I902&lt;&gt;0),"Y","")</f>
        <v/>
      </c>
      <c r="AE902" s="85" t="str">
        <f>IF($AD902="Y",0,IF('Checklist Parameters'!$Q$25="","&lt;no limit&gt;",ROUNDDOWN((($I902-'Checklist Parameters'!$Q$24)/'Checklist Parameters'!$Q$25)+1,0)))</f>
        <v>&lt;no limit&gt;</v>
      </c>
      <c r="AF902" s="174">
        <f t="shared" si="83"/>
        <v>0</v>
      </c>
      <c r="AG902" s="85">
        <f t="shared" si="79"/>
        <v>0</v>
      </c>
    </row>
    <row r="903" spans="1:33" ht="15">
      <c r="A903" s="393"/>
      <c r="B903" s="393"/>
      <c r="C903" s="393"/>
      <c r="D903" s="393"/>
      <c r="E903" s="393"/>
      <c r="F903" s="393"/>
      <c r="G903" s="393"/>
      <c r="H903" s="394"/>
      <c r="I903" s="394"/>
      <c r="J903" s="394"/>
      <c r="K903" s="394"/>
      <c r="L903" s="394"/>
      <c r="M903" s="394"/>
      <c r="N903" s="313">
        <f>IF(IF(I903&lt;'Checklist Parameters'!$Q$22,0,($I903-$L903))&lt;0,0,IF(I903&lt;'Checklist Parameters'!$Q$22,0,($I903-$L903)))</f>
        <v>0</v>
      </c>
      <c r="O903" s="394"/>
      <c r="P903" s="395"/>
      <c r="Q903" s="316">
        <f t="shared" si="80"/>
        <v>0</v>
      </c>
      <c r="R903" s="87">
        <f t="shared" si="81"/>
        <v>0</v>
      </c>
      <c r="S903" s="87">
        <f>IF('Checklist Parameters'!$Q$60&lt;0.2,0.2,'Checklist Parameters'!$Q$60)</f>
        <v>0.7</v>
      </c>
      <c r="T903" s="88">
        <f>IF($O903="",IF('Checklist District ID'!$C$43="Y",MAX($R903:$S903)*$I903,SUM($R903:$S903)*$I903),IF(O903&gt;0,Q903*S903))</f>
        <v>0</v>
      </c>
      <c r="U903" s="88">
        <f>IF(Q903&gt;0,((I903-T903)*'Formula Matrix'!$E$42),0)</f>
        <v>0</v>
      </c>
      <c r="V903" s="88">
        <f t="shared" si="82"/>
        <v>0</v>
      </c>
      <c r="W903" s="88">
        <f>IF(V903&gt;0,(V903*'Checklist Parameters'!$Q$35),0)</f>
        <v>0</v>
      </c>
      <c r="X903" s="85">
        <f t="shared" si="78"/>
        <v>0</v>
      </c>
      <c r="Y903" s="85">
        <f>IF('Checklist Parameters'!$Q$102&lt;&gt;"",(I903/43560)*'Checklist Parameters'!$Q$102,"N/A")</f>
        <v>0</v>
      </c>
      <c r="Z903" s="85" t="str">
        <f>IF('Checklist Parameters'!$Q$58&lt;&gt;"",((I903*'Checklist Parameters'!$Q$58)*'Checklist Parameters'!$Q$35)/1000,"N/A")</f>
        <v>N/A</v>
      </c>
      <c r="AA903" s="85">
        <f>IF('Checklist Parameters'!$Q$101&lt;&gt;"",IFERROR(I903/'Checklist Parameters'!$Q$101,0),"N/A")</f>
        <v>0</v>
      </c>
      <c r="AB903" s="85" t="str">
        <f>IF('Checklist Parameters'!$Q$43&lt;&gt;"",(I903*'Checklist Parameters'!$Q$43)/1000,"N/A")</f>
        <v>N/A</v>
      </c>
      <c r="AC903" s="85">
        <f>IF('Checklist Parameters'!$Q$16="",$X903,IF(AND('Checklist Parameters'!$Q$16&lt;$X903,'Checklist Parameters'!$Q$16&gt;=3),'Checklist Parameters'!$Q$16,IF(AND('Checklist Parameters'!$Q$16&lt;$X903,'Checklist Parameters'!$Q$16&lt;3),0,$X903)))</f>
        <v>0</v>
      </c>
      <c r="AD903" s="85" t="str">
        <f>IF(AND(I903&lt;'Checklist Parameters'!$Q$22,$I903&lt;&gt;0),"Y","")</f>
        <v/>
      </c>
      <c r="AE903" s="85" t="str">
        <f>IF($AD903="Y",0,IF('Checklist Parameters'!$Q$25="","&lt;no limit&gt;",ROUNDDOWN((($I903-'Checklist Parameters'!$Q$24)/'Checklist Parameters'!$Q$25)+1,0)))</f>
        <v>&lt;no limit&gt;</v>
      </c>
      <c r="AF903" s="174">
        <f t="shared" si="83"/>
        <v>0</v>
      </c>
      <c r="AG903" s="85">
        <f t="shared" si="79"/>
        <v>0</v>
      </c>
    </row>
    <row r="904" spans="1:33" ht="15">
      <c r="A904" s="393"/>
      <c r="B904" s="393"/>
      <c r="C904" s="393"/>
      <c r="D904" s="393"/>
      <c r="E904" s="393"/>
      <c r="F904" s="393"/>
      <c r="G904" s="393"/>
      <c r="H904" s="394"/>
      <c r="I904" s="394"/>
      <c r="J904" s="394"/>
      <c r="K904" s="394"/>
      <c r="L904" s="394"/>
      <c r="M904" s="394"/>
      <c r="N904" s="313">
        <f>IF(IF(I904&lt;'Checklist Parameters'!$Q$22,0,($I904-$L904))&lt;0,0,IF(I904&lt;'Checklist Parameters'!$Q$22,0,($I904-$L904)))</f>
        <v>0</v>
      </c>
      <c r="O904" s="394"/>
      <c r="P904" s="395"/>
      <c r="Q904" s="316">
        <f t="shared" si="80"/>
        <v>0</v>
      </c>
      <c r="R904" s="87">
        <f t="shared" si="81"/>
        <v>0</v>
      </c>
      <c r="S904" s="87">
        <f>IF('Checklist Parameters'!$Q$60&lt;0.2,0.2,'Checklist Parameters'!$Q$60)</f>
        <v>0.7</v>
      </c>
      <c r="T904" s="88">
        <f>IF($O904="",IF('Checklist District ID'!$C$43="Y",MAX($R904:$S904)*$I904,SUM($R904:$S904)*$I904),IF(O904&gt;0,Q904*S904))</f>
        <v>0</v>
      </c>
      <c r="U904" s="88">
        <f>IF(Q904&gt;0,((I904-T904)*'Formula Matrix'!$E$42),0)</f>
        <v>0</v>
      </c>
      <c r="V904" s="88">
        <f t="shared" si="82"/>
        <v>0</v>
      </c>
      <c r="W904" s="88">
        <f>IF(V904&gt;0,(V904*'Checklist Parameters'!$Q$35),0)</f>
        <v>0</v>
      </c>
      <c r="X904" s="85">
        <f t="shared" si="78"/>
        <v>0</v>
      </c>
      <c r="Y904" s="85">
        <f>IF('Checklist Parameters'!$Q$102&lt;&gt;"",(I904/43560)*'Checklist Parameters'!$Q$102,"N/A")</f>
        <v>0</v>
      </c>
      <c r="Z904" s="85" t="str">
        <f>IF('Checklist Parameters'!$Q$58&lt;&gt;"",((I904*'Checklist Parameters'!$Q$58)*'Checklist Parameters'!$Q$35)/1000,"N/A")</f>
        <v>N/A</v>
      </c>
      <c r="AA904" s="85">
        <f>IF('Checklist Parameters'!$Q$101&lt;&gt;"",IFERROR(I904/'Checklist Parameters'!$Q$101,0),"N/A")</f>
        <v>0</v>
      </c>
      <c r="AB904" s="85" t="str">
        <f>IF('Checklist Parameters'!$Q$43&lt;&gt;"",(I904*'Checklist Parameters'!$Q$43)/1000,"N/A")</f>
        <v>N/A</v>
      </c>
      <c r="AC904" s="85">
        <f>IF('Checklist Parameters'!$Q$16="",$X904,IF(AND('Checklist Parameters'!$Q$16&lt;$X904,'Checklist Parameters'!$Q$16&gt;=3),'Checklist Parameters'!$Q$16,IF(AND('Checklist Parameters'!$Q$16&lt;$X904,'Checklist Parameters'!$Q$16&lt;3),0,$X904)))</f>
        <v>0</v>
      </c>
      <c r="AD904" s="85" t="str">
        <f>IF(AND(I904&lt;'Checklist Parameters'!$Q$22,$I904&lt;&gt;0),"Y","")</f>
        <v/>
      </c>
      <c r="AE904" s="85" t="str">
        <f>IF($AD904="Y",0,IF('Checklist Parameters'!$Q$25="","&lt;no limit&gt;",ROUNDDOWN((($I904-'Checklist Parameters'!$Q$24)/'Checklist Parameters'!$Q$25)+1,0)))</f>
        <v>&lt;no limit&gt;</v>
      </c>
      <c r="AF904" s="174">
        <f t="shared" si="83"/>
        <v>0</v>
      </c>
      <c r="AG904" s="85">
        <f t="shared" si="79"/>
        <v>0</v>
      </c>
    </row>
    <row r="905" spans="1:33" ht="15">
      <c r="A905" s="393"/>
      <c r="B905" s="393"/>
      <c r="C905" s="393"/>
      <c r="D905" s="393"/>
      <c r="E905" s="393"/>
      <c r="F905" s="393"/>
      <c r="G905" s="393"/>
      <c r="H905" s="394"/>
      <c r="I905" s="394"/>
      <c r="J905" s="394"/>
      <c r="K905" s="394"/>
      <c r="L905" s="394"/>
      <c r="M905" s="394"/>
      <c r="N905" s="313">
        <f>IF(IF(I905&lt;'Checklist Parameters'!$Q$22,0,($I905-$L905))&lt;0,0,IF(I905&lt;'Checklist Parameters'!$Q$22,0,($I905-$L905)))</f>
        <v>0</v>
      </c>
      <c r="O905" s="394"/>
      <c r="P905" s="395"/>
      <c r="Q905" s="316">
        <f t="shared" si="80"/>
        <v>0</v>
      </c>
      <c r="R905" s="87">
        <f t="shared" si="81"/>
        <v>0</v>
      </c>
      <c r="S905" s="87">
        <f>IF('Checklist Parameters'!$Q$60&lt;0.2,0.2,'Checklist Parameters'!$Q$60)</f>
        <v>0.7</v>
      </c>
      <c r="T905" s="88">
        <f>IF($O905="",IF('Checklist District ID'!$C$43="Y",MAX($R905:$S905)*$I905,SUM($R905:$S905)*$I905),IF(O905&gt;0,Q905*S905))</f>
        <v>0</v>
      </c>
      <c r="U905" s="88">
        <f>IF(Q905&gt;0,((I905-T905)*'Formula Matrix'!$E$42),0)</f>
        <v>0</v>
      </c>
      <c r="V905" s="88">
        <f t="shared" si="82"/>
        <v>0</v>
      </c>
      <c r="W905" s="88">
        <f>IF(V905&gt;0,(V905*'Checklist Parameters'!$Q$35),0)</f>
        <v>0</v>
      </c>
      <c r="X905" s="85">
        <f t="shared" si="78"/>
        <v>0</v>
      </c>
      <c r="Y905" s="85">
        <f>IF('Checklist Parameters'!$Q$102&lt;&gt;"",(I905/43560)*'Checklist Parameters'!$Q$102,"N/A")</f>
        <v>0</v>
      </c>
      <c r="Z905" s="85" t="str">
        <f>IF('Checklist Parameters'!$Q$58&lt;&gt;"",((I905*'Checklist Parameters'!$Q$58)*'Checklist Parameters'!$Q$35)/1000,"N/A")</f>
        <v>N/A</v>
      </c>
      <c r="AA905" s="85">
        <f>IF('Checklist Parameters'!$Q$101&lt;&gt;"",IFERROR(I905/'Checklist Parameters'!$Q$101,0),"N/A")</f>
        <v>0</v>
      </c>
      <c r="AB905" s="85" t="str">
        <f>IF('Checklist Parameters'!$Q$43&lt;&gt;"",(I905*'Checklist Parameters'!$Q$43)/1000,"N/A")</f>
        <v>N/A</v>
      </c>
      <c r="AC905" s="85">
        <f>IF('Checklist Parameters'!$Q$16="",$X905,IF(AND('Checklist Parameters'!$Q$16&lt;$X905,'Checklist Parameters'!$Q$16&gt;=3),'Checklist Parameters'!$Q$16,IF(AND('Checklist Parameters'!$Q$16&lt;$X905,'Checklist Parameters'!$Q$16&lt;3),0,$X905)))</f>
        <v>0</v>
      </c>
      <c r="AD905" s="85" t="str">
        <f>IF(AND(I905&lt;'Checklist Parameters'!$Q$22,$I905&lt;&gt;0),"Y","")</f>
        <v/>
      </c>
      <c r="AE905" s="85" t="str">
        <f>IF($AD905="Y",0,IF('Checklist Parameters'!$Q$25="","&lt;no limit&gt;",ROUNDDOWN((($I905-'Checklist Parameters'!$Q$24)/'Checklist Parameters'!$Q$25)+1,0)))</f>
        <v>&lt;no limit&gt;</v>
      </c>
      <c r="AF905" s="174">
        <f t="shared" si="83"/>
        <v>0</v>
      </c>
      <c r="AG905" s="85">
        <f t="shared" si="79"/>
        <v>0</v>
      </c>
    </row>
    <row r="906" spans="1:33" ht="15">
      <c r="A906" s="393"/>
      <c r="B906" s="393"/>
      <c r="C906" s="393"/>
      <c r="D906" s="393"/>
      <c r="E906" s="393"/>
      <c r="F906" s="393"/>
      <c r="G906" s="393"/>
      <c r="H906" s="394"/>
      <c r="I906" s="394"/>
      <c r="J906" s="394"/>
      <c r="K906" s="394"/>
      <c r="L906" s="394"/>
      <c r="M906" s="394"/>
      <c r="N906" s="313">
        <f>IF(IF(I906&lt;'Checklist Parameters'!$Q$22,0,($I906-$L906))&lt;0,0,IF(I906&lt;'Checklist Parameters'!$Q$22,0,($I906-$L906)))</f>
        <v>0</v>
      </c>
      <c r="O906" s="394"/>
      <c r="P906" s="395"/>
      <c r="Q906" s="316">
        <f t="shared" si="80"/>
        <v>0</v>
      </c>
      <c r="R906" s="87">
        <f t="shared" si="81"/>
        <v>0</v>
      </c>
      <c r="S906" s="87">
        <f>IF('Checklist Parameters'!$Q$60&lt;0.2,0.2,'Checklist Parameters'!$Q$60)</f>
        <v>0.7</v>
      </c>
      <c r="T906" s="88">
        <f>IF($O906="",IF('Checklist District ID'!$C$43="Y",MAX($R906:$S906)*$I906,SUM($R906:$S906)*$I906),IF(O906&gt;0,Q906*S906))</f>
        <v>0</v>
      </c>
      <c r="U906" s="88">
        <f>IF(Q906&gt;0,((I906-T906)*'Formula Matrix'!$E$42),0)</f>
        <v>0</v>
      </c>
      <c r="V906" s="88">
        <f t="shared" si="82"/>
        <v>0</v>
      </c>
      <c r="W906" s="88">
        <f>IF(V906&gt;0,(V906*'Checklist Parameters'!$Q$35),0)</f>
        <v>0</v>
      </c>
      <c r="X906" s="85">
        <f t="shared" si="78"/>
        <v>0</v>
      </c>
      <c r="Y906" s="85">
        <f>IF('Checklist Parameters'!$Q$102&lt;&gt;"",(I906/43560)*'Checklist Parameters'!$Q$102,"N/A")</f>
        <v>0</v>
      </c>
      <c r="Z906" s="85" t="str">
        <f>IF('Checklist Parameters'!$Q$58&lt;&gt;"",((I906*'Checklist Parameters'!$Q$58)*'Checklist Parameters'!$Q$35)/1000,"N/A")</f>
        <v>N/A</v>
      </c>
      <c r="AA906" s="85">
        <f>IF('Checklist Parameters'!$Q$101&lt;&gt;"",IFERROR(I906/'Checklist Parameters'!$Q$101,0),"N/A")</f>
        <v>0</v>
      </c>
      <c r="AB906" s="85" t="str">
        <f>IF('Checklist Parameters'!$Q$43&lt;&gt;"",(I906*'Checklist Parameters'!$Q$43)/1000,"N/A")</f>
        <v>N/A</v>
      </c>
      <c r="AC906" s="85">
        <f>IF('Checklist Parameters'!$Q$16="",$X906,IF(AND('Checklist Parameters'!$Q$16&lt;$X906,'Checklist Parameters'!$Q$16&gt;=3),'Checklist Parameters'!$Q$16,IF(AND('Checklist Parameters'!$Q$16&lt;$X906,'Checklist Parameters'!$Q$16&lt;3),0,$X906)))</f>
        <v>0</v>
      </c>
      <c r="AD906" s="85" t="str">
        <f>IF(AND(I906&lt;'Checklist Parameters'!$Q$22,$I906&lt;&gt;0),"Y","")</f>
        <v/>
      </c>
      <c r="AE906" s="85" t="str">
        <f>IF($AD906="Y",0,IF('Checklist Parameters'!$Q$25="","&lt;no limit&gt;",ROUNDDOWN((($I906-'Checklist Parameters'!$Q$24)/'Checklist Parameters'!$Q$25)+1,0)))</f>
        <v>&lt;no limit&gt;</v>
      </c>
      <c r="AF906" s="174">
        <f t="shared" si="83"/>
        <v>0</v>
      </c>
      <c r="AG906" s="85">
        <f t="shared" si="79"/>
        <v>0</v>
      </c>
    </row>
    <row r="907" spans="1:33" ht="15">
      <c r="A907" s="393"/>
      <c r="B907" s="393"/>
      <c r="C907" s="393"/>
      <c r="D907" s="393"/>
      <c r="E907" s="393"/>
      <c r="F907" s="393"/>
      <c r="G907" s="393"/>
      <c r="H907" s="394"/>
      <c r="I907" s="394"/>
      <c r="J907" s="394"/>
      <c r="K907" s="394"/>
      <c r="L907" s="394"/>
      <c r="M907" s="394"/>
      <c r="N907" s="313">
        <f>IF(IF(I907&lt;'Checklist Parameters'!$Q$22,0,($I907-$L907))&lt;0,0,IF(I907&lt;'Checklist Parameters'!$Q$22,0,($I907-$L907)))</f>
        <v>0</v>
      </c>
      <c r="O907" s="394"/>
      <c r="P907" s="395"/>
      <c r="Q907" s="316">
        <f t="shared" si="80"/>
        <v>0</v>
      </c>
      <c r="R907" s="87">
        <f t="shared" si="81"/>
        <v>0</v>
      </c>
      <c r="S907" s="87">
        <f>IF('Checklist Parameters'!$Q$60&lt;0.2,0.2,'Checklist Parameters'!$Q$60)</f>
        <v>0.7</v>
      </c>
      <c r="T907" s="88">
        <f>IF($O907="",IF('Checklist District ID'!$C$43="Y",MAX($R907:$S907)*$I907,SUM($R907:$S907)*$I907),IF(O907&gt;0,Q907*S907))</f>
        <v>0</v>
      </c>
      <c r="U907" s="88">
        <f>IF(Q907&gt;0,((I907-T907)*'Formula Matrix'!$E$42),0)</f>
        <v>0</v>
      </c>
      <c r="V907" s="88">
        <f t="shared" si="82"/>
        <v>0</v>
      </c>
      <c r="W907" s="88">
        <f>IF(V907&gt;0,(V907*'Checklist Parameters'!$Q$35),0)</f>
        <v>0</v>
      </c>
      <c r="X907" s="85">
        <f t="shared" si="78"/>
        <v>0</v>
      </c>
      <c r="Y907" s="85">
        <f>IF('Checklist Parameters'!$Q$102&lt;&gt;"",(I907/43560)*'Checklist Parameters'!$Q$102,"N/A")</f>
        <v>0</v>
      </c>
      <c r="Z907" s="85" t="str">
        <f>IF('Checklist Parameters'!$Q$58&lt;&gt;"",((I907*'Checklist Parameters'!$Q$58)*'Checklist Parameters'!$Q$35)/1000,"N/A")</f>
        <v>N/A</v>
      </c>
      <c r="AA907" s="85">
        <f>IF('Checklist Parameters'!$Q$101&lt;&gt;"",IFERROR(I907/'Checklist Parameters'!$Q$101,0),"N/A")</f>
        <v>0</v>
      </c>
      <c r="AB907" s="85" t="str">
        <f>IF('Checklist Parameters'!$Q$43&lt;&gt;"",(I907*'Checklist Parameters'!$Q$43)/1000,"N/A")</f>
        <v>N/A</v>
      </c>
      <c r="AC907" s="85">
        <f>IF('Checklist Parameters'!$Q$16="",$X907,IF(AND('Checklist Parameters'!$Q$16&lt;$X907,'Checklist Parameters'!$Q$16&gt;=3),'Checklist Parameters'!$Q$16,IF(AND('Checklist Parameters'!$Q$16&lt;$X907,'Checklist Parameters'!$Q$16&lt;3),0,$X907)))</f>
        <v>0</v>
      </c>
      <c r="AD907" s="85" t="str">
        <f>IF(AND(I907&lt;'Checklist Parameters'!$Q$22,$I907&lt;&gt;0),"Y","")</f>
        <v/>
      </c>
      <c r="AE907" s="85" t="str">
        <f>IF($AD907="Y",0,IF('Checklist Parameters'!$Q$25="","&lt;no limit&gt;",ROUNDDOWN((($I907-'Checklist Parameters'!$Q$24)/'Checklist Parameters'!$Q$25)+1,0)))</f>
        <v>&lt;no limit&gt;</v>
      </c>
      <c r="AF907" s="174">
        <f t="shared" si="83"/>
        <v>0</v>
      </c>
      <c r="AG907" s="85">
        <f t="shared" si="79"/>
        <v>0</v>
      </c>
    </row>
    <row r="908" spans="1:33" ht="15">
      <c r="A908" s="393"/>
      <c r="B908" s="393"/>
      <c r="C908" s="393"/>
      <c r="D908" s="393"/>
      <c r="E908" s="393"/>
      <c r="F908" s="393"/>
      <c r="G908" s="393"/>
      <c r="H908" s="394"/>
      <c r="I908" s="394"/>
      <c r="J908" s="394"/>
      <c r="K908" s="394"/>
      <c r="L908" s="394"/>
      <c r="M908" s="394"/>
      <c r="N908" s="313">
        <f>IF(IF(I908&lt;'Checklist Parameters'!$Q$22,0,($I908-$L908))&lt;0,0,IF(I908&lt;'Checklist Parameters'!$Q$22,0,($I908-$L908)))</f>
        <v>0</v>
      </c>
      <c r="O908" s="394"/>
      <c r="P908" s="395"/>
      <c r="Q908" s="316">
        <f t="shared" si="80"/>
        <v>0</v>
      </c>
      <c r="R908" s="87">
        <f t="shared" si="81"/>
        <v>0</v>
      </c>
      <c r="S908" s="87">
        <f>IF('Checklist Parameters'!$Q$60&lt;0.2,0.2,'Checklist Parameters'!$Q$60)</f>
        <v>0.7</v>
      </c>
      <c r="T908" s="88">
        <f>IF($O908="",IF('Checklist District ID'!$C$43="Y",MAX($R908:$S908)*$I908,SUM($R908:$S908)*$I908),IF(O908&gt;0,Q908*S908))</f>
        <v>0</v>
      </c>
      <c r="U908" s="88">
        <f>IF(Q908&gt;0,((I908-T908)*'Formula Matrix'!$E$42),0)</f>
        <v>0</v>
      </c>
      <c r="V908" s="88">
        <f t="shared" si="82"/>
        <v>0</v>
      </c>
      <c r="W908" s="88">
        <f>IF(V908&gt;0,(V908*'Checklist Parameters'!$Q$35),0)</f>
        <v>0</v>
      </c>
      <c r="X908" s="85">
        <f t="shared" si="78"/>
        <v>0</v>
      </c>
      <c r="Y908" s="85">
        <f>IF('Checklist Parameters'!$Q$102&lt;&gt;"",(I908/43560)*'Checklist Parameters'!$Q$102,"N/A")</f>
        <v>0</v>
      </c>
      <c r="Z908" s="85" t="str">
        <f>IF('Checklist Parameters'!$Q$58&lt;&gt;"",((I908*'Checklist Parameters'!$Q$58)*'Checklist Parameters'!$Q$35)/1000,"N/A")</f>
        <v>N/A</v>
      </c>
      <c r="AA908" s="85">
        <f>IF('Checklist Parameters'!$Q$101&lt;&gt;"",IFERROR(I908/'Checklist Parameters'!$Q$101,0),"N/A")</f>
        <v>0</v>
      </c>
      <c r="AB908" s="85" t="str">
        <f>IF('Checklist Parameters'!$Q$43&lt;&gt;"",(I908*'Checklist Parameters'!$Q$43)/1000,"N/A")</f>
        <v>N/A</v>
      </c>
      <c r="AC908" s="85">
        <f>IF('Checklist Parameters'!$Q$16="",$X908,IF(AND('Checklist Parameters'!$Q$16&lt;$X908,'Checklist Parameters'!$Q$16&gt;=3),'Checklist Parameters'!$Q$16,IF(AND('Checklist Parameters'!$Q$16&lt;$X908,'Checklist Parameters'!$Q$16&lt;3),0,$X908)))</f>
        <v>0</v>
      </c>
      <c r="AD908" s="85" t="str">
        <f>IF(AND(I908&lt;'Checklist Parameters'!$Q$22,$I908&lt;&gt;0),"Y","")</f>
        <v/>
      </c>
      <c r="AE908" s="85" t="str">
        <f>IF($AD908="Y",0,IF('Checklist Parameters'!$Q$25="","&lt;no limit&gt;",ROUNDDOWN((($I908-'Checklist Parameters'!$Q$24)/'Checklist Parameters'!$Q$25)+1,0)))</f>
        <v>&lt;no limit&gt;</v>
      </c>
      <c r="AF908" s="174">
        <f t="shared" si="83"/>
        <v>0</v>
      </c>
      <c r="AG908" s="85">
        <f t="shared" si="79"/>
        <v>0</v>
      </c>
    </row>
    <row r="909" spans="1:33" ht="15">
      <c r="A909" s="393"/>
      <c r="B909" s="393"/>
      <c r="C909" s="393"/>
      <c r="D909" s="393"/>
      <c r="E909" s="393"/>
      <c r="F909" s="393"/>
      <c r="G909" s="393"/>
      <c r="H909" s="394"/>
      <c r="I909" s="394"/>
      <c r="J909" s="394"/>
      <c r="K909" s="394"/>
      <c r="L909" s="394"/>
      <c r="M909" s="394"/>
      <c r="N909" s="313">
        <f>IF(IF(I909&lt;'Checklist Parameters'!$Q$22,0,($I909-$L909))&lt;0,0,IF(I909&lt;'Checklist Parameters'!$Q$22,0,($I909-$L909)))</f>
        <v>0</v>
      </c>
      <c r="O909" s="394"/>
      <c r="P909" s="395"/>
      <c r="Q909" s="316">
        <f t="shared" si="80"/>
        <v>0</v>
      </c>
      <c r="R909" s="87">
        <f t="shared" si="81"/>
        <v>0</v>
      </c>
      <c r="S909" s="87">
        <f>IF('Checklist Parameters'!$Q$60&lt;0.2,0.2,'Checklist Parameters'!$Q$60)</f>
        <v>0.7</v>
      </c>
      <c r="T909" s="88">
        <f>IF($O909="",IF('Checklist District ID'!$C$43="Y",MAX($R909:$S909)*$I909,SUM($R909:$S909)*$I909),IF(O909&gt;0,Q909*S909))</f>
        <v>0</v>
      </c>
      <c r="U909" s="88">
        <f>IF(Q909&gt;0,((I909-T909)*'Formula Matrix'!$E$42),0)</f>
        <v>0</v>
      </c>
      <c r="V909" s="88">
        <f t="shared" si="82"/>
        <v>0</v>
      </c>
      <c r="W909" s="88">
        <f>IF(V909&gt;0,(V909*'Checklist Parameters'!$Q$35),0)</f>
        <v>0</v>
      </c>
      <c r="X909" s="85">
        <f t="shared" si="78"/>
        <v>0</v>
      </c>
      <c r="Y909" s="85">
        <f>IF('Checklist Parameters'!$Q$102&lt;&gt;"",(I909/43560)*'Checklist Parameters'!$Q$102,"N/A")</f>
        <v>0</v>
      </c>
      <c r="Z909" s="85" t="str">
        <f>IF('Checklist Parameters'!$Q$58&lt;&gt;"",((I909*'Checklist Parameters'!$Q$58)*'Checklist Parameters'!$Q$35)/1000,"N/A")</f>
        <v>N/A</v>
      </c>
      <c r="AA909" s="85">
        <f>IF('Checklist Parameters'!$Q$101&lt;&gt;"",IFERROR(I909/'Checklist Parameters'!$Q$101,0),"N/A")</f>
        <v>0</v>
      </c>
      <c r="AB909" s="85" t="str">
        <f>IF('Checklist Parameters'!$Q$43&lt;&gt;"",(I909*'Checklist Parameters'!$Q$43)/1000,"N/A")</f>
        <v>N/A</v>
      </c>
      <c r="AC909" s="85">
        <f>IF('Checklist Parameters'!$Q$16="",$X909,IF(AND('Checklist Parameters'!$Q$16&lt;$X909,'Checklist Parameters'!$Q$16&gt;=3),'Checklist Parameters'!$Q$16,IF(AND('Checklist Parameters'!$Q$16&lt;$X909,'Checklist Parameters'!$Q$16&lt;3),0,$X909)))</f>
        <v>0</v>
      </c>
      <c r="AD909" s="85" t="str">
        <f>IF(AND(I909&lt;'Checklist Parameters'!$Q$22,$I909&lt;&gt;0),"Y","")</f>
        <v/>
      </c>
      <c r="AE909" s="85" t="str">
        <f>IF($AD909="Y",0,IF('Checklist Parameters'!$Q$25="","&lt;no limit&gt;",ROUNDDOWN((($I909-'Checklist Parameters'!$Q$24)/'Checklist Parameters'!$Q$25)+1,0)))</f>
        <v>&lt;no limit&gt;</v>
      </c>
      <c r="AF909" s="174">
        <f t="shared" si="83"/>
        <v>0</v>
      </c>
      <c r="AG909" s="85">
        <f t="shared" si="79"/>
        <v>0</v>
      </c>
    </row>
    <row r="910" spans="1:33" ht="15">
      <c r="A910" s="393"/>
      <c r="B910" s="393"/>
      <c r="C910" s="393"/>
      <c r="D910" s="393"/>
      <c r="E910" s="393"/>
      <c r="F910" s="393"/>
      <c r="G910" s="393"/>
      <c r="H910" s="394"/>
      <c r="I910" s="394"/>
      <c r="J910" s="394"/>
      <c r="K910" s="394"/>
      <c r="L910" s="394"/>
      <c r="M910" s="394"/>
      <c r="N910" s="313">
        <f>IF(IF(I910&lt;'Checklist Parameters'!$Q$22,0,($I910-$L910))&lt;0,0,IF(I910&lt;'Checklist Parameters'!$Q$22,0,($I910-$L910)))</f>
        <v>0</v>
      </c>
      <c r="O910" s="394"/>
      <c r="P910" s="395"/>
      <c r="Q910" s="316">
        <f t="shared" si="80"/>
        <v>0</v>
      </c>
      <c r="R910" s="87">
        <f t="shared" si="81"/>
        <v>0</v>
      </c>
      <c r="S910" s="87">
        <f>IF('Checklist Parameters'!$Q$60&lt;0.2,0.2,'Checklist Parameters'!$Q$60)</f>
        <v>0.7</v>
      </c>
      <c r="T910" s="88">
        <f>IF($O910="",IF('Checklist District ID'!$C$43="Y",MAX($R910:$S910)*$I910,SUM($R910:$S910)*$I910),IF(O910&gt;0,Q910*S910))</f>
        <v>0</v>
      </c>
      <c r="U910" s="88">
        <f>IF(Q910&gt;0,((I910-T910)*'Formula Matrix'!$E$42),0)</f>
        <v>0</v>
      </c>
      <c r="V910" s="88">
        <f t="shared" si="82"/>
        <v>0</v>
      </c>
      <c r="W910" s="88">
        <f>IF(V910&gt;0,(V910*'Checklist Parameters'!$Q$35),0)</f>
        <v>0</v>
      </c>
      <c r="X910" s="85">
        <f t="shared" si="78"/>
        <v>0</v>
      </c>
      <c r="Y910" s="85">
        <f>IF('Checklist Parameters'!$Q$102&lt;&gt;"",(I910/43560)*'Checklist Parameters'!$Q$102,"N/A")</f>
        <v>0</v>
      </c>
      <c r="Z910" s="85" t="str">
        <f>IF('Checklist Parameters'!$Q$58&lt;&gt;"",((I910*'Checklist Parameters'!$Q$58)*'Checklist Parameters'!$Q$35)/1000,"N/A")</f>
        <v>N/A</v>
      </c>
      <c r="AA910" s="85">
        <f>IF('Checklist Parameters'!$Q$101&lt;&gt;"",IFERROR(I910/'Checklist Parameters'!$Q$101,0),"N/A")</f>
        <v>0</v>
      </c>
      <c r="AB910" s="85" t="str">
        <f>IF('Checklist Parameters'!$Q$43&lt;&gt;"",(I910*'Checklist Parameters'!$Q$43)/1000,"N/A")</f>
        <v>N/A</v>
      </c>
      <c r="AC910" s="85">
        <f>IF('Checklist Parameters'!$Q$16="",$X910,IF(AND('Checklist Parameters'!$Q$16&lt;$X910,'Checklist Parameters'!$Q$16&gt;=3),'Checklist Parameters'!$Q$16,IF(AND('Checklist Parameters'!$Q$16&lt;$X910,'Checklist Parameters'!$Q$16&lt;3),0,$X910)))</f>
        <v>0</v>
      </c>
      <c r="AD910" s="85" t="str">
        <f>IF(AND(I910&lt;'Checklist Parameters'!$Q$22,$I910&lt;&gt;0),"Y","")</f>
        <v/>
      </c>
      <c r="AE910" s="85" t="str">
        <f>IF($AD910="Y",0,IF('Checklist Parameters'!$Q$25="","&lt;no limit&gt;",ROUNDDOWN((($I910-'Checklist Parameters'!$Q$24)/'Checklist Parameters'!$Q$25)+1,0)))</f>
        <v>&lt;no limit&gt;</v>
      </c>
      <c r="AF910" s="174">
        <f t="shared" si="83"/>
        <v>0</v>
      </c>
      <c r="AG910" s="85">
        <f t="shared" si="79"/>
        <v>0</v>
      </c>
    </row>
    <row r="911" spans="1:33" ht="15">
      <c r="A911" s="393"/>
      <c r="B911" s="393"/>
      <c r="C911" s="393"/>
      <c r="D911" s="393"/>
      <c r="E911" s="393"/>
      <c r="F911" s="393"/>
      <c r="G911" s="393"/>
      <c r="H911" s="394"/>
      <c r="I911" s="394"/>
      <c r="J911" s="394"/>
      <c r="K911" s="394"/>
      <c r="L911" s="394"/>
      <c r="M911" s="394"/>
      <c r="N911" s="313">
        <f>IF(IF(I911&lt;'Checklist Parameters'!$Q$22,0,($I911-$L911))&lt;0,0,IF(I911&lt;'Checklist Parameters'!$Q$22,0,($I911-$L911)))</f>
        <v>0</v>
      </c>
      <c r="O911" s="394"/>
      <c r="P911" s="395"/>
      <c r="Q911" s="316">
        <f t="shared" si="80"/>
        <v>0</v>
      </c>
      <c r="R911" s="87">
        <f t="shared" si="81"/>
        <v>0</v>
      </c>
      <c r="S911" s="87">
        <f>IF('Checklist Parameters'!$Q$60&lt;0.2,0.2,'Checklist Parameters'!$Q$60)</f>
        <v>0.7</v>
      </c>
      <c r="T911" s="88">
        <f>IF($O911="",IF('Checklist District ID'!$C$43="Y",MAX($R911:$S911)*$I911,SUM($R911:$S911)*$I911),IF(O911&gt;0,Q911*S911))</f>
        <v>0</v>
      </c>
      <c r="U911" s="88">
        <f>IF(Q911&gt;0,((I911-T911)*'Formula Matrix'!$E$42),0)</f>
        <v>0</v>
      </c>
      <c r="V911" s="88">
        <f t="shared" si="82"/>
        <v>0</v>
      </c>
      <c r="W911" s="88">
        <f>IF(V911&gt;0,(V911*'Checklist Parameters'!$Q$35),0)</f>
        <v>0</v>
      </c>
      <c r="X911" s="85">
        <f t="shared" si="78"/>
        <v>0</v>
      </c>
      <c r="Y911" s="85">
        <f>IF('Checklist Parameters'!$Q$102&lt;&gt;"",(I911/43560)*'Checklist Parameters'!$Q$102,"N/A")</f>
        <v>0</v>
      </c>
      <c r="Z911" s="85" t="str">
        <f>IF('Checklist Parameters'!$Q$58&lt;&gt;"",((I911*'Checklist Parameters'!$Q$58)*'Checklist Parameters'!$Q$35)/1000,"N/A")</f>
        <v>N/A</v>
      </c>
      <c r="AA911" s="85">
        <f>IF('Checklist Parameters'!$Q$101&lt;&gt;"",IFERROR(I911/'Checklist Parameters'!$Q$101,0),"N/A")</f>
        <v>0</v>
      </c>
      <c r="AB911" s="85" t="str">
        <f>IF('Checklist Parameters'!$Q$43&lt;&gt;"",(I911*'Checklist Parameters'!$Q$43)/1000,"N/A")</f>
        <v>N/A</v>
      </c>
      <c r="AC911" s="85">
        <f>IF('Checklist Parameters'!$Q$16="",$X911,IF(AND('Checklist Parameters'!$Q$16&lt;$X911,'Checklist Parameters'!$Q$16&gt;=3),'Checklist Parameters'!$Q$16,IF(AND('Checklist Parameters'!$Q$16&lt;$X911,'Checklist Parameters'!$Q$16&lt;3),0,$X911)))</f>
        <v>0</v>
      </c>
      <c r="AD911" s="85" t="str">
        <f>IF(AND(I911&lt;'Checklist Parameters'!$Q$22,$I911&lt;&gt;0),"Y","")</f>
        <v/>
      </c>
      <c r="AE911" s="85" t="str">
        <f>IF($AD911="Y",0,IF('Checklist Parameters'!$Q$25="","&lt;no limit&gt;",ROUNDDOWN((($I911-'Checklist Parameters'!$Q$24)/'Checklist Parameters'!$Q$25)+1,0)))</f>
        <v>&lt;no limit&gt;</v>
      </c>
      <c r="AF911" s="174">
        <f t="shared" si="83"/>
        <v>0</v>
      </c>
      <c r="AG911" s="85">
        <f t="shared" si="79"/>
        <v>0</v>
      </c>
    </row>
    <row r="912" spans="1:33" ht="15">
      <c r="A912" s="393"/>
      <c r="B912" s="393"/>
      <c r="C912" s="393"/>
      <c r="D912" s="393"/>
      <c r="E912" s="393"/>
      <c r="F912" s="393"/>
      <c r="G912" s="393"/>
      <c r="H912" s="394"/>
      <c r="I912" s="394"/>
      <c r="J912" s="394"/>
      <c r="K912" s="394"/>
      <c r="L912" s="394"/>
      <c r="M912" s="394"/>
      <c r="N912" s="313">
        <f>IF(IF(I912&lt;'Checklist Parameters'!$Q$22,0,($I912-$L912))&lt;0,0,IF(I912&lt;'Checklist Parameters'!$Q$22,0,($I912-$L912)))</f>
        <v>0</v>
      </c>
      <c r="O912" s="394"/>
      <c r="P912" s="395"/>
      <c r="Q912" s="316">
        <f t="shared" si="80"/>
        <v>0</v>
      </c>
      <c r="R912" s="87">
        <f t="shared" si="81"/>
        <v>0</v>
      </c>
      <c r="S912" s="87">
        <f>IF('Checklist Parameters'!$Q$60&lt;0.2,0.2,'Checklist Parameters'!$Q$60)</f>
        <v>0.7</v>
      </c>
      <c r="T912" s="88">
        <f>IF($O912="",IF('Checklist District ID'!$C$43="Y",MAX($R912:$S912)*$I912,SUM($R912:$S912)*$I912),IF(O912&gt;0,Q912*S912))</f>
        <v>0</v>
      </c>
      <c r="U912" s="88">
        <f>IF(Q912&gt;0,((I912-T912)*'Formula Matrix'!$E$42),0)</f>
        <v>0</v>
      </c>
      <c r="V912" s="88">
        <f t="shared" si="82"/>
        <v>0</v>
      </c>
      <c r="W912" s="88">
        <f>IF(V912&gt;0,(V912*'Checklist Parameters'!$Q$35),0)</f>
        <v>0</v>
      </c>
      <c r="X912" s="85">
        <f t="shared" si="78"/>
        <v>0</v>
      </c>
      <c r="Y912" s="85">
        <f>IF('Checklist Parameters'!$Q$102&lt;&gt;"",(I912/43560)*'Checklist Parameters'!$Q$102,"N/A")</f>
        <v>0</v>
      </c>
      <c r="Z912" s="85" t="str">
        <f>IF('Checklist Parameters'!$Q$58&lt;&gt;"",((I912*'Checklist Parameters'!$Q$58)*'Checklist Parameters'!$Q$35)/1000,"N/A")</f>
        <v>N/A</v>
      </c>
      <c r="AA912" s="85">
        <f>IF('Checklist Parameters'!$Q$101&lt;&gt;"",IFERROR(I912/'Checklist Parameters'!$Q$101,0),"N/A")</f>
        <v>0</v>
      </c>
      <c r="AB912" s="85" t="str">
        <f>IF('Checklist Parameters'!$Q$43&lt;&gt;"",(I912*'Checklist Parameters'!$Q$43)/1000,"N/A")</f>
        <v>N/A</v>
      </c>
      <c r="AC912" s="85">
        <f>IF('Checklist Parameters'!$Q$16="",$X912,IF(AND('Checklist Parameters'!$Q$16&lt;$X912,'Checklist Parameters'!$Q$16&gt;=3),'Checklist Parameters'!$Q$16,IF(AND('Checklist Parameters'!$Q$16&lt;$X912,'Checklist Parameters'!$Q$16&lt;3),0,$X912)))</f>
        <v>0</v>
      </c>
      <c r="AD912" s="85" t="str">
        <f>IF(AND(I912&lt;'Checklist Parameters'!$Q$22,$I912&lt;&gt;0),"Y","")</f>
        <v/>
      </c>
      <c r="AE912" s="85" t="str">
        <f>IF($AD912="Y",0,IF('Checklist Parameters'!$Q$25="","&lt;no limit&gt;",ROUNDDOWN((($I912-'Checklist Parameters'!$Q$24)/'Checklist Parameters'!$Q$25)+1,0)))</f>
        <v>&lt;no limit&gt;</v>
      </c>
      <c r="AF912" s="174">
        <f t="shared" si="83"/>
        <v>0</v>
      </c>
      <c r="AG912" s="85">
        <f t="shared" si="79"/>
        <v>0</v>
      </c>
    </row>
    <row r="913" spans="1:33" ht="15">
      <c r="A913" s="393"/>
      <c r="B913" s="393"/>
      <c r="C913" s="393"/>
      <c r="D913" s="393"/>
      <c r="E913" s="393"/>
      <c r="F913" s="393"/>
      <c r="G913" s="393"/>
      <c r="H913" s="394"/>
      <c r="I913" s="394"/>
      <c r="J913" s="394"/>
      <c r="K913" s="394"/>
      <c r="L913" s="394"/>
      <c r="M913" s="394"/>
      <c r="N913" s="313">
        <f>IF(IF(I913&lt;'Checklist Parameters'!$Q$22,0,($I913-$L913))&lt;0,0,IF(I913&lt;'Checklist Parameters'!$Q$22,0,($I913-$L913)))</f>
        <v>0</v>
      </c>
      <c r="O913" s="394"/>
      <c r="P913" s="395"/>
      <c r="Q913" s="316">
        <f t="shared" si="80"/>
        <v>0</v>
      </c>
      <c r="R913" s="87">
        <f t="shared" si="81"/>
        <v>0</v>
      </c>
      <c r="S913" s="87">
        <f>IF('Checklist Parameters'!$Q$60&lt;0.2,0.2,'Checklist Parameters'!$Q$60)</f>
        <v>0.7</v>
      </c>
      <c r="T913" s="88">
        <f>IF($O913="",IF('Checklist District ID'!$C$43="Y",MAX($R913:$S913)*$I913,SUM($R913:$S913)*$I913),IF(O913&gt;0,Q913*S913))</f>
        <v>0</v>
      </c>
      <c r="U913" s="88">
        <f>IF(Q913&gt;0,((I913-T913)*'Formula Matrix'!$E$42),0)</f>
        <v>0</v>
      </c>
      <c r="V913" s="88">
        <f t="shared" si="82"/>
        <v>0</v>
      </c>
      <c r="W913" s="88">
        <f>IF(V913&gt;0,(V913*'Checklist Parameters'!$Q$35),0)</f>
        <v>0</v>
      </c>
      <c r="X913" s="85">
        <f t="shared" si="78"/>
        <v>0</v>
      </c>
      <c r="Y913" s="85">
        <f>IF('Checklist Parameters'!$Q$102&lt;&gt;"",(I913/43560)*'Checklist Parameters'!$Q$102,"N/A")</f>
        <v>0</v>
      </c>
      <c r="Z913" s="85" t="str">
        <f>IF('Checklist Parameters'!$Q$58&lt;&gt;"",((I913*'Checklist Parameters'!$Q$58)*'Checklist Parameters'!$Q$35)/1000,"N/A")</f>
        <v>N/A</v>
      </c>
      <c r="AA913" s="85">
        <f>IF('Checklist Parameters'!$Q$101&lt;&gt;"",IFERROR(I913/'Checklist Parameters'!$Q$101,0),"N/A")</f>
        <v>0</v>
      </c>
      <c r="AB913" s="85" t="str">
        <f>IF('Checklist Parameters'!$Q$43&lt;&gt;"",(I913*'Checklist Parameters'!$Q$43)/1000,"N/A")</f>
        <v>N/A</v>
      </c>
      <c r="AC913" s="85">
        <f>IF('Checklist Parameters'!$Q$16="",$X913,IF(AND('Checklist Parameters'!$Q$16&lt;$X913,'Checklist Parameters'!$Q$16&gt;=3),'Checklist Parameters'!$Q$16,IF(AND('Checklist Parameters'!$Q$16&lt;$X913,'Checklist Parameters'!$Q$16&lt;3),0,$X913)))</f>
        <v>0</v>
      </c>
      <c r="AD913" s="85" t="str">
        <f>IF(AND(I913&lt;'Checklist Parameters'!$Q$22,$I913&lt;&gt;0),"Y","")</f>
        <v/>
      </c>
      <c r="AE913" s="85" t="str">
        <f>IF($AD913="Y",0,IF('Checklist Parameters'!$Q$25="","&lt;no limit&gt;",ROUNDDOWN((($I913-'Checklist Parameters'!$Q$24)/'Checklist Parameters'!$Q$25)+1,0)))</f>
        <v>&lt;no limit&gt;</v>
      </c>
      <c r="AF913" s="174">
        <f t="shared" si="83"/>
        <v>0</v>
      </c>
      <c r="AG913" s="85">
        <f t="shared" si="79"/>
        <v>0</v>
      </c>
    </row>
    <row r="914" spans="1:33" ht="15">
      <c r="A914" s="393"/>
      <c r="B914" s="393"/>
      <c r="C914" s="393"/>
      <c r="D914" s="393"/>
      <c r="E914" s="393"/>
      <c r="F914" s="393"/>
      <c r="G914" s="393"/>
      <c r="H914" s="394"/>
      <c r="I914" s="394"/>
      <c r="J914" s="394"/>
      <c r="K914" s="394"/>
      <c r="L914" s="394"/>
      <c r="M914" s="394"/>
      <c r="N914" s="313">
        <f>IF(IF(I914&lt;'Checklist Parameters'!$Q$22,0,($I914-$L914))&lt;0,0,IF(I914&lt;'Checklist Parameters'!$Q$22,0,($I914-$L914)))</f>
        <v>0</v>
      </c>
      <c r="O914" s="394"/>
      <c r="P914" s="395"/>
      <c r="Q914" s="316">
        <f t="shared" si="80"/>
        <v>0</v>
      </c>
      <c r="R914" s="87">
        <f t="shared" si="81"/>
        <v>0</v>
      </c>
      <c r="S914" s="87">
        <f>IF('Checklist Parameters'!$Q$60&lt;0.2,0.2,'Checklist Parameters'!$Q$60)</f>
        <v>0.7</v>
      </c>
      <c r="T914" s="88">
        <f>IF($O914="",IF('Checklist District ID'!$C$43="Y",MAX($R914:$S914)*$I914,SUM($R914:$S914)*$I914),IF(O914&gt;0,Q914*S914))</f>
        <v>0</v>
      </c>
      <c r="U914" s="88">
        <f>IF(Q914&gt;0,((I914-T914)*'Formula Matrix'!$E$42),0)</f>
        <v>0</v>
      </c>
      <c r="V914" s="88">
        <f t="shared" si="82"/>
        <v>0</v>
      </c>
      <c r="W914" s="88">
        <f>IF(V914&gt;0,(V914*'Checklist Parameters'!$Q$35),0)</f>
        <v>0</v>
      </c>
      <c r="X914" s="85">
        <f t="shared" si="78"/>
        <v>0</v>
      </c>
      <c r="Y914" s="85">
        <f>IF('Checklist Parameters'!$Q$102&lt;&gt;"",(I914/43560)*'Checklist Parameters'!$Q$102,"N/A")</f>
        <v>0</v>
      </c>
      <c r="Z914" s="85" t="str">
        <f>IF('Checklist Parameters'!$Q$58&lt;&gt;"",((I914*'Checklist Parameters'!$Q$58)*'Checklist Parameters'!$Q$35)/1000,"N/A")</f>
        <v>N/A</v>
      </c>
      <c r="AA914" s="85">
        <f>IF('Checklist Parameters'!$Q$101&lt;&gt;"",IFERROR(I914/'Checklist Parameters'!$Q$101,0),"N/A")</f>
        <v>0</v>
      </c>
      <c r="AB914" s="85" t="str">
        <f>IF('Checklist Parameters'!$Q$43&lt;&gt;"",(I914*'Checklist Parameters'!$Q$43)/1000,"N/A")</f>
        <v>N/A</v>
      </c>
      <c r="AC914" s="85">
        <f>IF('Checklist Parameters'!$Q$16="",$X914,IF(AND('Checklist Parameters'!$Q$16&lt;$X914,'Checklist Parameters'!$Q$16&gt;=3),'Checklist Parameters'!$Q$16,IF(AND('Checklist Parameters'!$Q$16&lt;$X914,'Checklist Parameters'!$Q$16&lt;3),0,$X914)))</f>
        <v>0</v>
      </c>
      <c r="AD914" s="85" t="str">
        <f>IF(AND(I914&lt;'Checklist Parameters'!$Q$22,$I914&lt;&gt;0),"Y","")</f>
        <v/>
      </c>
      <c r="AE914" s="85" t="str">
        <f>IF($AD914="Y",0,IF('Checklist Parameters'!$Q$25="","&lt;no limit&gt;",ROUNDDOWN((($I914-'Checklist Parameters'!$Q$24)/'Checklist Parameters'!$Q$25)+1,0)))</f>
        <v>&lt;no limit&gt;</v>
      </c>
      <c r="AF914" s="174">
        <f t="shared" si="83"/>
        <v>0</v>
      </c>
      <c r="AG914" s="85">
        <f t="shared" si="79"/>
        <v>0</v>
      </c>
    </row>
    <row r="915" spans="1:33" ht="15">
      <c r="A915" s="393"/>
      <c r="B915" s="393"/>
      <c r="C915" s="393"/>
      <c r="D915" s="393"/>
      <c r="E915" s="393"/>
      <c r="F915" s="393"/>
      <c r="G915" s="393"/>
      <c r="H915" s="394"/>
      <c r="I915" s="394"/>
      <c r="J915" s="394"/>
      <c r="K915" s="394"/>
      <c r="L915" s="394"/>
      <c r="M915" s="394"/>
      <c r="N915" s="313">
        <f>IF(IF(I915&lt;'Checklist Parameters'!$Q$22,0,($I915-$L915))&lt;0,0,IF(I915&lt;'Checklist Parameters'!$Q$22,0,($I915-$L915)))</f>
        <v>0</v>
      </c>
      <c r="O915" s="394"/>
      <c r="P915" s="395"/>
      <c r="Q915" s="316">
        <f t="shared" si="80"/>
        <v>0</v>
      </c>
      <c r="R915" s="87">
        <f t="shared" si="81"/>
        <v>0</v>
      </c>
      <c r="S915" s="87">
        <f>IF('Checklist Parameters'!$Q$60&lt;0.2,0.2,'Checklist Parameters'!$Q$60)</f>
        <v>0.7</v>
      </c>
      <c r="T915" s="88">
        <f>IF($O915="",IF('Checklist District ID'!$C$43="Y",MAX($R915:$S915)*$I915,SUM($R915:$S915)*$I915),IF(O915&gt;0,Q915*S915))</f>
        <v>0</v>
      </c>
      <c r="U915" s="88">
        <f>IF(Q915&gt;0,((I915-T915)*'Formula Matrix'!$E$42),0)</f>
        <v>0</v>
      </c>
      <c r="V915" s="88">
        <f t="shared" si="82"/>
        <v>0</v>
      </c>
      <c r="W915" s="88">
        <f>IF(V915&gt;0,(V915*'Checklist Parameters'!$Q$35),0)</f>
        <v>0</v>
      </c>
      <c r="X915" s="85">
        <f t="shared" si="78"/>
        <v>0</v>
      </c>
      <c r="Y915" s="85">
        <f>IF('Checklist Parameters'!$Q$102&lt;&gt;"",(I915/43560)*'Checklist Parameters'!$Q$102,"N/A")</f>
        <v>0</v>
      </c>
      <c r="Z915" s="85" t="str">
        <f>IF('Checklist Parameters'!$Q$58&lt;&gt;"",((I915*'Checklist Parameters'!$Q$58)*'Checklist Parameters'!$Q$35)/1000,"N/A")</f>
        <v>N/A</v>
      </c>
      <c r="AA915" s="85">
        <f>IF('Checklist Parameters'!$Q$101&lt;&gt;"",IFERROR(I915/'Checklist Parameters'!$Q$101,0),"N/A")</f>
        <v>0</v>
      </c>
      <c r="AB915" s="85" t="str">
        <f>IF('Checklist Parameters'!$Q$43&lt;&gt;"",(I915*'Checklist Parameters'!$Q$43)/1000,"N/A")</f>
        <v>N/A</v>
      </c>
      <c r="AC915" s="85">
        <f>IF('Checklist Parameters'!$Q$16="",$X915,IF(AND('Checklist Parameters'!$Q$16&lt;$X915,'Checklist Parameters'!$Q$16&gt;=3),'Checklist Parameters'!$Q$16,IF(AND('Checklist Parameters'!$Q$16&lt;$X915,'Checklist Parameters'!$Q$16&lt;3),0,$X915)))</f>
        <v>0</v>
      </c>
      <c r="AD915" s="85" t="str">
        <f>IF(AND(I915&lt;'Checklist Parameters'!$Q$22,$I915&lt;&gt;0),"Y","")</f>
        <v/>
      </c>
      <c r="AE915" s="85" t="str">
        <f>IF($AD915="Y",0,IF('Checklist Parameters'!$Q$25="","&lt;no limit&gt;",ROUNDDOWN((($I915-'Checklist Parameters'!$Q$24)/'Checklist Parameters'!$Q$25)+1,0)))</f>
        <v>&lt;no limit&gt;</v>
      </c>
      <c r="AF915" s="174">
        <f t="shared" si="83"/>
        <v>0</v>
      </c>
      <c r="AG915" s="85">
        <f t="shared" si="79"/>
        <v>0</v>
      </c>
    </row>
    <row r="916" spans="1:33" ht="15">
      <c r="A916" s="393"/>
      <c r="B916" s="393"/>
      <c r="C916" s="393"/>
      <c r="D916" s="393"/>
      <c r="E916" s="393"/>
      <c r="F916" s="393"/>
      <c r="G916" s="393"/>
      <c r="H916" s="394"/>
      <c r="I916" s="394"/>
      <c r="J916" s="394"/>
      <c r="K916" s="394"/>
      <c r="L916" s="394"/>
      <c r="M916" s="394"/>
      <c r="N916" s="313">
        <f>IF(IF(I916&lt;'Checklist Parameters'!$Q$22,0,($I916-$L916))&lt;0,0,IF(I916&lt;'Checklist Parameters'!$Q$22,0,($I916-$L916)))</f>
        <v>0</v>
      </c>
      <c r="O916" s="394"/>
      <c r="P916" s="395"/>
      <c r="Q916" s="316">
        <f t="shared" si="80"/>
        <v>0</v>
      </c>
      <c r="R916" s="87">
        <f t="shared" si="81"/>
        <v>0</v>
      </c>
      <c r="S916" s="87">
        <f>IF('Checklist Parameters'!$Q$60&lt;0.2,0.2,'Checklist Parameters'!$Q$60)</f>
        <v>0.7</v>
      </c>
      <c r="T916" s="88">
        <f>IF($O916="",IF('Checklist District ID'!$C$43="Y",MAX($R916:$S916)*$I916,SUM($R916:$S916)*$I916),IF(O916&gt;0,Q916*S916))</f>
        <v>0</v>
      </c>
      <c r="U916" s="88">
        <f>IF(Q916&gt;0,((I916-T916)*'Formula Matrix'!$E$42),0)</f>
        <v>0</v>
      </c>
      <c r="V916" s="88">
        <f t="shared" si="82"/>
        <v>0</v>
      </c>
      <c r="W916" s="88">
        <f>IF(V916&gt;0,(V916*'Checklist Parameters'!$Q$35),0)</f>
        <v>0</v>
      </c>
      <c r="X916" s="85">
        <f t="shared" ref="X916:X979" si="84">IF($W916/1000&gt;3,(ROUNDDOWN($W916/1000,0)),IF(AND($W916/1000&gt;2.5,$W916/1000&lt;=3),3,0))</f>
        <v>0</v>
      </c>
      <c r="Y916" s="85">
        <f>IF('Checklist Parameters'!$Q$102&lt;&gt;"",(I916/43560)*'Checklist Parameters'!$Q$102,"N/A")</f>
        <v>0</v>
      </c>
      <c r="Z916" s="85" t="str">
        <f>IF('Checklist Parameters'!$Q$58&lt;&gt;"",((I916*'Checklist Parameters'!$Q$58)*'Checklist Parameters'!$Q$35)/1000,"N/A")</f>
        <v>N/A</v>
      </c>
      <c r="AA916" s="85">
        <f>IF('Checklist Parameters'!$Q$101&lt;&gt;"",IFERROR(I916/'Checklist Parameters'!$Q$101,0),"N/A")</f>
        <v>0</v>
      </c>
      <c r="AB916" s="85" t="str">
        <f>IF('Checklist Parameters'!$Q$43&lt;&gt;"",(I916*'Checklist Parameters'!$Q$43)/1000,"N/A")</f>
        <v>N/A</v>
      </c>
      <c r="AC916" s="85">
        <f>IF('Checklist Parameters'!$Q$16="",$X916,IF(AND('Checklist Parameters'!$Q$16&lt;$X916,'Checklist Parameters'!$Q$16&gt;=3),'Checklist Parameters'!$Q$16,IF(AND('Checklist Parameters'!$Q$16&lt;$X916,'Checklist Parameters'!$Q$16&lt;3),0,$X916)))</f>
        <v>0</v>
      </c>
      <c r="AD916" s="85" t="str">
        <f>IF(AND(I916&lt;'Checklist Parameters'!$Q$22,$I916&lt;&gt;0),"Y","")</f>
        <v/>
      </c>
      <c r="AE916" s="85" t="str">
        <f>IF($AD916="Y",0,IF('Checklist Parameters'!$Q$25="","&lt;no limit&gt;",ROUNDDOWN((($I916-'Checklist Parameters'!$Q$24)/'Checklist Parameters'!$Q$25)+1,0)))</f>
        <v>&lt;no limit&gt;</v>
      </c>
      <c r="AF916" s="174">
        <f t="shared" si="83"/>
        <v>0</v>
      </c>
      <c r="AG916" s="85">
        <f t="shared" ref="AG916:AG979" si="85">IFERROR((43560/$I916)*$AF916,0)</f>
        <v>0</v>
      </c>
    </row>
    <row r="917" spans="1:33" ht="15">
      <c r="A917" s="393"/>
      <c r="B917" s="393"/>
      <c r="C917" s="393"/>
      <c r="D917" s="393"/>
      <c r="E917" s="393"/>
      <c r="F917" s="393"/>
      <c r="G917" s="393"/>
      <c r="H917" s="394"/>
      <c r="I917" s="394"/>
      <c r="J917" s="394"/>
      <c r="K917" s="394"/>
      <c r="L917" s="394"/>
      <c r="M917" s="394"/>
      <c r="N917" s="313">
        <f>IF(IF(I917&lt;'Checklist Parameters'!$Q$22,0,($I917-$L917))&lt;0,0,IF(I917&lt;'Checklist Parameters'!$Q$22,0,($I917-$L917)))</f>
        <v>0</v>
      </c>
      <c r="O917" s="394"/>
      <c r="P917" s="395"/>
      <c r="Q917" s="316">
        <f t="shared" ref="Q917:Q980" si="86">IF(O917&lt;&gt;"",O917,N917)</f>
        <v>0</v>
      </c>
      <c r="R917" s="87">
        <f t="shared" ref="R917:R980" si="87">IFERROR(L917/I917,0)</f>
        <v>0</v>
      </c>
      <c r="S917" s="87">
        <f>IF('Checklist Parameters'!$Q$60&lt;0.2,0.2,'Checklist Parameters'!$Q$60)</f>
        <v>0.7</v>
      </c>
      <c r="T917" s="88">
        <f>IF($O917="",IF('Checklist District ID'!$C$43="Y",MAX($R917:$S917)*$I917,SUM($R917:$S917)*$I917),IF(O917&gt;0,Q917*S917))</f>
        <v>0</v>
      </c>
      <c r="U917" s="88">
        <f>IF(Q917&gt;0,((I917-T917)*'Formula Matrix'!$E$42),0)</f>
        <v>0</v>
      </c>
      <c r="V917" s="88">
        <f t="shared" ref="V917:V980" si="88">IF(Q917=0,0,(I917-T917-U917))</f>
        <v>0</v>
      </c>
      <c r="W917" s="88">
        <f>IF(V917&gt;0,(V917*'Checklist Parameters'!$Q$35),0)</f>
        <v>0</v>
      </c>
      <c r="X917" s="85">
        <f t="shared" si="84"/>
        <v>0</v>
      </c>
      <c r="Y917" s="85">
        <f>IF('Checklist Parameters'!$Q$102&lt;&gt;"",(I917/43560)*'Checklist Parameters'!$Q$102,"N/A")</f>
        <v>0</v>
      </c>
      <c r="Z917" s="85" t="str">
        <f>IF('Checklist Parameters'!$Q$58&lt;&gt;"",((I917*'Checklist Parameters'!$Q$58)*'Checklist Parameters'!$Q$35)/1000,"N/A")</f>
        <v>N/A</v>
      </c>
      <c r="AA917" s="85">
        <f>IF('Checklist Parameters'!$Q$101&lt;&gt;"",IFERROR(I917/'Checklist Parameters'!$Q$101,0),"N/A")</f>
        <v>0</v>
      </c>
      <c r="AB917" s="85" t="str">
        <f>IF('Checklist Parameters'!$Q$43&lt;&gt;"",(I917*'Checklist Parameters'!$Q$43)/1000,"N/A")</f>
        <v>N/A</v>
      </c>
      <c r="AC917" s="85">
        <f>IF('Checklist Parameters'!$Q$16="",$X917,IF(AND('Checklist Parameters'!$Q$16&lt;$X917,'Checklist Parameters'!$Q$16&gt;=3),'Checklist Parameters'!$Q$16,IF(AND('Checklist Parameters'!$Q$16&lt;$X917,'Checklist Parameters'!$Q$16&lt;3),0,$X917)))</f>
        <v>0</v>
      </c>
      <c r="AD917" s="85" t="str">
        <f>IF(AND(I917&lt;'Checklist Parameters'!$Q$22,$I917&lt;&gt;0),"Y","")</f>
        <v/>
      </c>
      <c r="AE917" s="85" t="str">
        <f>IF($AD917="Y",0,IF('Checklist Parameters'!$Q$25="","&lt;no limit&gt;",ROUNDDOWN((($I917-'Checklist Parameters'!$Q$24)/'Checklist Parameters'!$Q$25)+1,0)))</f>
        <v>&lt;no limit&gt;</v>
      </c>
      <c r="AF917" s="174">
        <f t="shared" ref="AF917:AF980" si="89">IF(MIN(X917,Y917,Z917,AA917,AB917,AC917,AE917)&lt;2.5,0,IF(AND(MIN(X917,Y917,Z917,AA917,AB917,AC917,AE917)&gt;=2.5,MIN(X917,Y917,Z917,AA917,AB917,AC917,AE917)&lt;3),3,ROUND(MIN(X917,Y917,Z917,AA917,AB917,AC917,AE917),0)))</f>
        <v>0</v>
      </c>
      <c r="AG917" s="85">
        <f t="shared" si="85"/>
        <v>0</v>
      </c>
    </row>
    <row r="918" spans="1:33" ht="15">
      <c r="A918" s="393"/>
      <c r="B918" s="393"/>
      <c r="C918" s="393"/>
      <c r="D918" s="393"/>
      <c r="E918" s="393"/>
      <c r="F918" s="393"/>
      <c r="G918" s="393"/>
      <c r="H918" s="394"/>
      <c r="I918" s="394"/>
      <c r="J918" s="394"/>
      <c r="K918" s="394"/>
      <c r="L918" s="394"/>
      <c r="M918" s="394"/>
      <c r="N918" s="313">
        <f>IF(IF(I918&lt;'Checklist Parameters'!$Q$22,0,($I918-$L918))&lt;0,0,IF(I918&lt;'Checklist Parameters'!$Q$22,0,($I918-$L918)))</f>
        <v>0</v>
      </c>
      <c r="O918" s="394"/>
      <c r="P918" s="395"/>
      <c r="Q918" s="316">
        <f t="shared" si="86"/>
        <v>0</v>
      </c>
      <c r="R918" s="87">
        <f t="shared" si="87"/>
        <v>0</v>
      </c>
      <c r="S918" s="87">
        <f>IF('Checklist Parameters'!$Q$60&lt;0.2,0.2,'Checklist Parameters'!$Q$60)</f>
        <v>0.7</v>
      </c>
      <c r="T918" s="88">
        <f>IF($O918="",IF('Checklist District ID'!$C$43="Y",MAX($R918:$S918)*$I918,SUM($R918:$S918)*$I918),IF(O918&gt;0,Q918*S918))</f>
        <v>0</v>
      </c>
      <c r="U918" s="88">
        <f>IF(Q918&gt;0,((I918-T918)*'Formula Matrix'!$E$42),0)</f>
        <v>0</v>
      </c>
      <c r="V918" s="88">
        <f t="shared" si="88"/>
        <v>0</v>
      </c>
      <c r="W918" s="88">
        <f>IF(V918&gt;0,(V918*'Checklist Parameters'!$Q$35),0)</f>
        <v>0</v>
      </c>
      <c r="X918" s="85">
        <f t="shared" si="84"/>
        <v>0</v>
      </c>
      <c r="Y918" s="85">
        <f>IF('Checklist Parameters'!$Q$102&lt;&gt;"",(I918/43560)*'Checklist Parameters'!$Q$102,"N/A")</f>
        <v>0</v>
      </c>
      <c r="Z918" s="85" t="str">
        <f>IF('Checklist Parameters'!$Q$58&lt;&gt;"",((I918*'Checklist Parameters'!$Q$58)*'Checklist Parameters'!$Q$35)/1000,"N/A")</f>
        <v>N/A</v>
      </c>
      <c r="AA918" s="85">
        <f>IF('Checklist Parameters'!$Q$101&lt;&gt;"",IFERROR(I918/'Checklist Parameters'!$Q$101,0),"N/A")</f>
        <v>0</v>
      </c>
      <c r="AB918" s="85" t="str">
        <f>IF('Checklist Parameters'!$Q$43&lt;&gt;"",(I918*'Checklist Parameters'!$Q$43)/1000,"N/A")</f>
        <v>N/A</v>
      </c>
      <c r="AC918" s="85">
        <f>IF('Checklist Parameters'!$Q$16="",$X918,IF(AND('Checklist Parameters'!$Q$16&lt;$X918,'Checklist Parameters'!$Q$16&gt;=3),'Checklist Parameters'!$Q$16,IF(AND('Checklist Parameters'!$Q$16&lt;$X918,'Checklist Parameters'!$Q$16&lt;3),0,$X918)))</f>
        <v>0</v>
      </c>
      <c r="AD918" s="85" t="str">
        <f>IF(AND(I918&lt;'Checklist Parameters'!$Q$22,$I918&lt;&gt;0),"Y","")</f>
        <v/>
      </c>
      <c r="AE918" s="85" t="str">
        <f>IF($AD918="Y",0,IF('Checklist Parameters'!$Q$25="","&lt;no limit&gt;",ROUNDDOWN((($I918-'Checklist Parameters'!$Q$24)/'Checklist Parameters'!$Q$25)+1,0)))</f>
        <v>&lt;no limit&gt;</v>
      </c>
      <c r="AF918" s="174">
        <f t="shared" si="89"/>
        <v>0</v>
      </c>
      <c r="AG918" s="85">
        <f t="shared" si="85"/>
        <v>0</v>
      </c>
    </row>
    <row r="919" spans="1:33" ht="15">
      <c r="A919" s="393"/>
      <c r="B919" s="393"/>
      <c r="C919" s="393"/>
      <c r="D919" s="393"/>
      <c r="E919" s="393"/>
      <c r="F919" s="393"/>
      <c r="G919" s="393"/>
      <c r="H919" s="394"/>
      <c r="I919" s="394"/>
      <c r="J919" s="394"/>
      <c r="K919" s="394"/>
      <c r="L919" s="394"/>
      <c r="M919" s="394"/>
      <c r="N919" s="313">
        <f>IF(IF(I919&lt;'Checklist Parameters'!$Q$22,0,($I919-$L919))&lt;0,0,IF(I919&lt;'Checklist Parameters'!$Q$22,0,($I919-$L919)))</f>
        <v>0</v>
      </c>
      <c r="O919" s="394"/>
      <c r="P919" s="395"/>
      <c r="Q919" s="316">
        <f t="shared" si="86"/>
        <v>0</v>
      </c>
      <c r="R919" s="87">
        <f t="shared" si="87"/>
        <v>0</v>
      </c>
      <c r="S919" s="87">
        <f>IF('Checklist Parameters'!$Q$60&lt;0.2,0.2,'Checklist Parameters'!$Q$60)</f>
        <v>0.7</v>
      </c>
      <c r="T919" s="88">
        <f>IF($O919="",IF('Checklist District ID'!$C$43="Y",MAX($R919:$S919)*$I919,SUM($R919:$S919)*$I919),IF(O919&gt;0,Q919*S919))</f>
        <v>0</v>
      </c>
      <c r="U919" s="88">
        <f>IF(Q919&gt;0,((I919-T919)*'Formula Matrix'!$E$42),0)</f>
        <v>0</v>
      </c>
      <c r="V919" s="88">
        <f t="shared" si="88"/>
        <v>0</v>
      </c>
      <c r="W919" s="88">
        <f>IF(V919&gt;0,(V919*'Checklist Parameters'!$Q$35),0)</f>
        <v>0</v>
      </c>
      <c r="X919" s="85">
        <f t="shared" si="84"/>
        <v>0</v>
      </c>
      <c r="Y919" s="85">
        <f>IF('Checklist Parameters'!$Q$102&lt;&gt;"",(I919/43560)*'Checklist Parameters'!$Q$102,"N/A")</f>
        <v>0</v>
      </c>
      <c r="Z919" s="85" t="str">
        <f>IF('Checklist Parameters'!$Q$58&lt;&gt;"",((I919*'Checklist Parameters'!$Q$58)*'Checklist Parameters'!$Q$35)/1000,"N/A")</f>
        <v>N/A</v>
      </c>
      <c r="AA919" s="85">
        <f>IF('Checklist Parameters'!$Q$101&lt;&gt;"",IFERROR(I919/'Checklist Parameters'!$Q$101,0),"N/A")</f>
        <v>0</v>
      </c>
      <c r="AB919" s="85" t="str">
        <f>IF('Checklist Parameters'!$Q$43&lt;&gt;"",(I919*'Checklist Parameters'!$Q$43)/1000,"N/A")</f>
        <v>N/A</v>
      </c>
      <c r="AC919" s="85">
        <f>IF('Checklist Parameters'!$Q$16="",$X919,IF(AND('Checklist Parameters'!$Q$16&lt;$X919,'Checklist Parameters'!$Q$16&gt;=3),'Checklist Parameters'!$Q$16,IF(AND('Checklist Parameters'!$Q$16&lt;$X919,'Checklist Parameters'!$Q$16&lt;3),0,$X919)))</f>
        <v>0</v>
      </c>
      <c r="AD919" s="85" t="str">
        <f>IF(AND(I919&lt;'Checklist Parameters'!$Q$22,$I919&lt;&gt;0),"Y","")</f>
        <v/>
      </c>
      <c r="AE919" s="85" t="str">
        <f>IF($AD919="Y",0,IF('Checklist Parameters'!$Q$25="","&lt;no limit&gt;",ROUNDDOWN((($I919-'Checklist Parameters'!$Q$24)/'Checklist Parameters'!$Q$25)+1,0)))</f>
        <v>&lt;no limit&gt;</v>
      </c>
      <c r="AF919" s="174">
        <f t="shared" si="89"/>
        <v>0</v>
      </c>
      <c r="AG919" s="85">
        <f t="shared" si="85"/>
        <v>0</v>
      </c>
    </row>
    <row r="920" spans="1:33" ht="15">
      <c r="A920" s="393"/>
      <c r="B920" s="393"/>
      <c r="C920" s="393"/>
      <c r="D920" s="393"/>
      <c r="E920" s="393"/>
      <c r="F920" s="393"/>
      <c r="G920" s="393"/>
      <c r="H920" s="394"/>
      <c r="I920" s="394"/>
      <c r="J920" s="394"/>
      <c r="K920" s="394"/>
      <c r="L920" s="394"/>
      <c r="M920" s="394"/>
      <c r="N920" s="313">
        <f>IF(IF(I920&lt;'Checklist Parameters'!$Q$22,0,($I920-$L920))&lt;0,0,IF(I920&lt;'Checklist Parameters'!$Q$22,0,($I920-$L920)))</f>
        <v>0</v>
      </c>
      <c r="O920" s="394"/>
      <c r="P920" s="395"/>
      <c r="Q920" s="316">
        <f t="shared" si="86"/>
        <v>0</v>
      </c>
      <c r="R920" s="87">
        <f t="shared" si="87"/>
        <v>0</v>
      </c>
      <c r="S920" s="87">
        <f>IF('Checklist Parameters'!$Q$60&lt;0.2,0.2,'Checklist Parameters'!$Q$60)</f>
        <v>0.7</v>
      </c>
      <c r="T920" s="88">
        <f>IF($O920="",IF('Checklist District ID'!$C$43="Y",MAX($R920:$S920)*$I920,SUM($R920:$S920)*$I920),IF(O920&gt;0,Q920*S920))</f>
        <v>0</v>
      </c>
      <c r="U920" s="88">
        <f>IF(Q920&gt;0,((I920-T920)*'Formula Matrix'!$E$42),0)</f>
        <v>0</v>
      </c>
      <c r="V920" s="88">
        <f t="shared" si="88"/>
        <v>0</v>
      </c>
      <c r="W920" s="88">
        <f>IF(V920&gt;0,(V920*'Checklist Parameters'!$Q$35),0)</f>
        <v>0</v>
      </c>
      <c r="X920" s="85">
        <f t="shared" si="84"/>
        <v>0</v>
      </c>
      <c r="Y920" s="85">
        <f>IF('Checklist Parameters'!$Q$102&lt;&gt;"",(I920/43560)*'Checklist Parameters'!$Q$102,"N/A")</f>
        <v>0</v>
      </c>
      <c r="Z920" s="85" t="str">
        <f>IF('Checklist Parameters'!$Q$58&lt;&gt;"",((I920*'Checklist Parameters'!$Q$58)*'Checklist Parameters'!$Q$35)/1000,"N/A")</f>
        <v>N/A</v>
      </c>
      <c r="AA920" s="85">
        <f>IF('Checklist Parameters'!$Q$101&lt;&gt;"",IFERROR(I920/'Checklist Parameters'!$Q$101,0),"N/A")</f>
        <v>0</v>
      </c>
      <c r="AB920" s="85" t="str">
        <f>IF('Checklist Parameters'!$Q$43&lt;&gt;"",(I920*'Checklist Parameters'!$Q$43)/1000,"N/A")</f>
        <v>N/A</v>
      </c>
      <c r="AC920" s="85">
        <f>IF('Checklist Parameters'!$Q$16="",$X920,IF(AND('Checklist Parameters'!$Q$16&lt;$X920,'Checklist Parameters'!$Q$16&gt;=3),'Checklist Parameters'!$Q$16,IF(AND('Checklist Parameters'!$Q$16&lt;$X920,'Checklist Parameters'!$Q$16&lt;3),0,$X920)))</f>
        <v>0</v>
      </c>
      <c r="AD920" s="85" t="str">
        <f>IF(AND(I920&lt;'Checklist Parameters'!$Q$22,$I920&lt;&gt;0),"Y","")</f>
        <v/>
      </c>
      <c r="AE920" s="85" t="str">
        <f>IF($AD920="Y",0,IF('Checklist Parameters'!$Q$25="","&lt;no limit&gt;",ROUNDDOWN((($I920-'Checklist Parameters'!$Q$24)/'Checklist Parameters'!$Q$25)+1,0)))</f>
        <v>&lt;no limit&gt;</v>
      </c>
      <c r="AF920" s="174">
        <f t="shared" si="89"/>
        <v>0</v>
      </c>
      <c r="AG920" s="85">
        <f t="shared" si="85"/>
        <v>0</v>
      </c>
    </row>
    <row r="921" spans="1:33" ht="15">
      <c r="A921" s="393"/>
      <c r="B921" s="393"/>
      <c r="C921" s="393"/>
      <c r="D921" s="393"/>
      <c r="E921" s="393"/>
      <c r="F921" s="393"/>
      <c r="G921" s="393"/>
      <c r="H921" s="394"/>
      <c r="I921" s="394"/>
      <c r="J921" s="394"/>
      <c r="K921" s="394"/>
      <c r="L921" s="394"/>
      <c r="M921" s="394"/>
      <c r="N921" s="313">
        <f>IF(IF(I921&lt;'Checklist Parameters'!$Q$22,0,($I921-$L921))&lt;0,0,IF(I921&lt;'Checklist Parameters'!$Q$22,0,($I921-$L921)))</f>
        <v>0</v>
      </c>
      <c r="O921" s="394"/>
      <c r="P921" s="395"/>
      <c r="Q921" s="316">
        <f t="shared" si="86"/>
        <v>0</v>
      </c>
      <c r="R921" s="87">
        <f t="shared" si="87"/>
        <v>0</v>
      </c>
      <c r="S921" s="87">
        <f>IF('Checklist Parameters'!$Q$60&lt;0.2,0.2,'Checklist Parameters'!$Q$60)</f>
        <v>0.7</v>
      </c>
      <c r="T921" s="88">
        <f>IF($O921="",IF('Checklist District ID'!$C$43="Y",MAX($R921:$S921)*$I921,SUM($R921:$S921)*$I921),IF(O921&gt;0,Q921*S921))</f>
        <v>0</v>
      </c>
      <c r="U921" s="88">
        <f>IF(Q921&gt;0,((I921-T921)*'Formula Matrix'!$E$42),0)</f>
        <v>0</v>
      </c>
      <c r="V921" s="88">
        <f t="shared" si="88"/>
        <v>0</v>
      </c>
      <c r="W921" s="88">
        <f>IF(V921&gt;0,(V921*'Checklist Parameters'!$Q$35),0)</f>
        <v>0</v>
      </c>
      <c r="X921" s="85">
        <f t="shared" si="84"/>
        <v>0</v>
      </c>
      <c r="Y921" s="85">
        <f>IF('Checklist Parameters'!$Q$102&lt;&gt;"",(I921/43560)*'Checklist Parameters'!$Q$102,"N/A")</f>
        <v>0</v>
      </c>
      <c r="Z921" s="85" t="str">
        <f>IF('Checklist Parameters'!$Q$58&lt;&gt;"",((I921*'Checklist Parameters'!$Q$58)*'Checklist Parameters'!$Q$35)/1000,"N/A")</f>
        <v>N/A</v>
      </c>
      <c r="AA921" s="85">
        <f>IF('Checklist Parameters'!$Q$101&lt;&gt;"",IFERROR(I921/'Checklist Parameters'!$Q$101,0),"N/A")</f>
        <v>0</v>
      </c>
      <c r="AB921" s="85" t="str">
        <f>IF('Checklist Parameters'!$Q$43&lt;&gt;"",(I921*'Checklist Parameters'!$Q$43)/1000,"N/A")</f>
        <v>N/A</v>
      </c>
      <c r="AC921" s="85">
        <f>IF('Checklist Parameters'!$Q$16="",$X921,IF(AND('Checklist Parameters'!$Q$16&lt;$X921,'Checklist Parameters'!$Q$16&gt;=3),'Checklist Parameters'!$Q$16,IF(AND('Checklist Parameters'!$Q$16&lt;$X921,'Checklist Parameters'!$Q$16&lt;3),0,$X921)))</f>
        <v>0</v>
      </c>
      <c r="AD921" s="85" t="str">
        <f>IF(AND(I921&lt;'Checklist Parameters'!$Q$22,$I921&lt;&gt;0),"Y","")</f>
        <v/>
      </c>
      <c r="AE921" s="85" t="str">
        <f>IF($AD921="Y",0,IF('Checklist Parameters'!$Q$25="","&lt;no limit&gt;",ROUNDDOWN((($I921-'Checklist Parameters'!$Q$24)/'Checklist Parameters'!$Q$25)+1,0)))</f>
        <v>&lt;no limit&gt;</v>
      </c>
      <c r="AF921" s="174">
        <f t="shared" si="89"/>
        <v>0</v>
      </c>
      <c r="AG921" s="85">
        <f t="shared" si="85"/>
        <v>0</v>
      </c>
    </row>
    <row r="922" spans="1:33" ht="15">
      <c r="A922" s="393"/>
      <c r="B922" s="393"/>
      <c r="C922" s="393"/>
      <c r="D922" s="393"/>
      <c r="E922" s="393"/>
      <c r="F922" s="393"/>
      <c r="G922" s="393"/>
      <c r="H922" s="394"/>
      <c r="I922" s="394"/>
      <c r="J922" s="394"/>
      <c r="K922" s="394"/>
      <c r="L922" s="394"/>
      <c r="M922" s="394"/>
      <c r="N922" s="313">
        <f>IF(IF(I922&lt;'Checklist Parameters'!$Q$22,0,($I922-$L922))&lt;0,0,IF(I922&lt;'Checklist Parameters'!$Q$22,0,($I922-$L922)))</f>
        <v>0</v>
      </c>
      <c r="O922" s="394"/>
      <c r="P922" s="395"/>
      <c r="Q922" s="316">
        <f t="shared" si="86"/>
        <v>0</v>
      </c>
      <c r="R922" s="87">
        <f t="shared" si="87"/>
        <v>0</v>
      </c>
      <c r="S922" s="87">
        <f>IF('Checklist Parameters'!$Q$60&lt;0.2,0.2,'Checklist Parameters'!$Q$60)</f>
        <v>0.7</v>
      </c>
      <c r="T922" s="88">
        <f>IF($O922="",IF('Checklist District ID'!$C$43="Y",MAX($R922:$S922)*$I922,SUM($R922:$S922)*$I922),IF(O922&gt;0,Q922*S922))</f>
        <v>0</v>
      </c>
      <c r="U922" s="88">
        <f>IF(Q922&gt;0,((I922-T922)*'Formula Matrix'!$E$42),0)</f>
        <v>0</v>
      </c>
      <c r="V922" s="88">
        <f t="shared" si="88"/>
        <v>0</v>
      </c>
      <c r="W922" s="88">
        <f>IF(V922&gt;0,(V922*'Checklist Parameters'!$Q$35),0)</f>
        <v>0</v>
      </c>
      <c r="X922" s="85">
        <f t="shared" si="84"/>
        <v>0</v>
      </c>
      <c r="Y922" s="85">
        <f>IF('Checklist Parameters'!$Q$102&lt;&gt;"",(I922/43560)*'Checklist Parameters'!$Q$102,"N/A")</f>
        <v>0</v>
      </c>
      <c r="Z922" s="85" t="str">
        <f>IF('Checklist Parameters'!$Q$58&lt;&gt;"",((I922*'Checklist Parameters'!$Q$58)*'Checklist Parameters'!$Q$35)/1000,"N/A")</f>
        <v>N/A</v>
      </c>
      <c r="AA922" s="85">
        <f>IF('Checklist Parameters'!$Q$101&lt;&gt;"",IFERROR(I922/'Checklist Parameters'!$Q$101,0),"N/A")</f>
        <v>0</v>
      </c>
      <c r="AB922" s="85" t="str">
        <f>IF('Checklist Parameters'!$Q$43&lt;&gt;"",(I922*'Checklist Parameters'!$Q$43)/1000,"N/A")</f>
        <v>N/A</v>
      </c>
      <c r="AC922" s="85">
        <f>IF('Checklist Parameters'!$Q$16="",$X922,IF(AND('Checklist Parameters'!$Q$16&lt;$X922,'Checklist Parameters'!$Q$16&gt;=3),'Checklist Parameters'!$Q$16,IF(AND('Checklist Parameters'!$Q$16&lt;$X922,'Checklist Parameters'!$Q$16&lt;3),0,$X922)))</f>
        <v>0</v>
      </c>
      <c r="AD922" s="85" t="str">
        <f>IF(AND(I922&lt;'Checklist Parameters'!$Q$22,$I922&lt;&gt;0),"Y","")</f>
        <v/>
      </c>
      <c r="AE922" s="85" t="str">
        <f>IF($AD922="Y",0,IF('Checklist Parameters'!$Q$25="","&lt;no limit&gt;",ROUNDDOWN((($I922-'Checklist Parameters'!$Q$24)/'Checklist Parameters'!$Q$25)+1,0)))</f>
        <v>&lt;no limit&gt;</v>
      </c>
      <c r="AF922" s="174">
        <f t="shared" si="89"/>
        <v>0</v>
      </c>
      <c r="AG922" s="85">
        <f t="shared" si="85"/>
        <v>0</v>
      </c>
    </row>
    <row r="923" spans="1:33" ht="15">
      <c r="A923" s="393"/>
      <c r="B923" s="393"/>
      <c r="C923" s="393"/>
      <c r="D923" s="393"/>
      <c r="E923" s="393"/>
      <c r="F923" s="393"/>
      <c r="G923" s="393"/>
      <c r="H923" s="394"/>
      <c r="I923" s="394"/>
      <c r="J923" s="394"/>
      <c r="K923" s="394"/>
      <c r="L923" s="394"/>
      <c r="M923" s="394"/>
      <c r="N923" s="313">
        <f>IF(IF(I923&lt;'Checklist Parameters'!$Q$22,0,($I923-$L923))&lt;0,0,IF(I923&lt;'Checklist Parameters'!$Q$22,0,($I923-$L923)))</f>
        <v>0</v>
      </c>
      <c r="O923" s="394"/>
      <c r="P923" s="395"/>
      <c r="Q923" s="316">
        <f t="shared" si="86"/>
        <v>0</v>
      </c>
      <c r="R923" s="87">
        <f t="shared" si="87"/>
        <v>0</v>
      </c>
      <c r="S923" s="87">
        <f>IF('Checklist Parameters'!$Q$60&lt;0.2,0.2,'Checklist Parameters'!$Q$60)</f>
        <v>0.7</v>
      </c>
      <c r="T923" s="88">
        <f>IF($O923="",IF('Checklist District ID'!$C$43="Y",MAX($R923:$S923)*$I923,SUM($R923:$S923)*$I923),IF(O923&gt;0,Q923*S923))</f>
        <v>0</v>
      </c>
      <c r="U923" s="88">
        <f>IF(Q923&gt;0,((I923-T923)*'Formula Matrix'!$E$42),0)</f>
        <v>0</v>
      </c>
      <c r="V923" s="88">
        <f t="shared" si="88"/>
        <v>0</v>
      </c>
      <c r="W923" s="88">
        <f>IF(V923&gt;0,(V923*'Checklist Parameters'!$Q$35),0)</f>
        <v>0</v>
      </c>
      <c r="X923" s="85">
        <f t="shared" si="84"/>
        <v>0</v>
      </c>
      <c r="Y923" s="85">
        <f>IF('Checklist Parameters'!$Q$102&lt;&gt;"",(I923/43560)*'Checklist Parameters'!$Q$102,"N/A")</f>
        <v>0</v>
      </c>
      <c r="Z923" s="85" t="str">
        <f>IF('Checklist Parameters'!$Q$58&lt;&gt;"",((I923*'Checklist Parameters'!$Q$58)*'Checklist Parameters'!$Q$35)/1000,"N/A")</f>
        <v>N/A</v>
      </c>
      <c r="AA923" s="85">
        <f>IF('Checklist Parameters'!$Q$101&lt;&gt;"",IFERROR(I923/'Checklist Parameters'!$Q$101,0),"N/A")</f>
        <v>0</v>
      </c>
      <c r="AB923" s="85" t="str">
        <f>IF('Checklist Parameters'!$Q$43&lt;&gt;"",(I923*'Checklist Parameters'!$Q$43)/1000,"N/A")</f>
        <v>N/A</v>
      </c>
      <c r="AC923" s="85">
        <f>IF('Checklist Parameters'!$Q$16="",$X923,IF(AND('Checklist Parameters'!$Q$16&lt;$X923,'Checklist Parameters'!$Q$16&gt;=3),'Checklist Parameters'!$Q$16,IF(AND('Checklist Parameters'!$Q$16&lt;$X923,'Checklist Parameters'!$Q$16&lt;3),0,$X923)))</f>
        <v>0</v>
      </c>
      <c r="AD923" s="85" t="str">
        <f>IF(AND(I923&lt;'Checklist Parameters'!$Q$22,$I923&lt;&gt;0),"Y","")</f>
        <v/>
      </c>
      <c r="AE923" s="85" t="str">
        <f>IF($AD923="Y",0,IF('Checklist Parameters'!$Q$25="","&lt;no limit&gt;",ROUNDDOWN((($I923-'Checklist Parameters'!$Q$24)/'Checklist Parameters'!$Q$25)+1,0)))</f>
        <v>&lt;no limit&gt;</v>
      </c>
      <c r="AF923" s="174">
        <f t="shared" si="89"/>
        <v>0</v>
      </c>
      <c r="AG923" s="85">
        <f t="shared" si="85"/>
        <v>0</v>
      </c>
    </row>
    <row r="924" spans="1:33" ht="15">
      <c r="A924" s="393"/>
      <c r="B924" s="393"/>
      <c r="C924" s="393"/>
      <c r="D924" s="393"/>
      <c r="E924" s="393"/>
      <c r="F924" s="393"/>
      <c r="G924" s="393"/>
      <c r="H924" s="394"/>
      <c r="I924" s="394"/>
      <c r="J924" s="394"/>
      <c r="K924" s="394"/>
      <c r="L924" s="394"/>
      <c r="M924" s="394"/>
      <c r="N924" s="313">
        <f>IF(IF(I924&lt;'Checklist Parameters'!$Q$22,0,($I924-$L924))&lt;0,0,IF(I924&lt;'Checklist Parameters'!$Q$22,0,($I924-$L924)))</f>
        <v>0</v>
      </c>
      <c r="O924" s="394"/>
      <c r="P924" s="395"/>
      <c r="Q924" s="316">
        <f t="shared" si="86"/>
        <v>0</v>
      </c>
      <c r="R924" s="87">
        <f t="shared" si="87"/>
        <v>0</v>
      </c>
      <c r="S924" s="87">
        <f>IF('Checklist Parameters'!$Q$60&lt;0.2,0.2,'Checklist Parameters'!$Q$60)</f>
        <v>0.7</v>
      </c>
      <c r="T924" s="88">
        <f>IF($O924="",IF('Checklist District ID'!$C$43="Y",MAX($R924:$S924)*$I924,SUM($R924:$S924)*$I924),IF(O924&gt;0,Q924*S924))</f>
        <v>0</v>
      </c>
      <c r="U924" s="88">
        <f>IF(Q924&gt;0,((I924-T924)*'Formula Matrix'!$E$42),0)</f>
        <v>0</v>
      </c>
      <c r="V924" s="88">
        <f t="shared" si="88"/>
        <v>0</v>
      </c>
      <c r="W924" s="88">
        <f>IF(V924&gt;0,(V924*'Checklist Parameters'!$Q$35),0)</f>
        <v>0</v>
      </c>
      <c r="X924" s="85">
        <f t="shared" si="84"/>
        <v>0</v>
      </c>
      <c r="Y924" s="85">
        <f>IF('Checklist Parameters'!$Q$102&lt;&gt;"",(I924/43560)*'Checklist Parameters'!$Q$102,"N/A")</f>
        <v>0</v>
      </c>
      <c r="Z924" s="85" t="str">
        <f>IF('Checklist Parameters'!$Q$58&lt;&gt;"",((I924*'Checklist Parameters'!$Q$58)*'Checklist Parameters'!$Q$35)/1000,"N/A")</f>
        <v>N/A</v>
      </c>
      <c r="AA924" s="85">
        <f>IF('Checklist Parameters'!$Q$101&lt;&gt;"",IFERROR(I924/'Checklist Parameters'!$Q$101,0),"N/A")</f>
        <v>0</v>
      </c>
      <c r="AB924" s="85" t="str">
        <f>IF('Checklist Parameters'!$Q$43&lt;&gt;"",(I924*'Checklist Parameters'!$Q$43)/1000,"N/A")</f>
        <v>N/A</v>
      </c>
      <c r="AC924" s="85">
        <f>IF('Checklist Parameters'!$Q$16="",$X924,IF(AND('Checklist Parameters'!$Q$16&lt;$X924,'Checklist Parameters'!$Q$16&gt;=3),'Checklist Parameters'!$Q$16,IF(AND('Checklist Parameters'!$Q$16&lt;$X924,'Checklist Parameters'!$Q$16&lt;3),0,$X924)))</f>
        <v>0</v>
      </c>
      <c r="AD924" s="85" t="str">
        <f>IF(AND(I924&lt;'Checklist Parameters'!$Q$22,$I924&lt;&gt;0),"Y","")</f>
        <v/>
      </c>
      <c r="AE924" s="85" t="str">
        <f>IF($AD924="Y",0,IF('Checklist Parameters'!$Q$25="","&lt;no limit&gt;",ROUNDDOWN((($I924-'Checklist Parameters'!$Q$24)/'Checklist Parameters'!$Q$25)+1,0)))</f>
        <v>&lt;no limit&gt;</v>
      </c>
      <c r="AF924" s="174">
        <f t="shared" si="89"/>
        <v>0</v>
      </c>
      <c r="AG924" s="85">
        <f t="shared" si="85"/>
        <v>0</v>
      </c>
    </row>
    <row r="925" spans="1:33" ht="15">
      <c r="A925" s="393"/>
      <c r="B925" s="393"/>
      <c r="C925" s="393"/>
      <c r="D925" s="393"/>
      <c r="E925" s="393"/>
      <c r="F925" s="393"/>
      <c r="G925" s="393"/>
      <c r="H925" s="394"/>
      <c r="I925" s="394"/>
      <c r="J925" s="394"/>
      <c r="K925" s="394"/>
      <c r="L925" s="394"/>
      <c r="M925" s="394"/>
      <c r="N925" s="313">
        <f>IF(IF(I925&lt;'Checklist Parameters'!$Q$22,0,($I925-$L925))&lt;0,0,IF(I925&lt;'Checklist Parameters'!$Q$22,0,($I925-$L925)))</f>
        <v>0</v>
      </c>
      <c r="O925" s="394"/>
      <c r="P925" s="395"/>
      <c r="Q925" s="316">
        <f t="shared" si="86"/>
        <v>0</v>
      </c>
      <c r="R925" s="87">
        <f t="shared" si="87"/>
        <v>0</v>
      </c>
      <c r="S925" s="87">
        <f>IF('Checklist Parameters'!$Q$60&lt;0.2,0.2,'Checklist Parameters'!$Q$60)</f>
        <v>0.7</v>
      </c>
      <c r="T925" s="88">
        <f>IF($O925="",IF('Checklist District ID'!$C$43="Y",MAX($R925:$S925)*$I925,SUM($R925:$S925)*$I925),IF(O925&gt;0,Q925*S925))</f>
        <v>0</v>
      </c>
      <c r="U925" s="88">
        <f>IF(Q925&gt;0,((I925-T925)*'Formula Matrix'!$E$42),0)</f>
        <v>0</v>
      </c>
      <c r="V925" s="88">
        <f t="shared" si="88"/>
        <v>0</v>
      </c>
      <c r="W925" s="88">
        <f>IF(V925&gt;0,(V925*'Checklist Parameters'!$Q$35),0)</f>
        <v>0</v>
      </c>
      <c r="X925" s="85">
        <f t="shared" si="84"/>
        <v>0</v>
      </c>
      <c r="Y925" s="85">
        <f>IF('Checklist Parameters'!$Q$102&lt;&gt;"",(I925/43560)*'Checklist Parameters'!$Q$102,"N/A")</f>
        <v>0</v>
      </c>
      <c r="Z925" s="85" t="str">
        <f>IF('Checklist Parameters'!$Q$58&lt;&gt;"",((I925*'Checklist Parameters'!$Q$58)*'Checklist Parameters'!$Q$35)/1000,"N/A")</f>
        <v>N/A</v>
      </c>
      <c r="AA925" s="85">
        <f>IF('Checklist Parameters'!$Q$101&lt;&gt;"",IFERROR(I925/'Checklist Parameters'!$Q$101,0),"N/A")</f>
        <v>0</v>
      </c>
      <c r="AB925" s="85" t="str">
        <f>IF('Checklist Parameters'!$Q$43&lt;&gt;"",(I925*'Checklist Parameters'!$Q$43)/1000,"N/A")</f>
        <v>N/A</v>
      </c>
      <c r="AC925" s="85">
        <f>IF('Checklist Parameters'!$Q$16="",$X925,IF(AND('Checklist Parameters'!$Q$16&lt;$X925,'Checklist Parameters'!$Q$16&gt;=3),'Checklist Parameters'!$Q$16,IF(AND('Checklist Parameters'!$Q$16&lt;$X925,'Checklist Parameters'!$Q$16&lt;3),0,$X925)))</f>
        <v>0</v>
      </c>
      <c r="AD925" s="85" t="str">
        <f>IF(AND(I925&lt;'Checklist Parameters'!$Q$22,$I925&lt;&gt;0),"Y","")</f>
        <v/>
      </c>
      <c r="AE925" s="85" t="str">
        <f>IF($AD925="Y",0,IF('Checklist Parameters'!$Q$25="","&lt;no limit&gt;",ROUNDDOWN((($I925-'Checklist Parameters'!$Q$24)/'Checklist Parameters'!$Q$25)+1,0)))</f>
        <v>&lt;no limit&gt;</v>
      </c>
      <c r="AF925" s="174">
        <f t="shared" si="89"/>
        <v>0</v>
      </c>
      <c r="AG925" s="85">
        <f t="shared" si="85"/>
        <v>0</v>
      </c>
    </row>
    <row r="926" spans="1:33" ht="15">
      <c r="A926" s="393"/>
      <c r="B926" s="393"/>
      <c r="C926" s="393"/>
      <c r="D926" s="393"/>
      <c r="E926" s="393"/>
      <c r="F926" s="393"/>
      <c r="G926" s="393"/>
      <c r="H926" s="394"/>
      <c r="I926" s="394"/>
      <c r="J926" s="394"/>
      <c r="K926" s="394"/>
      <c r="L926" s="394"/>
      <c r="M926" s="394"/>
      <c r="N926" s="313">
        <f>IF(IF(I926&lt;'Checklist Parameters'!$Q$22,0,($I926-$L926))&lt;0,0,IF(I926&lt;'Checklist Parameters'!$Q$22,0,($I926-$L926)))</f>
        <v>0</v>
      </c>
      <c r="O926" s="394"/>
      <c r="P926" s="395"/>
      <c r="Q926" s="316">
        <f t="shared" si="86"/>
        <v>0</v>
      </c>
      <c r="R926" s="87">
        <f t="shared" si="87"/>
        <v>0</v>
      </c>
      <c r="S926" s="87">
        <f>IF('Checklist Parameters'!$Q$60&lt;0.2,0.2,'Checklist Parameters'!$Q$60)</f>
        <v>0.7</v>
      </c>
      <c r="T926" s="88">
        <f>IF($O926="",IF('Checklist District ID'!$C$43="Y",MAX($R926:$S926)*$I926,SUM($R926:$S926)*$I926),IF(O926&gt;0,Q926*S926))</f>
        <v>0</v>
      </c>
      <c r="U926" s="88">
        <f>IF(Q926&gt;0,((I926-T926)*'Formula Matrix'!$E$42),0)</f>
        <v>0</v>
      </c>
      <c r="V926" s="88">
        <f t="shared" si="88"/>
        <v>0</v>
      </c>
      <c r="W926" s="88">
        <f>IF(V926&gt;0,(V926*'Checklist Parameters'!$Q$35),0)</f>
        <v>0</v>
      </c>
      <c r="X926" s="85">
        <f t="shared" si="84"/>
        <v>0</v>
      </c>
      <c r="Y926" s="85">
        <f>IF('Checklist Parameters'!$Q$102&lt;&gt;"",(I926/43560)*'Checklist Parameters'!$Q$102,"N/A")</f>
        <v>0</v>
      </c>
      <c r="Z926" s="85" t="str">
        <f>IF('Checklist Parameters'!$Q$58&lt;&gt;"",((I926*'Checklist Parameters'!$Q$58)*'Checklist Parameters'!$Q$35)/1000,"N/A")</f>
        <v>N/A</v>
      </c>
      <c r="AA926" s="85">
        <f>IF('Checklist Parameters'!$Q$101&lt;&gt;"",IFERROR(I926/'Checklist Parameters'!$Q$101,0),"N/A")</f>
        <v>0</v>
      </c>
      <c r="AB926" s="85" t="str">
        <f>IF('Checklist Parameters'!$Q$43&lt;&gt;"",(I926*'Checklist Parameters'!$Q$43)/1000,"N/A")</f>
        <v>N/A</v>
      </c>
      <c r="AC926" s="85">
        <f>IF('Checklist Parameters'!$Q$16="",$X926,IF(AND('Checklist Parameters'!$Q$16&lt;$X926,'Checklist Parameters'!$Q$16&gt;=3),'Checklist Parameters'!$Q$16,IF(AND('Checklist Parameters'!$Q$16&lt;$X926,'Checklist Parameters'!$Q$16&lt;3),0,$X926)))</f>
        <v>0</v>
      </c>
      <c r="AD926" s="85" t="str">
        <f>IF(AND(I926&lt;'Checklist Parameters'!$Q$22,$I926&lt;&gt;0),"Y","")</f>
        <v/>
      </c>
      <c r="AE926" s="85" t="str">
        <f>IF($AD926="Y",0,IF('Checklist Parameters'!$Q$25="","&lt;no limit&gt;",ROUNDDOWN((($I926-'Checklist Parameters'!$Q$24)/'Checklist Parameters'!$Q$25)+1,0)))</f>
        <v>&lt;no limit&gt;</v>
      </c>
      <c r="AF926" s="174">
        <f t="shared" si="89"/>
        <v>0</v>
      </c>
      <c r="AG926" s="85">
        <f t="shared" si="85"/>
        <v>0</v>
      </c>
    </row>
    <row r="927" spans="1:33" ht="15">
      <c r="A927" s="393"/>
      <c r="B927" s="393"/>
      <c r="C927" s="393"/>
      <c r="D927" s="393"/>
      <c r="E927" s="393"/>
      <c r="F927" s="393"/>
      <c r="G927" s="393"/>
      <c r="H927" s="394"/>
      <c r="I927" s="394"/>
      <c r="J927" s="394"/>
      <c r="K927" s="394"/>
      <c r="L927" s="394"/>
      <c r="M927" s="394"/>
      <c r="N927" s="313">
        <f>IF(IF(I927&lt;'Checklist Parameters'!$Q$22,0,($I927-$L927))&lt;0,0,IF(I927&lt;'Checklist Parameters'!$Q$22,0,($I927-$L927)))</f>
        <v>0</v>
      </c>
      <c r="O927" s="394"/>
      <c r="P927" s="395"/>
      <c r="Q927" s="316">
        <f t="shared" si="86"/>
        <v>0</v>
      </c>
      <c r="R927" s="87">
        <f t="shared" si="87"/>
        <v>0</v>
      </c>
      <c r="S927" s="87">
        <f>IF('Checklist Parameters'!$Q$60&lt;0.2,0.2,'Checklist Parameters'!$Q$60)</f>
        <v>0.7</v>
      </c>
      <c r="T927" s="88">
        <f>IF($O927="",IF('Checklist District ID'!$C$43="Y",MAX($R927:$S927)*$I927,SUM($R927:$S927)*$I927),IF(O927&gt;0,Q927*S927))</f>
        <v>0</v>
      </c>
      <c r="U927" s="88">
        <f>IF(Q927&gt;0,((I927-T927)*'Formula Matrix'!$E$42),0)</f>
        <v>0</v>
      </c>
      <c r="V927" s="88">
        <f t="shared" si="88"/>
        <v>0</v>
      </c>
      <c r="W927" s="88">
        <f>IF(V927&gt;0,(V927*'Checklist Parameters'!$Q$35),0)</f>
        <v>0</v>
      </c>
      <c r="X927" s="85">
        <f t="shared" si="84"/>
        <v>0</v>
      </c>
      <c r="Y927" s="85">
        <f>IF('Checklist Parameters'!$Q$102&lt;&gt;"",(I927/43560)*'Checklist Parameters'!$Q$102,"N/A")</f>
        <v>0</v>
      </c>
      <c r="Z927" s="85" t="str">
        <f>IF('Checklist Parameters'!$Q$58&lt;&gt;"",((I927*'Checklist Parameters'!$Q$58)*'Checklist Parameters'!$Q$35)/1000,"N/A")</f>
        <v>N/A</v>
      </c>
      <c r="AA927" s="85">
        <f>IF('Checklist Parameters'!$Q$101&lt;&gt;"",IFERROR(I927/'Checklist Parameters'!$Q$101,0),"N/A")</f>
        <v>0</v>
      </c>
      <c r="AB927" s="85" t="str">
        <f>IF('Checklist Parameters'!$Q$43&lt;&gt;"",(I927*'Checklist Parameters'!$Q$43)/1000,"N/A")</f>
        <v>N/A</v>
      </c>
      <c r="AC927" s="85">
        <f>IF('Checklist Parameters'!$Q$16="",$X927,IF(AND('Checklist Parameters'!$Q$16&lt;$X927,'Checklist Parameters'!$Q$16&gt;=3),'Checklist Parameters'!$Q$16,IF(AND('Checklist Parameters'!$Q$16&lt;$X927,'Checklist Parameters'!$Q$16&lt;3),0,$X927)))</f>
        <v>0</v>
      </c>
      <c r="AD927" s="85" t="str">
        <f>IF(AND(I927&lt;'Checklist Parameters'!$Q$22,$I927&lt;&gt;0),"Y","")</f>
        <v/>
      </c>
      <c r="AE927" s="85" t="str">
        <f>IF($AD927="Y",0,IF('Checklist Parameters'!$Q$25="","&lt;no limit&gt;",ROUNDDOWN((($I927-'Checklist Parameters'!$Q$24)/'Checklist Parameters'!$Q$25)+1,0)))</f>
        <v>&lt;no limit&gt;</v>
      </c>
      <c r="AF927" s="174">
        <f t="shared" si="89"/>
        <v>0</v>
      </c>
      <c r="AG927" s="85">
        <f t="shared" si="85"/>
        <v>0</v>
      </c>
    </row>
    <row r="928" spans="1:33" ht="15">
      <c r="A928" s="393"/>
      <c r="B928" s="393"/>
      <c r="C928" s="393"/>
      <c r="D928" s="393"/>
      <c r="E928" s="393"/>
      <c r="F928" s="393"/>
      <c r="G928" s="393"/>
      <c r="H928" s="394"/>
      <c r="I928" s="394"/>
      <c r="J928" s="394"/>
      <c r="K928" s="394"/>
      <c r="L928" s="394"/>
      <c r="M928" s="394"/>
      <c r="N928" s="313">
        <f>IF(IF(I928&lt;'Checklist Parameters'!$Q$22,0,($I928-$L928))&lt;0,0,IF(I928&lt;'Checklist Parameters'!$Q$22,0,($I928-$L928)))</f>
        <v>0</v>
      </c>
      <c r="O928" s="394"/>
      <c r="P928" s="395"/>
      <c r="Q928" s="316">
        <f t="shared" si="86"/>
        <v>0</v>
      </c>
      <c r="R928" s="87">
        <f t="shared" si="87"/>
        <v>0</v>
      </c>
      <c r="S928" s="87">
        <f>IF('Checklist Parameters'!$Q$60&lt;0.2,0.2,'Checklist Parameters'!$Q$60)</f>
        <v>0.7</v>
      </c>
      <c r="T928" s="88">
        <f>IF($O928="",IF('Checklist District ID'!$C$43="Y",MAX($R928:$S928)*$I928,SUM($R928:$S928)*$I928),IF(O928&gt;0,Q928*S928))</f>
        <v>0</v>
      </c>
      <c r="U928" s="88">
        <f>IF(Q928&gt;0,((I928-T928)*'Formula Matrix'!$E$42),0)</f>
        <v>0</v>
      </c>
      <c r="V928" s="88">
        <f t="shared" si="88"/>
        <v>0</v>
      </c>
      <c r="W928" s="88">
        <f>IF(V928&gt;0,(V928*'Checklist Parameters'!$Q$35),0)</f>
        <v>0</v>
      </c>
      <c r="X928" s="85">
        <f t="shared" si="84"/>
        <v>0</v>
      </c>
      <c r="Y928" s="85">
        <f>IF('Checklist Parameters'!$Q$102&lt;&gt;"",(I928/43560)*'Checklist Parameters'!$Q$102,"N/A")</f>
        <v>0</v>
      </c>
      <c r="Z928" s="85" t="str">
        <f>IF('Checklist Parameters'!$Q$58&lt;&gt;"",((I928*'Checklist Parameters'!$Q$58)*'Checklist Parameters'!$Q$35)/1000,"N/A")</f>
        <v>N/A</v>
      </c>
      <c r="AA928" s="85">
        <f>IF('Checklist Parameters'!$Q$101&lt;&gt;"",IFERROR(I928/'Checklist Parameters'!$Q$101,0),"N/A")</f>
        <v>0</v>
      </c>
      <c r="AB928" s="85" t="str">
        <f>IF('Checklist Parameters'!$Q$43&lt;&gt;"",(I928*'Checklist Parameters'!$Q$43)/1000,"N/A")</f>
        <v>N/A</v>
      </c>
      <c r="AC928" s="85">
        <f>IF('Checklist Parameters'!$Q$16="",$X928,IF(AND('Checklist Parameters'!$Q$16&lt;$X928,'Checklist Parameters'!$Q$16&gt;=3),'Checklist Parameters'!$Q$16,IF(AND('Checklist Parameters'!$Q$16&lt;$X928,'Checklist Parameters'!$Q$16&lt;3),0,$X928)))</f>
        <v>0</v>
      </c>
      <c r="AD928" s="85" t="str">
        <f>IF(AND(I928&lt;'Checklist Parameters'!$Q$22,$I928&lt;&gt;0),"Y","")</f>
        <v/>
      </c>
      <c r="AE928" s="85" t="str">
        <f>IF($AD928="Y",0,IF('Checklist Parameters'!$Q$25="","&lt;no limit&gt;",ROUNDDOWN((($I928-'Checklist Parameters'!$Q$24)/'Checklist Parameters'!$Q$25)+1,0)))</f>
        <v>&lt;no limit&gt;</v>
      </c>
      <c r="AF928" s="174">
        <f t="shared" si="89"/>
        <v>0</v>
      </c>
      <c r="AG928" s="85">
        <f t="shared" si="85"/>
        <v>0</v>
      </c>
    </row>
    <row r="929" spans="1:33" ht="15">
      <c r="A929" s="393"/>
      <c r="B929" s="393"/>
      <c r="C929" s="393"/>
      <c r="D929" s="393"/>
      <c r="E929" s="393"/>
      <c r="F929" s="393"/>
      <c r="G929" s="393"/>
      <c r="H929" s="394"/>
      <c r="I929" s="394"/>
      <c r="J929" s="394"/>
      <c r="K929" s="394"/>
      <c r="L929" s="394"/>
      <c r="M929" s="394"/>
      <c r="N929" s="313">
        <f>IF(IF(I929&lt;'Checklist Parameters'!$Q$22,0,($I929-$L929))&lt;0,0,IF(I929&lt;'Checklist Parameters'!$Q$22,0,($I929-$L929)))</f>
        <v>0</v>
      </c>
      <c r="O929" s="394"/>
      <c r="P929" s="395"/>
      <c r="Q929" s="316">
        <f t="shared" si="86"/>
        <v>0</v>
      </c>
      <c r="R929" s="87">
        <f t="shared" si="87"/>
        <v>0</v>
      </c>
      <c r="S929" s="87">
        <f>IF('Checklist Parameters'!$Q$60&lt;0.2,0.2,'Checklist Parameters'!$Q$60)</f>
        <v>0.7</v>
      </c>
      <c r="T929" s="88">
        <f>IF($O929="",IF('Checklist District ID'!$C$43="Y",MAX($R929:$S929)*$I929,SUM($R929:$S929)*$I929),IF(O929&gt;0,Q929*S929))</f>
        <v>0</v>
      </c>
      <c r="U929" s="88">
        <f>IF(Q929&gt;0,((I929-T929)*'Formula Matrix'!$E$42),0)</f>
        <v>0</v>
      </c>
      <c r="V929" s="88">
        <f t="shared" si="88"/>
        <v>0</v>
      </c>
      <c r="W929" s="88">
        <f>IF(V929&gt;0,(V929*'Checklist Parameters'!$Q$35),0)</f>
        <v>0</v>
      </c>
      <c r="X929" s="85">
        <f t="shared" si="84"/>
        <v>0</v>
      </c>
      <c r="Y929" s="85">
        <f>IF('Checklist Parameters'!$Q$102&lt;&gt;"",(I929/43560)*'Checklist Parameters'!$Q$102,"N/A")</f>
        <v>0</v>
      </c>
      <c r="Z929" s="85" t="str">
        <f>IF('Checklist Parameters'!$Q$58&lt;&gt;"",((I929*'Checklist Parameters'!$Q$58)*'Checklist Parameters'!$Q$35)/1000,"N/A")</f>
        <v>N/A</v>
      </c>
      <c r="AA929" s="85">
        <f>IF('Checklist Parameters'!$Q$101&lt;&gt;"",IFERROR(I929/'Checklist Parameters'!$Q$101,0),"N/A")</f>
        <v>0</v>
      </c>
      <c r="AB929" s="85" t="str">
        <f>IF('Checklist Parameters'!$Q$43&lt;&gt;"",(I929*'Checklist Parameters'!$Q$43)/1000,"N/A")</f>
        <v>N/A</v>
      </c>
      <c r="AC929" s="85">
        <f>IF('Checklist Parameters'!$Q$16="",$X929,IF(AND('Checklist Parameters'!$Q$16&lt;$X929,'Checklist Parameters'!$Q$16&gt;=3),'Checklist Parameters'!$Q$16,IF(AND('Checklist Parameters'!$Q$16&lt;$X929,'Checklist Parameters'!$Q$16&lt;3),0,$X929)))</f>
        <v>0</v>
      </c>
      <c r="AD929" s="85" t="str">
        <f>IF(AND(I929&lt;'Checklist Parameters'!$Q$22,$I929&lt;&gt;0),"Y","")</f>
        <v/>
      </c>
      <c r="AE929" s="85" t="str">
        <f>IF($AD929="Y",0,IF('Checklist Parameters'!$Q$25="","&lt;no limit&gt;",ROUNDDOWN((($I929-'Checklist Parameters'!$Q$24)/'Checklist Parameters'!$Q$25)+1,0)))</f>
        <v>&lt;no limit&gt;</v>
      </c>
      <c r="AF929" s="174">
        <f t="shared" si="89"/>
        <v>0</v>
      </c>
      <c r="AG929" s="85">
        <f t="shared" si="85"/>
        <v>0</v>
      </c>
    </row>
    <row r="930" spans="1:33" ht="15">
      <c r="A930" s="393"/>
      <c r="B930" s="393"/>
      <c r="C930" s="393"/>
      <c r="D930" s="393"/>
      <c r="E930" s="393"/>
      <c r="F930" s="393"/>
      <c r="G930" s="393"/>
      <c r="H930" s="394"/>
      <c r="I930" s="394"/>
      <c r="J930" s="394"/>
      <c r="K930" s="394"/>
      <c r="L930" s="394"/>
      <c r="M930" s="394"/>
      <c r="N930" s="313">
        <f>IF(IF(I930&lt;'Checklist Parameters'!$Q$22,0,($I930-$L930))&lt;0,0,IF(I930&lt;'Checklist Parameters'!$Q$22,0,($I930-$L930)))</f>
        <v>0</v>
      </c>
      <c r="O930" s="394"/>
      <c r="P930" s="395"/>
      <c r="Q930" s="316">
        <f t="shared" si="86"/>
        <v>0</v>
      </c>
      <c r="R930" s="87">
        <f t="shared" si="87"/>
        <v>0</v>
      </c>
      <c r="S930" s="87">
        <f>IF('Checklist Parameters'!$Q$60&lt;0.2,0.2,'Checklist Parameters'!$Q$60)</f>
        <v>0.7</v>
      </c>
      <c r="T930" s="88">
        <f>IF($O930="",IF('Checklist District ID'!$C$43="Y",MAX($R930:$S930)*$I930,SUM($R930:$S930)*$I930),IF(O930&gt;0,Q930*S930))</f>
        <v>0</v>
      </c>
      <c r="U930" s="88">
        <f>IF(Q930&gt;0,((I930-T930)*'Formula Matrix'!$E$42),0)</f>
        <v>0</v>
      </c>
      <c r="V930" s="88">
        <f t="shared" si="88"/>
        <v>0</v>
      </c>
      <c r="W930" s="88">
        <f>IF(V930&gt;0,(V930*'Checklist Parameters'!$Q$35),0)</f>
        <v>0</v>
      </c>
      <c r="X930" s="85">
        <f t="shared" si="84"/>
        <v>0</v>
      </c>
      <c r="Y930" s="85">
        <f>IF('Checklist Parameters'!$Q$102&lt;&gt;"",(I930/43560)*'Checklist Parameters'!$Q$102,"N/A")</f>
        <v>0</v>
      </c>
      <c r="Z930" s="85" t="str">
        <f>IF('Checklist Parameters'!$Q$58&lt;&gt;"",((I930*'Checklist Parameters'!$Q$58)*'Checklist Parameters'!$Q$35)/1000,"N/A")</f>
        <v>N/A</v>
      </c>
      <c r="AA930" s="85">
        <f>IF('Checklist Parameters'!$Q$101&lt;&gt;"",IFERROR(I930/'Checklist Parameters'!$Q$101,0),"N/A")</f>
        <v>0</v>
      </c>
      <c r="AB930" s="85" t="str">
        <f>IF('Checklist Parameters'!$Q$43&lt;&gt;"",(I930*'Checklist Parameters'!$Q$43)/1000,"N/A")</f>
        <v>N/A</v>
      </c>
      <c r="AC930" s="85">
        <f>IF('Checklist Parameters'!$Q$16="",$X930,IF(AND('Checklist Parameters'!$Q$16&lt;$X930,'Checklist Parameters'!$Q$16&gt;=3),'Checklist Parameters'!$Q$16,IF(AND('Checklist Parameters'!$Q$16&lt;$X930,'Checklist Parameters'!$Q$16&lt;3),0,$X930)))</f>
        <v>0</v>
      </c>
      <c r="AD930" s="85" t="str">
        <f>IF(AND(I930&lt;'Checklist Parameters'!$Q$22,$I930&lt;&gt;0),"Y","")</f>
        <v/>
      </c>
      <c r="AE930" s="85" t="str">
        <f>IF($AD930="Y",0,IF('Checklist Parameters'!$Q$25="","&lt;no limit&gt;",ROUNDDOWN((($I930-'Checklist Parameters'!$Q$24)/'Checklist Parameters'!$Q$25)+1,0)))</f>
        <v>&lt;no limit&gt;</v>
      </c>
      <c r="AF930" s="174">
        <f t="shared" si="89"/>
        <v>0</v>
      </c>
      <c r="AG930" s="85">
        <f t="shared" si="85"/>
        <v>0</v>
      </c>
    </row>
    <row r="931" spans="1:33" ht="15">
      <c r="A931" s="393"/>
      <c r="B931" s="393"/>
      <c r="C931" s="393"/>
      <c r="D931" s="393"/>
      <c r="E931" s="393"/>
      <c r="F931" s="393"/>
      <c r="G931" s="393"/>
      <c r="H931" s="394"/>
      <c r="I931" s="394"/>
      <c r="J931" s="394"/>
      <c r="K931" s="394"/>
      <c r="L931" s="394"/>
      <c r="M931" s="394"/>
      <c r="N931" s="313">
        <f>IF(IF(I931&lt;'Checklist Parameters'!$Q$22,0,($I931-$L931))&lt;0,0,IF(I931&lt;'Checklist Parameters'!$Q$22,0,($I931-$L931)))</f>
        <v>0</v>
      </c>
      <c r="O931" s="394"/>
      <c r="P931" s="395"/>
      <c r="Q931" s="316">
        <f t="shared" si="86"/>
        <v>0</v>
      </c>
      <c r="R931" s="87">
        <f t="shared" si="87"/>
        <v>0</v>
      </c>
      <c r="S931" s="87">
        <f>IF('Checklist Parameters'!$Q$60&lt;0.2,0.2,'Checklist Parameters'!$Q$60)</f>
        <v>0.7</v>
      </c>
      <c r="T931" s="88">
        <f>IF($O931="",IF('Checklist District ID'!$C$43="Y",MAX($R931:$S931)*$I931,SUM($R931:$S931)*$I931),IF(O931&gt;0,Q931*S931))</f>
        <v>0</v>
      </c>
      <c r="U931" s="88">
        <f>IF(Q931&gt;0,((I931-T931)*'Formula Matrix'!$E$42),0)</f>
        <v>0</v>
      </c>
      <c r="V931" s="88">
        <f t="shared" si="88"/>
        <v>0</v>
      </c>
      <c r="W931" s="88">
        <f>IF(V931&gt;0,(V931*'Checklist Parameters'!$Q$35),0)</f>
        <v>0</v>
      </c>
      <c r="X931" s="85">
        <f t="shared" si="84"/>
        <v>0</v>
      </c>
      <c r="Y931" s="85">
        <f>IF('Checklist Parameters'!$Q$102&lt;&gt;"",(I931/43560)*'Checklist Parameters'!$Q$102,"N/A")</f>
        <v>0</v>
      </c>
      <c r="Z931" s="85" t="str">
        <f>IF('Checklist Parameters'!$Q$58&lt;&gt;"",((I931*'Checklist Parameters'!$Q$58)*'Checklist Parameters'!$Q$35)/1000,"N/A")</f>
        <v>N/A</v>
      </c>
      <c r="AA931" s="85">
        <f>IF('Checklist Parameters'!$Q$101&lt;&gt;"",IFERROR(I931/'Checklist Parameters'!$Q$101,0),"N/A")</f>
        <v>0</v>
      </c>
      <c r="AB931" s="85" t="str">
        <f>IF('Checklist Parameters'!$Q$43&lt;&gt;"",(I931*'Checklist Parameters'!$Q$43)/1000,"N/A")</f>
        <v>N/A</v>
      </c>
      <c r="AC931" s="85">
        <f>IF('Checklist Parameters'!$Q$16="",$X931,IF(AND('Checklist Parameters'!$Q$16&lt;$X931,'Checklist Parameters'!$Q$16&gt;=3),'Checklist Parameters'!$Q$16,IF(AND('Checklist Parameters'!$Q$16&lt;$X931,'Checklist Parameters'!$Q$16&lt;3),0,$X931)))</f>
        <v>0</v>
      </c>
      <c r="AD931" s="85" t="str">
        <f>IF(AND(I931&lt;'Checklist Parameters'!$Q$22,$I931&lt;&gt;0),"Y","")</f>
        <v/>
      </c>
      <c r="AE931" s="85" t="str">
        <f>IF($AD931="Y",0,IF('Checklist Parameters'!$Q$25="","&lt;no limit&gt;",ROUNDDOWN((($I931-'Checklist Parameters'!$Q$24)/'Checklist Parameters'!$Q$25)+1,0)))</f>
        <v>&lt;no limit&gt;</v>
      </c>
      <c r="AF931" s="174">
        <f t="shared" si="89"/>
        <v>0</v>
      </c>
      <c r="AG931" s="85">
        <f t="shared" si="85"/>
        <v>0</v>
      </c>
    </row>
    <row r="932" spans="1:33" ht="15">
      <c r="A932" s="393"/>
      <c r="B932" s="393"/>
      <c r="C932" s="393"/>
      <c r="D932" s="393"/>
      <c r="E932" s="393"/>
      <c r="F932" s="393"/>
      <c r="G932" s="393"/>
      <c r="H932" s="394"/>
      <c r="I932" s="394"/>
      <c r="J932" s="394"/>
      <c r="K932" s="394"/>
      <c r="L932" s="394"/>
      <c r="M932" s="394"/>
      <c r="N932" s="313">
        <f>IF(IF(I932&lt;'Checklist Parameters'!$Q$22,0,($I932-$L932))&lt;0,0,IF(I932&lt;'Checklist Parameters'!$Q$22,0,($I932-$L932)))</f>
        <v>0</v>
      </c>
      <c r="O932" s="394"/>
      <c r="P932" s="395"/>
      <c r="Q932" s="316">
        <f t="shared" si="86"/>
        <v>0</v>
      </c>
      <c r="R932" s="87">
        <f t="shared" si="87"/>
        <v>0</v>
      </c>
      <c r="S932" s="87">
        <f>IF('Checklist Parameters'!$Q$60&lt;0.2,0.2,'Checklist Parameters'!$Q$60)</f>
        <v>0.7</v>
      </c>
      <c r="T932" s="88">
        <f>IF($O932="",IF('Checklist District ID'!$C$43="Y",MAX($R932:$S932)*$I932,SUM($R932:$S932)*$I932),IF(O932&gt;0,Q932*S932))</f>
        <v>0</v>
      </c>
      <c r="U932" s="88">
        <f>IF(Q932&gt;0,((I932-T932)*'Formula Matrix'!$E$42),0)</f>
        <v>0</v>
      </c>
      <c r="V932" s="88">
        <f t="shared" si="88"/>
        <v>0</v>
      </c>
      <c r="W932" s="88">
        <f>IF(V932&gt;0,(V932*'Checklist Parameters'!$Q$35),0)</f>
        <v>0</v>
      </c>
      <c r="X932" s="85">
        <f t="shared" si="84"/>
        <v>0</v>
      </c>
      <c r="Y932" s="85">
        <f>IF('Checklist Parameters'!$Q$102&lt;&gt;"",(I932/43560)*'Checklist Parameters'!$Q$102,"N/A")</f>
        <v>0</v>
      </c>
      <c r="Z932" s="85" t="str">
        <f>IF('Checklist Parameters'!$Q$58&lt;&gt;"",((I932*'Checklist Parameters'!$Q$58)*'Checklist Parameters'!$Q$35)/1000,"N/A")</f>
        <v>N/A</v>
      </c>
      <c r="AA932" s="85">
        <f>IF('Checklist Parameters'!$Q$101&lt;&gt;"",IFERROR(I932/'Checklist Parameters'!$Q$101,0),"N/A")</f>
        <v>0</v>
      </c>
      <c r="AB932" s="85" t="str">
        <f>IF('Checklist Parameters'!$Q$43&lt;&gt;"",(I932*'Checklist Parameters'!$Q$43)/1000,"N/A")</f>
        <v>N/A</v>
      </c>
      <c r="AC932" s="85">
        <f>IF('Checklist Parameters'!$Q$16="",$X932,IF(AND('Checklist Parameters'!$Q$16&lt;$X932,'Checklist Parameters'!$Q$16&gt;=3),'Checklist Parameters'!$Q$16,IF(AND('Checklist Parameters'!$Q$16&lt;$X932,'Checklist Parameters'!$Q$16&lt;3),0,$X932)))</f>
        <v>0</v>
      </c>
      <c r="AD932" s="85" t="str">
        <f>IF(AND(I932&lt;'Checklist Parameters'!$Q$22,$I932&lt;&gt;0),"Y","")</f>
        <v/>
      </c>
      <c r="AE932" s="85" t="str">
        <f>IF($AD932="Y",0,IF('Checklist Parameters'!$Q$25="","&lt;no limit&gt;",ROUNDDOWN((($I932-'Checklist Parameters'!$Q$24)/'Checklist Parameters'!$Q$25)+1,0)))</f>
        <v>&lt;no limit&gt;</v>
      </c>
      <c r="AF932" s="174">
        <f t="shared" si="89"/>
        <v>0</v>
      </c>
      <c r="AG932" s="85">
        <f t="shared" si="85"/>
        <v>0</v>
      </c>
    </row>
    <row r="933" spans="1:33" ht="15">
      <c r="A933" s="393"/>
      <c r="B933" s="393"/>
      <c r="C933" s="393"/>
      <c r="D933" s="393"/>
      <c r="E933" s="393"/>
      <c r="F933" s="393"/>
      <c r="G933" s="393"/>
      <c r="H933" s="394"/>
      <c r="I933" s="394"/>
      <c r="J933" s="394"/>
      <c r="K933" s="394"/>
      <c r="L933" s="394"/>
      <c r="M933" s="394"/>
      <c r="N933" s="313">
        <f>IF(IF(I933&lt;'Checklist Parameters'!$Q$22,0,($I933-$L933))&lt;0,0,IF(I933&lt;'Checklist Parameters'!$Q$22,0,($I933-$L933)))</f>
        <v>0</v>
      </c>
      <c r="O933" s="394"/>
      <c r="P933" s="395"/>
      <c r="Q933" s="316">
        <f t="shared" si="86"/>
        <v>0</v>
      </c>
      <c r="R933" s="87">
        <f t="shared" si="87"/>
        <v>0</v>
      </c>
      <c r="S933" s="87">
        <f>IF('Checklist Parameters'!$Q$60&lt;0.2,0.2,'Checklist Parameters'!$Q$60)</f>
        <v>0.7</v>
      </c>
      <c r="T933" s="88">
        <f>IF($O933="",IF('Checklist District ID'!$C$43="Y",MAX($R933:$S933)*$I933,SUM($R933:$S933)*$I933),IF(O933&gt;0,Q933*S933))</f>
        <v>0</v>
      </c>
      <c r="U933" s="88">
        <f>IF(Q933&gt;0,((I933-T933)*'Formula Matrix'!$E$42),0)</f>
        <v>0</v>
      </c>
      <c r="V933" s="88">
        <f t="shared" si="88"/>
        <v>0</v>
      </c>
      <c r="W933" s="88">
        <f>IF(V933&gt;0,(V933*'Checklist Parameters'!$Q$35),0)</f>
        <v>0</v>
      </c>
      <c r="X933" s="85">
        <f t="shared" si="84"/>
        <v>0</v>
      </c>
      <c r="Y933" s="85">
        <f>IF('Checklist Parameters'!$Q$102&lt;&gt;"",(I933/43560)*'Checklist Parameters'!$Q$102,"N/A")</f>
        <v>0</v>
      </c>
      <c r="Z933" s="85" t="str">
        <f>IF('Checklist Parameters'!$Q$58&lt;&gt;"",((I933*'Checklist Parameters'!$Q$58)*'Checklist Parameters'!$Q$35)/1000,"N/A")</f>
        <v>N/A</v>
      </c>
      <c r="AA933" s="85">
        <f>IF('Checklist Parameters'!$Q$101&lt;&gt;"",IFERROR(I933/'Checklist Parameters'!$Q$101,0),"N/A")</f>
        <v>0</v>
      </c>
      <c r="AB933" s="85" t="str">
        <f>IF('Checklist Parameters'!$Q$43&lt;&gt;"",(I933*'Checklist Parameters'!$Q$43)/1000,"N/A")</f>
        <v>N/A</v>
      </c>
      <c r="AC933" s="85">
        <f>IF('Checklist Parameters'!$Q$16="",$X933,IF(AND('Checklist Parameters'!$Q$16&lt;$X933,'Checklist Parameters'!$Q$16&gt;=3),'Checklist Parameters'!$Q$16,IF(AND('Checklist Parameters'!$Q$16&lt;$X933,'Checklist Parameters'!$Q$16&lt;3),0,$X933)))</f>
        <v>0</v>
      </c>
      <c r="AD933" s="85" t="str">
        <f>IF(AND(I933&lt;'Checklist Parameters'!$Q$22,$I933&lt;&gt;0),"Y","")</f>
        <v/>
      </c>
      <c r="AE933" s="85" t="str">
        <f>IF($AD933="Y",0,IF('Checklist Parameters'!$Q$25="","&lt;no limit&gt;",ROUNDDOWN((($I933-'Checklist Parameters'!$Q$24)/'Checklist Parameters'!$Q$25)+1,0)))</f>
        <v>&lt;no limit&gt;</v>
      </c>
      <c r="AF933" s="174">
        <f t="shared" si="89"/>
        <v>0</v>
      </c>
      <c r="AG933" s="85">
        <f t="shared" si="85"/>
        <v>0</v>
      </c>
    </row>
    <row r="934" spans="1:33" ht="15">
      <c r="A934" s="393"/>
      <c r="B934" s="393"/>
      <c r="C934" s="393"/>
      <c r="D934" s="393"/>
      <c r="E934" s="393"/>
      <c r="F934" s="393"/>
      <c r="G934" s="393"/>
      <c r="H934" s="394"/>
      <c r="I934" s="394"/>
      <c r="J934" s="394"/>
      <c r="K934" s="394"/>
      <c r="L934" s="394"/>
      <c r="M934" s="394"/>
      <c r="N934" s="313">
        <f>IF(IF(I934&lt;'Checklist Parameters'!$Q$22,0,($I934-$L934))&lt;0,0,IF(I934&lt;'Checklist Parameters'!$Q$22,0,($I934-$L934)))</f>
        <v>0</v>
      </c>
      <c r="O934" s="394"/>
      <c r="P934" s="395"/>
      <c r="Q934" s="316">
        <f t="shared" si="86"/>
        <v>0</v>
      </c>
      <c r="R934" s="87">
        <f t="shared" si="87"/>
        <v>0</v>
      </c>
      <c r="S934" s="87">
        <f>IF('Checklist Parameters'!$Q$60&lt;0.2,0.2,'Checklist Parameters'!$Q$60)</f>
        <v>0.7</v>
      </c>
      <c r="T934" s="88">
        <f>IF($O934="",IF('Checklist District ID'!$C$43="Y",MAX($R934:$S934)*$I934,SUM($R934:$S934)*$I934),IF(O934&gt;0,Q934*S934))</f>
        <v>0</v>
      </c>
      <c r="U934" s="88">
        <f>IF(Q934&gt;0,((I934-T934)*'Formula Matrix'!$E$42),0)</f>
        <v>0</v>
      </c>
      <c r="V934" s="88">
        <f t="shared" si="88"/>
        <v>0</v>
      </c>
      <c r="W934" s="88">
        <f>IF(V934&gt;0,(V934*'Checklist Parameters'!$Q$35),0)</f>
        <v>0</v>
      </c>
      <c r="X934" s="85">
        <f t="shared" si="84"/>
        <v>0</v>
      </c>
      <c r="Y934" s="85">
        <f>IF('Checklist Parameters'!$Q$102&lt;&gt;"",(I934/43560)*'Checklist Parameters'!$Q$102,"N/A")</f>
        <v>0</v>
      </c>
      <c r="Z934" s="85" t="str">
        <f>IF('Checklist Parameters'!$Q$58&lt;&gt;"",((I934*'Checklist Parameters'!$Q$58)*'Checklist Parameters'!$Q$35)/1000,"N/A")</f>
        <v>N/A</v>
      </c>
      <c r="AA934" s="85">
        <f>IF('Checklist Parameters'!$Q$101&lt;&gt;"",IFERROR(I934/'Checklist Parameters'!$Q$101,0),"N/A")</f>
        <v>0</v>
      </c>
      <c r="AB934" s="85" t="str">
        <f>IF('Checklist Parameters'!$Q$43&lt;&gt;"",(I934*'Checklist Parameters'!$Q$43)/1000,"N/A")</f>
        <v>N/A</v>
      </c>
      <c r="AC934" s="85">
        <f>IF('Checklist Parameters'!$Q$16="",$X934,IF(AND('Checklist Parameters'!$Q$16&lt;$X934,'Checklist Parameters'!$Q$16&gt;=3),'Checklist Parameters'!$Q$16,IF(AND('Checklist Parameters'!$Q$16&lt;$X934,'Checklist Parameters'!$Q$16&lt;3),0,$X934)))</f>
        <v>0</v>
      </c>
      <c r="AD934" s="85" t="str">
        <f>IF(AND(I934&lt;'Checklist Parameters'!$Q$22,$I934&lt;&gt;0),"Y","")</f>
        <v/>
      </c>
      <c r="AE934" s="85" t="str">
        <f>IF($AD934="Y",0,IF('Checklist Parameters'!$Q$25="","&lt;no limit&gt;",ROUNDDOWN((($I934-'Checklist Parameters'!$Q$24)/'Checklist Parameters'!$Q$25)+1,0)))</f>
        <v>&lt;no limit&gt;</v>
      </c>
      <c r="AF934" s="174">
        <f t="shared" si="89"/>
        <v>0</v>
      </c>
      <c r="AG934" s="85">
        <f t="shared" si="85"/>
        <v>0</v>
      </c>
    </row>
    <row r="935" spans="1:33" ht="15">
      <c r="A935" s="393"/>
      <c r="B935" s="393"/>
      <c r="C935" s="393"/>
      <c r="D935" s="393"/>
      <c r="E935" s="393"/>
      <c r="F935" s="393"/>
      <c r="G935" s="393"/>
      <c r="H935" s="394"/>
      <c r="I935" s="394"/>
      <c r="J935" s="394"/>
      <c r="K935" s="394"/>
      <c r="L935" s="394"/>
      <c r="M935" s="394"/>
      <c r="N935" s="313">
        <f>IF(IF(I935&lt;'Checklist Parameters'!$Q$22,0,($I935-$L935))&lt;0,0,IF(I935&lt;'Checklist Parameters'!$Q$22,0,($I935-$L935)))</f>
        <v>0</v>
      </c>
      <c r="O935" s="394"/>
      <c r="P935" s="395"/>
      <c r="Q935" s="316">
        <f t="shared" si="86"/>
        <v>0</v>
      </c>
      <c r="R935" s="87">
        <f t="shared" si="87"/>
        <v>0</v>
      </c>
      <c r="S935" s="87">
        <f>IF('Checklist Parameters'!$Q$60&lt;0.2,0.2,'Checklist Parameters'!$Q$60)</f>
        <v>0.7</v>
      </c>
      <c r="T935" s="88">
        <f>IF($O935="",IF('Checklist District ID'!$C$43="Y",MAX($R935:$S935)*$I935,SUM($R935:$S935)*$I935),IF(O935&gt;0,Q935*S935))</f>
        <v>0</v>
      </c>
      <c r="U935" s="88">
        <f>IF(Q935&gt;0,((I935-T935)*'Formula Matrix'!$E$42),0)</f>
        <v>0</v>
      </c>
      <c r="V935" s="88">
        <f t="shared" si="88"/>
        <v>0</v>
      </c>
      <c r="W935" s="88">
        <f>IF(V935&gt;0,(V935*'Checklist Parameters'!$Q$35),0)</f>
        <v>0</v>
      </c>
      <c r="X935" s="85">
        <f t="shared" si="84"/>
        <v>0</v>
      </c>
      <c r="Y935" s="85">
        <f>IF('Checklist Parameters'!$Q$102&lt;&gt;"",(I935/43560)*'Checklist Parameters'!$Q$102,"N/A")</f>
        <v>0</v>
      </c>
      <c r="Z935" s="85" t="str">
        <f>IF('Checklist Parameters'!$Q$58&lt;&gt;"",((I935*'Checklist Parameters'!$Q$58)*'Checklist Parameters'!$Q$35)/1000,"N/A")</f>
        <v>N/A</v>
      </c>
      <c r="AA935" s="85">
        <f>IF('Checklist Parameters'!$Q$101&lt;&gt;"",IFERROR(I935/'Checklist Parameters'!$Q$101,0),"N/A")</f>
        <v>0</v>
      </c>
      <c r="AB935" s="85" t="str">
        <f>IF('Checklist Parameters'!$Q$43&lt;&gt;"",(I935*'Checklist Parameters'!$Q$43)/1000,"N/A")</f>
        <v>N/A</v>
      </c>
      <c r="AC935" s="85">
        <f>IF('Checklist Parameters'!$Q$16="",$X935,IF(AND('Checklist Parameters'!$Q$16&lt;$X935,'Checklist Parameters'!$Q$16&gt;=3),'Checklist Parameters'!$Q$16,IF(AND('Checklist Parameters'!$Q$16&lt;$X935,'Checklist Parameters'!$Q$16&lt;3),0,$X935)))</f>
        <v>0</v>
      </c>
      <c r="AD935" s="85" t="str">
        <f>IF(AND(I935&lt;'Checklist Parameters'!$Q$22,$I935&lt;&gt;0),"Y","")</f>
        <v/>
      </c>
      <c r="AE935" s="85" t="str">
        <f>IF($AD935="Y",0,IF('Checklist Parameters'!$Q$25="","&lt;no limit&gt;",ROUNDDOWN((($I935-'Checklist Parameters'!$Q$24)/'Checklist Parameters'!$Q$25)+1,0)))</f>
        <v>&lt;no limit&gt;</v>
      </c>
      <c r="AF935" s="174">
        <f t="shared" si="89"/>
        <v>0</v>
      </c>
      <c r="AG935" s="85">
        <f t="shared" si="85"/>
        <v>0</v>
      </c>
    </row>
    <row r="936" spans="1:33" ht="15">
      <c r="A936" s="393"/>
      <c r="B936" s="393"/>
      <c r="C936" s="393"/>
      <c r="D936" s="393"/>
      <c r="E936" s="393"/>
      <c r="F936" s="393"/>
      <c r="G936" s="393"/>
      <c r="H936" s="394"/>
      <c r="I936" s="394"/>
      <c r="J936" s="394"/>
      <c r="K936" s="394"/>
      <c r="L936" s="394"/>
      <c r="M936" s="394"/>
      <c r="N936" s="313">
        <f>IF(IF(I936&lt;'Checklist Parameters'!$Q$22,0,($I936-$L936))&lt;0,0,IF(I936&lt;'Checklist Parameters'!$Q$22,0,($I936-$L936)))</f>
        <v>0</v>
      </c>
      <c r="O936" s="394"/>
      <c r="P936" s="395"/>
      <c r="Q936" s="316">
        <f t="shared" si="86"/>
        <v>0</v>
      </c>
      <c r="R936" s="87">
        <f t="shared" si="87"/>
        <v>0</v>
      </c>
      <c r="S936" s="87">
        <f>IF('Checklist Parameters'!$Q$60&lt;0.2,0.2,'Checklist Parameters'!$Q$60)</f>
        <v>0.7</v>
      </c>
      <c r="T936" s="88">
        <f>IF($O936="",IF('Checklist District ID'!$C$43="Y",MAX($R936:$S936)*$I936,SUM($R936:$S936)*$I936),IF(O936&gt;0,Q936*S936))</f>
        <v>0</v>
      </c>
      <c r="U936" s="88">
        <f>IF(Q936&gt;0,((I936-T936)*'Formula Matrix'!$E$42),0)</f>
        <v>0</v>
      </c>
      <c r="V936" s="88">
        <f t="shared" si="88"/>
        <v>0</v>
      </c>
      <c r="W936" s="88">
        <f>IF(V936&gt;0,(V936*'Checklist Parameters'!$Q$35),0)</f>
        <v>0</v>
      </c>
      <c r="X936" s="85">
        <f t="shared" si="84"/>
        <v>0</v>
      </c>
      <c r="Y936" s="85">
        <f>IF('Checklist Parameters'!$Q$102&lt;&gt;"",(I936/43560)*'Checklist Parameters'!$Q$102,"N/A")</f>
        <v>0</v>
      </c>
      <c r="Z936" s="85" t="str">
        <f>IF('Checklist Parameters'!$Q$58&lt;&gt;"",((I936*'Checklist Parameters'!$Q$58)*'Checklist Parameters'!$Q$35)/1000,"N/A")</f>
        <v>N/A</v>
      </c>
      <c r="AA936" s="85">
        <f>IF('Checklist Parameters'!$Q$101&lt;&gt;"",IFERROR(I936/'Checklist Parameters'!$Q$101,0),"N/A")</f>
        <v>0</v>
      </c>
      <c r="AB936" s="85" t="str">
        <f>IF('Checklist Parameters'!$Q$43&lt;&gt;"",(I936*'Checklist Parameters'!$Q$43)/1000,"N/A")</f>
        <v>N/A</v>
      </c>
      <c r="AC936" s="85">
        <f>IF('Checklist Parameters'!$Q$16="",$X936,IF(AND('Checklist Parameters'!$Q$16&lt;$X936,'Checklist Parameters'!$Q$16&gt;=3),'Checklist Parameters'!$Q$16,IF(AND('Checklist Parameters'!$Q$16&lt;$X936,'Checklist Parameters'!$Q$16&lt;3),0,$X936)))</f>
        <v>0</v>
      </c>
      <c r="AD936" s="85" t="str">
        <f>IF(AND(I936&lt;'Checklist Parameters'!$Q$22,$I936&lt;&gt;0),"Y","")</f>
        <v/>
      </c>
      <c r="AE936" s="85" t="str">
        <f>IF($AD936="Y",0,IF('Checklist Parameters'!$Q$25="","&lt;no limit&gt;",ROUNDDOWN((($I936-'Checklist Parameters'!$Q$24)/'Checklist Parameters'!$Q$25)+1,0)))</f>
        <v>&lt;no limit&gt;</v>
      </c>
      <c r="AF936" s="174">
        <f t="shared" si="89"/>
        <v>0</v>
      </c>
      <c r="AG936" s="85">
        <f t="shared" si="85"/>
        <v>0</v>
      </c>
    </row>
    <row r="937" spans="1:33" ht="15">
      <c r="A937" s="393"/>
      <c r="B937" s="393"/>
      <c r="C937" s="393"/>
      <c r="D937" s="393"/>
      <c r="E937" s="393"/>
      <c r="F937" s="393"/>
      <c r="G937" s="393"/>
      <c r="H937" s="394"/>
      <c r="I937" s="394"/>
      <c r="J937" s="394"/>
      <c r="K937" s="394"/>
      <c r="L937" s="394"/>
      <c r="M937" s="394"/>
      <c r="N937" s="313">
        <f>IF(IF(I937&lt;'Checklist Parameters'!$Q$22,0,($I937-$L937))&lt;0,0,IF(I937&lt;'Checklist Parameters'!$Q$22,0,($I937-$L937)))</f>
        <v>0</v>
      </c>
      <c r="O937" s="394"/>
      <c r="P937" s="395"/>
      <c r="Q937" s="316">
        <f t="shared" si="86"/>
        <v>0</v>
      </c>
      <c r="R937" s="87">
        <f t="shared" si="87"/>
        <v>0</v>
      </c>
      <c r="S937" s="87">
        <f>IF('Checklist Parameters'!$Q$60&lt;0.2,0.2,'Checklist Parameters'!$Q$60)</f>
        <v>0.7</v>
      </c>
      <c r="T937" s="88">
        <f>IF($O937="",IF('Checklist District ID'!$C$43="Y",MAX($R937:$S937)*$I937,SUM($R937:$S937)*$I937),IF(O937&gt;0,Q937*S937))</f>
        <v>0</v>
      </c>
      <c r="U937" s="88">
        <f>IF(Q937&gt;0,((I937-T937)*'Formula Matrix'!$E$42),0)</f>
        <v>0</v>
      </c>
      <c r="V937" s="88">
        <f t="shared" si="88"/>
        <v>0</v>
      </c>
      <c r="W937" s="88">
        <f>IF(V937&gt;0,(V937*'Checklist Parameters'!$Q$35),0)</f>
        <v>0</v>
      </c>
      <c r="X937" s="85">
        <f t="shared" si="84"/>
        <v>0</v>
      </c>
      <c r="Y937" s="85">
        <f>IF('Checklist Parameters'!$Q$102&lt;&gt;"",(I937/43560)*'Checklist Parameters'!$Q$102,"N/A")</f>
        <v>0</v>
      </c>
      <c r="Z937" s="85" t="str">
        <f>IF('Checklist Parameters'!$Q$58&lt;&gt;"",((I937*'Checklist Parameters'!$Q$58)*'Checklist Parameters'!$Q$35)/1000,"N/A")</f>
        <v>N/A</v>
      </c>
      <c r="AA937" s="85">
        <f>IF('Checklist Parameters'!$Q$101&lt;&gt;"",IFERROR(I937/'Checklist Parameters'!$Q$101,0),"N/A")</f>
        <v>0</v>
      </c>
      <c r="AB937" s="85" t="str">
        <f>IF('Checklist Parameters'!$Q$43&lt;&gt;"",(I937*'Checklist Parameters'!$Q$43)/1000,"N/A")</f>
        <v>N/A</v>
      </c>
      <c r="AC937" s="85">
        <f>IF('Checklist Parameters'!$Q$16="",$X937,IF(AND('Checklist Parameters'!$Q$16&lt;$X937,'Checklist Parameters'!$Q$16&gt;=3),'Checklist Parameters'!$Q$16,IF(AND('Checklist Parameters'!$Q$16&lt;$X937,'Checklist Parameters'!$Q$16&lt;3),0,$X937)))</f>
        <v>0</v>
      </c>
      <c r="AD937" s="85" t="str">
        <f>IF(AND(I937&lt;'Checklist Parameters'!$Q$22,$I937&lt;&gt;0),"Y","")</f>
        <v/>
      </c>
      <c r="AE937" s="85" t="str">
        <f>IF($AD937="Y",0,IF('Checklist Parameters'!$Q$25="","&lt;no limit&gt;",ROUNDDOWN((($I937-'Checklist Parameters'!$Q$24)/'Checklist Parameters'!$Q$25)+1,0)))</f>
        <v>&lt;no limit&gt;</v>
      </c>
      <c r="AF937" s="174">
        <f t="shared" si="89"/>
        <v>0</v>
      </c>
      <c r="AG937" s="85">
        <f t="shared" si="85"/>
        <v>0</v>
      </c>
    </row>
    <row r="938" spans="1:33" ht="15">
      <c r="A938" s="393"/>
      <c r="B938" s="393"/>
      <c r="C938" s="393"/>
      <c r="D938" s="393"/>
      <c r="E938" s="393"/>
      <c r="F938" s="393"/>
      <c r="G938" s="393"/>
      <c r="H938" s="394"/>
      <c r="I938" s="394"/>
      <c r="J938" s="394"/>
      <c r="K938" s="394"/>
      <c r="L938" s="394"/>
      <c r="M938" s="394"/>
      <c r="N938" s="313">
        <f>IF(IF(I938&lt;'Checklist Parameters'!$Q$22,0,($I938-$L938))&lt;0,0,IF(I938&lt;'Checklist Parameters'!$Q$22,0,($I938-$L938)))</f>
        <v>0</v>
      </c>
      <c r="O938" s="394"/>
      <c r="P938" s="395"/>
      <c r="Q938" s="316">
        <f t="shared" si="86"/>
        <v>0</v>
      </c>
      <c r="R938" s="87">
        <f t="shared" si="87"/>
        <v>0</v>
      </c>
      <c r="S938" s="87">
        <f>IF('Checklist Parameters'!$Q$60&lt;0.2,0.2,'Checklist Parameters'!$Q$60)</f>
        <v>0.7</v>
      </c>
      <c r="T938" s="88">
        <f>IF($O938="",IF('Checklist District ID'!$C$43="Y",MAX($R938:$S938)*$I938,SUM($R938:$S938)*$I938),IF(O938&gt;0,Q938*S938))</f>
        <v>0</v>
      </c>
      <c r="U938" s="88">
        <f>IF(Q938&gt;0,((I938-T938)*'Formula Matrix'!$E$42),0)</f>
        <v>0</v>
      </c>
      <c r="V938" s="88">
        <f t="shared" si="88"/>
        <v>0</v>
      </c>
      <c r="W938" s="88">
        <f>IF(V938&gt;0,(V938*'Checklist Parameters'!$Q$35),0)</f>
        <v>0</v>
      </c>
      <c r="X938" s="85">
        <f t="shared" si="84"/>
        <v>0</v>
      </c>
      <c r="Y938" s="85">
        <f>IF('Checklist Parameters'!$Q$102&lt;&gt;"",(I938/43560)*'Checklist Parameters'!$Q$102,"N/A")</f>
        <v>0</v>
      </c>
      <c r="Z938" s="85" t="str">
        <f>IF('Checklist Parameters'!$Q$58&lt;&gt;"",((I938*'Checklist Parameters'!$Q$58)*'Checklist Parameters'!$Q$35)/1000,"N/A")</f>
        <v>N/A</v>
      </c>
      <c r="AA938" s="85">
        <f>IF('Checklist Parameters'!$Q$101&lt;&gt;"",IFERROR(I938/'Checklist Parameters'!$Q$101,0),"N/A")</f>
        <v>0</v>
      </c>
      <c r="AB938" s="85" t="str">
        <f>IF('Checklist Parameters'!$Q$43&lt;&gt;"",(I938*'Checklist Parameters'!$Q$43)/1000,"N/A")</f>
        <v>N/A</v>
      </c>
      <c r="AC938" s="85">
        <f>IF('Checklist Parameters'!$Q$16="",$X938,IF(AND('Checklist Parameters'!$Q$16&lt;$X938,'Checklist Parameters'!$Q$16&gt;=3),'Checklist Parameters'!$Q$16,IF(AND('Checklist Parameters'!$Q$16&lt;$X938,'Checklist Parameters'!$Q$16&lt;3),0,$X938)))</f>
        <v>0</v>
      </c>
      <c r="AD938" s="85" t="str">
        <f>IF(AND(I938&lt;'Checklist Parameters'!$Q$22,$I938&lt;&gt;0),"Y","")</f>
        <v/>
      </c>
      <c r="AE938" s="85" t="str">
        <f>IF($AD938="Y",0,IF('Checklist Parameters'!$Q$25="","&lt;no limit&gt;",ROUNDDOWN((($I938-'Checklist Parameters'!$Q$24)/'Checklist Parameters'!$Q$25)+1,0)))</f>
        <v>&lt;no limit&gt;</v>
      </c>
      <c r="AF938" s="174">
        <f t="shared" si="89"/>
        <v>0</v>
      </c>
      <c r="AG938" s="85">
        <f t="shared" si="85"/>
        <v>0</v>
      </c>
    </row>
    <row r="939" spans="1:33" ht="15">
      <c r="A939" s="393"/>
      <c r="B939" s="393"/>
      <c r="C939" s="393"/>
      <c r="D939" s="393"/>
      <c r="E939" s="393"/>
      <c r="F939" s="393"/>
      <c r="G939" s="393"/>
      <c r="H939" s="394"/>
      <c r="I939" s="394"/>
      <c r="J939" s="394"/>
      <c r="K939" s="394"/>
      <c r="L939" s="394"/>
      <c r="M939" s="394"/>
      <c r="N939" s="313">
        <f>IF(IF(I939&lt;'Checklist Parameters'!$Q$22,0,($I939-$L939))&lt;0,0,IF(I939&lt;'Checklist Parameters'!$Q$22,0,($I939-$L939)))</f>
        <v>0</v>
      </c>
      <c r="O939" s="394"/>
      <c r="P939" s="395"/>
      <c r="Q939" s="316">
        <f t="shared" si="86"/>
        <v>0</v>
      </c>
      <c r="R939" s="87">
        <f t="shared" si="87"/>
        <v>0</v>
      </c>
      <c r="S939" s="87">
        <f>IF('Checklist Parameters'!$Q$60&lt;0.2,0.2,'Checklist Parameters'!$Q$60)</f>
        <v>0.7</v>
      </c>
      <c r="T939" s="88">
        <f>IF($O939="",IF('Checklist District ID'!$C$43="Y",MAX($R939:$S939)*$I939,SUM($R939:$S939)*$I939),IF(O939&gt;0,Q939*S939))</f>
        <v>0</v>
      </c>
      <c r="U939" s="88">
        <f>IF(Q939&gt;0,((I939-T939)*'Formula Matrix'!$E$42),0)</f>
        <v>0</v>
      </c>
      <c r="V939" s="88">
        <f t="shared" si="88"/>
        <v>0</v>
      </c>
      <c r="W939" s="88">
        <f>IF(V939&gt;0,(V939*'Checklist Parameters'!$Q$35),0)</f>
        <v>0</v>
      </c>
      <c r="X939" s="85">
        <f t="shared" si="84"/>
        <v>0</v>
      </c>
      <c r="Y939" s="85">
        <f>IF('Checklist Parameters'!$Q$102&lt;&gt;"",(I939/43560)*'Checklist Parameters'!$Q$102,"N/A")</f>
        <v>0</v>
      </c>
      <c r="Z939" s="85" t="str">
        <f>IF('Checklist Parameters'!$Q$58&lt;&gt;"",((I939*'Checklist Parameters'!$Q$58)*'Checklist Parameters'!$Q$35)/1000,"N/A")</f>
        <v>N/A</v>
      </c>
      <c r="AA939" s="85">
        <f>IF('Checklist Parameters'!$Q$101&lt;&gt;"",IFERROR(I939/'Checklist Parameters'!$Q$101,0),"N/A")</f>
        <v>0</v>
      </c>
      <c r="AB939" s="85" t="str">
        <f>IF('Checklist Parameters'!$Q$43&lt;&gt;"",(I939*'Checklist Parameters'!$Q$43)/1000,"N/A")</f>
        <v>N/A</v>
      </c>
      <c r="AC939" s="85">
        <f>IF('Checklist Parameters'!$Q$16="",$X939,IF(AND('Checklist Parameters'!$Q$16&lt;$X939,'Checklist Parameters'!$Q$16&gt;=3),'Checklist Parameters'!$Q$16,IF(AND('Checklist Parameters'!$Q$16&lt;$X939,'Checklist Parameters'!$Q$16&lt;3),0,$X939)))</f>
        <v>0</v>
      </c>
      <c r="AD939" s="85" t="str">
        <f>IF(AND(I939&lt;'Checklist Parameters'!$Q$22,$I939&lt;&gt;0),"Y","")</f>
        <v/>
      </c>
      <c r="AE939" s="85" t="str">
        <f>IF($AD939="Y",0,IF('Checklist Parameters'!$Q$25="","&lt;no limit&gt;",ROUNDDOWN((($I939-'Checklist Parameters'!$Q$24)/'Checklist Parameters'!$Q$25)+1,0)))</f>
        <v>&lt;no limit&gt;</v>
      </c>
      <c r="AF939" s="174">
        <f t="shared" si="89"/>
        <v>0</v>
      </c>
      <c r="AG939" s="85">
        <f t="shared" si="85"/>
        <v>0</v>
      </c>
    </row>
    <row r="940" spans="1:33" ht="15">
      <c r="A940" s="393"/>
      <c r="B940" s="393"/>
      <c r="C940" s="393"/>
      <c r="D940" s="393"/>
      <c r="E940" s="393"/>
      <c r="F940" s="393"/>
      <c r="G940" s="393"/>
      <c r="H940" s="394"/>
      <c r="I940" s="394"/>
      <c r="J940" s="394"/>
      <c r="K940" s="394"/>
      <c r="L940" s="394"/>
      <c r="M940" s="394"/>
      <c r="N940" s="313">
        <f>IF(IF(I940&lt;'Checklist Parameters'!$Q$22,0,($I940-$L940))&lt;0,0,IF(I940&lt;'Checklist Parameters'!$Q$22,0,($I940-$L940)))</f>
        <v>0</v>
      </c>
      <c r="O940" s="394"/>
      <c r="P940" s="395"/>
      <c r="Q940" s="316">
        <f t="shared" si="86"/>
        <v>0</v>
      </c>
      <c r="R940" s="87">
        <f t="shared" si="87"/>
        <v>0</v>
      </c>
      <c r="S940" s="87">
        <f>IF('Checklist Parameters'!$Q$60&lt;0.2,0.2,'Checklist Parameters'!$Q$60)</f>
        <v>0.7</v>
      </c>
      <c r="T940" s="88">
        <f>IF($O940="",IF('Checklist District ID'!$C$43="Y",MAX($R940:$S940)*$I940,SUM($R940:$S940)*$I940),IF(O940&gt;0,Q940*S940))</f>
        <v>0</v>
      </c>
      <c r="U940" s="88">
        <f>IF(Q940&gt;0,((I940-T940)*'Formula Matrix'!$E$42),0)</f>
        <v>0</v>
      </c>
      <c r="V940" s="88">
        <f t="shared" si="88"/>
        <v>0</v>
      </c>
      <c r="W940" s="88">
        <f>IF(V940&gt;0,(V940*'Checklist Parameters'!$Q$35),0)</f>
        <v>0</v>
      </c>
      <c r="X940" s="85">
        <f t="shared" si="84"/>
        <v>0</v>
      </c>
      <c r="Y940" s="85">
        <f>IF('Checklist Parameters'!$Q$102&lt;&gt;"",(I940/43560)*'Checklist Parameters'!$Q$102,"N/A")</f>
        <v>0</v>
      </c>
      <c r="Z940" s="85" t="str">
        <f>IF('Checklist Parameters'!$Q$58&lt;&gt;"",((I940*'Checklist Parameters'!$Q$58)*'Checklist Parameters'!$Q$35)/1000,"N/A")</f>
        <v>N/A</v>
      </c>
      <c r="AA940" s="85">
        <f>IF('Checklist Parameters'!$Q$101&lt;&gt;"",IFERROR(I940/'Checklist Parameters'!$Q$101,0),"N/A")</f>
        <v>0</v>
      </c>
      <c r="AB940" s="85" t="str">
        <f>IF('Checklist Parameters'!$Q$43&lt;&gt;"",(I940*'Checklist Parameters'!$Q$43)/1000,"N/A")</f>
        <v>N/A</v>
      </c>
      <c r="AC940" s="85">
        <f>IF('Checklist Parameters'!$Q$16="",$X940,IF(AND('Checklist Parameters'!$Q$16&lt;$X940,'Checklist Parameters'!$Q$16&gt;=3),'Checklist Parameters'!$Q$16,IF(AND('Checklist Parameters'!$Q$16&lt;$X940,'Checklist Parameters'!$Q$16&lt;3),0,$X940)))</f>
        <v>0</v>
      </c>
      <c r="AD940" s="85" t="str">
        <f>IF(AND(I940&lt;'Checklist Parameters'!$Q$22,$I940&lt;&gt;0),"Y","")</f>
        <v/>
      </c>
      <c r="AE940" s="85" t="str">
        <f>IF($AD940="Y",0,IF('Checklist Parameters'!$Q$25="","&lt;no limit&gt;",ROUNDDOWN((($I940-'Checklist Parameters'!$Q$24)/'Checklist Parameters'!$Q$25)+1,0)))</f>
        <v>&lt;no limit&gt;</v>
      </c>
      <c r="AF940" s="174">
        <f t="shared" si="89"/>
        <v>0</v>
      </c>
      <c r="AG940" s="85">
        <f t="shared" si="85"/>
        <v>0</v>
      </c>
    </row>
    <row r="941" spans="1:33" ht="15">
      <c r="A941" s="393"/>
      <c r="B941" s="393"/>
      <c r="C941" s="393"/>
      <c r="D941" s="393"/>
      <c r="E941" s="393"/>
      <c r="F941" s="393"/>
      <c r="G941" s="393"/>
      <c r="H941" s="394"/>
      <c r="I941" s="394"/>
      <c r="J941" s="394"/>
      <c r="K941" s="394"/>
      <c r="L941" s="394"/>
      <c r="M941" s="394"/>
      <c r="N941" s="313">
        <f>IF(IF(I941&lt;'Checklist Parameters'!$Q$22,0,($I941-$L941))&lt;0,0,IF(I941&lt;'Checklist Parameters'!$Q$22,0,($I941-$L941)))</f>
        <v>0</v>
      </c>
      <c r="O941" s="394"/>
      <c r="P941" s="395"/>
      <c r="Q941" s="316">
        <f t="shared" si="86"/>
        <v>0</v>
      </c>
      <c r="R941" s="87">
        <f t="shared" si="87"/>
        <v>0</v>
      </c>
      <c r="S941" s="87">
        <f>IF('Checklist Parameters'!$Q$60&lt;0.2,0.2,'Checklist Parameters'!$Q$60)</f>
        <v>0.7</v>
      </c>
      <c r="T941" s="88">
        <f>IF($O941="",IF('Checklist District ID'!$C$43="Y",MAX($R941:$S941)*$I941,SUM($R941:$S941)*$I941),IF(O941&gt;0,Q941*S941))</f>
        <v>0</v>
      </c>
      <c r="U941" s="88">
        <f>IF(Q941&gt;0,((I941-T941)*'Formula Matrix'!$E$42),0)</f>
        <v>0</v>
      </c>
      <c r="V941" s="88">
        <f t="shared" si="88"/>
        <v>0</v>
      </c>
      <c r="W941" s="88">
        <f>IF(V941&gt;0,(V941*'Checklist Parameters'!$Q$35),0)</f>
        <v>0</v>
      </c>
      <c r="X941" s="85">
        <f t="shared" si="84"/>
        <v>0</v>
      </c>
      <c r="Y941" s="85">
        <f>IF('Checklist Parameters'!$Q$102&lt;&gt;"",(I941/43560)*'Checklist Parameters'!$Q$102,"N/A")</f>
        <v>0</v>
      </c>
      <c r="Z941" s="85" t="str">
        <f>IF('Checklist Parameters'!$Q$58&lt;&gt;"",((I941*'Checklist Parameters'!$Q$58)*'Checklist Parameters'!$Q$35)/1000,"N/A")</f>
        <v>N/A</v>
      </c>
      <c r="AA941" s="85">
        <f>IF('Checklist Parameters'!$Q$101&lt;&gt;"",IFERROR(I941/'Checklist Parameters'!$Q$101,0),"N/A")</f>
        <v>0</v>
      </c>
      <c r="AB941" s="85" t="str">
        <f>IF('Checklist Parameters'!$Q$43&lt;&gt;"",(I941*'Checklist Parameters'!$Q$43)/1000,"N/A")</f>
        <v>N/A</v>
      </c>
      <c r="AC941" s="85">
        <f>IF('Checklist Parameters'!$Q$16="",$X941,IF(AND('Checklist Parameters'!$Q$16&lt;$X941,'Checklist Parameters'!$Q$16&gt;=3),'Checklist Parameters'!$Q$16,IF(AND('Checklist Parameters'!$Q$16&lt;$X941,'Checklist Parameters'!$Q$16&lt;3),0,$X941)))</f>
        <v>0</v>
      </c>
      <c r="AD941" s="85" t="str">
        <f>IF(AND(I941&lt;'Checklist Parameters'!$Q$22,$I941&lt;&gt;0),"Y","")</f>
        <v/>
      </c>
      <c r="AE941" s="85" t="str">
        <f>IF($AD941="Y",0,IF('Checklist Parameters'!$Q$25="","&lt;no limit&gt;",ROUNDDOWN((($I941-'Checklist Parameters'!$Q$24)/'Checklist Parameters'!$Q$25)+1,0)))</f>
        <v>&lt;no limit&gt;</v>
      </c>
      <c r="AF941" s="174">
        <f t="shared" si="89"/>
        <v>0</v>
      </c>
      <c r="AG941" s="85">
        <f t="shared" si="85"/>
        <v>0</v>
      </c>
    </row>
    <row r="942" spans="1:33" ht="15">
      <c r="A942" s="393"/>
      <c r="B942" s="393"/>
      <c r="C942" s="393"/>
      <c r="D942" s="393"/>
      <c r="E942" s="393"/>
      <c r="F942" s="393"/>
      <c r="G942" s="393"/>
      <c r="H942" s="394"/>
      <c r="I942" s="394"/>
      <c r="J942" s="394"/>
      <c r="K942" s="394"/>
      <c r="L942" s="394"/>
      <c r="M942" s="394"/>
      <c r="N942" s="313">
        <f>IF(IF(I942&lt;'Checklist Parameters'!$Q$22,0,($I942-$L942))&lt;0,0,IF(I942&lt;'Checklist Parameters'!$Q$22,0,($I942-$L942)))</f>
        <v>0</v>
      </c>
      <c r="O942" s="394"/>
      <c r="P942" s="395"/>
      <c r="Q942" s="316">
        <f t="shared" si="86"/>
        <v>0</v>
      </c>
      <c r="R942" s="87">
        <f t="shared" si="87"/>
        <v>0</v>
      </c>
      <c r="S942" s="87">
        <f>IF('Checklist Parameters'!$Q$60&lt;0.2,0.2,'Checklist Parameters'!$Q$60)</f>
        <v>0.7</v>
      </c>
      <c r="T942" s="88">
        <f>IF($O942="",IF('Checklist District ID'!$C$43="Y",MAX($R942:$S942)*$I942,SUM($R942:$S942)*$I942),IF(O942&gt;0,Q942*S942))</f>
        <v>0</v>
      </c>
      <c r="U942" s="88">
        <f>IF(Q942&gt;0,((I942-T942)*'Formula Matrix'!$E$42),0)</f>
        <v>0</v>
      </c>
      <c r="V942" s="88">
        <f t="shared" si="88"/>
        <v>0</v>
      </c>
      <c r="W942" s="88">
        <f>IF(V942&gt;0,(V942*'Checklist Parameters'!$Q$35),0)</f>
        <v>0</v>
      </c>
      <c r="X942" s="85">
        <f t="shared" si="84"/>
        <v>0</v>
      </c>
      <c r="Y942" s="85">
        <f>IF('Checklist Parameters'!$Q$102&lt;&gt;"",(I942/43560)*'Checklist Parameters'!$Q$102,"N/A")</f>
        <v>0</v>
      </c>
      <c r="Z942" s="85" t="str">
        <f>IF('Checklist Parameters'!$Q$58&lt;&gt;"",((I942*'Checklist Parameters'!$Q$58)*'Checklist Parameters'!$Q$35)/1000,"N/A")</f>
        <v>N/A</v>
      </c>
      <c r="AA942" s="85">
        <f>IF('Checklist Parameters'!$Q$101&lt;&gt;"",IFERROR(I942/'Checklist Parameters'!$Q$101,0),"N/A")</f>
        <v>0</v>
      </c>
      <c r="AB942" s="85" t="str">
        <f>IF('Checklist Parameters'!$Q$43&lt;&gt;"",(I942*'Checklist Parameters'!$Q$43)/1000,"N/A")</f>
        <v>N/A</v>
      </c>
      <c r="AC942" s="85">
        <f>IF('Checklist Parameters'!$Q$16="",$X942,IF(AND('Checklist Parameters'!$Q$16&lt;$X942,'Checklist Parameters'!$Q$16&gt;=3),'Checklist Parameters'!$Q$16,IF(AND('Checklist Parameters'!$Q$16&lt;$X942,'Checklist Parameters'!$Q$16&lt;3),0,$X942)))</f>
        <v>0</v>
      </c>
      <c r="AD942" s="85" t="str">
        <f>IF(AND(I942&lt;'Checklist Parameters'!$Q$22,$I942&lt;&gt;0),"Y","")</f>
        <v/>
      </c>
      <c r="AE942" s="85" t="str">
        <f>IF($AD942="Y",0,IF('Checklist Parameters'!$Q$25="","&lt;no limit&gt;",ROUNDDOWN((($I942-'Checklist Parameters'!$Q$24)/'Checklist Parameters'!$Q$25)+1,0)))</f>
        <v>&lt;no limit&gt;</v>
      </c>
      <c r="AF942" s="174">
        <f t="shared" si="89"/>
        <v>0</v>
      </c>
      <c r="AG942" s="85">
        <f t="shared" si="85"/>
        <v>0</v>
      </c>
    </row>
    <row r="943" spans="1:33" ht="15">
      <c r="A943" s="393"/>
      <c r="B943" s="393"/>
      <c r="C943" s="393"/>
      <c r="D943" s="393"/>
      <c r="E943" s="393"/>
      <c r="F943" s="393"/>
      <c r="G943" s="393"/>
      <c r="H943" s="394"/>
      <c r="I943" s="394"/>
      <c r="J943" s="394"/>
      <c r="K943" s="394"/>
      <c r="L943" s="394"/>
      <c r="M943" s="394"/>
      <c r="N943" s="313">
        <f>IF(IF(I943&lt;'Checklist Parameters'!$Q$22,0,($I943-$L943))&lt;0,0,IF(I943&lt;'Checklist Parameters'!$Q$22,0,($I943-$L943)))</f>
        <v>0</v>
      </c>
      <c r="O943" s="394"/>
      <c r="P943" s="395"/>
      <c r="Q943" s="316">
        <f t="shared" si="86"/>
        <v>0</v>
      </c>
      <c r="R943" s="87">
        <f t="shared" si="87"/>
        <v>0</v>
      </c>
      <c r="S943" s="87">
        <f>IF('Checklist Parameters'!$Q$60&lt;0.2,0.2,'Checklist Parameters'!$Q$60)</f>
        <v>0.7</v>
      </c>
      <c r="T943" s="88">
        <f>IF($O943="",IF('Checklist District ID'!$C$43="Y",MAX($R943:$S943)*$I943,SUM($R943:$S943)*$I943),IF(O943&gt;0,Q943*S943))</f>
        <v>0</v>
      </c>
      <c r="U943" s="88">
        <f>IF(Q943&gt;0,((I943-T943)*'Formula Matrix'!$E$42),0)</f>
        <v>0</v>
      </c>
      <c r="V943" s="88">
        <f t="shared" si="88"/>
        <v>0</v>
      </c>
      <c r="W943" s="88">
        <f>IF(V943&gt;0,(V943*'Checklist Parameters'!$Q$35),0)</f>
        <v>0</v>
      </c>
      <c r="X943" s="85">
        <f t="shared" si="84"/>
        <v>0</v>
      </c>
      <c r="Y943" s="85">
        <f>IF('Checklist Parameters'!$Q$102&lt;&gt;"",(I943/43560)*'Checklist Parameters'!$Q$102,"N/A")</f>
        <v>0</v>
      </c>
      <c r="Z943" s="85" t="str">
        <f>IF('Checklist Parameters'!$Q$58&lt;&gt;"",((I943*'Checklist Parameters'!$Q$58)*'Checklist Parameters'!$Q$35)/1000,"N/A")</f>
        <v>N/A</v>
      </c>
      <c r="AA943" s="85">
        <f>IF('Checklist Parameters'!$Q$101&lt;&gt;"",IFERROR(I943/'Checklist Parameters'!$Q$101,0),"N/A")</f>
        <v>0</v>
      </c>
      <c r="AB943" s="85" t="str">
        <f>IF('Checklist Parameters'!$Q$43&lt;&gt;"",(I943*'Checklist Parameters'!$Q$43)/1000,"N/A")</f>
        <v>N/A</v>
      </c>
      <c r="AC943" s="85">
        <f>IF('Checklist Parameters'!$Q$16="",$X943,IF(AND('Checklist Parameters'!$Q$16&lt;$X943,'Checklist Parameters'!$Q$16&gt;=3),'Checklist Parameters'!$Q$16,IF(AND('Checklist Parameters'!$Q$16&lt;$X943,'Checklist Parameters'!$Q$16&lt;3),0,$X943)))</f>
        <v>0</v>
      </c>
      <c r="AD943" s="85" t="str">
        <f>IF(AND(I943&lt;'Checklist Parameters'!$Q$22,$I943&lt;&gt;0),"Y","")</f>
        <v/>
      </c>
      <c r="AE943" s="85" t="str">
        <f>IF($AD943="Y",0,IF('Checklist Parameters'!$Q$25="","&lt;no limit&gt;",ROUNDDOWN((($I943-'Checklist Parameters'!$Q$24)/'Checklist Parameters'!$Q$25)+1,0)))</f>
        <v>&lt;no limit&gt;</v>
      </c>
      <c r="AF943" s="174">
        <f t="shared" si="89"/>
        <v>0</v>
      </c>
      <c r="AG943" s="85">
        <f t="shared" si="85"/>
        <v>0</v>
      </c>
    </row>
    <row r="944" spans="1:33" ht="15">
      <c r="A944" s="393"/>
      <c r="B944" s="393"/>
      <c r="C944" s="393"/>
      <c r="D944" s="393"/>
      <c r="E944" s="393"/>
      <c r="F944" s="393"/>
      <c r="G944" s="393"/>
      <c r="H944" s="394"/>
      <c r="I944" s="394"/>
      <c r="J944" s="394"/>
      <c r="K944" s="394"/>
      <c r="L944" s="394"/>
      <c r="M944" s="394"/>
      <c r="N944" s="313">
        <f>IF(IF(I944&lt;'Checklist Parameters'!$Q$22,0,($I944-$L944))&lt;0,0,IF(I944&lt;'Checklist Parameters'!$Q$22,0,($I944-$L944)))</f>
        <v>0</v>
      </c>
      <c r="O944" s="394"/>
      <c r="P944" s="395"/>
      <c r="Q944" s="316">
        <f t="shared" si="86"/>
        <v>0</v>
      </c>
      <c r="R944" s="87">
        <f t="shared" si="87"/>
        <v>0</v>
      </c>
      <c r="S944" s="87">
        <f>IF('Checklist Parameters'!$Q$60&lt;0.2,0.2,'Checklist Parameters'!$Q$60)</f>
        <v>0.7</v>
      </c>
      <c r="T944" s="88">
        <f>IF($O944="",IF('Checklist District ID'!$C$43="Y",MAX($R944:$S944)*$I944,SUM($R944:$S944)*$I944),IF(O944&gt;0,Q944*S944))</f>
        <v>0</v>
      </c>
      <c r="U944" s="88">
        <f>IF(Q944&gt;0,((I944-T944)*'Formula Matrix'!$E$42),0)</f>
        <v>0</v>
      </c>
      <c r="V944" s="88">
        <f t="shared" si="88"/>
        <v>0</v>
      </c>
      <c r="W944" s="88">
        <f>IF(V944&gt;0,(V944*'Checklist Parameters'!$Q$35),0)</f>
        <v>0</v>
      </c>
      <c r="X944" s="85">
        <f t="shared" si="84"/>
        <v>0</v>
      </c>
      <c r="Y944" s="85">
        <f>IF('Checklist Parameters'!$Q$102&lt;&gt;"",(I944/43560)*'Checklist Parameters'!$Q$102,"N/A")</f>
        <v>0</v>
      </c>
      <c r="Z944" s="85" t="str">
        <f>IF('Checklist Parameters'!$Q$58&lt;&gt;"",((I944*'Checklist Parameters'!$Q$58)*'Checklist Parameters'!$Q$35)/1000,"N/A")</f>
        <v>N/A</v>
      </c>
      <c r="AA944" s="85">
        <f>IF('Checklist Parameters'!$Q$101&lt;&gt;"",IFERROR(I944/'Checklist Parameters'!$Q$101,0),"N/A")</f>
        <v>0</v>
      </c>
      <c r="AB944" s="85" t="str">
        <f>IF('Checklist Parameters'!$Q$43&lt;&gt;"",(I944*'Checklist Parameters'!$Q$43)/1000,"N/A")</f>
        <v>N/A</v>
      </c>
      <c r="AC944" s="85">
        <f>IF('Checklist Parameters'!$Q$16="",$X944,IF(AND('Checklist Parameters'!$Q$16&lt;$X944,'Checklist Parameters'!$Q$16&gt;=3),'Checklist Parameters'!$Q$16,IF(AND('Checklist Parameters'!$Q$16&lt;$X944,'Checklist Parameters'!$Q$16&lt;3),0,$X944)))</f>
        <v>0</v>
      </c>
      <c r="AD944" s="85" t="str">
        <f>IF(AND(I944&lt;'Checklist Parameters'!$Q$22,$I944&lt;&gt;0),"Y","")</f>
        <v/>
      </c>
      <c r="AE944" s="85" t="str">
        <f>IF($AD944="Y",0,IF('Checklist Parameters'!$Q$25="","&lt;no limit&gt;",ROUNDDOWN((($I944-'Checklist Parameters'!$Q$24)/'Checklist Parameters'!$Q$25)+1,0)))</f>
        <v>&lt;no limit&gt;</v>
      </c>
      <c r="AF944" s="174">
        <f t="shared" si="89"/>
        <v>0</v>
      </c>
      <c r="AG944" s="85">
        <f t="shared" si="85"/>
        <v>0</v>
      </c>
    </row>
    <row r="945" spans="1:33" ht="15">
      <c r="A945" s="393"/>
      <c r="B945" s="393"/>
      <c r="C945" s="393"/>
      <c r="D945" s="393"/>
      <c r="E945" s="393"/>
      <c r="F945" s="393"/>
      <c r="G945" s="393"/>
      <c r="H945" s="394"/>
      <c r="I945" s="394"/>
      <c r="J945" s="394"/>
      <c r="K945" s="394"/>
      <c r="L945" s="394"/>
      <c r="M945" s="394"/>
      <c r="N945" s="313">
        <f>IF(IF(I945&lt;'Checklist Parameters'!$Q$22,0,($I945-$L945))&lt;0,0,IF(I945&lt;'Checklist Parameters'!$Q$22,0,($I945-$L945)))</f>
        <v>0</v>
      </c>
      <c r="O945" s="394"/>
      <c r="P945" s="395"/>
      <c r="Q945" s="316">
        <f t="shared" si="86"/>
        <v>0</v>
      </c>
      <c r="R945" s="87">
        <f t="shared" si="87"/>
        <v>0</v>
      </c>
      <c r="S945" s="87">
        <f>IF('Checklist Parameters'!$Q$60&lt;0.2,0.2,'Checklist Parameters'!$Q$60)</f>
        <v>0.7</v>
      </c>
      <c r="T945" s="88">
        <f>IF($O945="",IF('Checklist District ID'!$C$43="Y",MAX($R945:$S945)*$I945,SUM($R945:$S945)*$I945),IF(O945&gt;0,Q945*S945))</f>
        <v>0</v>
      </c>
      <c r="U945" s="88">
        <f>IF(Q945&gt;0,((I945-T945)*'Formula Matrix'!$E$42),0)</f>
        <v>0</v>
      </c>
      <c r="V945" s="88">
        <f t="shared" si="88"/>
        <v>0</v>
      </c>
      <c r="W945" s="88">
        <f>IF(V945&gt;0,(V945*'Checklist Parameters'!$Q$35),0)</f>
        <v>0</v>
      </c>
      <c r="X945" s="85">
        <f t="shared" si="84"/>
        <v>0</v>
      </c>
      <c r="Y945" s="85">
        <f>IF('Checklist Parameters'!$Q$102&lt;&gt;"",(I945/43560)*'Checklist Parameters'!$Q$102,"N/A")</f>
        <v>0</v>
      </c>
      <c r="Z945" s="85" t="str">
        <f>IF('Checklist Parameters'!$Q$58&lt;&gt;"",((I945*'Checklist Parameters'!$Q$58)*'Checklist Parameters'!$Q$35)/1000,"N/A")</f>
        <v>N/A</v>
      </c>
      <c r="AA945" s="85">
        <f>IF('Checklist Parameters'!$Q$101&lt;&gt;"",IFERROR(I945/'Checklist Parameters'!$Q$101,0),"N/A")</f>
        <v>0</v>
      </c>
      <c r="AB945" s="85" t="str">
        <f>IF('Checklist Parameters'!$Q$43&lt;&gt;"",(I945*'Checklist Parameters'!$Q$43)/1000,"N/A")</f>
        <v>N/A</v>
      </c>
      <c r="AC945" s="85">
        <f>IF('Checklist Parameters'!$Q$16="",$X945,IF(AND('Checklist Parameters'!$Q$16&lt;$X945,'Checklist Parameters'!$Q$16&gt;=3),'Checklist Parameters'!$Q$16,IF(AND('Checklist Parameters'!$Q$16&lt;$X945,'Checklist Parameters'!$Q$16&lt;3),0,$X945)))</f>
        <v>0</v>
      </c>
      <c r="AD945" s="85" t="str">
        <f>IF(AND(I945&lt;'Checklist Parameters'!$Q$22,$I945&lt;&gt;0),"Y","")</f>
        <v/>
      </c>
      <c r="AE945" s="85" t="str">
        <f>IF($AD945="Y",0,IF('Checklist Parameters'!$Q$25="","&lt;no limit&gt;",ROUNDDOWN((($I945-'Checklist Parameters'!$Q$24)/'Checklist Parameters'!$Q$25)+1,0)))</f>
        <v>&lt;no limit&gt;</v>
      </c>
      <c r="AF945" s="174">
        <f t="shared" si="89"/>
        <v>0</v>
      </c>
      <c r="AG945" s="85">
        <f t="shared" si="85"/>
        <v>0</v>
      </c>
    </row>
    <row r="946" spans="1:33" ht="15">
      <c r="A946" s="393"/>
      <c r="B946" s="393"/>
      <c r="C946" s="393"/>
      <c r="D946" s="393"/>
      <c r="E946" s="393"/>
      <c r="F946" s="393"/>
      <c r="G946" s="393"/>
      <c r="H946" s="394"/>
      <c r="I946" s="394"/>
      <c r="J946" s="394"/>
      <c r="K946" s="394"/>
      <c r="L946" s="394"/>
      <c r="M946" s="394"/>
      <c r="N946" s="313">
        <f>IF(IF(I946&lt;'Checklist Parameters'!$Q$22,0,($I946-$L946))&lt;0,0,IF(I946&lt;'Checklist Parameters'!$Q$22,0,($I946-$L946)))</f>
        <v>0</v>
      </c>
      <c r="O946" s="394"/>
      <c r="P946" s="395"/>
      <c r="Q946" s="316">
        <f t="shared" si="86"/>
        <v>0</v>
      </c>
      <c r="R946" s="87">
        <f t="shared" si="87"/>
        <v>0</v>
      </c>
      <c r="S946" s="87">
        <f>IF('Checklist Parameters'!$Q$60&lt;0.2,0.2,'Checklist Parameters'!$Q$60)</f>
        <v>0.7</v>
      </c>
      <c r="T946" s="88">
        <f>IF($O946="",IF('Checklist District ID'!$C$43="Y",MAX($R946:$S946)*$I946,SUM($R946:$S946)*$I946),IF(O946&gt;0,Q946*S946))</f>
        <v>0</v>
      </c>
      <c r="U946" s="88">
        <f>IF(Q946&gt;0,((I946-T946)*'Formula Matrix'!$E$42),0)</f>
        <v>0</v>
      </c>
      <c r="V946" s="88">
        <f t="shared" si="88"/>
        <v>0</v>
      </c>
      <c r="W946" s="88">
        <f>IF(V946&gt;0,(V946*'Checklist Parameters'!$Q$35),0)</f>
        <v>0</v>
      </c>
      <c r="X946" s="85">
        <f t="shared" si="84"/>
        <v>0</v>
      </c>
      <c r="Y946" s="85">
        <f>IF('Checklist Parameters'!$Q$102&lt;&gt;"",(I946/43560)*'Checklist Parameters'!$Q$102,"N/A")</f>
        <v>0</v>
      </c>
      <c r="Z946" s="85" t="str">
        <f>IF('Checklist Parameters'!$Q$58&lt;&gt;"",((I946*'Checklist Parameters'!$Q$58)*'Checklist Parameters'!$Q$35)/1000,"N/A")</f>
        <v>N/A</v>
      </c>
      <c r="AA946" s="85">
        <f>IF('Checklist Parameters'!$Q$101&lt;&gt;"",IFERROR(I946/'Checklist Parameters'!$Q$101,0),"N/A")</f>
        <v>0</v>
      </c>
      <c r="AB946" s="85" t="str">
        <f>IF('Checklist Parameters'!$Q$43&lt;&gt;"",(I946*'Checklist Parameters'!$Q$43)/1000,"N/A")</f>
        <v>N/A</v>
      </c>
      <c r="AC946" s="85">
        <f>IF('Checklist Parameters'!$Q$16="",$X946,IF(AND('Checklist Parameters'!$Q$16&lt;$X946,'Checklist Parameters'!$Q$16&gt;=3),'Checklist Parameters'!$Q$16,IF(AND('Checklist Parameters'!$Q$16&lt;$X946,'Checklist Parameters'!$Q$16&lt;3),0,$X946)))</f>
        <v>0</v>
      </c>
      <c r="AD946" s="85" t="str">
        <f>IF(AND(I946&lt;'Checklist Parameters'!$Q$22,$I946&lt;&gt;0),"Y","")</f>
        <v/>
      </c>
      <c r="AE946" s="85" t="str">
        <f>IF($AD946="Y",0,IF('Checklist Parameters'!$Q$25="","&lt;no limit&gt;",ROUNDDOWN((($I946-'Checklist Parameters'!$Q$24)/'Checklist Parameters'!$Q$25)+1,0)))</f>
        <v>&lt;no limit&gt;</v>
      </c>
      <c r="AF946" s="174">
        <f t="shared" si="89"/>
        <v>0</v>
      </c>
      <c r="AG946" s="85">
        <f t="shared" si="85"/>
        <v>0</v>
      </c>
    </row>
    <row r="947" spans="1:33" ht="15">
      <c r="A947" s="393"/>
      <c r="B947" s="393"/>
      <c r="C947" s="393"/>
      <c r="D947" s="393"/>
      <c r="E947" s="393"/>
      <c r="F947" s="393"/>
      <c r="G947" s="393"/>
      <c r="H947" s="394"/>
      <c r="I947" s="394"/>
      <c r="J947" s="394"/>
      <c r="K947" s="394"/>
      <c r="L947" s="394"/>
      <c r="M947" s="394"/>
      <c r="N947" s="313">
        <f>IF(IF(I947&lt;'Checklist Parameters'!$Q$22,0,($I947-$L947))&lt;0,0,IF(I947&lt;'Checklist Parameters'!$Q$22,0,($I947-$L947)))</f>
        <v>0</v>
      </c>
      <c r="O947" s="394"/>
      <c r="P947" s="395"/>
      <c r="Q947" s="316">
        <f t="shared" si="86"/>
        <v>0</v>
      </c>
      <c r="R947" s="87">
        <f t="shared" si="87"/>
        <v>0</v>
      </c>
      <c r="S947" s="87">
        <f>IF('Checklist Parameters'!$Q$60&lt;0.2,0.2,'Checklist Parameters'!$Q$60)</f>
        <v>0.7</v>
      </c>
      <c r="T947" s="88">
        <f>IF($O947="",IF('Checklist District ID'!$C$43="Y",MAX($R947:$S947)*$I947,SUM($R947:$S947)*$I947),IF(O947&gt;0,Q947*S947))</f>
        <v>0</v>
      </c>
      <c r="U947" s="88">
        <f>IF(Q947&gt;0,((I947-T947)*'Formula Matrix'!$E$42),0)</f>
        <v>0</v>
      </c>
      <c r="V947" s="88">
        <f t="shared" si="88"/>
        <v>0</v>
      </c>
      <c r="W947" s="88">
        <f>IF(V947&gt;0,(V947*'Checklist Parameters'!$Q$35),0)</f>
        <v>0</v>
      </c>
      <c r="X947" s="85">
        <f t="shared" si="84"/>
        <v>0</v>
      </c>
      <c r="Y947" s="85">
        <f>IF('Checklist Parameters'!$Q$102&lt;&gt;"",(I947/43560)*'Checklist Parameters'!$Q$102,"N/A")</f>
        <v>0</v>
      </c>
      <c r="Z947" s="85" t="str">
        <f>IF('Checklist Parameters'!$Q$58&lt;&gt;"",((I947*'Checklist Parameters'!$Q$58)*'Checklist Parameters'!$Q$35)/1000,"N/A")</f>
        <v>N/A</v>
      </c>
      <c r="AA947" s="85">
        <f>IF('Checklist Parameters'!$Q$101&lt;&gt;"",IFERROR(I947/'Checklist Parameters'!$Q$101,0),"N/A")</f>
        <v>0</v>
      </c>
      <c r="AB947" s="85" t="str">
        <f>IF('Checklist Parameters'!$Q$43&lt;&gt;"",(I947*'Checklist Parameters'!$Q$43)/1000,"N/A")</f>
        <v>N/A</v>
      </c>
      <c r="AC947" s="85">
        <f>IF('Checklist Parameters'!$Q$16="",$X947,IF(AND('Checklist Parameters'!$Q$16&lt;$X947,'Checklist Parameters'!$Q$16&gt;=3),'Checklist Parameters'!$Q$16,IF(AND('Checklist Parameters'!$Q$16&lt;$X947,'Checklist Parameters'!$Q$16&lt;3),0,$X947)))</f>
        <v>0</v>
      </c>
      <c r="AD947" s="85" t="str">
        <f>IF(AND(I947&lt;'Checklist Parameters'!$Q$22,$I947&lt;&gt;0),"Y","")</f>
        <v/>
      </c>
      <c r="AE947" s="85" t="str">
        <f>IF($AD947="Y",0,IF('Checklist Parameters'!$Q$25="","&lt;no limit&gt;",ROUNDDOWN((($I947-'Checklist Parameters'!$Q$24)/'Checklist Parameters'!$Q$25)+1,0)))</f>
        <v>&lt;no limit&gt;</v>
      </c>
      <c r="AF947" s="174">
        <f t="shared" si="89"/>
        <v>0</v>
      </c>
      <c r="AG947" s="85">
        <f t="shared" si="85"/>
        <v>0</v>
      </c>
    </row>
    <row r="948" spans="1:33" ht="15">
      <c r="A948" s="393"/>
      <c r="B948" s="393"/>
      <c r="C948" s="393"/>
      <c r="D948" s="393"/>
      <c r="E948" s="393"/>
      <c r="F948" s="393"/>
      <c r="G948" s="393"/>
      <c r="H948" s="394"/>
      <c r="I948" s="394"/>
      <c r="J948" s="394"/>
      <c r="K948" s="394"/>
      <c r="L948" s="394"/>
      <c r="M948" s="394"/>
      <c r="N948" s="313">
        <f>IF(IF(I948&lt;'Checklist Parameters'!$Q$22,0,($I948-$L948))&lt;0,0,IF(I948&lt;'Checklist Parameters'!$Q$22,0,($I948-$L948)))</f>
        <v>0</v>
      </c>
      <c r="O948" s="394"/>
      <c r="P948" s="395"/>
      <c r="Q948" s="316">
        <f t="shared" si="86"/>
        <v>0</v>
      </c>
      <c r="R948" s="87">
        <f t="shared" si="87"/>
        <v>0</v>
      </c>
      <c r="S948" s="87">
        <f>IF('Checklist Parameters'!$Q$60&lt;0.2,0.2,'Checklist Parameters'!$Q$60)</f>
        <v>0.7</v>
      </c>
      <c r="T948" s="88">
        <f>IF($O948="",IF('Checklist District ID'!$C$43="Y",MAX($R948:$S948)*$I948,SUM($R948:$S948)*$I948),IF(O948&gt;0,Q948*S948))</f>
        <v>0</v>
      </c>
      <c r="U948" s="88">
        <f>IF(Q948&gt;0,((I948-T948)*'Formula Matrix'!$E$42),0)</f>
        <v>0</v>
      </c>
      <c r="V948" s="88">
        <f t="shared" si="88"/>
        <v>0</v>
      </c>
      <c r="W948" s="88">
        <f>IF(V948&gt;0,(V948*'Checklist Parameters'!$Q$35),0)</f>
        <v>0</v>
      </c>
      <c r="X948" s="85">
        <f t="shared" si="84"/>
        <v>0</v>
      </c>
      <c r="Y948" s="85">
        <f>IF('Checklist Parameters'!$Q$102&lt;&gt;"",(I948/43560)*'Checklist Parameters'!$Q$102,"N/A")</f>
        <v>0</v>
      </c>
      <c r="Z948" s="85" t="str">
        <f>IF('Checklist Parameters'!$Q$58&lt;&gt;"",((I948*'Checklist Parameters'!$Q$58)*'Checklist Parameters'!$Q$35)/1000,"N/A")</f>
        <v>N/A</v>
      </c>
      <c r="AA948" s="85">
        <f>IF('Checklist Parameters'!$Q$101&lt;&gt;"",IFERROR(I948/'Checklist Parameters'!$Q$101,0),"N/A")</f>
        <v>0</v>
      </c>
      <c r="AB948" s="85" t="str">
        <f>IF('Checklist Parameters'!$Q$43&lt;&gt;"",(I948*'Checklist Parameters'!$Q$43)/1000,"N/A")</f>
        <v>N/A</v>
      </c>
      <c r="AC948" s="85">
        <f>IF('Checklist Parameters'!$Q$16="",$X948,IF(AND('Checklist Parameters'!$Q$16&lt;$X948,'Checklist Parameters'!$Q$16&gt;=3),'Checklist Parameters'!$Q$16,IF(AND('Checklist Parameters'!$Q$16&lt;$X948,'Checklist Parameters'!$Q$16&lt;3),0,$X948)))</f>
        <v>0</v>
      </c>
      <c r="AD948" s="85" t="str">
        <f>IF(AND(I948&lt;'Checklist Parameters'!$Q$22,$I948&lt;&gt;0),"Y","")</f>
        <v/>
      </c>
      <c r="AE948" s="85" t="str">
        <f>IF($AD948="Y",0,IF('Checklist Parameters'!$Q$25="","&lt;no limit&gt;",ROUNDDOWN((($I948-'Checklist Parameters'!$Q$24)/'Checklist Parameters'!$Q$25)+1,0)))</f>
        <v>&lt;no limit&gt;</v>
      </c>
      <c r="AF948" s="174">
        <f t="shared" si="89"/>
        <v>0</v>
      </c>
      <c r="AG948" s="85">
        <f t="shared" si="85"/>
        <v>0</v>
      </c>
    </row>
    <row r="949" spans="1:33" ht="15">
      <c r="A949" s="393"/>
      <c r="B949" s="393"/>
      <c r="C949" s="393"/>
      <c r="D949" s="393"/>
      <c r="E949" s="393"/>
      <c r="F949" s="393"/>
      <c r="G949" s="393"/>
      <c r="H949" s="394"/>
      <c r="I949" s="394"/>
      <c r="J949" s="394"/>
      <c r="K949" s="394"/>
      <c r="L949" s="394"/>
      <c r="M949" s="394"/>
      <c r="N949" s="313">
        <f>IF(IF(I949&lt;'Checklist Parameters'!$Q$22,0,($I949-$L949))&lt;0,0,IF(I949&lt;'Checklist Parameters'!$Q$22,0,($I949-$L949)))</f>
        <v>0</v>
      </c>
      <c r="O949" s="394"/>
      <c r="P949" s="395"/>
      <c r="Q949" s="316">
        <f t="shared" si="86"/>
        <v>0</v>
      </c>
      <c r="R949" s="87">
        <f t="shared" si="87"/>
        <v>0</v>
      </c>
      <c r="S949" s="87">
        <f>IF('Checklist Parameters'!$Q$60&lt;0.2,0.2,'Checklist Parameters'!$Q$60)</f>
        <v>0.7</v>
      </c>
      <c r="T949" s="88">
        <f>IF($O949="",IF('Checklist District ID'!$C$43="Y",MAX($R949:$S949)*$I949,SUM($R949:$S949)*$I949),IF(O949&gt;0,Q949*S949))</f>
        <v>0</v>
      </c>
      <c r="U949" s="88">
        <f>IF(Q949&gt;0,((I949-T949)*'Formula Matrix'!$E$42),0)</f>
        <v>0</v>
      </c>
      <c r="V949" s="88">
        <f t="shared" si="88"/>
        <v>0</v>
      </c>
      <c r="W949" s="88">
        <f>IF(V949&gt;0,(V949*'Checklist Parameters'!$Q$35),0)</f>
        <v>0</v>
      </c>
      <c r="X949" s="85">
        <f t="shared" si="84"/>
        <v>0</v>
      </c>
      <c r="Y949" s="85">
        <f>IF('Checklist Parameters'!$Q$102&lt;&gt;"",(I949/43560)*'Checklist Parameters'!$Q$102,"N/A")</f>
        <v>0</v>
      </c>
      <c r="Z949" s="85" t="str">
        <f>IF('Checklist Parameters'!$Q$58&lt;&gt;"",((I949*'Checklist Parameters'!$Q$58)*'Checklist Parameters'!$Q$35)/1000,"N/A")</f>
        <v>N/A</v>
      </c>
      <c r="AA949" s="85">
        <f>IF('Checklist Parameters'!$Q$101&lt;&gt;"",IFERROR(I949/'Checklist Parameters'!$Q$101,0),"N/A")</f>
        <v>0</v>
      </c>
      <c r="AB949" s="85" t="str">
        <f>IF('Checklist Parameters'!$Q$43&lt;&gt;"",(I949*'Checklist Parameters'!$Q$43)/1000,"N/A")</f>
        <v>N/A</v>
      </c>
      <c r="AC949" s="85">
        <f>IF('Checklist Parameters'!$Q$16="",$X949,IF(AND('Checklist Parameters'!$Q$16&lt;$X949,'Checklist Parameters'!$Q$16&gt;=3),'Checklist Parameters'!$Q$16,IF(AND('Checklist Parameters'!$Q$16&lt;$X949,'Checklist Parameters'!$Q$16&lt;3),0,$X949)))</f>
        <v>0</v>
      </c>
      <c r="AD949" s="85" t="str">
        <f>IF(AND(I949&lt;'Checklist Parameters'!$Q$22,$I949&lt;&gt;0),"Y","")</f>
        <v/>
      </c>
      <c r="AE949" s="85" t="str">
        <f>IF($AD949="Y",0,IF('Checklist Parameters'!$Q$25="","&lt;no limit&gt;",ROUNDDOWN((($I949-'Checklist Parameters'!$Q$24)/'Checklist Parameters'!$Q$25)+1,0)))</f>
        <v>&lt;no limit&gt;</v>
      </c>
      <c r="AF949" s="174">
        <f t="shared" si="89"/>
        <v>0</v>
      </c>
      <c r="AG949" s="85">
        <f t="shared" si="85"/>
        <v>0</v>
      </c>
    </row>
    <row r="950" spans="1:33" ht="15">
      <c r="A950" s="393"/>
      <c r="B950" s="393"/>
      <c r="C950" s="393"/>
      <c r="D950" s="393"/>
      <c r="E950" s="393"/>
      <c r="F950" s="393"/>
      <c r="G950" s="393"/>
      <c r="H950" s="394"/>
      <c r="I950" s="394"/>
      <c r="J950" s="394"/>
      <c r="K950" s="394"/>
      <c r="L950" s="394"/>
      <c r="M950" s="394"/>
      <c r="N950" s="313">
        <f>IF(IF(I950&lt;'Checklist Parameters'!$Q$22,0,($I950-$L950))&lt;0,0,IF(I950&lt;'Checklist Parameters'!$Q$22,0,($I950-$L950)))</f>
        <v>0</v>
      </c>
      <c r="O950" s="394"/>
      <c r="P950" s="395"/>
      <c r="Q950" s="316">
        <f t="shared" si="86"/>
        <v>0</v>
      </c>
      <c r="R950" s="87">
        <f t="shared" si="87"/>
        <v>0</v>
      </c>
      <c r="S950" s="87">
        <f>IF('Checklist Parameters'!$Q$60&lt;0.2,0.2,'Checklist Parameters'!$Q$60)</f>
        <v>0.7</v>
      </c>
      <c r="T950" s="88">
        <f>IF($O950="",IF('Checklist District ID'!$C$43="Y",MAX($R950:$S950)*$I950,SUM($R950:$S950)*$I950),IF(O950&gt;0,Q950*S950))</f>
        <v>0</v>
      </c>
      <c r="U950" s="88">
        <f>IF(Q950&gt;0,((I950-T950)*'Formula Matrix'!$E$42),0)</f>
        <v>0</v>
      </c>
      <c r="V950" s="88">
        <f t="shared" si="88"/>
        <v>0</v>
      </c>
      <c r="W950" s="88">
        <f>IF(V950&gt;0,(V950*'Checklist Parameters'!$Q$35),0)</f>
        <v>0</v>
      </c>
      <c r="X950" s="85">
        <f t="shared" si="84"/>
        <v>0</v>
      </c>
      <c r="Y950" s="85">
        <f>IF('Checklist Parameters'!$Q$102&lt;&gt;"",(I950/43560)*'Checklist Parameters'!$Q$102,"N/A")</f>
        <v>0</v>
      </c>
      <c r="Z950" s="85" t="str">
        <f>IF('Checklist Parameters'!$Q$58&lt;&gt;"",((I950*'Checklist Parameters'!$Q$58)*'Checklist Parameters'!$Q$35)/1000,"N/A")</f>
        <v>N/A</v>
      </c>
      <c r="AA950" s="85">
        <f>IF('Checklist Parameters'!$Q$101&lt;&gt;"",IFERROR(I950/'Checklist Parameters'!$Q$101,0),"N/A")</f>
        <v>0</v>
      </c>
      <c r="AB950" s="85" t="str">
        <f>IF('Checklist Parameters'!$Q$43&lt;&gt;"",(I950*'Checklist Parameters'!$Q$43)/1000,"N/A")</f>
        <v>N/A</v>
      </c>
      <c r="AC950" s="85">
        <f>IF('Checklist Parameters'!$Q$16="",$X950,IF(AND('Checklist Parameters'!$Q$16&lt;$X950,'Checklist Parameters'!$Q$16&gt;=3),'Checklist Parameters'!$Q$16,IF(AND('Checklist Parameters'!$Q$16&lt;$X950,'Checklist Parameters'!$Q$16&lt;3),0,$X950)))</f>
        <v>0</v>
      </c>
      <c r="AD950" s="85" t="str">
        <f>IF(AND(I950&lt;'Checklist Parameters'!$Q$22,$I950&lt;&gt;0),"Y","")</f>
        <v/>
      </c>
      <c r="AE950" s="85" t="str">
        <f>IF($AD950="Y",0,IF('Checklist Parameters'!$Q$25="","&lt;no limit&gt;",ROUNDDOWN((($I950-'Checklist Parameters'!$Q$24)/'Checklist Parameters'!$Q$25)+1,0)))</f>
        <v>&lt;no limit&gt;</v>
      </c>
      <c r="AF950" s="174">
        <f t="shared" si="89"/>
        <v>0</v>
      </c>
      <c r="AG950" s="85">
        <f t="shared" si="85"/>
        <v>0</v>
      </c>
    </row>
    <row r="951" spans="1:33" ht="15">
      <c r="A951" s="393"/>
      <c r="B951" s="393"/>
      <c r="C951" s="393"/>
      <c r="D951" s="393"/>
      <c r="E951" s="393"/>
      <c r="F951" s="393"/>
      <c r="G951" s="393"/>
      <c r="H951" s="394"/>
      <c r="I951" s="394"/>
      <c r="J951" s="394"/>
      <c r="K951" s="394"/>
      <c r="L951" s="394"/>
      <c r="M951" s="394"/>
      <c r="N951" s="313">
        <f>IF(IF(I951&lt;'Checklist Parameters'!$Q$22,0,($I951-$L951))&lt;0,0,IF(I951&lt;'Checklist Parameters'!$Q$22,0,($I951-$L951)))</f>
        <v>0</v>
      </c>
      <c r="O951" s="394"/>
      <c r="P951" s="395"/>
      <c r="Q951" s="316">
        <f t="shared" si="86"/>
        <v>0</v>
      </c>
      <c r="R951" s="87">
        <f t="shared" si="87"/>
        <v>0</v>
      </c>
      <c r="S951" s="87">
        <f>IF('Checklist Parameters'!$Q$60&lt;0.2,0.2,'Checklist Parameters'!$Q$60)</f>
        <v>0.7</v>
      </c>
      <c r="T951" s="88">
        <f>IF($O951="",IF('Checklist District ID'!$C$43="Y",MAX($R951:$S951)*$I951,SUM($R951:$S951)*$I951),IF(O951&gt;0,Q951*S951))</f>
        <v>0</v>
      </c>
      <c r="U951" s="88">
        <f>IF(Q951&gt;0,((I951-T951)*'Formula Matrix'!$E$42),0)</f>
        <v>0</v>
      </c>
      <c r="V951" s="88">
        <f t="shared" si="88"/>
        <v>0</v>
      </c>
      <c r="W951" s="88">
        <f>IF(V951&gt;0,(V951*'Checklist Parameters'!$Q$35),0)</f>
        <v>0</v>
      </c>
      <c r="X951" s="85">
        <f t="shared" si="84"/>
        <v>0</v>
      </c>
      <c r="Y951" s="85">
        <f>IF('Checklist Parameters'!$Q$102&lt;&gt;"",(I951/43560)*'Checklist Parameters'!$Q$102,"N/A")</f>
        <v>0</v>
      </c>
      <c r="Z951" s="85" t="str">
        <f>IF('Checklist Parameters'!$Q$58&lt;&gt;"",((I951*'Checklist Parameters'!$Q$58)*'Checklist Parameters'!$Q$35)/1000,"N/A")</f>
        <v>N/A</v>
      </c>
      <c r="AA951" s="85">
        <f>IF('Checklist Parameters'!$Q$101&lt;&gt;"",IFERROR(I951/'Checklist Parameters'!$Q$101,0),"N/A")</f>
        <v>0</v>
      </c>
      <c r="AB951" s="85" t="str">
        <f>IF('Checklist Parameters'!$Q$43&lt;&gt;"",(I951*'Checklist Parameters'!$Q$43)/1000,"N/A")</f>
        <v>N/A</v>
      </c>
      <c r="AC951" s="85">
        <f>IF('Checklist Parameters'!$Q$16="",$X951,IF(AND('Checklist Parameters'!$Q$16&lt;$X951,'Checklist Parameters'!$Q$16&gt;=3),'Checklist Parameters'!$Q$16,IF(AND('Checklist Parameters'!$Q$16&lt;$X951,'Checklist Parameters'!$Q$16&lt;3),0,$X951)))</f>
        <v>0</v>
      </c>
      <c r="AD951" s="85" t="str">
        <f>IF(AND(I951&lt;'Checklist Parameters'!$Q$22,$I951&lt;&gt;0),"Y","")</f>
        <v/>
      </c>
      <c r="AE951" s="85" t="str">
        <f>IF($AD951="Y",0,IF('Checklist Parameters'!$Q$25="","&lt;no limit&gt;",ROUNDDOWN((($I951-'Checklist Parameters'!$Q$24)/'Checklist Parameters'!$Q$25)+1,0)))</f>
        <v>&lt;no limit&gt;</v>
      </c>
      <c r="AF951" s="174">
        <f t="shared" si="89"/>
        <v>0</v>
      </c>
      <c r="AG951" s="85">
        <f t="shared" si="85"/>
        <v>0</v>
      </c>
    </row>
    <row r="952" spans="1:33" ht="15">
      <c r="A952" s="393"/>
      <c r="B952" s="393"/>
      <c r="C952" s="393"/>
      <c r="D952" s="393"/>
      <c r="E952" s="393"/>
      <c r="F952" s="393"/>
      <c r="G952" s="393"/>
      <c r="H952" s="394"/>
      <c r="I952" s="394"/>
      <c r="J952" s="394"/>
      <c r="K952" s="394"/>
      <c r="L952" s="394"/>
      <c r="M952" s="394"/>
      <c r="N952" s="313">
        <f>IF(IF(I952&lt;'Checklist Parameters'!$Q$22,0,($I952-$L952))&lt;0,0,IF(I952&lt;'Checklist Parameters'!$Q$22,0,($I952-$L952)))</f>
        <v>0</v>
      </c>
      <c r="O952" s="394"/>
      <c r="P952" s="395"/>
      <c r="Q952" s="316">
        <f t="shared" si="86"/>
        <v>0</v>
      </c>
      <c r="R952" s="87">
        <f t="shared" si="87"/>
        <v>0</v>
      </c>
      <c r="S952" s="87">
        <f>IF('Checklist Parameters'!$Q$60&lt;0.2,0.2,'Checklist Parameters'!$Q$60)</f>
        <v>0.7</v>
      </c>
      <c r="T952" s="88">
        <f>IF($O952="",IF('Checklist District ID'!$C$43="Y",MAX($R952:$S952)*$I952,SUM($R952:$S952)*$I952),IF(O952&gt;0,Q952*S952))</f>
        <v>0</v>
      </c>
      <c r="U952" s="88">
        <f>IF(Q952&gt;0,((I952-T952)*'Formula Matrix'!$E$42),0)</f>
        <v>0</v>
      </c>
      <c r="V952" s="88">
        <f t="shared" si="88"/>
        <v>0</v>
      </c>
      <c r="W952" s="88">
        <f>IF(V952&gt;0,(V952*'Checklist Parameters'!$Q$35),0)</f>
        <v>0</v>
      </c>
      <c r="X952" s="85">
        <f t="shared" si="84"/>
        <v>0</v>
      </c>
      <c r="Y952" s="85">
        <f>IF('Checklist Parameters'!$Q$102&lt;&gt;"",(I952/43560)*'Checklist Parameters'!$Q$102,"N/A")</f>
        <v>0</v>
      </c>
      <c r="Z952" s="85" t="str">
        <f>IF('Checklist Parameters'!$Q$58&lt;&gt;"",((I952*'Checklist Parameters'!$Q$58)*'Checklist Parameters'!$Q$35)/1000,"N/A")</f>
        <v>N/A</v>
      </c>
      <c r="AA952" s="85">
        <f>IF('Checklist Parameters'!$Q$101&lt;&gt;"",IFERROR(I952/'Checklist Parameters'!$Q$101,0),"N/A")</f>
        <v>0</v>
      </c>
      <c r="AB952" s="85" t="str">
        <f>IF('Checklist Parameters'!$Q$43&lt;&gt;"",(I952*'Checklist Parameters'!$Q$43)/1000,"N/A")</f>
        <v>N/A</v>
      </c>
      <c r="AC952" s="85">
        <f>IF('Checklist Parameters'!$Q$16="",$X952,IF(AND('Checklist Parameters'!$Q$16&lt;$X952,'Checklist Parameters'!$Q$16&gt;=3),'Checklist Parameters'!$Q$16,IF(AND('Checklist Parameters'!$Q$16&lt;$X952,'Checklist Parameters'!$Q$16&lt;3),0,$X952)))</f>
        <v>0</v>
      </c>
      <c r="AD952" s="85" t="str">
        <f>IF(AND(I952&lt;'Checklist Parameters'!$Q$22,$I952&lt;&gt;0),"Y","")</f>
        <v/>
      </c>
      <c r="AE952" s="85" t="str">
        <f>IF($AD952="Y",0,IF('Checklist Parameters'!$Q$25="","&lt;no limit&gt;",ROUNDDOWN((($I952-'Checklist Parameters'!$Q$24)/'Checklist Parameters'!$Q$25)+1,0)))</f>
        <v>&lt;no limit&gt;</v>
      </c>
      <c r="AF952" s="174">
        <f t="shared" si="89"/>
        <v>0</v>
      </c>
      <c r="AG952" s="85">
        <f t="shared" si="85"/>
        <v>0</v>
      </c>
    </row>
    <row r="953" spans="1:33" ht="15">
      <c r="A953" s="393"/>
      <c r="B953" s="393"/>
      <c r="C953" s="393"/>
      <c r="D953" s="393"/>
      <c r="E953" s="393"/>
      <c r="F953" s="393"/>
      <c r="G953" s="393"/>
      <c r="H953" s="394"/>
      <c r="I953" s="394"/>
      <c r="J953" s="394"/>
      <c r="K953" s="394"/>
      <c r="L953" s="394"/>
      <c r="M953" s="394"/>
      <c r="N953" s="313">
        <f>IF(IF(I953&lt;'Checklist Parameters'!$Q$22,0,($I953-$L953))&lt;0,0,IF(I953&lt;'Checklist Parameters'!$Q$22,0,($I953-$L953)))</f>
        <v>0</v>
      </c>
      <c r="O953" s="394"/>
      <c r="P953" s="395"/>
      <c r="Q953" s="316">
        <f t="shared" si="86"/>
        <v>0</v>
      </c>
      <c r="R953" s="87">
        <f t="shared" si="87"/>
        <v>0</v>
      </c>
      <c r="S953" s="87">
        <f>IF('Checklist Parameters'!$Q$60&lt;0.2,0.2,'Checklist Parameters'!$Q$60)</f>
        <v>0.7</v>
      </c>
      <c r="T953" s="88">
        <f>IF($O953="",IF('Checklist District ID'!$C$43="Y",MAX($R953:$S953)*$I953,SUM($R953:$S953)*$I953),IF(O953&gt;0,Q953*S953))</f>
        <v>0</v>
      </c>
      <c r="U953" s="88">
        <f>IF(Q953&gt;0,((I953-T953)*'Formula Matrix'!$E$42),0)</f>
        <v>0</v>
      </c>
      <c r="V953" s="88">
        <f t="shared" si="88"/>
        <v>0</v>
      </c>
      <c r="W953" s="88">
        <f>IF(V953&gt;0,(V953*'Checklist Parameters'!$Q$35),0)</f>
        <v>0</v>
      </c>
      <c r="X953" s="85">
        <f t="shared" si="84"/>
        <v>0</v>
      </c>
      <c r="Y953" s="85">
        <f>IF('Checklist Parameters'!$Q$102&lt;&gt;"",(I953/43560)*'Checklist Parameters'!$Q$102,"N/A")</f>
        <v>0</v>
      </c>
      <c r="Z953" s="85" t="str">
        <f>IF('Checklist Parameters'!$Q$58&lt;&gt;"",((I953*'Checklist Parameters'!$Q$58)*'Checklist Parameters'!$Q$35)/1000,"N/A")</f>
        <v>N/A</v>
      </c>
      <c r="AA953" s="85">
        <f>IF('Checklist Parameters'!$Q$101&lt;&gt;"",IFERROR(I953/'Checklist Parameters'!$Q$101,0),"N/A")</f>
        <v>0</v>
      </c>
      <c r="AB953" s="85" t="str">
        <f>IF('Checklist Parameters'!$Q$43&lt;&gt;"",(I953*'Checklist Parameters'!$Q$43)/1000,"N/A")</f>
        <v>N/A</v>
      </c>
      <c r="AC953" s="85">
        <f>IF('Checklist Parameters'!$Q$16="",$X953,IF(AND('Checklist Parameters'!$Q$16&lt;$X953,'Checklist Parameters'!$Q$16&gt;=3),'Checklist Parameters'!$Q$16,IF(AND('Checklist Parameters'!$Q$16&lt;$X953,'Checklist Parameters'!$Q$16&lt;3),0,$X953)))</f>
        <v>0</v>
      </c>
      <c r="AD953" s="85" t="str">
        <f>IF(AND(I953&lt;'Checklist Parameters'!$Q$22,$I953&lt;&gt;0),"Y","")</f>
        <v/>
      </c>
      <c r="AE953" s="85" t="str">
        <f>IF($AD953="Y",0,IF('Checklist Parameters'!$Q$25="","&lt;no limit&gt;",ROUNDDOWN((($I953-'Checklist Parameters'!$Q$24)/'Checklist Parameters'!$Q$25)+1,0)))</f>
        <v>&lt;no limit&gt;</v>
      </c>
      <c r="AF953" s="174">
        <f t="shared" si="89"/>
        <v>0</v>
      </c>
      <c r="AG953" s="85">
        <f t="shared" si="85"/>
        <v>0</v>
      </c>
    </row>
    <row r="954" spans="1:33" ht="15">
      <c r="A954" s="393"/>
      <c r="B954" s="393"/>
      <c r="C954" s="393"/>
      <c r="D954" s="393"/>
      <c r="E954" s="393"/>
      <c r="F954" s="393"/>
      <c r="G954" s="393"/>
      <c r="H954" s="394"/>
      <c r="I954" s="394"/>
      <c r="J954" s="394"/>
      <c r="K954" s="394"/>
      <c r="L954" s="394"/>
      <c r="M954" s="394"/>
      <c r="N954" s="313">
        <f>IF(IF(I954&lt;'Checklist Parameters'!$Q$22,0,($I954-$L954))&lt;0,0,IF(I954&lt;'Checklist Parameters'!$Q$22,0,($I954-$L954)))</f>
        <v>0</v>
      </c>
      <c r="O954" s="394"/>
      <c r="P954" s="395"/>
      <c r="Q954" s="316">
        <f t="shared" si="86"/>
        <v>0</v>
      </c>
      <c r="R954" s="87">
        <f t="shared" si="87"/>
        <v>0</v>
      </c>
      <c r="S954" s="87">
        <f>IF('Checklist Parameters'!$Q$60&lt;0.2,0.2,'Checklist Parameters'!$Q$60)</f>
        <v>0.7</v>
      </c>
      <c r="T954" s="88">
        <f>IF($O954="",IF('Checklist District ID'!$C$43="Y",MAX($R954:$S954)*$I954,SUM($R954:$S954)*$I954),IF(O954&gt;0,Q954*S954))</f>
        <v>0</v>
      </c>
      <c r="U954" s="88">
        <f>IF(Q954&gt;0,((I954-T954)*'Formula Matrix'!$E$42),0)</f>
        <v>0</v>
      </c>
      <c r="V954" s="88">
        <f t="shared" si="88"/>
        <v>0</v>
      </c>
      <c r="W954" s="88">
        <f>IF(V954&gt;0,(V954*'Checklist Parameters'!$Q$35),0)</f>
        <v>0</v>
      </c>
      <c r="X954" s="85">
        <f t="shared" si="84"/>
        <v>0</v>
      </c>
      <c r="Y954" s="85">
        <f>IF('Checklist Parameters'!$Q$102&lt;&gt;"",(I954/43560)*'Checklist Parameters'!$Q$102,"N/A")</f>
        <v>0</v>
      </c>
      <c r="Z954" s="85" t="str">
        <f>IF('Checklist Parameters'!$Q$58&lt;&gt;"",((I954*'Checklist Parameters'!$Q$58)*'Checklist Parameters'!$Q$35)/1000,"N/A")</f>
        <v>N/A</v>
      </c>
      <c r="AA954" s="85">
        <f>IF('Checklist Parameters'!$Q$101&lt;&gt;"",IFERROR(I954/'Checklist Parameters'!$Q$101,0),"N/A")</f>
        <v>0</v>
      </c>
      <c r="AB954" s="85" t="str">
        <f>IF('Checklist Parameters'!$Q$43&lt;&gt;"",(I954*'Checklist Parameters'!$Q$43)/1000,"N/A")</f>
        <v>N/A</v>
      </c>
      <c r="AC954" s="85">
        <f>IF('Checklist Parameters'!$Q$16="",$X954,IF(AND('Checklist Parameters'!$Q$16&lt;$X954,'Checklist Parameters'!$Q$16&gt;=3),'Checklist Parameters'!$Q$16,IF(AND('Checklist Parameters'!$Q$16&lt;$X954,'Checklist Parameters'!$Q$16&lt;3),0,$X954)))</f>
        <v>0</v>
      </c>
      <c r="AD954" s="85" t="str">
        <f>IF(AND(I954&lt;'Checklist Parameters'!$Q$22,$I954&lt;&gt;0),"Y","")</f>
        <v/>
      </c>
      <c r="AE954" s="85" t="str">
        <f>IF($AD954="Y",0,IF('Checklist Parameters'!$Q$25="","&lt;no limit&gt;",ROUNDDOWN((($I954-'Checklist Parameters'!$Q$24)/'Checklist Parameters'!$Q$25)+1,0)))</f>
        <v>&lt;no limit&gt;</v>
      </c>
      <c r="AF954" s="174">
        <f t="shared" si="89"/>
        <v>0</v>
      </c>
      <c r="AG954" s="85">
        <f t="shared" si="85"/>
        <v>0</v>
      </c>
    </row>
    <row r="955" spans="1:33" ht="15">
      <c r="A955" s="393"/>
      <c r="B955" s="393"/>
      <c r="C955" s="393"/>
      <c r="D955" s="393"/>
      <c r="E955" s="393"/>
      <c r="F955" s="393"/>
      <c r="G955" s="393"/>
      <c r="H955" s="394"/>
      <c r="I955" s="394"/>
      <c r="J955" s="394"/>
      <c r="K955" s="394"/>
      <c r="L955" s="394"/>
      <c r="M955" s="394"/>
      <c r="N955" s="313">
        <f>IF(IF(I955&lt;'Checklist Parameters'!$Q$22,0,($I955-$L955))&lt;0,0,IF(I955&lt;'Checklist Parameters'!$Q$22,0,($I955-$L955)))</f>
        <v>0</v>
      </c>
      <c r="O955" s="394"/>
      <c r="P955" s="395"/>
      <c r="Q955" s="316">
        <f t="shared" si="86"/>
        <v>0</v>
      </c>
      <c r="R955" s="87">
        <f t="shared" si="87"/>
        <v>0</v>
      </c>
      <c r="S955" s="87">
        <f>IF('Checklist Parameters'!$Q$60&lt;0.2,0.2,'Checklist Parameters'!$Q$60)</f>
        <v>0.7</v>
      </c>
      <c r="T955" s="88">
        <f>IF($O955="",IF('Checklist District ID'!$C$43="Y",MAX($R955:$S955)*$I955,SUM($R955:$S955)*$I955),IF(O955&gt;0,Q955*S955))</f>
        <v>0</v>
      </c>
      <c r="U955" s="88">
        <f>IF(Q955&gt;0,((I955-T955)*'Formula Matrix'!$E$42),0)</f>
        <v>0</v>
      </c>
      <c r="V955" s="88">
        <f t="shared" si="88"/>
        <v>0</v>
      </c>
      <c r="W955" s="88">
        <f>IF(V955&gt;0,(V955*'Checklist Parameters'!$Q$35),0)</f>
        <v>0</v>
      </c>
      <c r="X955" s="85">
        <f t="shared" si="84"/>
        <v>0</v>
      </c>
      <c r="Y955" s="85">
        <f>IF('Checklist Parameters'!$Q$102&lt;&gt;"",(I955/43560)*'Checklist Parameters'!$Q$102,"N/A")</f>
        <v>0</v>
      </c>
      <c r="Z955" s="85" t="str">
        <f>IF('Checklist Parameters'!$Q$58&lt;&gt;"",((I955*'Checklist Parameters'!$Q$58)*'Checklist Parameters'!$Q$35)/1000,"N/A")</f>
        <v>N/A</v>
      </c>
      <c r="AA955" s="85">
        <f>IF('Checklist Parameters'!$Q$101&lt;&gt;"",IFERROR(I955/'Checklist Parameters'!$Q$101,0),"N/A")</f>
        <v>0</v>
      </c>
      <c r="AB955" s="85" t="str">
        <f>IF('Checklist Parameters'!$Q$43&lt;&gt;"",(I955*'Checklist Parameters'!$Q$43)/1000,"N/A")</f>
        <v>N/A</v>
      </c>
      <c r="AC955" s="85">
        <f>IF('Checklist Parameters'!$Q$16="",$X955,IF(AND('Checklist Parameters'!$Q$16&lt;$X955,'Checklist Parameters'!$Q$16&gt;=3),'Checklist Parameters'!$Q$16,IF(AND('Checklist Parameters'!$Q$16&lt;$X955,'Checklist Parameters'!$Q$16&lt;3),0,$X955)))</f>
        <v>0</v>
      </c>
      <c r="AD955" s="85" t="str">
        <f>IF(AND(I955&lt;'Checklist Parameters'!$Q$22,$I955&lt;&gt;0),"Y","")</f>
        <v/>
      </c>
      <c r="AE955" s="85" t="str">
        <f>IF($AD955="Y",0,IF('Checklist Parameters'!$Q$25="","&lt;no limit&gt;",ROUNDDOWN((($I955-'Checklist Parameters'!$Q$24)/'Checklist Parameters'!$Q$25)+1,0)))</f>
        <v>&lt;no limit&gt;</v>
      </c>
      <c r="AF955" s="174">
        <f t="shared" si="89"/>
        <v>0</v>
      </c>
      <c r="AG955" s="85">
        <f t="shared" si="85"/>
        <v>0</v>
      </c>
    </row>
    <row r="956" spans="1:33" ht="15">
      <c r="A956" s="393"/>
      <c r="B956" s="393"/>
      <c r="C956" s="393"/>
      <c r="D956" s="393"/>
      <c r="E956" s="393"/>
      <c r="F956" s="393"/>
      <c r="G956" s="393"/>
      <c r="H956" s="394"/>
      <c r="I956" s="394"/>
      <c r="J956" s="394"/>
      <c r="K956" s="394"/>
      <c r="L956" s="394"/>
      <c r="M956" s="394"/>
      <c r="N956" s="313">
        <f>IF(IF(I956&lt;'Checklist Parameters'!$Q$22,0,($I956-$L956))&lt;0,0,IF(I956&lt;'Checklist Parameters'!$Q$22,0,($I956-$L956)))</f>
        <v>0</v>
      </c>
      <c r="O956" s="394"/>
      <c r="P956" s="395"/>
      <c r="Q956" s="316">
        <f t="shared" si="86"/>
        <v>0</v>
      </c>
      <c r="R956" s="87">
        <f t="shared" si="87"/>
        <v>0</v>
      </c>
      <c r="S956" s="87">
        <f>IF('Checklist Parameters'!$Q$60&lt;0.2,0.2,'Checklist Parameters'!$Q$60)</f>
        <v>0.7</v>
      </c>
      <c r="T956" s="88">
        <f>IF($O956="",IF('Checklist District ID'!$C$43="Y",MAX($R956:$S956)*$I956,SUM($R956:$S956)*$I956),IF(O956&gt;0,Q956*S956))</f>
        <v>0</v>
      </c>
      <c r="U956" s="88">
        <f>IF(Q956&gt;0,((I956-T956)*'Formula Matrix'!$E$42),0)</f>
        <v>0</v>
      </c>
      <c r="V956" s="88">
        <f t="shared" si="88"/>
        <v>0</v>
      </c>
      <c r="W956" s="88">
        <f>IF(V956&gt;0,(V956*'Checklist Parameters'!$Q$35),0)</f>
        <v>0</v>
      </c>
      <c r="X956" s="85">
        <f t="shared" si="84"/>
        <v>0</v>
      </c>
      <c r="Y956" s="85">
        <f>IF('Checklist Parameters'!$Q$102&lt;&gt;"",(I956/43560)*'Checklist Parameters'!$Q$102,"N/A")</f>
        <v>0</v>
      </c>
      <c r="Z956" s="85" t="str">
        <f>IF('Checklist Parameters'!$Q$58&lt;&gt;"",((I956*'Checklist Parameters'!$Q$58)*'Checklist Parameters'!$Q$35)/1000,"N/A")</f>
        <v>N/A</v>
      </c>
      <c r="AA956" s="85">
        <f>IF('Checklist Parameters'!$Q$101&lt;&gt;"",IFERROR(I956/'Checklist Parameters'!$Q$101,0),"N/A")</f>
        <v>0</v>
      </c>
      <c r="AB956" s="85" t="str">
        <f>IF('Checklist Parameters'!$Q$43&lt;&gt;"",(I956*'Checklist Parameters'!$Q$43)/1000,"N/A")</f>
        <v>N/A</v>
      </c>
      <c r="AC956" s="85">
        <f>IF('Checklist Parameters'!$Q$16="",$X956,IF(AND('Checklist Parameters'!$Q$16&lt;$X956,'Checklist Parameters'!$Q$16&gt;=3),'Checklist Parameters'!$Q$16,IF(AND('Checklist Parameters'!$Q$16&lt;$X956,'Checklist Parameters'!$Q$16&lt;3),0,$X956)))</f>
        <v>0</v>
      </c>
      <c r="AD956" s="85" t="str">
        <f>IF(AND(I956&lt;'Checklist Parameters'!$Q$22,$I956&lt;&gt;0),"Y","")</f>
        <v/>
      </c>
      <c r="AE956" s="85" t="str">
        <f>IF($AD956="Y",0,IF('Checklist Parameters'!$Q$25="","&lt;no limit&gt;",ROUNDDOWN((($I956-'Checklist Parameters'!$Q$24)/'Checklist Parameters'!$Q$25)+1,0)))</f>
        <v>&lt;no limit&gt;</v>
      </c>
      <c r="AF956" s="174">
        <f t="shared" si="89"/>
        <v>0</v>
      </c>
      <c r="AG956" s="85">
        <f t="shared" si="85"/>
        <v>0</v>
      </c>
    </row>
    <row r="957" spans="1:33" ht="15">
      <c r="A957" s="393"/>
      <c r="B957" s="393"/>
      <c r="C957" s="393"/>
      <c r="D957" s="393"/>
      <c r="E957" s="393"/>
      <c r="F957" s="393"/>
      <c r="G957" s="393"/>
      <c r="H957" s="394"/>
      <c r="I957" s="394"/>
      <c r="J957" s="394"/>
      <c r="K957" s="394"/>
      <c r="L957" s="394"/>
      <c r="M957" s="394"/>
      <c r="N957" s="313">
        <f>IF(IF(I957&lt;'Checklist Parameters'!$Q$22,0,($I957-$L957))&lt;0,0,IF(I957&lt;'Checklist Parameters'!$Q$22,0,($I957-$L957)))</f>
        <v>0</v>
      </c>
      <c r="O957" s="394"/>
      <c r="P957" s="395"/>
      <c r="Q957" s="316">
        <f t="shared" si="86"/>
        <v>0</v>
      </c>
      <c r="R957" s="87">
        <f t="shared" si="87"/>
        <v>0</v>
      </c>
      <c r="S957" s="87">
        <f>IF('Checklist Parameters'!$Q$60&lt;0.2,0.2,'Checklist Parameters'!$Q$60)</f>
        <v>0.7</v>
      </c>
      <c r="T957" s="88">
        <f>IF($O957="",IF('Checklist District ID'!$C$43="Y",MAX($R957:$S957)*$I957,SUM($R957:$S957)*$I957),IF(O957&gt;0,Q957*S957))</f>
        <v>0</v>
      </c>
      <c r="U957" s="88">
        <f>IF(Q957&gt;0,((I957-T957)*'Formula Matrix'!$E$42),0)</f>
        <v>0</v>
      </c>
      <c r="V957" s="88">
        <f t="shared" si="88"/>
        <v>0</v>
      </c>
      <c r="W957" s="88">
        <f>IF(V957&gt;0,(V957*'Checklist Parameters'!$Q$35),0)</f>
        <v>0</v>
      </c>
      <c r="X957" s="85">
        <f t="shared" si="84"/>
        <v>0</v>
      </c>
      <c r="Y957" s="85">
        <f>IF('Checklist Parameters'!$Q$102&lt;&gt;"",(I957/43560)*'Checklist Parameters'!$Q$102,"N/A")</f>
        <v>0</v>
      </c>
      <c r="Z957" s="85" t="str">
        <f>IF('Checklist Parameters'!$Q$58&lt;&gt;"",((I957*'Checklist Parameters'!$Q$58)*'Checklist Parameters'!$Q$35)/1000,"N/A")</f>
        <v>N/A</v>
      </c>
      <c r="AA957" s="85">
        <f>IF('Checklist Parameters'!$Q$101&lt;&gt;"",IFERROR(I957/'Checklist Parameters'!$Q$101,0),"N/A")</f>
        <v>0</v>
      </c>
      <c r="AB957" s="85" t="str">
        <f>IF('Checklist Parameters'!$Q$43&lt;&gt;"",(I957*'Checklist Parameters'!$Q$43)/1000,"N/A")</f>
        <v>N/A</v>
      </c>
      <c r="AC957" s="85">
        <f>IF('Checklist Parameters'!$Q$16="",$X957,IF(AND('Checklist Parameters'!$Q$16&lt;$X957,'Checklist Parameters'!$Q$16&gt;=3),'Checklist Parameters'!$Q$16,IF(AND('Checklist Parameters'!$Q$16&lt;$X957,'Checklist Parameters'!$Q$16&lt;3),0,$X957)))</f>
        <v>0</v>
      </c>
      <c r="AD957" s="85" t="str">
        <f>IF(AND(I957&lt;'Checklist Parameters'!$Q$22,$I957&lt;&gt;0),"Y","")</f>
        <v/>
      </c>
      <c r="AE957" s="85" t="str">
        <f>IF($AD957="Y",0,IF('Checklist Parameters'!$Q$25="","&lt;no limit&gt;",ROUNDDOWN((($I957-'Checklist Parameters'!$Q$24)/'Checklist Parameters'!$Q$25)+1,0)))</f>
        <v>&lt;no limit&gt;</v>
      </c>
      <c r="AF957" s="174">
        <f t="shared" si="89"/>
        <v>0</v>
      </c>
      <c r="AG957" s="85">
        <f t="shared" si="85"/>
        <v>0</v>
      </c>
    </row>
    <row r="958" spans="1:33" ht="15">
      <c r="A958" s="393"/>
      <c r="B958" s="393"/>
      <c r="C958" s="393"/>
      <c r="D958" s="393"/>
      <c r="E958" s="393"/>
      <c r="F958" s="393"/>
      <c r="G958" s="393"/>
      <c r="H958" s="394"/>
      <c r="I958" s="394"/>
      <c r="J958" s="394"/>
      <c r="K958" s="394"/>
      <c r="L958" s="394"/>
      <c r="M958" s="394"/>
      <c r="N958" s="313">
        <f>IF(IF(I958&lt;'Checklist Parameters'!$Q$22,0,($I958-$L958))&lt;0,0,IF(I958&lt;'Checklist Parameters'!$Q$22,0,($I958-$L958)))</f>
        <v>0</v>
      </c>
      <c r="O958" s="394"/>
      <c r="P958" s="395"/>
      <c r="Q958" s="316">
        <f t="shared" si="86"/>
        <v>0</v>
      </c>
      <c r="R958" s="87">
        <f t="shared" si="87"/>
        <v>0</v>
      </c>
      <c r="S958" s="87">
        <f>IF('Checklist Parameters'!$Q$60&lt;0.2,0.2,'Checklist Parameters'!$Q$60)</f>
        <v>0.7</v>
      </c>
      <c r="T958" s="88">
        <f>IF($O958="",IF('Checklist District ID'!$C$43="Y",MAX($R958:$S958)*$I958,SUM($R958:$S958)*$I958),IF(O958&gt;0,Q958*S958))</f>
        <v>0</v>
      </c>
      <c r="U958" s="88">
        <f>IF(Q958&gt;0,((I958-T958)*'Formula Matrix'!$E$42),0)</f>
        <v>0</v>
      </c>
      <c r="V958" s="88">
        <f t="shared" si="88"/>
        <v>0</v>
      </c>
      <c r="W958" s="88">
        <f>IF(V958&gt;0,(V958*'Checklist Parameters'!$Q$35),0)</f>
        <v>0</v>
      </c>
      <c r="X958" s="85">
        <f t="shared" si="84"/>
        <v>0</v>
      </c>
      <c r="Y958" s="85">
        <f>IF('Checklist Parameters'!$Q$102&lt;&gt;"",(I958/43560)*'Checklist Parameters'!$Q$102,"N/A")</f>
        <v>0</v>
      </c>
      <c r="Z958" s="85" t="str">
        <f>IF('Checklist Parameters'!$Q$58&lt;&gt;"",((I958*'Checklist Parameters'!$Q$58)*'Checklist Parameters'!$Q$35)/1000,"N/A")</f>
        <v>N/A</v>
      </c>
      <c r="AA958" s="85">
        <f>IF('Checklist Parameters'!$Q$101&lt;&gt;"",IFERROR(I958/'Checklist Parameters'!$Q$101,0),"N/A")</f>
        <v>0</v>
      </c>
      <c r="AB958" s="85" t="str">
        <f>IF('Checklist Parameters'!$Q$43&lt;&gt;"",(I958*'Checklist Parameters'!$Q$43)/1000,"N/A")</f>
        <v>N/A</v>
      </c>
      <c r="AC958" s="85">
        <f>IF('Checklist Parameters'!$Q$16="",$X958,IF(AND('Checklist Parameters'!$Q$16&lt;$X958,'Checklist Parameters'!$Q$16&gt;=3),'Checklist Parameters'!$Q$16,IF(AND('Checklist Parameters'!$Q$16&lt;$X958,'Checklist Parameters'!$Q$16&lt;3),0,$X958)))</f>
        <v>0</v>
      </c>
      <c r="AD958" s="85" t="str">
        <f>IF(AND(I958&lt;'Checklist Parameters'!$Q$22,$I958&lt;&gt;0),"Y","")</f>
        <v/>
      </c>
      <c r="AE958" s="85" t="str">
        <f>IF($AD958="Y",0,IF('Checklist Parameters'!$Q$25="","&lt;no limit&gt;",ROUNDDOWN((($I958-'Checklist Parameters'!$Q$24)/'Checklist Parameters'!$Q$25)+1,0)))</f>
        <v>&lt;no limit&gt;</v>
      </c>
      <c r="AF958" s="174">
        <f t="shared" si="89"/>
        <v>0</v>
      </c>
      <c r="AG958" s="85">
        <f t="shared" si="85"/>
        <v>0</v>
      </c>
    </row>
    <row r="959" spans="1:33" ht="15">
      <c r="A959" s="393"/>
      <c r="B959" s="393"/>
      <c r="C959" s="393"/>
      <c r="D959" s="393"/>
      <c r="E959" s="393"/>
      <c r="F959" s="393"/>
      <c r="G959" s="393"/>
      <c r="H959" s="394"/>
      <c r="I959" s="394"/>
      <c r="J959" s="394"/>
      <c r="K959" s="394"/>
      <c r="L959" s="394"/>
      <c r="M959" s="394"/>
      <c r="N959" s="313">
        <f>IF(IF(I959&lt;'Checklist Parameters'!$Q$22,0,($I959-$L959))&lt;0,0,IF(I959&lt;'Checklist Parameters'!$Q$22,0,($I959-$L959)))</f>
        <v>0</v>
      </c>
      <c r="O959" s="394"/>
      <c r="P959" s="395"/>
      <c r="Q959" s="316">
        <f t="shared" si="86"/>
        <v>0</v>
      </c>
      <c r="R959" s="87">
        <f t="shared" si="87"/>
        <v>0</v>
      </c>
      <c r="S959" s="87">
        <f>IF('Checklist Parameters'!$Q$60&lt;0.2,0.2,'Checklist Parameters'!$Q$60)</f>
        <v>0.7</v>
      </c>
      <c r="T959" s="88">
        <f>IF($O959="",IF('Checklist District ID'!$C$43="Y",MAX($R959:$S959)*$I959,SUM($R959:$S959)*$I959),IF(O959&gt;0,Q959*S959))</f>
        <v>0</v>
      </c>
      <c r="U959" s="88">
        <f>IF(Q959&gt;0,((I959-T959)*'Formula Matrix'!$E$42),0)</f>
        <v>0</v>
      </c>
      <c r="V959" s="88">
        <f t="shared" si="88"/>
        <v>0</v>
      </c>
      <c r="W959" s="88">
        <f>IF(V959&gt;0,(V959*'Checklist Parameters'!$Q$35),0)</f>
        <v>0</v>
      </c>
      <c r="X959" s="85">
        <f t="shared" si="84"/>
        <v>0</v>
      </c>
      <c r="Y959" s="85">
        <f>IF('Checklist Parameters'!$Q$102&lt;&gt;"",(I959/43560)*'Checklist Parameters'!$Q$102,"N/A")</f>
        <v>0</v>
      </c>
      <c r="Z959" s="85" t="str">
        <f>IF('Checklist Parameters'!$Q$58&lt;&gt;"",((I959*'Checklist Parameters'!$Q$58)*'Checklist Parameters'!$Q$35)/1000,"N/A")</f>
        <v>N/A</v>
      </c>
      <c r="AA959" s="85">
        <f>IF('Checklist Parameters'!$Q$101&lt;&gt;"",IFERROR(I959/'Checklist Parameters'!$Q$101,0),"N/A")</f>
        <v>0</v>
      </c>
      <c r="AB959" s="85" t="str">
        <f>IF('Checklist Parameters'!$Q$43&lt;&gt;"",(I959*'Checklist Parameters'!$Q$43)/1000,"N/A")</f>
        <v>N/A</v>
      </c>
      <c r="AC959" s="85">
        <f>IF('Checklist Parameters'!$Q$16="",$X959,IF(AND('Checklist Parameters'!$Q$16&lt;$X959,'Checklist Parameters'!$Q$16&gt;=3),'Checklist Parameters'!$Q$16,IF(AND('Checklist Parameters'!$Q$16&lt;$X959,'Checklist Parameters'!$Q$16&lt;3),0,$X959)))</f>
        <v>0</v>
      </c>
      <c r="AD959" s="85" t="str">
        <f>IF(AND(I959&lt;'Checklist Parameters'!$Q$22,$I959&lt;&gt;0),"Y","")</f>
        <v/>
      </c>
      <c r="AE959" s="85" t="str">
        <f>IF($AD959="Y",0,IF('Checklist Parameters'!$Q$25="","&lt;no limit&gt;",ROUNDDOWN((($I959-'Checklist Parameters'!$Q$24)/'Checklist Parameters'!$Q$25)+1,0)))</f>
        <v>&lt;no limit&gt;</v>
      </c>
      <c r="AF959" s="174">
        <f t="shared" si="89"/>
        <v>0</v>
      </c>
      <c r="AG959" s="85">
        <f t="shared" si="85"/>
        <v>0</v>
      </c>
    </row>
    <row r="960" spans="1:33" ht="15">
      <c r="A960" s="393"/>
      <c r="B960" s="393"/>
      <c r="C960" s="393"/>
      <c r="D960" s="393"/>
      <c r="E960" s="393"/>
      <c r="F960" s="393"/>
      <c r="G960" s="393"/>
      <c r="H960" s="394"/>
      <c r="I960" s="394"/>
      <c r="J960" s="394"/>
      <c r="K960" s="394"/>
      <c r="L960" s="394"/>
      <c r="M960" s="394"/>
      <c r="N960" s="313">
        <f>IF(IF(I960&lt;'Checklist Parameters'!$Q$22,0,($I960-$L960))&lt;0,0,IF(I960&lt;'Checklist Parameters'!$Q$22,0,($I960-$L960)))</f>
        <v>0</v>
      </c>
      <c r="O960" s="394"/>
      <c r="P960" s="395"/>
      <c r="Q960" s="316">
        <f t="shared" si="86"/>
        <v>0</v>
      </c>
      <c r="R960" s="87">
        <f t="shared" si="87"/>
        <v>0</v>
      </c>
      <c r="S960" s="87">
        <f>IF('Checklist Parameters'!$Q$60&lt;0.2,0.2,'Checklist Parameters'!$Q$60)</f>
        <v>0.7</v>
      </c>
      <c r="T960" s="88">
        <f>IF($O960="",IF('Checklist District ID'!$C$43="Y",MAX($R960:$S960)*$I960,SUM($R960:$S960)*$I960),IF(O960&gt;0,Q960*S960))</f>
        <v>0</v>
      </c>
      <c r="U960" s="88">
        <f>IF(Q960&gt;0,((I960-T960)*'Formula Matrix'!$E$42),0)</f>
        <v>0</v>
      </c>
      <c r="V960" s="88">
        <f t="shared" si="88"/>
        <v>0</v>
      </c>
      <c r="W960" s="88">
        <f>IF(V960&gt;0,(V960*'Checklist Parameters'!$Q$35),0)</f>
        <v>0</v>
      </c>
      <c r="X960" s="85">
        <f t="shared" si="84"/>
        <v>0</v>
      </c>
      <c r="Y960" s="85">
        <f>IF('Checklist Parameters'!$Q$102&lt;&gt;"",(I960/43560)*'Checklist Parameters'!$Q$102,"N/A")</f>
        <v>0</v>
      </c>
      <c r="Z960" s="85" t="str">
        <f>IF('Checklist Parameters'!$Q$58&lt;&gt;"",((I960*'Checklist Parameters'!$Q$58)*'Checklist Parameters'!$Q$35)/1000,"N/A")</f>
        <v>N/A</v>
      </c>
      <c r="AA960" s="85">
        <f>IF('Checklist Parameters'!$Q$101&lt;&gt;"",IFERROR(I960/'Checklist Parameters'!$Q$101,0),"N/A")</f>
        <v>0</v>
      </c>
      <c r="AB960" s="85" t="str">
        <f>IF('Checklist Parameters'!$Q$43&lt;&gt;"",(I960*'Checklist Parameters'!$Q$43)/1000,"N/A")</f>
        <v>N/A</v>
      </c>
      <c r="AC960" s="85">
        <f>IF('Checklist Parameters'!$Q$16="",$X960,IF(AND('Checklist Parameters'!$Q$16&lt;$X960,'Checklist Parameters'!$Q$16&gt;=3),'Checklist Parameters'!$Q$16,IF(AND('Checklist Parameters'!$Q$16&lt;$X960,'Checklist Parameters'!$Q$16&lt;3),0,$X960)))</f>
        <v>0</v>
      </c>
      <c r="AD960" s="85" t="str">
        <f>IF(AND(I960&lt;'Checklist Parameters'!$Q$22,$I960&lt;&gt;0),"Y","")</f>
        <v/>
      </c>
      <c r="AE960" s="85" t="str">
        <f>IF($AD960="Y",0,IF('Checklist Parameters'!$Q$25="","&lt;no limit&gt;",ROUNDDOWN((($I960-'Checklist Parameters'!$Q$24)/'Checklist Parameters'!$Q$25)+1,0)))</f>
        <v>&lt;no limit&gt;</v>
      </c>
      <c r="AF960" s="174">
        <f t="shared" si="89"/>
        <v>0</v>
      </c>
      <c r="AG960" s="85">
        <f t="shared" si="85"/>
        <v>0</v>
      </c>
    </row>
    <row r="961" spans="1:33" ht="15">
      <c r="A961" s="393"/>
      <c r="B961" s="393"/>
      <c r="C961" s="393"/>
      <c r="D961" s="393"/>
      <c r="E961" s="393"/>
      <c r="F961" s="393"/>
      <c r="G961" s="393"/>
      <c r="H961" s="394"/>
      <c r="I961" s="394"/>
      <c r="J961" s="394"/>
      <c r="K961" s="394"/>
      <c r="L961" s="394"/>
      <c r="M961" s="394"/>
      <c r="N961" s="313">
        <f>IF(IF(I961&lt;'Checklist Parameters'!$Q$22,0,($I961-$L961))&lt;0,0,IF(I961&lt;'Checklist Parameters'!$Q$22,0,($I961-$L961)))</f>
        <v>0</v>
      </c>
      <c r="O961" s="394"/>
      <c r="P961" s="395"/>
      <c r="Q961" s="316">
        <f t="shared" si="86"/>
        <v>0</v>
      </c>
      <c r="R961" s="87">
        <f t="shared" si="87"/>
        <v>0</v>
      </c>
      <c r="S961" s="87">
        <f>IF('Checklist Parameters'!$Q$60&lt;0.2,0.2,'Checklist Parameters'!$Q$60)</f>
        <v>0.7</v>
      </c>
      <c r="T961" s="88">
        <f>IF($O961="",IF('Checklist District ID'!$C$43="Y",MAX($R961:$S961)*$I961,SUM($R961:$S961)*$I961),IF(O961&gt;0,Q961*S961))</f>
        <v>0</v>
      </c>
      <c r="U961" s="88">
        <f>IF(Q961&gt;0,((I961-T961)*'Formula Matrix'!$E$42),0)</f>
        <v>0</v>
      </c>
      <c r="V961" s="88">
        <f t="shared" si="88"/>
        <v>0</v>
      </c>
      <c r="W961" s="88">
        <f>IF(V961&gt;0,(V961*'Checklist Parameters'!$Q$35),0)</f>
        <v>0</v>
      </c>
      <c r="X961" s="85">
        <f t="shared" si="84"/>
        <v>0</v>
      </c>
      <c r="Y961" s="85">
        <f>IF('Checklist Parameters'!$Q$102&lt;&gt;"",(I961/43560)*'Checklist Parameters'!$Q$102,"N/A")</f>
        <v>0</v>
      </c>
      <c r="Z961" s="85" t="str">
        <f>IF('Checklist Parameters'!$Q$58&lt;&gt;"",((I961*'Checklist Parameters'!$Q$58)*'Checklist Parameters'!$Q$35)/1000,"N/A")</f>
        <v>N/A</v>
      </c>
      <c r="AA961" s="85">
        <f>IF('Checklist Parameters'!$Q$101&lt;&gt;"",IFERROR(I961/'Checklist Parameters'!$Q$101,0),"N/A")</f>
        <v>0</v>
      </c>
      <c r="AB961" s="85" t="str">
        <f>IF('Checklist Parameters'!$Q$43&lt;&gt;"",(I961*'Checklist Parameters'!$Q$43)/1000,"N/A")</f>
        <v>N/A</v>
      </c>
      <c r="AC961" s="85">
        <f>IF('Checklist Parameters'!$Q$16="",$X961,IF(AND('Checklist Parameters'!$Q$16&lt;$X961,'Checklist Parameters'!$Q$16&gt;=3),'Checklist Parameters'!$Q$16,IF(AND('Checklist Parameters'!$Q$16&lt;$X961,'Checklist Parameters'!$Q$16&lt;3),0,$X961)))</f>
        <v>0</v>
      </c>
      <c r="AD961" s="85" t="str">
        <f>IF(AND(I961&lt;'Checklist Parameters'!$Q$22,$I961&lt;&gt;0),"Y","")</f>
        <v/>
      </c>
      <c r="AE961" s="85" t="str">
        <f>IF($AD961="Y",0,IF('Checklist Parameters'!$Q$25="","&lt;no limit&gt;",ROUNDDOWN((($I961-'Checklist Parameters'!$Q$24)/'Checklist Parameters'!$Q$25)+1,0)))</f>
        <v>&lt;no limit&gt;</v>
      </c>
      <c r="AF961" s="174">
        <f t="shared" si="89"/>
        <v>0</v>
      </c>
      <c r="AG961" s="85">
        <f t="shared" si="85"/>
        <v>0</v>
      </c>
    </row>
    <row r="962" spans="1:33" ht="15">
      <c r="A962" s="393"/>
      <c r="B962" s="393"/>
      <c r="C962" s="393"/>
      <c r="D962" s="393"/>
      <c r="E962" s="393"/>
      <c r="F962" s="393"/>
      <c r="G962" s="393"/>
      <c r="H962" s="394"/>
      <c r="I962" s="394"/>
      <c r="J962" s="394"/>
      <c r="K962" s="394"/>
      <c r="L962" s="394"/>
      <c r="M962" s="394"/>
      <c r="N962" s="313">
        <f>IF(IF(I962&lt;'Checklist Parameters'!$Q$22,0,($I962-$L962))&lt;0,0,IF(I962&lt;'Checklist Parameters'!$Q$22,0,($I962-$L962)))</f>
        <v>0</v>
      </c>
      <c r="O962" s="394"/>
      <c r="P962" s="395"/>
      <c r="Q962" s="316">
        <f t="shared" si="86"/>
        <v>0</v>
      </c>
      <c r="R962" s="87">
        <f t="shared" si="87"/>
        <v>0</v>
      </c>
      <c r="S962" s="87">
        <f>IF('Checklist Parameters'!$Q$60&lt;0.2,0.2,'Checklist Parameters'!$Q$60)</f>
        <v>0.7</v>
      </c>
      <c r="T962" s="88">
        <f>IF($O962="",IF('Checklist District ID'!$C$43="Y",MAX($R962:$S962)*$I962,SUM($R962:$S962)*$I962),IF(O962&gt;0,Q962*S962))</f>
        <v>0</v>
      </c>
      <c r="U962" s="88">
        <f>IF(Q962&gt;0,((I962-T962)*'Formula Matrix'!$E$42),0)</f>
        <v>0</v>
      </c>
      <c r="V962" s="88">
        <f t="shared" si="88"/>
        <v>0</v>
      </c>
      <c r="W962" s="88">
        <f>IF(V962&gt;0,(V962*'Checklist Parameters'!$Q$35),0)</f>
        <v>0</v>
      </c>
      <c r="X962" s="85">
        <f t="shared" si="84"/>
        <v>0</v>
      </c>
      <c r="Y962" s="85">
        <f>IF('Checklist Parameters'!$Q$102&lt;&gt;"",(I962/43560)*'Checklist Parameters'!$Q$102,"N/A")</f>
        <v>0</v>
      </c>
      <c r="Z962" s="85" t="str">
        <f>IF('Checklist Parameters'!$Q$58&lt;&gt;"",((I962*'Checklist Parameters'!$Q$58)*'Checklist Parameters'!$Q$35)/1000,"N/A")</f>
        <v>N/A</v>
      </c>
      <c r="AA962" s="85">
        <f>IF('Checklist Parameters'!$Q$101&lt;&gt;"",IFERROR(I962/'Checklist Parameters'!$Q$101,0),"N/A")</f>
        <v>0</v>
      </c>
      <c r="AB962" s="85" t="str">
        <f>IF('Checklist Parameters'!$Q$43&lt;&gt;"",(I962*'Checklist Parameters'!$Q$43)/1000,"N/A")</f>
        <v>N/A</v>
      </c>
      <c r="AC962" s="85">
        <f>IF('Checklist Parameters'!$Q$16="",$X962,IF(AND('Checklist Parameters'!$Q$16&lt;$X962,'Checklist Parameters'!$Q$16&gt;=3),'Checklist Parameters'!$Q$16,IF(AND('Checklist Parameters'!$Q$16&lt;$X962,'Checklist Parameters'!$Q$16&lt;3),0,$X962)))</f>
        <v>0</v>
      </c>
      <c r="AD962" s="85" t="str">
        <f>IF(AND(I962&lt;'Checklist Parameters'!$Q$22,$I962&lt;&gt;0),"Y","")</f>
        <v/>
      </c>
      <c r="AE962" s="85" t="str">
        <f>IF($AD962="Y",0,IF('Checklist Parameters'!$Q$25="","&lt;no limit&gt;",ROUNDDOWN((($I962-'Checklist Parameters'!$Q$24)/'Checklist Parameters'!$Q$25)+1,0)))</f>
        <v>&lt;no limit&gt;</v>
      </c>
      <c r="AF962" s="174">
        <f t="shared" si="89"/>
        <v>0</v>
      </c>
      <c r="AG962" s="85">
        <f t="shared" si="85"/>
        <v>0</v>
      </c>
    </row>
    <row r="963" spans="1:33" ht="15">
      <c r="A963" s="393"/>
      <c r="B963" s="393"/>
      <c r="C963" s="393"/>
      <c r="D963" s="393"/>
      <c r="E963" s="393"/>
      <c r="F963" s="393"/>
      <c r="G963" s="393"/>
      <c r="H963" s="394"/>
      <c r="I963" s="394"/>
      <c r="J963" s="394"/>
      <c r="K963" s="394"/>
      <c r="L963" s="394"/>
      <c r="M963" s="394"/>
      <c r="N963" s="313">
        <f>IF(IF(I963&lt;'Checklist Parameters'!$Q$22,0,($I963-$L963))&lt;0,0,IF(I963&lt;'Checklist Parameters'!$Q$22,0,($I963-$L963)))</f>
        <v>0</v>
      </c>
      <c r="O963" s="394"/>
      <c r="P963" s="395"/>
      <c r="Q963" s="316">
        <f t="shared" si="86"/>
        <v>0</v>
      </c>
      <c r="R963" s="87">
        <f t="shared" si="87"/>
        <v>0</v>
      </c>
      <c r="S963" s="87">
        <f>IF('Checklist Parameters'!$Q$60&lt;0.2,0.2,'Checklist Parameters'!$Q$60)</f>
        <v>0.7</v>
      </c>
      <c r="T963" s="88">
        <f>IF($O963="",IF('Checklist District ID'!$C$43="Y",MAX($R963:$S963)*$I963,SUM($R963:$S963)*$I963),IF(O963&gt;0,Q963*S963))</f>
        <v>0</v>
      </c>
      <c r="U963" s="88">
        <f>IF(Q963&gt;0,((I963-T963)*'Formula Matrix'!$E$42),0)</f>
        <v>0</v>
      </c>
      <c r="V963" s="88">
        <f t="shared" si="88"/>
        <v>0</v>
      </c>
      <c r="W963" s="88">
        <f>IF(V963&gt;0,(V963*'Checklist Parameters'!$Q$35),0)</f>
        <v>0</v>
      </c>
      <c r="X963" s="85">
        <f t="shared" si="84"/>
        <v>0</v>
      </c>
      <c r="Y963" s="85">
        <f>IF('Checklist Parameters'!$Q$102&lt;&gt;"",(I963/43560)*'Checklist Parameters'!$Q$102,"N/A")</f>
        <v>0</v>
      </c>
      <c r="Z963" s="85" t="str">
        <f>IF('Checklist Parameters'!$Q$58&lt;&gt;"",((I963*'Checklist Parameters'!$Q$58)*'Checklist Parameters'!$Q$35)/1000,"N/A")</f>
        <v>N/A</v>
      </c>
      <c r="AA963" s="85">
        <f>IF('Checklist Parameters'!$Q$101&lt;&gt;"",IFERROR(I963/'Checklist Parameters'!$Q$101,0),"N/A")</f>
        <v>0</v>
      </c>
      <c r="AB963" s="85" t="str">
        <f>IF('Checklist Parameters'!$Q$43&lt;&gt;"",(I963*'Checklist Parameters'!$Q$43)/1000,"N/A")</f>
        <v>N/A</v>
      </c>
      <c r="AC963" s="85">
        <f>IF('Checklist Parameters'!$Q$16="",$X963,IF(AND('Checklist Parameters'!$Q$16&lt;$X963,'Checklist Parameters'!$Q$16&gt;=3),'Checklist Parameters'!$Q$16,IF(AND('Checklist Parameters'!$Q$16&lt;$X963,'Checklist Parameters'!$Q$16&lt;3),0,$X963)))</f>
        <v>0</v>
      </c>
      <c r="AD963" s="85" t="str">
        <f>IF(AND(I963&lt;'Checklist Parameters'!$Q$22,$I963&lt;&gt;0),"Y","")</f>
        <v/>
      </c>
      <c r="AE963" s="85" t="str">
        <f>IF($AD963="Y",0,IF('Checklist Parameters'!$Q$25="","&lt;no limit&gt;",ROUNDDOWN((($I963-'Checklist Parameters'!$Q$24)/'Checklist Parameters'!$Q$25)+1,0)))</f>
        <v>&lt;no limit&gt;</v>
      </c>
      <c r="AF963" s="174">
        <f t="shared" si="89"/>
        <v>0</v>
      </c>
      <c r="AG963" s="85">
        <f t="shared" si="85"/>
        <v>0</v>
      </c>
    </row>
    <row r="964" spans="1:33" ht="15">
      <c r="A964" s="393"/>
      <c r="B964" s="393"/>
      <c r="C964" s="393"/>
      <c r="D964" s="393"/>
      <c r="E964" s="393"/>
      <c r="F964" s="393"/>
      <c r="G964" s="393"/>
      <c r="H964" s="394"/>
      <c r="I964" s="394"/>
      <c r="J964" s="394"/>
      <c r="K964" s="394"/>
      <c r="L964" s="394"/>
      <c r="M964" s="394"/>
      <c r="N964" s="313">
        <f>IF(IF(I964&lt;'Checklist Parameters'!$Q$22,0,($I964-$L964))&lt;0,0,IF(I964&lt;'Checklist Parameters'!$Q$22,0,($I964-$L964)))</f>
        <v>0</v>
      </c>
      <c r="O964" s="394"/>
      <c r="P964" s="395"/>
      <c r="Q964" s="316">
        <f t="shared" si="86"/>
        <v>0</v>
      </c>
      <c r="R964" s="87">
        <f t="shared" si="87"/>
        <v>0</v>
      </c>
      <c r="S964" s="87">
        <f>IF('Checklist Parameters'!$Q$60&lt;0.2,0.2,'Checklist Parameters'!$Q$60)</f>
        <v>0.7</v>
      </c>
      <c r="T964" s="88">
        <f>IF($O964="",IF('Checklist District ID'!$C$43="Y",MAX($R964:$S964)*$I964,SUM($R964:$S964)*$I964),IF(O964&gt;0,Q964*S964))</f>
        <v>0</v>
      </c>
      <c r="U964" s="88">
        <f>IF(Q964&gt;0,((I964-T964)*'Formula Matrix'!$E$42),0)</f>
        <v>0</v>
      </c>
      <c r="V964" s="88">
        <f t="shared" si="88"/>
        <v>0</v>
      </c>
      <c r="W964" s="88">
        <f>IF(V964&gt;0,(V964*'Checklist Parameters'!$Q$35),0)</f>
        <v>0</v>
      </c>
      <c r="X964" s="85">
        <f t="shared" si="84"/>
        <v>0</v>
      </c>
      <c r="Y964" s="85">
        <f>IF('Checklist Parameters'!$Q$102&lt;&gt;"",(I964/43560)*'Checklist Parameters'!$Q$102,"N/A")</f>
        <v>0</v>
      </c>
      <c r="Z964" s="85" t="str">
        <f>IF('Checklist Parameters'!$Q$58&lt;&gt;"",((I964*'Checklist Parameters'!$Q$58)*'Checklist Parameters'!$Q$35)/1000,"N/A")</f>
        <v>N/A</v>
      </c>
      <c r="AA964" s="85">
        <f>IF('Checklist Parameters'!$Q$101&lt;&gt;"",IFERROR(I964/'Checklist Parameters'!$Q$101,0),"N/A")</f>
        <v>0</v>
      </c>
      <c r="AB964" s="85" t="str">
        <f>IF('Checklist Parameters'!$Q$43&lt;&gt;"",(I964*'Checklist Parameters'!$Q$43)/1000,"N/A")</f>
        <v>N/A</v>
      </c>
      <c r="AC964" s="85">
        <f>IF('Checklist Parameters'!$Q$16="",$X964,IF(AND('Checklist Parameters'!$Q$16&lt;$X964,'Checklist Parameters'!$Q$16&gt;=3),'Checklist Parameters'!$Q$16,IF(AND('Checklist Parameters'!$Q$16&lt;$X964,'Checklist Parameters'!$Q$16&lt;3),0,$X964)))</f>
        <v>0</v>
      </c>
      <c r="AD964" s="85" t="str">
        <f>IF(AND(I964&lt;'Checklist Parameters'!$Q$22,$I964&lt;&gt;0),"Y","")</f>
        <v/>
      </c>
      <c r="AE964" s="85" t="str">
        <f>IF($AD964="Y",0,IF('Checklist Parameters'!$Q$25="","&lt;no limit&gt;",ROUNDDOWN((($I964-'Checklist Parameters'!$Q$24)/'Checklist Parameters'!$Q$25)+1,0)))</f>
        <v>&lt;no limit&gt;</v>
      </c>
      <c r="AF964" s="174">
        <f t="shared" si="89"/>
        <v>0</v>
      </c>
      <c r="AG964" s="85">
        <f t="shared" si="85"/>
        <v>0</v>
      </c>
    </row>
    <row r="965" spans="1:33" ht="15">
      <c r="A965" s="393"/>
      <c r="B965" s="393"/>
      <c r="C965" s="393"/>
      <c r="D965" s="393"/>
      <c r="E965" s="393"/>
      <c r="F965" s="393"/>
      <c r="G965" s="393"/>
      <c r="H965" s="394"/>
      <c r="I965" s="394"/>
      <c r="J965" s="394"/>
      <c r="K965" s="394"/>
      <c r="L965" s="394"/>
      <c r="M965" s="394"/>
      <c r="N965" s="313">
        <f>IF(IF(I965&lt;'Checklist Parameters'!$Q$22,0,($I965-$L965))&lt;0,0,IF(I965&lt;'Checklist Parameters'!$Q$22,0,($I965-$L965)))</f>
        <v>0</v>
      </c>
      <c r="O965" s="394"/>
      <c r="P965" s="395"/>
      <c r="Q965" s="316">
        <f t="shared" si="86"/>
        <v>0</v>
      </c>
      <c r="R965" s="87">
        <f t="shared" si="87"/>
        <v>0</v>
      </c>
      <c r="S965" s="87">
        <f>IF('Checklist Parameters'!$Q$60&lt;0.2,0.2,'Checklist Parameters'!$Q$60)</f>
        <v>0.7</v>
      </c>
      <c r="T965" s="88">
        <f>IF($O965="",IF('Checklist District ID'!$C$43="Y",MAX($R965:$S965)*$I965,SUM($R965:$S965)*$I965),IF(O965&gt;0,Q965*S965))</f>
        <v>0</v>
      </c>
      <c r="U965" s="88">
        <f>IF(Q965&gt;0,((I965-T965)*'Formula Matrix'!$E$42),0)</f>
        <v>0</v>
      </c>
      <c r="V965" s="88">
        <f t="shared" si="88"/>
        <v>0</v>
      </c>
      <c r="W965" s="88">
        <f>IF(V965&gt;0,(V965*'Checklist Parameters'!$Q$35),0)</f>
        <v>0</v>
      </c>
      <c r="X965" s="85">
        <f t="shared" si="84"/>
        <v>0</v>
      </c>
      <c r="Y965" s="85">
        <f>IF('Checklist Parameters'!$Q$102&lt;&gt;"",(I965/43560)*'Checklist Parameters'!$Q$102,"N/A")</f>
        <v>0</v>
      </c>
      <c r="Z965" s="85" t="str">
        <f>IF('Checklist Parameters'!$Q$58&lt;&gt;"",((I965*'Checklist Parameters'!$Q$58)*'Checklist Parameters'!$Q$35)/1000,"N/A")</f>
        <v>N/A</v>
      </c>
      <c r="AA965" s="85">
        <f>IF('Checklist Parameters'!$Q$101&lt;&gt;"",IFERROR(I965/'Checklist Parameters'!$Q$101,0),"N/A")</f>
        <v>0</v>
      </c>
      <c r="AB965" s="85" t="str">
        <f>IF('Checklist Parameters'!$Q$43&lt;&gt;"",(I965*'Checklist Parameters'!$Q$43)/1000,"N/A")</f>
        <v>N/A</v>
      </c>
      <c r="AC965" s="85">
        <f>IF('Checklist Parameters'!$Q$16="",$X965,IF(AND('Checklist Parameters'!$Q$16&lt;$X965,'Checklist Parameters'!$Q$16&gt;=3),'Checklist Parameters'!$Q$16,IF(AND('Checklist Parameters'!$Q$16&lt;$X965,'Checklist Parameters'!$Q$16&lt;3),0,$X965)))</f>
        <v>0</v>
      </c>
      <c r="AD965" s="85" t="str">
        <f>IF(AND(I965&lt;'Checklist Parameters'!$Q$22,$I965&lt;&gt;0),"Y","")</f>
        <v/>
      </c>
      <c r="AE965" s="85" t="str">
        <f>IF($AD965="Y",0,IF('Checklist Parameters'!$Q$25="","&lt;no limit&gt;",ROUNDDOWN((($I965-'Checklist Parameters'!$Q$24)/'Checklist Parameters'!$Q$25)+1,0)))</f>
        <v>&lt;no limit&gt;</v>
      </c>
      <c r="AF965" s="174">
        <f t="shared" si="89"/>
        <v>0</v>
      </c>
      <c r="AG965" s="85">
        <f t="shared" si="85"/>
        <v>0</v>
      </c>
    </row>
    <row r="966" spans="1:33" ht="15">
      <c r="A966" s="393"/>
      <c r="B966" s="393"/>
      <c r="C966" s="393"/>
      <c r="D966" s="393"/>
      <c r="E966" s="393"/>
      <c r="F966" s="393"/>
      <c r="G966" s="393"/>
      <c r="H966" s="394"/>
      <c r="I966" s="394"/>
      <c r="J966" s="394"/>
      <c r="K966" s="394"/>
      <c r="L966" s="394"/>
      <c r="M966" s="394"/>
      <c r="N966" s="313">
        <f>IF(IF(I966&lt;'Checklist Parameters'!$Q$22,0,($I966-$L966))&lt;0,0,IF(I966&lt;'Checklist Parameters'!$Q$22,0,($I966-$L966)))</f>
        <v>0</v>
      </c>
      <c r="O966" s="394"/>
      <c r="P966" s="395"/>
      <c r="Q966" s="316">
        <f t="shared" si="86"/>
        <v>0</v>
      </c>
      <c r="R966" s="87">
        <f t="shared" si="87"/>
        <v>0</v>
      </c>
      <c r="S966" s="87">
        <f>IF('Checklist Parameters'!$Q$60&lt;0.2,0.2,'Checklist Parameters'!$Q$60)</f>
        <v>0.7</v>
      </c>
      <c r="T966" s="88">
        <f>IF($O966="",IF('Checklist District ID'!$C$43="Y",MAX($R966:$S966)*$I966,SUM($R966:$S966)*$I966),IF(O966&gt;0,Q966*S966))</f>
        <v>0</v>
      </c>
      <c r="U966" s="88">
        <f>IF(Q966&gt;0,((I966-T966)*'Formula Matrix'!$E$42),0)</f>
        <v>0</v>
      </c>
      <c r="V966" s="88">
        <f t="shared" si="88"/>
        <v>0</v>
      </c>
      <c r="W966" s="88">
        <f>IF(V966&gt;0,(V966*'Checklist Parameters'!$Q$35),0)</f>
        <v>0</v>
      </c>
      <c r="X966" s="85">
        <f t="shared" si="84"/>
        <v>0</v>
      </c>
      <c r="Y966" s="85">
        <f>IF('Checklist Parameters'!$Q$102&lt;&gt;"",(I966/43560)*'Checklist Parameters'!$Q$102,"N/A")</f>
        <v>0</v>
      </c>
      <c r="Z966" s="85" t="str">
        <f>IF('Checklist Parameters'!$Q$58&lt;&gt;"",((I966*'Checklist Parameters'!$Q$58)*'Checklist Parameters'!$Q$35)/1000,"N/A")</f>
        <v>N/A</v>
      </c>
      <c r="AA966" s="85">
        <f>IF('Checklist Parameters'!$Q$101&lt;&gt;"",IFERROR(I966/'Checklist Parameters'!$Q$101,0),"N/A")</f>
        <v>0</v>
      </c>
      <c r="AB966" s="85" t="str">
        <f>IF('Checklist Parameters'!$Q$43&lt;&gt;"",(I966*'Checklist Parameters'!$Q$43)/1000,"N/A")</f>
        <v>N/A</v>
      </c>
      <c r="AC966" s="85">
        <f>IF('Checklist Parameters'!$Q$16="",$X966,IF(AND('Checklist Parameters'!$Q$16&lt;$X966,'Checklist Parameters'!$Q$16&gt;=3),'Checklist Parameters'!$Q$16,IF(AND('Checklist Parameters'!$Q$16&lt;$X966,'Checklist Parameters'!$Q$16&lt;3),0,$X966)))</f>
        <v>0</v>
      </c>
      <c r="AD966" s="85" t="str">
        <f>IF(AND(I966&lt;'Checklist Parameters'!$Q$22,$I966&lt;&gt;0),"Y","")</f>
        <v/>
      </c>
      <c r="AE966" s="85" t="str">
        <f>IF($AD966="Y",0,IF('Checklist Parameters'!$Q$25="","&lt;no limit&gt;",ROUNDDOWN((($I966-'Checklist Parameters'!$Q$24)/'Checklist Parameters'!$Q$25)+1,0)))</f>
        <v>&lt;no limit&gt;</v>
      </c>
      <c r="AF966" s="174">
        <f t="shared" si="89"/>
        <v>0</v>
      </c>
      <c r="AG966" s="85">
        <f t="shared" si="85"/>
        <v>0</v>
      </c>
    </row>
    <row r="967" spans="1:33" ht="15">
      <c r="A967" s="393"/>
      <c r="B967" s="393"/>
      <c r="C967" s="393"/>
      <c r="D967" s="393"/>
      <c r="E967" s="393"/>
      <c r="F967" s="393"/>
      <c r="G967" s="393"/>
      <c r="H967" s="394"/>
      <c r="I967" s="394"/>
      <c r="J967" s="394"/>
      <c r="K967" s="394"/>
      <c r="L967" s="394"/>
      <c r="M967" s="394"/>
      <c r="N967" s="313">
        <f>IF(IF(I967&lt;'Checklist Parameters'!$Q$22,0,($I967-$L967))&lt;0,0,IF(I967&lt;'Checklist Parameters'!$Q$22,0,($I967-$L967)))</f>
        <v>0</v>
      </c>
      <c r="O967" s="394"/>
      <c r="P967" s="395"/>
      <c r="Q967" s="316">
        <f t="shared" si="86"/>
        <v>0</v>
      </c>
      <c r="R967" s="87">
        <f t="shared" si="87"/>
        <v>0</v>
      </c>
      <c r="S967" s="87">
        <f>IF('Checklist Parameters'!$Q$60&lt;0.2,0.2,'Checklist Parameters'!$Q$60)</f>
        <v>0.7</v>
      </c>
      <c r="T967" s="88">
        <f>IF($O967="",IF('Checklist District ID'!$C$43="Y",MAX($R967:$S967)*$I967,SUM($R967:$S967)*$I967),IF(O967&gt;0,Q967*S967))</f>
        <v>0</v>
      </c>
      <c r="U967" s="88">
        <f>IF(Q967&gt;0,((I967-T967)*'Formula Matrix'!$E$42),0)</f>
        <v>0</v>
      </c>
      <c r="V967" s="88">
        <f t="shared" si="88"/>
        <v>0</v>
      </c>
      <c r="W967" s="88">
        <f>IF(V967&gt;0,(V967*'Checklist Parameters'!$Q$35),0)</f>
        <v>0</v>
      </c>
      <c r="X967" s="85">
        <f t="shared" si="84"/>
        <v>0</v>
      </c>
      <c r="Y967" s="85">
        <f>IF('Checklist Parameters'!$Q$102&lt;&gt;"",(I967/43560)*'Checklist Parameters'!$Q$102,"N/A")</f>
        <v>0</v>
      </c>
      <c r="Z967" s="85" t="str">
        <f>IF('Checklist Parameters'!$Q$58&lt;&gt;"",((I967*'Checklist Parameters'!$Q$58)*'Checklist Parameters'!$Q$35)/1000,"N/A")</f>
        <v>N/A</v>
      </c>
      <c r="AA967" s="85">
        <f>IF('Checklist Parameters'!$Q$101&lt;&gt;"",IFERROR(I967/'Checklist Parameters'!$Q$101,0),"N/A")</f>
        <v>0</v>
      </c>
      <c r="AB967" s="85" t="str">
        <f>IF('Checklist Parameters'!$Q$43&lt;&gt;"",(I967*'Checklist Parameters'!$Q$43)/1000,"N/A")</f>
        <v>N/A</v>
      </c>
      <c r="AC967" s="85">
        <f>IF('Checklist Parameters'!$Q$16="",$X967,IF(AND('Checklist Parameters'!$Q$16&lt;$X967,'Checklist Parameters'!$Q$16&gt;=3),'Checklist Parameters'!$Q$16,IF(AND('Checklist Parameters'!$Q$16&lt;$X967,'Checklist Parameters'!$Q$16&lt;3),0,$X967)))</f>
        <v>0</v>
      </c>
      <c r="AD967" s="85" t="str">
        <f>IF(AND(I967&lt;'Checklist Parameters'!$Q$22,$I967&lt;&gt;0),"Y","")</f>
        <v/>
      </c>
      <c r="AE967" s="85" t="str">
        <f>IF($AD967="Y",0,IF('Checklist Parameters'!$Q$25="","&lt;no limit&gt;",ROUNDDOWN((($I967-'Checklist Parameters'!$Q$24)/'Checklist Parameters'!$Q$25)+1,0)))</f>
        <v>&lt;no limit&gt;</v>
      </c>
      <c r="AF967" s="174">
        <f t="shared" si="89"/>
        <v>0</v>
      </c>
      <c r="AG967" s="85">
        <f t="shared" si="85"/>
        <v>0</v>
      </c>
    </row>
    <row r="968" spans="1:33" ht="15">
      <c r="A968" s="393"/>
      <c r="B968" s="393"/>
      <c r="C968" s="393"/>
      <c r="D968" s="393"/>
      <c r="E968" s="393"/>
      <c r="F968" s="393"/>
      <c r="G968" s="393"/>
      <c r="H968" s="394"/>
      <c r="I968" s="394"/>
      <c r="J968" s="394"/>
      <c r="K968" s="394"/>
      <c r="L968" s="394"/>
      <c r="M968" s="394"/>
      <c r="N968" s="313">
        <f>IF(IF(I968&lt;'Checklist Parameters'!$Q$22,0,($I968-$L968))&lt;0,0,IF(I968&lt;'Checklist Parameters'!$Q$22,0,($I968-$L968)))</f>
        <v>0</v>
      </c>
      <c r="O968" s="394"/>
      <c r="P968" s="395"/>
      <c r="Q968" s="316">
        <f t="shared" si="86"/>
        <v>0</v>
      </c>
      <c r="R968" s="87">
        <f t="shared" si="87"/>
        <v>0</v>
      </c>
      <c r="S968" s="87">
        <f>IF('Checklist Parameters'!$Q$60&lt;0.2,0.2,'Checklist Parameters'!$Q$60)</f>
        <v>0.7</v>
      </c>
      <c r="T968" s="88">
        <f>IF($O968="",IF('Checklist District ID'!$C$43="Y",MAX($R968:$S968)*$I968,SUM($R968:$S968)*$I968),IF(O968&gt;0,Q968*S968))</f>
        <v>0</v>
      </c>
      <c r="U968" s="88">
        <f>IF(Q968&gt;0,((I968-T968)*'Formula Matrix'!$E$42),0)</f>
        <v>0</v>
      </c>
      <c r="V968" s="88">
        <f t="shared" si="88"/>
        <v>0</v>
      </c>
      <c r="W968" s="88">
        <f>IF(V968&gt;0,(V968*'Checklist Parameters'!$Q$35),0)</f>
        <v>0</v>
      </c>
      <c r="X968" s="85">
        <f t="shared" si="84"/>
        <v>0</v>
      </c>
      <c r="Y968" s="85">
        <f>IF('Checklist Parameters'!$Q$102&lt;&gt;"",(I968/43560)*'Checklist Parameters'!$Q$102,"N/A")</f>
        <v>0</v>
      </c>
      <c r="Z968" s="85" t="str">
        <f>IF('Checklist Parameters'!$Q$58&lt;&gt;"",((I968*'Checklist Parameters'!$Q$58)*'Checklist Parameters'!$Q$35)/1000,"N/A")</f>
        <v>N/A</v>
      </c>
      <c r="AA968" s="85">
        <f>IF('Checklist Parameters'!$Q$101&lt;&gt;"",IFERROR(I968/'Checklist Parameters'!$Q$101,0),"N/A")</f>
        <v>0</v>
      </c>
      <c r="AB968" s="85" t="str">
        <f>IF('Checklist Parameters'!$Q$43&lt;&gt;"",(I968*'Checklist Parameters'!$Q$43)/1000,"N/A")</f>
        <v>N/A</v>
      </c>
      <c r="AC968" s="85">
        <f>IF('Checklist Parameters'!$Q$16="",$X968,IF(AND('Checklist Parameters'!$Q$16&lt;$X968,'Checklist Parameters'!$Q$16&gt;=3),'Checklist Parameters'!$Q$16,IF(AND('Checklist Parameters'!$Q$16&lt;$X968,'Checklist Parameters'!$Q$16&lt;3),0,$X968)))</f>
        <v>0</v>
      </c>
      <c r="AD968" s="85" t="str">
        <f>IF(AND(I968&lt;'Checklist Parameters'!$Q$22,$I968&lt;&gt;0),"Y","")</f>
        <v/>
      </c>
      <c r="AE968" s="85" t="str">
        <f>IF($AD968="Y",0,IF('Checklist Parameters'!$Q$25="","&lt;no limit&gt;",ROUNDDOWN((($I968-'Checklist Parameters'!$Q$24)/'Checklist Parameters'!$Q$25)+1,0)))</f>
        <v>&lt;no limit&gt;</v>
      </c>
      <c r="AF968" s="174">
        <f t="shared" si="89"/>
        <v>0</v>
      </c>
      <c r="AG968" s="85">
        <f t="shared" si="85"/>
        <v>0</v>
      </c>
    </row>
    <row r="969" spans="1:33" ht="15">
      <c r="A969" s="393"/>
      <c r="B969" s="393"/>
      <c r="C969" s="393"/>
      <c r="D969" s="393"/>
      <c r="E969" s="393"/>
      <c r="F969" s="393"/>
      <c r="G969" s="393"/>
      <c r="H969" s="394"/>
      <c r="I969" s="394"/>
      <c r="J969" s="394"/>
      <c r="K969" s="394"/>
      <c r="L969" s="394"/>
      <c r="M969" s="394"/>
      <c r="N969" s="313">
        <f>IF(IF(I969&lt;'Checklist Parameters'!$Q$22,0,($I969-$L969))&lt;0,0,IF(I969&lt;'Checklist Parameters'!$Q$22,0,($I969-$L969)))</f>
        <v>0</v>
      </c>
      <c r="O969" s="394"/>
      <c r="P969" s="395"/>
      <c r="Q969" s="316">
        <f t="shared" si="86"/>
        <v>0</v>
      </c>
      <c r="R969" s="87">
        <f t="shared" si="87"/>
        <v>0</v>
      </c>
      <c r="S969" s="87">
        <f>IF('Checklist Parameters'!$Q$60&lt;0.2,0.2,'Checklist Parameters'!$Q$60)</f>
        <v>0.7</v>
      </c>
      <c r="T969" s="88">
        <f>IF($O969="",IF('Checklist District ID'!$C$43="Y",MAX($R969:$S969)*$I969,SUM($R969:$S969)*$I969),IF(O969&gt;0,Q969*S969))</f>
        <v>0</v>
      </c>
      <c r="U969" s="88">
        <f>IF(Q969&gt;0,((I969-T969)*'Formula Matrix'!$E$42),0)</f>
        <v>0</v>
      </c>
      <c r="V969" s="88">
        <f t="shared" si="88"/>
        <v>0</v>
      </c>
      <c r="W969" s="88">
        <f>IF(V969&gt;0,(V969*'Checklist Parameters'!$Q$35),0)</f>
        <v>0</v>
      </c>
      <c r="X969" s="85">
        <f t="shared" si="84"/>
        <v>0</v>
      </c>
      <c r="Y969" s="85">
        <f>IF('Checklist Parameters'!$Q$102&lt;&gt;"",(I969/43560)*'Checklist Parameters'!$Q$102,"N/A")</f>
        <v>0</v>
      </c>
      <c r="Z969" s="85" t="str">
        <f>IF('Checklist Parameters'!$Q$58&lt;&gt;"",((I969*'Checklist Parameters'!$Q$58)*'Checklist Parameters'!$Q$35)/1000,"N/A")</f>
        <v>N/A</v>
      </c>
      <c r="AA969" s="85">
        <f>IF('Checklist Parameters'!$Q$101&lt;&gt;"",IFERROR(I969/'Checklist Parameters'!$Q$101,0),"N/A")</f>
        <v>0</v>
      </c>
      <c r="AB969" s="85" t="str">
        <f>IF('Checklist Parameters'!$Q$43&lt;&gt;"",(I969*'Checklist Parameters'!$Q$43)/1000,"N/A")</f>
        <v>N/A</v>
      </c>
      <c r="AC969" s="85">
        <f>IF('Checklist Parameters'!$Q$16="",$X969,IF(AND('Checklist Parameters'!$Q$16&lt;$X969,'Checklist Parameters'!$Q$16&gt;=3),'Checklist Parameters'!$Q$16,IF(AND('Checklist Parameters'!$Q$16&lt;$X969,'Checklist Parameters'!$Q$16&lt;3),0,$X969)))</f>
        <v>0</v>
      </c>
      <c r="AD969" s="85" t="str">
        <f>IF(AND(I969&lt;'Checklist Parameters'!$Q$22,$I969&lt;&gt;0),"Y","")</f>
        <v/>
      </c>
      <c r="AE969" s="85" t="str">
        <f>IF($AD969="Y",0,IF('Checklist Parameters'!$Q$25="","&lt;no limit&gt;",ROUNDDOWN((($I969-'Checklist Parameters'!$Q$24)/'Checklist Parameters'!$Q$25)+1,0)))</f>
        <v>&lt;no limit&gt;</v>
      </c>
      <c r="AF969" s="174">
        <f t="shared" si="89"/>
        <v>0</v>
      </c>
      <c r="AG969" s="85">
        <f t="shared" si="85"/>
        <v>0</v>
      </c>
    </row>
    <row r="970" spans="1:33" ht="15">
      <c r="A970" s="393"/>
      <c r="B970" s="393"/>
      <c r="C970" s="393"/>
      <c r="D970" s="393"/>
      <c r="E970" s="393"/>
      <c r="F970" s="393"/>
      <c r="G970" s="393"/>
      <c r="H970" s="394"/>
      <c r="I970" s="394"/>
      <c r="J970" s="394"/>
      <c r="K970" s="394"/>
      <c r="L970" s="394"/>
      <c r="M970" s="394"/>
      <c r="N970" s="313">
        <f>IF(IF(I970&lt;'Checklist Parameters'!$Q$22,0,($I970-$L970))&lt;0,0,IF(I970&lt;'Checklist Parameters'!$Q$22,0,($I970-$L970)))</f>
        <v>0</v>
      </c>
      <c r="O970" s="394"/>
      <c r="P970" s="395"/>
      <c r="Q970" s="316">
        <f t="shared" si="86"/>
        <v>0</v>
      </c>
      <c r="R970" s="87">
        <f t="shared" si="87"/>
        <v>0</v>
      </c>
      <c r="S970" s="87">
        <f>IF('Checklist Parameters'!$Q$60&lt;0.2,0.2,'Checklist Parameters'!$Q$60)</f>
        <v>0.7</v>
      </c>
      <c r="T970" s="88">
        <f>IF($O970="",IF('Checklist District ID'!$C$43="Y",MAX($R970:$S970)*$I970,SUM($R970:$S970)*$I970),IF(O970&gt;0,Q970*S970))</f>
        <v>0</v>
      </c>
      <c r="U970" s="88">
        <f>IF(Q970&gt;0,((I970-T970)*'Formula Matrix'!$E$42),0)</f>
        <v>0</v>
      </c>
      <c r="V970" s="88">
        <f t="shared" si="88"/>
        <v>0</v>
      </c>
      <c r="W970" s="88">
        <f>IF(V970&gt;0,(V970*'Checklist Parameters'!$Q$35),0)</f>
        <v>0</v>
      </c>
      <c r="X970" s="85">
        <f t="shared" si="84"/>
        <v>0</v>
      </c>
      <c r="Y970" s="85">
        <f>IF('Checklist Parameters'!$Q$102&lt;&gt;"",(I970/43560)*'Checklist Parameters'!$Q$102,"N/A")</f>
        <v>0</v>
      </c>
      <c r="Z970" s="85" t="str">
        <f>IF('Checklist Parameters'!$Q$58&lt;&gt;"",((I970*'Checklist Parameters'!$Q$58)*'Checklist Parameters'!$Q$35)/1000,"N/A")</f>
        <v>N/A</v>
      </c>
      <c r="AA970" s="85">
        <f>IF('Checklist Parameters'!$Q$101&lt;&gt;"",IFERROR(I970/'Checklist Parameters'!$Q$101,0),"N/A")</f>
        <v>0</v>
      </c>
      <c r="AB970" s="85" t="str">
        <f>IF('Checklist Parameters'!$Q$43&lt;&gt;"",(I970*'Checklist Parameters'!$Q$43)/1000,"N/A")</f>
        <v>N/A</v>
      </c>
      <c r="AC970" s="85">
        <f>IF('Checklist Parameters'!$Q$16="",$X970,IF(AND('Checklist Parameters'!$Q$16&lt;$X970,'Checklist Parameters'!$Q$16&gt;=3),'Checklist Parameters'!$Q$16,IF(AND('Checklist Parameters'!$Q$16&lt;$X970,'Checklist Parameters'!$Q$16&lt;3),0,$X970)))</f>
        <v>0</v>
      </c>
      <c r="AD970" s="85" t="str">
        <f>IF(AND(I970&lt;'Checklist Parameters'!$Q$22,$I970&lt;&gt;0),"Y","")</f>
        <v/>
      </c>
      <c r="AE970" s="85" t="str">
        <f>IF($AD970="Y",0,IF('Checklist Parameters'!$Q$25="","&lt;no limit&gt;",ROUNDDOWN((($I970-'Checklist Parameters'!$Q$24)/'Checklist Parameters'!$Q$25)+1,0)))</f>
        <v>&lt;no limit&gt;</v>
      </c>
      <c r="AF970" s="174">
        <f t="shared" si="89"/>
        <v>0</v>
      </c>
      <c r="AG970" s="85">
        <f t="shared" si="85"/>
        <v>0</v>
      </c>
    </row>
    <row r="971" spans="1:33" ht="15">
      <c r="A971" s="393"/>
      <c r="B971" s="393"/>
      <c r="C971" s="393"/>
      <c r="D971" s="393"/>
      <c r="E971" s="393"/>
      <c r="F971" s="393"/>
      <c r="G971" s="393"/>
      <c r="H971" s="394"/>
      <c r="I971" s="394"/>
      <c r="J971" s="394"/>
      <c r="K971" s="394"/>
      <c r="L971" s="394"/>
      <c r="M971" s="394"/>
      <c r="N971" s="313">
        <f>IF(IF(I971&lt;'Checklist Parameters'!$Q$22,0,($I971-$L971))&lt;0,0,IF(I971&lt;'Checklist Parameters'!$Q$22,0,($I971-$L971)))</f>
        <v>0</v>
      </c>
      <c r="O971" s="394"/>
      <c r="P971" s="395"/>
      <c r="Q971" s="316">
        <f t="shared" si="86"/>
        <v>0</v>
      </c>
      <c r="R971" s="87">
        <f t="shared" si="87"/>
        <v>0</v>
      </c>
      <c r="S971" s="87">
        <f>IF('Checklist Parameters'!$Q$60&lt;0.2,0.2,'Checklist Parameters'!$Q$60)</f>
        <v>0.7</v>
      </c>
      <c r="T971" s="88">
        <f>IF($O971="",IF('Checklist District ID'!$C$43="Y",MAX($R971:$S971)*$I971,SUM($R971:$S971)*$I971),IF(O971&gt;0,Q971*S971))</f>
        <v>0</v>
      </c>
      <c r="U971" s="88">
        <f>IF(Q971&gt;0,((I971-T971)*'Formula Matrix'!$E$42),0)</f>
        <v>0</v>
      </c>
      <c r="V971" s="88">
        <f t="shared" si="88"/>
        <v>0</v>
      </c>
      <c r="W971" s="88">
        <f>IF(V971&gt;0,(V971*'Checklist Parameters'!$Q$35),0)</f>
        <v>0</v>
      </c>
      <c r="X971" s="85">
        <f t="shared" si="84"/>
        <v>0</v>
      </c>
      <c r="Y971" s="85">
        <f>IF('Checklist Parameters'!$Q$102&lt;&gt;"",(I971/43560)*'Checklist Parameters'!$Q$102,"N/A")</f>
        <v>0</v>
      </c>
      <c r="Z971" s="85" t="str">
        <f>IF('Checklist Parameters'!$Q$58&lt;&gt;"",((I971*'Checklist Parameters'!$Q$58)*'Checklist Parameters'!$Q$35)/1000,"N/A")</f>
        <v>N/A</v>
      </c>
      <c r="AA971" s="85">
        <f>IF('Checklist Parameters'!$Q$101&lt;&gt;"",IFERROR(I971/'Checklist Parameters'!$Q$101,0),"N/A")</f>
        <v>0</v>
      </c>
      <c r="AB971" s="85" t="str">
        <f>IF('Checklist Parameters'!$Q$43&lt;&gt;"",(I971*'Checklist Parameters'!$Q$43)/1000,"N/A")</f>
        <v>N/A</v>
      </c>
      <c r="AC971" s="85">
        <f>IF('Checklist Parameters'!$Q$16="",$X971,IF(AND('Checklist Parameters'!$Q$16&lt;$X971,'Checklist Parameters'!$Q$16&gt;=3),'Checklist Parameters'!$Q$16,IF(AND('Checklist Parameters'!$Q$16&lt;$X971,'Checklist Parameters'!$Q$16&lt;3),0,$X971)))</f>
        <v>0</v>
      </c>
      <c r="AD971" s="85" t="str">
        <f>IF(AND(I971&lt;'Checklist Parameters'!$Q$22,$I971&lt;&gt;0),"Y","")</f>
        <v/>
      </c>
      <c r="AE971" s="85" t="str">
        <f>IF($AD971="Y",0,IF('Checklist Parameters'!$Q$25="","&lt;no limit&gt;",ROUNDDOWN((($I971-'Checklist Parameters'!$Q$24)/'Checklist Parameters'!$Q$25)+1,0)))</f>
        <v>&lt;no limit&gt;</v>
      </c>
      <c r="AF971" s="174">
        <f t="shared" si="89"/>
        <v>0</v>
      </c>
      <c r="AG971" s="85">
        <f t="shared" si="85"/>
        <v>0</v>
      </c>
    </row>
    <row r="972" spans="1:33" ht="15">
      <c r="A972" s="393"/>
      <c r="B972" s="393"/>
      <c r="C972" s="393"/>
      <c r="D972" s="393"/>
      <c r="E972" s="393"/>
      <c r="F972" s="393"/>
      <c r="G972" s="393"/>
      <c r="H972" s="394"/>
      <c r="I972" s="394"/>
      <c r="J972" s="394"/>
      <c r="K972" s="394"/>
      <c r="L972" s="394"/>
      <c r="M972" s="394"/>
      <c r="N972" s="313">
        <f>IF(IF(I972&lt;'Checklist Parameters'!$Q$22,0,($I972-$L972))&lt;0,0,IF(I972&lt;'Checklist Parameters'!$Q$22,0,($I972-$L972)))</f>
        <v>0</v>
      </c>
      <c r="O972" s="394"/>
      <c r="P972" s="395"/>
      <c r="Q972" s="316">
        <f t="shared" si="86"/>
        <v>0</v>
      </c>
      <c r="R972" s="87">
        <f t="shared" si="87"/>
        <v>0</v>
      </c>
      <c r="S972" s="87">
        <f>IF('Checklist Parameters'!$Q$60&lt;0.2,0.2,'Checklist Parameters'!$Q$60)</f>
        <v>0.7</v>
      </c>
      <c r="T972" s="88">
        <f>IF($O972="",IF('Checklist District ID'!$C$43="Y",MAX($R972:$S972)*$I972,SUM($R972:$S972)*$I972),IF(O972&gt;0,Q972*S972))</f>
        <v>0</v>
      </c>
      <c r="U972" s="88">
        <f>IF(Q972&gt;0,((I972-T972)*'Formula Matrix'!$E$42),0)</f>
        <v>0</v>
      </c>
      <c r="V972" s="88">
        <f t="shared" si="88"/>
        <v>0</v>
      </c>
      <c r="W972" s="88">
        <f>IF(V972&gt;0,(V972*'Checklist Parameters'!$Q$35),0)</f>
        <v>0</v>
      </c>
      <c r="X972" s="85">
        <f t="shared" si="84"/>
        <v>0</v>
      </c>
      <c r="Y972" s="85">
        <f>IF('Checklist Parameters'!$Q$102&lt;&gt;"",(I972/43560)*'Checklist Parameters'!$Q$102,"N/A")</f>
        <v>0</v>
      </c>
      <c r="Z972" s="85" t="str">
        <f>IF('Checklist Parameters'!$Q$58&lt;&gt;"",((I972*'Checklist Parameters'!$Q$58)*'Checklist Parameters'!$Q$35)/1000,"N/A")</f>
        <v>N/A</v>
      </c>
      <c r="AA972" s="85">
        <f>IF('Checklist Parameters'!$Q$101&lt;&gt;"",IFERROR(I972/'Checklist Parameters'!$Q$101,0),"N/A")</f>
        <v>0</v>
      </c>
      <c r="AB972" s="85" t="str">
        <f>IF('Checklist Parameters'!$Q$43&lt;&gt;"",(I972*'Checklist Parameters'!$Q$43)/1000,"N/A")</f>
        <v>N/A</v>
      </c>
      <c r="AC972" s="85">
        <f>IF('Checklist Parameters'!$Q$16="",$X972,IF(AND('Checklist Parameters'!$Q$16&lt;$X972,'Checklist Parameters'!$Q$16&gt;=3),'Checklist Parameters'!$Q$16,IF(AND('Checklist Parameters'!$Q$16&lt;$X972,'Checklist Parameters'!$Q$16&lt;3),0,$X972)))</f>
        <v>0</v>
      </c>
      <c r="AD972" s="85" t="str">
        <f>IF(AND(I972&lt;'Checklist Parameters'!$Q$22,$I972&lt;&gt;0),"Y","")</f>
        <v/>
      </c>
      <c r="AE972" s="85" t="str">
        <f>IF($AD972="Y",0,IF('Checklist Parameters'!$Q$25="","&lt;no limit&gt;",ROUNDDOWN((($I972-'Checklist Parameters'!$Q$24)/'Checklist Parameters'!$Q$25)+1,0)))</f>
        <v>&lt;no limit&gt;</v>
      </c>
      <c r="AF972" s="174">
        <f t="shared" si="89"/>
        <v>0</v>
      </c>
      <c r="AG972" s="85">
        <f t="shared" si="85"/>
        <v>0</v>
      </c>
    </row>
    <row r="973" spans="1:33" ht="15">
      <c r="A973" s="393"/>
      <c r="B973" s="393"/>
      <c r="C973" s="393"/>
      <c r="D973" s="393"/>
      <c r="E973" s="393"/>
      <c r="F973" s="393"/>
      <c r="G973" s="393"/>
      <c r="H973" s="394"/>
      <c r="I973" s="394"/>
      <c r="J973" s="394"/>
      <c r="K973" s="394"/>
      <c r="L973" s="394"/>
      <c r="M973" s="394"/>
      <c r="N973" s="313">
        <f>IF(IF(I973&lt;'Checklist Parameters'!$Q$22,0,($I973-$L973))&lt;0,0,IF(I973&lt;'Checklist Parameters'!$Q$22,0,($I973-$L973)))</f>
        <v>0</v>
      </c>
      <c r="O973" s="394"/>
      <c r="P973" s="395"/>
      <c r="Q973" s="316">
        <f t="shared" si="86"/>
        <v>0</v>
      </c>
      <c r="R973" s="87">
        <f t="shared" si="87"/>
        <v>0</v>
      </c>
      <c r="S973" s="87">
        <f>IF('Checklist Parameters'!$Q$60&lt;0.2,0.2,'Checklist Parameters'!$Q$60)</f>
        <v>0.7</v>
      </c>
      <c r="T973" s="88">
        <f>IF($O973="",IF('Checklist District ID'!$C$43="Y",MAX($R973:$S973)*$I973,SUM($R973:$S973)*$I973),IF(O973&gt;0,Q973*S973))</f>
        <v>0</v>
      </c>
      <c r="U973" s="88">
        <f>IF(Q973&gt;0,((I973-T973)*'Formula Matrix'!$E$42),0)</f>
        <v>0</v>
      </c>
      <c r="V973" s="88">
        <f t="shared" si="88"/>
        <v>0</v>
      </c>
      <c r="W973" s="88">
        <f>IF(V973&gt;0,(V973*'Checklist Parameters'!$Q$35),0)</f>
        <v>0</v>
      </c>
      <c r="X973" s="85">
        <f t="shared" si="84"/>
        <v>0</v>
      </c>
      <c r="Y973" s="85">
        <f>IF('Checklist Parameters'!$Q$102&lt;&gt;"",(I973/43560)*'Checklist Parameters'!$Q$102,"N/A")</f>
        <v>0</v>
      </c>
      <c r="Z973" s="85" t="str">
        <f>IF('Checklist Parameters'!$Q$58&lt;&gt;"",((I973*'Checklist Parameters'!$Q$58)*'Checklist Parameters'!$Q$35)/1000,"N/A")</f>
        <v>N/A</v>
      </c>
      <c r="AA973" s="85">
        <f>IF('Checklist Parameters'!$Q$101&lt;&gt;"",IFERROR(I973/'Checklist Parameters'!$Q$101,0),"N/A")</f>
        <v>0</v>
      </c>
      <c r="AB973" s="85" t="str">
        <f>IF('Checklist Parameters'!$Q$43&lt;&gt;"",(I973*'Checklist Parameters'!$Q$43)/1000,"N/A")</f>
        <v>N/A</v>
      </c>
      <c r="AC973" s="85">
        <f>IF('Checklist Parameters'!$Q$16="",$X973,IF(AND('Checklist Parameters'!$Q$16&lt;$X973,'Checklist Parameters'!$Q$16&gt;=3),'Checklist Parameters'!$Q$16,IF(AND('Checklist Parameters'!$Q$16&lt;$X973,'Checklist Parameters'!$Q$16&lt;3),0,$X973)))</f>
        <v>0</v>
      </c>
      <c r="AD973" s="85" t="str">
        <f>IF(AND(I973&lt;'Checklist Parameters'!$Q$22,$I973&lt;&gt;0),"Y","")</f>
        <v/>
      </c>
      <c r="AE973" s="85" t="str">
        <f>IF($AD973="Y",0,IF('Checklist Parameters'!$Q$25="","&lt;no limit&gt;",ROUNDDOWN((($I973-'Checklist Parameters'!$Q$24)/'Checklist Parameters'!$Q$25)+1,0)))</f>
        <v>&lt;no limit&gt;</v>
      </c>
      <c r="AF973" s="174">
        <f t="shared" si="89"/>
        <v>0</v>
      </c>
      <c r="AG973" s="85">
        <f t="shared" si="85"/>
        <v>0</v>
      </c>
    </row>
    <row r="974" spans="1:33" ht="15">
      <c r="A974" s="393"/>
      <c r="B974" s="393"/>
      <c r="C974" s="393"/>
      <c r="D974" s="393"/>
      <c r="E974" s="393"/>
      <c r="F974" s="393"/>
      <c r="G974" s="393"/>
      <c r="H974" s="394"/>
      <c r="I974" s="394"/>
      <c r="J974" s="394"/>
      <c r="K974" s="394"/>
      <c r="L974" s="394"/>
      <c r="M974" s="394"/>
      <c r="N974" s="313">
        <f>IF(IF(I974&lt;'Checklist Parameters'!$Q$22,0,($I974-$L974))&lt;0,0,IF(I974&lt;'Checklist Parameters'!$Q$22,0,($I974-$L974)))</f>
        <v>0</v>
      </c>
      <c r="O974" s="394"/>
      <c r="P974" s="395"/>
      <c r="Q974" s="316">
        <f t="shared" si="86"/>
        <v>0</v>
      </c>
      <c r="R974" s="87">
        <f t="shared" si="87"/>
        <v>0</v>
      </c>
      <c r="S974" s="87">
        <f>IF('Checklist Parameters'!$Q$60&lt;0.2,0.2,'Checklist Parameters'!$Q$60)</f>
        <v>0.7</v>
      </c>
      <c r="T974" s="88">
        <f>IF($O974="",IF('Checklist District ID'!$C$43="Y",MAX($R974:$S974)*$I974,SUM($R974:$S974)*$I974),IF(O974&gt;0,Q974*S974))</f>
        <v>0</v>
      </c>
      <c r="U974" s="88">
        <f>IF(Q974&gt;0,((I974-T974)*'Formula Matrix'!$E$42),0)</f>
        <v>0</v>
      </c>
      <c r="V974" s="88">
        <f t="shared" si="88"/>
        <v>0</v>
      </c>
      <c r="W974" s="88">
        <f>IF(V974&gt;0,(V974*'Checklist Parameters'!$Q$35),0)</f>
        <v>0</v>
      </c>
      <c r="X974" s="85">
        <f t="shared" si="84"/>
        <v>0</v>
      </c>
      <c r="Y974" s="85">
        <f>IF('Checklist Parameters'!$Q$102&lt;&gt;"",(I974/43560)*'Checklist Parameters'!$Q$102,"N/A")</f>
        <v>0</v>
      </c>
      <c r="Z974" s="85" t="str">
        <f>IF('Checklist Parameters'!$Q$58&lt;&gt;"",((I974*'Checklist Parameters'!$Q$58)*'Checklist Parameters'!$Q$35)/1000,"N/A")</f>
        <v>N/A</v>
      </c>
      <c r="AA974" s="85">
        <f>IF('Checklist Parameters'!$Q$101&lt;&gt;"",IFERROR(I974/'Checklist Parameters'!$Q$101,0),"N/A")</f>
        <v>0</v>
      </c>
      <c r="AB974" s="85" t="str">
        <f>IF('Checklist Parameters'!$Q$43&lt;&gt;"",(I974*'Checklist Parameters'!$Q$43)/1000,"N/A")</f>
        <v>N/A</v>
      </c>
      <c r="AC974" s="85">
        <f>IF('Checklist Parameters'!$Q$16="",$X974,IF(AND('Checklist Parameters'!$Q$16&lt;$X974,'Checklist Parameters'!$Q$16&gt;=3),'Checklist Parameters'!$Q$16,IF(AND('Checklist Parameters'!$Q$16&lt;$X974,'Checklist Parameters'!$Q$16&lt;3),0,$X974)))</f>
        <v>0</v>
      </c>
      <c r="AD974" s="85" t="str">
        <f>IF(AND(I974&lt;'Checklist Parameters'!$Q$22,$I974&lt;&gt;0),"Y","")</f>
        <v/>
      </c>
      <c r="AE974" s="85" t="str">
        <f>IF($AD974="Y",0,IF('Checklist Parameters'!$Q$25="","&lt;no limit&gt;",ROUNDDOWN((($I974-'Checklist Parameters'!$Q$24)/'Checklist Parameters'!$Q$25)+1,0)))</f>
        <v>&lt;no limit&gt;</v>
      </c>
      <c r="AF974" s="174">
        <f t="shared" si="89"/>
        <v>0</v>
      </c>
      <c r="AG974" s="85">
        <f t="shared" si="85"/>
        <v>0</v>
      </c>
    </row>
    <row r="975" spans="1:33" ht="15">
      <c r="A975" s="393"/>
      <c r="B975" s="393"/>
      <c r="C975" s="393"/>
      <c r="D975" s="393"/>
      <c r="E975" s="393"/>
      <c r="F975" s="393"/>
      <c r="G975" s="393"/>
      <c r="H975" s="394"/>
      <c r="I975" s="394"/>
      <c r="J975" s="394"/>
      <c r="K975" s="394"/>
      <c r="L975" s="394"/>
      <c r="M975" s="394"/>
      <c r="N975" s="313">
        <f>IF(IF(I975&lt;'Checklist Parameters'!$Q$22,0,($I975-$L975))&lt;0,0,IF(I975&lt;'Checklist Parameters'!$Q$22,0,($I975-$L975)))</f>
        <v>0</v>
      </c>
      <c r="O975" s="394"/>
      <c r="P975" s="395"/>
      <c r="Q975" s="316">
        <f t="shared" si="86"/>
        <v>0</v>
      </c>
      <c r="R975" s="87">
        <f t="shared" si="87"/>
        <v>0</v>
      </c>
      <c r="S975" s="87">
        <f>IF('Checklist Parameters'!$Q$60&lt;0.2,0.2,'Checklist Parameters'!$Q$60)</f>
        <v>0.7</v>
      </c>
      <c r="T975" s="88">
        <f>IF($O975="",IF('Checklist District ID'!$C$43="Y",MAX($R975:$S975)*$I975,SUM($R975:$S975)*$I975),IF(O975&gt;0,Q975*S975))</f>
        <v>0</v>
      </c>
      <c r="U975" s="88">
        <f>IF(Q975&gt;0,((I975-T975)*'Formula Matrix'!$E$42),0)</f>
        <v>0</v>
      </c>
      <c r="V975" s="88">
        <f t="shared" si="88"/>
        <v>0</v>
      </c>
      <c r="W975" s="88">
        <f>IF(V975&gt;0,(V975*'Checklist Parameters'!$Q$35),0)</f>
        <v>0</v>
      </c>
      <c r="X975" s="85">
        <f t="shared" si="84"/>
        <v>0</v>
      </c>
      <c r="Y975" s="85">
        <f>IF('Checklist Parameters'!$Q$102&lt;&gt;"",(I975/43560)*'Checklist Parameters'!$Q$102,"N/A")</f>
        <v>0</v>
      </c>
      <c r="Z975" s="85" t="str">
        <f>IF('Checklist Parameters'!$Q$58&lt;&gt;"",((I975*'Checklist Parameters'!$Q$58)*'Checklist Parameters'!$Q$35)/1000,"N/A")</f>
        <v>N/A</v>
      </c>
      <c r="AA975" s="85">
        <f>IF('Checklist Parameters'!$Q$101&lt;&gt;"",IFERROR(I975/'Checklist Parameters'!$Q$101,0),"N/A")</f>
        <v>0</v>
      </c>
      <c r="AB975" s="85" t="str">
        <f>IF('Checklist Parameters'!$Q$43&lt;&gt;"",(I975*'Checklist Parameters'!$Q$43)/1000,"N/A")</f>
        <v>N/A</v>
      </c>
      <c r="AC975" s="85">
        <f>IF('Checklist Parameters'!$Q$16="",$X975,IF(AND('Checklist Parameters'!$Q$16&lt;$X975,'Checklist Parameters'!$Q$16&gt;=3),'Checklist Parameters'!$Q$16,IF(AND('Checklist Parameters'!$Q$16&lt;$X975,'Checklist Parameters'!$Q$16&lt;3),0,$X975)))</f>
        <v>0</v>
      </c>
      <c r="AD975" s="85" t="str">
        <f>IF(AND(I975&lt;'Checklist Parameters'!$Q$22,$I975&lt;&gt;0),"Y","")</f>
        <v/>
      </c>
      <c r="AE975" s="85" t="str">
        <f>IF($AD975="Y",0,IF('Checklist Parameters'!$Q$25="","&lt;no limit&gt;",ROUNDDOWN((($I975-'Checklist Parameters'!$Q$24)/'Checklist Parameters'!$Q$25)+1,0)))</f>
        <v>&lt;no limit&gt;</v>
      </c>
      <c r="AF975" s="174">
        <f t="shared" si="89"/>
        <v>0</v>
      </c>
      <c r="AG975" s="85">
        <f t="shared" si="85"/>
        <v>0</v>
      </c>
    </row>
    <row r="976" spans="1:33" ht="15">
      <c r="A976" s="393"/>
      <c r="B976" s="393"/>
      <c r="C976" s="393"/>
      <c r="D976" s="393"/>
      <c r="E976" s="393"/>
      <c r="F976" s="393"/>
      <c r="G976" s="393"/>
      <c r="H976" s="394"/>
      <c r="I976" s="394"/>
      <c r="J976" s="394"/>
      <c r="K976" s="394"/>
      <c r="L976" s="394"/>
      <c r="M976" s="394"/>
      <c r="N976" s="313">
        <f>IF(IF(I976&lt;'Checklist Parameters'!$Q$22,0,($I976-$L976))&lt;0,0,IF(I976&lt;'Checklist Parameters'!$Q$22,0,($I976-$L976)))</f>
        <v>0</v>
      </c>
      <c r="O976" s="394"/>
      <c r="P976" s="395"/>
      <c r="Q976" s="316">
        <f t="shared" si="86"/>
        <v>0</v>
      </c>
      <c r="R976" s="87">
        <f t="shared" si="87"/>
        <v>0</v>
      </c>
      <c r="S976" s="87">
        <f>IF('Checklist Parameters'!$Q$60&lt;0.2,0.2,'Checklist Parameters'!$Q$60)</f>
        <v>0.7</v>
      </c>
      <c r="T976" s="88">
        <f>IF($O976="",IF('Checklist District ID'!$C$43="Y",MAX($R976:$S976)*$I976,SUM($R976:$S976)*$I976),IF(O976&gt;0,Q976*S976))</f>
        <v>0</v>
      </c>
      <c r="U976" s="88">
        <f>IF(Q976&gt;0,((I976-T976)*'Formula Matrix'!$E$42),0)</f>
        <v>0</v>
      </c>
      <c r="V976" s="88">
        <f t="shared" si="88"/>
        <v>0</v>
      </c>
      <c r="W976" s="88">
        <f>IF(V976&gt;0,(V976*'Checklist Parameters'!$Q$35),0)</f>
        <v>0</v>
      </c>
      <c r="X976" s="85">
        <f t="shared" si="84"/>
        <v>0</v>
      </c>
      <c r="Y976" s="85">
        <f>IF('Checklist Parameters'!$Q$102&lt;&gt;"",(I976/43560)*'Checklist Parameters'!$Q$102,"N/A")</f>
        <v>0</v>
      </c>
      <c r="Z976" s="85" t="str">
        <f>IF('Checklist Parameters'!$Q$58&lt;&gt;"",((I976*'Checklist Parameters'!$Q$58)*'Checklist Parameters'!$Q$35)/1000,"N/A")</f>
        <v>N/A</v>
      </c>
      <c r="AA976" s="85">
        <f>IF('Checklist Parameters'!$Q$101&lt;&gt;"",IFERROR(I976/'Checklist Parameters'!$Q$101,0),"N/A")</f>
        <v>0</v>
      </c>
      <c r="AB976" s="85" t="str">
        <f>IF('Checklist Parameters'!$Q$43&lt;&gt;"",(I976*'Checklist Parameters'!$Q$43)/1000,"N/A")</f>
        <v>N/A</v>
      </c>
      <c r="AC976" s="85">
        <f>IF('Checklist Parameters'!$Q$16="",$X976,IF(AND('Checklist Parameters'!$Q$16&lt;$X976,'Checklist Parameters'!$Q$16&gt;=3),'Checklist Parameters'!$Q$16,IF(AND('Checklist Parameters'!$Q$16&lt;$X976,'Checklist Parameters'!$Q$16&lt;3),0,$X976)))</f>
        <v>0</v>
      </c>
      <c r="AD976" s="85" t="str">
        <f>IF(AND(I976&lt;'Checklist Parameters'!$Q$22,$I976&lt;&gt;0),"Y","")</f>
        <v/>
      </c>
      <c r="AE976" s="85" t="str">
        <f>IF($AD976="Y",0,IF('Checklist Parameters'!$Q$25="","&lt;no limit&gt;",ROUNDDOWN((($I976-'Checklist Parameters'!$Q$24)/'Checklist Parameters'!$Q$25)+1,0)))</f>
        <v>&lt;no limit&gt;</v>
      </c>
      <c r="AF976" s="174">
        <f t="shared" si="89"/>
        <v>0</v>
      </c>
      <c r="AG976" s="85">
        <f t="shared" si="85"/>
        <v>0</v>
      </c>
    </row>
    <row r="977" spans="1:33" ht="15">
      <c r="A977" s="393"/>
      <c r="B977" s="393"/>
      <c r="C977" s="393"/>
      <c r="D977" s="393"/>
      <c r="E977" s="393"/>
      <c r="F977" s="393"/>
      <c r="G977" s="393"/>
      <c r="H977" s="394"/>
      <c r="I977" s="394"/>
      <c r="J977" s="394"/>
      <c r="K977" s="394"/>
      <c r="L977" s="394"/>
      <c r="M977" s="394"/>
      <c r="N977" s="313">
        <f>IF(IF(I977&lt;'Checklist Parameters'!$Q$22,0,($I977-$L977))&lt;0,0,IF(I977&lt;'Checklist Parameters'!$Q$22,0,($I977-$L977)))</f>
        <v>0</v>
      </c>
      <c r="O977" s="394"/>
      <c r="P977" s="395"/>
      <c r="Q977" s="316">
        <f t="shared" si="86"/>
        <v>0</v>
      </c>
      <c r="R977" s="87">
        <f t="shared" si="87"/>
        <v>0</v>
      </c>
      <c r="S977" s="87">
        <f>IF('Checklist Parameters'!$Q$60&lt;0.2,0.2,'Checklist Parameters'!$Q$60)</f>
        <v>0.7</v>
      </c>
      <c r="T977" s="88">
        <f>IF($O977="",IF('Checklist District ID'!$C$43="Y",MAX($R977:$S977)*$I977,SUM($R977:$S977)*$I977),IF(O977&gt;0,Q977*S977))</f>
        <v>0</v>
      </c>
      <c r="U977" s="88">
        <f>IF(Q977&gt;0,((I977-T977)*'Formula Matrix'!$E$42),0)</f>
        <v>0</v>
      </c>
      <c r="V977" s="88">
        <f t="shared" si="88"/>
        <v>0</v>
      </c>
      <c r="W977" s="88">
        <f>IF(V977&gt;0,(V977*'Checklist Parameters'!$Q$35),0)</f>
        <v>0</v>
      </c>
      <c r="X977" s="85">
        <f t="shared" si="84"/>
        <v>0</v>
      </c>
      <c r="Y977" s="85">
        <f>IF('Checklist Parameters'!$Q$102&lt;&gt;"",(I977/43560)*'Checklist Parameters'!$Q$102,"N/A")</f>
        <v>0</v>
      </c>
      <c r="Z977" s="85" t="str">
        <f>IF('Checklist Parameters'!$Q$58&lt;&gt;"",((I977*'Checklist Parameters'!$Q$58)*'Checklist Parameters'!$Q$35)/1000,"N/A")</f>
        <v>N/A</v>
      </c>
      <c r="AA977" s="85">
        <f>IF('Checklist Parameters'!$Q$101&lt;&gt;"",IFERROR(I977/'Checklist Parameters'!$Q$101,0),"N/A")</f>
        <v>0</v>
      </c>
      <c r="AB977" s="85" t="str">
        <f>IF('Checklist Parameters'!$Q$43&lt;&gt;"",(I977*'Checklist Parameters'!$Q$43)/1000,"N/A")</f>
        <v>N/A</v>
      </c>
      <c r="AC977" s="85">
        <f>IF('Checklist Parameters'!$Q$16="",$X977,IF(AND('Checklist Parameters'!$Q$16&lt;$X977,'Checklist Parameters'!$Q$16&gt;=3),'Checklist Parameters'!$Q$16,IF(AND('Checklist Parameters'!$Q$16&lt;$X977,'Checklist Parameters'!$Q$16&lt;3),0,$X977)))</f>
        <v>0</v>
      </c>
      <c r="AD977" s="85" t="str">
        <f>IF(AND(I977&lt;'Checklist Parameters'!$Q$22,$I977&lt;&gt;0),"Y","")</f>
        <v/>
      </c>
      <c r="AE977" s="85" t="str">
        <f>IF($AD977="Y",0,IF('Checklist Parameters'!$Q$25="","&lt;no limit&gt;",ROUNDDOWN((($I977-'Checklist Parameters'!$Q$24)/'Checklist Parameters'!$Q$25)+1,0)))</f>
        <v>&lt;no limit&gt;</v>
      </c>
      <c r="AF977" s="174">
        <f t="shared" si="89"/>
        <v>0</v>
      </c>
      <c r="AG977" s="85">
        <f t="shared" si="85"/>
        <v>0</v>
      </c>
    </row>
    <row r="978" spans="1:33" ht="15">
      <c r="A978" s="393"/>
      <c r="B978" s="393"/>
      <c r="C978" s="393"/>
      <c r="D978" s="393"/>
      <c r="E978" s="393"/>
      <c r="F978" s="393"/>
      <c r="G978" s="393"/>
      <c r="H978" s="394"/>
      <c r="I978" s="394"/>
      <c r="J978" s="394"/>
      <c r="K978" s="394"/>
      <c r="L978" s="394"/>
      <c r="M978" s="394"/>
      <c r="N978" s="313">
        <f>IF(IF(I978&lt;'Checklist Parameters'!$Q$22,0,($I978-$L978))&lt;0,0,IF(I978&lt;'Checklist Parameters'!$Q$22,0,($I978-$L978)))</f>
        <v>0</v>
      </c>
      <c r="O978" s="394"/>
      <c r="P978" s="395"/>
      <c r="Q978" s="316">
        <f t="shared" si="86"/>
        <v>0</v>
      </c>
      <c r="R978" s="87">
        <f t="shared" si="87"/>
        <v>0</v>
      </c>
      <c r="S978" s="87">
        <f>IF('Checklist Parameters'!$Q$60&lt;0.2,0.2,'Checklist Parameters'!$Q$60)</f>
        <v>0.7</v>
      </c>
      <c r="T978" s="88">
        <f>IF($O978="",IF('Checklist District ID'!$C$43="Y",MAX($R978:$S978)*$I978,SUM($R978:$S978)*$I978),IF(O978&gt;0,Q978*S978))</f>
        <v>0</v>
      </c>
      <c r="U978" s="88">
        <f>IF(Q978&gt;0,((I978-T978)*'Formula Matrix'!$E$42),0)</f>
        <v>0</v>
      </c>
      <c r="V978" s="88">
        <f t="shared" si="88"/>
        <v>0</v>
      </c>
      <c r="W978" s="88">
        <f>IF(V978&gt;0,(V978*'Checklist Parameters'!$Q$35),0)</f>
        <v>0</v>
      </c>
      <c r="X978" s="85">
        <f t="shared" si="84"/>
        <v>0</v>
      </c>
      <c r="Y978" s="85">
        <f>IF('Checklist Parameters'!$Q$102&lt;&gt;"",(I978/43560)*'Checklist Parameters'!$Q$102,"N/A")</f>
        <v>0</v>
      </c>
      <c r="Z978" s="85" t="str">
        <f>IF('Checklist Parameters'!$Q$58&lt;&gt;"",((I978*'Checklist Parameters'!$Q$58)*'Checklist Parameters'!$Q$35)/1000,"N/A")</f>
        <v>N/A</v>
      </c>
      <c r="AA978" s="85">
        <f>IF('Checklist Parameters'!$Q$101&lt;&gt;"",IFERROR(I978/'Checklist Parameters'!$Q$101,0),"N/A")</f>
        <v>0</v>
      </c>
      <c r="AB978" s="85" t="str">
        <f>IF('Checklist Parameters'!$Q$43&lt;&gt;"",(I978*'Checklist Parameters'!$Q$43)/1000,"N/A")</f>
        <v>N/A</v>
      </c>
      <c r="AC978" s="85">
        <f>IF('Checklist Parameters'!$Q$16="",$X978,IF(AND('Checklist Parameters'!$Q$16&lt;$X978,'Checklist Parameters'!$Q$16&gt;=3),'Checklist Parameters'!$Q$16,IF(AND('Checklist Parameters'!$Q$16&lt;$X978,'Checklist Parameters'!$Q$16&lt;3),0,$X978)))</f>
        <v>0</v>
      </c>
      <c r="AD978" s="85" t="str">
        <f>IF(AND(I978&lt;'Checklist Parameters'!$Q$22,$I978&lt;&gt;0),"Y","")</f>
        <v/>
      </c>
      <c r="AE978" s="85" t="str">
        <f>IF($AD978="Y",0,IF('Checklist Parameters'!$Q$25="","&lt;no limit&gt;",ROUNDDOWN((($I978-'Checklist Parameters'!$Q$24)/'Checklist Parameters'!$Q$25)+1,0)))</f>
        <v>&lt;no limit&gt;</v>
      </c>
      <c r="AF978" s="174">
        <f t="shared" si="89"/>
        <v>0</v>
      </c>
      <c r="AG978" s="85">
        <f t="shared" si="85"/>
        <v>0</v>
      </c>
    </row>
    <row r="979" spans="1:33" ht="15">
      <c r="A979" s="393"/>
      <c r="B979" s="393"/>
      <c r="C979" s="393"/>
      <c r="D979" s="393"/>
      <c r="E979" s="393"/>
      <c r="F979" s="393"/>
      <c r="G979" s="393"/>
      <c r="H979" s="394"/>
      <c r="I979" s="394"/>
      <c r="J979" s="394"/>
      <c r="K979" s="394"/>
      <c r="L979" s="394"/>
      <c r="M979" s="394"/>
      <c r="N979" s="313">
        <f>IF(IF(I979&lt;'Checklist Parameters'!$Q$22,0,($I979-$L979))&lt;0,0,IF(I979&lt;'Checklist Parameters'!$Q$22,0,($I979-$L979)))</f>
        <v>0</v>
      </c>
      <c r="O979" s="394"/>
      <c r="P979" s="395"/>
      <c r="Q979" s="316">
        <f t="shared" si="86"/>
        <v>0</v>
      </c>
      <c r="R979" s="87">
        <f t="shared" si="87"/>
        <v>0</v>
      </c>
      <c r="S979" s="87">
        <f>IF('Checklist Parameters'!$Q$60&lt;0.2,0.2,'Checklist Parameters'!$Q$60)</f>
        <v>0.7</v>
      </c>
      <c r="T979" s="88">
        <f>IF($O979="",IF('Checklist District ID'!$C$43="Y",MAX($R979:$S979)*$I979,SUM($R979:$S979)*$I979),IF(O979&gt;0,Q979*S979))</f>
        <v>0</v>
      </c>
      <c r="U979" s="88">
        <f>IF(Q979&gt;0,((I979-T979)*'Formula Matrix'!$E$42),0)</f>
        <v>0</v>
      </c>
      <c r="V979" s="88">
        <f t="shared" si="88"/>
        <v>0</v>
      </c>
      <c r="W979" s="88">
        <f>IF(V979&gt;0,(V979*'Checklist Parameters'!$Q$35),0)</f>
        <v>0</v>
      </c>
      <c r="X979" s="85">
        <f t="shared" si="84"/>
        <v>0</v>
      </c>
      <c r="Y979" s="85">
        <f>IF('Checklist Parameters'!$Q$102&lt;&gt;"",(I979/43560)*'Checklist Parameters'!$Q$102,"N/A")</f>
        <v>0</v>
      </c>
      <c r="Z979" s="85" t="str">
        <f>IF('Checklist Parameters'!$Q$58&lt;&gt;"",((I979*'Checklist Parameters'!$Q$58)*'Checklist Parameters'!$Q$35)/1000,"N/A")</f>
        <v>N/A</v>
      </c>
      <c r="AA979" s="85">
        <f>IF('Checklist Parameters'!$Q$101&lt;&gt;"",IFERROR(I979/'Checklist Parameters'!$Q$101,0),"N/A")</f>
        <v>0</v>
      </c>
      <c r="AB979" s="85" t="str">
        <f>IF('Checklist Parameters'!$Q$43&lt;&gt;"",(I979*'Checklist Parameters'!$Q$43)/1000,"N/A")</f>
        <v>N/A</v>
      </c>
      <c r="AC979" s="85">
        <f>IF('Checklist Parameters'!$Q$16="",$X979,IF(AND('Checklist Parameters'!$Q$16&lt;$X979,'Checklist Parameters'!$Q$16&gt;=3),'Checklist Parameters'!$Q$16,IF(AND('Checklist Parameters'!$Q$16&lt;$X979,'Checklist Parameters'!$Q$16&lt;3),0,$X979)))</f>
        <v>0</v>
      </c>
      <c r="AD979" s="85" t="str">
        <f>IF(AND(I979&lt;'Checklist Parameters'!$Q$22,$I979&lt;&gt;0),"Y","")</f>
        <v/>
      </c>
      <c r="AE979" s="85" t="str">
        <f>IF($AD979="Y",0,IF('Checklist Parameters'!$Q$25="","&lt;no limit&gt;",ROUNDDOWN((($I979-'Checklist Parameters'!$Q$24)/'Checklist Parameters'!$Q$25)+1,0)))</f>
        <v>&lt;no limit&gt;</v>
      </c>
      <c r="AF979" s="174">
        <f t="shared" si="89"/>
        <v>0</v>
      </c>
      <c r="AG979" s="85">
        <f t="shared" si="85"/>
        <v>0</v>
      </c>
    </row>
    <row r="980" spans="1:33" ht="15">
      <c r="A980" s="393"/>
      <c r="B980" s="393"/>
      <c r="C980" s="393"/>
      <c r="D980" s="393"/>
      <c r="E980" s="393"/>
      <c r="F980" s="393"/>
      <c r="G980" s="393"/>
      <c r="H980" s="394"/>
      <c r="I980" s="394"/>
      <c r="J980" s="394"/>
      <c r="K980" s="394"/>
      <c r="L980" s="394"/>
      <c r="M980" s="394"/>
      <c r="N980" s="313">
        <f>IF(IF(I980&lt;'Checklist Parameters'!$Q$22,0,($I980-$L980))&lt;0,0,IF(I980&lt;'Checklist Parameters'!$Q$22,0,($I980-$L980)))</f>
        <v>0</v>
      </c>
      <c r="O980" s="394"/>
      <c r="P980" s="395"/>
      <c r="Q980" s="316">
        <f t="shared" si="86"/>
        <v>0</v>
      </c>
      <c r="R980" s="87">
        <f t="shared" si="87"/>
        <v>0</v>
      </c>
      <c r="S980" s="87">
        <f>IF('Checklist Parameters'!$Q$60&lt;0.2,0.2,'Checklist Parameters'!$Q$60)</f>
        <v>0.7</v>
      </c>
      <c r="T980" s="88">
        <f>IF($O980="",IF('Checklist District ID'!$C$43="Y",MAX($R980:$S980)*$I980,SUM($R980:$S980)*$I980),IF(O980&gt;0,Q980*S980))</f>
        <v>0</v>
      </c>
      <c r="U980" s="88">
        <f>IF(Q980&gt;0,((I980-T980)*'Formula Matrix'!$E$42),0)</f>
        <v>0</v>
      </c>
      <c r="V980" s="88">
        <f t="shared" si="88"/>
        <v>0</v>
      </c>
      <c r="W980" s="88">
        <f>IF(V980&gt;0,(V980*'Checklist Parameters'!$Q$35),0)</f>
        <v>0</v>
      </c>
      <c r="X980" s="85">
        <f t="shared" ref="X980:X1020" si="90">IF($W980/1000&gt;3,(ROUNDDOWN($W980/1000,0)),IF(AND($W980/1000&gt;2.5,$W980/1000&lt;=3),3,0))</f>
        <v>0</v>
      </c>
      <c r="Y980" s="85">
        <f>IF('Checklist Parameters'!$Q$102&lt;&gt;"",(I980/43560)*'Checklist Parameters'!$Q$102,"N/A")</f>
        <v>0</v>
      </c>
      <c r="Z980" s="85" t="str">
        <f>IF('Checklist Parameters'!$Q$58&lt;&gt;"",((I980*'Checklist Parameters'!$Q$58)*'Checklist Parameters'!$Q$35)/1000,"N/A")</f>
        <v>N/A</v>
      </c>
      <c r="AA980" s="85">
        <f>IF('Checklist Parameters'!$Q$101&lt;&gt;"",IFERROR(I980/'Checklist Parameters'!$Q$101,0),"N/A")</f>
        <v>0</v>
      </c>
      <c r="AB980" s="85" t="str">
        <f>IF('Checklist Parameters'!$Q$43&lt;&gt;"",(I980*'Checklist Parameters'!$Q$43)/1000,"N/A")</f>
        <v>N/A</v>
      </c>
      <c r="AC980" s="85">
        <f>IF('Checklist Parameters'!$Q$16="",$X980,IF(AND('Checklist Parameters'!$Q$16&lt;$X980,'Checklist Parameters'!$Q$16&gt;=3),'Checklist Parameters'!$Q$16,IF(AND('Checklist Parameters'!$Q$16&lt;$X980,'Checklist Parameters'!$Q$16&lt;3),0,$X980)))</f>
        <v>0</v>
      </c>
      <c r="AD980" s="85" t="str">
        <f>IF(AND(I980&lt;'Checklist Parameters'!$Q$22,$I980&lt;&gt;0),"Y","")</f>
        <v/>
      </c>
      <c r="AE980" s="85" t="str">
        <f>IF($AD980="Y",0,IF('Checklist Parameters'!$Q$25="","&lt;no limit&gt;",ROUNDDOWN((($I980-'Checklist Parameters'!$Q$24)/'Checklist Parameters'!$Q$25)+1,0)))</f>
        <v>&lt;no limit&gt;</v>
      </c>
      <c r="AF980" s="174">
        <f t="shared" si="89"/>
        <v>0</v>
      </c>
      <c r="AG980" s="85">
        <f t="shared" ref="AG980:AG1020" si="91">IFERROR((43560/$I980)*$AF980,0)</f>
        <v>0</v>
      </c>
    </row>
    <row r="981" spans="1:33" ht="15">
      <c r="A981" s="393"/>
      <c r="B981" s="393"/>
      <c r="C981" s="393"/>
      <c r="D981" s="393"/>
      <c r="E981" s="393"/>
      <c r="F981" s="393"/>
      <c r="G981" s="393"/>
      <c r="H981" s="394"/>
      <c r="I981" s="394"/>
      <c r="J981" s="394"/>
      <c r="K981" s="394"/>
      <c r="L981" s="394"/>
      <c r="M981" s="394"/>
      <c r="N981" s="313">
        <f>IF(IF(I981&lt;'Checklist Parameters'!$Q$22,0,($I981-$L981))&lt;0,0,IF(I981&lt;'Checklist Parameters'!$Q$22,0,($I981-$L981)))</f>
        <v>0</v>
      </c>
      <c r="O981" s="394"/>
      <c r="P981" s="395"/>
      <c r="Q981" s="316">
        <f t="shared" ref="Q981:Q1020" si="92">IF(O981&lt;&gt;"",O981,N981)</f>
        <v>0</v>
      </c>
      <c r="R981" s="87">
        <f t="shared" ref="R981:R1020" si="93">IFERROR(L981/I981,0)</f>
        <v>0</v>
      </c>
      <c r="S981" s="87">
        <f>IF('Checklist Parameters'!$Q$60&lt;0.2,0.2,'Checklist Parameters'!$Q$60)</f>
        <v>0.7</v>
      </c>
      <c r="T981" s="88">
        <f>IF($O981="",IF('Checklist District ID'!$C$43="Y",MAX($R981:$S981)*$I981,SUM($R981:$S981)*$I981),IF(O981&gt;0,Q981*S981))</f>
        <v>0</v>
      </c>
      <c r="U981" s="88">
        <f>IF(Q981&gt;0,((I981-T981)*'Formula Matrix'!$E$42),0)</f>
        <v>0</v>
      </c>
      <c r="V981" s="88">
        <f t="shared" ref="V981:V1020" si="94">IF(Q981=0,0,(I981-T981-U981))</f>
        <v>0</v>
      </c>
      <c r="W981" s="88">
        <f>IF(V981&gt;0,(V981*'Checklist Parameters'!$Q$35),0)</f>
        <v>0</v>
      </c>
      <c r="X981" s="85">
        <f t="shared" si="90"/>
        <v>0</v>
      </c>
      <c r="Y981" s="85">
        <f>IF('Checklist Parameters'!$Q$102&lt;&gt;"",(I981/43560)*'Checklist Parameters'!$Q$102,"N/A")</f>
        <v>0</v>
      </c>
      <c r="Z981" s="85" t="str">
        <f>IF('Checklist Parameters'!$Q$58&lt;&gt;"",((I981*'Checklist Parameters'!$Q$58)*'Checklist Parameters'!$Q$35)/1000,"N/A")</f>
        <v>N/A</v>
      </c>
      <c r="AA981" s="85">
        <f>IF('Checklist Parameters'!$Q$101&lt;&gt;"",IFERROR(I981/'Checklist Parameters'!$Q$101,0),"N/A")</f>
        <v>0</v>
      </c>
      <c r="AB981" s="85" t="str">
        <f>IF('Checklist Parameters'!$Q$43&lt;&gt;"",(I981*'Checklist Parameters'!$Q$43)/1000,"N/A")</f>
        <v>N/A</v>
      </c>
      <c r="AC981" s="85">
        <f>IF('Checklist Parameters'!$Q$16="",$X981,IF(AND('Checklist Parameters'!$Q$16&lt;$X981,'Checklist Parameters'!$Q$16&gt;=3),'Checklist Parameters'!$Q$16,IF(AND('Checklist Parameters'!$Q$16&lt;$X981,'Checklist Parameters'!$Q$16&lt;3),0,$X981)))</f>
        <v>0</v>
      </c>
      <c r="AD981" s="85" t="str">
        <f>IF(AND(I981&lt;'Checklist Parameters'!$Q$22,$I981&lt;&gt;0),"Y","")</f>
        <v/>
      </c>
      <c r="AE981" s="85" t="str">
        <f>IF($AD981="Y",0,IF('Checklist Parameters'!$Q$25="","&lt;no limit&gt;",ROUNDDOWN((($I981-'Checklist Parameters'!$Q$24)/'Checklist Parameters'!$Q$25)+1,0)))</f>
        <v>&lt;no limit&gt;</v>
      </c>
      <c r="AF981" s="174">
        <f t="shared" ref="AF981:AF1020" si="95">IF(MIN(X981,Y981,Z981,AA981,AB981,AC981,AE981)&lt;2.5,0,IF(AND(MIN(X981,Y981,Z981,AA981,AB981,AC981,AE981)&gt;=2.5,MIN(X981,Y981,Z981,AA981,AB981,AC981,AE981)&lt;3),3,ROUND(MIN(X981,Y981,Z981,AA981,AB981,AC981,AE981),0)))</f>
        <v>0</v>
      </c>
      <c r="AG981" s="85">
        <f t="shared" si="91"/>
        <v>0</v>
      </c>
    </row>
    <row r="982" spans="1:33" ht="15">
      <c r="A982" s="393"/>
      <c r="B982" s="393"/>
      <c r="C982" s="393"/>
      <c r="D982" s="393"/>
      <c r="E982" s="393"/>
      <c r="F982" s="393"/>
      <c r="G982" s="393"/>
      <c r="H982" s="394"/>
      <c r="I982" s="394"/>
      <c r="J982" s="394"/>
      <c r="K982" s="394"/>
      <c r="L982" s="394"/>
      <c r="M982" s="394"/>
      <c r="N982" s="313">
        <f>IF(IF(I982&lt;'Checklist Parameters'!$Q$22,0,($I982-$L982))&lt;0,0,IF(I982&lt;'Checklist Parameters'!$Q$22,0,($I982-$L982)))</f>
        <v>0</v>
      </c>
      <c r="O982" s="394"/>
      <c r="P982" s="395"/>
      <c r="Q982" s="316">
        <f t="shared" si="92"/>
        <v>0</v>
      </c>
      <c r="R982" s="87">
        <f t="shared" si="93"/>
        <v>0</v>
      </c>
      <c r="S982" s="87">
        <f>IF('Checklist Parameters'!$Q$60&lt;0.2,0.2,'Checklist Parameters'!$Q$60)</f>
        <v>0.7</v>
      </c>
      <c r="T982" s="88">
        <f>IF($O982="",IF('Checklist District ID'!$C$43="Y",MAX($R982:$S982)*$I982,SUM($R982:$S982)*$I982),IF(O982&gt;0,Q982*S982))</f>
        <v>0</v>
      </c>
      <c r="U982" s="88">
        <f>IF(Q982&gt;0,((I982-T982)*'Formula Matrix'!$E$42),0)</f>
        <v>0</v>
      </c>
      <c r="V982" s="88">
        <f t="shared" si="94"/>
        <v>0</v>
      </c>
      <c r="W982" s="88">
        <f>IF(V982&gt;0,(V982*'Checklist Parameters'!$Q$35),0)</f>
        <v>0</v>
      </c>
      <c r="X982" s="85">
        <f t="shared" si="90"/>
        <v>0</v>
      </c>
      <c r="Y982" s="85">
        <f>IF('Checklist Parameters'!$Q$102&lt;&gt;"",(I982/43560)*'Checklist Parameters'!$Q$102,"N/A")</f>
        <v>0</v>
      </c>
      <c r="Z982" s="85" t="str">
        <f>IF('Checklist Parameters'!$Q$58&lt;&gt;"",((I982*'Checklist Parameters'!$Q$58)*'Checklist Parameters'!$Q$35)/1000,"N/A")</f>
        <v>N/A</v>
      </c>
      <c r="AA982" s="85">
        <f>IF('Checklist Parameters'!$Q$101&lt;&gt;"",IFERROR(I982/'Checklist Parameters'!$Q$101,0),"N/A")</f>
        <v>0</v>
      </c>
      <c r="AB982" s="85" t="str">
        <f>IF('Checklist Parameters'!$Q$43&lt;&gt;"",(I982*'Checklist Parameters'!$Q$43)/1000,"N/A")</f>
        <v>N/A</v>
      </c>
      <c r="AC982" s="85">
        <f>IF('Checklist Parameters'!$Q$16="",$X982,IF(AND('Checklist Parameters'!$Q$16&lt;$X982,'Checklist Parameters'!$Q$16&gt;=3),'Checklist Parameters'!$Q$16,IF(AND('Checklist Parameters'!$Q$16&lt;$X982,'Checklist Parameters'!$Q$16&lt;3),0,$X982)))</f>
        <v>0</v>
      </c>
      <c r="AD982" s="85" t="str">
        <f>IF(AND(I982&lt;'Checklist Parameters'!$Q$22,$I982&lt;&gt;0),"Y","")</f>
        <v/>
      </c>
      <c r="AE982" s="85" t="str">
        <f>IF($AD982="Y",0,IF('Checklist Parameters'!$Q$25="","&lt;no limit&gt;",ROUNDDOWN((($I982-'Checklist Parameters'!$Q$24)/'Checklist Parameters'!$Q$25)+1,0)))</f>
        <v>&lt;no limit&gt;</v>
      </c>
      <c r="AF982" s="174">
        <f t="shared" si="95"/>
        <v>0</v>
      </c>
      <c r="AG982" s="85">
        <f t="shared" si="91"/>
        <v>0</v>
      </c>
    </row>
    <row r="983" spans="1:33" ht="15">
      <c r="A983" s="393"/>
      <c r="B983" s="393"/>
      <c r="C983" s="393"/>
      <c r="D983" s="393"/>
      <c r="E983" s="393"/>
      <c r="F983" s="393"/>
      <c r="G983" s="393"/>
      <c r="H983" s="394"/>
      <c r="I983" s="394"/>
      <c r="J983" s="394"/>
      <c r="K983" s="394"/>
      <c r="L983" s="394"/>
      <c r="M983" s="394"/>
      <c r="N983" s="313">
        <f>IF(IF(I983&lt;'Checklist Parameters'!$Q$22,0,($I983-$L983))&lt;0,0,IF(I983&lt;'Checklist Parameters'!$Q$22,0,($I983-$L983)))</f>
        <v>0</v>
      </c>
      <c r="O983" s="394"/>
      <c r="P983" s="395"/>
      <c r="Q983" s="316">
        <f t="shared" si="92"/>
        <v>0</v>
      </c>
      <c r="R983" s="87">
        <f t="shared" si="93"/>
        <v>0</v>
      </c>
      <c r="S983" s="87">
        <f>IF('Checklist Parameters'!$Q$60&lt;0.2,0.2,'Checklist Parameters'!$Q$60)</f>
        <v>0.7</v>
      </c>
      <c r="T983" s="88">
        <f>IF($O983="",IF('Checklist District ID'!$C$43="Y",MAX($R983:$S983)*$I983,SUM($R983:$S983)*$I983),IF(O983&gt;0,Q983*S983))</f>
        <v>0</v>
      </c>
      <c r="U983" s="88">
        <f>IF(Q983&gt;0,((I983-T983)*'Formula Matrix'!$E$42),0)</f>
        <v>0</v>
      </c>
      <c r="V983" s="88">
        <f t="shared" si="94"/>
        <v>0</v>
      </c>
      <c r="W983" s="88">
        <f>IF(V983&gt;0,(V983*'Checklist Parameters'!$Q$35),0)</f>
        <v>0</v>
      </c>
      <c r="X983" s="85">
        <f t="shared" si="90"/>
        <v>0</v>
      </c>
      <c r="Y983" s="85">
        <f>IF('Checklist Parameters'!$Q$102&lt;&gt;"",(I983/43560)*'Checklist Parameters'!$Q$102,"N/A")</f>
        <v>0</v>
      </c>
      <c r="Z983" s="85" t="str">
        <f>IF('Checklist Parameters'!$Q$58&lt;&gt;"",((I983*'Checklist Parameters'!$Q$58)*'Checklist Parameters'!$Q$35)/1000,"N/A")</f>
        <v>N/A</v>
      </c>
      <c r="AA983" s="85">
        <f>IF('Checklist Parameters'!$Q$101&lt;&gt;"",IFERROR(I983/'Checklist Parameters'!$Q$101,0),"N/A")</f>
        <v>0</v>
      </c>
      <c r="AB983" s="85" t="str">
        <f>IF('Checklist Parameters'!$Q$43&lt;&gt;"",(I983*'Checklist Parameters'!$Q$43)/1000,"N/A")</f>
        <v>N/A</v>
      </c>
      <c r="AC983" s="85">
        <f>IF('Checklist Parameters'!$Q$16="",$X983,IF(AND('Checklist Parameters'!$Q$16&lt;$X983,'Checklist Parameters'!$Q$16&gt;=3),'Checklist Parameters'!$Q$16,IF(AND('Checklist Parameters'!$Q$16&lt;$X983,'Checklist Parameters'!$Q$16&lt;3),0,$X983)))</f>
        <v>0</v>
      </c>
      <c r="AD983" s="85" t="str">
        <f>IF(AND(I983&lt;'Checklist Parameters'!$Q$22,$I983&lt;&gt;0),"Y","")</f>
        <v/>
      </c>
      <c r="AE983" s="85" t="str">
        <f>IF($AD983="Y",0,IF('Checklist Parameters'!$Q$25="","&lt;no limit&gt;",ROUNDDOWN((($I983-'Checklist Parameters'!$Q$24)/'Checklist Parameters'!$Q$25)+1,0)))</f>
        <v>&lt;no limit&gt;</v>
      </c>
      <c r="AF983" s="174">
        <f t="shared" si="95"/>
        <v>0</v>
      </c>
      <c r="AG983" s="85">
        <f t="shared" si="91"/>
        <v>0</v>
      </c>
    </row>
    <row r="984" spans="1:33" ht="15">
      <c r="A984" s="393"/>
      <c r="B984" s="393"/>
      <c r="C984" s="393"/>
      <c r="D984" s="393"/>
      <c r="E984" s="393"/>
      <c r="F984" s="393"/>
      <c r="G984" s="393"/>
      <c r="H984" s="394"/>
      <c r="I984" s="394"/>
      <c r="J984" s="394"/>
      <c r="K984" s="394"/>
      <c r="L984" s="394"/>
      <c r="M984" s="394"/>
      <c r="N984" s="313">
        <f>IF(IF(I984&lt;'Checklist Parameters'!$Q$22,0,($I984-$L984))&lt;0,0,IF(I984&lt;'Checklist Parameters'!$Q$22,0,($I984-$L984)))</f>
        <v>0</v>
      </c>
      <c r="O984" s="394"/>
      <c r="P984" s="395"/>
      <c r="Q984" s="316">
        <f t="shared" si="92"/>
        <v>0</v>
      </c>
      <c r="R984" s="87">
        <f t="shared" si="93"/>
        <v>0</v>
      </c>
      <c r="S984" s="87">
        <f>IF('Checklist Parameters'!$Q$60&lt;0.2,0.2,'Checklist Parameters'!$Q$60)</f>
        <v>0.7</v>
      </c>
      <c r="T984" s="88">
        <f>IF($O984="",IF('Checklist District ID'!$C$43="Y",MAX($R984:$S984)*$I984,SUM($R984:$S984)*$I984),IF(O984&gt;0,Q984*S984))</f>
        <v>0</v>
      </c>
      <c r="U984" s="88">
        <f>IF(Q984&gt;0,((I984-T984)*'Formula Matrix'!$E$42),0)</f>
        <v>0</v>
      </c>
      <c r="V984" s="88">
        <f t="shared" si="94"/>
        <v>0</v>
      </c>
      <c r="W984" s="88">
        <f>IF(V984&gt;0,(V984*'Checklist Parameters'!$Q$35),0)</f>
        <v>0</v>
      </c>
      <c r="X984" s="85">
        <f t="shared" si="90"/>
        <v>0</v>
      </c>
      <c r="Y984" s="85">
        <f>IF('Checklist Parameters'!$Q$102&lt;&gt;"",(I984/43560)*'Checklist Parameters'!$Q$102,"N/A")</f>
        <v>0</v>
      </c>
      <c r="Z984" s="85" t="str">
        <f>IF('Checklist Parameters'!$Q$58&lt;&gt;"",((I984*'Checklist Parameters'!$Q$58)*'Checklist Parameters'!$Q$35)/1000,"N/A")</f>
        <v>N/A</v>
      </c>
      <c r="AA984" s="85">
        <f>IF('Checklist Parameters'!$Q$101&lt;&gt;"",IFERROR(I984/'Checklist Parameters'!$Q$101,0),"N/A")</f>
        <v>0</v>
      </c>
      <c r="AB984" s="85" t="str">
        <f>IF('Checklist Parameters'!$Q$43&lt;&gt;"",(I984*'Checklist Parameters'!$Q$43)/1000,"N/A")</f>
        <v>N/A</v>
      </c>
      <c r="AC984" s="85">
        <f>IF('Checklist Parameters'!$Q$16="",$X984,IF(AND('Checklist Parameters'!$Q$16&lt;$X984,'Checklist Parameters'!$Q$16&gt;=3),'Checklist Parameters'!$Q$16,IF(AND('Checklist Parameters'!$Q$16&lt;$X984,'Checklist Parameters'!$Q$16&lt;3),0,$X984)))</f>
        <v>0</v>
      </c>
      <c r="AD984" s="85" t="str">
        <f>IF(AND(I984&lt;'Checklist Parameters'!$Q$22,$I984&lt;&gt;0),"Y","")</f>
        <v/>
      </c>
      <c r="AE984" s="85" t="str">
        <f>IF($AD984="Y",0,IF('Checklist Parameters'!$Q$25="","&lt;no limit&gt;",ROUNDDOWN((($I984-'Checklist Parameters'!$Q$24)/'Checklist Parameters'!$Q$25)+1,0)))</f>
        <v>&lt;no limit&gt;</v>
      </c>
      <c r="AF984" s="174">
        <f t="shared" si="95"/>
        <v>0</v>
      </c>
      <c r="AG984" s="85">
        <f t="shared" si="91"/>
        <v>0</v>
      </c>
    </row>
    <row r="985" spans="1:33" ht="15">
      <c r="A985" s="393"/>
      <c r="B985" s="393"/>
      <c r="C985" s="393"/>
      <c r="D985" s="393"/>
      <c r="E985" s="393"/>
      <c r="F985" s="393"/>
      <c r="G985" s="393"/>
      <c r="H985" s="394"/>
      <c r="I985" s="394"/>
      <c r="J985" s="394"/>
      <c r="K985" s="394"/>
      <c r="L985" s="394"/>
      <c r="M985" s="394"/>
      <c r="N985" s="313">
        <f>IF(IF(I985&lt;'Checklist Parameters'!$Q$22,0,($I985-$L985))&lt;0,0,IF(I985&lt;'Checklist Parameters'!$Q$22,0,($I985-$L985)))</f>
        <v>0</v>
      </c>
      <c r="O985" s="394"/>
      <c r="P985" s="395"/>
      <c r="Q985" s="316">
        <f t="shared" si="92"/>
        <v>0</v>
      </c>
      <c r="R985" s="87">
        <f t="shared" si="93"/>
        <v>0</v>
      </c>
      <c r="S985" s="87">
        <f>IF('Checklist Parameters'!$Q$60&lt;0.2,0.2,'Checklist Parameters'!$Q$60)</f>
        <v>0.7</v>
      </c>
      <c r="T985" s="88">
        <f>IF($O985="",IF('Checklist District ID'!$C$43="Y",MAX($R985:$S985)*$I985,SUM($R985:$S985)*$I985),IF(O985&gt;0,Q985*S985))</f>
        <v>0</v>
      </c>
      <c r="U985" s="88">
        <f>IF(Q985&gt;0,((I985-T985)*'Formula Matrix'!$E$42),0)</f>
        <v>0</v>
      </c>
      <c r="V985" s="88">
        <f t="shared" si="94"/>
        <v>0</v>
      </c>
      <c r="W985" s="88">
        <f>IF(V985&gt;0,(V985*'Checklist Parameters'!$Q$35),0)</f>
        <v>0</v>
      </c>
      <c r="X985" s="85">
        <f t="shared" si="90"/>
        <v>0</v>
      </c>
      <c r="Y985" s="85">
        <f>IF('Checklist Parameters'!$Q$102&lt;&gt;"",(I985/43560)*'Checklist Parameters'!$Q$102,"N/A")</f>
        <v>0</v>
      </c>
      <c r="Z985" s="85" t="str">
        <f>IF('Checklist Parameters'!$Q$58&lt;&gt;"",((I985*'Checklist Parameters'!$Q$58)*'Checklist Parameters'!$Q$35)/1000,"N/A")</f>
        <v>N/A</v>
      </c>
      <c r="AA985" s="85">
        <f>IF('Checklist Parameters'!$Q$101&lt;&gt;"",IFERROR(I985/'Checklist Parameters'!$Q$101,0),"N/A")</f>
        <v>0</v>
      </c>
      <c r="AB985" s="85" t="str">
        <f>IF('Checklist Parameters'!$Q$43&lt;&gt;"",(I985*'Checklist Parameters'!$Q$43)/1000,"N/A")</f>
        <v>N/A</v>
      </c>
      <c r="AC985" s="85">
        <f>IF('Checklist Parameters'!$Q$16="",$X985,IF(AND('Checklist Parameters'!$Q$16&lt;$X985,'Checklist Parameters'!$Q$16&gt;=3),'Checklist Parameters'!$Q$16,IF(AND('Checklist Parameters'!$Q$16&lt;$X985,'Checklist Parameters'!$Q$16&lt;3),0,$X985)))</f>
        <v>0</v>
      </c>
      <c r="AD985" s="85" t="str">
        <f>IF(AND(I985&lt;'Checklist Parameters'!$Q$22,$I985&lt;&gt;0),"Y","")</f>
        <v/>
      </c>
      <c r="AE985" s="85" t="str">
        <f>IF($AD985="Y",0,IF('Checklist Parameters'!$Q$25="","&lt;no limit&gt;",ROUNDDOWN((($I985-'Checklist Parameters'!$Q$24)/'Checklist Parameters'!$Q$25)+1,0)))</f>
        <v>&lt;no limit&gt;</v>
      </c>
      <c r="AF985" s="174">
        <f t="shared" si="95"/>
        <v>0</v>
      </c>
      <c r="AG985" s="85">
        <f t="shared" si="91"/>
        <v>0</v>
      </c>
    </row>
    <row r="986" spans="1:33" ht="15">
      <c r="A986" s="393"/>
      <c r="B986" s="393"/>
      <c r="C986" s="393"/>
      <c r="D986" s="393"/>
      <c r="E986" s="393"/>
      <c r="F986" s="393"/>
      <c r="G986" s="393"/>
      <c r="H986" s="394"/>
      <c r="I986" s="394"/>
      <c r="J986" s="394"/>
      <c r="K986" s="394"/>
      <c r="L986" s="394"/>
      <c r="M986" s="394"/>
      <c r="N986" s="313">
        <f>IF(IF(I986&lt;'Checklist Parameters'!$Q$22,0,($I986-$L986))&lt;0,0,IF(I986&lt;'Checklist Parameters'!$Q$22,0,($I986-$L986)))</f>
        <v>0</v>
      </c>
      <c r="O986" s="394"/>
      <c r="P986" s="395"/>
      <c r="Q986" s="316">
        <f t="shared" si="92"/>
        <v>0</v>
      </c>
      <c r="R986" s="87">
        <f t="shared" si="93"/>
        <v>0</v>
      </c>
      <c r="S986" s="87">
        <f>IF('Checklist Parameters'!$Q$60&lt;0.2,0.2,'Checklist Parameters'!$Q$60)</f>
        <v>0.7</v>
      </c>
      <c r="T986" s="88">
        <f>IF($O986="",IF('Checklist District ID'!$C$43="Y",MAX($R986:$S986)*$I986,SUM($R986:$S986)*$I986),IF(O986&gt;0,Q986*S986))</f>
        <v>0</v>
      </c>
      <c r="U986" s="88">
        <f>IF(Q986&gt;0,((I986-T986)*'Formula Matrix'!$E$42),0)</f>
        <v>0</v>
      </c>
      <c r="V986" s="88">
        <f t="shared" si="94"/>
        <v>0</v>
      </c>
      <c r="W986" s="88">
        <f>IF(V986&gt;0,(V986*'Checklist Parameters'!$Q$35),0)</f>
        <v>0</v>
      </c>
      <c r="X986" s="85">
        <f t="shared" si="90"/>
        <v>0</v>
      </c>
      <c r="Y986" s="85">
        <f>IF('Checklist Parameters'!$Q$102&lt;&gt;"",(I986/43560)*'Checklist Parameters'!$Q$102,"N/A")</f>
        <v>0</v>
      </c>
      <c r="Z986" s="85" t="str">
        <f>IF('Checklist Parameters'!$Q$58&lt;&gt;"",((I986*'Checklist Parameters'!$Q$58)*'Checklist Parameters'!$Q$35)/1000,"N/A")</f>
        <v>N/A</v>
      </c>
      <c r="AA986" s="85">
        <f>IF('Checklist Parameters'!$Q$101&lt;&gt;"",IFERROR(I986/'Checklist Parameters'!$Q$101,0),"N/A")</f>
        <v>0</v>
      </c>
      <c r="AB986" s="85" t="str">
        <f>IF('Checklist Parameters'!$Q$43&lt;&gt;"",(I986*'Checklist Parameters'!$Q$43)/1000,"N/A")</f>
        <v>N/A</v>
      </c>
      <c r="AC986" s="85">
        <f>IF('Checklist Parameters'!$Q$16="",$X986,IF(AND('Checklist Parameters'!$Q$16&lt;$X986,'Checklist Parameters'!$Q$16&gt;=3),'Checklist Parameters'!$Q$16,IF(AND('Checklist Parameters'!$Q$16&lt;$X986,'Checklist Parameters'!$Q$16&lt;3),0,$X986)))</f>
        <v>0</v>
      </c>
      <c r="AD986" s="85" t="str">
        <f>IF(AND(I986&lt;'Checklist Parameters'!$Q$22,$I986&lt;&gt;0),"Y","")</f>
        <v/>
      </c>
      <c r="AE986" s="85" t="str">
        <f>IF($AD986="Y",0,IF('Checklist Parameters'!$Q$25="","&lt;no limit&gt;",ROUNDDOWN((($I986-'Checklist Parameters'!$Q$24)/'Checklist Parameters'!$Q$25)+1,0)))</f>
        <v>&lt;no limit&gt;</v>
      </c>
      <c r="AF986" s="174">
        <f t="shared" si="95"/>
        <v>0</v>
      </c>
      <c r="AG986" s="85">
        <f t="shared" si="91"/>
        <v>0</v>
      </c>
    </row>
    <row r="987" spans="1:33" ht="15">
      <c r="A987" s="393"/>
      <c r="B987" s="393"/>
      <c r="C987" s="393"/>
      <c r="D987" s="393"/>
      <c r="E987" s="393"/>
      <c r="F987" s="393"/>
      <c r="G987" s="393"/>
      <c r="H987" s="394"/>
      <c r="I987" s="394"/>
      <c r="J987" s="394"/>
      <c r="K987" s="394"/>
      <c r="L987" s="394"/>
      <c r="M987" s="394"/>
      <c r="N987" s="313">
        <f>IF(IF(I987&lt;'Checklist Parameters'!$Q$22,0,($I987-$L987))&lt;0,0,IF(I987&lt;'Checklist Parameters'!$Q$22,0,($I987-$L987)))</f>
        <v>0</v>
      </c>
      <c r="O987" s="394"/>
      <c r="P987" s="395"/>
      <c r="Q987" s="316">
        <f t="shared" si="92"/>
        <v>0</v>
      </c>
      <c r="R987" s="87">
        <f t="shared" si="93"/>
        <v>0</v>
      </c>
      <c r="S987" s="87">
        <f>IF('Checklist Parameters'!$Q$60&lt;0.2,0.2,'Checklist Parameters'!$Q$60)</f>
        <v>0.7</v>
      </c>
      <c r="T987" s="88">
        <f>IF($O987="",IF('Checklist District ID'!$C$43="Y",MAX($R987:$S987)*$I987,SUM($R987:$S987)*$I987),IF(O987&gt;0,Q987*S987))</f>
        <v>0</v>
      </c>
      <c r="U987" s="88">
        <f>IF(Q987&gt;0,((I987-T987)*'Formula Matrix'!$E$42),0)</f>
        <v>0</v>
      </c>
      <c r="V987" s="88">
        <f t="shared" si="94"/>
        <v>0</v>
      </c>
      <c r="W987" s="88">
        <f>IF(V987&gt;0,(V987*'Checklist Parameters'!$Q$35),0)</f>
        <v>0</v>
      </c>
      <c r="X987" s="85">
        <f t="shared" si="90"/>
        <v>0</v>
      </c>
      <c r="Y987" s="85">
        <f>IF('Checklist Parameters'!$Q$102&lt;&gt;"",(I987/43560)*'Checklist Parameters'!$Q$102,"N/A")</f>
        <v>0</v>
      </c>
      <c r="Z987" s="85" t="str">
        <f>IF('Checklist Parameters'!$Q$58&lt;&gt;"",((I987*'Checklist Parameters'!$Q$58)*'Checklist Parameters'!$Q$35)/1000,"N/A")</f>
        <v>N/A</v>
      </c>
      <c r="AA987" s="85">
        <f>IF('Checklist Parameters'!$Q$101&lt;&gt;"",IFERROR(I987/'Checklist Parameters'!$Q$101,0),"N/A")</f>
        <v>0</v>
      </c>
      <c r="AB987" s="85" t="str">
        <f>IF('Checklist Parameters'!$Q$43&lt;&gt;"",(I987*'Checklist Parameters'!$Q$43)/1000,"N/A")</f>
        <v>N/A</v>
      </c>
      <c r="AC987" s="85">
        <f>IF('Checklist Parameters'!$Q$16="",$X987,IF(AND('Checklist Parameters'!$Q$16&lt;$X987,'Checklist Parameters'!$Q$16&gt;=3),'Checklist Parameters'!$Q$16,IF(AND('Checklist Parameters'!$Q$16&lt;$X987,'Checklist Parameters'!$Q$16&lt;3),0,$X987)))</f>
        <v>0</v>
      </c>
      <c r="AD987" s="85" t="str">
        <f>IF(AND(I987&lt;'Checklist Parameters'!$Q$22,$I987&lt;&gt;0),"Y","")</f>
        <v/>
      </c>
      <c r="AE987" s="85" t="str">
        <f>IF($AD987="Y",0,IF('Checklist Parameters'!$Q$25="","&lt;no limit&gt;",ROUNDDOWN((($I987-'Checklist Parameters'!$Q$24)/'Checklist Parameters'!$Q$25)+1,0)))</f>
        <v>&lt;no limit&gt;</v>
      </c>
      <c r="AF987" s="174">
        <f t="shared" si="95"/>
        <v>0</v>
      </c>
      <c r="AG987" s="85">
        <f t="shared" si="91"/>
        <v>0</v>
      </c>
    </row>
    <row r="988" spans="1:33" ht="15">
      <c r="A988" s="393"/>
      <c r="B988" s="393"/>
      <c r="C988" s="393"/>
      <c r="D988" s="393"/>
      <c r="E988" s="393"/>
      <c r="F988" s="393"/>
      <c r="G988" s="393"/>
      <c r="H988" s="394"/>
      <c r="I988" s="394"/>
      <c r="J988" s="394"/>
      <c r="K988" s="394"/>
      <c r="L988" s="394"/>
      <c r="M988" s="394"/>
      <c r="N988" s="313">
        <f>IF(IF(I988&lt;'Checklist Parameters'!$Q$22,0,($I988-$L988))&lt;0,0,IF(I988&lt;'Checklist Parameters'!$Q$22,0,($I988-$L988)))</f>
        <v>0</v>
      </c>
      <c r="O988" s="394"/>
      <c r="P988" s="395"/>
      <c r="Q988" s="316">
        <f t="shared" si="92"/>
        <v>0</v>
      </c>
      <c r="R988" s="87">
        <f t="shared" si="93"/>
        <v>0</v>
      </c>
      <c r="S988" s="87">
        <f>IF('Checklist Parameters'!$Q$60&lt;0.2,0.2,'Checklist Parameters'!$Q$60)</f>
        <v>0.7</v>
      </c>
      <c r="T988" s="88">
        <f>IF($O988="",IF('Checklist District ID'!$C$43="Y",MAX($R988:$S988)*$I988,SUM($R988:$S988)*$I988),IF(O988&gt;0,Q988*S988))</f>
        <v>0</v>
      </c>
      <c r="U988" s="88">
        <f>IF(Q988&gt;0,((I988-T988)*'Formula Matrix'!$E$42),0)</f>
        <v>0</v>
      </c>
      <c r="V988" s="88">
        <f t="shared" si="94"/>
        <v>0</v>
      </c>
      <c r="W988" s="88">
        <f>IF(V988&gt;0,(V988*'Checklist Parameters'!$Q$35),0)</f>
        <v>0</v>
      </c>
      <c r="X988" s="85">
        <f t="shared" si="90"/>
        <v>0</v>
      </c>
      <c r="Y988" s="85">
        <f>IF('Checklist Parameters'!$Q$102&lt;&gt;"",(I988/43560)*'Checklist Parameters'!$Q$102,"N/A")</f>
        <v>0</v>
      </c>
      <c r="Z988" s="85" t="str">
        <f>IF('Checklist Parameters'!$Q$58&lt;&gt;"",((I988*'Checklist Parameters'!$Q$58)*'Checklist Parameters'!$Q$35)/1000,"N/A")</f>
        <v>N/A</v>
      </c>
      <c r="AA988" s="85">
        <f>IF('Checklist Parameters'!$Q$101&lt;&gt;"",IFERROR(I988/'Checklist Parameters'!$Q$101,0),"N/A")</f>
        <v>0</v>
      </c>
      <c r="AB988" s="85" t="str">
        <f>IF('Checklist Parameters'!$Q$43&lt;&gt;"",(I988*'Checklist Parameters'!$Q$43)/1000,"N/A")</f>
        <v>N/A</v>
      </c>
      <c r="AC988" s="85">
        <f>IF('Checklist Parameters'!$Q$16="",$X988,IF(AND('Checklist Parameters'!$Q$16&lt;$X988,'Checklist Parameters'!$Q$16&gt;=3),'Checklist Parameters'!$Q$16,IF(AND('Checklist Parameters'!$Q$16&lt;$X988,'Checklist Parameters'!$Q$16&lt;3),0,$X988)))</f>
        <v>0</v>
      </c>
      <c r="AD988" s="85" t="str">
        <f>IF(AND(I988&lt;'Checklist Parameters'!$Q$22,$I988&lt;&gt;0),"Y","")</f>
        <v/>
      </c>
      <c r="AE988" s="85" t="str">
        <f>IF($AD988="Y",0,IF('Checklist Parameters'!$Q$25="","&lt;no limit&gt;",ROUNDDOWN((($I988-'Checklist Parameters'!$Q$24)/'Checklist Parameters'!$Q$25)+1,0)))</f>
        <v>&lt;no limit&gt;</v>
      </c>
      <c r="AF988" s="174">
        <f t="shared" si="95"/>
        <v>0</v>
      </c>
      <c r="AG988" s="85">
        <f t="shared" si="91"/>
        <v>0</v>
      </c>
    </row>
    <row r="989" spans="1:33" ht="15">
      <c r="A989" s="393"/>
      <c r="B989" s="393"/>
      <c r="C989" s="393"/>
      <c r="D989" s="393"/>
      <c r="E989" s="393"/>
      <c r="F989" s="393"/>
      <c r="G989" s="393"/>
      <c r="H989" s="394"/>
      <c r="I989" s="394"/>
      <c r="J989" s="394"/>
      <c r="K989" s="394"/>
      <c r="L989" s="394"/>
      <c r="M989" s="394"/>
      <c r="N989" s="313">
        <f>IF(IF(I989&lt;'Checklist Parameters'!$Q$22,0,($I989-$L989))&lt;0,0,IF(I989&lt;'Checklist Parameters'!$Q$22,0,($I989-$L989)))</f>
        <v>0</v>
      </c>
      <c r="O989" s="394"/>
      <c r="P989" s="395"/>
      <c r="Q989" s="316">
        <f t="shared" si="92"/>
        <v>0</v>
      </c>
      <c r="R989" s="87">
        <f t="shared" si="93"/>
        <v>0</v>
      </c>
      <c r="S989" s="87">
        <f>IF('Checklist Parameters'!$Q$60&lt;0.2,0.2,'Checklist Parameters'!$Q$60)</f>
        <v>0.7</v>
      </c>
      <c r="T989" s="88">
        <f>IF($O989="",IF('Checklist District ID'!$C$43="Y",MAX($R989:$S989)*$I989,SUM($R989:$S989)*$I989),IF(O989&gt;0,Q989*S989))</f>
        <v>0</v>
      </c>
      <c r="U989" s="88">
        <f>IF(Q989&gt;0,((I989-T989)*'Formula Matrix'!$E$42),0)</f>
        <v>0</v>
      </c>
      <c r="V989" s="88">
        <f t="shared" si="94"/>
        <v>0</v>
      </c>
      <c r="W989" s="88">
        <f>IF(V989&gt;0,(V989*'Checklist Parameters'!$Q$35),0)</f>
        <v>0</v>
      </c>
      <c r="X989" s="85">
        <f t="shared" si="90"/>
        <v>0</v>
      </c>
      <c r="Y989" s="85">
        <f>IF('Checklist Parameters'!$Q$102&lt;&gt;"",(I989/43560)*'Checklist Parameters'!$Q$102,"N/A")</f>
        <v>0</v>
      </c>
      <c r="Z989" s="85" t="str">
        <f>IF('Checklist Parameters'!$Q$58&lt;&gt;"",((I989*'Checklist Parameters'!$Q$58)*'Checklist Parameters'!$Q$35)/1000,"N/A")</f>
        <v>N/A</v>
      </c>
      <c r="AA989" s="85">
        <f>IF('Checklist Parameters'!$Q$101&lt;&gt;"",IFERROR(I989/'Checklist Parameters'!$Q$101,0),"N/A")</f>
        <v>0</v>
      </c>
      <c r="AB989" s="85" t="str">
        <f>IF('Checklist Parameters'!$Q$43&lt;&gt;"",(I989*'Checklist Parameters'!$Q$43)/1000,"N/A")</f>
        <v>N/A</v>
      </c>
      <c r="AC989" s="85">
        <f>IF('Checklist Parameters'!$Q$16="",$X989,IF(AND('Checklist Parameters'!$Q$16&lt;$X989,'Checklist Parameters'!$Q$16&gt;=3),'Checklist Parameters'!$Q$16,IF(AND('Checklist Parameters'!$Q$16&lt;$X989,'Checklist Parameters'!$Q$16&lt;3),0,$X989)))</f>
        <v>0</v>
      </c>
      <c r="AD989" s="85" t="str">
        <f>IF(AND(I989&lt;'Checklist Parameters'!$Q$22,$I989&lt;&gt;0),"Y","")</f>
        <v/>
      </c>
      <c r="AE989" s="85" t="str">
        <f>IF($AD989="Y",0,IF('Checklist Parameters'!$Q$25="","&lt;no limit&gt;",ROUNDDOWN((($I989-'Checklist Parameters'!$Q$24)/'Checklist Parameters'!$Q$25)+1,0)))</f>
        <v>&lt;no limit&gt;</v>
      </c>
      <c r="AF989" s="174">
        <f t="shared" si="95"/>
        <v>0</v>
      </c>
      <c r="AG989" s="85">
        <f t="shared" si="91"/>
        <v>0</v>
      </c>
    </row>
    <row r="990" spans="1:33" ht="15">
      <c r="A990" s="393"/>
      <c r="B990" s="393"/>
      <c r="C990" s="393"/>
      <c r="D990" s="393"/>
      <c r="E990" s="393"/>
      <c r="F990" s="393"/>
      <c r="G990" s="393"/>
      <c r="H990" s="394"/>
      <c r="I990" s="394"/>
      <c r="J990" s="394"/>
      <c r="K990" s="394"/>
      <c r="L990" s="394"/>
      <c r="M990" s="394"/>
      <c r="N990" s="313">
        <f>IF(IF(I990&lt;'Checklist Parameters'!$Q$22,0,($I990-$L990))&lt;0,0,IF(I990&lt;'Checklist Parameters'!$Q$22,0,($I990-$L990)))</f>
        <v>0</v>
      </c>
      <c r="O990" s="394"/>
      <c r="P990" s="395"/>
      <c r="Q990" s="316">
        <f t="shared" si="92"/>
        <v>0</v>
      </c>
      <c r="R990" s="87">
        <f t="shared" si="93"/>
        <v>0</v>
      </c>
      <c r="S990" s="87">
        <f>IF('Checklist Parameters'!$Q$60&lt;0.2,0.2,'Checklist Parameters'!$Q$60)</f>
        <v>0.7</v>
      </c>
      <c r="T990" s="88">
        <f>IF($O990="",IF('Checklist District ID'!$C$43="Y",MAX($R990:$S990)*$I990,SUM($R990:$S990)*$I990),IF(O990&gt;0,Q990*S990))</f>
        <v>0</v>
      </c>
      <c r="U990" s="88">
        <f>IF(Q990&gt;0,((I990-T990)*'Formula Matrix'!$E$42),0)</f>
        <v>0</v>
      </c>
      <c r="V990" s="88">
        <f t="shared" si="94"/>
        <v>0</v>
      </c>
      <c r="W990" s="88">
        <f>IF(V990&gt;0,(V990*'Checklist Parameters'!$Q$35),0)</f>
        <v>0</v>
      </c>
      <c r="X990" s="85">
        <f t="shared" si="90"/>
        <v>0</v>
      </c>
      <c r="Y990" s="85">
        <f>IF('Checklist Parameters'!$Q$102&lt;&gt;"",(I990/43560)*'Checklist Parameters'!$Q$102,"N/A")</f>
        <v>0</v>
      </c>
      <c r="Z990" s="85" t="str">
        <f>IF('Checklist Parameters'!$Q$58&lt;&gt;"",((I990*'Checklist Parameters'!$Q$58)*'Checklist Parameters'!$Q$35)/1000,"N/A")</f>
        <v>N/A</v>
      </c>
      <c r="AA990" s="85">
        <f>IF('Checklist Parameters'!$Q$101&lt;&gt;"",IFERROR(I990/'Checklist Parameters'!$Q$101,0),"N/A")</f>
        <v>0</v>
      </c>
      <c r="AB990" s="85" t="str">
        <f>IF('Checklist Parameters'!$Q$43&lt;&gt;"",(I990*'Checklist Parameters'!$Q$43)/1000,"N/A")</f>
        <v>N/A</v>
      </c>
      <c r="AC990" s="85">
        <f>IF('Checklist Parameters'!$Q$16="",$X990,IF(AND('Checklist Parameters'!$Q$16&lt;$X990,'Checklist Parameters'!$Q$16&gt;=3),'Checklist Parameters'!$Q$16,IF(AND('Checklist Parameters'!$Q$16&lt;$X990,'Checklist Parameters'!$Q$16&lt;3),0,$X990)))</f>
        <v>0</v>
      </c>
      <c r="AD990" s="85" t="str">
        <f>IF(AND(I990&lt;'Checklist Parameters'!$Q$22,$I990&lt;&gt;0),"Y","")</f>
        <v/>
      </c>
      <c r="AE990" s="85" t="str">
        <f>IF($AD990="Y",0,IF('Checklist Parameters'!$Q$25="","&lt;no limit&gt;",ROUNDDOWN((($I990-'Checklist Parameters'!$Q$24)/'Checklist Parameters'!$Q$25)+1,0)))</f>
        <v>&lt;no limit&gt;</v>
      </c>
      <c r="AF990" s="174">
        <f t="shared" si="95"/>
        <v>0</v>
      </c>
      <c r="AG990" s="85">
        <f t="shared" si="91"/>
        <v>0</v>
      </c>
    </row>
    <row r="991" spans="1:33" ht="15">
      <c r="A991" s="393"/>
      <c r="B991" s="393"/>
      <c r="C991" s="393"/>
      <c r="D991" s="393"/>
      <c r="E991" s="393"/>
      <c r="F991" s="393"/>
      <c r="G991" s="393"/>
      <c r="H991" s="394"/>
      <c r="I991" s="394"/>
      <c r="J991" s="394"/>
      <c r="K991" s="394"/>
      <c r="L991" s="394"/>
      <c r="M991" s="394"/>
      <c r="N991" s="313">
        <f>IF(IF(I991&lt;'Checklist Parameters'!$Q$22,0,($I991-$L991))&lt;0,0,IF(I991&lt;'Checklist Parameters'!$Q$22,0,($I991-$L991)))</f>
        <v>0</v>
      </c>
      <c r="O991" s="394"/>
      <c r="P991" s="395"/>
      <c r="Q991" s="316">
        <f t="shared" si="92"/>
        <v>0</v>
      </c>
      <c r="R991" s="87">
        <f t="shared" si="93"/>
        <v>0</v>
      </c>
      <c r="S991" s="87">
        <f>IF('Checklist Parameters'!$Q$60&lt;0.2,0.2,'Checklist Parameters'!$Q$60)</f>
        <v>0.7</v>
      </c>
      <c r="T991" s="88">
        <f>IF($O991="",IF('Checklist District ID'!$C$43="Y",MAX($R991:$S991)*$I991,SUM($R991:$S991)*$I991),IF(O991&gt;0,Q991*S991))</f>
        <v>0</v>
      </c>
      <c r="U991" s="88">
        <f>IF(Q991&gt;0,((I991-T991)*'Formula Matrix'!$E$42),0)</f>
        <v>0</v>
      </c>
      <c r="V991" s="88">
        <f t="shared" si="94"/>
        <v>0</v>
      </c>
      <c r="W991" s="88">
        <f>IF(V991&gt;0,(V991*'Checklist Parameters'!$Q$35),0)</f>
        <v>0</v>
      </c>
      <c r="X991" s="85">
        <f t="shared" si="90"/>
        <v>0</v>
      </c>
      <c r="Y991" s="85">
        <f>IF('Checklist Parameters'!$Q$102&lt;&gt;"",(I991/43560)*'Checklist Parameters'!$Q$102,"N/A")</f>
        <v>0</v>
      </c>
      <c r="Z991" s="85" t="str">
        <f>IF('Checklist Parameters'!$Q$58&lt;&gt;"",((I991*'Checklist Parameters'!$Q$58)*'Checklist Parameters'!$Q$35)/1000,"N/A")</f>
        <v>N/A</v>
      </c>
      <c r="AA991" s="85">
        <f>IF('Checklist Parameters'!$Q$101&lt;&gt;"",IFERROR(I991/'Checklist Parameters'!$Q$101,0),"N/A")</f>
        <v>0</v>
      </c>
      <c r="AB991" s="85" t="str">
        <f>IF('Checklist Parameters'!$Q$43&lt;&gt;"",(I991*'Checklist Parameters'!$Q$43)/1000,"N/A")</f>
        <v>N/A</v>
      </c>
      <c r="AC991" s="85">
        <f>IF('Checklist Parameters'!$Q$16="",$X991,IF(AND('Checklist Parameters'!$Q$16&lt;$X991,'Checklist Parameters'!$Q$16&gt;=3),'Checklist Parameters'!$Q$16,IF(AND('Checklist Parameters'!$Q$16&lt;$X991,'Checklist Parameters'!$Q$16&lt;3),0,$X991)))</f>
        <v>0</v>
      </c>
      <c r="AD991" s="85" t="str">
        <f>IF(AND(I991&lt;'Checklist Parameters'!$Q$22,$I991&lt;&gt;0),"Y","")</f>
        <v/>
      </c>
      <c r="AE991" s="85" t="str">
        <f>IF($AD991="Y",0,IF('Checklist Parameters'!$Q$25="","&lt;no limit&gt;",ROUNDDOWN((($I991-'Checklist Parameters'!$Q$24)/'Checklist Parameters'!$Q$25)+1,0)))</f>
        <v>&lt;no limit&gt;</v>
      </c>
      <c r="AF991" s="174">
        <f t="shared" si="95"/>
        <v>0</v>
      </c>
      <c r="AG991" s="85">
        <f t="shared" si="91"/>
        <v>0</v>
      </c>
    </row>
    <row r="992" spans="1:33" ht="15">
      <c r="A992" s="393"/>
      <c r="B992" s="393"/>
      <c r="C992" s="393"/>
      <c r="D992" s="393"/>
      <c r="E992" s="393"/>
      <c r="F992" s="393"/>
      <c r="G992" s="393"/>
      <c r="H992" s="394"/>
      <c r="I992" s="394"/>
      <c r="J992" s="394"/>
      <c r="K992" s="394"/>
      <c r="L992" s="394"/>
      <c r="M992" s="394"/>
      <c r="N992" s="313">
        <f>IF(IF(I992&lt;'Checklist Parameters'!$Q$22,0,($I992-$L992))&lt;0,0,IF(I992&lt;'Checklist Parameters'!$Q$22,0,($I992-$L992)))</f>
        <v>0</v>
      </c>
      <c r="O992" s="394"/>
      <c r="P992" s="395"/>
      <c r="Q992" s="316">
        <f t="shared" si="92"/>
        <v>0</v>
      </c>
      <c r="R992" s="87">
        <f t="shared" si="93"/>
        <v>0</v>
      </c>
      <c r="S992" s="87">
        <f>IF('Checklist Parameters'!$Q$60&lt;0.2,0.2,'Checklist Parameters'!$Q$60)</f>
        <v>0.7</v>
      </c>
      <c r="T992" s="88">
        <f>IF($O992="",IF('Checklist District ID'!$C$43="Y",MAX($R992:$S992)*$I992,SUM($R992:$S992)*$I992),IF(O992&gt;0,Q992*S992))</f>
        <v>0</v>
      </c>
      <c r="U992" s="88">
        <f>IF(Q992&gt;0,((I992-T992)*'Formula Matrix'!$E$42),0)</f>
        <v>0</v>
      </c>
      <c r="V992" s="88">
        <f t="shared" si="94"/>
        <v>0</v>
      </c>
      <c r="W992" s="88">
        <f>IF(V992&gt;0,(V992*'Checklist Parameters'!$Q$35),0)</f>
        <v>0</v>
      </c>
      <c r="X992" s="85">
        <f t="shared" si="90"/>
        <v>0</v>
      </c>
      <c r="Y992" s="85">
        <f>IF('Checklist Parameters'!$Q$102&lt;&gt;"",(I992/43560)*'Checklist Parameters'!$Q$102,"N/A")</f>
        <v>0</v>
      </c>
      <c r="Z992" s="85" t="str">
        <f>IF('Checklist Parameters'!$Q$58&lt;&gt;"",((I992*'Checklist Parameters'!$Q$58)*'Checklist Parameters'!$Q$35)/1000,"N/A")</f>
        <v>N/A</v>
      </c>
      <c r="AA992" s="85">
        <f>IF('Checklist Parameters'!$Q$101&lt;&gt;"",IFERROR(I992/'Checklist Parameters'!$Q$101,0),"N/A")</f>
        <v>0</v>
      </c>
      <c r="AB992" s="85" t="str">
        <f>IF('Checklist Parameters'!$Q$43&lt;&gt;"",(I992*'Checklist Parameters'!$Q$43)/1000,"N/A")</f>
        <v>N/A</v>
      </c>
      <c r="AC992" s="85">
        <f>IF('Checklist Parameters'!$Q$16="",$X992,IF(AND('Checklist Parameters'!$Q$16&lt;$X992,'Checklist Parameters'!$Q$16&gt;=3),'Checklist Parameters'!$Q$16,IF(AND('Checklist Parameters'!$Q$16&lt;$X992,'Checklist Parameters'!$Q$16&lt;3),0,$X992)))</f>
        <v>0</v>
      </c>
      <c r="AD992" s="85" t="str">
        <f>IF(AND(I992&lt;'Checklist Parameters'!$Q$22,$I992&lt;&gt;0),"Y","")</f>
        <v/>
      </c>
      <c r="AE992" s="85" t="str">
        <f>IF($AD992="Y",0,IF('Checklist Parameters'!$Q$25="","&lt;no limit&gt;",ROUNDDOWN((($I992-'Checklist Parameters'!$Q$24)/'Checklist Parameters'!$Q$25)+1,0)))</f>
        <v>&lt;no limit&gt;</v>
      </c>
      <c r="AF992" s="174">
        <f t="shared" si="95"/>
        <v>0</v>
      </c>
      <c r="AG992" s="85">
        <f t="shared" si="91"/>
        <v>0</v>
      </c>
    </row>
    <row r="993" spans="1:33" ht="15">
      <c r="A993" s="393"/>
      <c r="B993" s="393"/>
      <c r="C993" s="393"/>
      <c r="D993" s="393"/>
      <c r="E993" s="393"/>
      <c r="F993" s="393"/>
      <c r="G993" s="393"/>
      <c r="H993" s="394"/>
      <c r="I993" s="394"/>
      <c r="J993" s="394"/>
      <c r="K993" s="394"/>
      <c r="L993" s="394"/>
      <c r="M993" s="394"/>
      <c r="N993" s="313">
        <f>IF(IF(I993&lt;'Checklist Parameters'!$Q$22,0,($I993-$L993))&lt;0,0,IF(I993&lt;'Checklist Parameters'!$Q$22,0,($I993-$L993)))</f>
        <v>0</v>
      </c>
      <c r="O993" s="394"/>
      <c r="P993" s="395"/>
      <c r="Q993" s="316">
        <f t="shared" si="92"/>
        <v>0</v>
      </c>
      <c r="R993" s="87">
        <f t="shared" si="93"/>
        <v>0</v>
      </c>
      <c r="S993" s="87">
        <f>IF('Checklist Parameters'!$Q$60&lt;0.2,0.2,'Checklist Parameters'!$Q$60)</f>
        <v>0.7</v>
      </c>
      <c r="T993" s="88">
        <f>IF($O993="",IF('Checklist District ID'!$C$43="Y",MAX($R993:$S993)*$I993,SUM($R993:$S993)*$I993),IF(O993&gt;0,Q993*S993))</f>
        <v>0</v>
      </c>
      <c r="U993" s="88">
        <f>IF(Q993&gt;0,((I993-T993)*'Formula Matrix'!$E$42),0)</f>
        <v>0</v>
      </c>
      <c r="V993" s="88">
        <f t="shared" si="94"/>
        <v>0</v>
      </c>
      <c r="W993" s="88">
        <f>IF(V993&gt;0,(V993*'Checklist Parameters'!$Q$35),0)</f>
        <v>0</v>
      </c>
      <c r="X993" s="85">
        <f t="shared" si="90"/>
        <v>0</v>
      </c>
      <c r="Y993" s="85">
        <f>IF('Checklist Parameters'!$Q$102&lt;&gt;"",(I993/43560)*'Checklist Parameters'!$Q$102,"N/A")</f>
        <v>0</v>
      </c>
      <c r="Z993" s="85" t="str">
        <f>IF('Checklist Parameters'!$Q$58&lt;&gt;"",((I993*'Checklist Parameters'!$Q$58)*'Checklist Parameters'!$Q$35)/1000,"N/A")</f>
        <v>N/A</v>
      </c>
      <c r="AA993" s="85">
        <f>IF('Checklist Parameters'!$Q$101&lt;&gt;"",IFERROR(I993/'Checklist Parameters'!$Q$101,0),"N/A")</f>
        <v>0</v>
      </c>
      <c r="AB993" s="85" t="str">
        <f>IF('Checklist Parameters'!$Q$43&lt;&gt;"",(I993*'Checklist Parameters'!$Q$43)/1000,"N/A")</f>
        <v>N/A</v>
      </c>
      <c r="AC993" s="85">
        <f>IF('Checklist Parameters'!$Q$16="",$X993,IF(AND('Checklist Parameters'!$Q$16&lt;$X993,'Checklist Parameters'!$Q$16&gt;=3),'Checklist Parameters'!$Q$16,IF(AND('Checklist Parameters'!$Q$16&lt;$X993,'Checklist Parameters'!$Q$16&lt;3),0,$X993)))</f>
        <v>0</v>
      </c>
      <c r="AD993" s="85" t="str">
        <f>IF(AND(I993&lt;'Checklist Parameters'!$Q$22,$I993&lt;&gt;0),"Y","")</f>
        <v/>
      </c>
      <c r="AE993" s="85" t="str">
        <f>IF($AD993="Y",0,IF('Checklist Parameters'!$Q$25="","&lt;no limit&gt;",ROUNDDOWN((($I993-'Checklist Parameters'!$Q$24)/'Checklist Parameters'!$Q$25)+1,0)))</f>
        <v>&lt;no limit&gt;</v>
      </c>
      <c r="AF993" s="174">
        <f t="shared" si="95"/>
        <v>0</v>
      </c>
      <c r="AG993" s="85">
        <f t="shared" si="91"/>
        <v>0</v>
      </c>
    </row>
    <row r="994" spans="1:33" ht="15">
      <c r="A994" s="393"/>
      <c r="B994" s="393"/>
      <c r="C994" s="393"/>
      <c r="D994" s="393"/>
      <c r="E994" s="393"/>
      <c r="F994" s="393"/>
      <c r="G994" s="393"/>
      <c r="H994" s="394"/>
      <c r="I994" s="394"/>
      <c r="J994" s="394"/>
      <c r="K994" s="394"/>
      <c r="L994" s="394"/>
      <c r="M994" s="394"/>
      <c r="N994" s="313">
        <f>IF(IF(I994&lt;'Checklist Parameters'!$Q$22,0,($I994-$L994))&lt;0,0,IF(I994&lt;'Checklist Parameters'!$Q$22,0,($I994-$L994)))</f>
        <v>0</v>
      </c>
      <c r="O994" s="394"/>
      <c r="P994" s="395"/>
      <c r="Q994" s="316">
        <f t="shared" si="92"/>
        <v>0</v>
      </c>
      <c r="R994" s="87">
        <f t="shared" si="93"/>
        <v>0</v>
      </c>
      <c r="S994" s="87">
        <f>IF('Checklist Parameters'!$Q$60&lt;0.2,0.2,'Checklist Parameters'!$Q$60)</f>
        <v>0.7</v>
      </c>
      <c r="T994" s="88">
        <f>IF($O994="",IF('Checklist District ID'!$C$43="Y",MAX($R994:$S994)*$I994,SUM($R994:$S994)*$I994),IF(O994&gt;0,Q994*S994))</f>
        <v>0</v>
      </c>
      <c r="U994" s="88">
        <f>IF(Q994&gt;0,((I994-T994)*'Formula Matrix'!$E$42),0)</f>
        <v>0</v>
      </c>
      <c r="V994" s="88">
        <f t="shared" si="94"/>
        <v>0</v>
      </c>
      <c r="W994" s="88">
        <f>IF(V994&gt;0,(V994*'Checklist Parameters'!$Q$35),0)</f>
        <v>0</v>
      </c>
      <c r="X994" s="85">
        <f t="shared" si="90"/>
        <v>0</v>
      </c>
      <c r="Y994" s="85">
        <f>IF('Checklist Parameters'!$Q$102&lt;&gt;"",(I994/43560)*'Checklist Parameters'!$Q$102,"N/A")</f>
        <v>0</v>
      </c>
      <c r="Z994" s="85" t="str">
        <f>IF('Checklist Parameters'!$Q$58&lt;&gt;"",((I994*'Checklist Parameters'!$Q$58)*'Checklist Parameters'!$Q$35)/1000,"N/A")</f>
        <v>N/A</v>
      </c>
      <c r="AA994" s="85">
        <f>IF('Checklist Parameters'!$Q$101&lt;&gt;"",IFERROR(I994/'Checklist Parameters'!$Q$101,0),"N/A")</f>
        <v>0</v>
      </c>
      <c r="AB994" s="85" t="str">
        <f>IF('Checklist Parameters'!$Q$43&lt;&gt;"",(I994*'Checklist Parameters'!$Q$43)/1000,"N/A")</f>
        <v>N/A</v>
      </c>
      <c r="AC994" s="85">
        <f>IF('Checklist Parameters'!$Q$16="",$X994,IF(AND('Checklist Parameters'!$Q$16&lt;$X994,'Checklist Parameters'!$Q$16&gt;=3),'Checklist Parameters'!$Q$16,IF(AND('Checklist Parameters'!$Q$16&lt;$X994,'Checklist Parameters'!$Q$16&lt;3),0,$X994)))</f>
        <v>0</v>
      </c>
      <c r="AD994" s="85" t="str">
        <f>IF(AND(I994&lt;'Checklist Parameters'!$Q$22,$I994&lt;&gt;0),"Y","")</f>
        <v/>
      </c>
      <c r="AE994" s="85" t="str">
        <f>IF($AD994="Y",0,IF('Checklist Parameters'!$Q$25="","&lt;no limit&gt;",ROUNDDOWN((($I994-'Checklist Parameters'!$Q$24)/'Checklist Parameters'!$Q$25)+1,0)))</f>
        <v>&lt;no limit&gt;</v>
      </c>
      <c r="AF994" s="174">
        <f t="shared" si="95"/>
        <v>0</v>
      </c>
      <c r="AG994" s="85">
        <f t="shared" si="91"/>
        <v>0</v>
      </c>
    </row>
    <row r="995" spans="1:33" ht="15">
      <c r="A995" s="393"/>
      <c r="B995" s="393"/>
      <c r="C995" s="393"/>
      <c r="D995" s="393"/>
      <c r="E995" s="393"/>
      <c r="F995" s="393"/>
      <c r="G995" s="393"/>
      <c r="H995" s="394"/>
      <c r="I995" s="394"/>
      <c r="J995" s="394"/>
      <c r="K995" s="394"/>
      <c r="L995" s="394"/>
      <c r="M995" s="394"/>
      <c r="N995" s="313">
        <f>IF(IF(I995&lt;'Checklist Parameters'!$Q$22,0,($I995-$L995))&lt;0,0,IF(I995&lt;'Checklist Parameters'!$Q$22,0,($I995-$L995)))</f>
        <v>0</v>
      </c>
      <c r="O995" s="394"/>
      <c r="P995" s="395"/>
      <c r="Q995" s="316">
        <f t="shared" si="92"/>
        <v>0</v>
      </c>
      <c r="R995" s="87">
        <f t="shared" si="93"/>
        <v>0</v>
      </c>
      <c r="S995" s="87">
        <f>IF('Checklist Parameters'!$Q$60&lt;0.2,0.2,'Checklist Parameters'!$Q$60)</f>
        <v>0.7</v>
      </c>
      <c r="T995" s="88">
        <f>IF($O995="",IF('Checklist District ID'!$C$43="Y",MAX($R995:$S995)*$I995,SUM($R995:$S995)*$I995),IF(O995&gt;0,Q995*S995))</f>
        <v>0</v>
      </c>
      <c r="U995" s="88">
        <f>IF(Q995&gt;0,((I995-T995)*'Formula Matrix'!$E$42),0)</f>
        <v>0</v>
      </c>
      <c r="V995" s="88">
        <f t="shared" si="94"/>
        <v>0</v>
      </c>
      <c r="W995" s="88">
        <f>IF(V995&gt;0,(V995*'Checklist Parameters'!$Q$35),0)</f>
        <v>0</v>
      </c>
      <c r="X995" s="85">
        <f t="shared" si="90"/>
        <v>0</v>
      </c>
      <c r="Y995" s="85">
        <f>IF('Checklist Parameters'!$Q$102&lt;&gt;"",(I995/43560)*'Checklist Parameters'!$Q$102,"N/A")</f>
        <v>0</v>
      </c>
      <c r="Z995" s="85" t="str">
        <f>IF('Checklist Parameters'!$Q$58&lt;&gt;"",((I995*'Checklist Parameters'!$Q$58)*'Checklist Parameters'!$Q$35)/1000,"N/A")</f>
        <v>N/A</v>
      </c>
      <c r="AA995" s="85">
        <f>IF('Checklist Parameters'!$Q$101&lt;&gt;"",IFERROR(I995/'Checklist Parameters'!$Q$101,0),"N/A")</f>
        <v>0</v>
      </c>
      <c r="AB995" s="85" t="str">
        <f>IF('Checklist Parameters'!$Q$43&lt;&gt;"",(I995*'Checklist Parameters'!$Q$43)/1000,"N/A")</f>
        <v>N/A</v>
      </c>
      <c r="AC995" s="85">
        <f>IF('Checklist Parameters'!$Q$16="",$X995,IF(AND('Checklist Parameters'!$Q$16&lt;$X995,'Checklist Parameters'!$Q$16&gt;=3),'Checklist Parameters'!$Q$16,IF(AND('Checklist Parameters'!$Q$16&lt;$X995,'Checklist Parameters'!$Q$16&lt;3),0,$X995)))</f>
        <v>0</v>
      </c>
      <c r="AD995" s="85" t="str">
        <f>IF(AND(I995&lt;'Checklist Parameters'!$Q$22,$I995&lt;&gt;0),"Y","")</f>
        <v/>
      </c>
      <c r="AE995" s="85" t="str">
        <f>IF($AD995="Y",0,IF('Checklist Parameters'!$Q$25="","&lt;no limit&gt;",ROUNDDOWN((($I995-'Checklist Parameters'!$Q$24)/'Checklist Parameters'!$Q$25)+1,0)))</f>
        <v>&lt;no limit&gt;</v>
      </c>
      <c r="AF995" s="174">
        <f t="shared" si="95"/>
        <v>0</v>
      </c>
      <c r="AG995" s="85">
        <f t="shared" si="91"/>
        <v>0</v>
      </c>
    </row>
    <row r="996" spans="1:33" ht="15">
      <c r="A996" s="393"/>
      <c r="B996" s="393"/>
      <c r="C996" s="393"/>
      <c r="D996" s="393"/>
      <c r="E996" s="393"/>
      <c r="F996" s="393"/>
      <c r="G996" s="393"/>
      <c r="H996" s="394"/>
      <c r="I996" s="394"/>
      <c r="J996" s="394"/>
      <c r="K996" s="394"/>
      <c r="L996" s="394"/>
      <c r="M996" s="394"/>
      <c r="N996" s="313">
        <f>IF(IF(I996&lt;'Checklist Parameters'!$Q$22,0,($I996-$L996))&lt;0,0,IF(I996&lt;'Checklist Parameters'!$Q$22,0,($I996-$L996)))</f>
        <v>0</v>
      </c>
      <c r="O996" s="394"/>
      <c r="P996" s="395"/>
      <c r="Q996" s="316">
        <f t="shared" si="92"/>
        <v>0</v>
      </c>
      <c r="R996" s="87">
        <f t="shared" si="93"/>
        <v>0</v>
      </c>
      <c r="S996" s="87">
        <f>IF('Checklist Parameters'!$Q$60&lt;0.2,0.2,'Checklist Parameters'!$Q$60)</f>
        <v>0.7</v>
      </c>
      <c r="T996" s="88">
        <f>IF($O996="",IF('Checklist District ID'!$C$43="Y",MAX($R996:$S996)*$I996,SUM($R996:$S996)*$I996),IF(O996&gt;0,Q996*S996))</f>
        <v>0</v>
      </c>
      <c r="U996" s="88">
        <f>IF(Q996&gt;0,((I996-T996)*'Formula Matrix'!$E$42),0)</f>
        <v>0</v>
      </c>
      <c r="V996" s="88">
        <f t="shared" si="94"/>
        <v>0</v>
      </c>
      <c r="W996" s="88">
        <f>IF(V996&gt;0,(V996*'Checklist Parameters'!$Q$35),0)</f>
        <v>0</v>
      </c>
      <c r="X996" s="85">
        <f t="shared" si="90"/>
        <v>0</v>
      </c>
      <c r="Y996" s="85">
        <f>IF('Checklist Parameters'!$Q$102&lt;&gt;"",(I996/43560)*'Checklist Parameters'!$Q$102,"N/A")</f>
        <v>0</v>
      </c>
      <c r="Z996" s="85" t="str">
        <f>IF('Checklist Parameters'!$Q$58&lt;&gt;"",((I996*'Checklist Parameters'!$Q$58)*'Checklist Parameters'!$Q$35)/1000,"N/A")</f>
        <v>N/A</v>
      </c>
      <c r="AA996" s="85">
        <f>IF('Checklist Parameters'!$Q$101&lt;&gt;"",IFERROR(I996/'Checklist Parameters'!$Q$101,0),"N/A")</f>
        <v>0</v>
      </c>
      <c r="AB996" s="85" t="str">
        <f>IF('Checklist Parameters'!$Q$43&lt;&gt;"",(I996*'Checklist Parameters'!$Q$43)/1000,"N/A")</f>
        <v>N/A</v>
      </c>
      <c r="AC996" s="85">
        <f>IF('Checklist Parameters'!$Q$16="",$X996,IF(AND('Checklist Parameters'!$Q$16&lt;$X996,'Checklist Parameters'!$Q$16&gt;=3),'Checklist Parameters'!$Q$16,IF(AND('Checklist Parameters'!$Q$16&lt;$X996,'Checklist Parameters'!$Q$16&lt;3),0,$X996)))</f>
        <v>0</v>
      </c>
      <c r="AD996" s="85" t="str">
        <f>IF(AND(I996&lt;'Checklist Parameters'!$Q$22,$I996&lt;&gt;0),"Y","")</f>
        <v/>
      </c>
      <c r="AE996" s="85" t="str">
        <f>IF($AD996="Y",0,IF('Checklist Parameters'!$Q$25="","&lt;no limit&gt;",ROUNDDOWN((($I996-'Checklist Parameters'!$Q$24)/'Checklist Parameters'!$Q$25)+1,0)))</f>
        <v>&lt;no limit&gt;</v>
      </c>
      <c r="AF996" s="174">
        <f t="shared" si="95"/>
        <v>0</v>
      </c>
      <c r="AG996" s="85">
        <f t="shared" si="91"/>
        <v>0</v>
      </c>
    </row>
    <row r="997" spans="1:33" ht="15">
      <c r="A997" s="393"/>
      <c r="B997" s="393"/>
      <c r="C997" s="393"/>
      <c r="D997" s="393"/>
      <c r="E997" s="393"/>
      <c r="F997" s="393"/>
      <c r="G997" s="393"/>
      <c r="H997" s="394"/>
      <c r="I997" s="394"/>
      <c r="J997" s="394"/>
      <c r="K997" s="394"/>
      <c r="L997" s="394"/>
      <c r="M997" s="394"/>
      <c r="N997" s="313">
        <f>IF(IF(I997&lt;'Checklist Parameters'!$Q$22,0,($I997-$L997))&lt;0,0,IF(I997&lt;'Checklist Parameters'!$Q$22,0,($I997-$L997)))</f>
        <v>0</v>
      </c>
      <c r="O997" s="394"/>
      <c r="P997" s="395"/>
      <c r="Q997" s="316">
        <f t="shared" si="92"/>
        <v>0</v>
      </c>
      <c r="R997" s="87">
        <f t="shared" si="93"/>
        <v>0</v>
      </c>
      <c r="S997" s="87">
        <f>IF('Checklist Parameters'!$Q$60&lt;0.2,0.2,'Checklist Parameters'!$Q$60)</f>
        <v>0.7</v>
      </c>
      <c r="T997" s="88">
        <f>IF($O997="",IF('Checklist District ID'!$C$43="Y",MAX($R997:$S997)*$I997,SUM($R997:$S997)*$I997),IF(O997&gt;0,Q997*S997))</f>
        <v>0</v>
      </c>
      <c r="U997" s="88">
        <f>IF(Q997&gt;0,((I997-T997)*'Formula Matrix'!$E$42),0)</f>
        <v>0</v>
      </c>
      <c r="V997" s="88">
        <f t="shared" si="94"/>
        <v>0</v>
      </c>
      <c r="W997" s="88">
        <f>IF(V997&gt;0,(V997*'Checklist Parameters'!$Q$35),0)</f>
        <v>0</v>
      </c>
      <c r="X997" s="85">
        <f t="shared" si="90"/>
        <v>0</v>
      </c>
      <c r="Y997" s="85">
        <f>IF('Checklist Parameters'!$Q$102&lt;&gt;"",(I997/43560)*'Checklist Parameters'!$Q$102,"N/A")</f>
        <v>0</v>
      </c>
      <c r="Z997" s="85" t="str">
        <f>IF('Checklist Parameters'!$Q$58&lt;&gt;"",((I997*'Checklist Parameters'!$Q$58)*'Checklist Parameters'!$Q$35)/1000,"N/A")</f>
        <v>N/A</v>
      </c>
      <c r="AA997" s="85">
        <f>IF('Checklist Parameters'!$Q$101&lt;&gt;"",IFERROR(I997/'Checklist Parameters'!$Q$101,0),"N/A")</f>
        <v>0</v>
      </c>
      <c r="AB997" s="85" t="str">
        <f>IF('Checklist Parameters'!$Q$43&lt;&gt;"",(I997*'Checklist Parameters'!$Q$43)/1000,"N/A")</f>
        <v>N/A</v>
      </c>
      <c r="AC997" s="85">
        <f>IF('Checklist Parameters'!$Q$16="",$X997,IF(AND('Checklist Parameters'!$Q$16&lt;$X997,'Checklist Parameters'!$Q$16&gt;=3),'Checklist Parameters'!$Q$16,IF(AND('Checklist Parameters'!$Q$16&lt;$X997,'Checklist Parameters'!$Q$16&lt;3),0,$X997)))</f>
        <v>0</v>
      </c>
      <c r="AD997" s="85" t="str">
        <f>IF(AND(I997&lt;'Checklist Parameters'!$Q$22,$I997&lt;&gt;0),"Y","")</f>
        <v/>
      </c>
      <c r="AE997" s="85" t="str">
        <f>IF($AD997="Y",0,IF('Checklist Parameters'!$Q$25="","&lt;no limit&gt;",ROUNDDOWN((($I997-'Checklist Parameters'!$Q$24)/'Checklist Parameters'!$Q$25)+1,0)))</f>
        <v>&lt;no limit&gt;</v>
      </c>
      <c r="AF997" s="174">
        <f t="shared" si="95"/>
        <v>0</v>
      </c>
      <c r="AG997" s="85">
        <f t="shared" si="91"/>
        <v>0</v>
      </c>
    </row>
    <row r="998" spans="1:33" ht="15">
      <c r="A998" s="393"/>
      <c r="B998" s="393"/>
      <c r="C998" s="393"/>
      <c r="D998" s="393"/>
      <c r="E998" s="393"/>
      <c r="F998" s="393"/>
      <c r="G998" s="393"/>
      <c r="H998" s="394"/>
      <c r="I998" s="394"/>
      <c r="J998" s="394"/>
      <c r="K998" s="394"/>
      <c r="L998" s="394"/>
      <c r="M998" s="394"/>
      <c r="N998" s="313">
        <f>IF(IF(I998&lt;'Checklist Parameters'!$Q$22,0,($I998-$L998))&lt;0,0,IF(I998&lt;'Checklist Parameters'!$Q$22,0,($I998-$L998)))</f>
        <v>0</v>
      </c>
      <c r="O998" s="394"/>
      <c r="P998" s="395"/>
      <c r="Q998" s="316">
        <f t="shared" si="92"/>
        <v>0</v>
      </c>
      <c r="R998" s="87">
        <f t="shared" si="93"/>
        <v>0</v>
      </c>
      <c r="S998" s="87">
        <f>IF('Checklist Parameters'!$Q$60&lt;0.2,0.2,'Checklist Parameters'!$Q$60)</f>
        <v>0.7</v>
      </c>
      <c r="T998" s="88">
        <f>IF($O998="",IF('Checklist District ID'!$C$43="Y",MAX($R998:$S998)*$I998,SUM($R998:$S998)*$I998),IF(O998&gt;0,Q998*S998))</f>
        <v>0</v>
      </c>
      <c r="U998" s="88">
        <f>IF(Q998&gt;0,((I998-T998)*'Formula Matrix'!$E$42),0)</f>
        <v>0</v>
      </c>
      <c r="V998" s="88">
        <f t="shared" si="94"/>
        <v>0</v>
      </c>
      <c r="W998" s="88">
        <f>IF(V998&gt;0,(V998*'Checklist Parameters'!$Q$35),0)</f>
        <v>0</v>
      </c>
      <c r="X998" s="85">
        <f t="shared" si="90"/>
        <v>0</v>
      </c>
      <c r="Y998" s="85">
        <f>IF('Checklist Parameters'!$Q$102&lt;&gt;"",(I998/43560)*'Checklist Parameters'!$Q$102,"N/A")</f>
        <v>0</v>
      </c>
      <c r="Z998" s="85" t="str">
        <f>IF('Checklist Parameters'!$Q$58&lt;&gt;"",((I998*'Checklist Parameters'!$Q$58)*'Checklist Parameters'!$Q$35)/1000,"N/A")</f>
        <v>N/A</v>
      </c>
      <c r="AA998" s="85">
        <f>IF('Checklist Parameters'!$Q$101&lt;&gt;"",IFERROR(I998/'Checklist Parameters'!$Q$101,0),"N/A")</f>
        <v>0</v>
      </c>
      <c r="AB998" s="85" t="str">
        <f>IF('Checklist Parameters'!$Q$43&lt;&gt;"",(I998*'Checklist Parameters'!$Q$43)/1000,"N/A")</f>
        <v>N/A</v>
      </c>
      <c r="AC998" s="85">
        <f>IF('Checklist Parameters'!$Q$16="",$X998,IF(AND('Checklist Parameters'!$Q$16&lt;$X998,'Checklist Parameters'!$Q$16&gt;=3),'Checklist Parameters'!$Q$16,IF(AND('Checklist Parameters'!$Q$16&lt;$X998,'Checklist Parameters'!$Q$16&lt;3),0,$X998)))</f>
        <v>0</v>
      </c>
      <c r="AD998" s="85" t="str">
        <f>IF(AND(I998&lt;'Checklist Parameters'!$Q$22,$I998&lt;&gt;0),"Y","")</f>
        <v/>
      </c>
      <c r="AE998" s="85" t="str">
        <f>IF($AD998="Y",0,IF('Checklist Parameters'!$Q$25="","&lt;no limit&gt;",ROUNDDOWN((($I998-'Checklist Parameters'!$Q$24)/'Checklist Parameters'!$Q$25)+1,0)))</f>
        <v>&lt;no limit&gt;</v>
      </c>
      <c r="AF998" s="174">
        <f t="shared" si="95"/>
        <v>0</v>
      </c>
      <c r="AG998" s="85">
        <f t="shared" si="91"/>
        <v>0</v>
      </c>
    </row>
    <row r="999" spans="1:33" ht="15">
      <c r="A999" s="393"/>
      <c r="B999" s="393"/>
      <c r="C999" s="393"/>
      <c r="D999" s="393"/>
      <c r="E999" s="393"/>
      <c r="F999" s="393"/>
      <c r="G999" s="393"/>
      <c r="H999" s="394"/>
      <c r="I999" s="394"/>
      <c r="J999" s="394"/>
      <c r="K999" s="394"/>
      <c r="L999" s="394"/>
      <c r="M999" s="394"/>
      <c r="N999" s="313">
        <f>IF(IF(I999&lt;'Checklist Parameters'!$Q$22,0,($I999-$L999))&lt;0,0,IF(I999&lt;'Checklist Parameters'!$Q$22,0,($I999-$L999)))</f>
        <v>0</v>
      </c>
      <c r="O999" s="394"/>
      <c r="P999" s="395"/>
      <c r="Q999" s="316">
        <f t="shared" si="92"/>
        <v>0</v>
      </c>
      <c r="R999" s="87">
        <f t="shared" si="93"/>
        <v>0</v>
      </c>
      <c r="S999" s="87">
        <f>IF('Checklist Parameters'!$Q$60&lt;0.2,0.2,'Checklist Parameters'!$Q$60)</f>
        <v>0.7</v>
      </c>
      <c r="T999" s="88">
        <f>IF($O999="",IF('Checklist District ID'!$C$43="Y",MAX($R999:$S999)*$I999,SUM($R999:$S999)*$I999),IF(O999&gt;0,Q999*S999))</f>
        <v>0</v>
      </c>
      <c r="U999" s="88">
        <f>IF(Q999&gt;0,((I999-T999)*'Formula Matrix'!$E$42),0)</f>
        <v>0</v>
      </c>
      <c r="V999" s="88">
        <f t="shared" si="94"/>
        <v>0</v>
      </c>
      <c r="W999" s="88">
        <f>IF(V999&gt;0,(V999*'Checklist Parameters'!$Q$35),0)</f>
        <v>0</v>
      </c>
      <c r="X999" s="85">
        <f t="shared" si="90"/>
        <v>0</v>
      </c>
      <c r="Y999" s="85">
        <f>IF('Checklist Parameters'!$Q$102&lt;&gt;"",(I999/43560)*'Checklist Parameters'!$Q$102,"N/A")</f>
        <v>0</v>
      </c>
      <c r="Z999" s="85" t="str">
        <f>IF('Checklist Parameters'!$Q$58&lt;&gt;"",((I999*'Checklist Parameters'!$Q$58)*'Checklist Parameters'!$Q$35)/1000,"N/A")</f>
        <v>N/A</v>
      </c>
      <c r="AA999" s="85">
        <f>IF('Checklist Parameters'!$Q$101&lt;&gt;"",IFERROR(I999/'Checklist Parameters'!$Q$101,0),"N/A")</f>
        <v>0</v>
      </c>
      <c r="AB999" s="85" t="str">
        <f>IF('Checklist Parameters'!$Q$43&lt;&gt;"",(I999*'Checklist Parameters'!$Q$43)/1000,"N/A")</f>
        <v>N/A</v>
      </c>
      <c r="AC999" s="85">
        <f>IF('Checklist Parameters'!$Q$16="",$X999,IF(AND('Checklist Parameters'!$Q$16&lt;$X999,'Checklist Parameters'!$Q$16&gt;=3),'Checklist Parameters'!$Q$16,IF(AND('Checklist Parameters'!$Q$16&lt;$X999,'Checklist Parameters'!$Q$16&lt;3),0,$X999)))</f>
        <v>0</v>
      </c>
      <c r="AD999" s="85" t="str">
        <f>IF(AND(I999&lt;'Checklist Parameters'!$Q$22,$I999&lt;&gt;0),"Y","")</f>
        <v/>
      </c>
      <c r="AE999" s="85" t="str">
        <f>IF($AD999="Y",0,IF('Checklist Parameters'!$Q$25="","&lt;no limit&gt;",ROUNDDOWN((($I999-'Checklist Parameters'!$Q$24)/'Checklist Parameters'!$Q$25)+1,0)))</f>
        <v>&lt;no limit&gt;</v>
      </c>
      <c r="AF999" s="174">
        <f t="shared" si="95"/>
        <v>0</v>
      </c>
      <c r="AG999" s="85">
        <f t="shared" si="91"/>
        <v>0</v>
      </c>
    </row>
    <row r="1000" spans="1:33" ht="15">
      <c r="A1000" s="393"/>
      <c r="B1000" s="393"/>
      <c r="C1000" s="393"/>
      <c r="D1000" s="393"/>
      <c r="E1000" s="393"/>
      <c r="F1000" s="393"/>
      <c r="G1000" s="393"/>
      <c r="H1000" s="394"/>
      <c r="I1000" s="394"/>
      <c r="J1000" s="394"/>
      <c r="K1000" s="394"/>
      <c r="L1000" s="394"/>
      <c r="M1000" s="394"/>
      <c r="N1000" s="313">
        <f>IF(IF(I1000&lt;'Checklist Parameters'!$Q$22,0,($I1000-$L1000))&lt;0,0,IF(I1000&lt;'Checklist Parameters'!$Q$22,0,($I1000-$L1000)))</f>
        <v>0</v>
      </c>
      <c r="O1000" s="394"/>
      <c r="P1000" s="395"/>
      <c r="Q1000" s="316">
        <f t="shared" si="92"/>
        <v>0</v>
      </c>
      <c r="R1000" s="87">
        <f t="shared" si="93"/>
        <v>0</v>
      </c>
      <c r="S1000" s="87">
        <f>IF('Checklist Parameters'!$Q$60&lt;0.2,0.2,'Checklist Parameters'!$Q$60)</f>
        <v>0.7</v>
      </c>
      <c r="T1000" s="88">
        <f>IF($O1000="",IF('Checklist District ID'!$C$43="Y",MAX($R1000:$S1000)*$I1000,SUM($R1000:$S1000)*$I1000),IF(O1000&gt;0,Q1000*S1000))</f>
        <v>0</v>
      </c>
      <c r="U1000" s="88">
        <f>IF(Q1000&gt;0,((I1000-T1000)*'Formula Matrix'!$E$42),0)</f>
        <v>0</v>
      </c>
      <c r="V1000" s="88">
        <f t="shared" si="94"/>
        <v>0</v>
      </c>
      <c r="W1000" s="88">
        <f>IF(V1000&gt;0,(V1000*'Checklist Parameters'!$Q$35),0)</f>
        <v>0</v>
      </c>
      <c r="X1000" s="85">
        <f t="shared" si="90"/>
        <v>0</v>
      </c>
      <c r="Y1000" s="85">
        <f>IF('Checklist Parameters'!$Q$102&lt;&gt;"",(I1000/43560)*'Checklist Parameters'!$Q$102,"N/A")</f>
        <v>0</v>
      </c>
      <c r="Z1000" s="85" t="str">
        <f>IF('Checklist Parameters'!$Q$58&lt;&gt;"",((I1000*'Checklist Parameters'!$Q$58)*'Checklist Parameters'!$Q$35)/1000,"N/A")</f>
        <v>N/A</v>
      </c>
      <c r="AA1000" s="85">
        <f>IF('Checklist Parameters'!$Q$101&lt;&gt;"",IFERROR(I1000/'Checklist Parameters'!$Q$101,0),"N/A")</f>
        <v>0</v>
      </c>
      <c r="AB1000" s="85" t="str">
        <f>IF('Checklist Parameters'!$Q$43&lt;&gt;"",(I1000*'Checklist Parameters'!$Q$43)/1000,"N/A")</f>
        <v>N/A</v>
      </c>
      <c r="AC1000" s="85">
        <f>IF('Checklist Parameters'!$Q$16="",$X1000,IF(AND('Checklist Parameters'!$Q$16&lt;$X1000,'Checklist Parameters'!$Q$16&gt;=3),'Checklist Parameters'!$Q$16,IF(AND('Checklist Parameters'!$Q$16&lt;$X1000,'Checklist Parameters'!$Q$16&lt;3),0,$X1000)))</f>
        <v>0</v>
      </c>
      <c r="AD1000" s="85" t="str">
        <f>IF(AND(I1000&lt;'Checklist Parameters'!$Q$22,$I1000&lt;&gt;0),"Y","")</f>
        <v/>
      </c>
      <c r="AE1000" s="85" t="str">
        <f>IF($AD1000="Y",0,IF('Checklist Parameters'!$Q$25="","&lt;no limit&gt;",ROUNDDOWN((($I1000-'Checklist Parameters'!$Q$24)/'Checklist Parameters'!$Q$25)+1,0)))</f>
        <v>&lt;no limit&gt;</v>
      </c>
      <c r="AF1000" s="174">
        <f t="shared" si="95"/>
        <v>0</v>
      </c>
      <c r="AG1000" s="85">
        <f t="shared" si="91"/>
        <v>0</v>
      </c>
    </row>
    <row r="1001" spans="1:33" ht="15">
      <c r="A1001" s="393"/>
      <c r="B1001" s="393"/>
      <c r="C1001" s="393"/>
      <c r="D1001" s="393"/>
      <c r="E1001" s="393"/>
      <c r="F1001" s="393"/>
      <c r="G1001" s="393"/>
      <c r="H1001" s="394"/>
      <c r="I1001" s="394"/>
      <c r="J1001" s="394"/>
      <c r="K1001" s="394"/>
      <c r="L1001" s="394"/>
      <c r="M1001" s="394"/>
      <c r="N1001" s="313">
        <f>IF(IF(I1001&lt;'Checklist Parameters'!$Q$22,0,($I1001-$L1001))&lt;0,0,IF(I1001&lt;'Checklist Parameters'!$Q$22,0,($I1001-$L1001)))</f>
        <v>0</v>
      </c>
      <c r="O1001" s="394"/>
      <c r="P1001" s="395"/>
      <c r="Q1001" s="316">
        <f t="shared" si="92"/>
        <v>0</v>
      </c>
      <c r="R1001" s="87">
        <f t="shared" si="93"/>
        <v>0</v>
      </c>
      <c r="S1001" s="87">
        <f>IF('Checklist Parameters'!$Q$60&lt;0.2,0.2,'Checklist Parameters'!$Q$60)</f>
        <v>0.7</v>
      </c>
      <c r="T1001" s="88">
        <f>IF($O1001="",IF('Checklist District ID'!$C$43="Y",MAX($R1001:$S1001)*$I1001,SUM($R1001:$S1001)*$I1001),IF(O1001&gt;0,Q1001*S1001))</f>
        <v>0</v>
      </c>
      <c r="U1001" s="88">
        <f>IF(Q1001&gt;0,((I1001-T1001)*'Formula Matrix'!$E$42),0)</f>
        <v>0</v>
      </c>
      <c r="V1001" s="88">
        <f t="shared" si="94"/>
        <v>0</v>
      </c>
      <c r="W1001" s="88">
        <f>IF(V1001&gt;0,(V1001*'Checklist Parameters'!$Q$35),0)</f>
        <v>0</v>
      </c>
      <c r="X1001" s="85">
        <f t="shared" si="90"/>
        <v>0</v>
      </c>
      <c r="Y1001" s="85">
        <f>IF('Checklist Parameters'!$Q$102&lt;&gt;"",(I1001/43560)*'Checklist Parameters'!$Q$102,"N/A")</f>
        <v>0</v>
      </c>
      <c r="Z1001" s="85" t="str">
        <f>IF('Checklist Parameters'!$Q$58&lt;&gt;"",((I1001*'Checklist Parameters'!$Q$58)*'Checklist Parameters'!$Q$35)/1000,"N/A")</f>
        <v>N/A</v>
      </c>
      <c r="AA1001" s="85">
        <f>IF('Checklist Parameters'!$Q$101&lt;&gt;"",IFERROR(I1001/'Checklist Parameters'!$Q$101,0),"N/A")</f>
        <v>0</v>
      </c>
      <c r="AB1001" s="85" t="str">
        <f>IF('Checklist Parameters'!$Q$43&lt;&gt;"",(I1001*'Checklist Parameters'!$Q$43)/1000,"N/A")</f>
        <v>N/A</v>
      </c>
      <c r="AC1001" s="85">
        <f>IF('Checklist Parameters'!$Q$16="",$X1001,IF(AND('Checklist Parameters'!$Q$16&lt;$X1001,'Checklist Parameters'!$Q$16&gt;=3),'Checklist Parameters'!$Q$16,IF(AND('Checklist Parameters'!$Q$16&lt;$X1001,'Checklist Parameters'!$Q$16&lt;3),0,$X1001)))</f>
        <v>0</v>
      </c>
      <c r="AD1001" s="85" t="str">
        <f>IF(AND(I1001&lt;'Checklist Parameters'!$Q$22,$I1001&lt;&gt;0),"Y","")</f>
        <v/>
      </c>
      <c r="AE1001" s="85" t="str">
        <f>IF($AD1001="Y",0,IF('Checklist Parameters'!$Q$25="","&lt;no limit&gt;",ROUNDDOWN((($I1001-'Checklist Parameters'!$Q$24)/'Checklist Parameters'!$Q$25)+1,0)))</f>
        <v>&lt;no limit&gt;</v>
      </c>
      <c r="AF1001" s="174">
        <f t="shared" si="95"/>
        <v>0</v>
      </c>
      <c r="AG1001" s="85">
        <f t="shared" si="91"/>
        <v>0</v>
      </c>
    </row>
    <row r="1002" spans="1:33" ht="15">
      <c r="A1002" s="393"/>
      <c r="B1002" s="393"/>
      <c r="C1002" s="393"/>
      <c r="D1002" s="393"/>
      <c r="E1002" s="393"/>
      <c r="F1002" s="393"/>
      <c r="G1002" s="393"/>
      <c r="H1002" s="394"/>
      <c r="I1002" s="394"/>
      <c r="J1002" s="394"/>
      <c r="K1002" s="394"/>
      <c r="L1002" s="394"/>
      <c r="M1002" s="394"/>
      <c r="N1002" s="313">
        <f>IF(IF(I1002&lt;'Checklist Parameters'!$Q$22,0,($I1002-$L1002))&lt;0,0,IF(I1002&lt;'Checklist Parameters'!$Q$22,0,($I1002-$L1002)))</f>
        <v>0</v>
      </c>
      <c r="O1002" s="394"/>
      <c r="P1002" s="395"/>
      <c r="Q1002" s="316">
        <f t="shared" si="92"/>
        <v>0</v>
      </c>
      <c r="R1002" s="87">
        <f t="shared" si="93"/>
        <v>0</v>
      </c>
      <c r="S1002" s="87">
        <f>IF('Checklist Parameters'!$Q$60&lt;0.2,0.2,'Checklist Parameters'!$Q$60)</f>
        <v>0.7</v>
      </c>
      <c r="T1002" s="88">
        <f>IF($O1002="",IF('Checklist District ID'!$C$43="Y",MAX($R1002:$S1002)*$I1002,SUM($R1002:$S1002)*$I1002),IF(O1002&gt;0,Q1002*S1002))</f>
        <v>0</v>
      </c>
      <c r="U1002" s="88">
        <f>IF(Q1002&gt;0,((I1002-T1002)*'Formula Matrix'!$E$42),0)</f>
        <v>0</v>
      </c>
      <c r="V1002" s="88">
        <f t="shared" si="94"/>
        <v>0</v>
      </c>
      <c r="W1002" s="88">
        <f>IF(V1002&gt;0,(V1002*'Checklist Parameters'!$Q$35),0)</f>
        <v>0</v>
      </c>
      <c r="X1002" s="85">
        <f t="shared" si="90"/>
        <v>0</v>
      </c>
      <c r="Y1002" s="85">
        <f>IF('Checklist Parameters'!$Q$102&lt;&gt;"",(I1002/43560)*'Checklist Parameters'!$Q$102,"N/A")</f>
        <v>0</v>
      </c>
      <c r="Z1002" s="85" t="str">
        <f>IF('Checklist Parameters'!$Q$58&lt;&gt;"",((I1002*'Checklist Parameters'!$Q$58)*'Checklist Parameters'!$Q$35)/1000,"N/A")</f>
        <v>N/A</v>
      </c>
      <c r="AA1002" s="85">
        <f>IF('Checklist Parameters'!$Q$101&lt;&gt;"",IFERROR(I1002/'Checklist Parameters'!$Q$101,0),"N/A")</f>
        <v>0</v>
      </c>
      <c r="AB1002" s="85" t="str">
        <f>IF('Checklist Parameters'!$Q$43&lt;&gt;"",(I1002*'Checklist Parameters'!$Q$43)/1000,"N/A")</f>
        <v>N/A</v>
      </c>
      <c r="AC1002" s="85">
        <f>IF('Checklist Parameters'!$Q$16="",$X1002,IF(AND('Checklist Parameters'!$Q$16&lt;$X1002,'Checklist Parameters'!$Q$16&gt;=3),'Checklist Parameters'!$Q$16,IF(AND('Checklist Parameters'!$Q$16&lt;$X1002,'Checklist Parameters'!$Q$16&lt;3),0,$X1002)))</f>
        <v>0</v>
      </c>
      <c r="AD1002" s="85" t="str">
        <f>IF(AND(I1002&lt;'Checklist Parameters'!$Q$22,$I1002&lt;&gt;0),"Y","")</f>
        <v/>
      </c>
      <c r="AE1002" s="85" t="str">
        <f>IF($AD1002="Y",0,IF('Checklist Parameters'!$Q$25="","&lt;no limit&gt;",ROUNDDOWN((($I1002-'Checklist Parameters'!$Q$24)/'Checklist Parameters'!$Q$25)+1,0)))</f>
        <v>&lt;no limit&gt;</v>
      </c>
      <c r="AF1002" s="174">
        <f t="shared" si="95"/>
        <v>0</v>
      </c>
      <c r="AG1002" s="85">
        <f t="shared" si="91"/>
        <v>0</v>
      </c>
    </row>
    <row r="1003" spans="1:33" ht="15">
      <c r="A1003" s="393"/>
      <c r="B1003" s="393"/>
      <c r="C1003" s="393"/>
      <c r="D1003" s="393"/>
      <c r="E1003" s="393"/>
      <c r="F1003" s="393"/>
      <c r="G1003" s="393"/>
      <c r="H1003" s="394"/>
      <c r="I1003" s="394"/>
      <c r="J1003" s="394"/>
      <c r="K1003" s="394"/>
      <c r="L1003" s="394"/>
      <c r="M1003" s="394"/>
      <c r="N1003" s="313">
        <f>IF(IF(I1003&lt;'Checklist Parameters'!$Q$22,0,($I1003-$L1003))&lt;0,0,IF(I1003&lt;'Checklist Parameters'!$Q$22,0,($I1003-$L1003)))</f>
        <v>0</v>
      </c>
      <c r="O1003" s="394"/>
      <c r="P1003" s="395"/>
      <c r="Q1003" s="316">
        <f t="shared" si="92"/>
        <v>0</v>
      </c>
      <c r="R1003" s="87">
        <f t="shared" si="93"/>
        <v>0</v>
      </c>
      <c r="S1003" s="87">
        <f>IF('Checklist Parameters'!$Q$60&lt;0.2,0.2,'Checklist Parameters'!$Q$60)</f>
        <v>0.7</v>
      </c>
      <c r="T1003" s="88">
        <f>IF($O1003="",IF('Checklist District ID'!$C$43="Y",MAX($R1003:$S1003)*$I1003,SUM($R1003:$S1003)*$I1003),IF(O1003&gt;0,Q1003*S1003))</f>
        <v>0</v>
      </c>
      <c r="U1003" s="88">
        <f>IF(Q1003&gt;0,((I1003-T1003)*'Formula Matrix'!$E$42),0)</f>
        <v>0</v>
      </c>
      <c r="V1003" s="88">
        <f t="shared" si="94"/>
        <v>0</v>
      </c>
      <c r="W1003" s="88">
        <f>IF(V1003&gt;0,(V1003*'Checklist Parameters'!$Q$35),0)</f>
        <v>0</v>
      </c>
      <c r="X1003" s="85">
        <f t="shared" si="90"/>
        <v>0</v>
      </c>
      <c r="Y1003" s="85">
        <f>IF('Checklist Parameters'!$Q$102&lt;&gt;"",(I1003/43560)*'Checklist Parameters'!$Q$102,"N/A")</f>
        <v>0</v>
      </c>
      <c r="Z1003" s="85" t="str">
        <f>IF('Checklist Parameters'!$Q$58&lt;&gt;"",((I1003*'Checklist Parameters'!$Q$58)*'Checklist Parameters'!$Q$35)/1000,"N/A")</f>
        <v>N/A</v>
      </c>
      <c r="AA1003" s="85">
        <f>IF('Checklist Parameters'!$Q$101&lt;&gt;"",IFERROR(I1003/'Checklist Parameters'!$Q$101,0),"N/A")</f>
        <v>0</v>
      </c>
      <c r="AB1003" s="85" t="str">
        <f>IF('Checklist Parameters'!$Q$43&lt;&gt;"",(I1003*'Checklist Parameters'!$Q$43)/1000,"N/A")</f>
        <v>N/A</v>
      </c>
      <c r="AC1003" s="85">
        <f>IF('Checklist Parameters'!$Q$16="",$X1003,IF(AND('Checklist Parameters'!$Q$16&lt;$X1003,'Checklist Parameters'!$Q$16&gt;=3),'Checklist Parameters'!$Q$16,IF(AND('Checklist Parameters'!$Q$16&lt;$X1003,'Checklist Parameters'!$Q$16&lt;3),0,$X1003)))</f>
        <v>0</v>
      </c>
      <c r="AD1003" s="85" t="str">
        <f>IF(AND(I1003&lt;'Checklist Parameters'!$Q$22,$I1003&lt;&gt;0),"Y","")</f>
        <v/>
      </c>
      <c r="AE1003" s="85" t="str">
        <f>IF($AD1003="Y",0,IF('Checklist Parameters'!$Q$25="","&lt;no limit&gt;",ROUNDDOWN((($I1003-'Checklist Parameters'!$Q$24)/'Checklist Parameters'!$Q$25)+1,0)))</f>
        <v>&lt;no limit&gt;</v>
      </c>
      <c r="AF1003" s="174">
        <f t="shared" si="95"/>
        <v>0</v>
      </c>
      <c r="AG1003" s="85">
        <f t="shared" si="91"/>
        <v>0</v>
      </c>
    </row>
    <row r="1004" spans="1:33" ht="15">
      <c r="A1004" s="393"/>
      <c r="B1004" s="393"/>
      <c r="C1004" s="393"/>
      <c r="D1004" s="393"/>
      <c r="E1004" s="393"/>
      <c r="F1004" s="393"/>
      <c r="G1004" s="393"/>
      <c r="H1004" s="394"/>
      <c r="I1004" s="394"/>
      <c r="J1004" s="394"/>
      <c r="K1004" s="394"/>
      <c r="L1004" s="394"/>
      <c r="M1004" s="394"/>
      <c r="N1004" s="313">
        <f>IF(IF(I1004&lt;'Checklist Parameters'!$Q$22,0,($I1004-$L1004))&lt;0,0,IF(I1004&lt;'Checklist Parameters'!$Q$22,0,($I1004-$L1004)))</f>
        <v>0</v>
      </c>
      <c r="O1004" s="394"/>
      <c r="P1004" s="395"/>
      <c r="Q1004" s="316">
        <f t="shared" si="92"/>
        <v>0</v>
      </c>
      <c r="R1004" s="87">
        <f t="shared" si="93"/>
        <v>0</v>
      </c>
      <c r="S1004" s="87">
        <f>IF('Checklist Parameters'!$Q$60&lt;0.2,0.2,'Checklist Parameters'!$Q$60)</f>
        <v>0.7</v>
      </c>
      <c r="T1004" s="88">
        <f>IF($O1004="",IF('Checklist District ID'!$C$43="Y",MAX($R1004:$S1004)*$I1004,SUM($R1004:$S1004)*$I1004),IF(O1004&gt;0,Q1004*S1004))</f>
        <v>0</v>
      </c>
      <c r="U1004" s="88">
        <f>IF(Q1004&gt;0,((I1004-T1004)*'Formula Matrix'!$E$42),0)</f>
        <v>0</v>
      </c>
      <c r="V1004" s="88">
        <f t="shared" si="94"/>
        <v>0</v>
      </c>
      <c r="W1004" s="88">
        <f>IF(V1004&gt;0,(V1004*'Checklist Parameters'!$Q$35),0)</f>
        <v>0</v>
      </c>
      <c r="X1004" s="85">
        <f t="shared" si="90"/>
        <v>0</v>
      </c>
      <c r="Y1004" s="85">
        <f>IF('Checklist Parameters'!$Q$102&lt;&gt;"",(I1004/43560)*'Checklist Parameters'!$Q$102,"N/A")</f>
        <v>0</v>
      </c>
      <c r="Z1004" s="85" t="str">
        <f>IF('Checklist Parameters'!$Q$58&lt;&gt;"",((I1004*'Checklist Parameters'!$Q$58)*'Checklist Parameters'!$Q$35)/1000,"N/A")</f>
        <v>N/A</v>
      </c>
      <c r="AA1004" s="85">
        <f>IF('Checklist Parameters'!$Q$101&lt;&gt;"",IFERROR(I1004/'Checklist Parameters'!$Q$101,0),"N/A")</f>
        <v>0</v>
      </c>
      <c r="AB1004" s="85" t="str">
        <f>IF('Checklist Parameters'!$Q$43&lt;&gt;"",(I1004*'Checklist Parameters'!$Q$43)/1000,"N/A")</f>
        <v>N/A</v>
      </c>
      <c r="AC1004" s="85">
        <f>IF('Checklist Parameters'!$Q$16="",$X1004,IF(AND('Checklist Parameters'!$Q$16&lt;$X1004,'Checklist Parameters'!$Q$16&gt;=3),'Checklist Parameters'!$Q$16,IF(AND('Checklist Parameters'!$Q$16&lt;$X1004,'Checklist Parameters'!$Q$16&lt;3),0,$X1004)))</f>
        <v>0</v>
      </c>
      <c r="AD1004" s="85" t="str">
        <f>IF(AND(I1004&lt;'Checklist Parameters'!$Q$22,$I1004&lt;&gt;0),"Y","")</f>
        <v/>
      </c>
      <c r="AE1004" s="85" t="str">
        <f>IF($AD1004="Y",0,IF('Checklist Parameters'!$Q$25="","&lt;no limit&gt;",ROUNDDOWN((($I1004-'Checklist Parameters'!$Q$24)/'Checklist Parameters'!$Q$25)+1,0)))</f>
        <v>&lt;no limit&gt;</v>
      </c>
      <c r="AF1004" s="174">
        <f t="shared" si="95"/>
        <v>0</v>
      </c>
      <c r="AG1004" s="85">
        <f t="shared" si="91"/>
        <v>0</v>
      </c>
    </row>
    <row r="1005" spans="1:33" ht="15">
      <c r="A1005" s="393"/>
      <c r="B1005" s="393"/>
      <c r="C1005" s="393"/>
      <c r="D1005" s="393"/>
      <c r="E1005" s="393"/>
      <c r="F1005" s="393"/>
      <c r="G1005" s="393"/>
      <c r="H1005" s="394"/>
      <c r="I1005" s="394"/>
      <c r="J1005" s="394"/>
      <c r="K1005" s="394"/>
      <c r="L1005" s="394"/>
      <c r="M1005" s="394"/>
      <c r="N1005" s="313">
        <f>IF(IF(I1005&lt;'Checklist Parameters'!$Q$22,0,($I1005-$L1005))&lt;0,0,IF(I1005&lt;'Checklist Parameters'!$Q$22,0,($I1005-$L1005)))</f>
        <v>0</v>
      </c>
      <c r="O1005" s="394"/>
      <c r="P1005" s="395"/>
      <c r="Q1005" s="316">
        <f t="shared" si="92"/>
        <v>0</v>
      </c>
      <c r="R1005" s="87">
        <f t="shared" si="93"/>
        <v>0</v>
      </c>
      <c r="S1005" s="87">
        <f>IF('Checklist Parameters'!$Q$60&lt;0.2,0.2,'Checklist Parameters'!$Q$60)</f>
        <v>0.7</v>
      </c>
      <c r="T1005" s="88">
        <f>IF($O1005="",IF('Checklist District ID'!$C$43="Y",MAX($R1005:$S1005)*$I1005,SUM($R1005:$S1005)*$I1005),IF(O1005&gt;0,Q1005*S1005))</f>
        <v>0</v>
      </c>
      <c r="U1005" s="88">
        <f>IF(Q1005&gt;0,((I1005-T1005)*'Formula Matrix'!$E$42),0)</f>
        <v>0</v>
      </c>
      <c r="V1005" s="88">
        <f t="shared" si="94"/>
        <v>0</v>
      </c>
      <c r="W1005" s="88">
        <f>IF(V1005&gt;0,(V1005*'Checklist Parameters'!$Q$35),0)</f>
        <v>0</v>
      </c>
      <c r="X1005" s="85">
        <f t="shared" si="90"/>
        <v>0</v>
      </c>
      <c r="Y1005" s="85">
        <f>IF('Checklist Parameters'!$Q$102&lt;&gt;"",(I1005/43560)*'Checklist Parameters'!$Q$102,"N/A")</f>
        <v>0</v>
      </c>
      <c r="Z1005" s="85" t="str">
        <f>IF('Checklist Parameters'!$Q$58&lt;&gt;"",((I1005*'Checklist Parameters'!$Q$58)*'Checklist Parameters'!$Q$35)/1000,"N/A")</f>
        <v>N/A</v>
      </c>
      <c r="AA1005" s="85">
        <f>IF('Checklist Parameters'!$Q$101&lt;&gt;"",IFERROR(I1005/'Checklist Parameters'!$Q$101,0),"N/A")</f>
        <v>0</v>
      </c>
      <c r="AB1005" s="85" t="str">
        <f>IF('Checklist Parameters'!$Q$43&lt;&gt;"",(I1005*'Checklist Parameters'!$Q$43)/1000,"N/A")</f>
        <v>N/A</v>
      </c>
      <c r="AC1005" s="85">
        <f>IF('Checklist Parameters'!$Q$16="",$X1005,IF(AND('Checklist Parameters'!$Q$16&lt;$X1005,'Checklist Parameters'!$Q$16&gt;=3),'Checklist Parameters'!$Q$16,IF(AND('Checklist Parameters'!$Q$16&lt;$X1005,'Checklist Parameters'!$Q$16&lt;3),0,$X1005)))</f>
        <v>0</v>
      </c>
      <c r="AD1005" s="85" t="str">
        <f>IF(AND(I1005&lt;'Checklist Parameters'!$Q$22,$I1005&lt;&gt;0),"Y","")</f>
        <v/>
      </c>
      <c r="AE1005" s="85" t="str">
        <f>IF($AD1005="Y",0,IF('Checklist Parameters'!$Q$25="","&lt;no limit&gt;",ROUNDDOWN((($I1005-'Checklist Parameters'!$Q$24)/'Checklist Parameters'!$Q$25)+1,0)))</f>
        <v>&lt;no limit&gt;</v>
      </c>
      <c r="AF1005" s="174">
        <f t="shared" si="95"/>
        <v>0</v>
      </c>
      <c r="AG1005" s="85">
        <f t="shared" si="91"/>
        <v>0</v>
      </c>
    </row>
    <row r="1006" spans="1:33" ht="15">
      <c r="A1006" s="393"/>
      <c r="B1006" s="393"/>
      <c r="C1006" s="393"/>
      <c r="D1006" s="393"/>
      <c r="E1006" s="393"/>
      <c r="F1006" s="393"/>
      <c r="G1006" s="393"/>
      <c r="H1006" s="394"/>
      <c r="I1006" s="394"/>
      <c r="J1006" s="394"/>
      <c r="K1006" s="394"/>
      <c r="L1006" s="394"/>
      <c r="M1006" s="394"/>
      <c r="N1006" s="313">
        <f>IF(IF(I1006&lt;'Checklist Parameters'!$Q$22,0,($I1006-$L1006))&lt;0,0,IF(I1006&lt;'Checklist Parameters'!$Q$22,0,($I1006-$L1006)))</f>
        <v>0</v>
      </c>
      <c r="O1006" s="394"/>
      <c r="P1006" s="395"/>
      <c r="Q1006" s="316">
        <f t="shared" si="92"/>
        <v>0</v>
      </c>
      <c r="R1006" s="87">
        <f t="shared" si="93"/>
        <v>0</v>
      </c>
      <c r="S1006" s="87">
        <f>IF('Checklist Parameters'!$Q$60&lt;0.2,0.2,'Checklist Parameters'!$Q$60)</f>
        <v>0.7</v>
      </c>
      <c r="T1006" s="88">
        <f>IF($O1006="",IF('Checklist District ID'!$C$43="Y",MAX($R1006:$S1006)*$I1006,SUM($R1006:$S1006)*$I1006),IF(O1006&gt;0,Q1006*S1006))</f>
        <v>0</v>
      </c>
      <c r="U1006" s="88">
        <f>IF(Q1006&gt;0,((I1006-T1006)*'Formula Matrix'!$E$42),0)</f>
        <v>0</v>
      </c>
      <c r="V1006" s="88">
        <f t="shared" si="94"/>
        <v>0</v>
      </c>
      <c r="W1006" s="88">
        <f>IF(V1006&gt;0,(V1006*'Checklist Parameters'!$Q$35),0)</f>
        <v>0</v>
      </c>
      <c r="X1006" s="85">
        <f t="shared" si="90"/>
        <v>0</v>
      </c>
      <c r="Y1006" s="85">
        <f>IF('Checklist Parameters'!$Q$102&lt;&gt;"",(I1006/43560)*'Checklist Parameters'!$Q$102,"N/A")</f>
        <v>0</v>
      </c>
      <c r="Z1006" s="85" t="str">
        <f>IF('Checklist Parameters'!$Q$58&lt;&gt;"",((I1006*'Checklist Parameters'!$Q$58)*'Checklist Parameters'!$Q$35)/1000,"N/A")</f>
        <v>N/A</v>
      </c>
      <c r="AA1006" s="85">
        <f>IF('Checklist Parameters'!$Q$101&lt;&gt;"",IFERROR(I1006/'Checklist Parameters'!$Q$101,0),"N/A")</f>
        <v>0</v>
      </c>
      <c r="AB1006" s="85" t="str">
        <f>IF('Checklist Parameters'!$Q$43&lt;&gt;"",(I1006*'Checklist Parameters'!$Q$43)/1000,"N/A")</f>
        <v>N/A</v>
      </c>
      <c r="AC1006" s="85">
        <f>IF('Checklist Parameters'!$Q$16="",$X1006,IF(AND('Checklist Parameters'!$Q$16&lt;$X1006,'Checklist Parameters'!$Q$16&gt;=3),'Checklist Parameters'!$Q$16,IF(AND('Checklist Parameters'!$Q$16&lt;$X1006,'Checklist Parameters'!$Q$16&lt;3),0,$X1006)))</f>
        <v>0</v>
      </c>
      <c r="AD1006" s="85" t="str">
        <f>IF(AND(I1006&lt;'Checklist Parameters'!$Q$22,$I1006&lt;&gt;0),"Y","")</f>
        <v/>
      </c>
      <c r="AE1006" s="85" t="str">
        <f>IF($AD1006="Y",0,IF('Checklist Parameters'!$Q$25="","&lt;no limit&gt;",ROUNDDOWN((($I1006-'Checklist Parameters'!$Q$24)/'Checklist Parameters'!$Q$25)+1,0)))</f>
        <v>&lt;no limit&gt;</v>
      </c>
      <c r="AF1006" s="174">
        <f t="shared" si="95"/>
        <v>0</v>
      </c>
      <c r="AG1006" s="85">
        <f t="shared" si="91"/>
        <v>0</v>
      </c>
    </row>
    <row r="1007" spans="1:33" ht="15">
      <c r="A1007" s="393"/>
      <c r="B1007" s="393"/>
      <c r="C1007" s="393"/>
      <c r="D1007" s="393"/>
      <c r="E1007" s="393"/>
      <c r="F1007" s="393"/>
      <c r="G1007" s="393"/>
      <c r="H1007" s="394"/>
      <c r="I1007" s="394"/>
      <c r="J1007" s="394"/>
      <c r="K1007" s="394"/>
      <c r="L1007" s="394"/>
      <c r="M1007" s="394"/>
      <c r="N1007" s="313">
        <f>IF(IF(I1007&lt;'Checklist Parameters'!$Q$22,0,($I1007-$L1007))&lt;0,0,IF(I1007&lt;'Checklist Parameters'!$Q$22,0,($I1007-$L1007)))</f>
        <v>0</v>
      </c>
      <c r="O1007" s="394"/>
      <c r="P1007" s="395"/>
      <c r="Q1007" s="316">
        <f t="shared" si="92"/>
        <v>0</v>
      </c>
      <c r="R1007" s="87">
        <f t="shared" si="93"/>
        <v>0</v>
      </c>
      <c r="S1007" s="87">
        <f>IF('Checklist Parameters'!$Q$60&lt;0.2,0.2,'Checklist Parameters'!$Q$60)</f>
        <v>0.7</v>
      </c>
      <c r="T1007" s="88">
        <f>IF($O1007="",IF('Checklist District ID'!$C$43="Y",MAX($R1007:$S1007)*$I1007,SUM($R1007:$S1007)*$I1007),IF(O1007&gt;0,Q1007*S1007))</f>
        <v>0</v>
      </c>
      <c r="U1007" s="88">
        <f>IF(Q1007&gt;0,((I1007-T1007)*'Formula Matrix'!$E$42),0)</f>
        <v>0</v>
      </c>
      <c r="V1007" s="88">
        <f t="shared" si="94"/>
        <v>0</v>
      </c>
      <c r="W1007" s="88">
        <f>IF(V1007&gt;0,(V1007*'Checklist Parameters'!$Q$35),0)</f>
        <v>0</v>
      </c>
      <c r="X1007" s="85">
        <f t="shared" si="90"/>
        <v>0</v>
      </c>
      <c r="Y1007" s="85">
        <f>IF('Checklist Parameters'!$Q$102&lt;&gt;"",(I1007/43560)*'Checklist Parameters'!$Q$102,"N/A")</f>
        <v>0</v>
      </c>
      <c r="Z1007" s="85" t="str">
        <f>IF('Checklist Parameters'!$Q$58&lt;&gt;"",((I1007*'Checklist Parameters'!$Q$58)*'Checklist Parameters'!$Q$35)/1000,"N/A")</f>
        <v>N/A</v>
      </c>
      <c r="AA1007" s="85">
        <f>IF('Checklist Parameters'!$Q$101&lt;&gt;"",IFERROR(I1007/'Checklist Parameters'!$Q$101,0),"N/A")</f>
        <v>0</v>
      </c>
      <c r="AB1007" s="85" t="str">
        <f>IF('Checklist Parameters'!$Q$43&lt;&gt;"",(I1007*'Checklist Parameters'!$Q$43)/1000,"N/A")</f>
        <v>N/A</v>
      </c>
      <c r="AC1007" s="85">
        <f>IF('Checklist Parameters'!$Q$16="",$X1007,IF(AND('Checklist Parameters'!$Q$16&lt;$X1007,'Checklist Parameters'!$Q$16&gt;=3),'Checklist Parameters'!$Q$16,IF(AND('Checklist Parameters'!$Q$16&lt;$X1007,'Checklist Parameters'!$Q$16&lt;3),0,$X1007)))</f>
        <v>0</v>
      </c>
      <c r="AD1007" s="85" t="str">
        <f>IF(AND(I1007&lt;'Checklist Parameters'!$Q$22,$I1007&lt;&gt;0),"Y","")</f>
        <v/>
      </c>
      <c r="AE1007" s="85" t="str">
        <f>IF($AD1007="Y",0,IF('Checklist Parameters'!$Q$25="","&lt;no limit&gt;",ROUNDDOWN((($I1007-'Checklist Parameters'!$Q$24)/'Checklist Parameters'!$Q$25)+1,0)))</f>
        <v>&lt;no limit&gt;</v>
      </c>
      <c r="AF1007" s="174">
        <f t="shared" si="95"/>
        <v>0</v>
      </c>
      <c r="AG1007" s="85">
        <f t="shared" si="91"/>
        <v>0</v>
      </c>
    </row>
    <row r="1008" spans="1:33" ht="15">
      <c r="A1008" s="393"/>
      <c r="B1008" s="393"/>
      <c r="C1008" s="393"/>
      <c r="D1008" s="393"/>
      <c r="E1008" s="393"/>
      <c r="F1008" s="393"/>
      <c r="G1008" s="393"/>
      <c r="H1008" s="394"/>
      <c r="I1008" s="394"/>
      <c r="J1008" s="394"/>
      <c r="K1008" s="394"/>
      <c r="L1008" s="394"/>
      <c r="M1008" s="394"/>
      <c r="N1008" s="313">
        <f>IF(IF(I1008&lt;'Checklist Parameters'!$Q$22,0,($I1008-$L1008))&lt;0,0,IF(I1008&lt;'Checklist Parameters'!$Q$22,0,($I1008-$L1008)))</f>
        <v>0</v>
      </c>
      <c r="O1008" s="394"/>
      <c r="P1008" s="395"/>
      <c r="Q1008" s="316">
        <f t="shared" si="92"/>
        <v>0</v>
      </c>
      <c r="R1008" s="87">
        <f t="shared" si="93"/>
        <v>0</v>
      </c>
      <c r="S1008" s="87">
        <f>IF('Checklist Parameters'!$Q$60&lt;0.2,0.2,'Checklist Parameters'!$Q$60)</f>
        <v>0.7</v>
      </c>
      <c r="T1008" s="88">
        <f>IF($O1008="",IF('Checklist District ID'!$C$43="Y",MAX($R1008:$S1008)*$I1008,SUM($R1008:$S1008)*$I1008),IF(O1008&gt;0,Q1008*S1008))</f>
        <v>0</v>
      </c>
      <c r="U1008" s="88">
        <f>IF(Q1008&gt;0,((I1008-T1008)*'Formula Matrix'!$E$42),0)</f>
        <v>0</v>
      </c>
      <c r="V1008" s="88">
        <f t="shared" si="94"/>
        <v>0</v>
      </c>
      <c r="W1008" s="88">
        <f>IF(V1008&gt;0,(V1008*'Checklist Parameters'!$Q$35),0)</f>
        <v>0</v>
      </c>
      <c r="X1008" s="85">
        <f t="shared" si="90"/>
        <v>0</v>
      </c>
      <c r="Y1008" s="85">
        <f>IF('Checklist Parameters'!$Q$102&lt;&gt;"",(I1008/43560)*'Checklist Parameters'!$Q$102,"N/A")</f>
        <v>0</v>
      </c>
      <c r="Z1008" s="85" t="str">
        <f>IF('Checklist Parameters'!$Q$58&lt;&gt;"",((I1008*'Checklist Parameters'!$Q$58)*'Checklist Parameters'!$Q$35)/1000,"N/A")</f>
        <v>N/A</v>
      </c>
      <c r="AA1008" s="85">
        <f>IF('Checklist Parameters'!$Q$101&lt;&gt;"",IFERROR(I1008/'Checklist Parameters'!$Q$101,0),"N/A")</f>
        <v>0</v>
      </c>
      <c r="AB1008" s="85" t="str">
        <f>IF('Checklist Parameters'!$Q$43&lt;&gt;"",(I1008*'Checklist Parameters'!$Q$43)/1000,"N/A")</f>
        <v>N/A</v>
      </c>
      <c r="AC1008" s="85">
        <f>IF('Checklist Parameters'!$Q$16="",$X1008,IF(AND('Checklist Parameters'!$Q$16&lt;$X1008,'Checklist Parameters'!$Q$16&gt;=3),'Checklist Parameters'!$Q$16,IF(AND('Checklist Parameters'!$Q$16&lt;$X1008,'Checklist Parameters'!$Q$16&lt;3),0,$X1008)))</f>
        <v>0</v>
      </c>
      <c r="AD1008" s="85" t="str">
        <f>IF(AND(I1008&lt;'Checklist Parameters'!$Q$22,$I1008&lt;&gt;0),"Y","")</f>
        <v/>
      </c>
      <c r="AE1008" s="85" t="str">
        <f>IF($AD1008="Y",0,IF('Checklist Parameters'!$Q$25="","&lt;no limit&gt;",ROUNDDOWN((($I1008-'Checklist Parameters'!$Q$24)/'Checklist Parameters'!$Q$25)+1,0)))</f>
        <v>&lt;no limit&gt;</v>
      </c>
      <c r="AF1008" s="174">
        <f t="shared" si="95"/>
        <v>0</v>
      </c>
      <c r="AG1008" s="85">
        <f t="shared" si="91"/>
        <v>0</v>
      </c>
    </row>
    <row r="1009" spans="1:33" ht="15">
      <c r="A1009" s="393"/>
      <c r="B1009" s="393"/>
      <c r="C1009" s="393"/>
      <c r="D1009" s="393"/>
      <c r="E1009" s="393"/>
      <c r="F1009" s="393"/>
      <c r="G1009" s="393"/>
      <c r="H1009" s="394"/>
      <c r="I1009" s="394"/>
      <c r="J1009" s="394"/>
      <c r="K1009" s="394"/>
      <c r="L1009" s="394"/>
      <c r="M1009" s="394"/>
      <c r="N1009" s="313">
        <f>IF(IF(I1009&lt;'Checklist Parameters'!$Q$22,0,($I1009-$L1009))&lt;0,0,IF(I1009&lt;'Checklist Parameters'!$Q$22,0,($I1009-$L1009)))</f>
        <v>0</v>
      </c>
      <c r="O1009" s="394"/>
      <c r="P1009" s="395"/>
      <c r="Q1009" s="316">
        <f t="shared" si="92"/>
        <v>0</v>
      </c>
      <c r="R1009" s="87">
        <f t="shared" si="93"/>
        <v>0</v>
      </c>
      <c r="S1009" s="87">
        <f>IF('Checklist Parameters'!$Q$60&lt;0.2,0.2,'Checklist Parameters'!$Q$60)</f>
        <v>0.7</v>
      </c>
      <c r="T1009" s="88">
        <f>IF($O1009="",IF('Checklist District ID'!$C$43="Y",MAX($R1009:$S1009)*$I1009,SUM($R1009:$S1009)*$I1009),IF(O1009&gt;0,Q1009*S1009))</f>
        <v>0</v>
      </c>
      <c r="U1009" s="88">
        <f>IF(Q1009&gt;0,((I1009-T1009)*'Formula Matrix'!$E$42),0)</f>
        <v>0</v>
      </c>
      <c r="V1009" s="88">
        <f t="shared" si="94"/>
        <v>0</v>
      </c>
      <c r="W1009" s="88">
        <f>IF(V1009&gt;0,(V1009*'Checklist Parameters'!$Q$35),0)</f>
        <v>0</v>
      </c>
      <c r="X1009" s="85">
        <f t="shared" si="90"/>
        <v>0</v>
      </c>
      <c r="Y1009" s="85">
        <f>IF('Checklist Parameters'!$Q$102&lt;&gt;"",(I1009/43560)*'Checklist Parameters'!$Q$102,"N/A")</f>
        <v>0</v>
      </c>
      <c r="Z1009" s="85" t="str">
        <f>IF('Checklist Parameters'!$Q$58&lt;&gt;"",((I1009*'Checklist Parameters'!$Q$58)*'Checklist Parameters'!$Q$35)/1000,"N/A")</f>
        <v>N/A</v>
      </c>
      <c r="AA1009" s="85">
        <f>IF('Checklist Parameters'!$Q$101&lt;&gt;"",IFERROR(I1009/'Checklist Parameters'!$Q$101,0),"N/A")</f>
        <v>0</v>
      </c>
      <c r="AB1009" s="85" t="str">
        <f>IF('Checklist Parameters'!$Q$43&lt;&gt;"",(I1009*'Checklist Parameters'!$Q$43)/1000,"N/A")</f>
        <v>N/A</v>
      </c>
      <c r="AC1009" s="85">
        <f>IF('Checklist Parameters'!$Q$16="",$X1009,IF(AND('Checklist Parameters'!$Q$16&lt;$X1009,'Checklist Parameters'!$Q$16&gt;=3),'Checklist Parameters'!$Q$16,IF(AND('Checklist Parameters'!$Q$16&lt;$X1009,'Checklist Parameters'!$Q$16&lt;3),0,$X1009)))</f>
        <v>0</v>
      </c>
      <c r="AD1009" s="85" t="str">
        <f>IF(AND(I1009&lt;'Checklist Parameters'!$Q$22,$I1009&lt;&gt;0),"Y","")</f>
        <v/>
      </c>
      <c r="AE1009" s="85" t="str">
        <f>IF($AD1009="Y",0,IF('Checklist Parameters'!$Q$25="","&lt;no limit&gt;",ROUNDDOWN((($I1009-'Checklist Parameters'!$Q$24)/'Checklist Parameters'!$Q$25)+1,0)))</f>
        <v>&lt;no limit&gt;</v>
      </c>
      <c r="AF1009" s="174">
        <f t="shared" si="95"/>
        <v>0</v>
      </c>
      <c r="AG1009" s="85">
        <f t="shared" si="91"/>
        <v>0</v>
      </c>
    </row>
    <row r="1010" spans="1:33" ht="15">
      <c r="A1010" s="393"/>
      <c r="B1010" s="393"/>
      <c r="C1010" s="393"/>
      <c r="D1010" s="393"/>
      <c r="E1010" s="393"/>
      <c r="F1010" s="393"/>
      <c r="G1010" s="393"/>
      <c r="H1010" s="394"/>
      <c r="I1010" s="394"/>
      <c r="J1010" s="394"/>
      <c r="K1010" s="394"/>
      <c r="L1010" s="394"/>
      <c r="M1010" s="394"/>
      <c r="N1010" s="313">
        <f>IF(IF(I1010&lt;'Checklist Parameters'!$Q$22,0,($I1010-$L1010))&lt;0,0,IF(I1010&lt;'Checklist Parameters'!$Q$22,0,($I1010-$L1010)))</f>
        <v>0</v>
      </c>
      <c r="O1010" s="394"/>
      <c r="P1010" s="395"/>
      <c r="Q1010" s="316">
        <f t="shared" si="92"/>
        <v>0</v>
      </c>
      <c r="R1010" s="87">
        <f t="shared" si="93"/>
        <v>0</v>
      </c>
      <c r="S1010" s="87">
        <f>IF('Checklist Parameters'!$Q$60&lt;0.2,0.2,'Checklist Parameters'!$Q$60)</f>
        <v>0.7</v>
      </c>
      <c r="T1010" s="88">
        <f>IF($O1010="",IF('Checklist District ID'!$C$43="Y",MAX($R1010:$S1010)*$I1010,SUM($R1010:$S1010)*$I1010),IF(O1010&gt;0,Q1010*S1010))</f>
        <v>0</v>
      </c>
      <c r="U1010" s="88">
        <f>IF(Q1010&gt;0,((I1010-T1010)*'Formula Matrix'!$E$42),0)</f>
        <v>0</v>
      </c>
      <c r="V1010" s="88">
        <f t="shared" si="94"/>
        <v>0</v>
      </c>
      <c r="W1010" s="88">
        <f>IF(V1010&gt;0,(V1010*'Checklist Parameters'!$Q$35),0)</f>
        <v>0</v>
      </c>
      <c r="X1010" s="85">
        <f t="shared" si="90"/>
        <v>0</v>
      </c>
      <c r="Y1010" s="85">
        <f>IF('Checklist Parameters'!$Q$102&lt;&gt;"",(I1010/43560)*'Checklist Parameters'!$Q$102,"N/A")</f>
        <v>0</v>
      </c>
      <c r="Z1010" s="85" t="str">
        <f>IF('Checklist Parameters'!$Q$58&lt;&gt;"",((I1010*'Checklist Parameters'!$Q$58)*'Checklist Parameters'!$Q$35)/1000,"N/A")</f>
        <v>N/A</v>
      </c>
      <c r="AA1010" s="85">
        <f>IF('Checklist Parameters'!$Q$101&lt;&gt;"",IFERROR(I1010/'Checklist Parameters'!$Q$101,0),"N/A")</f>
        <v>0</v>
      </c>
      <c r="AB1010" s="85" t="str">
        <f>IF('Checklist Parameters'!$Q$43&lt;&gt;"",(I1010*'Checklist Parameters'!$Q$43)/1000,"N/A")</f>
        <v>N/A</v>
      </c>
      <c r="AC1010" s="85">
        <f>IF('Checklist Parameters'!$Q$16="",$X1010,IF(AND('Checklist Parameters'!$Q$16&lt;$X1010,'Checklist Parameters'!$Q$16&gt;=3),'Checklist Parameters'!$Q$16,IF(AND('Checklist Parameters'!$Q$16&lt;$X1010,'Checklist Parameters'!$Q$16&lt;3),0,$X1010)))</f>
        <v>0</v>
      </c>
      <c r="AD1010" s="85" t="str">
        <f>IF(AND(I1010&lt;'Checklist Parameters'!$Q$22,$I1010&lt;&gt;0),"Y","")</f>
        <v/>
      </c>
      <c r="AE1010" s="85" t="str">
        <f>IF($AD1010="Y",0,IF('Checklist Parameters'!$Q$25="","&lt;no limit&gt;",ROUNDDOWN((($I1010-'Checklist Parameters'!$Q$24)/'Checklist Parameters'!$Q$25)+1,0)))</f>
        <v>&lt;no limit&gt;</v>
      </c>
      <c r="AF1010" s="174">
        <f t="shared" si="95"/>
        <v>0</v>
      </c>
      <c r="AG1010" s="85">
        <f t="shared" si="91"/>
        <v>0</v>
      </c>
    </row>
    <row r="1011" spans="1:33" ht="15">
      <c r="A1011" s="393"/>
      <c r="B1011" s="393"/>
      <c r="C1011" s="393"/>
      <c r="D1011" s="393"/>
      <c r="E1011" s="393"/>
      <c r="F1011" s="393"/>
      <c r="G1011" s="393"/>
      <c r="H1011" s="394"/>
      <c r="I1011" s="394"/>
      <c r="J1011" s="394"/>
      <c r="K1011" s="394"/>
      <c r="L1011" s="394"/>
      <c r="M1011" s="394"/>
      <c r="N1011" s="313">
        <f>IF(IF(I1011&lt;'Checklist Parameters'!$Q$22,0,($I1011-$L1011))&lt;0,0,IF(I1011&lt;'Checklist Parameters'!$Q$22,0,($I1011-$L1011)))</f>
        <v>0</v>
      </c>
      <c r="O1011" s="394"/>
      <c r="P1011" s="395"/>
      <c r="Q1011" s="316">
        <f t="shared" si="92"/>
        <v>0</v>
      </c>
      <c r="R1011" s="87">
        <f t="shared" si="93"/>
        <v>0</v>
      </c>
      <c r="S1011" s="87">
        <f>IF('Checklist Parameters'!$Q$60&lt;0.2,0.2,'Checklist Parameters'!$Q$60)</f>
        <v>0.7</v>
      </c>
      <c r="T1011" s="88">
        <f>IF($O1011="",IF('Checklist District ID'!$C$43="Y",MAX($R1011:$S1011)*$I1011,SUM($R1011:$S1011)*$I1011),IF(O1011&gt;0,Q1011*S1011))</f>
        <v>0</v>
      </c>
      <c r="U1011" s="88">
        <f>IF(Q1011&gt;0,((I1011-T1011)*'Formula Matrix'!$E$42),0)</f>
        <v>0</v>
      </c>
      <c r="V1011" s="88">
        <f t="shared" si="94"/>
        <v>0</v>
      </c>
      <c r="W1011" s="88">
        <f>IF(V1011&gt;0,(V1011*'Checklist Parameters'!$Q$35),0)</f>
        <v>0</v>
      </c>
      <c r="X1011" s="85">
        <f t="shared" si="90"/>
        <v>0</v>
      </c>
      <c r="Y1011" s="85">
        <f>IF('Checklist Parameters'!$Q$102&lt;&gt;"",(I1011/43560)*'Checklist Parameters'!$Q$102,"N/A")</f>
        <v>0</v>
      </c>
      <c r="Z1011" s="85" t="str">
        <f>IF('Checklist Parameters'!$Q$58&lt;&gt;"",((I1011*'Checklist Parameters'!$Q$58)*'Checklist Parameters'!$Q$35)/1000,"N/A")</f>
        <v>N/A</v>
      </c>
      <c r="AA1011" s="85">
        <f>IF('Checklist Parameters'!$Q$101&lt;&gt;"",IFERROR(I1011/'Checklist Parameters'!$Q$101,0),"N/A")</f>
        <v>0</v>
      </c>
      <c r="AB1011" s="85" t="str">
        <f>IF('Checklist Parameters'!$Q$43&lt;&gt;"",(I1011*'Checklist Parameters'!$Q$43)/1000,"N/A")</f>
        <v>N/A</v>
      </c>
      <c r="AC1011" s="85">
        <f>IF('Checklist Parameters'!$Q$16="",$X1011,IF(AND('Checklist Parameters'!$Q$16&lt;$X1011,'Checklist Parameters'!$Q$16&gt;=3),'Checklist Parameters'!$Q$16,IF(AND('Checklist Parameters'!$Q$16&lt;$X1011,'Checklist Parameters'!$Q$16&lt;3),0,$X1011)))</f>
        <v>0</v>
      </c>
      <c r="AD1011" s="85" t="str">
        <f>IF(AND(I1011&lt;'Checklist Parameters'!$Q$22,$I1011&lt;&gt;0),"Y","")</f>
        <v/>
      </c>
      <c r="AE1011" s="85" t="str">
        <f>IF($AD1011="Y",0,IF('Checklist Parameters'!$Q$25="","&lt;no limit&gt;",ROUNDDOWN((($I1011-'Checklist Parameters'!$Q$24)/'Checklist Parameters'!$Q$25)+1,0)))</f>
        <v>&lt;no limit&gt;</v>
      </c>
      <c r="AF1011" s="174">
        <f t="shared" si="95"/>
        <v>0</v>
      </c>
      <c r="AG1011" s="85">
        <f t="shared" si="91"/>
        <v>0</v>
      </c>
    </row>
    <row r="1012" spans="1:33" ht="15">
      <c r="A1012" s="393"/>
      <c r="B1012" s="393"/>
      <c r="C1012" s="393"/>
      <c r="D1012" s="393"/>
      <c r="E1012" s="393"/>
      <c r="F1012" s="393"/>
      <c r="G1012" s="393"/>
      <c r="H1012" s="394"/>
      <c r="I1012" s="394"/>
      <c r="J1012" s="394"/>
      <c r="K1012" s="394"/>
      <c r="L1012" s="394"/>
      <c r="M1012" s="394"/>
      <c r="N1012" s="313">
        <f>IF(IF(I1012&lt;'Checklist Parameters'!$Q$22,0,($I1012-$L1012))&lt;0,0,IF(I1012&lt;'Checklist Parameters'!$Q$22,0,($I1012-$L1012)))</f>
        <v>0</v>
      </c>
      <c r="O1012" s="394"/>
      <c r="P1012" s="395"/>
      <c r="Q1012" s="316">
        <f t="shared" si="92"/>
        <v>0</v>
      </c>
      <c r="R1012" s="87">
        <f t="shared" si="93"/>
        <v>0</v>
      </c>
      <c r="S1012" s="87">
        <f>IF('Checklist Parameters'!$Q$60&lt;0.2,0.2,'Checklist Parameters'!$Q$60)</f>
        <v>0.7</v>
      </c>
      <c r="T1012" s="88">
        <f>IF($O1012="",IF('Checklist District ID'!$C$43="Y",MAX($R1012:$S1012)*$I1012,SUM($R1012:$S1012)*$I1012),IF(O1012&gt;0,Q1012*S1012))</f>
        <v>0</v>
      </c>
      <c r="U1012" s="88">
        <f>IF(Q1012&gt;0,((I1012-T1012)*'Formula Matrix'!$E$42),0)</f>
        <v>0</v>
      </c>
      <c r="V1012" s="88">
        <f t="shared" si="94"/>
        <v>0</v>
      </c>
      <c r="W1012" s="88">
        <f>IF(V1012&gt;0,(V1012*'Checklist Parameters'!$Q$35),0)</f>
        <v>0</v>
      </c>
      <c r="X1012" s="85">
        <f t="shared" si="90"/>
        <v>0</v>
      </c>
      <c r="Y1012" s="85">
        <f>IF('Checklist Parameters'!$Q$102&lt;&gt;"",(I1012/43560)*'Checklist Parameters'!$Q$102,"N/A")</f>
        <v>0</v>
      </c>
      <c r="Z1012" s="85" t="str">
        <f>IF('Checklist Parameters'!$Q$58&lt;&gt;"",((I1012*'Checklist Parameters'!$Q$58)*'Checklist Parameters'!$Q$35)/1000,"N/A")</f>
        <v>N/A</v>
      </c>
      <c r="AA1012" s="85">
        <f>IF('Checklist Parameters'!$Q$101&lt;&gt;"",IFERROR(I1012/'Checklist Parameters'!$Q$101,0),"N/A")</f>
        <v>0</v>
      </c>
      <c r="AB1012" s="85" t="str">
        <f>IF('Checklist Parameters'!$Q$43&lt;&gt;"",(I1012*'Checklist Parameters'!$Q$43)/1000,"N/A")</f>
        <v>N/A</v>
      </c>
      <c r="AC1012" s="85">
        <f>IF('Checklist Parameters'!$Q$16="",$X1012,IF(AND('Checklist Parameters'!$Q$16&lt;$X1012,'Checklist Parameters'!$Q$16&gt;=3),'Checklist Parameters'!$Q$16,IF(AND('Checklist Parameters'!$Q$16&lt;$X1012,'Checklist Parameters'!$Q$16&lt;3),0,$X1012)))</f>
        <v>0</v>
      </c>
      <c r="AD1012" s="85" t="str">
        <f>IF(AND(I1012&lt;'Checklist Parameters'!$Q$22,$I1012&lt;&gt;0),"Y","")</f>
        <v/>
      </c>
      <c r="AE1012" s="85" t="str">
        <f>IF($AD1012="Y",0,IF('Checklist Parameters'!$Q$25="","&lt;no limit&gt;",ROUNDDOWN((($I1012-'Checklist Parameters'!$Q$24)/'Checklist Parameters'!$Q$25)+1,0)))</f>
        <v>&lt;no limit&gt;</v>
      </c>
      <c r="AF1012" s="174">
        <f t="shared" si="95"/>
        <v>0</v>
      </c>
      <c r="AG1012" s="85">
        <f t="shared" si="91"/>
        <v>0</v>
      </c>
    </row>
    <row r="1013" spans="1:33" ht="15">
      <c r="A1013" s="393"/>
      <c r="B1013" s="393"/>
      <c r="C1013" s="393"/>
      <c r="D1013" s="393"/>
      <c r="E1013" s="393"/>
      <c r="F1013" s="393"/>
      <c r="G1013" s="393"/>
      <c r="H1013" s="394"/>
      <c r="I1013" s="394"/>
      <c r="J1013" s="394"/>
      <c r="K1013" s="394"/>
      <c r="L1013" s="394"/>
      <c r="M1013" s="394"/>
      <c r="N1013" s="313">
        <f>IF(IF(I1013&lt;'Checklist Parameters'!$Q$22,0,($I1013-$L1013))&lt;0,0,IF(I1013&lt;'Checklist Parameters'!$Q$22,0,($I1013-$L1013)))</f>
        <v>0</v>
      </c>
      <c r="O1013" s="394"/>
      <c r="P1013" s="395"/>
      <c r="Q1013" s="316">
        <f t="shared" si="92"/>
        <v>0</v>
      </c>
      <c r="R1013" s="87">
        <f t="shared" si="93"/>
        <v>0</v>
      </c>
      <c r="S1013" s="87">
        <f>IF('Checklist Parameters'!$Q$60&lt;0.2,0.2,'Checklist Parameters'!$Q$60)</f>
        <v>0.7</v>
      </c>
      <c r="T1013" s="88">
        <f>IF($O1013="",IF('Checklist District ID'!$C$43="Y",MAX($R1013:$S1013)*$I1013,SUM($R1013:$S1013)*$I1013),IF(O1013&gt;0,Q1013*S1013))</f>
        <v>0</v>
      </c>
      <c r="U1013" s="88">
        <f>IF(Q1013&gt;0,((I1013-T1013)*'Formula Matrix'!$E$42),0)</f>
        <v>0</v>
      </c>
      <c r="V1013" s="88">
        <f t="shared" si="94"/>
        <v>0</v>
      </c>
      <c r="W1013" s="88">
        <f>IF(V1013&gt;0,(V1013*'Checklist Parameters'!$Q$35),0)</f>
        <v>0</v>
      </c>
      <c r="X1013" s="85">
        <f t="shared" si="90"/>
        <v>0</v>
      </c>
      <c r="Y1013" s="85">
        <f>IF('Checklist Parameters'!$Q$102&lt;&gt;"",(I1013/43560)*'Checklist Parameters'!$Q$102,"N/A")</f>
        <v>0</v>
      </c>
      <c r="Z1013" s="85" t="str">
        <f>IF('Checklist Parameters'!$Q$58&lt;&gt;"",((I1013*'Checklist Parameters'!$Q$58)*'Checklist Parameters'!$Q$35)/1000,"N/A")</f>
        <v>N/A</v>
      </c>
      <c r="AA1013" s="85">
        <f>IF('Checklist Parameters'!$Q$101&lt;&gt;"",IFERROR(I1013/'Checklist Parameters'!$Q$101,0),"N/A")</f>
        <v>0</v>
      </c>
      <c r="AB1013" s="85" t="str">
        <f>IF('Checklist Parameters'!$Q$43&lt;&gt;"",(I1013*'Checklist Parameters'!$Q$43)/1000,"N/A")</f>
        <v>N/A</v>
      </c>
      <c r="AC1013" s="85">
        <f>IF('Checklist Parameters'!$Q$16="",$X1013,IF(AND('Checklist Parameters'!$Q$16&lt;$X1013,'Checklist Parameters'!$Q$16&gt;=3),'Checklist Parameters'!$Q$16,IF(AND('Checklist Parameters'!$Q$16&lt;$X1013,'Checklist Parameters'!$Q$16&lt;3),0,$X1013)))</f>
        <v>0</v>
      </c>
      <c r="AD1013" s="85" t="str">
        <f>IF(AND(I1013&lt;'Checklist Parameters'!$Q$22,$I1013&lt;&gt;0),"Y","")</f>
        <v/>
      </c>
      <c r="AE1013" s="85" t="str">
        <f>IF($AD1013="Y",0,IF('Checklist Parameters'!$Q$25="","&lt;no limit&gt;",ROUNDDOWN((($I1013-'Checklist Parameters'!$Q$24)/'Checklist Parameters'!$Q$25)+1,0)))</f>
        <v>&lt;no limit&gt;</v>
      </c>
      <c r="AF1013" s="174">
        <f t="shared" si="95"/>
        <v>0</v>
      </c>
      <c r="AG1013" s="85">
        <f t="shared" si="91"/>
        <v>0</v>
      </c>
    </row>
    <row r="1014" spans="1:33" ht="15">
      <c r="A1014" s="393"/>
      <c r="B1014" s="393"/>
      <c r="C1014" s="393"/>
      <c r="D1014" s="393"/>
      <c r="E1014" s="393"/>
      <c r="F1014" s="393"/>
      <c r="G1014" s="393"/>
      <c r="H1014" s="394"/>
      <c r="I1014" s="394"/>
      <c r="J1014" s="394"/>
      <c r="K1014" s="394"/>
      <c r="L1014" s="394"/>
      <c r="M1014" s="394"/>
      <c r="N1014" s="313">
        <f>IF(IF(I1014&lt;'Checklist Parameters'!$Q$22,0,($I1014-$L1014))&lt;0,0,IF(I1014&lt;'Checklist Parameters'!$Q$22,0,($I1014-$L1014)))</f>
        <v>0</v>
      </c>
      <c r="O1014" s="394"/>
      <c r="P1014" s="395"/>
      <c r="Q1014" s="316">
        <f t="shared" si="92"/>
        <v>0</v>
      </c>
      <c r="R1014" s="87">
        <f t="shared" si="93"/>
        <v>0</v>
      </c>
      <c r="S1014" s="87">
        <f>IF('Checklist Parameters'!$Q$60&lt;0.2,0.2,'Checklist Parameters'!$Q$60)</f>
        <v>0.7</v>
      </c>
      <c r="T1014" s="88">
        <f>IF($O1014="",IF('Checklist District ID'!$C$43="Y",MAX($R1014:$S1014)*$I1014,SUM($R1014:$S1014)*$I1014),IF(O1014&gt;0,Q1014*S1014))</f>
        <v>0</v>
      </c>
      <c r="U1014" s="88">
        <f>IF(Q1014&gt;0,((I1014-T1014)*'Formula Matrix'!$E$42),0)</f>
        <v>0</v>
      </c>
      <c r="V1014" s="88">
        <f t="shared" si="94"/>
        <v>0</v>
      </c>
      <c r="W1014" s="88">
        <f>IF(V1014&gt;0,(V1014*'Checklist Parameters'!$Q$35),0)</f>
        <v>0</v>
      </c>
      <c r="X1014" s="85">
        <f t="shared" si="90"/>
        <v>0</v>
      </c>
      <c r="Y1014" s="85">
        <f>IF('Checklist Parameters'!$Q$102&lt;&gt;"",(I1014/43560)*'Checklist Parameters'!$Q$102,"N/A")</f>
        <v>0</v>
      </c>
      <c r="Z1014" s="85" t="str">
        <f>IF('Checklist Parameters'!$Q$58&lt;&gt;"",((I1014*'Checklist Parameters'!$Q$58)*'Checklist Parameters'!$Q$35)/1000,"N/A")</f>
        <v>N/A</v>
      </c>
      <c r="AA1014" s="85">
        <f>IF('Checklist Parameters'!$Q$101&lt;&gt;"",IFERROR(I1014/'Checklist Parameters'!$Q$101,0),"N/A")</f>
        <v>0</v>
      </c>
      <c r="AB1014" s="85" t="str">
        <f>IF('Checklist Parameters'!$Q$43&lt;&gt;"",(I1014*'Checklist Parameters'!$Q$43)/1000,"N/A")</f>
        <v>N/A</v>
      </c>
      <c r="AC1014" s="85">
        <f>IF('Checklist Parameters'!$Q$16="",$X1014,IF(AND('Checklist Parameters'!$Q$16&lt;$X1014,'Checklist Parameters'!$Q$16&gt;=3),'Checklist Parameters'!$Q$16,IF(AND('Checklist Parameters'!$Q$16&lt;$X1014,'Checklist Parameters'!$Q$16&lt;3),0,$X1014)))</f>
        <v>0</v>
      </c>
      <c r="AD1014" s="85" t="str">
        <f>IF(AND(I1014&lt;'Checklist Parameters'!$Q$22,$I1014&lt;&gt;0),"Y","")</f>
        <v/>
      </c>
      <c r="AE1014" s="85" t="str">
        <f>IF($AD1014="Y",0,IF('Checklist Parameters'!$Q$25="","&lt;no limit&gt;",ROUNDDOWN((($I1014-'Checklist Parameters'!$Q$24)/'Checklist Parameters'!$Q$25)+1,0)))</f>
        <v>&lt;no limit&gt;</v>
      </c>
      <c r="AF1014" s="174">
        <f t="shared" si="95"/>
        <v>0</v>
      </c>
      <c r="AG1014" s="85">
        <f t="shared" si="91"/>
        <v>0</v>
      </c>
    </row>
    <row r="1015" spans="1:33" ht="15">
      <c r="A1015" s="393"/>
      <c r="B1015" s="393"/>
      <c r="C1015" s="393"/>
      <c r="D1015" s="393"/>
      <c r="E1015" s="393"/>
      <c r="F1015" s="393"/>
      <c r="G1015" s="393"/>
      <c r="H1015" s="394"/>
      <c r="I1015" s="394"/>
      <c r="J1015" s="394"/>
      <c r="K1015" s="394"/>
      <c r="L1015" s="394"/>
      <c r="M1015" s="394"/>
      <c r="N1015" s="313">
        <f>IF(IF(I1015&lt;'Checklist Parameters'!$Q$22,0,($I1015-$L1015))&lt;0,0,IF(I1015&lt;'Checklist Parameters'!$Q$22,0,($I1015-$L1015)))</f>
        <v>0</v>
      </c>
      <c r="O1015" s="394"/>
      <c r="P1015" s="395"/>
      <c r="Q1015" s="316">
        <f t="shared" si="92"/>
        <v>0</v>
      </c>
      <c r="R1015" s="87">
        <f t="shared" si="93"/>
        <v>0</v>
      </c>
      <c r="S1015" s="87">
        <f>IF('Checklist Parameters'!$Q$60&lt;0.2,0.2,'Checklist Parameters'!$Q$60)</f>
        <v>0.7</v>
      </c>
      <c r="T1015" s="88">
        <f>IF($O1015="",IF('Checklist District ID'!$C$43="Y",MAX($R1015:$S1015)*$I1015,SUM($R1015:$S1015)*$I1015),IF(O1015&gt;0,Q1015*S1015))</f>
        <v>0</v>
      </c>
      <c r="U1015" s="88">
        <f>IF(Q1015&gt;0,((I1015-T1015)*'Formula Matrix'!$E$42),0)</f>
        <v>0</v>
      </c>
      <c r="V1015" s="88">
        <f t="shared" si="94"/>
        <v>0</v>
      </c>
      <c r="W1015" s="88">
        <f>IF(V1015&gt;0,(V1015*'Checklist Parameters'!$Q$35),0)</f>
        <v>0</v>
      </c>
      <c r="X1015" s="85">
        <f t="shared" si="90"/>
        <v>0</v>
      </c>
      <c r="Y1015" s="85">
        <f>IF('Checklist Parameters'!$Q$102&lt;&gt;"",(I1015/43560)*'Checklist Parameters'!$Q$102,"N/A")</f>
        <v>0</v>
      </c>
      <c r="Z1015" s="85" t="str">
        <f>IF('Checklist Parameters'!$Q$58&lt;&gt;"",((I1015*'Checklist Parameters'!$Q$58)*'Checklist Parameters'!$Q$35)/1000,"N/A")</f>
        <v>N/A</v>
      </c>
      <c r="AA1015" s="85">
        <f>IF('Checklist Parameters'!$Q$101&lt;&gt;"",IFERROR(I1015/'Checklist Parameters'!$Q$101,0),"N/A")</f>
        <v>0</v>
      </c>
      <c r="AB1015" s="85" t="str">
        <f>IF('Checklist Parameters'!$Q$43&lt;&gt;"",(I1015*'Checklist Parameters'!$Q$43)/1000,"N/A")</f>
        <v>N/A</v>
      </c>
      <c r="AC1015" s="85">
        <f>IF('Checklist Parameters'!$Q$16="",$X1015,IF(AND('Checklist Parameters'!$Q$16&lt;$X1015,'Checklist Parameters'!$Q$16&gt;=3),'Checklist Parameters'!$Q$16,IF(AND('Checklist Parameters'!$Q$16&lt;$X1015,'Checklist Parameters'!$Q$16&lt;3),0,$X1015)))</f>
        <v>0</v>
      </c>
      <c r="AD1015" s="85" t="str">
        <f>IF(AND(I1015&lt;'Checklist Parameters'!$Q$22,$I1015&lt;&gt;0),"Y","")</f>
        <v/>
      </c>
      <c r="AE1015" s="85" t="str">
        <f>IF($AD1015="Y",0,IF('Checklist Parameters'!$Q$25="","&lt;no limit&gt;",ROUNDDOWN((($I1015-'Checklist Parameters'!$Q$24)/'Checklist Parameters'!$Q$25)+1,0)))</f>
        <v>&lt;no limit&gt;</v>
      </c>
      <c r="AF1015" s="174">
        <f t="shared" si="95"/>
        <v>0</v>
      </c>
      <c r="AG1015" s="85">
        <f t="shared" si="91"/>
        <v>0</v>
      </c>
    </row>
    <row r="1016" spans="1:33" ht="15">
      <c r="A1016" s="393"/>
      <c r="B1016" s="393"/>
      <c r="C1016" s="393"/>
      <c r="D1016" s="393"/>
      <c r="E1016" s="393"/>
      <c r="F1016" s="393"/>
      <c r="G1016" s="393"/>
      <c r="H1016" s="394"/>
      <c r="I1016" s="394"/>
      <c r="J1016" s="394"/>
      <c r="K1016" s="394"/>
      <c r="L1016" s="394"/>
      <c r="M1016" s="394"/>
      <c r="N1016" s="313">
        <f>IF(IF(I1016&lt;'Checklist Parameters'!$Q$22,0,($I1016-$L1016))&lt;0,0,IF(I1016&lt;'Checklist Parameters'!$Q$22,0,($I1016-$L1016)))</f>
        <v>0</v>
      </c>
      <c r="O1016" s="394"/>
      <c r="P1016" s="395"/>
      <c r="Q1016" s="316">
        <f t="shared" si="92"/>
        <v>0</v>
      </c>
      <c r="R1016" s="87">
        <f t="shared" si="93"/>
        <v>0</v>
      </c>
      <c r="S1016" s="87">
        <f>IF('Checklist Parameters'!$Q$60&lt;0.2,0.2,'Checklist Parameters'!$Q$60)</f>
        <v>0.7</v>
      </c>
      <c r="T1016" s="88">
        <f>IF($O1016="",IF('Checklist District ID'!$C$43="Y",MAX($R1016:$S1016)*$I1016,SUM($R1016:$S1016)*$I1016),IF(O1016&gt;0,Q1016*S1016))</f>
        <v>0</v>
      </c>
      <c r="U1016" s="88">
        <f>IF(Q1016&gt;0,((I1016-T1016)*'Formula Matrix'!$E$42),0)</f>
        <v>0</v>
      </c>
      <c r="V1016" s="88">
        <f t="shared" si="94"/>
        <v>0</v>
      </c>
      <c r="W1016" s="88">
        <f>IF(V1016&gt;0,(V1016*'Checklist Parameters'!$Q$35),0)</f>
        <v>0</v>
      </c>
      <c r="X1016" s="85">
        <f t="shared" si="90"/>
        <v>0</v>
      </c>
      <c r="Y1016" s="85">
        <f>IF('Checklist Parameters'!$Q$102&lt;&gt;"",(I1016/43560)*'Checklist Parameters'!$Q$102,"N/A")</f>
        <v>0</v>
      </c>
      <c r="Z1016" s="85" t="str">
        <f>IF('Checklist Parameters'!$Q$58&lt;&gt;"",((I1016*'Checklist Parameters'!$Q$58)*'Checklist Parameters'!$Q$35)/1000,"N/A")</f>
        <v>N/A</v>
      </c>
      <c r="AA1016" s="85">
        <f>IF('Checklist Parameters'!$Q$101&lt;&gt;"",IFERROR(I1016/'Checklist Parameters'!$Q$101,0),"N/A")</f>
        <v>0</v>
      </c>
      <c r="AB1016" s="85" t="str">
        <f>IF('Checklist Parameters'!$Q$43&lt;&gt;"",(I1016*'Checklist Parameters'!$Q$43)/1000,"N/A")</f>
        <v>N/A</v>
      </c>
      <c r="AC1016" s="85">
        <f>IF('Checklist Parameters'!$Q$16="",$X1016,IF(AND('Checklist Parameters'!$Q$16&lt;$X1016,'Checklist Parameters'!$Q$16&gt;=3),'Checklist Parameters'!$Q$16,IF(AND('Checklist Parameters'!$Q$16&lt;$X1016,'Checklist Parameters'!$Q$16&lt;3),0,$X1016)))</f>
        <v>0</v>
      </c>
      <c r="AD1016" s="85" t="str">
        <f>IF(AND(I1016&lt;'Checklist Parameters'!$Q$22,$I1016&lt;&gt;0),"Y","")</f>
        <v/>
      </c>
      <c r="AE1016" s="85" t="str">
        <f>IF($AD1016="Y",0,IF('Checklist Parameters'!$Q$25="","&lt;no limit&gt;",ROUNDDOWN((($I1016-'Checklist Parameters'!$Q$24)/'Checklist Parameters'!$Q$25)+1,0)))</f>
        <v>&lt;no limit&gt;</v>
      </c>
      <c r="AF1016" s="174">
        <f t="shared" si="95"/>
        <v>0</v>
      </c>
      <c r="AG1016" s="85">
        <f t="shared" si="91"/>
        <v>0</v>
      </c>
    </row>
    <row r="1017" spans="1:33" ht="15">
      <c r="A1017" s="393"/>
      <c r="B1017" s="393"/>
      <c r="C1017" s="393"/>
      <c r="D1017" s="393"/>
      <c r="E1017" s="393"/>
      <c r="F1017" s="393"/>
      <c r="G1017" s="393"/>
      <c r="H1017" s="394"/>
      <c r="I1017" s="394"/>
      <c r="J1017" s="394"/>
      <c r="K1017" s="394"/>
      <c r="L1017" s="394"/>
      <c r="M1017" s="394"/>
      <c r="N1017" s="313">
        <f>IF(IF(I1017&lt;'Checklist Parameters'!$Q$22,0,($I1017-$L1017))&lt;0,0,IF(I1017&lt;'Checklist Parameters'!$Q$22,0,($I1017-$L1017)))</f>
        <v>0</v>
      </c>
      <c r="O1017" s="394"/>
      <c r="P1017" s="395"/>
      <c r="Q1017" s="316">
        <f t="shared" si="92"/>
        <v>0</v>
      </c>
      <c r="R1017" s="87">
        <f t="shared" si="93"/>
        <v>0</v>
      </c>
      <c r="S1017" s="87">
        <f>IF('Checklist Parameters'!$Q$60&lt;0.2,0.2,'Checklist Parameters'!$Q$60)</f>
        <v>0.7</v>
      </c>
      <c r="T1017" s="88">
        <f>IF($O1017="",IF('Checklist District ID'!$C$43="Y",MAX($R1017:$S1017)*$I1017,SUM($R1017:$S1017)*$I1017),IF(O1017&gt;0,Q1017*S1017))</f>
        <v>0</v>
      </c>
      <c r="U1017" s="88">
        <f>IF(Q1017&gt;0,((I1017-T1017)*'Formula Matrix'!$E$42),0)</f>
        <v>0</v>
      </c>
      <c r="V1017" s="88">
        <f t="shared" si="94"/>
        <v>0</v>
      </c>
      <c r="W1017" s="88">
        <f>IF(V1017&gt;0,(V1017*'Checklist Parameters'!$Q$35),0)</f>
        <v>0</v>
      </c>
      <c r="X1017" s="85">
        <f t="shared" si="90"/>
        <v>0</v>
      </c>
      <c r="Y1017" s="85">
        <f>IF('Checklist Parameters'!$Q$102&lt;&gt;"",(I1017/43560)*'Checklist Parameters'!$Q$102,"N/A")</f>
        <v>0</v>
      </c>
      <c r="Z1017" s="85" t="str">
        <f>IF('Checklist Parameters'!$Q$58&lt;&gt;"",((I1017*'Checklist Parameters'!$Q$58)*'Checklist Parameters'!$Q$35)/1000,"N/A")</f>
        <v>N/A</v>
      </c>
      <c r="AA1017" s="85">
        <f>IF('Checklist Parameters'!$Q$101&lt;&gt;"",IFERROR(I1017/'Checklist Parameters'!$Q$101,0),"N/A")</f>
        <v>0</v>
      </c>
      <c r="AB1017" s="85" t="str">
        <f>IF('Checklist Parameters'!$Q$43&lt;&gt;"",(I1017*'Checklist Parameters'!$Q$43)/1000,"N/A")</f>
        <v>N/A</v>
      </c>
      <c r="AC1017" s="85">
        <f>IF('Checklist Parameters'!$Q$16="",$X1017,IF(AND('Checklist Parameters'!$Q$16&lt;$X1017,'Checklist Parameters'!$Q$16&gt;=3),'Checklist Parameters'!$Q$16,IF(AND('Checklist Parameters'!$Q$16&lt;$X1017,'Checklist Parameters'!$Q$16&lt;3),0,$X1017)))</f>
        <v>0</v>
      </c>
      <c r="AD1017" s="85" t="str">
        <f>IF(AND(I1017&lt;'Checklist Parameters'!$Q$22,$I1017&lt;&gt;0),"Y","")</f>
        <v/>
      </c>
      <c r="AE1017" s="85" t="str">
        <f>IF($AD1017="Y",0,IF('Checklist Parameters'!$Q$25="","&lt;no limit&gt;",ROUNDDOWN((($I1017-'Checklist Parameters'!$Q$24)/'Checklist Parameters'!$Q$25)+1,0)))</f>
        <v>&lt;no limit&gt;</v>
      </c>
      <c r="AF1017" s="174">
        <f t="shared" si="95"/>
        <v>0</v>
      </c>
      <c r="AG1017" s="85">
        <f t="shared" si="91"/>
        <v>0</v>
      </c>
    </row>
    <row r="1018" spans="1:33" ht="15">
      <c r="A1018" s="393"/>
      <c r="B1018" s="393"/>
      <c r="C1018" s="393"/>
      <c r="D1018" s="393"/>
      <c r="E1018" s="393"/>
      <c r="F1018" s="393"/>
      <c r="G1018" s="393"/>
      <c r="H1018" s="394"/>
      <c r="I1018" s="394"/>
      <c r="J1018" s="394"/>
      <c r="K1018" s="394"/>
      <c r="L1018" s="394"/>
      <c r="M1018" s="394"/>
      <c r="N1018" s="313">
        <f>IF(IF(I1018&lt;'Checklist Parameters'!$Q$22,0,($I1018-$L1018))&lt;0,0,IF(I1018&lt;'Checklist Parameters'!$Q$22,0,($I1018-$L1018)))</f>
        <v>0</v>
      </c>
      <c r="O1018" s="394"/>
      <c r="P1018" s="395"/>
      <c r="Q1018" s="316">
        <f t="shared" si="92"/>
        <v>0</v>
      </c>
      <c r="R1018" s="87">
        <f t="shared" si="93"/>
        <v>0</v>
      </c>
      <c r="S1018" s="87">
        <f>IF('Checklist Parameters'!$Q$60&lt;0.2,0.2,'Checklist Parameters'!$Q$60)</f>
        <v>0.7</v>
      </c>
      <c r="T1018" s="88">
        <f>IF($O1018="",IF('Checklist District ID'!$C$43="Y",MAX($R1018:$S1018)*$I1018,SUM($R1018:$S1018)*$I1018),IF(O1018&gt;0,Q1018*S1018))</f>
        <v>0</v>
      </c>
      <c r="U1018" s="88">
        <f>IF(Q1018&gt;0,((I1018-T1018)*'Formula Matrix'!$E$42),0)</f>
        <v>0</v>
      </c>
      <c r="V1018" s="88">
        <f t="shared" si="94"/>
        <v>0</v>
      </c>
      <c r="W1018" s="88">
        <f>IF(V1018&gt;0,(V1018*'Checklist Parameters'!$Q$35),0)</f>
        <v>0</v>
      </c>
      <c r="X1018" s="85">
        <f t="shared" si="90"/>
        <v>0</v>
      </c>
      <c r="Y1018" s="85">
        <f>IF('Checklist Parameters'!$Q$102&lt;&gt;"",(I1018/43560)*'Checklist Parameters'!$Q$102,"N/A")</f>
        <v>0</v>
      </c>
      <c r="Z1018" s="85" t="str">
        <f>IF('Checklist Parameters'!$Q$58&lt;&gt;"",((I1018*'Checklist Parameters'!$Q$58)*'Checklist Parameters'!$Q$35)/1000,"N/A")</f>
        <v>N/A</v>
      </c>
      <c r="AA1018" s="85">
        <f>IF('Checklist Parameters'!$Q$101&lt;&gt;"",IFERROR(I1018/'Checklist Parameters'!$Q$101,0),"N/A")</f>
        <v>0</v>
      </c>
      <c r="AB1018" s="85" t="str">
        <f>IF('Checklist Parameters'!$Q$43&lt;&gt;"",(I1018*'Checklist Parameters'!$Q$43)/1000,"N/A")</f>
        <v>N/A</v>
      </c>
      <c r="AC1018" s="85">
        <f>IF('Checklist Parameters'!$Q$16="",$X1018,IF(AND('Checklist Parameters'!$Q$16&lt;$X1018,'Checklist Parameters'!$Q$16&gt;=3),'Checklist Parameters'!$Q$16,IF(AND('Checklist Parameters'!$Q$16&lt;$X1018,'Checklist Parameters'!$Q$16&lt;3),0,$X1018)))</f>
        <v>0</v>
      </c>
      <c r="AD1018" s="85" t="str">
        <f>IF(AND(I1018&lt;'Checklist Parameters'!$Q$22,$I1018&lt;&gt;0),"Y","")</f>
        <v/>
      </c>
      <c r="AE1018" s="85" t="str">
        <f>IF($AD1018="Y",0,IF('Checklist Parameters'!$Q$25="","&lt;no limit&gt;",ROUNDDOWN((($I1018-'Checklist Parameters'!$Q$24)/'Checklist Parameters'!$Q$25)+1,0)))</f>
        <v>&lt;no limit&gt;</v>
      </c>
      <c r="AF1018" s="174">
        <f t="shared" si="95"/>
        <v>0</v>
      </c>
      <c r="AG1018" s="85">
        <f t="shared" si="91"/>
        <v>0</v>
      </c>
    </row>
    <row r="1019" spans="1:33" ht="15">
      <c r="A1019" s="393"/>
      <c r="B1019" s="393"/>
      <c r="C1019" s="393"/>
      <c r="D1019" s="393"/>
      <c r="E1019" s="393"/>
      <c r="F1019" s="393"/>
      <c r="G1019" s="393"/>
      <c r="H1019" s="394"/>
      <c r="I1019" s="394"/>
      <c r="J1019" s="394"/>
      <c r="K1019" s="394"/>
      <c r="L1019" s="394"/>
      <c r="M1019" s="394"/>
      <c r="N1019" s="313">
        <f>IF(IF(I1019&lt;'Checklist Parameters'!$Q$22,0,($I1019-$L1019))&lt;0,0,IF(I1019&lt;'Checklist Parameters'!$Q$22,0,($I1019-$L1019)))</f>
        <v>0</v>
      </c>
      <c r="O1019" s="394"/>
      <c r="P1019" s="395"/>
      <c r="Q1019" s="316">
        <f t="shared" si="92"/>
        <v>0</v>
      </c>
      <c r="R1019" s="87">
        <f t="shared" si="93"/>
        <v>0</v>
      </c>
      <c r="S1019" s="87">
        <f>IF('Checklist Parameters'!$Q$60&lt;0.2,0.2,'Checklist Parameters'!$Q$60)</f>
        <v>0.7</v>
      </c>
      <c r="T1019" s="88">
        <f>IF($O1019="",IF('Checklist District ID'!$C$43="Y",MAX($R1019:$S1019)*$I1019,SUM($R1019:$S1019)*$I1019),IF(O1019&gt;0,Q1019*S1019))</f>
        <v>0</v>
      </c>
      <c r="U1019" s="88">
        <f>IF(Q1019&gt;0,((I1019-T1019)*'Formula Matrix'!$E$42),0)</f>
        <v>0</v>
      </c>
      <c r="V1019" s="88">
        <f t="shared" si="94"/>
        <v>0</v>
      </c>
      <c r="W1019" s="88">
        <f>IF(V1019&gt;0,(V1019*'Checklist Parameters'!$Q$35),0)</f>
        <v>0</v>
      </c>
      <c r="X1019" s="85">
        <f t="shared" si="90"/>
        <v>0</v>
      </c>
      <c r="Y1019" s="85">
        <f>IF('Checklist Parameters'!$Q$102&lt;&gt;"",(I1019/43560)*'Checklist Parameters'!$Q$102,"N/A")</f>
        <v>0</v>
      </c>
      <c r="Z1019" s="85" t="str">
        <f>IF('Checklist Parameters'!$Q$58&lt;&gt;"",((I1019*'Checklist Parameters'!$Q$58)*'Checklist Parameters'!$Q$35)/1000,"N/A")</f>
        <v>N/A</v>
      </c>
      <c r="AA1019" s="85">
        <f>IF('Checklist Parameters'!$Q$101&lt;&gt;"",IFERROR(I1019/'Checklist Parameters'!$Q$101,0),"N/A")</f>
        <v>0</v>
      </c>
      <c r="AB1019" s="85" t="str">
        <f>IF('Checklist Parameters'!$Q$43&lt;&gt;"",(I1019*'Checklist Parameters'!$Q$43)/1000,"N/A")</f>
        <v>N/A</v>
      </c>
      <c r="AC1019" s="85">
        <f>IF('Checklist Parameters'!$Q$16="",$X1019,IF(AND('Checklist Parameters'!$Q$16&lt;$X1019,'Checklist Parameters'!$Q$16&gt;=3),'Checklist Parameters'!$Q$16,IF(AND('Checklist Parameters'!$Q$16&lt;$X1019,'Checklist Parameters'!$Q$16&lt;3),0,$X1019)))</f>
        <v>0</v>
      </c>
      <c r="AD1019" s="85" t="str">
        <f>IF(AND(I1019&lt;'Checklist Parameters'!$Q$22,$I1019&lt;&gt;0),"Y","")</f>
        <v/>
      </c>
      <c r="AE1019" s="85" t="str">
        <f>IF($AD1019="Y",0,IF('Checklist Parameters'!$Q$25="","&lt;no limit&gt;",ROUNDDOWN((($I1019-'Checklist Parameters'!$Q$24)/'Checklist Parameters'!$Q$25)+1,0)))</f>
        <v>&lt;no limit&gt;</v>
      </c>
      <c r="AF1019" s="174">
        <f t="shared" si="95"/>
        <v>0</v>
      </c>
      <c r="AG1019" s="85">
        <f t="shared" si="91"/>
        <v>0</v>
      </c>
    </row>
    <row r="1020" spans="1:33" ht="15">
      <c r="A1020" s="393"/>
      <c r="B1020" s="393"/>
      <c r="C1020" s="393"/>
      <c r="D1020" s="393"/>
      <c r="E1020" s="393"/>
      <c r="F1020" s="393"/>
      <c r="G1020" s="393"/>
      <c r="H1020" s="394"/>
      <c r="I1020" s="394"/>
      <c r="J1020" s="394"/>
      <c r="K1020" s="394"/>
      <c r="L1020" s="394"/>
      <c r="M1020" s="394"/>
      <c r="N1020" s="313">
        <f>IF(IF(I1020&lt;'Checklist Parameters'!$Q$22,0,($I1020-$L1020))&lt;0,0,IF(I1020&lt;'Checklist Parameters'!$Q$22,0,($I1020-$L1020)))</f>
        <v>0</v>
      </c>
      <c r="O1020" s="394"/>
      <c r="P1020" s="395"/>
      <c r="Q1020" s="316">
        <f t="shared" si="92"/>
        <v>0</v>
      </c>
      <c r="R1020" s="87">
        <f t="shared" si="93"/>
        <v>0</v>
      </c>
      <c r="S1020" s="87">
        <f>IF('Checklist Parameters'!$Q$60&lt;0.2,0.2,'Checklist Parameters'!$Q$60)</f>
        <v>0.7</v>
      </c>
      <c r="T1020" s="88">
        <f>IF($O1020="",IF('Checklist District ID'!$C$43="Y",MAX($R1020:$S1020)*$I1020,SUM($R1020:$S1020)*$I1020),IF(O1020&gt;0,Q1020*S1020))</f>
        <v>0</v>
      </c>
      <c r="U1020" s="88">
        <f>IF(Q1020&gt;0,((I1020-T1020)*'Formula Matrix'!$E$42),0)</f>
        <v>0</v>
      </c>
      <c r="V1020" s="88">
        <f t="shared" si="94"/>
        <v>0</v>
      </c>
      <c r="W1020" s="88">
        <f>IF(V1020&gt;0,(V1020*'Checklist Parameters'!$Q$35),0)</f>
        <v>0</v>
      </c>
      <c r="X1020" s="85">
        <f t="shared" si="90"/>
        <v>0</v>
      </c>
      <c r="Y1020" s="85">
        <f>IF('Checklist Parameters'!$Q$102&lt;&gt;"",(I1020/43560)*'Checklist Parameters'!$Q$102,"N/A")</f>
        <v>0</v>
      </c>
      <c r="Z1020" s="85" t="str">
        <f>IF('Checklist Parameters'!$Q$58&lt;&gt;"",((I1020*'Checklist Parameters'!$Q$58)*'Checklist Parameters'!$Q$35)/1000,"N/A")</f>
        <v>N/A</v>
      </c>
      <c r="AA1020" s="85">
        <f>IF('Checklist Parameters'!$Q$101&lt;&gt;"",IFERROR(I1020/'Checklist Parameters'!$Q$101,0),"N/A")</f>
        <v>0</v>
      </c>
      <c r="AB1020" s="85" t="str">
        <f>IF('Checklist Parameters'!$Q$43&lt;&gt;"",(I1020*'Checklist Parameters'!$Q$43)/1000,"N/A")</f>
        <v>N/A</v>
      </c>
      <c r="AC1020" s="85">
        <f>IF('Checklist Parameters'!$Q$16="",$X1020,IF(AND('Checklist Parameters'!$Q$16&lt;$X1020,'Checklist Parameters'!$Q$16&gt;=3),'Checklist Parameters'!$Q$16,IF(AND('Checklist Parameters'!$Q$16&lt;$X1020,'Checklist Parameters'!$Q$16&lt;3),0,$X1020)))</f>
        <v>0</v>
      </c>
      <c r="AD1020" s="85" t="str">
        <f>IF(AND(I1020&lt;'Checklist Parameters'!$Q$22,$I1020&lt;&gt;0),"Y","")</f>
        <v/>
      </c>
      <c r="AE1020" s="85" t="str">
        <f>IF($AD1020="Y",0,IF('Checklist Parameters'!$Q$25="","&lt;no limit&gt;",ROUNDDOWN((($I1020-'Checklist Parameters'!$Q$24)/'Checklist Parameters'!$Q$25)+1,0)))</f>
        <v>&lt;no limit&gt;</v>
      </c>
      <c r="AF1020" s="174">
        <f t="shared" si="95"/>
        <v>0</v>
      </c>
      <c r="AG1020" s="85">
        <f t="shared" si="91"/>
        <v>0</v>
      </c>
    </row>
  </sheetData>
  <sheetProtection algorithmName="SHA-512" hashValue="roeEoRZd9dYVSEtfNIUKFn4zXKYf9hQSLPVrpnHF1JAxj2GcKjpbIEdwbKCj294hzTi5Ko/n8gyYXk5NJYWYAw==" saltValue="T5FYCSyZoICc2pyT2FLTbw==" spinCount="100000" sheet="1" objects="1" scenarios="1" sort="0" autoFilter="0"/>
  <autoFilter ref="A19:AG1020" xr:uid="{B9E2F912-7244-4D81-9F54-7DAE943D9CA1}"/>
  <mergeCells count="7">
    <mergeCell ref="AF18:AG18"/>
    <mergeCell ref="X18:AE18"/>
    <mergeCell ref="A1:B1"/>
    <mergeCell ref="A2:B2"/>
    <mergeCell ref="J8:N11"/>
    <mergeCell ref="A18:M18"/>
    <mergeCell ref="R18:T18"/>
  </mergeCells>
  <conditionalFormatting sqref="A20:A473">
    <cfRule type="duplicateValues" dxfId="0" priority="964"/>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3EB06-BD27-42B8-98E3-A1A3AB877D48}">
  <sheetPr codeName="Sheet12">
    <tabColor theme="2" tint="-9.9978637043366805E-2"/>
  </sheetPr>
  <dimension ref="B3:K42"/>
  <sheetViews>
    <sheetView topLeftCell="A22" zoomScale="130" zoomScaleNormal="130" workbookViewId="0">
      <selection activeCell="A22" sqref="A1:XFD1048576"/>
    </sheetView>
  </sheetViews>
  <sheetFormatPr defaultRowHeight="15"/>
  <cols>
    <col min="2" max="2" width="21.28515625" customWidth="1"/>
    <col min="3" max="3" width="19.7109375" customWidth="1"/>
    <col min="7" max="11" width="12.5703125" bestFit="1" customWidth="1"/>
  </cols>
  <sheetData>
    <row r="3" spans="3:6">
      <c r="C3" s="30" t="s">
        <v>133</v>
      </c>
    </row>
    <row r="4" spans="3:6">
      <c r="D4" t="s">
        <v>134</v>
      </c>
    </row>
    <row r="5" spans="3:6">
      <c r="D5" t="s">
        <v>135</v>
      </c>
    </row>
    <row r="6" spans="3:6">
      <c r="E6" t="s">
        <v>137</v>
      </c>
    </row>
    <row r="7" spans="3:6">
      <c r="F7" t="s">
        <v>131</v>
      </c>
    </row>
    <row r="8" spans="3:6">
      <c r="F8" t="s">
        <v>132</v>
      </c>
    </row>
    <row r="9" spans="3:6">
      <c r="D9" t="s">
        <v>136</v>
      </c>
    </row>
    <row r="10" spans="3:6">
      <c r="E10" t="s">
        <v>138</v>
      </c>
    </row>
    <row r="14" spans="3:6">
      <c r="C14" s="30" t="s">
        <v>120</v>
      </c>
    </row>
    <row r="15" spans="3:6">
      <c r="C15" t="s">
        <v>121</v>
      </c>
    </row>
    <row r="16" spans="3:6">
      <c r="C16" t="s">
        <v>122</v>
      </c>
    </row>
    <row r="17" spans="3:11">
      <c r="C17" t="s">
        <v>123</v>
      </c>
    </row>
    <row r="18" spans="3:11">
      <c r="C18" t="s">
        <v>124</v>
      </c>
    </row>
    <row r="19" spans="3:11">
      <c r="C19" t="s">
        <v>125</v>
      </c>
    </row>
    <row r="20" spans="3:11">
      <c r="C20" t="s">
        <v>126</v>
      </c>
    </row>
    <row r="23" spans="3:11">
      <c r="C23" s="30" t="s">
        <v>119</v>
      </c>
    </row>
    <row r="24" spans="3:11">
      <c r="C24" t="s">
        <v>127</v>
      </c>
    </row>
    <row r="27" spans="3:11">
      <c r="C27" s="30" t="s">
        <v>120</v>
      </c>
    </row>
    <row r="28" spans="3:11">
      <c r="C28" s="30"/>
    </row>
    <row r="29" spans="3:11">
      <c r="C29" s="34" t="s">
        <v>139</v>
      </c>
      <c r="G29" s="33" t="s">
        <v>419</v>
      </c>
      <c r="H29" s="33" t="s">
        <v>420</v>
      </c>
      <c r="I29" s="33" t="s">
        <v>421</v>
      </c>
      <c r="J29" s="33" t="s">
        <v>422</v>
      </c>
      <c r="K29" s="33" t="s">
        <v>423</v>
      </c>
    </row>
    <row r="30" spans="3:11">
      <c r="C30" s="33" t="s">
        <v>128</v>
      </c>
      <c r="D30" s="33" t="s">
        <v>129</v>
      </c>
      <c r="E30" s="33" t="s">
        <v>130</v>
      </c>
      <c r="F30" s="33" t="s">
        <v>65</v>
      </c>
      <c r="G30" s="33" t="s">
        <v>140</v>
      </c>
      <c r="H30" s="33" t="s">
        <v>140</v>
      </c>
      <c r="I30" s="33" t="s">
        <v>140</v>
      </c>
      <c r="J30" s="33" t="s">
        <v>140</v>
      </c>
      <c r="K30" s="33" t="s">
        <v>140</v>
      </c>
    </row>
    <row r="31" spans="3:11">
      <c r="C31" s="32">
        <v>1</v>
      </c>
      <c r="D31" s="32">
        <v>0</v>
      </c>
      <c r="E31" s="32">
        <v>0</v>
      </c>
      <c r="F31" s="35">
        <v>0</v>
      </c>
      <c r="G31" s="133" t="str">
        <f t="shared" ref="G31:G36" si="0">IF(AND($D$38&gt;=$D31,$D$38&lt;=$E31),$F31,"")</f>
        <v/>
      </c>
      <c r="H31" s="133" t="str">
        <f>IF(AND($D$39&gt;=$D31,$D$39&lt;=$E31),$F31,"")</f>
        <v/>
      </c>
      <c r="I31" s="133" t="str">
        <f>IF(AND($D$40&gt;=$D31,$D$40&lt;=$E31),$F31,"")</f>
        <v/>
      </c>
      <c r="J31" s="133" t="str">
        <f>IF(AND($D$41&gt;=$D31,$D$41&lt;=$E31),$F31,"")</f>
        <v/>
      </c>
      <c r="K31" s="133" t="str">
        <f>IF(AND($D$42&gt;=$D31,$D$42&lt;=$E31),$F31,"")</f>
        <v/>
      </c>
    </row>
    <row r="32" spans="3:11">
      <c r="C32" s="32">
        <v>2</v>
      </c>
      <c r="D32" s="32">
        <v>0.01</v>
      </c>
      <c r="E32" s="32">
        <v>0.5</v>
      </c>
      <c r="F32" s="35">
        <v>0.3</v>
      </c>
      <c r="G32" s="133" t="str">
        <f t="shared" si="0"/>
        <v/>
      </c>
      <c r="H32" s="133" t="str">
        <f t="shared" ref="H32:H36" si="1">IF(AND($D$39&gt;=$D32,$D$39&lt;=$E32),$F32,"")</f>
        <v/>
      </c>
      <c r="I32" s="133" t="str">
        <f t="shared" ref="I32:I36" si="2">IF(AND($D$40&gt;=$D32,$D$40&lt;=$E32),$F32,"")</f>
        <v/>
      </c>
      <c r="J32" s="133" t="str">
        <f t="shared" ref="J32:J36" si="3">IF(AND($D$41&gt;=$D32,$D$41&lt;=$E32),$F32,"")</f>
        <v/>
      </c>
      <c r="K32" s="133" t="str">
        <f t="shared" ref="K32:K36" si="4">IF(AND($D$42&gt;=$D32,$D$42&lt;=$E32),$F32,"")</f>
        <v/>
      </c>
    </row>
    <row r="33" spans="2:11">
      <c r="C33" s="32">
        <v>3</v>
      </c>
      <c r="D33" s="32">
        <v>0.51</v>
      </c>
      <c r="E33" s="32">
        <v>1</v>
      </c>
      <c r="F33" s="35">
        <v>0.45</v>
      </c>
      <c r="G33" s="133" t="str">
        <f t="shared" si="0"/>
        <v/>
      </c>
      <c r="H33" s="133" t="str">
        <f t="shared" si="1"/>
        <v/>
      </c>
      <c r="I33" s="133" t="str">
        <f t="shared" si="2"/>
        <v/>
      </c>
      <c r="J33" s="133" t="str">
        <f t="shared" si="3"/>
        <v/>
      </c>
      <c r="K33" s="133" t="str">
        <f t="shared" si="4"/>
        <v/>
      </c>
    </row>
    <row r="34" spans="2:11">
      <c r="C34" s="32">
        <v>4</v>
      </c>
      <c r="D34" s="32">
        <v>1.01</v>
      </c>
      <c r="E34" s="32">
        <v>1.25</v>
      </c>
      <c r="F34" s="35">
        <v>0.55000000000000004</v>
      </c>
      <c r="G34" s="133" t="str">
        <f t="shared" si="0"/>
        <v/>
      </c>
      <c r="H34" s="133" t="str">
        <f t="shared" si="1"/>
        <v/>
      </c>
      <c r="I34" s="133" t="str">
        <f t="shared" si="2"/>
        <v/>
      </c>
      <c r="J34" s="133" t="str">
        <f t="shared" si="3"/>
        <v/>
      </c>
      <c r="K34" s="133" t="str">
        <f t="shared" si="4"/>
        <v/>
      </c>
    </row>
    <row r="35" spans="2:11">
      <c r="C35" s="32">
        <v>5</v>
      </c>
      <c r="D35" s="32">
        <v>1.26</v>
      </c>
      <c r="E35" s="32">
        <v>1.5</v>
      </c>
      <c r="F35" s="35">
        <v>0.6</v>
      </c>
      <c r="G35" s="133">
        <f t="shared" si="0"/>
        <v>0.6</v>
      </c>
      <c r="H35" s="133">
        <f t="shared" si="1"/>
        <v>0.6</v>
      </c>
      <c r="I35" s="133">
        <f t="shared" si="2"/>
        <v>0.6</v>
      </c>
      <c r="J35" s="133">
        <f t="shared" si="3"/>
        <v>0.6</v>
      </c>
      <c r="K35" s="133">
        <f t="shared" si="4"/>
        <v>0.6</v>
      </c>
    </row>
    <row r="36" spans="2:11">
      <c r="C36" s="32">
        <v>6</v>
      </c>
      <c r="D36" s="32">
        <v>1.51</v>
      </c>
      <c r="E36" s="32">
        <v>100</v>
      </c>
      <c r="F36" s="35">
        <v>0.65</v>
      </c>
      <c r="G36" s="133" t="str">
        <f t="shared" si="0"/>
        <v/>
      </c>
      <c r="H36" s="133" t="str">
        <f t="shared" si="1"/>
        <v/>
      </c>
      <c r="I36" s="133" t="str">
        <f t="shared" si="2"/>
        <v/>
      </c>
      <c r="J36" s="133" t="str">
        <f t="shared" si="3"/>
        <v/>
      </c>
      <c r="K36" s="133" t="str">
        <f t="shared" si="4"/>
        <v/>
      </c>
    </row>
    <row r="38" spans="2:11">
      <c r="B38" s="476" t="s">
        <v>424</v>
      </c>
      <c r="C38" s="134" t="s">
        <v>419</v>
      </c>
      <c r="D38">
        <f>'Checklist Parameters'!E86</f>
        <v>1.5</v>
      </c>
      <c r="E38" s="31">
        <f>SUM(G$31:G$36)</f>
        <v>0.6</v>
      </c>
      <c r="F38" s="31"/>
    </row>
    <row r="39" spans="2:11">
      <c r="B39" s="476"/>
      <c r="C39" s="134" t="s">
        <v>420</v>
      </c>
      <c r="D39">
        <f>'Checklist Parameters'!H86</f>
        <v>1.5</v>
      </c>
      <c r="E39" s="31">
        <f>SUM(H$31:H$36)</f>
        <v>0.6</v>
      </c>
      <c r="F39" s="31"/>
    </row>
    <row r="40" spans="2:11">
      <c r="B40" s="476"/>
      <c r="C40" s="134" t="s">
        <v>421</v>
      </c>
      <c r="D40">
        <f>'Checklist Parameters'!K86</f>
        <v>1.5</v>
      </c>
      <c r="E40" s="31">
        <f>SUM(I$31:I$36)</f>
        <v>0.6</v>
      </c>
      <c r="F40" s="31"/>
    </row>
    <row r="41" spans="2:11">
      <c r="B41" s="476"/>
      <c r="C41" s="134" t="s">
        <v>422</v>
      </c>
      <c r="D41">
        <f>'Checklist Parameters'!N86</f>
        <v>1.5</v>
      </c>
      <c r="E41" s="31">
        <f>SUM(J$31:J$36)</f>
        <v>0.6</v>
      </c>
      <c r="F41" s="31"/>
    </row>
    <row r="42" spans="2:11">
      <c r="B42" s="476"/>
      <c r="C42" s="134" t="s">
        <v>423</v>
      </c>
      <c r="D42">
        <f>'Checklist Parameters'!Q86</f>
        <v>1.5</v>
      </c>
      <c r="E42" s="31">
        <f>SUM(K$31:K$36)</f>
        <v>0.6</v>
      </c>
      <c r="F42" s="31"/>
    </row>
  </sheetData>
  <mergeCells count="1">
    <mergeCell ref="B38:B4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9897-2042-43DA-BE77-92D66F7BE81B}">
  <sheetPr codeName="Sheet13"/>
  <dimension ref="A1:G190"/>
  <sheetViews>
    <sheetView topLeftCell="A167" workbookViewId="0">
      <selection activeCell="C190" sqref="C190"/>
    </sheetView>
  </sheetViews>
  <sheetFormatPr defaultRowHeight="15"/>
  <cols>
    <col min="1" max="1" width="18.7109375" bestFit="1" customWidth="1"/>
    <col min="2" max="2" width="22" bestFit="1" customWidth="1"/>
    <col min="3" max="3" width="20.5703125" style="69" customWidth="1"/>
    <col min="4" max="4" width="22.5703125" style="69" customWidth="1"/>
    <col min="5" max="5" width="15" customWidth="1"/>
    <col min="6" max="6" width="18.42578125" customWidth="1"/>
    <col min="7" max="7" width="15.85546875" customWidth="1"/>
  </cols>
  <sheetData>
    <row r="1" spans="1:7">
      <c r="A1" s="68" t="s">
        <v>425</v>
      </c>
      <c r="B1" s="94"/>
      <c r="C1" s="95"/>
      <c r="D1" s="95"/>
      <c r="E1" s="94"/>
      <c r="F1" s="94"/>
      <c r="G1" s="94"/>
    </row>
    <row r="2" spans="1:7" ht="45">
      <c r="A2" s="96" t="s">
        <v>389</v>
      </c>
      <c r="B2" s="96" t="s">
        <v>390</v>
      </c>
      <c r="C2" s="96" t="s">
        <v>391</v>
      </c>
      <c r="D2" s="97" t="s">
        <v>392</v>
      </c>
      <c r="E2" s="97" t="s">
        <v>393</v>
      </c>
      <c r="F2" s="97" t="s">
        <v>394</v>
      </c>
      <c r="G2" s="98" t="s">
        <v>395</v>
      </c>
    </row>
    <row r="3" spans="1:7">
      <c r="A3" t="s">
        <v>192</v>
      </c>
      <c r="B3" t="s">
        <v>396</v>
      </c>
      <c r="C3" s="69">
        <v>6811</v>
      </c>
      <c r="D3" s="69">
        <v>1021.65</v>
      </c>
      <c r="E3" s="69">
        <v>50</v>
      </c>
      <c r="F3" s="69">
        <v>306.9374072689713</v>
      </c>
      <c r="G3" s="99">
        <v>0.4</v>
      </c>
    </row>
    <row r="4" spans="1:7">
      <c r="A4" t="s">
        <v>193</v>
      </c>
      <c r="B4" t="s">
        <v>396</v>
      </c>
      <c r="C4" s="69">
        <v>9219</v>
      </c>
      <c r="D4" s="69">
        <v>1382.85</v>
      </c>
      <c r="E4" s="69">
        <v>50</v>
      </c>
      <c r="F4" s="69">
        <v>245.61349129895009</v>
      </c>
      <c r="G4" s="99">
        <v>0.2</v>
      </c>
    </row>
    <row r="5" spans="1:7">
      <c r="A5" t="s">
        <v>194</v>
      </c>
      <c r="B5" t="s">
        <v>397</v>
      </c>
      <c r="C5" s="69">
        <v>7889</v>
      </c>
      <c r="D5" s="69">
        <v>788.90000000000009</v>
      </c>
      <c r="E5" s="69">
        <v>50</v>
      </c>
      <c r="F5" s="69">
        <v>0</v>
      </c>
      <c r="G5" s="99">
        <v>0</v>
      </c>
    </row>
    <row r="6" spans="1:7">
      <c r="A6" t="s">
        <v>195</v>
      </c>
      <c r="B6" t="s">
        <v>396</v>
      </c>
      <c r="C6" s="69">
        <v>13541</v>
      </c>
      <c r="D6" s="69">
        <v>2031.1499999999999</v>
      </c>
      <c r="E6" s="69">
        <v>50</v>
      </c>
      <c r="F6" s="69">
        <v>586.6938344053932</v>
      </c>
      <c r="G6" s="99">
        <v>0.5</v>
      </c>
    </row>
    <row r="7" spans="1:7">
      <c r="A7" t="s">
        <v>155</v>
      </c>
      <c r="B7" t="s">
        <v>397</v>
      </c>
      <c r="C7" s="69">
        <v>20461</v>
      </c>
      <c r="D7" s="69">
        <v>2046.1000000000001</v>
      </c>
      <c r="E7" s="69">
        <v>32.431638065766379</v>
      </c>
      <c r="F7" s="69">
        <v>57.752945130462514</v>
      </c>
      <c r="G7" s="99">
        <v>0</v>
      </c>
    </row>
    <row r="8" spans="1:7">
      <c r="A8" t="s">
        <v>196</v>
      </c>
      <c r="B8" t="s">
        <v>398</v>
      </c>
      <c r="C8" s="69">
        <v>2730</v>
      </c>
      <c r="D8" s="69">
        <v>136.5</v>
      </c>
      <c r="E8" s="69">
        <v>0</v>
      </c>
      <c r="F8" s="69">
        <v>0</v>
      </c>
      <c r="G8" s="99">
        <v>0</v>
      </c>
    </row>
    <row r="9" spans="1:7">
      <c r="A9" t="s">
        <v>197</v>
      </c>
      <c r="B9" t="s">
        <v>398</v>
      </c>
      <c r="C9" s="69">
        <v>1243</v>
      </c>
      <c r="D9" s="69">
        <v>62.150000000000006</v>
      </c>
      <c r="E9" s="69">
        <v>0</v>
      </c>
      <c r="F9" s="69">
        <v>0</v>
      </c>
      <c r="G9" s="99">
        <v>0</v>
      </c>
    </row>
    <row r="10" spans="1:7">
      <c r="A10" t="s">
        <v>198</v>
      </c>
      <c r="B10" t="s">
        <v>396</v>
      </c>
      <c r="C10" s="69">
        <v>7495</v>
      </c>
      <c r="D10" s="69">
        <v>1124.25</v>
      </c>
      <c r="E10" s="69">
        <v>50</v>
      </c>
      <c r="F10" s="69">
        <v>272.01838133864288</v>
      </c>
      <c r="G10" s="99">
        <v>0.4</v>
      </c>
    </row>
    <row r="11" spans="1:7">
      <c r="A11" t="s">
        <v>199</v>
      </c>
      <c r="B11" t="s">
        <v>396</v>
      </c>
      <c r="C11" s="69">
        <v>19097</v>
      </c>
      <c r="D11" s="69">
        <v>2864.5499999999997</v>
      </c>
      <c r="E11" s="69">
        <v>50</v>
      </c>
      <c r="F11" s="69">
        <v>466.74108750365372</v>
      </c>
      <c r="G11" s="99">
        <v>0.5</v>
      </c>
    </row>
    <row r="12" spans="1:7">
      <c r="A12" t="s">
        <v>200</v>
      </c>
      <c r="B12" t="s">
        <v>397</v>
      </c>
      <c r="C12" s="69">
        <v>6999</v>
      </c>
      <c r="D12" s="69">
        <v>750</v>
      </c>
      <c r="E12" s="69">
        <v>50</v>
      </c>
      <c r="F12" s="69">
        <v>0</v>
      </c>
      <c r="G12" s="99">
        <v>0</v>
      </c>
    </row>
    <row r="13" spans="1:7">
      <c r="A13" t="s">
        <v>201</v>
      </c>
      <c r="B13" t="s">
        <v>396</v>
      </c>
      <c r="C13" s="69">
        <v>3807</v>
      </c>
      <c r="D13" s="69">
        <v>750</v>
      </c>
      <c r="E13" s="69">
        <v>50</v>
      </c>
      <c r="F13" s="69">
        <v>283.72862040887219</v>
      </c>
      <c r="G13" s="99">
        <v>0.4</v>
      </c>
    </row>
    <row r="14" spans="1:7">
      <c r="A14" t="s">
        <v>202</v>
      </c>
      <c r="B14" t="s">
        <v>397</v>
      </c>
      <c r="C14" s="69">
        <v>5444</v>
      </c>
      <c r="D14" s="69">
        <v>750</v>
      </c>
      <c r="E14" s="69">
        <v>50</v>
      </c>
      <c r="F14" s="69">
        <v>0</v>
      </c>
      <c r="G14" s="99">
        <v>0</v>
      </c>
    </row>
    <row r="15" spans="1:7">
      <c r="A15" t="s">
        <v>203</v>
      </c>
      <c r="B15" t="s">
        <v>397</v>
      </c>
      <c r="C15" s="69">
        <v>6749</v>
      </c>
      <c r="D15" s="69">
        <v>750</v>
      </c>
      <c r="E15" s="69">
        <v>50</v>
      </c>
      <c r="F15" s="69">
        <v>0</v>
      </c>
      <c r="G15" s="99">
        <v>0</v>
      </c>
    </row>
    <row r="16" spans="1:7">
      <c r="A16" t="s">
        <v>204</v>
      </c>
      <c r="B16" t="s">
        <v>396</v>
      </c>
      <c r="C16" s="69">
        <v>10882</v>
      </c>
      <c r="D16" s="69">
        <v>1632.3</v>
      </c>
      <c r="E16" s="69">
        <v>27.959800717798409</v>
      </c>
      <c r="F16" s="69">
        <v>508.55318134641362</v>
      </c>
      <c r="G16" s="99">
        <v>0.5</v>
      </c>
    </row>
    <row r="17" spans="1:7">
      <c r="A17" t="s">
        <v>205</v>
      </c>
      <c r="B17" t="s">
        <v>398</v>
      </c>
      <c r="C17" s="69">
        <v>2360</v>
      </c>
      <c r="D17" s="69">
        <v>118</v>
      </c>
      <c r="E17" s="69">
        <v>0</v>
      </c>
      <c r="F17" s="69">
        <v>78.633581844523349</v>
      </c>
      <c r="G17" s="99">
        <v>0</v>
      </c>
    </row>
    <row r="18" spans="1:7">
      <c r="A18" t="s">
        <v>206</v>
      </c>
      <c r="B18" t="s">
        <v>396</v>
      </c>
      <c r="C18" s="69">
        <v>17887</v>
      </c>
      <c r="D18" s="69">
        <v>2683.0499999999997</v>
      </c>
      <c r="E18" s="69">
        <v>50</v>
      </c>
      <c r="F18" s="69">
        <v>1435.0535102628089</v>
      </c>
      <c r="G18" s="99">
        <v>0.9</v>
      </c>
    </row>
    <row r="19" spans="1:7">
      <c r="A19" t="s">
        <v>207</v>
      </c>
      <c r="B19" t="s">
        <v>396</v>
      </c>
      <c r="C19" s="69">
        <v>15485</v>
      </c>
      <c r="D19" s="69">
        <v>2322.75</v>
      </c>
      <c r="E19" s="69">
        <v>50</v>
      </c>
      <c r="F19" s="69">
        <v>307.5321796486557</v>
      </c>
      <c r="G19" s="99">
        <v>0.4</v>
      </c>
    </row>
    <row r="20" spans="1:7">
      <c r="A20" t="s">
        <v>208</v>
      </c>
      <c r="B20" t="s">
        <v>398</v>
      </c>
      <c r="C20" s="69">
        <v>11140</v>
      </c>
      <c r="D20" s="69">
        <v>557</v>
      </c>
      <c r="E20" s="69">
        <v>0</v>
      </c>
      <c r="F20" s="69">
        <v>0</v>
      </c>
      <c r="G20" s="99">
        <v>0</v>
      </c>
    </row>
    <row r="21" spans="1:7">
      <c r="A21" t="s">
        <v>209</v>
      </c>
      <c r="B21" t="s">
        <v>398</v>
      </c>
      <c r="C21" s="69">
        <v>2362</v>
      </c>
      <c r="D21" s="69">
        <v>118.10000000000001</v>
      </c>
      <c r="E21" s="69">
        <v>0</v>
      </c>
      <c r="F21" s="69">
        <v>0</v>
      </c>
      <c r="G21" s="99">
        <v>0</v>
      </c>
    </row>
    <row r="22" spans="1:7">
      <c r="A22" t="s">
        <v>210</v>
      </c>
      <c r="B22" t="s">
        <v>398</v>
      </c>
      <c r="C22" s="69">
        <v>2818</v>
      </c>
      <c r="D22" s="69">
        <v>140.9</v>
      </c>
      <c r="E22" s="69">
        <v>0</v>
      </c>
      <c r="F22" s="69">
        <v>0</v>
      </c>
      <c r="G22" s="99">
        <v>0</v>
      </c>
    </row>
    <row r="23" spans="1:7">
      <c r="A23" t="s">
        <v>211</v>
      </c>
      <c r="B23" t="s">
        <v>399</v>
      </c>
      <c r="C23" s="69">
        <v>15077</v>
      </c>
      <c r="D23" s="69">
        <v>3769.25</v>
      </c>
      <c r="E23" s="69">
        <v>50</v>
      </c>
      <c r="F23" s="69">
        <v>484.60660062807187</v>
      </c>
      <c r="G23" s="99">
        <v>0.5</v>
      </c>
    </row>
    <row r="24" spans="1:7">
      <c r="A24" t="s">
        <v>212</v>
      </c>
      <c r="B24" t="s">
        <v>396</v>
      </c>
      <c r="C24" s="69">
        <v>9342</v>
      </c>
      <c r="D24" s="69">
        <v>1401.3</v>
      </c>
      <c r="E24" s="69">
        <v>50</v>
      </c>
      <c r="F24" s="69">
        <v>181.48100642360291</v>
      </c>
      <c r="G24" s="99">
        <v>0.2</v>
      </c>
    </row>
    <row r="25" spans="1:7">
      <c r="A25" t="s">
        <v>213</v>
      </c>
      <c r="B25" t="s">
        <v>396</v>
      </c>
      <c r="C25" s="69">
        <v>37304</v>
      </c>
      <c r="D25" s="69">
        <v>5595.5999999999995</v>
      </c>
      <c r="E25" s="69">
        <v>50</v>
      </c>
      <c r="F25" s="69">
        <v>994.88703925139691</v>
      </c>
      <c r="G25" s="99">
        <v>0.9</v>
      </c>
    </row>
    <row r="26" spans="1:7">
      <c r="A26" t="s">
        <v>214</v>
      </c>
      <c r="B26" t="s">
        <v>399</v>
      </c>
      <c r="C26" s="69">
        <v>27961</v>
      </c>
      <c r="D26" s="69">
        <v>6990.25</v>
      </c>
      <c r="E26" s="69">
        <v>40.804313772367969</v>
      </c>
      <c r="F26" s="69">
        <v>1349.064957226117</v>
      </c>
      <c r="G26" s="99">
        <v>0.9</v>
      </c>
    </row>
    <row r="27" spans="1:7">
      <c r="A27" t="s">
        <v>215</v>
      </c>
      <c r="B27" t="s">
        <v>397</v>
      </c>
      <c r="C27" s="69">
        <v>10431</v>
      </c>
      <c r="D27" s="69">
        <v>1043.1000000000001</v>
      </c>
      <c r="E27" s="69">
        <v>50</v>
      </c>
      <c r="F27" s="69">
        <v>0</v>
      </c>
      <c r="G27" s="99">
        <v>0</v>
      </c>
    </row>
    <row r="28" spans="1:7">
      <c r="A28" t="s">
        <v>216</v>
      </c>
      <c r="B28" t="s">
        <v>399</v>
      </c>
      <c r="C28" s="69">
        <v>53907</v>
      </c>
      <c r="D28" s="69">
        <v>13476.75</v>
      </c>
      <c r="E28" s="69">
        <v>31.731435589021622</v>
      </c>
      <c r="F28" s="69">
        <v>1392.2273556064972</v>
      </c>
      <c r="G28" s="99">
        <v>0.9</v>
      </c>
    </row>
    <row r="29" spans="1:7">
      <c r="A29" t="s">
        <v>217</v>
      </c>
      <c r="B29" t="s">
        <v>396</v>
      </c>
      <c r="C29" s="69">
        <v>9930</v>
      </c>
      <c r="D29" s="69">
        <v>1489.5</v>
      </c>
      <c r="E29" s="69">
        <v>50</v>
      </c>
      <c r="F29" s="69">
        <v>451.0087486830227</v>
      </c>
      <c r="G29" s="99">
        <v>0.5</v>
      </c>
    </row>
    <row r="30" spans="1:7">
      <c r="A30" t="s">
        <v>218</v>
      </c>
      <c r="B30" t="s">
        <v>398</v>
      </c>
      <c r="C30" s="69">
        <v>1897</v>
      </c>
      <c r="D30" s="69">
        <v>94.850000000000009</v>
      </c>
      <c r="E30" s="69">
        <v>0</v>
      </c>
      <c r="F30" s="69">
        <v>0</v>
      </c>
      <c r="G30" s="99">
        <v>0</v>
      </c>
    </row>
    <row r="31" spans="1:7">
      <c r="A31" t="s">
        <v>219</v>
      </c>
      <c r="B31" t="s">
        <v>398</v>
      </c>
      <c r="C31" s="69">
        <v>4701</v>
      </c>
      <c r="D31" s="69">
        <v>235.05</v>
      </c>
      <c r="E31" s="69">
        <v>0</v>
      </c>
      <c r="F31" s="69">
        <v>0</v>
      </c>
      <c r="G31" s="99">
        <v>0</v>
      </c>
    </row>
    <row r="32" spans="1:7">
      <c r="A32" t="s">
        <v>220</v>
      </c>
      <c r="B32" t="s">
        <v>397</v>
      </c>
      <c r="C32" s="69">
        <v>14769</v>
      </c>
      <c r="D32" s="69">
        <v>1476.9</v>
      </c>
      <c r="E32" s="69">
        <v>50</v>
      </c>
      <c r="F32" s="69">
        <v>0</v>
      </c>
      <c r="G32" s="99">
        <v>0</v>
      </c>
    </row>
    <row r="33" spans="1:7">
      <c r="A33" t="s">
        <v>221</v>
      </c>
      <c r="B33" t="s">
        <v>399</v>
      </c>
      <c r="C33" s="69">
        <v>14554</v>
      </c>
      <c r="D33" s="69">
        <v>3638.5</v>
      </c>
      <c r="E33" s="69">
        <v>14.226312451540622</v>
      </c>
      <c r="F33" s="69">
        <v>607.81886942077153</v>
      </c>
      <c r="G33" s="99">
        <v>0.75</v>
      </c>
    </row>
    <row r="34" spans="1:7">
      <c r="A34" t="s">
        <v>222</v>
      </c>
      <c r="B34" t="s">
        <v>396</v>
      </c>
      <c r="C34" s="69">
        <v>3341</v>
      </c>
      <c r="D34" s="69">
        <v>637.66371511696639</v>
      </c>
      <c r="E34" s="69">
        <v>42.510914341131091</v>
      </c>
      <c r="F34" s="69">
        <v>240.94470800435599</v>
      </c>
      <c r="G34" s="99">
        <v>0.2</v>
      </c>
    </row>
    <row r="35" spans="1:7">
      <c r="A35" t="s">
        <v>223</v>
      </c>
      <c r="B35" t="s">
        <v>396</v>
      </c>
      <c r="C35" s="69">
        <v>7295</v>
      </c>
      <c r="D35" s="69">
        <v>1094.25</v>
      </c>
      <c r="E35" s="69">
        <v>50</v>
      </c>
      <c r="F35" s="69">
        <v>519.40452963471375</v>
      </c>
      <c r="G35" s="99">
        <v>0.5</v>
      </c>
    </row>
    <row r="36" spans="1:7">
      <c r="A36" t="s">
        <v>224</v>
      </c>
      <c r="B36" t="s">
        <v>397</v>
      </c>
      <c r="C36" s="69">
        <v>11763</v>
      </c>
      <c r="D36" s="69">
        <v>1176.3</v>
      </c>
      <c r="E36" s="69">
        <v>50</v>
      </c>
      <c r="F36" s="69">
        <v>0</v>
      </c>
      <c r="G36" s="99">
        <v>0</v>
      </c>
    </row>
    <row r="37" spans="1:7">
      <c r="A37" t="s">
        <v>225</v>
      </c>
      <c r="B37" t="s">
        <v>396</v>
      </c>
      <c r="C37" s="69">
        <v>10459</v>
      </c>
      <c r="D37" s="69">
        <v>1568.85</v>
      </c>
      <c r="E37" s="69">
        <v>49.319505375979396</v>
      </c>
      <c r="F37" s="69">
        <v>506.56924064647518</v>
      </c>
      <c r="G37" s="99">
        <v>0.5</v>
      </c>
    </row>
    <row r="38" spans="1:7">
      <c r="A38" t="s">
        <v>226</v>
      </c>
      <c r="B38" t="s">
        <v>398</v>
      </c>
      <c r="C38" s="69">
        <v>2046</v>
      </c>
      <c r="D38" s="69">
        <v>102.30000000000001</v>
      </c>
      <c r="E38" s="69">
        <v>0</v>
      </c>
      <c r="F38" s="69">
        <v>0</v>
      </c>
      <c r="G38" s="99">
        <v>0</v>
      </c>
    </row>
    <row r="39" spans="1:7">
      <c r="A39" t="s">
        <v>227</v>
      </c>
      <c r="B39" t="s">
        <v>397</v>
      </c>
      <c r="C39" s="69">
        <v>12325</v>
      </c>
      <c r="D39" s="69">
        <v>1232.5</v>
      </c>
      <c r="E39" s="69">
        <v>50</v>
      </c>
      <c r="F39" s="69">
        <v>0</v>
      </c>
      <c r="G39" s="99">
        <v>0</v>
      </c>
    </row>
    <row r="40" spans="1:7">
      <c r="A40" t="s">
        <v>228</v>
      </c>
      <c r="B40" t="s">
        <v>397</v>
      </c>
      <c r="C40" s="69">
        <v>6274</v>
      </c>
      <c r="D40" s="69">
        <v>750</v>
      </c>
      <c r="E40" s="69">
        <v>50</v>
      </c>
      <c r="F40" s="69">
        <v>0</v>
      </c>
      <c r="G40" s="99">
        <v>0</v>
      </c>
    </row>
    <row r="41" spans="1:7">
      <c r="A41" t="s">
        <v>229</v>
      </c>
      <c r="B41" t="s">
        <v>397</v>
      </c>
      <c r="C41" s="69">
        <v>5211</v>
      </c>
      <c r="D41" s="69">
        <v>750</v>
      </c>
      <c r="E41" s="69">
        <v>50</v>
      </c>
      <c r="F41" s="69">
        <v>0</v>
      </c>
      <c r="G41" s="99">
        <v>0</v>
      </c>
    </row>
    <row r="42" spans="1:7">
      <c r="A42" t="s">
        <v>230</v>
      </c>
      <c r="B42" t="s">
        <v>397</v>
      </c>
      <c r="C42" s="69">
        <v>9132</v>
      </c>
      <c r="D42" s="69">
        <v>913.2</v>
      </c>
      <c r="E42" s="69">
        <v>50</v>
      </c>
      <c r="F42" s="69">
        <v>0</v>
      </c>
      <c r="G42" s="99">
        <v>0</v>
      </c>
    </row>
    <row r="43" spans="1:7">
      <c r="A43" t="s">
        <v>231</v>
      </c>
      <c r="B43" t="s">
        <v>398</v>
      </c>
      <c r="C43" s="69">
        <v>1662</v>
      </c>
      <c r="D43" s="69">
        <v>83.100000000000009</v>
      </c>
      <c r="E43" s="69">
        <v>0</v>
      </c>
      <c r="F43" s="69">
        <v>0</v>
      </c>
      <c r="G43" s="99">
        <v>0</v>
      </c>
    </row>
    <row r="44" spans="1:7">
      <c r="A44" t="s">
        <v>232</v>
      </c>
      <c r="B44" t="s">
        <v>399</v>
      </c>
      <c r="C44" s="69">
        <v>18208</v>
      </c>
      <c r="D44" s="69">
        <v>4552</v>
      </c>
      <c r="E44" s="69">
        <v>21.788480803597842</v>
      </c>
      <c r="F44" s="69">
        <v>200.25309565494655</v>
      </c>
      <c r="G44" s="99">
        <v>0.2</v>
      </c>
    </row>
    <row r="45" spans="1:7">
      <c r="A45" t="s">
        <v>233</v>
      </c>
      <c r="B45" t="s">
        <v>396</v>
      </c>
      <c r="C45" s="69">
        <v>17452</v>
      </c>
      <c r="D45" s="69">
        <v>2617.7999999999997</v>
      </c>
      <c r="E45" s="69">
        <v>50</v>
      </c>
      <c r="F45" s="69">
        <v>601.45494184921654</v>
      </c>
      <c r="G45" s="99">
        <v>0.75</v>
      </c>
    </row>
    <row r="46" spans="1:7">
      <c r="A46" t="s">
        <v>234</v>
      </c>
      <c r="B46" t="s">
        <v>397</v>
      </c>
      <c r="C46" s="69">
        <v>7682</v>
      </c>
      <c r="D46" s="69">
        <v>768.2</v>
      </c>
      <c r="E46" s="69">
        <v>50</v>
      </c>
      <c r="F46" s="69">
        <v>0</v>
      </c>
      <c r="G46" s="99">
        <v>0</v>
      </c>
    </row>
    <row r="47" spans="1:7">
      <c r="A47" t="s">
        <v>235</v>
      </c>
      <c r="B47" t="s">
        <v>396</v>
      </c>
      <c r="C47" s="69">
        <v>29033</v>
      </c>
      <c r="D47" s="69">
        <v>4354.95</v>
      </c>
      <c r="E47" s="69">
        <v>50</v>
      </c>
      <c r="F47" s="69">
        <v>270.04237047535531</v>
      </c>
      <c r="G47" s="99">
        <v>0.4</v>
      </c>
    </row>
    <row r="48" spans="1:7">
      <c r="A48" t="s">
        <v>236</v>
      </c>
      <c r="B48" t="s">
        <v>396</v>
      </c>
      <c r="C48" s="69">
        <v>12551</v>
      </c>
      <c r="D48" s="69">
        <v>1882.6499999999999</v>
      </c>
      <c r="E48" s="69">
        <v>50</v>
      </c>
      <c r="F48" s="69">
        <v>643.17504240972619</v>
      </c>
      <c r="G48" s="99">
        <v>0.75</v>
      </c>
    </row>
    <row r="49" spans="1:7">
      <c r="A49" t="s">
        <v>237</v>
      </c>
      <c r="B49" t="s">
        <v>396</v>
      </c>
      <c r="C49" s="69">
        <v>3485</v>
      </c>
      <c r="D49" s="69">
        <v>750</v>
      </c>
      <c r="E49" s="69">
        <v>50</v>
      </c>
      <c r="F49" s="69">
        <v>345.67862999744949</v>
      </c>
      <c r="G49" s="99">
        <v>0.4</v>
      </c>
    </row>
    <row r="50" spans="1:7">
      <c r="A50" t="s">
        <v>238</v>
      </c>
      <c r="B50" t="s">
        <v>397</v>
      </c>
      <c r="C50" s="69">
        <v>3159</v>
      </c>
      <c r="D50" s="69">
        <v>750</v>
      </c>
      <c r="E50" s="69">
        <v>50</v>
      </c>
      <c r="F50" s="69">
        <v>0</v>
      </c>
      <c r="G50" s="99">
        <v>0</v>
      </c>
    </row>
    <row r="51" spans="1:7">
      <c r="A51" t="s">
        <v>239</v>
      </c>
      <c r="B51" t="s">
        <v>396</v>
      </c>
      <c r="C51" s="69">
        <v>15133</v>
      </c>
      <c r="D51" s="69">
        <v>2269.9499999999998</v>
      </c>
      <c r="E51" s="69">
        <v>50</v>
      </c>
      <c r="F51" s="69">
        <v>429.57323789702389</v>
      </c>
      <c r="G51" s="99">
        <v>0.5</v>
      </c>
    </row>
    <row r="52" spans="1:7">
      <c r="A52" t="s">
        <v>240</v>
      </c>
      <c r="B52" t="s">
        <v>397</v>
      </c>
      <c r="C52" s="69">
        <v>7760</v>
      </c>
      <c r="D52" s="69">
        <v>776</v>
      </c>
      <c r="E52" s="69">
        <v>50</v>
      </c>
      <c r="F52" s="69">
        <v>82.25720683524284</v>
      </c>
      <c r="G52" s="99">
        <v>0</v>
      </c>
    </row>
    <row r="53" spans="1:7">
      <c r="A53" t="s">
        <v>241</v>
      </c>
      <c r="B53" t="s">
        <v>398</v>
      </c>
      <c r="C53" s="69">
        <v>4153</v>
      </c>
      <c r="D53" s="69">
        <v>207.65</v>
      </c>
      <c r="E53" s="69">
        <v>0</v>
      </c>
      <c r="F53" s="69">
        <v>0</v>
      </c>
      <c r="G53" s="99">
        <v>0</v>
      </c>
    </row>
    <row r="54" spans="1:7">
      <c r="A54" t="s">
        <v>242</v>
      </c>
      <c r="B54" t="s">
        <v>398</v>
      </c>
      <c r="C54" s="69">
        <v>2596</v>
      </c>
      <c r="D54" s="69">
        <v>129.80000000000001</v>
      </c>
      <c r="E54" s="69">
        <v>0</v>
      </c>
      <c r="F54" s="69">
        <v>0</v>
      </c>
      <c r="G54" s="99">
        <v>0</v>
      </c>
    </row>
    <row r="55" spans="1:7">
      <c r="A55" t="s">
        <v>243</v>
      </c>
      <c r="B55" t="s">
        <v>396</v>
      </c>
      <c r="C55" s="69">
        <v>3107</v>
      </c>
      <c r="D55" s="69">
        <v>750</v>
      </c>
      <c r="E55" s="69">
        <v>50</v>
      </c>
      <c r="F55" s="69">
        <v>299.77116095016981</v>
      </c>
      <c r="G55" s="99">
        <v>0.4</v>
      </c>
    </row>
    <row r="56" spans="1:7">
      <c r="A56" t="s">
        <v>244</v>
      </c>
      <c r="B56" t="s">
        <v>396</v>
      </c>
      <c r="C56" s="69">
        <v>2925</v>
      </c>
      <c r="D56" s="69">
        <v>731.25</v>
      </c>
      <c r="E56" s="69">
        <v>48.75</v>
      </c>
      <c r="F56" s="69">
        <v>184.3886809079292</v>
      </c>
      <c r="G56" s="99">
        <v>0.2</v>
      </c>
    </row>
    <row r="57" spans="1:7">
      <c r="A57" t="s">
        <v>245</v>
      </c>
      <c r="B57" t="s">
        <v>397</v>
      </c>
      <c r="C57" s="69">
        <v>5268</v>
      </c>
      <c r="D57" s="69">
        <v>750</v>
      </c>
      <c r="E57" s="69">
        <v>50</v>
      </c>
      <c r="F57" s="69">
        <v>0</v>
      </c>
      <c r="G57" s="99">
        <v>0</v>
      </c>
    </row>
    <row r="58" spans="1:7">
      <c r="A58" t="s">
        <v>246</v>
      </c>
      <c r="B58" t="s">
        <v>396</v>
      </c>
      <c r="C58" s="69">
        <v>3960</v>
      </c>
      <c r="D58" s="69">
        <v>750</v>
      </c>
      <c r="E58" s="69">
        <v>50</v>
      </c>
      <c r="F58" s="69">
        <v>217.78552102546379</v>
      </c>
      <c r="G58" s="99">
        <v>0.2</v>
      </c>
    </row>
    <row r="59" spans="1:7">
      <c r="A59" t="s">
        <v>247</v>
      </c>
      <c r="B59" t="s">
        <v>398</v>
      </c>
      <c r="C59" s="69">
        <v>2251</v>
      </c>
      <c r="D59" s="69">
        <v>112.55000000000001</v>
      </c>
      <c r="E59" s="69">
        <v>0</v>
      </c>
      <c r="F59" s="69">
        <v>0</v>
      </c>
      <c r="G59" s="99">
        <v>0</v>
      </c>
    </row>
    <row r="60" spans="1:7">
      <c r="A60" t="s">
        <v>248</v>
      </c>
      <c r="B60" t="s">
        <v>396</v>
      </c>
      <c r="C60" s="69">
        <v>27927</v>
      </c>
      <c r="D60" s="69">
        <v>4189.05</v>
      </c>
      <c r="E60" s="69">
        <v>50</v>
      </c>
      <c r="F60" s="69">
        <v>415.04506858414032</v>
      </c>
      <c r="G60" s="99">
        <v>0.5</v>
      </c>
    </row>
    <row r="61" spans="1:7">
      <c r="A61" t="s">
        <v>249</v>
      </c>
      <c r="B61" t="s">
        <v>396</v>
      </c>
      <c r="C61" s="69">
        <v>9930</v>
      </c>
      <c r="D61" s="69">
        <v>1489.5</v>
      </c>
      <c r="E61" s="69">
        <v>50</v>
      </c>
      <c r="F61" s="69">
        <v>756.81763881165455</v>
      </c>
      <c r="G61" s="99">
        <v>0.75</v>
      </c>
    </row>
    <row r="62" spans="1:7">
      <c r="A62" t="s">
        <v>250</v>
      </c>
      <c r="B62" t="s">
        <v>396</v>
      </c>
      <c r="C62" s="69">
        <v>4414</v>
      </c>
      <c r="D62" s="69">
        <v>662.1</v>
      </c>
      <c r="E62" s="69">
        <v>40.97274262700023</v>
      </c>
      <c r="F62" s="69">
        <v>170.14140204940671</v>
      </c>
      <c r="G62" s="99">
        <v>0.2</v>
      </c>
    </row>
    <row r="63" spans="1:7">
      <c r="A63" t="s">
        <v>251</v>
      </c>
      <c r="B63" t="s">
        <v>397</v>
      </c>
      <c r="C63" s="69">
        <v>7439</v>
      </c>
      <c r="D63" s="69">
        <v>750</v>
      </c>
      <c r="E63" s="69">
        <v>50</v>
      </c>
      <c r="F63" s="69">
        <v>0</v>
      </c>
      <c r="G63" s="99">
        <v>0</v>
      </c>
    </row>
    <row r="64" spans="1:7">
      <c r="A64" t="s">
        <v>252</v>
      </c>
      <c r="B64" t="s">
        <v>397</v>
      </c>
      <c r="C64" s="69">
        <v>5562</v>
      </c>
      <c r="D64" s="69">
        <v>750</v>
      </c>
      <c r="E64" s="69">
        <v>50</v>
      </c>
      <c r="F64" s="69">
        <v>0</v>
      </c>
      <c r="G64" s="99">
        <v>0</v>
      </c>
    </row>
    <row r="65" spans="1:7">
      <c r="A65" t="s">
        <v>253</v>
      </c>
      <c r="B65" t="s">
        <v>397</v>
      </c>
      <c r="C65" s="69">
        <v>6645</v>
      </c>
      <c r="D65" s="69">
        <v>750</v>
      </c>
      <c r="E65" s="69">
        <v>50</v>
      </c>
      <c r="F65" s="69">
        <v>78.810906050450882</v>
      </c>
      <c r="G65" s="99">
        <v>0</v>
      </c>
    </row>
    <row r="66" spans="1:7">
      <c r="A66" t="s">
        <v>254</v>
      </c>
      <c r="B66" t="s">
        <v>397</v>
      </c>
      <c r="C66" s="69">
        <v>5856</v>
      </c>
      <c r="D66" s="69">
        <v>585.6</v>
      </c>
      <c r="E66" s="69">
        <v>7.0450153259195973</v>
      </c>
      <c r="F66" s="69">
        <v>34.423599442275361</v>
      </c>
      <c r="G66" s="99">
        <v>0</v>
      </c>
    </row>
    <row r="67" spans="1:7">
      <c r="A67" t="s">
        <v>255</v>
      </c>
      <c r="B67" t="s">
        <v>396</v>
      </c>
      <c r="C67" s="69">
        <v>6476</v>
      </c>
      <c r="D67" s="69">
        <v>971.4</v>
      </c>
      <c r="E67" s="69">
        <v>50</v>
      </c>
      <c r="F67" s="69">
        <v>327.05758676863411</v>
      </c>
      <c r="G67" s="99">
        <v>0.4</v>
      </c>
    </row>
    <row r="68" spans="1:7">
      <c r="A68" t="s">
        <v>256</v>
      </c>
      <c r="B68" t="s">
        <v>396</v>
      </c>
      <c r="C68" s="69">
        <v>5364</v>
      </c>
      <c r="D68" s="69">
        <v>804.6</v>
      </c>
      <c r="E68" s="69">
        <v>50</v>
      </c>
      <c r="F68" s="69">
        <v>344.90414746523157</v>
      </c>
      <c r="G68" s="99">
        <v>0.4</v>
      </c>
    </row>
    <row r="69" spans="1:7">
      <c r="A69" t="s">
        <v>257</v>
      </c>
      <c r="B69" t="s">
        <v>398</v>
      </c>
      <c r="C69" s="69">
        <v>4624</v>
      </c>
      <c r="D69" s="69">
        <v>231.20000000000002</v>
      </c>
      <c r="E69" s="69">
        <v>0</v>
      </c>
      <c r="F69" s="69">
        <v>29.503183716149859</v>
      </c>
      <c r="G69" s="99">
        <v>0</v>
      </c>
    </row>
    <row r="70" spans="1:7">
      <c r="A70" t="s">
        <v>258</v>
      </c>
      <c r="B70" t="s">
        <v>398</v>
      </c>
      <c r="C70" s="69">
        <v>2788</v>
      </c>
      <c r="D70" s="69">
        <v>139.4</v>
      </c>
      <c r="E70" s="69">
        <v>0</v>
      </c>
      <c r="F70" s="69">
        <v>0</v>
      </c>
      <c r="G70" s="99">
        <v>0</v>
      </c>
    </row>
    <row r="71" spans="1:7">
      <c r="A71" t="s">
        <v>259</v>
      </c>
      <c r="B71" t="s">
        <v>396</v>
      </c>
      <c r="C71" s="69">
        <v>30008</v>
      </c>
      <c r="D71" s="69">
        <v>4501.2</v>
      </c>
      <c r="E71" s="69">
        <v>39.154450709817588</v>
      </c>
      <c r="F71" s="69">
        <v>270.57809310652408</v>
      </c>
      <c r="G71" s="99">
        <v>0.4</v>
      </c>
    </row>
    <row r="72" spans="1:7">
      <c r="A72" t="s">
        <v>260</v>
      </c>
      <c r="B72" t="s">
        <v>398</v>
      </c>
      <c r="C72" s="69">
        <v>4371</v>
      </c>
      <c r="D72" s="69">
        <v>218.55</v>
      </c>
      <c r="E72" s="69">
        <v>0</v>
      </c>
      <c r="F72" s="69">
        <v>0</v>
      </c>
      <c r="G72" s="99">
        <v>0</v>
      </c>
    </row>
    <row r="73" spans="1:7">
      <c r="A73" t="s">
        <v>261</v>
      </c>
      <c r="B73" t="s">
        <v>396</v>
      </c>
      <c r="C73" s="69">
        <v>18732</v>
      </c>
      <c r="D73" s="69">
        <v>2809.7999999999997</v>
      </c>
      <c r="E73" s="69">
        <v>50</v>
      </c>
      <c r="F73" s="69">
        <v>340.3533802425988</v>
      </c>
      <c r="G73" s="99">
        <v>0.4</v>
      </c>
    </row>
    <row r="74" spans="1:7">
      <c r="A74" t="s">
        <v>262</v>
      </c>
      <c r="B74" t="s">
        <v>397</v>
      </c>
      <c r="C74" s="69">
        <v>12310</v>
      </c>
      <c r="D74" s="69">
        <v>1231</v>
      </c>
      <c r="E74" s="69">
        <v>50</v>
      </c>
      <c r="F74" s="69">
        <v>0</v>
      </c>
      <c r="G74" s="99">
        <v>0</v>
      </c>
    </row>
    <row r="75" spans="1:7">
      <c r="A75" t="s">
        <v>263</v>
      </c>
      <c r="B75" t="s">
        <v>396</v>
      </c>
      <c r="C75" s="69">
        <v>2771</v>
      </c>
      <c r="D75" s="69">
        <v>642.09540071039805</v>
      </c>
      <c r="E75" s="69">
        <v>42.806360047359867</v>
      </c>
      <c r="F75" s="69">
        <v>160.8731218037442</v>
      </c>
      <c r="G75" s="99">
        <v>0.2</v>
      </c>
    </row>
    <row r="76" spans="1:7">
      <c r="A76" t="s">
        <v>264</v>
      </c>
      <c r="B76" t="s">
        <v>396</v>
      </c>
      <c r="C76" s="69">
        <v>3889</v>
      </c>
      <c r="D76" s="69">
        <v>750</v>
      </c>
      <c r="E76" s="69">
        <v>50</v>
      </c>
      <c r="F76" s="69">
        <v>243.71447042636069</v>
      </c>
      <c r="G76" s="99">
        <v>0.2</v>
      </c>
    </row>
    <row r="77" spans="1:7">
      <c r="A77" t="s">
        <v>265</v>
      </c>
      <c r="B77" t="s">
        <v>396</v>
      </c>
      <c r="C77" s="69">
        <v>43482</v>
      </c>
      <c r="D77" s="69">
        <v>6522.3</v>
      </c>
      <c r="E77" s="69">
        <v>50</v>
      </c>
      <c r="F77" s="69">
        <v>273.58023441962968</v>
      </c>
      <c r="G77" s="99">
        <v>0.4</v>
      </c>
    </row>
    <row r="78" spans="1:7">
      <c r="A78" t="s">
        <v>266</v>
      </c>
      <c r="B78" t="s">
        <v>398</v>
      </c>
      <c r="C78" s="69">
        <v>4805</v>
      </c>
      <c r="D78" s="69">
        <v>240.25</v>
      </c>
      <c r="E78" s="69">
        <v>0</v>
      </c>
      <c r="F78" s="69">
        <v>0</v>
      </c>
      <c r="G78" s="99">
        <v>0</v>
      </c>
    </row>
    <row r="79" spans="1:7">
      <c r="A79" t="s">
        <v>267</v>
      </c>
      <c r="B79" t="s">
        <v>396</v>
      </c>
      <c r="C79" s="69">
        <v>36782</v>
      </c>
      <c r="D79" s="69">
        <v>5517.3</v>
      </c>
      <c r="E79" s="69">
        <v>50</v>
      </c>
      <c r="F79" s="69">
        <v>637.01068586319775</v>
      </c>
      <c r="G79" s="99">
        <v>0.75</v>
      </c>
    </row>
    <row r="80" spans="1:7">
      <c r="A80" t="s">
        <v>268</v>
      </c>
      <c r="B80" t="s">
        <v>397</v>
      </c>
      <c r="C80" s="69">
        <v>4773</v>
      </c>
      <c r="D80" s="69">
        <v>606.51591061423289</v>
      </c>
      <c r="E80" s="69">
        <v>40.43439404094886</v>
      </c>
      <c r="F80" s="69">
        <v>0</v>
      </c>
      <c r="G80" s="99">
        <v>0</v>
      </c>
    </row>
    <row r="81" spans="1:7">
      <c r="A81" t="s">
        <v>269</v>
      </c>
      <c r="B81" t="s">
        <v>399</v>
      </c>
      <c r="C81" s="69">
        <v>27721</v>
      </c>
      <c r="D81" s="69">
        <v>6930.25</v>
      </c>
      <c r="E81" s="69">
        <v>30.660214080873075</v>
      </c>
      <c r="F81" s="69">
        <v>484.06822491048933</v>
      </c>
      <c r="G81" s="99">
        <v>0.5</v>
      </c>
    </row>
    <row r="82" spans="1:7">
      <c r="A82" t="s">
        <v>270</v>
      </c>
      <c r="B82" t="s">
        <v>396</v>
      </c>
      <c r="C82" s="69">
        <v>2433</v>
      </c>
      <c r="D82" s="69">
        <v>584.98976409357056</v>
      </c>
      <c r="E82" s="69">
        <v>38.999317606238037</v>
      </c>
      <c r="F82" s="69">
        <v>305.34872751766369</v>
      </c>
      <c r="G82" s="99">
        <v>0.4</v>
      </c>
    </row>
    <row r="83" spans="1:7">
      <c r="A83" t="s">
        <v>271</v>
      </c>
      <c r="B83" t="s">
        <v>396</v>
      </c>
      <c r="C83" s="69">
        <v>9282</v>
      </c>
      <c r="D83" s="69">
        <v>1392.3</v>
      </c>
      <c r="E83" s="69">
        <v>50</v>
      </c>
      <c r="F83" s="69">
        <v>326.62751855026153</v>
      </c>
      <c r="G83" s="99">
        <v>0.4</v>
      </c>
    </row>
    <row r="84" spans="1:7">
      <c r="A84" t="s">
        <v>272</v>
      </c>
      <c r="B84" t="s">
        <v>397</v>
      </c>
      <c r="C84" s="69">
        <v>8965</v>
      </c>
      <c r="D84" s="69">
        <v>896.5</v>
      </c>
      <c r="E84" s="69">
        <v>26.771996030274163</v>
      </c>
      <c r="F84" s="69">
        <v>0</v>
      </c>
      <c r="G84" s="99">
        <v>0</v>
      </c>
    </row>
    <row r="85" spans="1:7">
      <c r="A85" t="s">
        <v>273</v>
      </c>
      <c r="B85" t="s">
        <v>397</v>
      </c>
      <c r="C85" s="69">
        <v>17547</v>
      </c>
      <c r="D85" s="69">
        <v>1754.7</v>
      </c>
      <c r="E85" s="69">
        <v>50</v>
      </c>
      <c r="F85" s="69">
        <v>0</v>
      </c>
      <c r="G85" s="99">
        <v>0</v>
      </c>
    </row>
    <row r="86" spans="1:7">
      <c r="A86" t="s">
        <v>274</v>
      </c>
      <c r="B86" t="s">
        <v>397</v>
      </c>
      <c r="C86" s="69">
        <v>11575</v>
      </c>
      <c r="D86" s="69">
        <v>1157.5</v>
      </c>
      <c r="E86" s="69">
        <v>50</v>
      </c>
      <c r="F86" s="69">
        <v>0</v>
      </c>
      <c r="G86" s="99">
        <v>0</v>
      </c>
    </row>
    <row r="87" spans="1:7">
      <c r="A87" t="s">
        <v>275</v>
      </c>
      <c r="B87" t="s">
        <v>397</v>
      </c>
      <c r="C87" s="69">
        <v>4741</v>
      </c>
      <c r="D87" s="69">
        <v>474.1</v>
      </c>
      <c r="E87" s="69">
        <v>21.431678827650448</v>
      </c>
      <c r="F87" s="69">
        <v>0</v>
      </c>
      <c r="G87" s="99">
        <v>0</v>
      </c>
    </row>
    <row r="88" spans="1:7">
      <c r="A88" t="s">
        <v>276</v>
      </c>
      <c r="B88" t="s">
        <v>397</v>
      </c>
      <c r="C88" s="69">
        <v>4450</v>
      </c>
      <c r="D88" s="69">
        <v>750</v>
      </c>
      <c r="E88" s="69">
        <v>50</v>
      </c>
      <c r="F88" s="69">
        <v>0</v>
      </c>
      <c r="G88" s="99">
        <v>0</v>
      </c>
    </row>
    <row r="89" spans="1:7">
      <c r="A89" t="s">
        <v>277</v>
      </c>
      <c r="B89" t="s">
        <v>399</v>
      </c>
      <c r="C89" s="69">
        <v>25770</v>
      </c>
      <c r="D89" s="69">
        <v>6442.5</v>
      </c>
      <c r="E89" s="69">
        <v>35.411766905847657</v>
      </c>
      <c r="F89" s="69">
        <v>714.23230317509842</v>
      </c>
      <c r="G89" s="99">
        <v>0.75</v>
      </c>
    </row>
    <row r="90" spans="1:7">
      <c r="A90" t="s">
        <v>278</v>
      </c>
      <c r="B90" t="s">
        <v>397</v>
      </c>
      <c r="C90" s="69">
        <v>4826</v>
      </c>
      <c r="D90" s="69">
        <v>750</v>
      </c>
      <c r="E90" s="69">
        <v>50</v>
      </c>
      <c r="F90" s="69">
        <v>0</v>
      </c>
      <c r="G90" s="99">
        <v>0</v>
      </c>
    </row>
    <row r="91" spans="1:7">
      <c r="A91" t="s">
        <v>279</v>
      </c>
      <c r="B91" t="s">
        <v>396</v>
      </c>
      <c r="C91" s="69">
        <v>12614</v>
      </c>
      <c r="D91" s="69">
        <v>1892.1</v>
      </c>
      <c r="E91" s="69">
        <v>25.443677162505448</v>
      </c>
      <c r="F91" s="69">
        <v>774.18784255090986</v>
      </c>
      <c r="G91" s="99">
        <v>0.75</v>
      </c>
    </row>
    <row r="92" spans="1:7">
      <c r="A92" t="s">
        <v>280</v>
      </c>
      <c r="B92" t="s">
        <v>398</v>
      </c>
      <c r="C92" s="69">
        <v>2761</v>
      </c>
      <c r="D92" s="69">
        <v>138.05000000000001</v>
      </c>
      <c r="E92" s="69">
        <v>0</v>
      </c>
      <c r="F92" s="69">
        <v>0</v>
      </c>
      <c r="G92" s="99">
        <v>0</v>
      </c>
    </row>
    <row r="93" spans="1:7">
      <c r="A93" t="s">
        <v>281</v>
      </c>
      <c r="B93" t="s">
        <v>397</v>
      </c>
      <c r="C93" s="69">
        <v>20194</v>
      </c>
      <c r="D93" s="69">
        <v>2019.4</v>
      </c>
      <c r="E93" s="69">
        <v>50</v>
      </c>
      <c r="F93" s="69">
        <v>0</v>
      </c>
      <c r="G93" s="99">
        <v>0</v>
      </c>
    </row>
    <row r="94" spans="1:7">
      <c r="A94" t="s">
        <v>282</v>
      </c>
      <c r="B94" t="s">
        <v>396</v>
      </c>
      <c r="C94" s="69">
        <v>9808</v>
      </c>
      <c r="D94" s="69">
        <v>1471.2</v>
      </c>
      <c r="E94" s="69">
        <v>50</v>
      </c>
      <c r="F94" s="69">
        <v>260.01268126674648</v>
      </c>
      <c r="G94" s="99">
        <v>0.4</v>
      </c>
    </row>
    <row r="95" spans="1:7">
      <c r="A95" t="s">
        <v>283</v>
      </c>
      <c r="B95" t="s">
        <v>397</v>
      </c>
      <c r="C95" s="69">
        <v>3359</v>
      </c>
      <c r="D95" s="69">
        <v>750</v>
      </c>
      <c r="E95" s="69">
        <v>50</v>
      </c>
      <c r="F95" s="69">
        <v>0</v>
      </c>
      <c r="G95" s="99">
        <v>0</v>
      </c>
    </row>
    <row r="96" spans="1:7">
      <c r="A96" t="s">
        <v>284</v>
      </c>
      <c r="B96" t="s">
        <v>397</v>
      </c>
      <c r="C96" s="69">
        <v>5987</v>
      </c>
      <c r="D96" s="69">
        <v>750</v>
      </c>
      <c r="E96" s="69">
        <v>50</v>
      </c>
      <c r="F96" s="69">
        <v>0</v>
      </c>
      <c r="G96" s="99">
        <v>0</v>
      </c>
    </row>
    <row r="97" spans="1:7">
      <c r="A97" t="s">
        <v>285</v>
      </c>
      <c r="B97" t="s">
        <v>397</v>
      </c>
      <c r="C97" s="69">
        <v>3412</v>
      </c>
      <c r="D97" s="69">
        <v>750</v>
      </c>
      <c r="E97" s="69">
        <v>50</v>
      </c>
      <c r="F97" s="69">
        <v>0</v>
      </c>
      <c r="G97" s="99">
        <v>0</v>
      </c>
    </row>
    <row r="98" spans="1:7">
      <c r="A98" t="s">
        <v>286</v>
      </c>
      <c r="B98" t="s">
        <v>399</v>
      </c>
      <c r="C98" s="69">
        <v>9844</v>
      </c>
      <c r="D98" s="69">
        <v>2461</v>
      </c>
      <c r="E98" s="69">
        <v>50</v>
      </c>
      <c r="F98" s="69">
        <v>404.02639026149529</v>
      </c>
      <c r="G98" s="99">
        <v>0.5</v>
      </c>
    </row>
    <row r="99" spans="1:7">
      <c r="A99" t="s">
        <v>287</v>
      </c>
      <c r="B99" t="s">
        <v>398</v>
      </c>
      <c r="C99" s="69">
        <v>1680</v>
      </c>
      <c r="D99" s="69">
        <v>84</v>
      </c>
      <c r="E99" s="69">
        <v>0</v>
      </c>
      <c r="F99" s="69">
        <v>0</v>
      </c>
      <c r="G99" s="99">
        <v>0</v>
      </c>
    </row>
    <row r="100" spans="1:7">
      <c r="A100" t="s">
        <v>288</v>
      </c>
      <c r="B100" t="s">
        <v>396</v>
      </c>
      <c r="C100" s="69">
        <v>15680</v>
      </c>
      <c r="D100" s="69">
        <v>2352</v>
      </c>
      <c r="E100" s="69">
        <v>50</v>
      </c>
      <c r="F100" s="69">
        <v>679.82304393856271</v>
      </c>
      <c r="G100" s="99">
        <v>0.75</v>
      </c>
    </row>
    <row r="101" spans="1:7">
      <c r="A101" t="s">
        <v>289</v>
      </c>
      <c r="B101" t="s">
        <v>396</v>
      </c>
      <c r="C101" s="69">
        <v>11891</v>
      </c>
      <c r="D101" s="69">
        <v>1783.6499999999999</v>
      </c>
      <c r="E101" s="69">
        <v>50</v>
      </c>
      <c r="F101" s="69">
        <v>1223.206666069342</v>
      </c>
      <c r="G101" s="99">
        <v>0.9</v>
      </c>
    </row>
    <row r="102" spans="1:7">
      <c r="A102" t="s">
        <v>290</v>
      </c>
      <c r="B102" t="s">
        <v>398</v>
      </c>
      <c r="C102" s="69">
        <v>3072</v>
      </c>
      <c r="D102" s="69">
        <v>153.60000000000002</v>
      </c>
      <c r="E102" s="69">
        <v>0</v>
      </c>
      <c r="F102" s="69">
        <v>69.336409374445296</v>
      </c>
      <c r="G102" s="99">
        <v>0</v>
      </c>
    </row>
    <row r="103" spans="1:7">
      <c r="A103" t="s">
        <v>291</v>
      </c>
      <c r="B103" t="s">
        <v>396</v>
      </c>
      <c r="C103" s="69">
        <v>8615</v>
      </c>
      <c r="D103" s="69">
        <v>1292.25</v>
      </c>
      <c r="E103" s="69">
        <v>35.298241459321893</v>
      </c>
      <c r="F103" s="69">
        <v>212.9523020705933</v>
      </c>
      <c r="G103" s="99">
        <v>0.2</v>
      </c>
    </row>
    <row r="104" spans="1:7">
      <c r="A104" t="s">
        <v>292</v>
      </c>
      <c r="B104" t="s">
        <v>399</v>
      </c>
      <c r="C104" s="69">
        <v>33320</v>
      </c>
      <c r="D104" s="69">
        <v>8330</v>
      </c>
      <c r="E104" s="69">
        <v>50</v>
      </c>
      <c r="F104" s="69">
        <v>2833.0517461947975</v>
      </c>
      <c r="G104" s="99">
        <v>0.9</v>
      </c>
    </row>
    <row r="105" spans="1:7">
      <c r="A105" t="s">
        <v>293</v>
      </c>
      <c r="B105" t="s">
        <v>396</v>
      </c>
      <c r="C105" s="69">
        <v>3601</v>
      </c>
      <c r="D105" s="69">
        <v>750</v>
      </c>
      <c r="E105" s="69">
        <v>50</v>
      </c>
      <c r="F105" s="69">
        <v>333.21716942914333</v>
      </c>
      <c r="G105" s="99">
        <v>0.4</v>
      </c>
    </row>
    <row r="106" spans="1:7">
      <c r="A106" t="s">
        <v>294</v>
      </c>
      <c r="B106" t="s">
        <v>397</v>
      </c>
      <c r="C106" s="69">
        <v>11914</v>
      </c>
      <c r="D106" s="69">
        <v>1191.4000000000001</v>
      </c>
      <c r="E106" s="69">
        <v>50</v>
      </c>
      <c r="F106" s="69">
        <v>5.2391068142016382</v>
      </c>
      <c r="G106" s="99">
        <v>0</v>
      </c>
    </row>
    <row r="107" spans="1:7">
      <c r="A107" t="s">
        <v>295</v>
      </c>
      <c r="B107" t="s">
        <v>397</v>
      </c>
      <c r="C107" s="69">
        <v>12551</v>
      </c>
      <c r="D107" s="69">
        <v>1255.1000000000001</v>
      </c>
      <c r="E107" s="69">
        <v>50</v>
      </c>
      <c r="F107" s="69">
        <v>0</v>
      </c>
      <c r="G107" s="99">
        <v>0</v>
      </c>
    </row>
    <row r="108" spans="1:7">
      <c r="A108" t="s">
        <v>296</v>
      </c>
      <c r="B108" t="s">
        <v>397</v>
      </c>
      <c r="C108" s="69">
        <v>5875</v>
      </c>
      <c r="D108" s="69">
        <v>750</v>
      </c>
      <c r="E108" s="69">
        <v>50</v>
      </c>
      <c r="F108" s="69">
        <v>0</v>
      </c>
      <c r="G108" s="99">
        <v>0</v>
      </c>
    </row>
    <row r="109" spans="1:7">
      <c r="A109" t="s">
        <v>297</v>
      </c>
      <c r="B109" t="s">
        <v>397</v>
      </c>
      <c r="C109" s="69">
        <v>5897</v>
      </c>
      <c r="D109" s="69">
        <v>750</v>
      </c>
      <c r="E109" s="69">
        <v>50</v>
      </c>
      <c r="F109" s="69">
        <v>0</v>
      </c>
      <c r="G109" s="99">
        <v>0</v>
      </c>
    </row>
    <row r="110" spans="1:7">
      <c r="A110" t="s">
        <v>298</v>
      </c>
      <c r="B110" t="s">
        <v>397</v>
      </c>
      <c r="C110" s="69">
        <v>6691</v>
      </c>
      <c r="D110" s="69">
        <v>750</v>
      </c>
      <c r="E110" s="69">
        <v>50</v>
      </c>
      <c r="F110" s="69">
        <v>0</v>
      </c>
      <c r="G110" s="99">
        <v>0</v>
      </c>
    </row>
    <row r="111" spans="1:7">
      <c r="A111" t="s">
        <v>299</v>
      </c>
      <c r="B111" t="s">
        <v>397</v>
      </c>
      <c r="C111" s="69">
        <v>6971</v>
      </c>
      <c r="D111" s="69">
        <v>750</v>
      </c>
      <c r="E111" s="69">
        <v>50</v>
      </c>
      <c r="F111" s="69">
        <v>0</v>
      </c>
      <c r="G111" s="99">
        <v>0</v>
      </c>
    </row>
    <row r="112" spans="1:7">
      <c r="A112" t="s">
        <v>300</v>
      </c>
      <c r="B112" t="s">
        <v>397</v>
      </c>
      <c r="C112" s="69">
        <v>3805</v>
      </c>
      <c r="D112" s="69">
        <v>750</v>
      </c>
      <c r="E112" s="69">
        <v>50</v>
      </c>
      <c r="F112" s="69">
        <v>0</v>
      </c>
      <c r="G112" s="99">
        <v>0</v>
      </c>
    </row>
    <row r="113" spans="1:7">
      <c r="A113" t="s">
        <v>301</v>
      </c>
      <c r="B113" t="s">
        <v>396</v>
      </c>
      <c r="C113" s="69">
        <v>13634</v>
      </c>
      <c r="D113" s="69">
        <v>2045.1</v>
      </c>
      <c r="E113" s="69">
        <v>50</v>
      </c>
      <c r="F113" s="69">
        <v>860.77458870715134</v>
      </c>
      <c r="G113" s="99">
        <v>0.9</v>
      </c>
    </row>
    <row r="114" spans="1:7">
      <c r="A114" t="s">
        <v>302</v>
      </c>
      <c r="B114" t="s">
        <v>398</v>
      </c>
      <c r="C114" s="69">
        <v>1689</v>
      </c>
      <c r="D114" s="69">
        <v>84.45</v>
      </c>
      <c r="E114" s="69">
        <v>0</v>
      </c>
      <c r="F114" s="69">
        <v>0</v>
      </c>
      <c r="G114" s="99">
        <v>0</v>
      </c>
    </row>
    <row r="115" spans="1:7">
      <c r="A115" t="s">
        <v>303</v>
      </c>
      <c r="B115" t="s">
        <v>397</v>
      </c>
      <c r="C115" s="69">
        <v>23191</v>
      </c>
      <c r="D115" s="69">
        <v>2319.1</v>
      </c>
      <c r="E115" s="69">
        <v>50</v>
      </c>
      <c r="F115" s="69">
        <v>0</v>
      </c>
      <c r="G115" s="99">
        <v>0</v>
      </c>
    </row>
    <row r="116" spans="1:7">
      <c r="A116" t="s">
        <v>304</v>
      </c>
      <c r="B116" t="s">
        <v>397</v>
      </c>
      <c r="C116" s="69">
        <v>7007</v>
      </c>
      <c r="D116" s="69">
        <v>750</v>
      </c>
      <c r="E116" s="69">
        <v>50</v>
      </c>
      <c r="F116" s="69">
        <v>0</v>
      </c>
      <c r="G116" s="99">
        <v>0</v>
      </c>
    </row>
    <row r="117" spans="1:7">
      <c r="A117" t="s">
        <v>305</v>
      </c>
      <c r="B117" t="s">
        <v>397</v>
      </c>
      <c r="C117" s="69">
        <v>28074</v>
      </c>
      <c r="D117" s="69">
        <v>2807.4</v>
      </c>
      <c r="E117" s="69">
        <v>50</v>
      </c>
      <c r="F117" s="69">
        <v>0</v>
      </c>
      <c r="G117" s="99">
        <v>0</v>
      </c>
    </row>
    <row r="118" spans="1:7">
      <c r="A118" t="s">
        <v>306</v>
      </c>
      <c r="B118" t="s">
        <v>398</v>
      </c>
      <c r="C118" s="69">
        <v>1068</v>
      </c>
      <c r="D118" s="69">
        <v>53.400000000000006</v>
      </c>
      <c r="E118" s="69">
        <v>0</v>
      </c>
      <c r="F118" s="69">
        <v>0</v>
      </c>
      <c r="G118" s="99">
        <v>0</v>
      </c>
    </row>
    <row r="119" spans="1:7">
      <c r="A119" t="s">
        <v>307</v>
      </c>
      <c r="B119" t="s">
        <v>398</v>
      </c>
      <c r="C119" s="69">
        <v>1383</v>
      </c>
      <c r="D119" s="69">
        <v>69.150000000000006</v>
      </c>
      <c r="E119" s="69">
        <v>0</v>
      </c>
      <c r="F119" s="69">
        <v>0</v>
      </c>
      <c r="G119" s="99">
        <v>0</v>
      </c>
    </row>
    <row r="120" spans="1:7">
      <c r="A120" t="s">
        <v>308</v>
      </c>
      <c r="B120" t="s">
        <v>399</v>
      </c>
      <c r="C120" s="69">
        <v>47009</v>
      </c>
      <c r="D120" s="69">
        <v>11752.25</v>
      </c>
      <c r="E120" s="69">
        <v>50</v>
      </c>
      <c r="F120" s="69">
        <v>1221.8413970641036</v>
      </c>
      <c r="G120" s="99">
        <v>0.9</v>
      </c>
    </row>
    <row r="121" spans="1:7">
      <c r="A121" t="s">
        <v>309</v>
      </c>
      <c r="B121" t="s">
        <v>396</v>
      </c>
      <c r="C121" s="69">
        <v>12901</v>
      </c>
      <c r="D121" s="69">
        <v>1935.1499999999999</v>
      </c>
      <c r="E121" s="69">
        <v>48.487753676972098</v>
      </c>
      <c r="F121" s="69">
        <v>181.98052127984701</v>
      </c>
      <c r="G121" s="99">
        <v>0.2</v>
      </c>
    </row>
    <row r="122" spans="1:7">
      <c r="A122" t="s">
        <v>310</v>
      </c>
      <c r="B122" t="s">
        <v>397</v>
      </c>
      <c r="C122" s="69">
        <v>5749</v>
      </c>
      <c r="D122" s="69">
        <v>750</v>
      </c>
      <c r="E122" s="69">
        <v>50</v>
      </c>
      <c r="F122" s="69">
        <v>0</v>
      </c>
      <c r="G122" s="99">
        <v>0</v>
      </c>
    </row>
    <row r="123" spans="1:7">
      <c r="A123" t="s">
        <v>311</v>
      </c>
      <c r="B123" t="s">
        <v>396</v>
      </c>
      <c r="C123" s="69">
        <v>9952</v>
      </c>
      <c r="D123" s="69">
        <v>1492.8</v>
      </c>
      <c r="E123" s="69">
        <v>42.741541701568586</v>
      </c>
      <c r="F123" s="69">
        <v>343.36913056959492</v>
      </c>
      <c r="G123" s="99">
        <v>0.4</v>
      </c>
    </row>
    <row r="124" spans="1:7">
      <c r="A124" t="s">
        <v>312</v>
      </c>
      <c r="B124" t="s">
        <v>398</v>
      </c>
      <c r="C124" s="69">
        <v>4611</v>
      </c>
      <c r="D124" s="69">
        <v>230.55</v>
      </c>
      <c r="E124" s="69">
        <v>0</v>
      </c>
      <c r="F124" s="69">
        <v>0</v>
      </c>
      <c r="G124" s="99">
        <v>0</v>
      </c>
    </row>
    <row r="125" spans="1:7">
      <c r="A125" t="s">
        <v>313</v>
      </c>
      <c r="B125" t="s">
        <v>399</v>
      </c>
      <c r="C125" s="69">
        <v>24539</v>
      </c>
      <c r="D125" s="69">
        <v>6134.75</v>
      </c>
      <c r="E125" s="69">
        <v>27.245397387255856</v>
      </c>
      <c r="F125" s="69">
        <v>457.19452383815508</v>
      </c>
      <c r="G125" s="99">
        <v>0.5</v>
      </c>
    </row>
    <row r="126" spans="1:7">
      <c r="A126" t="s">
        <v>314</v>
      </c>
      <c r="B126" t="s">
        <v>398</v>
      </c>
      <c r="C126" s="69">
        <v>2105</v>
      </c>
      <c r="D126" s="69">
        <v>105.25</v>
      </c>
      <c r="E126" s="69">
        <v>0</v>
      </c>
      <c r="F126" s="69">
        <v>0</v>
      </c>
      <c r="G126" s="99">
        <v>0</v>
      </c>
    </row>
    <row r="127" spans="1:7">
      <c r="A127" t="s">
        <v>315</v>
      </c>
      <c r="B127" t="s">
        <v>397</v>
      </c>
      <c r="C127" s="69">
        <v>7263</v>
      </c>
      <c r="D127" s="69">
        <v>726.30000000000007</v>
      </c>
      <c r="E127" s="69">
        <v>47.468948723469587</v>
      </c>
      <c r="F127" s="69">
        <v>0</v>
      </c>
      <c r="G127" s="99">
        <v>0</v>
      </c>
    </row>
    <row r="128" spans="1:7">
      <c r="A128" t="s">
        <v>316</v>
      </c>
      <c r="B128" t="s">
        <v>396</v>
      </c>
      <c r="C128" s="69">
        <v>4380</v>
      </c>
      <c r="D128" s="69">
        <v>657</v>
      </c>
      <c r="E128" s="69">
        <v>32.263356913334881</v>
      </c>
      <c r="F128" s="69">
        <v>252.00577853276039</v>
      </c>
      <c r="G128" s="99">
        <v>0.4</v>
      </c>
    </row>
    <row r="129" spans="1:7">
      <c r="A129" t="s">
        <v>317</v>
      </c>
      <c r="B129" t="s">
        <v>396</v>
      </c>
      <c r="C129" s="69">
        <v>2405</v>
      </c>
      <c r="D129" s="69">
        <v>601.25</v>
      </c>
      <c r="E129" s="69">
        <v>40.083333333333336</v>
      </c>
      <c r="F129" s="69">
        <v>149.45971602729611</v>
      </c>
      <c r="G129" s="99">
        <v>0.2</v>
      </c>
    </row>
    <row r="130" spans="1:7">
      <c r="A130" t="s">
        <v>318</v>
      </c>
      <c r="B130" t="s">
        <v>396</v>
      </c>
      <c r="C130" s="69">
        <v>20349</v>
      </c>
      <c r="D130" s="69">
        <v>3052.35</v>
      </c>
      <c r="E130" s="69">
        <v>41.554320637383938</v>
      </c>
      <c r="F130" s="69">
        <v>266.25784201016222</v>
      </c>
      <c r="G130" s="99">
        <v>0.4</v>
      </c>
    </row>
    <row r="131" spans="1:7">
      <c r="A131" t="s">
        <v>319</v>
      </c>
      <c r="B131" t="s">
        <v>397</v>
      </c>
      <c r="C131" s="69">
        <v>5305</v>
      </c>
      <c r="D131" s="69">
        <v>750</v>
      </c>
      <c r="E131" s="69">
        <v>50</v>
      </c>
      <c r="F131" s="69">
        <v>0</v>
      </c>
      <c r="G131" s="99">
        <v>0</v>
      </c>
    </row>
    <row r="132" spans="1:7">
      <c r="A132" t="s">
        <v>320</v>
      </c>
      <c r="B132" t="s">
        <v>397</v>
      </c>
      <c r="C132" s="69">
        <v>11303</v>
      </c>
      <c r="D132" s="69">
        <v>1130.3</v>
      </c>
      <c r="E132" s="69">
        <v>50</v>
      </c>
      <c r="F132" s="69">
        <v>10.685690626233789</v>
      </c>
      <c r="G132" s="99">
        <v>0</v>
      </c>
    </row>
    <row r="133" spans="1:7">
      <c r="A133" t="s">
        <v>321</v>
      </c>
      <c r="B133" t="s">
        <v>396</v>
      </c>
      <c r="C133" s="69">
        <v>8260</v>
      </c>
      <c r="D133" s="69">
        <v>1239</v>
      </c>
      <c r="E133" s="69">
        <v>50</v>
      </c>
      <c r="F133" s="69">
        <v>373.41468995033631</v>
      </c>
      <c r="G133" s="99">
        <v>0.4</v>
      </c>
    </row>
    <row r="134" spans="1:7">
      <c r="A134" t="s">
        <v>322</v>
      </c>
      <c r="B134" t="s">
        <v>397</v>
      </c>
      <c r="C134" s="69">
        <v>6057</v>
      </c>
      <c r="D134" s="69">
        <v>750</v>
      </c>
      <c r="E134" s="69">
        <v>50</v>
      </c>
      <c r="F134" s="69">
        <v>0</v>
      </c>
      <c r="G134" s="99">
        <v>0</v>
      </c>
    </row>
    <row r="135" spans="1:7">
      <c r="A135" t="s">
        <v>323</v>
      </c>
      <c r="B135" t="s">
        <v>396</v>
      </c>
      <c r="C135" s="69">
        <v>6581</v>
      </c>
      <c r="D135" s="69">
        <v>987.15</v>
      </c>
      <c r="E135" s="69">
        <v>50</v>
      </c>
      <c r="F135" s="69">
        <v>260.65003883369081</v>
      </c>
      <c r="G135" s="99">
        <v>0.4</v>
      </c>
    </row>
    <row r="136" spans="1:7">
      <c r="A136" t="s">
        <v>324</v>
      </c>
      <c r="B136" t="s">
        <v>398</v>
      </c>
      <c r="C136" s="69">
        <v>1562</v>
      </c>
      <c r="D136" s="69">
        <v>78.100000000000009</v>
      </c>
      <c r="E136" s="69">
        <v>0</v>
      </c>
      <c r="F136" s="69">
        <v>0</v>
      </c>
      <c r="G136" s="99">
        <v>0</v>
      </c>
    </row>
    <row r="137" spans="1:7">
      <c r="A137" t="s">
        <v>325</v>
      </c>
      <c r="B137" t="s">
        <v>396</v>
      </c>
      <c r="C137" s="69">
        <v>2599</v>
      </c>
      <c r="D137" s="69">
        <v>649.75</v>
      </c>
      <c r="E137" s="69">
        <v>43.31666666666667</v>
      </c>
      <c r="F137" s="69">
        <v>337.62421437414702</v>
      </c>
      <c r="G137" s="99">
        <v>0.4</v>
      </c>
    </row>
    <row r="138" spans="1:7">
      <c r="A138" t="s">
        <v>326</v>
      </c>
      <c r="B138" t="s">
        <v>397</v>
      </c>
      <c r="C138" s="69">
        <v>14966</v>
      </c>
      <c r="D138" s="69">
        <v>1496.6000000000001</v>
      </c>
      <c r="E138" s="69">
        <v>50</v>
      </c>
      <c r="F138" s="69">
        <v>52.159703794988992</v>
      </c>
      <c r="G138" s="99">
        <v>0</v>
      </c>
    </row>
    <row r="139" spans="1:7">
      <c r="A139" t="s">
        <v>327</v>
      </c>
      <c r="B139" t="s">
        <v>399</v>
      </c>
      <c r="C139" s="69">
        <v>36269</v>
      </c>
      <c r="D139" s="69">
        <v>9067.25</v>
      </c>
      <c r="E139" s="69">
        <v>24.077746283904162</v>
      </c>
      <c r="F139" s="69">
        <v>1313.6847927782994</v>
      </c>
      <c r="G139" s="99">
        <v>0.9</v>
      </c>
    </row>
    <row r="140" spans="1:7">
      <c r="A140" t="s">
        <v>328</v>
      </c>
      <c r="B140" t="s">
        <v>396</v>
      </c>
      <c r="C140" s="69">
        <v>3763</v>
      </c>
      <c r="D140" s="69">
        <v>750</v>
      </c>
      <c r="E140" s="69">
        <v>50</v>
      </c>
      <c r="F140" s="69">
        <v>167.0840137514366</v>
      </c>
      <c r="G140" s="99">
        <v>0.2</v>
      </c>
    </row>
    <row r="141" spans="1:7">
      <c r="A141" t="s">
        <v>329</v>
      </c>
      <c r="B141" t="s">
        <v>398</v>
      </c>
      <c r="C141" s="69">
        <v>3117</v>
      </c>
      <c r="D141" s="69">
        <v>155.85000000000002</v>
      </c>
      <c r="E141" s="69">
        <v>0</v>
      </c>
      <c r="F141" s="69">
        <v>0</v>
      </c>
      <c r="G141" s="99">
        <v>0</v>
      </c>
    </row>
    <row r="142" spans="1:7">
      <c r="A142" t="s">
        <v>330</v>
      </c>
      <c r="B142" t="s">
        <v>397</v>
      </c>
      <c r="C142" s="69">
        <v>10159</v>
      </c>
      <c r="D142" s="69">
        <v>1015.9000000000001</v>
      </c>
      <c r="E142" s="69">
        <v>27.017705782475534</v>
      </c>
      <c r="F142" s="69">
        <v>12.01822624519232</v>
      </c>
      <c r="G142" s="99">
        <v>0</v>
      </c>
    </row>
    <row r="143" spans="1:7">
      <c r="A143" t="s">
        <v>331</v>
      </c>
      <c r="B143" t="s">
        <v>396</v>
      </c>
      <c r="C143" s="69">
        <v>11739</v>
      </c>
      <c r="D143" s="69">
        <v>1760.85</v>
      </c>
      <c r="E143" s="69">
        <v>50</v>
      </c>
      <c r="F143" s="69">
        <v>317.17103109628158</v>
      </c>
      <c r="G143" s="99">
        <v>0.4</v>
      </c>
    </row>
    <row r="144" spans="1:7">
      <c r="A144" t="s">
        <v>332</v>
      </c>
      <c r="B144" t="s">
        <v>398</v>
      </c>
      <c r="C144" s="69">
        <v>2770</v>
      </c>
      <c r="D144" s="69">
        <v>138.5</v>
      </c>
      <c r="E144" s="69">
        <v>0</v>
      </c>
      <c r="F144" s="69">
        <v>0</v>
      </c>
      <c r="G144" s="99">
        <v>0</v>
      </c>
    </row>
    <row r="145" spans="1:7">
      <c r="A145" t="s">
        <v>333</v>
      </c>
      <c r="B145" t="s">
        <v>397</v>
      </c>
      <c r="C145" s="69">
        <v>6556</v>
      </c>
      <c r="D145" s="69">
        <v>750</v>
      </c>
      <c r="E145" s="69">
        <v>50</v>
      </c>
      <c r="F145" s="69">
        <v>0</v>
      </c>
      <c r="G145" s="99">
        <v>0</v>
      </c>
    </row>
    <row r="146" spans="1:7">
      <c r="A146" t="s">
        <v>334</v>
      </c>
      <c r="B146" t="s">
        <v>398</v>
      </c>
      <c r="C146" s="69">
        <v>3612</v>
      </c>
      <c r="D146" s="69">
        <v>180.60000000000002</v>
      </c>
      <c r="E146" s="69">
        <v>0</v>
      </c>
      <c r="F146" s="69">
        <v>0</v>
      </c>
      <c r="G146" s="99">
        <v>0</v>
      </c>
    </row>
    <row r="147" spans="1:7">
      <c r="A147" t="s">
        <v>335</v>
      </c>
      <c r="B147" t="s">
        <v>396</v>
      </c>
      <c r="C147" s="69">
        <v>6362</v>
      </c>
      <c r="D147" s="69">
        <v>954.3</v>
      </c>
      <c r="E147" s="69">
        <v>20.31186721922958</v>
      </c>
      <c r="F147" s="69">
        <v>236.2459340049478</v>
      </c>
      <c r="G147" s="99">
        <v>0.2</v>
      </c>
    </row>
    <row r="148" spans="1:7">
      <c r="A148" t="s">
        <v>336</v>
      </c>
      <c r="B148" t="s">
        <v>396</v>
      </c>
      <c r="C148" s="69">
        <v>24965</v>
      </c>
      <c r="D148" s="69">
        <v>3744.75</v>
      </c>
      <c r="E148" s="69">
        <v>50</v>
      </c>
      <c r="F148" s="69">
        <v>269.08231727315058</v>
      </c>
      <c r="G148" s="99">
        <v>0.4</v>
      </c>
    </row>
    <row r="149" spans="1:7">
      <c r="A149" t="s">
        <v>337</v>
      </c>
      <c r="B149" t="s">
        <v>397</v>
      </c>
      <c r="C149" s="69">
        <v>12139</v>
      </c>
      <c r="D149" s="69">
        <v>1213.9000000000001</v>
      </c>
      <c r="E149" s="69">
        <v>50</v>
      </c>
      <c r="F149" s="69">
        <v>0</v>
      </c>
      <c r="G149" s="99">
        <v>0</v>
      </c>
    </row>
    <row r="150" spans="1:7">
      <c r="A150" t="s">
        <v>338</v>
      </c>
      <c r="B150" t="s">
        <v>398</v>
      </c>
      <c r="C150" s="69">
        <v>2358</v>
      </c>
      <c r="D150" s="69">
        <v>117.9</v>
      </c>
      <c r="E150" s="69">
        <v>0</v>
      </c>
      <c r="F150" s="69">
        <v>0</v>
      </c>
      <c r="G150" s="99">
        <v>0</v>
      </c>
    </row>
    <row r="151" spans="1:7">
      <c r="A151" t="s">
        <v>339</v>
      </c>
      <c r="B151" t="s">
        <v>398</v>
      </c>
      <c r="C151" s="69">
        <v>3566</v>
      </c>
      <c r="D151" s="69">
        <v>178.3</v>
      </c>
      <c r="E151" s="69">
        <v>0</v>
      </c>
      <c r="F151" s="69">
        <v>0</v>
      </c>
      <c r="G151" s="99">
        <v>0</v>
      </c>
    </row>
    <row r="152" spans="1:7">
      <c r="A152" t="s">
        <v>340</v>
      </c>
      <c r="B152" t="s">
        <v>397</v>
      </c>
      <c r="C152" s="69">
        <v>4669</v>
      </c>
      <c r="D152" s="69">
        <v>750</v>
      </c>
      <c r="E152" s="69">
        <v>50</v>
      </c>
      <c r="F152" s="69">
        <v>0</v>
      </c>
      <c r="G152" s="99">
        <v>0</v>
      </c>
    </row>
    <row r="153" spans="1:7">
      <c r="A153" t="s">
        <v>341</v>
      </c>
      <c r="B153" t="s">
        <v>398</v>
      </c>
      <c r="C153" s="69">
        <v>2995</v>
      </c>
      <c r="D153" s="69">
        <v>149.75</v>
      </c>
      <c r="E153" s="69">
        <v>0</v>
      </c>
      <c r="F153" s="69">
        <v>0</v>
      </c>
      <c r="G153" s="99">
        <v>0</v>
      </c>
    </row>
    <row r="154" spans="1:7">
      <c r="A154" t="s">
        <v>342</v>
      </c>
      <c r="B154" t="s">
        <v>396</v>
      </c>
      <c r="C154" s="69">
        <v>11305</v>
      </c>
      <c r="D154" s="69">
        <v>1695.75</v>
      </c>
      <c r="E154" s="69">
        <v>35.886831491198535</v>
      </c>
      <c r="F154" s="69">
        <v>629.7837227944608</v>
      </c>
      <c r="G154" s="99">
        <v>0.75</v>
      </c>
    </row>
    <row r="155" spans="1:7">
      <c r="A155" t="s">
        <v>343</v>
      </c>
      <c r="B155" t="s">
        <v>396</v>
      </c>
      <c r="C155" s="69">
        <v>10042</v>
      </c>
      <c r="D155" s="69">
        <v>1506.3</v>
      </c>
      <c r="E155" s="69">
        <v>50</v>
      </c>
      <c r="F155" s="69">
        <v>638.49189128629666</v>
      </c>
      <c r="G155" s="99">
        <v>0.75</v>
      </c>
    </row>
    <row r="156" spans="1:7">
      <c r="A156" t="s">
        <v>344</v>
      </c>
      <c r="B156" t="s">
        <v>396</v>
      </c>
      <c r="C156" s="69">
        <v>26545</v>
      </c>
      <c r="D156" s="69">
        <v>3981.75</v>
      </c>
      <c r="E156" s="69">
        <v>50</v>
      </c>
      <c r="F156" s="69">
        <v>470.4549267157638</v>
      </c>
      <c r="G156" s="99">
        <v>0.5</v>
      </c>
    </row>
    <row r="157" spans="1:7">
      <c r="A157" t="s">
        <v>345</v>
      </c>
      <c r="B157" t="s">
        <v>397</v>
      </c>
      <c r="C157" s="69">
        <v>12967</v>
      </c>
      <c r="D157" s="69">
        <v>1296.7</v>
      </c>
      <c r="E157" s="69">
        <v>50</v>
      </c>
      <c r="F157" s="69">
        <v>0</v>
      </c>
      <c r="G157" s="99">
        <v>0</v>
      </c>
    </row>
    <row r="158" spans="1:7">
      <c r="A158" t="s">
        <v>346</v>
      </c>
      <c r="B158" t="s">
        <v>397</v>
      </c>
      <c r="C158" s="69">
        <v>17010</v>
      </c>
      <c r="D158" s="69">
        <v>1701</v>
      </c>
      <c r="E158" s="69">
        <v>23.535290549345792</v>
      </c>
      <c r="F158" s="69">
        <v>26.66569713099662</v>
      </c>
      <c r="G158" s="99">
        <v>0</v>
      </c>
    </row>
    <row r="159" spans="1:7">
      <c r="A159" t="s">
        <v>347</v>
      </c>
      <c r="B159" t="s">
        <v>397</v>
      </c>
      <c r="C159" s="69">
        <v>5296</v>
      </c>
      <c r="D159" s="69">
        <v>750</v>
      </c>
      <c r="E159" s="69">
        <v>50</v>
      </c>
      <c r="F159" s="69">
        <v>0</v>
      </c>
      <c r="G159" s="99">
        <v>0</v>
      </c>
    </row>
    <row r="160" spans="1:7">
      <c r="A160" t="s">
        <v>348</v>
      </c>
      <c r="B160" t="s">
        <v>396</v>
      </c>
      <c r="C160" s="69">
        <v>9282</v>
      </c>
      <c r="D160" s="69">
        <v>1392.3</v>
      </c>
      <c r="E160" s="69">
        <v>50</v>
      </c>
      <c r="F160" s="69">
        <v>920.77773989598188</v>
      </c>
      <c r="G160" s="99">
        <v>0.9</v>
      </c>
    </row>
    <row r="161" spans="1:7">
      <c r="A161" t="s">
        <v>349</v>
      </c>
      <c r="B161" t="s">
        <v>396</v>
      </c>
      <c r="C161" s="69">
        <v>1460</v>
      </c>
      <c r="D161" s="69">
        <v>365</v>
      </c>
      <c r="E161" s="69">
        <v>24.333333333333332</v>
      </c>
      <c r="F161" s="69">
        <v>111.1422674010192</v>
      </c>
      <c r="G161" s="99">
        <v>0.2</v>
      </c>
    </row>
    <row r="162" spans="1:7">
      <c r="A162" t="s">
        <v>350</v>
      </c>
      <c r="B162" t="s">
        <v>397</v>
      </c>
      <c r="C162" s="69">
        <v>3052</v>
      </c>
      <c r="D162" s="69">
        <v>586.7166936409036</v>
      </c>
      <c r="E162" s="69">
        <v>39.114446242726906</v>
      </c>
      <c r="F162" s="69">
        <v>0</v>
      </c>
      <c r="G162" s="99">
        <v>0</v>
      </c>
    </row>
    <row r="163" spans="1:7">
      <c r="A163" t="s">
        <v>351</v>
      </c>
      <c r="B163" t="s">
        <v>398</v>
      </c>
      <c r="C163" s="69">
        <v>2898</v>
      </c>
      <c r="D163" s="69">
        <v>144.9</v>
      </c>
      <c r="E163" s="69">
        <v>0</v>
      </c>
      <c r="F163" s="69">
        <v>0</v>
      </c>
      <c r="G163" s="99">
        <v>0</v>
      </c>
    </row>
    <row r="164" spans="1:7">
      <c r="A164" t="s">
        <v>352</v>
      </c>
      <c r="B164" t="s">
        <v>398</v>
      </c>
      <c r="C164" s="69">
        <v>1740</v>
      </c>
      <c r="D164" s="69">
        <v>87</v>
      </c>
      <c r="E164" s="69">
        <v>0</v>
      </c>
      <c r="F164" s="69">
        <v>0</v>
      </c>
      <c r="G164" s="99">
        <v>0</v>
      </c>
    </row>
    <row r="165" spans="1:7">
      <c r="A165" t="s">
        <v>353</v>
      </c>
      <c r="B165" t="s">
        <v>396</v>
      </c>
      <c r="C165" s="69">
        <v>8334</v>
      </c>
      <c r="D165" s="69">
        <v>1250.0999999999999</v>
      </c>
      <c r="E165" s="69">
        <v>50</v>
      </c>
      <c r="F165" s="69">
        <v>193.68814970375371</v>
      </c>
      <c r="G165" s="99">
        <v>0.2</v>
      </c>
    </row>
    <row r="166" spans="1:7">
      <c r="A166" t="s">
        <v>354</v>
      </c>
      <c r="B166" t="s">
        <v>397</v>
      </c>
      <c r="C166" s="69">
        <v>9237</v>
      </c>
      <c r="D166" s="69">
        <v>923.7</v>
      </c>
      <c r="E166" s="69">
        <v>50</v>
      </c>
      <c r="F166" s="69">
        <v>0</v>
      </c>
      <c r="G166" s="99">
        <v>0</v>
      </c>
    </row>
    <row r="167" spans="1:7">
      <c r="A167" t="s">
        <v>355</v>
      </c>
      <c r="B167" t="s">
        <v>398</v>
      </c>
      <c r="C167" s="69">
        <v>3301</v>
      </c>
      <c r="D167" s="69">
        <v>165.05</v>
      </c>
      <c r="E167" s="69">
        <v>0</v>
      </c>
      <c r="F167" s="69">
        <v>30.30307155829469</v>
      </c>
      <c r="G167" s="99">
        <v>0</v>
      </c>
    </row>
    <row r="168" spans="1:7">
      <c r="A168" t="s">
        <v>356</v>
      </c>
      <c r="B168" t="s">
        <v>396</v>
      </c>
      <c r="C168" s="69">
        <v>4043</v>
      </c>
      <c r="D168" s="69">
        <v>750</v>
      </c>
      <c r="E168" s="69">
        <v>50</v>
      </c>
      <c r="F168" s="69">
        <v>702.05134767042887</v>
      </c>
      <c r="G168" s="99">
        <v>0.75</v>
      </c>
    </row>
    <row r="169" spans="1:7">
      <c r="A169" t="s">
        <v>357</v>
      </c>
      <c r="B169" t="s">
        <v>396</v>
      </c>
      <c r="C169" s="69">
        <v>5801</v>
      </c>
      <c r="D169" s="69">
        <v>870.15</v>
      </c>
      <c r="E169" s="69">
        <v>50</v>
      </c>
      <c r="F169" s="69">
        <v>469.87293946692802</v>
      </c>
      <c r="G169" s="99">
        <v>0.5</v>
      </c>
    </row>
    <row r="170" spans="1:7">
      <c r="A170" t="s">
        <v>358</v>
      </c>
      <c r="B170" t="s">
        <v>396</v>
      </c>
      <c r="C170" s="69">
        <v>25419</v>
      </c>
      <c r="D170" s="69">
        <v>3812.85</v>
      </c>
      <c r="E170" s="69">
        <v>50</v>
      </c>
      <c r="F170" s="69">
        <v>713.32175185500819</v>
      </c>
      <c r="G170" s="99">
        <v>0.75</v>
      </c>
    </row>
    <row r="171" spans="1:7">
      <c r="A171" t="s">
        <v>359</v>
      </c>
      <c r="B171" t="s">
        <v>396</v>
      </c>
      <c r="C171" s="69">
        <v>5984</v>
      </c>
      <c r="D171" s="69">
        <v>897.6</v>
      </c>
      <c r="E171" s="69">
        <v>36.993243826457103</v>
      </c>
      <c r="F171" s="69">
        <v>242.33611896934559</v>
      </c>
      <c r="G171" s="99">
        <v>0.2</v>
      </c>
    </row>
    <row r="172" spans="1:7">
      <c r="A172" t="s">
        <v>360</v>
      </c>
      <c r="B172" t="s">
        <v>396</v>
      </c>
      <c r="C172" s="69">
        <v>8320</v>
      </c>
      <c r="D172" s="69">
        <v>1248</v>
      </c>
      <c r="E172" s="69">
        <v>50</v>
      </c>
      <c r="F172" s="69">
        <v>538.10218767156039</v>
      </c>
      <c r="G172" s="99">
        <v>0.5</v>
      </c>
    </row>
    <row r="173" spans="1:7">
      <c r="A173" t="s">
        <v>361</v>
      </c>
      <c r="B173" t="s">
        <v>396</v>
      </c>
      <c r="C173" s="69">
        <v>8135</v>
      </c>
      <c r="D173" s="69">
        <v>1220.25</v>
      </c>
      <c r="E173" s="69">
        <v>36.614324135382688</v>
      </c>
      <c r="F173" s="69">
        <v>445.88181699229528</v>
      </c>
      <c r="G173" s="99">
        <v>0.5</v>
      </c>
    </row>
    <row r="174" spans="1:7">
      <c r="A174" t="s">
        <v>362</v>
      </c>
      <c r="B174" t="s">
        <v>397</v>
      </c>
      <c r="C174" s="69">
        <v>8821</v>
      </c>
      <c r="D174" s="69">
        <v>882.1</v>
      </c>
      <c r="E174" s="69">
        <v>12.272993773081142</v>
      </c>
      <c r="F174" s="69">
        <v>13.571423335351669</v>
      </c>
      <c r="G174" s="99">
        <v>0</v>
      </c>
    </row>
    <row r="175" spans="1:7">
      <c r="A175" t="s">
        <v>363</v>
      </c>
      <c r="B175" t="s">
        <v>396</v>
      </c>
      <c r="C175" s="69">
        <v>17540</v>
      </c>
      <c r="D175" s="69">
        <v>2631</v>
      </c>
      <c r="E175" s="69">
        <v>50</v>
      </c>
      <c r="F175" s="69">
        <v>701.82715093648028</v>
      </c>
      <c r="G175" s="99">
        <v>0.75</v>
      </c>
    </row>
    <row r="176" spans="1:7">
      <c r="A176" t="s">
        <v>364</v>
      </c>
      <c r="B176" t="s">
        <v>396</v>
      </c>
      <c r="C176" s="69">
        <v>84281</v>
      </c>
      <c r="D176" s="69">
        <v>12642.15</v>
      </c>
      <c r="E176" s="69">
        <v>50</v>
      </c>
      <c r="F176" s="69">
        <v>290.18339903050497</v>
      </c>
      <c r="G176" s="99">
        <v>0.4</v>
      </c>
    </row>
    <row r="177" spans="1:7">
      <c r="A177" t="s">
        <v>365</v>
      </c>
      <c r="B177" t="s">
        <v>397</v>
      </c>
      <c r="C177" s="69">
        <v>4620</v>
      </c>
      <c r="D177" s="69">
        <v>750</v>
      </c>
      <c r="E177" s="69">
        <v>50</v>
      </c>
      <c r="F177" s="69">
        <v>0</v>
      </c>
      <c r="G177" s="99">
        <v>0</v>
      </c>
    </row>
    <row r="178" spans="1:7">
      <c r="E178" s="69"/>
      <c r="F178" s="69"/>
      <c r="G178" s="99"/>
    </row>
    <row r="179" spans="1:7" ht="90" customHeight="1">
      <c r="A179" s="100" t="s">
        <v>400</v>
      </c>
      <c r="B179" s="414" t="s">
        <v>401</v>
      </c>
      <c r="C179" s="414"/>
      <c r="D179" s="414"/>
      <c r="E179" s="414"/>
      <c r="F179" s="414"/>
      <c r="G179" s="414"/>
    </row>
    <row r="180" spans="1:7" ht="60" customHeight="1">
      <c r="A180" s="100" t="s">
        <v>402</v>
      </c>
      <c r="B180" s="414" t="s">
        <v>403</v>
      </c>
      <c r="C180" s="414"/>
      <c r="D180" s="414"/>
      <c r="E180" s="414"/>
      <c r="F180" s="414"/>
      <c r="G180" s="414"/>
    </row>
    <row r="181" spans="1:7" ht="60" customHeight="1">
      <c r="A181" s="100" t="s">
        <v>404</v>
      </c>
      <c r="B181" s="414" t="s">
        <v>405</v>
      </c>
      <c r="C181" s="414"/>
      <c r="D181" s="414"/>
      <c r="E181" s="414"/>
      <c r="F181" s="414"/>
      <c r="G181" s="414"/>
    </row>
    <row r="182" spans="1:7">
      <c r="E182" s="69"/>
      <c r="F182" s="69"/>
      <c r="G182" s="99"/>
    </row>
    <row r="184" spans="1:7">
      <c r="A184" s="68" t="s">
        <v>366</v>
      </c>
    </row>
    <row r="185" spans="1:7">
      <c r="A185" s="70" t="s">
        <v>466</v>
      </c>
    </row>
    <row r="186" spans="1:7">
      <c r="A186" s="70" t="s">
        <v>467</v>
      </c>
    </row>
    <row r="187" spans="1:7">
      <c r="A187" s="70" t="s">
        <v>468</v>
      </c>
    </row>
    <row r="188" spans="1:7">
      <c r="A188" s="70" t="s">
        <v>469</v>
      </c>
    </row>
    <row r="189" spans="1:7">
      <c r="A189" s="70" t="s">
        <v>470</v>
      </c>
    </row>
    <row r="190" spans="1:7">
      <c r="A190" s="70" t="s">
        <v>471</v>
      </c>
    </row>
  </sheetData>
  <mergeCells count="3">
    <mergeCell ref="B179:G179"/>
    <mergeCell ref="B180:G180"/>
    <mergeCell ref="B181:G18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3C551-E5A3-42CD-BBCD-27C03B0386FA}">
  <sheetPr codeName="Sheet2">
    <tabColor theme="7" tint="0.79998168889431442"/>
  </sheetPr>
  <dimension ref="A1:I76"/>
  <sheetViews>
    <sheetView showGridLines="0" topLeftCell="A43" zoomScaleNormal="100" workbookViewId="0">
      <selection activeCell="E58" sqref="E58"/>
    </sheetView>
  </sheetViews>
  <sheetFormatPr defaultColWidth="9.140625" defaultRowHeight="15"/>
  <cols>
    <col min="1" max="1" width="19.42578125" style="178" bestFit="1" customWidth="1"/>
    <col min="2" max="2" width="45.7109375" style="178" customWidth="1"/>
    <col min="3" max="3" width="9.7109375" style="178" customWidth="1"/>
    <col min="4" max="4" width="43.5703125" style="178" bestFit="1" customWidth="1"/>
    <col min="5" max="5" width="20" style="178" customWidth="1"/>
    <col min="6" max="6" width="17.85546875" style="178" customWidth="1"/>
    <col min="7" max="7" width="12.42578125" style="178" customWidth="1"/>
    <col min="8" max="8" width="8.85546875" style="178" customWidth="1"/>
    <col min="9" max="9" width="3.7109375" style="178" customWidth="1"/>
    <col min="10" max="13" width="12.7109375" style="178" customWidth="1"/>
    <col min="14" max="15" width="3.7109375" style="178" customWidth="1"/>
    <col min="16" max="19" width="12.7109375" style="178" customWidth="1"/>
    <col min="20" max="21" width="3.7109375" style="178" customWidth="1"/>
    <col min="22" max="25" width="12.7109375" style="178" customWidth="1"/>
    <col min="26" max="16384" width="9.140625" style="178"/>
  </cols>
  <sheetData>
    <row r="1" spans="1:8">
      <c r="A1" s="211" t="s">
        <v>23</v>
      </c>
      <c r="B1" s="202"/>
      <c r="C1" s="202"/>
      <c r="D1" s="202"/>
    </row>
    <row r="2" spans="1:8">
      <c r="A2" s="211" t="s">
        <v>24</v>
      </c>
      <c r="B2" s="278" t="str">
        <f>Introduction!$I$3</f>
        <v>Townsend</v>
      </c>
      <c r="C2" s="202"/>
      <c r="D2" s="202"/>
    </row>
    <row r="3" spans="1:8">
      <c r="A3" s="211" t="s">
        <v>158</v>
      </c>
      <c r="B3" s="278" t="str">
        <f>Introduction!$I$4</f>
        <v>Adjacent small town</v>
      </c>
      <c r="C3" s="202"/>
      <c r="D3" s="202"/>
    </row>
    <row r="4" spans="1:8">
      <c r="A4" s="211" t="s">
        <v>25</v>
      </c>
      <c r="B4" s="278">
        <f>Introduction!$I$12</f>
        <v>0</v>
      </c>
      <c r="C4" s="202"/>
      <c r="D4" s="202"/>
    </row>
    <row r="6" spans="1:8" s="187" customFormat="1" ht="23.25">
      <c r="A6" s="345" t="s">
        <v>101</v>
      </c>
      <c r="B6" s="345" t="s">
        <v>26</v>
      </c>
      <c r="C6" s="345"/>
      <c r="D6" s="345"/>
      <c r="E6" s="346"/>
      <c r="F6" s="346"/>
      <c r="G6" s="346"/>
      <c r="H6" s="346"/>
    </row>
    <row r="8" spans="1:8">
      <c r="A8" s="178" t="s">
        <v>159</v>
      </c>
    </row>
    <row r="9" spans="1:8" ht="15.75" thickBot="1"/>
    <row r="10" spans="1:8" ht="16.5" thickBot="1">
      <c r="A10" s="188" t="s">
        <v>102</v>
      </c>
      <c r="B10" s="189" t="s">
        <v>27</v>
      </c>
      <c r="C10" s="190"/>
      <c r="D10" s="191"/>
    </row>
    <row r="11" spans="1:8">
      <c r="A11" s="192"/>
      <c r="B11" s="192"/>
    </row>
    <row r="12" spans="1:8">
      <c r="A12" s="192"/>
      <c r="B12" s="193" t="s">
        <v>98</v>
      </c>
    </row>
    <row r="13" spans="1:8">
      <c r="A13" s="192"/>
    </row>
    <row r="14" spans="1:8">
      <c r="B14" s="344" t="s">
        <v>28</v>
      </c>
      <c r="C14" s="343" t="s">
        <v>22</v>
      </c>
      <c r="D14" s="343" t="s">
        <v>29</v>
      </c>
    </row>
    <row r="15" spans="1:8">
      <c r="B15" s="194" t="s">
        <v>30</v>
      </c>
      <c r="C15" s="364" t="s">
        <v>536</v>
      </c>
      <c r="D15" s="365"/>
    </row>
    <row r="16" spans="1:8">
      <c r="B16" s="195" t="s">
        <v>31</v>
      </c>
      <c r="C16" s="364" t="s">
        <v>536</v>
      </c>
      <c r="D16" s="366"/>
    </row>
    <row r="17" spans="1:4">
      <c r="B17" s="195" t="s">
        <v>32</v>
      </c>
      <c r="C17" s="364" t="s">
        <v>536</v>
      </c>
      <c r="D17" s="366"/>
    </row>
    <row r="18" spans="1:4">
      <c r="B18" s="195" t="s">
        <v>33</v>
      </c>
      <c r="C18" s="364" t="s">
        <v>536</v>
      </c>
      <c r="D18" s="367"/>
    </row>
    <row r="19" spans="1:4" ht="75">
      <c r="B19" s="196" t="s">
        <v>464</v>
      </c>
      <c r="C19" s="364" t="s">
        <v>537</v>
      </c>
      <c r="D19" s="367"/>
    </row>
    <row r="20" spans="1:4" ht="15.75" thickBot="1"/>
    <row r="21" spans="1:4" ht="16.5" thickBot="1">
      <c r="A21" s="188" t="s">
        <v>103</v>
      </c>
      <c r="B21" s="189" t="s">
        <v>34</v>
      </c>
      <c r="C21" s="190"/>
      <c r="D21" s="191"/>
    </row>
    <row r="22" spans="1:4">
      <c r="A22" s="192"/>
      <c r="B22" s="192"/>
    </row>
    <row r="23" spans="1:4">
      <c r="B23" s="193" t="s">
        <v>35</v>
      </c>
    </row>
    <row r="25" spans="1:4">
      <c r="B25" s="340" t="s">
        <v>36</v>
      </c>
      <c r="C25" s="341" t="s">
        <v>22</v>
      </c>
      <c r="D25" s="343" t="s">
        <v>29</v>
      </c>
    </row>
    <row r="26" spans="1:4">
      <c r="B26" s="194" t="s">
        <v>30</v>
      </c>
      <c r="C26" s="364" t="s">
        <v>536</v>
      </c>
      <c r="D26" s="368"/>
    </row>
    <row r="27" spans="1:4">
      <c r="B27" s="195" t="s">
        <v>31</v>
      </c>
      <c r="C27" s="364" t="s">
        <v>536</v>
      </c>
      <c r="D27" s="369"/>
    </row>
    <row r="28" spans="1:4">
      <c r="B28" s="195" t="s">
        <v>32</v>
      </c>
      <c r="C28" s="364" t="s">
        <v>536</v>
      </c>
      <c r="D28" s="369"/>
    </row>
    <row r="29" spans="1:4">
      <c r="B29" s="195" t="s">
        <v>33</v>
      </c>
      <c r="C29" s="364" t="s">
        <v>536</v>
      </c>
      <c r="D29" s="366"/>
    </row>
    <row r="30" spans="1:4" ht="75">
      <c r="B30" s="196" t="s">
        <v>464</v>
      </c>
      <c r="C30" s="370" t="s">
        <v>537</v>
      </c>
      <c r="D30" s="371"/>
    </row>
    <row r="31" spans="1:4" ht="15.75" thickBot="1"/>
    <row r="32" spans="1:4" ht="16.5" thickBot="1">
      <c r="A32" s="188" t="s">
        <v>37</v>
      </c>
      <c r="B32" s="189" t="s">
        <v>99</v>
      </c>
      <c r="C32" s="190"/>
      <c r="D32" s="191"/>
    </row>
    <row r="34" spans="1:7">
      <c r="B34" s="415" t="s">
        <v>160</v>
      </c>
      <c r="C34" s="415"/>
      <c r="D34" s="415"/>
      <c r="E34" s="193"/>
    </row>
    <row r="35" spans="1:7">
      <c r="B35" s="197"/>
      <c r="C35" s="198"/>
      <c r="D35" s="198"/>
    </row>
    <row r="36" spans="1:7" ht="42.75">
      <c r="B36" s="340" t="s">
        <v>38</v>
      </c>
      <c r="C36" s="341" t="s">
        <v>22</v>
      </c>
      <c r="D36" s="342" t="s">
        <v>39</v>
      </c>
      <c r="E36" s="432"/>
      <c r="F36" s="432"/>
      <c r="G36" s="432"/>
    </row>
    <row r="37" spans="1:7">
      <c r="B37" s="199" t="s">
        <v>40</v>
      </c>
      <c r="C37" s="364"/>
      <c r="D37" s="366"/>
      <c r="E37" s="415"/>
    </row>
    <row r="38" spans="1:7">
      <c r="B38" s="200" t="s">
        <v>41</v>
      </c>
      <c r="C38" s="364"/>
      <c r="D38" s="372"/>
      <c r="E38" s="415"/>
    </row>
    <row r="39" spans="1:7">
      <c r="B39" s="200" t="s">
        <v>462</v>
      </c>
      <c r="C39" s="364"/>
      <c r="D39" s="372"/>
      <c r="E39" s="415"/>
    </row>
    <row r="40" spans="1:7">
      <c r="B40" s="200" t="s">
        <v>42</v>
      </c>
      <c r="C40" s="364" t="s">
        <v>536</v>
      </c>
      <c r="D40" s="372"/>
      <c r="E40" s="415"/>
    </row>
    <row r="41" spans="1:7">
      <c r="B41" s="201" t="s">
        <v>43</v>
      </c>
      <c r="C41" s="373"/>
      <c r="D41" s="374"/>
      <c r="E41" s="415"/>
    </row>
    <row r="42" spans="1:7" ht="30">
      <c r="B42" s="203" t="s">
        <v>161</v>
      </c>
      <c r="C42" s="183"/>
      <c r="D42" s="363"/>
    </row>
    <row r="43" spans="1:7" ht="60">
      <c r="B43" s="204" t="s">
        <v>463</v>
      </c>
      <c r="C43" s="370" t="s">
        <v>537</v>
      </c>
      <c r="D43" s="372"/>
      <c r="E43" s="432"/>
      <c r="F43" s="432"/>
      <c r="G43" s="432"/>
    </row>
    <row r="44" spans="1:7" ht="45">
      <c r="B44" s="203" t="s">
        <v>426</v>
      </c>
      <c r="C44" s="183"/>
      <c r="D44" s="183"/>
    </row>
    <row r="45" spans="1:7" ht="15.75" thickBot="1"/>
    <row r="46" spans="1:7" ht="16.5" thickBot="1">
      <c r="A46" s="188" t="s">
        <v>44</v>
      </c>
      <c r="B46" s="189" t="s">
        <v>45</v>
      </c>
      <c r="C46" s="190"/>
      <c r="D46" s="191"/>
    </row>
    <row r="48" spans="1:7" ht="30" customHeight="1">
      <c r="B48" s="415" t="s">
        <v>479</v>
      </c>
      <c r="C48" s="415"/>
      <c r="D48" s="415"/>
      <c r="E48" s="415"/>
      <c r="F48" s="415"/>
      <c r="G48" s="415"/>
    </row>
    <row r="49" spans="1:9" ht="15.75" thickBot="1">
      <c r="B49" s="205"/>
      <c r="C49" s="205"/>
      <c r="D49" s="205"/>
    </row>
    <row r="50" spans="1:9" ht="33.75" customHeight="1" thickBot="1">
      <c r="B50" s="417" t="s">
        <v>481</v>
      </c>
      <c r="C50" s="418"/>
      <c r="D50" s="418"/>
      <c r="E50" s="418"/>
      <c r="F50" s="418"/>
      <c r="G50" s="418"/>
      <c r="H50" s="419"/>
      <c r="I50" s="206"/>
    </row>
    <row r="51" spans="1:9">
      <c r="B51" s="197"/>
      <c r="C51" s="197"/>
      <c r="D51" s="197"/>
    </row>
    <row r="52" spans="1:9" ht="42.75">
      <c r="B52" s="416" t="s">
        <v>46</v>
      </c>
      <c r="C52" s="416" t="s">
        <v>47</v>
      </c>
      <c r="D52" s="338"/>
      <c r="E52" s="338"/>
      <c r="F52" s="339" t="s">
        <v>427</v>
      </c>
      <c r="G52" s="339" t="s">
        <v>508</v>
      </c>
      <c r="H52" s="207"/>
    </row>
    <row r="53" spans="1:9">
      <c r="B53" s="416"/>
      <c r="C53" s="416"/>
      <c r="D53" s="338" t="s">
        <v>507</v>
      </c>
      <c r="E53" s="338" t="s">
        <v>506</v>
      </c>
      <c r="F53" s="338" t="s">
        <v>48</v>
      </c>
      <c r="G53" s="338" t="s">
        <v>48</v>
      </c>
    </row>
    <row r="54" spans="1:9">
      <c r="A54" s="178">
        <v>1</v>
      </c>
      <c r="B54" s="375" t="s">
        <v>543</v>
      </c>
      <c r="C54" s="364">
        <v>156.55489579183799</v>
      </c>
      <c r="D54" s="364">
        <v>0</v>
      </c>
      <c r="E54" s="364">
        <v>151.00865350875901</v>
      </c>
      <c r="F54" s="28" t="str">
        <f>IF(C54&lt;Introduction!$I$7,"N","Y")</f>
        <v>Y</v>
      </c>
      <c r="G54" s="28" t="str">
        <f>IF(C54&gt;5,"Y",IF(C54=5,"Y","N"))</f>
        <v>Y</v>
      </c>
      <c r="H54" s="208"/>
    </row>
    <row r="55" spans="1:9">
      <c r="A55" s="178">
        <f>A54+1</f>
        <v>2</v>
      </c>
      <c r="B55" s="375" t="s">
        <v>544</v>
      </c>
      <c r="C55" s="370">
        <v>26.255759550099999</v>
      </c>
      <c r="D55" s="364">
        <v>0</v>
      </c>
      <c r="E55" s="364">
        <v>25.6176965731972</v>
      </c>
      <c r="F55" s="28" t="str">
        <f>IF(C55&lt;Introduction!$I$7,"N","Y")</f>
        <v>Y</v>
      </c>
      <c r="G55" s="28" t="str">
        <f t="shared" ref="G55:G59" si="0">IF(C55&gt;5,"Y",IF(C55=5,"Y","N"))</f>
        <v>Y</v>
      </c>
      <c r="H55" s="208"/>
    </row>
    <row r="56" spans="1:9">
      <c r="A56" s="178">
        <f t="shared" ref="A56:A58" si="1">A55+1</f>
        <v>3</v>
      </c>
      <c r="B56" s="375" t="s">
        <v>545</v>
      </c>
      <c r="C56" s="370">
        <v>12.725811999999999</v>
      </c>
      <c r="D56" s="364">
        <v>0</v>
      </c>
      <c r="E56" s="364">
        <v>12.132028</v>
      </c>
      <c r="F56" s="28" t="str">
        <f>IF(C56&lt;Introduction!$I$7,"N","Y")</f>
        <v>Y</v>
      </c>
      <c r="G56" s="28" t="str">
        <f t="shared" si="0"/>
        <v>Y</v>
      </c>
      <c r="H56" s="208"/>
    </row>
    <row r="57" spans="1:9">
      <c r="A57" s="178">
        <f t="shared" si="1"/>
        <v>4</v>
      </c>
      <c r="B57" s="375" t="s">
        <v>604</v>
      </c>
      <c r="C57" s="370">
        <v>21.1455987697572</v>
      </c>
      <c r="D57" s="364">
        <v>0</v>
      </c>
      <c r="E57" s="364">
        <v>21.1455987697572</v>
      </c>
      <c r="F57" s="28" t="str">
        <f>IF(C57&lt;Introduction!$I$7,"N","Y")</f>
        <v>Y</v>
      </c>
      <c r="G57" s="28" t="str">
        <f t="shared" si="0"/>
        <v>Y</v>
      </c>
      <c r="H57" s="208"/>
    </row>
    <row r="58" spans="1:9" ht="15.75" thickBot="1">
      <c r="A58" s="178">
        <f t="shared" si="1"/>
        <v>5</v>
      </c>
      <c r="B58" s="375" t="s">
        <v>546</v>
      </c>
      <c r="C58" s="376">
        <v>18.152529000000001</v>
      </c>
      <c r="D58" s="376">
        <v>0</v>
      </c>
      <c r="E58" s="376">
        <v>18.152529000000001</v>
      </c>
      <c r="F58" s="331" t="str">
        <f>IF(C58&lt;Introduction!$I$7,"N","Y")</f>
        <v>Y</v>
      </c>
      <c r="G58" s="331" t="str">
        <f t="shared" si="0"/>
        <v>Y</v>
      </c>
      <c r="H58" s="208"/>
    </row>
    <row r="59" spans="1:9" ht="15.75" thickTop="1">
      <c r="A59" s="209" t="s">
        <v>100</v>
      </c>
      <c r="B59" s="210"/>
      <c r="C59" s="211">
        <f>SUM(C54:C58)</f>
        <v>234.83459511169519</v>
      </c>
      <c r="D59" s="211">
        <f>SUM(D54:D58)</f>
        <v>0</v>
      </c>
      <c r="E59" s="211">
        <f>SUM(E54:E58)</f>
        <v>228.05650585171344</v>
      </c>
      <c r="F59" s="337" t="str">
        <f>IF(C59&lt;Introduction!$I$7,"N","Y")</f>
        <v>Y</v>
      </c>
      <c r="G59" s="337" t="str">
        <f t="shared" si="0"/>
        <v>Y</v>
      </c>
      <c r="H59" s="193"/>
    </row>
    <row r="60" spans="1:9" ht="15.75" thickBot="1"/>
    <row r="61" spans="1:9" ht="15" customHeight="1">
      <c r="B61" s="423" t="s">
        <v>504</v>
      </c>
      <c r="C61" s="424"/>
      <c r="D61" s="424"/>
      <c r="E61" s="424"/>
      <c r="F61" s="424"/>
      <c r="G61" s="424"/>
      <c r="H61" s="425"/>
    </row>
    <row r="62" spans="1:9" ht="15" customHeight="1" thickBot="1">
      <c r="B62" s="429"/>
      <c r="C62" s="430"/>
      <c r="D62" s="430"/>
      <c r="E62" s="430"/>
      <c r="F62" s="430"/>
      <c r="G62" s="430"/>
      <c r="H62" s="431"/>
    </row>
    <row r="63" spans="1:9" ht="15" customHeight="1"/>
    <row r="64" spans="1:9" ht="15.75" customHeight="1">
      <c r="B64" s="215" t="s">
        <v>478</v>
      </c>
      <c r="C64" s="330"/>
      <c r="D64" s="330"/>
      <c r="E64" s="370" t="s">
        <v>537</v>
      </c>
    </row>
    <row r="65" spans="2:8" ht="15.75" thickBot="1">
      <c r="B65" s="330"/>
      <c r="C65" s="330"/>
      <c r="D65" s="330"/>
      <c r="E65" s="332"/>
    </row>
    <row r="66" spans="2:8" ht="15" customHeight="1">
      <c r="B66" s="423" t="s">
        <v>531</v>
      </c>
      <c r="C66" s="424"/>
      <c r="D66" s="424"/>
      <c r="E66" s="424"/>
      <c r="F66" s="424"/>
      <c r="G66" s="424"/>
      <c r="H66" s="425"/>
    </row>
    <row r="67" spans="2:8">
      <c r="B67" s="426"/>
      <c r="C67" s="427"/>
      <c r="D67" s="427"/>
      <c r="E67" s="427"/>
      <c r="F67" s="427"/>
      <c r="G67" s="427"/>
      <c r="H67" s="428"/>
    </row>
    <row r="68" spans="2:8" ht="15.75" thickBot="1">
      <c r="B68" s="429"/>
      <c r="C68" s="430"/>
      <c r="D68" s="430"/>
      <c r="E68" s="430"/>
      <c r="F68" s="430"/>
      <c r="G68" s="430"/>
      <c r="H68" s="431"/>
    </row>
    <row r="69" spans="2:8">
      <c r="B69" s="330"/>
      <c r="C69" s="330"/>
      <c r="D69" s="330"/>
      <c r="E69" s="332"/>
    </row>
    <row r="70" spans="2:8">
      <c r="B70" s="215" t="s">
        <v>482</v>
      </c>
      <c r="E70" s="405">
        <f>IFERROR(Introduction!I7*Introduction!I9," ")</f>
        <v>0</v>
      </c>
      <c r="F70" s="333" t="s">
        <v>485</v>
      </c>
    </row>
    <row r="71" spans="2:8">
      <c r="B71" s="215" t="s">
        <v>476</v>
      </c>
      <c r="E71" s="405">
        <f>D59</f>
        <v>0</v>
      </c>
    </row>
    <row r="72" spans="2:8">
      <c r="B72" s="215" t="s">
        <v>477</v>
      </c>
      <c r="E72" s="406">
        <f>IFERROR(E70-E71," ")</f>
        <v>0</v>
      </c>
    </row>
    <row r="73" spans="2:8">
      <c r="B73" s="214"/>
    </row>
    <row r="74" spans="2:8">
      <c r="B74" s="215" t="s">
        <v>532</v>
      </c>
      <c r="E74" s="407">
        <f>IFERROR(Introduction!I6*Introduction!I9," ")</f>
        <v>0</v>
      </c>
      <c r="F74" s="333" t="s">
        <v>484</v>
      </c>
    </row>
    <row r="75" spans="2:8" ht="15.75" thickBot="1"/>
    <row r="76" spans="2:8" ht="15.75" thickBot="1">
      <c r="B76" s="420" t="s">
        <v>516</v>
      </c>
      <c r="C76" s="421"/>
      <c r="D76" s="421"/>
      <c r="E76" s="421"/>
      <c r="F76" s="421"/>
      <c r="G76" s="421"/>
      <c r="H76" s="422"/>
    </row>
  </sheetData>
  <sheetProtection algorithmName="SHA-512" hashValue="k54TCxbATkLl7md4nAckCqAENHVoAtY/NI3bIw3ODrflXrLEp31elIswrUTHMMAncN6rTH2rRRmOKXnfdWW3XQ==" saltValue="npVJeoGtbd9uCiQ8qe6tXg==" spinCount="100000" sheet="1" objects="1" scenarios="1"/>
  <mergeCells count="11">
    <mergeCell ref="B76:H76"/>
    <mergeCell ref="B66:H68"/>
    <mergeCell ref="B61:H62"/>
    <mergeCell ref="E43:G43"/>
    <mergeCell ref="E36:G36"/>
    <mergeCell ref="B34:D34"/>
    <mergeCell ref="E37:E41"/>
    <mergeCell ref="B52:B53"/>
    <mergeCell ref="C52:C53"/>
    <mergeCell ref="B48:G48"/>
    <mergeCell ref="B50:H50"/>
  </mergeCells>
  <conditionalFormatting sqref="E64">
    <cfRule type="expression" dxfId="56" priority="9">
      <formula>$E$64=N</formula>
    </cfRule>
    <cfRule type="expression" dxfId="55" priority="10">
      <formula>$E$64=Y</formula>
    </cfRule>
  </conditionalFormatting>
  <conditionalFormatting sqref="E65 E69">
    <cfRule type="cellIs" dxfId="54" priority="15" operator="equal">
      <formula>"Y"</formula>
    </cfRule>
    <cfRule type="cellIs" dxfId="53" priority="16" operator="equal">
      <formula>"N"</formula>
    </cfRule>
  </conditionalFormatting>
  <conditionalFormatting sqref="E72">
    <cfRule type="cellIs" dxfId="52" priority="13" operator="lessThan">
      <formula>0</formula>
    </cfRule>
    <cfRule type="cellIs" dxfId="51" priority="14" operator="greaterThan">
      <formula>0</formula>
    </cfRule>
  </conditionalFormatting>
  <conditionalFormatting sqref="F54:G59">
    <cfRule type="cellIs" dxfId="50" priority="1" operator="equal">
      <formula>"N"</formula>
    </cfRule>
    <cfRule type="cellIs" dxfId="49" priority="2" operator="equal">
      <formula>"Y"</formula>
    </cfRule>
  </conditionalFormatting>
  <dataValidations count="4">
    <dataValidation type="list" allowBlank="1" showInputMessage="1" showErrorMessage="1" sqref="C37:C41 C15:C19 C26:C30 C43" xr:uid="{46ABE383-A02C-4C6A-B59B-D2E0A4A4DBE9}">
      <formula1>"Y, N"</formula1>
    </dataValidation>
    <dataValidation type="decimal" allowBlank="1" showInputMessage="1" showErrorMessage="1" sqref="E54:E58 D54:D58" xr:uid="{EFCFEB95-99ED-4387-91FB-39ABCA8349FE}">
      <formula1>0</formula1>
      <formula2>100000</formula2>
    </dataValidation>
    <dataValidation type="decimal" allowBlank="1" showInputMessage="1" showErrorMessage="1" sqref="C54:C58" xr:uid="{5D733380-8ABF-499A-9DF1-B0E7853D6345}">
      <formula1>0</formula1>
      <formula2>10000</formula2>
    </dataValidation>
    <dataValidation type="list" allowBlank="1" showInputMessage="1" showErrorMessage="1" sqref="E64" xr:uid="{AFCCB8B8-FDF6-45DC-8AF6-146AE7819ADA}">
      <formula1>"Y,N"</formula1>
    </dataValidation>
  </dataValidation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C3B7-B9A4-4AF6-B074-A0210FC9EB6B}">
  <sheetPr codeName="Sheet3">
    <tabColor theme="7" tint="0.79998168889431442"/>
  </sheetPr>
  <dimension ref="A1:T43"/>
  <sheetViews>
    <sheetView showGridLines="0" topLeftCell="A9" zoomScale="70" zoomScaleNormal="70" workbookViewId="0">
      <selection activeCell="B35" sqref="B35"/>
    </sheetView>
  </sheetViews>
  <sheetFormatPr defaultColWidth="9.140625" defaultRowHeight="15"/>
  <cols>
    <col min="1" max="1" width="19.42578125" style="178" bestFit="1" customWidth="1"/>
    <col min="2" max="2" width="45.7109375" style="178" customWidth="1"/>
    <col min="3" max="12" width="25.7109375" style="178" customWidth="1"/>
    <col min="13" max="13" width="12.7109375" style="178" customWidth="1"/>
    <col min="14" max="15" width="3.7109375" style="178" customWidth="1"/>
    <col min="16" max="19" width="12.7109375" style="178" customWidth="1"/>
    <col min="20" max="21" width="3.7109375" style="178" customWidth="1"/>
    <col min="22" max="25" width="12.7109375" style="178" customWidth="1"/>
    <col min="26" max="16384" width="9.140625" style="178"/>
  </cols>
  <sheetData>
    <row r="1" spans="1:20">
      <c r="A1" s="211" t="s">
        <v>512</v>
      </c>
      <c r="B1" s="202"/>
      <c r="C1" s="202"/>
      <c r="D1" s="202"/>
    </row>
    <row r="2" spans="1:20">
      <c r="A2" s="211" t="s">
        <v>24</v>
      </c>
      <c r="B2" s="278" t="str">
        <f>Introduction!$I$3</f>
        <v>Townsend</v>
      </c>
      <c r="C2" s="202"/>
      <c r="D2" s="202"/>
    </row>
    <row r="3" spans="1:20">
      <c r="A3" s="211" t="s">
        <v>158</v>
      </c>
      <c r="B3" s="278" t="str">
        <f>Introduction!$I$4</f>
        <v>Adjacent small town</v>
      </c>
      <c r="C3" s="202"/>
      <c r="D3" s="202"/>
    </row>
    <row r="4" spans="1:20">
      <c r="A4" s="211" t="s">
        <v>25</v>
      </c>
      <c r="B4" s="278">
        <f>Introduction!$I$12</f>
        <v>0</v>
      </c>
      <c r="C4" s="202"/>
      <c r="D4" s="202"/>
    </row>
    <row r="7" spans="1:20" s="187" customFormat="1" ht="23.25">
      <c r="A7" s="345" t="s">
        <v>49</v>
      </c>
      <c r="B7" s="345" t="s">
        <v>50</v>
      </c>
      <c r="C7" s="345"/>
      <c r="D7" s="345"/>
      <c r="E7" s="346"/>
      <c r="F7" s="346"/>
      <c r="G7" s="346"/>
      <c r="H7" s="346"/>
    </row>
    <row r="8" spans="1:20" ht="15.75" thickBot="1"/>
    <row r="9" spans="1:20" ht="16.5" thickBot="1">
      <c r="A9" s="188" t="s">
        <v>51</v>
      </c>
      <c r="B9" s="189" t="s">
        <v>521</v>
      </c>
      <c r="C9" s="212"/>
      <c r="D9" s="212"/>
      <c r="E9" s="212"/>
      <c r="F9" s="212"/>
      <c r="G9" s="212"/>
      <c r="H9" s="213"/>
    </row>
    <row r="10" spans="1:20" s="214" customFormat="1"/>
    <row r="11" spans="1:20" s="214" customFormat="1">
      <c r="B11" s="215" t="s">
        <v>522</v>
      </c>
    </row>
    <row r="12" spans="1:20" s="214" customFormat="1">
      <c r="B12" s="215" t="s">
        <v>483</v>
      </c>
    </row>
    <row r="13" spans="1:20" s="214" customFormat="1">
      <c r="C13" s="216"/>
      <c r="D13" s="217"/>
      <c r="E13" s="216"/>
      <c r="F13" s="216"/>
      <c r="G13" s="216"/>
      <c r="H13" s="216"/>
      <c r="I13" s="446"/>
      <c r="J13" s="446"/>
      <c r="K13" s="446"/>
      <c r="L13" s="446"/>
      <c r="M13" s="446"/>
      <c r="N13" s="446"/>
      <c r="O13" s="446"/>
      <c r="P13" s="446"/>
      <c r="Q13" s="446"/>
      <c r="R13" s="446"/>
      <c r="S13" s="446"/>
      <c r="T13" s="446"/>
    </row>
    <row r="14" spans="1:20">
      <c r="B14" s="344" t="s">
        <v>52</v>
      </c>
      <c r="C14" s="447" t="s">
        <v>465</v>
      </c>
      <c r="D14" s="447"/>
      <c r="E14" s="218"/>
      <c r="F14" s="218"/>
      <c r="G14" s="218"/>
      <c r="H14" s="218"/>
    </row>
    <row r="15" spans="1:20" ht="45" customHeight="1">
      <c r="A15" s="178">
        <v>1</v>
      </c>
      <c r="B15" s="279" t="str">
        <f>'Checklist District ID'!B54</f>
        <v>Blood Road</v>
      </c>
      <c r="C15" s="445"/>
      <c r="D15" s="445"/>
      <c r="E15" s="198"/>
      <c r="F15" s="198"/>
      <c r="G15" s="198"/>
      <c r="H15" s="198"/>
      <c r="I15" s="415"/>
      <c r="J15" s="415"/>
    </row>
    <row r="16" spans="1:20" ht="45" customHeight="1">
      <c r="A16" s="178">
        <f>A15+1</f>
        <v>2</v>
      </c>
      <c r="B16" s="279" t="str">
        <f>'Checklist District ID'!B55</f>
        <v>0 Fitchburg Road - Mixed Use</v>
      </c>
      <c r="C16" s="445"/>
      <c r="D16" s="445"/>
      <c r="E16" s="198"/>
      <c r="F16" s="198"/>
      <c r="G16" s="198"/>
      <c r="H16" s="198"/>
      <c r="I16" s="415"/>
      <c r="J16" s="415"/>
    </row>
    <row r="17" spans="1:12" ht="45" customHeight="1">
      <c r="A17" s="178">
        <f t="shared" ref="A17:A19" si="0">A16+1</f>
        <v>3</v>
      </c>
      <c r="B17" s="279" t="str">
        <f>'Checklist District ID'!B56</f>
        <v>47 - 53 Old City Road</v>
      </c>
      <c r="C17" s="445"/>
      <c r="D17" s="445"/>
      <c r="E17" s="198"/>
      <c r="F17" s="198"/>
      <c r="G17" s="198"/>
      <c r="H17" s="198"/>
    </row>
    <row r="18" spans="1:12" ht="45" customHeight="1">
      <c r="A18" s="178">
        <f t="shared" si="0"/>
        <v>4</v>
      </c>
      <c r="B18" s="279" t="str">
        <f>'Checklist District ID'!B57</f>
        <v>111 - 117 Fitchburg Road</v>
      </c>
      <c r="C18" s="445"/>
      <c r="D18" s="445"/>
      <c r="E18" s="198"/>
      <c r="F18" s="198"/>
      <c r="G18" s="198"/>
      <c r="H18" s="198"/>
    </row>
    <row r="19" spans="1:12" ht="45" customHeight="1">
      <c r="A19" s="178">
        <f t="shared" si="0"/>
        <v>5</v>
      </c>
      <c r="B19" s="279" t="str">
        <f>'Checklist District ID'!B58</f>
        <v>Bayberry Hill Road/Clement Rd</v>
      </c>
      <c r="C19" s="445"/>
      <c r="D19" s="445"/>
      <c r="E19" s="198"/>
      <c r="F19" s="198"/>
      <c r="G19" s="198"/>
      <c r="H19" s="198"/>
    </row>
    <row r="20" spans="1:12" ht="15.75" thickBot="1"/>
    <row r="21" spans="1:12" ht="15.75" thickBot="1">
      <c r="B21" s="439" t="s">
        <v>523</v>
      </c>
      <c r="C21" s="440"/>
      <c r="D21" s="440"/>
      <c r="E21" s="440"/>
      <c r="F21" s="440"/>
      <c r="G21" s="440"/>
      <c r="H21" s="441"/>
    </row>
    <row r="22" spans="1:12" ht="15.75" thickBot="1">
      <c r="B22" s="179"/>
      <c r="C22" s="179"/>
      <c r="D22" s="179"/>
      <c r="E22" s="179"/>
      <c r="F22" s="179"/>
      <c r="G22" s="179"/>
      <c r="H22" s="179"/>
    </row>
    <row r="23" spans="1:12" ht="15.75" customHeight="1" thickBot="1">
      <c r="B23" s="433" t="s">
        <v>472</v>
      </c>
      <c r="C23" s="434"/>
      <c r="D23" s="434"/>
      <c r="E23" s="434"/>
      <c r="F23" s="434"/>
      <c r="G23" s="434"/>
      <c r="H23" s="435"/>
    </row>
    <row r="24" spans="1:12" ht="15.75" thickBot="1">
      <c r="B24" s="179"/>
      <c r="C24" s="179"/>
      <c r="D24" s="179"/>
      <c r="E24" s="179"/>
      <c r="F24" s="179"/>
      <c r="G24" s="179"/>
      <c r="H24" s="179"/>
    </row>
    <row r="25" spans="1:12" ht="15.75" customHeight="1" thickBot="1">
      <c r="B25" s="442" t="s">
        <v>473</v>
      </c>
      <c r="C25" s="443"/>
      <c r="D25" s="443"/>
      <c r="E25" s="443"/>
      <c r="F25" s="443"/>
      <c r="G25" s="443"/>
      <c r="H25" s="444"/>
    </row>
    <row r="27" spans="1:12" ht="15.75" thickBot="1"/>
    <row r="28" spans="1:12" ht="16.5" thickBot="1">
      <c r="A28" s="188" t="s">
        <v>53</v>
      </c>
      <c r="B28" s="189" t="s">
        <v>525</v>
      </c>
      <c r="C28" s="212"/>
      <c r="D28" s="212"/>
      <c r="E28" s="212"/>
      <c r="F28" s="212"/>
      <c r="G28" s="212"/>
      <c r="H28" s="212"/>
      <c r="I28" s="212"/>
      <c r="J28" s="212"/>
      <c r="K28" s="212"/>
      <c r="L28" s="213"/>
    </row>
    <row r="30" spans="1:12">
      <c r="B30" s="215" t="s">
        <v>474</v>
      </c>
    </row>
    <row r="31" spans="1:12">
      <c r="B31" s="214"/>
    </row>
    <row r="32" spans="1:12" ht="57">
      <c r="B32" s="344" t="s">
        <v>52</v>
      </c>
      <c r="C32" s="354" t="s">
        <v>162</v>
      </c>
      <c r="D32" s="354" t="s">
        <v>163</v>
      </c>
      <c r="E32" s="354" t="s">
        <v>480</v>
      </c>
      <c r="F32" s="354" t="s">
        <v>164</v>
      </c>
      <c r="G32" s="354" t="s">
        <v>165</v>
      </c>
      <c r="H32" s="354" t="s">
        <v>475</v>
      </c>
      <c r="I32" s="354" t="s">
        <v>54</v>
      </c>
      <c r="J32" s="354" t="s">
        <v>428</v>
      </c>
      <c r="K32" s="354" t="s">
        <v>429</v>
      </c>
      <c r="L32" s="354" t="s">
        <v>430</v>
      </c>
    </row>
    <row r="33" spans="1:12">
      <c r="A33" s="178">
        <v>1</v>
      </c>
      <c r="B33" s="329" t="str">
        <f>B15</f>
        <v>Blood Road</v>
      </c>
      <c r="C33" s="377"/>
      <c r="D33" s="377"/>
      <c r="E33" s="377"/>
      <c r="F33" s="377"/>
      <c r="G33" s="377"/>
      <c r="H33" s="377"/>
      <c r="I33" s="377"/>
      <c r="J33" s="377"/>
      <c r="K33" s="377"/>
      <c r="L33" s="377"/>
    </row>
    <row r="34" spans="1:12">
      <c r="A34" s="178">
        <f>A33+1</f>
        <v>2</v>
      </c>
      <c r="B34" s="329" t="str">
        <f t="shared" ref="B34:B37" si="1">B16</f>
        <v>0 Fitchburg Road - Mixed Use</v>
      </c>
      <c r="C34" s="377"/>
      <c r="D34" s="377"/>
      <c r="E34" s="377"/>
      <c r="F34" s="377"/>
      <c r="G34" s="377"/>
      <c r="H34" s="377"/>
      <c r="I34" s="377"/>
      <c r="J34" s="377"/>
      <c r="K34" s="377"/>
      <c r="L34" s="377"/>
    </row>
    <row r="35" spans="1:12">
      <c r="A35" s="178">
        <f t="shared" ref="A35:A37" si="2">A34+1</f>
        <v>3</v>
      </c>
      <c r="B35" s="329" t="str">
        <f t="shared" si="1"/>
        <v>47 - 53 Old City Road</v>
      </c>
      <c r="C35" s="377"/>
      <c r="D35" s="377"/>
      <c r="E35" s="377"/>
      <c r="F35" s="377"/>
      <c r="G35" s="377"/>
      <c r="H35" s="377"/>
      <c r="I35" s="377"/>
      <c r="J35" s="377"/>
      <c r="K35" s="377"/>
      <c r="L35" s="377"/>
    </row>
    <row r="36" spans="1:12">
      <c r="A36" s="178">
        <f t="shared" si="2"/>
        <v>4</v>
      </c>
      <c r="B36" s="329" t="str">
        <f t="shared" si="1"/>
        <v>111 - 117 Fitchburg Road</v>
      </c>
      <c r="C36" s="377"/>
      <c r="D36" s="377"/>
      <c r="E36" s="377"/>
      <c r="F36" s="377"/>
      <c r="G36" s="377"/>
      <c r="H36" s="377"/>
      <c r="I36" s="377"/>
      <c r="J36" s="377"/>
      <c r="K36" s="377"/>
      <c r="L36" s="377"/>
    </row>
    <row r="37" spans="1:12">
      <c r="A37" s="178">
        <f t="shared" si="2"/>
        <v>5</v>
      </c>
      <c r="B37" s="329" t="str">
        <f t="shared" si="1"/>
        <v>Bayberry Hill Road/Clement Rd</v>
      </c>
      <c r="C37" s="377"/>
      <c r="D37" s="377"/>
      <c r="E37" s="377"/>
      <c r="F37" s="377"/>
      <c r="G37" s="377"/>
      <c r="H37" s="377"/>
      <c r="I37" s="377"/>
      <c r="J37" s="377"/>
      <c r="K37" s="377"/>
      <c r="L37" s="377"/>
    </row>
    <row r="38" spans="1:12" ht="15.75" thickBot="1"/>
    <row r="39" spans="1:12" ht="35.25" customHeight="1" thickBot="1">
      <c r="B39" s="439" t="s">
        <v>524</v>
      </c>
      <c r="C39" s="440"/>
      <c r="D39" s="440"/>
      <c r="E39" s="440"/>
      <c r="F39" s="440"/>
      <c r="G39" s="440"/>
      <c r="H39" s="441"/>
      <c r="I39" s="437"/>
      <c r="J39" s="438"/>
      <c r="K39" s="438"/>
      <c r="L39" s="438"/>
    </row>
    <row r="40" spans="1:12" ht="15.75" thickBot="1">
      <c r="B40" s="179"/>
      <c r="C40" s="179"/>
      <c r="D40" s="179"/>
      <c r="E40" s="179"/>
      <c r="F40" s="179"/>
      <c r="G40" s="179"/>
      <c r="H40" s="179"/>
      <c r="I40" s="179"/>
      <c r="J40" s="179"/>
      <c r="K40" s="179"/>
      <c r="L40" s="179"/>
    </row>
    <row r="41" spans="1:12" ht="15.75" customHeight="1" thickBot="1">
      <c r="B41" s="433" t="s">
        <v>514</v>
      </c>
      <c r="C41" s="434"/>
      <c r="D41" s="434"/>
      <c r="E41" s="434"/>
      <c r="F41" s="434"/>
      <c r="G41" s="434"/>
      <c r="H41" s="435"/>
      <c r="I41" s="436"/>
      <c r="J41" s="415"/>
      <c r="K41" s="415"/>
      <c r="L41" s="415"/>
    </row>
    <row r="42" spans="1:12" ht="15.75" thickBot="1">
      <c r="B42" s="179"/>
      <c r="C42" s="179"/>
      <c r="D42" s="179"/>
      <c r="E42" s="179"/>
      <c r="F42" s="179"/>
      <c r="G42" s="179"/>
      <c r="H42" s="179"/>
      <c r="I42" s="179"/>
      <c r="J42" s="179"/>
      <c r="K42" s="179"/>
      <c r="L42" s="179"/>
    </row>
    <row r="43" spans="1:12" ht="15.75" customHeight="1" thickBot="1">
      <c r="B43" s="420" t="s">
        <v>515</v>
      </c>
      <c r="C43" s="421"/>
      <c r="D43" s="421"/>
      <c r="E43" s="421"/>
      <c r="F43" s="421"/>
      <c r="G43" s="421"/>
      <c r="H43" s="422"/>
      <c r="I43" s="437"/>
      <c r="J43" s="438"/>
      <c r="K43" s="438"/>
      <c r="L43" s="438"/>
    </row>
  </sheetData>
  <sheetProtection algorithmName="SHA-512" hashValue="3eO738U6kjmJtqw/GchdnMY41JSqReZhqLCxymdQEE28RfawuSjK+OmKOoePtkqYjdLk8Sn0RSTFznH54Qhksw==" saltValue="qUWx89dYtVBdmdF8ZfmZhQ==" spinCount="100000" sheet="1" objects="1" scenarios="1"/>
  <mergeCells count="17">
    <mergeCell ref="C17:D17"/>
    <mergeCell ref="C18:D18"/>
    <mergeCell ref="C19:D19"/>
    <mergeCell ref="I13:T13"/>
    <mergeCell ref="C14:D14"/>
    <mergeCell ref="C15:D15"/>
    <mergeCell ref="I15:J16"/>
    <mergeCell ref="C16:D16"/>
    <mergeCell ref="B41:H41"/>
    <mergeCell ref="I41:L41"/>
    <mergeCell ref="B43:H43"/>
    <mergeCell ref="I43:L43"/>
    <mergeCell ref="B21:H21"/>
    <mergeCell ref="B23:H23"/>
    <mergeCell ref="B25:H25"/>
    <mergeCell ref="B39:H39"/>
    <mergeCell ref="I39:L39"/>
  </mergeCells>
  <conditionalFormatting sqref="C15:D19">
    <cfRule type="containsText" dxfId="48" priority="13" operator="containsText" text="STOP: This district prohibits multifamily.">
      <formula>NOT(ISERROR(SEARCH("STOP: This district prohibits multifamily.",C15)))</formula>
    </cfRule>
    <cfRule type="containsText" dxfId="47" priority="14" operator="containsText" text="STOP: This district allows multifamily with special permit only.">
      <formula>NOT(ISERROR(SEARCH("STOP: This district allows multifamily with special permit only.",C15)))</formula>
    </cfRule>
    <cfRule type="containsText" dxfId="46" priority="15" operator="containsText" text="STOP: This district allows multifamily with site plan review and special permit.">
      <formula>NOT(ISERROR(SEARCH("STOP: This district allows multifamily with site plan review and special permit.",C15)))</formula>
    </cfRule>
    <cfRule type="containsText" dxfId="45" priority="16" operator="containsText" text="CAUTION: This district allows multifamily but restricts the number of units on a lot in any way.">
      <formula>NOT(ISERROR(SEARCH("CAUTION: This district allows multifamily but restricts the number of units on a lot in any way.",C15)))</formula>
    </cfRule>
    <cfRule type="containsText" dxfId="44" priority="17" operator="containsText" text="GO: This district allows multifamily with site plan review only.">
      <formula>NOT(ISERROR(SEARCH("GO: This district allows multifamily with site plan review only.",C15)))</formula>
    </cfRule>
    <cfRule type="containsText" dxfId="43" priority="18" operator="containsText" text="GO: This district allows multifamily by right.">
      <formula>NOT(ISERROR(SEARCH("GO: This district allows multifamily by right.",C15)))</formula>
    </cfRule>
  </conditionalFormatting>
  <conditionalFormatting sqref="C33:L37">
    <cfRule type="containsText" dxfId="42" priority="11" operator="containsText" text="N">
      <formula>NOT(ISERROR(SEARCH("N",C33)))</formula>
    </cfRule>
    <cfRule type="containsText" dxfId="41" priority="12" operator="containsText" text="Y">
      <formula>NOT(ISERROR(SEARCH("Y",C33)))</formula>
    </cfRule>
  </conditionalFormatting>
  <conditionalFormatting sqref="E15:E19">
    <cfRule type="containsText" dxfId="40" priority="26" operator="containsText" text="Y">
      <formula>NOT(ISERROR(SEARCH("Y",E15)))</formula>
    </cfRule>
    <cfRule type="containsText" dxfId="39" priority="27" operator="containsText" text="N">
      <formula>NOT(ISERROR(SEARCH("N",E15)))</formula>
    </cfRule>
  </conditionalFormatting>
  <conditionalFormatting sqref="F15:H19">
    <cfRule type="containsText" dxfId="38" priority="20" operator="containsText" text="Y">
      <formula>NOT(ISERROR(SEARCH("Y",F15)))</formula>
    </cfRule>
    <cfRule type="containsText" dxfId="37" priority="21" operator="containsText" text="N">
      <formula>NOT(ISERROR(SEARCH("N",F15)))</formula>
    </cfRule>
  </conditionalFormatting>
  <dataValidations count="1">
    <dataValidation type="list" allowBlank="1" showInputMessage="1" showErrorMessage="1" sqref="C33:L37" xr:uid="{854118F4-4E54-402E-9305-AAFD5839FE77}">
      <formula1>"Y, N"</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69A52B4-55F6-4959-AA57-AED2C04C904F}">
          <x14:formula1>
            <xm:f>'Community Info'!$A$185:$A$190</xm:f>
          </x14:formula1>
          <xm:sqref>C15:D19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64E8-E387-4DE6-9056-967628C951A0}">
  <sheetPr codeName="Sheet4">
    <tabColor theme="7" tint="0.79998168889431442"/>
  </sheetPr>
  <dimension ref="A1:R110"/>
  <sheetViews>
    <sheetView showGridLines="0" zoomScale="80" zoomScaleNormal="80" workbookViewId="0">
      <selection activeCell="K61" sqref="K61"/>
    </sheetView>
  </sheetViews>
  <sheetFormatPr defaultColWidth="9.140625" defaultRowHeight="15"/>
  <cols>
    <col min="1" max="1" width="27.7109375" style="178" customWidth="1"/>
    <col min="2" max="2" width="75.7109375" style="178" customWidth="1"/>
    <col min="3" max="3" width="6.7109375" style="178" customWidth="1"/>
    <col min="4" max="4" width="52.140625" style="219" bestFit="1" customWidth="1"/>
    <col min="5" max="5" width="12.7109375" style="178" customWidth="1"/>
    <col min="6" max="6" width="45.7109375" style="178" customWidth="1"/>
    <col min="7" max="7" width="3.7109375" style="178" customWidth="1"/>
    <col min="8" max="8" width="12.7109375" style="178" customWidth="1"/>
    <col min="9" max="9" width="45.7109375" style="178" customWidth="1"/>
    <col min="10" max="10" width="3.7109375" style="178" customWidth="1"/>
    <col min="11" max="11" width="12.7109375" style="178" customWidth="1"/>
    <col min="12" max="12" width="45.7109375" style="178" customWidth="1"/>
    <col min="13" max="13" width="3.7109375" style="178" customWidth="1"/>
    <col min="14" max="14" width="12.7109375" style="178" customWidth="1"/>
    <col min="15" max="15" width="45.7109375" style="178" customWidth="1"/>
    <col min="16" max="16" width="3.7109375" style="178" customWidth="1"/>
    <col min="17" max="17" width="12.7109375" style="178" customWidth="1"/>
    <col min="18" max="18" width="45.7109375" style="178" customWidth="1"/>
    <col min="19" max="16384" width="9.140625" style="178"/>
  </cols>
  <sheetData>
    <row r="1" spans="1:18">
      <c r="A1" s="211" t="s">
        <v>55</v>
      </c>
      <c r="B1" s="202"/>
      <c r="C1" s="202"/>
      <c r="D1" s="286"/>
    </row>
    <row r="2" spans="1:18">
      <c r="A2" s="211" t="s">
        <v>24</v>
      </c>
      <c r="B2" s="278" t="str">
        <f>Introduction!$I$3</f>
        <v>Townsend</v>
      </c>
      <c r="C2" s="202"/>
      <c r="D2" s="286"/>
    </row>
    <row r="3" spans="1:18">
      <c r="A3" s="211" t="s">
        <v>158</v>
      </c>
      <c r="B3" s="278" t="str">
        <f>Introduction!$I$4</f>
        <v>Adjacent small town</v>
      </c>
      <c r="C3" s="202"/>
      <c r="D3" s="286"/>
    </row>
    <row r="4" spans="1:18">
      <c r="A4" s="211" t="s">
        <v>25</v>
      </c>
      <c r="B4" s="278">
        <f>Introduction!$I$12</f>
        <v>0</v>
      </c>
      <c r="C4" s="202"/>
      <c r="D4" s="286"/>
    </row>
    <row r="5" spans="1:18" ht="15.75" thickBot="1"/>
    <row r="6" spans="1:18" ht="58.5" customHeight="1" thickBot="1">
      <c r="A6" s="355" t="s">
        <v>56</v>
      </c>
      <c r="B6" s="452" t="s">
        <v>486</v>
      </c>
      <c r="C6" s="452"/>
      <c r="D6" s="452"/>
      <c r="E6" s="452"/>
      <c r="F6" s="452"/>
    </row>
    <row r="7" spans="1:18">
      <c r="A7" s="220"/>
      <c r="B7" s="221"/>
      <c r="C7" s="221"/>
      <c r="D7" s="222"/>
      <c r="E7" s="221"/>
      <c r="F7" s="221"/>
    </row>
    <row r="8" spans="1:18" ht="15.75">
      <c r="A8" s="287" t="s">
        <v>57</v>
      </c>
      <c r="B8" s="287" t="s">
        <v>58</v>
      </c>
      <c r="C8" s="288"/>
      <c r="D8" s="289" t="s">
        <v>409</v>
      </c>
      <c r="E8" s="448">
        <v>1</v>
      </c>
      <c r="F8" s="448"/>
      <c r="G8" s="198"/>
      <c r="H8" s="448">
        <f>E8+1</f>
        <v>2</v>
      </c>
      <c r="I8" s="448"/>
      <c r="J8" s="198"/>
      <c r="K8" s="448">
        <f>H8+1</f>
        <v>3</v>
      </c>
      <c r="L8" s="448"/>
      <c r="M8" s="198"/>
      <c r="N8" s="448">
        <f>K8+1</f>
        <v>4</v>
      </c>
      <c r="O8" s="448"/>
      <c r="P8" s="198"/>
      <c r="Q8" s="448">
        <f>N8+1</f>
        <v>5</v>
      </c>
      <c r="R8" s="448"/>
    </row>
    <row r="9" spans="1:18" s="226" customFormat="1" ht="49.5" customHeight="1">
      <c r="A9" s="223" t="s">
        <v>52</v>
      </c>
      <c r="B9" s="224"/>
      <c r="C9" s="224"/>
      <c r="D9" s="225"/>
      <c r="E9" s="449" t="str">
        <f>'Checklist Uses'!B33</f>
        <v>Blood Road</v>
      </c>
      <c r="F9" s="449"/>
      <c r="G9" s="362"/>
      <c r="H9" s="449" t="str">
        <f>'Checklist Uses'!B34</f>
        <v>0 Fitchburg Road - Mixed Use</v>
      </c>
      <c r="I9" s="449"/>
      <c r="J9" s="362"/>
      <c r="K9" s="449" t="str">
        <f>'Checklist Uses'!B35</f>
        <v>47 - 53 Old City Road</v>
      </c>
      <c r="L9" s="449"/>
      <c r="M9" s="362"/>
      <c r="N9" s="449" t="str">
        <f>'Checklist Uses'!B36</f>
        <v>111 - 117 Fitchburg Road</v>
      </c>
      <c r="O9" s="449"/>
      <c r="P9" s="362"/>
      <c r="Q9" s="449" t="str">
        <f>'Checklist Uses'!B37</f>
        <v>Bayberry Hill Road/Clement Rd</v>
      </c>
      <c r="R9" s="449"/>
    </row>
    <row r="10" spans="1:18" ht="15.75">
      <c r="A10" s="227" t="s">
        <v>166</v>
      </c>
      <c r="B10" s="228"/>
      <c r="C10" s="228"/>
      <c r="D10" s="229"/>
      <c r="E10" s="229"/>
      <c r="F10" s="229"/>
      <c r="H10" s="229"/>
      <c r="I10" s="229"/>
      <c r="K10" s="229"/>
      <c r="L10" s="229"/>
      <c r="N10" s="229"/>
      <c r="O10" s="229"/>
      <c r="Q10" s="229"/>
      <c r="R10" s="229"/>
    </row>
    <row r="11" spans="1:18">
      <c r="B11" s="344" t="s">
        <v>167</v>
      </c>
      <c r="D11" s="344" t="s">
        <v>59</v>
      </c>
      <c r="E11" s="343" t="s">
        <v>22</v>
      </c>
      <c r="F11" s="356" t="s">
        <v>63</v>
      </c>
      <c r="H11" s="343" t="s">
        <v>22</v>
      </c>
      <c r="I11" s="356" t="s">
        <v>63</v>
      </c>
      <c r="K11" s="343" t="s">
        <v>22</v>
      </c>
      <c r="L11" s="356" t="s">
        <v>63</v>
      </c>
      <c r="N11" s="343" t="s">
        <v>22</v>
      </c>
      <c r="O11" s="356" t="s">
        <v>63</v>
      </c>
      <c r="Q11" s="343" t="s">
        <v>22</v>
      </c>
      <c r="R11" s="356" t="s">
        <v>63</v>
      </c>
    </row>
    <row r="12" spans="1:18">
      <c r="B12" s="451" t="s">
        <v>411</v>
      </c>
      <c r="C12" s="230"/>
      <c r="D12" s="243" t="s">
        <v>60</v>
      </c>
      <c r="E12" s="364" t="s">
        <v>537</v>
      </c>
      <c r="F12" s="214"/>
      <c r="H12" s="364" t="s">
        <v>537</v>
      </c>
      <c r="I12" s="214"/>
      <c r="K12" s="364" t="s">
        <v>537</v>
      </c>
      <c r="L12" s="214"/>
      <c r="N12" s="364" t="s">
        <v>537</v>
      </c>
      <c r="O12" s="214"/>
      <c r="Q12" s="364" t="s">
        <v>537</v>
      </c>
      <c r="R12" s="214"/>
    </row>
    <row r="13" spans="1:18">
      <c r="B13" s="451"/>
      <c r="C13" s="230"/>
      <c r="D13" s="231" t="s">
        <v>61</v>
      </c>
      <c r="E13" s="370" t="s">
        <v>537</v>
      </c>
      <c r="F13" s="214"/>
      <c r="H13" s="370" t="s">
        <v>537</v>
      </c>
      <c r="I13" s="214"/>
      <c r="K13" s="370" t="s">
        <v>537</v>
      </c>
      <c r="L13" s="214"/>
      <c r="N13" s="370" t="s">
        <v>537</v>
      </c>
      <c r="O13" s="214"/>
      <c r="Q13" s="370" t="s">
        <v>537</v>
      </c>
      <c r="R13" s="214"/>
    </row>
    <row r="14" spans="1:18">
      <c r="B14" s="451"/>
      <c r="C14" s="230"/>
      <c r="D14" s="232" t="s">
        <v>62</v>
      </c>
      <c r="E14" s="370" t="s">
        <v>537</v>
      </c>
      <c r="F14" s="215"/>
      <c r="H14" s="370" t="s">
        <v>537</v>
      </c>
      <c r="I14" s="215"/>
      <c r="K14" s="370" t="s">
        <v>537</v>
      </c>
      <c r="L14" s="215"/>
      <c r="N14" s="370" t="s">
        <v>537</v>
      </c>
      <c r="O14" s="215"/>
      <c r="Q14" s="370" t="s">
        <v>537</v>
      </c>
      <c r="R14" s="215"/>
    </row>
    <row r="15" spans="1:18">
      <c r="B15" s="214"/>
      <c r="E15" s="214"/>
      <c r="F15" s="214"/>
      <c r="H15" s="214"/>
      <c r="I15" s="214"/>
      <c r="K15" s="214"/>
      <c r="L15" s="214"/>
      <c r="N15" s="214"/>
      <c r="O15" s="214"/>
      <c r="Q15" s="214"/>
      <c r="R15" s="214"/>
    </row>
    <row r="16" spans="1:18">
      <c r="B16" s="233" t="s">
        <v>105</v>
      </c>
      <c r="C16" s="230"/>
      <c r="D16" s="234" t="s">
        <v>410</v>
      </c>
      <c r="E16" s="370"/>
      <c r="F16" s="372"/>
      <c r="H16" s="370"/>
      <c r="I16" s="372"/>
      <c r="K16" s="370"/>
      <c r="L16" s="372"/>
      <c r="N16" s="370"/>
      <c r="O16" s="372"/>
      <c r="Q16" s="370"/>
      <c r="R16" s="372"/>
    </row>
    <row r="17" spans="1:18">
      <c r="B17" s="215"/>
      <c r="F17" s="193"/>
      <c r="I17" s="193"/>
      <c r="L17" s="193"/>
      <c r="O17" s="193"/>
      <c r="R17" s="193"/>
    </row>
    <row r="18" spans="1:18" ht="45">
      <c r="B18" s="235" t="s">
        <v>412</v>
      </c>
      <c r="E18" s="370" t="s">
        <v>537</v>
      </c>
      <c r="F18" s="371"/>
      <c r="H18" s="370" t="s">
        <v>537</v>
      </c>
      <c r="I18" s="371"/>
      <c r="K18" s="370" t="s">
        <v>537</v>
      </c>
      <c r="L18" s="371"/>
      <c r="N18" s="370" t="s">
        <v>537</v>
      </c>
      <c r="O18" s="371"/>
      <c r="Q18" s="370" t="s">
        <v>537</v>
      </c>
      <c r="R18" s="371"/>
    </row>
    <row r="19" spans="1:18">
      <c r="D19" s="236"/>
      <c r="E19" s="236"/>
      <c r="F19" s="237"/>
      <c r="H19" s="236"/>
      <c r="I19" s="237"/>
      <c r="K19" s="236"/>
      <c r="L19" s="237"/>
      <c r="N19" s="236"/>
      <c r="O19" s="237"/>
      <c r="Q19" s="236"/>
      <c r="R19" s="237"/>
    </row>
    <row r="20" spans="1:18" ht="15.75">
      <c r="A20" s="227" t="s">
        <v>168</v>
      </c>
      <c r="B20" s="228"/>
      <c r="C20" s="228"/>
      <c r="D20" s="229"/>
      <c r="E20" s="229"/>
      <c r="F20" s="238"/>
      <c r="H20" s="229"/>
      <c r="I20" s="238"/>
      <c r="K20" s="229"/>
      <c r="L20" s="238"/>
      <c r="N20" s="229"/>
      <c r="O20" s="238"/>
      <c r="Q20" s="229"/>
      <c r="R20" s="238"/>
    </row>
    <row r="21" spans="1:18">
      <c r="A21" s="193"/>
      <c r="B21" s="344" t="s">
        <v>167</v>
      </c>
      <c r="D21" s="344" t="s">
        <v>64</v>
      </c>
      <c r="E21" s="343" t="s">
        <v>65</v>
      </c>
      <c r="F21" s="356" t="s">
        <v>63</v>
      </c>
      <c r="H21" s="343" t="s">
        <v>65</v>
      </c>
      <c r="I21" s="356" t="s">
        <v>63</v>
      </c>
      <c r="K21" s="343" t="s">
        <v>65</v>
      </c>
      <c r="L21" s="356" t="s">
        <v>63</v>
      </c>
      <c r="N21" s="343" t="s">
        <v>65</v>
      </c>
      <c r="O21" s="356" t="s">
        <v>63</v>
      </c>
      <c r="Q21" s="343" t="s">
        <v>65</v>
      </c>
      <c r="R21" s="356" t="s">
        <v>63</v>
      </c>
    </row>
    <row r="22" spans="1:18">
      <c r="B22" s="230" t="s">
        <v>66</v>
      </c>
      <c r="C22" s="230"/>
      <c r="D22" s="234" t="s">
        <v>67</v>
      </c>
      <c r="E22" s="364">
        <v>0</v>
      </c>
      <c r="F22" s="214"/>
      <c r="H22" s="364">
        <v>0</v>
      </c>
      <c r="I22" s="214"/>
      <c r="K22" s="364"/>
      <c r="L22" s="214"/>
      <c r="N22" s="364"/>
      <c r="O22" s="214"/>
      <c r="Q22" s="364"/>
      <c r="R22" s="214"/>
    </row>
    <row r="23" spans="1:18">
      <c r="E23" s="214"/>
      <c r="F23" s="214"/>
      <c r="H23" s="214"/>
      <c r="I23" s="214"/>
      <c r="K23" s="214"/>
      <c r="L23" s="214"/>
      <c r="N23" s="214"/>
      <c r="O23" s="214"/>
      <c r="Q23" s="214"/>
      <c r="R23" s="214"/>
    </row>
    <row r="24" spans="1:18">
      <c r="A24" s="193"/>
      <c r="B24" s="451" t="s">
        <v>500</v>
      </c>
      <c r="C24" s="233"/>
      <c r="D24" s="239" t="s">
        <v>68</v>
      </c>
      <c r="E24" s="378"/>
      <c r="F24" s="240"/>
      <c r="H24" s="378"/>
      <c r="I24" s="240"/>
      <c r="K24" s="378"/>
      <c r="L24" s="240"/>
      <c r="N24" s="378"/>
      <c r="O24" s="240"/>
      <c r="Q24" s="378"/>
      <c r="R24" s="240"/>
    </row>
    <row r="25" spans="1:18" ht="30">
      <c r="A25" s="193"/>
      <c r="B25" s="451"/>
      <c r="C25" s="233"/>
      <c r="D25" s="241" t="s">
        <v>69</v>
      </c>
      <c r="E25" s="378"/>
      <c r="F25" s="371"/>
      <c r="H25" s="378"/>
      <c r="I25" s="371"/>
      <c r="K25" s="378"/>
      <c r="L25" s="371"/>
      <c r="N25" s="378"/>
      <c r="O25" s="371"/>
      <c r="Q25" s="378"/>
      <c r="R25" s="371"/>
    </row>
    <row r="26" spans="1:18">
      <c r="A26" s="335" t="s">
        <v>71</v>
      </c>
      <c r="D26" s="242"/>
    </row>
    <row r="27" spans="1:18">
      <c r="B27" s="344" t="s">
        <v>167</v>
      </c>
      <c r="D27" s="344" t="s">
        <v>382</v>
      </c>
      <c r="E27" s="343" t="s">
        <v>65</v>
      </c>
      <c r="F27" s="356" t="s">
        <v>63</v>
      </c>
      <c r="H27" s="343" t="s">
        <v>65</v>
      </c>
      <c r="I27" s="356" t="s">
        <v>63</v>
      </c>
      <c r="K27" s="343" t="s">
        <v>65</v>
      </c>
      <c r="L27" s="356" t="s">
        <v>63</v>
      </c>
      <c r="N27" s="343" t="s">
        <v>65</v>
      </c>
      <c r="O27" s="356" t="s">
        <v>63</v>
      </c>
      <c r="Q27" s="343" t="s">
        <v>65</v>
      </c>
      <c r="R27" s="356" t="s">
        <v>63</v>
      </c>
    </row>
    <row r="28" spans="1:18">
      <c r="B28" s="451" t="s">
        <v>501</v>
      </c>
      <c r="C28" s="230"/>
      <c r="D28" s="243" t="s">
        <v>169</v>
      </c>
      <c r="E28" s="379"/>
      <c r="F28" s="380"/>
      <c r="H28" s="379"/>
      <c r="I28" s="380"/>
      <c r="K28" s="379"/>
      <c r="L28" s="380"/>
      <c r="N28" s="379"/>
      <c r="O28" s="380"/>
      <c r="Q28" s="379"/>
      <c r="R28" s="380"/>
    </row>
    <row r="29" spans="1:18">
      <c r="B29" s="451"/>
      <c r="C29" s="230"/>
      <c r="D29" s="231" t="s">
        <v>170</v>
      </c>
      <c r="E29" s="381"/>
      <c r="F29" s="382"/>
      <c r="H29" s="381"/>
      <c r="I29" s="382"/>
      <c r="K29" s="381"/>
      <c r="L29" s="382"/>
      <c r="N29" s="381"/>
      <c r="O29" s="382"/>
      <c r="Q29" s="381"/>
      <c r="R29" s="382"/>
    </row>
    <row r="30" spans="1:18">
      <c r="B30" s="451"/>
      <c r="C30" s="230"/>
      <c r="D30" s="232" t="s">
        <v>171</v>
      </c>
      <c r="E30" s="381"/>
      <c r="F30" s="382"/>
      <c r="H30" s="381"/>
      <c r="I30" s="382"/>
      <c r="K30" s="381"/>
      <c r="L30" s="382"/>
      <c r="N30" s="381"/>
      <c r="O30" s="382"/>
      <c r="Q30" s="381"/>
      <c r="R30" s="382"/>
    </row>
    <row r="31" spans="1:18">
      <c r="A31" s="193"/>
      <c r="D31" s="244"/>
    </row>
    <row r="32" spans="1:18" ht="15.75">
      <c r="A32" s="227" t="s">
        <v>487</v>
      </c>
      <c r="B32" s="228"/>
      <c r="C32" s="228"/>
      <c r="D32" s="245"/>
      <c r="E32" s="228"/>
      <c r="F32" s="228"/>
      <c r="H32" s="228"/>
      <c r="I32" s="228"/>
      <c r="K32" s="228"/>
      <c r="L32" s="228"/>
      <c r="N32" s="228"/>
      <c r="O32" s="228"/>
      <c r="Q32" s="228"/>
      <c r="R32" s="228"/>
    </row>
    <row r="33" spans="1:18" ht="15.75">
      <c r="A33" s="460" t="s">
        <v>458</v>
      </c>
      <c r="B33" s="460"/>
      <c r="D33" s="360"/>
      <c r="E33" s="361"/>
      <c r="F33" s="361"/>
      <c r="H33" s="361"/>
      <c r="I33" s="361"/>
      <c r="K33" s="361"/>
      <c r="L33" s="361"/>
      <c r="N33" s="361"/>
      <c r="O33" s="361"/>
      <c r="Q33" s="361"/>
      <c r="R33" s="361"/>
    </row>
    <row r="34" spans="1:18">
      <c r="A34" s="193"/>
      <c r="B34" s="344" t="s">
        <v>167</v>
      </c>
      <c r="D34" s="344" t="s">
        <v>64</v>
      </c>
      <c r="E34" s="343" t="s">
        <v>65</v>
      </c>
      <c r="F34" s="356" t="s">
        <v>63</v>
      </c>
      <c r="H34" s="343" t="s">
        <v>65</v>
      </c>
      <c r="I34" s="356" t="s">
        <v>63</v>
      </c>
      <c r="K34" s="343" t="s">
        <v>65</v>
      </c>
      <c r="L34" s="356" t="s">
        <v>63</v>
      </c>
      <c r="N34" s="343" t="s">
        <v>65</v>
      </c>
      <c r="O34" s="356" t="s">
        <v>63</v>
      </c>
      <c r="Q34" s="343" t="s">
        <v>65</v>
      </c>
      <c r="R34" s="356" t="s">
        <v>63</v>
      </c>
    </row>
    <row r="35" spans="1:18" ht="45">
      <c r="A35" s="193" t="s">
        <v>489</v>
      </c>
      <c r="B35" s="246" t="s">
        <v>383</v>
      </c>
      <c r="C35" s="246"/>
      <c r="D35" s="247" t="s">
        <v>72</v>
      </c>
      <c r="E35" s="379">
        <v>3</v>
      </c>
      <c r="F35" s="383"/>
      <c r="G35" s="248"/>
      <c r="H35" s="379">
        <v>3</v>
      </c>
      <c r="I35" s="383"/>
      <c r="J35" s="214"/>
      <c r="K35" s="379">
        <v>3</v>
      </c>
      <c r="L35" s="383"/>
      <c r="M35" s="214"/>
      <c r="N35" s="379">
        <v>3</v>
      </c>
      <c r="O35" s="383"/>
      <c r="P35" s="214"/>
      <c r="Q35" s="379">
        <v>3</v>
      </c>
      <c r="R35" s="383"/>
    </row>
    <row r="36" spans="1:18" ht="15.75" thickBot="1">
      <c r="A36" s="193"/>
      <c r="B36" s="249"/>
      <c r="C36" s="249"/>
      <c r="D36" s="250"/>
      <c r="F36" s="251"/>
      <c r="G36" s="252"/>
      <c r="I36" s="251"/>
      <c r="L36" s="251"/>
      <c r="O36" s="251"/>
      <c r="R36" s="251"/>
    </row>
    <row r="37" spans="1:18" ht="15.75" customHeight="1" thickBot="1">
      <c r="A37" s="439" t="s">
        <v>73</v>
      </c>
      <c r="B37" s="441"/>
      <c r="C37" s="249"/>
      <c r="D37" s="250"/>
      <c r="F37" s="251"/>
      <c r="G37" s="252"/>
      <c r="I37" s="251"/>
      <c r="L37" s="251"/>
      <c r="O37" s="251"/>
      <c r="R37" s="251"/>
    </row>
    <row r="38" spans="1:18">
      <c r="A38" s="335" t="s">
        <v>71</v>
      </c>
      <c r="B38" s="344" t="s">
        <v>167</v>
      </c>
      <c r="C38" s="249"/>
      <c r="D38" s="357" t="s">
        <v>381</v>
      </c>
      <c r="E38" s="358" t="s">
        <v>65</v>
      </c>
      <c r="F38" s="359" t="s">
        <v>63</v>
      </c>
      <c r="G38" s="252"/>
      <c r="H38" s="358" t="s">
        <v>65</v>
      </c>
      <c r="I38" s="359" t="s">
        <v>63</v>
      </c>
      <c r="K38" s="358" t="s">
        <v>65</v>
      </c>
      <c r="L38" s="359" t="s">
        <v>63</v>
      </c>
      <c r="N38" s="358" t="s">
        <v>65</v>
      </c>
      <c r="O38" s="359" t="s">
        <v>63</v>
      </c>
      <c r="Q38" s="358" t="s">
        <v>65</v>
      </c>
      <c r="R38" s="359" t="s">
        <v>63</v>
      </c>
    </row>
    <row r="39" spans="1:18">
      <c r="A39" s="193"/>
      <c r="B39" s="451" t="s">
        <v>172</v>
      </c>
      <c r="C39" s="246"/>
      <c r="D39" s="243" t="s">
        <v>173</v>
      </c>
      <c r="E39" s="379">
        <v>3</v>
      </c>
      <c r="F39" s="214"/>
      <c r="G39" s="252"/>
      <c r="H39" s="379">
        <v>3</v>
      </c>
      <c r="I39" s="214"/>
      <c r="K39" s="379">
        <v>3</v>
      </c>
      <c r="L39" s="214"/>
      <c r="N39" s="379">
        <v>3</v>
      </c>
      <c r="O39" s="214"/>
      <c r="Q39" s="379">
        <v>3</v>
      </c>
      <c r="R39" s="214"/>
    </row>
    <row r="40" spans="1:18">
      <c r="A40" s="193"/>
      <c r="B40" s="451"/>
      <c r="C40" s="246"/>
      <c r="D40" s="231" t="s">
        <v>174</v>
      </c>
      <c r="E40" s="381">
        <v>3</v>
      </c>
      <c r="F40" s="214"/>
      <c r="G40" s="252"/>
      <c r="H40" s="381">
        <v>3</v>
      </c>
      <c r="I40" s="214"/>
      <c r="K40" s="381">
        <v>3</v>
      </c>
      <c r="L40" s="214"/>
      <c r="N40" s="381">
        <v>3</v>
      </c>
      <c r="O40" s="214"/>
      <c r="Q40" s="381">
        <v>3</v>
      </c>
      <c r="R40" s="214"/>
    </row>
    <row r="41" spans="1:18">
      <c r="A41" s="193"/>
      <c r="B41" s="451"/>
      <c r="C41" s="246"/>
      <c r="D41" s="232" t="s">
        <v>175</v>
      </c>
      <c r="E41" s="381">
        <v>3</v>
      </c>
      <c r="F41" s="214"/>
      <c r="G41" s="252"/>
      <c r="H41" s="381">
        <v>3</v>
      </c>
      <c r="I41" s="214"/>
      <c r="K41" s="381">
        <v>3</v>
      </c>
      <c r="L41" s="214"/>
      <c r="N41" s="381">
        <v>3</v>
      </c>
      <c r="O41" s="214"/>
      <c r="Q41" s="381">
        <v>3</v>
      </c>
      <c r="R41" s="214"/>
    </row>
    <row r="42" spans="1:18">
      <c r="A42" s="193"/>
      <c r="B42" s="249"/>
      <c r="C42" s="249"/>
      <c r="D42" s="250"/>
      <c r="E42" s="214"/>
      <c r="F42" s="206"/>
      <c r="G42" s="252"/>
      <c r="H42" s="214"/>
      <c r="I42" s="206"/>
      <c r="K42" s="214"/>
      <c r="L42" s="206"/>
      <c r="N42" s="214"/>
      <c r="O42" s="206"/>
      <c r="Q42" s="214"/>
      <c r="R42" s="206"/>
    </row>
    <row r="43" spans="1:18">
      <c r="A43" s="193" t="s">
        <v>494</v>
      </c>
      <c r="B43" s="230" t="s">
        <v>176</v>
      </c>
      <c r="C43" s="230"/>
      <c r="D43" s="253" t="s">
        <v>380</v>
      </c>
      <c r="E43" s="381"/>
      <c r="F43" s="214"/>
      <c r="H43" s="381"/>
      <c r="I43" s="214"/>
      <c r="K43" s="381"/>
      <c r="L43" s="214"/>
      <c r="N43" s="381"/>
      <c r="O43" s="214"/>
      <c r="Q43" s="381"/>
      <c r="R43" s="214"/>
    </row>
    <row r="44" spans="1:18">
      <c r="A44" s="193"/>
      <c r="B44" s="249"/>
      <c r="C44" s="249"/>
      <c r="D44" s="250"/>
      <c r="E44" s="214"/>
      <c r="F44" s="206"/>
      <c r="G44" s="252"/>
      <c r="H44" s="214"/>
      <c r="I44" s="206"/>
      <c r="K44" s="214"/>
      <c r="L44" s="206"/>
      <c r="N44" s="214"/>
      <c r="O44" s="206"/>
      <c r="Q44" s="214"/>
      <c r="R44" s="206"/>
    </row>
    <row r="45" spans="1:18">
      <c r="A45" s="193" t="s">
        <v>495</v>
      </c>
      <c r="B45" s="254" t="s">
        <v>177</v>
      </c>
      <c r="C45" s="230"/>
      <c r="D45" s="253" t="s">
        <v>74</v>
      </c>
      <c r="E45" s="381"/>
      <c r="F45" s="382"/>
      <c r="H45" s="381"/>
      <c r="I45" s="382"/>
      <c r="K45" s="381"/>
      <c r="L45" s="382"/>
      <c r="N45" s="381"/>
      <c r="O45" s="382"/>
      <c r="Q45" s="381"/>
      <c r="R45" s="382"/>
    </row>
    <row r="46" spans="1:18">
      <c r="A46" s="193"/>
      <c r="B46" s="204"/>
      <c r="D46" s="255"/>
    </row>
    <row r="47" spans="1:18">
      <c r="B47" s="204"/>
      <c r="D47" s="255"/>
    </row>
    <row r="48" spans="1:18">
      <c r="B48" s="344" t="s">
        <v>167</v>
      </c>
      <c r="D48" s="344" t="s">
        <v>64</v>
      </c>
      <c r="E48" s="343" t="s">
        <v>22</v>
      </c>
      <c r="F48" s="356" t="s">
        <v>63</v>
      </c>
      <c r="H48" s="343" t="s">
        <v>22</v>
      </c>
      <c r="I48" s="356" t="s">
        <v>63</v>
      </c>
      <c r="K48" s="343" t="s">
        <v>22</v>
      </c>
      <c r="L48" s="356" t="s">
        <v>63</v>
      </c>
      <c r="N48" s="343" t="s">
        <v>22</v>
      </c>
      <c r="O48" s="356" t="s">
        <v>63</v>
      </c>
      <c r="Q48" s="343" t="s">
        <v>22</v>
      </c>
      <c r="R48" s="356" t="s">
        <v>63</v>
      </c>
    </row>
    <row r="49" spans="1:18" ht="30">
      <c r="A49" s="207" t="s">
        <v>496</v>
      </c>
      <c r="B49" s="450" t="s">
        <v>384</v>
      </c>
      <c r="C49" s="249"/>
      <c r="D49" s="256" t="s">
        <v>75</v>
      </c>
      <c r="E49" s="379" t="s">
        <v>536</v>
      </c>
      <c r="F49" s="383"/>
      <c r="H49" s="379" t="s">
        <v>536</v>
      </c>
      <c r="I49" s="383"/>
      <c r="K49" s="379" t="s">
        <v>536</v>
      </c>
      <c r="L49" s="383"/>
      <c r="N49" s="379" t="s">
        <v>536</v>
      </c>
      <c r="O49" s="383"/>
      <c r="Q49" s="379" t="s">
        <v>536</v>
      </c>
      <c r="R49" s="383"/>
    </row>
    <row r="50" spans="1:18" ht="30">
      <c r="B50" s="450"/>
      <c r="C50" s="252"/>
      <c r="D50" s="257" t="s">
        <v>76</v>
      </c>
      <c r="E50" s="379" t="s">
        <v>536</v>
      </c>
      <c r="F50" s="382"/>
      <c r="H50" s="379" t="s">
        <v>536</v>
      </c>
      <c r="I50" s="382"/>
      <c r="K50" s="379" t="s">
        <v>536</v>
      </c>
      <c r="L50" s="382"/>
      <c r="N50" s="379" t="s">
        <v>536</v>
      </c>
      <c r="O50" s="382"/>
      <c r="Q50" s="379" t="s">
        <v>536</v>
      </c>
      <c r="R50" s="382"/>
    </row>
    <row r="51" spans="1:18">
      <c r="B51" s="450"/>
      <c r="C51" s="252"/>
      <c r="D51" s="257" t="s">
        <v>77</v>
      </c>
      <c r="E51" s="381" t="s">
        <v>536</v>
      </c>
      <c r="F51" s="382"/>
      <c r="H51" s="381" t="s">
        <v>536</v>
      </c>
      <c r="I51" s="382"/>
      <c r="K51" s="381" t="s">
        <v>536</v>
      </c>
      <c r="L51" s="382"/>
      <c r="N51" s="381" t="s">
        <v>536</v>
      </c>
      <c r="O51" s="382"/>
      <c r="Q51" s="381" t="s">
        <v>536</v>
      </c>
      <c r="R51" s="382"/>
    </row>
    <row r="52" spans="1:18">
      <c r="D52" s="255"/>
    </row>
    <row r="53" spans="1:18" ht="15.75">
      <c r="A53" s="227" t="s">
        <v>488</v>
      </c>
      <c r="B53" s="228"/>
      <c r="C53" s="228"/>
      <c r="D53" s="258"/>
      <c r="E53" s="228"/>
      <c r="F53" s="228"/>
      <c r="H53" s="228"/>
      <c r="I53" s="228"/>
      <c r="K53" s="228"/>
      <c r="L53" s="228"/>
      <c r="N53" s="228"/>
      <c r="O53" s="228"/>
      <c r="Q53" s="228"/>
      <c r="R53" s="228"/>
    </row>
    <row r="54" spans="1:18">
      <c r="A54" s="459" t="s">
        <v>459</v>
      </c>
      <c r="B54" s="459"/>
      <c r="D54" s="255"/>
    </row>
    <row r="55" spans="1:18">
      <c r="B55" s="344" t="s">
        <v>167</v>
      </c>
      <c r="D55" s="344" t="s">
        <v>64</v>
      </c>
      <c r="E55" s="343" t="s">
        <v>65</v>
      </c>
      <c r="F55" s="356" t="s">
        <v>63</v>
      </c>
      <c r="H55" s="343" t="s">
        <v>65</v>
      </c>
      <c r="I55" s="356" t="s">
        <v>63</v>
      </c>
      <c r="K55" s="343" t="s">
        <v>65</v>
      </c>
      <c r="L55" s="356" t="s">
        <v>63</v>
      </c>
      <c r="N55" s="343" t="s">
        <v>65</v>
      </c>
      <c r="O55" s="356" t="s">
        <v>63</v>
      </c>
      <c r="Q55" s="343" t="s">
        <v>65</v>
      </c>
      <c r="R55" s="356" t="s">
        <v>63</v>
      </c>
    </row>
    <row r="56" spans="1:18">
      <c r="A56" s="193" t="s">
        <v>490</v>
      </c>
      <c r="B56" s="230" t="s">
        <v>388</v>
      </c>
      <c r="C56" s="230"/>
      <c r="D56" s="259" t="s">
        <v>78</v>
      </c>
      <c r="E56" s="384"/>
      <c r="F56" s="214"/>
      <c r="H56" s="384"/>
      <c r="I56" s="214"/>
      <c r="K56" s="384"/>
      <c r="L56" s="214"/>
      <c r="N56" s="384"/>
      <c r="O56" s="214"/>
      <c r="Q56" s="384"/>
      <c r="R56" s="214"/>
    </row>
    <row r="57" spans="1:18">
      <c r="B57" s="230" t="s">
        <v>385</v>
      </c>
      <c r="C57" s="230"/>
      <c r="D57" s="260" t="s">
        <v>79</v>
      </c>
      <c r="E57" s="385"/>
      <c r="F57" s="214"/>
      <c r="H57" s="385"/>
      <c r="I57" s="214"/>
      <c r="K57" s="385"/>
      <c r="L57" s="214"/>
      <c r="N57" s="385"/>
      <c r="O57" s="214"/>
      <c r="Q57" s="385"/>
      <c r="R57" s="214"/>
    </row>
    <row r="58" spans="1:18">
      <c r="B58" s="254" t="s">
        <v>386</v>
      </c>
      <c r="C58" s="230"/>
      <c r="D58" s="261" t="s">
        <v>80</v>
      </c>
      <c r="E58" s="385"/>
      <c r="F58" s="214"/>
      <c r="H58" s="385"/>
      <c r="I58" s="214"/>
      <c r="K58" s="385"/>
      <c r="L58" s="214"/>
      <c r="N58" s="385"/>
      <c r="O58" s="214"/>
      <c r="Q58" s="385"/>
      <c r="R58" s="214"/>
    </row>
    <row r="59" spans="1:18">
      <c r="D59" s="255"/>
      <c r="F59" s="214"/>
      <c r="I59" s="214"/>
      <c r="L59" s="214"/>
      <c r="O59" s="214"/>
      <c r="R59" s="214"/>
    </row>
    <row r="60" spans="1:18" ht="30">
      <c r="A60" s="207" t="s">
        <v>491</v>
      </c>
      <c r="B60" s="230" t="s">
        <v>387</v>
      </c>
      <c r="C60" s="230"/>
      <c r="D60" s="259" t="s">
        <v>81</v>
      </c>
      <c r="E60" s="385">
        <v>0.72</v>
      </c>
      <c r="F60" s="214"/>
      <c r="H60" s="385">
        <v>0.72</v>
      </c>
      <c r="I60" s="214"/>
      <c r="K60" s="385">
        <v>0.72</v>
      </c>
      <c r="L60" s="214"/>
      <c r="N60" s="385">
        <v>0.7</v>
      </c>
      <c r="O60" s="214"/>
      <c r="Q60" s="385">
        <v>0.7</v>
      </c>
      <c r="R60" s="214"/>
    </row>
    <row r="61" spans="1:18" ht="30.75" customHeight="1">
      <c r="B61" s="230" t="s">
        <v>387</v>
      </c>
      <c r="C61" s="230"/>
      <c r="D61" s="261" t="s">
        <v>82</v>
      </c>
      <c r="E61" s="370"/>
      <c r="F61" s="214"/>
      <c r="H61" s="370"/>
      <c r="I61" s="214"/>
      <c r="K61" s="370"/>
      <c r="L61" s="214"/>
      <c r="N61" s="370"/>
      <c r="O61" s="214"/>
      <c r="Q61" s="370"/>
      <c r="R61" s="214"/>
    </row>
    <row r="62" spans="1:18">
      <c r="D62" s="255"/>
      <c r="F62" s="214"/>
      <c r="I62" s="214"/>
      <c r="L62" s="214"/>
      <c r="O62" s="214"/>
      <c r="R62" s="214"/>
    </row>
    <row r="63" spans="1:18" ht="30">
      <c r="A63" s="193"/>
      <c r="B63" s="336" t="s">
        <v>445</v>
      </c>
      <c r="D63" s="242" t="s">
        <v>70</v>
      </c>
      <c r="E63" s="334" t="str">
        <f>IF('Checklist District ID'!$C$43="","",'Checklist District ID'!$C$43)</f>
        <v>Y</v>
      </c>
      <c r="F63" s="262"/>
      <c r="G63" s="263"/>
      <c r="H63" s="334" t="str">
        <f>IF('Checklist District ID'!$C$43="","",'Checklist District ID'!$C$43)</f>
        <v>Y</v>
      </c>
      <c r="I63" s="262"/>
      <c r="J63" s="263"/>
      <c r="K63" s="334" t="str">
        <f>IF('Checklist District ID'!$C$43="","",'Checklist District ID'!$C$43)</f>
        <v>Y</v>
      </c>
      <c r="L63" s="262"/>
      <c r="M63" s="263"/>
      <c r="N63" s="334" t="str">
        <f>IF('Checklist District ID'!$C$43="","",'Checklist District ID'!$C$43)</f>
        <v>Y</v>
      </c>
      <c r="O63" s="262"/>
      <c r="P63" s="263"/>
      <c r="Q63" s="334" t="str">
        <f>IF('Checklist District ID'!$C$43="","",'Checklist District ID'!$C$43)</f>
        <v>Y</v>
      </c>
      <c r="R63" s="262"/>
    </row>
    <row r="64" spans="1:18">
      <c r="D64" s="255"/>
    </row>
    <row r="65" spans="1:18">
      <c r="A65" s="335" t="s">
        <v>71</v>
      </c>
      <c r="B65" s="344" t="s">
        <v>167</v>
      </c>
      <c r="C65" s="249"/>
      <c r="D65" s="344" t="s">
        <v>59</v>
      </c>
      <c r="E65" s="343" t="s">
        <v>65</v>
      </c>
      <c r="F65" s="356" t="s">
        <v>63</v>
      </c>
      <c r="H65" s="343" t="s">
        <v>65</v>
      </c>
      <c r="I65" s="356" t="s">
        <v>63</v>
      </c>
      <c r="K65" s="343" t="s">
        <v>65</v>
      </c>
      <c r="L65" s="356" t="s">
        <v>63</v>
      </c>
      <c r="N65" s="343" t="s">
        <v>65</v>
      </c>
      <c r="O65" s="356" t="s">
        <v>63</v>
      </c>
      <c r="Q65" s="343" t="s">
        <v>65</v>
      </c>
      <c r="R65" s="356" t="s">
        <v>63</v>
      </c>
    </row>
    <row r="66" spans="1:18">
      <c r="A66" s="193"/>
      <c r="B66" s="451" t="s">
        <v>178</v>
      </c>
      <c r="C66" s="246"/>
      <c r="D66" s="231" t="s">
        <v>60</v>
      </c>
      <c r="E66" s="381"/>
      <c r="F66" s="214"/>
      <c r="H66" s="381"/>
      <c r="I66" s="214"/>
      <c r="K66" s="381"/>
      <c r="L66" s="214"/>
      <c r="N66" s="381"/>
      <c r="O66" s="214"/>
      <c r="Q66" s="381"/>
      <c r="R66" s="214"/>
    </row>
    <row r="67" spans="1:18">
      <c r="A67" s="193"/>
      <c r="B67" s="451"/>
      <c r="C67" s="246"/>
      <c r="D67" s="232" t="s">
        <v>61</v>
      </c>
      <c r="E67" s="381"/>
      <c r="F67" s="214"/>
      <c r="H67" s="381"/>
      <c r="I67" s="214"/>
      <c r="K67" s="381"/>
      <c r="L67" s="214"/>
      <c r="N67" s="381"/>
      <c r="O67" s="214"/>
      <c r="Q67" s="381"/>
      <c r="R67" s="214"/>
    </row>
    <row r="68" spans="1:18">
      <c r="A68" s="193"/>
      <c r="B68" s="451"/>
      <c r="C68" s="246"/>
      <c r="D68" s="232" t="s">
        <v>62</v>
      </c>
      <c r="E68" s="381"/>
      <c r="F68" s="214"/>
      <c r="H68" s="381"/>
      <c r="I68" s="214"/>
      <c r="K68" s="381"/>
      <c r="L68" s="214"/>
      <c r="N68" s="381"/>
      <c r="O68" s="214"/>
      <c r="Q68" s="381"/>
      <c r="R68" s="214"/>
    </row>
    <row r="69" spans="1:18">
      <c r="B69" s="193"/>
      <c r="E69" s="214"/>
      <c r="F69" s="214"/>
      <c r="H69" s="214"/>
      <c r="I69" s="214"/>
      <c r="K69" s="214"/>
      <c r="L69" s="214"/>
      <c r="N69" s="214"/>
      <c r="O69" s="214"/>
      <c r="Q69" s="214"/>
      <c r="R69" s="214"/>
    </row>
    <row r="70" spans="1:18">
      <c r="A70" s="193" t="s">
        <v>492</v>
      </c>
      <c r="B70" s="450" t="s">
        <v>513</v>
      </c>
      <c r="C70" s="230"/>
      <c r="D70" s="264" t="s">
        <v>83</v>
      </c>
      <c r="E70" s="370">
        <v>50</v>
      </c>
      <c r="F70" s="214"/>
      <c r="H70" s="370">
        <v>50</v>
      </c>
      <c r="I70" s="214"/>
      <c r="K70" s="370">
        <v>50</v>
      </c>
      <c r="L70" s="214"/>
      <c r="N70" s="370">
        <v>50</v>
      </c>
      <c r="O70" s="214"/>
      <c r="Q70" s="370">
        <v>50</v>
      </c>
      <c r="R70" s="214"/>
    </row>
    <row r="71" spans="1:18">
      <c r="B71" s="450"/>
      <c r="C71" s="230"/>
      <c r="D71" s="265" t="s">
        <v>84</v>
      </c>
      <c r="E71" s="370">
        <v>15</v>
      </c>
      <c r="F71" s="214"/>
      <c r="H71" s="370">
        <v>15</v>
      </c>
      <c r="I71" s="214"/>
      <c r="K71" s="370">
        <v>15</v>
      </c>
      <c r="L71" s="214"/>
      <c r="N71" s="370">
        <v>20</v>
      </c>
      <c r="O71" s="214"/>
      <c r="Q71" s="370">
        <v>15</v>
      </c>
      <c r="R71" s="214"/>
    </row>
    <row r="72" spans="1:18">
      <c r="B72" s="450"/>
      <c r="C72" s="230"/>
      <c r="D72" s="265" t="s">
        <v>85</v>
      </c>
      <c r="E72" s="370">
        <v>15</v>
      </c>
      <c r="F72" s="214"/>
      <c r="H72" s="370">
        <v>15</v>
      </c>
      <c r="I72" s="214"/>
      <c r="K72" s="370">
        <v>15</v>
      </c>
      <c r="L72" s="214"/>
      <c r="N72" s="370">
        <v>20</v>
      </c>
      <c r="O72" s="214"/>
      <c r="Q72" s="370">
        <v>15</v>
      </c>
      <c r="R72" s="214"/>
    </row>
    <row r="73" spans="1:18">
      <c r="B73" s="450"/>
      <c r="C73" s="230"/>
      <c r="D73" s="265" t="s">
        <v>86</v>
      </c>
      <c r="E73" s="386">
        <v>20</v>
      </c>
      <c r="F73" s="214"/>
      <c r="H73" s="386">
        <v>20</v>
      </c>
      <c r="I73" s="214"/>
      <c r="K73" s="386">
        <v>20</v>
      </c>
      <c r="L73" s="214"/>
      <c r="N73" s="386">
        <v>20</v>
      </c>
      <c r="O73" s="214"/>
      <c r="Q73" s="386">
        <v>20</v>
      </c>
      <c r="R73" s="214"/>
    </row>
    <row r="74" spans="1:18">
      <c r="B74" s="254" t="s">
        <v>180</v>
      </c>
      <c r="C74" s="230"/>
      <c r="D74" s="266" t="s">
        <v>43</v>
      </c>
      <c r="E74" s="381"/>
      <c r="F74" s="382"/>
      <c r="H74" s="381"/>
      <c r="I74" s="382"/>
      <c r="K74" s="381"/>
      <c r="L74" s="382"/>
      <c r="N74" s="381"/>
      <c r="O74" s="382"/>
      <c r="Q74" s="381"/>
      <c r="R74" s="382"/>
    </row>
    <row r="75" spans="1:18">
      <c r="D75" s="244"/>
    </row>
    <row r="76" spans="1:18">
      <c r="D76" s="244"/>
      <c r="E76" s="343" t="s">
        <v>22</v>
      </c>
      <c r="F76" s="356" t="s">
        <v>63</v>
      </c>
      <c r="H76" s="343" t="s">
        <v>22</v>
      </c>
      <c r="I76" s="356" t="s">
        <v>63</v>
      </c>
      <c r="K76" s="343" t="s">
        <v>22</v>
      </c>
      <c r="L76" s="356" t="s">
        <v>63</v>
      </c>
      <c r="N76" s="343" t="s">
        <v>22</v>
      </c>
      <c r="O76" s="356" t="s">
        <v>63</v>
      </c>
      <c r="Q76" s="343" t="s">
        <v>22</v>
      </c>
      <c r="R76" s="356" t="s">
        <v>63</v>
      </c>
    </row>
    <row r="77" spans="1:18" ht="30">
      <c r="B77" s="450" t="s">
        <v>413</v>
      </c>
      <c r="C77" s="230"/>
      <c r="D77" s="259" t="s">
        <v>87</v>
      </c>
      <c r="E77" s="364"/>
      <c r="F77" s="383"/>
      <c r="H77" s="364"/>
      <c r="I77" s="383"/>
      <c r="K77" s="364"/>
      <c r="L77" s="383"/>
      <c r="N77" s="364"/>
      <c r="O77" s="383"/>
      <c r="Q77" s="364"/>
      <c r="R77" s="383"/>
    </row>
    <row r="78" spans="1:18" ht="30">
      <c r="B78" s="450"/>
      <c r="C78" s="230"/>
      <c r="D78" s="261" t="s">
        <v>88</v>
      </c>
      <c r="E78" s="370"/>
      <c r="F78" s="382"/>
      <c r="H78" s="370"/>
      <c r="I78" s="382"/>
      <c r="K78" s="370"/>
      <c r="L78" s="382"/>
      <c r="N78" s="370"/>
      <c r="O78" s="382"/>
      <c r="Q78" s="370"/>
      <c r="R78" s="382"/>
    </row>
    <row r="79" spans="1:18">
      <c r="B79" s="204"/>
      <c r="D79" s="255"/>
    </row>
    <row r="80" spans="1:18">
      <c r="B80" s="254"/>
      <c r="C80" s="230"/>
      <c r="D80" s="234"/>
      <c r="E80" s="343" t="s">
        <v>22</v>
      </c>
      <c r="F80" s="356" t="s">
        <v>63</v>
      </c>
      <c r="H80" s="343" t="s">
        <v>22</v>
      </c>
      <c r="I80" s="356" t="s">
        <v>63</v>
      </c>
      <c r="K80" s="343" t="s">
        <v>22</v>
      </c>
      <c r="L80" s="356" t="s">
        <v>63</v>
      </c>
      <c r="N80" s="343" t="s">
        <v>22</v>
      </c>
      <c r="O80" s="356" t="s">
        <v>63</v>
      </c>
      <c r="Q80" s="343" t="s">
        <v>22</v>
      </c>
      <c r="R80" s="356" t="s">
        <v>63</v>
      </c>
    </row>
    <row r="81" spans="1:18" ht="30">
      <c r="B81" s="450" t="s">
        <v>413</v>
      </c>
      <c r="C81" s="230"/>
      <c r="D81" s="259" t="s">
        <v>93</v>
      </c>
      <c r="E81" s="364"/>
      <c r="F81" s="383"/>
      <c r="H81" s="364"/>
      <c r="I81" s="383"/>
      <c r="K81" s="364"/>
      <c r="L81" s="383"/>
      <c r="N81" s="364"/>
      <c r="O81" s="383"/>
      <c r="Q81" s="364"/>
      <c r="R81" s="383"/>
    </row>
    <row r="82" spans="1:18" ht="30">
      <c r="B82" s="450"/>
      <c r="C82" s="230"/>
      <c r="D82" s="261" t="s">
        <v>94</v>
      </c>
      <c r="E82" s="370"/>
      <c r="F82" s="382"/>
      <c r="H82" s="370"/>
      <c r="I82" s="382"/>
      <c r="K82" s="370"/>
      <c r="L82" s="382"/>
      <c r="N82" s="370"/>
      <c r="O82" s="382"/>
      <c r="Q82" s="370"/>
      <c r="R82" s="382"/>
    </row>
    <row r="83" spans="1:18">
      <c r="D83" s="255"/>
      <c r="F83" s="193"/>
      <c r="I83" s="193"/>
      <c r="L83" s="193"/>
      <c r="O83" s="193"/>
      <c r="R83" s="193"/>
    </row>
    <row r="84" spans="1:18" ht="15" customHeight="1" thickBot="1">
      <c r="A84" s="193" t="s">
        <v>493</v>
      </c>
      <c r="B84" s="344" t="s">
        <v>167</v>
      </c>
      <c r="D84" s="255"/>
    </row>
    <row r="85" spans="1:18" ht="30.75" customHeight="1" thickBot="1">
      <c r="A85" s="439" t="s">
        <v>526</v>
      </c>
      <c r="B85" s="440"/>
      <c r="C85" s="441"/>
      <c r="E85" s="344" t="s">
        <v>65</v>
      </c>
      <c r="F85" s="356" t="s">
        <v>63</v>
      </c>
      <c r="H85" s="344" t="s">
        <v>65</v>
      </c>
      <c r="I85" s="356" t="s">
        <v>63</v>
      </c>
      <c r="K85" s="344" t="s">
        <v>65</v>
      </c>
      <c r="L85" s="356" t="s">
        <v>63</v>
      </c>
      <c r="N85" s="344" t="s">
        <v>65</v>
      </c>
      <c r="O85" s="356" t="s">
        <v>63</v>
      </c>
      <c r="Q85" s="344" t="s">
        <v>65</v>
      </c>
      <c r="R85" s="356" t="s">
        <v>63</v>
      </c>
    </row>
    <row r="86" spans="1:18" ht="45">
      <c r="B86" s="267" t="s">
        <v>179</v>
      </c>
      <c r="C86" s="230"/>
      <c r="D86" s="253" t="s">
        <v>498</v>
      </c>
      <c r="E86" s="379">
        <v>1.5</v>
      </c>
      <c r="F86" s="206"/>
      <c r="H86" s="379">
        <v>1.5</v>
      </c>
      <c r="I86" s="206"/>
      <c r="K86" s="379">
        <v>1.5</v>
      </c>
      <c r="L86" s="206"/>
      <c r="N86" s="379">
        <v>1.5</v>
      </c>
      <c r="O86" s="206"/>
      <c r="Q86" s="379">
        <v>1.5</v>
      </c>
      <c r="R86" s="206"/>
    </row>
    <row r="87" spans="1:18">
      <c r="A87" s="193"/>
      <c r="B87" s="197"/>
      <c r="D87" s="255"/>
      <c r="E87" s="214"/>
      <c r="F87" s="206"/>
      <c r="H87" s="214"/>
      <c r="I87" s="206"/>
      <c r="K87" s="214"/>
      <c r="L87" s="206"/>
      <c r="N87" s="214"/>
      <c r="O87" s="206"/>
      <c r="Q87" s="214"/>
      <c r="R87" s="206"/>
    </row>
    <row r="88" spans="1:18">
      <c r="A88" s="335" t="s">
        <v>71</v>
      </c>
      <c r="B88" s="451" t="s">
        <v>502</v>
      </c>
      <c r="C88" s="230"/>
      <c r="D88" s="268" t="s">
        <v>60</v>
      </c>
      <c r="E88" s="381"/>
      <c r="F88" s="206"/>
      <c r="H88" s="381"/>
      <c r="I88" s="206"/>
      <c r="K88" s="381"/>
      <c r="L88" s="206"/>
      <c r="N88" s="381"/>
      <c r="O88" s="206"/>
      <c r="Q88" s="381"/>
      <c r="R88" s="206"/>
    </row>
    <row r="89" spans="1:18">
      <c r="A89" s="193"/>
      <c r="B89" s="451"/>
      <c r="C89" s="230"/>
      <c r="D89" s="269" t="s">
        <v>61</v>
      </c>
      <c r="E89" s="379"/>
      <c r="F89" s="206"/>
      <c r="H89" s="379"/>
      <c r="I89" s="206"/>
      <c r="K89" s="379"/>
      <c r="L89" s="206"/>
      <c r="N89" s="379"/>
      <c r="O89" s="206"/>
      <c r="Q89" s="379"/>
      <c r="R89" s="206"/>
    </row>
    <row r="90" spans="1:18">
      <c r="A90" s="193"/>
      <c r="B90" s="451"/>
      <c r="C90" s="230"/>
      <c r="D90" s="269" t="s">
        <v>62</v>
      </c>
      <c r="E90" s="379"/>
      <c r="F90" s="206"/>
      <c r="H90" s="379"/>
      <c r="I90" s="206"/>
      <c r="K90" s="379"/>
      <c r="L90" s="206"/>
      <c r="N90" s="379"/>
      <c r="O90" s="206"/>
      <c r="Q90" s="379"/>
      <c r="R90" s="206"/>
    </row>
    <row r="91" spans="1:18">
      <c r="A91" s="193"/>
      <c r="B91" s="246" t="s">
        <v>180</v>
      </c>
      <c r="C91" s="230"/>
      <c r="D91" s="270" t="s">
        <v>43</v>
      </c>
      <c r="E91" s="381"/>
      <c r="F91" s="382"/>
      <c r="H91" s="381"/>
      <c r="I91" s="382"/>
      <c r="K91" s="381"/>
      <c r="L91" s="382"/>
      <c r="N91" s="381"/>
      <c r="O91" s="382"/>
      <c r="Q91" s="381"/>
      <c r="R91" s="382"/>
    </row>
    <row r="92" spans="1:18">
      <c r="B92" s="249"/>
      <c r="D92" s="250"/>
      <c r="E92" s="214"/>
      <c r="F92" s="206"/>
      <c r="H92" s="214"/>
      <c r="I92" s="206"/>
      <c r="K92" s="214"/>
      <c r="L92" s="206"/>
      <c r="N92" s="214"/>
      <c r="O92" s="206"/>
      <c r="Q92" s="214"/>
      <c r="R92" s="206"/>
    </row>
    <row r="93" spans="1:18">
      <c r="B93" s="451" t="s">
        <v>503</v>
      </c>
      <c r="C93" s="246"/>
      <c r="D93" s="271" t="s">
        <v>89</v>
      </c>
      <c r="E93" s="381"/>
      <c r="F93" s="206"/>
      <c r="H93" s="381"/>
      <c r="I93" s="206"/>
      <c r="K93" s="381"/>
      <c r="L93" s="206"/>
      <c r="N93" s="381"/>
      <c r="O93" s="206"/>
      <c r="Q93" s="381"/>
      <c r="R93" s="206"/>
    </row>
    <row r="94" spans="1:18">
      <c r="B94" s="451"/>
      <c r="C94" s="246"/>
      <c r="D94" s="272" t="s">
        <v>90</v>
      </c>
      <c r="E94" s="381"/>
      <c r="F94" s="206"/>
      <c r="H94" s="381"/>
      <c r="I94" s="206"/>
      <c r="K94" s="381"/>
      <c r="L94" s="206"/>
      <c r="N94" s="381"/>
      <c r="O94" s="206"/>
      <c r="Q94" s="381"/>
      <c r="R94" s="206"/>
    </row>
    <row r="95" spans="1:18">
      <c r="B95" s="451"/>
      <c r="C95" s="246"/>
      <c r="D95" s="272" t="s">
        <v>91</v>
      </c>
      <c r="E95" s="381"/>
      <c r="F95" s="206"/>
      <c r="H95" s="381"/>
      <c r="I95" s="206"/>
      <c r="K95" s="381"/>
      <c r="L95" s="206"/>
      <c r="N95" s="381"/>
      <c r="O95" s="206"/>
      <c r="Q95" s="381"/>
      <c r="R95" s="206"/>
    </row>
    <row r="96" spans="1:18">
      <c r="B96" s="451"/>
      <c r="C96" s="246"/>
      <c r="D96" s="272" t="s">
        <v>92</v>
      </c>
      <c r="E96" s="381"/>
      <c r="F96" s="206"/>
      <c r="H96" s="381"/>
      <c r="I96" s="206"/>
      <c r="K96" s="381"/>
      <c r="L96" s="206"/>
      <c r="N96" s="381"/>
      <c r="O96" s="206"/>
      <c r="Q96" s="381"/>
      <c r="R96" s="206"/>
    </row>
    <row r="97" spans="1:18">
      <c r="B97" s="246" t="s">
        <v>180</v>
      </c>
      <c r="C97" s="246"/>
      <c r="D97" s="270" t="s">
        <v>43</v>
      </c>
      <c r="E97" s="381"/>
      <c r="F97" s="382"/>
      <c r="H97" s="381"/>
      <c r="I97" s="382"/>
      <c r="K97" s="381"/>
      <c r="L97" s="382"/>
      <c r="N97" s="381"/>
      <c r="O97" s="382"/>
      <c r="Q97" s="381"/>
      <c r="R97" s="382"/>
    </row>
    <row r="98" spans="1:18">
      <c r="D98" s="255"/>
    </row>
    <row r="99" spans="1:18">
      <c r="A99" s="273" t="s">
        <v>497</v>
      </c>
      <c r="B99" s="228"/>
      <c r="C99" s="228"/>
      <c r="D99" s="258"/>
      <c r="E99" s="228"/>
      <c r="F99" s="228"/>
      <c r="H99" s="228"/>
      <c r="I99" s="228"/>
      <c r="K99" s="228"/>
      <c r="L99" s="228"/>
      <c r="N99" s="228"/>
      <c r="O99" s="228"/>
      <c r="Q99" s="228"/>
      <c r="R99" s="228"/>
    </row>
    <row r="100" spans="1:18">
      <c r="A100" s="193"/>
      <c r="B100" s="344" t="s">
        <v>167</v>
      </c>
      <c r="D100" s="344" t="s">
        <v>64</v>
      </c>
      <c r="E100" s="344" t="s">
        <v>65</v>
      </c>
      <c r="F100" s="356" t="s">
        <v>63</v>
      </c>
      <c r="H100" s="344" t="s">
        <v>65</v>
      </c>
      <c r="I100" s="356" t="s">
        <v>63</v>
      </c>
      <c r="K100" s="344" t="s">
        <v>65</v>
      </c>
      <c r="L100" s="356" t="s">
        <v>63</v>
      </c>
      <c r="N100" s="344" t="s">
        <v>65</v>
      </c>
      <c r="O100" s="356" t="s">
        <v>63</v>
      </c>
      <c r="Q100" s="344" t="s">
        <v>65</v>
      </c>
      <c r="R100" s="356" t="s">
        <v>63</v>
      </c>
    </row>
    <row r="101" spans="1:18" ht="15.75" thickBot="1">
      <c r="D101" s="253" t="s">
        <v>7</v>
      </c>
      <c r="E101" s="387">
        <v>1700</v>
      </c>
      <c r="F101" s="383"/>
      <c r="H101" s="387">
        <v>1700</v>
      </c>
      <c r="I101" s="383"/>
      <c r="K101" s="387">
        <v>1700</v>
      </c>
      <c r="L101" s="383"/>
      <c r="N101" s="387">
        <v>1700</v>
      </c>
      <c r="O101" s="383"/>
      <c r="Q101" s="387">
        <v>1700</v>
      </c>
      <c r="R101" s="383"/>
    </row>
    <row r="102" spans="1:18" ht="50.25" customHeight="1" thickBot="1">
      <c r="A102" s="439" t="s">
        <v>499</v>
      </c>
      <c r="B102" s="440"/>
      <c r="D102" s="274" t="s">
        <v>95</v>
      </c>
      <c r="E102" s="381">
        <v>15</v>
      </c>
      <c r="F102" s="383"/>
      <c r="H102" s="381">
        <v>15</v>
      </c>
      <c r="I102" s="383"/>
      <c r="K102" s="381">
        <v>15</v>
      </c>
      <c r="L102" s="383"/>
      <c r="N102" s="381">
        <v>15</v>
      </c>
      <c r="O102" s="383"/>
      <c r="Q102" s="381">
        <v>15</v>
      </c>
      <c r="R102" s="383"/>
    </row>
    <row r="103" spans="1:18" ht="15.75" thickBot="1">
      <c r="A103" s="439" t="s">
        <v>96</v>
      </c>
      <c r="B103" s="440"/>
      <c r="D103" s="234" t="s">
        <v>97</v>
      </c>
      <c r="E103" s="387"/>
      <c r="F103" s="383"/>
      <c r="H103" s="387"/>
      <c r="I103" s="383"/>
      <c r="K103" s="387"/>
      <c r="L103" s="383"/>
      <c r="N103" s="387"/>
      <c r="O103" s="383"/>
      <c r="Q103" s="387"/>
      <c r="R103" s="383"/>
    </row>
    <row r="104" spans="1:18" ht="15.75" thickBot="1">
      <c r="D104" s="275"/>
      <c r="E104" s="344" t="s">
        <v>22</v>
      </c>
      <c r="F104" s="356" t="s">
        <v>63</v>
      </c>
      <c r="H104" s="344" t="s">
        <v>22</v>
      </c>
      <c r="I104" s="356" t="s">
        <v>63</v>
      </c>
      <c r="K104" s="344" t="s">
        <v>22</v>
      </c>
      <c r="L104" s="356" t="s">
        <v>63</v>
      </c>
      <c r="N104" s="344" t="s">
        <v>22</v>
      </c>
      <c r="O104" s="356" t="s">
        <v>63</v>
      </c>
      <c r="Q104" s="344" t="s">
        <v>22</v>
      </c>
      <c r="R104" s="356" t="s">
        <v>63</v>
      </c>
    </row>
    <row r="105" spans="1:18" ht="81.75" customHeight="1" thickBot="1">
      <c r="A105" s="433" t="s">
        <v>527</v>
      </c>
      <c r="B105" s="435"/>
      <c r="D105" s="276" t="s">
        <v>431</v>
      </c>
      <c r="E105" s="379"/>
      <c r="F105" s="383"/>
      <c r="G105" s="179"/>
      <c r="H105" s="379"/>
      <c r="I105" s="383"/>
      <c r="J105" s="179"/>
      <c r="K105" s="379"/>
      <c r="L105" s="383"/>
      <c r="N105" s="379"/>
      <c r="O105" s="383"/>
      <c r="Q105" s="379"/>
      <c r="R105" s="383"/>
    </row>
    <row r="106" spans="1:18">
      <c r="D106" s="275"/>
    </row>
    <row r="107" spans="1:18" ht="15.75" thickBot="1"/>
    <row r="108" spans="1:18" ht="15.75" customHeight="1">
      <c r="A108" s="453" t="s">
        <v>517</v>
      </c>
      <c r="B108" s="454"/>
      <c r="C108" s="206"/>
      <c r="D108" s="277"/>
      <c r="E108" s="206"/>
      <c r="F108" s="206"/>
      <c r="G108" s="206"/>
      <c r="H108" s="206"/>
    </row>
    <row r="109" spans="1:18" ht="15" customHeight="1">
      <c r="A109" s="455"/>
      <c r="B109" s="456"/>
    </row>
    <row r="110" spans="1:18" ht="15.75" thickBot="1">
      <c r="A110" s="457"/>
      <c r="B110" s="458"/>
      <c r="F110" s="206"/>
    </row>
  </sheetData>
  <sheetProtection algorithmName="SHA-512" hashValue="Bs4twRQJANDJq3/7sBGvdkjJrKKvzYx6gTYREQQCd0LRqxS0WJR9sQ3lGxQv7ZkX1uyxaqQAUxl96s9JHA2zdw==" saltValue="FQQtmHliLTVbpxRY7LTTrQ==" spinCount="100000" sheet="1" objects="1" scenarios="1"/>
  <mergeCells count="30">
    <mergeCell ref="B6:F6"/>
    <mergeCell ref="A108:B110"/>
    <mergeCell ref="Q9:R9"/>
    <mergeCell ref="A54:B54"/>
    <mergeCell ref="B24:B25"/>
    <mergeCell ref="A33:B33"/>
    <mergeCell ref="A37:B37"/>
    <mergeCell ref="K9:L9"/>
    <mergeCell ref="N9:O9"/>
    <mergeCell ref="B12:B14"/>
    <mergeCell ref="B49:B51"/>
    <mergeCell ref="B28:B30"/>
    <mergeCell ref="B39:B41"/>
    <mergeCell ref="B88:B90"/>
    <mergeCell ref="B70:B73"/>
    <mergeCell ref="E9:F9"/>
    <mergeCell ref="A105:B105"/>
    <mergeCell ref="A85:C85"/>
    <mergeCell ref="E8:F8"/>
    <mergeCell ref="H9:I9"/>
    <mergeCell ref="B77:B78"/>
    <mergeCell ref="B81:B82"/>
    <mergeCell ref="B66:B68"/>
    <mergeCell ref="B93:B96"/>
    <mergeCell ref="H8:I8"/>
    <mergeCell ref="K8:L8"/>
    <mergeCell ref="N8:O8"/>
    <mergeCell ref="Q8:R8"/>
    <mergeCell ref="A102:B102"/>
    <mergeCell ref="A103:B103"/>
  </mergeCells>
  <conditionalFormatting sqref="E60">
    <cfRule type="cellIs" dxfId="36" priority="12" operator="between">
      <formula>0.01</formula>
      <formula>0.1999</formula>
    </cfRule>
    <cfRule type="cellIs" dxfId="35" priority="161" operator="greaterThan">
      <formula>0.45</formula>
    </cfRule>
  </conditionalFormatting>
  <conditionalFormatting sqref="E70">
    <cfRule type="cellIs" dxfId="34" priority="158" operator="greaterThan">
      <formula>30</formula>
    </cfRule>
  </conditionalFormatting>
  <conditionalFormatting sqref="E71:E73">
    <cfRule type="cellIs" dxfId="33" priority="159" operator="greaterThan">
      <formula>20</formula>
    </cfRule>
  </conditionalFormatting>
  <conditionalFormatting sqref="E86 H86 K86 N86 Q86">
    <cfRule type="containsBlanks" dxfId="32" priority="191" stopIfTrue="1">
      <formula>LEN(TRIM(E86))=0</formula>
    </cfRule>
    <cfRule type="cellIs" dxfId="31" priority="192" stopIfTrue="1" operator="equal">
      <formula>0</formula>
    </cfRule>
  </conditionalFormatting>
  <conditionalFormatting sqref="F101:F103">
    <cfRule type="cellIs" dxfId="30" priority="85" operator="greaterThan">
      <formula>0</formula>
    </cfRule>
  </conditionalFormatting>
  <conditionalFormatting sqref="F105">
    <cfRule type="cellIs" dxfId="29" priority="190" operator="greaterThan">
      <formula>0</formula>
    </cfRule>
  </conditionalFormatting>
  <conditionalFormatting sqref="H60">
    <cfRule type="cellIs" dxfId="28" priority="10" operator="between">
      <formula>0.01</formula>
      <formula>0.1999</formula>
    </cfRule>
    <cfRule type="cellIs" dxfId="27" priority="11" operator="greaterThan">
      <formula>0.45</formula>
    </cfRule>
  </conditionalFormatting>
  <conditionalFormatting sqref="H70">
    <cfRule type="cellIs" dxfId="26" priority="35" operator="greaterThan">
      <formula>30</formula>
    </cfRule>
  </conditionalFormatting>
  <conditionalFormatting sqref="H71:H73">
    <cfRule type="cellIs" dxfId="25" priority="36" operator="greaterThan">
      <formula>20</formula>
    </cfRule>
  </conditionalFormatting>
  <conditionalFormatting sqref="I101:I103">
    <cfRule type="cellIs" dxfId="24" priority="27" operator="greaterThan">
      <formula>0</formula>
    </cfRule>
  </conditionalFormatting>
  <conditionalFormatting sqref="I105">
    <cfRule type="cellIs" dxfId="23" priority="28" operator="greaterThan">
      <formula>0</formula>
    </cfRule>
  </conditionalFormatting>
  <conditionalFormatting sqref="K60">
    <cfRule type="cellIs" dxfId="22" priority="8" operator="between">
      <formula>0.01</formula>
      <formula>0.1999</formula>
    </cfRule>
    <cfRule type="cellIs" dxfId="21" priority="9" operator="greaterThan">
      <formula>0.45</formula>
    </cfRule>
  </conditionalFormatting>
  <conditionalFormatting sqref="K70">
    <cfRule type="cellIs" dxfId="20" priority="33" operator="greaterThan">
      <formula>30</formula>
    </cfRule>
  </conditionalFormatting>
  <conditionalFormatting sqref="K71:K73">
    <cfRule type="cellIs" dxfId="19" priority="34" operator="greaterThan">
      <formula>20</formula>
    </cfRule>
  </conditionalFormatting>
  <conditionalFormatting sqref="L101:L103">
    <cfRule type="cellIs" dxfId="18" priority="25" operator="greaterThan">
      <formula>0</formula>
    </cfRule>
  </conditionalFormatting>
  <conditionalFormatting sqref="L105">
    <cfRule type="cellIs" dxfId="17" priority="26" operator="greaterThan">
      <formula>0</formula>
    </cfRule>
  </conditionalFormatting>
  <conditionalFormatting sqref="N60">
    <cfRule type="cellIs" dxfId="16" priority="6" operator="between">
      <formula>0.01</formula>
      <formula>0.1999</formula>
    </cfRule>
    <cfRule type="cellIs" dxfId="15" priority="7" operator="greaterThan">
      <formula>0.45</formula>
    </cfRule>
  </conditionalFormatting>
  <conditionalFormatting sqref="N70">
    <cfRule type="cellIs" dxfId="14" priority="31" operator="greaterThan">
      <formula>30</formula>
    </cfRule>
  </conditionalFormatting>
  <conditionalFormatting sqref="N71:N73">
    <cfRule type="cellIs" dxfId="13" priority="32" operator="greaterThan">
      <formula>20</formula>
    </cfRule>
  </conditionalFormatting>
  <conditionalFormatting sqref="O101:O103">
    <cfRule type="cellIs" dxfId="12" priority="23" operator="greaterThan">
      <formula>0</formula>
    </cfRule>
  </conditionalFormatting>
  <conditionalFormatting sqref="O105">
    <cfRule type="cellIs" dxfId="11" priority="24" operator="greaterThan">
      <formula>0</formula>
    </cfRule>
  </conditionalFormatting>
  <conditionalFormatting sqref="Q60">
    <cfRule type="cellIs" dxfId="10" priority="4" operator="between">
      <formula>0.01</formula>
      <formula>0.1999</formula>
    </cfRule>
    <cfRule type="cellIs" dxfId="9" priority="5" operator="greaterThan">
      <formula>0.45</formula>
    </cfRule>
  </conditionalFormatting>
  <conditionalFormatting sqref="Q70">
    <cfRule type="cellIs" dxfId="8" priority="29" operator="greaterThan">
      <formula>30</formula>
    </cfRule>
  </conditionalFormatting>
  <conditionalFormatting sqref="Q71:Q73">
    <cfRule type="cellIs" dxfId="7" priority="30" operator="greaterThan">
      <formula>20</formula>
    </cfRule>
  </conditionalFormatting>
  <conditionalFormatting sqref="R101:R103">
    <cfRule type="cellIs" dxfId="6" priority="21" operator="greaterThan">
      <formula>0</formula>
    </cfRule>
  </conditionalFormatting>
  <conditionalFormatting sqref="R105">
    <cfRule type="cellIs" dxfId="5" priority="22" operator="greaterThan">
      <formula>0</formula>
    </cfRule>
  </conditionalFormatting>
  <dataValidations count="4">
    <dataValidation type="list" allowBlank="1" showInputMessage="1" showErrorMessage="1" sqref="E49:E51 E18 E77:E78 K49:K51 E12:E14 E105 N49:N51 E81:E82 N18 H49:H51 H18 H77:H78 K18 K77:K78 K12:K14 K105 H12:H14 N77:N78 N12:N14 K81:K82 N105 H105 N81:N82 H81:H82 Q49:Q51 Q18 Q77:Q78 Q12:Q14 Q105 Q81:Q82" xr:uid="{C5DCE756-A2CD-40C2-AD89-95661E9F27DA}">
      <formula1>"Y, N"</formula1>
    </dataValidation>
    <dataValidation type="decimal" operator="greaterThan" allowBlank="1" showInputMessage="1" showErrorMessage="1" sqref="E35 E39:E41 E43 E45 E56:E58 E60:E61 E66:E68 Q45 N35 N39:N41 N43 N45 N56:N58 H60:H61 N66:N68 K60:K61 H35 H39:H41 H43 H45 H56:H58 Q60:Q61 H66:H68 Q66:Q68 K35 K39:K41 K43 K45 K56:K58 N60:N61 K66:K68 Q56:Q58 Q35 Q39:Q41 Q43" xr:uid="{7F8A9F32-5E84-41F0-849B-1E3E0E6A38B2}">
      <formula1>0</formula1>
    </dataValidation>
    <dataValidation type="whole" operator="greaterThan" allowBlank="1" showInputMessage="1" showErrorMessage="1" sqref="E16 E24:E25 E28:E30 E101:E103 N16 N24:N25 N28:N30 N101:N103 H16 H24:H25 H28:H30 H101:H103 K16 K24:K25 K28:K30 K101:K103 Q16 Q24:Q25 Q28:Q30 Q101:Q103" xr:uid="{242F1F1B-76CB-4582-9398-94134FC551FC}">
      <formula1>0</formula1>
    </dataValidation>
    <dataValidation type="decimal" operator="greaterThanOrEqual" allowBlank="1" showInputMessage="1" showErrorMessage="1" sqref="E70:E74 H70:H74 K70:K74 N70:N74 Q70:Q74" xr:uid="{5692E17A-BA97-418B-9B29-1A9842530038}">
      <formula1>0</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999FB-281A-45CB-8A96-7FF4661E4E3D}">
  <sheetPr codeName="Sheet11">
    <tabColor rgb="FFFF0000"/>
  </sheetPr>
  <dimension ref="B2:K42"/>
  <sheetViews>
    <sheetView tabSelected="1" topLeftCell="A3" zoomScaleNormal="100" workbookViewId="0">
      <selection activeCell="D28" sqref="D28"/>
    </sheetView>
  </sheetViews>
  <sheetFormatPr defaultColWidth="9.140625" defaultRowHeight="14.25"/>
  <cols>
    <col min="1" max="1" width="9.140625" style="4"/>
    <col min="2" max="2" width="47.140625" style="5" customWidth="1"/>
    <col min="3" max="7" width="23.5703125" style="5" customWidth="1"/>
    <col min="8" max="8" width="23.5703125" style="4" customWidth="1"/>
    <col min="9" max="9" width="14.28515625" style="4" customWidth="1"/>
    <col min="10" max="10" width="11.42578125" style="4" bestFit="1" customWidth="1"/>
    <col min="11" max="11" width="11.28515625" style="4" customWidth="1"/>
    <col min="12" max="16384" width="9.140625" style="4"/>
  </cols>
  <sheetData>
    <row r="2" spans="2:8" ht="20.25">
      <c r="B2" s="463" t="s">
        <v>432</v>
      </c>
      <c r="C2" s="463"/>
      <c r="D2" s="463"/>
      <c r="E2" s="463"/>
      <c r="F2" s="463"/>
      <c r="G2" s="463"/>
      <c r="H2" s="463"/>
    </row>
    <row r="3" spans="2:8" ht="15.75">
      <c r="B3" s="462"/>
      <c r="C3" s="462"/>
      <c r="D3" s="462"/>
      <c r="E3" s="462"/>
      <c r="F3" s="462"/>
      <c r="G3" s="462"/>
      <c r="H3" s="5"/>
    </row>
    <row r="4" spans="2:8" ht="15.75" thickBot="1">
      <c r="B4" s="136" t="s">
        <v>146</v>
      </c>
      <c r="C4" s="136" t="s">
        <v>141</v>
      </c>
      <c r="D4" s="136" t="s">
        <v>142</v>
      </c>
      <c r="E4" s="136" t="s">
        <v>143</v>
      </c>
      <c r="F4" s="136" t="s">
        <v>144</v>
      </c>
      <c r="G4" s="136" t="s">
        <v>145</v>
      </c>
      <c r="H4" s="136" t="s">
        <v>16</v>
      </c>
    </row>
    <row r="5" spans="2:8" ht="18" customHeight="1">
      <c r="B5" s="144" t="s">
        <v>52</v>
      </c>
      <c r="C5" s="145" t="str">
        <f>IF('Checklist District ID'!$B$54="","",'Checklist District ID'!$B$54)</f>
        <v>Blood Road</v>
      </c>
      <c r="D5" s="145" t="str">
        <f>IF('Checklist District ID'!$B$55="","",'Checklist District ID'!$B$55)</f>
        <v>0 Fitchburg Road - Mixed Use</v>
      </c>
      <c r="E5" s="145" t="str">
        <f>IF('Checklist District ID'!$B$56="","",'Checklist District ID'!$B$56)</f>
        <v>47 - 53 Old City Road</v>
      </c>
      <c r="F5" s="145" t="str">
        <f>IF('Checklist District ID'!$B$57="","",'Checklist District ID'!$B$57)</f>
        <v>111 - 117 Fitchburg Road</v>
      </c>
      <c r="G5" s="145" t="str">
        <f>IF('Checklist District ID'!$B$58="","",'Checklist District ID'!$B$58)</f>
        <v>Bayberry Hill Road/Clement Rd</v>
      </c>
      <c r="H5" s="146"/>
    </row>
    <row r="6" spans="2:8" ht="18" customHeight="1">
      <c r="B6" s="40" t="s">
        <v>444</v>
      </c>
      <c r="C6" s="155">
        <f>SUM('Blood Road'!$X$20:$X$1020)</f>
        <v>2274</v>
      </c>
      <c r="D6" s="153">
        <f>SUM('Fitchburg Rd - Mixed Use'!$X$20:$X$1020)</f>
        <v>384</v>
      </c>
      <c r="E6" s="153">
        <f>SUM('47 - 53 Old City Road'!$X$20:$X$1020)</f>
        <v>185</v>
      </c>
      <c r="F6" s="153">
        <f>SUM('111 - 117 Fitchburg Road'!$X$20:$X$1020)</f>
        <v>330</v>
      </c>
      <c r="G6" s="153">
        <f>SUM('Bayberry Hill Road Clement Rd'!$X$20:$X$1020)</f>
        <v>283</v>
      </c>
      <c r="H6" s="137">
        <f>SUM(C6:G6)</f>
        <v>3456</v>
      </c>
    </row>
    <row r="7" spans="2:8" ht="18" customHeight="1">
      <c r="B7" s="38" t="s">
        <v>433</v>
      </c>
      <c r="C7" s="156">
        <f>IF('Checklist Parameters'!E102="","",SUM('Blood Road'!$Y$20:$Y$1020))</f>
        <v>2332.130158094008</v>
      </c>
      <c r="D7" s="37">
        <f>IF('Checklist Parameters'!H102="","",SUM('Fitchburg Rd - Mixed Use'!$Y$20:$Y$1020))</f>
        <v>393.83639325068867</v>
      </c>
      <c r="E7" s="37">
        <f>IF('Checklist Parameters'!K102="","",SUM('47 - 53 Old City Road'!$Y$20:$Y$1020))</f>
        <v>190.88718508278237</v>
      </c>
      <c r="F7" s="37">
        <f>IF('Checklist Parameters'!N102="","",SUM('111 - 117 Fitchburg Road'!$Y$20:$Y$1020))</f>
        <v>317.18397987957991</v>
      </c>
      <c r="G7" s="37">
        <f>IF('Checklist Parameters'!Q102="","",SUM('Bayberry Hill Road Clement Rd'!$Y$20:$Y$1020))</f>
        <v>272.28793728760331</v>
      </c>
      <c r="H7" s="137">
        <f t="shared" ref="H7:H12" si="0">SUM(C7:G7)</f>
        <v>3506.3256535946621</v>
      </c>
    </row>
    <row r="8" spans="2:8" ht="18" customHeight="1">
      <c r="B8" s="38" t="s">
        <v>434</v>
      </c>
      <c r="C8" s="156" t="str">
        <f>IF('Checklist Parameters'!E103="","",'Checklist Parameters'!E103)</f>
        <v/>
      </c>
      <c r="D8" s="37" t="str">
        <f>IF('Checklist Parameters'!H103="","",'Checklist Parameters'!H103)</f>
        <v/>
      </c>
      <c r="E8" s="37" t="str">
        <f>IF('Checklist Parameters'!K103="","",'Checklist Parameters'!K103)</f>
        <v/>
      </c>
      <c r="F8" s="37" t="str">
        <f>IF('Checklist Parameters'!N103="","",'Checklist Parameters'!N103)</f>
        <v/>
      </c>
      <c r="G8" s="37" t="str">
        <f>IF('Checklist Parameters'!Q103="","",'Checklist Parameters'!Q103)</f>
        <v/>
      </c>
      <c r="H8" s="137">
        <f t="shared" si="0"/>
        <v>0</v>
      </c>
    </row>
    <row r="9" spans="2:8" ht="18" customHeight="1">
      <c r="B9" s="38" t="s">
        <v>435</v>
      </c>
      <c r="C9" s="156" t="str">
        <f>IF('Checklist Parameters'!E58="","",SUM('Blood Road'!$Z$20:$Z$1020))</f>
        <v/>
      </c>
      <c r="D9" s="37" t="str">
        <f>IF('Checklist Parameters'!H58="","",SUM('Fitchburg Rd - Mixed Use'!$Z$20:$Z$1020))</f>
        <v/>
      </c>
      <c r="E9" s="37" t="str">
        <f>IF('Checklist Parameters'!K58="","",SUM('47 - 53 Old City Road'!$Z$20:$Z$1020))</f>
        <v/>
      </c>
      <c r="F9" s="37" t="str">
        <f>IF('Checklist Parameters'!N58="","",SUM('111 - 117 Fitchburg Road'!$Z$20:$Z$1020))</f>
        <v/>
      </c>
      <c r="G9" s="37" t="str">
        <f>IF('Checklist Parameters'!Q58="","",SUM('Bayberry Hill Road Clement Rd'!$Z$20:$Z$1020))</f>
        <v/>
      </c>
      <c r="H9" s="137">
        <f t="shared" si="0"/>
        <v>0</v>
      </c>
    </row>
    <row r="10" spans="2:8" ht="18" customHeight="1">
      <c r="B10" s="38" t="s">
        <v>440</v>
      </c>
      <c r="C10" s="156">
        <f>IF('Checklist Parameters'!E101="","",SUM('Blood Road'!$AA$20:$AA$1020))</f>
        <v>3983.8270465323526</v>
      </c>
      <c r="D10" s="37">
        <f>IF('Checklist Parameters'!H101="","",SUM('Fitchburg Rd - Mixed Use'!$AA$20:$AA$1020))</f>
        <v>672.76522705882348</v>
      </c>
      <c r="E10" s="37">
        <f>IF('Checklist Parameters'!K101="","",SUM('47 - 53 Old City Road'!$AA$20:$AA$1020))</f>
        <v>326.08022675317648</v>
      </c>
      <c r="F10" s="37">
        <f>IF('Checklist Parameters'!N101="","",SUM('111 - 117 Fitchburg Road'!$AA$20:$AA$1020))</f>
        <v>541.82486915899995</v>
      </c>
      <c r="G10" s="37">
        <f>IF('Checklist Parameters'!Q101="","",SUM('Bayberry Hill Road Clement Rd'!$AA$20:$AA$1020))</f>
        <v>465.13186463717648</v>
      </c>
      <c r="H10" s="137">
        <f t="shared" si="0"/>
        <v>5989.6292341405288</v>
      </c>
    </row>
    <row r="11" spans="2:8" ht="18" customHeight="1">
      <c r="B11" s="38" t="s">
        <v>436</v>
      </c>
      <c r="C11" s="156">
        <f>SUM('Blood Road'!$AC$20:$AC$1020)</f>
        <v>2274</v>
      </c>
      <c r="D11" s="37">
        <f>SUM('Fitchburg Rd - Mixed Use'!$AC$20:$AC$1020)</f>
        <v>384</v>
      </c>
      <c r="E11" s="37">
        <f>SUM('47 - 53 Old City Road'!$AC$20:$AC$1020)</f>
        <v>185</v>
      </c>
      <c r="F11" s="37">
        <f>SUM('111 - 117 Fitchburg Road'!$AC$20:$AC$1020)</f>
        <v>330</v>
      </c>
      <c r="G11" s="37">
        <f>SUM('Bayberry Hill Road Clement Rd'!$AC$20:$AC$1020)</f>
        <v>283</v>
      </c>
      <c r="H11" s="137">
        <f t="shared" si="0"/>
        <v>3456</v>
      </c>
    </row>
    <row r="12" spans="2:8" ht="18" customHeight="1" thickBot="1">
      <c r="B12" s="140" t="s">
        <v>437</v>
      </c>
      <c r="C12" s="157" t="str">
        <f>IF('Checklist Parameters'!E43="","",SUM('Blood Road'!$AB$20:$AB$1020))</f>
        <v/>
      </c>
      <c r="D12" s="141" t="str">
        <f>IF('Checklist Parameters'!H43="","",SUM('Fitchburg Rd - Mixed Use'!$AB$20:$AB$1020))</f>
        <v/>
      </c>
      <c r="E12" s="141" t="str">
        <f>IF('Checklist Parameters'!K43="","",SUM('47 - 53 Old City Road'!$AB$20:$AB$1020))</f>
        <v/>
      </c>
      <c r="F12" s="141" t="str">
        <f>IF('Checklist Parameters'!N43="","",SUM('111 - 117 Fitchburg Road'!$AB$20:$AB$1020))</f>
        <v/>
      </c>
      <c r="G12" s="141" t="str">
        <f>IF('Checklist Parameters'!Q43="","",SUM('Bayberry Hill Road Clement Rd'!$AB$20:$AB$1020))</f>
        <v/>
      </c>
      <c r="H12" s="137">
        <f t="shared" si="0"/>
        <v>0</v>
      </c>
    </row>
    <row r="13" spans="2:8" ht="22.5" customHeight="1" thickTop="1" thickBot="1">
      <c r="B13" s="320" t="s">
        <v>438</v>
      </c>
      <c r="C13" s="321">
        <f>'Blood Road'!$B$13</f>
        <v>2274</v>
      </c>
      <c r="D13" s="321">
        <f>'Fitchburg Rd - Mixed Use'!$B$13</f>
        <v>384</v>
      </c>
      <c r="E13" s="321">
        <f>'47 - 53 Old City Road'!$B$13</f>
        <v>185</v>
      </c>
      <c r="F13" s="321">
        <f>'111 - 117 Fitchburg Road'!$B$13</f>
        <v>317</v>
      </c>
      <c r="G13" s="321">
        <f>'Bayberry Hill Road Clement Rd'!$B$13</f>
        <v>272</v>
      </c>
      <c r="H13" s="322">
        <f t="shared" ref="H13" si="1">SUM(C13:G13)</f>
        <v>3432</v>
      </c>
    </row>
    <row r="15" spans="2:8" ht="20.25">
      <c r="B15" s="463" t="s">
        <v>2</v>
      </c>
      <c r="C15" s="463"/>
      <c r="D15" s="463"/>
      <c r="E15" s="463"/>
      <c r="F15" s="463"/>
      <c r="G15" s="463"/>
      <c r="H15" s="463"/>
    </row>
    <row r="16" spans="2:8" ht="15.75">
      <c r="B16" s="462"/>
      <c r="C16" s="462"/>
      <c r="D16" s="462"/>
      <c r="E16" s="462"/>
      <c r="F16" s="462"/>
      <c r="G16" s="462"/>
      <c r="H16" s="5"/>
    </row>
    <row r="17" spans="2:11" ht="15.75" thickBot="1">
      <c r="B17" s="136" t="s">
        <v>146</v>
      </c>
      <c r="C17" s="136" t="s">
        <v>141</v>
      </c>
      <c r="D17" s="136" t="s">
        <v>142</v>
      </c>
      <c r="E17" s="136" t="s">
        <v>143</v>
      </c>
      <c r="F17" s="136" t="s">
        <v>144</v>
      </c>
      <c r="G17" s="136" t="s">
        <v>145</v>
      </c>
      <c r="H17" s="136" t="s">
        <v>16</v>
      </c>
    </row>
    <row r="18" spans="2:11" ht="22.5" customHeight="1">
      <c r="B18" s="144" t="s">
        <v>52</v>
      </c>
      <c r="C18" s="147" t="str">
        <f>IF('Checklist District ID'!$B$54="","",'Checklist District ID'!$B$54)</f>
        <v>Blood Road</v>
      </c>
      <c r="D18" s="147" t="str">
        <f>IF('Checklist District ID'!$B$55="","",'Checklist District ID'!$B$55)</f>
        <v>0 Fitchburg Road - Mixed Use</v>
      </c>
      <c r="E18" s="147" t="str">
        <f>IF('Checklist District ID'!$B$56="","",'Checklist District ID'!$B$56)</f>
        <v>47 - 53 Old City Road</v>
      </c>
      <c r="F18" s="147" t="str">
        <f>IF('Checklist District ID'!$B$57="","",'Checklist District ID'!$B$57)</f>
        <v>111 - 117 Fitchburg Road</v>
      </c>
      <c r="G18" s="147" t="str">
        <f>IF('Checklist District ID'!$B$58="","",'Checklist District ID'!$B$58)</f>
        <v>Bayberry Hill Road/Clement Rd</v>
      </c>
      <c r="H18" s="146"/>
    </row>
    <row r="19" spans="2:11" ht="22.5" customHeight="1">
      <c r="B19" s="40" t="s">
        <v>451</v>
      </c>
      <c r="C19" s="162">
        <f>'Blood Road'!$B$9</f>
        <v>151.00865350875901</v>
      </c>
      <c r="D19" s="162">
        <f>'Fitchburg Rd - Mixed Use'!$B$9</f>
        <v>25.6176965731972</v>
      </c>
      <c r="E19" s="162">
        <f>'47 - 53 Old City Road'!$B$9</f>
        <v>12.132028</v>
      </c>
      <c r="F19" s="162">
        <f>'111 - 117 Fitchburg Road'!$B$9</f>
        <v>21.1455987697572</v>
      </c>
      <c r="G19" s="162">
        <f>'Bayberry Hill Road Clement Rd'!$B$9</f>
        <v>18.152529000000001</v>
      </c>
      <c r="H19" s="163">
        <f>SUM(C19:G19)</f>
        <v>228.05650585171344</v>
      </c>
    </row>
    <row r="20" spans="2:11" ht="22.5" customHeight="1">
      <c r="B20" s="38" t="s">
        <v>519</v>
      </c>
      <c r="C20" s="164">
        <f>'Checklist District ID'!$E$54</f>
        <v>151.00865350875901</v>
      </c>
      <c r="D20" s="164">
        <f>'Checklist District ID'!$E$55</f>
        <v>25.6176965731972</v>
      </c>
      <c r="E20" s="164">
        <f>'Checklist District ID'!$E$56</f>
        <v>12.132028</v>
      </c>
      <c r="F20" s="164">
        <f>'Checklist District ID'!$E$57</f>
        <v>21.1455987697572</v>
      </c>
      <c r="G20" s="164">
        <f>'Checklist District ID'!$E$58</f>
        <v>18.152529000000001</v>
      </c>
      <c r="H20" s="165">
        <f>'Checklist District ID'!$E$59</f>
        <v>228.05650585171344</v>
      </c>
    </row>
    <row r="21" spans="2:11" ht="22.5" customHeight="1">
      <c r="B21" s="323" t="s">
        <v>438</v>
      </c>
      <c r="C21" s="324">
        <f>C13</f>
        <v>2274</v>
      </c>
      <c r="D21" s="324">
        <f>D13</f>
        <v>384</v>
      </c>
      <c r="E21" s="324">
        <f>E13</f>
        <v>185</v>
      </c>
      <c r="F21" s="324">
        <f>F13</f>
        <v>317</v>
      </c>
      <c r="G21" s="324">
        <f>G13</f>
        <v>272</v>
      </c>
      <c r="H21" s="325">
        <f t="shared" ref="H21" si="2">SUM(C21:G21)</f>
        <v>3432</v>
      </c>
    </row>
    <row r="22" spans="2:11" ht="22.5" customHeight="1" thickBot="1">
      <c r="B22" s="326" t="s">
        <v>1</v>
      </c>
      <c r="C22" s="327">
        <f>IFERROR(C21/C20,0)</f>
        <v>15.05873966267834</v>
      </c>
      <c r="D22" s="327">
        <f t="shared" ref="D22:G22" si="3">IFERROR(D21/D20,0)</f>
        <v>14.989638077053511</v>
      </c>
      <c r="E22" s="327">
        <f t="shared" si="3"/>
        <v>15.248893260055119</v>
      </c>
      <c r="F22" s="327">
        <f t="shared" si="3"/>
        <v>14.991299298338095</v>
      </c>
      <c r="G22" s="327">
        <f t="shared" si="3"/>
        <v>14.984138022861718</v>
      </c>
      <c r="H22" s="328">
        <f>IFERROR(H21/H20,0)</f>
        <v>15.048901969196836</v>
      </c>
    </row>
    <row r="23" spans="2:11" ht="22.5" customHeight="1" thickTop="1">
      <c r="B23" s="38" t="s">
        <v>8</v>
      </c>
      <c r="C23" s="164">
        <f>'Blood Road'!$B$11</f>
        <v>155.47534387296</v>
      </c>
      <c r="D23" s="164">
        <f>'Fitchburg Rd - Mixed Use'!$B$11</f>
        <v>26.255759550099999</v>
      </c>
      <c r="E23" s="164">
        <f>'47 - 53 Old City Road'!$B$11</f>
        <v>12.725812338848</v>
      </c>
      <c r="F23" s="164">
        <f>'111 - 117 Fitchburg Road'!$B$11</f>
        <v>21.145598658673997</v>
      </c>
      <c r="G23" s="164">
        <f>'Bayberry Hill Road Clement Rd'!$B$11</f>
        <v>18.152529152534001</v>
      </c>
      <c r="H23" s="165">
        <f>SUM(C23:G23)</f>
        <v>233.75504357311598</v>
      </c>
      <c r="I23" s="1"/>
    </row>
    <row r="24" spans="2:11" ht="22.5" customHeight="1">
      <c r="B24" s="38" t="s">
        <v>13</v>
      </c>
      <c r="C24" s="37">
        <f>'Blood Road'!$B$12</f>
        <v>2275562.00897928</v>
      </c>
      <c r="D24" s="37">
        <f>'Fitchburg Rd - Mixed Use'!$B$12</f>
        <v>384283.49769600009</v>
      </c>
      <c r="E24" s="37">
        <f>'47 - 53 Old City Road'!$B$12</f>
        <v>186257.02552141444</v>
      </c>
      <c r="F24" s="37">
        <f>'111 - 117 Fitchburg Road'!$B$12</f>
        <v>331596.81992530811</v>
      </c>
      <c r="G24" s="37">
        <f>'Bayberry Hill Road Clement Rd'!$B$12</f>
        <v>284660.70115795202</v>
      </c>
      <c r="H24" s="93">
        <f t="shared" ref="H24" si="4">SUM(C24:G24)</f>
        <v>3462360.0532799549</v>
      </c>
    </row>
    <row r="25" spans="2:11" ht="22.5" customHeight="1">
      <c r="B25" s="400" t="s">
        <v>533</v>
      </c>
      <c r="C25" s="408">
        <f>'Blood Road'!$F$10</f>
        <v>0</v>
      </c>
      <c r="D25" s="409">
        <f>'Fitchburg Rd - Mixed Use'!$F$10</f>
        <v>0</v>
      </c>
      <c r="E25" s="409">
        <f>'47 - 53 Old City Road'!$F$10</f>
        <v>0</v>
      </c>
      <c r="F25" s="409">
        <f>'111 - 117 Fitchburg Road'!$F$10</f>
        <v>0</v>
      </c>
      <c r="G25" s="410">
        <f>'Bayberry Hill Road Clement Rd'!$F$10</f>
        <v>0</v>
      </c>
      <c r="H25" s="411">
        <f>SUM($C$25:$G$25)</f>
        <v>0</v>
      </c>
    </row>
    <row r="26" spans="2:11" ht="22.5" customHeight="1">
      <c r="B26" s="39" t="s">
        <v>11</v>
      </c>
      <c r="C26" s="37">
        <f>'Blood Road'!$F$9</f>
        <v>0</v>
      </c>
      <c r="D26" s="36">
        <f>'Fitchburg Rd - Mixed Use'!$F$9</f>
        <v>0</v>
      </c>
      <c r="E26" s="36">
        <f>'47 - 53 Old City Road'!$F$9</f>
        <v>0</v>
      </c>
      <c r="F26" s="36">
        <f>'111 - 117 Fitchburg Road'!$F$9</f>
        <v>0</v>
      </c>
      <c r="G26" s="91">
        <f>'Bayberry Hill Road Clement Rd'!$F$9</f>
        <v>0</v>
      </c>
      <c r="H26" s="93">
        <f>SUM(C26:G26)</f>
        <v>0</v>
      </c>
    </row>
    <row r="27" spans="2:11" ht="22.5" customHeight="1">
      <c r="B27" s="39" t="s">
        <v>377</v>
      </c>
      <c r="C27" s="89">
        <f>'Blood Road'!$F$11</f>
        <v>241595.360936229</v>
      </c>
      <c r="D27" s="90">
        <f>'Fitchburg Rd - Mixed Use'!$F$11</f>
        <v>27794.404269999999</v>
      </c>
      <c r="E27" s="90">
        <f>'47 - 53 Old City Road'!$F$11</f>
        <v>25865.557853400001</v>
      </c>
      <c r="F27" s="90">
        <f>'111 - 117 Fitchburg Road'!$F$11</f>
        <v>0</v>
      </c>
      <c r="G27" s="92">
        <f>'Bayberry Hill Road Clement Rd'!$F$11</f>
        <v>0</v>
      </c>
      <c r="H27" s="93">
        <f t="shared" ref="H27:H30" si="5">SUM(C27:G27)</f>
        <v>295255.32305962901</v>
      </c>
    </row>
    <row r="28" spans="2:11" ht="22.5" customHeight="1">
      <c r="B28" s="39" t="s">
        <v>378</v>
      </c>
      <c r="C28" s="89">
        <f>'Blood Road'!$F$12</f>
        <v>4876204.3049555998</v>
      </c>
      <c r="D28" s="90">
        <f>'Fitchburg Rd - Mixed Use'!$F$12</f>
        <v>823464.63791999989</v>
      </c>
      <c r="E28" s="90">
        <f>'47 - 53 Old City Road'!$F$12</f>
        <v>399122.19754588802</v>
      </c>
      <c r="F28" s="90">
        <f>'111 - 117 Fitchburg Road'!$F$12</f>
        <v>644771.59429920989</v>
      </c>
      <c r="G28" s="92">
        <f>'Bayberry Hill Road Clement Rd'!$F$12</f>
        <v>553506.91891824</v>
      </c>
      <c r="H28" s="93">
        <f t="shared" si="5"/>
        <v>7297069.6536389375</v>
      </c>
    </row>
    <row r="29" spans="2:11" ht="22.5" customHeight="1">
      <c r="B29" s="39" t="s">
        <v>379</v>
      </c>
      <c r="C29" s="89">
        <f>'Blood Road'!$F$13</f>
        <v>1137781.00448964</v>
      </c>
      <c r="D29" s="90">
        <f>'Fitchburg Rd - Mixed Use'!$F$13</f>
        <v>192141.74884800002</v>
      </c>
      <c r="E29" s="90">
        <f>'47 - 53 Old City Road'!$F$13</f>
        <v>93128.512760707206</v>
      </c>
      <c r="F29" s="90">
        <f>'111 - 117 Fitchburg Road'!$F$13</f>
        <v>165798.40996265403</v>
      </c>
      <c r="G29" s="92">
        <f>'Bayberry Hill Road Clement Rd'!$F$13</f>
        <v>142330.35057897601</v>
      </c>
      <c r="H29" s="93">
        <f t="shared" si="5"/>
        <v>1731180.0266399775</v>
      </c>
      <c r="J29" s="103"/>
      <c r="K29" s="103"/>
    </row>
    <row r="30" spans="2:11" ht="22.5" customHeight="1" thickBot="1">
      <c r="B30" s="105" t="s">
        <v>150</v>
      </c>
      <c r="C30" s="106">
        <f>'Blood Road'!$F$14</f>
        <v>0</v>
      </c>
      <c r="D30" s="107">
        <f>'Fitchburg Rd - Mixed Use'!$F$14</f>
        <v>0</v>
      </c>
      <c r="E30" s="107">
        <f>'47 - 53 Old City Road'!$F$14</f>
        <v>0</v>
      </c>
      <c r="F30" s="107">
        <f>'111 - 117 Fitchburg Road'!$F$14</f>
        <v>0</v>
      </c>
      <c r="G30" s="108">
        <f>'Bayberry Hill Road Clement Rd'!$F$14</f>
        <v>0</v>
      </c>
      <c r="H30" s="109">
        <f t="shared" si="5"/>
        <v>0</v>
      </c>
      <c r="K30" s="116"/>
    </row>
    <row r="32" spans="2:11" ht="15">
      <c r="F32" s="461"/>
      <c r="G32" s="461"/>
      <c r="H32" s="461"/>
      <c r="I32" s="461"/>
    </row>
    <row r="33" spans="2:9" ht="15">
      <c r="B33" s="461" t="s">
        <v>447</v>
      </c>
      <c r="C33" s="461"/>
      <c r="D33" s="461"/>
      <c r="F33" s="166"/>
      <c r="G33" s="166"/>
      <c r="H33" s="166"/>
      <c r="I33" s="166"/>
    </row>
    <row r="34" spans="2:9" ht="23.25" customHeight="1" thickBot="1">
      <c r="B34" s="65" t="s">
        <v>450</v>
      </c>
      <c r="C34" s="65" t="s">
        <v>448</v>
      </c>
      <c r="D34" s="168" t="s">
        <v>449</v>
      </c>
      <c r="E34" s="65"/>
      <c r="F34" s="43"/>
      <c r="G34" s="43"/>
      <c r="H34" s="43"/>
      <c r="I34" s="43"/>
    </row>
    <row r="35" spans="2:9" ht="18" customHeight="1">
      <c r="B35" s="110" t="s">
        <v>414</v>
      </c>
      <c r="C35" s="111" t="str">
        <f>Introduction!$I$3</f>
        <v>Townsend</v>
      </c>
      <c r="D35" s="170" t="str">
        <f>Introduction!$I$3</f>
        <v>Townsend</v>
      </c>
      <c r="E35" s="17"/>
      <c r="F35" s="16"/>
      <c r="G35" s="135"/>
      <c r="H35" s="16"/>
      <c r="I35" s="16"/>
    </row>
    <row r="36" spans="2:9" ht="18" customHeight="1">
      <c r="B36" s="112" t="s">
        <v>415</v>
      </c>
      <c r="C36" s="113" t="str">
        <f>Introduction!$I$4</f>
        <v>Adjacent small town</v>
      </c>
      <c r="D36" s="169" t="str">
        <f>Introduction!$I$4</f>
        <v>Adjacent small town</v>
      </c>
      <c r="E36" s="17"/>
      <c r="F36" s="16"/>
      <c r="G36" s="124"/>
      <c r="H36" s="16"/>
      <c r="I36" s="16"/>
    </row>
    <row r="37" spans="2:9" ht="18" customHeight="1">
      <c r="B37" s="112" t="s">
        <v>416</v>
      </c>
      <c r="C37" s="114">
        <f>Introduction!$I$5</f>
        <v>3566</v>
      </c>
      <c r="D37" s="171">
        <f>Introduction!$I$5</f>
        <v>3566</v>
      </c>
      <c r="E37" s="17"/>
      <c r="F37" s="16"/>
      <c r="G37" s="124"/>
      <c r="H37" s="16"/>
      <c r="I37" s="16"/>
    </row>
    <row r="38" spans="2:9" ht="18" customHeight="1">
      <c r="B38" s="112" t="s">
        <v>530</v>
      </c>
      <c r="C38" s="114">
        <f>Introduction!$I$6</f>
        <v>178.3</v>
      </c>
      <c r="D38" s="172">
        <f>$H$21</f>
        <v>3432</v>
      </c>
      <c r="E38" s="17"/>
      <c r="F38" s="16"/>
      <c r="G38" s="124"/>
      <c r="H38" s="16"/>
      <c r="I38" s="16"/>
    </row>
    <row r="39" spans="2:9" ht="18" customHeight="1">
      <c r="B39" s="112" t="s">
        <v>417</v>
      </c>
      <c r="C39" s="114">
        <f>Introduction!$I$7</f>
        <v>0</v>
      </c>
      <c r="D39" s="173">
        <f>$H$19</f>
        <v>228.05650585171344</v>
      </c>
      <c r="E39" s="17"/>
      <c r="F39" s="16"/>
      <c r="G39" s="16"/>
      <c r="H39" s="16"/>
      <c r="I39" s="16"/>
    </row>
    <row r="40" spans="2:9" ht="18" customHeight="1">
      <c r="B40" s="112" t="s">
        <v>418</v>
      </c>
      <c r="C40" s="412">
        <f>Introduction!$I$8</f>
        <v>0</v>
      </c>
      <c r="D40" s="413">
        <f>Introduction!$I$8</f>
        <v>0</v>
      </c>
    </row>
    <row r="41" spans="2:9" ht="18" customHeight="1">
      <c r="B41" s="401" t="s">
        <v>535</v>
      </c>
      <c r="C41" s="167">
        <f>Introduction!$I$9</f>
        <v>0</v>
      </c>
      <c r="D41" s="403">
        <f>IFERROR($H$25/(Introduction!$I$6*Introduction!$I$9),0)</f>
        <v>0</v>
      </c>
    </row>
    <row r="42" spans="2:9" ht="18" customHeight="1" thickBot="1">
      <c r="B42" s="402" t="s">
        <v>534</v>
      </c>
      <c r="C42" s="115">
        <f>Introduction!$I$9</f>
        <v>0</v>
      </c>
      <c r="D42" s="404">
        <f>IFERROR('Checklist District ID'!$E$71/(Introduction!$I$7*Introduction!$I$9),0)</f>
        <v>0</v>
      </c>
    </row>
  </sheetData>
  <sheetProtection algorithmName="SHA-512" hashValue="Zg/Jv7unOpMMPwU9PBursp3LpHcEBxofuA7vCkF5tC5XS871kplNnwH+AdILXThAP9zEtRGtjOBj7VJ5Wt/Wsg==" saltValue="OQ7ciq+GzvJ4Cf70edqCDQ==" spinCount="100000" sheet="1" objects="1" scenarios="1"/>
  <mergeCells count="6">
    <mergeCell ref="B33:D33"/>
    <mergeCell ref="B16:G16"/>
    <mergeCell ref="B15:H15"/>
    <mergeCell ref="F32:I32"/>
    <mergeCell ref="B2:H2"/>
    <mergeCell ref="B3:G3"/>
  </mergeCells>
  <pageMargins left="0.7" right="0.7" top="0.75" bottom="0.75" header="0.3" footer="0.3"/>
  <pageSetup orientation="portrait" r:id="rId1"/>
  <ignoredErrors>
    <ignoredError sqref="D19 D26:D30 H20 H22 H2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B8F9C-C2B8-48F3-9D5F-3E159DE04500}">
  <sheetPr codeName="Sheet5">
    <tabColor theme="7"/>
  </sheetPr>
  <dimension ref="A1:BN349"/>
  <sheetViews>
    <sheetView zoomScale="80" zoomScaleNormal="80" workbookViewId="0"/>
  </sheetViews>
  <sheetFormatPr defaultColWidth="9.140625" defaultRowHeight="17.25" customHeight="1"/>
  <cols>
    <col min="1" max="1" width="5.42578125" style="4" customWidth="1"/>
    <col min="2" max="2" width="4.7109375" style="1" customWidth="1"/>
    <col min="3" max="3" width="48.85546875" style="3" customWidth="1"/>
    <col min="4" max="4" width="14.5703125" style="3" customWidth="1"/>
    <col min="5" max="5" width="17.42578125" style="3" customWidth="1"/>
    <col min="6" max="6" width="5.42578125" style="4" customWidth="1"/>
    <col min="7" max="7" width="9.140625" style="4"/>
    <col min="8" max="8" width="4.85546875" style="4" customWidth="1"/>
    <col min="9" max="9" width="47.42578125" style="4" bestFit="1" customWidth="1"/>
    <col min="10" max="10" width="9.140625" style="4"/>
    <col min="11" max="11" width="31" style="4" customWidth="1"/>
    <col min="12" max="12" width="5.42578125" style="4" customWidth="1"/>
    <col min="13" max="14" width="9.140625" style="4"/>
    <col min="15" max="15" width="47.42578125" style="4" bestFit="1" customWidth="1"/>
    <col min="16" max="16" width="9.140625" style="4"/>
    <col min="17" max="17" width="17.85546875" style="4" customWidth="1"/>
    <col min="18" max="20" width="9.140625" style="4"/>
    <col min="21" max="21" width="44" style="4" bestFit="1" customWidth="1"/>
    <col min="22" max="66" width="9.140625" style="4"/>
    <col min="67" max="16384" width="9.140625" style="1"/>
  </cols>
  <sheetData>
    <row r="1" spans="2:29" ht="17.25" customHeight="1">
      <c r="B1" s="4"/>
      <c r="C1" s="17"/>
      <c r="D1" s="17"/>
      <c r="E1" s="17"/>
      <c r="I1" s="17"/>
      <c r="J1" s="17"/>
      <c r="K1" s="17"/>
      <c r="O1" s="17"/>
      <c r="P1" s="17"/>
      <c r="Q1" s="17"/>
      <c r="U1" s="17"/>
      <c r="V1" s="17"/>
      <c r="W1" s="17"/>
      <c r="AA1" s="17"/>
      <c r="AB1" s="17"/>
      <c r="AC1" s="17"/>
    </row>
    <row r="2" spans="2:29" ht="26.25" customHeight="1" thickBot="1">
      <c r="B2" s="84" t="s">
        <v>452</v>
      </c>
      <c r="C2" s="84"/>
      <c r="D2" s="464" t="str">
        <f>'Checklist District ID'!B54</f>
        <v>Blood Road</v>
      </c>
      <c r="E2" s="464"/>
      <c r="H2" s="84" t="s">
        <v>453</v>
      </c>
      <c r="I2" s="84"/>
      <c r="J2" s="464" t="str">
        <f>'Checklist District ID'!B55</f>
        <v>0 Fitchburg Road - Mixed Use</v>
      </c>
      <c r="K2" s="464"/>
      <c r="N2" s="84" t="s">
        <v>454</v>
      </c>
      <c r="O2" s="84"/>
      <c r="P2" s="464" t="str">
        <f>'Checklist District ID'!B56</f>
        <v>47 - 53 Old City Road</v>
      </c>
      <c r="Q2" s="464"/>
    </row>
    <row r="3" spans="2:29" ht="27.75" customHeight="1">
      <c r="B3" s="45"/>
      <c r="C3" s="71" t="s">
        <v>183</v>
      </c>
      <c r="D3" s="72" t="s">
        <v>189</v>
      </c>
      <c r="E3" s="46"/>
      <c r="H3" s="45"/>
      <c r="I3" s="71" t="s">
        <v>183</v>
      </c>
      <c r="J3" s="72" t="s">
        <v>189</v>
      </c>
      <c r="K3" s="46"/>
      <c r="N3" s="45"/>
      <c r="O3" s="71" t="s">
        <v>183</v>
      </c>
      <c r="P3" s="72" t="s">
        <v>189</v>
      </c>
      <c r="Q3" s="46"/>
    </row>
    <row r="4" spans="2:29" ht="22.5" customHeight="1">
      <c r="B4" s="47"/>
      <c r="C4" s="73" t="s">
        <v>185</v>
      </c>
      <c r="D4" s="74">
        <f>'Checklist Parameters'!E22</f>
        <v>0</v>
      </c>
      <c r="E4" s="48"/>
      <c r="H4" s="47"/>
      <c r="I4" s="73" t="s">
        <v>185</v>
      </c>
      <c r="J4" s="74">
        <f>'Checklist Parameters'!H22</f>
        <v>0</v>
      </c>
      <c r="K4" s="48"/>
      <c r="N4" s="47"/>
      <c r="O4" s="73" t="s">
        <v>185</v>
      </c>
      <c r="P4" s="74">
        <f>'Checklist Parameters'!K22</f>
        <v>0</v>
      </c>
      <c r="Q4" s="48"/>
    </row>
    <row r="5" spans="2:29" ht="22.5" customHeight="1">
      <c r="B5" s="47"/>
      <c r="C5" s="75" t="s">
        <v>186</v>
      </c>
      <c r="D5" s="74">
        <f>'Checklist Parameters'!E25</f>
        <v>0</v>
      </c>
      <c r="E5" s="48"/>
      <c r="H5" s="47"/>
      <c r="I5" s="75" t="s">
        <v>186</v>
      </c>
      <c r="J5" s="74">
        <f>'Checklist Parameters'!H25</f>
        <v>0</v>
      </c>
      <c r="K5" s="48"/>
      <c r="N5" s="47"/>
      <c r="O5" s="75" t="s">
        <v>186</v>
      </c>
      <c r="P5" s="74">
        <f>'Checklist Parameters'!K25</f>
        <v>0</v>
      </c>
      <c r="Q5" s="48"/>
    </row>
    <row r="6" spans="2:29" ht="22.5" customHeight="1">
      <c r="B6" s="47"/>
      <c r="C6" s="75" t="s">
        <v>5</v>
      </c>
      <c r="D6" s="76">
        <f>'Checklist Parameters'!E60</f>
        <v>0.72</v>
      </c>
      <c r="E6" s="48"/>
      <c r="H6" s="47"/>
      <c r="I6" s="75" t="s">
        <v>5</v>
      </c>
      <c r="J6" s="76">
        <f>'Checklist Parameters'!H60</f>
        <v>0.72</v>
      </c>
      <c r="K6" s="48"/>
      <c r="N6" s="47"/>
      <c r="O6" s="75" t="s">
        <v>5</v>
      </c>
      <c r="P6" s="76">
        <f>'Checklist Parameters'!K60</f>
        <v>0.72</v>
      </c>
      <c r="Q6" s="48"/>
    </row>
    <row r="7" spans="2:29" ht="22.5" customHeight="1">
      <c r="B7" s="47"/>
      <c r="C7" s="75" t="s">
        <v>190</v>
      </c>
      <c r="D7" s="77" t="str">
        <f>'Checklist Parameters'!E63</f>
        <v>Y</v>
      </c>
      <c r="E7" s="48"/>
      <c r="H7" s="47"/>
      <c r="I7" s="75" t="s">
        <v>190</v>
      </c>
      <c r="J7" s="77" t="str">
        <f>'Checklist Parameters'!H63</f>
        <v>Y</v>
      </c>
      <c r="K7" s="48"/>
      <c r="N7" s="47"/>
      <c r="O7" s="75" t="s">
        <v>190</v>
      </c>
      <c r="P7" s="77" t="str">
        <f>'Checklist Parameters'!K63</f>
        <v>Y</v>
      </c>
      <c r="Q7" s="48"/>
    </row>
    <row r="8" spans="2:29" ht="22.5" customHeight="1">
      <c r="B8" s="47"/>
      <c r="C8" s="75" t="s">
        <v>191</v>
      </c>
      <c r="D8" s="78">
        <f>'Checklist Parameters'!E86</f>
        <v>1.5</v>
      </c>
      <c r="E8" s="48"/>
      <c r="H8" s="47"/>
      <c r="I8" s="75" t="s">
        <v>191</v>
      </c>
      <c r="J8" s="78">
        <f>'Checklist Parameters'!H86</f>
        <v>1.5</v>
      </c>
      <c r="K8" s="48"/>
      <c r="N8" s="47"/>
      <c r="O8" s="75" t="s">
        <v>191</v>
      </c>
      <c r="P8" s="78">
        <f>'Checklist Parameters'!K86</f>
        <v>1.5</v>
      </c>
      <c r="Q8" s="48"/>
    </row>
    <row r="9" spans="2:29" ht="22.5" customHeight="1">
      <c r="B9" s="47"/>
      <c r="C9" s="75" t="s">
        <v>187</v>
      </c>
      <c r="D9" s="77">
        <f>'Checklist Parameters'!E35</f>
        <v>3</v>
      </c>
      <c r="E9" s="48"/>
      <c r="H9" s="47"/>
      <c r="I9" s="75" t="s">
        <v>187</v>
      </c>
      <c r="J9" s="77">
        <f>'Checklist Parameters'!H35</f>
        <v>3</v>
      </c>
      <c r="K9" s="48"/>
      <c r="N9" s="47"/>
      <c r="O9" s="75" t="s">
        <v>187</v>
      </c>
      <c r="P9" s="77">
        <f>'Checklist Parameters'!K35</f>
        <v>3</v>
      </c>
      <c r="Q9" s="48"/>
    </row>
    <row r="10" spans="2:29" ht="22.5" customHeight="1">
      <c r="B10" s="47"/>
      <c r="C10" s="75" t="s">
        <v>188</v>
      </c>
      <c r="D10" s="76">
        <f>'Checklist Parameters'!E58</f>
        <v>0</v>
      </c>
      <c r="E10" s="48"/>
      <c r="H10" s="47"/>
      <c r="I10" s="75" t="s">
        <v>188</v>
      </c>
      <c r="J10" s="76">
        <f>'Checklist Parameters'!H58</f>
        <v>0</v>
      </c>
      <c r="K10" s="48"/>
      <c r="N10" s="47"/>
      <c r="O10" s="75" t="s">
        <v>188</v>
      </c>
      <c r="P10" s="76">
        <f>'Checklist Parameters'!K58</f>
        <v>0</v>
      </c>
      <c r="Q10" s="48"/>
    </row>
    <row r="11" spans="2:29" ht="22.5" customHeight="1">
      <c r="B11" s="47"/>
      <c r="C11" s="75" t="s">
        <v>6</v>
      </c>
      <c r="D11" s="78">
        <f>'Checklist Parameters'!E43</f>
        <v>0</v>
      </c>
      <c r="E11" s="48"/>
      <c r="H11" s="47"/>
      <c r="I11" s="75" t="s">
        <v>6</v>
      </c>
      <c r="J11" s="78">
        <f>'Checklist Parameters'!H43</f>
        <v>0</v>
      </c>
      <c r="K11" s="48"/>
      <c r="N11" s="47"/>
      <c r="O11" s="75" t="s">
        <v>6</v>
      </c>
      <c r="P11" s="78">
        <f>'Checklist Parameters'!K43</f>
        <v>0</v>
      </c>
      <c r="Q11" s="48"/>
    </row>
    <row r="12" spans="2:29" ht="48" customHeight="1">
      <c r="B12" s="47"/>
      <c r="C12" s="79"/>
      <c r="D12" s="80"/>
      <c r="E12" s="48"/>
      <c r="H12" s="47"/>
      <c r="I12" s="79"/>
      <c r="J12" s="80"/>
      <c r="K12" s="48"/>
      <c r="N12" s="47"/>
      <c r="O12" s="79"/>
      <c r="P12" s="80"/>
      <c r="Q12" s="48"/>
    </row>
    <row r="13" spans="2:29" ht="17.25" customHeight="1">
      <c r="B13" s="49"/>
      <c r="C13" s="81" t="s">
        <v>184</v>
      </c>
      <c r="D13" s="82" t="s">
        <v>189</v>
      </c>
      <c r="E13" s="50"/>
      <c r="H13" s="49"/>
      <c r="I13" s="81" t="s">
        <v>184</v>
      </c>
      <c r="J13" s="82" t="s">
        <v>189</v>
      </c>
      <c r="K13" s="50"/>
      <c r="N13" s="49"/>
      <c r="O13" s="81" t="s">
        <v>184</v>
      </c>
      <c r="P13" s="82" t="s">
        <v>189</v>
      </c>
      <c r="Q13" s="50"/>
    </row>
    <row r="14" spans="2:29" ht="23.25" customHeight="1">
      <c r="B14" s="49"/>
      <c r="C14" s="83" t="s">
        <v>7</v>
      </c>
      <c r="D14" s="74">
        <f>'Checklist Parameters'!E101</f>
        <v>1700</v>
      </c>
      <c r="E14" s="50"/>
      <c r="H14" s="49"/>
      <c r="I14" s="83" t="s">
        <v>7</v>
      </c>
      <c r="J14" s="74">
        <f>'Checklist Parameters'!H101</f>
        <v>1700</v>
      </c>
      <c r="K14" s="50"/>
      <c r="N14" s="49"/>
      <c r="O14" s="83" t="s">
        <v>7</v>
      </c>
      <c r="P14" s="74">
        <f>'Checklist Parameters'!K101</f>
        <v>1700</v>
      </c>
      <c r="Q14" s="50"/>
    </row>
    <row r="15" spans="2:29" ht="23.25" customHeight="1">
      <c r="B15" s="49"/>
      <c r="C15" s="83" t="s">
        <v>95</v>
      </c>
      <c r="D15" s="78">
        <f>'Checklist Parameters'!E102</f>
        <v>15</v>
      </c>
      <c r="E15" s="50"/>
      <c r="H15" s="49"/>
      <c r="I15" s="83" t="s">
        <v>95</v>
      </c>
      <c r="J15" s="78">
        <f>'Checklist Parameters'!H102</f>
        <v>15</v>
      </c>
      <c r="K15" s="50"/>
      <c r="N15" s="49"/>
      <c r="O15" s="83" t="s">
        <v>95</v>
      </c>
      <c r="P15" s="78">
        <f>'Checklist Parameters'!K102</f>
        <v>15</v>
      </c>
      <c r="Q15" s="50"/>
    </row>
    <row r="16" spans="2:29" ht="23.25" customHeight="1">
      <c r="B16" s="49"/>
      <c r="C16" s="83" t="s">
        <v>97</v>
      </c>
      <c r="D16" s="78">
        <f>'Checklist Parameters'!E103</f>
        <v>0</v>
      </c>
      <c r="E16" s="50"/>
      <c r="H16" s="49"/>
      <c r="I16" s="83" t="s">
        <v>97</v>
      </c>
      <c r="J16" s="78">
        <f>'Checklist Parameters'!H103</f>
        <v>0</v>
      </c>
      <c r="K16" s="50"/>
      <c r="N16" s="49"/>
      <c r="O16" s="83" t="s">
        <v>97</v>
      </c>
      <c r="P16" s="78">
        <f>'Checklist Parameters'!K103</f>
        <v>0</v>
      </c>
      <c r="Q16" s="50"/>
    </row>
    <row r="17" spans="2:17" ht="17.25" customHeight="1" thickBot="1">
      <c r="B17" s="51"/>
      <c r="C17" s="52"/>
      <c r="D17" s="53"/>
      <c r="E17" s="54"/>
      <c r="H17" s="51"/>
      <c r="I17" s="52"/>
      <c r="J17" s="53"/>
      <c r="K17" s="54"/>
      <c r="N17" s="51"/>
      <c r="O17" s="52"/>
      <c r="P17" s="53"/>
      <c r="Q17" s="54"/>
    </row>
    <row r="18" spans="2:17" ht="17.25" customHeight="1">
      <c r="B18" s="16"/>
      <c r="C18" s="19"/>
      <c r="D18" s="20"/>
      <c r="E18" s="18"/>
      <c r="H18" s="16"/>
      <c r="I18" s="19"/>
      <c r="J18" s="20"/>
      <c r="K18" s="18"/>
      <c r="N18" s="16"/>
      <c r="O18" s="19"/>
      <c r="P18" s="20"/>
      <c r="Q18" s="18"/>
    </row>
    <row r="19" spans="2:17" ht="17.25" customHeight="1">
      <c r="B19" s="16"/>
      <c r="C19" s="19"/>
      <c r="D19" s="20"/>
      <c r="E19" s="18"/>
    </row>
    <row r="20" spans="2:17" ht="20.25" customHeight="1" thickBot="1">
      <c r="B20" s="84" t="s">
        <v>455</v>
      </c>
      <c r="C20" s="84"/>
      <c r="D20" s="464" t="str">
        <f>'Checklist District ID'!B57</f>
        <v>111 - 117 Fitchburg Road</v>
      </c>
      <c r="E20" s="464"/>
      <c r="H20" s="84" t="s">
        <v>456</v>
      </c>
      <c r="I20" s="84"/>
      <c r="J20" s="464" t="str">
        <f>'Checklist District ID'!B58</f>
        <v>Bayberry Hill Road/Clement Rd</v>
      </c>
      <c r="K20" s="464"/>
    </row>
    <row r="21" spans="2:17" ht="28.5" customHeight="1">
      <c r="B21" s="45"/>
      <c r="C21" s="71" t="s">
        <v>183</v>
      </c>
      <c r="D21" s="72" t="s">
        <v>189</v>
      </c>
      <c r="E21" s="46"/>
      <c r="H21" s="45"/>
      <c r="I21" s="71" t="s">
        <v>183</v>
      </c>
      <c r="J21" s="72" t="s">
        <v>189</v>
      </c>
      <c r="K21" s="46"/>
    </row>
    <row r="22" spans="2:17" ht="17.25" customHeight="1">
      <c r="B22" s="47"/>
      <c r="C22" s="73" t="s">
        <v>185</v>
      </c>
      <c r="D22" s="74">
        <f>'Checklist Parameters'!N22</f>
        <v>0</v>
      </c>
      <c r="E22" s="48"/>
      <c r="H22" s="47"/>
      <c r="I22" s="73" t="s">
        <v>185</v>
      </c>
      <c r="J22" s="74">
        <f>'Checklist Parameters'!Q22</f>
        <v>0</v>
      </c>
      <c r="K22" s="48"/>
    </row>
    <row r="23" spans="2:17" ht="17.25" customHeight="1">
      <c r="B23" s="47"/>
      <c r="C23" s="75" t="s">
        <v>186</v>
      </c>
      <c r="D23" s="74">
        <f>'Checklist Parameters'!N25</f>
        <v>0</v>
      </c>
      <c r="E23" s="48"/>
      <c r="H23" s="47"/>
      <c r="I23" s="75" t="s">
        <v>186</v>
      </c>
      <c r="J23" s="74">
        <f>'Checklist Parameters'!Q25</f>
        <v>0</v>
      </c>
      <c r="K23" s="48"/>
    </row>
    <row r="24" spans="2:17" ht="17.25" customHeight="1">
      <c r="B24" s="47"/>
      <c r="C24" s="75" t="s">
        <v>5</v>
      </c>
      <c r="D24" s="76">
        <f>'Checklist Parameters'!N60</f>
        <v>0.7</v>
      </c>
      <c r="E24" s="48"/>
      <c r="H24" s="47"/>
      <c r="I24" s="75" t="s">
        <v>5</v>
      </c>
      <c r="J24" s="76">
        <f>'Checklist Parameters'!Q60</f>
        <v>0.7</v>
      </c>
      <c r="K24" s="48"/>
    </row>
    <row r="25" spans="2:17" ht="17.25" customHeight="1">
      <c r="B25" s="47"/>
      <c r="C25" s="75" t="s">
        <v>190</v>
      </c>
      <c r="D25" s="77" t="str">
        <f>'Checklist Parameters'!N63</f>
        <v>Y</v>
      </c>
      <c r="E25" s="48"/>
      <c r="H25" s="47"/>
      <c r="I25" s="75" t="s">
        <v>190</v>
      </c>
      <c r="J25" s="77" t="str">
        <f>'Checklist Parameters'!Q63</f>
        <v>Y</v>
      </c>
      <c r="K25" s="48"/>
    </row>
    <row r="26" spans="2:17" ht="17.25" customHeight="1">
      <c r="B26" s="47"/>
      <c r="C26" s="75" t="s">
        <v>191</v>
      </c>
      <c r="D26" s="78">
        <f>'Checklist Parameters'!N86</f>
        <v>1.5</v>
      </c>
      <c r="E26" s="48"/>
      <c r="H26" s="47"/>
      <c r="I26" s="75" t="s">
        <v>191</v>
      </c>
      <c r="J26" s="78">
        <f>'Checklist Parameters'!Q86</f>
        <v>1.5</v>
      </c>
      <c r="K26" s="48"/>
    </row>
    <row r="27" spans="2:17" ht="17.25" customHeight="1">
      <c r="B27" s="47"/>
      <c r="C27" s="75" t="s">
        <v>187</v>
      </c>
      <c r="D27" s="77">
        <f>'Checklist Parameters'!N35</f>
        <v>3</v>
      </c>
      <c r="E27" s="48"/>
      <c r="H27" s="47"/>
      <c r="I27" s="75" t="s">
        <v>187</v>
      </c>
      <c r="J27" s="77">
        <f>'Checklist Parameters'!Q35</f>
        <v>3</v>
      </c>
      <c r="K27" s="48"/>
    </row>
    <row r="28" spans="2:17" ht="17.25" customHeight="1">
      <c r="B28" s="47"/>
      <c r="C28" s="75" t="s">
        <v>188</v>
      </c>
      <c r="D28" s="76">
        <f>'Checklist Parameters'!N58</f>
        <v>0</v>
      </c>
      <c r="E28" s="48"/>
      <c r="H28" s="47"/>
      <c r="I28" s="75" t="s">
        <v>188</v>
      </c>
      <c r="J28" s="76">
        <f>'Checklist Parameters'!Q58</f>
        <v>0</v>
      </c>
      <c r="K28" s="48"/>
    </row>
    <row r="29" spans="2:17" ht="17.25" customHeight="1">
      <c r="B29" s="47"/>
      <c r="C29" s="75" t="s">
        <v>6</v>
      </c>
      <c r="D29" s="78">
        <f>'Checklist Parameters'!N43</f>
        <v>0</v>
      </c>
      <c r="E29" s="48"/>
      <c r="H29" s="47"/>
      <c r="I29" s="75" t="s">
        <v>6</v>
      </c>
      <c r="J29" s="78">
        <f>'Checklist Parameters'!Q43</f>
        <v>0</v>
      </c>
      <c r="K29" s="48"/>
    </row>
    <row r="30" spans="2:17" ht="49.5" customHeight="1">
      <c r="B30" s="47"/>
      <c r="C30" s="79"/>
      <c r="D30" s="80"/>
      <c r="E30" s="48"/>
      <c r="H30" s="47"/>
      <c r="I30" s="79"/>
      <c r="J30" s="80"/>
      <c r="K30" s="48"/>
    </row>
    <row r="31" spans="2:17" ht="17.25" customHeight="1">
      <c r="B31" s="49"/>
      <c r="C31" s="81" t="s">
        <v>184</v>
      </c>
      <c r="D31" s="82" t="s">
        <v>189</v>
      </c>
      <c r="E31" s="50"/>
      <c r="H31" s="49"/>
      <c r="I31" s="81" t="s">
        <v>184</v>
      </c>
      <c r="J31" s="82" t="s">
        <v>189</v>
      </c>
      <c r="K31" s="50"/>
    </row>
    <row r="32" spans="2:17" ht="17.25" customHeight="1">
      <c r="B32" s="49"/>
      <c r="C32" s="83" t="s">
        <v>7</v>
      </c>
      <c r="D32" s="74">
        <f>'Checklist Parameters'!N101</f>
        <v>1700</v>
      </c>
      <c r="E32" s="50"/>
      <c r="H32" s="49"/>
      <c r="I32" s="83" t="s">
        <v>7</v>
      </c>
      <c r="J32" s="74">
        <f>'Checklist Parameters'!Q101</f>
        <v>1700</v>
      </c>
      <c r="K32" s="50"/>
    </row>
    <row r="33" spans="2:11" ht="17.25" customHeight="1">
      <c r="B33" s="49"/>
      <c r="C33" s="83" t="s">
        <v>95</v>
      </c>
      <c r="D33" s="78">
        <f>'Checklist Parameters'!N102</f>
        <v>15</v>
      </c>
      <c r="E33" s="50"/>
      <c r="H33" s="49"/>
      <c r="I33" s="83" t="s">
        <v>95</v>
      </c>
      <c r="J33" s="78">
        <f>'Checklist Parameters'!Q102</f>
        <v>15</v>
      </c>
      <c r="K33" s="50"/>
    </row>
    <row r="34" spans="2:11" ht="17.25" customHeight="1">
      <c r="B34" s="49"/>
      <c r="C34" s="83" t="s">
        <v>97</v>
      </c>
      <c r="D34" s="78">
        <f>'Checklist Parameters'!N103</f>
        <v>0</v>
      </c>
      <c r="E34" s="50"/>
      <c r="H34" s="49"/>
      <c r="I34" s="83" t="s">
        <v>97</v>
      </c>
      <c r="J34" s="78">
        <f>'Checklist Parameters'!Q103</f>
        <v>0</v>
      </c>
      <c r="K34" s="50"/>
    </row>
    <row r="35" spans="2:11" ht="17.25" customHeight="1" thickBot="1">
      <c r="B35" s="51"/>
      <c r="C35" s="52"/>
      <c r="D35" s="53"/>
      <c r="E35" s="54"/>
      <c r="H35" s="51"/>
      <c r="I35" s="52"/>
      <c r="J35" s="53"/>
      <c r="K35" s="54"/>
    </row>
    <row r="36" spans="2:11" ht="17.25" customHeight="1">
      <c r="B36" s="16"/>
      <c r="C36" s="19"/>
      <c r="D36" s="20"/>
      <c r="E36" s="18"/>
      <c r="H36" s="16"/>
      <c r="I36" s="19"/>
      <c r="J36" s="20"/>
      <c r="K36" s="18"/>
    </row>
    <row r="37" spans="2:11" ht="17.25" customHeight="1">
      <c r="B37" s="16"/>
      <c r="C37" s="19"/>
      <c r="D37" s="20"/>
      <c r="E37" s="18"/>
    </row>
    <row r="38" spans="2:11" ht="17.25" customHeight="1">
      <c r="B38" s="16"/>
      <c r="C38" s="19"/>
      <c r="D38" s="20"/>
      <c r="E38" s="18"/>
    </row>
    <row r="39" spans="2:11" ht="17.25" customHeight="1">
      <c r="B39" s="16"/>
      <c r="C39" s="19"/>
      <c r="D39" s="20"/>
      <c r="E39" s="18"/>
      <c r="F39" s="116"/>
    </row>
    <row r="40" spans="2:11" ht="17.25" customHeight="1">
      <c r="B40" s="16"/>
      <c r="C40" s="19"/>
      <c r="D40" s="20"/>
      <c r="E40" s="18"/>
    </row>
    <row r="41" spans="2:11" ht="17.25" customHeight="1">
      <c r="B41" s="16"/>
      <c r="C41" s="19"/>
      <c r="D41" s="20"/>
      <c r="E41" s="18"/>
    </row>
    <row r="42" spans="2:11" ht="17.25" customHeight="1">
      <c r="B42" s="16"/>
      <c r="C42" s="19"/>
      <c r="D42" s="20"/>
      <c r="E42" s="18"/>
    </row>
    <row r="43" spans="2:11" ht="17.25" customHeight="1">
      <c r="B43" s="16"/>
      <c r="C43" s="19"/>
      <c r="D43" s="20"/>
      <c r="E43" s="18"/>
    </row>
    <row r="44" spans="2:11" ht="17.25" customHeight="1">
      <c r="B44" s="16"/>
      <c r="C44" s="19"/>
      <c r="D44" s="20"/>
      <c r="E44" s="18"/>
    </row>
    <row r="45" spans="2:11" ht="17.25" customHeight="1">
      <c r="B45" s="16"/>
      <c r="C45" s="19"/>
      <c r="D45" s="20"/>
      <c r="E45" s="18"/>
    </row>
    <row r="46" spans="2:11" ht="17.25" customHeight="1">
      <c r="B46" s="16"/>
      <c r="C46" s="19"/>
      <c r="D46" s="20"/>
      <c r="E46" s="18"/>
    </row>
    <row r="47" spans="2:11" ht="17.25" customHeight="1">
      <c r="B47" s="16"/>
      <c r="C47" s="19"/>
      <c r="D47" s="20"/>
      <c r="E47" s="18"/>
    </row>
    <row r="48" spans="2:11" ht="17.25" customHeight="1">
      <c r="B48" s="16"/>
      <c r="C48" s="19"/>
      <c r="D48" s="20"/>
      <c r="E48" s="18"/>
    </row>
    <row r="49" spans="2:5" ht="17.25" customHeight="1">
      <c r="B49" s="16"/>
      <c r="C49" s="19"/>
      <c r="D49" s="20"/>
      <c r="E49" s="18"/>
    </row>
    <row r="50" spans="2:5" ht="17.25" customHeight="1">
      <c r="B50" s="16"/>
      <c r="C50" s="19"/>
      <c r="D50" s="20"/>
      <c r="E50" s="18"/>
    </row>
    <row r="51" spans="2:5" ht="17.25" customHeight="1">
      <c r="B51" s="16"/>
      <c r="C51" s="19"/>
      <c r="D51" s="20"/>
      <c r="E51" s="18"/>
    </row>
    <row r="52" spans="2:5" ht="17.25" customHeight="1">
      <c r="B52" s="16"/>
      <c r="C52" s="19"/>
      <c r="D52" s="20"/>
      <c r="E52" s="18"/>
    </row>
    <row r="53" spans="2:5" ht="17.25" customHeight="1">
      <c r="B53" s="16"/>
      <c r="C53" s="19"/>
      <c r="D53" s="20"/>
      <c r="E53" s="18"/>
    </row>
    <row r="54" spans="2:5" ht="17.25" customHeight="1">
      <c r="B54" s="16"/>
      <c r="C54" s="19"/>
      <c r="D54" s="20"/>
      <c r="E54" s="18"/>
    </row>
    <row r="55" spans="2:5" ht="17.25" customHeight="1">
      <c r="B55" s="16"/>
      <c r="C55" s="19"/>
      <c r="D55" s="20"/>
      <c r="E55" s="18"/>
    </row>
    <row r="56" spans="2:5" ht="17.25" customHeight="1">
      <c r="B56" s="16"/>
      <c r="C56" s="19"/>
      <c r="D56" s="20"/>
      <c r="E56" s="18"/>
    </row>
    <row r="57" spans="2:5" ht="17.25" customHeight="1">
      <c r="B57" s="16"/>
      <c r="C57" s="19"/>
      <c r="D57" s="20"/>
      <c r="E57" s="18"/>
    </row>
    <row r="58" spans="2:5" ht="17.25" customHeight="1">
      <c r="B58" s="16"/>
      <c r="C58" s="19"/>
      <c r="D58" s="20"/>
      <c r="E58" s="18"/>
    </row>
    <row r="59" spans="2:5" ht="17.25" customHeight="1">
      <c r="B59" s="16"/>
      <c r="C59" s="19"/>
      <c r="D59" s="20"/>
      <c r="E59" s="18"/>
    </row>
    <row r="60" spans="2:5" ht="17.25" customHeight="1">
      <c r="B60" s="16"/>
      <c r="C60" s="19"/>
      <c r="D60" s="20"/>
      <c r="E60" s="18"/>
    </row>
    <row r="61" spans="2:5" ht="17.25" customHeight="1">
      <c r="B61" s="16"/>
      <c r="C61" s="19"/>
      <c r="D61" s="20"/>
      <c r="E61" s="18"/>
    </row>
    <row r="62" spans="2:5" ht="17.25" customHeight="1">
      <c r="B62" s="16"/>
      <c r="C62" s="19"/>
      <c r="D62" s="20"/>
      <c r="E62" s="18"/>
    </row>
    <row r="63" spans="2:5" ht="17.25" customHeight="1">
      <c r="B63" s="16"/>
      <c r="C63" s="19"/>
      <c r="D63" s="20"/>
      <c r="E63" s="18"/>
    </row>
    <row r="64" spans="2:5" ht="17.25" customHeight="1">
      <c r="B64" s="16"/>
      <c r="C64" s="19"/>
      <c r="D64" s="20"/>
      <c r="E64" s="18"/>
    </row>
    <row r="65" spans="2:5" ht="17.25" customHeight="1">
      <c r="B65" s="16"/>
      <c r="C65" s="19"/>
      <c r="D65" s="20"/>
      <c r="E65" s="18"/>
    </row>
    <row r="66" spans="2:5" ht="17.25" customHeight="1">
      <c r="B66" s="16"/>
      <c r="C66" s="19"/>
      <c r="D66" s="20"/>
      <c r="E66" s="18"/>
    </row>
    <row r="67" spans="2:5" ht="17.25" customHeight="1">
      <c r="B67" s="16"/>
      <c r="C67" s="19"/>
      <c r="D67" s="20"/>
      <c r="E67" s="18"/>
    </row>
    <row r="68" spans="2:5" ht="17.25" customHeight="1">
      <c r="B68" s="16"/>
      <c r="C68" s="19"/>
      <c r="D68" s="20"/>
      <c r="E68" s="18"/>
    </row>
    <row r="69" spans="2:5" ht="17.25" customHeight="1">
      <c r="B69" s="16"/>
      <c r="C69" s="19"/>
      <c r="D69" s="20"/>
      <c r="E69" s="18"/>
    </row>
    <row r="70" spans="2:5" ht="17.25" customHeight="1">
      <c r="B70" s="16"/>
      <c r="C70" s="19"/>
      <c r="D70" s="20"/>
      <c r="E70" s="18"/>
    </row>
    <row r="71" spans="2:5" ht="17.25" customHeight="1">
      <c r="B71" s="16"/>
      <c r="C71" s="19"/>
      <c r="D71" s="20"/>
      <c r="E71" s="18"/>
    </row>
    <row r="72" spans="2:5" ht="17.25" customHeight="1">
      <c r="B72" s="16"/>
      <c r="C72" s="19"/>
      <c r="D72" s="20"/>
      <c r="E72" s="18"/>
    </row>
    <row r="73" spans="2:5" ht="17.25" customHeight="1">
      <c r="B73" s="16"/>
      <c r="C73" s="19"/>
      <c r="D73" s="20"/>
      <c r="E73" s="18"/>
    </row>
    <row r="74" spans="2:5" ht="17.25" customHeight="1">
      <c r="B74" s="16"/>
      <c r="C74" s="19"/>
      <c r="D74" s="20"/>
      <c r="E74" s="18"/>
    </row>
    <row r="75" spans="2:5" ht="17.25" customHeight="1">
      <c r="B75" s="16"/>
      <c r="C75" s="19"/>
      <c r="D75" s="20"/>
      <c r="E75" s="18"/>
    </row>
    <row r="76" spans="2:5" ht="17.25" customHeight="1">
      <c r="B76" s="16"/>
      <c r="C76" s="19"/>
      <c r="D76" s="20"/>
      <c r="E76" s="18"/>
    </row>
    <row r="77" spans="2:5" ht="17.25" customHeight="1">
      <c r="B77" s="16"/>
      <c r="C77" s="19"/>
      <c r="D77" s="20"/>
      <c r="E77" s="18"/>
    </row>
    <row r="78" spans="2:5" ht="17.25" customHeight="1">
      <c r="B78" s="16"/>
      <c r="C78" s="19"/>
      <c r="D78" s="20"/>
      <c r="E78" s="18"/>
    </row>
    <row r="79" spans="2:5" ht="17.25" customHeight="1">
      <c r="B79" s="16"/>
      <c r="C79" s="19"/>
      <c r="D79" s="20"/>
      <c r="E79" s="18"/>
    </row>
    <row r="80" spans="2:5" ht="17.25" customHeight="1">
      <c r="B80" s="16"/>
      <c r="C80" s="19"/>
      <c r="D80" s="20"/>
      <c r="E80" s="18"/>
    </row>
    <row r="81" spans="2:5" ht="17.25" customHeight="1">
      <c r="B81" s="16"/>
      <c r="C81" s="19"/>
      <c r="D81" s="20"/>
      <c r="E81" s="18"/>
    </row>
    <row r="82" spans="2:5" ht="17.25" customHeight="1">
      <c r="B82" s="16"/>
      <c r="C82" s="19"/>
      <c r="D82" s="20"/>
      <c r="E82" s="18"/>
    </row>
    <row r="83" spans="2:5" ht="17.25" customHeight="1">
      <c r="B83" s="16"/>
      <c r="C83" s="19"/>
      <c r="D83" s="20"/>
      <c r="E83" s="18"/>
    </row>
    <row r="84" spans="2:5" ht="17.25" customHeight="1">
      <c r="B84" s="16"/>
      <c r="C84" s="19"/>
      <c r="D84" s="20"/>
      <c r="E84" s="18"/>
    </row>
    <row r="85" spans="2:5" ht="17.25" customHeight="1">
      <c r="B85" s="16"/>
      <c r="C85" s="19"/>
      <c r="D85" s="20"/>
      <c r="E85" s="18"/>
    </row>
    <row r="86" spans="2:5" ht="17.25" customHeight="1">
      <c r="B86" s="16"/>
      <c r="C86" s="19"/>
      <c r="D86" s="20"/>
      <c r="E86" s="18"/>
    </row>
    <row r="87" spans="2:5" ht="17.25" customHeight="1">
      <c r="B87" s="16"/>
      <c r="C87" s="19"/>
      <c r="D87" s="20"/>
      <c r="E87" s="18"/>
    </row>
    <row r="88" spans="2:5" ht="17.25" customHeight="1">
      <c r="B88" s="16"/>
      <c r="C88" s="19"/>
      <c r="D88" s="20"/>
      <c r="E88" s="18"/>
    </row>
    <row r="89" spans="2:5" ht="17.25" customHeight="1">
      <c r="B89" s="16"/>
      <c r="C89" s="19"/>
      <c r="D89" s="20"/>
      <c r="E89" s="18"/>
    </row>
    <row r="90" spans="2:5" ht="17.25" customHeight="1">
      <c r="B90" s="16"/>
      <c r="C90" s="19"/>
      <c r="D90" s="20"/>
      <c r="E90" s="18"/>
    </row>
    <row r="91" spans="2:5" ht="17.25" customHeight="1">
      <c r="B91" s="16"/>
      <c r="C91" s="19"/>
      <c r="D91" s="20"/>
      <c r="E91" s="18"/>
    </row>
    <row r="92" spans="2:5" ht="17.25" customHeight="1">
      <c r="B92" s="16"/>
      <c r="C92" s="19"/>
      <c r="D92" s="20"/>
      <c r="E92" s="18"/>
    </row>
    <row r="93" spans="2:5" ht="17.25" customHeight="1">
      <c r="B93" s="16"/>
      <c r="C93" s="19"/>
      <c r="D93" s="20"/>
      <c r="E93" s="18"/>
    </row>
    <row r="94" spans="2:5" ht="17.25" customHeight="1">
      <c r="B94" s="16"/>
      <c r="C94" s="19"/>
      <c r="D94" s="20"/>
      <c r="E94" s="18"/>
    </row>
    <row r="95" spans="2:5" ht="17.25" customHeight="1">
      <c r="B95" s="16"/>
      <c r="C95" s="19"/>
      <c r="D95" s="20"/>
      <c r="E95" s="18"/>
    </row>
    <row r="96" spans="2:5" ht="17.25" customHeight="1">
      <c r="B96" s="16"/>
      <c r="C96" s="19"/>
      <c r="D96" s="20"/>
      <c r="E96" s="18"/>
    </row>
    <row r="97" spans="2:5" ht="17.25" customHeight="1">
      <c r="B97" s="16"/>
      <c r="C97" s="19"/>
      <c r="D97" s="20"/>
      <c r="E97" s="18"/>
    </row>
    <row r="98" spans="2:5" ht="17.25" customHeight="1">
      <c r="B98" s="16"/>
      <c r="C98" s="19"/>
      <c r="D98" s="20"/>
      <c r="E98" s="18"/>
    </row>
    <row r="99" spans="2:5" ht="17.25" customHeight="1">
      <c r="B99" s="16"/>
      <c r="C99" s="19"/>
      <c r="D99" s="20"/>
      <c r="E99" s="18"/>
    </row>
    <row r="100" spans="2:5" ht="17.25" customHeight="1">
      <c r="B100" s="16"/>
      <c r="C100" s="19"/>
      <c r="D100" s="20"/>
      <c r="E100" s="18"/>
    </row>
    <row r="101" spans="2:5" ht="17.25" customHeight="1">
      <c r="B101" s="16"/>
      <c r="C101" s="19"/>
      <c r="D101" s="20"/>
      <c r="E101" s="18"/>
    </row>
    <row r="102" spans="2:5" ht="17.25" customHeight="1">
      <c r="B102" s="16"/>
      <c r="C102" s="19"/>
      <c r="D102" s="20"/>
      <c r="E102" s="18"/>
    </row>
    <row r="103" spans="2:5" ht="17.25" customHeight="1">
      <c r="B103" s="16"/>
      <c r="C103" s="19"/>
      <c r="D103" s="20"/>
      <c r="E103" s="18"/>
    </row>
    <row r="104" spans="2:5" ht="17.25" customHeight="1">
      <c r="B104" s="16"/>
      <c r="C104" s="19"/>
      <c r="D104" s="20"/>
      <c r="E104" s="18"/>
    </row>
    <row r="105" spans="2:5" ht="17.25" customHeight="1">
      <c r="B105" s="16"/>
      <c r="C105" s="19"/>
      <c r="D105" s="20"/>
      <c r="E105" s="18"/>
    </row>
    <row r="106" spans="2:5" ht="17.25" customHeight="1">
      <c r="B106" s="16"/>
      <c r="C106" s="19"/>
      <c r="D106" s="20"/>
      <c r="E106" s="18"/>
    </row>
    <row r="107" spans="2:5" ht="17.25" customHeight="1">
      <c r="B107" s="16"/>
      <c r="C107" s="19"/>
      <c r="D107" s="20"/>
      <c r="E107" s="18"/>
    </row>
    <row r="108" spans="2:5" ht="17.25" customHeight="1">
      <c r="B108" s="16"/>
      <c r="C108" s="19"/>
      <c r="D108" s="20"/>
      <c r="E108" s="18"/>
    </row>
    <row r="109" spans="2:5" ht="17.25" customHeight="1">
      <c r="B109" s="16"/>
      <c r="C109" s="19"/>
      <c r="D109" s="20"/>
      <c r="E109" s="18"/>
    </row>
    <row r="110" spans="2:5" ht="17.25" customHeight="1">
      <c r="B110" s="16"/>
      <c r="C110" s="19"/>
      <c r="D110" s="20"/>
      <c r="E110" s="18"/>
    </row>
    <row r="111" spans="2:5" ht="17.25" customHeight="1">
      <c r="B111" s="16"/>
      <c r="C111" s="19"/>
      <c r="D111" s="20"/>
      <c r="E111" s="18"/>
    </row>
    <row r="112" spans="2:5" ht="17.25" customHeight="1">
      <c r="B112" s="16"/>
      <c r="C112" s="19"/>
      <c r="D112" s="20"/>
      <c r="E112" s="18"/>
    </row>
    <row r="113" spans="2:5" ht="17.25" customHeight="1">
      <c r="B113" s="16"/>
      <c r="C113" s="19"/>
      <c r="D113" s="20"/>
      <c r="E113" s="18"/>
    </row>
    <row r="114" spans="2:5" ht="17.25" customHeight="1">
      <c r="B114" s="16"/>
      <c r="C114" s="19"/>
      <c r="D114" s="20"/>
      <c r="E114" s="18"/>
    </row>
    <row r="115" spans="2:5" ht="17.25" customHeight="1">
      <c r="B115" s="16"/>
      <c r="C115" s="19"/>
      <c r="D115" s="20"/>
      <c r="E115" s="18"/>
    </row>
    <row r="116" spans="2:5" ht="17.25" customHeight="1">
      <c r="B116" s="16"/>
      <c r="C116" s="19"/>
      <c r="D116" s="20"/>
      <c r="E116" s="18"/>
    </row>
    <row r="117" spans="2:5" ht="17.25" customHeight="1">
      <c r="B117" s="16"/>
      <c r="C117" s="19"/>
      <c r="D117" s="20"/>
      <c r="E117" s="18"/>
    </row>
    <row r="118" spans="2:5" ht="17.25" customHeight="1">
      <c r="B118" s="16"/>
      <c r="C118" s="19"/>
      <c r="D118" s="20"/>
      <c r="E118" s="18"/>
    </row>
    <row r="119" spans="2:5" ht="17.25" customHeight="1">
      <c r="B119" s="16"/>
      <c r="C119" s="19"/>
      <c r="D119" s="20"/>
      <c r="E119" s="18"/>
    </row>
    <row r="120" spans="2:5" ht="17.25" customHeight="1">
      <c r="B120" s="16"/>
      <c r="C120" s="19"/>
      <c r="D120" s="20"/>
      <c r="E120" s="18"/>
    </row>
    <row r="121" spans="2:5" ht="17.25" customHeight="1">
      <c r="B121" s="16"/>
      <c r="C121" s="19"/>
      <c r="D121" s="20"/>
      <c r="E121" s="18"/>
    </row>
    <row r="122" spans="2:5" ht="17.25" customHeight="1">
      <c r="B122" s="16"/>
      <c r="C122" s="19"/>
      <c r="D122" s="20"/>
      <c r="E122" s="18"/>
    </row>
    <row r="123" spans="2:5" ht="17.25" customHeight="1">
      <c r="B123" s="16"/>
      <c r="C123" s="19"/>
      <c r="D123" s="20"/>
      <c r="E123" s="18"/>
    </row>
    <row r="124" spans="2:5" ht="17.25" customHeight="1">
      <c r="B124" s="16"/>
      <c r="C124" s="19"/>
      <c r="D124" s="20"/>
      <c r="E124" s="18"/>
    </row>
    <row r="125" spans="2:5" ht="17.25" customHeight="1">
      <c r="B125" s="16"/>
      <c r="C125" s="19"/>
      <c r="D125" s="20"/>
      <c r="E125" s="18"/>
    </row>
    <row r="126" spans="2:5" ht="17.25" customHeight="1">
      <c r="B126" s="16"/>
      <c r="C126" s="19"/>
      <c r="D126" s="20"/>
      <c r="E126" s="18"/>
    </row>
    <row r="127" spans="2:5" ht="17.25" customHeight="1">
      <c r="B127" s="16"/>
      <c r="C127" s="19"/>
      <c r="D127" s="20"/>
      <c r="E127" s="18"/>
    </row>
    <row r="128" spans="2:5" ht="17.25" customHeight="1">
      <c r="B128" s="16"/>
      <c r="C128" s="19"/>
      <c r="D128" s="20"/>
      <c r="E128" s="18"/>
    </row>
    <row r="129" spans="2:5" ht="17.25" customHeight="1">
      <c r="B129" s="16"/>
      <c r="C129" s="19"/>
      <c r="D129" s="20"/>
      <c r="E129" s="18"/>
    </row>
    <row r="130" spans="2:5" ht="17.25" customHeight="1">
      <c r="B130" s="16"/>
      <c r="C130" s="19"/>
      <c r="D130" s="20"/>
      <c r="E130" s="18"/>
    </row>
    <row r="131" spans="2:5" ht="17.25" customHeight="1">
      <c r="B131" s="16"/>
      <c r="C131" s="19"/>
      <c r="D131" s="20"/>
      <c r="E131" s="18"/>
    </row>
    <row r="132" spans="2:5" ht="17.25" customHeight="1">
      <c r="B132" s="16"/>
      <c r="C132" s="19"/>
      <c r="D132" s="20"/>
      <c r="E132" s="18"/>
    </row>
    <row r="133" spans="2:5" ht="17.25" customHeight="1">
      <c r="B133" s="16"/>
      <c r="C133" s="19"/>
      <c r="D133" s="20"/>
      <c r="E133" s="18"/>
    </row>
    <row r="134" spans="2:5" ht="17.25" customHeight="1">
      <c r="B134" s="16"/>
      <c r="C134" s="19"/>
      <c r="D134" s="20"/>
      <c r="E134" s="18"/>
    </row>
    <row r="135" spans="2:5" ht="17.25" customHeight="1">
      <c r="B135" s="16"/>
      <c r="C135" s="19"/>
      <c r="D135" s="20"/>
      <c r="E135" s="18"/>
    </row>
    <row r="136" spans="2:5" ht="17.25" customHeight="1">
      <c r="B136" s="16"/>
      <c r="C136" s="19"/>
      <c r="D136" s="20"/>
      <c r="E136" s="18"/>
    </row>
    <row r="137" spans="2:5" ht="17.25" customHeight="1">
      <c r="B137" s="16"/>
      <c r="C137" s="19"/>
      <c r="D137" s="20"/>
      <c r="E137" s="18"/>
    </row>
    <row r="138" spans="2:5" ht="17.25" customHeight="1">
      <c r="B138" s="16"/>
      <c r="C138" s="19"/>
      <c r="D138" s="20"/>
      <c r="E138" s="18"/>
    </row>
    <row r="139" spans="2:5" ht="17.25" customHeight="1">
      <c r="B139" s="16"/>
      <c r="C139" s="19"/>
      <c r="D139" s="20"/>
      <c r="E139" s="18"/>
    </row>
    <row r="140" spans="2:5" ht="17.25" customHeight="1">
      <c r="B140" s="16"/>
      <c r="C140" s="19"/>
      <c r="D140" s="20"/>
      <c r="E140" s="18"/>
    </row>
    <row r="141" spans="2:5" ht="17.25" customHeight="1">
      <c r="B141" s="16"/>
      <c r="C141" s="19"/>
      <c r="D141" s="20"/>
      <c r="E141" s="18"/>
    </row>
    <row r="142" spans="2:5" ht="17.25" customHeight="1">
      <c r="B142" s="16"/>
      <c r="C142" s="19"/>
      <c r="D142" s="20"/>
      <c r="E142" s="18"/>
    </row>
    <row r="143" spans="2:5" ht="17.25" customHeight="1">
      <c r="B143" s="16"/>
      <c r="C143" s="19"/>
      <c r="D143" s="20"/>
      <c r="E143" s="18"/>
    </row>
    <row r="144" spans="2:5" ht="17.25" customHeight="1">
      <c r="B144" s="16"/>
      <c r="C144" s="19"/>
      <c r="D144" s="20"/>
      <c r="E144" s="18"/>
    </row>
    <row r="145" spans="2:5" ht="17.25" customHeight="1">
      <c r="B145" s="16"/>
      <c r="C145" s="19"/>
      <c r="D145" s="20"/>
      <c r="E145" s="18"/>
    </row>
    <row r="146" spans="2:5" ht="17.25" customHeight="1">
      <c r="B146" s="16"/>
      <c r="C146" s="19"/>
      <c r="D146" s="20"/>
      <c r="E146" s="18"/>
    </row>
    <row r="147" spans="2:5" ht="17.25" customHeight="1">
      <c r="B147" s="16"/>
      <c r="C147" s="19"/>
      <c r="D147" s="20"/>
      <c r="E147" s="18"/>
    </row>
    <row r="148" spans="2:5" ht="17.25" customHeight="1">
      <c r="B148" s="16"/>
      <c r="C148" s="19"/>
      <c r="D148" s="20"/>
      <c r="E148" s="18"/>
    </row>
    <row r="149" spans="2:5" ht="17.25" customHeight="1">
      <c r="B149" s="16"/>
      <c r="C149" s="19"/>
      <c r="D149" s="20"/>
      <c r="E149" s="18"/>
    </row>
    <row r="150" spans="2:5" ht="17.25" customHeight="1">
      <c r="B150" s="16"/>
      <c r="C150" s="19"/>
      <c r="D150" s="20"/>
      <c r="E150" s="18"/>
    </row>
    <row r="151" spans="2:5" ht="17.25" customHeight="1">
      <c r="B151" s="16"/>
      <c r="C151" s="19"/>
      <c r="D151" s="20"/>
      <c r="E151" s="18"/>
    </row>
    <row r="152" spans="2:5" ht="17.25" customHeight="1">
      <c r="B152" s="16"/>
      <c r="C152" s="19"/>
      <c r="D152" s="20"/>
      <c r="E152" s="18"/>
    </row>
    <row r="153" spans="2:5" ht="17.25" customHeight="1">
      <c r="B153" s="16"/>
      <c r="C153" s="19"/>
      <c r="D153" s="20"/>
      <c r="E153" s="18"/>
    </row>
    <row r="154" spans="2:5" ht="17.25" customHeight="1">
      <c r="B154" s="16"/>
      <c r="C154" s="19"/>
      <c r="D154" s="20"/>
      <c r="E154" s="18"/>
    </row>
    <row r="155" spans="2:5" ht="17.25" customHeight="1">
      <c r="B155" s="16"/>
      <c r="C155" s="19"/>
      <c r="D155" s="20"/>
      <c r="E155" s="18"/>
    </row>
    <row r="156" spans="2:5" ht="17.25" customHeight="1">
      <c r="B156" s="16"/>
      <c r="C156" s="19"/>
      <c r="D156" s="20"/>
      <c r="E156" s="18"/>
    </row>
    <row r="157" spans="2:5" ht="17.25" customHeight="1">
      <c r="B157" s="16"/>
      <c r="C157" s="19"/>
      <c r="D157" s="20"/>
      <c r="E157" s="18"/>
    </row>
    <row r="158" spans="2:5" ht="17.25" customHeight="1">
      <c r="B158" s="7"/>
      <c r="C158" s="10"/>
      <c r="D158" s="11"/>
      <c r="E158" s="12"/>
    </row>
    <row r="159" spans="2:5" ht="17.25" customHeight="1">
      <c r="B159" s="7"/>
      <c r="C159" s="10"/>
      <c r="D159" s="11"/>
      <c r="E159" s="12"/>
    </row>
    <row r="160" spans="2:5" ht="17.25" customHeight="1">
      <c r="B160" s="7"/>
      <c r="C160" s="10"/>
      <c r="D160" s="11"/>
      <c r="E160" s="12"/>
    </row>
    <row r="161" spans="2:5" ht="17.25" customHeight="1">
      <c r="B161" s="7"/>
      <c r="C161" s="10"/>
      <c r="D161" s="11"/>
      <c r="E161" s="12"/>
    </row>
    <row r="162" spans="2:5" ht="17.25" customHeight="1">
      <c r="B162" s="7"/>
      <c r="C162" s="10"/>
      <c r="D162" s="11"/>
      <c r="E162" s="12"/>
    </row>
    <row r="163" spans="2:5" ht="17.25" customHeight="1">
      <c r="B163" s="7"/>
      <c r="C163" s="10"/>
      <c r="D163" s="11"/>
      <c r="E163" s="12"/>
    </row>
    <row r="164" spans="2:5" ht="17.25" customHeight="1">
      <c r="B164" s="7"/>
      <c r="C164" s="10"/>
      <c r="D164" s="11"/>
      <c r="E164" s="12"/>
    </row>
    <row r="165" spans="2:5" ht="17.25" customHeight="1">
      <c r="B165" s="7"/>
      <c r="C165" s="10"/>
      <c r="D165" s="11"/>
      <c r="E165" s="12"/>
    </row>
    <row r="166" spans="2:5" ht="17.25" customHeight="1">
      <c r="B166" s="7"/>
      <c r="C166" s="10"/>
      <c r="D166" s="11"/>
      <c r="E166" s="12"/>
    </row>
    <row r="167" spans="2:5" ht="17.25" customHeight="1">
      <c r="B167" s="7"/>
      <c r="C167" s="10"/>
      <c r="D167" s="11"/>
      <c r="E167" s="12"/>
    </row>
    <row r="168" spans="2:5" ht="17.25" customHeight="1">
      <c r="B168" s="7"/>
      <c r="C168" s="10"/>
      <c r="D168" s="11"/>
      <c r="E168" s="12"/>
    </row>
    <row r="169" spans="2:5" ht="17.25" customHeight="1">
      <c r="B169" s="7"/>
      <c r="C169" s="10"/>
      <c r="D169" s="11"/>
      <c r="E169" s="12"/>
    </row>
    <row r="170" spans="2:5" ht="17.25" customHeight="1">
      <c r="B170" s="7"/>
      <c r="C170" s="10"/>
      <c r="D170" s="11"/>
      <c r="E170" s="12"/>
    </row>
    <row r="171" spans="2:5" ht="17.25" customHeight="1">
      <c r="B171" s="7"/>
      <c r="C171" s="10"/>
      <c r="D171" s="11"/>
      <c r="E171" s="12"/>
    </row>
    <row r="172" spans="2:5" ht="17.25" customHeight="1">
      <c r="B172" s="7"/>
      <c r="C172" s="10"/>
      <c r="D172" s="11"/>
      <c r="E172" s="12"/>
    </row>
    <row r="173" spans="2:5" ht="17.25" customHeight="1">
      <c r="B173" s="7"/>
      <c r="C173" s="10"/>
      <c r="D173" s="11"/>
      <c r="E173" s="12"/>
    </row>
    <row r="174" spans="2:5" ht="17.25" customHeight="1">
      <c r="B174" s="7"/>
      <c r="C174" s="10"/>
      <c r="D174" s="11"/>
      <c r="E174" s="12"/>
    </row>
    <row r="175" spans="2:5" ht="17.25" customHeight="1">
      <c r="B175" s="7"/>
      <c r="C175" s="10"/>
      <c r="D175" s="11"/>
      <c r="E175" s="12"/>
    </row>
    <row r="176" spans="2:5" ht="17.25" customHeight="1">
      <c r="B176" s="7"/>
      <c r="C176" s="10"/>
      <c r="D176" s="11"/>
      <c r="E176" s="12"/>
    </row>
    <row r="177" spans="2:5" ht="17.25" customHeight="1">
      <c r="B177" s="7"/>
      <c r="C177" s="10"/>
      <c r="D177" s="11"/>
      <c r="E177" s="12"/>
    </row>
    <row r="178" spans="2:5" ht="17.25" customHeight="1">
      <c r="B178" s="7"/>
      <c r="C178" s="10"/>
      <c r="D178" s="11"/>
      <c r="E178" s="12"/>
    </row>
    <row r="179" spans="2:5" ht="17.25" customHeight="1">
      <c r="B179" s="7"/>
      <c r="C179" s="10"/>
      <c r="D179" s="11"/>
      <c r="E179" s="12"/>
    </row>
    <row r="180" spans="2:5" ht="17.25" customHeight="1">
      <c r="B180" s="7"/>
      <c r="C180" s="10"/>
      <c r="D180" s="11"/>
      <c r="E180" s="12"/>
    </row>
    <row r="181" spans="2:5" ht="17.25" customHeight="1">
      <c r="B181" s="7"/>
      <c r="C181" s="10"/>
      <c r="D181" s="11"/>
      <c r="E181" s="12"/>
    </row>
    <row r="182" spans="2:5" ht="17.25" customHeight="1">
      <c r="B182" s="7"/>
      <c r="C182" s="10"/>
      <c r="D182" s="11"/>
      <c r="E182" s="12"/>
    </row>
    <row r="183" spans="2:5" ht="17.25" customHeight="1">
      <c r="B183" s="7"/>
      <c r="C183" s="10"/>
      <c r="D183" s="11"/>
      <c r="E183" s="12"/>
    </row>
    <row r="184" spans="2:5" ht="17.25" customHeight="1">
      <c r="B184" s="7"/>
      <c r="C184" s="10"/>
      <c r="D184" s="11"/>
      <c r="E184" s="12"/>
    </row>
    <row r="185" spans="2:5" ht="17.25" customHeight="1">
      <c r="B185" s="7"/>
      <c r="C185" s="10"/>
      <c r="D185" s="11"/>
      <c r="E185" s="12"/>
    </row>
    <row r="186" spans="2:5" ht="17.25" customHeight="1">
      <c r="B186" s="7"/>
      <c r="C186" s="10"/>
      <c r="D186" s="11"/>
      <c r="E186" s="12"/>
    </row>
    <row r="187" spans="2:5" ht="17.25" customHeight="1">
      <c r="B187" s="7"/>
      <c r="C187" s="10"/>
      <c r="D187" s="11"/>
      <c r="E187" s="12"/>
    </row>
    <row r="188" spans="2:5" ht="17.25" customHeight="1">
      <c r="B188" s="7"/>
      <c r="C188" s="10"/>
      <c r="D188" s="11"/>
      <c r="E188" s="12"/>
    </row>
    <row r="189" spans="2:5" ht="17.25" customHeight="1">
      <c r="B189" s="7"/>
      <c r="C189" s="10"/>
      <c r="D189" s="11"/>
      <c r="E189" s="12"/>
    </row>
    <row r="190" spans="2:5" ht="17.25" customHeight="1">
      <c r="B190" s="7"/>
      <c r="C190" s="10"/>
      <c r="D190" s="11"/>
      <c r="E190" s="12"/>
    </row>
    <row r="191" spans="2:5" ht="17.25" customHeight="1">
      <c r="B191" s="7"/>
      <c r="C191" s="10"/>
      <c r="D191" s="11"/>
      <c r="E191" s="12"/>
    </row>
    <row r="192" spans="2:5" ht="17.25" customHeight="1">
      <c r="B192" s="7"/>
      <c r="C192" s="10"/>
      <c r="D192" s="11"/>
      <c r="E192" s="12"/>
    </row>
    <row r="193" spans="2:5" ht="17.25" customHeight="1">
      <c r="B193" s="7"/>
      <c r="C193" s="10"/>
      <c r="D193" s="11"/>
      <c r="E193" s="12"/>
    </row>
    <row r="194" spans="2:5" ht="17.25" customHeight="1">
      <c r="B194" s="7"/>
      <c r="C194" s="10"/>
      <c r="D194" s="11"/>
      <c r="E194" s="12"/>
    </row>
    <row r="195" spans="2:5" ht="17.25" customHeight="1">
      <c r="B195" s="7"/>
      <c r="C195" s="10"/>
      <c r="D195" s="11"/>
      <c r="E195" s="12"/>
    </row>
    <row r="196" spans="2:5" ht="17.25" customHeight="1">
      <c r="B196" s="7"/>
      <c r="C196" s="10"/>
      <c r="D196" s="11"/>
      <c r="E196" s="12"/>
    </row>
    <row r="197" spans="2:5" ht="17.25" customHeight="1">
      <c r="B197" s="7"/>
      <c r="C197" s="10"/>
      <c r="D197" s="11"/>
      <c r="E197" s="12"/>
    </row>
    <row r="198" spans="2:5" ht="17.25" customHeight="1">
      <c r="B198" s="7"/>
      <c r="C198" s="10"/>
      <c r="D198" s="11"/>
      <c r="E198" s="12"/>
    </row>
    <row r="199" spans="2:5" ht="17.25" customHeight="1">
      <c r="B199" s="7"/>
      <c r="C199" s="10"/>
      <c r="D199" s="11"/>
      <c r="E199" s="12"/>
    </row>
    <row r="200" spans="2:5" ht="17.25" customHeight="1">
      <c r="B200" s="7"/>
      <c r="C200" s="10"/>
      <c r="D200" s="11"/>
      <c r="E200" s="12"/>
    </row>
    <row r="201" spans="2:5" ht="17.25" customHeight="1">
      <c r="B201" s="7"/>
      <c r="C201" s="10"/>
      <c r="D201" s="11"/>
      <c r="E201" s="12"/>
    </row>
    <row r="202" spans="2:5" ht="17.25" customHeight="1">
      <c r="B202" s="7"/>
      <c r="C202" s="10"/>
      <c r="D202" s="11"/>
      <c r="E202" s="12"/>
    </row>
    <row r="203" spans="2:5" ht="17.25" customHeight="1">
      <c r="B203" s="7"/>
      <c r="C203" s="10"/>
      <c r="D203" s="11"/>
      <c r="E203" s="12"/>
    </row>
    <row r="204" spans="2:5" ht="17.25" customHeight="1">
      <c r="B204" s="7"/>
      <c r="C204" s="10"/>
      <c r="D204" s="11"/>
      <c r="E204" s="12"/>
    </row>
    <row r="205" spans="2:5" ht="17.25" customHeight="1">
      <c r="B205" s="7"/>
      <c r="C205" s="10"/>
      <c r="D205" s="11"/>
      <c r="E205" s="12"/>
    </row>
    <row r="206" spans="2:5" ht="17.25" customHeight="1">
      <c r="B206" s="7"/>
      <c r="C206" s="10"/>
      <c r="D206" s="11"/>
      <c r="E206" s="12"/>
    </row>
    <row r="207" spans="2:5" ht="17.25" customHeight="1">
      <c r="B207" s="7"/>
      <c r="C207" s="10"/>
      <c r="D207" s="11"/>
      <c r="E207" s="12"/>
    </row>
    <row r="208" spans="2:5" ht="17.25" customHeight="1">
      <c r="B208" s="7"/>
      <c r="C208" s="10"/>
      <c r="D208" s="11"/>
      <c r="E208" s="12"/>
    </row>
    <row r="209" spans="2:5" ht="17.25" customHeight="1">
      <c r="B209" s="7"/>
      <c r="C209" s="10"/>
      <c r="D209" s="11"/>
      <c r="E209" s="12"/>
    </row>
    <row r="210" spans="2:5" ht="17.25" customHeight="1">
      <c r="B210" s="7"/>
      <c r="C210" s="10"/>
      <c r="D210" s="11"/>
      <c r="E210" s="12"/>
    </row>
    <row r="211" spans="2:5" ht="17.25" customHeight="1">
      <c r="B211" s="7"/>
      <c r="C211" s="10"/>
      <c r="D211" s="11"/>
      <c r="E211" s="12"/>
    </row>
    <row r="212" spans="2:5" ht="17.25" customHeight="1">
      <c r="B212" s="7"/>
      <c r="C212" s="10"/>
      <c r="D212" s="11"/>
      <c r="E212" s="12"/>
    </row>
    <row r="213" spans="2:5" ht="17.25" customHeight="1">
      <c r="B213" s="7"/>
      <c r="C213" s="10"/>
      <c r="D213" s="11"/>
      <c r="E213" s="12"/>
    </row>
    <row r="214" spans="2:5" ht="17.25" customHeight="1">
      <c r="B214" s="7"/>
      <c r="C214" s="10"/>
      <c r="D214" s="11"/>
      <c r="E214" s="12"/>
    </row>
    <row r="215" spans="2:5" ht="17.25" customHeight="1">
      <c r="B215" s="7"/>
      <c r="C215" s="10"/>
      <c r="D215" s="11"/>
      <c r="E215" s="12"/>
    </row>
    <row r="216" spans="2:5" ht="17.25" customHeight="1">
      <c r="B216" s="7"/>
      <c r="C216" s="10"/>
      <c r="D216" s="11"/>
      <c r="E216" s="12"/>
    </row>
    <row r="217" spans="2:5" ht="17.25" customHeight="1">
      <c r="B217" s="7"/>
      <c r="C217" s="10"/>
      <c r="D217" s="11"/>
      <c r="E217" s="12"/>
    </row>
    <row r="218" spans="2:5" ht="17.25" customHeight="1">
      <c r="B218" s="7"/>
      <c r="C218" s="10"/>
      <c r="D218" s="11"/>
      <c r="E218" s="12"/>
    </row>
    <row r="219" spans="2:5" ht="17.25" customHeight="1">
      <c r="B219" s="7"/>
      <c r="C219" s="10"/>
      <c r="D219" s="11"/>
      <c r="E219" s="12"/>
    </row>
    <row r="220" spans="2:5" ht="17.25" customHeight="1">
      <c r="B220" s="7"/>
      <c r="C220" s="10"/>
      <c r="D220" s="11"/>
      <c r="E220" s="12"/>
    </row>
    <row r="221" spans="2:5" ht="17.25" customHeight="1">
      <c r="B221" s="7"/>
      <c r="C221" s="10"/>
      <c r="D221" s="11"/>
      <c r="E221" s="12"/>
    </row>
    <row r="222" spans="2:5" ht="17.25" customHeight="1">
      <c r="B222" s="7"/>
      <c r="C222" s="10"/>
      <c r="D222" s="11"/>
      <c r="E222" s="12"/>
    </row>
    <row r="223" spans="2:5" ht="17.25" customHeight="1">
      <c r="B223" s="7"/>
      <c r="C223" s="10"/>
      <c r="D223" s="11"/>
      <c r="E223" s="12"/>
    </row>
    <row r="224" spans="2:5" ht="17.25" customHeight="1">
      <c r="B224" s="7"/>
      <c r="C224" s="10"/>
      <c r="D224" s="11"/>
      <c r="E224" s="12"/>
    </row>
    <row r="225" spans="2:5" ht="17.25" customHeight="1">
      <c r="B225" s="7"/>
      <c r="C225" s="10"/>
      <c r="D225" s="11"/>
      <c r="E225" s="12"/>
    </row>
    <row r="226" spans="2:5" ht="17.25" customHeight="1">
      <c r="B226" s="7"/>
      <c r="C226" s="10"/>
      <c r="D226" s="11"/>
      <c r="E226" s="12"/>
    </row>
    <row r="227" spans="2:5" ht="17.25" customHeight="1">
      <c r="B227" s="7"/>
      <c r="C227" s="10"/>
      <c r="D227" s="11"/>
      <c r="E227" s="12"/>
    </row>
    <row r="228" spans="2:5" ht="17.25" customHeight="1">
      <c r="B228" s="7"/>
      <c r="C228" s="10"/>
      <c r="D228" s="11"/>
      <c r="E228" s="12"/>
    </row>
    <row r="229" spans="2:5" ht="17.25" customHeight="1">
      <c r="B229" s="7"/>
      <c r="C229" s="10"/>
      <c r="D229" s="11"/>
      <c r="E229" s="12"/>
    </row>
    <row r="230" spans="2:5" ht="17.25" customHeight="1">
      <c r="B230" s="7"/>
      <c r="C230" s="10"/>
      <c r="D230" s="11"/>
      <c r="E230" s="12"/>
    </row>
    <row r="231" spans="2:5" ht="17.25" customHeight="1">
      <c r="B231" s="7"/>
      <c r="C231" s="10"/>
      <c r="D231" s="11"/>
      <c r="E231" s="12"/>
    </row>
    <row r="232" spans="2:5" ht="17.25" customHeight="1">
      <c r="B232" s="7"/>
      <c r="C232" s="10"/>
      <c r="D232" s="11"/>
      <c r="E232" s="12"/>
    </row>
    <row r="233" spans="2:5" ht="17.25" customHeight="1">
      <c r="B233" s="7"/>
      <c r="C233" s="10"/>
      <c r="D233" s="11"/>
      <c r="E233" s="12"/>
    </row>
    <row r="234" spans="2:5" ht="17.25" customHeight="1">
      <c r="B234" s="7"/>
      <c r="C234" s="10"/>
      <c r="D234" s="11"/>
      <c r="E234" s="12"/>
    </row>
    <row r="235" spans="2:5" ht="17.25" customHeight="1">
      <c r="B235" s="7"/>
      <c r="C235" s="10"/>
      <c r="D235" s="11"/>
      <c r="E235" s="12"/>
    </row>
    <row r="236" spans="2:5" ht="17.25" customHeight="1">
      <c r="B236" s="7"/>
      <c r="C236" s="10"/>
      <c r="D236" s="11"/>
      <c r="E236" s="12"/>
    </row>
    <row r="237" spans="2:5" ht="17.25" customHeight="1">
      <c r="B237" s="7"/>
      <c r="C237" s="10"/>
      <c r="D237" s="11"/>
      <c r="E237" s="12"/>
    </row>
    <row r="238" spans="2:5" ht="17.25" customHeight="1">
      <c r="B238" s="7"/>
      <c r="C238" s="10"/>
      <c r="D238" s="11"/>
      <c r="E238" s="12"/>
    </row>
    <row r="239" spans="2:5" ht="17.25" customHeight="1">
      <c r="B239" s="7"/>
      <c r="C239" s="10"/>
      <c r="D239" s="11"/>
      <c r="E239" s="12"/>
    </row>
    <row r="240" spans="2:5" ht="17.25" customHeight="1">
      <c r="B240" s="7"/>
      <c r="C240" s="10"/>
      <c r="D240" s="11"/>
      <c r="E240" s="12"/>
    </row>
    <row r="241" spans="2:5" ht="17.25" customHeight="1">
      <c r="B241" s="7"/>
      <c r="C241" s="10"/>
      <c r="D241" s="11"/>
      <c r="E241" s="12"/>
    </row>
    <row r="242" spans="2:5" ht="17.25" customHeight="1">
      <c r="B242" s="7"/>
      <c r="C242" s="10"/>
      <c r="D242" s="11"/>
      <c r="E242" s="12"/>
    </row>
    <row r="243" spans="2:5" ht="17.25" customHeight="1">
      <c r="B243" s="7"/>
      <c r="C243" s="10"/>
      <c r="D243" s="11"/>
      <c r="E243" s="12"/>
    </row>
    <row r="244" spans="2:5" ht="17.25" customHeight="1">
      <c r="B244" s="7"/>
      <c r="C244" s="10"/>
      <c r="D244" s="11"/>
      <c r="E244" s="12"/>
    </row>
    <row r="245" spans="2:5" ht="17.25" customHeight="1">
      <c r="B245" s="7"/>
      <c r="C245" s="10"/>
      <c r="D245" s="11"/>
      <c r="E245" s="12"/>
    </row>
    <row r="246" spans="2:5" ht="17.25" customHeight="1">
      <c r="B246" s="7"/>
      <c r="C246" s="10"/>
      <c r="D246" s="11"/>
      <c r="E246" s="12"/>
    </row>
    <row r="247" spans="2:5" ht="17.25" customHeight="1">
      <c r="B247" s="7"/>
      <c r="C247" s="10"/>
      <c r="D247" s="11"/>
      <c r="E247" s="12"/>
    </row>
    <row r="248" spans="2:5" ht="17.25" customHeight="1">
      <c r="B248" s="7"/>
      <c r="C248" s="10"/>
      <c r="D248" s="11"/>
      <c r="E248" s="12"/>
    </row>
    <row r="249" spans="2:5" ht="17.25" customHeight="1">
      <c r="B249" s="7"/>
      <c r="C249" s="10"/>
      <c r="D249" s="11"/>
      <c r="E249" s="12"/>
    </row>
    <row r="250" spans="2:5" ht="17.25" customHeight="1">
      <c r="B250" s="7"/>
      <c r="C250" s="10"/>
      <c r="D250" s="11"/>
      <c r="E250" s="12"/>
    </row>
    <row r="251" spans="2:5" ht="17.25" customHeight="1">
      <c r="B251" s="7"/>
      <c r="C251" s="10"/>
      <c r="D251" s="11"/>
      <c r="E251" s="12"/>
    </row>
    <row r="252" spans="2:5" ht="17.25" customHeight="1">
      <c r="B252" s="7"/>
      <c r="C252" s="10"/>
      <c r="D252" s="11"/>
      <c r="E252" s="12"/>
    </row>
    <row r="253" spans="2:5" ht="17.25" customHeight="1">
      <c r="B253" s="7"/>
      <c r="C253" s="10"/>
      <c r="D253" s="11"/>
      <c r="E253" s="12"/>
    </row>
    <row r="254" spans="2:5" ht="17.25" customHeight="1">
      <c r="B254" s="7"/>
      <c r="C254" s="10"/>
      <c r="D254" s="11"/>
      <c r="E254" s="12"/>
    </row>
    <row r="255" spans="2:5" ht="17.25" customHeight="1">
      <c r="B255" s="7"/>
      <c r="C255" s="10"/>
      <c r="D255" s="11"/>
      <c r="E255" s="12"/>
    </row>
    <row r="256" spans="2:5" ht="17.25" customHeight="1">
      <c r="B256" s="7"/>
      <c r="C256" s="10"/>
      <c r="D256" s="11"/>
      <c r="E256" s="12"/>
    </row>
    <row r="257" spans="2:5" ht="17.25" customHeight="1">
      <c r="B257" s="7"/>
      <c r="C257" s="10"/>
      <c r="D257" s="11"/>
      <c r="E257" s="12"/>
    </row>
    <row r="258" spans="2:5" ht="17.25" customHeight="1">
      <c r="B258" s="7"/>
      <c r="C258" s="10"/>
      <c r="D258" s="11"/>
      <c r="E258" s="12"/>
    </row>
    <row r="259" spans="2:5" ht="17.25" customHeight="1">
      <c r="B259" s="7"/>
      <c r="C259" s="10"/>
      <c r="D259" s="11"/>
      <c r="E259" s="12"/>
    </row>
    <row r="260" spans="2:5" ht="17.25" customHeight="1">
      <c r="B260" s="7"/>
      <c r="C260" s="10"/>
      <c r="D260" s="11"/>
      <c r="E260" s="12"/>
    </row>
    <row r="261" spans="2:5" ht="17.25" customHeight="1">
      <c r="B261" s="7"/>
      <c r="C261" s="10"/>
      <c r="D261" s="11"/>
      <c r="E261" s="12"/>
    </row>
    <row r="262" spans="2:5" ht="17.25" customHeight="1">
      <c r="B262" s="7"/>
      <c r="C262" s="10"/>
      <c r="D262" s="11"/>
      <c r="E262" s="12"/>
    </row>
    <row r="263" spans="2:5" ht="17.25" customHeight="1">
      <c r="B263" s="7"/>
      <c r="C263" s="10"/>
      <c r="D263" s="11"/>
      <c r="E263" s="12"/>
    </row>
    <row r="264" spans="2:5" ht="17.25" customHeight="1">
      <c r="B264" s="7"/>
      <c r="C264" s="10"/>
      <c r="D264" s="11"/>
      <c r="E264" s="12"/>
    </row>
    <row r="265" spans="2:5" ht="17.25" customHeight="1">
      <c r="B265" s="7"/>
      <c r="C265" s="10"/>
      <c r="D265" s="11"/>
      <c r="E265" s="12"/>
    </row>
    <row r="266" spans="2:5" ht="17.25" customHeight="1">
      <c r="B266" s="7"/>
      <c r="C266" s="10"/>
      <c r="D266" s="11"/>
      <c r="E266" s="12"/>
    </row>
    <row r="267" spans="2:5" ht="17.25" customHeight="1">
      <c r="B267" s="7"/>
      <c r="C267" s="10"/>
      <c r="D267" s="11"/>
      <c r="E267" s="12"/>
    </row>
    <row r="268" spans="2:5" ht="17.25" customHeight="1">
      <c r="B268" s="7"/>
      <c r="C268" s="10"/>
      <c r="D268" s="11"/>
      <c r="E268" s="12"/>
    </row>
    <row r="269" spans="2:5" ht="17.25" customHeight="1">
      <c r="B269" s="7"/>
      <c r="C269" s="10"/>
      <c r="D269" s="11"/>
      <c r="E269" s="12"/>
    </row>
    <row r="270" spans="2:5" ht="17.25" customHeight="1">
      <c r="B270" s="7"/>
      <c r="C270" s="10"/>
      <c r="D270" s="11"/>
      <c r="E270" s="12"/>
    </row>
    <row r="271" spans="2:5" ht="17.25" customHeight="1">
      <c r="B271" s="7"/>
      <c r="C271" s="10"/>
      <c r="D271" s="11"/>
      <c r="E271" s="12"/>
    </row>
    <row r="272" spans="2:5" ht="17.25" customHeight="1">
      <c r="B272" s="7"/>
      <c r="C272" s="10"/>
      <c r="D272" s="11"/>
      <c r="E272" s="12"/>
    </row>
    <row r="273" spans="2:5" ht="17.25" customHeight="1">
      <c r="B273" s="7"/>
      <c r="C273" s="10"/>
      <c r="D273" s="11"/>
      <c r="E273" s="12"/>
    </row>
    <row r="274" spans="2:5" ht="17.25" customHeight="1">
      <c r="B274" s="7"/>
      <c r="C274" s="10"/>
      <c r="D274" s="11"/>
      <c r="E274" s="12"/>
    </row>
    <row r="275" spans="2:5" ht="17.25" customHeight="1">
      <c r="B275" s="7"/>
      <c r="C275" s="10"/>
      <c r="D275" s="11"/>
      <c r="E275" s="12"/>
    </row>
    <row r="276" spans="2:5" ht="17.25" customHeight="1">
      <c r="B276" s="7"/>
      <c r="C276" s="10"/>
      <c r="D276" s="11"/>
      <c r="E276" s="12"/>
    </row>
    <row r="277" spans="2:5" ht="17.25" customHeight="1">
      <c r="B277" s="7"/>
      <c r="C277" s="10"/>
      <c r="D277" s="11"/>
      <c r="E277" s="12"/>
    </row>
    <row r="278" spans="2:5" ht="17.25" customHeight="1">
      <c r="B278" s="7"/>
      <c r="C278" s="10"/>
      <c r="D278" s="11"/>
      <c r="E278" s="12"/>
    </row>
    <row r="279" spans="2:5" ht="17.25" customHeight="1">
      <c r="B279" s="7"/>
      <c r="C279" s="10"/>
      <c r="D279" s="11"/>
      <c r="E279" s="12"/>
    </row>
    <row r="280" spans="2:5" ht="17.25" customHeight="1">
      <c r="B280" s="7"/>
      <c r="C280" s="10"/>
      <c r="D280" s="11"/>
      <c r="E280" s="12"/>
    </row>
    <row r="281" spans="2:5" ht="17.25" customHeight="1">
      <c r="B281" s="7"/>
      <c r="C281" s="10"/>
      <c r="D281" s="11"/>
      <c r="E281" s="12"/>
    </row>
    <row r="282" spans="2:5" ht="17.25" customHeight="1">
      <c r="B282" s="7"/>
      <c r="C282" s="10"/>
      <c r="D282" s="11"/>
      <c r="E282" s="12"/>
    </row>
    <row r="283" spans="2:5" ht="17.25" customHeight="1">
      <c r="B283" s="7"/>
      <c r="C283" s="10"/>
      <c r="D283" s="11"/>
      <c r="E283" s="12"/>
    </row>
    <row r="284" spans="2:5" ht="17.25" customHeight="1">
      <c r="B284" s="7"/>
      <c r="C284" s="10"/>
      <c r="D284" s="11"/>
      <c r="E284" s="12"/>
    </row>
    <row r="285" spans="2:5" ht="17.25" customHeight="1">
      <c r="B285" s="7"/>
      <c r="C285" s="10"/>
      <c r="D285" s="11"/>
      <c r="E285" s="12"/>
    </row>
    <row r="286" spans="2:5" ht="17.25" customHeight="1">
      <c r="B286" s="7"/>
      <c r="C286" s="10"/>
      <c r="D286" s="11"/>
      <c r="E286" s="12"/>
    </row>
    <row r="287" spans="2:5" ht="17.25" customHeight="1">
      <c r="B287" s="7"/>
      <c r="C287" s="10"/>
      <c r="D287" s="11"/>
      <c r="E287" s="12"/>
    </row>
    <row r="288" spans="2:5" ht="17.25" customHeight="1">
      <c r="B288" s="7"/>
      <c r="C288" s="10"/>
      <c r="D288" s="11"/>
      <c r="E288" s="12"/>
    </row>
    <row r="289" spans="2:5" ht="17.25" customHeight="1">
      <c r="B289" s="7"/>
      <c r="C289" s="10"/>
      <c r="D289" s="11"/>
      <c r="E289" s="12"/>
    </row>
    <row r="290" spans="2:5" ht="17.25" customHeight="1">
      <c r="B290" s="7"/>
      <c r="C290" s="10"/>
      <c r="D290" s="11"/>
      <c r="E290" s="12"/>
    </row>
    <row r="291" spans="2:5" ht="17.25" customHeight="1">
      <c r="B291" s="7"/>
      <c r="C291" s="10"/>
      <c r="D291" s="11"/>
      <c r="E291" s="12"/>
    </row>
    <row r="292" spans="2:5" ht="17.25" customHeight="1">
      <c r="B292" s="7"/>
      <c r="C292" s="10"/>
      <c r="D292" s="11"/>
      <c r="E292" s="12"/>
    </row>
    <row r="293" spans="2:5" ht="17.25" customHeight="1">
      <c r="B293" s="7"/>
      <c r="C293" s="10"/>
      <c r="D293" s="11"/>
      <c r="E293" s="12"/>
    </row>
    <row r="294" spans="2:5" ht="17.25" customHeight="1">
      <c r="B294" s="7"/>
      <c r="C294" s="10"/>
      <c r="D294" s="11"/>
      <c r="E294" s="12"/>
    </row>
    <row r="295" spans="2:5" ht="17.25" customHeight="1">
      <c r="B295" s="7"/>
      <c r="C295" s="10"/>
      <c r="D295" s="11"/>
      <c r="E295" s="12"/>
    </row>
    <row r="296" spans="2:5" ht="17.25" customHeight="1">
      <c r="B296" s="7"/>
      <c r="C296" s="10"/>
      <c r="D296" s="11"/>
      <c r="E296" s="12"/>
    </row>
    <row r="297" spans="2:5" ht="17.25" customHeight="1">
      <c r="B297" s="7"/>
      <c r="C297" s="10"/>
      <c r="D297" s="11"/>
      <c r="E297" s="12"/>
    </row>
    <row r="298" spans="2:5" ht="17.25" customHeight="1">
      <c r="B298" s="7"/>
      <c r="C298" s="10"/>
      <c r="D298" s="11"/>
      <c r="E298" s="12"/>
    </row>
    <row r="299" spans="2:5" ht="17.25" customHeight="1">
      <c r="B299" s="7"/>
      <c r="C299" s="10"/>
      <c r="D299" s="11"/>
      <c r="E299" s="12"/>
    </row>
    <row r="300" spans="2:5" ht="17.25" customHeight="1">
      <c r="B300" s="7"/>
      <c r="C300" s="10"/>
      <c r="D300" s="11"/>
      <c r="E300" s="12"/>
    </row>
    <row r="301" spans="2:5" ht="17.25" customHeight="1">
      <c r="B301" s="7"/>
      <c r="C301" s="10"/>
      <c r="D301" s="11"/>
      <c r="E301" s="12"/>
    </row>
    <row r="302" spans="2:5" ht="17.25" customHeight="1">
      <c r="B302" s="7"/>
      <c r="C302" s="10"/>
      <c r="D302" s="11"/>
      <c r="E302" s="12"/>
    </row>
    <row r="303" spans="2:5" ht="17.25" customHeight="1">
      <c r="B303" s="7"/>
      <c r="C303" s="10"/>
      <c r="D303" s="11"/>
      <c r="E303" s="12"/>
    </row>
    <row r="304" spans="2:5" ht="17.25" customHeight="1">
      <c r="B304" s="7"/>
      <c r="C304" s="10"/>
      <c r="D304" s="11"/>
      <c r="E304" s="12"/>
    </row>
    <row r="305" spans="2:5" ht="17.25" customHeight="1">
      <c r="B305" s="7"/>
      <c r="C305" s="10"/>
      <c r="D305" s="11"/>
      <c r="E305" s="12"/>
    </row>
    <row r="306" spans="2:5" ht="17.25" customHeight="1">
      <c r="B306" s="7"/>
      <c r="C306" s="10"/>
      <c r="D306" s="11"/>
      <c r="E306" s="12"/>
    </row>
    <row r="307" spans="2:5" ht="17.25" customHeight="1">
      <c r="B307" s="7"/>
      <c r="C307" s="10"/>
      <c r="D307" s="11"/>
      <c r="E307" s="12"/>
    </row>
    <row r="308" spans="2:5" ht="17.25" customHeight="1">
      <c r="B308" s="7"/>
      <c r="C308" s="10"/>
      <c r="D308" s="11"/>
      <c r="E308" s="12"/>
    </row>
    <row r="309" spans="2:5" ht="17.25" customHeight="1">
      <c r="B309" s="7"/>
      <c r="C309" s="10"/>
      <c r="D309" s="11"/>
      <c r="E309" s="12"/>
    </row>
    <row r="310" spans="2:5" ht="17.25" customHeight="1">
      <c r="B310" s="7"/>
      <c r="C310" s="10"/>
      <c r="D310" s="11"/>
      <c r="E310" s="12"/>
    </row>
    <row r="311" spans="2:5" ht="17.25" customHeight="1">
      <c r="B311" s="7"/>
      <c r="C311" s="10"/>
      <c r="D311" s="11"/>
      <c r="E311" s="12"/>
    </row>
    <row r="312" spans="2:5" ht="17.25" customHeight="1">
      <c r="B312" s="7"/>
      <c r="C312" s="10"/>
      <c r="D312" s="11"/>
      <c r="E312" s="12"/>
    </row>
    <row r="313" spans="2:5" ht="17.25" customHeight="1">
      <c r="B313" s="7"/>
      <c r="C313" s="10"/>
      <c r="D313" s="11"/>
      <c r="E313" s="12"/>
    </row>
    <row r="314" spans="2:5" ht="17.25" customHeight="1">
      <c r="B314" s="7"/>
      <c r="C314" s="10"/>
      <c r="D314" s="11"/>
      <c r="E314" s="12"/>
    </row>
    <row r="315" spans="2:5" ht="17.25" customHeight="1">
      <c r="B315" s="7"/>
      <c r="C315" s="10"/>
      <c r="D315" s="11"/>
      <c r="E315" s="12"/>
    </row>
    <row r="316" spans="2:5" ht="17.25" customHeight="1">
      <c r="B316" s="7"/>
      <c r="C316" s="10"/>
      <c r="D316" s="11"/>
      <c r="E316" s="12"/>
    </row>
    <row r="317" spans="2:5" ht="17.25" customHeight="1">
      <c r="B317" s="7"/>
      <c r="C317" s="10"/>
      <c r="D317" s="11"/>
      <c r="E317" s="12"/>
    </row>
    <row r="318" spans="2:5" ht="17.25" customHeight="1">
      <c r="B318" s="7"/>
      <c r="C318" s="10"/>
      <c r="D318" s="11"/>
      <c r="E318" s="12"/>
    </row>
    <row r="319" spans="2:5" ht="17.25" customHeight="1">
      <c r="B319" s="7"/>
      <c r="C319" s="10"/>
      <c r="D319" s="11"/>
      <c r="E319" s="12"/>
    </row>
    <row r="320" spans="2:5" ht="17.25" customHeight="1">
      <c r="B320" s="7"/>
      <c r="C320" s="10"/>
      <c r="D320" s="11"/>
      <c r="E320" s="12"/>
    </row>
    <row r="321" spans="2:5" ht="17.25" customHeight="1">
      <c r="B321" s="7"/>
      <c r="C321" s="10"/>
      <c r="D321" s="11"/>
      <c r="E321" s="12"/>
    </row>
    <row r="322" spans="2:5" ht="17.25" customHeight="1">
      <c r="B322" s="7"/>
      <c r="C322" s="10"/>
      <c r="D322" s="11"/>
      <c r="E322" s="12"/>
    </row>
    <row r="323" spans="2:5" ht="17.25" customHeight="1">
      <c r="B323" s="7"/>
      <c r="C323" s="10"/>
      <c r="D323" s="11"/>
      <c r="E323" s="12"/>
    </row>
    <row r="324" spans="2:5" ht="17.25" customHeight="1">
      <c r="B324" s="7"/>
      <c r="C324" s="10"/>
      <c r="D324" s="11"/>
      <c r="E324" s="12"/>
    </row>
    <row r="325" spans="2:5" ht="17.25" customHeight="1">
      <c r="B325" s="7"/>
      <c r="C325" s="10"/>
      <c r="D325" s="11"/>
      <c r="E325" s="12"/>
    </row>
    <row r="326" spans="2:5" ht="17.25" customHeight="1">
      <c r="B326" s="7"/>
      <c r="C326" s="10"/>
      <c r="D326" s="11"/>
      <c r="E326" s="12"/>
    </row>
    <row r="327" spans="2:5" ht="17.25" customHeight="1">
      <c r="B327" s="7"/>
      <c r="C327" s="10"/>
      <c r="D327" s="11"/>
      <c r="E327" s="12"/>
    </row>
    <row r="328" spans="2:5" ht="17.25" customHeight="1">
      <c r="B328" s="7"/>
      <c r="C328" s="10"/>
      <c r="D328" s="11"/>
      <c r="E328" s="12"/>
    </row>
    <row r="329" spans="2:5" ht="17.25" customHeight="1">
      <c r="B329" s="7"/>
      <c r="C329" s="10"/>
      <c r="D329" s="11"/>
      <c r="E329" s="12"/>
    </row>
    <row r="330" spans="2:5" ht="17.25" customHeight="1">
      <c r="B330" s="7"/>
      <c r="C330" s="10"/>
      <c r="D330" s="11"/>
      <c r="E330" s="12"/>
    </row>
    <row r="331" spans="2:5" ht="17.25" customHeight="1">
      <c r="B331" s="7"/>
      <c r="C331" s="10"/>
      <c r="D331" s="11"/>
      <c r="E331" s="12"/>
    </row>
    <row r="332" spans="2:5" ht="17.25" customHeight="1">
      <c r="B332" s="7"/>
      <c r="C332" s="10"/>
      <c r="D332" s="11"/>
      <c r="E332" s="12"/>
    </row>
    <row r="333" spans="2:5" ht="17.25" customHeight="1">
      <c r="B333" s="7"/>
      <c r="C333" s="10"/>
      <c r="D333" s="11"/>
      <c r="E333" s="12"/>
    </row>
    <row r="334" spans="2:5" ht="17.25" customHeight="1">
      <c r="B334" s="7"/>
      <c r="C334" s="10"/>
      <c r="D334" s="11"/>
      <c r="E334" s="12"/>
    </row>
    <row r="335" spans="2:5" ht="17.25" customHeight="1">
      <c r="B335" s="7"/>
      <c r="C335" s="10"/>
      <c r="D335" s="11"/>
      <c r="E335" s="12"/>
    </row>
    <row r="336" spans="2:5" ht="17.25" customHeight="1">
      <c r="B336" s="7"/>
      <c r="C336" s="10"/>
      <c r="D336" s="11"/>
      <c r="E336" s="12"/>
    </row>
    <row r="337" spans="2:5" ht="17.25" customHeight="1">
      <c r="B337" s="7"/>
      <c r="C337" s="10"/>
      <c r="D337" s="11"/>
      <c r="E337" s="12"/>
    </row>
    <row r="338" spans="2:5" ht="17.25" customHeight="1">
      <c r="B338" s="7"/>
      <c r="C338" s="10"/>
      <c r="D338" s="11"/>
      <c r="E338" s="12"/>
    </row>
    <row r="339" spans="2:5" ht="17.25" customHeight="1">
      <c r="B339" s="7"/>
      <c r="C339" s="10"/>
      <c r="D339" s="11"/>
      <c r="E339" s="12"/>
    </row>
    <row r="340" spans="2:5" ht="17.25" customHeight="1">
      <c r="B340" s="7"/>
      <c r="C340" s="10"/>
      <c r="D340" s="11"/>
      <c r="E340" s="12"/>
    </row>
    <row r="341" spans="2:5" ht="17.25" customHeight="1">
      <c r="B341" s="7"/>
      <c r="C341" s="10"/>
      <c r="D341" s="11"/>
      <c r="E341" s="12"/>
    </row>
    <row r="342" spans="2:5" ht="17.25" customHeight="1">
      <c r="B342" s="7"/>
      <c r="C342" s="10"/>
      <c r="D342" s="11"/>
      <c r="E342" s="12"/>
    </row>
    <row r="343" spans="2:5" ht="17.25" customHeight="1">
      <c r="B343" s="7"/>
      <c r="C343" s="10"/>
      <c r="D343" s="11"/>
      <c r="E343" s="12"/>
    </row>
    <row r="344" spans="2:5" ht="17.25" customHeight="1">
      <c r="B344" s="7"/>
      <c r="C344" s="10"/>
      <c r="D344" s="11"/>
      <c r="E344" s="12"/>
    </row>
    <row r="345" spans="2:5" ht="17.25" customHeight="1">
      <c r="B345" s="7"/>
      <c r="C345" s="10"/>
      <c r="D345" s="11"/>
      <c r="E345" s="12"/>
    </row>
    <row r="346" spans="2:5" ht="17.25" customHeight="1">
      <c r="B346" s="7"/>
      <c r="C346" s="10"/>
      <c r="D346" s="11"/>
      <c r="E346" s="12"/>
    </row>
    <row r="347" spans="2:5" ht="17.25" customHeight="1">
      <c r="B347" s="7"/>
      <c r="C347" s="10"/>
      <c r="D347" s="11"/>
      <c r="E347" s="12"/>
    </row>
    <row r="348" spans="2:5" ht="17.25" customHeight="1" thickBot="1">
      <c r="B348" s="8"/>
      <c r="C348" s="13"/>
      <c r="D348" s="14"/>
      <c r="E348" s="15"/>
    </row>
    <row r="349" spans="2:5" ht="17.25" customHeight="1">
      <c r="B349" s="7"/>
      <c r="E349" s="12"/>
    </row>
  </sheetData>
  <sheetProtection algorithmName="SHA-512" hashValue="Z/LYfw1FFm/WM7mRorRNvHoDGjiXXdgsqMJZxDRrkqT6rufx5nEOvob5wHuuBudT/c659t1wlRmrYuaJ2i7sjA==" saltValue="Rc4erdn9XmDk3e069r69lg==" spinCount="100000" sheet="1" objects="1" scenarios="1"/>
  <mergeCells count="5">
    <mergeCell ref="D2:E2"/>
    <mergeCell ref="J2:K2"/>
    <mergeCell ref="P2:Q2"/>
    <mergeCell ref="D20:E20"/>
    <mergeCell ref="J20:K20"/>
  </mergeCell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F6F1-8FF9-4E0B-8E8E-3D05A9E4715C}">
  <sheetPr codeName="Sheet6">
    <tabColor theme="4" tint="0.79998168889431442"/>
  </sheetPr>
  <dimension ref="A1:CA1020"/>
  <sheetViews>
    <sheetView zoomScale="80" zoomScaleNormal="80" workbookViewId="0">
      <pane ySplit="19" topLeftCell="A23" activePane="bottomLeft" state="frozen"/>
      <selection pane="bottomLeft" activeCell="K32" sqref="K32"/>
    </sheetView>
  </sheetViews>
  <sheetFormatPr defaultColWidth="9.140625" defaultRowHeight="14.25"/>
  <cols>
    <col min="1" max="1" width="34.28515625" style="3" customWidth="1"/>
    <col min="2" max="2" width="19.28515625" style="2" bestFit="1" customWidth="1"/>
    <col min="3" max="3" width="32.5703125" style="2" bestFit="1" customWidth="1"/>
    <col min="4" max="4" width="16.5703125" style="2" customWidth="1"/>
    <col min="5" max="5" width="43.28515625" style="2" bestFit="1"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6" style="85" customWidth="1"/>
    <col min="12" max="12" width="14.14062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4" width="13.28515625" style="86" customWidth="1"/>
    <col min="25" max="27" width="12.42578125" style="86" customWidth="1"/>
    <col min="28" max="28" width="11.7109375" style="86" customWidth="1"/>
    <col min="29" max="29" width="12.42578125" style="86" customWidth="1"/>
    <col min="30" max="30" width="13.28515625" style="86" customWidth="1"/>
    <col min="31" max="31" width="17.85546875" style="86" customWidth="1"/>
    <col min="32" max="32" width="15.5703125" style="86" customWidth="1"/>
    <col min="33" max="33" width="9.85546875" style="86" customWidth="1"/>
    <col min="34" max="34" width="13.28515625" style="5" customWidth="1"/>
    <col min="35" max="35" width="9.140625" style="5"/>
    <col min="36" max="36" width="8.5703125" style="5" customWidth="1"/>
    <col min="37" max="45" width="9.140625" style="4"/>
    <col min="46" max="16384" width="9.140625" style="1"/>
  </cols>
  <sheetData>
    <row r="1" spans="1:33" ht="15.75">
      <c r="A1" s="467" t="s">
        <v>3</v>
      </c>
      <c r="B1" s="467"/>
      <c r="C1" s="21"/>
      <c r="D1" s="6"/>
      <c r="E1" s="6"/>
      <c r="F1" s="21"/>
      <c r="G1" s="21"/>
      <c r="H1" s="21"/>
      <c r="I1" s="21"/>
      <c r="J1" s="21"/>
      <c r="K1" s="21"/>
      <c r="L1" s="21"/>
      <c r="M1" s="21"/>
      <c r="N1" s="21"/>
      <c r="O1" s="21"/>
      <c r="P1" s="5"/>
      <c r="Q1" s="5"/>
      <c r="R1" s="5"/>
      <c r="S1" s="4"/>
      <c r="T1" s="4"/>
      <c r="U1" s="4"/>
      <c r="V1" s="4"/>
      <c r="W1" s="4"/>
      <c r="X1" s="4"/>
      <c r="Y1" s="138"/>
      <c r="Z1" s="138"/>
      <c r="AA1" s="138"/>
      <c r="AB1" s="138"/>
      <c r="AC1" s="4"/>
      <c r="AD1" s="138"/>
      <c r="AE1" s="4"/>
      <c r="AF1" s="4"/>
      <c r="AG1" s="4"/>
    </row>
    <row r="2" spans="1:33">
      <c r="A2" s="466" t="s">
        <v>9</v>
      </c>
      <c r="B2" s="466"/>
      <c r="C2" s="5"/>
      <c r="D2" s="5"/>
      <c r="E2" s="5"/>
      <c r="F2" s="5"/>
      <c r="G2" s="5"/>
      <c r="H2" s="5"/>
      <c r="I2" s="5"/>
      <c r="J2" s="5"/>
      <c r="K2" s="5"/>
      <c r="L2" s="5"/>
      <c r="M2" s="5"/>
      <c r="N2" s="5"/>
      <c r="O2" s="5"/>
      <c r="P2" s="5"/>
      <c r="Q2" s="5"/>
      <c r="R2" s="5"/>
      <c r="S2" s="4"/>
      <c r="T2" s="4"/>
      <c r="U2" s="4"/>
      <c r="V2" s="4"/>
      <c r="W2" s="4"/>
      <c r="X2" s="4"/>
      <c r="Y2" s="138"/>
      <c r="Z2" s="138"/>
      <c r="AA2" s="138"/>
      <c r="AB2" s="138"/>
      <c r="AC2" s="4"/>
      <c r="AD2" s="138"/>
      <c r="AE2" s="4"/>
      <c r="AF2" s="4"/>
      <c r="AG2" s="4"/>
    </row>
    <row r="3" spans="1:33" ht="15">
      <c r="A3" s="22" t="s">
        <v>181</v>
      </c>
      <c r="B3" s="43" t="str">
        <f>Introduction!$I$3</f>
        <v>Townsend</v>
      </c>
      <c r="C3" s="5"/>
      <c r="D3" s="5"/>
      <c r="E3" s="5"/>
      <c r="F3" s="5"/>
      <c r="G3" s="5"/>
      <c r="H3" s="5"/>
      <c r="I3" s="5"/>
      <c r="J3" s="5"/>
      <c r="K3" s="5"/>
      <c r="L3" s="5"/>
      <c r="M3" s="5"/>
      <c r="N3" s="5"/>
      <c r="O3" s="5"/>
      <c r="P3" s="5"/>
      <c r="Q3" s="5"/>
      <c r="R3" s="5"/>
      <c r="S3" s="4"/>
      <c r="T3" s="4"/>
      <c r="U3" s="4"/>
      <c r="V3" s="4"/>
      <c r="W3" s="4"/>
      <c r="X3" s="4"/>
      <c r="Y3" s="138"/>
      <c r="Z3" s="138"/>
      <c r="AA3" s="138"/>
      <c r="AB3" s="138"/>
      <c r="AC3" s="4"/>
      <c r="AD3" s="138"/>
      <c r="AE3" s="4"/>
      <c r="AF3" s="4"/>
      <c r="AG3" s="4"/>
    </row>
    <row r="4" spans="1:33" ht="15.75">
      <c r="A4" s="22" t="s">
        <v>4</v>
      </c>
      <c r="B4" s="44">
        <f>Introduction!$I$6</f>
        <v>178.3</v>
      </c>
      <c r="C4" s="5"/>
      <c r="D4" s="5"/>
      <c r="E4" s="5"/>
      <c r="F4" s="5"/>
      <c r="G4" s="5"/>
      <c r="H4" s="5"/>
      <c r="I4" s="5"/>
      <c r="J4" s="5"/>
      <c r="K4" s="5"/>
      <c r="L4" s="5"/>
      <c r="M4" s="5"/>
      <c r="N4" s="5"/>
      <c r="O4" s="5"/>
      <c r="P4" s="5"/>
      <c r="Q4" s="5"/>
      <c r="R4" s="5"/>
      <c r="S4" s="4"/>
      <c r="T4" s="4"/>
      <c r="U4" s="4"/>
      <c r="V4" s="4"/>
      <c r="W4" s="4"/>
      <c r="X4" s="4"/>
      <c r="Y4" s="139"/>
      <c r="Z4" s="138"/>
      <c r="AA4" s="138"/>
      <c r="AB4" s="138"/>
      <c r="AC4" s="4"/>
      <c r="AD4" s="138"/>
      <c r="AE4" s="4"/>
      <c r="AF4" s="4"/>
      <c r="AG4" s="4"/>
    </row>
    <row r="5" spans="1:33" ht="16.5" thickBot="1">
      <c r="A5" s="26"/>
      <c r="B5" s="27"/>
      <c r="C5" s="9"/>
      <c r="D5" s="9"/>
      <c r="E5" s="9"/>
      <c r="F5" s="9"/>
      <c r="G5" s="9"/>
      <c r="H5" s="9"/>
      <c r="I5" s="9"/>
      <c r="J5" s="5"/>
      <c r="K5" s="5"/>
      <c r="L5" s="5"/>
      <c r="M5" s="5"/>
      <c r="N5" s="5"/>
      <c r="O5" s="5"/>
      <c r="P5" s="129"/>
      <c r="Q5" s="129"/>
      <c r="R5" s="129"/>
      <c r="S5" s="130"/>
      <c r="T5" s="130"/>
      <c r="U5" s="4"/>
      <c r="V5" s="4"/>
      <c r="W5" s="4"/>
      <c r="X5" s="4"/>
      <c r="Y5" s="139"/>
      <c r="Z5" s="138"/>
      <c r="AA5" s="138"/>
      <c r="AB5" s="138"/>
      <c r="AC5" s="4"/>
      <c r="AD5" s="138"/>
      <c r="AE5" s="4"/>
      <c r="AF5" s="4"/>
      <c r="AG5" s="4"/>
    </row>
    <row r="6" spans="1:33" ht="18">
      <c r="A6" s="290" t="s">
        <v>148</v>
      </c>
      <c r="B6" s="291"/>
      <c r="C6" s="292"/>
      <c r="D6" s="292"/>
      <c r="E6" s="292"/>
      <c r="F6" s="292"/>
      <c r="G6" s="292"/>
      <c r="H6" s="292"/>
      <c r="I6" s="292"/>
      <c r="J6" s="56"/>
      <c r="K6" s="119"/>
      <c r="L6" s="119"/>
      <c r="M6" s="5"/>
      <c r="N6" s="5"/>
      <c r="O6" s="5"/>
      <c r="P6" s="129"/>
      <c r="Q6" s="129"/>
      <c r="R6" s="129"/>
      <c r="S6" s="130"/>
      <c r="T6" s="88"/>
      <c r="U6" s="4"/>
      <c r="V6" s="4"/>
      <c r="W6" s="4"/>
      <c r="X6" s="142"/>
      <c r="Y6" s="139"/>
      <c r="Z6" s="138"/>
      <c r="AA6" s="138"/>
      <c r="AB6" s="138"/>
      <c r="AC6" s="4"/>
      <c r="AD6" s="138"/>
      <c r="AE6" s="4"/>
      <c r="AF6" s="4"/>
      <c r="AG6" s="4"/>
    </row>
    <row r="7" spans="1:33" ht="18">
      <c r="A7" s="290"/>
      <c r="B7" s="291"/>
      <c r="C7" s="292"/>
      <c r="D7" s="292"/>
      <c r="E7" s="292"/>
      <c r="F7" s="292"/>
      <c r="G7" s="292"/>
      <c r="H7" s="292"/>
      <c r="I7" s="292"/>
      <c r="J7" s="56"/>
      <c r="K7" s="127"/>
      <c r="L7" s="127"/>
      <c r="M7" s="128"/>
      <c r="N7" s="5"/>
      <c r="O7" s="5"/>
      <c r="P7" s="129"/>
      <c r="Q7" s="129"/>
      <c r="R7" s="129"/>
      <c r="S7" s="130"/>
      <c r="T7" s="130"/>
      <c r="U7" s="4"/>
      <c r="V7" s="4"/>
      <c r="W7" s="4"/>
      <c r="X7" s="4"/>
      <c r="Y7" s="139"/>
      <c r="Z7" s="138"/>
      <c r="AA7" s="138"/>
      <c r="AB7" s="138"/>
      <c r="AC7" s="4"/>
      <c r="AD7" s="138"/>
      <c r="AE7" s="4"/>
      <c r="AF7" s="4"/>
      <c r="AG7" s="4"/>
    </row>
    <row r="8" spans="1:33" ht="15.75">
      <c r="A8" s="293"/>
      <c r="B8" s="294" t="s">
        <v>14</v>
      </c>
      <c r="C8" s="295"/>
      <c r="D8" s="292"/>
      <c r="E8" s="296"/>
      <c r="F8" s="297" t="s">
        <v>14</v>
      </c>
      <c r="G8" s="297" t="s">
        <v>15</v>
      </c>
      <c r="H8" s="298"/>
      <c r="I8" s="292"/>
      <c r="J8" s="117"/>
      <c r="K8" s="121"/>
      <c r="L8" s="121"/>
      <c r="M8" s="124"/>
      <c r="N8" s="118"/>
      <c r="O8" s="5"/>
      <c r="P8" s="129"/>
      <c r="Q8" s="129"/>
      <c r="R8" s="129"/>
      <c r="S8" s="130"/>
      <c r="T8" s="130"/>
      <c r="U8" s="4"/>
      <c r="V8" s="4"/>
      <c r="W8" s="4"/>
      <c r="X8" s="4"/>
      <c r="Y8" s="139"/>
      <c r="Z8" s="138"/>
      <c r="AA8" s="138"/>
      <c r="AB8" s="138"/>
      <c r="AC8" s="4"/>
      <c r="AD8" s="138"/>
      <c r="AE8" s="4"/>
      <c r="AF8" s="4"/>
      <c r="AG8" s="4"/>
    </row>
    <row r="9" spans="1:33" ht="15.75">
      <c r="A9" s="299" t="s">
        <v>509</v>
      </c>
      <c r="B9" s="300">
        <f>'Checklist District ID'!E54</f>
        <v>151.00865350875901</v>
      </c>
      <c r="C9" s="301"/>
      <c r="D9" s="302"/>
      <c r="E9" s="303" t="s">
        <v>11</v>
      </c>
      <c r="F9" s="304">
        <f>COUNTIF(AD20:AD1020,"y")</f>
        <v>0</v>
      </c>
      <c r="G9" s="305">
        <f>IFERROR(F9/B10,0)</f>
        <v>0</v>
      </c>
      <c r="H9" s="298"/>
      <c r="I9" s="302"/>
      <c r="J9" s="117"/>
      <c r="K9" s="121"/>
      <c r="L9" s="121"/>
      <c r="M9" s="124"/>
      <c r="N9" s="118"/>
      <c r="O9" s="55"/>
      <c r="P9" s="131"/>
      <c r="Q9" s="131"/>
      <c r="R9" s="129"/>
      <c r="S9" s="130"/>
      <c r="T9" s="130"/>
      <c r="U9" s="4"/>
      <c r="V9" s="4"/>
      <c r="W9" s="4"/>
      <c r="X9" s="4"/>
      <c r="Y9" s="139"/>
      <c r="Z9" s="138"/>
      <c r="AA9" s="138"/>
      <c r="AB9" s="138"/>
      <c r="AC9" s="4"/>
      <c r="AD9" s="138"/>
      <c r="AE9" s="4"/>
      <c r="AF9" s="4"/>
      <c r="AG9" s="4"/>
    </row>
    <row r="10" spans="1:33" ht="15.75">
      <c r="A10" s="299" t="s">
        <v>368</v>
      </c>
      <c r="B10" s="300">
        <f>COUNT(A20:A1020)</f>
        <v>4</v>
      </c>
      <c r="C10" s="301"/>
      <c r="D10" s="302"/>
      <c r="E10" s="306" t="s">
        <v>367</v>
      </c>
      <c r="F10" s="300">
        <f>SUMIF(G20:G1020,"Y",AF20:AF1020)</f>
        <v>0</v>
      </c>
      <c r="G10" s="305">
        <f>IFERROR(F10/B13,0)</f>
        <v>0</v>
      </c>
      <c r="H10" s="298"/>
      <c r="I10" s="302"/>
      <c r="J10" s="117"/>
      <c r="K10" s="121"/>
      <c r="L10" s="121"/>
      <c r="M10" s="124"/>
      <c r="N10" s="118"/>
      <c r="O10" s="55"/>
      <c r="P10" s="131"/>
      <c r="Q10" s="131"/>
      <c r="R10" s="129"/>
      <c r="S10" s="130"/>
      <c r="T10" s="130"/>
      <c r="U10" s="4"/>
      <c r="V10" s="4"/>
      <c r="W10" s="4"/>
      <c r="X10" s="4"/>
      <c r="Y10" s="139"/>
      <c r="Z10" s="138"/>
      <c r="AA10" s="138"/>
      <c r="AB10" s="138"/>
      <c r="AC10" s="4"/>
      <c r="AD10" s="138"/>
      <c r="AE10" s="4"/>
      <c r="AF10" s="4"/>
      <c r="AG10" s="4"/>
    </row>
    <row r="11" spans="1:33" ht="15.75">
      <c r="A11" s="299" t="s">
        <v>8</v>
      </c>
      <c r="B11" s="300">
        <f>SUM(H20:H1020)</f>
        <v>155.47534387296</v>
      </c>
      <c r="C11" s="301"/>
      <c r="D11" s="302"/>
      <c r="E11" s="303" t="s">
        <v>149</v>
      </c>
      <c r="F11" s="304">
        <f>SUM(L20:L1020)</f>
        <v>241595.360936229</v>
      </c>
      <c r="G11" s="305">
        <f>IFERROR(F11/(SUM(I20:I1020)),0)</f>
        <v>3.5672963845527129E-2</v>
      </c>
      <c r="H11" s="298"/>
      <c r="I11" s="302"/>
      <c r="J11" s="117"/>
      <c r="K11" s="121"/>
      <c r="L11" s="121"/>
      <c r="M11" s="123"/>
      <c r="N11" s="118"/>
      <c r="O11" s="55"/>
      <c r="P11" s="131"/>
      <c r="Q11" s="131"/>
      <c r="R11" s="129"/>
      <c r="S11" s="130"/>
      <c r="T11" s="130"/>
      <c r="U11" s="64"/>
      <c r="V11" s="4"/>
      <c r="W11" s="4"/>
      <c r="X11" s="4"/>
      <c r="Y11" s="138"/>
      <c r="Z11" s="138"/>
      <c r="AA11" s="138"/>
      <c r="AB11" s="138"/>
      <c r="AC11" s="4"/>
      <c r="AD11" s="138"/>
      <c r="AE11" s="4"/>
      <c r="AF11" s="4"/>
      <c r="AG11" s="4"/>
    </row>
    <row r="12" spans="1:33" ht="15.75">
      <c r="A12" s="299" t="s">
        <v>13</v>
      </c>
      <c r="B12" s="300">
        <f>SUM(W20:W1020)</f>
        <v>2275562.00897928</v>
      </c>
      <c r="C12" s="301"/>
      <c r="D12" s="302"/>
      <c r="E12" s="303" t="s">
        <v>182</v>
      </c>
      <c r="F12" s="304">
        <f>SUBTOTAL(9,T20:T1020)</f>
        <v>4876204.3049555998</v>
      </c>
      <c r="G12" s="305">
        <f>IFERROR(F12/SUM(I20:I1020),0)</f>
        <v>0.72</v>
      </c>
      <c r="H12" s="298"/>
      <c r="I12" s="302"/>
      <c r="J12" s="57"/>
      <c r="K12" s="120"/>
      <c r="L12" s="120"/>
      <c r="M12" s="122"/>
      <c r="N12" s="55"/>
      <c r="O12" s="55"/>
      <c r="P12" s="131"/>
      <c r="Q12" s="131"/>
      <c r="R12" s="129"/>
      <c r="S12" s="130"/>
      <c r="T12" s="130"/>
      <c r="U12" s="64"/>
      <c r="V12" s="4"/>
      <c r="W12" s="4"/>
      <c r="X12" s="4"/>
      <c r="Y12" s="138"/>
      <c r="Z12" s="138"/>
      <c r="AA12" s="138"/>
      <c r="AB12" s="138"/>
      <c r="AC12" s="4"/>
      <c r="AD12" s="138"/>
      <c r="AE12" s="4"/>
      <c r="AF12" s="4"/>
      <c r="AG12" s="4"/>
    </row>
    <row r="13" spans="1:33" ht="15.75">
      <c r="A13" s="299" t="s">
        <v>528</v>
      </c>
      <c r="B13" s="300">
        <f>SUM(AF20:AF1020)</f>
        <v>2274</v>
      </c>
      <c r="C13" s="301"/>
      <c r="D13" s="302"/>
      <c r="E13" s="303" t="s">
        <v>12</v>
      </c>
      <c r="F13" s="304">
        <f>SUMIF(U20:U1020,"&gt;0")</f>
        <v>1137781.00448964</v>
      </c>
      <c r="G13" s="305">
        <f>IFERROR(F13/SUM(I20:I1020),0)</f>
        <v>0.16799999999999998</v>
      </c>
      <c r="H13" s="298"/>
      <c r="I13" s="302"/>
      <c r="J13" s="57"/>
      <c r="K13" s="120"/>
      <c r="L13" s="120"/>
      <c r="M13" s="122"/>
      <c r="N13" s="55"/>
      <c r="O13" s="55"/>
      <c r="P13" s="131"/>
      <c r="Q13" s="131"/>
      <c r="R13" s="129"/>
      <c r="S13" s="130"/>
      <c r="T13" s="130"/>
      <c r="U13" s="4"/>
      <c r="V13" s="103"/>
      <c r="W13" s="4"/>
      <c r="X13" s="4"/>
      <c r="Y13" s="138"/>
      <c r="Z13" s="138"/>
      <c r="AA13" s="138"/>
      <c r="AB13" s="138"/>
      <c r="AC13" s="4"/>
      <c r="AD13" s="138"/>
      <c r="AE13" s="4"/>
      <c r="AF13" s="4"/>
      <c r="AG13" s="4"/>
    </row>
    <row r="14" spans="1:33" ht="15.75">
      <c r="A14" s="299" t="s">
        <v>1</v>
      </c>
      <c r="B14" s="307">
        <f>IFERROR(B13/B9,0)</f>
        <v>15.05873966267834</v>
      </c>
      <c r="C14" s="301"/>
      <c r="D14" s="302"/>
      <c r="E14" s="303" t="s">
        <v>150</v>
      </c>
      <c r="F14" s="308">
        <f>SUM(X20:X1020)-SUM(AC20:AC1020)</f>
        <v>0</v>
      </c>
      <c r="G14" s="305">
        <f>IFERROR(F14/B13,)</f>
        <v>0</v>
      </c>
      <c r="H14" s="298"/>
      <c r="I14" s="302"/>
      <c r="J14" s="57"/>
      <c r="K14" s="120"/>
      <c r="L14" s="120"/>
      <c r="M14" s="122"/>
      <c r="N14" s="55"/>
      <c r="O14" s="55"/>
      <c r="P14" s="131"/>
      <c r="Q14" s="131"/>
      <c r="R14" s="129"/>
      <c r="S14" s="130"/>
      <c r="T14" s="130"/>
      <c r="U14" s="4"/>
      <c r="V14" s="65"/>
      <c r="W14" s="4"/>
      <c r="X14" s="4"/>
      <c r="Y14" s="138"/>
      <c r="Z14" s="138"/>
      <c r="AA14" s="138"/>
      <c r="AB14" s="138"/>
      <c r="AC14" s="4"/>
      <c r="AD14" s="138"/>
      <c r="AE14" s="4"/>
      <c r="AF14" s="4"/>
      <c r="AG14" s="4"/>
    </row>
    <row r="15" spans="1:33" ht="15">
      <c r="A15" s="298"/>
      <c r="B15" s="298"/>
      <c r="C15" s="298"/>
      <c r="D15" s="302"/>
      <c r="E15" s="302"/>
      <c r="F15" s="292"/>
      <c r="G15" s="292"/>
      <c r="H15" s="292"/>
      <c r="I15" s="292"/>
      <c r="J15" s="56"/>
      <c r="K15" s="120"/>
      <c r="L15" s="120"/>
      <c r="M15" s="122"/>
      <c r="N15" s="55"/>
      <c r="O15" s="55"/>
      <c r="P15" s="131"/>
      <c r="Q15" s="131"/>
      <c r="R15" s="129"/>
      <c r="S15" s="130"/>
      <c r="T15" s="130"/>
      <c r="U15" s="4"/>
      <c r="V15" s="4"/>
      <c r="W15" s="4"/>
      <c r="X15" s="4"/>
      <c r="Y15" s="138"/>
      <c r="Z15" s="138"/>
      <c r="AA15" s="138"/>
      <c r="AB15" s="138"/>
      <c r="AC15" s="4"/>
      <c r="AD15" s="138"/>
      <c r="AE15" s="4"/>
      <c r="AF15" s="4"/>
      <c r="AG15" s="4"/>
    </row>
    <row r="16" spans="1:33" ht="15.75" thickBot="1">
      <c r="A16" s="309"/>
      <c r="B16" s="310"/>
      <c r="C16" s="311"/>
      <c r="D16" s="311"/>
      <c r="E16" s="311"/>
      <c r="F16" s="311"/>
      <c r="G16" s="311"/>
      <c r="H16" s="311"/>
      <c r="I16" s="311"/>
      <c r="J16" s="56"/>
      <c r="K16" s="120"/>
      <c r="L16" s="120"/>
      <c r="M16" s="122"/>
      <c r="N16" s="5"/>
      <c r="O16" s="5"/>
      <c r="P16" s="5"/>
      <c r="Q16" s="5"/>
      <c r="R16" s="5"/>
      <c r="S16" s="4"/>
      <c r="T16" s="130"/>
      <c r="U16" s="4"/>
      <c r="V16" s="132"/>
      <c r="W16" s="4"/>
      <c r="X16" s="67"/>
      <c r="Y16" s="149"/>
      <c r="Z16" s="149"/>
      <c r="AA16" s="149"/>
      <c r="AB16" s="149"/>
      <c r="AC16" s="67"/>
      <c r="AD16" s="149"/>
      <c r="AE16" s="67"/>
      <c r="AF16" s="67"/>
      <c r="AG16" s="4"/>
    </row>
    <row r="17" spans="1:79" ht="15">
      <c r="A17" s="22"/>
      <c r="B17" s="23"/>
      <c r="C17" s="5"/>
      <c r="D17" s="5"/>
      <c r="E17" s="5"/>
      <c r="F17" s="5"/>
      <c r="G17" s="5"/>
      <c r="H17" s="5"/>
      <c r="I17" s="58"/>
      <c r="J17" s="5"/>
      <c r="K17" s="5"/>
      <c r="L17" s="5"/>
      <c r="M17" s="5"/>
      <c r="N17" s="5"/>
      <c r="O17" s="5"/>
      <c r="P17" s="5"/>
      <c r="Q17" s="5"/>
      <c r="R17" s="4"/>
      <c r="S17" s="4"/>
      <c r="T17" s="4"/>
      <c r="U17" s="4"/>
      <c r="V17" s="4"/>
      <c r="W17" s="4"/>
      <c r="X17" s="152"/>
      <c r="Y17" s="152"/>
      <c r="Z17" s="152"/>
      <c r="AA17" s="152"/>
      <c r="AB17" s="152"/>
      <c r="AC17" s="152"/>
      <c r="AD17" s="152"/>
      <c r="AE17" s="152"/>
      <c r="AF17" s="150"/>
      <c r="AG17" s="151"/>
    </row>
    <row r="18" spans="1:79"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69"/>
      <c r="AF18" s="465" t="s">
        <v>10</v>
      </c>
      <c r="AG18" s="465"/>
      <c r="AH18" s="60"/>
      <c r="AI18" s="60"/>
      <c r="AJ18" s="60"/>
      <c r="AK18" s="63"/>
      <c r="AL18" s="63"/>
      <c r="AM18" s="63"/>
      <c r="AN18" s="63"/>
      <c r="AO18" s="63"/>
      <c r="AP18" s="63"/>
      <c r="AQ18" s="63"/>
      <c r="AR18" s="63"/>
      <c r="AS18" s="63"/>
    </row>
    <row r="19" spans="1:79"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439</v>
      </c>
      <c r="AE19" s="41" t="s">
        <v>446</v>
      </c>
      <c r="AF19" s="398" t="s">
        <v>529</v>
      </c>
      <c r="AG19" s="399" t="s">
        <v>0</v>
      </c>
      <c r="AH19" s="102"/>
      <c r="AI19" s="102"/>
      <c r="AJ19" s="102"/>
      <c r="AK19" s="67"/>
      <c r="AL19" s="67"/>
      <c r="AM19" s="67"/>
      <c r="AN19" s="67"/>
      <c r="AO19" s="67"/>
      <c r="AP19" s="67"/>
      <c r="AQ19" s="67"/>
      <c r="AR19" s="67"/>
      <c r="AS19" s="67"/>
    </row>
    <row r="20" spans="1:79" ht="15">
      <c r="A20" s="396"/>
      <c r="B20" s="397"/>
      <c r="C20" s="397"/>
      <c r="D20" s="397"/>
      <c r="E20" s="397"/>
      <c r="F20" s="397"/>
      <c r="G20" s="397"/>
      <c r="H20" s="397"/>
      <c r="I20" s="397"/>
      <c r="J20" s="397"/>
      <c r="K20" s="397"/>
      <c r="L20" s="397"/>
      <c r="M20" s="397"/>
      <c r="N20" s="313">
        <f>IF(IF(I20&lt;'Checklist Parameters'!$E$22,0,($I20-$L20))&lt;0,0,IF(I20&lt;'Checklist Parameters'!$E$22,0,($I20-$L20)))</f>
        <v>0</v>
      </c>
      <c r="O20" s="394"/>
      <c r="P20" s="395"/>
      <c r="Q20" s="316">
        <f t="shared" ref="Q20:Q83" si="0">IF(O20&lt;&gt;"",O20,N20)</f>
        <v>0</v>
      </c>
      <c r="R20" s="159">
        <f t="shared" ref="R20:R83" si="1">IFERROR(L20/I20,0)</f>
        <v>0</v>
      </c>
      <c r="S20" s="159">
        <f>IF('Checklist Parameters'!$E$60&lt;0.2,0.2,'Checklist Parameters'!$E$60)</f>
        <v>0.72</v>
      </c>
      <c r="T20" s="160">
        <f>IF($O20="",IF('Checklist District ID'!$C$43="Y",MAX($R20:$S20)*$I20,SUM($R20:$S20)*$I20),IF(O20&gt;0,Q20*S20))</f>
        <v>0</v>
      </c>
      <c r="U20" s="160">
        <f>IF(Q20&gt;0,((I20-T20)*'Formula Matrix'!$E$38),0)</f>
        <v>0</v>
      </c>
      <c r="V20" s="160">
        <f t="shared" ref="V20:V83" si="2">IF(Q20=0,0,(I20-T20-U20))</f>
        <v>0</v>
      </c>
      <c r="W20" s="160">
        <f>IF(V20&gt;0,(V20*'Checklist Parameters'!$E$35),0)</f>
        <v>0</v>
      </c>
      <c r="X20" s="161">
        <f t="shared" ref="X20:X83" si="3">IF($W20/1000&gt;3,(ROUNDDOWN($W20/1000,0)),IF(AND($W20/1000&gt;2.5,$W20/1000&lt;=3),3,0))</f>
        <v>0</v>
      </c>
      <c r="Y20" s="161">
        <f>IF('Checklist Parameters'!$E$102&lt;&gt;"",(I20/43560)*'Checklist Parameters'!$E$102,"N/A")</f>
        <v>0</v>
      </c>
      <c r="Z20" s="161" t="str">
        <f>IF('Checklist Parameters'!$E$58&lt;&gt;"",((I20*'Checklist Parameters'!$E$58)*'Checklist Parameters'!$E$35)/1000,"N/A")</f>
        <v>N/A</v>
      </c>
      <c r="AA20" s="161">
        <f>IF('Checklist Parameters'!$E$101&lt;&gt;"",IFERROR(I20/'Checklist Parameters'!$E$101,0),"N/A")</f>
        <v>0</v>
      </c>
      <c r="AB20" s="161" t="str">
        <f>IF('Checklist Parameters'!$E$43&lt;&gt;"",(I20*'Checklist Parameters'!$E$43)/1000,"N/A")</f>
        <v>N/A</v>
      </c>
      <c r="AC20" s="161">
        <f>IF('Checklist Parameters'!$E$16="",$X20,IF(AND('Checklist Parameters'!$E$16&lt;$X20,'Checklist Parameters'!$E$16&gt;=3),'Checklist Parameters'!$E$16,IF(AND('Checklist Parameters'!$E$16&lt;$X20,'Checklist Parameters'!$E$16&lt;3),0,$X20)))</f>
        <v>0</v>
      </c>
      <c r="AD20" s="161" t="str">
        <f>IF(AND(I20&lt;'Checklist Parameters'!$E$22,$I20&lt;&gt;0),"Y","")</f>
        <v/>
      </c>
      <c r="AE20" s="161" t="str">
        <f>IF($AD20="Y",0,IF('Checklist Parameters'!$E$25="","&lt;no limit&gt;",ROUNDDOWN((($I20-'Checklist Parameters'!$E$24)/'Checklist Parameters'!$E$25)+1,0)))</f>
        <v>&lt;no limit&gt;</v>
      </c>
      <c r="AF20" s="174">
        <f t="shared" ref="AF20:AF83" si="4">IF(MIN(X20,Y20,Z20,AA20,AB20,AC20)&lt;2.5,0,IF(AND(MIN(X20,Y20,Z20,AA20,AB20,AC20)&gt;=2.5,MIN(X20,Y20,Z20,AA20,AB20,AC20)&lt;3),3,ROUND(MIN(X20,Y20,Z20,AA20,AB20,AC20),0)))</f>
        <v>0</v>
      </c>
      <c r="AG20" s="161">
        <f t="shared" ref="AG20:AG83" si="5">IFERROR((43560/$I20)*$AF20,0)</f>
        <v>0</v>
      </c>
      <c r="AH20" s="125"/>
      <c r="AI20" s="101"/>
      <c r="AJ20" s="101"/>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ht="15">
      <c r="A21" s="396"/>
      <c r="B21" s="397"/>
      <c r="C21" s="397"/>
      <c r="D21" s="397"/>
      <c r="E21" s="397"/>
      <c r="F21" s="397"/>
      <c r="G21" s="397"/>
      <c r="H21" s="397"/>
      <c r="I21" s="397"/>
      <c r="J21" s="397"/>
      <c r="K21" s="397"/>
      <c r="L21" s="397"/>
      <c r="M21" s="397"/>
      <c r="N21" s="313">
        <f>IF(IF(I21&lt;'Checklist Parameters'!$E$22,0,($I21-$L21))&lt;0,0,IF(I21&lt;'Checklist Parameters'!$E$22,0,($I21-$L21)))</f>
        <v>0</v>
      </c>
      <c r="O21" s="389"/>
      <c r="P21" s="390"/>
      <c r="Q21" s="316">
        <f t="shared" si="0"/>
        <v>0</v>
      </c>
      <c r="R21" s="159">
        <f t="shared" si="1"/>
        <v>0</v>
      </c>
      <c r="S21" s="159">
        <f>IF('Checklist Parameters'!$E$60&lt;0.2,0.2,'Checklist Parameters'!$E$60)</f>
        <v>0.72</v>
      </c>
      <c r="T21" s="160">
        <f>IF($O21="",IF('Checklist District ID'!$C$43="Y",MAX($R21:$S21)*$I21,SUM($R21:$S21)*$I21),IF(O21&gt;0,Q21*S21))</f>
        <v>0</v>
      </c>
      <c r="U21" s="160">
        <f>IF(Q21&gt;0,((I21-T21)*'Formula Matrix'!$E$38),0)</f>
        <v>0</v>
      </c>
      <c r="V21" s="160">
        <f t="shared" si="2"/>
        <v>0</v>
      </c>
      <c r="W21" s="160">
        <f>IF(V21&gt;0,(V21*'Checklist Parameters'!$E$35),0)</f>
        <v>0</v>
      </c>
      <c r="X21" s="161">
        <f t="shared" si="3"/>
        <v>0</v>
      </c>
      <c r="Y21" s="161">
        <f>IF('Checklist Parameters'!$E$102&lt;&gt;"",(I21/43560)*'Checklist Parameters'!$E$102,"N/A")</f>
        <v>0</v>
      </c>
      <c r="Z21" s="161" t="str">
        <f>IF('Checklist Parameters'!$E$58&lt;&gt;"",((I21*'Checklist Parameters'!$E$58)*'Checklist Parameters'!$E$35)/1000,"N/A")</f>
        <v>N/A</v>
      </c>
      <c r="AA21" s="161">
        <f>IF('Checklist Parameters'!$E$101&lt;&gt;"",IFERROR(I21/'Checklist Parameters'!$E$101,0),"N/A")</f>
        <v>0</v>
      </c>
      <c r="AB21" s="161" t="str">
        <f>IF('Checklist Parameters'!$E$43&lt;&gt;"",(I21*'Checklist Parameters'!$E$43)/1000,"N/A")</f>
        <v>N/A</v>
      </c>
      <c r="AC21" s="161">
        <f>IF('Checklist Parameters'!$E$16="",$X21,IF(AND('Checklist Parameters'!$E$16&lt;$X21,'Checklist Parameters'!$E$16&gt;=3),'Checklist Parameters'!$E$16,IF(AND('Checklist Parameters'!$E$16&lt;$X21,'Checklist Parameters'!$E$16&lt;3),0,$X21)))</f>
        <v>0</v>
      </c>
      <c r="AD21" s="161" t="str">
        <f>IF(AND(I21&lt;'Checklist Parameters'!$E$22,$I21&lt;&gt;0),"Y","")</f>
        <v/>
      </c>
      <c r="AE21" s="161" t="str">
        <f>IF($AD21="Y",0,IF('Checklist Parameters'!$E$25="","&lt;no limit&gt;",ROUNDDOWN((($I21-'Checklist Parameters'!$E$24)/'Checklist Parameters'!$E$25)+1,0)))</f>
        <v>&lt;no limit&gt;</v>
      </c>
      <c r="AF21" s="174">
        <f t="shared" si="4"/>
        <v>0</v>
      </c>
      <c r="AG21" s="161">
        <f t="shared" si="5"/>
        <v>0</v>
      </c>
      <c r="AH21" s="125"/>
      <c r="AI21" s="101"/>
      <c r="AJ21" s="101"/>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ht="15">
      <c r="A22" s="396"/>
      <c r="B22" s="397"/>
      <c r="C22" s="397"/>
      <c r="D22" s="397"/>
      <c r="E22" s="397"/>
      <c r="F22" s="397"/>
      <c r="G22" s="397"/>
      <c r="H22" s="397"/>
      <c r="I22" s="397"/>
      <c r="J22" s="397"/>
      <c r="K22" s="397"/>
      <c r="L22" s="397"/>
      <c r="M22" s="397"/>
      <c r="N22" s="313">
        <f>IF(IF(I22&lt;'Checklist Parameters'!$E$22,0,($I22-$L22))&lt;0,0,IF(I22&lt;'Checklist Parameters'!$E$22,0,($I22-$L22)))</f>
        <v>0</v>
      </c>
      <c r="O22" s="390"/>
      <c r="P22" s="390"/>
      <c r="Q22" s="316">
        <f t="shared" si="0"/>
        <v>0</v>
      </c>
      <c r="R22" s="159">
        <f t="shared" si="1"/>
        <v>0</v>
      </c>
      <c r="S22" s="159">
        <f>IF('Checklist Parameters'!$E$60&lt;0.2,0.2,'Checklist Parameters'!$E$60)</f>
        <v>0.72</v>
      </c>
      <c r="T22" s="160">
        <f>IF($O22="",IF('Checklist District ID'!$C$43="Y",MAX($R22:$S22)*$I22,SUM($R22:$S22)*$I22),IF(O22&gt;0,Q22*S22))</f>
        <v>0</v>
      </c>
      <c r="U22" s="160">
        <f>IF(Q22&gt;0,((I22-T22)*'Formula Matrix'!$E$38),0)</f>
        <v>0</v>
      </c>
      <c r="V22" s="160">
        <f t="shared" si="2"/>
        <v>0</v>
      </c>
      <c r="W22" s="160">
        <f>IF(V22&gt;0,(V22*'Checklist Parameters'!$E$35),0)</f>
        <v>0</v>
      </c>
      <c r="X22" s="161">
        <f t="shared" si="3"/>
        <v>0</v>
      </c>
      <c r="Y22" s="161">
        <f>IF('Checklist Parameters'!$E$102&lt;&gt;"",(I22/43560)*'Checklist Parameters'!$E$102,"N/A")</f>
        <v>0</v>
      </c>
      <c r="Z22" s="161" t="str">
        <f>IF('Checklist Parameters'!$E$58&lt;&gt;"",((I22*'Checklist Parameters'!$E$58)*'Checklist Parameters'!$E$35)/1000,"N/A")</f>
        <v>N/A</v>
      </c>
      <c r="AA22" s="161">
        <f>IF('Checklist Parameters'!$E$101&lt;&gt;"",IFERROR(I22/'Checklist Parameters'!$E$101,0),"N/A")</f>
        <v>0</v>
      </c>
      <c r="AB22" s="161" t="str">
        <f>IF('Checklist Parameters'!$E$43&lt;&gt;"",(I22*'Checklist Parameters'!$E$43)/1000,"N/A")</f>
        <v>N/A</v>
      </c>
      <c r="AC22" s="161">
        <f>IF('Checklist Parameters'!$E$16="",$X22,IF(AND('Checklist Parameters'!$E$16&lt;$X22,'Checklist Parameters'!$E$16&gt;=3),'Checklist Parameters'!$E$16,IF(AND('Checklist Parameters'!$E$16&lt;$X22,'Checklist Parameters'!$E$16&lt;3),0,$X22)))</f>
        <v>0</v>
      </c>
      <c r="AD22" s="161" t="str">
        <f>IF(AND(I22&lt;'Checklist Parameters'!$E$22,$I22&lt;&gt;0),"Y","")</f>
        <v/>
      </c>
      <c r="AE22" s="161" t="str">
        <f>IF($AD22="Y",0,IF('Checklist Parameters'!$E$25="","&lt;no limit&gt;",ROUNDDOWN((($I22-'Checklist Parameters'!$E$24)/'Checklist Parameters'!$E$25)+1,0)))</f>
        <v>&lt;no limit&gt;</v>
      </c>
      <c r="AF22" s="174">
        <f t="shared" si="4"/>
        <v>0</v>
      </c>
      <c r="AG22" s="161">
        <f t="shared" si="5"/>
        <v>0</v>
      </c>
      <c r="AH22" s="125"/>
      <c r="AI22" s="101"/>
      <c r="AJ22" s="101"/>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ht="15">
      <c r="A23" s="396">
        <v>35</v>
      </c>
      <c r="B23" s="397" t="s">
        <v>547</v>
      </c>
      <c r="C23" s="397" t="s">
        <v>548</v>
      </c>
      <c r="D23" s="397" t="s">
        <v>549</v>
      </c>
      <c r="E23" s="397" t="s">
        <v>550</v>
      </c>
      <c r="F23" s="397" t="s">
        <v>551</v>
      </c>
      <c r="G23" s="397" t="s">
        <v>536</v>
      </c>
      <c r="H23" s="397">
        <v>117.22773924800001</v>
      </c>
      <c r="I23" s="397">
        <v>5106440.3216399997</v>
      </c>
      <c r="J23" s="397">
        <v>0</v>
      </c>
      <c r="K23" s="397">
        <v>232249.10838399999</v>
      </c>
      <c r="L23" s="397">
        <v>232249.10838399999</v>
      </c>
      <c r="M23" s="397">
        <v>2651.4733433699998</v>
      </c>
      <c r="N23" s="313">
        <f>IF(IF(I23&lt;'Checklist Parameters'!$E$22,0,($I23-$L23))&lt;0,0,IF(I23&lt;'Checklist Parameters'!$E$22,0,($I23-$L23)))</f>
        <v>4874191.2132559996</v>
      </c>
      <c r="O23" s="394"/>
      <c r="P23" s="395"/>
      <c r="Q23" s="316">
        <f t="shared" si="0"/>
        <v>4874191.2132559996</v>
      </c>
      <c r="R23" s="159">
        <f>IFERROR(L23/I23,0)</f>
        <v>4.5481606315808304E-2</v>
      </c>
      <c r="S23" s="159">
        <f>IF('Checklist Parameters'!$E$60&lt;0.2,0.2,'Checklist Parameters'!$E$60)</f>
        <v>0.72</v>
      </c>
      <c r="T23" s="160">
        <f>IF($O23="",IF('Checklist District ID'!$C$43="Y",MAX($R23:$S23)*$I23,SUM($R23:$S23)*$I23),IF(O23&gt;0,Q23*S23))</f>
        <v>3676637.0315807997</v>
      </c>
      <c r="U23" s="160">
        <f>IF(Q23&gt;0,((I23-T23)*'Formula Matrix'!$E$38),0)</f>
        <v>857881.97403551999</v>
      </c>
      <c r="V23" s="160">
        <f>IF(Q23=0,0,(I23-T23-U23))</f>
        <v>571921.31602368003</v>
      </c>
      <c r="W23" s="160">
        <f>IF(V23&gt;0,(V23*'Checklist Parameters'!$E$35),0)</f>
        <v>1715763.9480710402</v>
      </c>
      <c r="X23" s="161">
        <f t="shared" si="3"/>
        <v>1715</v>
      </c>
      <c r="Y23" s="161">
        <f>IF('Checklist Parameters'!$E$102&lt;&gt;"",(I23/43560)*'Checklist Parameters'!$E$102,"N/A")</f>
        <v>1758.4160887190083</v>
      </c>
      <c r="Z23" s="161" t="str">
        <f>IF('Checklist Parameters'!$E$58&lt;&gt;"",((I23*'Checklist Parameters'!$E$58)*'Checklist Parameters'!$E$35)/1000,"N/A")</f>
        <v>N/A</v>
      </c>
      <c r="AA23" s="161">
        <f>IF('Checklist Parameters'!$E$101&lt;&gt;"",IFERROR(I23/'Checklist Parameters'!$E$101,0),"N/A")</f>
        <v>3003.7884244941174</v>
      </c>
      <c r="AB23" s="161" t="str">
        <f>IF('Checklist Parameters'!$E$43&lt;&gt;"",(I23*'Checklist Parameters'!$E$43)/1000,"N/A")</f>
        <v>N/A</v>
      </c>
      <c r="AC23" s="161">
        <f>IF('Checklist Parameters'!$E$16="",$X23,IF(AND('Checklist Parameters'!$E$16&lt;$X23,'Checklist Parameters'!$E$16&gt;=3),'Checklist Parameters'!$E$16,IF(AND('Checklist Parameters'!$E$16&lt;$X23,'Checklist Parameters'!$E$16&lt;3),0,$X23)))</f>
        <v>1715</v>
      </c>
      <c r="AD23" s="161" t="str">
        <f>IF(AND(I23&lt;'Checklist Parameters'!$E$22,$I23&lt;&gt;0),"Y","")</f>
        <v/>
      </c>
      <c r="AE23" s="161" t="str">
        <f>IF($AD23="Y",0,IF('Checklist Parameters'!$E$25="","&lt;no limit&gt;",ROUNDDOWN((($I23-'Checklist Parameters'!$E$24)/'Checklist Parameters'!$E$25)+1,0)))</f>
        <v>&lt;no limit&gt;</v>
      </c>
      <c r="AF23" s="174">
        <f t="shared" si="4"/>
        <v>1715</v>
      </c>
      <c r="AG23" s="161">
        <f>IFERROR((43560/$I23)*$AF23,0)</f>
        <v>14.629643214161247</v>
      </c>
      <c r="AH23" s="125"/>
      <c r="AI23" s="101"/>
      <c r="AJ23" s="101"/>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ht="15">
      <c r="A24" s="396">
        <v>36</v>
      </c>
      <c r="B24" s="397" t="s">
        <v>552</v>
      </c>
      <c r="C24" s="397" t="s">
        <v>553</v>
      </c>
      <c r="D24" s="397" t="s">
        <v>554</v>
      </c>
      <c r="E24" s="397" t="s">
        <v>555</v>
      </c>
      <c r="F24" s="397" t="s">
        <v>556</v>
      </c>
      <c r="G24" s="397" t="s">
        <v>536</v>
      </c>
      <c r="H24" s="397">
        <v>7.3955679092100004</v>
      </c>
      <c r="I24" s="397">
        <v>322150.93812499999</v>
      </c>
      <c r="J24" s="397">
        <v>0</v>
      </c>
      <c r="K24" s="397">
        <v>9135.1644972800004</v>
      </c>
      <c r="L24" s="397">
        <v>9135.1644972800004</v>
      </c>
      <c r="M24" s="397">
        <v>0</v>
      </c>
      <c r="N24" s="313">
        <f>IF(IF(I24&lt;'Checklist Parameters'!$E$22,0,($I24-$L24))&lt;0,0,IF(I24&lt;'Checklist Parameters'!$E$22,0,($I24-$L24)))</f>
        <v>313015.77362771996</v>
      </c>
      <c r="O24" s="394"/>
      <c r="P24" s="395"/>
      <c r="Q24" s="316">
        <f t="shared" si="0"/>
        <v>313015.77362771996</v>
      </c>
      <c r="R24" s="159">
        <f>IFERROR(L24/I24,0)</f>
        <v>2.83567837810716E-2</v>
      </c>
      <c r="S24" s="159">
        <f>IF('Checklist Parameters'!$E$60&lt;0.2,0.2,'Checklist Parameters'!$E$60)</f>
        <v>0.72</v>
      </c>
      <c r="T24" s="160">
        <f>IF($O24="",IF('Checklist District ID'!$C$43="Y",MAX($R24:$S24)*$I24,SUM($R24:$S24)*$I24),IF(O24&gt;0,Q24*S24))</f>
        <v>231948.67544999998</v>
      </c>
      <c r="U24" s="160">
        <f>IF(Q24&gt;0,((I24-T24)*'Formula Matrix'!$E$38),0)</f>
        <v>54121.357605000005</v>
      </c>
      <c r="V24" s="160">
        <f>IF(Q24=0,0,(I24-T24-U24))</f>
        <v>36080.905070000001</v>
      </c>
      <c r="W24" s="160">
        <f>IF(V24&gt;0,(V24*'Checklist Parameters'!$E$35),0)</f>
        <v>108242.71520999999</v>
      </c>
      <c r="X24" s="161">
        <f t="shared" si="3"/>
        <v>108</v>
      </c>
      <c r="Y24" s="161">
        <f>IF('Checklist Parameters'!$E$102&lt;&gt;"",(I24/43560)*'Checklist Parameters'!$E$102,"N/A")</f>
        <v>110.93351863808539</v>
      </c>
      <c r="Z24" s="161" t="str">
        <f>IF('Checklist Parameters'!$E$58&lt;&gt;"",((I24*'Checklist Parameters'!$E$58)*'Checklist Parameters'!$E$35)/1000,"N/A")</f>
        <v>N/A</v>
      </c>
      <c r="AA24" s="161">
        <f>IF('Checklist Parameters'!$E$101&lt;&gt;"",IFERROR(I24/'Checklist Parameters'!$E$101,0),"N/A")</f>
        <v>189.50055183823528</v>
      </c>
      <c r="AB24" s="161" t="str">
        <f>IF('Checklist Parameters'!$E$43&lt;&gt;"",(I24*'Checklist Parameters'!$E$43)/1000,"N/A")</f>
        <v>N/A</v>
      </c>
      <c r="AC24" s="161">
        <f>IF('Checklist Parameters'!$E$16="",$X24,IF(AND('Checklist Parameters'!$E$16&lt;$X24,'Checklist Parameters'!$E$16&gt;=3),'Checklist Parameters'!$E$16,IF(AND('Checklist Parameters'!$E$16&lt;$X24,'Checklist Parameters'!$E$16&lt;3),0,$X24)))</f>
        <v>108</v>
      </c>
      <c r="AD24" s="161" t="str">
        <f>IF(AND(I24&lt;'Checklist Parameters'!$E$22,$I24&lt;&gt;0),"Y","")</f>
        <v/>
      </c>
      <c r="AE24" s="161" t="str">
        <f>IF($AD24="Y",0,IF('Checklist Parameters'!$E$25="","&lt;no limit&gt;",ROUNDDOWN((($I24-'Checklist Parameters'!$E$24)/'Checklist Parameters'!$E$25)+1,0)))</f>
        <v>&lt;no limit&gt;</v>
      </c>
      <c r="AF24" s="174">
        <f t="shared" si="4"/>
        <v>108</v>
      </c>
      <c r="AG24" s="161">
        <f>IFERROR((43560/$I24)*$AF24,0)</f>
        <v>14.603340990969217</v>
      </c>
      <c r="AH24" s="125"/>
      <c r="AI24" s="101"/>
      <c r="AJ24" s="10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ht="15">
      <c r="A25" s="396">
        <v>37</v>
      </c>
      <c r="B25" s="397" t="s">
        <v>557</v>
      </c>
      <c r="C25" s="397" t="s">
        <v>558</v>
      </c>
      <c r="D25" s="397" t="s">
        <v>559</v>
      </c>
      <c r="E25" s="397" t="s">
        <v>560</v>
      </c>
      <c r="F25" s="397" t="s">
        <v>561</v>
      </c>
      <c r="G25" s="397" t="s">
        <v>536</v>
      </c>
      <c r="H25" s="397">
        <v>26.057010936600001</v>
      </c>
      <c r="I25" s="397">
        <v>1135043.3964</v>
      </c>
      <c r="J25" s="397">
        <v>0</v>
      </c>
      <c r="K25" s="397">
        <v>211.088054949</v>
      </c>
      <c r="L25" s="397">
        <v>211.088054949</v>
      </c>
      <c r="M25" s="397">
        <v>0</v>
      </c>
      <c r="N25" s="313">
        <f>IF(IF(I25&lt;'Checklist Parameters'!$E$22,0,($I25-$L25))&lt;0,0,IF(I25&lt;'Checklist Parameters'!$E$22,0,($I25-$L25)))</f>
        <v>1134832.308345051</v>
      </c>
      <c r="O25" s="390"/>
      <c r="P25" s="390"/>
      <c r="Q25" s="316">
        <f t="shared" si="0"/>
        <v>1134832.308345051</v>
      </c>
      <c r="R25" s="159">
        <f>IFERROR(L25/I25,0)</f>
        <v>1.8597355450769972E-4</v>
      </c>
      <c r="S25" s="159">
        <f>IF('Checklist Parameters'!$E$60&lt;0.2,0.2,'Checklist Parameters'!$E$60)</f>
        <v>0.72</v>
      </c>
      <c r="T25" s="160">
        <f>IF($O25="",IF('Checklist District ID'!$C$43="Y",MAX($R25:$S25)*$I25,SUM($R25:$S25)*$I25),IF(O25&gt;0,Q25*S25))</f>
        <v>817231.24540799996</v>
      </c>
      <c r="U25" s="160">
        <f>IF(Q25&gt;0,((I25-T25)*'Formula Matrix'!$E$38),0)</f>
        <v>190687.2905952</v>
      </c>
      <c r="V25" s="160">
        <f>IF(Q25=0,0,(I25-T25-U25))</f>
        <v>127124.86039680001</v>
      </c>
      <c r="W25" s="160">
        <f>IF(V25&gt;0,(V25*'Checklist Parameters'!$E$35),0)</f>
        <v>381374.58119040006</v>
      </c>
      <c r="X25" s="161">
        <f t="shared" si="3"/>
        <v>381</v>
      </c>
      <c r="Y25" s="161">
        <f>IF('Checklist Parameters'!$E$102&lt;&gt;"",(I25/43560)*'Checklist Parameters'!$E$102,"N/A")</f>
        <v>390.85516404958673</v>
      </c>
      <c r="Z25" s="161" t="str">
        <f>IF('Checklist Parameters'!$E$58&lt;&gt;"",((I25*'Checklist Parameters'!$E$58)*'Checklist Parameters'!$E$35)/1000,"N/A")</f>
        <v>N/A</v>
      </c>
      <c r="AA25" s="161">
        <f>IF('Checklist Parameters'!$E$101&lt;&gt;"",IFERROR(I25/'Checklist Parameters'!$E$101,0),"N/A")</f>
        <v>667.67258611764703</v>
      </c>
      <c r="AB25" s="161" t="str">
        <f>IF('Checklist Parameters'!$E$43&lt;&gt;"",(I25*'Checklist Parameters'!$E$43)/1000,"N/A")</f>
        <v>N/A</v>
      </c>
      <c r="AC25" s="161">
        <f>IF('Checklist Parameters'!$E$16="",$X25,IF(AND('Checklist Parameters'!$E$16&lt;$X25,'Checklist Parameters'!$E$16&gt;=3),'Checklist Parameters'!$E$16,IF(AND('Checklist Parameters'!$E$16&lt;$X25,'Checklist Parameters'!$E$16&lt;3),0,$X25)))</f>
        <v>381</v>
      </c>
      <c r="AD25" s="161" t="str">
        <f>IF(AND(I25&lt;'Checklist Parameters'!$E$22,$I25&lt;&gt;0),"Y","")</f>
        <v/>
      </c>
      <c r="AE25" s="161" t="str">
        <f>IF($AD25="Y",0,IF('Checklist Parameters'!$E$25="","&lt;no limit&gt;",ROUNDDOWN((($I25-'Checklist Parameters'!$E$24)/'Checklist Parameters'!$E$25)+1,0)))</f>
        <v>&lt;no limit&gt;</v>
      </c>
      <c r="AF25" s="174">
        <f t="shared" si="4"/>
        <v>381</v>
      </c>
      <c r="AG25" s="161">
        <f>IFERROR((43560/$I25)*$AF25,0)</f>
        <v>14.62178455258929</v>
      </c>
      <c r="AH25" s="125"/>
      <c r="AI25" s="101"/>
      <c r="AJ25" s="101"/>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ht="15">
      <c r="A26" s="396">
        <v>38</v>
      </c>
      <c r="B26" s="397" t="s">
        <v>562</v>
      </c>
      <c r="C26" s="397" t="s">
        <v>563</v>
      </c>
      <c r="D26" s="397" t="s">
        <v>549</v>
      </c>
      <c r="E26" s="397" t="s">
        <v>550</v>
      </c>
      <c r="F26" s="397" t="s">
        <v>551</v>
      </c>
      <c r="G26" s="397" t="s">
        <v>536</v>
      </c>
      <c r="H26" s="397">
        <v>4.7950257791500004</v>
      </c>
      <c r="I26" s="397">
        <v>208871.32294000001</v>
      </c>
      <c r="J26" s="397">
        <v>0</v>
      </c>
      <c r="K26" s="397">
        <v>0</v>
      </c>
      <c r="L26" s="397">
        <v>0</v>
      </c>
      <c r="M26" s="397">
        <v>0</v>
      </c>
      <c r="N26" s="313">
        <f>IF(IF(I26&lt;'Checklist Parameters'!$E$22,0,($I26-$L26))&lt;0,0,IF(I26&lt;'Checklist Parameters'!$E$22,0,($I26-$L26)))</f>
        <v>208871.32294000001</v>
      </c>
      <c r="O26" s="390"/>
      <c r="P26" s="390"/>
      <c r="Q26" s="316">
        <f t="shared" si="0"/>
        <v>208871.32294000001</v>
      </c>
      <c r="R26" s="159">
        <f>IFERROR(L26/I26,0)</f>
        <v>0</v>
      </c>
      <c r="S26" s="159">
        <f>IF('Checklist Parameters'!$E$60&lt;0.2,0.2,'Checklist Parameters'!$E$60)</f>
        <v>0.72</v>
      </c>
      <c r="T26" s="160">
        <f>IF($O26="",IF('Checklist District ID'!$C$43="Y",MAX($R26:$S26)*$I26,SUM($R26:$S26)*$I26),IF(O26&gt;0,Q26*S26))</f>
        <v>150387.35251679999</v>
      </c>
      <c r="U26" s="160">
        <f>IF(Q26&gt;0,((I26-T26)*'Formula Matrix'!$E$38),0)</f>
        <v>35090.382253920012</v>
      </c>
      <c r="V26" s="160">
        <f>IF(Q26=0,0,(I26-T26-U26))</f>
        <v>23393.58816928001</v>
      </c>
      <c r="W26" s="160">
        <f>IF(V26&gt;0,(V26*'Checklist Parameters'!$E$35),0)</f>
        <v>70180.764507840038</v>
      </c>
      <c r="X26" s="161">
        <f t="shared" si="3"/>
        <v>70</v>
      </c>
      <c r="Y26" s="161">
        <f>IF('Checklist Parameters'!$E$102&lt;&gt;"",(I26/43560)*'Checklist Parameters'!$E$102,"N/A")</f>
        <v>71.92538668732783</v>
      </c>
      <c r="Z26" s="161" t="str">
        <f>IF('Checklist Parameters'!$E$58&lt;&gt;"",((I26*'Checklist Parameters'!$E$58)*'Checklist Parameters'!$E$35)/1000,"N/A")</f>
        <v>N/A</v>
      </c>
      <c r="AA26" s="161">
        <f>IF('Checklist Parameters'!$E$101&lt;&gt;"",IFERROR(I26/'Checklist Parameters'!$E$101,0),"N/A")</f>
        <v>122.86548408235295</v>
      </c>
      <c r="AB26" s="161" t="str">
        <f>IF('Checklist Parameters'!$E$43&lt;&gt;"",(I26*'Checklist Parameters'!$E$43)/1000,"N/A")</f>
        <v>N/A</v>
      </c>
      <c r="AC26" s="161">
        <f>IF('Checklist Parameters'!$E$16="",$X26,IF(AND('Checklist Parameters'!$E$16&lt;$X26,'Checklist Parameters'!$E$16&gt;=3),'Checklist Parameters'!$E$16,IF(AND('Checklist Parameters'!$E$16&lt;$X26,'Checklist Parameters'!$E$16&lt;3),0,$X26)))</f>
        <v>70</v>
      </c>
      <c r="AD26" s="161" t="str">
        <f>IF(AND(I26&lt;'Checklist Parameters'!$E$22,$I26&lt;&gt;0),"Y","")</f>
        <v/>
      </c>
      <c r="AE26" s="161" t="str">
        <f>IF($AD26="Y",0,IF('Checklist Parameters'!$E$25="","&lt;no limit&gt;",ROUNDDOWN((($I26-'Checklist Parameters'!$E$24)/'Checklist Parameters'!$E$25)+1,0)))</f>
        <v>&lt;no limit&gt;</v>
      </c>
      <c r="AF26" s="174">
        <f t="shared" si="4"/>
        <v>70</v>
      </c>
      <c r="AG26" s="161">
        <f>IFERROR((43560/$I26)*$AF26,0)</f>
        <v>14.598461660894959</v>
      </c>
      <c r="AH26" s="125"/>
      <c r="AI26" s="101"/>
      <c r="AJ26" s="101"/>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ht="15">
      <c r="A27" s="396"/>
      <c r="B27" s="397"/>
      <c r="C27" s="397"/>
      <c r="D27" s="397"/>
      <c r="E27" s="397"/>
      <c r="F27" s="397"/>
      <c r="G27" s="397"/>
      <c r="H27" s="397"/>
      <c r="I27" s="397"/>
      <c r="J27" s="397"/>
      <c r="K27" s="397"/>
      <c r="L27" s="397"/>
      <c r="M27" s="397"/>
      <c r="N27" s="313">
        <f>IF(IF(I27&lt;'Checklist Parameters'!$E$22,0,($I27-$L27))&lt;0,0,IF(I27&lt;'Checklist Parameters'!$E$22,0,($I27-$L27)))</f>
        <v>0</v>
      </c>
      <c r="O27" s="394"/>
      <c r="P27" s="395"/>
      <c r="Q27" s="316">
        <f t="shared" si="0"/>
        <v>0</v>
      </c>
      <c r="R27" s="159">
        <f>IFERROR(L27/I27,0)</f>
        <v>0</v>
      </c>
      <c r="S27" s="159">
        <f>IF('Checklist Parameters'!$E$60&lt;0.2,0.2,'Checklist Parameters'!$E$60)</f>
        <v>0.72</v>
      </c>
      <c r="T27" s="160">
        <f>IF($O27="",IF('Checklist District ID'!$C$43="Y",MAX($R27:$S27)*$I27,SUM($R27:$S27)*$I27),IF(O27&gt;0,Q27*S27))</f>
        <v>0</v>
      </c>
      <c r="U27" s="160">
        <f>IF(Q27&gt;0,((I27-T27)*'Formula Matrix'!$E$38),0)</f>
        <v>0</v>
      </c>
      <c r="V27" s="160">
        <f>IF(Q27=0,0,(I27-T27-U27))</f>
        <v>0</v>
      </c>
      <c r="W27" s="160">
        <f>IF(V27&gt;0,(V27*'Checklist Parameters'!$E$35),0)</f>
        <v>0</v>
      </c>
      <c r="X27" s="161">
        <f t="shared" si="3"/>
        <v>0</v>
      </c>
      <c r="Y27" s="161">
        <f>IF('Checklist Parameters'!$E$102&lt;&gt;"",(I27/43560)*'Checklist Parameters'!$E$102,"N/A")</f>
        <v>0</v>
      </c>
      <c r="Z27" s="161" t="str">
        <f>IF('Checklist Parameters'!$E$58&lt;&gt;"",((I27*'Checklist Parameters'!$E$58)*'Checklist Parameters'!$E$35)/1000,"N/A")</f>
        <v>N/A</v>
      </c>
      <c r="AA27" s="161">
        <f>IF('Checklist Parameters'!$E$101&lt;&gt;"",IFERROR(I27/'Checklist Parameters'!$E$101,0),"N/A")</f>
        <v>0</v>
      </c>
      <c r="AB27" s="161" t="str">
        <f>IF('Checklist Parameters'!$E$43&lt;&gt;"",(I27*'Checklist Parameters'!$E$43)/1000,"N/A")</f>
        <v>N/A</v>
      </c>
      <c r="AC27" s="161">
        <f>IF('Checklist Parameters'!$E$16="",$X27,IF(AND('Checklist Parameters'!$E$16&lt;$X27,'Checklist Parameters'!$E$16&gt;=3),'Checklist Parameters'!$E$16,IF(AND('Checklist Parameters'!$E$16&lt;$X27,'Checklist Parameters'!$E$16&lt;3),0,$X27)))</f>
        <v>0</v>
      </c>
      <c r="AD27" s="161" t="str">
        <f>IF(AND(I27&lt;'Checklist Parameters'!$E$22,$I27&lt;&gt;0),"Y","")</f>
        <v/>
      </c>
      <c r="AE27" s="161" t="str">
        <f>IF($AD27="Y",0,IF('Checklist Parameters'!$E$25="","&lt;no limit&gt;",ROUNDDOWN((($I27-'Checklist Parameters'!$E$24)/'Checklist Parameters'!$E$25)+1,0)))</f>
        <v>&lt;no limit&gt;</v>
      </c>
      <c r="AF27" s="174">
        <f t="shared" si="4"/>
        <v>0</v>
      </c>
      <c r="AG27" s="161">
        <f>IFERROR((43560/$I27)*$AF27,0)</f>
        <v>0</v>
      </c>
      <c r="AH27" s="125"/>
      <c r="AI27" s="101"/>
      <c r="AJ27" s="101"/>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ht="15">
      <c r="A28" s="396"/>
      <c r="B28" s="397"/>
      <c r="C28" s="397"/>
      <c r="D28" s="397"/>
      <c r="E28" s="397"/>
      <c r="F28" s="397"/>
      <c r="G28" s="397"/>
      <c r="H28" s="397"/>
      <c r="I28" s="397"/>
      <c r="J28" s="397"/>
      <c r="K28" s="397"/>
      <c r="L28" s="397"/>
      <c r="M28" s="397"/>
      <c r="N28" s="313">
        <f>IF(IF(I28&lt;'Checklist Parameters'!$E$22,0,($I28-$L28))&lt;0,0,IF(I28&lt;'Checklist Parameters'!$E$22,0,($I28-$L28)))</f>
        <v>0</v>
      </c>
      <c r="O28" s="394"/>
      <c r="P28" s="395"/>
      <c r="Q28" s="316">
        <f t="shared" si="0"/>
        <v>0</v>
      </c>
      <c r="R28" s="159">
        <f>IFERROR(L28/I28,0)</f>
        <v>0</v>
      </c>
      <c r="S28" s="159">
        <f>IF('Checklist Parameters'!$E$60&lt;0.2,0.2,'Checklist Parameters'!$E$60)</f>
        <v>0.72</v>
      </c>
      <c r="T28" s="160">
        <f>IF($O28="",IF('Checklist District ID'!$C$43="Y",MAX($R28:$S28)*$I28,SUM($R28:$S28)*$I28),IF(O28&gt;0,Q28*S28))</f>
        <v>0</v>
      </c>
      <c r="U28" s="160">
        <f>IF(Q28&gt;0,((I28-T28)*'Formula Matrix'!$E$38),0)</f>
        <v>0</v>
      </c>
      <c r="V28" s="160">
        <f>IF(Q28=0,0,(I28-T28-U28))</f>
        <v>0</v>
      </c>
      <c r="W28" s="160">
        <f>IF(V28&gt;0,(V28*'Checklist Parameters'!$E$35),0)</f>
        <v>0</v>
      </c>
      <c r="X28" s="161">
        <f t="shared" si="3"/>
        <v>0</v>
      </c>
      <c r="Y28" s="161">
        <f>IF('Checklist Parameters'!$E$102&lt;&gt;"",(I28/43560)*'Checklist Parameters'!$E$102,"N/A")</f>
        <v>0</v>
      </c>
      <c r="Z28" s="161" t="str">
        <f>IF('Checklist Parameters'!$E$58&lt;&gt;"",((I28*'Checklist Parameters'!$E$58)*'Checklist Parameters'!$E$35)/1000,"N/A")</f>
        <v>N/A</v>
      </c>
      <c r="AA28" s="161">
        <f>IF('Checklist Parameters'!$E$101&lt;&gt;"",IFERROR(I28/'Checklist Parameters'!$E$101,0),"N/A")</f>
        <v>0</v>
      </c>
      <c r="AB28" s="161" t="str">
        <f>IF('Checklist Parameters'!$E$43&lt;&gt;"",(I28*'Checklist Parameters'!$E$43)/1000,"N/A")</f>
        <v>N/A</v>
      </c>
      <c r="AC28" s="161">
        <f>IF('Checklist Parameters'!$E$16="",$X28,IF(AND('Checklist Parameters'!$E$16&lt;$X28,'Checklist Parameters'!$E$16&gt;=3),'Checklist Parameters'!$E$16,IF(AND('Checklist Parameters'!$E$16&lt;$X28,'Checklist Parameters'!$E$16&lt;3),0,$X28)))</f>
        <v>0</v>
      </c>
      <c r="AD28" s="161" t="str">
        <f>IF(AND(I28&lt;'Checklist Parameters'!$E$22,$I28&lt;&gt;0),"Y","")</f>
        <v/>
      </c>
      <c r="AE28" s="161" t="str">
        <f>IF($AD28="Y",0,IF('Checklist Parameters'!$E$25="","&lt;no limit&gt;",ROUNDDOWN((($I28-'Checklist Parameters'!$E$24)/'Checklist Parameters'!$E$25)+1,0)))</f>
        <v>&lt;no limit&gt;</v>
      </c>
      <c r="AF28" s="174">
        <f t="shared" si="4"/>
        <v>0</v>
      </c>
      <c r="AG28" s="161">
        <f>IFERROR((43560/$I28)*$AF28,0)</f>
        <v>0</v>
      </c>
      <c r="AH28" s="125"/>
      <c r="AI28" s="101"/>
      <c r="AJ28" s="101"/>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ht="15">
      <c r="A29" s="396"/>
      <c r="B29" s="397"/>
      <c r="C29" s="397"/>
      <c r="D29" s="397"/>
      <c r="E29" s="397"/>
      <c r="F29" s="397"/>
      <c r="G29" s="397"/>
      <c r="H29" s="397"/>
      <c r="I29" s="397"/>
      <c r="J29" s="397"/>
      <c r="K29" s="397"/>
      <c r="L29" s="397"/>
      <c r="M29" s="397"/>
      <c r="N29" s="313">
        <f>IF(IF(I29&lt;'Checklist Parameters'!$E$22,0,($I29-$L29))&lt;0,0,IF(I29&lt;'Checklist Parameters'!$E$22,0,($I29-$L29)))</f>
        <v>0</v>
      </c>
      <c r="O29" s="394"/>
      <c r="P29" s="395"/>
      <c r="Q29" s="316">
        <f t="shared" si="0"/>
        <v>0</v>
      </c>
      <c r="R29" s="159">
        <f t="shared" si="1"/>
        <v>0</v>
      </c>
      <c r="S29" s="159">
        <f>IF('Checklist Parameters'!$E$60&lt;0.2,0.2,'Checklist Parameters'!$E$60)</f>
        <v>0.72</v>
      </c>
      <c r="T29" s="160">
        <f>IF($O29="",IF('Checklist District ID'!$C$43="Y",MAX($R29:$S29)*$I29,SUM($R29:$S29)*$I29),IF(O29&gt;0,Q29*S29))</f>
        <v>0</v>
      </c>
      <c r="U29" s="160">
        <f>IF(Q29&gt;0,((I29-T29)*'Formula Matrix'!$E$38),0)</f>
        <v>0</v>
      </c>
      <c r="V29" s="160">
        <f t="shared" si="2"/>
        <v>0</v>
      </c>
      <c r="W29" s="160">
        <f>IF(V29&gt;0,(V29*'Checklist Parameters'!$E$35),0)</f>
        <v>0</v>
      </c>
      <c r="X29" s="161">
        <f t="shared" si="3"/>
        <v>0</v>
      </c>
      <c r="Y29" s="161">
        <f>IF('Checklist Parameters'!$E$102&lt;&gt;"",(I29/43560)*'Checklist Parameters'!$E$102,"N/A")</f>
        <v>0</v>
      </c>
      <c r="Z29" s="161" t="str">
        <f>IF('Checklist Parameters'!$E$58&lt;&gt;"",((I29*'Checklist Parameters'!$E$58)*'Checklist Parameters'!$E$35)/1000,"N/A")</f>
        <v>N/A</v>
      </c>
      <c r="AA29" s="161">
        <f>IF('Checklist Parameters'!$E$101&lt;&gt;"",IFERROR(I29/'Checklist Parameters'!$E$101,0),"N/A")</f>
        <v>0</v>
      </c>
      <c r="AB29" s="161" t="str">
        <f>IF('Checklist Parameters'!$E$43&lt;&gt;"",(I29*'Checklist Parameters'!$E$43)/1000,"N/A")</f>
        <v>N/A</v>
      </c>
      <c r="AC29" s="161">
        <f>IF('Checklist Parameters'!$E$16="",$X29,IF(AND('Checklist Parameters'!$E$16&lt;$X29,'Checklist Parameters'!$E$16&gt;=3),'Checklist Parameters'!$E$16,IF(AND('Checklist Parameters'!$E$16&lt;$X29,'Checklist Parameters'!$E$16&lt;3),0,$X29)))</f>
        <v>0</v>
      </c>
      <c r="AD29" s="161" t="str">
        <f>IF(AND(I29&lt;'Checklist Parameters'!$E$22,$I29&lt;&gt;0),"Y","")</f>
        <v/>
      </c>
      <c r="AE29" s="161" t="str">
        <f>IF($AD29="Y",0,IF('Checklist Parameters'!$E$25="","&lt;no limit&gt;",ROUNDDOWN((($I29-'Checklist Parameters'!$E$24)/'Checklist Parameters'!$E$25)+1,0)))</f>
        <v>&lt;no limit&gt;</v>
      </c>
      <c r="AF29" s="174">
        <f t="shared" si="4"/>
        <v>0</v>
      </c>
      <c r="AG29" s="161">
        <f t="shared" si="5"/>
        <v>0</v>
      </c>
      <c r="AH29" s="125"/>
      <c r="AI29" s="101"/>
      <c r="AJ29" s="101"/>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ht="15">
      <c r="A30" s="396"/>
      <c r="B30" s="397"/>
      <c r="C30" s="397"/>
      <c r="D30" s="397"/>
      <c r="E30" s="397"/>
      <c r="F30" s="397"/>
      <c r="G30" s="397"/>
      <c r="H30" s="397"/>
      <c r="I30" s="397"/>
      <c r="J30" s="397"/>
      <c r="K30" s="397"/>
      <c r="L30" s="397"/>
      <c r="M30" s="397"/>
      <c r="N30" s="313">
        <f>IF(IF(I30&lt;'Checklist Parameters'!$E$22,0,($I30-$L30))&lt;0,0,IF(I30&lt;'Checklist Parameters'!$E$22,0,($I30-$L30)))</f>
        <v>0</v>
      </c>
      <c r="O30" s="394"/>
      <c r="P30" s="395"/>
      <c r="Q30" s="316">
        <f t="shared" si="0"/>
        <v>0</v>
      </c>
      <c r="R30" s="159">
        <f t="shared" si="1"/>
        <v>0</v>
      </c>
      <c r="S30" s="159">
        <f>IF('Checklist Parameters'!$E$60&lt;0.2,0.2,'Checklist Parameters'!$E$60)</f>
        <v>0.72</v>
      </c>
      <c r="T30" s="160">
        <f>IF($O30="",IF('Checklist District ID'!$C$43="Y",MAX($R30:$S30)*$I30,SUM($R30:$S30)*$I30),IF(O30&gt;0,Q30*S30))</f>
        <v>0</v>
      </c>
      <c r="U30" s="160">
        <f>IF(Q30&gt;0,((I30-T30)*'Formula Matrix'!$E$38),0)</f>
        <v>0</v>
      </c>
      <c r="V30" s="160">
        <f t="shared" si="2"/>
        <v>0</v>
      </c>
      <c r="W30" s="160">
        <f>IF(V30&gt;0,(V30*'Checklist Parameters'!$E$35),0)</f>
        <v>0</v>
      </c>
      <c r="X30" s="161">
        <f t="shared" si="3"/>
        <v>0</v>
      </c>
      <c r="Y30" s="161">
        <f>IF('Checklist Parameters'!$E$102&lt;&gt;"",(I30/43560)*'Checklist Parameters'!$E$102,"N/A")</f>
        <v>0</v>
      </c>
      <c r="Z30" s="161" t="str">
        <f>IF('Checklist Parameters'!$E$58&lt;&gt;"",((I30*'Checklist Parameters'!$E$58)*'Checklist Parameters'!$E$35)/1000,"N/A")</f>
        <v>N/A</v>
      </c>
      <c r="AA30" s="161">
        <f>IF('Checklist Parameters'!$E$101&lt;&gt;"",IFERROR(I30/'Checklist Parameters'!$E$101,0),"N/A")</f>
        <v>0</v>
      </c>
      <c r="AB30" s="161" t="str">
        <f>IF('Checklist Parameters'!$E$43&lt;&gt;"",(I30*'Checklist Parameters'!$E$43)/1000,"N/A")</f>
        <v>N/A</v>
      </c>
      <c r="AC30" s="161">
        <f>IF('Checklist Parameters'!$E$16="",$X30,IF(AND('Checklist Parameters'!$E$16&lt;$X30,'Checklist Parameters'!$E$16&gt;=3),'Checklist Parameters'!$E$16,IF(AND('Checklist Parameters'!$E$16&lt;$X30,'Checklist Parameters'!$E$16&lt;3),0,$X30)))</f>
        <v>0</v>
      </c>
      <c r="AD30" s="161" t="str">
        <f>IF(AND(I30&lt;'Checklist Parameters'!$E$22,$I30&lt;&gt;0),"Y","")</f>
        <v/>
      </c>
      <c r="AE30" s="161" t="str">
        <f>IF($AD30="Y",0,IF('Checklist Parameters'!$E$25="","&lt;no limit&gt;",ROUNDDOWN((($I30-'Checklist Parameters'!$E$24)/'Checklist Parameters'!$E$25)+1,0)))</f>
        <v>&lt;no limit&gt;</v>
      </c>
      <c r="AF30" s="174">
        <f t="shared" si="4"/>
        <v>0</v>
      </c>
      <c r="AG30" s="161">
        <f t="shared" si="5"/>
        <v>0</v>
      </c>
      <c r="AH30" s="125"/>
      <c r="AI30" s="101"/>
      <c r="AJ30" s="101"/>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ht="15">
      <c r="A31" s="388"/>
      <c r="B31" s="389"/>
      <c r="C31" s="389"/>
      <c r="D31" s="389"/>
      <c r="E31" s="389"/>
      <c r="F31" s="389"/>
      <c r="G31" s="390"/>
      <c r="H31" s="389"/>
      <c r="I31" s="389"/>
      <c r="J31" s="389"/>
      <c r="K31" s="389"/>
      <c r="L31" s="389"/>
      <c r="M31" s="389"/>
      <c r="N31" s="313">
        <f>IF(IF(I31&lt;'Checklist Parameters'!$E$22,0,($I31-$L31))&lt;0,0,IF(I31&lt;'Checklist Parameters'!$E$22,0,($I31-$L31)))</f>
        <v>0</v>
      </c>
      <c r="O31" s="394"/>
      <c r="P31" s="395"/>
      <c r="Q31" s="316">
        <f t="shared" si="0"/>
        <v>0</v>
      </c>
      <c r="R31" s="159">
        <f t="shared" si="1"/>
        <v>0</v>
      </c>
      <c r="S31" s="159">
        <f>IF('Checklist Parameters'!$E$60&lt;0.2,0.2,'Checklist Parameters'!$E$60)</f>
        <v>0.72</v>
      </c>
      <c r="T31" s="160">
        <f>IF($O31="",IF('Checklist District ID'!$C$43="Y",MAX($R31:$S31)*$I31,SUM($R31:$S31)*$I31),IF(O31&gt;0,Q31*S31))</f>
        <v>0</v>
      </c>
      <c r="U31" s="160">
        <f>IF(Q31&gt;0,((I31-T31)*'Formula Matrix'!$E$38),0)</f>
        <v>0</v>
      </c>
      <c r="V31" s="160">
        <f t="shared" si="2"/>
        <v>0</v>
      </c>
      <c r="W31" s="160">
        <f>IF(V31&gt;0,(V31*'Checklist Parameters'!$E$35),0)</f>
        <v>0</v>
      </c>
      <c r="X31" s="161">
        <f t="shared" si="3"/>
        <v>0</v>
      </c>
      <c r="Y31" s="161">
        <f>IF('Checklist Parameters'!$E$102&lt;&gt;"",(I31/43560)*'Checklist Parameters'!$E$102,"N/A")</f>
        <v>0</v>
      </c>
      <c r="Z31" s="161" t="str">
        <f>IF('Checklist Parameters'!$E$58&lt;&gt;"",((I31*'Checklist Parameters'!$E$58)*'Checklist Parameters'!$E$35)/1000,"N/A")</f>
        <v>N/A</v>
      </c>
      <c r="AA31" s="161">
        <f>IF('Checklist Parameters'!$E$101&lt;&gt;"",IFERROR(I31/'Checklist Parameters'!$E$101,0),"N/A")</f>
        <v>0</v>
      </c>
      <c r="AB31" s="161" t="str">
        <f>IF('Checklist Parameters'!$E$43&lt;&gt;"",(I31*'Checklist Parameters'!$E$43)/1000,"N/A")</f>
        <v>N/A</v>
      </c>
      <c r="AC31" s="161">
        <f>IF('Checklist Parameters'!$E$16="",$X31,IF(AND('Checklist Parameters'!$E$16&lt;$X31,'Checklist Parameters'!$E$16&gt;=3),'Checklist Parameters'!$E$16,IF(AND('Checklist Parameters'!$E$16&lt;$X31,'Checklist Parameters'!$E$16&lt;3),0,$X31)))</f>
        <v>0</v>
      </c>
      <c r="AD31" s="161" t="str">
        <f>IF(AND(I31&lt;'Checklist Parameters'!$E$22,$I31&lt;&gt;0),"Y","")</f>
        <v/>
      </c>
      <c r="AE31" s="161" t="str">
        <f>IF($AD31="Y",0,IF('Checklist Parameters'!$E$25="","&lt;no limit&gt;",ROUNDDOWN((($I31-'Checklist Parameters'!$E$24)/'Checklist Parameters'!$E$25)+1,0)))</f>
        <v>&lt;no limit&gt;</v>
      </c>
      <c r="AF31" s="174">
        <f t="shared" si="4"/>
        <v>0</v>
      </c>
      <c r="AG31" s="161">
        <f t="shared" si="5"/>
        <v>0</v>
      </c>
      <c r="AH31" s="125"/>
      <c r="AI31" s="101"/>
      <c r="AJ31" s="101"/>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row>
    <row r="32" spans="1:79" ht="15">
      <c r="A32" s="388"/>
      <c r="B32" s="389"/>
      <c r="C32" s="389"/>
      <c r="D32" s="389"/>
      <c r="E32" s="389"/>
      <c r="F32" s="389"/>
      <c r="G32" s="390"/>
      <c r="H32" s="389"/>
      <c r="I32" s="389"/>
      <c r="J32" s="389"/>
      <c r="K32" s="389"/>
      <c r="L32" s="389"/>
      <c r="M32" s="389"/>
      <c r="N32" s="313">
        <f>IF(IF(I32&lt;'Checklist Parameters'!$E$22,0,($I32-$L32))&lt;0,0,IF(I32&lt;'Checklist Parameters'!$E$22,0,($I32-$L32)))</f>
        <v>0</v>
      </c>
      <c r="O32" s="394"/>
      <c r="P32" s="395"/>
      <c r="Q32" s="316">
        <f t="shared" si="0"/>
        <v>0</v>
      </c>
      <c r="R32" s="159">
        <f t="shared" si="1"/>
        <v>0</v>
      </c>
      <c r="S32" s="159">
        <f>IF('Checklist Parameters'!$E$60&lt;0.2,0.2,'Checklist Parameters'!$E$60)</f>
        <v>0.72</v>
      </c>
      <c r="T32" s="160">
        <f>IF($O32="",IF('Checklist District ID'!$C$43="Y",MAX($R32:$S32)*$I32,SUM($R32:$S32)*$I32),IF(O32&gt;0,Q32*S32))</f>
        <v>0</v>
      </c>
      <c r="U32" s="160">
        <f>IF(Q32&gt;0,((I32-T32)*'Formula Matrix'!$E$38),0)</f>
        <v>0</v>
      </c>
      <c r="V32" s="160">
        <f t="shared" si="2"/>
        <v>0</v>
      </c>
      <c r="W32" s="160">
        <f>IF(V32&gt;0,(V32*'Checklist Parameters'!$E$35),0)</f>
        <v>0</v>
      </c>
      <c r="X32" s="161">
        <f t="shared" si="3"/>
        <v>0</v>
      </c>
      <c r="Y32" s="161">
        <f>IF('Checklist Parameters'!$E$102&lt;&gt;"",(I32/43560)*'Checklist Parameters'!$E$102,"N/A")</f>
        <v>0</v>
      </c>
      <c r="Z32" s="161" t="str">
        <f>IF('Checklist Parameters'!$E$58&lt;&gt;"",((I32*'Checklist Parameters'!$E$58)*'Checklist Parameters'!$E$35)/1000,"N/A")</f>
        <v>N/A</v>
      </c>
      <c r="AA32" s="161">
        <f>IF('Checklist Parameters'!$E$101&lt;&gt;"",IFERROR(I32/'Checklist Parameters'!$E$101,0),"N/A")</f>
        <v>0</v>
      </c>
      <c r="AB32" s="161" t="str">
        <f>IF('Checklist Parameters'!$E$43&lt;&gt;"",(I32*'Checklist Parameters'!$E$43)/1000,"N/A")</f>
        <v>N/A</v>
      </c>
      <c r="AC32" s="161">
        <f>IF('Checklist Parameters'!$E$16="",$X32,IF(AND('Checklist Parameters'!$E$16&lt;$X32,'Checklist Parameters'!$E$16&gt;=3),'Checklist Parameters'!$E$16,IF(AND('Checklist Parameters'!$E$16&lt;$X32,'Checklist Parameters'!$E$16&lt;3),0,$X32)))</f>
        <v>0</v>
      </c>
      <c r="AD32" s="161" t="str">
        <f>IF(AND(I32&lt;'Checklist Parameters'!$E$22,$I32&lt;&gt;0),"Y","")</f>
        <v/>
      </c>
      <c r="AE32" s="161" t="str">
        <f>IF($AD32="Y",0,IF('Checklist Parameters'!$E$25="","&lt;no limit&gt;",ROUNDDOWN((($I32-'Checklist Parameters'!$E$24)/'Checklist Parameters'!$E$25)+1,0)))</f>
        <v>&lt;no limit&gt;</v>
      </c>
      <c r="AF32" s="174">
        <f t="shared" si="4"/>
        <v>0</v>
      </c>
      <c r="AG32" s="161">
        <f t="shared" si="5"/>
        <v>0</v>
      </c>
      <c r="AH32" s="125"/>
      <c r="AI32" s="101"/>
      <c r="AJ32" s="101"/>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ht="15">
      <c r="A33" s="388"/>
      <c r="B33" s="389"/>
      <c r="C33" s="389"/>
      <c r="D33" s="389"/>
      <c r="E33" s="389"/>
      <c r="F33" s="389"/>
      <c r="G33" s="390"/>
      <c r="H33" s="389"/>
      <c r="I33" s="389"/>
      <c r="J33" s="389"/>
      <c r="K33" s="389"/>
      <c r="L33" s="389"/>
      <c r="M33" s="389"/>
      <c r="N33" s="313">
        <f>IF(IF(I33&lt;'Checklist Parameters'!$E$22,0,($I33-$L33))&lt;0,0,IF(I33&lt;'Checklist Parameters'!$E$22,0,($I33-$L33)))</f>
        <v>0</v>
      </c>
      <c r="O33" s="394"/>
      <c r="P33" s="395"/>
      <c r="Q33" s="316">
        <f t="shared" si="0"/>
        <v>0</v>
      </c>
      <c r="R33" s="159">
        <f t="shared" si="1"/>
        <v>0</v>
      </c>
      <c r="S33" s="159">
        <f>IF('Checklist Parameters'!$E$60&lt;0.2,0.2,'Checklist Parameters'!$E$60)</f>
        <v>0.72</v>
      </c>
      <c r="T33" s="160">
        <f>IF($O33="",IF('Checklist District ID'!$C$43="Y",MAX($R33:$S33)*$I33,SUM($R33:$S33)*$I33),IF(O33&gt;0,Q33*S33))</f>
        <v>0</v>
      </c>
      <c r="U33" s="160">
        <f>IF(Q33&gt;0,((I33-T33)*'Formula Matrix'!$E$38),0)</f>
        <v>0</v>
      </c>
      <c r="V33" s="160">
        <f t="shared" si="2"/>
        <v>0</v>
      </c>
      <c r="W33" s="160">
        <f>IF(V33&gt;0,(V33*'Checklist Parameters'!$E$35),0)</f>
        <v>0</v>
      </c>
      <c r="X33" s="161">
        <f t="shared" si="3"/>
        <v>0</v>
      </c>
      <c r="Y33" s="161">
        <f>IF('Checklist Parameters'!$E$102&lt;&gt;"",(I33/43560)*'Checklist Parameters'!$E$102,"N/A")</f>
        <v>0</v>
      </c>
      <c r="Z33" s="161" t="str">
        <f>IF('Checklist Parameters'!$E$58&lt;&gt;"",((I33*'Checklist Parameters'!$E$58)*'Checklist Parameters'!$E$35)/1000,"N/A")</f>
        <v>N/A</v>
      </c>
      <c r="AA33" s="161">
        <f>IF('Checklist Parameters'!$E$101&lt;&gt;"",IFERROR(I33/'Checklist Parameters'!$E$101,0),"N/A")</f>
        <v>0</v>
      </c>
      <c r="AB33" s="161" t="str">
        <f>IF('Checklist Parameters'!$E$43&lt;&gt;"",(I33*'Checklist Parameters'!$E$43)/1000,"N/A")</f>
        <v>N/A</v>
      </c>
      <c r="AC33" s="161">
        <f>IF('Checklist Parameters'!$E$16="",$X33,IF(AND('Checklist Parameters'!$E$16&lt;$X33,'Checklist Parameters'!$E$16&gt;=3),'Checklist Parameters'!$E$16,IF(AND('Checklist Parameters'!$E$16&lt;$X33,'Checklist Parameters'!$E$16&lt;3),0,$X33)))</f>
        <v>0</v>
      </c>
      <c r="AD33" s="161" t="str">
        <f>IF(AND(I33&lt;'Checklist Parameters'!$E$22,$I33&lt;&gt;0),"Y","")</f>
        <v/>
      </c>
      <c r="AE33" s="161" t="str">
        <f>IF($AD33="Y",0,IF('Checklist Parameters'!$E$25="","&lt;no limit&gt;",ROUNDDOWN((($I33-'Checklist Parameters'!$E$24)/'Checklist Parameters'!$E$25)+1,0)))</f>
        <v>&lt;no limit&gt;</v>
      </c>
      <c r="AF33" s="174">
        <f t="shared" si="4"/>
        <v>0</v>
      </c>
      <c r="AG33" s="161">
        <f t="shared" si="5"/>
        <v>0</v>
      </c>
      <c r="AH33" s="125"/>
      <c r="AI33" s="101"/>
      <c r="AJ33" s="101"/>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ht="15">
      <c r="A34" s="388"/>
      <c r="B34" s="389"/>
      <c r="C34" s="389"/>
      <c r="D34" s="389"/>
      <c r="E34" s="389"/>
      <c r="F34" s="389"/>
      <c r="G34" s="390"/>
      <c r="H34" s="389"/>
      <c r="I34" s="389"/>
      <c r="J34" s="389"/>
      <c r="K34" s="389"/>
      <c r="L34" s="389"/>
      <c r="M34" s="389"/>
      <c r="N34" s="313">
        <f>IF(IF(I34&lt;'Checklist Parameters'!$E$22,0,($I34-$L34))&lt;0,0,IF(I34&lt;'Checklist Parameters'!$E$22,0,($I34-$L34)))</f>
        <v>0</v>
      </c>
      <c r="O34" s="394"/>
      <c r="P34" s="395"/>
      <c r="Q34" s="316">
        <f t="shared" si="0"/>
        <v>0</v>
      </c>
      <c r="R34" s="159">
        <f t="shared" si="1"/>
        <v>0</v>
      </c>
      <c r="S34" s="159">
        <f>IF('Checklist Parameters'!$E$60&lt;0.2,0.2,'Checklist Parameters'!$E$60)</f>
        <v>0.72</v>
      </c>
      <c r="T34" s="160">
        <f>IF($O34="",IF('Checklist District ID'!$C$43="Y",MAX($R34:$S34)*$I34,SUM($R34:$S34)*$I34),IF(O34&gt;0,Q34*S34))</f>
        <v>0</v>
      </c>
      <c r="U34" s="160">
        <f>IF(Q34&gt;0,((I34-T34)*'Formula Matrix'!$E$38),0)</f>
        <v>0</v>
      </c>
      <c r="V34" s="160">
        <f t="shared" si="2"/>
        <v>0</v>
      </c>
      <c r="W34" s="160">
        <f>IF(V34&gt;0,(V34*'Checklist Parameters'!$E$35),0)</f>
        <v>0</v>
      </c>
      <c r="X34" s="161">
        <f t="shared" si="3"/>
        <v>0</v>
      </c>
      <c r="Y34" s="161">
        <f>IF('Checklist Parameters'!$E$102&lt;&gt;"",(I34/43560)*'Checklist Parameters'!$E$102,"N/A")</f>
        <v>0</v>
      </c>
      <c r="Z34" s="161" t="str">
        <f>IF('Checklist Parameters'!$E$58&lt;&gt;"",((I34*'Checklist Parameters'!$E$58)*'Checklist Parameters'!$E$35)/1000,"N/A")</f>
        <v>N/A</v>
      </c>
      <c r="AA34" s="161">
        <f>IF('Checklist Parameters'!$E$101&lt;&gt;"",IFERROR(I34/'Checklist Parameters'!$E$101,0),"N/A")</f>
        <v>0</v>
      </c>
      <c r="AB34" s="161" t="str">
        <f>IF('Checklist Parameters'!$E$43&lt;&gt;"",(I34*'Checklist Parameters'!$E$43)/1000,"N/A")</f>
        <v>N/A</v>
      </c>
      <c r="AC34" s="161">
        <f>IF('Checklist Parameters'!$E$16="",$X34,IF(AND('Checklist Parameters'!$E$16&lt;$X34,'Checklist Parameters'!$E$16&gt;=3),'Checklist Parameters'!$E$16,IF(AND('Checklist Parameters'!$E$16&lt;$X34,'Checklist Parameters'!$E$16&lt;3),0,$X34)))</f>
        <v>0</v>
      </c>
      <c r="AD34" s="161" t="str">
        <f>IF(AND(I34&lt;'Checklist Parameters'!$E$22,$I34&lt;&gt;0),"Y","")</f>
        <v/>
      </c>
      <c r="AE34" s="161" t="str">
        <f>IF($AD34="Y",0,IF('Checklist Parameters'!$E$25="","&lt;no limit&gt;",ROUNDDOWN((($I34-'Checklist Parameters'!$E$24)/'Checklist Parameters'!$E$25)+1,0)))</f>
        <v>&lt;no limit&gt;</v>
      </c>
      <c r="AF34" s="174">
        <f t="shared" si="4"/>
        <v>0</v>
      </c>
      <c r="AG34" s="161">
        <f t="shared" si="5"/>
        <v>0</v>
      </c>
      <c r="AH34" s="125"/>
      <c r="AI34" s="101"/>
      <c r="AJ34" s="101"/>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ht="15">
      <c r="A35" s="388"/>
      <c r="B35" s="389"/>
      <c r="C35" s="389"/>
      <c r="D35" s="389"/>
      <c r="E35" s="389"/>
      <c r="F35" s="389"/>
      <c r="G35" s="390"/>
      <c r="H35" s="389"/>
      <c r="I35" s="389"/>
      <c r="J35" s="389"/>
      <c r="K35" s="389"/>
      <c r="L35" s="389"/>
      <c r="M35" s="389"/>
      <c r="N35" s="313">
        <f>IF(IF(I35&lt;'Checklist Parameters'!$E$22,0,($I35-$L35))&lt;0,0,IF(I35&lt;'Checklist Parameters'!$E$22,0,($I35-$L35)))</f>
        <v>0</v>
      </c>
      <c r="O35" s="394"/>
      <c r="P35" s="395"/>
      <c r="Q35" s="316">
        <f t="shared" si="0"/>
        <v>0</v>
      </c>
      <c r="R35" s="159">
        <f t="shared" si="1"/>
        <v>0</v>
      </c>
      <c r="S35" s="159">
        <f>IF('Checklist Parameters'!$E$60&lt;0.2,0.2,'Checklist Parameters'!$E$60)</f>
        <v>0.72</v>
      </c>
      <c r="T35" s="160">
        <f>IF($O35="",IF('Checklist District ID'!$C$43="Y",MAX($R35:$S35)*$I35,SUM($R35:$S35)*$I35),IF(O35&gt;0,Q35*S35))</f>
        <v>0</v>
      </c>
      <c r="U35" s="160">
        <f>IF(Q35&gt;0,((I35-T35)*'Formula Matrix'!$E$38),0)</f>
        <v>0</v>
      </c>
      <c r="V35" s="160">
        <f t="shared" si="2"/>
        <v>0</v>
      </c>
      <c r="W35" s="160">
        <f>IF(V35&gt;0,(V35*'Checklist Parameters'!$E$35),0)</f>
        <v>0</v>
      </c>
      <c r="X35" s="161">
        <f t="shared" si="3"/>
        <v>0</v>
      </c>
      <c r="Y35" s="161">
        <f>IF('Checklist Parameters'!$E$102&lt;&gt;"",(I35/43560)*'Checklist Parameters'!$E$102,"N/A")</f>
        <v>0</v>
      </c>
      <c r="Z35" s="161" t="str">
        <f>IF('Checklist Parameters'!$E$58&lt;&gt;"",((I35*'Checklist Parameters'!$E$58)*'Checklist Parameters'!$E$35)/1000,"N/A")</f>
        <v>N/A</v>
      </c>
      <c r="AA35" s="161">
        <f>IF('Checklist Parameters'!$E$101&lt;&gt;"",IFERROR(I35/'Checklist Parameters'!$E$101,0),"N/A")</f>
        <v>0</v>
      </c>
      <c r="AB35" s="161" t="str">
        <f>IF('Checklist Parameters'!$E$43&lt;&gt;"",(I35*'Checklist Parameters'!$E$43)/1000,"N/A")</f>
        <v>N/A</v>
      </c>
      <c r="AC35" s="161">
        <f>IF('Checklist Parameters'!$E$16="",$X35,IF(AND('Checklist Parameters'!$E$16&lt;$X35,'Checklist Parameters'!$E$16&gt;=3),'Checklist Parameters'!$E$16,IF(AND('Checklist Parameters'!$E$16&lt;$X35,'Checklist Parameters'!$E$16&lt;3),0,$X35)))</f>
        <v>0</v>
      </c>
      <c r="AD35" s="161" t="str">
        <f>IF(AND(I35&lt;'Checklist Parameters'!$E$22,$I35&lt;&gt;0),"Y","")</f>
        <v/>
      </c>
      <c r="AE35" s="161" t="str">
        <f>IF($AD35="Y",0,IF('Checklist Parameters'!$E$25="","&lt;no limit&gt;",ROUNDDOWN((($I35-'Checklist Parameters'!$E$24)/'Checklist Parameters'!$E$25)+1,0)))</f>
        <v>&lt;no limit&gt;</v>
      </c>
      <c r="AF35" s="174">
        <f t="shared" si="4"/>
        <v>0</v>
      </c>
      <c r="AG35" s="161">
        <f t="shared" si="5"/>
        <v>0</v>
      </c>
      <c r="AH35" s="125"/>
      <c r="AI35" s="101"/>
      <c r="AJ35" s="101"/>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ht="15">
      <c r="A36" s="388"/>
      <c r="B36" s="389"/>
      <c r="C36" s="389"/>
      <c r="D36" s="389"/>
      <c r="E36" s="389"/>
      <c r="F36" s="389"/>
      <c r="G36" s="390"/>
      <c r="H36" s="389"/>
      <c r="I36" s="389"/>
      <c r="J36" s="389"/>
      <c r="K36" s="389"/>
      <c r="L36" s="389"/>
      <c r="M36" s="389"/>
      <c r="N36" s="313">
        <f>IF(IF(I36&lt;'Checklist Parameters'!$E$22,0,($I36-$L36))&lt;0,0,IF(I36&lt;'Checklist Parameters'!$E$22,0,($I36-$L36)))</f>
        <v>0</v>
      </c>
      <c r="O36" s="394"/>
      <c r="P36" s="395"/>
      <c r="Q36" s="316">
        <f t="shared" si="0"/>
        <v>0</v>
      </c>
      <c r="R36" s="159">
        <f t="shared" si="1"/>
        <v>0</v>
      </c>
      <c r="S36" s="159">
        <f>IF('Checklist Parameters'!$E$60&lt;0.2,0.2,'Checklist Parameters'!$E$60)</f>
        <v>0.72</v>
      </c>
      <c r="T36" s="160">
        <f>IF($O36="",IF('Checklist District ID'!$C$43="Y",MAX($R36:$S36)*$I36,SUM($R36:$S36)*$I36),IF(O36&gt;0,Q36*S36))</f>
        <v>0</v>
      </c>
      <c r="U36" s="160">
        <f>IF(Q36&gt;0,((I36-T36)*'Formula Matrix'!$E$38),0)</f>
        <v>0</v>
      </c>
      <c r="V36" s="160">
        <f t="shared" si="2"/>
        <v>0</v>
      </c>
      <c r="W36" s="160">
        <f>IF(V36&gt;0,(V36*'Checklist Parameters'!$E$35),0)</f>
        <v>0</v>
      </c>
      <c r="X36" s="161">
        <f t="shared" si="3"/>
        <v>0</v>
      </c>
      <c r="Y36" s="161">
        <f>IF('Checklist Parameters'!$E$102&lt;&gt;"",(I36/43560)*'Checklist Parameters'!$E$102,"N/A")</f>
        <v>0</v>
      </c>
      <c r="Z36" s="161" t="str">
        <f>IF('Checklist Parameters'!$E$58&lt;&gt;"",((I36*'Checklist Parameters'!$E$58)*'Checklist Parameters'!$E$35)/1000,"N/A")</f>
        <v>N/A</v>
      </c>
      <c r="AA36" s="161">
        <f>IF('Checklist Parameters'!$E$101&lt;&gt;"",IFERROR(I36/'Checklist Parameters'!$E$101,0),"N/A")</f>
        <v>0</v>
      </c>
      <c r="AB36" s="161" t="str">
        <f>IF('Checklist Parameters'!$E$43&lt;&gt;"",(I36*'Checklist Parameters'!$E$43)/1000,"N/A")</f>
        <v>N/A</v>
      </c>
      <c r="AC36" s="161">
        <f>IF('Checklist Parameters'!$E$16="",$X36,IF(AND('Checklist Parameters'!$E$16&lt;$X36,'Checklist Parameters'!$E$16&gt;=3),'Checklist Parameters'!$E$16,IF(AND('Checklist Parameters'!$E$16&lt;$X36,'Checklist Parameters'!$E$16&lt;3),0,$X36)))</f>
        <v>0</v>
      </c>
      <c r="AD36" s="161" t="str">
        <f>IF(AND(I36&lt;'Checklist Parameters'!$E$22,$I36&lt;&gt;0),"Y","")</f>
        <v/>
      </c>
      <c r="AE36" s="161" t="str">
        <f>IF($AD36="Y",0,IF('Checklist Parameters'!$E$25="","&lt;no limit&gt;",ROUNDDOWN((($I36-'Checklist Parameters'!$E$24)/'Checklist Parameters'!$E$25)+1,0)))</f>
        <v>&lt;no limit&gt;</v>
      </c>
      <c r="AF36" s="174">
        <f t="shared" si="4"/>
        <v>0</v>
      </c>
      <c r="AG36" s="161">
        <f t="shared" si="5"/>
        <v>0</v>
      </c>
      <c r="AH36" s="125"/>
      <c r="AI36" s="101"/>
      <c r="AJ36" s="101"/>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79" ht="15">
      <c r="A37" s="388"/>
      <c r="B37" s="389"/>
      <c r="C37" s="389"/>
      <c r="D37" s="389"/>
      <c r="E37" s="389"/>
      <c r="F37" s="389"/>
      <c r="G37" s="390"/>
      <c r="H37" s="389"/>
      <c r="I37" s="389"/>
      <c r="J37" s="389"/>
      <c r="K37" s="389"/>
      <c r="L37" s="389"/>
      <c r="M37" s="389"/>
      <c r="N37" s="313">
        <f>IF(IF(I37&lt;'Checklist Parameters'!$E$22,0,($I37-$L37))&lt;0,0,IF(I37&lt;'Checklist Parameters'!$E$22,0,($I37-$L37)))</f>
        <v>0</v>
      </c>
      <c r="O37" s="394"/>
      <c r="P37" s="395"/>
      <c r="Q37" s="316">
        <f t="shared" si="0"/>
        <v>0</v>
      </c>
      <c r="R37" s="159">
        <f t="shared" si="1"/>
        <v>0</v>
      </c>
      <c r="S37" s="159">
        <f>IF('Checklist Parameters'!$E$60&lt;0.2,0.2,'Checklist Parameters'!$E$60)</f>
        <v>0.72</v>
      </c>
      <c r="T37" s="160">
        <f>IF($O37="",IF('Checklist District ID'!$C$43="Y",MAX($R37:$S37)*$I37,SUM($R37:$S37)*$I37),IF(O37&gt;0,Q37*S37))</f>
        <v>0</v>
      </c>
      <c r="U37" s="160">
        <f>IF(Q37&gt;0,((I37-T37)*'Formula Matrix'!$E$38),0)</f>
        <v>0</v>
      </c>
      <c r="V37" s="160">
        <f t="shared" si="2"/>
        <v>0</v>
      </c>
      <c r="W37" s="160">
        <f>IF(V37&gt;0,(V37*'Checklist Parameters'!$E$35),0)</f>
        <v>0</v>
      </c>
      <c r="X37" s="161">
        <f t="shared" si="3"/>
        <v>0</v>
      </c>
      <c r="Y37" s="161">
        <f>IF('Checklist Parameters'!$E$102&lt;&gt;"",(I37/43560)*'Checklist Parameters'!$E$102,"N/A")</f>
        <v>0</v>
      </c>
      <c r="Z37" s="161" t="str">
        <f>IF('Checklist Parameters'!$E$58&lt;&gt;"",((I37*'Checklist Parameters'!$E$58)*'Checklist Parameters'!$E$35)/1000,"N/A")</f>
        <v>N/A</v>
      </c>
      <c r="AA37" s="161">
        <f>IF('Checklist Parameters'!$E$101&lt;&gt;"",IFERROR(I37/'Checklist Parameters'!$E$101,0),"N/A")</f>
        <v>0</v>
      </c>
      <c r="AB37" s="161" t="str">
        <f>IF('Checklist Parameters'!$E$43&lt;&gt;"",(I37*'Checklist Parameters'!$E$43)/1000,"N/A")</f>
        <v>N/A</v>
      </c>
      <c r="AC37" s="161">
        <f>IF('Checklist Parameters'!$E$16="",$X37,IF(AND('Checklist Parameters'!$E$16&lt;$X37,'Checklist Parameters'!$E$16&gt;=3),'Checklist Parameters'!$E$16,IF(AND('Checklist Parameters'!$E$16&lt;$X37,'Checklist Parameters'!$E$16&lt;3),0,$X37)))</f>
        <v>0</v>
      </c>
      <c r="AD37" s="161" t="str">
        <f>IF(AND(I37&lt;'Checklist Parameters'!$E$22,$I37&lt;&gt;0),"Y","")</f>
        <v/>
      </c>
      <c r="AE37" s="161" t="str">
        <f>IF($AD37="Y",0,IF('Checklist Parameters'!$E$25="","&lt;no limit&gt;",ROUNDDOWN((($I37-'Checklist Parameters'!$E$24)/'Checklist Parameters'!$E$25)+1,0)))</f>
        <v>&lt;no limit&gt;</v>
      </c>
      <c r="AF37" s="174">
        <f t="shared" si="4"/>
        <v>0</v>
      </c>
      <c r="AG37" s="161">
        <f t="shared" si="5"/>
        <v>0</v>
      </c>
      <c r="AH37" s="125"/>
      <c r="AI37" s="101"/>
      <c r="AJ37" s="101"/>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79" ht="15">
      <c r="A38" s="388"/>
      <c r="B38" s="389"/>
      <c r="C38" s="389"/>
      <c r="D38" s="389"/>
      <c r="E38" s="389"/>
      <c r="F38" s="389"/>
      <c r="G38" s="390"/>
      <c r="H38" s="389"/>
      <c r="I38" s="389"/>
      <c r="J38" s="389"/>
      <c r="K38" s="389"/>
      <c r="L38" s="389"/>
      <c r="M38" s="389"/>
      <c r="N38" s="313">
        <f>IF(IF(I38&lt;'Checklist Parameters'!$E$22,0,($I38-$L38))&lt;0,0,IF(I38&lt;'Checklist Parameters'!$E$22,0,($I38-$L38)))</f>
        <v>0</v>
      </c>
      <c r="O38" s="394"/>
      <c r="P38" s="395"/>
      <c r="Q38" s="316">
        <f t="shared" si="0"/>
        <v>0</v>
      </c>
      <c r="R38" s="159">
        <f t="shared" si="1"/>
        <v>0</v>
      </c>
      <c r="S38" s="159">
        <f>IF('Checklist Parameters'!$E$60&lt;0.2,0.2,'Checklist Parameters'!$E$60)</f>
        <v>0.72</v>
      </c>
      <c r="T38" s="160">
        <f>IF($O38="",IF('Checklist District ID'!$C$43="Y",MAX($R38:$S38)*$I38,SUM($R38:$S38)*$I38),IF(O38&gt;0,Q38*S38))</f>
        <v>0</v>
      </c>
      <c r="U38" s="160">
        <f>IF(Q38&gt;0,((I38-T38)*'Formula Matrix'!$E$38),0)</f>
        <v>0</v>
      </c>
      <c r="V38" s="160">
        <f t="shared" si="2"/>
        <v>0</v>
      </c>
      <c r="W38" s="160">
        <f>IF(V38&gt;0,(V38*'Checklist Parameters'!$E$35),0)</f>
        <v>0</v>
      </c>
      <c r="X38" s="161">
        <f t="shared" si="3"/>
        <v>0</v>
      </c>
      <c r="Y38" s="161">
        <f>IF('Checklist Parameters'!$E$102&lt;&gt;"",(I38/43560)*'Checklist Parameters'!$E$102,"N/A")</f>
        <v>0</v>
      </c>
      <c r="Z38" s="161" t="str">
        <f>IF('Checklist Parameters'!$E$58&lt;&gt;"",((I38*'Checklist Parameters'!$E$58)*'Checklist Parameters'!$E$35)/1000,"N/A")</f>
        <v>N/A</v>
      </c>
      <c r="AA38" s="161">
        <f>IF('Checklist Parameters'!$E$101&lt;&gt;"",IFERROR(I38/'Checklist Parameters'!$E$101,0),"N/A")</f>
        <v>0</v>
      </c>
      <c r="AB38" s="161" t="str">
        <f>IF('Checklist Parameters'!$E$43&lt;&gt;"",(I38*'Checklist Parameters'!$E$43)/1000,"N/A")</f>
        <v>N/A</v>
      </c>
      <c r="AC38" s="161">
        <f>IF('Checklist Parameters'!$E$16="",$X38,IF(AND('Checklist Parameters'!$E$16&lt;$X38,'Checklist Parameters'!$E$16&gt;=3),'Checklist Parameters'!$E$16,IF(AND('Checklist Parameters'!$E$16&lt;$X38,'Checklist Parameters'!$E$16&lt;3),0,$X38)))</f>
        <v>0</v>
      </c>
      <c r="AD38" s="161" t="str">
        <f>IF(AND(I38&lt;'Checklist Parameters'!$E$22,$I38&lt;&gt;0),"Y","")</f>
        <v/>
      </c>
      <c r="AE38" s="161" t="str">
        <f>IF($AD38="Y",0,IF('Checklist Parameters'!$E$25="","&lt;no limit&gt;",ROUNDDOWN((($I38-'Checklist Parameters'!$E$24)/'Checklist Parameters'!$E$25)+1,0)))</f>
        <v>&lt;no limit&gt;</v>
      </c>
      <c r="AF38" s="174">
        <f t="shared" si="4"/>
        <v>0</v>
      </c>
      <c r="AG38" s="161">
        <f t="shared" si="5"/>
        <v>0</v>
      </c>
      <c r="AH38" s="125"/>
      <c r="AI38" s="101"/>
      <c r="AJ38" s="101"/>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79" ht="15">
      <c r="A39" s="388"/>
      <c r="B39" s="389"/>
      <c r="C39" s="389"/>
      <c r="D39" s="389"/>
      <c r="E39" s="389"/>
      <c r="F39" s="389"/>
      <c r="G39" s="390"/>
      <c r="H39" s="389"/>
      <c r="I39" s="389"/>
      <c r="J39" s="389"/>
      <c r="K39" s="389"/>
      <c r="L39" s="389"/>
      <c r="M39" s="389"/>
      <c r="N39" s="313">
        <f>IF(IF(I39&lt;'Checklist Parameters'!$E$22,0,($I39-$L39))&lt;0,0,IF(I39&lt;'Checklist Parameters'!$E$22,0,($I39-$L39)))</f>
        <v>0</v>
      </c>
      <c r="O39" s="394"/>
      <c r="P39" s="395"/>
      <c r="Q39" s="316">
        <f t="shared" si="0"/>
        <v>0</v>
      </c>
      <c r="R39" s="159">
        <f t="shared" si="1"/>
        <v>0</v>
      </c>
      <c r="S39" s="159">
        <f>IF('Checklist Parameters'!$E$60&lt;0.2,0.2,'Checklist Parameters'!$E$60)</f>
        <v>0.72</v>
      </c>
      <c r="T39" s="160">
        <f>IF($O39="",IF('Checklist District ID'!$C$43="Y",MAX($R39:$S39)*$I39,SUM($R39:$S39)*$I39),IF(O39&gt;0,Q39*S39))</f>
        <v>0</v>
      </c>
      <c r="U39" s="160">
        <f>IF(Q39&gt;0,((I39-T39)*'Formula Matrix'!$E$38),0)</f>
        <v>0</v>
      </c>
      <c r="V39" s="160">
        <f t="shared" si="2"/>
        <v>0</v>
      </c>
      <c r="W39" s="160">
        <f>IF(V39&gt;0,(V39*'Checklist Parameters'!$E$35),0)</f>
        <v>0</v>
      </c>
      <c r="X39" s="161">
        <f t="shared" si="3"/>
        <v>0</v>
      </c>
      <c r="Y39" s="161">
        <f>IF('Checklist Parameters'!$E$102&lt;&gt;"",(I39/43560)*'Checklist Parameters'!$E$102,"N/A")</f>
        <v>0</v>
      </c>
      <c r="Z39" s="161" t="str">
        <f>IF('Checklist Parameters'!$E$58&lt;&gt;"",((I39*'Checklist Parameters'!$E$58)*'Checklist Parameters'!$E$35)/1000,"N/A")</f>
        <v>N/A</v>
      </c>
      <c r="AA39" s="161">
        <f>IF('Checklist Parameters'!$E$101&lt;&gt;"",IFERROR(I39/'Checklist Parameters'!$E$101,0),"N/A")</f>
        <v>0</v>
      </c>
      <c r="AB39" s="161" t="str">
        <f>IF('Checklist Parameters'!$E$43&lt;&gt;"",(I39*'Checklist Parameters'!$E$43)/1000,"N/A")</f>
        <v>N/A</v>
      </c>
      <c r="AC39" s="161">
        <f>IF('Checklist Parameters'!$E$16="",$X39,IF(AND('Checklist Parameters'!$E$16&lt;$X39,'Checklist Parameters'!$E$16&gt;=3),'Checklist Parameters'!$E$16,IF(AND('Checklist Parameters'!$E$16&lt;$X39,'Checklist Parameters'!$E$16&lt;3),0,$X39)))</f>
        <v>0</v>
      </c>
      <c r="AD39" s="161" t="str">
        <f>IF(AND(I39&lt;'Checklist Parameters'!$E$22,$I39&lt;&gt;0),"Y","")</f>
        <v/>
      </c>
      <c r="AE39" s="161" t="str">
        <f>IF($AD39="Y",0,IF('Checklist Parameters'!$E$25="","&lt;no limit&gt;",ROUNDDOWN((($I39-'Checklist Parameters'!$E$24)/'Checklist Parameters'!$E$25)+1,0)))</f>
        <v>&lt;no limit&gt;</v>
      </c>
      <c r="AF39" s="174">
        <f t="shared" si="4"/>
        <v>0</v>
      </c>
      <c r="AG39" s="161">
        <f t="shared" si="5"/>
        <v>0</v>
      </c>
      <c r="AH39" s="125"/>
      <c r="AI39" s="101"/>
      <c r="AJ39" s="101"/>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79" s="2" customFormat="1" ht="15">
      <c r="A40" s="388"/>
      <c r="B40" s="389"/>
      <c r="C40" s="389"/>
      <c r="D40" s="389"/>
      <c r="E40" s="389"/>
      <c r="F40" s="389"/>
      <c r="G40" s="390"/>
      <c r="H40" s="389"/>
      <c r="I40" s="389"/>
      <c r="J40" s="389"/>
      <c r="K40" s="389"/>
      <c r="L40" s="389"/>
      <c r="M40" s="389"/>
      <c r="N40" s="313">
        <f>IF(IF(I40&lt;'Checklist Parameters'!$E$22,0,($I40-$L40))&lt;0,0,IF(I40&lt;'Checklist Parameters'!$E$22,0,($I40-$L40)))</f>
        <v>0</v>
      </c>
      <c r="O40" s="394"/>
      <c r="P40" s="395"/>
      <c r="Q40" s="316">
        <f t="shared" si="0"/>
        <v>0</v>
      </c>
      <c r="R40" s="159">
        <f t="shared" si="1"/>
        <v>0</v>
      </c>
      <c r="S40" s="159">
        <f>IF('Checklist Parameters'!$E$60&lt;0.2,0.2,'Checklist Parameters'!$E$60)</f>
        <v>0.72</v>
      </c>
      <c r="T40" s="160">
        <f>IF($O40="",IF('Checklist District ID'!$C$43="Y",MAX($R40:$S40)*$I40,SUM($R40:$S40)*$I40),IF(O40&gt;0,Q40*S40))</f>
        <v>0</v>
      </c>
      <c r="U40" s="160">
        <f>IF(Q40&gt;0,((I40-T40)*'Formula Matrix'!$E$38),0)</f>
        <v>0</v>
      </c>
      <c r="V40" s="160">
        <f t="shared" si="2"/>
        <v>0</v>
      </c>
      <c r="W40" s="160">
        <f>IF(V40&gt;0,(V40*'Checklist Parameters'!$E$35),0)</f>
        <v>0</v>
      </c>
      <c r="X40" s="161">
        <f t="shared" si="3"/>
        <v>0</v>
      </c>
      <c r="Y40" s="161">
        <f>IF('Checklist Parameters'!$E$102&lt;&gt;"",(I40/43560)*'Checklist Parameters'!$E$102,"N/A")</f>
        <v>0</v>
      </c>
      <c r="Z40" s="161" t="str">
        <f>IF('Checklist Parameters'!$E$58&lt;&gt;"",((I40*'Checklist Parameters'!$E$58)*'Checklist Parameters'!$E$35)/1000,"N/A")</f>
        <v>N/A</v>
      </c>
      <c r="AA40" s="161">
        <f>IF('Checklist Parameters'!$E$101&lt;&gt;"",IFERROR(I40/'Checklist Parameters'!$E$101,0),"N/A")</f>
        <v>0</v>
      </c>
      <c r="AB40" s="161" t="str">
        <f>IF('Checklist Parameters'!$E$43&lt;&gt;"",(I40*'Checklist Parameters'!$E$43)/1000,"N/A")</f>
        <v>N/A</v>
      </c>
      <c r="AC40" s="161">
        <f>IF('Checklist Parameters'!$E$16="",$X40,IF(AND('Checklist Parameters'!$E$16&lt;$X40,'Checklist Parameters'!$E$16&gt;=3),'Checklist Parameters'!$E$16,IF(AND('Checklist Parameters'!$E$16&lt;$X40,'Checklist Parameters'!$E$16&lt;3),0,$X40)))</f>
        <v>0</v>
      </c>
      <c r="AD40" s="161" t="str">
        <f>IF(AND(I40&lt;'Checklist Parameters'!$E$22,$I40&lt;&gt;0),"Y","")</f>
        <v/>
      </c>
      <c r="AE40" s="161" t="str">
        <f>IF($AD40="Y",0,IF('Checklist Parameters'!$E$25="","&lt;no limit&gt;",ROUNDDOWN((($I40-'Checklist Parameters'!$E$24)/'Checklist Parameters'!$E$25)+1,0)))</f>
        <v>&lt;no limit&gt;</v>
      </c>
      <c r="AF40" s="174">
        <f t="shared" si="4"/>
        <v>0</v>
      </c>
      <c r="AG40" s="161">
        <f t="shared" si="5"/>
        <v>0</v>
      </c>
      <c r="AH40" s="125"/>
      <c r="AI40" s="101"/>
      <c r="AJ40" s="101"/>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row>
    <row r="41" spans="1:79" s="2" customFormat="1" ht="15">
      <c r="A41" s="388"/>
      <c r="B41" s="389"/>
      <c r="C41" s="389"/>
      <c r="D41" s="389"/>
      <c r="E41" s="389"/>
      <c r="F41" s="389"/>
      <c r="G41" s="390"/>
      <c r="H41" s="389"/>
      <c r="I41" s="389"/>
      <c r="J41" s="389"/>
      <c r="K41" s="389"/>
      <c r="L41" s="389"/>
      <c r="M41" s="389"/>
      <c r="N41" s="313">
        <f>IF(IF(I41&lt;'Checklist Parameters'!$E$22,0,($I41-$L41))&lt;0,0,IF(I41&lt;'Checklist Parameters'!$E$22,0,($I41-$L41)))</f>
        <v>0</v>
      </c>
      <c r="O41" s="394"/>
      <c r="P41" s="395"/>
      <c r="Q41" s="316">
        <f t="shared" si="0"/>
        <v>0</v>
      </c>
      <c r="R41" s="159">
        <f t="shared" si="1"/>
        <v>0</v>
      </c>
      <c r="S41" s="159">
        <f>IF('Checklist Parameters'!$E$60&lt;0.2,0.2,'Checklist Parameters'!$E$60)</f>
        <v>0.72</v>
      </c>
      <c r="T41" s="160">
        <f>IF($O41="",IF('Checklist District ID'!$C$43="Y",MAX($R41:$S41)*$I41,SUM($R41:$S41)*$I41),IF(O41&gt;0,Q41*S41))</f>
        <v>0</v>
      </c>
      <c r="U41" s="160">
        <f>IF(Q41&gt;0,((I41-T41)*'Formula Matrix'!$E$38),0)</f>
        <v>0</v>
      </c>
      <c r="V41" s="160">
        <f t="shared" si="2"/>
        <v>0</v>
      </c>
      <c r="W41" s="160">
        <f>IF(V41&gt;0,(V41*'Checklist Parameters'!$E$35),0)</f>
        <v>0</v>
      </c>
      <c r="X41" s="161">
        <f t="shared" si="3"/>
        <v>0</v>
      </c>
      <c r="Y41" s="161">
        <f>IF('Checklist Parameters'!$E$102&lt;&gt;"",(I41/43560)*'Checklist Parameters'!$E$102,"N/A")</f>
        <v>0</v>
      </c>
      <c r="Z41" s="161" t="str">
        <f>IF('Checklist Parameters'!$E$58&lt;&gt;"",((I41*'Checklist Parameters'!$E$58)*'Checklist Parameters'!$E$35)/1000,"N/A")</f>
        <v>N/A</v>
      </c>
      <c r="AA41" s="161">
        <f>IF('Checklist Parameters'!$E$101&lt;&gt;"",IFERROR(I41/'Checklist Parameters'!$E$101,0),"N/A")</f>
        <v>0</v>
      </c>
      <c r="AB41" s="161" t="str">
        <f>IF('Checklist Parameters'!$E$43&lt;&gt;"",(I41*'Checklist Parameters'!$E$43)/1000,"N/A")</f>
        <v>N/A</v>
      </c>
      <c r="AC41" s="161">
        <f>IF('Checklist Parameters'!$E$16="",$X41,IF(AND('Checklist Parameters'!$E$16&lt;$X41,'Checklist Parameters'!$E$16&gt;=3),'Checklist Parameters'!$E$16,IF(AND('Checklist Parameters'!$E$16&lt;$X41,'Checklist Parameters'!$E$16&lt;3),0,$X41)))</f>
        <v>0</v>
      </c>
      <c r="AD41" s="161" t="str">
        <f>IF(AND(I41&lt;'Checklist Parameters'!$E$22,$I41&lt;&gt;0),"Y","")</f>
        <v/>
      </c>
      <c r="AE41" s="161" t="str">
        <f>IF($AD41="Y",0,IF('Checklist Parameters'!$E$25="","&lt;no limit&gt;",ROUNDDOWN((($I41-'Checklist Parameters'!$E$24)/'Checklist Parameters'!$E$25)+1,0)))</f>
        <v>&lt;no limit&gt;</v>
      </c>
      <c r="AF41" s="174">
        <f t="shared" si="4"/>
        <v>0</v>
      </c>
      <c r="AG41" s="161">
        <f t="shared" si="5"/>
        <v>0</v>
      </c>
      <c r="AH41" s="125"/>
      <c r="AI41" s="101"/>
      <c r="AJ41" s="101"/>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row>
    <row r="42" spans="1:79" s="2" customFormat="1" ht="15">
      <c r="A42" s="388"/>
      <c r="B42" s="389"/>
      <c r="C42" s="389"/>
      <c r="D42" s="389"/>
      <c r="E42" s="389"/>
      <c r="F42" s="389"/>
      <c r="G42" s="390"/>
      <c r="H42" s="389"/>
      <c r="I42" s="389"/>
      <c r="J42" s="389"/>
      <c r="K42" s="389"/>
      <c r="L42" s="389"/>
      <c r="M42" s="389"/>
      <c r="N42" s="313">
        <f>IF(IF(I42&lt;'Checklist Parameters'!$E$22,0,($I42-$L42))&lt;0,0,IF(I42&lt;'Checklist Parameters'!$E$22,0,($I42-$L42)))</f>
        <v>0</v>
      </c>
      <c r="O42" s="394"/>
      <c r="P42" s="395"/>
      <c r="Q42" s="316">
        <f t="shared" si="0"/>
        <v>0</v>
      </c>
      <c r="R42" s="159">
        <f t="shared" si="1"/>
        <v>0</v>
      </c>
      <c r="S42" s="159">
        <f>IF('Checklist Parameters'!$E$60&lt;0.2,0.2,'Checklist Parameters'!$E$60)</f>
        <v>0.72</v>
      </c>
      <c r="T42" s="160">
        <f>IF($O42="",IF('Checklist District ID'!$C$43="Y",MAX($R42:$S42)*$I42,SUM($R42:$S42)*$I42),IF(O42&gt;0,Q42*S42))</f>
        <v>0</v>
      </c>
      <c r="U42" s="160">
        <f>IF(Q42&gt;0,((I42-T42)*'Formula Matrix'!$E$38),0)</f>
        <v>0</v>
      </c>
      <c r="V42" s="160">
        <f t="shared" si="2"/>
        <v>0</v>
      </c>
      <c r="W42" s="160">
        <f>IF(V42&gt;0,(V42*'Checklist Parameters'!$E$35),0)</f>
        <v>0</v>
      </c>
      <c r="X42" s="161">
        <f t="shared" si="3"/>
        <v>0</v>
      </c>
      <c r="Y42" s="161">
        <f>IF('Checklist Parameters'!$E$102&lt;&gt;"",(I42/43560)*'Checklist Parameters'!$E$102,"N/A")</f>
        <v>0</v>
      </c>
      <c r="Z42" s="161" t="str">
        <f>IF('Checklist Parameters'!$E$58&lt;&gt;"",((I42*'Checklist Parameters'!$E$58)*'Checklist Parameters'!$E$35)/1000,"N/A")</f>
        <v>N/A</v>
      </c>
      <c r="AA42" s="161">
        <f>IF('Checklist Parameters'!$E$101&lt;&gt;"",IFERROR(I42/'Checklist Parameters'!$E$101,0),"N/A")</f>
        <v>0</v>
      </c>
      <c r="AB42" s="161" t="str">
        <f>IF('Checklist Parameters'!$E$43&lt;&gt;"",(I42*'Checklist Parameters'!$E$43)/1000,"N/A")</f>
        <v>N/A</v>
      </c>
      <c r="AC42" s="161">
        <f>IF('Checklist Parameters'!$E$16="",$X42,IF(AND('Checklist Parameters'!$E$16&lt;$X42,'Checklist Parameters'!$E$16&gt;=3),'Checklist Parameters'!$E$16,IF(AND('Checklist Parameters'!$E$16&lt;$X42,'Checklist Parameters'!$E$16&lt;3),0,$X42)))</f>
        <v>0</v>
      </c>
      <c r="AD42" s="161" t="str">
        <f>IF(AND(I42&lt;'Checklist Parameters'!$E$22,$I42&lt;&gt;0),"Y","")</f>
        <v/>
      </c>
      <c r="AE42" s="161" t="str">
        <f>IF($AD42="Y",0,IF('Checklist Parameters'!$E$25="","&lt;no limit&gt;",ROUNDDOWN((($I42-'Checklist Parameters'!$E$24)/'Checklist Parameters'!$E$25)+1,0)))</f>
        <v>&lt;no limit&gt;</v>
      </c>
      <c r="AF42" s="174">
        <f t="shared" si="4"/>
        <v>0</v>
      </c>
      <c r="AG42" s="161">
        <f t="shared" si="5"/>
        <v>0</v>
      </c>
      <c r="AH42" s="125"/>
      <c r="AI42" s="101"/>
      <c r="AJ42" s="101"/>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row>
    <row r="43" spans="1:79" s="2" customFormat="1" ht="15">
      <c r="A43" s="388"/>
      <c r="B43" s="389"/>
      <c r="C43" s="389"/>
      <c r="D43" s="389"/>
      <c r="E43" s="389"/>
      <c r="F43" s="389"/>
      <c r="G43" s="390"/>
      <c r="H43" s="389"/>
      <c r="I43" s="389"/>
      <c r="J43" s="389"/>
      <c r="K43" s="389"/>
      <c r="L43" s="389"/>
      <c r="M43" s="389"/>
      <c r="N43" s="313">
        <f>IF(IF(I43&lt;'Checklist Parameters'!$E$22,0,($I43-$L43))&lt;0,0,IF(I43&lt;'Checklist Parameters'!$E$22,0,($I43-$L43)))</f>
        <v>0</v>
      </c>
      <c r="O43" s="394"/>
      <c r="P43" s="395"/>
      <c r="Q43" s="316">
        <f t="shared" si="0"/>
        <v>0</v>
      </c>
      <c r="R43" s="159">
        <f t="shared" si="1"/>
        <v>0</v>
      </c>
      <c r="S43" s="159">
        <f>IF('Checklist Parameters'!$E$60&lt;0.2,0.2,'Checklist Parameters'!$E$60)</f>
        <v>0.72</v>
      </c>
      <c r="T43" s="160">
        <f>IF($O43="",IF('Checklist District ID'!$C$43="Y",MAX($R43:$S43)*$I43,SUM($R43:$S43)*$I43),IF(O43&gt;0,Q43*S43))</f>
        <v>0</v>
      </c>
      <c r="U43" s="160">
        <f>IF(Q43&gt;0,((I43-T43)*'Formula Matrix'!$E$38),0)</f>
        <v>0</v>
      </c>
      <c r="V43" s="160">
        <f t="shared" si="2"/>
        <v>0</v>
      </c>
      <c r="W43" s="160">
        <f>IF(V43&gt;0,(V43*'Checklist Parameters'!$E$35),0)</f>
        <v>0</v>
      </c>
      <c r="X43" s="161">
        <f t="shared" si="3"/>
        <v>0</v>
      </c>
      <c r="Y43" s="161">
        <f>IF('Checklist Parameters'!$E$102&lt;&gt;"",(I43/43560)*'Checklist Parameters'!$E$102,"N/A")</f>
        <v>0</v>
      </c>
      <c r="Z43" s="161" t="str">
        <f>IF('Checklist Parameters'!$E$58&lt;&gt;"",((I43*'Checklist Parameters'!$E$58)*'Checklist Parameters'!$E$35)/1000,"N/A")</f>
        <v>N/A</v>
      </c>
      <c r="AA43" s="161">
        <f>IF('Checklist Parameters'!$E$101&lt;&gt;"",IFERROR(I43/'Checklist Parameters'!$E$101,0),"N/A")</f>
        <v>0</v>
      </c>
      <c r="AB43" s="161" t="str">
        <f>IF('Checklist Parameters'!$E$43&lt;&gt;"",(I43*'Checklist Parameters'!$E$43)/1000,"N/A")</f>
        <v>N/A</v>
      </c>
      <c r="AC43" s="161">
        <f>IF('Checklist Parameters'!$E$16="",$X43,IF(AND('Checklist Parameters'!$E$16&lt;$X43,'Checklist Parameters'!$E$16&gt;=3),'Checklist Parameters'!$E$16,IF(AND('Checklist Parameters'!$E$16&lt;$X43,'Checklist Parameters'!$E$16&lt;3),0,$X43)))</f>
        <v>0</v>
      </c>
      <c r="AD43" s="161" t="str">
        <f>IF(AND(I43&lt;'Checklist Parameters'!$E$22,$I43&lt;&gt;0),"Y","")</f>
        <v/>
      </c>
      <c r="AE43" s="161" t="str">
        <f>IF($AD43="Y",0,IF('Checklist Parameters'!$E$25="","&lt;no limit&gt;",ROUNDDOWN((($I43-'Checklist Parameters'!$E$24)/'Checklist Parameters'!$E$25)+1,0)))</f>
        <v>&lt;no limit&gt;</v>
      </c>
      <c r="AF43" s="174">
        <f t="shared" si="4"/>
        <v>0</v>
      </c>
      <c r="AG43" s="161">
        <f t="shared" si="5"/>
        <v>0</v>
      </c>
      <c r="AH43" s="125"/>
      <c r="AI43" s="101"/>
      <c r="AJ43" s="101"/>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row>
    <row r="44" spans="1:79" s="2" customFormat="1" ht="15">
      <c r="A44" s="388"/>
      <c r="B44" s="389"/>
      <c r="C44" s="389"/>
      <c r="D44" s="389"/>
      <c r="E44" s="389"/>
      <c r="F44" s="389"/>
      <c r="G44" s="390"/>
      <c r="H44" s="389"/>
      <c r="I44" s="389"/>
      <c r="J44" s="389"/>
      <c r="K44" s="389"/>
      <c r="L44" s="389"/>
      <c r="M44" s="389"/>
      <c r="N44" s="313">
        <f>IF(IF(I44&lt;'Checklist Parameters'!$E$22,0,($I44-$L44))&lt;0,0,IF(I44&lt;'Checklist Parameters'!$E$22,0,($I44-$L44)))</f>
        <v>0</v>
      </c>
      <c r="O44" s="394"/>
      <c r="P44" s="395"/>
      <c r="Q44" s="316">
        <f t="shared" si="0"/>
        <v>0</v>
      </c>
      <c r="R44" s="159">
        <f t="shared" si="1"/>
        <v>0</v>
      </c>
      <c r="S44" s="159">
        <f>IF('Checklist Parameters'!$E$60&lt;0.2,0.2,'Checklist Parameters'!$E$60)</f>
        <v>0.72</v>
      </c>
      <c r="T44" s="160">
        <f>IF($O44="",IF('Checklist District ID'!$C$43="Y",MAX($R44:$S44)*$I44,SUM($R44:$S44)*$I44),IF(O44&gt;0,Q44*S44))</f>
        <v>0</v>
      </c>
      <c r="U44" s="160">
        <f>IF(Q44&gt;0,((I44-T44)*'Formula Matrix'!$E$38),0)</f>
        <v>0</v>
      </c>
      <c r="V44" s="160">
        <f t="shared" si="2"/>
        <v>0</v>
      </c>
      <c r="W44" s="160">
        <f>IF(V44&gt;0,(V44*'Checklist Parameters'!$E$35),0)</f>
        <v>0</v>
      </c>
      <c r="X44" s="161">
        <f t="shared" si="3"/>
        <v>0</v>
      </c>
      <c r="Y44" s="161">
        <f>IF('Checklist Parameters'!$E$102&lt;&gt;"",(I44/43560)*'Checklist Parameters'!$E$102,"N/A")</f>
        <v>0</v>
      </c>
      <c r="Z44" s="161" t="str">
        <f>IF('Checklist Parameters'!$E$58&lt;&gt;"",((I44*'Checklist Parameters'!$E$58)*'Checklist Parameters'!$E$35)/1000,"N/A")</f>
        <v>N/A</v>
      </c>
      <c r="AA44" s="161">
        <f>IF('Checklist Parameters'!$E$101&lt;&gt;"",IFERROR(I44/'Checklist Parameters'!$E$101,0),"N/A")</f>
        <v>0</v>
      </c>
      <c r="AB44" s="161" t="str">
        <f>IF('Checklist Parameters'!$E$43&lt;&gt;"",(I44*'Checklist Parameters'!$E$43)/1000,"N/A")</f>
        <v>N/A</v>
      </c>
      <c r="AC44" s="161">
        <f>IF('Checklist Parameters'!$E$16="",$X44,IF(AND('Checklist Parameters'!$E$16&lt;$X44,'Checklist Parameters'!$E$16&gt;=3),'Checklist Parameters'!$E$16,IF(AND('Checklist Parameters'!$E$16&lt;$X44,'Checklist Parameters'!$E$16&lt;3),0,$X44)))</f>
        <v>0</v>
      </c>
      <c r="AD44" s="161" t="str">
        <f>IF(AND(I44&lt;'Checklist Parameters'!$E$22,$I44&lt;&gt;0),"Y","")</f>
        <v/>
      </c>
      <c r="AE44" s="161" t="str">
        <f>IF($AD44="Y",0,IF('Checklist Parameters'!$E$25="","&lt;no limit&gt;",ROUNDDOWN((($I44-'Checklist Parameters'!$E$24)/'Checklist Parameters'!$E$25)+1,0)))</f>
        <v>&lt;no limit&gt;</v>
      </c>
      <c r="AF44" s="174">
        <f t="shared" si="4"/>
        <v>0</v>
      </c>
      <c r="AG44" s="161">
        <f t="shared" si="5"/>
        <v>0</v>
      </c>
      <c r="AH44" s="125"/>
      <c r="AI44" s="101"/>
      <c r="AJ44" s="101"/>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row>
    <row r="45" spans="1:79" s="2" customFormat="1" ht="15">
      <c r="A45" s="388"/>
      <c r="B45" s="389"/>
      <c r="C45" s="389"/>
      <c r="D45" s="389"/>
      <c r="E45" s="389"/>
      <c r="F45" s="389"/>
      <c r="G45" s="390"/>
      <c r="H45" s="389"/>
      <c r="I45" s="389"/>
      <c r="J45" s="389"/>
      <c r="K45" s="389"/>
      <c r="L45" s="389"/>
      <c r="M45" s="389"/>
      <c r="N45" s="313">
        <f>IF(IF(I45&lt;'Checklist Parameters'!$E$22,0,($I45-$L45))&lt;0,0,IF(I45&lt;'Checklist Parameters'!$E$22,0,($I45-$L45)))</f>
        <v>0</v>
      </c>
      <c r="O45" s="394"/>
      <c r="P45" s="395"/>
      <c r="Q45" s="316">
        <f t="shared" si="0"/>
        <v>0</v>
      </c>
      <c r="R45" s="159">
        <f t="shared" si="1"/>
        <v>0</v>
      </c>
      <c r="S45" s="159">
        <f>IF('Checklist Parameters'!$E$60&lt;0.2,0.2,'Checklist Parameters'!$E$60)</f>
        <v>0.72</v>
      </c>
      <c r="T45" s="160">
        <f>IF($O45="",IF('Checklist District ID'!$C$43="Y",MAX($R45:$S45)*$I45,SUM($R45:$S45)*$I45),IF(O45&gt;0,Q45*S45))</f>
        <v>0</v>
      </c>
      <c r="U45" s="160">
        <f>IF(Q45&gt;0,((I45-T45)*'Formula Matrix'!$E$38),0)</f>
        <v>0</v>
      </c>
      <c r="V45" s="160">
        <f t="shared" si="2"/>
        <v>0</v>
      </c>
      <c r="W45" s="160">
        <f>IF(V45&gt;0,(V45*'Checklist Parameters'!$E$35),0)</f>
        <v>0</v>
      </c>
      <c r="X45" s="161">
        <f t="shared" si="3"/>
        <v>0</v>
      </c>
      <c r="Y45" s="161">
        <f>IF('Checklist Parameters'!$E$102&lt;&gt;"",(I45/43560)*'Checklist Parameters'!$E$102,"N/A")</f>
        <v>0</v>
      </c>
      <c r="Z45" s="161" t="str">
        <f>IF('Checklist Parameters'!$E$58&lt;&gt;"",((I45*'Checklist Parameters'!$E$58)*'Checklist Parameters'!$E$35)/1000,"N/A")</f>
        <v>N/A</v>
      </c>
      <c r="AA45" s="161">
        <f>IF('Checklist Parameters'!$E$101&lt;&gt;"",IFERROR(I45/'Checklist Parameters'!$E$101,0),"N/A")</f>
        <v>0</v>
      </c>
      <c r="AB45" s="161" t="str">
        <f>IF('Checklist Parameters'!$E$43&lt;&gt;"",(I45*'Checklist Parameters'!$E$43)/1000,"N/A")</f>
        <v>N/A</v>
      </c>
      <c r="AC45" s="161">
        <f>IF('Checklist Parameters'!$E$16="",$X45,IF(AND('Checklist Parameters'!$E$16&lt;$X45,'Checklist Parameters'!$E$16&gt;=3),'Checklist Parameters'!$E$16,IF(AND('Checklist Parameters'!$E$16&lt;$X45,'Checklist Parameters'!$E$16&lt;3),0,$X45)))</f>
        <v>0</v>
      </c>
      <c r="AD45" s="161" t="str">
        <f>IF(AND(I45&lt;'Checklist Parameters'!$E$22,$I45&lt;&gt;0),"Y","")</f>
        <v/>
      </c>
      <c r="AE45" s="161" t="str">
        <f>IF($AD45="Y",0,IF('Checklist Parameters'!$E$25="","&lt;no limit&gt;",ROUNDDOWN((($I45-'Checklist Parameters'!$E$24)/'Checklist Parameters'!$E$25)+1,0)))</f>
        <v>&lt;no limit&gt;</v>
      </c>
      <c r="AF45" s="174">
        <f t="shared" si="4"/>
        <v>0</v>
      </c>
      <c r="AG45" s="161">
        <f t="shared" si="5"/>
        <v>0</v>
      </c>
      <c r="AH45" s="125"/>
      <c r="AI45" s="101"/>
      <c r="AJ45" s="101"/>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row>
    <row r="46" spans="1:79" s="2" customFormat="1" ht="15">
      <c r="A46" s="388"/>
      <c r="B46" s="389"/>
      <c r="C46" s="389"/>
      <c r="D46" s="389"/>
      <c r="E46" s="389"/>
      <c r="F46" s="389"/>
      <c r="G46" s="390"/>
      <c r="H46" s="389"/>
      <c r="I46" s="389"/>
      <c r="J46" s="389"/>
      <c r="K46" s="389"/>
      <c r="L46" s="389"/>
      <c r="M46" s="389"/>
      <c r="N46" s="313">
        <f>IF(IF(I46&lt;'Checklist Parameters'!$E$22,0,($I46-$L46))&lt;0,0,IF(I46&lt;'Checklist Parameters'!$E$22,0,($I46-$L46)))</f>
        <v>0</v>
      </c>
      <c r="O46" s="394"/>
      <c r="P46" s="395"/>
      <c r="Q46" s="316">
        <f t="shared" si="0"/>
        <v>0</v>
      </c>
      <c r="R46" s="159">
        <f t="shared" si="1"/>
        <v>0</v>
      </c>
      <c r="S46" s="159">
        <f>IF('Checklist Parameters'!$E$60&lt;0.2,0.2,'Checklist Parameters'!$E$60)</f>
        <v>0.72</v>
      </c>
      <c r="T46" s="160">
        <f>IF($O46="",IF('Checklist District ID'!$C$43="Y",MAX($R46:$S46)*$I46,SUM($R46:$S46)*$I46),IF(O46&gt;0,Q46*S46))</f>
        <v>0</v>
      </c>
      <c r="U46" s="160">
        <f>IF(Q46&gt;0,((I46-T46)*'Formula Matrix'!$E$38),0)</f>
        <v>0</v>
      </c>
      <c r="V46" s="160">
        <f t="shared" si="2"/>
        <v>0</v>
      </c>
      <c r="W46" s="160">
        <f>IF(V46&gt;0,(V46*'Checklist Parameters'!$E$35),0)</f>
        <v>0</v>
      </c>
      <c r="X46" s="161">
        <f t="shared" si="3"/>
        <v>0</v>
      </c>
      <c r="Y46" s="161">
        <f>IF('Checklist Parameters'!$E$102&lt;&gt;"",(I46/43560)*'Checklist Parameters'!$E$102,"N/A")</f>
        <v>0</v>
      </c>
      <c r="Z46" s="161" t="str">
        <f>IF('Checklist Parameters'!$E$58&lt;&gt;"",((I46*'Checklist Parameters'!$E$58)*'Checklist Parameters'!$E$35)/1000,"N/A")</f>
        <v>N/A</v>
      </c>
      <c r="AA46" s="161">
        <f>IF('Checklist Parameters'!$E$101&lt;&gt;"",IFERROR(I46/'Checklist Parameters'!$E$101,0),"N/A")</f>
        <v>0</v>
      </c>
      <c r="AB46" s="161" t="str">
        <f>IF('Checklist Parameters'!$E$43&lt;&gt;"",(I46*'Checklist Parameters'!$E$43)/1000,"N/A")</f>
        <v>N/A</v>
      </c>
      <c r="AC46" s="161">
        <f>IF('Checklist Parameters'!$E$16="",$X46,IF(AND('Checklist Parameters'!$E$16&lt;$X46,'Checklist Parameters'!$E$16&gt;=3),'Checklist Parameters'!$E$16,IF(AND('Checklist Parameters'!$E$16&lt;$X46,'Checklist Parameters'!$E$16&lt;3),0,$X46)))</f>
        <v>0</v>
      </c>
      <c r="AD46" s="161" t="str">
        <f>IF(AND(I46&lt;'Checklist Parameters'!$E$22,$I46&lt;&gt;0),"Y","")</f>
        <v/>
      </c>
      <c r="AE46" s="161" t="str">
        <f>IF($AD46="Y",0,IF('Checklist Parameters'!$E$25="","&lt;no limit&gt;",ROUNDDOWN((($I46-'Checklist Parameters'!$E$24)/'Checklist Parameters'!$E$25)+1,0)))</f>
        <v>&lt;no limit&gt;</v>
      </c>
      <c r="AF46" s="174">
        <f t="shared" si="4"/>
        <v>0</v>
      </c>
      <c r="AG46" s="161">
        <f t="shared" si="5"/>
        <v>0</v>
      </c>
      <c r="AH46" s="125"/>
      <c r="AI46" s="101"/>
      <c r="AJ46" s="101"/>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row>
    <row r="47" spans="1:79" s="2" customFormat="1" ht="15">
      <c r="A47" s="388"/>
      <c r="B47" s="389"/>
      <c r="C47" s="389"/>
      <c r="D47" s="389"/>
      <c r="E47" s="389"/>
      <c r="F47" s="389"/>
      <c r="G47" s="390"/>
      <c r="H47" s="389"/>
      <c r="I47" s="389"/>
      <c r="J47" s="389"/>
      <c r="K47" s="389"/>
      <c r="L47" s="389"/>
      <c r="M47" s="389"/>
      <c r="N47" s="313">
        <f>IF(IF(I47&lt;'Checklist Parameters'!$E$22,0,($I47-$L47))&lt;0,0,IF(I47&lt;'Checklist Parameters'!$E$22,0,($I47-$L47)))</f>
        <v>0</v>
      </c>
      <c r="O47" s="394"/>
      <c r="P47" s="395"/>
      <c r="Q47" s="316">
        <f t="shared" si="0"/>
        <v>0</v>
      </c>
      <c r="R47" s="159">
        <f t="shared" si="1"/>
        <v>0</v>
      </c>
      <c r="S47" s="159">
        <f>IF('Checklist Parameters'!$E$60&lt;0.2,0.2,'Checklist Parameters'!$E$60)</f>
        <v>0.72</v>
      </c>
      <c r="T47" s="160">
        <f>IF($O47="",IF('Checklist District ID'!$C$43="Y",MAX($R47:$S47)*$I47,SUM($R47:$S47)*$I47),IF(O47&gt;0,Q47*S47))</f>
        <v>0</v>
      </c>
      <c r="U47" s="160">
        <f>IF(Q47&gt;0,((I47-T47)*'Formula Matrix'!$E$38),0)</f>
        <v>0</v>
      </c>
      <c r="V47" s="160">
        <f t="shared" si="2"/>
        <v>0</v>
      </c>
      <c r="W47" s="160">
        <f>IF(V47&gt;0,(V47*'Checklist Parameters'!$E$35),0)</f>
        <v>0</v>
      </c>
      <c r="X47" s="161">
        <f t="shared" si="3"/>
        <v>0</v>
      </c>
      <c r="Y47" s="161">
        <f>IF('Checklist Parameters'!$E$102&lt;&gt;"",(I47/43560)*'Checklist Parameters'!$E$102,"N/A")</f>
        <v>0</v>
      </c>
      <c r="Z47" s="161" t="str">
        <f>IF('Checklist Parameters'!$E$58&lt;&gt;"",((I47*'Checklist Parameters'!$E$58)*'Checklist Parameters'!$E$35)/1000,"N/A")</f>
        <v>N/A</v>
      </c>
      <c r="AA47" s="161">
        <f>IF('Checklist Parameters'!$E$101&lt;&gt;"",IFERROR(I47/'Checklist Parameters'!$E$101,0),"N/A")</f>
        <v>0</v>
      </c>
      <c r="AB47" s="161" t="str">
        <f>IF('Checklist Parameters'!$E$43&lt;&gt;"",(I47*'Checklist Parameters'!$E$43)/1000,"N/A")</f>
        <v>N/A</v>
      </c>
      <c r="AC47" s="161">
        <f>IF('Checklist Parameters'!$E$16="",$X47,IF(AND('Checklist Parameters'!$E$16&lt;$X47,'Checklist Parameters'!$E$16&gt;=3),'Checklist Parameters'!$E$16,IF(AND('Checklist Parameters'!$E$16&lt;$X47,'Checklist Parameters'!$E$16&lt;3),0,$X47)))</f>
        <v>0</v>
      </c>
      <c r="AD47" s="161" t="str">
        <f>IF(AND(I47&lt;'Checklist Parameters'!$E$22,$I47&lt;&gt;0),"Y","")</f>
        <v/>
      </c>
      <c r="AE47" s="161" t="str">
        <f>IF($AD47="Y",0,IF('Checklist Parameters'!$E$25="","&lt;no limit&gt;",ROUNDDOWN((($I47-'Checklist Parameters'!$E$24)/'Checklist Parameters'!$E$25)+1,0)))</f>
        <v>&lt;no limit&gt;</v>
      </c>
      <c r="AF47" s="174">
        <f t="shared" si="4"/>
        <v>0</v>
      </c>
      <c r="AG47" s="161">
        <f t="shared" si="5"/>
        <v>0</v>
      </c>
      <c r="AH47" s="125"/>
      <c r="AI47" s="101"/>
      <c r="AJ47" s="101"/>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row>
    <row r="48" spans="1:79" s="2" customFormat="1" ht="15">
      <c r="A48" s="388"/>
      <c r="B48" s="389"/>
      <c r="C48" s="389"/>
      <c r="D48" s="389"/>
      <c r="E48" s="389"/>
      <c r="F48" s="389"/>
      <c r="G48" s="390"/>
      <c r="H48" s="389"/>
      <c r="I48" s="389"/>
      <c r="J48" s="389"/>
      <c r="K48" s="389"/>
      <c r="L48" s="389"/>
      <c r="M48" s="389"/>
      <c r="N48" s="313">
        <f>IF(IF(I48&lt;'Checklist Parameters'!$E$22,0,($I48-$L48))&lt;0,0,IF(I48&lt;'Checklist Parameters'!$E$22,0,($I48-$L48)))</f>
        <v>0</v>
      </c>
      <c r="O48" s="394"/>
      <c r="P48" s="395"/>
      <c r="Q48" s="316">
        <f t="shared" si="0"/>
        <v>0</v>
      </c>
      <c r="R48" s="159">
        <f t="shared" si="1"/>
        <v>0</v>
      </c>
      <c r="S48" s="159">
        <f>IF('Checklist Parameters'!$E$60&lt;0.2,0.2,'Checklist Parameters'!$E$60)</f>
        <v>0.72</v>
      </c>
      <c r="T48" s="160">
        <f>IF($O48="",IF('Checklist District ID'!$C$43="Y",MAX($R48:$S48)*$I48,SUM($R48:$S48)*$I48),IF(O48&gt;0,Q48*S48))</f>
        <v>0</v>
      </c>
      <c r="U48" s="160">
        <f>IF(Q48&gt;0,((I48-T48)*'Formula Matrix'!$E$38),0)</f>
        <v>0</v>
      </c>
      <c r="V48" s="160">
        <f t="shared" si="2"/>
        <v>0</v>
      </c>
      <c r="W48" s="160">
        <f>IF(V48&gt;0,(V48*'Checklist Parameters'!$E$35),0)</f>
        <v>0</v>
      </c>
      <c r="X48" s="161">
        <f t="shared" si="3"/>
        <v>0</v>
      </c>
      <c r="Y48" s="161">
        <f>IF('Checklist Parameters'!$E$102&lt;&gt;"",(I48/43560)*'Checklist Parameters'!$E$102,"N/A")</f>
        <v>0</v>
      </c>
      <c r="Z48" s="161" t="str">
        <f>IF('Checklist Parameters'!$E$58&lt;&gt;"",((I48*'Checklist Parameters'!$E$58)*'Checklist Parameters'!$E$35)/1000,"N/A")</f>
        <v>N/A</v>
      </c>
      <c r="AA48" s="161">
        <f>IF('Checklist Parameters'!$E$101&lt;&gt;"",IFERROR(I48/'Checklist Parameters'!$E$101,0),"N/A")</f>
        <v>0</v>
      </c>
      <c r="AB48" s="161" t="str">
        <f>IF('Checklist Parameters'!$E$43&lt;&gt;"",(I48*'Checklist Parameters'!$E$43)/1000,"N/A")</f>
        <v>N/A</v>
      </c>
      <c r="AC48" s="161">
        <f>IF('Checklist Parameters'!$E$16="",$X48,IF(AND('Checklist Parameters'!$E$16&lt;$X48,'Checklist Parameters'!$E$16&gt;=3),'Checklist Parameters'!$E$16,IF(AND('Checklist Parameters'!$E$16&lt;$X48,'Checklist Parameters'!$E$16&lt;3),0,$X48)))</f>
        <v>0</v>
      </c>
      <c r="AD48" s="161" t="str">
        <f>IF(AND(I48&lt;'Checklist Parameters'!$E$22,$I48&lt;&gt;0),"Y","")</f>
        <v/>
      </c>
      <c r="AE48" s="161" t="str">
        <f>IF($AD48="Y",0,IF('Checklist Parameters'!$E$25="","&lt;no limit&gt;",ROUNDDOWN((($I48-'Checklist Parameters'!$E$24)/'Checklist Parameters'!$E$25)+1,0)))</f>
        <v>&lt;no limit&gt;</v>
      </c>
      <c r="AF48" s="174">
        <f t="shared" si="4"/>
        <v>0</v>
      </c>
      <c r="AG48" s="161">
        <f t="shared" si="5"/>
        <v>0</v>
      </c>
      <c r="AH48" s="125"/>
      <c r="AI48" s="101"/>
      <c r="AJ48" s="101"/>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row>
    <row r="49" spans="1:79" s="2" customFormat="1" ht="15">
      <c r="A49" s="388"/>
      <c r="B49" s="389"/>
      <c r="C49" s="389"/>
      <c r="D49" s="389"/>
      <c r="E49" s="389"/>
      <c r="F49" s="389"/>
      <c r="G49" s="390"/>
      <c r="H49" s="389"/>
      <c r="I49" s="389"/>
      <c r="J49" s="389"/>
      <c r="K49" s="389"/>
      <c r="L49" s="389"/>
      <c r="M49" s="389"/>
      <c r="N49" s="313">
        <f>IF(IF(I49&lt;'Checklist Parameters'!$E$22,0,($I49-$L49))&lt;0,0,IF(I49&lt;'Checklist Parameters'!$E$22,0,($I49-$L49)))</f>
        <v>0</v>
      </c>
      <c r="O49" s="394"/>
      <c r="P49" s="395"/>
      <c r="Q49" s="316">
        <f t="shared" si="0"/>
        <v>0</v>
      </c>
      <c r="R49" s="159">
        <f t="shared" si="1"/>
        <v>0</v>
      </c>
      <c r="S49" s="159">
        <f>IF('Checklist Parameters'!$E$60&lt;0.2,0.2,'Checklist Parameters'!$E$60)</f>
        <v>0.72</v>
      </c>
      <c r="T49" s="160">
        <f>IF($O49="",IF('Checklist District ID'!$C$43="Y",MAX($R49:$S49)*$I49,SUM($R49:$S49)*$I49),IF(O49&gt;0,Q49*S49))</f>
        <v>0</v>
      </c>
      <c r="U49" s="160">
        <f>IF(Q49&gt;0,((I49-T49)*'Formula Matrix'!$E$38),0)</f>
        <v>0</v>
      </c>
      <c r="V49" s="160">
        <f t="shared" si="2"/>
        <v>0</v>
      </c>
      <c r="W49" s="160">
        <f>IF(V49&gt;0,(V49*'Checklist Parameters'!$E$35),0)</f>
        <v>0</v>
      </c>
      <c r="X49" s="161">
        <f t="shared" si="3"/>
        <v>0</v>
      </c>
      <c r="Y49" s="161">
        <f>IF('Checklist Parameters'!$E$102&lt;&gt;"",(I49/43560)*'Checklist Parameters'!$E$102,"N/A")</f>
        <v>0</v>
      </c>
      <c r="Z49" s="161" t="str">
        <f>IF('Checklist Parameters'!$E$58&lt;&gt;"",((I49*'Checklist Parameters'!$E$58)*'Checklist Parameters'!$E$35)/1000,"N/A")</f>
        <v>N/A</v>
      </c>
      <c r="AA49" s="161">
        <f>IF('Checklist Parameters'!$E$101&lt;&gt;"",IFERROR(I49/'Checklist Parameters'!$E$101,0),"N/A")</f>
        <v>0</v>
      </c>
      <c r="AB49" s="161" t="str">
        <f>IF('Checklist Parameters'!$E$43&lt;&gt;"",(I49*'Checklist Parameters'!$E$43)/1000,"N/A")</f>
        <v>N/A</v>
      </c>
      <c r="AC49" s="161">
        <f>IF('Checklist Parameters'!$E$16="",$X49,IF(AND('Checklist Parameters'!$E$16&lt;$X49,'Checklist Parameters'!$E$16&gt;=3),'Checklist Parameters'!$E$16,IF(AND('Checklist Parameters'!$E$16&lt;$X49,'Checklist Parameters'!$E$16&lt;3),0,$X49)))</f>
        <v>0</v>
      </c>
      <c r="AD49" s="161" t="str">
        <f>IF(AND(I49&lt;'Checklist Parameters'!$E$22,$I49&lt;&gt;0),"Y","")</f>
        <v/>
      </c>
      <c r="AE49" s="161" t="str">
        <f>IF($AD49="Y",0,IF('Checklist Parameters'!$E$25="","&lt;no limit&gt;",ROUNDDOWN((($I49-'Checklist Parameters'!$E$24)/'Checklist Parameters'!$E$25)+1,0)))</f>
        <v>&lt;no limit&gt;</v>
      </c>
      <c r="AF49" s="174">
        <f t="shared" si="4"/>
        <v>0</v>
      </c>
      <c r="AG49" s="161">
        <f t="shared" si="5"/>
        <v>0</v>
      </c>
      <c r="AH49" s="125"/>
      <c r="AI49" s="101"/>
      <c r="AJ49" s="101"/>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row>
    <row r="50" spans="1:79" s="2" customFormat="1" ht="15">
      <c r="A50" s="388"/>
      <c r="B50" s="389"/>
      <c r="C50" s="389"/>
      <c r="D50" s="389"/>
      <c r="E50" s="389"/>
      <c r="F50" s="389"/>
      <c r="G50" s="390"/>
      <c r="H50" s="389"/>
      <c r="I50" s="389"/>
      <c r="J50" s="389"/>
      <c r="K50" s="389"/>
      <c r="L50" s="389"/>
      <c r="M50" s="389"/>
      <c r="N50" s="313">
        <f>IF(IF(I50&lt;'Checklist Parameters'!$E$22,0,($I50-$L50))&lt;0,0,IF(I50&lt;'Checklist Parameters'!$E$22,0,($I50-$L50)))</f>
        <v>0</v>
      </c>
      <c r="O50" s="394"/>
      <c r="P50" s="395"/>
      <c r="Q50" s="316">
        <f t="shared" si="0"/>
        <v>0</v>
      </c>
      <c r="R50" s="159">
        <f t="shared" si="1"/>
        <v>0</v>
      </c>
      <c r="S50" s="159">
        <f>IF('Checklist Parameters'!$E$60&lt;0.2,0.2,'Checklist Parameters'!$E$60)</f>
        <v>0.72</v>
      </c>
      <c r="T50" s="160">
        <f>IF($O50="",IF('Checklist District ID'!$C$43="Y",MAX($R50:$S50)*$I50,SUM($R50:$S50)*$I50),IF(O50&gt;0,Q50*S50))</f>
        <v>0</v>
      </c>
      <c r="U50" s="160">
        <f>IF(Q50&gt;0,((I50-T50)*'Formula Matrix'!$E$38),0)</f>
        <v>0</v>
      </c>
      <c r="V50" s="160">
        <f t="shared" si="2"/>
        <v>0</v>
      </c>
      <c r="W50" s="160">
        <f>IF(V50&gt;0,(V50*'Checklist Parameters'!$E$35),0)</f>
        <v>0</v>
      </c>
      <c r="X50" s="161">
        <f t="shared" si="3"/>
        <v>0</v>
      </c>
      <c r="Y50" s="161">
        <f>IF('Checklist Parameters'!$E$102&lt;&gt;"",(I50/43560)*'Checklist Parameters'!$E$102,"N/A")</f>
        <v>0</v>
      </c>
      <c r="Z50" s="161" t="str">
        <f>IF('Checklist Parameters'!$E$58&lt;&gt;"",((I50*'Checklist Parameters'!$E$58)*'Checklist Parameters'!$E$35)/1000,"N/A")</f>
        <v>N/A</v>
      </c>
      <c r="AA50" s="161">
        <f>IF('Checklist Parameters'!$E$101&lt;&gt;"",IFERROR(I50/'Checklist Parameters'!$E$101,0),"N/A")</f>
        <v>0</v>
      </c>
      <c r="AB50" s="161" t="str">
        <f>IF('Checklist Parameters'!$E$43&lt;&gt;"",(I50*'Checklist Parameters'!$E$43)/1000,"N/A")</f>
        <v>N/A</v>
      </c>
      <c r="AC50" s="161">
        <f>IF('Checklist Parameters'!$E$16="",$X50,IF(AND('Checklist Parameters'!$E$16&lt;$X50,'Checklist Parameters'!$E$16&gt;=3),'Checklist Parameters'!$E$16,IF(AND('Checklist Parameters'!$E$16&lt;$X50,'Checklist Parameters'!$E$16&lt;3),0,$X50)))</f>
        <v>0</v>
      </c>
      <c r="AD50" s="161" t="str">
        <f>IF(AND(I50&lt;'Checklist Parameters'!$E$22,$I50&lt;&gt;0),"Y","")</f>
        <v/>
      </c>
      <c r="AE50" s="161" t="str">
        <f>IF($AD50="Y",0,IF('Checklist Parameters'!$E$25="","&lt;no limit&gt;",ROUNDDOWN((($I50-'Checklist Parameters'!$E$24)/'Checklist Parameters'!$E$25)+1,0)))</f>
        <v>&lt;no limit&gt;</v>
      </c>
      <c r="AF50" s="174">
        <f t="shared" si="4"/>
        <v>0</v>
      </c>
      <c r="AG50" s="161">
        <f t="shared" si="5"/>
        <v>0</v>
      </c>
      <c r="AH50" s="125"/>
      <c r="AI50" s="101"/>
      <c r="AJ50" s="101"/>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row>
    <row r="51" spans="1:79" s="2" customFormat="1" ht="15">
      <c r="A51" s="388"/>
      <c r="B51" s="389"/>
      <c r="C51" s="389"/>
      <c r="D51" s="389"/>
      <c r="E51" s="389"/>
      <c r="F51" s="389"/>
      <c r="G51" s="390"/>
      <c r="H51" s="389"/>
      <c r="I51" s="389"/>
      <c r="J51" s="389"/>
      <c r="K51" s="389"/>
      <c r="L51" s="389"/>
      <c r="M51" s="389"/>
      <c r="N51" s="313">
        <f>IF(IF(I51&lt;'Checklist Parameters'!$E$22,0,($I51-$L51))&lt;0,0,IF(I51&lt;'Checklist Parameters'!$E$22,0,($I51-$L51)))</f>
        <v>0</v>
      </c>
      <c r="O51" s="394"/>
      <c r="P51" s="395"/>
      <c r="Q51" s="316">
        <f t="shared" si="0"/>
        <v>0</v>
      </c>
      <c r="R51" s="159">
        <f t="shared" si="1"/>
        <v>0</v>
      </c>
      <c r="S51" s="159">
        <f>IF('Checklist Parameters'!$E$60&lt;0.2,0.2,'Checklist Parameters'!$E$60)</f>
        <v>0.72</v>
      </c>
      <c r="T51" s="160">
        <f>IF($O51="",IF('Checklist District ID'!$C$43="Y",MAX($R51:$S51)*$I51,SUM($R51:$S51)*$I51),IF(O51&gt;0,Q51*S51))</f>
        <v>0</v>
      </c>
      <c r="U51" s="160">
        <f>IF(Q51&gt;0,((I51-T51)*'Formula Matrix'!$E$38),0)</f>
        <v>0</v>
      </c>
      <c r="V51" s="160">
        <f t="shared" si="2"/>
        <v>0</v>
      </c>
      <c r="W51" s="160">
        <f>IF(V51&gt;0,(V51*'Checklist Parameters'!$E$35),0)</f>
        <v>0</v>
      </c>
      <c r="X51" s="161">
        <f t="shared" si="3"/>
        <v>0</v>
      </c>
      <c r="Y51" s="161">
        <f>IF('Checklist Parameters'!$E$102&lt;&gt;"",(I51/43560)*'Checklist Parameters'!$E$102,"N/A")</f>
        <v>0</v>
      </c>
      <c r="Z51" s="161" t="str">
        <f>IF('Checklist Parameters'!$E$58&lt;&gt;"",((I51*'Checklist Parameters'!$E$58)*'Checklist Parameters'!$E$35)/1000,"N/A")</f>
        <v>N/A</v>
      </c>
      <c r="AA51" s="161">
        <f>IF('Checklist Parameters'!$E$101&lt;&gt;"",IFERROR(I51/'Checklist Parameters'!$E$101,0),"N/A")</f>
        <v>0</v>
      </c>
      <c r="AB51" s="161" t="str">
        <f>IF('Checklist Parameters'!$E$43&lt;&gt;"",(I51*'Checklist Parameters'!$E$43)/1000,"N/A")</f>
        <v>N/A</v>
      </c>
      <c r="AC51" s="161">
        <f>IF('Checklist Parameters'!$E$16="",$X51,IF(AND('Checklist Parameters'!$E$16&lt;$X51,'Checklist Parameters'!$E$16&gt;=3),'Checklist Parameters'!$E$16,IF(AND('Checklist Parameters'!$E$16&lt;$X51,'Checklist Parameters'!$E$16&lt;3),0,$X51)))</f>
        <v>0</v>
      </c>
      <c r="AD51" s="161" t="str">
        <f>IF(AND(I51&lt;'Checklist Parameters'!$E$22,$I51&lt;&gt;0),"Y","")</f>
        <v/>
      </c>
      <c r="AE51" s="161" t="str">
        <f>IF($AD51="Y",0,IF('Checklist Parameters'!$E$25="","&lt;no limit&gt;",ROUNDDOWN((($I51-'Checklist Parameters'!$E$24)/'Checklist Parameters'!$E$25)+1,0)))</f>
        <v>&lt;no limit&gt;</v>
      </c>
      <c r="AF51" s="174">
        <f t="shared" si="4"/>
        <v>0</v>
      </c>
      <c r="AG51" s="161">
        <f t="shared" si="5"/>
        <v>0</v>
      </c>
      <c r="AH51" s="125"/>
      <c r="AI51" s="101"/>
      <c r="AJ51" s="101"/>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row>
    <row r="52" spans="1:79" s="2" customFormat="1" ht="15">
      <c r="A52" s="388"/>
      <c r="B52" s="389"/>
      <c r="C52" s="389"/>
      <c r="D52" s="389"/>
      <c r="E52" s="389"/>
      <c r="F52" s="389"/>
      <c r="G52" s="390"/>
      <c r="H52" s="389"/>
      <c r="I52" s="389"/>
      <c r="J52" s="389"/>
      <c r="K52" s="389"/>
      <c r="L52" s="389"/>
      <c r="M52" s="389"/>
      <c r="N52" s="313">
        <f>IF(IF(I52&lt;'Checklist Parameters'!$E$22,0,($I52-$L52))&lt;0,0,IF(I52&lt;'Checklist Parameters'!$E$22,0,($I52-$L52)))</f>
        <v>0</v>
      </c>
      <c r="O52" s="394"/>
      <c r="P52" s="395"/>
      <c r="Q52" s="316">
        <f t="shared" si="0"/>
        <v>0</v>
      </c>
      <c r="R52" s="159">
        <f t="shared" si="1"/>
        <v>0</v>
      </c>
      <c r="S52" s="159">
        <f>IF('Checklist Parameters'!$E$60&lt;0.2,0.2,'Checklist Parameters'!$E$60)</f>
        <v>0.72</v>
      </c>
      <c r="T52" s="160">
        <f>IF($O52="",IF('Checklist District ID'!$C$43="Y",MAX($R52:$S52)*$I52,SUM($R52:$S52)*$I52),IF(O52&gt;0,Q52*S52))</f>
        <v>0</v>
      </c>
      <c r="U52" s="160">
        <f>IF(Q52&gt;0,((I52-T52)*'Formula Matrix'!$E$38),0)</f>
        <v>0</v>
      </c>
      <c r="V52" s="160">
        <f t="shared" si="2"/>
        <v>0</v>
      </c>
      <c r="W52" s="160">
        <f>IF(V52&gt;0,(V52*'Checklist Parameters'!$E$35),0)</f>
        <v>0</v>
      </c>
      <c r="X52" s="161">
        <f t="shared" si="3"/>
        <v>0</v>
      </c>
      <c r="Y52" s="161">
        <f>IF('Checklist Parameters'!$E$102&lt;&gt;"",(I52/43560)*'Checklist Parameters'!$E$102,"N/A")</f>
        <v>0</v>
      </c>
      <c r="Z52" s="161" t="str">
        <f>IF('Checklist Parameters'!$E$58&lt;&gt;"",((I52*'Checklist Parameters'!$E$58)*'Checklist Parameters'!$E$35)/1000,"N/A")</f>
        <v>N/A</v>
      </c>
      <c r="AA52" s="161">
        <f>IF('Checklist Parameters'!$E$101&lt;&gt;"",IFERROR(I52/'Checklist Parameters'!$E$101,0),"N/A")</f>
        <v>0</v>
      </c>
      <c r="AB52" s="161" t="str">
        <f>IF('Checklist Parameters'!$E$43&lt;&gt;"",(I52*'Checklist Parameters'!$E$43)/1000,"N/A")</f>
        <v>N/A</v>
      </c>
      <c r="AC52" s="161">
        <f>IF('Checklist Parameters'!$E$16="",$X52,IF(AND('Checklist Parameters'!$E$16&lt;$X52,'Checklist Parameters'!$E$16&gt;=3),'Checklist Parameters'!$E$16,IF(AND('Checklist Parameters'!$E$16&lt;$X52,'Checklist Parameters'!$E$16&lt;3),0,$X52)))</f>
        <v>0</v>
      </c>
      <c r="AD52" s="161" t="str">
        <f>IF(AND(I52&lt;'Checklist Parameters'!$E$22,$I52&lt;&gt;0),"Y","")</f>
        <v/>
      </c>
      <c r="AE52" s="161" t="str">
        <f>IF($AD52="Y",0,IF('Checklist Parameters'!$E$25="","&lt;no limit&gt;",ROUNDDOWN((($I52-'Checklist Parameters'!$E$24)/'Checklist Parameters'!$E$25)+1,0)))</f>
        <v>&lt;no limit&gt;</v>
      </c>
      <c r="AF52" s="174">
        <f t="shared" si="4"/>
        <v>0</v>
      </c>
      <c r="AG52" s="161">
        <f t="shared" si="5"/>
        <v>0</v>
      </c>
      <c r="AH52" s="125"/>
      <c r="AI52" s="101"/>
      <c r="AJ52" s="101"/>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row>
    <row r="53" spans="1:79" s="2" customFormat="1" ht="15">
      <c r="A53" s="388"/>
      <c r="B53" s="389"/>
      <c r="C53" s="389"/>
      <c r="D53" s="389"/>
      <c r="E53" s="389"/>
      <c r="F53" s="389"/>
      <c r="G53" s="390"/>
      <c r="H53" s="389"/>
      <c r="I53" s="389"/>
      <c r="J53" s="389"/>
      <c r="K53" s="389"/>
      <c r="L53" s="389"/>
      <c r="M53" s="389"/>
      <c r="N53" s="313">
        <f>IF(IF(I53&lt;'Checklist Parameters'!$E$22,0,($I53-$L53))&lt;0,0,IF(I53&lt;'Checklist Parameters'!$E$22,0,($I53-$L53)))</f>
        <v>0</v>
      </c>
      <c r="O53" s="394"/>
      <c r="P53" s="395"/>
      <c r="Q53" s="316">
        <f t="shared" si="0"/>
        <v>0</v>
      </c>
      <c r="R53" s="159">
        <f t="shared" si="1"/>
        <v>0</v>
      </c>
      <c r="S53" s="159">
        <f>IF('Checklist Parameters'!$E$60&lt;0.2,0.2,'Checklist Parameters'!$E$60)</f>
        <v>0.72</v>
      </c>
      <c r="T53" s="160">
        <f>IF($O53="",IF('Checklist District ID'!$C$43="Y",MAX($R53:$S53)*$I53,SUM($R53:$S53)*$I53),IF(O53&gt;0,Q53*S53))</f>
        <v>0</v>
      </c>
      <c r="U53" s="160">
        <f>IF(Q53&gt;0,((I53-T53)*'Formula Matrix'!$E$38),0)</f>
        <v>0</v>
      </c>
      <c r="V53" s="160">
        <f t="shared" si="2"/>
        <v>0</v>
      </c>
      <c r="W53" s="160">
        <f>IF(V53&gt;0,(V53*'Checklist Parameters'!$E$35),0)</f>
        <v>0</v>
      </c>
      <c r="X53" s="161">
        <f t="shared" si="3"/>
        <v>0</v>
      </c>
      <c r="Y53" s="161">
        <f>IF('Checklist Parameters'!$E$102&lt;&gt;"",(I53/43560)*'Checklist Parameters'!$E$102,"N/A")</f>
        <v>0</v>
      </c>
      <c r="Z53" s="161" t="str">
        <f>IF('Checklist Parameters'!$E$58&lt;&gt;"",((I53*'Checklist Parameters'!$E$58)*'Checklist Parameters'!$E$35)/1000,"N/A")</f>
        <v>N/A</v>
      </c>
      <c r="AA53" s="161">
        <f>IF('Checklist Parameters'!$E$101&lt;&gt;"",IFERROR(I53/'Checklist Parameters'!$E$101,0),"N/A")</f>
        <v>0</v>
      </c>
      <c r="AB53" s="161" t="str">
        <f>IF('Checklist Parameters'!$E$43&lt;&gt;"",(I53*'Checklist Parameters'!$E$43)/1000,"N/A")</f>
        <v>N/A</v>
      </c>
      <c r="AC53" s="161">
        <f>IF('Checklist Parameters'!$E$16="",$X53,IF(AND('Checklist Parameters'!$E$16&lt;$X53,'Checklist Parameters'!$E$16&gt;=3),'Checklist Parameters'!$E$16,IF(AND('Checklist Parameters'!$E$16&lt;$X53,'Checklist Parameters'!$E$16&lt;3),0,$X53)))</f>
        <v>0</v>
      </c>
      <c r="AD53" s="161" t="str">
        <f>IF(AND(I53&lt;'Checklist Parameters'!$E$22,$I53&lt;&gt;0),"Y","")</f>
        <v/>
      </c>
      <c r="AE53" s="161" t="str">
        <f>IF($AD53="Y",0,IF('Checklist Parameters'!$E$25="","&lt;no limit&gt;",ROUNDDOWN((($I53-'Checklist Parameters'!$E$24)/'Checklist Parameters'!$E$25)+1,0)))</f>
        <v>&lt;no limit&gt;</v>
      </c>
      <c r="AF53" s="174">
        <f t="shared" si="4"/>
        <v>0</v>
      </c>
      <c r="AG53" s="161">
        <f t="shared" si="5"/>
        <v>0</v>
      </c>
      <c r="AH53" s="125"/>
      <c r="AI53" s="101"/>
      <c r="AJ53" s="101"/>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row>
    <row r="54" spans="1:79" s="2" customFormat="1" ht="15">
      <c r="A54" s="388"/>
      <c r="B54" s="389"/>
      <c r="C54" s="389"/>
      <c r="D54" s="389"/>
      <c r="E54" s="389"/>
      <c r="F54" s="389"/>
      <c r="G54" s="390"/>
      <c r="H54" s="389"/>
      <c r="I54" s="389"/>
      <c r="J54" s="389"/>
      <c r="K54" s="389"/>
      <c r="L54" s="389"/>
      <c r="M54" s="389"/>
      <c r="N54" s="313">
        <f>IF(IF(I54&lt;'Checklist Parameters'!$E$22,0,($I54-$L54))&lt;0,0,IF(I54&lt;'Checklist Parameters'!$E$22,0,($I54-$L54)))</f>
        <v>0</v>
      </c>
      <c r="O54" s="394"/>
      <c r="P54" s="395"/>
      <c r="Q54" s="316">
        <f t="shared" si="0"/>
        <v>0</v>
      </c>
      <c r="R54" s="159">
        <f t="shared" si="1"/>
        <v>0</v>
      </c>
      <c r="S54" s="159">
        <f>IF('Checklist Parameters'!$E$60&lt;0.2,0.2,'Checklist Parameters'!$E$60)</f>
        <v>0.72</v>
      </c>
      <c r="T54" s="160">
        <f>IF($O54="",IF('Checklist District ID'!$C$43="Y",MAX($R54:$S54)*$I54,SUM($R54:$S54)*$I54),IF(O54&gt;0,Q54*S54))</f>
        <v>0</v>
      </c>
      <c r="U54" s="160">
        <f>IF(Q54&gt;0,((I54-T54)*'Formula Matrix'!$E$38),0)</f>
        <v>0</v>
      </c>
      <c r="V54" s="160">
        <f t="shared" si="2"/>
        <v>0</v>
      </c>
      <c r="W54" s="160">
        <f>IF(V54&gt;0,(V54*'Checklist Parameters'!$E$35),0)</f>
        <v>0</v>
      </c>
      <c r="X54" s="161">
        <f t="shared" si="3"/>
        <v>0</v>
      </c>
      <c r="Y54" s="161">
        <f>IF('Checklist Parameters'!$E$102&lt;&gt;"",(I54/43560)*'Checklist Parameters'!$E$102,"N/A")</f>
        <v>0</v>
      </c>
      <c r="Z54" s="161" t="str">
        <f>IF('Checklist Parameters'!$E$58&lt;&gt;"",((I54*'Checklist Parameters'!$E$58)*'Checklist Parameters'!$E$35)/1000,"N/A")</f>
        <v>N/A</v>
      </c>
      <c r="AA54" s="161">
        <f>IF('Checklist Parameters'!$E$101&lt;&gt;"",IFERROR(I54/'Checklist Parameters'!$E$101,0),"N/A")</f>
        <v>0</v>
      </c>
      <c r="AB54" s="161" t="str">
        <f>IF('Checklist Parameters'!$E$43&lt;&gt;"",(I54*'Checklist Parameters'!$E$43)/1000,"N/A")</f>
        <v>N/A</v>
      </c>
      <c r="AC54" s="161">
        <f>IF('Checklist Parameters'!$E$16="",$X54,IF(AND('Checklist Parameters'!$E$16&lt;$X54,'Checklist Parameters'!$E$16&gt;=3),'Checklist Parameters'!$E$16,IF(AND('Checklist Parameters'!$E$16&lt;$X54,'Checklist Parameters'!$E$16&lt;3),0,$X54)))</f>
        <v>0</v>
      </c>
      <c r="AD54" s="161" t="str">
        <f>IF(AND(I54&lt;'Checklist Parameters'!$E$22,$I54&lt;&gt;0),"Y","")</f>
        <v/>
      </c>
      <c r="AE54" s="161" t="str">
        <f>IF($AD54="Y",0,IF('Checklist Parameters'!$E$25="","&lt;no limit&gt;",ROUNDDOWN((($I54-'Checklist Parameters'!$E$24)/'Checklist Parameters'!$E$25)+1,0)))</f>
        <v>&lt;no limit&gt;</v>
      </c>
      <c r="AF54" s="174">
        <f t="shared" si="4"/>
        <v>0</v>
      </c>
      <c r="AG54" s="161">
        <f t="shared" si="5"/>
        <v>0</v>
      </c>
      <c r="AH54" s="125"/>
      <c r="AI54" s="101"/>
      <c r="AJ54" s="101"/>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row>
    <row r="55" spans="1:79" s="2" customFormat="1" ht="15">
      <c r="A55" s="388"/>
      <c r="B55" s="389"/>
      <c r="C55" s="389"/>
      <c r="D55" s="389"/>
      <c r="E55" s="389"/>
      <c r="F55" s="389"/>
      <c r="G55" s="390"/>
      <c r="H55" s="389"/>
      <c r="I55" s="389"/>
      <c r="J55" s="389"/>
      <c r="K55" s="389"/>
      <c r="L55" s="389"/>
      <c r="M55" s="389"/>
      <c r="N55" s="313">
        <f>IF(IF(I55&lt;'Checklist Parameters'!$E$22,0,($I55-$L55))&lt;0,0,IF(I55&lt;'Checklist Parameters'!$E$22,0,($I55-$L55)))</f>
        <v>0</v>
      </c>
      <c r="O55" s="394"/>
      <c r="P55" s="395"/>
      <c r="Q55" s="316">
        <f t="shared" si="0"/>
        <v>0</v>
      </c>
      <c r="R55" s="159">
        <f t="shared" si="1"/>
        <v>0</v>
      </c>
      <c r="S55" s="159">
        <f>IF('Checklist Parameters'!$E$60&lt;0.2,0.2,'Checklist Parameters'!$E$60)</f>
        <v>0.72</v>
      </c>
      <c r="T55" s="160">
        <f>IF($O55="",IF('Checklist District ID'!$C$43="Y",MAX($R55:$S55)*$I55,SUM($R55:$S55)*$I55),IF(O55&gt;0,Q55*S55))</f>
        <v>0</v>
      </c>
      <c r="U55" s="160">
        <f>IF(Q55&gt;0,((I55-T55)*'Formula Matrix'!$E$38),0)</f>
        <v>0</v>
      </c>
      <c r="V55" s="160">
        <f t="shared" si="2"/>
        <v>0</v>
      </c>
      <c r="W55" s="160">
        <f>IF(V55&gt;0,(V55*'Checklist Parameters'!$E$35),0)</f>
        <v>0</v>
      </c>
      <c r="X55" s="161">
        <f t="shared" si="3"/>
        <v>0</v>
      </c>
      <c r="Y55" s="161">
        <f>IF('Checklist Parameters'!$E$102&lt;&gt;"",(I55/43560)*'Checklist Parameters'!$E$102,"N/A")</f>
        <v>0</v>
      </c>
      <c r="Z55" s="161" t="str">
        <f>IF('Checklist Parameters'!$E$58&lt;&gt;"",((I55*'Checklist Parameters'!$E$58)*'Checklist Parameters'!$E$35)/1000,"N/A")</f>
        <v>N/A</v>
      </c>
      <c r="AA55" s="161">
        <f>IF('Checklist Parameters'!$E$101&lt;&gt;"",IFERROR(I55/'Checklist Parameters'!$E$101,0),"N/A")</f>
        <v>0</v>
      </c>
      <c r="AB55" s="161" t="str">
        <f>IF('Checklist Parameters'!$E$43&lt;&gt;"",(I55*'Checklist Parameters'!$E$43)/1000,"N/A")</f>
        <v>N/A</v>
      </c>
      <c r="AC55" s="161">
        <f>IF('Checklist Parameters'!$E$16="",$X55,IF(AND('Checklist Parameters'!$E$16&lt;$X55,'Checklist Parameters'!$E$16&gt;=3),'Checklist Parameters'!$E$16,IF(AND('Checklist Parameters'!$E$16&lt;$X55,'Checklist Parameters'!$E$16&lt;3),0,$X55)))</f>
        <v>0</v>
      </c>
      <c r="AD55" s="161" t="str">
        <f>IF(AND(I55&lt;'Checklist Parameters'!$E$22,$I55&lt;&gt;0),"Y","")</f>
        <v/>
      </c>
      <c r="AE55" s="161" t="str">
        <f>IF($AD55="Y",0,IF('Checklist Parameters'!$E$25="","&lt;no limit&gt;",ROUNDDOWN((($I55-'Checklist Parameters'!$E$24)/'Checklist Parameters'!$E$25)+1,0)))</f>
        <v>&lt;no limit&gt;</v>
      </c>
      <c r="AF55" s="174">
        <f t="shared" si="4"/>
        <v>0</v>
      </c>
      <c r="AG55" s="161">
        <f t="shared" si="5"/>
        <v>0</v>
      </c>
      <c r="AH55" s="125"/>
      <c r="AI55" s="101"/>
      <c r="AJ55" s="101"/>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row>
    <row r="56" spans="1:79" s="158" customFormat="1" ht="15">
      <c r="A56" s="388"/>
      <c r="B56" s="389"/>
      <c r="C56" s="389"/>
      <c r="D56" s="389"/>
      <c r="E56" s="389"/>
      <c r="F56" s="389"/>
      <c r="G56" s="390"/>
      <c r="H56" s="389"/>
      <c r="I56" s="389"/>
      <c r="J56" s="389"/>
      <c r="K56" s="389"/>
      <c r="L56" s="389"/>
      <c r="M56" s="389"/>
      <c r="N56" s="313">
        <f>IF(IF(I56&lt;'Checklist Parameters'!$E$22,0,($I56-$L56))&lt;0,0,IF(I56&lt;'Checklist Parameters'!$E$22,0,($I56-$L56)))</f>
        <v>0</v>
      </c>
      <c r="O56" s="394"/>
      <c r="P56" s="393"/>
      <c r="Q56" s="316">
        <f t="shared" si="0"/>
        <v>0</v>
      </c>
      <c r="R56" s="159">
        <f t="shared" si="1"/>
        <v>0</v>
      </c>
      <c r="S56" s="159">
        <f>IF('Checklist Parameters'!$E$60&lt;0.2,0.2,'Checklist Parameters'!$E$60)</f>
        <v>0.72</v>
      </c>
      <c r="T56" s="160">
        <f>IF($O56="",IF('Checklist District ID'!$C$43="Y",MAX($R56:$S56)*$I56,SUM($R56:$S56)*$I56),IF(O56&gt;0,Q56*S56))</f>
        <v>0</v>
      </c>
      <c r="U56" s="160">
        <f>IF(Q56&gt;0,((I56-T56)*'Formula Matrix'!$E$38),0)</f>
        <v>0</v>
      </c>
      <c r="V56" s="160">
        <f t="shared" si="2"/>
        <v>0</v>
      </c>
      <c r="W56" s="160">
        <f>IF(V56&gt;0,(V56*'Checklist Parameters'!$E$35),0)</f>
        <v>0</v>
      </c>
      <c r="X56" s="161">
        <f t="shared" si="3"/>
        <v>0</v>
      </c>
      <c r="Y56" s="161">
        <f>IF('Checklist Parameters'!$E$102&lt;&gt;"",(I56/43560)*'Checklist Parameters'!$E$102,"N/A")</f>
        <v>0</v>
      </c>
      <c r="Z56" s="161" t="str">
        <f>IF('Checklist Parameters'!$E$58&lt;&gt;"",((I56*'Checklist Parameters'!$E$58)*'Checklist Parameters'!$E$35)/1000,"N/A")</f>
        <v>N/A</v>
      </c>
      <c r="AA56" s="161">
        <f>IF('Checklist Parameters'!$E$101&lt;&gt;"",IFERROR(I56/'Checklist Parameters'!$E$101,0),"N/A")</f>
        <v>0</v>
      </c>
      <c r="AB56" s="161" t="str">
        <f>IF('Checklist Parameters'!$E$43&lt;&gt;"",(I56*'Checklist Parameters'!$E$43)/1000,"N/A")</f>
        <v>N/A</v>
      </c>
      <c r="AC56" s="161">
        <f>IF('Checklist Parameters'!$E$16="",$X56,IF(AND('Checklist Parameters'!$E$16&lt;$X56,'Checklist Parameters'!$E$16&gt;=3),'Checklist Parameters'!$E$16,IF(AND('Checklist Parameters'!$E$16&lt;$X56,'Checklist Parameters'!$E$16&lt;3),0,$X56)))</f>
        <v>0</v>
      </c>
      <c r="AD56" s="161" t="str">
        <f>IF(AND(I56&lt;'Checklist Parameters'!$E$22,$I56&lt;&gt;0),"Y","")</f>
        <v/>
      </c>
      <c r="AE56" s="161" t="str">
        <f>IF($AD56="Y",0,IF('Checklist Parameters'!$E$25="","&lt;no limit&gt;",ROUNDDOWN((($I56-'Checklist Parameters'!$E$24)/'Checklist Parameters'!$E$25)+1,0)))</f>
        <v>&lt;no limit&gt;</v>
      </c>
      <c r="AF56" s="174">
        <f t="shared" si="4"/>
        <v>0</v>
      </c>
      <c r="AG56" s="161">
        <f t="shared" si="5"/>
        <v>0</v>
      </c>
      <c r="AH56" s="126"/>
      <c r="AI56" s="101"/>
      <c r="AJ56" s="101"/>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row>
    <row r="57" spans="1:79" s="2" customFormat="1" ht="15">
      <c r="A57" s="388"/>
      <c r="B57" s="389"/>
      <c r="C57" s="389"/>
      <c r="D57" s="389"/>
      <c r="E57" s="389"/>
      <c r="F57" s="389"/>
      <c r="G57" s="390"/>
      <c r="H57" s="389"/>
      <c r="I57" s="389"/>
      <c r="J57" s="389"/>
      <c r="K57" s="389"/>
      <c r="L57" s="389"/>
      <c r="M57" s="389"/>
      <c r="N57" s="313">
        <f>IF(IF(I57&lt;'Checklist Parameters'!$E$22,0,($I57-$L57))&lt;0,0,IF(I57&lt;'Checklist Parameters'!$E$22,0,($I57-$L57)))</f>
        <v>0</v>
      </c>
      <c r="O57" s="394"/>
      <c r="P57" s="395"/>
      <c r="Q57" s="316">
        <f t="shared" si="0"/>
        <v>0</v>
      </c>
      <c r="R57" s="159">
        <f t="shared" si="1"/>
        <v>0</v>
      </c>
      <c r="S57" s="159">
        <f>IF('Checklist Parameters'!$E$60&lt;0.2,0.2,'Checklist Parameters'!$E$60)</f>
        <v>0.72</v>
      </c>
      <c r="T57" s="160">
        <f>IF($O57="",IF('Checklist District ID'!$C$43="Y",MAX($R57:$S57)*$I57,SUM($R57:$S57)*$I57),IF(O57&gt;0,Q57*S57))</f>
        <v>0</v>
      </c>
      <c r="U57" s="160">
        <f>IF(Q57&gt;0,((I57-T57)*'Formula Matrix'!$E$38),0)</f>
        <v>0</v>
      </c>
      <c r="V57" s="160">
        <f t="shared" si="2"/>
        <v>0</v>
      </c>
      <c r="W57" s="160">
        <f>IF(V57&gt;0,(V57*'Checklist Parameters'!$E$35),0)</f>
        <v>0</v>
      </c>
      <c r="X57" s="161">
        <f t="shared" si="3"/>
        <v>0</v>
      </c>
      <c r="Y57" s="161">
        <f>IF('Checklist Parameters'!$E$102&lt;&gt;"",(I57/43560)*'Checklist Parameters'!$E$102,"N/A")</f>
        <v>0</v>
      </c>
      <c r="Z57" s="161" t="str">
        <f>IF('Checklist Parameters'!$E$58&lt;&gt;"",((I57*'Checklist Parameters'!$E$58)*'Checklist Parameters'!$E$35)/1000,"N/A")</f>
        <v>N/A</v>
      </c>
      <c r="AA57" s="161">
        <f>IF('Checklist Parameters'!$E$101&lt;&gt;"",IFERROR(I57/'Checklist Parameters'!$E$101,0),"N/A")</f>
        <v>0</v>
      </c>
      <c r="AB57" s="161" t="str">
        <f>IF('Checklist Parameters'!$E$43&lt;&gt;"",(I57*'Checklist Parameters'!$E$43)/1000,"N/A")</f>
        <v>N/A</v>
      </c>
      <c r="AC57" s="161">
        <f>IF('Checklist Parameters'!$E$16="",$X57,IF(AND('Checklist Parameters'!$E$16&lt;$X57,'Checklist Parameters'!$E$16&gt;=3),'Checklist Parameters'!$E$16,IF(AND('Checklist Parameters'!$E$16&lt;$X57,'Checklist Parameters'!$E$16&lt;3),0,$X57)))</f>
        <v>0</v>
      </c>
      <c r="AD57" s="161" t="str">
        <f>IF(AND(I57&lt;'Checklist Parameters'!$E$22,$I57&lt;&gt;0),"Y","")</f>
        <v/>
      </c>
      <c r="AE57" s="161" t="str">
        <f>IF($AD57="Y",0,IF('Checklist Parameters'!$E$25="","&lt;no limit&gt;",ROUNDDOWN((($I57-'Checklist Parameters'!$E$24)/'Checklist Parameters'!$E$25)+1,0)))</f>
        <v>&lt;no limit&gt;</v>
      </c>
      <c r="AF57" s="174">
        <f t="shared" si="4"/>
        <v>0</v>
      </c>
      <c r="AG57" s="161">
        <f t="shared" si="5"/>
        <v>0</v>
      </c>
      <c r="AH57" s="126"/>
      <c r="AI57" s="101"/>
      <c r="AJ57" s="101"/>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row>
    <row r="58" spans="1:79" s="2" customFormat="1" ht="15">
      <c r="A58" s="388"/>
      <c r="B58" s="389"/>
      <c r="C58" s="389"/>
      <c r="D58" s="389"/>
      <c r="E58" s="389"/>
      <c r="F58" s="389"/>
      <c r="G58" s="390"/>
      <c r="H58" s="389"/>
      <c r="I58" s="389"/>
      <c r="J58" s="389"/>
      <c r="K58" s="389"/>
      <c r="L58" s="389"/>
      <c r="M58" s="389"/>
      <c r="N58" s="313">
        <f>IF(IF(I58&lt;'Checklist Parameters'!$E$22,0,($I58-$L58))&lt;0,0,IF(I58&lt;'Checklist Parameters'!$E$22,0,($I58-$L58)))</f>
        <v>0</v>
      </c>
      <c r="O58" s="394"/>
      <c r="P58" s="395"/>
      <c r="Q58" s="316">
        <f t="shared" si="0"/>
        <v>0</v>
      </c>
      <c r="R58" s="159">
        <f t="shared" si="1"/>
        <v>0</v>
      </c>
      <c r="S58" s="159">
        <f>IF('Checklist Parameters'!$E$60&lt;0.2,0.2,'Checklist Parameters'!$E$60)</f>
        <v>0.72</v>
      </c>
      <c r="T58" s="160">
        <f>IF($O58="",IF('Checklist District ID'!$C$43="Y",MAX($R58:$S58)*$I58,SUM($R58:$S58)*$I58),IF(O58&gt;0,Q58*S58))</f>
        <v>0</v>
      </c>
      <c r="U58" s="160">
        <f>IF(Q58&gt;0,((I58-T58)*'Formula Matrix'!$E$38),0)</f>
        <v>0</v>
      </c>
      <c r="V58" s="160">
        <f t="shared" si="2"/>
        <v>0</v>
      </c>
      <c r="W58" s="160">
        <f>IF(V58&gt;0,(V58*'Checklist Parameters'!$E$35),0)</f>
        <v>0</v>
      </c>
      <c r="X58" s="161">
        <f t="shared" si="3"/>
        <v>0</v>
      </c>
      <c r="Y58" s="161">
        <f>IF('Checklist Parameters'!$E$102&lt;&gt;"",(I58/43560)*'Checklist Parameters'!$E$102,"N/A")</f>
        <v>0</v>
      </c>
      <c r="Z58" s="161" t="str">
        <f>IF('Checklist Parameters'!$E$58&lt;&gt;"",((I58*'Checklist Parameters'!$E$58)*'Checklist Parameters'!$E$35)/1000,"N/A")</f>
        <v>N/A</v>
      </c>
      <c r="AA58" s="161">
        <f>IF('Checklist Parameters'!$E$101&lt;&gt;"",IFERROR(I58/'Checklist Parameters'!$E$101,0),"N/A")</f>
        <v>0</v>
      </c>
      <c r="AB58" s="161" t="str">
        <f>IF('Checklist Parameters'!$E$43&lt;&gt;"",(I58*'Checklist Parameters'!$E$43)/1000,"N/A")</f>
        <v>N/A</v>
      </c>
      <c r="AC58" s="161">
        <f>IF('Checklist Parameters'!$E$16="",$X58,IF(AND('Checklist Parameters'!$E$16&lt;$X58,'Checklist Parameters'!$E$16&gt;=3),'Checklist Parameters'!$E$16,IF(AND('Checklist Parameters'!$E$16&lt;$X58,'Checklist Parameters'!$E$16&lt;3),0,$X58)))</f>
        <v>0</v>
      </c>
      <c r="AD58" s="161" t="str">
        <f>IF(AND(I58&lt;'Checklist Parameters'!$E$22,$I58&lt;&gt;0),"Y","")</f>
        <v/>
      </c>
      <c r="AE58" s="161" t="str">
        <f>IF($AD58="Y",0,IF('Checklist Parameters'!$E$25="","&lt;no limit&gt;",ROUNDDOWN((($I58-'Checklist Parameters'!$E$24)/'Checklist Parameters'!$E$25)+1,0)))</f>
        <v>&lt;no limit&gt;</v>
      </c>
      <c r="AF58" s="174">
        <f t="shared" si="4"/>
        <v>0</v>
      </c>
      <c r="AG58" s="161">
        <f t="shared" si="5"/>
        <v>0</v>
      </c>
      <c r="AH58" s="126"/>
      <c r="AI58" s="101"/>
      <c r="AJ58" s="101"/>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row>
    <row r="59" spans="1:79" s="2" customFormat="1" ht="15">
      <c r="A59" s="388"/>
      <c r="B59" s="389"/>
      <c r="C59" s="389"/>
      <c r="D59" s="389"/>
      <c r="E59" s="389"/>
      <c r="F59" s="389"/>
      <c r="G59" s="390"/>
      <c r="H59" s="389"/>
      <c r="I59" s="389"/>
      <c r="J59" s="389"/>
      <c r="K59" s="389"/>
      <c r="L59" s="389"/>
      <c r="M59" s="389"/>
      <c r="N59" s="313">
        <f>IF(IF(I59&lt;'Checklist Parameters'!$E$22,0,($I59-$L59))&lt;0,0,IF(I59&lt;'Checklist Parameters'!$E$22,0,($I59-$L59)))</f>
        <v>0</v>
      </c>
      <c r="O59" s="394"/>
      <c r="P59" s="395"/>
      <c r="Q59" s="316">
        <f t="shared" si="0"/>
        <v>0</v>
      </c>
      <c r="R59" s="159">
        <f t="shared" si="1"/>
        <v>0</v>
      </c>
      <c r="S59" s="159">
        <f>IF('Checklist Parameters'!$E$60&lt;0.2,0.2,'Checklist Parameters'!$E$60)</f>
        <v>0.72</v>
      </c>
      <c r="T59" s="160">
        <f>IF($O59="",IF('Checklist District ID'!$C$43="Y",MAX($R59:$S59)*$I59,SUM($R59:$S59)*$I59),IF(O59&gt;0,Q59*S59))</f>
        <v>0</v>
      </c>
      <c r="U59" s="160">
        <f>IF(Q59&gt;0,((I59-T59)*'Formula Matrix'!$E$38),0)</f>
        <v>0</v>
      </c>
      <c r="V59" s="160">
        <f t="shared" si="2"/>
        <v>0</v>
      </c>
      <c r="W59" s="160">
        <f>IF(V59&gt;0,(V59*'Checklist Parameters'!$E$35),0)</f>
        <v>0</v>
      </c>
      <c r="X59" s="161">
        <f t="shared" si="3"/>
        <v>0</v>
      </c>
      <c r="Y59" s="161">
        <f>IF('Checklist Parameters'!$E$102&lt;&gt;"",(I59/43560)*'Checklist Parameters'!$E$102,"N/A")</f>
        <v>0</v>
      </c>
      <c r="Z59" s="161" t="str">
        <f>IF('Checklist Parameters'!$E$58&lt;&gt;"",((I59*'Checklist Parameters'!$E$58)*'Checklist Parameters'!$E$35)/1000,"N/A")</f>
        <v>N/A</v>
      </c>
      <c r="AA59" s="161">
        <f>IF('Checklist Parameters'!$E$101&lt;&gt;"",IFERROR(I59/'Checklist Parameters'!$E$101,0),"N/A")</f>
        <v>0</v>
      </c>
      <c r="AB59" s="161" t="str">
        <f>IF('Checklist Parameters'!$E$43&lt;&gt;"",(I59*'Checklist Parameters'!$E$43)/1000,"N/A")</f>
        <v>N/A</v>
      </c>
      <c r="AC59" s="161">
        <f>IF('Checklist Parameters'!$E$16="",$X59,IF(AND('Checklist Parameters'!$E$16&lt;$X59,'Checklist Parameters'!$E$16&gt;=3),'Checklist Parameters'!$E$16,IF(AND('Checklist Parameters'!$E$16&lt;$X59,'Checklist Parameters'!$E$16&lt;3),0,$X59)))</f>
        <v>0</v>
      </c>
      <c r="AD59" s="161" t="str">
        <f>IF(AND(I59&lt;'Checklist Parameters'!$E$22,$I59&lt;&gt;0),"Y","")</f>
        <v/>
      </c>
      <c r="AE59" s="161" t="str">
        <f>IF($AD59="Y",0,IF('Checklist Parameters'!$E$25="","&lt;no limit&gt;",ROUNDDOWN((($I59-'Checklist Parameters'!$E$24)/'Checklist Parameters'!$E$25)+1,0)))</f>
        <v>&lt;no limit&gt;</v>
      </c>
      <c r="AF59" s="174">
        <f t="shared" si="4"/>
        <v>0</v>
      </c>
      <c r="AG59" s="161">
        <f t="shared" si="5"/>
        <v>0</v>
      </c>
      <c r="AH59" s="126"/>
      <c r="AI59" s="101"/>
      <c r="AJ59" s="101"/>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row>
    <row r="60" spans="1:79" s="2" customFormat="1" ht="15">
      <c r="A60" s="388"/>
      <c r="B60" s="389"/>
      <c r="C60" s="389"/>
      <c r="D60" s="389"/>
      <c r="E60" s="389"/>
      <c r="F60" s="389"/>
      <c r="G60" s="390"/>
      <c r="H60" s="389"/>
      <c r="I60" s="389"/>
      <c r="J60" s="389"/>
      <c r="K60" s="389"/>
      <c r="L60" s="389"/>
      <c r="M60" s="389"/>
      <c r="N60" s="313">
        <f>IF(IF(I60&lt;'Checklist Parameters'!$E$22,0,($I60-$L60))&lt;0,0,IF(I60&lt;'Checklist Parameters'!$E$22,0,($I60-$L60)))</f>
        <v>0</v>
      </c>
      <c r="O60" s="394"/>
      <c r="P60" s="395"/>
      <c r="Q60" s="316">
        <f t="shared" si="0"/>
        <v>0</v>
      </c>
      <c r="R60" s="159">
        <f t="shared" si="1"/>
        <v>0</v>
      </c>
      <c r="S60" s="159">
        <f>IF('Checklist Parameters'!$E$60&lt;0.2,0.2,'Checklist Parameters'!$E$60)</f>
        <v>0.72</v>
      </c>
      <c r="T60" s="160">
        <f>IF($O60="",IF('Checklist District ID'!$C$43="Y",MAX($R60:$S60)*$I60,SUM($R60:$S60)*$I60),IF(O60&gt;0,Q60*S60))</f>
        <v>0</v>
      </c>
      <c r="U60" s="160">
        <f>IF(Q60&gt;0,((I60-T60)*'Formula Matrix'!$E$38),0)</f>
        <v>0</v>
      </c>
      <c r="V60" s="160">
        <f t="shared" si="2"/>
        <v>0</v>
      </c>
      <c r="W60" s="160">
        <f>IF(V60&gt;0,(V60*'Checklist Parameters'!$E$35),0)</f>
        <v>0</v>
      </c>
      <c r="X60" s="161">
        <f t="shared" si="3"/>
        <v>0</v>
      </c>
      <c r="Y60" s="161">
        <f>IF('Checklist Parameters'!$E$102&lt;&gt;"",(I60/43560)*'Checklist Parameters'!$E$102,"N/A")</f>
        <v>0</v>
      </c>
      <c r="Z60" s="161" t="str">
        <f>IF('Checklist Parameters'!$E$58&lt;&gt;"",((I60*'Checklist Parameters'!$E$58)*'Checklist Parameters'!$E$35)/1000,"N/A")</f>
        <v>N/A</v>
      </c>
      <c r="AA60" s="161">
        <f>IF('Checklist Parameters'!$E$101&lt;&gt;"",IFERROR(I60/'Checklist Parameters'!$E$101,0),"N/A")</f>
        <v>0</v>
      </c>
      <c r="AB60" s="161" t="str">
        <f>IF('Checklist Parameters'!$E$43&lt;&gt;"",(I60*'Checklist Parameters'!$E$43)/1000,"N/A")</f>
        <v>N/A</v>
      </c>
      <c r="AC60" s="161">
        <f>IF('Checklist Parameters'!$E$16="",$X60,IF(AND('Checklist Parameters'!$E$16&lt;$X60,'Checklist Parameters'!$E$16&gt;=3),'Checklist Parameters'!$E$16,IF(AND('Checklist Parameters'!$E$16&lt;$X60,'Checklist Parameters'!$E$16&lt;3),0,$X60)))</f>
        <v>0</v>
      </c>
      <c r="AD60" s="161" t="str">
        <f>IF(AND(I60&lt;'Checklist Parameters'!$E$22,$I60&lt;&gt;0),"Y","")</f>
        <v/>
      </c>
      <c r="AE60" s="161" t="str">
        <f>IF($AD60="Y",0,IF('Checklist Parameters'!$E$25="","&lt;no limit&gt;",ROUNDDOWN((($I60-'Checklist Parameters'!$E$24)/'Checklist Parameters'!$E$25)+1,0)))</f>
        <v>&lt;no limit&gt;</v>
      </c>
      <c r="AF60" s="174">
        <f t="shared" si="4"/>
        <v>0</v>
      </c>
      <c r="AG60" s="161">
        <f t="shared" si="5"/>
        <v>0</v>
      </c>
      <c r="AH60" s="126"/>
      <c r="AI60" s="101"/>
      <c r="AJ60" s="101"/>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row>
    <row r="61" spans="1:79" s="2" customFormat="1" ht="15">
      <c r="A61" s="388"/>
      <c r="B61" s="389"/>
      <c r="C61" s="389"/>
      <c r="D61" s="389"/>
      <c r="E61" s="389"/>
      <c r="F61" s="389"/>
      <c r="G61" s="390"/>
      <c r="H61" s="389"/>
      <c r="I61" s="389"/>
      <c r="J61" s="389"/>
      <c r="K61" s="389"/>
      <c r="L61" s="389"/>
      <c r="M61" s="389"/>
      <c r="N61" s="313">
        <f>IF(IF(I61&lt;'Checklist Parameters'!$E$22,0,($I61-$L61))&lt;0,0,IF(I61&lt;'Checklist Parameters'!$E$22,0,($I61-$L61)))</f>
        <v>0</v>
      </c>
      <c r="O61" s="394"/>
      <c r="P61" s="395"/>
      <c r="Q61" s="316">
        <f t="shared" si="0"/>
        <v>0</v>
      </c>
      <c r="R61" s="159">
        <f t="shared" si="1"/>
        <v>0</v>
      </c>
      <c r="S61" s="159">
        <f>IF('Checklist Parameters'!$E$60&lt;0.2,0.2,'Checklist Parameters'!$E$60)</f>
        <v>0.72</v>
      </c>
      <c r="T61" s="160">
        <f>IF($O61="",IF('Checklist District ID'!$C$43="Y",MAX($R61:$S61)*$I61,SUM($R61:$S61)*$I61),IF(O61&gt;0,Q61*S61))</f>
        <v>0</v>
      </c>
      <c r="U61" s="160">
        <f>IF(Q61&gt;0,((I61-T61)*'Formula Matrix'!$E$38),0)</f>
        <v>0</v>
      </c>
      <c r="V61" s="160">
        <f t="shared" si="2"/>
        <v>0</v>
      </c>
      <c r="W61" s="160">
        <f>IF(V61&gt;0,(V61*'Checklist Parameters'!$E$35),0)</f>
        <v>0</v>
      </c>
      <c r="X61" s="161">
        <f t="shared" si="3"/>
        <v>0</v>
      </c>
      <c r="Y61" s="161">
        <f>IF('Checklist Parameters'!$E$102&lt;&gt;"",(I61/43560)*'Checklist Parameters'!$E$102,"N/A")</f>
        <v>0</v>
      </c>
      <c r="Z61" s="161" t="str">
        <f>IF('Checklist Parameters'!$E$58&lt;&gt;"",((I61*'Checklist Parameters'!$E$58)*'Checklist Parameters'!$E$35)/1000,"N/A")</f>
        <v>N/A</v>
      </c>
      <c r="AA61" s="161">
        <f>IF('Checklist Parameters'!$E$101&lt;&gt;"",IFERROR(I61/'Checklist Parameters'!$E$101,0),"N/A")</f>
        <v>0</v>
      </c>
      <c r="AB61" s="161" t="str">
        <f>IF('Checklist Parameters'!$E$43&lt;&gt;"",(I61*'Checklist Parameters'!$E$43)/1000,"N/A")</f>
        <v>N/A</v>
      </c>
      <c r="AC61" s="161">
        <f>IF('Checklist Parameters'!$E$16="",$X61,IF(AND('Checklist Parameters'!$E$16&lt;$X61,'Checklist Parameters'!$E$16&gt;=3),'Checklist Parameters'!$E$16,IF(AND('Checklist Parameters'!$E$16&lt;$X61,'Checklist Parameters'!$E$16&lt;3),0,$X61)))</f>
        <v>0</v>
      </c>
      <c r="AD61" s="161" t="str">
        <f>IF(AND(I61&lt;'Checklist Parameters'!$E$22,$I61&lt;&gt;0),"Y","")</f>
        <v/>
      </c>
      <c r="AE61" s="161" t="str">
        <f>IF($AD61="Y",0,IF('Checklist Parameters'!$E$25="","&lt;no limit&gt;",ROUNDDOWN((($I61-'Checklist Parameters'!$E$24)/'Checklist Parameters'!$E$25)+1,0)))</f>
        <v>&lt;no limit&gt;</v>
      </c>
      <c r="AF61" s="174">
        <f t="shared" si="4"/>
        <v>0</v>
      </c>
      <c r="AG61" s="161">
        <f t="shared" si="5"/>
        <v>0</v>
      </c>
      <c r="AH61" s="126"/>
      <c r="AI61" s="101"/>
      <c r="AJ61" s="101"/>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row>
    <row r="62" spans="1:79" s="2" customFormat="1" ht="15">
      <c r="A62" s="388"/>
      <c r="B62" s="389"/>
      <c r="C62" s="389"/>
      <c r="D62" s="389"/>
      <c r="E62" s="389"/>
      <c r="F62" s="389"/>
      <c r="G62" s="390"/>
      <c r="H62" s="389"/>
      <c r="I62" s="389"/>
      <c r="J62" s="389"/>
      <c r="K62" s="389"/>
      <c r="L62" s="389"/>
      <c r="M62" s="389"/>
      <c r="N62" s="313">
        <f>IF(IF(I62&lt;'Checklist Parameters'!$E$22,0,($I62-$L62))&lt;0,0,IF(I62&lt;'Checklist Parameters'!$E$22,0,($I62-$L62)))</f>
        <v>0</v>
      </c>
      <c r="O62" s="394"/>
      <c r="P62" s="395"/>
      <c r="Q62" s="316">
        <f t="shared" si="0"/>
        <v>0</v>
      </c>
      <c r="R62" s="159">
        <f t="shared" si="1"/>
        <v>0</v>
      </c>
      <c r="S62" s="159">
        <f>IF('Checklist Parameters'!$E$60&lt;0.2,0.2,'Checklist Parameters'!$E$60)</f>
        <v>0.72</v>
      </c>
      <c r="T62" s="160">
        <f>IF($O62="",IF('Checklist District ID'!$C$43="Y",MAX($R62:$S62)*$I62,SUM($R62:$S62)*$I62),IF(O62&gt;0,Q62*S62))</f>
        <v>0</v>
      </c>
      <c r="U62" s="160">
        <f>IF(Q62&gt;0,((I62-T62)*'Formula Matrix'!$E$38),0)</f>
        <v>0</v>
      </c>
      <c r="V62" s="160">
        <f t="shared" si="2"/>
        <v>0</v>
      </c>
      <c r="W62" s="160">
        <f>IF(V62&gt;0,(V62*'Checklist Parameters'!$E$35),0)</f>
        <v>0</v>
      </c>
      <c r="X62" s="161">
        <f t="shared" si="3"/>
        <v>0</v>
      </c>
      <c r="Y62" s="161">
        <f>IF('Checklist Parameters'!$E$102&lt;&gt;"",(I62/43560)*'Checklist Parameters'!$E$102,"N/A")</f>
        <v>0</v>
      </c>
      <c r="Z62" s="161" t="str">
        <f>IF('Checklist Parameters'!$E$58&lt;&gt;"",((I62*'Checklist Parameters'!$E$58)*'Checklist Parameters'!$E$35)/1000,"N/A")</f>
        <v>N/A</v>
      </c>
      <c r="AA62" s="161">
        <f>IF('Checklist Parameters'!$E$101&lt;&gt;"",IFERROR(I62/'Checklist Parameters'!$E$101,0),"N/A")</f>
        <v>0</v>
      </c>
      <c r="AB62" s="161" t="str">
        <f>IF('Checklist Parameters'!$E$43&lt;&gt;"",(I62*'Checklist Parameters'!$E$43)/1000,"N/A")</f>
        <v>N/A</v>
      </c>
      <c r="AC62" s="161">
        <f>IF('Checklist Parameters'!$E$16="",$X62,IF(AND('Checklist Parameters'!$E$16&lt;$X62,'Checklist Parameters'!$E$16&gt;=3),'Checklist Parameters'!$E$16,IF(AND('Checklist Parameters'!$E$16&lt;$X62,'Checklist Parameters'!$E$16&lt;3),0,$X62)))</f>
        <v>0</v>
      </c>
      <c r="AD62" s="161" t="str">
        <f>IF(AND(I62&lt;'Checklist Parameters'!$E$22,$I62&lt;&gt;0),"Y","")</f>
        <v/>
      </c>
      <c r="AE62" s="161" t="str">
        <f>IF($AD62="Y",0,IF('Checklist Parameters'!$E$25="","&lt;no limit&gt;",ROUNDDOWN((($I62-'Checklist Parameters'!$E$24)/'Checklist Parameters'!$E$25)+1,0)))</f>
        <v>&lt;no limit&gt;</v>
      </c>
      <c r="AF62" s="174">
        <f t="shared" si="4"/>
        <v>0</v>
      </c>
      <c r="AG62" s="161">
        <f t="shared" si="5"/>
        <v>0</v>
      </c>
      <c r="AH62" s="126"/>
      <c r="AI62" s="101"/>
      <c r="AJ62" s="101"/>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row>
    <row r="63" spans="1:79" s="2" customFormat="1" ht="15">
      <c r="A63" s="388"/>
      <c r="B63" s="389"/>
      <c r="C63" s="389"/>
      <c r="D63" s="389"/>
      <c r="E63" s="389"/>
      <c r="F63" s="389"/>
      <c r="G63" s="390"/>
      <c r="H63" s="389"/>
      <c r="I63" s="389"/>
      <c r="J63" s="389"/>
      <c r="K63" s="389"/>
      <c r="L63" s="389"/>
      <c r="M63" s="389"/>
      <c r="N63" s="313">
        <f>IF(IF(I63&lt;'Checklist Parameters'!$E$22,0,($I63-$L63))&lt;0,0,IF(I63&lt;'Checklist Parameters'!$E$22,0,($I63-$L63)))</f>
        <v>0</v>
      </c>
      <c r="O63" s="394"/>
      <c r="P63" s="395"/>
      <c r="Q63" s="316">
        <f t="shared" si="0"/>
        <v>0</v>
      </c>
      <c r="R63" s="159">
        <f t="shared" si="1"/>
        <v>0</v>
      </c>
      <c r="S63" s="159">
        <f>IF('Checklist Parameters'!$E$60&lt;0.2,0.2,'Checklist Parameters'!$E$60)</f>
        <v>0.72</v>
      </c>
      <c r="T63" s="160">
        <f>IF($O63="",IF('Checklist District ID'!$C$43="Y",MAX($R63:$S63)*$I63,SUM($R63:$S63)*$I63),IF(O63&gt;0,Q63*S63))</f>
        <v>0</v>
      </c>
      <c r="U63" s="160">
        <f>IF(Q63&gt;0,((I63-T63)*'Formula Matrix'!$E$38),0)</f>
        <v>0</v>
      </c>
      <c r="V63" s="160">
        <f t="shared" si="2"/>
        <v>0</v>
      </c>
      <c r="W63" s="160">
        <f>IF(V63&gt;0,(V63*'Checklist Parameters'!$E$35),0)</f>
        <v>0</v>
      </c>
      <c r="X63" s="161">
        <f t="shared" si="3"/>
        <v>0</v>
      </c>
      <c r="Y63" s="161">
        <f>IF('Checklist Parameters'!$E$102&lt;&gt;"",(I63/43560)*'Checklist Parameters'!$E$102,"N/A")</f>
        <v>0</v>
      </c>
      <c r="Z63" s="161" t="str">
        <f>IF('Checklist Parameters'!$E$58&lt;&gt;"",((I63*'Checklist Parameters'!$E$58)*'Checklist Parameters'!$E$35)/1000,"N/A")</f>
        <v>N/A</v>
      </c>
      <c r="AA63" s="161">
        <f>IF('Checklist Parameters'!$E$101&lt;&gt;"",IFERROR(I63/'Checklist Parameters'!$E$101,0),"N/A")</f>
        <v>0</v>
      </c>
      <c r="AB63" s="161" t="str">
        <f>IF('Checklist Parameters'!$E$43&lt;&gt;"",(I63*'Checklist Parameters'!$E$43)/1000,"N/A")</f>
        <v>N/A</v>
      </c>
      <c r="AC63" s="161">
        <f>IF('Checklist Parameters'!$E$16="",$X63,IF(AND('Checklist Parameters'!$E$16&lt;$X63,'Checklist Parameters'!$E$16&gt;=3),'Checklist Parameters'!$E$16,IF(AND('Checklist Parameters'!$E$16&lt;$X63,'Checklist Parameters'!$E$16&lt;3),0,$X63)))</f>
        <v>0</v>
      </c>
      <c r="AD63" s="161" t="str">
        <f>IF(AND(I63&lt;'Checklist Parameters'!$E$22,$I63&lt;&gt;0),"Y","")</f>
        <v/>
      </c>
      <c r="AE63" s="161" t="str">
        <f>IF($AD63="Y",0,IF('Checklist Parameters'!$E$25="","&lt;no limit&gt;",ROUNDDOWN((($I63-'Checklist Parameters'!$E$24)/'Checklist Parameters'!$E$25)+1,0)))</f>
        <v>&lt;no limit&gt;</v>
      </c>
      <c r="AF63" s="174">
        <f t="shared" si="4"/>
        <v>0</v>
      </c>
      <c r="AG63" s="161">
        <f t="shared" si="5"/>
        <v>0</v>
      </c>
      <c r="AH63" s="126"/>
      <c r="AI63" s="101"/>
      <c r="AJ63" s="101"/>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row>
    <row r="64" spans="1:79" s="2" customFormat="1" ht="15">
      <c r="A64" s="388"/>
      <c r="B64" s="389"/>
      <c r="C64" s="389"/>
      <c r="D64" s="389"/>
      <c r="E64" s="389"/>
      <c r="F64" s="389"/>
      <c r="G64" s="390"/>
      <c r="H64" s="389"/>
      <c r="I64" s="389"/>
      <c r="J64" s="389"/>
      <c r="K64" s="389"/>
      <c r="L64" s="389"/>
      <c r="M64" s="389"/>
      <c r="N64" s="313">
        <f>IF(IF(I64&lt;'Checklist Parameters'!$E$22,0,($I64-$L64))&lt;0,0,IF(I64&lt;'Checklist Parameters'!$E$22,0,($I64-$L64)))</f>
        <v>0</v>
      </c>
      <c r="O64" s="394"/>
      <c r="P64" s="395"/>
      <c r="Q64" s="316">
        <f t="shared" si="0"/>
        <v>0</v>
      </c>
      <c r="R64" s="159">
        <f t="shared" si="1"/>
        <v>0</v>
      </c>
      <c r="S64" s="159">
        <f>IF('Checklist Parameters'!$E$60&lt;0.2,0.2,'Checklist Parameters'!$E$60)</f>
        <v>0.72</v>
      </c>
      <c r="T64" s="160">
        <f>IF($O64="",IF('Checklist District ID'!$C$43="Y",MAX($R64:$S64)*$I64,SUM($R64:$S64)*$I64),IF(O64&gt;0,Q64*S64))</f>
        <v>0</v>
      </c>
      <c r="U64" s="160">
        <f>IF(Q64&gt;0,((I64-T64)*'Formula Matrix'!$E$38),0)</f>
        <v>0</v>
      </c>
      <c r="V64" s="160">
        <f t="shared" si="2"/>
        <v>0</v>
      </c>
      <c r="W64" s="160">
        <f>IF(V64&gt;0,(V64*'Checklist Parameters'!$E$35),0)</f>
        <v>0</v>
      </c>
      <c r="X64" s="161">
        <f t="shared" si="3"/>
        <v>0</v>
      </c>
      <c r="Y64" s="161">
        <f>IF('Checklist Parameters'!$E$102&lt;&gt;"",(I64/43560)*'Checklist Parameters'!$E$102,"N/A")</f>
        <v>0</v>
      </c>
      <c r="Z64" s="161" t="str">
        <f>IF('Checklist Parameters'!$E$58&lt;&gt;"",((I64*'Checklist Parameters'!$E$58)*'Checklist Parameters'!$E$35)/1000,"N/A")</f>
        <v>N/A</v>
      </c>
      <c r="AA64" s="161">
        <f>IF('Checklist Parameters'!$E$101&lt;&gt;"",IFERROR(I64/'Checklist Parameters'!$E$101,0),"N/A")</f>
        <v>0</v>
      </c>
      <c r="AB64" s="161" t="str">
        <f>IF('Checklist Parameters'!$E$43&lt;&gt;"",(I64*'Checklist Parameters'!$E$43)/1000,"N/A")</f>
        <v>N/A</v>
      </c>
      <c r="AC64" s="161">
        <f>IF('Checklist Parameters'!$E$16="",$X64,IF(AND('Checklist Parameters'!$E$16&lt;$X64,'Checklist Parameters'!$E$16&gt;=3),'Checklist Parameters'!$E$16,IF(AND('Checklist Parameters'!$E$16&lt;$X64,'Checklist Parameters'!$E$16&lt;3),0,$X64)))</f>
        <v>0</v>
      </c>
      <c r="AD64" s="161" t="str">
        <f>IF(AND(I64&lt;'Checklist Parameters'!$E$22,$I64&lt;&gt;0),"Y","")</f>
        <v/>
      </c>
      <c r="AE64" s="161" t="str">
        <f>IF($AD64="Y",0,IF('Checklist Parameters'!$E$25="","&lt;no limit&gt;",ROUNDDOWN((($I64-'Checklist Parameters'!$E$24)/'Checklist Parameters'!$E$25)+1,0)))</f>
        <v>&lt;no limit&gt;</v>
      </c>
      <c r="AF64" s="174">
        <f t="shared" si="4"/>
        <v>0</v>
      </c>
      <c r="AG64" s="161">
        <f t="shared" si="5"/>
        <v>0</v>
      </c>
      <c r="AH64" s="126"/>
      <c r="AI64" s="101"/>
      <c r="AJ64" s="101"/>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row>
    <row r="65" spans="1:79" s="2" customFormat="1" ht="15">
      <c r="A65" s="388"/>
      <c r="B65" s="389"/>
      <c r="C65" s="389"/>
      <c r="D65" s="389"/>
      <c r="E65" s="389"/>
      <c r="F65" s="389"/>
      <c r="G65" s="390"/>
      <c r="H65" s="389"/>
      <c r="I65" s="389"/>
      <c r="J65" s="389"/>
      <c r="K65" s="389"/>
      <c r="L65" s="389"/>
      <c r="M65" s="389"/>
      <c r="N65" s="313">
        <f>IF(IF(I65&lt;'Checklist Parameters'!$E$22,0,($I65-$L65))&lt;0,0,IF(I65&lt;'Checklist Parameters'!$E$22,0,($I65-$L65)))</f>
        <v>0</v>
      </c>
      <c r="O65" s="394"/>
      <c r="P65" s="395"/>
      <c r="Q65" s="316">
        <f t="shared" si="0"/>
        <v>0</v>
      </c>
      <c r="R65" s="159">
        <f t="shared" si="1"/>
        <v>0</v>
      </c>
      <c r="S65" s="159">
        <f>IF('Checklist Parameters'!$E$60&lt;0.2,0.2,'Checklist Parameters'!$E$60)</f>
        <v>0.72</v>
      </c>
      <c r="T65" s="160">
        <f>IF($O65="",IF('Checklist District ID'!$C$43="Y",MAX($R65:$S65)*$I65,SUM($R65:$S65)*$I65),IF(O65&gt;0,Q65*S65))</f>
        <v>0</v>
      </c>
      <c r="U65" s="160">
        <f>IF(Q65&gt;0,((I65-T65)*'Formula Matrix'!$E$38),0)</f>
        <v>0</v>
      </c>
      <c r="V65" s="160">
        <f t="shared" si="2"/>
        <v>0</v>
      </c>
      <c r="W65" s="160">
        <f>IF(V65&gt;0,(V65*'Checklist Parameters'!$E$35),0)</f>
        <v>0</v>
      </c>
      <c r="X65" s="161">
        <f t="shared" si="3"/>
        <v>0</v>
      </c>
      <c r="Y65" s="161">
        <f>IF('Checklist Parameters'!$E$102&lt;&gt;"",(I65/43560)*'Checklist Parameters'!$E$102,"N/A")</f>
        <v>0</v>
      </c>
      <c r="Z65" s="161" t="str">
        <f>IF('Checklist Parameters'!$E$58&lt;&gt;"",((I65*'Checklist Parameters'!$E$58)*'Checklist Parameters'!$E$35)/1000,"N/A")</f>
        <v>N/A</v>
      </c>
      <c r="AA65" s="161">
        <f>IF('Checklist Parameters'!$E$101&lt;&gt;"",IFERROR(I65/'Checklist Parameters'!$E$101,0),"N/A")</f>
        <v>0</v>
      </c>
      <c r="AB65" s="161" t="str">
        <f>IF('Checklist Parameters'!$E$43&lt;&gt;"",(I65*'Checklist Parameters'!$E$43)/1000,"N/A")</f>
        <v>N/A</v>
      </c>
      <c r="AC65" s="161">
        <f>IF('Checklist Parameters'!$E$16="",$X65,IF(AND('Checklist Parameters'!$E$16&lt;$X65,'Checklist Parameters'!$E$16&gt;=3),'Checklist Parameters'!$E$16,IF(AND('Checklist Parameters'!$E$16&lt;$X65,'Checklist Parameters'!$E$16&lt;3),0,$X65)))</f>
        <v>0</v>
      </c>
      <c r="AD65" s="161" t="str">
        <f>IF(AND(I65&lt;'Checklist Parameters'!$E$22,$I65&lt;&gt;0),"Y","")</f>
        <v/>
      </c>
      <c r="AE65" s="161" t="str">
        <f>IF($AD65="Y",0,IF('Checklist Parameters'!$E$25="","&lt;no limit&gt;",ROUNDDOWN((($I65-'Checklist Parameters'!$E$24)/'Checklist Parameters'!$E$25)+1,0)))</f>
        <v>&lt;no limit&gt;</v>
      </c>
      <c r="AF65" s="174">
        <f t="shared" si="4"/>
        <v>0</v>
      </c>
      <c r="AG65" s="161">
        <f t="shared" si="5"/>
        <v>0</v>
      </c>
      <c r="AH65" s="126"/>
      <c r="AI65" s="101"/>
      <c r="AJ65" s="101"/>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row>
    <row r="66" spans="1:79" s="2" customFormat="1" ht="15">
      <c r="A66" s="388"/>
      <c r="B66" s="389"/>
      <c r="C66" s="389"/>
      <c r="D66" s="389"/>
      <c r="E66" s="389"/>
      <c r="F66" s="389"/>
      <c r="G66" s="390"/>
      <c r="H66" s="389"/>
      <c r="I66" s="389"/>
      <c r="J66" s="389"/>
      <c r="K66" s="389"/>
      <c r="L66" s="389"/>
      <c r="M66" s="389"/>
      <c r="N66" s="313">
        <f>IF(IF(I66&lt;'Checklist Parameters'!$E$22,0,($I66-$L66))&lt;0,0,IF(I66&lt;'Checklist Parameters'!$E$22,0,($I66-$L66)))</f>
        <v>0</v>
      </c>
      <c r="O66" s="394"/>
      <c r="P66" s="395"/>
      <c r="Q66" s="316">
        <f t="shared" si="0"/>
        <v>0</v>
      </c>
      <c r="R66" s="159">
        <f t="shared" si="1"/>
        <v>0</v>
      </c>
      <c r="S66" s="159">
        <f>IF('Checklist Parameters'!$E$60&lt;0.2,0.2,'Checklist Parameters'!$E$60)</f>
        <v>0.72</v>
      </c>
      <c r="T66" s="160">
        <f>IF($O66="",IF('Checklist District ID'!$C$43="Y",MAX($R66:$S66)*$I66,SUM($R66:$S66)*$I66),IF(O66&gt;0,Q66*S66))</f>
        <v>0</v>
      </c>
      <c r="U66" s="160">
        <f>IF(Q66&gt;0,((I66-T66)*'Formula Matrix'!$E$38),0)</f>
        <v>0</v>
      </c>
      <c r="V66" s="160">
        <f t="shared" si="2"/>
        <v>0</v>
      </c>
      <c r="W66" s="160">
        <f>IF(V66&gt;0,(V66*'Checklist Parameters'!$E$35),0)</f>
        <v>0</v>
      </c>
      <c r="X66" s="161">
        <f t="shared" si="3"/>
        <v>0</v>
      </c>
      <c r="Y66" s="161">
        <f>IF('Checklist Parameters'!$E$102&lt;&gt;"",(I66/43560)*'Checklist Parameters'!$E$102,"N/A")</f>
        <v>0</v>
      </c>
      <c r="Z66" s="161" t="str">
        <f>IF('Checklist Parameters'!$E$58&lt;&gt;"",((I66*'Checklist Parameters'!$E$58)*'Checklist Parameters'!$E$35)/1000,"N/A")</f>
        <v>N/A</v>
      </c>
      <c r="AA66" s="161">
        <f>IF('Checklist Parameters'!$E$101&lt;&gt;"",IFERROR(I66/'Checklist Parameters'!$E$101,0),"N/A")</f>
        <v>0</v>
      </c>
      <c r="AB66" s="161" t="str">
        <f>IF('Checklist Parameters'!$E$43&lt;&gt;"",(I66*'Checklist Parameters'!$E$43)/1000,"N/A")</f>
        <v>N/A</v>
      </c>
      <c r="AC66" s="161">
        <f>IF('Checklist Parameters'!$E$16="",$X66,IF(AND('Checklist Parameters'!$E$16&lt;$X66,'Checklist Parameters'!$E$16&gt;=3),'Checklist Parameters'!$E$16,IF(AND('Checklist Parameters'!$E$16&lt;$X66,'Checklist Parameters'!$E$16&lt;3),0,$X66)))</f>
        <v>0</v>
      </c>
      <c r="AD66" s="161" t="str">
        <f>IF(AND(I66&lt;'Checklist Parameters'!$E$22,$I66&lt;&gt;0),"Y","")</f>
        <v/>
      </c>
      <c r="AE66" s="161" t="str">
        <f>IF($AD66="Y",0,IF('Checklist Parameters'!$E$25="","&lt;no limit&gt;",ROUNDDOWN((($I66-'Checklist Parameters'!$E$24)/'Checklist Parameters'!$E$25)+1,0)))</f>
        <v>&lt;no limit&gt;</v>
      </c>
      <c r="AF66" s="174">
        <f t="shared" si="4"/>
        <v>0</v>
      </c>
      <c r="AG66" s="161">
        <f t="shared" si="5"/>
        <v>0</v>
      </c>
      <c r="AH66" s="126"/>
      <c r="AI66" s="101"/>
      <c r="AJ66" s="101"/>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row>
    <row r="67" spans="1:79" s="2" customFormat="1" ht="15">
      <c r="A67" s="388"/>
      <c r="B67" s="389"/>
      <c r="C67" s="389"/>
      <c r="D67" s="389"/>
      <c r="E67" s="389"/>
      <c r="F67" s="389"/>
      <c r="G67" s="390"/>
      <c r="H67" s="389"/>
      <c r="I67" s="389"/>
      <c r="J67" s="389"/>
      <c r="K67" s="389"/>
      <c r="L67" s="389"/>
      <c r="M67" s="389"/>
      <c r="N67" s="313">
        <f>IF(IF(I67&lt;'Checklist Parameters'!$E$22,0,($I67-$L67))&lt;0,0,IF(I67&lt;'Checklist Parameters'!$E$22,0,($I67-$L67)))</f>
        <v>0</v>
      </c>
      <c r="O67" s="394"/>
      <c r="P67" s="395"/>
      <c r="Q67" s="316">
        <f t="shared" si="0"/>
        <v>0</v>
      </c>
      <c r="R67" s="159">
        <f t="shared" si="1"/>
        <v>0</v>
      </c>
      <c r="S67" s="159">
        <f>IF('Checklist Parameters'!$E$60&lt;0.2,0.2,'Checklist Parameters'!$E$60)</f>
        <v>0.72</v>
      </c>
      <c r="T67" s="160">
        <f>IF($O67="",IF('Checklist District ID'!$C$43="Y",MAX($R67:$S67)*$I67,SUM($R67:$S67)*$I67),IF(O67&gt;0,Q67*S67))</f>
        <v>0</v>
      </c>
      <c r="U67" s="160">
        <f>IF(Q67&gt;0,((I67-T67)*'Formula Matrix'!$E$38),0)</f>
        <v>0</v>
      </c>
      <c r="V67" s="160">
        <f t="shared" si="2"/>
        <v>0</v>
      </c>
      <c r="W67" s="160">
        <f>IF(V67&gt;0,(V67*'Checklist Parameters'!$E$35),0)</f>
        <v>0</v>
      </c>
      <c r="X67" s="161">
        <f t="shared" si="3"/>
        <v>0</v>
      </c>
      <c r="Y67" s="161">
        <f>IF('Checklist Parameters'!$E$102&lt;&gt;"",(I67/43560)*'Checklist Parameters'!$E$102,"N/A")</f>
        <v>0</v>
      </c>
      <c r="Z67" s="161" t="str">
        <f>IF('Checklist Parameters'!$E$58&lt;&gt;"",((I67*'Checklist Parameters'!$E$58)*'Checklist Parameters'!$E$35)/1000,"N/A")</f>
        <v>N/A</v>
      </c>
      <c r="AA67" s="161">
        <f>IF('Checklist Parameters'!$E$101&lt;&gt;"",IFERROR(I67/'Checklist Parameters'!$E$101,0),"N/A")</f>
        <v>0</v>
      </c>
      <c r="AB67" s="161" t="str">
        <f>IF('Checklist Parameters'!$E$43&lt;&gt;"",(I67*'Checklist Parameters'!$E$43)/1000,"N/A")</f>
        <v>N/A</v>
      </c>
      <c r="AC67" s="161">
        <f>IF('Checklist Parameters'!$E$16="",$X67,IF(AND('Checklist Parameters'!$E$16&lt;$X67,'Checklist Parameters'!$E$16&gt;=3),'Checklist Parameters'!$E$16,IF(AND('Checklist Parameters'!$E$16&lt;$X67,'Checklist Parameters'!$E$16&lt;3),0,$X67)))</f>
        <v>0</v>
      </c>
      <c r="AD67" s="161" t="str">
        <f>IF(AND(I67&lt;'Checklist Parameters'!$E$22,$I67&lt;&gt;0),"Y","")</f>
        <v/>
      </c>
      <c r="AE67" s="161" t="str">
        <f>IF($AD67="Y",0,IF('Checklist Parameters'!$E$25="","&lt;no limit&gt;",ROUNDDOWN((($I67-'Checklist Parameters'!$E$24)/'Checklist Parameters'!$E$25)+1,0)))</f>
        <v>&lt;no limit&gt;</v>
      </c>
      <c r="AF67" s="174">
        <f t="shared" si="4"/>
        <v>0</v>
      </c>
      <c r="AG67" s="161">
        <f t="shared" si="5"/>
        <v>0</v>
      </c>
      <c r="AH67" s="126"/>
      <c r="AI67" s="101"/>
      <c r="AJ67" s="101"/>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row>
    <row r="68" spans="1:79" s="2" customFormat="1" ht="15">
      <c r="A68" s="388"/>
      <c r="B68" s="389"/>
      <c r="C68" s="389"/>
      <c r="D68" s="389"/>
      <c r="E68" s="389"/>
      <c r="F68" s="389"/>
      <c r="G68" s="390"/>
      <c r="H68" s="389"/>
      <c r="I68" s="389"/>
      <c r="J68" s="389"/>
      <c r="K68" s="389"/>
      <c r="L68" s="389"/>
      <c r="M68" s="389"/>
      <c r="N68" s="313">
        <f>IF(IF(I68&lt;'Checklist Parameters'!$E$22,0,($I68-$L68))&lt;0,0,IF(I68&lt;'Checklist Parameters'!$E$22,0,($I68-$L68)))</f>
        <v>0</v>
      </c>
      <c r="O68" s="394"/>
      <c r="P68" s="395"/>
      <c r="Q68" s="316">
        <f t="shared" si="0"/>
        <v>0</v>
      </c>
      <c r="R68" s="159">
        <f t="shared" si="1"/>
        <v>0</v>
      </c>
      <c r="S68" s="159">
        <f>IF('Checklist Parameters'!$E$60&lt;0.2,0.2,'Checklist Parameters'!$E$60)</f>
        <v>0.72</v>
      </c>
      <c r="T68" s="160">
        <f>IF($O68="",IF('Checklist District ID'!$C$43="Y",MAX($R68:$S68)*$I68,SUM($R68:$S68)*$I68),IF(O68&gt;0,Q68*S68))</f>
        <v>0</v>
      </c>
      <c r="U68" s="160">
        <f>IF(Q68&gt;0,((I68-T68)*'Formula Matrix'!$E$38),0)</f>
        <v>0</v>
      </c>
      <c r="V68" s="160">
        <f t="shared" si="2"/>
        <v>0</v>
      </c>
      <c r="W68" s="160">
        <f>IF(V68&gt;0,(V68*'Checklist Parameters'!$E$35),0)</f>
        <v>0</v>
      </c>
      <c r="X68" s="161">
        <f t="shared" si="3"/>
        <v>0</v>
      </c>
      <c r="Y68" s="161">
        <f>IF('Checklist Parameters'!$E$102&lt;&gt;"",(I68/43560)*'Checklist Parameters'!$E$102,"N/A")</f>
        <v>0</v>
      </c>
      <c r="Z68" s="161" t="str">
        <f>IF('Checklist Parameters'!$E$58&lt;&gt;"",((I68*'Checklist Parameters'!$E$58)*'Checklist Parameters'!$E$35)/1000,"N/A")</f>
        <v>N/A</v>
      </c>
      <c r="AA68" s="161">
        <f>IF('Checklist Parameters'!$E$101&lt;&gt;"",IFERROR(I68/'Checklist Parameters'!$E$101,0),"N/A")</f>
        <v>0</v>
      </c>
      <c r="AB68" s="161" t="str">
        <f>IF('Checklist Parameters'!$E$43&lt;&gt;"",(I68*'Checklist Parameters'!$E$43)/1000,"N/A")</f>
        <v>N/A</v>
      </c>
      <c r="AC68" s="161">
        <f>IF('Checklist Parameters'!$E$16="",$X68,IF(AND('Checklist Parameters'!$E$16&lt;$X68,'Checklist Parameters'!$E$16&gt;=3),'Checklist Parameters'!$E$16,IF(AND('Checklist Parameters'!$E$16&lt;$X68,'Checklist Parameters'!$E$16&lt;3),0,$X68)))</f>
        <v>0</v>
      </c>
      <c r="AD68" s="161" t="str">
        <f>IF(AND(I68&lt;'Checklist Parameters'!$E$22,$I68&lt;&gt;0),"Y","")</f>
        <v/>
      </c>
      <c r="AE68" s="161" t="str">
        <f>IF($AD68="Y",0,IF('Checklist Parameters'!$E$25="","&lt;no limit&gt;",ROUNDDOWN((($I68-'Checklist Parameters'!$E$24)/'Checklist Parameters'!$E$25)+1,0)))</f>
        <v>&lt;no limit&gt;</v>
      </c>
      <c r="AF68" s="174">
        <f t="shared" si="4"/>
        <v>0</v>
      </c>
      <c r="AG68" s="161">
        <f t="shared" si="5"/>
        <v>0</v>
      </c>
      <c r="AH68" s="126"/>
      <c r="AI68" s="101"/>
      <c r="AJ68" s="101"/>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row>
    <row r="69" spans="1:79" s="2" customFormat="1" ht="15">
      <c r="A69" s="388"/>
      <c r="B69" s="389"/>
      <c r="C69" s="389"/>
      <c r="D69" s="389"/>
      <c r="E69" s="389"/>
      <c r="F69" s="389"/>
      <c r="G69" s="390"/>
      <c r="H69" s="389"/>
      <c r="I69" s="389"/>
      <c r="J69" s="389"/>
      <c r="K69" s="389"/>
      <c r="L69" s="389"/>
      <c r="M69" s="389"/>
      <c r="N69" s="313">
        <f>IF(IF(I69&lt;'Checklist Parameters'!$E$22,0,($I69-$L69))&lt;0,0,IF(I69&lt;'Checklist Parameters'!$E$22,0,($I69-$L69)))</f>
        <v>0</v>
      </c>
      <c r="O69" s="394"/>
      <c r="P69" s="395"/>
      <c r="Q69" s="316">
        <f t="shared" si="0"/>
        <v>0</v>
      </c>
      <c r="R69" s="159">
        <f t="shared" si="1"/>
        <v>0</v>
      </c>
      <c r="S69" s="159">
        <f>IF('Checklist Parameters'!$E$60&lt;0.2,0.2,'Checklist Parameters'!$E$60)</f>
        <v>0.72</v>
      </c>
      <c r="T69" s="160">
        <f>IF($O69="",IF('Checklist District ID'!$C$43="Y",MAX($R69:$S69)*$I69,SUM($R69:$S69)*$I69),IF(O69&gt;0,Q69*S69))</f>
        <v>0</v>
      </c>
      <c r="U69" s="160">
        <f>IF(Q69&gt;0,((I69-T69)*'Formula Matrix'!$E$38),0)</f>
        <v>0</v>
      </c>
      <c r="V69" s="160">
        <f t="shared" si="2"/>
        <v>0</v>
      </c>
      <c r="W69" s="160">
        <f>IF(V69&gt;0,(V69*'Checklist Parameters'!$E$35),0)</f>
        <v>0</v>
      </c>
      <c r="X69" s="161">
        <f t="shared" si="3"/>
        <v>0</v>
      </c>
      <c r="Y69" s="161">
        <f>IF('Checklist Parameters'!$E$102&lt;&gt;"",(I69/43560)*'Checklist Parameters'!$E$102,"N/A")</f>
        <v>0</v>
      </c>
      <c r="Z69" s="161" t="str">
        <f>IF('Checklist Parameters'!$E$58&lt;&gt;"",((I69*'Checklist Parameters'!$E$58)*'Checklist Parameters'!$E$35)/1000,"N/A")</f>
        <v>N/A</v>
      </c>
      <c r="AA69" s="161">
        <f>IF('Checklist Parameters'!$E$101&lt;&gt;"",IFERROR(I69/'Checklist Parameters'!$E$101,0),"N/A")</f>
        <v>0</v>
      </c>
      <c r="AB69" s="161" t="str">
        <f>IF('Checklist Parameters'!$E$43&lt;&gt;"",(I69*'Checklist Parameters'!$E$43)/1000,"N/A")</f>
        <v>N/A</v>
      </c>
      <c r="AC69" s="161">
        <f>IF('Checklist Parameters'!$E$16="",$X69,IF(AND('Checklist Parameters'!$E$16&lt;$X69,'Checklist Parameters'!$E$16&gt;=3),'Checklist Parameters'!$E$16,IF(AND('Checklist Parameters'!$E$16&lt;$X69,'Checklist Parameters'!$E$16&lt;3),0,$X69)))</f>
        <v>0</v>
      </c>
      <c r="AD69" s="161" t="str">
        <f>IF(AND(I69&lt;'Checklist Parameters'!$E$22,$I69&lt;&gt;0),"Y","")</f>
        <v/>
      </c>
      <c r="AE69" s="161" t="str">
        <f>IF($AD69="Y",0,IF('Checklist Parameters'!$E$25="","&lt;no limit&gt;",ROUNDDOWN((($I69-'Checklist Parameters'!$E$24)/'Checklist Parameters'!$E$25)+1,0)))</f>
        <v>&lt;no limit&gt;</v>
      </c>
      <c r="AF69" s="174">
        <f t="shared" si="4"/>
        <v>0</v>
      </c>
      <c r="AG69" s="161">
        <f t="shared" si="5"/>
        <v>0</v>
      </c>
      <c r="AH69" s="126"/>
      <c r="AI69" s="101"/>
      <c r="AJ69" s="101"/>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row>
    <row r="70" spans="1:79" s="2" customFormat="1" ht="15">
      <c r="A70" s="388"/>
      <c r="B70" s="389"/>
      <c r="C70" s="389"/>
      <c r="D70" s="389"/>
      <c r="E70" s="389"/>
      <c r="F70" s="389"/>
      <c r="G70" s="390"/>
      <c r="H70" s="389"/>
      <c r="I70" s="389"/>
      <c r="J70" s="389"/>
      <c r="K70" s="389"/>
      <c r="L70" s="389"/>
      <c r="M70" s="389"/>
      <c r="N70" s="313">
        <f>IF(IF(I70&lt;'Checklist Parameters'!$E$22,0,($I70-$L70))&lt;0,0,IF(I70&lt;'Checklist Parameters'!$E$22,0,($I70-$L70)))</f>
        <v>0</v>
      </c>
      <c r="O70" s="394"/>
      <c r="P70" s="395"/>
      <c r="Q70" s="316">
        <f t="shared" si="0"/>
        <v>0</v>
      </c>
      <c r="R70" s="159">
        <f t="shared" si="1"/>
        <v>0</v>
      </c>
      <c r="S70" s="159">
        <f>IF('Checklist Parameters'!$E$60&lt;0.2,0.2,'Checklist Parameters'!$E$60)</f>
        <v>0.72</v>
      </c>
      <c r="T70" s="160">
        <f>IF($O70="",IF('Checklist District ID'!$C$43="Y",MAX($R70:$S70)*$I70,SUM($R70:$S70)*$I70),IF(O70&gt;0,Q70*S70))</f>
        <v>0</v>
      </c>
      <c r="U70" s="160">
        <f>IF(Q70&gt;0,((I70-T70)*'Formula Matrix'!$E$38),0)</f>
        <v>0</v>
      </c>
      <c r="V70" s="160">
        <f t="shared" si="2"/>
        <v>0</v>
      </c>
      <c r="W70" s="160">
        <f>IF(V70&gt;0,(V70*'Checklist Parameters'!$E$35),0)</f>
        <v>0</v>
      </c>
      <c r="X70" s="161">
        <f t="shared" si="3"/>
        <v>0</v>
      </c>
      <c r="Y70" s="161">
        <f>IF('Checklist Parameters'!$E$102&lt;&gt;"",(I70/43560)*'Checklist Parameters'!$E$102,"N/A")</f>
        <v>0</v>
      </c>
      <c r="Z70" s="161" t="str">
        <f>IF('Checklist Parameters'!$E$58&lt;&gt;"",((I70*'Checklist Parameters'!$E$58)*'Checklist Parameters'!$E$35)/1000,"N/A")</f>
        <v>N/A</v>
      </c>
      <c r="AA70" s="161">
        <f>IF('Checklist Parameters'!$E$101&lt;&gt;"",IFERROR(I70/'Checklist Parameters'!$E$101,0),"N/A")</f>
        <v>0</v>
      </c>
      <c r="AB70" s="161" t="str">
        <f>IF('Checklist Parameters'!$E$43&lt;&gt;"",(I70*'Checklist Parameters'!$E$43)/1000,"N/A")</f>
        <v>N/A</v>
      </c>
      <c r="AC70" s="161">
        <f>IF('Checklist Parameters'!$E$16="",$X70,IF(AND('Checklist Parameters'!$E$16&lt;$X70,'Checklist Parameters'!$E$16&gt;=3),'Checklist Parameters'!$E$16,IF(AND('Checklist Parameters'!$E$16&lt;$X70,'Checklist Parameters'!$E$16&lt;3),0,$X70)))</f>
        <v>0</v>
      </c>
      <c r="AD70" s="161" t="str">
        <f>IF(AND(I70&lt;'Checklist Parameters'!$E$22,$I70&lt;&gt;0),"Y","")</f>
        <v/>
      </c>
      <c r="AE70" s="161" t="str">
        <f>IF($AD70="Y",0,IF('Checklist Parameters'!$E$25="","&lt;no limit&gt;",ROUNDDOWN((($I70-'Checklist Parameters'!$E$24)/'Checklist Parameters'!$E$25)+1,0)))</f>
        <v>&lt;no limit&gt;</v>
      </c>
      <c r="AF70" s="174">
        <f t="shared" si="4"/>
        <v>0</v>
      </c>
      <c r="AG70" s="161">
        <f t="shared" si="5"/>
        <v>0</v>
      </c>
      <c r="AH70" s="126"/>
      <c r="AI70" s="101"/>
      <c r="AJ70" s="101"/>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row>
    <row r="71" spans="1:79" s="2" customFormat="1" ht="15">
      <c r="A71" s="388"/>
      <c r="B71" s="389"/>
      <c r="C71" s="389"/>
      <c r="D71" s="389"/>
      <c r="E71" s="389"/>
      <c r="F71" s="389"/>
      <c r="G71" s="390"/>
      <c r="H71" s="389"/>
      <c r="I71" s="389"/>
      <c r="J71" s="389"/>
      <c r="K71" s="389"/>
      <c r="L71" s="389"/>
      <c r="M71" s="389"/>
      <c r="N71" s="313">
        <f>IF(IF(I71&lt;'Checklist Parameters'!$E$22,0,($I71-$L71))&lt;0,0,IF(I71&lt;'Checklist Parameters'!$E$22,0,($I71-$L71)))</f>
        <v>0</v>
      </c>
      <c r="O71" s="394"/>
      <c r="P71" s="395"/>
      <c r="Q71" s="316">
        <f t="shared" si="0"/>
        <v>0</v>
      </c>
      <c r="R71" s="159">
        <f t="shared" si="1"/>
        <v>0</v>
      </c>
      <c r="S71" s="159">
        <f>IF('Checklist Parameters'!$E$60&lt;0.2,0.2,'Checklist Parameters'!$E$60)</f>
        <v>0.72</v>
      </c>
      <c r="T71" s="160">
        <f>IF($O71="",IF('Checklist District ID'!$C$43="Y",MAX($R71:$S71)*$I71,SUM($R71:$S71)*$I71),IF(O71&gt;0,Q71*S71))</f>
        <v>0</v>
      </c>
      <c r="U71" s="160">
        <f>IF(Q71&gt;0,((I71-T71)*'Formula Matrix'!$E$38),0)</f>
        <v>0</v>
      </c>
      <c r="V71" s="160">
        <f t="shared" si="2"/>
        <v>0</v>
      </c>
      <c r="W71" s="160">
        <f>IF(V71&gt;0,(V71*'Checklist Parameters'!$E$35),0)</f>
        <v>0</v>
      </c>
      <c r="X71" s="161">
        <f t="shared" si="3"/>
        <v>0</v>
      </c>
      <c r="Y71" s="161">
        <f>IF('Checklist Parameters'!$E$102&lt;&gt;"",(I71/43560)*'Checklist Parameters'!$E$102,"N/A")</f>
        <v>0</v>
      </c>
      <c r="Z71" s="161" t="str">
        <f>IF('Checklist Parameters'!$E$58&lt;&gt;"",((I71*'Checklist Parameters'!$E$58)*'Checklist Parameters'!$E$35)/1000,"N/A")</f>
        <v>N/A</v>
      </c>
      <c r="AA71" s="161">
        <f>IF('Checklist Parameters'!$E$101&lt;&gt;"",IFERROR(I71/'Checklist Parameters'!$E$101,0),"N/A")</f>
        <v>0</v>
      </c>
      <c r="AB71" s="161" t="str">
        <f>IF('Checklist Parameters'!$E$43&lt;&gt;"",(I71*'Checklist Parameters'!$E$43)/1000,"N/A")</f>
        <v>N/A</v>
      </c>
      <c r="AC71" s="161">
        <f>IF('Checklist Parameters'!$E$16="",$X71,IF(AND('Checklist Parameters'!$E$16&lt;$X71,'Checklist Parameters'!$E$16&gt;=3),'Checklist Parameters'!$E$16,IF(AND('Checklist Parameters'!$E$16&lt;$X71,'Checklist Parameters'!$E$16&lt;3),0,$X71)))</f>
        <v>0</v>
      </c>
      <c r="AD71" s="161" t="str">
        <f>IF(AND(I71&lt;'Checklist Parameters'!$E$22,$I71&lt;&gt;0),"Y","")</f>
        <v/>
      </c>
      <c r="AE71" s="161" t="str">
        <f>IF($AD71="Y",0,IF('Checklist Parameters'!$E$25="","&lt;no limit&gt;",ROUNDDOWN((($I71-'Checklist Parameters'!$E$24)/'Checklist Parameters'!$E$25)+1,0)))</f>
        <v>&lt;no limit&gt;</v>
      </c>
      <c r="AF71" s="174">
        <f t="shared" si="4"/>
        <v>0</v>
      </c>
      <c r="AG71" s="161">
        <f t="shared" si="5"/>
        <v>0</v>
      </c>
      <c r="AH71" s="126"/>
      <c r="AI71" s="101"/>
      <c r="AJ71" s="101"/>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row>
    <row r="72" spans="1:79" s="2" customFormat="1" ht="15">
      <c r="A72" s="388"/>
      <c r="B72" s="389"/>
      <c r="C72" s="389"/>
      <c r="D72" s="389"/>
      <c r="E72" s="389"/>
      <c r="F72" s="389"/>
      <c r="G72" s="390"/>
      <c r="H72" s="389"/>
      <c r="I72" s="389"/>
      <c r="J72" s="389"/>
      <c r="K72" s="389"/>
      <c r="L72" s="389"/>
      <c r="M72" s="389"/>
      <c r="N72" s="313">
        <f>IF(IF(I72&lt;'Checklist Parameters'!$E$22,0,($I72-$L72))&lt;0,0,IF(I72&lt;'Checklist Parameters'!$E$22,0,($I72-$L72)))</f>
        <v>0</v>
      </c>
      <c r="O72" s="394"/>
      <c r="P72" s="395"/>
      <c r="Q72" s="316">
        <f t="shared" si="0"/>
        <v>0</v>
      </c>
      <c r="R72" s="159">
        <f t="shared" si="1"/>
        <v>0</v>
      </c>
      <c r="S72" s="159">
        <f>IF('Checklist Parameters'!$E$60&lt;0.2,0.2,'Checklist Parameters'!$E$60)</f>
        <v>0.72</v>
      </c>
      <c r="T72" s="160">
        <f>IF($O72="",IF('Checklist District ID'!$C$43="Y",MAX($R72:$S72)*$I72,SUM($R72:$S72)*$I72),IF(O72&gt;0,Q72*S72))</f>
        <v>0</v>
      </c>
      <c r="U72" s="160">
        <f>IF(Q72&gt;0,((I72-T72)*'Formula Matrix'!$E$38),0)</f>
        <v>0</v>
      </c>
      <c r="V72" s="160">
        <f t="shared" si="2"/>
        <v>0</v>
      </c>
      <c r="W72" s="160">
        <f>IF(V72&gt;0,(V72*'Checklist Parameters'!$E$35),0)</f>
        <v>0</v>
      </c>
      <c r="X72" s="161">
        <f t="shared" si="3"/>
        <v>0</v>
      </c>
      <c r="Y72" s="161">
        <f>IF('Checklist Parameters'!$E$102&lt;&gt;"",(I72/43560)*'Checklist Parameters'!$E$102,"N/A")</f>
        <v>0</v>
      </c>
      <c r="Z72" s="161" t="str">
        <f>IF('Checklist Parameters'!$E$58&lt;&gt;"",((I72*'Checklist Parameters'!$E$58)*'Checklist Parameters'!$E$35)/1000,"N/A")</f>
        <v>N/A</v>
      </c>
      <c r="AA72" s="161">
        <f>IF('Checklist Parameters'!$E$101&lt;&gt;"",IFERROR(I72/'Checklist Parameters'!$E$101,0),"N/A")</f>
        <v>0</v>
      </c>
      <c r="AB72" s="161" t="str">
        <f>IF('Checklist Parameters'!$E$43&lt;&gt;"",(I72*'Checklist Parameters'!$E$43)/1000,"N/A")</f>
        <v>N/A</v>
      </c>
      <c r="AC72" s="161">
        <f>IF('Checklist Parameters'!$E$16="",$X72,IF(AND('Checklist Parameters'!$E$16&lt;$X72,'Checklist Parameters'!$E$16&gt;=3),'Checklist Parameters'!$E$16,IF(AND('Checklist Parameters'!$E$16&lt;$X72,'Checklist Parameters'!$E$16&lt;3),0,$X72)))</f>
        <v>0</v>
      </c>
      <c r="AD72" s="161" t="str">
        <f>IF(AND(I72&lt;'Checklist Parameters'!$E$22,$I72&lt;&gt;0),"Y","")</f>
        <v/>
      </c>
      <c r="AE72" s="161" t="str">
        <f>IF($AD72="Y",0,IF('Checklist Parameters'!$E$25="","&lt;no limit&gt;",ROUNDDOWN((($I72-'Checklist Parameters'!$E$24)/'Checklist Parameters'!$E$25)+1,0)))</f>
        <v>&lt;no limit&gt;</v>
      </c>
      <c r="AF72" s="174">
        <f t="shared" si="4"/>
        <v>0</v>
      </c>
      <c r="AG72" s="161">
        <f t="shared" si="5"/>
        <v>0</v>
      </c>
      <c r="AH72" s="126"/>
      <c r="AI72" s="101"/>
      <c r="AJ72" s="101"/>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row>
    <row r="73" spans="1:79" s="2" customFormat="1" ht="15">
      <c r="A73" s="388"/>
      <c r="B73" s="389"/>
      <c r="C73" s="389"/>
      <c r="D73" s="389"/>
      <c r="E73" s="389"/>
      <c r="F73" s="389"/>
      <c r="G73" s="390"/>
      <c r="H73" s="389"/>
      <c r="I73" s="389"/>
      <c r="J73" s="389"/>
      <c r="K73" s="389"/>
      <c r="L73" s="389"/>
      <c r="M73" s="389"/>
      <c r="N73" s="313">
        <f>IF(IF(I73&lt;'Checklist Parameters'!$E$22,0,($I73-$L73))&lt;0,0,IF(I73&lt;'Checklist Parameters'!$E$22,0,($I73-$L73)))</f>
        <v>0</v>
      </c>
      <c r="O73" s="394"/>
      <c r="P73" s="395"/>
      <c r="Q73" s="316">
        <f t="shared" si="0"/>
        <v>0</v>
      </c>
      <c r="R73" s="159">
        <f t="shared" si="1"/>
        <v>0</v>
      </c>
      <c r="S73" s="159">
        <f>IF('Checklist Parameters'!$E$60&lt;0.2,0.2,'Checklist Parameters'!$E$60)</f>
        <v>0.72</v>
      </c>
      <c r="T73" s="160">
        <f>IF($O73="",IF('Checklist District ID'!$C$43="Y",MAX($R73:$S73)*$I73,SUM($R73:$S73)*$I73),IF(O73&gt;0,Q73*S73))</f>
        <v>0</v>
      </c>
      <c r="U73" s="160">
        <f>IF(Q73&gt;0,((I73-T73)*'Formula Matrix'!$E$38),0)</f>
        <v>0</v>
      </c>
      <c r="V73" s="160">
        <f t="shared" si="2"/>
        <v>0</v>
      </c>
      <c r="W73" s="160">
        <f>IF(V73&gt;0,(V73*'Checklist Parameters'!$E$35),0)</f>
        <v>0</v>
      </c>
      <c r="X73" s="161">
        <f t="shared" si="3"/>
        <v>0</v>
      </c>
      <c r="Y73" s="161">
        <f>IF('Checklist Parameters'!$E$102&lt;&gt;"",(I73/43560)*'Checklist Parameters'!$E$102,"N/A")</f>
        <v>0</v>
      </c>
      <c r="Z73" s="161" t="str">
        <f>IF('Checklist Parameters'!$E$58&lt;&gt;"",((I73*'Checklist Parameters'!$E$58)*'Checklist Parameters'!$E$35)/1000,"N/A")</f>
        <v>N/A</v>
      </c>
      <c r="AA73" s="161">
        <f>IF('Checklist Parameters'!$E$101&lt;&gt;"",IFERROR(I73/'Checklist Parameters'!$E$101,0),"N/A")</f>
        <v>0</v>
      </c>
      <c r="AB73" s="161" t="str">
        <f>IF('Checklist Parameters'!$E$43&lt;&gt;"",(I73*'Checklist Parameters'!$E$43)/1000,"N/A")</f>
        <v>N/A</v>
      </c>
      <c r="AC73" s="161">
        <f>IF('Checklist Parameters'!$E$16="",$X73,IF(AND('Checklist Parameters'!$E$16&lt;$X73,'Checklist Parameters'!$E$16&gt;=3),'Checklist Parameters'!$E$16,IF(AND('Checklist Parameters'!$E$16&lt;$X73,'Checklist Parameters'!$E$16&lt;3),0,$X73)))</f>
        <v>0</v>
      </c>
      <c r="AD73" s="161" t="str">
        <f>IF(AND(I73&lt;'Checklist Parameters'!$E$22,$I73&lt;&gt;0),"Y","")</f>
        <v/>
      </c>
      <c r="AE73" s="161" t="str">
        <f>IF($AD73="Y",0,IF('Checklist Parameters'!$E$25="","&lt;no limit&gt;",ROUNDDOWN((($I73-'Checklist Parameters'!$E$24)/'Checklist Parameters'!$E$25)+1,0)))</f>
        <v>&lt;no limit&gt;</v>
      </c>
      <c r="AF73" s="174">
        <f t="shared" si="4"/>
        <v>0</v>
      </c>
      <c r="AG73" s="161">
        <f t="shared" si="5"/>
        <v>0</v>
      </c>
      <c r="AH73" s="126"/>
      <c r="AI73" s="101"/>
      <c r="AJ73" s="101"/>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row>
    <row r="74" spans="1:79" s="2" customFormat="1" ht="15">
      <c r="A74" s="388"/>
      <c r="B74" s="389"/>
      <c r="C74" s="389"/>
      <c r="D74" s="389"/>
      <c r="E74" s="389"/>
      <c r="F74" s="389"/>
      <c r="G74" s="390"/>
      <c r="H74" s="389"/>
      <c r="I74" s="389"/>
      <c r="J74" s="389"/>
      <c r="K74" s="389"/>
      <c r="L74" s="389"/>
      <c r="M74" s="389"/>
      <c r="N74" s="313">
        <f>IF(IF(I74&lt;'Checklist Parameters'!$E$22,0,($I74-$L74))&lt;0,0,IF(I74&lt;'Checklist Parameters'!$E$22,0,($I74-$L74)))</f>
        <v>0</v>
      </c>
      <c r="O74" s="394"/>
      <c r="P74" s="395"/>
      <c r="Q74" s="316">
        <f t="shared" si="0"/>
        <v>0</v>
      </c>
      <c r="R74" s="159">
        <f t="shared" si="1"/>
        <v>0</v>
      </c>
      <c r="S74" s="159">
        <f>IF('Checklist Parameters'!$E$60&lt;0.2,0.2,'Checklist Parameters'!$E$60)</f>
        <v>0.72</v>
      </c>
      <c r="T74" s="160">
        <f>IF($O74="",IF('Checklist District ID'!$C$43="Y",MAX($R74:$S74)*$I74,SUM($R74:$S74)*$I74),IF(O74&gt;0,Q74*S74))</f>
        <v>0</v>
      </c>
      <c r="U74" s="160">
        <f>IF(Q74&gt;0,((I74-T74)*'Formula Matrix'!$E$38),0)</f>
        <v>0</v>
      </c>
      <c r="V74" s="160">
        <f t="shared" si="2"/>
        <v>0</v>
      </c>
      <c r="W74" s="160">
        <f>IF(V74&gt;0,(V74*'Checklist Parameters'!$E$35),0)</f>
        <v>0</v>
      </c>
      <c r="X74" s="161">
        <f t="shared" si="3"/>
        <v>0</v>
      </c>
      <c r="Y74" s="161">
        <f>IF('Checklist Parameters'!$E$102&lt;&gt;"",(I74/43560)*'Checklist Parameters'!$E$102,"N/A")</f>
        <v>0</v>
      </c>
      <c r="Z74" s="161" t="str">
        <f>IF('Checklist Parameters'!$E$58&lt;&gt;"",((I74*'Checklist Parameters'!$E$58)*'Checklist Parameters'!$E$35)/1000,"N/A")</f>
        <v>N/A</v>
      </c>
      <c r="AA74" s="161">
        <f>IF('Checklist Parameters'!$E$101&lt;&gt;"",IFERROR(I74/'Checklist Parameters'!$E$101,0),"N/A")</f>
        <v>0</v>
      </c>
      <c r="AB74" s="161" t="str">
        <f>IF('Checklist Parameters'!$E$43&lt;&gt;"",(I74*'Checklist Parameters'!$E$43)/1000,"N/A")</f>
        <v>N/A</v>
      </c>
      <c r="AC74" s="161">
        <f>IF('Checklist Parameters'!$E$16="",$X74,IF(AND('Checklist Parameters'!$E$16&lt;$X74,'Checklist Parameters'!$E$16&gt;=3),'Checklist Parameters'!$E$16,IF(AND('Checklist Parameters'!$E$16&lt;$X74,'Checklist Parameters'!$E$16&lt;3),0,$X74)))</f>
        <v>0</v>
      </c>
      <c r="AD74" s="161" t="str">
        <f>IF(AND(I74&lt;'Checklist Parameters'!$E$22,$I74&lt;&gt;0),"Y","")</f>
        <v/>
      </c>
      <c r="AE74" s="161" t="str">
        <f>IF($AD74="Y",0,IF('Checklist Parameters'!$E$25="","&lt;no limit&gt;",ROUNDDOWN((($I74-'Checklist Parameters'!$E$24)/'Checklist Parameters'!$E$25)+1,0)))</f>
        <v>&lt;no limit&gt;</v>
      </c>
      <c r="AF74" s="174">
        <f t="shared" si="4"/>
        <v>0</v>
      </c>
      <c r="AG74" s="161">
        <f t="shared" si="5"/>
        <v>0</v>
      </c>
      <c r="AH74" s="126"/>
      <c r="AI74" s="101"/>
      <c r="AJ74" s="101"/>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row>
    <row r="75" spans="1:79" s="2" customFormat="1" ht="15">
      <c r="A75" s="388"/>
      <c r="B75" s="389"/>
      <c r="C75" s="389"/>
      <c r="D75" s="389"/>
      <c r="E75" s="389"/>
      <c r="F75" s="389"/>
      <c r="G75" s="390"/>
      <c r="H75" s="389"/>
      <c r="I75" s="389"/>
      <c r="J75" s="389"/>
      <c r="K75" s="389"/>
      <c r="L75" s="389"/>
      <c r="M75" s="389"/>
      <c r="N75" s="313">
        <f>IF(IF(I75&lt;'Checklist Parameters'!$E$22,0,($I75-$L75))&lt;0,0,IF(I75&lt;'Checklist Parameters'!$E$22,0,($I75-$L75)))</f>
        <v>0</v>
      </c>
      <c r="O75" s="394"/>
      <c r="P75" s="395"/>
      <c r="Q75" s="316">
        <f t="shared" si="0"/>
        <v>0</v>
      </c>
      <c r="R75" s="159">
        <f t="shared" si="1"/>
        <v>0</v>
      </c>
      <c r="S75" s="159">
        <f>IF('Checklist Parameters'!$E$60&lt;0.2,0.2,'Checklist Parameters'!$E$60)</f>
        <v>0.72</v>
      </c>
      <c r="T75" s="160">
        <f>IF($O75="",IF('Checklist District ID'!$C$43="Y",MAX($R75:$S75)*$I75,SUM($R75:$S75)*$I75),IF(O75&gt;0,Q75*S75))</f>
        <v>0</v>
      </c>
      <c r="U75" s="160">
        <f>IF(Q75&gt;0,((I75-T75)*'Formula Matrix'!$E$38),0)</f>
        <v>0</v>
      </c>
      <c r="V75" s="160">
        <f t="shared" si="2"/>
        <v>0</v>
      </c>
      <c r="W75" s="160">
        <f>IF(V75&gt;0,(V75*'Checklist Parameters'!$E$35),0)</f>
        <v>0</v>
      </c>
      <c r="X75" s="161">
        <f t="shared" si="3"/>
        <v>0</v>
      </c>
      <c r="Y75" s="161">
        <f>IF('Checklist Parameters'!$E$102&lt;&gt;"",(I75/43560)*'Checklist Parameters'!$E$102,"N/A")</f>
        <v>0</v>
      </c>
      <c r="Z75" s="161" t="str">
        <f>IF('Checklist Parameters'!$E$58&lt;&gt;"",((I75*'Checklist Parameters'!$E$58)*'Checklist Parameters'!$E$35)/1000,"N/A")</f>
        <v>N/A</v>
      </c>
      <c r="AA75" s="161">
        <f>IF('Checklist Parameters'!$E$101&lt;&gt;"",IFERROR(I75/'Checklist Parameters'!$E$101,0),"N/A")</f>
        <v>0</v>
      </c>
      <c r="AB75" s="161" t="str">
        <f>IF('Checklist Parameters'!$E$43&lt;&gt;"",(I75*'Checklist Parameters'!$E$43)/1000,"N/A")</f>
        <v>N/A</v>
      </c>
      <c r="AC75" s="161">
        <f>IF('Checklist Parameters'!$E$16="",$X75,IF(AND('Checklist Parameters'!$E$16&lt;$X75,'Checklist Parameters'!$E$16&gt;=3),'Checklist Parameters'!$E$16,IF(AND('Checklist Parameters'!$E$16&lt;$X75,'Checklist Parameters'!$E$16&lt;3),0,$X75)))</f>
        <v>0</v>
      </c>
      <c r="AD75" s="161" t="str">
        <f>IF(AND(I75&lt;'Checklist Parameters'!$E$22,$I75&lt;&gt;0),"Y","")</f>
        <v/>
      </c>
      <c r="AE75" s="161" t="str">
        <f>IF($AD75="Y",0,IF('Checklist Parameters'!$E$25="","&lt;no limit&gt;",ROUNDDOWN((($I75-'Checklist Parameters'!$E$24)/'Checklist Parameters'!$E$25)+1,0)))</f>
        <v>&lt;no limit&gt;</v>
      </c>
      <c r="AF75" s="174">
        <f t="shared" si="4"/>
        <v>0</v>
      </c>
      <c r="AG75" s="161">
        <f t="shared" si="5"/>
        <v>0</v>
      </c>
      <c r="AH75" s="126"/>
      <c r="AI75" s="101"/>
      <c r="AJ75" s="101"/>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row>
    <row r="76" spans="1:79" s="2" customFormat="1" ht="15">
      <c r="A76" s="388"/>
      <c r="B76" s="389"/>
      <c r="C76" s="389"/>
      <c r="D76" s="389"/>
      <c r="E76" s="389"/>
      <c r="F76" s="389"/>
      <c r="G76" s="390"/>
      <c r="H76" s="389"/>
      <c r="I76" s="389"/>
      <c r="J76" s="389"/>
      <c r="K76" s="389"/>
      <c r="L76" s="389"/>
      <c r="M76" s="389"/>
      <c r="N76" s="313">
        <f>IF(IF(I76&lt;'Checklist Parameters'!$E$22,0,($I76-$L76))&lt;0,0,IF(I76&lt;'Checklist Parameters'!$E$22,0,($I76-$L76)))</f>
        <v>0</v>
      </c>
      <c r="O76" s="394"/>
      <c r="P76" s="395"/>
      <c r="Q76" s="316">
        <f t="shared" si="0"/>
        <v>0</v>
      </c>
      <c r="R76" s="159">
        <f t="shared" si="1"/>
        <v>0</v>
      </c>
      <c r="S76" s="159">
        <f>IF('Checklist Parameters'!$E$60&lt;0.2,0.2,'Checklist Parameters'!$E$60)</f>
        <v>0.72</v>
      </c>
      <c r="T76" s="160">
        <f>IF($O76="",IF('Checklist District ID'!$C$43="Y",MAX($R76:$S76)*$I76,SUM($R76:$S76)*$I76),IF(O76&gt;0,Q76*S76))</f>
        <v>0</v>
      </c>
      <c r="U76" s="160">
        <f>IF(Q76&gt;0,((I76-T76)*'Formula Matrix'!$E$38),0)</f>
        <v>0</v>
      </c>
      <c r="V76" s="160">
        <f t="shared" si="2"/>
        <v>0</v>
      </c>
      <c r="W76" s="160">
        <f>IF(V76&gt;0,(V76*'Checklist Parameters'!$E$35),0)</f>
        <v>0</v>
      </c>
      <c r="X76" s="161">
        <f t="shared" si="3"/>
        <v>0</v>
      </c>
      <c r="Y76" s="161">
        <f>IF('Checklist Parameters'!$E$102&lt;&gt;"",(I76/43560)*'Checklist Parameters'!$E$102,"N/A")</f>
        <v>0</v>
      </c>
      <c r="Z76" s="161" t="str">
        <f>IF('Checklist Parameters'!$E$58&lt;&gt;"",((I76*'Checklist Parameters'!$E$58)*'Checklist Parameters'!$E$35)/1000,"N/A")</f>
        <v>N/A</v>
      </c>
      <c r="AA76" s="161">
        <f>IF('Checklist Parameters'!$E$101&lt;&gt;"",IFERROR(I76/'Checklist Parameters'!$E$101,0),"N/A")</f>
        <v>0</v>
      </c>
      <c r="AB76" s="161" t="str">
        <f>IF('Checklist Parameters'!$E$43&lt;&gt;"",(I76*'Checklist Parameters'!$E$43)/1000,"N/A")</f>
        <v>N/A</v>
      </c>
      <c r="AC76" s="161">
        <f>IF('Checklist Parameters'!$E$16="",$X76,IF(AND('Checklist Parameters'!$E$16&lt;$X76,'Checklist Parameters'!$E$16&gt;=3),'Checklist Parameters'!$E$16,IF(AND('Checklist Parameters'!$E$16&lt;$X76,'Checklist Parameters'!$E$16&lt;3),0,$X76)))</f>
        <v>0</v>
      </c>
      <c r="AD76" s="161" t="str">
        <f>IF(AND(I76&lt;'Checklist Parameters'!$E$22,$I76&lt;&gt;0),"Y","")</f>
        <v/>
      </c>
      <c r="AE76" s="161" t="str">
        <f>IF($AD76="Y",0,IF('Checklist Parameters'!$E$25="","&lt;no limit&gt;",ROUNDDOWN((($I76-'Checklist Parameters'!$E$24)/'Checklist Parameters'!$E$25)+1,0)))</f>
        <v>&lt;no limit&gt;</v>
      </c>
      <c r="AF76" s="174">
        <f t="shared" si="4"/>
        <v>0</v>
      </c>
      <c r="AG76" s="161">
        <f t="shared" si="5"/>
        <v>0</v>
      </c>
      <c r="AH76" s="126"/>
      <c r="AI76" s="101"/>
      <c r="AJ76" s="101"/>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row>
    <row r="77" spans="1:79" s="2" customFormat="1" ht="15">
      <c r="A77" s="388"/>
      <c r="B77" s="389"/>
      <c r="C77" s="389"/>
      <c r="D77" s="389"/>
      <c r="E77" s="389"/>
      <c r="F77" s="389"/>
      <c r="G77" s="390"/>
      <c r="H77" s="389"/>
      <c r="I77" s="389"/>
      <c r="J77" s="389"/>
      <c r="K77" s="389"/>
      <c r="L77" s="389"/>
      <c r="M77" s="389"/>
      <c r="N77" s="313">
        <f>IF(IF(I77&lt;'Checklist Parameters'!$E$22,0,($I77-$L77))&lt;0,0,IF(I77&lt;'Checklist Parameters'!$E$22,0,($I77-$L77)))</f>
        <v>0</v>
      </c>
      <c r="O77" s="394"/>
      <c r="P77" s="395"/>
      <c r="Q77" s="316">
        <f t="shared" si="0"/>
        <v>0</v>
      </c>
      <c r="R77" s="159">
        <f t="shared" si="1"/>
        <v>0</v>
      </c>
      <c r="S77" s="159">
        <f>IF('Checklist Parameters'!$E$60&lt;0.2,0.2,'Checklist Parameters'!$E$60)</f>
        <v>0.72</v>
      </c>
      <c r="T77" s="160">
        <f>IF($O77="",IF('Checklist District ID'!$C$43="Y",MAX($R77:$S77)*$I77,SUM($R77:$S77)*$I77),IF(O77&gt;0,Q77*S77))</f>
        <v>0</v>
      </c>
      <c r="U77" s="160">
        <f>IF(Q77&gt;0,((I77-T77)*'Formula Matrix'!$E$38),0)</f>
        <v>0</v>
      </c>
      <c r="V77" s="160">
        <f t="shared" si="2"/>
        <v>0</v>
      </c>
      <c r="W77" s="160">
        <f>IF(V77&gt;0,(V77*'Checklist Parameters'!$E$35),0)</f>
        <v>0</v>
      </c>
      <c r="X77" s="161">
        <f t="shared" si="3"/>
        <v>0</v>
      </c>
      <c r="Y77" s="161">
        <f>IF('Checklist Parameters'!$E$102&lt;&gt;"",(I77/43560)*'Checklist Parameters'!$E$102,"N/A")</f>
        <v>0</v>
      </c>
      <c r="Z77" s="161" t="str">
        <f>IF('Checklist Parameters'!$E$58&lt;&gt;"",((I77*'Checklist Parameters'!$E$58)*'Checklist Parameters'!$E$35)/1000,"N/A")</f>
        <v>N/A</v>
      </c>
      <c r="AA77" s="161">
        <f>IF('Checklist Parameters'!$E$101&lt;&gt;"",IFERROR(I77/'Checklist Parameters'!$E$101,0),"N/A")</f>
        <v>0</v>
      </c>
      <c r="AB77" s="161" t="str">
        <f>IF('Checklist Parameters'!$E$43&lt;&gt;"",(I77*'Checklist Parameters'!$E$43)/1000,"N/A")</f>
        <v>N/A</v>
      </c>
      <c r="AC77" s="161">
        <f>IF('Checklist Parameters'!$E$16="",$X77,IF(AND('Checklist Parameters'!$E$16&lt;$X77,'Checklist Parameters'!$E$16&gt;=3),'Checklist Parameters'!$E$16,IF(AND('Checklist Parameters'!$E$16&lt;$X77,'Checklist Parameters'!$E$16&lt;3),0,$X77)))</f>
        <v>0</v>
      </c>
      <c r="AD77" s="161" t="str">
        <f>IF(AND(I77&lt;'Checklist Parameters'!$E$22,$I77&lt;&gt;0),"Y","")</f>
        <v/>
      </c>
      <c r="AE77" s="161" t="str">
        <f>IF($AD77="Y",0,IF('Checklist Parameters'!$E$25="","&lt;no limit&gt;",ROUNDDOWN((($I77-'Checklist Parameters'!$E$24)/'Checklist Parameters'!$E$25)+1,0)))</f>
        <v>&lt;no limit&gt;</v>
      </c>
      <c r="AF77" s="174">
        <f t="shared" si="4"/>
        <v>0</v>
      </c>
      <c r="AG77" s="161">
        <f t="shared" si="5"/>
        <v>0</v>
      </c>
      <c r="AH77" s="126"/>
      <c r="AI77" s="101"/>
      <c r="AJ77" s="101"/>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row>
    <row r="78" spans="1:79" s="2" customFormat="1" ht="15">
      <c r="A78" s="388"/>
      <c r="B78" s="389"/>
      <c r="C78" s="389"/>
      <c r="D78" s="389"/>
      <c r="E78" s="389"/>
      <c r="F78" s="389"/>
      <c r="G78" s="390"/>
      <c r="H78" s="389"/>
      <c r="I78" s="389"/>
      <c r="J78" s="389"/>
      <c r="K78" s="389"/>
      <c r="L78" s="389"/>
      <c r="M78" s="389"/>
      <c r="N78" s="313">
        <f>IF(IF(I78&lt;'Checklist Parameters'!$E$22,0,($I78-$L78))&lt;0,0,IF(I78&lt;'Checklist Parameters'!$E$22,0,($I78-$L78)))</f>
        <v>0</v>
      </c>
      <c r="O78" s="394"/>
      <c r="P78" s="395"/>
      <c r="Q78" s="316">
        <f t="shared" si="0"/>
        <v>0</v>
      </c>
      <c r="R78" s="159">
        <f t="shared" si="1"/>
        <v>0</v>
      </c>
      <c r="S78" s="159">
        <f>IF('Checklist Parameters'!$E$60&lt;0.2,0.2,'Checklist Parameters'!$E$60)</f>
        <v>0.72</v>
      </c>
      <c r="T78" s="160">
        <f>IF($O78="",IF('Checklist District ID'!$C$43="Y",MAX($R78:$S78)*$I78,SUM($R78:$S78)*$I78),IF(O78&gt;0,Q78*S78))</f>
        <v>0</v>
      </c>
      <c r="U78" s="160">
        <f>IF(Q78&gt;0,((I78-T78)*'Formula Matrix'!$E$38),0)</f>
        <v>0</v>
      </c>
      <c r="V78" s="160">
        <f t="shared" si="2"/>
        <v>0</v>
      </c>
      <c r="W78" s="160">
        <f>IF(V78&gt;0,(V78*'Checklist Parameters'!$E$35),0)</f>
        <v>0</v>
      </c>
      <c r="X78" s="161">
        <f t="shared" si="3"/>
        <v>0</v>
      </c>
      <c r="Y78" s="161">
        <f>IF('Checklist Parameters'!$E$102&lt;&gt;"",(I78/43560)*'Checklist Parameters'!$E$102,"N/A")</f>
        <v>0</v>
      </c>
      <c r="Z78" s="161" t="str">
        <f>IF('Checklist Parameters'!$E$58&lt;&gt;"",((I78*'Checklist Parameters'!$E$58)*'Checklist Parameters'!$E$35)/1000,"N/A")</f>
        <v>N/A</v>
      </c>
      <c r="AA78" s="161">
        <f>IF('Checklist Parameters'!$E$101&lt;&gt;"",IFERROR(I78/'Checklist Parameters'!$E$101,0),"N/A")</f>
        <v>0</v>
      </c>
      <c r="AB78" s="161" t="str">
        <f>IF('Checklist Parameters'!$E$43&lt;&gt;"",(I78*'Checklist Parameters'!$E$43)/1000,"N/A")</f>
        <v>N/A</v>
      </c>
      <c r="AC78" s="161">
        <f>IF('Checklist Parameters'!$E$16="",$X78,IF(AND('Checklist Parameters'!$E$16&lt;$X78,'Checklist Parameters'!$E$16&gt;=3),'Checklist Parameters'!$E$16,IF(AND('Checklist Parameters'!$E$16&lt;$X78,'Checklist Parameters'!$E$16&lt;3),0,$X78)))</f>
        <v>0</v>
      </c>
      <c r="AD78" s="161" t="str">
        <f>IF(AND(I78&lt;'Checklist Parameters'!$E$22,$I78&lt;&gt;0),"Y","")</f>
        <v/>
      </c>
      <c r="AE78" s="161" t="str">
        <f>IF($AD78="Y",0,IF('Checklist Parameters'!$E$25="","&lt;no limit&gt;",ROUNDDOWN((($I78-'Checklist Parameters'!$E$24)/'Checklist Parameters'!$E$25)+1,0)))</f>
        <v>&lt;no limit&gt;</v>
      </c>
      <c r="AF78" s="174">
        <f t="shared" si="4"/>
        <v>0</v>
      </c>
      <c r="AG78" s="161">
        <f t="shared" si="5"/>
        <v>0</v>
      </c>
      <c r="AH78" s="126"/>
      <c r="AI78" s="101"/>
      <c r="AJ78" s="101"/>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row>
    <row r="79" spans="1:79" s="2" customFormat="1" ht="15">
      <c r="A79" s="388"/>
      <c r="B79" s="389"/>
      <c r="C79" s="389"/>
      <c r="D79" s="389"/>
      <c r="E79" s="389"/>
      <c r="F79" s="389"/>
      <c r="G79" s="390"/>
      <c r="H79" s="389"/>
      <c r="I79" s="389"/>
      <c r="J79" s="389"/>
      <c r="K79" s="389"/>
      <c r="L79" s="389"/>
      <c r="M79" s="389"/>
      <c r="N79" s="313">
        <f>IF(IF(I79&lt;'Checklist Parameters'!$E$22,0,($I79-$L79))&lt;0,0,IF(I79&lt;'Checklist Parameters'!$E$22,0,($I79-$L79)))</f>
        <v>0</v>
      </c>
      <c r="O79" s="394"/>
      <c r="P79" s="395"/>
      <c r="Q79" s="316">
        <f t="shared" si="0"/>
        <v>0</v>
      </c>
      <c r="R79" s="159">
        <f t="shared" si="1"/>
        <v>0</v>
      </c>
      <c r="S79" s="159">
        <f>IF('Checklist Parameters'!$E$60&lt;0.2,0.2,'Checklist Parameters'!$E$60)</f>
        <v>0.72</v>
      </c>
      <c r="T79" s="160">
        <f>IF($O79="",IF('Checklist District ID'!$C$43="Y",MAX($R79:$S79)*$I79,SUM($R79:$S79)*$I79),IF(O79&gt;0,Q79*S79))</f>
        <v>0</v>
      </c>
      <c r="U79" s="160">
        <f>IF(Q79&gt;0,((I79-T79)*'Formula Matrix'!$E$38),0)</f>
        <v>0</v>
      </c>
      <c r="V79" s="160">
        <f t="shared" si="2"/>
        <v>0</v>
      </c>
      <c r="W79" s="160">
        <f>IF(V79&gt;0,(V79*'Checklist Parameters'!$E$35),0)</f>
        <v>0</v>
      </c>
      <c r="X79" s="161">
        <f t="shared" si="3"/>
        <v>0</v>
      </c>
      <c r="Y79" s="161">
        <f>IF('Checklist Parameters'!$E$102&lt;&gt;"",(I79/43560)*'Checklist Parameters'!$E$102,"N/A")</f>
        <v>0</v>
      </c>
      <c r="Z79" s="161" t="str">
        <f>IF('Checklist Parameters'!$E$58&lt;&gt;"",((I79*'Checklist Parameters'!$E$58)*'Checklist Parameters'!$E$35)/1000,"N/A")</f>
        <v>N/A</v>
      </c>
      <c r="AA79" s="161">
        <f>IF('Checklist Parameters'!$E$101&lt;&gt;"",IFERROR(I79/'Checklist Parameters'!$E$101,0),"N/A")</f>
        <v>0</v>
      </c>
      <c r="AB79" s="161" t="str">
        <f>IF('Checklist Parameters'!$E$43&lt;&gt;"",(I79*'Checklist Parameters'!$E$43)/1000,"N/A")</f>
        <v>N/A</v>
      </c>
      <c r="AC79" s="161">
        <f>IF('Checklist Parameters'!$E$16="",$X79,IF(AND('Checklist Parameters'!$E$16&lt;$X79,'Checklist Parameters'!$E$16&gt;=3),'Checklist Parameters'!$E$16,IF(AND('Checklist Parameters'!$E$16&lt;$X79,'Checklist Parameters'!$E$16&lt;3),0,$X79)))</f>
        <v>0</v>
      </c>
      <c r="AD79" s="161" t="str">
        <f>IF(AND(I79&lt;'Checklist Parameters'!$E$22,$I79&lt;&gt;0),"Y","")</f>
        <v/>
      </c>
      <c r="AE79" s="161" t="str">
        <f>IF($AD79="Y",0,IF('Checklist Parameters'!$E$25="","&lt;no limit&gt;",ROUNDDOWN((($I79-'Checklist Parameters'!$E$24)/'Checklist Parameters'!$E$25)+1,0)))</f>
        <v>&lt;no limit&gt;</v>
      </c>
      <c r="AF79" s="174">
        <f t="shared" si="4"/>
        <v>0</v>
      </c>
      <c r="AG79" s="161">
        <f t="shared" si="5"/>
        <v>0</v>
      </c>
      <c r="AH79" s="126"/>
      <c r="AI79" s="101"/>
      <c r="AJ79" s="101"/>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row>
    <row r="80" spans="1:79" s="2" customFormat="1" ht="15">
      <c r="A80" s="388"/>
      <c r="B80" s="389"/>
      <c r="C80" s="389"/>
      <c r="D80" s="389"/>
      <c r="E80" s="389"/>
      <c r="F80" s="389"/>
      <c r="G80" s="390"/>
      <c r="H80" s="389"/>
      <c r="I80" s="389"/>
      <c r="J80" s="389"/>
      <c r="K80" s="389"/>
      <c r="L80" s="389"/>
      <c r="M80" s="389"/>
      <c r="N80" s="313">
        <f>IF(IF(I80&lt;'Checklist Parameters'!$E$22,0,($I80-$L80))&lt;0,0,IF(I80&lt;'Checklist Parameters'!$E$22,0,($I80-$L80)))</f>
        <v>0</v>
      </c>
      <c r="O80" s="394"/>
      <c r="P80" s="395"/>
      <c r="Q80" s="316">
        <f t="shared" si="0"/>
        <v>0</v>
      </c>
      <c r="R80" s="159">
        <f t="shared" si="1"/>
        <v>0</v>
      </c>
      <c r="S80" s="159">
        <f>IF('Checklist Parameters'!$E$60&lt;0.2,0.2,'Checklist Parameters'!$E$60)</f>
        <v>0.72</v>
      </c>
      <c r="T80" s="160">
        <f>IF($O80="",IF('Checklist District ID'!$C$43="Y",MAX($R80:$S80)*$I80,SUM($R80:$S80)*$I80),IF(O80&gt;0,Q80*S80))</f>
        <v>0</v>
      </c>
      <c r="U80" s="160">
        <f>IF(Q80&gt;0,((I80-T80)*'Formula Matrix'!$E$38),0)</f>
        <v>0</v>
      </c>
      <c r="V80" s="160">
        <f t="shared" si="2"/>
        <v>0</v>
      </c>
      <c r="W80" s="160">
        <f>IF(V80&gt;0,(V80*'Checklist Parameters'!$E$35),0)</f>
        <v>0</v>
      </c>
      <c r="X80" s="161">
        <f t="shared" si="3"/>
        <v>0</v>
      </c>
      <c r="Y80" s="161">
        <f>IF('Checklist Parameters'!$E$102&lt;&gt;"",(I80/43560)*'Checklist Parameters'!$E$102,"N/A")</f>
        <v>0</v>
      </c>
      <c r="Z80" s="161" t="str">
        <f>IF('Checklist Parameters'!$E$58&lt;&gt;"",((I80*'Checklist Parameters'!$E$58)*'Checklist Parameters'!$E$35)/1000,"N/A")</f>
        <v>N/A</v>
      </c>
      <c r="AA80" s="161">
        <f>IF('Checklist Parameters'!$E$101&lt;&gt;"",IFERROR(I80/'Checklist Parameters'!$E$101,0),"N/A")</f>
        <v>0</v>
      </c>
      <c r="AB80" s="161" t="str">
        <f>IF('Checklist Parameters'!$E$43&lt;&gt;"",(I80*'Checklist Parameters'!$E$43)/1000,"N/A")</f>
        <v>N/A</v>
      </c>
      <c r="AC80" s="161">
        <f>IF('Checklist Parameters'!$E$16="",$X80,IF(AND('Checklist Parameters'!$E$16&lt;$X80,'Checklist Parameters'!$E$16&gt;=3),'Checklist Parameters'!$E$16,IF(AND('Checklist Parameters'!$E$16&lt;$X80,'Checklist Parameters'!$E$16&lt;3),0,$X80)))</f>
        <v>0</v>
      </c>
      <c r="AD80" s="161" t="str">
        <f>IF(AND(I80&lt;'Checklist Parameters'!$E$22,$I80&lt;&gt;0),"Y","")</f>
        <v/>
      </c>
      <c r="AE80" s="161" t="str">
        <f>IF($AD80="Y",0,IF('Checklist Parameters'!$E$25="","&lt;no limit&gt;",ROUNDDOWN((($I80-'Checklist Parameters'!$E$24)/'Checklist Parameters'!$E$25)+1,0)))</f>
        <v>&lt;no limit&gt;</v>
      </c>
      <c r="AF80" s="174">
        <f t="shared" si="4"/>
        <v>0</v>
      </c>
      <c r="AG80" s="161">
        <f t="shared" si="5"/>
        <v>0</v>
      </c>
      <c r="AH80" s="126"/>
      <c r="AI80" s="101"/>
      <c r="AJ80" s="101"/>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row>
    <row r="81" spans="1:79" s="2" customFormat="1" ht="15">
      <c r="A81" s="388"/>
      <c r="B81" s="389"/>
      <c r="C81" s="389"/>
      <c r="D81" s="389"/>
      <c r="E81" s="389"/>
      <c r="F81" s="389"/>
      <c r="G81" s="390"/>
      <c r="H81" s="389"/>
      <c r="I81" s="389"/>
      <c r="J81" s="389"/>
      <c r="K81" s="389"/>
      <c r="L81" s="389"/>
      <c r="M81" s="389"/>
      <c r="N81" s="313">
        <f>IF(IF(I81&lt;'Checklist Parameters'!$E$22,0,($I81-$L81))&lt;0,0,IF(I81&lt;'Checklist Parameters'!$E$22,0,($I81-$L81)))</f>
        <v>0</v>
      </c>
      <c r="O81" s="394"/>
      <c r="P81" s="395"/>
      <c r="Q81" s="316">
        <f t="shared" si="0"/>
        <v>0</v>
      </c>
      <c r="R81" s="159">
        <f t="shared" si="1"/>
        <v>0</v>
      </c>
      <c r="S81" s="159">
        <f>IF('Checklist Parameters'!$E$60&lt;0.2,0.2,'Checklist Parameters'!$E$60)</f>
        <v>0.72</v>
      </c>
      <c r="T81" s="160">
        <f>IF($O81="",IF('Checklist District ID'!$C$43="Y",MAX($R81:$S81)*$I81,SUM($R81:$S81)*$I81),IF(O81&gt;0,Q81*S81))</f>
        <v>0</v>
      </c>
      <c r="U81" s="160">
        <f>IF(Q81&gt;0,((I81-T81)*'Formula Matrix'!$E$38),0)</f>
        <v>0</v>
      </c>
      <c r="V81" s="160">
        <f t="shared" si="2"/>
        <v>0</v>
      </c>
      <c r="W81" s="160">
        <f>IF(V81&gt;0,(V81*'Checklist Parameters'!$E$35),0)</f>
        <v>0</v>
      </c>
      <c r="X81" s="161">
        <f t="shared" si="3"/>
        <v>0</v>
      </c>
      <c r="Y81" s="161">
        <f>IF('Checklist Parameters'!$E$102&lt;&gt;"",(I81/43560)*'Checklist Parameters'!$E$102,"N/A")</f>
        <v>0</v>
      </c>
      <c r="Z81" s="161" t="str">
        <f>IF('Checklist Parameters'!$E$58&lt;&gt;"",((I81*'Checklist Parameters'!$E$58)*'Checklist Parameters'!$E$35)/1000,"N/A")</f>
        <v>N/A</v>
      </c>
      <c r="AA81" s="161">
        <f>IF('Checklist Parameters'!$E$101&lt;&gt;"",IFERROR(I81/'Checklist Parameters'!$E$101,0),"N/A")</f>
        <v>0</v>
      </c>
      <c r="AB81" s="161" t="str">
        <f>IF('Checklist Parameters'!$E$43&lt;&gt;"",(I81*'Checklist Parameters'!$E$43)/1000,"N/A")</f>
        <v>N/A</v>
      </c>
      <c r="AC81" s="161">
        <f>IF('Checklist Parameters'!$E$16="",$X81,IF(AND('Checklist Parameters'!$E$16&lt;$X81,'Checklist Parameters'!$E$16&gt;=3),'Checklist Parameters'!$E$16,IF(AND('Checklist Parameters'!$E$16&lt;$X81,'Checklist Parameters'!$E$16&lt;3),0,$X81)))</f>
        <v>0</v>
      </c>
      <c r="AD81" s="161" t="str">
        <f>IF(AND(I81&lt;'Checklist Parameters'!$E$22,$I81&lt;&gt;0),"Y","")</f>
        <v/>
      </c>
      <c r="AE81" s="161" t="str">
        <f>IF($AD81="Y",0,IF('Checklist Parameters'!$E$25="","&lt;no limit&gt;",ROUNDDOWN((($I81-'Checklist Parameters'!$E$24)/'Checklist Parameters'!$E$25)+1,0)))</f>
        <v>&lt;no limit&gt;</v>
      </c>
      <c r="AF81" s="174">
        <f t="shared" si="4"/>
        <v>0</v>
      </c>
      <c r="AG81" s="161">
        <f t="shared" si="5"/>
        <v>0</v>
      </c>
      <c r="AH81" s="126"/>
      <c r="AI81" s="101"/>
      <c r="AJ81" s="101"/>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row>
    <row r="82" spans="1:79" s="2" customFormat="1" ht="15">
      <c r="A82" s="388"/>
      <c r="B82" s="389"/>
      <c r="C82" s="389"/>
      <c r="D82" s="389"/>
      <c r="E82" s="389"/>
      <c r="F82" s="389"/>
      <c r="G82" s="390"/>
      <c r="H82" s="389"/>
      <c r="I82" s="389"/>
      <c r="J82" s="389"/>
      <c r="K82" s="389"/>
      <c r="L82" s="389"/>
      <c r="M82" s="389"/>
      <c r="N82" s="313">
        <f>IF(IF(I82&lt;'Checklist Parameters'!$E$22,0,($I82-$L82))&lt;0,0,IF(I82&lt;'Checklist Parameters'!$E$22,0,($I82-$L82)))</f>
        <v>0</v>
      </c>
      <c r="O82" s="394"/>
      <c r="P82" s="395"/>
      <c r="Q82" s="316">
        <f t="shared" si="0"/>
        <v>0</v>
      </c>
      <c r="R82" s="159">
        <f t="shared" si="1"/>
        <v>0</v>
      </c>
      <c r="S82" s="159">
        <f>IF('Checklist Parameters'!$E$60&lt;0.2,0.2,'Checklist Parameters'!$E$60)</f>
        <v>0.72</v>
      </c>
      <c r="T82" s="160">
        <f>IF($O82="",IF('Checklist District ID'!$C$43="Y",MAX($R82:$S82)*$I82,SUM($R82:$S82)*$I82),IF(O82&gt;0,Q82*S82))</f>
        <v>0</v>
      </c>
      <c r="U82" s="160">
        <f>IF(Q82&gt;0,((I82-T82)*'Formula Matrix'!$E$38),0)</f>
        <v>0</v>
      </c>
      <c r="V82" s="160">
        <f t="shared" si="2"/>
        <v>0</v>
      </c>
      <c r="W82" s="160">
        <f>IF(V82&gt;0,(V82*'Checklist Parameters'!$E$35),0)</f>
        <v>0</v>
      </c>
      <c r="X82" s="161">
        <f t="shared" si="3"/>
        <v>0</v>
      </c>
      <c r="Y82" s="161">
        <f>IF('Checklist Parameters'!$E$102&lt;&gt;"",(I82/43560)*'Checklist Parameters'!$E$102,"N/A")</f>
        <v>0</v>
      </c>
      <c r="Z82" s="161" t="str">
        <f>IF('Checklist Parameters'!$E$58&lt;&gt;"",((I82*'Checklist Parameters'!$E$58)*'Checklist Parameters'!$E$35)/1000,"N/A")</f>
        <v>N/A</v>
      </c>
      <c r="AA82" s="161">
        <f>IF('Checklist Parameters'!$E$101&lt;&gt;"",IFERROR(I82/'Checklist Parameters'!$E$101,0),"N/A")</f>
        <v>0</v>
      </c>
      <c r="AB82" s="161" t="str">
        <f>IF('Checklist Parameters'!$E$43&lt;&gt;"",(I82*'Checklist Parameters'!$E$43)/1000,"N/A")</f>
        <v>N/A</v>
      </c>
      <c r="AC82" s="161">
        <f>IF('Checklist Parameters'!$E$16="",$X82,IF(AND('Checklist Parameters'!$E$16&lt;$X82,'Checklist Parameters'!$E$16&gt;=3),'Checklist Parameters'!$E$16,IF(AND('Checklist Parameters'!$E$16&lt;$X82,'Checklist Parameters'!$E$16&lt;3),0,$X82)))</f>
        <v>0</v>
      </c>
      <c r="AD82" s="161" t="str">
        <f>IF(AND(I82&lt;'Checklist Parameters'!$E$22,$I82&lt;&gt;0),"Y","")</f>
        <v/>
      </c>
      <c r="AE82" s="161" t="str">
        <f>IF($AD82="Y",0,IF('Checklist Parameters'!$E$25="","&lt;no limit&gt;",ROUNDDOWN((($I82-'Checklist Parameters'!$E$24)/'Checklist Parameters'!$E$25)+1,0)))</f>
        <v>&lt;no limit&gt;</v>
      </c>
      <c r="AF82" s="174">
        <f t="shared" si="4"/>
        <v>0</v>
      </c>
      <c r="AG82" s="161">
        <f t="shared" si="5"/>
        <v>0</v>
      </c>
      <c r="AH82" s="126"/>
      <c r="AI82" s="101"/>
      <c r="AJ82" s="101"/>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row>
    <row r="83" spans="1:79" s="2" customFormat="1" ht="15">
      <c r="A83" s="388"/>
      <c r="B83" s="389"/>
      <c r="C83" s="389"/>
      <c r="D83" s="389"/>
      <c r="E83" s="389"/>
      <c r="F83" s="389"/>
      <c r="G83" s="390"/>
      <c r="H83" s="389"/>
      <c r="I83" s="389"/>
      <c r="J83" s="389"/>
      <c r="K83" s="389"/>
      <c r="L83" s="389"/>
      <c r="M83" s="389"/>
      <c r="N83" s="313">
        <f>IF(IF(I83&lt;'Checklist Parameters'!$E$22,0,($I83-$L83))&lt;0,0,IF(I83&lt;'Checklist Parameters'!$E$22,0,($I83-$L83)))</f>
        <v>0</v>
      </c>
      <c r="O83" s="394"/>
      <c r="P83" s="395"/>
      <c r="Q83" s="316">
        <f t="shared" si="0"/>
        <v>0</v>
      </c>
      <c r="R83" s="159">
        <f t="shared" si="1"/>
        <v>0</v>
      </c>
      <c r="S83" s="159">
        <f>IF('Checklist Parameters'!$E$60&lt;0.2,0.2,'Checklist Parameters'!$E$60)</f>
        <v>0.72</v>
      </c>
      <c r="T83" s="160">
        <f>IF($O83="",IF('Checklist District ID'!$C$43="Y",MAX($R83:$S83)*$I83,SUM($R83:$S83)*$I83),IF(O83&gt;0,Q83*S83))</f>
        <v>0</v>
      </c>
      <c r="U83" s="160">
        <f>IF(Q83&gt;0,((I83-T83)*'Formula Matrix'!$E$38),0)</f>
        <v>0</v>
      </c>
      <c r="V83" s="160">
        <f t="shared" si="2"/>
        <v>0</v>
      </c>
      <c r="W83" s="160">
        <f>IF(V83&gt;0,(V83*'Checklist Parameters'!$E$35),0)</f>
        <v>0</v>
      </c>
      <c r="X83" s="161">
        <f t="shared" si="3"/>
        <v>0</v>
      </c>
      <c r="Y83" s="161">
        <f>IF('Checklist Parameters'!$E$102&lt;&gt;"",(I83/43560)*'Checklist Parameters'!$E$102,"N/A")</f>
        <v>0</v>
      </c>
      <c r="Z83" s="161" t="str">
        <f>IF('Checklist Parameters'!$E$58&lt;&gt;"",((I83*'Checklist Parameters'!$E$58)*'Checklist Parameters'!$E$35)/1000,"N/A")</f>
        <v>N/A</v>
      </c>
      <c r="AA83" s="161">
        <f>IF('Checklist Parameters'!$E$101&lt;&gt;"",IFERROR(I83/'Checklist Parameters'!$E$101,0),"N/A")</f>
        <v>0</v>
      </c>
      <c r="AB83" s="161" t="str">
        <f>IF('Checklist Parameters'!$E$43&lt;&gt;"",(I83*'Checklist Parameters'!$E$43)/1000,"N/A")</f>
        <v>N/A</v>
      </c>
      <c r="AC83" s="161">
        <f>IF('Checklist Parameters'!$E$16="",$X83,IF(AND('Checklist Parameters'!$E$16&lt;$X83,'Checklist Parameters'!$E$16&gt;=3),'Checklist Parameters'!$E$16,IF(AND('Checklist Parameters'!$E$16&lt;$X83,'Checklist Parameters'!$E$16&lt;3),0,$X83)))</f>
        <v>0</v>
      </c>
      <c r="AD83" s="161" t="str">
        <f>IF(AND(I83&lt;'Checklist Parameters'!$E$22,$I83&lt;&gt;0),"Y","")</f>
        <v/>
      </c>
      <c r="AE83" s="161" t="str">
        <f>IF($AD83="Y",0,IF('Checklist Parameters'!$E$25="","&lt;no limit&gt;",ROUNDDOWN((($I83-'Checklist Parameters'!$E$24)/'Checklist Parameters'!$E$25)+1,0)))</f>
        <v>&lt;no limit&gt;</v>
      </c>
      <c r="AF83" s="174">
        <f t="shared" si="4"/>
        <v>0</v>
      </c>
      <c r="AG83" s="161">
        <f t="shared" si="5"/>
        <v>0</v>
      </c>
      <c r="AH83" s="126"/>
      <c r="AI83" s="101"/>
      <c r="AJ83" s="101"/>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row>
    <row r="84" spans="1:79" s="2" customFormat="1" ht="15">
      <c r="A84" s="388"/>
      <c r="B84" s="389"/>
      <c r="C84" s="389"/>
      <c r="D84" s="389"/>
      <c r="E84" s="389"/>
      <c r="F84" s="389"/>
      <c r="G84" s="390"/>
      <c r="H84" s="389"/>
      <c r="I84" s="389"/>
      <c r="J84" s="389"/>
      <c r="K84" s="389"/>
      <c r="L84" s="389"/>
      <c r="M84" s="389"/>
      <c r="N84" s="313">
        <f>IF(IF(I84&lt;'Checklist Parameters'!$E$22,0,($I84-$L84))&lt;0,0,IF(I84&lt;'Checklist Parameters'!$E$22,0,($I84-$L84)))</f>
        <v>0</v>
      </c>
      <c r="O84" s="394"/>
      <c r="P84" s="395"/>
      <c r="Q84" s="316">
        <f t="shared" ref="Q84:Q147" si="6">IF(O84&lt;&gt;"",O84,N84)</f>
        <v>0</v>
      </c>
      <c r="R84" s="159">
        <f t="shared" ref="R84:R147" si="7">IFERROR(L84/I84,0)</f>
        <v>0</v>
      </c>
      <c r="S84" s="159">
        <f>IF('Checklist Parameters'!$E$60&lt;0.2,0.2,'Checklist Parameters'!$E$60)</f>
        <v>0.72</v>
      </c>
      <c r="T84" s="160">
        <f>IF($O84="",IF('Checklist District ID'!$C$43="Y",MAX($R84:$S84)*$I84,SUM($R84:$S84)*$I84),IF(O84&gt;0,Q84*S84))</f>
        <v>0</v>
      </c>
      <c r="U84" s="160">
        <f>IF(Q84&gt;0,((I84-T84)*'Formula Matrix'!$E$38),0)</f>
        <v>0</v>
      </c>
      <c r="V84" s="160">
        <f t="shared" ref="V84:V147" si="8">IF(Q84=0,0,(I84-T84-U84))</f>
        <v>0</v>
      </c>
      <c r="W84" s="160">
        <f>IF(V84&gt;0,(V84*'Checklist Parameters'!$E$35),0)</f>
        <v>0</v>
      </c>
      <c r="X84" s="161">
        <f t="shared" ref="X84:X147" si="9">IF($W84/1000&gt;3,(ROUNDDOWN($W84/1000,0)),IF(AND($W84/1000&gt;2.5,$W84/1000&lt;=3),3,0))</f>
        <v>0</v>
      </c>
      <c r="Y84" s="161">
        <f>IF('Checklist Parameters'!$E$102&lt;&gt;"",(I84/43560)*'Checklist Parameters'!$E$102,"N/A")</f>
        <v>0</v>
      </c>
      <c r="Z84" s="161" t="str">
        <f>IF('Checklist Parameters'!$E$58&lt;&gt;"",((I84*'Checklist Parameters'!$E$58)*'Checklist Parameters'!$E$35)/1000,"N/A")</f>
        <v>N/A</v>
      </c>
      <c r="AA84" s="161">
        <f>IF('Checklist Parameters'!$E$101&lt;&gt;"",IFERROR(I84/'Checklist Parameters'!$E$101,0),"N/A")</f>
        <v>0</v>
      </c>
      <c r="AB84" s="161" t="str">
        <f>IF('Checklist Parameters'!$E$43&lt;&gt;"",(I84*'Checklist Parameters'!$E$43)/1000,"N/A")</f>
        <v>N/A</v>
      </c>
      <c r="AC84" s="161">
        <f>IF('Checklist Parameters'!$E$16="",$X84,IF(AND('Checklist Parameters'!$E$16&lt;$X84,'Checklist Parameters'!$E$16&gt;=3),'Checklist Parameters'!$E$16,IF(AND('Checklist Parameters'!$E$16&lt;$X84,'Checklist Parameters'!$E$16&lt;3),0,$X84)))</f>
        <v>0</v>
      </c>
      <c r="AD84" s="161" t="str">
        <f>IF(AND(I84&lt;'Checklist Parameters'!$E$22,$I84&lt;&gt;0),"Y","")</f>
        <v/>
      </c>
      <c r="AE84" s="161" t="str">
        <f>IF($AD84="Y",0,IF('Checklist Parameters'!$E$25="","&lt;no limit&gt;",ROUNDDOWN((($I84-'Checklist Parameters'!$E$24)/'Checklist Parameters'!$E$25)+1,0)))</f>
        <v>&lt;no limit&gt;</v>
      </c>
      <c r="AF84" s="174">
        <f t="shared" ref="AF84:AF147" si="10">IF(MIN(X84,Y84,Z84,AA84,AB84,AC84)&lt;2.5,0,IF(AND(MIN(X84,Y84,Z84,AA84,AB84,AC84)&gt;=2.5,MIN(X84,Y84,Z84,AA84,AB84,AC84)&lt;3),3,ROUND(MIN(X84,Y84,Z84,AA84,AB84,AC84),0)))</f>
        <v>0</v>
      </c>
      <c r="AG84" s="161">
        <f t="shared" ref="AG84:AG147" si="11">IFERROR((43560/$I84)*$AF84,0)</f>
        <v>0</v>
      </c>
      <c r="AH84" s="126"/>
      <c r="AI84" s="101"/>
      <c r="AJ84" s="101"/>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row>
    <row r="85" spans="1:79" s="2" customFormat="1" ht="15">
      <c r="A85" s="388"/>
      <c r="B85" s="389"/>
      <c r="C85" s="389"/>
      <c r="D85" s="389"/>
      <c r="E85" s="389"/>
      <c r="F85" s="389"/>
      <c r="G85" s="390"/>
      <c r="H85" s="389"/>
      <c r="I85" s="389"/>
      <c r="J85" s="389"/>
      <c r="K85" s="389"/>
      <c r="L85" s="389"/>
      <c r="M85" s="389"/>
      <c r="N85" s="313">
        <f>IF(IF(I85&lt;'Checklist Parameters'!$E$22,0,($I85-$L85))&lt;0,0,IF(I85&lt;'Checklist Parameters'!$E$22,0,($I85-$L85)))</f>
        <v>0</v>
      </c>
      <c r="O85" s="394"/>
      <c r="P85" s="395"/>
      <c r="Q85" s="316">
        <f t="shared" si="6"/>
        <v>0</v>
      </c>
      <c r="R85" s="159">
        <f t="shared" si="7"/>
        <v>0</v>
      </c>
      <c r="S85" s="159">
        <f>IF('Checklist Parameters'!$E$60&lt;0.2,0.2,'Checklist Parameters'!$E$60)</f>
        <v>0.72</v>
      </c>
      <c r="T85" s="160">
        <f>IF($O85="",IF('Checklist District ID'!$C$43="Y",MAX($R85:$S85)*$I85,SUM($R85:$S85)*$I85),IF(O85&gt;0,Q85*S85))</f>
        <v>0</v>
      </c>
      <c r="U85" s="160">
        <f>IF(Q85&gt;0,((I85-T85)*'Formula Matrix'!$E$38),0)</f>
        <v>0</v>
      </c>
      <c r="V85" s="160">
        <f t="shared" si="8"/>
        <v>0</v>
      </c>
      <c r="W85" s="160">
        <f>IF(V85&gt;0,(V85*'Checklist Parameters'!$E$35),0)</f>
        <v>0</v>
      </c>
      <c r="X85" s="161">
        <f t="shared" si="9"/>
        <v>0</v>
      </c>
      <c r="Y85" s="161">
        <f>IF('Checklist Parameters'!$E$102&lt;&gt;"",(I85/43560)*'Checklist Parameters'!$E$102,"N/A")</f>
        <v>0</v>
      </c>
      <c r="Z85" s="161" t="str">
        <f>IF('Checklist Parameters'!$E$58&lt;&gt;"",((I85*'Checklist Parameters'!$E$58)*'Checklist Parameters'!$E$35)/1000,"N/A")</f>
        <v>N/A</v>
      </c>
      <c r="AA85" s="161">
        <f>IF('Checklist Parameters'!$E$101&lt;&gt;"",IFERROR(I85/'Checklist Parameters'!$E$101,0),"N/A")</f>
        <v>0</v>
      </c>
      <c r="AB85" s="161" t="str">
        <f>IF('Checklist Parameters'!$E$43&lt;&gt;"",(I85*'Checklist Parameters'!$E$43)/1000,"N/A")</f>
        <v>N/A</v>
      </c>
      <c r="AC85" s="161">
        <f>IF('Checklist Parameters'!$E$16="",$X85,IF(AND('Checklist Parameters'!$E$16&lt;$X85,'Checklist Parameters'!$E$16&gt;=3),'Checklist Parameters'!$E$16,IF(AND('Checklist Parameters'!$E$16&lt;$X85,'Checklist Parameters'!$E$16&lt;3),0,$X85)))</f>
        <v>0</v>
      </c>
      <c r="AD85" s="161" t="str">
        <f>IF(AND(I85&lt;'Checklist Parameters'!$E$22,$I85&lt;&gt;0),"Y","")</f>
        <v/>
      </c>
      <c r="AE85" s="161" t="str">
        <f>IF($AD85="Y",0,IF('Checklist Parameters'!$E$25="","&lt;no limit&gt;",ROUNDDOWN((($I85-'Checklist Parameters'!$E$24)/'Checklist Parameters'!$E$25)+1,0)))</f>
        <v>&lt;no limit&gt;</v>
      </c>
      <c r="AF85" s="174">
        <f t="shared" si="10"/>
        <v>0</v>
      </c>
      <c r="AG85" s="161">
        <f t="shared" si="11"/>
        <v>0</v>
      </c>
      <c r="AH85" s="126"/>
      <c r="AI85" s="101"/>
      <c r="AJ85" s="101"/>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row>
    <row r="86" spans="1:79" s="2" customFormat="1" ht="15">
      <c r="A86" s="388"/>
      <c r="B86" s="389"/>
      <c r="C86" s="389"/>
      <c r="D86" s="389"/>
      <c r="E86" s="389"/>
      <c r="F86" s="389"/>
      <c r="G86" s="390"/>
      <c r="H86" s="389"/>
      <c r="I86" s="389"/>
      <c r="J86" s="389"/>
      <c r="K86" s="389"/>
      <c r="L86" s="389"/>
      <c r="M86" s="389"/>
      <c r="N86" s="313">
        <f>IF(IF(I86&lt;'Checklist Parameters'!$E$22,0,($I86-$L86))&lt;0,0,IF(I86&lt;'Checklist Parameters'!$E$22,0,($I86-$L86)))</f>
        <v>0</v>
      </c>
      <c r="O86" s="394"/>
      <c r="P86" s="395"/>
      <c r="Q86" s="316">
        <f t="shared" si="6"/>
        <v>0</v>
      </c>
      <c r="R86" s="159">
        <f t="shared" si="7"/>
        <v>0</v>
      </c>
      <c r="S86" s="159">
        <f>IF('Checklist Parameters'!$E$60&lt;0.2,0.2,'Checklist Parameters'!$E$60)</f>
        <v>0.72</v>
      </c>
      <c r="T86" s="160">
        <f>IF($O86="",IF('Checklist District ID'!$C$43="Y",MAX($R86:$S86)*$I86,SUM($R86:$S86)*$I86),IF(O86&gt;0,Q86*S86))</f>
        <v>0</v>
      </c>
      <c r="U86" s="160">
        <f>IF(Q86&gt;0,((I86-T86)*'Formula Matrix'!$E$38),0)</f>
        <v>0</v>
      </c>
      <c r="V86" s="160">
        <f t="shared" si="8"/>
        <v>0</v>
      </c>
      <c r="W86" s="160">
        <f>IF(V86&gt;0,(V86*'Checklist Parameters'!$E$35),0)</f>
        <v>0</v>
      </c>
      <c r="X86" s="161">
        <f t="shared" si="9"/>
        <v>0</v>
      </c>
      <c r="Y86" s="161">
        <f>IF('Checklist Parameters'!$E$102&lt;&gt;"",(I86/43560)*'Checklist Parameters'!$E$102,"N/A")</f>
        <v>0</v>
      </c>
      <c r="Z86" s="161" t="str">
        <f>IF('Checklist Parameters'!$E$58&lt;&gt;"",((I86*'Checklist Parameters'!$E$58)*'Checklist Parameters'!$E$35)/1000,"N/A")</f>
        <v>N/A</v>
      </c>
      <c r="AA86" s="161">
        <f>IF('Checklist Parameters'!$E$101&lt;&gt;"",IFERROR(I86/'Checklist Parameters'!$E$101,0),"N/A")</f>
        <v>0</v>
      </c>
      <c r="AB86" s="161" t="str">
        <f>IF('Checklist Parameters'!$E$43&lt;&gt;"",(I86*'Checklist Parameters'!$E$43)/1000,"N/A")</f>
        <v>N/A</v>
      </c>
      <c r="AC86" s="161">
        <f>IF('Checklist Parameters'!$E$16="",$X86,IF(AND('Checklist Parameters'!$E$16&lt;$X86,'Checklist Parameters'!$E$16&gt;=3),'Checklist Parameters'!$E$16,IF(AND('Checklist Parameters'!$E$16&lt;$X86,'Checklist Parameters'!$E$16&lt;3),0,$X86)))</f>
        <v>0</v>
      </c>
      <c r="AD86" s="161" t="str">
        <f>IF(AND(I86&lt;'Checklist Parameters'!$E$22,$I86&lt;&gt;0),"Y","")</f>
        <v/>
      </c>
      <c r="AE86" s="161" t="str">
        <f>IF($AD86="Y",0,IF('Checklist Parameters'!$E$25="","&lt;no limit&gt;",ROUNDDOWN((($I86-'Checklist Parameters'!$E$24)/'Checklist Parameters'!$E$25)+1,0)))</f>
        <v>&lt;no limit&gt;</v>
      </c>
      <c r="AF86" s="174">
        <f t="shared" si="10"/>
        <v>0</v>
      </c>
      <c r="AG86" s="161">
        <f t="shared" si="11"/>
        <v>0</v>
      </c>
      <c r="AH86" s="126"/>
      <c r="AI86" s="101"/>
      <c r="AJ86" s="101"/>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row>
    <row r="87" spans="1:79" s="158" customFormat="1" ht="15">
      <c r="A87" s="388"/>
      <c r="B87" s="389"/>
      <c r="C87" s="389"/>
      <c r="D87" s="389"/>
      <c r="E87" s="389"/>
      <c r="F87" s="389"/>
      <c r="G87" s="390"/>
      <c r="H87" s="389"/>
      <c r="I87" s="389"/>
      <c r="J87" s="389"/>
      <c r="K87" s="389"/>
      <c r="L87" s="389"/>
      <c r="M87" s="389"/>
      <c r="N87" s="313">
        <f>IF(IF(I87&lt;'Checklist Parameters'!$E$22,0,($I87-$L87))&lt;0,0,IF(I87&lt;'Checklist Parameters'!$E$22,0,($I87-$L87)))</f>
        <v>0</v>
      </c>
      <c r="O87" s="394"/>
      <c r="P87" s="393"/>
      <c r="Q87" s="316">
        <f t="shared" si="6"/>
        <v>0</v>
      </c>
      <c r="R87" s="159">
        <f t="shared" si="7"/>
        <v>0</v>
      </c>
      <c r="S87" s="159">
        <f>IF('Checklist Parameters'!$E$60&lt;0.2,0.2,'Checklist Parameters'!$E$60)</f>
        <v>0.72</v>
      </c>
      <c r="T87" s="160">
        <f>IF($O87="",IF('Checklist District ID'!$C$43="Y",MAX($R87:$S87)*$I87,SUM($R87:$S87)*$I87),IF(O87&gt;0,Q87*S87))</f>
        <v>0</v>
      </c>
      <c r="U87" s="160">
        <f>IF(Q87&gt;0,((I87-T87)*'Formula Matrix'!$E$38),0)</f>
        <v>0</v>
      </c>
      <c r="V87" s="160">
        <f t="shared" si="8"/>
        <v>0</v>
      </c>
      <c r="W87" s="160">
        <f>IF(V87&gt;0,(V87*'Checklist Parameters'!$E$35),0)</f>
        <v>0</v>
      </c>
      <c r="X87" s="161">
        <f t="shared" si="9"/>
        <v>0</v>
      </c>
      <c r="Y87" s="161">
        <f>IF('Checklist Parameters'!$E$102&lt;&gt;"",(I87/43560)*'Checklist Parameters'!$E$102,"N/A")</f>
        <v>0</v>
      </c>
      <c r="Z87" s="161" t="str">
        <f>IF('Checklist Parameters'!$E$58&lt;&gt;"",((I87*'Checklist Parameters'!$E$58)*'Checklist Parameters'!$E$35)/1000,"N/A")</f>
        <v>N/A</v>
      </c>
      <c r="AA87" s="161">
        <f>IF('Checklist Parameters'!$E$101&lt;&gt;"",IFERROR(I87/'Checklist Parameters'!$E$101,0),"N/A")</f>
        <v>0</v>
      </c>
      <c r="AB87" s="161" t="str">
        <f>IF('Checklist Parameters'!$E$43&lt;&gt;"",(I87*'Checklist Parameters'!$E$43)/1000,"N/A")</f>
        <v>N/A</v>
      </c>
      <c r="AC87" s="161">
        <f>IF('Checklist Parameters'!$E$16="",$X87,IF(AND('Checklist Parameters'!$E$16&lt;$X87,'Checklist Parameters'!$E$16&gt;=3),'Checklist Parameters'!$E$16,IF(AND('Checklist Parameters'!$E$16&lt;$X87,'Checklist Parameters'!$E$16&lt;3),0,$X87)))</f>
        <v>0</v>
      </c>
      <c r="AD87" s="161" t="str">
        <f>IF(AND(I87&lt;'Checklist Parameters'!$E$22,$I87&lt;&gt;0),"Y","")</f>
        <v/>
      </c>
      <c r="AE87" s="161" t="str">
        <f>IF($AD87="Y",0,IF('Checklist Parameters'!$E$25="","&lt;no limit&gt;",ROUNDDOWN((($I87-'Checklist Parameters'!$E$24)/'Checklist Parameters'!$E$25)+1,0)))</f>
        <v>&lt;no limit&gt;</v>
      </c>
      <c r="AF87" s="174">
        <f t="shared" si="10"/>
        <v>0</v>
      </c>
      <c r="AG87" s="161">
        <f t="shared" si="11"/>
        <v>0</v>
      </c>
      <c r="AH87" s="126"/>
      <c r="AI87" s="101"/>
      <c r="AJ87" s="101"/>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row>
    <row r="88" spans="1:79" s="2" customFormat="1" ht="15">
      <c r="A88" s="388"/>
      <c r="B88" s="389"/>
      <c r="C88" s="389"/>
      <c r="D88" s="389"/>
      <c r="E88" s="389"/>
      <c r="F88" s="389"/>
      <c r="G88" s="390"/>
      <c r="H88" s="389"/>
      <c r="I88" s="389"/>
      <c r="J88" s="389"/>
      <c r="K88" s="389"/>
      <c r="L88" s="389"/>
      <c r="M88" s="389"/>
      <c r="N88" s="313">
        <f>IF(IF(I88&lt;'Checklist Parameters'!$E$22,0,($I88-$L88))&lt;0,0,IF(I88&lt;'Checklist Parameters'!$E$22,0,($I88-$L88)))</f>
        <v>0</v>
      </c>
      <c r="O88" s="394"/>
      <c r="P88" s="395"/>
      <c r="Q88" s="316">
        <f t="shared" si="6"/>
        <v>0</v>
      </c>
      <c r="R88" s="159">
        <f t="shared" si="7"/>
        <v>0</v>
      </c>
      <c r="S88" s="159">
        <f>IF('Checklist Parameters'!$E$60&lt;0.2,0.2,'Checklist Parameters'!$E$60)</f>
        <v>0.72</v>
      </c>
      <c r="T88" s="160">
        <f>IF($O88="",IF('Checklist District ID'!$C$43="Y",MAX($R88:$S88)*$I88,SUM($R88:$S88)*$I88),IF(O88&gt;0,Q88*S88))</f>
        <v>0</v>
      </c>
      <c r="U88" s="160">
        <f>IF(Q88&gt;0,((I88-T88)*'Formula Matrix'!$E$38),0)</f>
        <v>0</v>
      </c>
      <c r="V88" s="160">
        <f t="shared" si="8"/>
        <v>0</v>
      </c>
      <c r="W88" s="160">
        <f>IF(V88&gt;0,(V88*'Checklist Parameters'!$E$35),0)</f>
        <v>0</v>
      </c>
      <c r="X88" s="161">
        <f t="shared" si="9"/>
        <v>0</v>
      </c>
      <c r="Y88" s="161">
        <f>IF('Checklist Parameters'!$E$102&lt;&gt;"",(I88/43560)*'Checklist Parameters'!$E$102,"N/A")</f>
        <v>0</v>
      </c>
      <c r="Z88" s="161" t="str">
        <f>IF('Checklist Parameters'!$E$58&lt;&gt;"",((I88*'Checklist Parameters'!$E$58)*'Checklist Parameters'!$E$35)/1000,"N/A")</f>
        <v>N/A</v>
      </c>
      <c r="AA88" s="161">
        <f>IF('Checklist Parameters'!$E$101&lt;&gt;"",IFERROR(I88/'Checklist Parameters'!$E$101,0),"N/A")</f>
        <v>0</v>
      </c>
      <c r="AB88" s="161" t="str">
        <f>IF('Checklist Parameters'!$E$43&lt;&gt;"",(I88*'Checklist Parameters'!$E$43)/1000,"N/A")</f>
        <v>N/A</v>
      </c>
      <c r="AC88" s="161">
        <f>IF('Checklist Parameters'!$E$16="",$X88,IF(AND('Checklist Parameters'!$E$16&lt;$X88,'Checklist Parameters'!$E$16&gt;=3),'Checklist Parameters'!$E$16,IF(AND('Checklist Parameters'!$E$16&lt;$X88,'Checklist Parameters'!$E$16&lt;3),0,$X88)))</f>
        <v>0</v>
      </c>
      <c r="AD88" s="161" t="str">
        <f>IF(AND(I88&lt;'Checklist Parameters'!$E$22,$I88&lt;&gt;0),"Y","")</f>
        <v/>
      </c>
      <c r="AE88" s="161" t="str">
        <f>IF($AD88="Y",0,IF('Checklist Parameters'!$E$25="","&lt;no limit&gt;",ROUNDDOWN((($I88-'Checklist Parameters'!$E$24)/'Checklist Parameters'!$E$25)+1,0)))</f>
        <v>&lt;no limit&gt;</v>
      </c>
      <c r="AF88" s="174">
        <f t="shared" si="10"/>
        <v>0</v>
      </c>
      <c r="AG88" s="161">
        <f t="shared" si="11"/>
        <v>0</v>
      </c>
      <c r="AH88" s="126"/>
      <c r="AI88" s="101"/>
      <c r="AJ88" s="101"/>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row>
    <row r="89" spans="1:79" s="2" customFormat="1" ht="15">
      <c r="A89" s="388"/>
      <c r="B89" s="389"/>
      <c r="C89" s="389"/>
      <c r="D89" s="389"/>
      <c r="E89" s="389"/>
      <c r="F89" s="389"/>
      <c r="G89" s="390"/>
      <c r="H89" s="389"/>
      <c r="I89" s="389"/>
      <c r="J89" s="389"/>
      <c r="K89" s="389"/>
      <c r="L89" s="389"/>
      <c r="M89" s="389"/>
      <c r="N89" s="313">
        <f>IF(IF(I89&lt;'Checklist Parameters'!$E$22,0,($I89-$L89))&lt;0,0,IF(I89&lt;'Checklist Parameters'!$E$22,0,($I89-$L89)))</f>
        <v>0</v>
      </c>
      <c r="O89" s="394"/>
      <c r="P89" s="395"/>
      <c r="Q89" s="316">
        <f t="shared" si="6"/>
        <v>0</v>
      </c>
      <c r="R89" s="159">
        <f t="shared" si="7"/>
        <v>0</v>
      </c>
      <c r="S89" s="159">
        <f>IF('Checklist Parameters'!$E$60&lt;0.2,0.2,'Checklist Parameters'!$E$60)</f>
        <v>0.72</v>
      </c>
      <c r="T89" s="160">
        <f>IF($O89="",IF('Checklist District ID'!$C$43="Y",MAX($R89:$S89)*$I89,SUM($R89:$S89)*$I89),IF(O89&gt;0,Q89*S89))</f>
        <v>0</v>
      </c>
      <c r="U89" s="160">
        <f>IF(Q89&gt;0,((I89-T89)*'Formula Matrix'!$E$38),0)</f>
        <v>0</v>
      </c>
      <c r="V89" s="160">
        <f t="shared" si="8"/>
        <v>0</v>
      </c>
      <c r="W89" s="160">
        <f>IF(V89&gt;0,(V89*'Checklist Parameters'!$E$35),0)</f>
        <v>0</v>
      </c>
      <c r="X89" s="161">
        <f t="shared" si="9"/>
        <v>0</v>
      </c>
      <c r="Y89" s="161">
        <f>IF('Checklist Parameters'!$E$102&lt;&gt;"",(I89/43560)*'Checklist Parameters'!$E$102,"N/A")</f>
        <v>0</v>
      </c>
      <c r="Z89" s="161" t="str">
        <f>IF('Checklist Parameters'!$E$58&lt;&gt;"",((I89*'Checklist Parameters'!$E$58)*'Checklist Parameters'!$E$35)/1000,"N/A")</f>
        <v>N/A</v>
      </c>
      <c r="AA89" s="161">
        <f>IF('Checklist Parameters'!$E$101&lt;&gt;"",IFERROR(I89/'Checklist Parameters'!$E$101,0),"N/A")</f>
        <v>0</v>
      </c>
      <c r="AB89" s="161" t="str">
        <f>IF('Checklist Parameters'!$E$43&lt;&gt;"",(I89*'Checklist Parameters'!$E$43)/1000,"N/A")</f>
        <v>N/A</v>
      </c>
      <c r="AC89" s="161">
        <f>IF('Checklist Parameters'!$E$16="",$X89,IF(AND('Checklist Parameters'!$E$16&lt;$X89,'Checklist Parameters'!$E$16&gt;=3),'Checklist Parameters'!$E$16,IF(AND('Checklist Parameters'!$E$16&lt;$X89,'Checklist Parameters'!$E$16&lt;3),0,$X89)))</f>
        <v>0</v>
      </c>
      <c r="AD89" s="161" t="str">
        <f>IF(AND(I89&lt;'Checklist Parameters'!$E$22,$I89&lt;&gt;0),"Y","")</f>
        <v/>
      </c>
      <c r="AE89" s="161" t="str">
        <f>IF($AD89="Y",0,IF('Checklist Parameters'!$E$25="","&lt;no limit&gt;",ROUNDDOWN((($I89-'Checklist Parameters'!$E$24)/'Checklist Parameters'!$E$25)+1,0)))</f>
        <v>&lt;no limit&gt;</v>
      </c>
      <c r="AF89" s="174">
        <f t="shared" si="10"/>
        <v>0</v>
      </c>
      <c r="AG89" s="161">
        <f t="shared" si="11"/>
        <v>0</v>
      </c>
      <c r="AH89" s="126"/>
      <c r="AI89" s="101"/>
      <c r="AJ89" s="101"/>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row>
    <row r="90" spans="1:79" s="2" customFormat="1" ht="15">
      <c r="A90" s="388"/>
      <c r="B90" s="389"/>
      <c r="C90" s="389"/>
      <c r="D90" s="389"/>
      <c r="E90" s="389"/>
      <c r="F90" s="389"/>
      <c r="G90" s="390"/>
      <c r="H90" s="389"/>
      <c r="I90" s="389"/>
      <c r="J90" s="389"/>
      <c r="K90" s="389"/>
      <c r="L90" s="389"/>
      <c r="M90" s="389"/>
      <c r="N90" s="313">
        <f>IF(IF(I90&lt;'Checklist Parameters'!$E$22,0,($I90-$L90))&lt;0,0,IF(I90&lt;'Checklist Parameters'!$E$22,0,($I90-$L90)))</f>
        <v>0</v>
      </c>
      <c r="O90" s="394"/>
      <c r="P90" s="395"/>
      <c r="Q90" s="316">
        <f t="shared" si="6"/>
        <v>0</v>
      </c>
      <c r="R90" s="159">
        <f t="shared" si="7"/>
        <v>0</v>
      </c>
      <c r="S90" s="159">
        <f>IF('Checklist Parameters'!$E$60&lt;0.2,0.2,'Checklist Parameters'!$E$60)</f>
        <v>0.72</v>
      </c>
      <c r="T90" s="160">
        <f>IF($O90="",IF('Checklist District ID'!$C$43="Y",MAX($R90:$S90)*$I90,SUM($R90:$S90)*$I90),IF(O90&gt;0,Q90*S90))</f>
        <v>0</v>
      </c>
      <c r="U90" s="160">
        <f>IF(Q90&gt;0,((I90-T90)*'Formula Matrix'!$E$38),0)</f>
        <v>0</v>
      </c>
      <c r="V90" s="160">
        <f t="shared" si="8"/>
        <v>0</v>
      </c>
      <c r="W90" s="160">
        <f>IF(V90&gt;0,(V90*'Checklist Parameters'!$E$35),0)</f>
        <v>0</v>
      </c>
      <c r="X90" s="161">
        <f t="shared" si="9"/>
        <v>0</v>
      </c>
      <c r="Y90" s="161">
        <f>IF('Checklist Parameters'!$E$102&lt;&gt;"",(I90/43560)*'Checklist Parameters'!$E$102,"N/A")</f>
        <v>0</v>
      </c>
      <c r="Z90" s="161" t="str">
        <f>IF('Checklist Parameters'!$E$58&lt;&gt;"",((I90*'Checklist Parameters'!$E$58)*'Checklist Parameters'!$E$35)/1000,"N/A")</f>
        <v>N/A</v>
      </c>
      <c r="AA90" s="161">
        <f>IF('Checklist Parameters'!$E$101&lt;&gt;"",IFERROR(I90/'Checklist Parameters'!$E$101,0),"N/A")</f>
        <v>0</v>
      </c>
      <c r="AB90" s="161" t="str">
        <f>IF('Checklist Parameters'!$E$43&lt;&gt;"",(I90*'Checklist Parameters'!$E$43)/1000,"N/A")</f>
        <v>N/A</v>
      </c>
      <c r="AC90" s="161">
        <f>IF('Checklist Parameters'!$E$16="",$X90,IF(AND('Checklist Parameters'!$E$16&lt;$X90,'Checklist Parameters'!$E$16&gt;=3),'Checklist Parameters'!$E$16,IF(AND('Checklist Parameters'!$E$16&lt;$X90,'Checklist Parameters'!$E$16&lt;3),0,$X90)))</f>
        <v>0</v>
      </c>
      <c r="AD90" s="161" t="str">
        <f>IF(AND(I90&lt;'Checklist Parameters'!$E$22,$I90&lt;&gt;0),"Y","")</f>
        <v/>
      </c>
      <c r="AE90" s="161" t="str">
        <f>IF($AD90="Y",0,IF('Checklist Parameters'!$E$25="","&lt;no limit&gt;",ROUNDDOWN((($I90-'Checklist Parameters'!$E$24)/'Checklist Parameters'!$E$25)+1,0)))</f>
        <v>&lt;no limit&gt;</v>
      </c>
      <c r="AF90" s="174">
        <f t="shared" si="10"/>
        <v>0</v>
      </c>
      <c r="AG90" s="161">
        <f t="shared" si="11"/>
        <v>0</v>
      </c>
      <c r="AH90" s="126"/>
      <c r="AI90" s="101"/>
      <c r="AJ90" s="101"/>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row>
    <row r="91" spans="1:79" s="2" customFormat="1" ht="15">
      <c r="A91" s="388"/>
      <c r="B91" s="389"/>
      <c r="C91" s="389"/>
      <c r="D91" s="389"/>
      <c r="E91" s="389"/>
      <c r="F91" s="389"/>
      <c r="G91" s="390"/>
      <c r="H91" s="389"/>
      <c r="I91" s="389"/>
      <c r="J91" s="389"/>
      <c r="K91" s="389"/>
      <c r="L91" s="389"/>
      <c r="M91" s="389"/>
      <c r="N91" s="313">
        <f>IF(IF(I91&lt;'Checklist Parameters'!$E$22,0,($I91-$L91))&lt;0,0,IF(I91&lt;'Checklist Parameters'!$E$22,0,($I91-$L91)))</f>
        <v>0</v>
      </c>
      <c r="O91" s="394"/>
      <c r="P91" s="395"/>
      <c r="Q91" s="316">
        <f t="shared" si="6"/>
        <v>0</v>
      </c>
      <c r="R91" s="159">
        <f t="shared" si="7"/>
        <v>0</v>
      </c>
      <c r="S91" s="159">
        <f>IF('Checklist Parameters'!$E$60&lt;0.2,0.2,'Checklist Parameters'!$E$60)</f>
        <v>0.72</v>
      </c>
      <c r="T91" s="160">
        <f>IF($O91="",IF('Checklist District ID'!$C$43="Y",MAX($R91:$S91)*$I91,SUM($R91:$S91)*$I91),IF(O91&gt;0,Q91*S91))</f>
        <v>0</v>
      </c>
      <c r="U91" s="160">
        <f>IF(Q91&gt;0,((I91-T91)*'Formula Matrix'!$E$38),0)</f>
        <v>0</v>
      </c>
      <c r="V91" s="160">
        <f t="shared" si="8"/>
        <v>0</v>
      </c>
      <c r="W91" s="160">
        <f>IF(V91&gt;0,(V91*'Checklist Parameters'!$E$35),0)</f>
        <v>0</v>
      </c>
      <c r="X91" s="161">
        <f t="shared" si="9"/>
        <v>0</v>
      </c>
      <c r="Y91" s="161">
        <f>IF('Checklist Parameters'!$E$102&lt;&gt;"",(I91/43560)*'Checklist Parameters'!$E$102,"N/A")</f>
        <v>0</v>
      </c>
      <c r="Z91" s="161" t="str">
        <f>IF('Checklist Parameters'!$E$58&lt;&gt;"",((I91*'Checklist Parameters'!$E$58)*'Checklist Parameters'!$E$35)/1000,"N/A")</f>
        <v>N/A</v>
      </c>
      <c r="AA91" s="161">
        <f>IF('Checklist Parameters'!$E$101&lt;&gt;"",IFERROR(I91/'Checklist Parameters'!$E$101,0),"N/A")</f>
        <v>0</v>
      </c>
      <c r="AB91" s="161" t="str">
        <f>IF('Checklist Parameters'!$E$43&lt;&gt;"",(I91*'Checklist Parameters'!$E$43)/1000,"N/A")</f>
        <v>N/A</v>
      </c>
      <c r="AC91" s="161">
        <f>IF('Checklist Parameters'!$E$16="",$X91,IF(AND('Checklist Parameters'!$E$16&lt;$X91,'Checklist Parameters'!$E$16&gt;=3),'Checklist Parameters'!$E$16,IF(AND('Checklist Parameters'!$E$16&lt;$X91,'Checklist Parameters'!$E$16&lt;3),0,$X91)))</f>
        <v>0</v>
      </c>
      <c r="AD91" s="161" t="str">
        <f>IF(AND(I91&lt;'Checklist Parameters'!$E$22,$I91&lt;&gt;0),"Y","")</f>
        <v/>
      </c>
      <c r="AE91" s="161" t="str">
        <f>IF($AD91="Y",0,IF('Checklist Parameters'!$E$25="","&lt;no limit&gt;",ROUNDDOWN((($I91-'Checklist Parameters'!$E$24)/'Checklist Parameters'!$E$25)+1,0)))</f>
        <v>&lt;no limit&gt;</v>
      </c>
      <c r="AF91" s="174">
        <f t="shared" si="10"/>
        <v>0</v>
      </c>
      <c r="AG91" s="161">
        <f t="shared" si="11"/>
        <v>0</v>
      </c>
      <c r="AH91" s="126"/>
      <c r="AI91" s="101"/>
      <c r="AJ91" s="101"/>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row>
    <row r="92" spans="1:79" s="2" customFormat="1" ht="15">
      <c r="A92" s="388"/>
      <c r="B92" s="389"/>
      <c r="C92" s="389"/>
      <c r="D92" s="389"/>
      <c r="E92" s="389"/>
      <c r="F92" s="389"/>
      <c r="G92" s="390"/>
      <c r="H92" s="389"/>
      <c r="I92" s="389"/>
      <c r="J92" s="389"/>
      <c r="K92" s="389"/>
      <c r="L92" s="389"/>
      <c r="M92" s="389"/>
      <c r="N92" s="313">
        <f>IF(IF(I92&lt;'Checklist Parameters'!$E$22,0,($I92-$L92))&lt;0,0,IF(I92&lt;'Checklist Parameters'!$E$22,0,($I92-$L92)))</f>
        <v>0</v>
      </c>
      <c r="O92" s="394"/>
      <c r="P92" s="395"/>
      <c r="Q92" s="316">
        <f t="shared" si="6"/>
        <v>0</v>
      </c>
      <c r="R92" s="159">
        <f t="shared" si="7"/>
        <v>0</v>
      </c>
      <c r="S92" s="159">
        <f>IF('Checklist Parameters'!$E$60&lt;0.2,0.2,'Checklist Parameters'!$E$60)</f>
        <v>0.72</v>
      </c>
      <c r="T92" s="160">
        <f>IF($O92="",IF('Checklist District ID'!$C$43="Y",MAX($R92:$S92)*$I92,SUM($R92:$S92)*$I92),IF(O92&gt;0,Q92*S92))</f>
        <v>0</v>
      </c>
      <c r="U92" s="160">
        <f>IF(Q92&gt;0,((I92-T92)*'Formula Matrix'!$E$38),0)</f>
        <v>0</v>
      </c>
      <c r="V92" s="160">
        <f t="shared" si="8"/>
        <v>0</v>
      </c>
      <c r="W92" s="160">
        <f>IF(V92&gt;0,(V92*'Checklist Parameters'!$E$35),0)</f>
        <v>0</v>
      </c>
      <c r="X92" s="161">
        <f t="shared" si="9"/>
        <v>0</v>
      </c>
      <c r="Y92" s="161">
        <f>IF('Checklist Parameters'!$E$102&lt;&gt;"",(I92/43560)*'Checklist Parameters'!$E$102,"N/A")</f>
        <v>0</v>
      </c>
      <c r="Z92" s="161" t="str">
        <f>IF('Checklist Parameters'!$E$58&lt;&gt;"",((I92*'Checklist Parameters'!$E$58)*'Checklist Parameters'!$E$35)/1000,"N/A")</f>
        <v>N/A</v>
      </c>
      <c r="AA92" s="161">
        <f>IF('Checklist Parameters'!$E$101&lt;&gt;"",IFERROR(I92/'Checklist Parameters'!$E$101,0),"N/A")</f>
        <v>0</v>
      </c>
      <c r="AB92" s="161" t="str">
        <f>IF('Checklist Parameters'!$E$43&lt;&gt;"",(I92*'Checklist Parameters'!$E$43)/1000,"N/A")</f>
        <v>N/A</v>
      </c>
      <c r="AC92" s="161">
        <f>IF('Checklist Parameters'!$E$16="",$X92,IF(AND('Checklist Parameters'!$E$16&lt;$X92,'Checklist Parameters'!$E$16&gt;=3),'Checklist Parameters'!$E$16,IF(AND('Checklist Parameters'!$E$16&lt;$X92,'Checklist Parameters'!$E$16&lt;3),0,$X92)))</f>
        <v>0</v>
      </c>
      <c r="AD92" s="161" t="str">
        <f>IF(AND(I92&lt;'Checklist Parameters'!$E$22,$I92&lt;&gt;0),"Y","")</f>
        <v/>
      </c>
      <c r="AE92" s="161" t="str">
        <f>IF($AD92="Y",0,IF('Checklist Parameters'!$E$25="","&lt;no limit&gt;",ROUNDDOWN((($I92-'Checklist Parameters'!$E$24)/'Checklist Parameters'!$E$25)+1,0)))</f>
        <v>&lt;no limit&gt;</v>
      </c>
      <c r="AF92" s="174">
        <f t="shared" si="10"/>
        <v>0</v>
      </c>
      <c r="AG92" s="161">
        <f t="shared" si="11"/>
        <v>0</v>
      </c>
      <c r="AH92" s="126"/>
      <c r="AI92" s="101"/>
      <c r="AJ92" s="101"/>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row>
    <row r="93" spans="1:79" s="2" customFormat="1" ht="15">
      <c r="A93" s="388"/>
      <c r="B93" s="389"/>
      <c r="C93" s="389"/>
      <c r="D93" s="389"/>
      <c r="E93" s="389"/>
      <c r="F93" s="389"/>
      <c r="G93" s="390"/>
      <c r="H93" s="389"/>
      <c r="I93" s="389"/>
      <c r="J93" s="389"/>
      <c r="K93" s="389"/>
      <c r="L93" s="389"/>
      <c r="M93" s="389"/>
      <c r="N93" s="313">
        <f>IF(IF(I93&lt;'Checklist Parameters'!$E$22,0,($I93-$L93))&lt;0,0,IF(I93&lt;'Checklist Parameters'!$E$22,0,($I93-$L93)))</f>
        <v>0</v>
      </c>
      <c r="O93" s="394"/>
      <c r="P93" s="395"/>
      <c r="Q93" s="316">
        <f t="shared" si="6"/>
        <v>0</v>
      </c>
      <c r="R93" s="159">
        <f t="shared" si="7"/>
        <v>0</v>
      </c>
      <c r="S93" s="159">
        <f>IF('Checklist Parameters'!$E$60&lt;0.2,0.2,'Checklist Parameters'!$E$60)</f>
        <v>0.72</v>
      </c>
      <c r="T93" s="160">
        <f>IF($O93="",IF('Checklist District ID'!$C$43="Y",MAX($R93:$S93)*$I93,SUM($R93:$S93)*$I93),IF(O93&gt;0,Q93*S93))</f>
        <v>0</v>
      </c>
      <c r="U93" s="160">
        <f>IF(Q93&gt;0,((I93-T93)*'Formula Matrix'!$E$38),0)</f>
        <v>0</v>
      </c>
      <c r="V93" s="160">
        <f t="shared" si="8"/>
        <v>0</v>
      </c>
      <c r="W93" s="160">
        <f>IF(V93&gt;0,(V93*'Checklist Parameters'!$E$35),0)</f>
        <v>0</v>
      </c>
      <c r="X93" s="161">
        <f t="shared" si="9"/>
        <v>0</v>
      </c>
      <c r="Y93" s="161">
        <f>IF('Checklist Parameters'!$E$102&lt;&gt;"",(I93/43560)*'Checklist Parameters'!$E$102,"N/A")</f>
        <v>0</v>
      </c>
      <c r="Z93" s="161" t="str">
        <f>IF('Checklist Parameters'!$E$58&lt;&gt;"",((I93*'Checklist Parameters'!$E$58)*'Checklist Parameters'!$E$35)/1000,"N/A")</f>
        <v>N/A</v>
      </c>
      <c r="AA93" s="161">
        <f>IF('Checklist Parameters'!$E$101&lt;&gt;"",IFERROR(I93/'Checklist Parameters'!$E$101,0),"N/A")</f>
        <v>0</v>
      </c>
      <c r="AB93" s="161" t="str">
        <f>IF('Checklist Parameters'!$E$43&lt;&gt;"",(I93*'Checklist Parameters'!$E$43)/1000,"N/A")</f>
        <v>N/A</v>
      </c>
      <c r="AC93" s="161">
        <f>IF('Checklist Parameters'!$E$16="",$X93,IF(AND('Checklist Parameters'!$E$16&lt;$X93,'Checklist Parameters'!$E$16&gt;=3),'Checklist Parameters'!$E$16,IF(AND('Checklist Parameters'!$E$16&lt;$X93,'Checklist Parameters'!$E$16&lt;3),0,$X93)))</f>
        <v>0</v>
      </c>
      <c r="AD93" s="161" t="str">
        <f>IF(AND(I93&lt;'Checklist Parameters'!$E$22,$I93&lt;&gt;0),"Y","")</f>
        <v/>
      </c>
      <c r="AE93" s="161" t="str">
        <f>IF($AD93="Y",0,IF('Checklist Parameters'!$E$25="","&lt;no limit&gt;",ROUNDDOWN((($I93-'Checklist Parameters'!$E$24)/'Checklist Parameters'!$E$25)+1,0)))</f>
        <v>&lt;no limit&gt;</v>
      </c>
      <c r="AF93" s="174">
        <f t="shared" si="10"/>
        <v>0</v>
      </c>
      <c r="AG93" s="161">
        <f t="shared" si="11"/>
        <v>0</v>
      </c>
      <c r="AH93" s="126"/>
      <c r="AI93" s="101"/>
      <c r="AJ93" s="101"/>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row>
    <row r="94" spans="1:79" s="2" customFormat="1" ht="15">
      <c r="A94" s="388"/>
      <c r="B94" s="389"/>
      <c r="C94" s="389"/>
      <c r="D94" s="389"/>
      <c r="E94" s="389"/>
      <c r="F94" s="389"/>
      <c r="G94" s="390"/>
      <c r="H94" s="389"/>
      <c r="I94" s="389"/>
      <c r="J94" s="389"/>
      <c r="K94" s="389"/>
      <c r="L94" s="389"/>
      <c r="M94" s="389"/>
      <c r="N94" s="313">
        <f>IF(IF(I94&lt;'Checklist Parameters'!$E$22,0,($I94-$L94))&lt;0,0,IF(I94&lt;'Checklist Parameters'!$E$22,0,($I94-$L94)))</f>
        <v>0</v>
      </c>
      <c r="O94" s="394"/>
      <c r="P94" s="395"/>
      <c r="Q94" s="316">
        <f t="shared" si="6"/>
        <v>0</v>
      </c>
      <c r="R94" s="159">
        <f t="shared" si="7"/>
        <v>0</v>
      </c>
      <c r="S94" s="159">
        <f>IF('Checklist Parameters'!$E$60&lt;0.2,0.2,'Checklist Parameters'!$E$60)</f>
        <v>0.72</v>
      </c>
      <c r="T94" s="160">
        <f>IF($O94="",IF('Checklist District ID'!$C$43="Y",MAX($R94:$S94)*$I94,SUM($R94:$S94)*$I94),IF(O94&gt;0,Q94*S94))</f>
        <v>0</v>
      </c>
      <c r="U94" s="160">
        <f>IF(Q94&gt;0,((I94-T94)*'Formula Matrix'!$E$38),0)</f>
        <v>0</v>
      </c>
      <c r="V94" s="160">
        <f t="shared" si="8"/>
        <v>0</v>
      </c>
      <c r="W94" s="160">
        <f>IF(V94&gt;0,(V94*'Checklist Parameters'!$E$35),0)</f>
        <v>0</v>
      </c>
      <c r="X94" s="161">
        <f t="shared" si="9"/>
        <v>0</v>
      </c>
      <c r="Y94" s="161">
        <f>IF('Checklist Parameters'!$E$102&lt;&gt;"",(I94/43560)*'Checklist Parameters'!$E$102,"N/A")</f>
        <v>0</v>
      </c>
      <c r="Z94" s="161" t="str">
        <f>IF('Checklist Parameters'!$E$58&lt;&gt;"",((I94*'Checklist Parameters'!$E$58)*'Checklist Parameters'!$E$35)/1000,"N/A")</f>
        <v>N/A</v>
      </c>
      <c r="AA94" s="161">
        <f>IF('Checklist Parameters'!$E$101&lt;&gt;"",IFERROR(I94/'Checklist Parameters'!$E$101,0),"N/A")</f>
        <v>0</v>
      </c>
      <c r="AB94" s="161" t="str">
        <f>IF('Checklist Parameters'!$E$43&lt;&gt;"",(I94*'Checklist Parameters'!$E$43)/1000,"N/A")</f>
        <v>N/A</v>
      </c>
      <c r="AC94" s="161">
        <f>IF('Checklist Parameters'!$E$16="",$X94,IF(AND('Checklist Parameters'!$E$16&lt;$X94,'Checklist Parameters'!$E$16&gt;=3),'Checklist Parameters'!$E$16,IF(AND('Checklist Parameters'!$E$16&lt;$X94,'Checklist Parameters'!$E$16&lt;3),0,$X94)))</f>
        <v>0</v>
      </c>
      <c r="AD94" s="161" t="str">
        <f>IF(AND(I94&lt;'Checklist Parameters'!$E$22,$I94&lt;&gt;0),"Y","")</f>
        <v/>
      </c>
      <c r="AE94" s="161" t="str">
        <f>IF($AD94="Y",0,IF('Checklist Parameters'!$E$25="","&lt;no limit&gt;",ROUNDDOWN((($I94-'Checklist Parameters'!$E$24)/'Checklist Parameters'!$E$25)+1,0)))</f>
        <v>&lt;no limit&gt;</v>
      </c>
      <c r="AF94" s="174">
        <f t="shared" si="10"/>
        <v>0</v>
      </c>
      <c r="AG94" s="161">
        <f t="shared" si="11"/>
        <v>0</v>
      </c>
      <c r="AH94" s="126"/>
      <c r="AI94" s="101"/>
      <c r="AJ94" s="101"/>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row>
    <row r="95" spans="1:79" s="2" customFormat="1" ht="15">
      <c r="A95" s="388"/>
      <c r="B95" s="389"/>
      <c r="C95" s="389"/>
      <c r="D95" s="389"/>
      <c r="E95" s="389"/>
      <c r="F95" s="389"/>
      <c r="G95" s="390"/>
      <c r="H95" s="389"/>
      <c r="I95" s="389"/>
      <c r="J95" s="389"/>
      <c r="K95" s="389"/>
      <c r="L95" s="389"/>
      <c r="M95" s="389"/>
      <c r="N95" s="313">
        <f>IF(IF(I95&lt;'Checklist Parameters'!$E$22,0,($I95-$L95))&lt;0,0,IF(I95&lt;'Checklist Parameters'!$E$22,0,($I95-$L95)))</f>
        <v>0</v>
      </c>
      <c r="O95" s="394"/>
      <c r="P95" s="395"/>
      <c r="Q95" s="316">
        <f t="shared" si="6"/>
        <v>0</v>
      </c>
      <c r="R95" s="159">
        <f t="shared" si="7"/>
        <v>0</v>
      </c>
      <c r="S95" s="159">
        <f>IF('Checklist Parameters'!$E$60&lt;0.2,0.2,'Checklist Parameters'!$E$60)</f>
        <v>0.72</v>
      </c>
      <c r="T95" s="160">
        <f>IF($O95="",IF('Checklist District ID'!$C$43="Y",MAX($R95:$S95)*$I95,SUM($R95:$S95)*$I95),IF(O95&gt;0,Q95*S95))</f>
        <v>0</v>
      </c>
      <c r="U95" s="160">
        <f>IF(Q95&gt;0,((I95-T95)*'Formula Matrix'!$E$38),0)</f>
        <v>0</v>
      </c>
      <c r="V95" s="160">
        <f t="shared" si="8"/>
        <v>0</v>
      </c>
      <c r="W95" s="160">
        <f>IF(V95&gt;0,(V95*'Checklist Parameters'!$E$35),0)</f>
        <v>0</v>
      </c>
      <c r="X95" s="161">
        <f t="shared" si="9"/>
        <v>0</v>
      </c>
      <c r="Y95" s="161">
        <f>IF('Checklist Parameters'!$E$102&lt;&gt;"",(I95/43560)*'Checklist Parameters'!$E$102,"N/A")</f>
        <v>0</v>
      </c>
      <c r="Z95" s="161" t="str">
        <f>IF('Checklist Parameters'!$E$58&lt;&gt;"",((I95*'Checklist Parameters'!$E$58)*'Checklist Parameters'!$E$35)/1000,"N/A")</f>
        <v>N/A</v>
      </c>
      <c r="AA95" s="161">
        <f>IF('Checklist Parameters'!$E$101&lt;&gt;"",IFERROR(I95/'Checklist Parameters'!$E$101,0),"N/A")</f>
        <v>0</v>
      </c>
      <c r="AB95" s="161" t="str">
        <f>IF('Checklist Parameters'!$E$43&lt;&gt;"",(I95*'Checklist Parameters'!$E$43)/1000,"N/A")</f>
        <v>N/A</v>
      </c>
      <c r="AC95" s="161">
        <f>IF('Checklist Parameters'!$E$16="",$X95,IF(AND('Checklist Parameters'!$E$16&lt;$X95,'Checklist Parameters'!$E$16&gt;=3),'Checklist Parameters'!$E$16,IF(AND('Checklist Parameters'!$E$16&lt;$X95,'Checklist Parameters'!$E$16&lt;3),0,$X95)))</f>
        <v>0</v>
      </c>
      <c r="AD95" s="161" t="str">
        <f>IF(AND(I95&lt;'Checklist Parameters'!$E$22,$I95&lt;&gt;0),"Y","")</f>
        <v/>
      </c>
      <c r="AE95" s="161" t="str">
        <f>IF($AD95="Y",0,IF('Checklist Parameters'!$E$25="","&lt;no limit&gt;",ROUNDDOWN((($I95-'Checklist Parameters'!$E$24)/'Checklist Parameters'!$E$25)+1,0)))</f>
        <v>&lt;no limit&gt;</v>
      </c>
      <c r="AF95" s="174">
        <f t="shared" si="10"/>
        <v>0</v>
      </c>
      <c r="AG95" s="161">
        <f t="shared" si="11"/>
        <v>0</v>
      </c>
      <c r="AH95" s="126"/>
      <c r="AI95" s="101"/>
      <c r="AJ95" s="101"/>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row>
    <row r="96" spans="1:79" s="2" customFormat="1" ht="15">
      <c r="A96" s="388"/>
      <c r="B96" s="389"/>
      <c r="C96" s="389"/>
      <c r="D96" s="389"/>
      <c r="E96" s="389"/>
      <c r="F96" s="389"/>
      <c r="G96" s="390"/>
      <c r="H96" s="389"/>
      <c r="I96" s="389"/>
      <c r="J96" s="389"/>
      <c r="K96" s="389"/>
      <c r="L96" s="389"/>
      <c r="M96" s="389"/>
      <c r="N96" s="313">
        <f>IF(IF(I96&lt;'Checklist Parameters'!$E$22,0,($I96-$L96))&lt;0,0,IF(I96&lt;'Checklist Parameters'!$E$22,0,($I96-$L96)))</f>
        <v>0</v>
      </c>
      <c r="O96" s="394"/>
      <c r="P96" s="395"/>
      <c r="Q96" s="316">
        <f t="shared" si="6"/>
        <v>0</v>
      </c>
      <c r="R96" s="159">
        <f t="shared" si="7"/>
        <v>0</v>
      </c>
      <c r="S96" s="159">
        <f>IF('Checklist Parameters'!$E$60&lt;0.2,0.2,'Checklist Parameters'!$E$60)</f>
        <v>0.72</v>
      </c>
      <c r="T96" s="160">
        <f>IF($O96="",IF('Checklist District ID'!$C$43="Y",MAX($R96:$S96)*$I96,SUM($R96:$S96)*$I96),IF(O96&gt;0,Q96*S96))</f>
        <v>0</v>
      </c>
      <c r="U96" s="160">
        <f>IF(Q96&gt;0,((I96-T96)*'Formula Matrix'!$E$38),0)</f>
        <v>0</v>
      </c>
      <c r="V96" s="160">
        <f t="shared" si="8"/>
        <v>0</v>
      </c>
      <c r="W96" s="160">
        <f>IF(V96&gt;0,(V96*'Checklist Parameters'!$E$35),0)</f>
        <v>0</v>
      </c>
      <c r="X96" s="161">
        <f t="shared" si="9"/>
        <v>0</v>
      </c>
      <c r="Y96" s="161">
        <f>IF('Checklist Parameters'!$E$102&lt;&gt;"",(I96/43560)*'Checklist Parameters'!$E$102,"N/A")</f>
        <v>0</v>
      </c>
      <c r="Z96" s="161" t="str">
        <f>IF('Checklist Parameters'!$E$58&lt;&gt;"",((I96*'Checklist Parameters'!$E$58)*'Checklist Parameters'!$E$35)/1000,"N/A")</f>
        <v>N/A</v>
      </c>
      <c r="AA96" s="161">
        <f>IF('Checklist Parameters'!$E$101&lt;&gt;"",IFERROR(I96/'Checklist Parameters'!$E$101,0),"N/A")</f>
        <v>0</v>
      </c>
      <c r="AB96" s="161" t="str">
        <f>IF('Checklist Parameters'!$E$43&lt;&gt;"",(I96*'Checklist Parameters'!$E$43)/1000,"N/A")</f>
        <v>N/A</v>
      </c>
      <c r="AC96" s="161">
        <f>IF('Checklist Parameters'!$E$16="",$X96,IF(AND('Checklist Parameters'!$E$16&lt;$X96,'Checklist Parameters'!$E$16&gt;=3),'Checklist Parameters'!$E$16,IF(AND('Checklist Parameters'!$E$16&lt;$X96,'Checklist Parameters'!$E$16&lt;3),0,$X96)))</f>
        <v>0</v>
      </c>
      <c r="AD96" s="161" t="str">
        <f>IF(AND(I96&lt;'Checklist Parameters'!$E$22,$I96&lt;&gt;0),"Y","")</f>
        <v/>
      </c>
      <c r="AE96" s="161" t="str">
        <f>IF($AD96="Y",0,IF('Checklist Parameters'!$E$25="","&lt;no limit&gt;",ROUNDDOWN((($I96-'Checklist Parameters'!$E$24)/'Checklist Parameters'!$E$25)+1,0)))</f>
        <v>&lt;no limit&gt;</v>
      </c>
      <c r="AF96" s="174">
        <f t="shared" si="10"/>
        <v>0</v>
      </c>
      <c r="AG96" s="161">
        <f t="shared" si="11"/>
        <v>0</v>
      </c>
      <c r="AH96" s="126"/>
      <c r="AI96" s="101"/>
      <c r="AJ96" s="101"/>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row>
    <row r="97" spans="1:79" s="2" customFormat="1" ht="15">
      <c r="A97" s="388"/>
      <c r="B97" s="389"/>
      <c r="C97" s="389"/>
      <c r="D97" s="389"/>
      <c r="E97" s="389"/>
      <c r="F97" s="389"/>
      <c r="G97" s="390"/>
      <c r="H97" s="389"/>
      <c r="I97" s="389"/>
      <c r="J97" s="389"/>
      <c r="K97" s="389"/>
      <c r="L97" s="389"/>
      <c r="M97" s="389"/>
      <c r="N97" s="313">
        <f>IF(IF(I97&lt;'Checklist Parameters'!$E$22,0,($I97-$L97))&lt;0,0,IF(I97&lt;'Checklist Parameters'!$E$22,0,($I97-$L97)))</f>
        <v>0</v>
      </c>
      <c r="O97" s="394"/>
      <c r="P97" s="395"/>
      <c r="Q97" s="316">
        <f t="shared" si="6"/>
        <v>0</v>
      </c>
      <c r="R97" s="159">
        <f t="shared" si="7"/>
        <v>0</v>
      </c>
      <c r="S97" s="159">
        <f>IF('Checklist Parameters'!$E$60&lt;0.2,0.2,'Checklist Parameters'!$E$60)</f>
        <v>0.72</v>
      </c>
      <c r="T97" s="160">
        <f>IF($O97="",IF('Checklist District ID'!$C$43="Y",MAX($R97:$S97)*$I97,SUM($R97:$S97)*$I97),IF(O97&gt;0,Q97*S97))</f>
        <v>0</v>
      </c>
      <c r="U97" s="160">
        <f>IF(Q97&gt;0,((I97-T97)*'Formula Matrix'!$E$38),0)</f>
        <v>0</v>
      </c>
      <c r="V97" s="160">
        <f t="shared" si="8"/>
        <v>0</v>
      </c>
      <c r="W97" s="160">
        <f>IF(V97&gt;0,(V97*'Checklist Parameters'!$E$35),0)</f>
        <v>0</v>
      </c>
      <c r="X97" s="161">
        <f t="shared" si="9"/>
        <v>0</v>
      </c>
      <c r="Y97" s="161">
        <f>IF('Checklist Parameters'!$E$102&lt;&gt;"",(I97/43560)*'Checklist Parameters'!$E$102,"N/A")</f>
        <v>0</v>
      </c>
      <c r="Z97" s="161" t="str">
        <f>IF('Checklist Parameters'!$E$58&lt;&gt;"",((I97*'Checklist Parameters'!$E$58)*'Checklist Parameters'!$E$35)/1000,"N/A")</f>
        <v>N/A</v>
      </c>
      <c r="AA97" s="161">
        <f>IF('Checklist Parameters'!$E$101&lt;&gt;"",IFERROR(I97/'Checklist Parameters'!$E$101,0),"N/A")</f>
        <v>0</v>
      </c>
      <c r="AB97" s="161" t="str">
        <f>IF('Checklist Parameters'!$E$43&lt;&gt;"",(I97*'Checklist Parameters'!$E$43)/1000,"N/A")</f>
        <v>N/A</v>
      </c>
      <c r="AC97" s="161">
        <f>IF('Checklist Parameters'!$E$16="",$X97,IF(AND('Checklist Parameters'!$E$16&lt;$X97,'Checklist Parameters'!$E$16&gt;=3),'Checklist Parameters'!$E$16,IF(AND('Checklist Parameters'!$E$16&lt;$X97,'Checklist Parameters'!$E$16&lt;3),0,$X97)))</f>
        <v>0</v>
      </c>
      <c r="AD97" s="161" t="str">
        <f>IF(AND(I97&lt;'Checklist Parameters'!$E$22,$I97&lt;&gt;0),"Y","")</f>
        <v/>
      </c>
      <c r="AE97" s="161" t="str">
        <f>IF($AD97="Y",0,IF('Checklist Parameters'!$E$25="","&lt;no limit&gt;",ROUNDDOWN((($I97-'Checklist Parameters'!$E$24)/'Checklist Parameters'!$E$25)+1,0)))</f>
        <v>&lt;no limit&gt;</v>
      </c>
      <c r="AF97" s="174">
        <f t="shared" si="10"/>
        <v>0</v>
      </c>
      <c r="AG97" s="161">
        <f t="shared" si="11"/>
        <v>0</v>
      </c>
      <c r="AH97" s="126"/>
      <c r="AI97" s="101"/>
      <c r="AJ97" s="101"/>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row>
    <row r="98" spans="1:79" s="2" customFormat="1" ht="15">
      <c r="A98" s="388"/>
      <c r="B98" s="389"/>
      <c r="C98" s="389"/>
      <c r="D98" s="389"/>
      <c r="E98" s="389"/>
      <c r="F98" s="389"/>
      <c r="G98" s="390"/>
      <c r="H98" s="389"/>
      <c r="I98" s="389"/>
      <c r="J98" s="389"/>
      <c r="K98" s="389"/>
      <c r="L98" s="389"/>
      <c r="M98" s="389"/>
      <c r="N98" s="313">
        <f>IF(IF(I98&lt;'Checklist Parameters'!$E$22,0,($I98-$L98))&lt;0,0,IF(I98&lt;'Checklist Parameters'!$E$22,0,($I98-$L98)))</f>
        <v>0</v>
      </c>
      <c r="O98" s="394"/>
      <c r="P98" s="395"/>
      <c r="Q98" s="316">
        <f t="shared" si="6"/>
        <v>0</v>
      </c>
      <c r="R98" s="159">
        <f t="shared" si="7"/>
        <v>0</v>
      </c>
      <c r="S98" s="159">
        <f>IF('Checklist Parameters'!$E$60&lt;0.2,0.2,'Checklist Parameters'!$E$60)</f>
        <v>0.72</v>
      </c>
      <c r="T98" s="160">
        <f>IF($O98="",IF('Checklist District ID'!$C$43="Y",MAX($R98:$S98)*$I98,SUM($R98:$S98)*$I98),IF(O98&gt;0,Q98*S98))</f>
        <v>0</v>
      </c>
      <c r="U98" s="160">
        <f>IF(Q98&gt;0,((I98-T98)*'Formula Matrix'!$E$38),0)</f>
        <v>0</v>
      </c>
      <c r="V98" s="160">
        <f t="shared" si="8"/>
        <v>0</v>
      </c>
      <c r="W98" s="160">
        <f>IF(V98&gt;0,(V98*'Checklist Parameters'!$E$35),0)</f>
        <v>0</v>
      </c>
      <c r="X98" s="161">
        <f t="shared" si="9"/>
        <v>0</v>
      </c>
      <c r="Y98" s="161">
        <f>IF('Checklist Parameters'!$E$102&lt;&gt;"",(I98/43560)*'Checklist Parameters'!$E$102,"N/A")</f>
        <v>0</v>
      </c>
      <c r="Z98" s="161" t="str">
        <f>IF('Checklist Parameters'!$E$58&lt;&gt;"",((I98*'Checklist Parameters'!$E$58)*'Checklist Parameters'!$E$35)/1000,"N/A")</f>
        <v>N/A</v>
      </c>
      <c r="AA98" s="161">
        <f>IF('Checklist Parameters'!$E$101&lt;&gt;"",IFERROR(I98/'Checklist Parameters'!$E$101,0),"N/A")</f>
        <v>0</v>
      </c>
      <c r="AB98" s="161" t="str">
        <f>IF('Checklist Parameters'!$E$43&lt;&gt;"",(I98*'Checklist Parameters'!$E$43)/1000,"N/A")</f>
        <v>N/A</v>
      </c>
      <c r="AC98" s="161">
        <f>IF('Checklist Parameters'!$E$16="",$X98,IF(AND('Checklist Parameters'!$E$16&lt;$X98,'Checklist Parameters'!$E$16&gt;=3),'Checklist Parameters'!$E$16,IF(AND('Checklist Parameters'!$E$16&lt;$X98,'Checklist Parameters'!$E$16&lt;3),0,$X98)))</f>
        <v>0</v>
      </c>
      <c r="AD98" s="161" t="str">
        <f>IF(AND(I98&lt;'Checklist Parameters'!$E$22,$I98&lt;&gt;0),"Y","")</f>
        <v/>
      </c>
      <c r="AE98" s="161" t="str">
        <f>IF($AD98="Y",0,IF('Checklist Parameters'!$E$25="","&lt;no limit&gt;",ROUNDDOWN((($I98-'Checklist Parameters'!$E$24)/'Checklist Parameters'!$E$25)+1,0)))</f>
        <v>&lt;no limit&gt;</v>
      </c>
      <c r="AF98" s="174">
        <f t="shared" si="10"/>
        <v>0</v>
      </c>
      <c r="AG98" s="161">
        <f t="shared" si="11"/>
        <v>0</v>
      </c>
      <c r="AH98" s="126"/>
      <c r="AI98" s="101"/>
      <c r="AJ98" s="101"/>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row>
    <row r="99" spans="1:79" s="2" customFormat="1" ht="15">
      <c r="A99" s="388"/>
      <c r="B99" s="389"/>
      <c r="C99" s="389"/>
      <c r="D99" s="389"/>
      <c r="E99" s="389"/>
      <c r="F99" s="389"/>
      <c r="G99" s="390"/>
      <c r="H99" s="389"/>
      <c r="I99" s="389"/>
      <c r="J99" s="389"/>
      <c r="K99" s="389"/>
      <c r="L99" s="389"/>
      <c r="M99" s="389"/>
      <c r="N99" s="313">
        <f>IF(IF(I99&lt;'Checklist Parameters'!$E$22,0,($I99-$L99))&lt;0,0,IF(I99&lt;'Checklist Parameters'!$E$22,0,($I99-$L99)))</f>
        <v>0</v>
      </c>
      <c r="O99" s="394"/>
      <c r="P99" s="395"/>
      <c r="Q99" s="316">
        <f t="shared" si="6"/>
        <v>0</v>
      </c>
      <c r="R99" s="159">
        <f t="shared" si="7"/>
        <v>0</v>
      </c>
      <c r="S99" s="159">
        <f>IF('Checklist Parameters'!$E$60&lt;0.2,0.2,'Checklist Parameters'!$E$60)</f>
        <v>0.72</v>
      </c>
      <c r="T99" s="160">
        <f>IF($O99="",IF('Checklist District ID'!$C$43="Y",MAX($R99:$S99)*$I99,SUM($R99:$S99)*$I99),IF(O99&gt;0,Q99*S99))</f>
        <v>0</v>
      </c>
      <c r="U99" s="160">
        <f>IF(Q99&gt;0,((I99-T99)*'Formula Matrix'!$E$38),0)</f>
        <v>0</v>
      </c>
      <c r="V99" s="160">
        <f t="shared" si="8"/>
        <v>0</v>
      </c>
      <c r="W99" s="160">
        <f>IF(V99&gt;0,(V99*'Checklist Parameters'!$E$35),0)</f>
        <v>0</v>
      </c>
      <c r="X99" s="161">
        <f t="shared" si="9"/>
        <v>0</v>
      </c>
      <c r="Y99" s="161">
        <f>IF('Checklist Parameters'!$E$102&lt;&gt;"",(I99/43560)*'Checklist Parameters'!$E$102,"N/A")</f>
        <v>0</v>
      </c>
      <c r="Z99" s="161" t="str">
        <f>IF('Checklist Parameters'!$E$58&lt;&gt;"",((I99*'Checklist Parameters'!$E$58)*'Checklist Parameters'!$E$35)/1000,"N/A")</f>
        <v>N/A</v>
      </c>
      <c r="AA99" s="161">
        <f>IF('Checklist Parameters'!$E$101&lt;&gt;"",IFERROR(I99/'Checklist Parameters'!$E$101,0),"N/A")</f>
        <v>0</v>
      </c>
      <c r="AB99" s="161" t="str">
        <f>IF('Checklist Parameters'!$E$43&lt;&gt;"",(I99*'Checklist Parameters'!$E$43)/1000,"N/A")</f>
        <v>N/A</v>
      </c>
      <c r="AC99" s="161">
        <f>IF('Checklist Parameters'!$E$16="",$X99,IF(AND('Checklist Parameters'!$E$16&lt;$X99,'Checklist Parameters'!$E$16&gt;=3),'Checklist Parameters'!$E$16,IF(AND('Checklist Parameters'!$E$16&lt;$X99,'Checklist Parameters'!$E$16&lt;3),0,$X99)))</f>
        <v>0</v>
      </c>
      <c r="AD99" s="161" t="str">
        <f>IF(AND(I99&lt;'Checklist Parameters'!$E$22,$I99&lt;&gt;0),"Y","")</f>
        <v/>
      </c>
      <c r="AE99" s="161" t="str">
        <f>IF($AD99="Y",0,IF('Checklist Parameters'!$E$25="","&lt;no limit&gt;",ROUNDDOWN((($I99-'Checklist Parameters'!$E$24)/'Checklist Parameters'!$E$25)+1,0)))</f>
        <v>&lt;no limit&gt;</v>
      </c>
      <c r="AF99" s="174">
        <f t="shared" si="10"/>
        <v>0</v>
      </c>
      <c r="AG99" s="161">
        <f t="shared" si="11"/>
        <v>0</v>
      </c>
      <c r="AH99" s="126"/>
      <c r="AI99" s="101"/>
      <c r="AJ99" s="101"/>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row>
    <row r="100" spans="1:79" s="2" customFormat="1" ht="15">
      <c r="A100" s="388"/>
      <c r="B100" s="389"/>
      <c r="C100" s="389"/>
      <c r="D100" s="389"/>
      <c r="E100" s="389"/>
      <c r="F100" s="389"/>
      <c r="G100" s="390"/>
      <c r="H100" s="389"/>
      <c r="I100" s="389"/>
      <c r="J100" s="389"/>
      <c r="K100" s="389"/>
      <c r="L100" s="389"/>
      <c r="M100" s="389"/>
      <c r="N100" s="313">
        <f>IF(IF(I100&lt;'Checklist Parameters'!$E$22,0,($I100-$L100))&lt;0,0,IF(I100&lt;'Checklist Parameters'!$E$22,0,($I100-$L100)))</f>
        <v>0</v>
      </c>
      <c r="O100" s="394"/>
      <c r="P100" s="395"/>
      <c r="Q100" s="316">
        <f t="shared" si="6"/>
        <v>0</v>
      </c>
      <c r="R100" s="159">
        <f t="shared" si="7"/>
        <v>0</v>
      </c>
      <c r="S100" s="159">
        <f>IF('Checklist Parameters'!$E$60&lt;0.2,0.2,'Checklist Parameters'!$E$60)</f>
        <v>0.72</v>
      </c>
      <c r="T100" s="160">
        <f>IF($O100="",IF('Checklist District ID'!$C$43="Y",MAX($R100:$S100)*$I100,SUM($R100:$S100)*$I100),IF(O100&gt;0,Q100*S100))</f>
        <v>0</v>
      </c>
      <c r="U100" s="160">
        <f>IF(Q100&gt;0,((I100-T100)*'Formula Matrix'!$E$38),0)</f>
        <v>0</v>
      </c>
      <c r="V100" s="160">
        <f t="shared" si="8"/>
        <v>0</v>
      </c>
      <c r="W100" s="160">
        <f>IF(V100&gt;0,(V100*'Checklist Parameters'!$E$35),0)</f>
        <v>0</v>
      </c>
      <c r="X100" s="161">
        <f t="shared" si="9"/>
        <v>0</v>
      </c>
      <c r="Y100" s="161">
        <f>IF('Checklist Parameters'!$E$102&lt;&gt;"",(I100/43560)*'Checklist Parameters'!$E$102,"N/A")</f>
        <v>0</v>
      </c>
      <c r="Z100" s="161" t="str">
        <f>IF('Checklist Parameters'!$E$58&lt;&gt;"",((I100*'Checklist Parameters'!$E$58)*'Checklist Parameters'!$E$35)/1000,"N/A")</f>
        <v>N/A</v>
      </c>
      <c r="AA100" s="161">
        <f>IF('Checklist Parameters'!$E$101&lt;&gt;"",IFERROR(I100/'Checklist Parameters'!$E$101,0),"N/A")</f>
        <v>0</v>
      </c>
      <c r="AB100" s="161" t="str">
        <f>IF('Checklist Parameters'!$E$43&lt;&gt;"",(I100*'Checklist Parameters'!$E$43)/1000,"N/A")</f>
        <v>N/A</v>
      </c>
      <c r="AC100" s="161">
        <f>IF('Checklist Parameters'!$E$16="",$X100,IF(AND('Checklist Parameters'!$E$16&lt;$X100,'Checklist Parameters'!$E$16&gt;=3),'Checklist Parameters'!$E$16,IF(AND('Checklist Parameters'!$E$16&lt;$X100,'Checklist Parameters'!$E$16&lt;3),0,$X100)))</f>
        <v>0</v>
      </c>
      <c r="AD100" s="161" t="str">
        <f>IF(AND(I100&lt;'Checklist Parameters'!$E$22,$I100&lt;&gt;0),"Y","")</f>
        <v/>
      </c>
      <c r="AE100" s="161" t="str">
        <f>IF($AD100="Y",0,IF('Checklist Parameters'!$E$25="","&lt;no limit&gt;",ROUNDDOWN((($I100-'Checklist Parameters'!$E$24)/'Checklist Parameters'!$E$25)+1,0)))</f>
        <v>&lt;no limit&gt;</v>
      </c>
      <c r="AF100" s="174">
        <f t="shared" si="10"/>
        <v>0</v>
      </c>
      <c r="AG100" s="161">
        <f t="shared" si="11"/>
        <v>0</v>
      </c>
      <c r="AH100" s="126"/>
      <c r="AI100" s="101"/>
      <c r="AJ100" s="101"/>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row>
    <row r="101" spans="1:79" s="2" customFormat="1" ht="15">
      <c r="A101" s="388"/>
      <c r="B101" s="389"/>
      <c r="C101" s="389"/>
      <c r="D101" s="389"/>
      <c r="E101" s="389"/>
      <c r="F101" s="389"/>
      <c r="G101" s="390"/>
      <c r="H101" s="389"/>
      <c r="I101" s="389"/>
      <c r="J101" s="389"/>
      <c r="K101" s="389"/>
      <c r="L101" s="389"/>
      <c r="M101" s="389"/>
      <c r="N101" s="313">
        <f>IF(IF(I101&lt;'Checklist Parameters'!$E$22,0,($I101-$L101))&lt;0,0,IF(I101&lt;'Checklist Parameters'!$E$22,0,($I101-$L101)))</f>
        <v>0</v>
      </c>
      <c r="O101" s="394"/>
      <c r="P101" s="395"/>
      <c r="Q101" s="316">
        <f t="shared" si="6"/>
        <v>0</v>
      </c>
      <c r="R101" s="159">
        <f t="shared" si="7"/>
        <v>0</v>
      </c>
      <c r="S101" s="159">
        <f>IF('Checklist Parameters'!$E$60&lt;0.2,0.2,'Checklist Parameters'!$E$60)</f>
        <v>0.72</v>
      </c>
      <c r="T101" s="160">
        <f>IF($O101="",IF('Checklist District ID'!$C$43="Y",MAX($R101:$S101)*$I101,SUM($R101:$S101)*$I101),IF(O101&gt;0,Q101*S101))</f>
        <v>0</v>
      </c>
      <c r="U101" s="160">
        <f>IF(Q101&gt;0,((I101-T101)*'Formula Matrix'!$E$38),0)</f>
        <v>0</v>
      </c>
      <c r="V101" s="160">
        <f t="shared" si="8"/>
        <v>0</v>
      </c>
      <c r="W101" s="160">
        <f>IF(V101&gt;0,(V101*'Checklist Parameters'!$E$35),0)</f>
        <v>0</v>
      </c>
      <c r="X101" s="161">
        <f t="shared" si="9"/>
        <v>0</v>
      </c>
      <c r="Y101" s="161">
        <f>IF('Checklist Parameters'!$E$102&lt;&gt;"",(I101/43560)*'Checklist Parameters'!$E$102,"N/A")</f>
        <v>0</v>
      </c>
      <c r="Z101" s="161" t="str">
        <f>IF('Checklist Parameters'!$E$58&lt;&gt;"",((I101*'Checklist Parameters'!$E$58)*'Checklist Parameters'!$E$35)/1000,"N/A")</f>
        <v>N/A</v>
      </c>
      <c r="AA101" s="161">
        <f>IF('Checklist Parameters'!$E$101&lt;&gt;"",IFERROR(I101/'Checklist Parameters'!$E$101,0),"N/A")</f>
        <v>0</v>
      </c>
      <c r="AB101" s="161" t="str">
        <f>IF('Checklist Parameters'!$E$43&lt;&gt;"",(I101*'Checklist Parameters'!$E$43)/1000,"N/A")</f>
        <v>N/A</v>
      </c>
      <c r="AC101" s="161">
        <f>IF('Checklist Parameters'!$E$16="",$X101,IF(AND('Checklist Parameters'!$E$16&lt;$X101,'Checklist Parameters'!$E$16&gt;=3),'Checklist Parameters'!$E$16,IF(AND('Checklist Parameters'!$E$16&lt;$X101,'Checklist Parameters'!$E$16&lt;3),0,$X101)))</f>
        <v>0</v>
      </c>
      <c r="AD101" s="161" t="str">
        <f>IF(AND(I101&lt;'Checklist Parameters'!$E$22,$I101&lt;&gt;0),"Y","")</f>
        <v/>
      </c>
      <c r="AE101" s="161" t="str">
        <f>IF($AD101="Y",0,IF('Checklist Parameters'!$E$25="","&lt;no limit&gt;",ROUNDDOWN((($I101-'Checklist Parameters'!$E$24)/'Checklist Parameters'!$E$25)+1,0)))</f>
        <v>&lt;no limit&gt;</v>
      </c>
      <c r="AF101" s="174">
        <f t="shared" si="10"/>
        <v>0</v>
      </c>
      <c r="AG101" s="161">
        <f t="shared" si="11"/>
        <v>0</v>
      </c>
      <c r="AH101" s="126"/>
      <c r="AI101" s="101"/>
      <c r="AJ101" s="101"/>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row>
    <row r="102" spans="1:79" s="2" customFormat="1" ht="15">
      <c r="A102" s="388"/>
      <c r="B102" s="389"/>
      <c r="C102" s="389"/>
      <c r="D102" s="389"/>
      <c r="E102" s="389"/>
      <c r="F102" s="389"/>
      <c r="G102" s="390"/>
      <c r="H102" s="389"/>
      <c r="I102" s="389"/>
      <c r="J102" s="389"/>
      <c r="K102" s="389"/>
      <c r="L102" s="389"/>
      <c r="M102" s="389"/>
      <c r="N102" s="313">
        <f>IF(IF(I102&lt;'Checklist Parameters'!$E$22,0,($I102-$L102))&lt;0,0,IF(I102&lt;'Checklist Parameters'!$E$22,0,($I102-$L102)))</f>
        <v>0</v>
      </c>
      <c r="O102" s="394"/>
      <c r="P102" s="395"/>
      <c r="Q102" s="316">
        <f t="shared" si="6"/>
        <v>0</v>
      </c>
      <c r="R102" s="159">
        <f t="shared" si="7"/>
        <v>0</v>
      </c>
      <c r="S102" s="159">
        <f>IF('Checklist Parameters'!$E$60&lt;0.2,0.2,'Checklist Parameters'!$E$60)</f>
        <v>0.72</v>
      </c>
      <c r="T102" s="160">
        <f>IF($O102="",IF('Checklist District ID'!$C$43="Y",MAX($R102:$S102)*$I102,SUM($R102:$S102)*$I102),IF(O102&gt;0,Q102*S102))</f>
        <v>0</v>
      </c>
      <c r="U102" s="160">
        <f>IF(Q102&gt;0,((I102-T102)*'Formula Matrix'!$E$38),0)</f>
        <v>0</v>
      </c>
      <c r="V102" s="160">
        <f t="shared" si="8"/>
        <v>0</v>
      </c>
      <c r="W102" s="160">
        <f>IF(V102&gt;0,(V102*'Checklist Parameters'!$E$35),0)</f>
        <v>0</v>
      </c>
      <c r="X102" s="161">
        <f t="shared" si="9"/>
        <v>0</v>
      </c>
      <c r="Y102" s="161">
        <f>IF('Checklist Parameters'!$E$102&lt;&gt;"",(I102/43560)*'Checklist Parameters'!$E$102,"N/A")</f>
        <v>0</v>
      </c>
      <c r="Z102" s="161" t="str">
        <f>IF('Checklist Parameters'!$E$58&lt;&gt;"",((I102*'Checklist Parameters'!$E$58)*'Checklist Parameters'!$E$35)/1000,"N/A")</f>
        <v>N/A</v>
      </c>
      <c r="AA102" s="161">
        <f>IF('Checklist Parameters'!$E$101&lt;&gt;"",IFERROR(I102/'Checklist Parameters'!$E$101,0),"N/A")</f>
        <v>0</v>
      </c>
      <c r="AB102" s="161" t="str">
        <f>IF('Checklist Parameters'!$E$43&lt;&gt;"",(I102*'Checklist Parameters'!$E$43)/1000,"N/A")</f>
        <v>N/A</v>
      </c>
      <c r="AC102" s="161">
        <f>IF('Checklist Parameters'!$E$16="",$X102,IF(AND('Checklist Parameters'!$E$16&lt;$X102,'Checklist Parameters'!$E$16&gt;=3),'Checklist Parameters'!$E$16,IF(AND('Checklist Parameters'!$E$16&lt;$X102,'Checklist Parameters'!$E$16&lt;3),0,$X102)))</f>
        <v>0</v>
      </c>
      <c r="AD102" s="161" t="str">
        <f>IF(AND(I102&lt;'Checklist Parameters'!$E$22,$I102&lt;&gt;0),"Y","")</f>
        <v/>
      </c>
      <c r="AE102" s="161" t="str">
        <f>IF($AD102="Y",0,IF('Checklist Parameters'!$E$25="","&lt;no limit&gt;",ROUNDDOWN((($I102-'Checklist Parameters'!$E$24)/'Checklist Parameters'!$E$25)+1,0)))</f>
        <v>&lt;no limit&gt;</v>
      </c>
      <c r="AF102" s="174">
        <f t="shared" si="10"/>
        <v>0</v>
      </c>
      <c r="AG102" s="161">
        <f t="shared" si="11"/>
        <v>0</v>
      </c>
      <c r="AH102" s="126"/>
      <c r="AI102" s="101"/>
      <c r="AJ102" s="101"/>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row>
    <row r="103" spans="1:79" s="2" customFormat="1" ht="15">
      <c r="A103" s="388"/>
      <c r="B103" s="389"/>
      <c r="C103" s="389"/>
      <c r="D103" s="389"/>
      <c r="E103" s="389"/>
      <c r="F103" s="389"/>
      <c r="G103" s="390"/>
      <c r="H103" s="389"/>
      <c r="I103" s="389"/>
      <c r="J103" s="389"/>
      <c r="K103" s="389"/>
      <c r="L103" s="389"/>
      <c r="M103" s="389"/>
      <c r="N103" s="313">
        <f>IF(IF(I103&lt;'Checklist Parameters'!$E$22,0,($I103-$L103))&lt;0,0,IF(I103&lt;'Checklist Parameters'!$E$22,0,($I103-$L103)))</f>
        <v>0</v>
      </c>
      <c r="O103" s="394"/>
      <c r="P103" s="395"/>
      <c r="Q103" s="316">
        <f t="shared" si="6"/>
        <v>0</v>
      </c>
      <c r="R103" s="159">
        <f t="shared" si="7"/>
        <v>0</v>
      </c>
      <c r="S103" s="159">
        <f>IF('Checklist Parameters'!$E$60&lt;0.2,0.2,'Checklist Parameters'!$E$60)</f>
        <v>0.72</v>
      </c>
      <c r="T103" s="160">
        <f>IF($O103="",IF('Checklist District ID'!$C$43="Y",MAX($R103:$S103)*$I103,SUM($R103:$S103)*$I103),IF(O103&gt;0,Q103*S103))</f>
        <v>0</v>
      </c>
      <c r="U103" s="160">
        <f>IF(Q103&gt;0,((I103-T103)*'Formula Matrix'!$E$38),0)</f>
        <v>0</v>
      </c>
      <c r="V103" s="160">
        <f t="shared" si="8"/>
        <v>0</v>
      </c>
      <c r="W103" s="160">
        <f>IF(V103&gt;0,(V103*'Checklist Parameters'!$E$35),0)</f>
        <v>0</v>
      </c>
      <c r="X103" s="161">
        <f t="shared" si="9"/>
        <v>0</v>
      </c>
      <c r="Y103" s="161">
        <f>IF('Checklist Parameters'!$E$102&lt;&gt;"",(I103/43560)*'Checklist Parameters'!$E$102,"N/A")</f>
        <v>0</v>
      </c>
      <c r="Z103" s="161" t="str">
        <f>IF('Checklist Parameters'!$E$58&lt;&gt;"",((I103*'Checklist Parameters'!$E$58)*'Checklist Parameters'!$E$35)/1000,"N/A")</f>
        <v>N/A</v>
      </c>
      <c r="AA103" s="161">
        <f>IF('Checklist Parameters'!$E$101&lt;&gt;"",IFERROR(I103/'Checklist Parameters'!$E$101,0),"N/A")</f>
        <v>0</v>
      </c>
      <c r="AB103" s="161" t="str">
        <f>IF('Checklist Parameters'!$E$43&lt;&gt;"",(I103*'Checklist Parameters'!$E$43)/1000,"N/A")</f>
        <v>N/A</v>
      </c>
      <c r="AC103" s="161">
        <f>IF('Checklist Parameters'!$E$16="",$X103,IF(AND('Checklist Parameters'!$E$16&lt;$X103,'Checklist Parameters'!$E$16&gt;=3),'Checklist Parameters'!$E$16,IF(AND('Checklist Parameters'!$E$16&lt;$X103,'Checklist Parameters'!$E$16&lt;3),0,$X103)))</f>
        <v>0</v>
      </c>
      <c r="AD103" s="161" t="str">
        <f>IF(AND(I103&lt;'Checklist Parameters'!$E$22,$I103&lt;&gt;0),"Y","")</f>
        <v/>
      </c>
      <c r="AE103" s="161" t="str">
        <f>IF($AD103="Y",0,IF('Checklist Parameters'!$E$25="","&lt;no limit&gt;",ROUNDDOWN((($I103-'Checklist Parameters'!$E$24)/'Checklist Parameters'!$E$25)+1,0)))</f>
        <v>&lt;no limit&gt;</v>
      </c>
      <c r="AF103" s="174">
        <f t="shared" si="10"/>
        <v>0</v>
      </c>
      <c r="AG103" s="161">
        <f t="shared" si="11"/>
        <v>0</v>
      </c>
      <c r="AH103" s="126"/>
      <c r="AI103" s="101"/>
      <c r="AJ103" s="101"/>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row>
    <row r="104" spans="1:79" s="2" customFormat="1" ht="15">
      <c r="A104" s="388"/>
      <c r="B104" s="389"/>
      <c r="C104" s="389"/>
      <c r="D104" s="389"/>
      <c r="E104" s="389"/>
      <c r="F104" s="389"/>
      <c r="G104" s="390"/>
      <c r="H104" s="389"/>
      <c r="I104" s="389"/>
      <c r="J104" s="389"/>
      <c r="K104" s="389"/>
      <c r="L104" s="389"/>
      <c r="M104" s="389"/>
      <c r="N104" s="313">
        <f>IF(IF(I104&lt;'Checklist Parameters'!$E$22,0,($I104-$L104))&lt;0,0,IF(I104&lt;'Checklist Parameters'!$E$22,0,($I104-$L104)))</f>
        <v>0</v>
      </c>
      <c r="O104" s="394"/>
      <c r="P104" s="395"/>
      <c r="Q104" s="316">
        <f t="shared" si="6"/>
        <v>0</v>
      </c>
      <c r="R104" s="159">
        <f t="shared" si="7"/>
        <v>0</v>
      </c>
      <c r="S104" s="159">
        <f>IF('Checklist Parameters'!$E$60&lt;0.2,0.2,'Checklist Parameters'!$E$60)</f>
        <v>0.72</v>
      </c>
      <c r="T104" s="160">
        <f>IF($O104="",IF('Checklist District ID'!$C$43="Y",MAX($R104:$S104)*$I104,SUM($R104:$S104)*$I104),IF(O104&gt;0,Q104*S104))</f>
        <v>0</v>
      </c>
      <c r="U104" s="160">
        <f>IF(Q104&gt;0,((I104-T104)*'Formula Matrix'!$E$38),0)</f>
        <v>0</v>
      </c>
      <c r="V104" s="160">
        <f t="shared" si="8"/>
        <v>0</v>
      </c>
      <c r="W104" s="160">
        <f>IF(V104&gt;0,(V104*'Checklist Parameters'!$E$35),0)</f>
        <v>0</v>
      </c>
      <c r="X104" s="161">
        <f t="shared" si="9"/>
        <v>0</v>
      </c>
      <c r="Y104" s="161">
        <f>IF('Checklist Parameters'!$E$102&lt;&gt;"",(I104/43560)*'Checklist Parameters'!$E$102,"N/A")</f>
        <v>0</v>
      </c>
      <c r="Z104" s="161" t="str">
        <f>IF('Checklist Parameters'!$E$58&lt;&gt;"",((I104*'Checklist Parameters'!$E$58)*'Checklist Parameters'!$E$35)/1000,"N/A")</f>
        <v>N/A</v>
      </c>
      <c r="AA104" s="161">
        <f>IF('Checklist Parameters'!$E$101&lt;&gt;"",IFERROR(I104/'Checklist Parameters'!$E$101,0),"N/A")</f>
        <v>0</v>
      </c>
      <c r="AB104" s="161" t="str">
        <f>IF('Checklist Parameters'!$E$43&lt;&gt;"",(I104*'Checklist Parameters'!$E$43)/1000,"N/A")</f>
        <v>N/A</v>
      </c>
      <c r="AC104" s="161">
        <f>IF('Checklist Parameters'!$E$16="",$X104,IF(AND('Checklist Parameters'!$E$16&lt;$X104,'Checklist Parameters'!$E$16&gt;=3),'Checklist Parameters'!$E$16,IF(AND('Checklist Parameters'!$E$16&lt;$X104,'Checklist Parameters'!$E$16&lt;3),0,$X104)))</f>
        <v>0</v>
      </c>
      <c r="AD104" s="161" t="str">
        <f>IF(AND(I104&lt;'Checklist Parameters'!$E$22,$I104&lt;&gt;0),"Y","")</f>
        <v/>
      </c>
      <c r="AE104" s="161" t="str">
        <f>IF($AD104="Y",0,IF('Checklist Parameters'!$E$25="","&lt;no limit&gt;",ROUNDDOWN((($I104-'Checklist Parameters'!$E$24)/'Checklist Parameters'!$E$25)+1,0)))</f>
        <v>&lt;no limit&gt;</v>
      </c>
      <c r="AF104" s="174">
        <f t="shared" si="10"/>
        <v>0</v>
      </c>
      <c r="AG104" s="161">
        <f t="shared" si="11"/>
        <v>0</v>
      </c>
      <c r="AH104" s="126"/>
      <c r="AI104" s="101"/>
      <c r="AJ104" s="101"/>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row>
    <row r="105" spans="1:79" s="2" customFormat="1" ht="15">
      <c r="A105" s="388"/>
      <c r="B105" s="389"/>
      <c r="C105" s="389"/>
      <c r="D105" s="389"/>
      <c r="E105" s="389"/>
      <c r="F105" s="389"/>
      <c r="G105" s="390"/>
      <c r="H105" s="389"/>
      <c r="I105" s="389"/>
      <c r="J105" s="389"/>
      <c r="K105" s="389"/>
      <c r="L105" s="389"/>
      <c r="M105" s="389"/>
      <c r="N105" s="313">
        <f>IF(IF(I105&lt;'Checklist Parameters'!$E$22,0,($I105-$L105))&lt;0,0,IF(I105&lt;'Checklist Parameters'!$E$22,0,($I105-$L105)))</f>
        <v>0</v>
      </c>
      <c r="O105" s="394"/>
      <c r="P105" s="395"/>
      <c r="Q105" s="316">
        <f t="shared" si="6"/>
        <v>0</v>
      </c>
      <c r="R105" s="159">
        <f t="shared" si="7"/>
        <v>0</v>
      </c>
      <c r="S105" s="159">
        <f>IF('Checklist Parameters'!$E$60&lt;0.2,0.2,'Checklist Parameters'!$E$60)</f>
        <v>0.72</v>
      </c>
      <c r="T105" s="160">
        <f>IF($O105="",IF('Checklist District ID'!$C$43="Y",MAX($R105:$S105)*$I105,SUM($R105:$S105)*$I105),IF(O105&gt;0,Q105*S105))</f>
        <v>0</v>
      </c>
      <c r="U105" s="160">
        <f>IF(Q105&gt;0,((I105-T105)*'Formula Matrix'!$E$38),0)</f>
        <v>0</v>
      </c>
      <c r="V105" s="160">
        <f t="shared" si="8"/>
        <v>0</v>
      </c>
      <c r="W105" s="160">
        <f>IF(V105&gt;0,(V105*'Checklist Parameters'!$E$35),0)</f>
        <v>0</v>
      </c>
      <c r="X105" s="161">
        <f t="shared" si="9"/>
        <v>0</v>
      </c>
      <c r="Y105" s="161">
        <f>IF('Checklist Parameters'!$E$102&lt;&gt;"",(I105/43560)*'Checklist Parameters'!$E$102,"N/A")</f>
        <v>0</v>
      </c>
      <c r="Z105" s="161" t="str">
        <f>IF('Checklist Parameters'!$E$58&lt;&gt;"",((I105*'Checklist Parameters'!$E$58)*'Checklist Parameters'!$E$35)/1000,"N/A")</f>
        <v>N/A</v>
      </c>
      <c r="AA105" s="161">
        <f>IF('Checklist Parameters'!$E$101&lt;&gt;"",IFERROR(I105/'Checklist Parameters'!$E$101,0),"N/A")</f>
        <v>0</v>
      </c>
      <c r="AB105" s="161" t="str">
        <f>IF('Checklist Parameters'!$E$43&lt;&gt;"",(I105*'Checklist Parameters'!$E$43)/1000,"N/A")</f>
        <v>N/A</v>
      </c>
      <c r="AC105" s="161">
        <f>IF('Checklist Parameters'!$E$16="",$X105,IF(AND('Checklist Parameters'!$E$16&lt;$X105,'Checklist Parameters'!$E$16&gt;=3),'Checklist Parameters'!$E$16,IF(AND('Checklist Parameters'!$E$16&lt;$X105,'Checklist Parameters'!$E$16&lt;3),0,$X105)))</f>
        <v>0</v>
      </c>
      <c r="AD105" s="161" t="str">
        <f>IF(AND(I105&lt;'Checklist Parameters'!$E$22,$I105&lt;&gt;0),"Y","")</f>
        <v/>
      </c>
      <c r="AE105" s="161" t="str">
        <f>IF($AD105="Y",0,IF('Checklist Parameters'!$E$25="","&lt;no limit&gt;",ROUNDDOWN((($I105-'Checklist Parameters'!$E$24)/'Checklist Parameters'!$E$25)+1,0)))</f>
        <v>&lt;no limit&gt;</v>
      </c>
      <c r="AF105" s="174">
        <f t="shared" si="10"/>
        <v>0</v>
      </c>
      <c r="AG105" s="161">
        <f t="shared" si="11"/>
        <v>0</v>
      </c>
      <c r="AH105" s="126"/>
      <c r="AI105" s="101"/>
      <c r="AJ105" s="101"/>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row>
    <row r="106" spans="1:79" s="2" customFormat="1" ht="15">
      <c r="A106" s="388"/>
      <c r="B106" s="389"/>
      <c r="C106" s="389"/>
      <c r="D106" s="389"/>
      <c r="E106" s="389"/>
      <c r="F106" s="389"/>
      <c r="G106" s="390"/>
      <c r="H106" s="389"/>
      <c r="I106" s="389"/>
      <c r="J106" s="389"/>
      <c r="K106" s="389"/>
      <c r="L106" s="389"/>
      <c r="M106" s="389"/>
      <c r="N106" s="313">
        <f>IF(IF(I106&lt;'Checklist Parameters'!$E$22,0,($I106-$L106))&lt;0,0,IF(I106&lt;'Checklist Parameters'!$E$22,0,($I106-$L106)))</f>
        <v>0</v>
      </c>
      <c r="O106" s="394"/>
      <c r="P106" s="395"/>
      <c r="Q106" s="316">
        <f t="shared" si="6"/>
        <v>0</v>
      </c>
      <c r="R106" s="159">
        <f t="shared" si="7"/>
        <v>0</v>
      </c>
      <c r="S106" s="159">
        <f>IF('Checklist Parameters'!$E$60&lt;0.2,0.2,'Checklist Parameters'!$E$60)</f>
        <v>0.72</v>
      </c>
      <c r="T106" s="160">
        <f>IF($O106="",IF('Checklist District ID'!$C$43="Y",MAX($R106:$S106)*$I106,SUM($R106:$S106)*$I106),IF(O106&gt;0,Q106*S106))</f>
        <v>0</v>
      </c>
      <c r="U106" s="160">
        <f>IF(Q106&gt;0,((I106-T106)*'Formula Matrix'!$E$38),0)</f>
        <v>0</v>
      </c>
      <c r="V106" s="160">
        <f t="shared" si="8"/>
        <v>0</v>
      </c>
      <c r="W106" s="160">
        <f>IF(V106&gt;0,(V106*'Checklist Parameters'!$E$35),0)</f>
        <v>0</v>
      </c>
      <c r="X106" s="161">
        <f t="shared" si="9"/>
        <v>0</v>
      </c>
      <c r="Y106" s="161">
        <f>IF('Checklist Parameters'!$E$102&lt;&gt;"",(I106/43560)*'Checklist Parameters'!$E$102,"N/A")</f>
        <v>0</v>
      </c>
      <c r="Z106" s="161" t="str">
        <f>IF('Checklist Parameters'!$E$58&lt;&gt;"",((I106*'Checklist Parameters'!$E$58)*'Checklist Parameters'!$E$35)/1000,"N/A")</f>
        <v>N/A</v>
      </c>
      <c r="AA106" s="161">
        <f>IF('Checklist Parameters'!$E$101&lt;&gt;"",IFERROR(I106/'Checklist Parameters'!$E$101,0),"N/A")</f>
        <v>0</v>
      </c>
      <c r="AB106" s="161" t="str">
        <f>IF('Checklist Parameters'!$E$43&lt;&gt;"",(I106*'Checklist Parameters'!$E$43)/1000,"N/A")</f>
        <v>N/A</v>
      </c>
      <c r="AC106" s="161">
        <f>IF('Checklist Parameters'!$E$16="",$X106,IF(AND('Checklist Parameters'!$E$16&lt;$X106,'Checklist Parameters'!$E$16&gt;=3),'Checklist Parameters'!$E$16,IF(AND('Checklist Parameters'!$E$16&lt;$X106,'Checklist Parameters'!$E$16&lt;3),0,$X106)))</f>
        <v>0</v>
      </c>
      <c r="AD106" s="161" t="str">
        <f>IF(AND(I106&lt;'Checklist Parameters'!$E$22,$I106&lt;&gt;0),"Y","")</f>
        <v/>
      </c>
      <c r="AE106" s="161" t="str">
        <f>IF($AD106="Y",0,IF('Checklist Parameters'!$E$25="","&lt;no limit&gt;",ROUNDDOWN((($I106-'Checklist Parameters'!$E$24)/'Checklist Parameters'!$E$25)+1,0)))</f>
        <v>&lt;no limit&gt;</v>
      </c>
      <c r="AF106" s="174">
        <f t="shared" si="10"/>
        <v>0</v>
      </c>
      <c r="AG106" s="161">
        <f t="shared" si="11"/>
        <v>0</v>
      </c>
      <c r="AH106" s="126"/>
      <c r="AI106" s="101"/>
      <c r="AJ106" s="101"/>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row>
    <row r="107" spans="1:79" s="2" customFormat="1" ht="15">
      <c r="A107" s="388"/>
      <c r="B107" s="389"/>
      <c r="C107" s="389"/>
      <c r="D107" s="389"/>
      <c r="E107" s="389"/>
      <c r="F107" s="389"/>
      <c r="G107" s="390"/>
      <c r="H107" s="389"/>
      <c r="I107" s="389"/>
      <c r="J107" s="389"/>
      <c r="K107" s="389"/>
      <c r="L107" s="389"/>
      <c r="M107" s="389"/>
      <c r="N107" s="313">
        <f>IF(IF(I107&lt;'Checklist Parameters'!$E$22,0,($I107-$L107))&lt;0,0,IF(I107&lt;'Checklist Parameters'!$E$22,0,($I107-$L107)))</f>
        <v>0</v>
      </c>
      <c r="O107" s="394"/>
      <c r="P107" s="395"/>
      <c r="Q107" s="316">
        <f t="shared" si="6"/>
        <v>0</v>
      </c>
      <c r="R107" s="159">
        <f t="shared" si="7"/>
        <v>0</v>
      </c>
      <c r="S107" s="159">
        <f>IF('Checklist Parameters'!$E$60&lt;0.2,0.2,'Checklist Parameters'!$E$60)</f>
        <v>0.72</v>
      </c>
      <c r="T107" s="160">
        <f>IF($O107="",IF('Checklist District ID'!$C$43="Y",MAX($R107:$S107)*$I107,SUM($R107:$S107)*$I107),IF(O107&gt;0,Q107*S107))</f>
        <v>0</v>
      </c>
      <c r="U107" s="160">
        <f>IF(Q107&gt;0,((I107-T107)*'Formula Matrix'!$E$38),0)</f>
        <v>0</v>
      </c>
      <c r="V107" s="160">
        <f t="shared" si="8"/>
        <v>0</v>
      </c>
      <c r="W107" s="160">
        <f>IF(V107&gt;0,(V107*'Checklist Parameters'!$E$35),0)</f>
        <v>0</v>
      </c>
      <c r="X107" s="161">
        <f t="shared" si="9"/>
        <v>0</v>
      </c>
      <c r="Y107" s="161">
        <f>IF('Checklist Parameters'!$E$102&lt;&gt;"",(I107/43560)*'Checklist Parameters'!$E$102,"N/A")</f>
        <v>0</v>
      </c>
      <c r="Z107" s="161" t="str">
        <f>IF('Checklist Parameters'!$E$58&lt;&gt;"",((I107*'Checklist Parameters'!$E$58)*'Checklist Parameters'!$E$35)/1000,"N/A")</f>
        <v>N/A</v>
      </c>
      <c r="AA107" s="161">
        <f>IF('Checklist Parameters'!$E$101&lt;&gt;"",IFERROR(I107/'Checklist Parameters'!$E$101,0),"N/A")</f>
        <v>0</v>
      </c>
      <c r="AB107" s="161" t="str">
        <f>IF('Checklist Parameters'!$E$43&lt;&gt;"",(I107*'Checklist Parameters'!$E$43)/1000,"N/A")</f>
        <v>N/A</v>
      </c>
      <c r="AC107" s="161">
        <f>IF('Checklist Parameters'!$E$16="",$X107,IF(AND('Checklist Parameters'!$E$16&lt;$X107,'Checklist Parameters'!$E$16&gt;=3),'Checklist Parameters'!$E$16,IF(AND('Checklist Parameters'!$E$16&lt;$X107,'Checklist Parameters'!$E$16&lt;3),0,$X107)))</f>
        <v>0</v>
      </c>
      <c r="AD107" s="161" t="str">
        <f>IF(AND(I107&lt;'Checklist Parameters'!$E$22,$I107&lt;&gt;0),"Y","")</f>
        <v/>
      </c>
      <c r="AE107" s="161" t="str">
        <f>IF($AD107="Y",0,IF('Checklist Parameters'!$E$25="","&lt;no limit&gt;",ROUNDDOWN((($I107-'Checklist Parameters'!$E$24)/'Checklist Parameters'!$E$25)+1,0)))</f>
        <v>&lt;no limit&gt;</v>
      </c>
      <c r="AF107" s="174">
        <f t="shared" si="10"/>
        <v>0</v>
      </c>
      <c r="AG107" s="161">
        <f t="shared" si="11"/>
        <v>0</v>
      </c>
      <c r="AH107" s="126"/>
      <c r="AI107" s="101"/>
      <c r="AJ107" s="101"/>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row>
    <row r="108" spans="1:79" s="2" customFormat="1" ht="15">
      <c r="A108" s="388"/>
      <c r="B108" s="389"/>
      <c r="C108" s="389"/>
      <c r="D108" s="389"/>
      <c r="E108" s="389"/>
      <c r="F108" s="389"/>
      <c r="G108" s="390"/>
      <c r="H108" s="389"/>
      <c r="I108" s="389"/>
      <c r="J108" s="389"/>
      <c r="K108" s="389"/>
      <c r="L108" s="389"/>
      <c r="M108" s="389"/>
      <c r="N108" s="313">
        <f>IF(IF(I108&lt;'Checklist Parameters'!$E$22,0,($I108-$L108))&lt;0,0,IF(I108&lt;'Checklist Parameters'!$E$22,0,($I108-$L108)))</f>
        <v>0</v>
      </c>
      <c r="O108" s="394"/>
      <c r="P108" s="395"/>
      <c r="Q108" s="316">
        <f t="shared" si="6"/>
        <v>0</v>
      </c>
      <c r="R108" s="159">
        <f t="shared" si="7"/>
        <v>0</v>
      </c>
      <c r="S108" s="159">
        <f>IF('Checklist Parameters'!$E$60&lt;0.2,0.2,'Checklist Parameters'!$E$60)</f>
        <v>0.72</v>
      </c>
      <c r="T108" s="160">
        <f>IF($O108="",IF('Checklist District ID'!$C$43="Y",MAX($R108:$S108)*$I108,SUM($R108:$S108)*$I108),IF(O108&gt;0,Q108*S108))</f>
        <v>0</v>
      </c>
      <c r="U108" s="160">
        <f>IF(Q108&gt;0,((I108-T108)*'Formula Matrix'!$E$38),0)</f>
        <v>0</v>
      </c>
      <c r="V108" s="160">
        <f t="shared" si="8"/>
        <v>0</v>
      </c>
      <c r="W108" s="160">
        <f>IF(V108&gt;0,(V108*'Checklist Parameters'!$E$35),0)</f>
        <v>0</v>
      </c>
      <c r="X108" s="161">
        <f t="shared" si="9"/>
        <v>0</v>
      </c>
      <c r="Y108" s="161">
        <f>IF('Checklist Parameters'!$E$102&lt;&gt;"",(I108/43560)*'Checklist Parameters'!$E$102,"N/A")</f>
        <v>0</v>
      </c>
      <c r="Z108" s="161" t="str">
        <f>IF('Checklist Parameters'!$E$58&lt;&gt;"",((I108*'Checklist Parameters'!$E$58)*'Checklist Parameters'!$E$35)/1000,"N/A")</f>
        <v>N/A</v>
      </c>
      <c r="AA108" s="161">
        <f>IF('Checklist Parameters'!$E$101&lt;&gt;"",IFERROR(I108/'Checklist Parameters'!$E$101,0),"N/A")</f>
        <v>0</v>
      </c>
      <c r="AB108" s="161" t="str">
        <f>IF('Checklist Parameters'!$E$43&lt;&gt;"",(I108*'Checklist Parameters'!$E$43)/1000,"N/A")</f>
        <v>N/A</v>
      </c>
      <c r="AC108" s="161">
        <f>IF('Checklist Parameters'!$E$16="",$X108,IF(AND('Checklist Parameters'!$E$16&lt;$X108,'Checklist Parameters'!$E$16&gt;=3),'Checklist Parameters'!$E$16,IF(AND('Checklist Parameters'!$E$16&lt;$X108,'Checklist Parameters'!$E$16&lt;3),0,$X108)))</f>
        <v>0</v>
      </c>
      <c r="AD108" s="161" t="str">
        <f>IF(AND(I108&lt;'Checklist Parameters'!$E$22,$I108&lt;&gt;0),"Y","")</f>
        <v/>
      </c>
      <c r="AE108" s="161" t="str">
        <f>IF($AD108="Y",0,IF('Checklist Parameters'!$E$25="","&lt;no limit&gt;",ROUNDDOWN((($I108-'Checklist Parameters'!$E$24)/'Checklist Parameters'!$E$25)+1,0)))</f>
        <v>&lt;no limit&gt;</v>
      </c>
      <c r="AF108" s="174">
        <f t="shared" si="10"/>
        <v>0</v>
      </c>
      <c r="AG108" s="161">
        <f t="shared" si="11"/>
        <v>0</v>
      </c>
      <c r="AH108" s="126"/>
      <c r="AI108" s="101"/>
      <c r="AJ108" s="101"/>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row>
    <row r="109" spans="1:79" s="2" customFormat="1" ht="15">
      <c r="A109" s="388"/>
      <c r="B109" s="389"/>
      <c r="C109" s="389"/>
      <c r="D109" s="389"/>
      <c r="E109" s="389"/>
      <c r="F109" s="389"/>
      <c r="G109" s="390"/>
      <c r="H109" s="389"/>
      <c r="I109" s="389"/>
      <c r="J109" s="389"/>
      <c r="K109" s="389"/>
      <c r="L109" s="389"/>
      <c r="M109" s="389"/>
      <c r="N109" s="313">
        <f>IF(IF(I109&lt;'Checklist Parameters'!$E$22,0,($I109-$L109))&lt;0,0,IF(I109&lt;'Checklist Parameters'!$E$22,0,($I109-$L109)))</f>
        <v>0</v>
      </c>
      <c r="O109" s="394"/>
      <c r="P109" s="395"/>
      <c r="Q109" s="316">
        <f t="shared" si="6"/>
        <v>0</v>
      </c>
      <c r="R109" s="159">
        <f t="shared" si="7"/>
        <v>0</v>
      </c>
      <c r="S109" s="159">
        <f>IF('Checklist Parameters'!$E$60&lt;0.2,0.2,'Checklist Parameters'!$E$60)</f>
        <v>0.72</v>
      </c>
      <c r="T109" s="160">
        <f>IF($O109="",IF('Checklist District ID'!$C$43="Y",MAX($R109:$S109)*$I109,SUM($R109:$S109)*$I109),IF(O109&gt;0,Q109*S109))</f>
        <v>0</v>
      </c>
      <c r="U109" s="160">
        <f>IF(Q109&gt;0,((I109-T109)*'Formula Matrix'!$E$38),0)</f>
        <v>0</v>
      </c>
      <c r="V109" s="160">
        <f t="shared" si="8"/>
        <v>0</v>
      </c>
      <c r="W109" s="160">
        <f>IF(V109&gt;0,(V109*'Checklist Parameters'!$E$35),0)</f>
        <v>0</v>
      </c>
      <c r="X109" s="161">
        <f t="shared" si="9"/>
        <v>0</v>
      </c>
      <c r="Y109" s="161">
        <f>IF('Checklist Parameters'!$E$102&lt;&gt;"",(I109/43560)*'Checklist Parameters'!$E$102,"N/A")</f>
        <v>0</v>
      </c>
      <c r="Z109" s="161" t="str">
        <f>IF('Checklist Parameters'!$E$58&lt;&gt;"",((I109*'Checklist Parameters'!$E$58)*'Checklist Parameters'!$E$35)/1000,"N/A")</f>
        <v>N/A</v>
      </c>
      <c r="AA109" s="161">
        <f>IF('Checklist Parameters'!$E$101&lt;&gt;"",IFERROR(I109/'Checklist Parameters'!$E$101,0),"N/A")</f>
        <v>0</v>
      </c>
      <c r="AB109" s="161" t="str">
        <f>IF('Checklist Parameters'!$E$43&lt;&gt;"",(I109*'Checklist Parameters'!$E$43)/1000,"N/A")</f>
        <v>N/A</v>
      </c>
      <c r="AC109" s="161">
        <f>IF('Checklist Parameters'!$E$16="",$X109,IF(AND('Checklist Parameters'!$E$16&lt;$X109,'Checklist Parameters'!$E$16&gt;=3),'Checklist Parameters'!$E$16,IF(AND('Checklist Parameters'!$E$16&lt;$X109,'Checklist Parameters'!$E$16&lt;3),0,$X109)))</f>
        <v>0</v>
      </c>
      <c r="AD109" s="161" t="str">
        <f>IF(AND(I109&lt;'Checklist Parameters'!$E$22,$I109&lt;&gt;0),"Y","")</f>
        <v/>
      </c>
      <c r="AE109" s="161" t="str">
        <f>IF($AD109="Y",0,IF('Checklist Parameters'!$E$25="","&lt;no limit&gt;",ROUNDDOWN((($I109-'Checklist Parameters'!$E$24)/'Checklist Parameters'!$E$25)+1,0)))</f>
        <v>&lt;no limit&gt;</v>
      </c>
      <c r="AF109" s="174">
        <f t="shared" si="10"/>
        <v>0</v>
      </c>
      <c r="AG109" s="161">
        <f t="shared" si="11"/>
        <v>0</v>
      </c>
      <c r="AH109" s="126"/>
      <c r="AI109" s="101"/>
      <c r="AJ109" s="101"/>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row>
    <row r="110" spans="1:79" s="2" customFormat="1" ht="15">
      <c r="A110" s="388"/>
      <c r="B110" s="389"/>
      <c r="C110" s="389"/>
      <c r="D110" s="389"/>
      <c r="E110" s="389"/>
      <c r="F110" s="389"/>
      <c r="G110" s="390"/>
      <c r="H110" s="389"/>
      <c r="I110" s="389"/>
      <c r="J110" s="389"/>
      <c r="K110" s="389"/>
      <c r="L110" s="389"/>
      <c r="M110" s="389"/>
      <c r="N110" s="313">
        <f>IF(IF(I110&lt;'Checklist Parameters'!$E$22,0,($I110-$L110))&lt;0,0,IF(I110&lt;'Checklist Parameters'!$E$22,0,($I110-$L110)))</f>
        <v>0</v>
      </c>
      <c r="O110" s="394"/>
      <c r="P110" s="395"/>
      <c r="Q110" s="316">
        <f t="shared" si="6"/>
        <v>0</v>
      </c>
      <c r="R110" s="159">
        <f t="shared" si="7"/>
        <v>0</v>
      </c>
      <c r="S110" s="159">
        <f>IF('Checklist Parameters'!$E$60&lt;0.2,0.2,'Checklist Parameters'!$E$60)</f>
        <v>0.72</v>
      </c>
      <c r="T110" s="160">
        <f>IF($O110="",IF('Checklist District ID'!$C$43="Y",MAX($R110:$S110)*$I110,SUM($R110:$S110)*$I110),IF(O110&gt;0,Q110*S110))</f>
        <v>0</v>
      </c>
      <c r="U110" s="160">
        <f>IF(Q110&gt;0,((I110-T110)*'Formula Matrix'!$E$38),0)</f>
        <v>0</v>
      </c>
      <c r="V110" s="160">
        <f t="shared" si="8"/>
        <v>0</v>
      </c>
      <c r="W110" s="160">
        <f>IF(V110&gt;0,(V110*'Checklist Parameters'!$E$35),0)</f>
        <v>0</v>
      </c>
      <c r="X110" s="161">
        <f t="shared" si="9"/>
        <v>0</v>
      </c>
      <c r="Y110" s="161">
        <f>IF('Checklist Parameters'!$E$102&lt;&gt;"",(I110/43560)*'Checklist Parameters'!$E$102,"N/A")</f>
        <v>0</v>
      </c>
      <c r="Z110" s="161" t="str">
        <f>IF('Checklist Parameters'!$E$58&lt;&gt;"",((I110*'Checklist Parameters'!$E$58)*'Checklist Parameters'!$E$35)/1000,"N/A")</f>
        <v>N/A</v>
      </c>
      <c r="AA110" s="161">
        <f>IF('Checklist Parameters'!$E$101&lt;&gt;"",IFERROR(I110/'Checklist Parameters'!$E$101,0),"N/A")</f>
        <v>0</v>
      </c>
      <c r="AB110" s="161" t="str">
        <f>IF('Checklist Parameters'!$E$43&lt;&gt;"",(I110*'Checklist Parameters'!$E$43)/1000,"N/A")</f>
        <v>N/A</v>
      </c>
      <c r="AC110" s="161">
        <f>IF('Checklist Parameters'!$E$16="",$X110,IF(AND('Checklist Parameters'!$E$16&lt;$X110,'Checklist Parameters'!$E$16&gt;=3),'Checklist Parameters'!$E$16,IF(AND('Checklist Parameters'!$E$16&lt;$X110,'Checklist Parameters'!$E$16&lt;3),0,$X110)))</f>
        <v>0</v>
      </c>
      <c r="AD110" s="161" t="str">
        <f>IF(AND(I110&lt;'Checklist Parameters'!$E$22,$I110&lt;&gt;0),"Y","")</f>
        <v/>
      </c>
      <c r="AE110" s="161" t="str">
        <f>IF($AD110="Y",0,IF('Checklist Parameters'!$E$25="","&lt;no limit&gt;",ROUNDDOWN((($I110-'Checklist Parameters'!$E$24)/'Checklist Parameters'!$E$25)+1,0)))</f>
        <v>&lt;no limit&gt;</v>
      </c>
      <c r="AF110" s="174">
        <f t="shared" si="10"/>
        <v>0</v>
      </c>
      <c r="AG110" s="161">
        <f t="shared" si="11"/>
        <v>0</v>
      </c>
      <c r="AH110" s="126"/>
      <c r="AI110" s="101"/>
      <c r="AJ110" s="101"/>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row>
    <row r="111" spans="1:79" s="2" customFormat="1" ht="15">
      <c r="A111" s="388"/>
      <c r="B111" s="389"/>
      <c r="C111" s="389"/>
      <c r="D111" s="389"/>
      <c r="E111" s="389"/>
      <c r="F111" s="389"/>
      <c r="G111" s="390"/>
      <c r="H111" s="389"/>
      <c r="I111" s="389"/>
      <c r="J111" s="389"/>
      <c r="K111" s="389"/>
      <c r="L111" s="389"/>
      <c r="M111" s="389"/>
      <c r="N111" s="313">
        <f>IF(IF(I111&lt;'Checklist Parameters'!$E$22,0,($I111-$L111))&lt;0,0,IF(I111&lt;'Checklist Parameters'!$E$22,0,($I111-$L111)))</f>
        <v>0</v>
      </c>
      <c r="O111" s="394"/>
      <c r="P111" s="395"/>
      <c r="Q111" s="316">
        <f t="shared" si="6"/>
        <v>0</v>
      </c>
      <c r="R111" s="159">
        <f t="shared" si="7"/>
        <v>0</v>
      </c>
      <c r="S111" s="159">
        <f>IF('Checklist Parameters'!$E$60&lt;0.2,0.2,'Checklist Parameters'!$E$60)</f>
        <v>0.72</v>
      </c>
      <c r="T111" s="160">
        <f>IF($O111="",IF('Checklist District ID'!$C$43="Y",MAX($R111:$S111)*$I111,SUM($R111:$S111)*$I111),IF(O111&gt;0,Q111*S111))</f>
        <v>0</v>
      </c>
      <c r="U111" s="160">
        <f>IF(Q111&gt;0,((I111-T111)*'Formula Matrix'!$E$38),0)</f>
        <v>0</v>
      </c>
      <c r="V111" s="160">
        <f t="shared" si="8"/>
        <v>0</v>
      </c>
      <c r="W111" s="160">
        <f>IF(V111&gt;0,(V111*'Checklist Parameters'!$E$35),0)</f>
        <v>0</v>
      </c>
      <c r="X111" s="161">
        <f t="shared" si="9"/>
        <v>0</v>
      </c>
      <c r="Y111" s="161">
        <f>IF('Checklist Parameters'!$E$102&lt;&gt;"",(I111/43560)*'Checklist Parameters'!$E$102,"N/A")</f>
        <v>0</v>
      </c>
      <c r="Z111" s="161" t="str">
        <f>IF('Checklist Parameters'!$E$58&lt;&gt;"",((I111*'Checklist Parameters'!$E$58)*'Checklist Parameters'!$E$35)/1000,"N/A")</f>
        <v>N/A</v>
      </c>
      <c r="AA111" s="161">
        <f>IF('Checklist Parameters'!$E$101&lt;&gt;"",IFERROR(I111/'Checklist Parameters'!$E$101,0),"N/A")</f>
        <v>0</v>
      </c>
      <c r="AB111" s="161" t="str">
        <f>IF('Checklist Parameters'!$E$43&lt;&gt;"",(I111*'Checklist Parameters'!$E$43)/1000,"N/A")</f>
        <v>N/A</v>
      </c>
      <c r="AC111" s="161">
        <f>IF('Checklist Parameters'!$E$16="",$X111,IF(AND('Checklist Parameters'!$E$16&lt;$X111,'Checklist Parameters'!$E$16&gt;=3),'Checklist Parameters'!$E$16,IF(AND('Checklist Parameters'!$E$16&lt;$X111,'Checklist Parameters'!$E$16&lt;3),0,$X111)))</f>
        <v>0</v>
      </c>
      <c r="AD111" s="161" t="str">
        <f>IF(AND(I111&lt;'Checklist Parameters'!$E$22,$I111&lt;&gt;0),"Y","")</f>
        <v/>
      </c>
      <c r="AE111" s="161" t="str">
        <f>IF($AD111="Y",0,IF('Checklist Parameters'!$E$25="","&lt;no limit&gt;",ROUNDDOWN((($I111-'Checklist Parameters'!$E$24)/'Checklist Parameters'!$E$25)+1,0)))</f>
        <v>&lt;no limit&gt;</v>
      </c>
      <c r="AF111" s="174">
        <f t="shared" si="10"/>
        <v>0</v>
      </c>
      <c r="AG111" s="161">
        <f t="shared" si="11"/>
        <v>0</v>
      </c>
      <c r="AH111" s="126"/>
      <c r="AI111" s="101"/>
      <c r="AJ111" s="101"/>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row>
    <row r="112" spans="1:79" s="2" customFormat="1" ht="15">
      <c r="A112" s="388"/>
      <c r="B112" s="389"/>
      <c r="C112" s="389"/>
      <c r="D112" s="389"/>
      <c r="E112" s="389"/>
      <c r="F112" s="389"/>
      <c r="G112" s="390"/>
      <c r="H112" s="389"/>
      <c r="I112" s="389"/>
      <c r="J112" s="389"/>
      <c r="K112" s="389"/>
      <c r="L112" s="389"/>
      <c r="M112" s="389"/>
      <c r="N112" s="313">
        <f>IF(IF(I112&lt;'Checklist Parameters'!$E$22,0,($I112-$L112))&lt;0,0,IF(I112&lt;'Checklist Parameters'!$E$22,0,($I112-$L112)))</f>
        <v>0</v>
      </c>
      <c r="O112" s="394"/>
      <c r="P112" s="395"/>
      <c r="Q112" s="316">
        <f t="shared" si="6"/>
        <v>0</v>
      </c>
      <c r="R112" s="159">
        <f t="shared" si="7"/>
        <v>0</v>
      </c>
      <c r="S112" s="159">
        <f>IF('Checklist Parameters'!$E$60&lt;0.2,0.2,'Checklist Parameters'!$E$60)</f>
        <v>0.72</v>
      </c>
      <c r="T112" s="160">
        <f>IF($O112="",IF('Checklist District ID'!$C$43="Y",MAX($R112:$S112)*$I112,SUM($R112:$S112)*$I112),IF(O112&gt;0,Q112*S112))</f>
        <v>0</v>
      </c>
      <c r="U112" s="160">
        <f>IF(Q112&gt;0,((I112-T112)*'Formula Matrix'!$E$38),0)</f>
        <v>0</v>
      </c>
      <c r="V112" s="160">
        <f t="shared" si="8"/>
        <v>0</v>
      </c>
      <c r="W112" s="160">
        <f>IF(V112&gt;0,(V112*'Checklist Parameters'!$E$35),0)</f>
        <v>0</v>
      </c>
      <c r="X112" s="161">
        <f t="shared" si="9"/>
        <v>0</v>
      </c>
      <c r="Y112" s="161">
        <f>IF('Checklist Parameters'!$E$102&lt;&gt;"",(I112/43560)*'Checklist Parameters'!$E$102,"N/A")</f>
        <v>0</v>
      </c>
      <c r="Z112" s="161" t="str">
        <f>IF('Checklist Parameters'!$E$58&lt;&gt;"",((I112*'Checklist Parameters'!$E$58)*'Checklist Parameters'!$E$35)/1000,"N/A")</f>
        <v>N/A</v>
      </c>
      <c r="AA112" s="161">
        <f>IF('Checklist Parameters'!$E$101&lt;&gt;"",IFERROR(I112/'Checklist Parameters'!$E$101,0),"N/A")</f>
        <v>0</v>
      </c>
      <c r="AB112" s="161" t="str">
        <f>IF('Checklist Parameters'!$E$43&lt;&gt;"",(I112*'Checklist Parameters'!$E$43)/1000,"N/A")</f>
        <v>N/A</v>
      </c>
      <c r="AC112" s="161">
        <f>IF('Checklist Parameters'!$E$16="",$X112,IF(AND('Checklist Parameters'!$E$16&lt;$X112,'Checklist Parameters'!$E$16&gt;=3),'Checklist Parameters'!$E$16,IF(AND('Checklist Parameters'!$E$16&lt;$X112,'Checklist Parameters'!$E$16&lt;3),0,$X112)))</f>
        <v>0</v>
      </c>
      <c r="AD112" s="161" t="str">
        <f>IF(AND(I112&lt;'Checklist Parameters'!$E$22,$I112&lt;&gt;0),"Y","")</f>
        <v/>
      </c>
      <c r="AE112" s="161" t="str">
        <f>IF($AD112="Y",0,IF('Checklist Parameters'!$E$25="","&lt;no limit&gt;",ROUNDDOWN((($I112-'Checklist Parameters'!$E$24)/'Checklist Parameters'!$E$25)+1,0)))</f>
        <v>&lt;no limit&gt;</v>
      </c>
      <c r="AF112" s="174">
        <f t="shared" si="10"/>
        <v>0</v>
      </c>
      <c r="AG112" s="161">
        <f t="shared" si="11"/>
        <v>0</v>
      </c>
      <c r="AH112" s="126"/>
      <c r="AI112" s="101"/>
      <c r="AJ112" s="101"/>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row>
    <row r="113" spans="1:79" s="2" customFormat="1" ht="15">
      <c r="A113" s="388"/>
      <c r="B113" s="389"/>
      <c r="C113" s="389"/>
      <c r="D113" s="389"/>
      <c r="E113" s="389"/>
      <c r="F113" s="389"/>
      <c r="G113" s="390"/>
      <c r="H113" s="389"/>
      <c r="I113" s="389"/>
      <c r="J113" s="389"/>
      <c r="K113" s="389"/>
      <c r="L113" s="389"/>
      <c r="M113" s="389"/>
      <c r="N113" s="313">
        <f>IF(IF(I113&lt;'Checklist Parameters'!$E$22,0,($I113-$L113))&lt;0,0,IF(I113&lt;'Checklist Parameters'!$E$22,0,($I113-$L113)))</f>
        <v>0</v>
      </c>
      <c r="O113" s="394"/>
      <c r="P113" s="395"/>
      <c r="Q113" s="316">
        <f t="shared" si="6"/>
        <v>0</v>
      </c>
      <c r="R113" s="159">
        <f t="shared" si="7"/>
        <v>0</v>
      </c>
      <c r="S113" s="159">
        <f>IF('Checklist Parameters'!$E$60&lt;0.2,0.2,'Checklist Parameters'!$E$60)</f>
        <v>0.72</v>
      </c>
      <c r="T113" s="160">
        <f>IF($O113="",IF('Checklist District ID'!$C$43="Y",MAX($R113:$S113)*$I113,SUM($R113:$S113)*$I113),IF(O113&gt;0,Q113*S113))</f>
        <v>0</v>
      </c>
      <c r="U113" s="160">
        <f>IF(Q113&gt;0,((I113-T113)*'Formula Matrix'!$E$38),0)</f>
        <v>0</v>
      </c>
      <c r="V113" s="160">
        <f t="shared" si="8"/>
        <v>0</v>
      </c>
      <c r="W113" s="160">
        <f>IF(V113&gt;0,(V113*'Checklist Parameters'!$E$35),0)</f>
        <v>0</v>
      </c>
      <c r="X113" s="161">
        <f t="shared" si="9"/>
        <v>0</v>
      </c>
      <c r="Y113" s="161">
        <f>IF('Checklist Parameters'!$E$102&lt;&gt;"",(I113/43560)*'Checklist Parameters'!$E$102,"N/A")</f>
        <v>0</v>
      </c>
      <c r="Z113" s="161" t="str">
        <f>IF('Checklist Parameters'!$E$58&lt;&gt;"",((I113*'Checklist Parameters'!$E$58)*'Checklist Parameters'!$E$35)/1000,"N/A")</f>
        <v>N/A</v>
      </c>
      <c r="AA113" s="161">
        <f>IF('Checklist Parameters'!$E$101&lt;&gt;"",IFERROR(I113/'Checklist Parameters'!$E$101,0),"N/A")</f>
        <v>0</v>
      </c>
      <c r="AB113" s="161" t="str">
        <f>IF('Checklist Parameters'!$E$43&lt;&gt;"",(I113*'Checklist Parameters'!$E$43)/1000,"N/A")</f>
        <v>N/A</v>
      </c>
      <c r="AC113" s="161">
        <f>IF('Checklist Parameters'!$E$16="",$X113,IF(AND('Checklist Parameters'!$E$16&lt;$X113,'Checklist Parameters'!$E$16&gt;=3),'Checklist Parameters'!$E$16,IF(AND('Checklist Parameters'!$E$16&lt;$X113,'Checklist Parameters'!$E$16&lt;3),0,$X113)))</f>
        <v>0</v>
      </c>
      <c r="AD113" s="161" t="str">
        <f>IF(AND(I113&lt;'Checklist Parameters'!$E$22,$I113&lt;&gt;0),"Y","")</f>
        <v/>
      </c>
      <c r="AE113" s="161" t="str">
        <f>IF($AD113="Y",0,IF('Checklist Parameters'!$E$25="","&lt;no limit&gt;",ROUNDDOWN((($I113-'Checklist Parameters'!$E$24)/'Checklist Parameters'!$E$25)+1,0)))</f>
        <v>&lt;no limit&gt;</v>
      </c>
      <c r="AF113" s="174">
        <f t="shared" si="10"/>
        <v>0</v>
      </c>
      <c r="AG113" s="161">
        <f t="shared" si="11"/>
        <v>0</v>
      </c>
      <c r="AH113" s="126"/>
      <c r="AI113" s="101"/>
      <c r="AJ113" s="101"/>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row>
    <row r="114" spans="1:79" s="2" customFormat="1" ht="15">
      <c r="A114" s="388"/>
      <c r="B114" s="389"/>
      <c r="C114" s="389"/>
      <c r="D114" s="389"/>
      <c r="E114" s="389"/>
      <c r="F114" s="389"/>
      <c r="G114" s="390"/>
      <c r="H114" s="389"/>
      <c r="I114" s="389"/>
      <c r="J114" s="389"/>
      <c r="K114" s="389"/>
      <c r="L114" s="389"/>
      <c r="M114" s="389"/>
      <c r="N114" s="313">
        <f>IF(IF(I114&lt;'Checklist Parameters'!$E$22,0,($I114-$L114))&lt;0,0,IF(I114&lt;'Checklist Parameters'!$E$22,0,($I114-$L114)))</f>
        <v>0</v>
      </c>
      <c r="O114" s="394"/>
      <c r="P114" s="395"/>
      <c r="Q114" s="316">
        <f t="shared" si="6"/>
        <v>0</v>
      </c>
      <c r="R114" s="159">
        <f t="shared" si="7"/>
        <v>0</v>
      </c>
      <c r="S114" s="159">
        <f>IF('Checklist Parameters'!$E$60&lt;0.2,0.2,'Checklist Parameters'!$E$60)</f>
        <v>0.72</v>
      </c>
      <c r="T114" s="160">
        <f>IF($O114="",IF('Checklist District ID'!$C$43="Y",MAX($R114:$S114)*$I114,SUM($R114:$S114)*$I114),IF(O114&gt;0,Q114*S114))</f>
        <v>0</v>
      </c>
      <c r="U114" s="160">
        <f>IF(Q114&gt;0,((I114-T114)*'Formula Matrix'!$E$38),0)</f>
        <v>0</v>
      </c>
      <c r="V114" s="160">
        <f t="shared" si="8"/>
        <v>0</v>
      </c>
      <c r="W114" s="160">
        <f>IF(V114&gt;0,(V114*'Checklist Parameters'!$E$35),0)</f>
        <v>0</v>
      </c>
      <c r="X114" s="161">
        <f t="shared" si="9"/>
        <v>0</v>
      </c>
      <c r="Y114" s="161">
        <f>IF('Checklist Parameters'!$E$102&lt;&gt;"",(I114/43560)*'Checklist Parameters'!$E$102,"N/A")</f>
        <v>0</v>
      </c>
      <c r="Z114" s="161" t="str">
        <f>IF('Checklist Parameters'!$E$58&lt;&gt;"",((I114*'Checklist Parameters'!$E$58)*'Checklist Parameters'!$E$35)/1000,"N/A")</f>
        <v>N/A</v>
      </c>
      <c r="AA114" s="161">
        <f>IF('Checklist Parameters'!$E$101&lt;&gt;"",IFERROR(I114/'Checklist Parameters'!$E$101,0),"N/A")</f>
        <v>0</v>
      </c>
      <c r="AB114" s="161" t="str">
        <f>IF('Checklist Parameters'!$E$43&lt;&gt;"",(I114*'Checklist Parameters'!$E$43)/1000,"N/A")</f>
        <v>N/A</v>
      </c>
      <c r="AC114" s="161">
        <f>IF('Checklist Parameters'!$E$16="",$X114,IF(AND('Checklist Parameters'!$E$16&lt;$X114,'Checklist Parameters'!$E$16&gt;=3),'Checklist Parameters'!$E$16,IF(AND('Checklist Parameters'!$E$16&lt;$X114,'Checklist Parameters'!$E$16&lt;3),0,$X114)))</f>
        <v>0</v>
      </c>
      <c r="AD114" s="161" t="str">
        <f>IF(AND(I114&lt;'Checklist Parameters'!$E$22,$I114&lt;&gt;0),"Y","")</f>
        <v/>
      </c>
      <c r="AE114" s="161" t="str">
        <f>IF($AD114="Y",0,IF('Checklist Parameters'!$E$25="","&lt;no limit&gt;",ROUNDDOWN((($I114-'Checklist Parameters'!$E$24)/'Checklist Parameters'!$E$25)+1,0)))</f>
        <v>&lt;no limit&gt;</v>
      </c>
      <c r="AF114" s="174">
        <f t="shared" si="10"/>
        <v>0</v>
      </c>
      <c r="AG114" s="161">
        <f t="shared" si="11"/>
        <v>0</v>
      </c>
      <c r="AH114" s="126"/>
      <c r="AI114" s="101"/>
      <c r="AJ114" s="101"/>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row>
    <row r="115" spans="1:79" s="2" customFormat="1" ht="15">
      <c r="A115" s="388"/>
      <c r="B115" s="389"/>
      <c r="C115" s="389"/>
      <c r="D115" s="389"/>
      <c r="E115" s="389"/>
      <c r="F115" s="389"/>
      <c r="G115" s="390"/>
      <c r="H115" s="389"/>
      <c r="I115" s="389"/>
      <c r="J115" s="389"/>
      <c r="K115" s="389"/>
      <c r="L115" s="389"/>
      <c r="M115" s="389"/>
      <c r="N115" s="313">
        <f>IF(IF(I115&lt;'Checklist Parameters'!$E$22,0,($I115-$L115))&lt;0,0,IF(I115&lt;'Checklist Parameters'!$E$22,0,($I115-$L115)))</f>
        <v>0</v>
      </c>
      <c r="O115" s="394"/>
      <c r="P115" s="395"/>
      <c r="Q115" s="316">
        <f t="shared" si="6"/>
        <v>0</v>
      </c>
      <c r="R115" s="159">
        <f t="shared" si="7"/>
        <v>0</v>
      </c>
      <c r="S115" s="159">
        <f>IF('Checklist Parameters'!$E$60&lt;0.2,0.2,'Checklist Parameters'!$E$60)</f>
        <v>0.72</v>
      </c>
      <c r="T115" s="160">
        <f>IF($O115="",IF('Checklist District ID'!$C$43="Y",MAX($R115:$S115)*$I115,SUM($R115:$S115)*$I115),IF(O115&gt;0,Q115*S115))</f>
        <v>0</v>
      </c>
      <c r="U115" s="160">
        <f>IF(Q115&gt;0,((I115-T115)*'Formula Matrix'!$E$38),0)</f>
        <v>0</v>
      </c>
      <c r="V115" s="160">
        <f t="shared" si="8"/>
        <v>0</v>
      </c>
      <c r="W115" s="160">
        <f>IF(V115&gt;0,(V115*'Checklist Parameters'!$E$35),0)</f>
        <v>0</v>
      </c>
      <c r="X115" s="161">
        <f t="shared" si="9"/>
        <v>0</v>
      </c>
      <c r="Y115" s="161">
        <f>IF('Checklist Parameters'!$E$102&lt;&gt;"",(I115/43560)*'Checklist Parameters'!$E$102,"N/A")</f>
        <v>0</v>
      </c>
      <c r="Z115" s="161" t="str">
        <f>IF('Checklist Parameters'!$E$58&lt;&gt;"",((I115*'Checklist Parameters'!$E$58)*'Checklist Parameters'!$E$35)/1000,"N/A")</f>
        <v>N/A</v>
      </c>
      <c r="AA115" s="161">
        <f>IF('Checklist Parameters'!$E$101&lt;&gt;"",IFERROR(I115/'Checklist Parameters'!$E$101,0),"N/A")</f>
        <v>0</v>
      </c>
      <c r="AB115" s="161" t="str">
        <f>IF('Checklist Parameters'!$E$43&lt;&gt;"",(I115*'Checklist Parameters'!$E$43)/1000,"N/A")</f>
        <v>N/A</v>
      </c>
      <c r="AC115" s="161">
        <f>IF('Checklist Parameters'!$E$16="",$X115,IF(AND('Checklist Parameters'!$E$16&lt;$X115,'Checklist Parameters'!$E$16&gt;=3),'Checklist Parameters'!$E$16,IF(AND('Checklist Parameters'!$E$16&lt;$X115,'Checklist Parameters'!$E$16&lt;3),0,$X115)))</f>
        <v>0</v>
      </c>
      <c r="AD115" s="161" t="str">
        <f>IF(AND(I115&lt;'Checklist Parameters'!$E$22,$I115&lt;&gt;0),"Y","")</f>
        <v/>
      </c>
      <c r="AE115" s="161" t="str">
        <f>IF($AD115="Y",0,IF('Checklist Parameters'!$E$25="","&lt;no limit&gt;",ROUNDDOWN((($I115-'Checklist Parameters'!$E$24)/'Checklist Parameters'!$E$25)+1,0)))</f>
        <v>&lt;no limit&gt;</v>
      </c>
      <c r="AF115" s="174">
        <f t="shared" si="10"/>
        <v>0</v>
      </c>
      <c r="AG115" s="161">
        <f t="shared" si="11"/>
        <v>0</v>
      </c>
      <c r="AH115" s="126"/>
      <c r="AI115" s="101"/>
      <c r="AJ115" s="101"/>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row>
    <row r="116" spans="1:79" s="2" customFormat="1" ht="15">
      <c r="A116" s="388"/>
      <c r="B116" s="389"/>
      <c r="C116" s="389"/>
      <c r="D116" s="389"/>
      <c r="E116" s="389"/>
      <c r="F116" s="389"/>
      <c r="G116" s="390"/>
      <c r="H116" s="389"/>
      <c r="I116" s="389"/>
      <c r="J116" s="389"/>
      <c r="K116" s="389"/>
      <c r="L116" s="389"/>
      <c r="M116" s="389"/>
      <c r="N116" s="313">
        <f>IF(IF(I116&lt;'Checklist Parameters'!$E$22,0,($I116-$L116))&lt;0,0,IF(I116&lt;'Checklist Parameters'!$E$22,0,($I116-$L116)))</f>
        <v>0</v>
      </c>
      <c r="O116" s="394"/>
      <c r="P116" s="395"/>
      <c r="Q116" s="316">
        <f t="shared" si="6"/>
        <v>0</v>
      </c>
      <c r="R116" s="159">
        <f t="shared" si="7"/>
        <v>0</v>
      </c>
      <c r="S116" s="159">
        <f>IF('Checklist Parameters'!$E$60&lt;0.2,0.2,'Checklist Parameters'!$E$60)</f>
        <v>0.72</v>
      </c>
      <c r="T116" s="160">
        <f>IF($O116="",IF('Checklist District ID'!$C$43="Y",MAX($R116:$S116)*$I116,SUM($R116:$S116)*$I116),IF(O116&gt;0,Q116*S116))</f>
        <v>0</v>
      </c>
      <c r="U116" s="160">
        <f>IF(Q116&gt;0,((I116-T116)*'Formula Matrix'!$E$38),0)</f>
        <v>0</v>
      </c>
      <c r="V116" s="160">
        <f t="shared" si="8"/>
        <v>0</v>
      </c>
      <c r="W116" s="160">
        <f>IF(V116&gt;0,(V116*'Checklist Parameters'!$E$35),0)</f>
        <v>0</v>
      </c>
      <c r="X116" s="161">
        <f t="shared" si="9"/>
        <v>0</v>
      </c>
      <c r="Y116" s="161">
        <f>IF('Checklist Parameters'!$E$102&lt;&gt;"",(I116/43560)*'Checklist Parameters'!$E$102,"N/A")</f>
        <v>0</v>
      </c>
      <c r="Z116" s="161" t="str">
        <f>IF('Checklist Parameters'!$E$58&lt;&gt;"",((I116*'Checklist Parameters'!$E$58)*'Checklist Parameters'!$E$35)/1000,"N/A")</f>
        <v>N/A</v>
      </c>
      <c r="AA116" s="161">
        <f>IF('Checklist Parameters'!$E$101&lt;&gt;"",IFERROR(I116/'Checklist Parameters'!$E$101,0),"N/A")</f>
        <v>0</v>
      </c>
      <c r="AB116" s="161" t="str">
        <f>IF('Checklist Parameters'!$E$43&lt;&gt;"",(I116*'Checklist Parameters'!$E$43)/1000,"N/A")</f>
        <v>N/A</v>
      </c>
      <c r="AC116" s="161">
        <f>IF('Checklist Parameters'!$E$16="",$X116,IF(AND('Checklist Parameters'!$E$16&lt;$X116,'Checklist Parameters'!$E$16&gt;=3),'Checklist Parameters'!$E$16,IF(AND('Checklist Parameters'!$E$16&lt;$X116,'Checklist Parameters'!$E$16&lt;3),0,$X116)))</f>
        <v>0</v>
      </c>
      <c r="AD116" s="161" t="str">
        <f>IF(AND(I116&lt;'Checklist Parameters'!$E$22,$I116&lt;&gt;0),"Y","")</f>
        <v/>
      </c>
      <c r="AE116" s="161" t="str">
        <f>IF($AD116="Y",0,IF('Checklist Parameters'!$E$25="","&lt;no limit&gt;",ROUNDDOWN((($I116-'Checklist Parameters'!$E$24)/'Checklist Parameters'!$E$25)+1,0)))</f>
        <v>&lt;no limit&gt;</v>
      </c>
      <c r="AF116" s="174">
        <f t="shared" si="10"/>
        <v>0</v>
      </c>
      <c r="AG116" s="161">
        <f t="shared" si="11"/>
        <v>0</v>
      </c>
      <c r="AH116" s="126"/>
      <c r="AI116" s="101"/>
      <c r="AJ116" s="101"/>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row>
    <row r="117" spans="1:79" s="2" customFormat="1" ht="15">
      <c r="A117" s="388"/>
      <c r="B117" s="389"/>
      <c r="C117" s="389"/>
      <c r="D117" s="389"/>
      <c r="E117" s="389"/>
      <c r="F117" s="389"/>
      <c r="G117" s="390"/>
      <c r="H117" s="389"/>
      <c r="I117" s="389"/>
      <c r="J117" s="389"/>
      <c r="K117" s="389"/>
      <c r="L117" s="389"/>
      <c r="M117" s="389"/>
      <c r="N117" s="313">
        <f>IF(IF(I117&lt;'Checklist Parameters'!$E$22,0,($I117-$L117))&lt;0,0,IF(I117&lt;'Checklist Parameters'!$E$22,0,($I117-$L117)))</f>
        <v>0</v>
      </c>
      <c r="O117" s="394"/>
      <c r="P117" s="395"/>
      <c r="Q117" s="316">
        <f t="shared" si="6"/>
        <v>0</v>
      </c>
      <c r="R117" s="159">
        <f t="shared" si="7"/>
        <v>0</v>
      </c>
      <c r="S117" s="159">
        <f>IF('Checklist Parameters'!$E$60&lt;0.2,0.2,'Checklist Parameters'!$E$60)</f>
        <v>0.72</v>
      </c>
      <c r="T117" s="160">
        <f>IF($O117="",IF('Checklist District ID'!$C$43="Y",MAX($R117:$S117)*$I117,SUM($R117:$S117)*$I117),IF(O117&gt;0,Q117*S117))</f>
        <v>0</v>
      </c>
      <c r="U117" s="160">
        <f>IF(Q117&gt;0,((I117-T117)*'Formula Matrix'!$E$38),0)</f>
        <v>0</v>
      </c>
      <c r="V117" s="160">
        <f t="shared" si="8"/>
        <v>0</v>
      </c>
      <c r="W117" s="160">
        <f>IF(V117&gt;0,(V117*'Checklist Parameters'!$E$35),0)</f>
        <v>0</v>
      </c>
      <c r="X117" s="161">
        <f t="shared" si="9"/>
        <v>0</v>
      </c>
      <c r="Y117" s="161">
        <f>IF('Checklist Parameters'!$E$102&lt;&gt;"",(I117/43560)*'Checklist Parameters'!$E$102,"N/A")</f>
        <v>0</v>
      </c>
      <c r="Z117" s="161" t="str">
        <f>IF('Checklist Parameters'!$E$58&lt;&gt;"",((I117*'Checklist Parameters'!$E$58)*'Checklist Parameters'!$E$35)/1000,"N/A")</f>
        <v>N/A</v>
      </c>
      <c r="AA117" s="161">
        <f>IF('Checklist Parameters'!$E$101&lt;&gt;"",IFERROR(I117/'Checklist Parameters'!$E$101,0),"N/A")</f>
        <v>0</v>
      </c>
      <c r="AB117" s="161" t="str">
        <f>IF('Checklist Parameters'!$E$43&lt;&gt;"",(I117*'Checklist Parameters'!$E$43)/1000,"N/A")</f>
        <v>N/A</v>
      </c>
      <c r="AC117" s="161">
        <f>IF('Checklist Parameters'!$E$16="",$X117,IF(AND('Checklist Parameters'!$E$16&lt;$X117,'Checklist Parameters'!$E$16&gt;=3),'Checklist Parameters'!$E$16,IF(AND('Checklist Parameters'!$E$16&lt;$X117,'Checklist Parameters'!$E$16&lt;3),0,$X117)))</f>
        <v>0</v>
      </c>
      <c r="AD117" s="161" t="str">
        <f>IF(AND(I117&lt;'Checklist Parameters'!$E$22,$I117&lt;&gt;0),"Y","")</f>
        <v/>
      </c>
      <c r="AE117" s="161" t="str">
        <f>IF($AD117="Y",0,IF('Checklist Parameters'!$E$25="","&lt;no limit&gt;",ROUNDDOWN((($I117-'Checklist Parameters'!$E$24)/'Checklist Parameters'!$E$25)+1,0)))</f>
        <v>&lt;no limit&gt;</v>
      </c>
      <c r="AF117" s="174">
        <f t="shared" si="10"/>
        <v>0</v>
      </c>
      <c r="AG117" s="161">
        <f t="shared" si="11"/>
        <v>0</v>
      </c>
      <c r="AH117" s="126"/>
      <c r="AI117" s="101"/>
      <c r="AJ117" s="101"/>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row>
    <row r="118" spans="1:79" s="2" customFormat="1" ht="15">
      <c r="A118" s="388"/>
      <c r="B118" s="389"/>
      <c r="C118" s="389"/>
      <c r="D118" s="389"/>
      <c r="E118" s="389"/>
      <c r="F118" s="389"/>
      <c r="G118" s="390"/>
      <c r="H118" s="389"/>
      <c r="I118" s="389"/>
      <c r="J118" s="389"/>
      <c r="K118" s="389"/>
      <c r="L118" s="389"/>
      <c r="M118" s="389"/>
      <c r="N118" s="313">
        <f>IF(IF(I118&lt;'Checklist Parameters'!$E$22,0,($I118-$L118))&lt;0,0,IF(I118&lt;'Checklist Parameters'!$E$22,0,($I118-$L118)))</f>
        <v>0</v>
      </c>
      <c r="O118" s="394"/>
      <c r="P118" s="395"/>
      <c r="Q118" s="316">
        <f t="shared" si="6"/>
        <v>0</v>
      </c>
      <c r="R118" s="159">
        <f t="shared" si="7"/>
        <v>0</v>
      </c>
      <c r="S118" s="159">
        <f>IF('Checklist Parameters'!$E$60&lt;0.2,0.2,'Checklist Parameters'!$E$60)</f>
        <v>0.72</v>
      </c>
      <c r="T118" s="160">
        <f>IF($O118="",IF('Checklist District ID'!$C$43="Y",MAX($R118:$S118)*$I118,SUM($R118:$S118)*$I118),IF(O118&gt;0,Q118*S118))</f>
        <v>0</v>
      </c>
      <c r="U118" s="160">
        <f>IF(Q118&gt;0,((I118-T118)*'Formula Matrix'!$E$38),0)</f>
        <v>0</v>
      </c>
      <c r="V118" s="160">
        <f t="shared" si="8"/>
        <v>0</v>
      </c>
      <c r="W118" s="160">
        <f>IF(V118&gt;0,(V118*'Checklist Parameters'!$E$35),0)</f>
        <v>0</v>
      </c>
      <c r="X118" s="161">
        <f t="shared" si="9"/>
        <v>0</v>
      </c>
      <c r="Y118" s="161">
        <f>IF('Checklist Parameters'!$E$102&lt;&gt;"",(I118/43560)*'Checklist Parameters'!$E$102,"N/A")</f>
        <v>0</v>
      </c>
      <c r="Z118" s="161" t="str">
        <f>IF('Checklist Parameters'!$E$58&lt;&gt;"",((I118*'Checklist Parameters'!$E$58)*'Checklist Parameters'!$E$35)/1000,"N/A")</f>
        <v>N/A</v>
      </c>
      <c r="AA118" s="161">
        <f>IF('Checklist Parameters'!$E$101&lt;&gt;"",IFERROR(I118/'Checklist Parameters'!$E$101,0),"N/A")</f>
        <v>0</v>
      </c>
      <c r="AB118" s="161" t="str">
        <f>IF('Checklist Parameters'!$E$43&lt;&gt;"",(I118*'Checklist Parameters'!$E$43)/1000,"N/A")</f>
        <v>N/A</v>
      </c>
      <c r="AC118" s="161">
        <f>IF('Checklist Parameters'!$E$16="",$X118,IF(AND('Checklist Parameters'!$E$16&lt;$X118,'Checklist Parameters'!$E$16&gt;=3),'Checklist Parameters'!$E$16,IF(AND('Checklist Parameters'!$E$16&lt;$X118,'Checklist Parameters'!$E$16&lt;3),0,$X118)))</f>
        <v>0</v>
      </c>
      <c r="AD118" s="161" t="str">
        <f>IF(AND(I118&lt;'Checklist Parameters'!$E$22,$I118&lt;&gt;0),"Y","")</f>
        <v/>
      </c>
      <c r="AE118" s="161" t="str">
        <f>IF($AD118="Y",0,IF('Checklist Parameters'!$E$25="","&lt;no limit&gt;",ROUNDDOWN((($I118-'Checklist Parameters'!$E$24)/'Checklist Parameters'!$E$25)+1,0)))</f>
        <v>&lt;no limit&gt;</v>
      </c>
      <c r="AF118" s="174">
        <f t="shared" si="10"/>
        <v>0</v>
      </c>
      <c r="AG118" s="161">
        <f t="shared" si="11"/>
        <v>0</v>
      </c>
      <c r="AH118" s="126"/>
      <c r="AI118" s="101"/>
      <c r="AJ118" s="101"/>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row>
    <row r="119" spans="1:79" s="2" customFormat="1" ht="15">
      <c r="A119" s="388"/>
      <c r="B119" s="389"/>
      <c r="C119" s="389"/>
      <c r="D119" s="389"/>
      <c r="E119" s="389"/>
      <c r="F119" s="389"/>
      <c r="G119" s="390"/>
      <c r="H119" s="389"/>
      <c r="I119" s="389"/>
      <c r="J119" s="389"/>
      <c r="K119" s="389"/>
      <c r="L119" s="389"/>
      <c r="M119" s="389"/>
      <c r="N119" s="313">
        <f>IF(IF(I119&lt;'Checklist Parameters'!$E$22,0,($I119-$L119))&lt;0,0,IF(I119&lt;'Checklist Parameters'!$E$22,0,($I119-$L119)))</f>
        <v>0</v>
      </c>
      <c r="O119" s="394"/>
      <c r="P119" s="395"/>
      <c r="Q119" s="316">
        <f t="shared" si="6"/>
        <v>0</v>
      </c>
      <c r="R119" s="159">
        <f t="shared" si="7"/>
        <v>0</v>
      </c>
      <c r="S119" s="159">
        <f>IF('Checklist Parameters'!$E$60&lt;0.2,0.2,'Checklist Parameters'!$E$60)</f>
        <v>0.72</v>
      </c>
      <c r="T119" s="160">
        <f>IF($O119="",IF('Checklist District ID'!$C$43="Y",MAX($R119:$S119)*$I119,SUM($R119:$S119)*$I119),IF(O119&gt;0,Q119*S119))</f>
        <v>0</v>
      </c>
      <c r="U119" s="160">
        <f>IF(Q119&gt;0,((I119-T119)*'Formula Matrix'!$E$38),0)</f>
        <v>0</v>
      </c>
      <c r="V119" s="160">
        <f t="shared" si="8"/>
        <v>0</v>
      </c>
      <c r="W119" s="160">
        <f>IF(V119&gt;0,(V119*'Checklist Parameters'!$E$35),0)</f>
        <v>0</v>
      </c>
      <c r="X119" s="161">
        <f t="shared" si="9"/>
        <v>0</v>
      </c>
      <c r="Y119" s="161">
        <f>IF('Checklist Parameters'!$E$102&lt;&gt;"",(I119/43560)*'Checklist Parameters'!$E$102,"N/A")</f>
        <v>0</v>
      </c>
      <c r="Z119" s="161" t="str">
        <f>IF('Checklist Parameters'!$E$58&lt;&gt;"",((I119*'Checklist Parameters'!$E$58)*'Checklist Parameters'!$E$35)/1000,"N/A")</f>
        <v>N/A</v>
      </c>
      <c r="AA119" s="161">
        <f>IF('Checklist Parameters'!$E$101&lt;&gt;"",IFERROR(I119/'Checklist Parameters'!$E$101,0),"N/A")</f>
        <v>0</v>
      </c>
      <c r="AB119" s="161" t="str">
        <f>IF('Checklist Parameters'!$E$43&lt;&gt;"",(I119*'Checklist Parameters'!$E$43)/1000,"N/A")</f>
        <v>N/A</v>
      </c>
      <c r="AC119" s="161">
        <f>IF('Checklist Parameters'!$E$16="",$X119,IF(AND('Checklist Parameters'!$E$16&lt;$X119,'Checklist Parameters'!$E$16&gt;=3),'Checklist Parameters'!$E$16,IF(AND('Checklist Parameters'!$E$16&lt;$X119,'Checklist Parameters'!$E$16&lt;3),0,$X119)))</f>
        <v>0</v>
      </c>
      <c r="AD119" s="161" t="str">
        <f>IF(AND(I119&lt;'Checklist Parameters'!$E$22,$I119&lt;&gt;0),"Y","")</f>
        <v/>
      </c>
      <c r="AE119" s="161" t="str">
        <f>IF($AD119="Y",0,IF('Checklist Parameters'!$E$25="","&lt;no limit&gt;",ROUNDDOWN((($I119-'Checklist Parameters'!$E$24)/'Checklist Parameters'!$E$25)+1,0)))</f>
        <v>&lt;no limit&gt;</v>
      </c>
      <c r="AF119" s="174">
        <f t="shared" si="10"/>
        <v>0</v>
      </c>
      <c r="AG119" s="161">
        <f t="shared" si="11"/>
        <v>0</v>
      </c>
      <c r="AH119" s="126"/>
      <c r="AI119" s="101"/>
      <c r="AJ119" s="101"/>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row>
    <row r="120" spans="1:79" s="2" customFormat="1" ht="15">
      <c r="A120" s="388"/>
      <c r="B120" s="389"/>
      <c r="C120" s="389"/>
      <c r="D120" s="389"/>
      <c r="E120" s="389"/>
      <c r="F120" s="389"/>
      <c r="G120" s="390"/>
      <c r="H120" s="389"/>
      <c r="I120" s="389"/>
      <c r="J120" s="389"/>
      <c r="K120" s="389"/>
      <c r="L120" s="389"/>
      <c r="M120" s="389"/>
      <c r="N120" s="313">
        <f>IF(IF(I120&lt;'Checklist Parameters'!$E$22,0,($I120-$L120))&lt;0,0,IF(I120&lt;'Checklist Parameters'!$E$22,0,($I120-$L120)))</f>
        <v>0</v>
      </c>
      <c r="O120" s="394"/>
      <c r="P120" s="395"/>
      <c r="Q120" s="316">
        <f t="shared" si="6"/>
        <v>0</v>
      </c>
      <c r="R120" s="159">
        <f t="shared" si="7"/>
        <v>0</v>
      </c>
      <c r="S120" s="159">
        <f>IF('Checklist Parameters'!$E$60&lt;0.2,0.2,'Checklist Parameters'!$E$60)</f>
        <v>0.72</v>
      </c>
      <c r="T120" s="160">
        <f>IF($O120="",IF('Checklist District ID'!$C$43="Y",MAX($R120:$S120)*$I120,SUM($R120:$S120)*$I120),IF(O120&gt;0,Q120*S120))</f>
        <v>0</v>
      </c>
      <c r="U120" s="160">
        <f>IF(Q120&gt;0,((I120-T120)*'Formula Matrix'!$E$38),0)</f>
        <v>0</v>
      </c>
      <c r="V120" s="160">
        <f t="shared" si="8"/>
        <v>0</v>
      </c>
      <c r="W120" s="160">
        <f>IF(V120&gt;0,(V120*'Checklist Parameters'!$E$35),0)</f>
        <v>0</v>
      </c>
      <c r="X120" s="161">
        <f t="shared" si="9"/>
        <v>0</v>
      </c>
      <c r="Y120" s="161">
        <f>IF('Checklist Parameters'!$E$102&lt;&gt;"",(I120/43560)*'Checklist Parameters'!$E$102,"N/A")</f>
        <v>0</v>
      </c>
      <c r="Z120" s="161" t="str">
        <f>IF('Checklist Parameters'!$E$58&lt;&gt;"",((I120*'Checklist Parameters'!$E$58)*'Checklist Parameters'!$E$35)/1000,"N/A")</f>
        <v>N/A</v>
      </c>
      <c r="AA120" s="161">
        <f>IF('Checklist Parameters'!$E$101&lt;&gt;"",IFERROR(I120/'Checklist Parameters'!$E$101,0),"N/A")</f>
        <v>0</v>
      </c>
      <c r="AB120" s="161" t="str">
        <f>IF('Checklist Parameters'!$E$43&lt;&gt;"",(I120*'Checklist Parameters'!$E$43)/1000,"N/A")</f>
        <v>N/A</v>
      </c>
      <c r="AC120" s="161">
        <f>IF('Checklist Parameters'!$E$16="",$X120,IF(AND('Checklist Parameters'!$E$16&lt;$X120,'Checklist Parameters'!$E$16&gt;=3),'Checklist Parameters'!$E$16,IF(AND('Checklist Parameters'!$E$16&lt;$X120,'Checklist Parameters'!$E$16&lt;3),0,$X120)))</f>
        <v>0</v>
      </c>
      <c r="AD120" s="161" t="str">
        <f>IF(AND(I120&lt;'Checklist Parameters'!$E$22,$I120&lt;&gt;0),"Y","")</f>
        <v/>
      </c>
      <c r="AE120" s="161" t="str">
        <f>IF($AD120="Y",0,IF('Checklist Parameters'!$E$25="","&lt;no limit&gt;",ROUNDDOWN((($I120-'Checklist Parameters'!$E$24)/'Checklist Parameters'!$E$25)+1,0)))</f>
        <v>&lt;no limit&gt;</v>
      </c>
      <c r="AF120" s="174">
        <f t="shared" si="10"/>
        <v>0</v>
      </c>
      <c r="AG120" s="161">
        <f t="shared" si="11"/>
        <v>0</v>
      </c>
      <c r="AH120" s="126"/>
      <c r="AI120" s="101"/>
      <c r="AJ120" s="101"/>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row>
    <row r="121" spans="1:79" s="2" customFormat="1" ht="15">
      <c r="A121" s="388"/>
      <c r="B121" s="389"/>
      <c r="C121" s="389"/>
      <c r="D121" s="389"/>
      <c r="E121" s="389"/>
      <c r="F121" s="389"/>
      <c r="G121" s="390"/>
      <c r="H121" s="389"/>
      <c r="I121" s="389"/>
      <c r="J121" s="389"/>
      <c r="K121" s="389"/>
      <c r="L121" s="389"/>
      <c r="M121" s="389"/>
      <c r="N121" s="313">
        <f>IF(IF(I121&lt;'Checklist Parameters'!$E$22,0,($I121-$L121))&lt;0,0,IF(I121&lt;'Checklist Parameters'!$E$22,0,($I121-$L121)))</f>
        <v>0</v>
      </c>
      <c r="O121" s="394"/>
      <c r="P121" s="395"/>
      <c r="Q121" s="316">
        <f t="shared" si="6"/>
        <v>0</v>
      </c>
      <c r="R121" s="159">
        <f t="shared" si="7"/>
        <v>0</v>
      </c>
      <c r="S121" s="159">
        <f>IF('Checklist Parameters'!$E$60&lt;0.2,0.2,'Checklist Parameters'!$E$60)</f>
        <v>0.72</v>
      </c>
      <c r="T121" s="160">
        <f>IF($O121="",IF('Checklist District ID'!$C$43="Y",MAX($R121:$S121)*$I121,SUM($R121:$S121)*$I121),IF(O121&gt;0,Q121*S121))</f>
        <v>0</v>
      </c>
      <c r="U121" s="160">
        <f>IF(Q121&gt;0,((I121-T121)*'Formula Matrix'!$E$38),0)</f>
        <v>0</v>
      </c>
      <c r="V121" s="160">
        <f t="shared" si="8"/>
        <v>0</v>
      </c>
      <c r="W121" s="160">
        <f>IF(V121&gt;0,(V121*'Checklist Parameters'!$E$35),0)</f>
        <v>0</v>
      </c>
      <c r="X121" s="161">
        <f t="shared" si="9"/>
        <v>0</v>
      </c>
      <c r="Y121" s="161">
        <f>IF('Checklist Parameters'!$E$102&lt;&gt;"",(I121/43560)*'Checklist Parameters'!$E$102,"N/A")</f>
        <v>0</v>
      </c>
      <c r="Z121" s="161" t="str">
        <f>IF('Checklist Parameters'!$E$58&lt;&gt;"",((I121*'Checklist Parameters'!$E$58)*'Checklist Parameters'!$E$35)/1000,"N/A")</f>
        <v>N/A</v>
      </c>
      <c r="AA121" s="161">
        <f>IF('Checklist Parameters'!$E$101&lt;&gt;"",IFERROR(I121/'Checklist Parameters'!$E$101,0),"N/A")</f>
        <v>0</v>
      </c>
      <c r="AB121" s="161" t="str">
        <f>IF('Checklist Parameters'!$E$43&lt;&gt;"",(I121*'Checklist Parameters'!$E$43)/1000,"N/A")</f>
        <v>N/A</v>
      </c>
      <c r="AC121" s="161">
        <f>IF('Checklist Parameters'!$E$16="",$X121,IF(AND('Checklist Parameters'!$E$16&lt;$X121,'Checklist Parameters'!$E$16&gt;=3),'Checklist Parameters'!$E$16,IF(AND('Checklist Parameters'!$E$16&lt;$X121,'Checklist Parameters'!$E$16&lt;3),0,$X121)))</f>
        <v>0</v>
      </c>
      <c r="AD121" s="161" t="str">
        <f>IF(AND(I121&lt;'Checklist Parameters'!$E$22,$I121&lt;&gt;0),"Y","")</f>
        <v/>
      </c>
      <c r="AE121" s="161" t="str">
        <f>IF($AD121="Y",0,IF('Checklist Parameters'!$E$25="","&lt;no limit&gt;",ROUNDDOWN((($I121-'Checklist Parameters'!$E$24)/'Checklist Parameters'!$E$25)+1,0)))</f>
        <v>&lt;no limit&gt;</v>
      </c>
      <c r="AF121" s="174">
        <f t="shared" si="10"/>
        <v>0</v>
      </c>
      <c r="AG121" s="161">
        <f t="shared" si="11"/>
        <v>0</v>
      </c>
      <c r="AH121" s="126"/>
      <c r="AI121" s="101"/>
      <c r="AJ121" s="101"/>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row>
    <row r="122" spans="1:79" s="2" customFormat="1" ht="15">
      <c r="A122" s="388"/>
      <c r="B122" s="389"/>
      <c r="C122" s="389"/>
      <c r="D122" s="389"/>
      <c r="E122" s="389"/>
      <c r="F122" s="389"/>
      <c r="G122" s="390"/>
      <c r="H122" s="389"/>
      <c r="I122" s="389"/>
      <c r="J122" s="389"/>
      <c r="K122" s="389"/>
      <c r="L122" s="389"/>
      <c r="M122" s="389"/>
      <c r="N122" s="313">
        <f>IF(IF(I122&lt;'Checklist Parameters'!$E$22,0,($I122-$L122))&lt;0,0,IF(I122&lt;'Checklist Parameters'!$E$22,0,($I122-$L122)))</f>
        <v>0</v>
      </c>
      <c r="O122" s="394"/>
      <c r="P122" s="395"/>
      <c r="Q122" s="316">
        <f t="shared" si="6"/>
        <v>0</v>
      </c>
      <c r="R122" s="159">
        <f t="shared" si="7"/>
        <v>0</v>
      </c>
      <c r="S122" s="159">
        <f>IF('Checklist Parameters'!$E$60&lt;0.2,0.2,'Checklist Parameters'!$E$60)</f>
        <v>0.72</v>
      </c>
      <c r="T122" s="160">
        <f>IF($O122="",IF('Checklist District ID'!$C$43="Y",MAX($R122:$S122)*$I122,SUM($R122:$S122)*$I122),IF(O122&gt;0,Q122*S122))</f>
        <v>0</v>
      </c>
      <c r="U122" s="160">
        <f>IF(Q122&gt;0,((I122-T122)*'Formula Matrix'!$E$38),0)</f>
        <v>0</v>
      </c>
      <c r="V122" s="160">
        <f t="shared" si="8"/>
        <v>0</v>
      </c>
      <c r="W122" s="160">
        <f>IF(V122&gt;0,(V122*'Checklist Parameters'!$E$35),0)</f>
        <v>0</v>
      </c>
      <c r="X122" s="161">
        <f t="shared" si="9"/>
        <v>0</v>
      </c>
      <c r="Y122" s="161">
        <f>IF('Checklist Parameters'!$E$102&lt;&gt;"",(I122/43560)*'Checklist Parameters'!$E$102,"N/A")</f>
        <v>0</v>
      </c>
      <c r="Z122" s="161" t="str">
        <f>IF('Checklist Parameters'!$E$58&lt;&gt;"",((I122*'Checklist Parameters'!$E$58)*'Checklist Parameters'!$E$35)/1000,"N/A")</f>
        <v>N/A</v>
      </c>
      <c r="AA122" s="161">
        <f>IF('Checklist Parameters'!$E$101&lt;&gt;"",IFERROR(I122/'Checklist Parameters'!$E$101,0),"N/A")</f>
        <v>0</v>
      </c>
      <c r="AB122" s="161" t="str">
        <f>IF('Checklist Parameters'!$E$43&lt;&gt;"",(I122*'Checklist Parameters'!$E$43)/1000,"N/A")</f>
        <v>N/A</v>
      </c>
      <c r="AC122" s="161">
        <f>IF('Checklist Parameters'!$E$16="",$X122,IF(AND('Checklist Parameters'!$E$16&lt;$X122,'Checklist Parameters'!$E$16&gt;=3),'Checklist Parameters'!$E$16,IF(AND('Checklist Parameters'!$E$16&lt;$X122,'Checklist Parameters'!$E$16&lt;3),0,$X122)))</f>
        <v>0</v>
      </c>
      <c r="AD122" s="161" t="str">
        <f>IF(AND(I122&lt;'Checklist Parameters'!$E$22,$I122&lt;&gt;0),"Y","")</f>
        <v/>
      </c>
      <c r="AE122" s="161" t="str">
        <f>IF($AD122="Y",0,IF('Checklist Parameters'!$E$25="","&lt;no limit&gt;",ROUNDDOWN((($I122-'Checklist Parameters'!$E$24)/'Checklist Parameters'!$E$25)+1,0)))</f>
        <v>&lt;no limit&gt;</v>
      </c>
      <c r="AF122" s="174">
        <f t="shared" si="10"/>
        <v>0</v>
      </c>
      <c r="AG122" s="161">
        <f t="shared" si="11"/>
        <v>0</v>
      </c>
      <c r="AH122" s="126"/>
      <c r="AI122" s="101"/>
      <c r="AJ122" s="101"/>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row>
    <row r="123" spans="1:79" s="2" customFormat="1" ht="15">
      <c r="A123" s="388"/>
      <c r="B123" s="389"/>
      <c r="C123" s="389"/>
      <c r="D123" s="389"/>
      <c r="E123" s="389"/>
      <c r="F123" s="389"/>
      <c r="G123" s="390"/>
      <c r="H123" s="389"/>
      <c r="I123" s="389"/>
      <c r="J123" s="389"/>
      <c r="K123" s="389"/>
      <c r="L123" s="389"/>
      <c r="M123" s="389"/>
      <c r="N123" s="313">
        <f>IF(IF(I123&lt;'Checklist Parameters'!$E$22,0,($I123-$L123))&lt;0,0,IF(I123&lt;'Checklist Parameters'!$E$22,0,($I123-$L123)))</f>
        <v>0</v>
      </c>
      <c r="O123" s="394"/>
      <c r="P123" s="395"/>
      <c r="Q123" s="316">
        <f t="shared" si="6"/>
        <v>0</v>
      </c>
      <c r="R123" s="159">
        <f t="shared" si="7"/>
        <v>0</v>
      </c>
      <c r="S123" s="159">
        <f>IF('Checklist Parameters'!$E$60&lt;0.2,0.2,'Checklist Parameters'!$E$60)</f>
        <v>0.72</v>
      </c>
      <c r="T123" s="160">
        <f>IF($O123="",IF('Checklist District ID'!$C$43="Y",MAX($R123:$S123)*$I123,SUM($R123:$S123)*$I123),IF(O123&gt;0,Q123*S123))</f>
        <v>0</v>
      </c>
      <c r="U123" s="160">
        <f>IF(Q123&gt;0,((I123-T123)*'Formula Matrix'!$E$38),0)</f>
        <v>0</v>
      </c>
      <c r="V123" s="160">
        <f t="shared" si="8"/>
        <v>0</v>
      </c>
      <c r="W123" s="160">
        <f>IF(V123&gt;0,(V123*'Checklist Parameters'!$E$35),0)</f>
        <v>0</v>
      </c>
      <c r="X123" s="161">
        <f t="shared" si="9"/>
        <v>0</v>
      </c>
      <c r="Y123" s="161">
        <f>IF('Checklist Parameters'!$E$102&lt;&gt;"",(I123/43560)*'Checklist Parameters'!$E$102,"N/A")</f>
        <v>0</v>
      </c>
      <c r="Z123" s="161" t="str">
        <f>IF('Checklist Parameters'!$E$58&lt;&gt;"",((I123*'Checklist Parameters'!$E$58)*'Checklist Parameters'!$E$35)/1000,"N/A")</f>
        <v>N/A</v>
      </c>
      <c r="AA123" s="161">
        <f>IF('Checklist Parameters'!$E$101&lt;&gt;"",IFERROR(I123/'Checklist Parameters'!$E$101,0),"N/A")</f>
        <v>0</v>
      </c>
      <c r="AB123" s="161" t="str">
        <f>IF('Checklist Parameters'!$E$43&lt;&gt;"",(I123*'Checklist Parameters'!$E$43)/1000,"N/A")</f>
        <v>N/A</v>
      </c>
      <c r="AC123" s="161">
        <f>IF('Checklist Parameters'!$E$16="",$X123,IF(AND('Checklist Parameters'!$E$16&lt;$X123,'Checklist Parameters'!$E$16&gt;=3),'Checklist Parameters'!$E$16,IF(AND('Checklist Parameters'!$E$16&lt;$X123,'Checklist Parameters'!$E$16&lt;3),0,$X123)))</f>
        <v>0</v>
      </c>
      <c r="AD123" s="161" t="str">
        <f>IF(AND(I123&lt;'Checklist Parameters'!$E$22,$I123&lt;&gt;0),"Y","")</f>
        <v/>
      </c>
      <c r="AE123" s="161" t="str">
        <f>IF($AD123="Y",0,IF('Checklist Parameters'!$E$25="","&lt;no limit&gt;",ROUNDDOWN((($I123-'Checklist Parameters'!$E$24)/'Checklist Parameters'!$E$25)+1,0)))</f>
        <v>&lt;no limit&gt;</v>
      </c>
      <c r="AF123" s="174">
        <f t="shared" si="10"/>
        <v>0</v>
      </c>
      <c r="AG123" s="161">
        <f t="shared" si="11"/>
        <v>0</v>
      </c>
      <c r="AH123" s="126"/>
      <c r="AI123" s="101"/>
      <c r="AJ123" s="101"/>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row>
    <row r="124" spans="1:79" s="2" customFormat="1" ht="15">
      <c r="A124" s="388"/>
      <c r="B124" s="389"/>
      <c r="C124" s="389"/>
      <c r="D124" s="389"/>
      <c r="E124" s="389"/>
      <c r="F124" s="389"/>
      <c r="G124" s="390"/>
      <c r="H124" s="389"/>
      <c r="I124" s="389"/>
      <c r="J124" s="389"/>
      <c r="K124" s="389"/>
      <c r="L124" s="389"/>
      <c r="M124" s="389"/>
      <c r="N124" s="313">
        <f>IF(IF(I124&lt;'Checklist Parameters'!$E$22,0,($I124-$L124))&lt;0,0,IF(I124&lt;'Checklist Parameters'!$E$22,0,($I124-$L124)))</f>
        <v>0</v>
      </c>
      <c r="O124" s="394"/>
      <c r="P124" s="395"/>
      <c r="Q124" s="316">
        <f t="shared" si="6"/>
        <v>0</v>
      </c>
      <c r="R124" s="159">
        <f t="shared" si="7"/>
        <v>0</v>
      </c>
      <c r="S124" s="159">
        <f>IF('Checklist Parameters'!$E$60&lt;0.2,0.2,'Checklist Parameters'!$E$60)</f>
        <v>0.72</v>
      </c>
      <c r="T124" s="160">
        <f>IF($O124="",IF('Checklist District ID'!$C$43="Y",MAX($R124:$S124)*$I124,SUM($R124:$S124)*$I124),IF(O124&gt;0,Q124*S124))</f>
        <v>0</v>
      </c>
      <c r="U124" s="160">
        <f>IF(Q124&gt;0,((I124-T124)*'Formula Matrix'!$E$38),0)</f>
        <v>0</v>
      </c>
      <c r="V124" s="160">
        <f t="shared" si="8"/>
        <v>0</v>
      </c>
      <c r="W124" s="160">
        <f>IF(V124&gt;0,(V124*'Checklist Parameters'!$E$35),0)</f>
        <v>0</v>
      </c>
      <c r="X124" s="161">
        <f t="shared" si="9"/>
        <v>0</v>
      </c>
      <c r="Y124" s="161">
        <f>IF('Checklist Parameters'!$E$102&lt;&gt;"",(I124/43560)*'Checklist Parameters'!$E$102,"N/A")</f>
        <v>0</v>
      </c>
      <c r="Z124" s="161" t="str">
        <f>IF('Checklist Parameters'!$E$58&lt;&gt;"",((I124*'Checklist Parameters'!$E$58)*'Checklist Parameters'!$E$35)/1000,"N/A")</f>
        <v>N/A</v>
      </c>
      <c r="AA124" s="161">
        <f>IF('Checklist Parameters'!$E$101&lt;&gt;"",IFERROR(I124/'Checklist Parameters'!$E$101,0),"N/A")</f>
        <v>0</v>
      </c>
      <c r="AB124" s="161" t="str">
        <f>IF('Checklist Parameters'!$E$43&lt;&gt;"",(I124*'Checklist Parameters'!$E$43)/1000,"N/A")</f>
        <v>N/A</v>
      </c>
      <c r="AC124" s="161">
        <f>IF('Checklist Parameters'!$E$16="",$X124,IF(AND('Checklist Parameters'!$E$16&lt;$X124,'Checklist Parameters'!$E$16&gt;=3),'Checklist Parameters'!$E$16,IF(AND('Checklist Parameters'!$E$16&lt;$X124,'Checklist Parameters'!$E$16&lt;3),0,$X124)))</f>
        <v>0</v>
      </c>
      <c r="AD124" s="161" t="str">
        <f>IF(AND(I124&lt;'Checklist Parameters'!$E$22,$I124&lt;&gt;0),"Y","")</f>
        <v/>
      </c>
      <c r="AE124" s="161" t="str">
        <f>IF($AD124="Y",0,IF('Checklist Parameters'!$E$25="","&lt;no limit&gt;",ROUNDDOWN((($I124-'Checklist Parameters'!$E$24)/'Checklist Parameters'!$E$25)+1,0)))</f>
        <v>&lt;no limit&gt;</v>
      </c>
      <c r="AF124" s="174">
        <f t="shared" si="10"/>
        <v>0</v>
      </c>
      <c r="AG124" s="161">
        <f t="shared" si="11"/>
        <v>0</v>
      </c>
      <c r="AH124" s="126"/>
      <c r="AI124" s="101"/>
      <c r="AJ124" s="101"/>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row>
    <row r="125" spans="1:79" s="2" customFormat="1" ht="15">
      <c r="A125" s="388"/>
      <c r="B125" s="389"/>
      <c r="C125" s="389"/>
      <c r="D125" s="389"/>
      <c r="E125" s="389"/>
      <c r="F125" s="389"/>
      <c r="G125" s="390"/>
      <c r="H125" s="389"/>
      <c r="I125" s="389"/>
      <c r="J125" s="389"/>
      <c r="K125" s="389"/>
      <c r="L125" s="389"/>
      <c r="M125" s="389"/>
      <c r="N125" s="313">
        <f>IF(IF(I125&lt;'Checklist Parameters'!$E$22,0,($I125-$L125))&lt;0,0,IF(I125&lt;'Checklist Parameters'!$E$22,0,($I125-$L125)))</f>
        <v>0</v>
      </c>
      <c r="O125" s="394"/>
      <c r="P125" s="395"/>
      <c r="Q125" s="316">
        <f t="shared" si="6"/>
        <v>0</v>
      </c>
      <c r="R125" s="159">
        <f t="shared" si="7"/>
        <v>0</v>
      </c>
      <c r="S125" s="159">
        <f>IF('Checklist Parameters'!$E$60&lt;0.2,0.2,'Checklist Parameters'!$E$60)</f>
        <v>0.72</v>
      </c>
      <c r="T125" s="160">
        <f>IF($O125="",IF('Checklist District ID'!$C$43="Y",MAX($R125:$S125)*$I125,SUM($R125:$S125)*$I125),IF(O125&gt;0,Q125*S125))</f>
        <v>0</v>
      </c>
      <c r="U125" s="160">
        <f>IF(Q125&gt;0,((I125-T125)*'Formula Matrix'!$E$38),0)</f>
        <v>0</v>
      </c>
      <c r="V125" s="160">
        <f t="shared" si="8"/>
        <v>0</v>
      </c>
      <c r="W125" s="160">
        <f>IF(V125&gt;0,(V125*'Checklist Parameters'!$E$35),0)</f>
        <v>0</v>
      </c>
      <c r="X125" s="161">
        <f t="shared" si="9"/>
        <v>0</v>
      </c>
      <c r="Y125" s="161">
        <f>IF('Checklist Parameters'!$E$102&lt;&gt;"",(I125/43560)*'Checklist Parameters'!$E$102,"N/A")</f>
        <v>0</v>
      </c>
      <c r="Z125" s="161" t="str">
        <f>IF('Checklist Parameters'!$E$58&lt;&gt;"",((I125*'Checklist Parameters'!$E$58)*'Checklist Parameters'!$E$35)/1000,"N/A")</f>
        <v>N/A</v>
      </c>
      <c r="AA125" s="161">
        <f>IF('Checklist Parameters'!$E$101&lt;&gt;"",IFERROR(I125/'Checklist Parameters'!$E$101,0),"N/A")</f>
        <v>0</v>
      </c>
      <c r="AB125" s="161" t="str">
        <f>IF('Checklist Parameters'!$E$43&lt;&gt;"",(I125*'Checklist Parameters'!$E$43)/1000,"N/A")</f>
        <v>N/A</v>
      </c>
      <c r="AC125" s="161">
        <f>IF('Checklist Parameters'!$E$16="",$X125,IF(AND('Checklist Parameters'!$E$16&lt;$X125,'Checklist Parameters'!$E$16&gt;=3),'Checklist Parameters'!$E$16,IF(AND('Checklist Parameters'!$E$16&lt;$X125,'Checklist Parameters'!$E$16&lt;3),0,$X125)))</f>
        <v>0</v>
      </c>
      <c r="AD125" s="161" t="str">
        <f>IF(AND(I125&lt;'Checklist Parameters'!$E$22,$I125&lt;&gt;0),"Y","")</f>
        <v/>
      </c>
      <c r="AE125" s="161" t="str">
        <f>IF($AD125="Y",0,IF('Checklist Parameters'!$E$25="","&lt;no limit&gt;",ROUNDDOWN((($I125-'Checklist Parameters'!$E$24)/'Checklist Parameters'!$E$25)+1,0)))</f>
        <v>&lt;no limit&gt;</v>
      </c>
      <c r="AF125" s="174">
        <f t="shared" si="10"/>
        <v>0</v>
      </c>
      <c r="AG125" s="161">
        <f t="shared" si="11"/>
        <v>0</v>
      </c>
      <c r="AH125" s="126"/>
      <c r="AI125" s="101"/>
      <c r="AJ125" s="101"/>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row>
    <row r="126" spans="1:79" s="2" customFormat="1" ht="15">
      <c r="A126" s="388"/>
      <c r="B126" s="389"/>
      <c r="C126" s="389"/>
      <c r="D126" s="389"/>
      <c r="E126" s="389"/>
      <c r="F126" s="389"/>
      <c r="G126" s="390"/>
      <c r="H126" s="389"/>
      <c r="I126" s="389"/>
      <c r="J126" s="389"/>
      <c r="K126" s="389"/>
      <c r="L126" s="389"/>
      <c r="M126" s="389"/>
      <c r="N126" s="313">
        <f>IF(IF(I126&lt;'Checklist Parameters'!$E$22,0,($I126-$L126))&lt;0,0,IF(I126&lt;'Checklist Parameters'!$E$22,0,($I126-$L126)))</f>
        <v>0</v>
      </c>
      <c r="O126" s="394"/>
      <c r="P126" s="395"/>
      <c r="Q126" s="316">
        <f t="shared" si="6"/>
        <v>0</v>
      </c>
      <c r="R126" s="159">
        <f t="shared" si="7"/>
        <v>0</v>
      </c>
      <c r="S126" s="159">
        <f>IF('Checklist Parameters'!$E$60&lt;0.2,0.2,'Checklist Parameters'!$E$60)</f>
        <v>0.72</v>
      </c>
      <c r="T126" s="160">
        <f>IF($O126="",IF('Checklist District ID'!$C$43="Y",MAX($R126:$S126)*$I126,SUM($R126:$S126)*$I126),IF(O126&gt;0,Q126*S126))</f>
        <v>0</v>
      </c>
      <c r="U126" s="160">
        <f>IF(Q126&gt;0,((I126-T126)*'Formula Matrix'!$E$38),0)</f>
        <v>0</v>
      </c>
      <c r="V126" s="160">
        <f t="shared" si="8"/>
        <v>0</v>
      </c>
      <c r="W126" s="160">
        <f>IF(V126&gt;0,(V126*'Checklist Parameters'!$E$35),0)</f>
        <v>0</v>
      </c>
      <c r="X126" s="161">
        <f t="shared" si="9"/>
        <v>0</v>
      </c>
      <c r="Y126" s="161">
        <f>IF('Checklist Parameters'!$E$102&lt;&gt;"",(I126/43560)*'Checklist Parameters'!$E$102,"N/A")</f>
        <v>0</v>
      </c>
      <c r="Z126" s="161" t="str">
        <f>IF('Checklist Parameters'!$E$58&lt;&gt;"",((I126*'Checklist Parameters'!$E$58)*'Checklist Parameters'!$E$35)/1000,"N/A")</f>
        <v>N/A</v>
      </c>
      <c r="AA126" s="161">
        <f>IF('Checklist Parameters'!$E$101&lt;&gt;"",IFERROR(I126/'Checklist Parameters'!$E$101,0),"N/A")</f>
        <v>0</v>
      </c>
      <c r="AB126" s="161" t="str">
        <f>IF('Checklist Parameters'!$E$43&lt;&gt;"",(I126*'Checklist Parameters'!$E$43)/1000,"N/A")</f>
        <v>N/A</v>
      </c>
      <c r="AC126" s="161">
        <f>IF('Checklist Parameters'!$E$16="",$X126,IF(AND('Checklist Parameters'!$E$16&lt;$X126,'Checklist Parameters'!$E$16&gt;=3),'Checklist Parameters'!$E$16,IF(AND('Checklist Parameters'!$E$16&lt;$X126,'Checklist Parameters'!$E$16&lt;3),0,$X126)))</f>
        <v>0</v>
      </c>
      <c r="AD126" s="161" t="str">
        <f>IF(AND(I126&lt;'Checklist Parameters'!$E$22,$I126&lt;&gt;0),"Y","")</f>
        <v/>
      </c>
      <c r="AE126" s="161" t="str">
        <f>IF($AD126="Y",0,IF('Checklist Parameters'!$E$25="","&lt;no limit&gt;",ROUNDDOWN((($I126-'Checklist Parameters'!$E$24)/'Checklist Parameters'!$E$25)+1,0)))</f>
        <v>&lt;no limit&gt;</v>
      </c>
      <c r="AF126" s="174">
        <f t="shared" si="10"/>
        <v>0</v>
      </c>
      <c r="AG126" s="161">
        <f t="shared" si="11"/>
        <v>0</v>
      </c>
      <c r="AH126" s="126"/>
      <c r="AI126" s="101"/>
      <c r="AJ126" s="101"/>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row>
    <row r="127" spans="1:79" s="2" customFormat="1" ht="15">
      <c r="A127" s="388"/>
      <c r="B127" s="389"/>
      <c r="C127" s="389"/>
      <c r="D127" s="389"/>
      <c r="E127" s="389"/>
      <c r="F127" s="389"/>
      <c r="G127" s="390"/>
      <c r="H127" s="389"/>
      <c r="I127" s="389"/>
      <c r="J127" s="389"/>
      <c r="K127" s="389"/>
      <c r="L127" s="389"/>
      <c r="M127" s="389"/>
      <c r="N127" s="313">
        <f>IF(IF(I127&lt;'Checklist Parameters'!$E$22,0,($I127-$L127))&lt;0,0,IF(I127&lt;'Checklist Parameters'!$E$22,0,($I127-$L127)))</f>
        <v>0</v>
      </c>
      <c r="O127" s="394"/>
      <c r="P127" s="395"/>
      <c r="Q127" s="316">
        <f t="shared" si="6"/>
        <v>0</v>
      </c>
      <c r="R127" s="159">
        <f t="shared" si="7"/>
        <v>0</v>
      </c>
      <c r="S127" s="159">
        <f>IF('Checklist Parameters'!$E$60&lt;0.2,0.2,'Checklist Parameters'!$E$60)</f>
        <v>0.72</v>
      </c>
      <c r="T127" s="160">
        <f>IF($O127="",IF('Checklist District ID'!$C$43="Y",MAX($R127:$S127)*$I127,SUM($R127:$S127)*$I127),IF(O127&gt;0,Q127*S127))</f>
        <v>0</v>
      </c>
      <c r="U127" s="160">
        <f>IF(Q127&gt;0,((I127-T127)*'Formula Matrix'!$E$38),0)</f>
        <v>0</v>
      </c>
      <c r="V127" s="160">
        <f t="shared" si="8"/>
        <v>0</v>
      </c>
      <c r="W127" s="160">
        <f>IF(V127&gt;0,(V127*'Checklist Parameters'!$E$35),0)</f>
        <v>0</v>
      </c>
      <c r="X127" s="161">
        <f t="shared" si="9"/>
        <v>0</v>
      </c>
      <c r="Y127" s="161">
        <f>IF('Checklist Parameters'!$E$102&lt;&gt;"",(I127/43560)*'Checklist Parameters'!$E$102,"N/A")</f>
        <v>0</v>
      </c>
      <c r="Z127" s="161" t="str">
        <f>IF('Checklist Parameters'!$E$58&lt;&gt;"",((I127*'Checklist Parameters'!$E$58)*'Checklist Parameters'!$E$35)/1000,"N/A")</f>
        <v>N/A</v>
      </c>
      <c r="AA127" s="161">
        <f>IF('Checklist Parameters'!$E$101&lt;&gt;"",IFERROR(I127/'Checklist Parameters'!$E$101,0),"N/A")</f>
        <v>0</v>
      </c>
      <c r="AB127" s="161" t="str">
        <f>IF('Checklist Parameters'!$E$43&lt;&gt;"",(I127*'Checklist Parameters'!$E$43)/1000,"N/A")</f>
        <v>N/A</v>
      </c>
      <c r="AC127" s="161">
        <f>IF('Checklist Parameters'!$E$16="",$X127,IF(AND('Checklist Parameters'!$E$16&lt;$X127,'Checklist Parameters'!$E$16&gt;=3),'Checklist Parameters'!$E$16,IF(AND('Checklist Parameters'!$E$16&lt;$X127,'Checklist Parameters'!$E$16&lt;3),0,$X127)))</f>
        <v>0</v>
      </c>
      <c r="AD127" s="161" t="str">
        <f>IF(AND(I127&lt;'Checklist Parameters'!$E$22,$I127&lt;&gt;0),"Y","")</f>
        <v/>
      </c>
      <c r="AE127" s="161" t="str">
        <f>IF($AD127="Y",0,IF('Checklist Parameters'!$E$25="","&lt;no limit&gt;",ROUNDDOWN((($I127-'Checklist Parameters'!$E$24)/'Checklist Parameters'!$E$25)+1,0)))</f>
        <v>&lt;no limit&gt;</v>
      </c>
      <c r="AF127" s="174">
        <f t="shared" si="10"/>
        <v>0</v>
      </c>
      <c r="AG127" s="161">
        <f t="shared" si="11"/>
        <v>0</v>
      </c>
      <c r="AH127" s="126"/>
      <c r="AI127" s="101"/>
      <c r="AJ127" s="101"/>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row>
    <row r="128" spans="1:79" s="2" customFormat="1" ht="15">
      <c r="A128" s="388"/>
      <c r="B128" s="389"/>
      <c r="C128" s="389"/>
      <c r="D128" s="389"/>
      <c r="E128" s="389"/>
      <c r="F128" s="389"/>
      <c r="G128" s="390"/>
      <c r="H128" s="389"/>
      <c r="I128" s="389"/>
      <c r="J128" s="389"/>
      <c r="K128" s="389"/>
      <c r="L128" s="389"/>
      <c r="M128" s="389"/>
      <c r="N128" s="313">
        <f>IF(IF(I128&lt;'Checklist Parameters'!$E$22,0,($I128-$L128))&lt;0,0,IF(I128&lt;'Checklist Parameters'!$E$22,0,($I128-$L128)))</f>
        <v>0</v>
      </c>
      <c r="O128" s="394"/>
      <c r="P128" s="395"/>
      <c r="Q128" s="316">
        <f t="shared" si="6"/>
        <v>0</v>
      </c>
      <c r="R128" s="159">
        <f t="shared" si="7"/>
        <v>0</v>
      </c>
      <c r="S128" s="159">
        <f>IF('Checklist Parameters'!$E$60&lt;0.2,0.2,'Checklist Parameters'!$E$60)</f>
        <v>0.72</v>
      </c>
      <c r="T128" s="160">
        <f>IF($O128="",IF('Checklist District ID'!$C$43="Y",MAX($R128:$S128)*$I128,SUM($R128:$S128)*$I128),IF(O128&gt;0,Q128*S128))</f>
        <v>0</v>
      </c>
      <c r="U128" s="160">
        <f>IF(Q128&gt;0,((I128-T128)*'Formula Matrix'!$E$38),0)</f>
        <v>0</v>
      </c>
      <c r="V128" s="160">
        <f t="shared" si="8"/>
        <v>0</v>
      </c>
      <c r="W128" s="160">
        <f>IF(V128&gt;0,(V128*'Checklist Parameters'!$E$35),0)</f>
        <v>0</v>
      </c>
      <c r="X128" s="161">
        <f t="shared" si="9"/>
        <v>0</v>
      </c>
      <c r="Y128" s="161">
        <f>IF('Checklist Parameters'!$E$102&lt;&gt;"",(I128/43560)*'Checklist Parameters'!$E$102,"N/A")</f>
        <v>0</v>
      </c>
      <c r="Z128" s="161" t="str">
        <f>IF('Checklist Parameters'!$E$58&lt;&gt;"",((I128*'Checklist Parameters'!$E$58)*'Checklist Parameters'!$E$35)/1000,"N/A")</f>
        <v>N/A</v>
      </c>
      <c r="AA128" s="161">
        <f>IF('Checklist Parameters'!$E$101&lt;&gt;"",IFERROR(I128/'Checklist Parameters'!$E$101,0),"N/A")</f>
        <v>0</v>
      </c>
      <c r="AB128" s="161" t="str">
        <f>IF('Checklist Parameters'!$E$43&lt;&gt;"",(I128*'Checklist Parameters'!$E$43)/1000,"N/A")</f>
        <v>N/A</v>
      </c>
      <c r="AC128" s="161">
        <f>IF('Checklist Parameters'!$E$16="",$X128,IF(AND('Checklist Parameters'!$E$16&lt;$X128,'Checklist Parameters'!$E$16&gt;=3),'Checklist Parameters'!$E$16,IF(AND('Checklist Parameters'!$E$16&lt;$X128,'Checklist Parameters'!$E$16&lt;3),0,$X128)))</f>
        <v>0</v>
      </c>
      <c r="AD128" s="161" t="str">
        <f>IF(AND(I128&lt;'Checklist Parameters'!$E$22,$I128&lt;&gt;0),"Y","")</f>
        <v/>
      </c>
      <c r="AE128" s="161" t="str">
        <f>IF($AD128="Y",0,IF('Checklist Parameters'!$E$25="","&lt;no limit&gt;",ROUNDDOWN((($I128-'Checklist Parameters'!$E$24)/'Checklist Parameters'!$E$25)+1,0)))</f>
        <v>&lt;no limit&gt;</v>
      </c>
      <c r="AF128" s="174">
        <f t="shared" si="10"/>
        <v>0</v>
      </c>
      <c r="AG128" s="161">
        <f t="shared" si="11"/>
        <v>0</v>
      </c>
      <c r="AH128" s="126"/>
      <c r="AI128" s="101"/>
      <c r="AJ128" s="101"/>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row>
    <row r="129" spans="1:79" s="2" customFormat="1" ht="15">
      <c r="A129" s="388"/>
      <c r="B129" s="389"/>
      <c r="C129" s="389"/>
      <c r="D129" s="389"/>
      <c r="E129" s="389"/>
      <c r="F129" s="389"/>
      <c r="G129" s="390"/>
      <c r="H129" s="389"/>
      <c r="I129" s="389"/>
      <c r="J129" s="389"/>
      <c r="K129" s="389"/>
      <c r="L129" s="389"/>
      <c r="M129" s="389"/>
      <c r="N129" s="313">
        <f>IF(IF(I129&lt;'Checklist Parameters'!$E$22,0,($I129-$L129))&lt;0,0,IF(I129&lt;'Checklist Parameters'!$E$22,0,($I129-$L129)))</f>
        <v>0</v>
      </c>
      <c r="O129" s="394"/>
      <c r="P129" s="395"/>
      <c r="Q129" s="316">
        <f t="shared" si="6"/>
        <v>0</v>
      </c>
      <c r="R129" s="159">
        <f t="shared" si="7"/>
        <v>0</v>
      </c>
      <c r="S129" s="159">
        <f>IF('Checklist Parameters'!$E$60&lt;0.2,0.2,'Checklist Parameters'!$E$60)</f>
        <v>0.72</v>
      </c>
      <c r="T129" s="160">
        <f>IF($O129="",IF('Checklist District ID'!$C$43="Y",MAX($R129:$S129)*$I129,SUM($R129:$S129)*$I129),IF(O129&gt;0,Q129*S129))</f>
        <v>0</v>
      </c>
      <c r="U129" s="160">
        <f>IF(Q129&gt;0,((I129-T129)*'Formula Matrix'!$E$38),0)</f>
        <v>0</v>
      </c>
      <c r="V129" s="160">
        <f t="shared" si="8"/>
        <v>0</v>
      </c>
      <c r="W129" s="160">
        <f>IF(V129&gt;0,(V129*'Checklist Parameters'!$E$35),0)</f>
        <v>0</v>
      </c>
      <c r="X129" s="161">
        <f t="shared" si="9"/>
        <v>0</v>
      </c>
      <c r="Y129" s="161">
        <f>IF('Checklist Parameters'!$E$102&lt;&gt;"",(I129/43560)*'Checklist Parameters'!$E$102,"N/A")</f>
        <v>0</v>
      </c>
      <c r="Z129" s="161" t="str">
        <f>IF('Checklist Parameters'!$E$58&lt;&gt;"",((I129*'Checklist Parameters'!$E$58)*'Checklist Parameters'!$E$35)/1000,"N/A")</f>
        <v>N/A</v>
      </c>
      <c r="AA129" s="161">
        <f>IF('Checklist Parameters'!$E$101&lt;&gt;"",IFERROR(I129/'Checklist Parameters'!$E$101,0),"N/A")</f>
        <v>0</v>
      </c>
      <c r="AB129" s="161" t="str">
        <f>IF('Checklist Parameters'!$E$43&lt;&gt;"",(I129*'Checklist Parameters'!$E$43)/1000,"N/A")</f>
        <v>N/A</v>
      </c>
      <c r="AC129" s="161">
        <f>IF('Checklist Parameters'!$E$16="",$X129,IF(AND('Checklist Parameters'!$E$16&lt;$X129,'Checklist Parameters'!$E$16&gt;=3),'Checklist Parameters'!$E$16,IF(AND('Checklist Parameters'!$E$16&lt;$X129,'Checklist Parameters'!$E$16&lt;3),0,$X129)))</f>
        <v>0</v>
      </c>
      <c r="AD129" s="161" t="str">
        <f>IF(AND(I129&lt;'Checklist Parameters'!$E$22,$I129&lt;&gt;0),"Y","")</f>
        <v/>
      </c>
      <c r="AE129" s="161" t="str">
        <f>IF($AD129="Y",0,IF('Checklist Parameters'!$E$25="","&lt;no limit&gt;",ROUNDDOWN((($I129-'Checklist Parameters'!$E$24)/'Checklist Parameters'!$E$25)+1,0)))</f>
        <v>&lt;no limit&gt;</v>
      </c>
      <c r="AF129" s="174">
        <f t="shared" si="10"/>
        <v>0</v>
      </c>
      <c r="AG129" s="161">
        <f t="shared" si="11"/>
        <v>0</v>
      </c>
      <c r="AH129" s="126"/>
      <c r="AI129" s="101"/>
      <c r="AJ129" s="101"/>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row>
    <row r="130" spans="1:79" s="2" customFormat="1" ht="15">
      <c r="A130" s="388"/>
      <c r="B130" s="389"/>
      <c r="C130" s="389"/>
      <c r="D130" s="389"/>
      <c r="E130" s="389"/>
      <c r="F130" s="389"/>
      <c r="G130" s="390"/>
      <c r="H130" s="389"/>
      <c r="I130" s="389"/>
      <c r="J130" s="389"/>
      <c r="K130" s="389"/>
      <c r="L130" s="389"/>
      <c r="M130" s="389"/>
      <c r="N130" s="313">
        <f>IF(IF(I130&lt;'Checklist Parameters'!$E$22,0,($I130-$L130))&lt;0,0,IF(I130&lt;'Checklist Parameters'!$E$22,0,($I130-$L130)))</f>
        <v>0</v>
      </c>
      <c r="O130" s="394"/>
      <c r="P130" s="395"/>
      <c r="Q130" s="316">
        <f t="shared" si="6"/>
        <v>0</v>
      </c>
      <c r="R130" s="159">
        <f t="shared" si="7"/>
        <v>0</v>
      </c>
      <c r="S130" s="159">
        <f>IF('Checklist Parameters'!$E$60&lt;0.2,0.2,'Checklist Parameters'!$E$60)</f>
        <v>0.72</v>
      </c>
      <c r="T130" s="160">
        <f>IF($O130="",IF('Checklist District ID'!$C$43="Y",MAX($R130:$S130)*$I130,SUM($R130:$S130)*$I130),IF(O130&gt;0,Q130*S130))</f>
        <v>0</v>
      </c>
      <c r="U130" s="160">
        <f>IF(Q130&gt;0,((I130-T130)*'Formula Matrix'!$E$38),0)</f>
        <v>0</v>
      </c>
      <c r="V130" s="160">
        <f t="shared" si="8"/>
        <v>0</v>
      </c>
      <c r="W130" s="160">
        <f>IF(V130&gt;0,(V130*'Checklist Parameters'!$E$35),0)</f>
        <v>0</v>
      </c>
      <c r="X130" s="161">
        <f t="shared" si="9"/>
        <v>0</v>
      </c>
      <c r="Y130" s="161">
        <f>IF('Checklist Parameters'!$E$102&lt;&gt;"",(I130/43560)*'Checklist Parameters'!$E$102,"N/A")</f>
        <v>0</v>
      </c>
      <c r="Z130" s="161" t="str">
        <f>IF('Checklist Parameters'!$E$58&lt;&gt;"",((I130*'Checklist Parameters'!$E$58)*'Checklist Parameters'!$E$35)/1000,"N/A")</f>
        <v>N/A</v>
      </c>
      <c r="AA130" s="161">
        <f>IF('Checklist Parameters'!$E$101&lt;&gt;"",IFERROR(I130/'Checklist Parameters'!$E$101,0),"N/A")</f>
        <v>0</v>
      </c>
      <c r="AB130" s="161" t="str">
        <f>IF('Checklist Parameters'!$E$43&lt;&gt;"",(I130*'Checklist Parameters'!$E$43)/1000,"N/A")</f>
        <v>N/A</v>
      </c>
      <c r="AC130" s="161">
        <f>IF('Checklist Parameters'!$E$16="",$X130,IF(AND('Checklist Parameters'!$E$16&lt;$X130,'Checklist Parameters'!$E$16&gt;=3),'Checklist Parameters'!$E$16,IF(AND('Checklist Parameters'!$E$16&lt;$X130,'Checklist Parameters'!$E$16&lt;3),0,$X130)))</f>
        <v>0</v>
      </c>
      <c r="AD130" s="161" t="str">
        <f>IF(AND(I130&lt;'Checklist Parameters'!$E$22,$I130&lt;&gt;0),"Y","")</f>
        <v/>
      </c>
      <c r="AE130" s="161" t="str">
        <f>IF($AD130="Y",0,IF('Checklist Parameters'!$E$25="","&lt;no limit&gt;",ROUNDDOWN((($I130-'Checklist Parameters'!$E$24)/'Checklist Parameters'!$E$25)+1,0)))</f>
        <v>&lt;no limit&gt;</v>
      </c>
      <c r="AF130" s="174">
        <f t="shared" si="10"/>
        <v>0</v>
      </c>
      <c r="AG130" s="161">
        <f t="shared" si="11"/>
        <v>0</v>
      </c>
      <c r="AH130" s="126"/>
      <c r="AI130" s="101"/>
      <c r="AJ130" s="101"/>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row>
    <row r="131" spans="1:79" s="2" customFormat="1" ht="15">
      <c r="A131" s="388"/>
      <c r="B131" s="389"/>
      <c r="C131" s="389"/>
      <c r="D131" s="389"/>
      <c r="E131" s="389"/>
      <c r="F131" s="389"/>
      <c r="G131" s="390"/>
      <c r="H131" s="389"/>
      <c r="I131" s="389"/>
      <c r="J131" s="389"/>
      <c r="K131" s="389"/>
      <c r="L131" s="389"/>
      <c r="M131" s="389"/>
      <c r="N131" s="313">
        <f>IF(IF(I131&lt;'Checklist Parameters'!$E$22,0,($I131-$L131))&lt;0,0,IF(I131&lt;'Checklist Parameters'!$E$22,0,($I131-$L131)))</f>
        <v>0</v>
      </c>
      <c r="O131" s="394"/>
      <c r="P131" s="395"/>
      <c r="Q131" s="316">
        <f t="shared" si="6"/>
        <v>0</v>
      </c>
      <c r="R131" s="159">
        <f t="shared" si="7"/>
        <v>0</v>
      </c>
      <c r="S131" s="159">
        <f>IF('Checklist Parameters'!$E$60&lt;0.2,0.2,'Checklist Parameters'!$E$60)</f>
        <v>0.72</v>
      </c>
      <c r="T131" s="160">
        <f>IF($O131="",IF('Checklist District ID'!$C$43="Y",MAX($R131:$S131)*$I131,SUM($R131:$S131)*$I131),IF(O131&gt;0,Q131*S131))</f>
        <v>0</v>
      </c>
      <c r="U131" s="160">
        <f>IF(Q131&gt;0,((I131-T131)*'Formula Matrix'!$E$38),0)</f>
        <v>0</v>
      </c>
      <c r="V131" s="160">
        <f t="shared" si="8"/>
        <v>0</v>
      </c>
      <c r="W131" s="160">
        <f>IF(V131&gt;0,(V131*'Checklist Parameters'!$E$35),0)</f>
        <v>0</v>
      </c>
      <c r="X131" s="161">
        <f t="shared" si="9"/>
        <v>0</v>
      </c>
      <c r="Y131" s="161">
        <f>IF('Checklist Parameters'!$E$102&lt;&gt;"",(I131/43560)*'Checklist Parameters'!$E$102,"N/A")</f>
        <v>0</v>
      </c>
      <c r="Z131" s="161" t="str">
        <f>IF('Checklist Parameters'!$E$58&lt;&gt;"",((I131*'Checklist Parameters'!$E$58)*'Checklist Parameters'!$E$35)/1000,"N/A")</f>
        <v>N/A</v>
      </c>
      <c r="AA131" s="161">
        <f>IF('Checklist Parameters'!$E$101&lt;&gt;"",IFERROR(I131/'Checklist Parameters'!$E$101,0),"N/A")</f>
        <v>0</v>
      </c>
      <c r="AB131" s="161" t="str">
        <f>IF('Checklist Parameters'!$E$43&lt;&gt;"",(I131*'Checklist Parameters'!$E$43)/1000,"N/A")</f>
        <v>N/A</v>
      </c>
      <c r="AC131" s="161">
        <f>IF('Checklist Parameters'!$E$16="",$X131,IF(AND('Checklist Parameters'!$E$16&lt;$X131,'Checklist Parameters'!$E$16&gt;=3),'Checklist Parameters'!$E$16,IF(AND('Checklist Parameters'!$E$16&lt;$X131,'Checklist Parameters'!$E$16&lt;3),0,$X131)))</f>
        <v>0</v>
      </c>
      <c r="AD131" s="161" t="str">
        <f>IF(AND(I131&lt;'Checklist Parameters'!$E$22,$I131&lt;&gt;0),"Y","")</f>
        <v/>
      </c>
      <c r="AE131" s="161" t="str">
        <f>IF($AD131="Y",0,IF('Checklist Parameters'!$E$25="","&lt;no limit&gt;",ROUNDDOWN((($I131-'Checklist Parameters'!$E$24)/'Checklist Parameters'!$E$25)+1,0)))</f>
        <v>&lt;no limit&gt;</v>
      </c>
      <c r="AF131" s="174">
        <f t="shared" si="10"/>
        <v>0</v>
      </c>
      <c r="AG131" s="161">
        <f t="shared" si="11"/>
        <v>0</v>
      </c>
      <c r="AH131" s="126"/>
      <c r="AI131" s="101"/>
      <c r="AJ131" s="101"/>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row>
    <row r="132" spans="1:79" s="2" customFormat="1" ht="15">
      <c r="A132" s="388"/>
      <c r="B132" s="389"/>
      <c r="C132" s="389"/>
      <c r="D132" s="389"/>
      <c r="E132" s="389"/>
      <c r="F132" s="389"/>
      <c r="G132" s="390"/>
      <c r="H132" s="389"/>
      <c r="I132" s="389"/>
      <c r="J132" s="389"/>
      <c r="K132" s="389"/>
      <c r="L132" s="389"/>
      <c r="M132" s="389"/>
      <c r="N132" s="313">
        <f>IF(IF(I132&lt;'Checklist Parameters'!$E$22,0,($I132-$L132))&lt;0,0,IF(I132&lt;'Checklist Parameters'!$E$22,0,($I132-$L132)))</f>
        <v>0</v>
      </c>
      <c r="O132" s="394"/>
      <c r="P132" s="395"/>
      <c r="Q132" s="316">
        <f t="shared" si="6"/>
        <v>0</v>
      </c>
      <c r="R132" s="159">
        <f t="shared" si="7"/>
        <v>0</v>
      </c>
      <c r="S132" s="159">
        <f>IF('Checklist Parameters'!$E$60&lt;0.2,0.2,'Checklist Parameters'!$E$60)</f>
        <v>0.72</v>
      </c>
      <c r="T132" s="160">
        <f>IF($O132="",IF('Checklist District ID'!$C$43="Y",MAX($R132:$S132)*$I132,SUM($R132:$S132)*$I132),IF(O132&gt;0,Q132*S132))</f>
        <v>0</v>
      </c>
      <c r="U132" s="160">
        <f>IF(Q132&gt;0,((I132-T132)*'Formula Matrix'!$E$38),0)</f>
        <v>0</v>
      </c>
      <c r="V132" s="160">
        <f t="shared" si="8"/>
        <v>0</v>
      </c>
      <c r="W132" s="160">
        <f>IF(V132&gt;0,(V132*'Checklist Parameters'!$E$35),0)</f>
        <v>0</v>
      </c>
      <c r="X132" s="161">
        <f t="shared" si="9"/>
        <v>0</v>
      </c>
      <c r="Y132" s="161">
        <f>IF('Checklist Parameters'!$E$102&lt;&gt;"",(I132/43560)*'Checklist Parameters'!$E$102,"N/A")</f>
        <v>0</v>
      </c>
      <c r="Z132" s="161" t="str">
        <f>IF('Checklist Parameters'!$E$58&lt;&gt;"",((I132*'Checklist Parameters'!$E$58)*'Checklist Parameters'!$E$35)/1000,"N/A")</f>
        <v>N/A</v>
      </c>
      <c r="AA132" s="161">
        <f>IF('Checklist Parameters'!$E$101&lt;&gt;"",IFERROR(I132/'Checklist Parameters'!$E$101,0),"N/A")</f>
        <v>0</v>
      </c>
      <c r="AB132" s="161" t="str">
        <f>IF('Checklist Parameters'!$E$43&lt;&gt;"",(I132*'Checklist Parameters'!$E$43)/1000,"N/A")</f>
        <v>N/A</v>
      </c>
      <c r="AC132" s="161">
        <f>IF('Checklist Parameters'!$E$16="",$X132,IF(AND('Checklist Parameters'!$E$16&lt;$X132,'Checklist Parameters'!$E$16&gt;=3),'Checklist Parameters'!$E$16,IF(AND('Checklist Parameters'!$E$16&lt;$X132,'Checklist Parameters'!$E$16&lt;3),0,$X132)))</f>
        <v>0</v>
      </c>
      <c r="AD132" s="161" t="str">
        <f>IF(AND(I132&lt;'Checklist Parameters'!$E$22,$I132&lt;&gt;0),"Y","")</f>
        <v/>
      </c>
      <c r="AE132" s="161" t="str">
        <f>IF($AD132="Y",0,IF('Checklist Parameters'!$E$25="","&lt;no limit&gt;",ROUNDDOWN((($I132-'Checklist Parameters'!$E$24)/'Checklist Parameters'!$E$25)+1,0)))</f>
        <v>&lt;no limit&gt;</v>
      </c>
      <c r="AF132" s="174">
        <f t="shared" si="10"/>
        <v>0</v>
      </c>
      <c r="AG132" s="161">
        <f t="shared" si="11"/>
        <v>0</v>
      </c>
      <c r="AH132" s="126"/>
      <c r="AI132" s="101"/>
      <c r="AJ132" s="101"/>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row>
    <row r="133" spans="1:79" s="2" customFormat="1" ht="15">
      <c r="A133" s="388"/>
      <c r="B133" s="389"/>
      <c r="C133" s="389"/>
      <c r="D133" s="389"/>
      <c r="E133" s="389"/>
      <c r="F133" s="389"/>
      <c r="G133" s="390"/>
      <c r="H133" s="389"/>
      <c r="I133" s="389"/>
      <c r="J133" s="389"/>
      <c r="K133" s="389"/>
      <c r="L133" s="389"/>
      <c r="M133" s="389"/>
      <c r="N133" s="313">
        <f>IF(IF(I133&lt;'Checklist Parameters'!$E$22,0,($I133-$L133))&lt;0,0,IF(I133&lt;'Checklist Parameters'!$E$22,0,($I133-$L133)))</f>
        <v>0</v>
      </c>
      <c r="O133" s="394"/>
      <c r="P133" s="395"/>
      <c r="Q133" s="316">
        <f t="shared" si="6"/>
        <v>0</v>
      </c>
      <c r="R133" s="159">
        <f t="shared" si="7"/>
        <v>0</v>
      </c>
      <c r="S133" s="159">
        <f>IF('Checklist Parameters'!$E$60&lt;0.2,0.2,'Checklist Parameters'!$E$60)</f>
        <v>0.72</v>
      </c>
      <c r="T133" s="160">
        <f>IF($O133="",IF('Checklist District ID'!$C$43="Y",MAX($R133:$S133)*$I133,SUM($R133:$S133)*$I133),IF(O133&gt;0,Q133*S133))</f>
        <v>0</v>
      </c>
      <c r="U133" s="160">
        <f>IF(Q133&gt;0,((I133-T133)*'Formula Matrix'!$E$38),0)</f>
        <v>0</v>
      </c>
      <c r="V133" s="160">
        <f t="shared" si="8"/>
        <v>0</v>
      </c>
      <c r="W133" s="160">
        <f>IF(V133&gt;0,(V133*'Checklist Parameters'!$E$35),0)</f>
        <v>0</v>
      </c>
      <c r="X133" s="161">
        <f t="shared" si="9"/>
        <v>0</v>
      </c>
      <c r="Y133" s="161">
        <f>IF('Checklist Parameters'!$E$102&lt;&gt;"",(I133/43560)*'Checklist Parameters'!$E$102,"N/A")</f>
        <v>0</v>
      </c>
      <c r="Z133" s="161" t="str">
        <f>IF('Checklist Parameters'!$E$58&lt;&gt;"",((I133*'Checklist Parameters'!$E$58)*'Checklist Parameters'!$E$35)/1000,"N/A")</f>
        <v>N/A</v>
      </c>
      <c r="AA133" s="161">
        <f>IF('Checklist Parameters'!$E$101&lt;&gt;"",IFERROR(I133/'Checklist Parameters'!$E$101,0),"N/A")</f>
        <v>0</v>
      </c>
      <c r="AB133" s="161" t="str">
        <f>IF('Checklist Parameters'!$E$43&lt;&gt;"",(I133*'Checklist Parameters'!$E$43)/1000,"N/A")</f>
        <v>N/A</v>
      </c>
      <c r="AC133" s="161">
        <f>IF('Checklist Parameters'!$E$16="",$X133,IF(AND('Checklist Parameters'!$E$16&lt;$X133,'Checklist Parameters'!$E$16&gt;=3),'Checklist Parameters'!$E$16,IF(AND('Checklist Parameters'!$E$16&lt;$X133,'Checklist Parameters'!$E$16&lt;3),0,$X133)))</f>
        <v>0</v>
      </c>
      <c r="AD133" s="161" t="str">
        <f>IF(AND(I133&lt;'Checklist Parameters'!$E$22,$I133&lt;&gt;0),"Y","")</f>
        <v/>
      </c>
      <c r="AE133" s="161" t="str">
        <f>IF($AD133="Y",0,IF('Checklist Parameters'!$E$25="","&lt;no limit&gt;",ROUNDDOWN((($I133-'Checklist Parameters'!$E$24)/'Checklist Parameters'!$E$25)+1,0)))</f>
        <v>&lt;no limit&gt;</v>
      </c>
      <c r="AF133" s="174">
        <f t="shared" si="10"/>
        <v>0</v>
      </c>
      <c r="AG133" s="161">
        <f t="shared" si="11"/>
        <v>0</v>
      </c>
      <c r="AH133" s="126"/>
      <c r="AI133" s="101"/>
      <c r="AJ133" s="101"/>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row>
    <row r="134" spans="1:79" s="2" customFormat="1" ht="15">
      <c r="A134" s="388"/>
      <c r="B134" s="389"/>
      <c r="C134" s="389"/>
      <c r="D134" s="389"/>
      <c r="E134" s="389"/>
      <c r="F134" s="389"/>
      <c r="G134" s="390"/>
      <c r="H134" s="389"/>
      <c r="I134" s="389"/>
      <c r="J134" s="389"/>
      <c r="K134" s="389"/>
      <c r="L134" s="389"/>
      <c r="M134" s="389"/>
      <c r="N134" s="313">
        <f>IF(IF(I134&lt;'Checklist Parameters'!$E$22,0,($I134-$L134))&lt;0,0,IF(I134&lt;'Checklist Parameters'!$E$22,0,($I134-$L134)))</f>
        <v>0</v>
      </c>
      <c r="O134" s="394"/>
      <c r="P134" s="395"/>
      <c r="Q134" s="316">
        <f t="shared" si="6"/>
        <v>0</v>
      </c>
      <c r="R134" s="159">
        <f t="shared" si="7"/>
        <v>0</v>
      </c>
      <c r="S134" s="159">
        <f>IF('Checklist Parameters'!$E$60&lt;0.2,0.2,'Checklist Parameters'!$E$60)</f>
        <v>0.72</v>
      </c>
      <c r="T134" s="160">
        <f>IF($O134="",IF('Checklist District ID'!$C$43="Y",MAX($R134:$S134)*$I134,SUM($R134:$S134)*$I134),IF(O134&gt;0,Q134*S134))</f>
        <v>0</v>
      </c>
      <c r="U134" s="160">
        <f>IF(Q134&gt;0,((I134-T134)*'Formula Matrix'!$E$38),0)</f>
        <v>0</v>
      </c>
      <c r="V134" s="160">
        <f t="shared" si="8"/>
        <v>0</v>
      </c>
      <c r="W134" s="160">
        <f>IF(V134&gt;0,(V134*'Checklist Parameters'!$E$35),0)</f>
        <v>0</v>
      </c>
      <c r="X134" s="161">
        <f t="shared" si="9"/>
        <v>0</v>
      </c>
      <c r="Y134" s="161">
        <f>IF('Checklist Parameters'!$E$102&lt;&gt;"",(I134/43560)*'Checklist Parameters'!$E$102,"N/A")</f>
        <v>0</v>
      </c>
      <c r="Z134" s="161" t="str">
        <f>IF('Checklist Parameters'!$E$58&lt;&gt;"",((I134*'Checklist Parameters'!$E$58)*'Checklist Parameters'!$E$35)/1000,"N/A")</f>
        <v>N/A</v>
      </c>
      <c r="AA134" s="161">
        <f>IF('Checklist Parameters'!$E$101&lt;&gt;"",IFERROR(I134/'Checklist Parameters'!$E$101,0),"N/A")</f>
        <v>0</v>
      </c>
      <c r="AB134" s="161" t="str">
        <f>IF('Checklist Parameters'!$E$43&lt;&gt;"",(I134*'Checklist Parameters'!$E$43)/1000,"N/A")</f>
        <v>N/A</v>
      </c>
      <c r="AC134" s="161">
        <f>IF('Checklist Parameters'!$E$16="",$X134,IF(AND('Checklist Parameters'!$E$16&lt;$X134,'Checklist Parameters'!$E$16&gt;=3),'Checklist Parameters'!$E$16,IF(AND('Checklist Parameters'!$E$16&lt;$X134,'Checklist Parameters'!$E$16&lt;3),0,$X134)))</f>
        <v>0</v>
      </c>
      <c r="AD134" s="161" t="str">
        <f>IF(AND(I134&lt;'Checklist Parameters'!$E$22,$I134&lt;&gt;0),"Y","")</f>
        <v/>
      </c>
      <c r="AE134" s="161" t="str">
        <f>IF($AD134="Y",0,IF('Checklist Parameters'!$E$25="","&lt;no limit&gt;",ROUNDDOWN((($I134-'Checklist Parameters'!$E$24)/'Checklist Parameters'!$E$25)+1,0)))</f>
        <v>&lt;no limit&gt;</v>
      </c>
      <c r="AF134" s="174">
        <f t="shared" si="10"/>
        <v>0</v>
      </c>
      <c r="AG134" s="161">
        <f t="shared" si="11"/>
        <v>0</v>
      </c>
      <c r="AH134" s="126"/>
      <c r="AI134" s="101"/>
      <c r="AJ134" s="101"/>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row>
    <row r="135" spans="1:79" s="2" customFormat="1" ht="15">
      <c r="A135" s="388"/>
      <c r="B135" s="389"/>
      <c r="C135" s="389"/>
      <c r="D135" s="389"/>
      <c r="E135" s="389"/>
      <c r="F135" s="389"/>
      <c r="G135" s="390"/>
      <c r="H135" s="389"/>
      <c r="I135" s="389"/>
      <c r="J135" s="389"/>
      <c r="K135" s="389"/>
      <c r="L135" s="389"/>
      <c r="M135" s="389"/>
      <c r="N135" s="313">
        <f>IF(IF(I135&lt;'Checklist Parameters'!$E$22,0,($I135-$L135))&lt;0,0,IF(I135&lt;'Checklist Parameters'!$E$22,0,($I135-$L135)))</f>
        <v>0</v>
      </c>
      <c r="O135" s="394"/>
      <c r="P135" s="395"/>
      <c r="Q135" s="316">
        <f t="shared" si="6"/>
        <v>0</v>
      </c>
      <c r="R135" s="159">
        <f t="shared" si="7"/>
        <v>0</v>
      </c>
      <c r="S135" s="159">
        <f>IF('Checklist Parameters'!$E$60&lt;0.2,0.2,'Checklist Parameters'!$E$60)</f>
        <v>0.72</v>
      </c>
      <c r="T135" s="160">
        <f>IF($O135="",IF('Checklist District ID'!$C$43="Y",MAX($R135:$S135)*$I135,SUM($R135:$S135)*$I135),IF(O135&gt;0,Q135*S135))</f>
        <v>0</v>
      </c>
      <c r="U135" s="160">
        <f>IF(Q135&gt;0,((I135-T135)*'Formula Matrix'!$E$38),0)</f>
        <v>0</v>
      </c>
      <c r="V135" s="160">
        <f t="shared" si="8"/>
        <v>0</v>
      </c>
      <c r="W135" s="160">
        <f>IF(V135&gt;0,(V135*'Checklist Parameters'!$E$35),0)</f>
        <v>0</v>
      </c>
      <c r="X135" s="161">
        <f t="shared" si="9"/>
        <v>0</v>
      </c>
      <c r="Y135" s="161">
        <f>IF('Checklist Parameters'!$E$102&lt;&gt;"",(I135/43560)*'Checklist Parameters'!$E$102,"N/A")</f>
        <v>0</v>
      </c>
      <c r="Z135" s="161" t="str">
        <f>IF('Checklist Parameters'!$E$58&lt;&gt;"",((I135*'Checklist Parameters'!$E$58)*'Checklist Parameters'!$E$35)/1000,"N/A")</f>
        <v>N/A</v>
      </c>
      <c r="AA135" s="161">
        <f>IF('Checklist Parameters'!$E$101&lt;&gt;"",IFERROR(I135/'Checklist Parameters'!$E$101,0),"N/A")</f>
        <v>0</v>
      </c>
      <c r="AB135" s="161" t="str">
        <f>IF('Checklist Parameters'!$E$43&lt;&gt;"",(I135*'Checklist Parameters'!$E$43)/1000,"N/A")</f>
        <v>N/A</v>
      </c>
      <c r="AC135" s="161">
        <f>IF('Checklist Parameters'!$E$16="",$X135,IF(AND('Checklist Parameters'!$E$16&lt;$X135,'Checklist Parameters'!$E$16&gt;=3),'Checklist Parameters'!$E$16,IF(AND('Checklist Parameters'!$E$16&lt;$X135,'Checklist Parameters'!$E$16&lt;3),0,$X135)))</f>
        <v>0</v>
      </c>
      <c r="AD135" s="161" t="str">
        <f>IF(AND(I135&lt;'Checklist Parameters'!$E$22,$I135&lt;&gt;0),"Y","")</f>
        <v/>
      </c>
      <c r="AE135" s="161" t="str">
        <f>IF($AD135="Y",0,IF('Checklist Parameters'!$E$25="","&lt;no limit&gt;",ROUNDDOWN((($I135-'Checklist Parameters'!$E$24)/'Checklist Parameters'!$E$25)+1,0)))</f>
        <v>&lt;no limit&gt;</v>
      </c>
      <c r="AF135" s="174">
        <f t="shared" si="10"/>
        <v>0</v>
      </c>
      <c r="AG135" s="161">
        <f t="shared" si="11"/>
        <v>0</v>
      </c>
      <c r="AH135" s="126"/>
      <c r="AI135" s="101"/>
      <c r="AJ135" s="101"/>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row>
    <row r="136" spans="1:79" s="2" customFormat="1" ht="15">
      <c r="A136" s="388"/>
      <c r="B136" s="389"/>
      <c r="C136" s="389"/>
      <c r="D136" s="389"/>
      <c r="E136" s="389"/>
      <c r="F136" s="389"/>
      <c r="G136" s="390"/>
      <c r="H136" s="389"/>
      <c r="I136" s="389"/>
      <c r="J136" s="389"/>
      <c r="K136" s="389"/>
      <c r="L136" s="389"/>
      <c r="M136" s="389"/>
      <c r="N136" s="313">
        <f>IF(IF(I136&lt;'Checklist Parameters'!$E$22,0,($I136-$L136))&lt;0,0,IF(I136&lt;'Checklist Parameters'!$E$22,0,($I136-$L136)))</f>
        <v>0</v>
      </c>
      <c r="O136" s="394"/>
      <c r="P136" s="395"/>
      <c r="Q136" s="316">
        <f t="shared" si="6"/>
        <v>0</v>
      </c>
      <c r="R136" s="159">
        <f t="shared" si="7"/>
        <v>0</v>
      </c>
      <c r="S136" s="159">
        <f>IF('Checklist Parameters'!$E$60&lt;0.2,0.2,'Checklist Parameters'!$E$60)</f>
        <v>0.72</v>
      </c>
      <c r="T136" s="160">
        <f>IF($O136="",IF('Checklist District ID'!$C$43="Y",MAX($R136:$S136)*$I136,SUM($R136:$S136)*$I136),IF(O136&gt;0,Q136*S136))</f>
        <v>0</v>
      </c>
      <c r="U136" s="160">
        <f>IF(Q136&gt;0,((I136-T136)*'Formula Matrix'!$E$38),0)</f>
        <v>0</v>
      </c>
      <c r="V136" s="160">
        <f t="shared" si="8"/>
        <v>0</v>
      </c>
      <c r="W136" s="160">
        <f>IF(V136&gt;0,(V136*'Checklist Parameters'!$E$35),0)</f>
        <v>0</v>
      </c>
      <c r="X136" s="161">
        <f t="shared" si="9"/>
        <v>0</v>
      </c>
      <c r="Y136" s="161">
        <f>IF('Checklist Parameters'!$E$102&lt;&gt;"",(I136/43560)*'Checklist Parameters'!$E$102,"N/A")</f>
        <v>0</v>
      </c>
      <c r="Z136" s="161" t="str">
        <f>IF('Checklist Parameters'!$E$58&lt;&gt;"",((I136*'Checklist Parameters'!$E$58)*'Checklist Parameters'!$E$35)/1000,"N/A")</f>
        <v>N/A</v>
      </c>
      <c r="AA136" s="161">
        <f>IF('Checklist Parameters'!$E$101&lt;&gt;"",IFERROR(I136/'Checklist Parameters'!$E$101,0),"N/A")</f>
        <v>0</v>
      </c>
      <c r="AB136" s="161" t="str">
        <f>IF('Checklist Parameters'!$E$43&lt;&gt;"",(I136*'Checklist Parameters'!$E$43)/1000,"N/A")</f>
        <v>N/A</v>
      </c>
      <c r="AC136" s="161">
        <f>IF('Checklist Parameters'!$E$16="",$X136,IF(AND('Checklist Parameters'!$E$16&lt;$X136,'Checklist Parameters'!$E$16&gt;=3),'Checklist Parameters'!$E$16,IF(AND('Checklist Parameters'!$E$16&lt;$X136,'Checklist Parameters'!$E$16&lt;3),0,$X136)))</f>
        <v>0</v>
      </c>
      <c r="AD136" s="161" t="str">
        <f>IF(AND(I136&lt;'Checklist Parameters'!$E$22,$I136&lt;&gt;0),"Y","")</f>
        <v/>
      </c>
      <c r="AE136" s="161" t="str">
        <f>IF($AD136="Y",0,IF('Checklist Parameters'!$E$25="","&lt;no limit&gt;",ROUNDDOWN((($I136-'Checklist Parameters'!$E$24)/'Checklist Parameters'!$E$25)+1,0)))</f>
        <v>&lt;no limit&gt;</v>
      </c>
      <c r="AF136" s="174">
        <f t="shared" si="10"/>
        <v>0</v>
      </c>
      <c r="AG136" s="161">
        <f t="shared" si="11"/>
        <v>0</v>
      </c>
      <c r="AH136" s="126"/>
      <c r="AI136" s="101"/>
      <c r="AJ136" s="101"/>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row>
    <row r="137" spans="1:79" s="158" customFormat="1" ht="15">
      <c r="A137" s="388"/>
      <c r="B137" s="389"/>
      <c r="C137" s="389"/>
      <c r="D137" s="389"/>
      <c r="E137" s="389"/>
      <c r="F137" s="389"/>
      <c r="G137" s="390"/>
      <c r="H137" s="389"/>
      <c r="I137" s="389"/>
      <c r="J137" s="389"/>
      <c r="K137" s="389"/>
      <c r="L137" s="389"/>
      <c r="M137" s="389"/>
      <c r="N137" s="313">
        <f>IF(IF(I137&lt;'Checklist Parameters'!$E$22,0,($I137-$L137))&lt;0,0,IF(I137&lt;'Checklist Parameters'!$E$22,0,($I137-$L137)))</f>
        <v>0</v>
      </c>
      <c r="O137" s="394"/>
      <c r="P137" s="393"/>
      <c r="Q137" s="316">
        <f t="shared" si="6"/>
        <v>0</v>
      </c>
      <c r="R137" s="159">
        <f t="shared" si="7"/>
        <v>0</v>
      </c>
      <c r="S137" s="159">
        <f>IF('Checklist Parameters'!$E$60&lt;0.2,0.2,'Checklist Parameters'!$E$60)</f>
        <v>0.72</v>
      </c>
      <c r="T137" s="160">
        <f>IF($O137="",IF('Checklist District ID'!$C$43="Y",MAX($R137:$S137)*$I137,SUM($R137:$S137)*$I137),IF(O137&gt;0,Q137*S137))</f>
        <v>0</v>
      </c>
      <c r="U137" s="160">
        <f>IF(Q137&gt;0,((I137-T137)*'Formula Matrix'!$E$38),0)</f>
        <v>0</v>
      </c>
      <c r="V137" s="160">
        <f t="shared" si="8"/>
        <v>0</v>
      </c>
      <c r="W137" s="160">
        <f>IF(V137&gt;0,(V137*'Checklist Parameters'!$E$35),0)</f>
        <v>0</v>
      </c>
      <c r="X137" s="161">
        <f t="shared" si="9"/>
        <v>0</v>
      </c>
      <c r="Y137" s="161">
        <f>IF('Checklist Parameters'!$E$102&lt;&gt;"",(I137/43560)*'Checklist Parameters'!$E$102,"N/A")</f>
        <v>0</v>
      </c>
      <c r="Z137" s="161" t="str">
        <f>IF('Checklist Parameters'!$E$58&lt;&gt;"",((I137*'Checklist Parameters'!$E$58)*'Checklist Parameters'!$E$35)/1000,"N/A")</f>
        <v>N/A</v>
      </c>
      <c r="AA137" s="161">
        <f>IF('Checklist Parameters'!$E$101&lt;&gt;"",IFERROR(I137/'Checklist Parameters'!$E$101,0),"N/A")</f>
        <v>0</v>
      </c>
      <c r="AB137" s="161" t="str">
        <f>IF('Checklist Parameters'!$E$43&lt;&gt;"",(I137*'Checklist Parameters'!$E$43)/1000,"N/A")</f>
        <v>N/A</v>
      </c>
      <c r="AC137" s="161">
        <f>IF('Checklist Parameters'!$E$16="",$X137,IF(AND('Checklist Parameters'!$E$16&lt;$X137,'Checklist Parameters'!$E$16&gt;=3),'Checklist Parameters'!$E$16,IF(AND('Checklist Parameters'!$E$16&lt;$X137,'Checklist Parameters'!$E$16&lt;3),0,$X137)))</f>
        <v>0</v>
      </c>
      <c r="AD137" s="161" t="str">
        <f>IF(AND(I137&lt;'Checklist Parameters'!$E$22,$I137&lt;&gt;0),"Y","")</f>
        <v/>
      </c>
      <c r="AE137" s="161" t="str">
        <f>IF($AD137="Y",0,IF('Checklist Parameters'!$E$25="","&lt;no limit&gt;",ROUNDDOWN((($I137-'Checklist Parameters'!$E$24)/'Checklist Parameters'!$E$25)+1,0)))</f>
        <v>&lt;no limit&gt;</v>
      </c>
      <c r="AF137" s="174">
        <f t="shared" si="10"/>
        <v>0</v>
      </c>
      <c r="AG137" s="161">
        <f t="shared" si="11"/>
        <v>0</v>
      </c>
      <c r="AH137" s="126"/>
      <c r="AI137" s="101"/>
      <c r="AJ137" s="101"/>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row>
    <row r="138" spans="1:79" s="2" customFormat="1" ht="15">
      <c r="A138" s="388"/>
      <c r="B138" s="389"/>
      <c r="C138" s="389"/>
      <c r="D138" s="389"/>
      <c r="E138" s="389"/>
      <c r="F138" s="389"/>
      <c r="G138" s="390"/>
      <c r="H138" s="389"/>
      <c r="I138" s="389"/>
      <c r="J138" s="389"/>
      <c r="K138" s="389"/>
      <c r="L138" s="389"/>
      <c r="M138" s="389"/>
      <c r="N138" s="313">
        <f>IF(IF(I138&lt;'Checklist Parameters'!$E$22,0,($I138-$L138))&lt;0,0,IF(I138&lt;'Checklist Parameters'!$E$22,0,($I138-$L138)))</f>
        <v>0</v>
      </c>
      <c r="O138" s="394"/>
      <c r="P138" s="395"/>
      <c r="Q138" s="316">
        <f t="shared" si="6"/>
        <v>0</v>
      </c>
      <c r="R138" s="159">
        <f t="shared" si="7"/>
        <v>0</v>
      </c>
      <c r="S138" s="159">
        <f>IF('Checklist Parameters'!$E$60&lt;0.2,0.2,'Checklist Parameters'!$E$60)</f>
        <v>0.72</v>
      </c>
      <c r="T138" s="160">
        <f>IF($O138="",IF('Checklist District ID'!$C$43="Y",MAX($R138:$S138)*$I138,SUM($R138:$S138)*$I138),IF(O138&gt;0,Q138*S138))</f>
        <v>0</v>
      </c>
      <c r="U138" s="160">
        <f>IF(Q138&gt;0,((I138-T138)*'Formula Matrix'!$E$38),0)</f>
        <v>0</v>
      </c>
      <c r="V138" s="160">
        <f t="shared" si="8"/>
        <v>0</v>
      </c>
      <c r="W138" s="160">
        <f>IF(V138&gt;0,(V138*'Checklist Parameters'!$E$35),0)</f>
        <v>0</v>
      </c>
      <c r="X138" s="161">
        <f t="shared" si="9"/>
        <v>0</v>
      </c>
      <c r="Y138" s="161">
        <f>IF('Checklist Parameters'!$E$102&lt;&gt;"",(I138/43560)*'Checklist Parameters'!$E$102,"N/A")</f>
        <v>0</v>
      </c>
      <c r="Z138" s="161" t="str">
        <f>IF('Checklist Parameters'!$E$58&lt;&gt;"",((I138*'Checklist Parameters'!$E$58)*'Checklist Parameters'!$E$35)/1000,"N/A")</f>
        <v>N/A</v>
      </c>
      <c r="AA138" s="161">
        <f>IF('Checklist Parameters'!$E$101&lt;&gt;"",IFERROR(I138/'Checklist Parameters'!$E$101,0),"N/A")</f>
        <v>0</v>
      </c>
      <c r="AB138" s="161" t="str">
        <f>IF('Checklist Parameters'!$E$43&lt;&gt;"",(I138*'Checklist Parameters'!$E$43)/1000,"N/A")</f>
        <v>N/A</v>
      </c>
      <c r="AC138" s="161">
        <f>IF('Checklist Parameters'!$E$16="",$X138,IF(AND('Checklist Parameters'!$E$16&lt;$X138,'Checklist Parameters'!$E$16&gt;=3),'Checklist Parameters'!$E$16,IF(AND('Checklist Parameters'!$E$16&lt;$X138,'Checklist Parameters'!$E$16&lt;3),0,$X138)))</f>
        <v>0</v>
      </c>
      <c r="AD138" s="161" t="str">
        <f>IF(AND(I138&lt;'Checklist Parameters'!$E$22,$I138&lt;&gt;0),"Y","")</f>
        <v/>
      </c>
      <c r="AE138" s="161" t="str">
        <f>IF($AD138="Y",0,IF('Checklist Parameters'!$E$25="","&lt;no limit&gt;",ROUNDDOWN((($I138-'Checklist Parameters'!$E$24)/'Checklist Parameters'!$E$25)+1,0)))</f>
        <v>&lt;no limit&gt;</v>
      </c>
      <c r="AF138" s="174">
        <f t="shared" si="10"/>
        <v>0</v>
      </c>
      <c r="AG138" s="161">
        <f t="shared" si="11"/>
        <v>0</v>
      </c>
      <c r="AH138" s="126"/>
      <c r="AI138" s="101"/>
      <c r="AJ138" s="101"/>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row>
    <row r="139" spans="1:79" s="2" customFormat="1" ht="15">
      <c r="A139" s="388"/>
      <c r="B139" s="389"/>
      <c r="C139" s="389"/>
      <c r="D139" s="389"/>
      <c r="E139" s="389"/>
      <c r="F139" s="389"/>
      <c r="G139" s="390"/>
      <c r="H139" s="389"/>
      <c r="I139" s="389"/>
      <c r="J139" s="389"/>
      <c r="K139" s="389"/>
      <c r="L139" s="389"/>
      <c r="M139" s="389"/>
      <c r="N139" s="313">
        <f>IF(IF(I139&lt;'Checklist Parameters'!$E$22,0,($I139-$L139))&lt;0,0,IF(I139&lt;'Checklist Parameters'!$E$22,0,($I139-$L139)))</f>
        <v>0</v>
      </c>
      <c r="O139" s="394"/>
      <c r="P139" s="395"/>
      <c r="Q139" s="316">
        <f t="shared" si="6"/>
        <v>0</v>
      </c>
      <c r="R139" s="159">
        <f t="shared" si="7"/>
        <v>0</v>
      </c>
      <c r="S139" s="159">
        <f>IF('Checklist Parameters'!$E$60&lt;0.2,0.2,'Checklist Parameters'!$E$60)</f>
        <v>0.72</v>
      </c>
      <c r="T139" s="160">
        <f>IF($O139="",IF('Checklist District ID'!$C$43="Y",MAX($R139:$S139)*$I139,SUM($R139:$S139)*$I139),IF(O139&gt;0,Q139*S139))</f>
        <v>0</v>
      </c>
      <c r="U139" s="160">
        <f>IF(Q139&gt;0,((I139-T139)*'Formula Matrix'!$E$38),0)</f>
        <v>0</v>
      </c>
      <c r="V139" s="160">
        <f t="shared" si="8"/>
        <v>0</v>
      </c>
      <c r="W139" s="160">
        <f>IF(V139&gt;0,(V139*'Checklist Parameters'!$E$35),0)</f>
        <v>0</v>
      </c>
      <c r="X139" s="161">
        <f t="shared" si="9"/>
        <v>0</v>
      </c>
      <c r="Y139" s="161">
        <f>IF('Checklist Parameters'!$E$102&lt;&gt;"",(I139/43560)*'Checklist Parameters'!$E$102,"N/A")</f>
        <v>0</v>
      </c>
      <c r="Z139" s="161" t="str">
        <f>IF('Checklist Parameters'!$E$58&lt;&gt;"",((I139*'Checklist Parameters'!$E$58)*'Checklist Parameters'!$E$35)/1000,"N/A")</f>
        <v>N/A</v>
      </c>
      <c r="AA139" s="161">
        <f>IF('Checklist Parameters'!$E$101&lt;&gt;"",IFERROR(I139/'Checklist Parameters'!$E$101,0),"N/A")</f>
        <v>0</v>
      </c>
      <c r="AB139" s="161" t="str">
        <f>IF('Checklist Parameters'!$E$43&lt;&gt;"",(I139*'Checklist Parameters'!$E$43)/1000,"N/A")</f>
        <v>N/A</v>
      </c>
      <c r="AC139" s="161">
        <f>IF('Checklist Parameters'!$E$16="",$X139,IF(AND('Checklist Parameters'!$E$16&lt;$X139,'Checklist Parameters'!$E$16&gt;=3),'Checklist Parameters'!$E$16,IF(AND('Checklist Parameters'!$E$16&lt;$X139,'Checklist Parameters'!$E$16&lt;3),0,$X139)))</f>
        <v>0</v>
      </c>
      <c r="AD139" s="161" t="str">
        <f>IF(AND(I139&lt;'Checklist Parameters'!$E$22,$I139&lt;&gt;0),"Y","")</f>
        <v/>
      </c>
      <c r="AE139" s="161" t="str">
        <f>IF($AD139="Y",0,IF('Checklist Parameters'!$E$25="","&lt;no limit&gt;",ROUNDDOWN((($I139-'Checklist Parameters'!$E$24)/'Checklist Parameters'!$E$25)+1,0)))</f>
        <v>&lt;no limit&gt;</v>
      </c>
      <c r="AF139" s="174">
        <f t="shared" si="10"/>
        <v>0</v>
      </c>
      <c r="AG139" s="161">
        <f t="shared" si="11"/>
        <v>0</v>
      </c>
      <c r="AH139" s="126"/>
      <c r="AI139" s="101"/>
      <c r="AJ139" s="101"/>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row>
    <row r="140" spans="1:79" s="2" customFormat="1" ht="15">
      <c r="A140" s="388"/>
      <c r="B140" s="389"/>
      <c r="C140" s="389"/>
      <c r="D140" s="389"/>
      <c r="E140" s="389"/>
      <c r="F140" s="389"/>
      <c r="G140" s="390"/>
      <c r="H140" s="389"/>
      <c r="I140" s="389"/>
      <c r="J140" s="389"/>
      <c r="K140" s="389"/>
      <c r="L140" s="389"/>
      <c r="M140" s="389"/>
      <c r="N140" s="313">
        <f>IF(IF(I140&lt;'Checklist Parameters'!$E$22,0,($I140-$L140))&lt;0,0,IF(I140&lt;'Checklist Parameters'!$E$22,0,($I140-$L140)))</f>
        <v>0</v>
      </c>
      <c r="O140" s="394"/>
      <c r="P140" s="395"/>
      <c r="Q140" s="316">
        <f t="shared" si="6"/>
        <v>0</v>
      </c>
      <c r="R140" s="159">
        <f t="shared" si="7"/>
        <v>0</v>
      </c>
      <c r="S140" s="159">
        <f>IF('Checklist Parameters'!$E$60&lt;0.2,0.2,'Checklist Parameters'!$E$60)</f>
        <v>0.72</v>
      </c>
      <c r="T140" s="160">
        <f>IF($O140="",IF('Checklist District ID'!$C$43="Y",MAX($R140:$S140)*$I140,SUM($R140:$S140)*$I140),IF(O140&gt;0,Q140*S140))</f>
        <v>0</v>
      </c>
      <c r="U140" s="160">
        <f>IF(Q140&gt;0,((I140-T140)*'Formula Matrix'!$E$38),0)</f>
        <v>0</v>
      </c>
      <c r="V140" s="160">
        <f t="shared" si="8"/>
        <v>0</v>
      </c>
      <c r="W140" s="160">
        <f>IF(V140&gt;0,(V140*'Checklist Parameters'!$E$35),0)</f>
        <v>0</v>
      </c>
      <c r="X140" s="161">
        <f t="shared" si="9"/>
        <v>0</v>
      </c>
      <c r="Y140" s="161">
        <f>IF('Checklist Parameters'!$E$102&lt;&gt;"",(I140/43560)*'Checklist Parameters'!$E$102,"N/A")</f>
        <v>0</v>
      </c>
      <c r="Z140" s="161" t="str">
        <f>IF('Checklist Parameters'!$E$58&lt;&gt;"",((I140*'Checklist Parameters'!$E$58)*'Checklist Parameters'!$E$35)/1000,"N/A")</f>
        <v>N/A</v>
      </c>
      <c r="AA140" s="161">
        <f>IF('Checklist Parameters'!$E$101&lt;&gt;"",IFERROR(I140/'Checklist Parameters'!$E$101,0),"N/A")</f>
        <v>0</v>
      </c>
      <c r="AB140" s="161" t="str">
        <f>IF('Checklist Parameters'!$E$43&lt;&gt;"",(I140*'Checklist Parameters'!$E$43)/1000,"N/A")</f>
        <v>N/A</v>
      </c>
      <c r="AC140" s="161">
        <f>IF('Checklist Parameters'!$E$16="",$X140,IF(AND('Checklist Parameters'!$E$16&lt;$X140,'Checklist Parameters'!$E$16&gt;=3),'Checklist Parameters'!$E$16,IF(AND('Checklist Parameters'!$E$16&lt;$X140,'Checklist Parameters'!$E$16&lt;3),0,$X140)))</f>
        <v>0</v>
      </c>
      <c r="AD140" s="161" t="str">
        <f>IF(AND(I140&lt;'Checklist Parameters'!$E$22,$I140&lt;&gt;0),"Y","")</f>
        <v/>
      </c>
      <c r="AE140" s="161" t="str">
        <f>IF($AD140="Y",0,IF('Checklist Parameters'!$E$25="","&lt;no limit&gt;",ROUNDDOWN((($I140-'Checklist Parameters'!$E$24)/'Checklist Parameters'!$E$25)+1,0)))</f>
        <v>&lt;no limit&gt;</v>
      </c>
      <c r="AF140" s="174">
        <f t="shared" si="10"/>
        <v>0</v>
      </c>
      <c r="AG140" s="161">
        <f t="shared" si="11"/>
        <v>0</v>
      </c>
      <c r="AH140" s="126"/>
      <c r="AI140" s="101"/>
      <c r="AJ140" s="101"/>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row>
    <row r="141" spans="1:79" s="2" customFormat="1" ht="15">
      <c r="A141" s="388"/>
      <c r="B141" s="389"/>
      <c r="C141" s="389"/>
      <c r="D141" s="389"/>
      <c r="E141" s="389"/>
      <c r="F141" s="389"/>
      <c r="G141" s="390"/>
      <c r="H141" s="389"/>
      <c r="I141" s="389"/>
      <c r="J141" s="389"/>
      <c r="K141" s="389"/>
      <c r="L141" s="389"/>
      <c r="M141" s="389"/>
      <c r="N141" s="313">
        <f>IF(IF(I141&lt;'Checklist Parameters'!$E$22,0,($I141-$L141))&lt;0,0,IF(I141&lt;'Checklist Parameters'!$E$22,0,($I141-$L141)))</f>
        <v>0</v>
      </c>
      <c r="O141" s="394"/>
      <c r="P141" s="395"/>
      <c r="Q141" s="316">
        <f t="shared" si="6"/>
        <v>0</v>
      </c>
      <c r="R141" s="159">
        <f t="shared" si="7"/>
        <v>0</v>
      </c>
      <c r="S141" s="159">
        <f>IF('Checklist Parameters'!$E$60&lt;0.2,0.2,'Checklist Parameters'!$E$60)</f>
        <v>0.72</v>
      </c>
      <c r="T141" s="160">
        <f>IF($O141="",IF('Checklist District ID'!$C$43="Y",MAX($R141:$S141)*$I141,SUM($R141:$S141)*$I141),IF(O141&gt;0,Q141*S141))</f>
        <v>0</v>
      </c>
      <c r="U141" s="160">
        <f>IF(Q141&gt;0,((I141-T141)*'Formula Matrix'!$E$38),0)</f>
        <v>0</v>
      </c>
      <c r="V141" s="160">
        <f t="shared" si="8"/>
        <v>0</v>
      </c>
      <c r="W141" s="160">
        <f>IF(V141&gt;0,(V141*'Checklist Parameters'!$E$35),0)</f>
        <v>0</v>
      </c>
      <c r="X141" s="161">
        <f t="shared" si="9"/>
        <v>0</v>
      </c>
      <c r="Y141" s="161">
        <f>IF('Checklist Parameters'!$E$102&lt;&gt;"",(I141/43560)*'Checklist Parameters'!$E$102,"N/A")</f>
        <v>0</v>
      </c>
      <c r="Z141" s="161" t="str">
        <f>IF('Checklist Parameters'!$E$58&lt;&gt;"",((I141*'Checklist Parameters'!$E$58)*'Checklist Parameters'!$E$35)/1000,"N/A")</f>
        <v>N/A</v>
      </c>
      <c r="AA141" s="161">
        <f>IF('Checklist Parameters'!$E$101&lt;&gt;"",IFERROR(I141/'Checklist Parameters'!$E$101,0),"N/A")</f>
        <v>0</v>
      </c>
      <c r="AB141" s="161" t="str">
        <f>IF('Checklist Parameters'!$E$43&lt;&gt;"",(I141*'Checklist Parameters'!$E$43)/1000,"N/A")</f>
        <v>N/A</v>
      </c>
      <c r="AC141" s="161">
        <f>IF('Checklist Parameters'!$E$16="",$X141,IF(AND('Checklist Parameters'!$E$16&lt;$X141,'Checklist Parameters'!$E$16&gt;=3),'Checklist Parameters'!$E$16,IF(AND('Checklist Parameters'!$E$16&lt;$X141,'Checklist Parameters'!$E$16&lt;3),0,$X141)))</f>
        <v>0</v>
      </c>
      <c r="AD141" s="161" t="str">
        <f>IF(AND(I141&lt;'Checklist Parameters'!$E$22,$I141&lt;&gt;0),"Y","")</f>
        <v/>
      </c>
      <c r="AE141" s="161" t="str">
        <f>IF($AD141="Y",0,IF('Checklist Parameters'!$E$25="","&lt;no limit&gt;",ROUNDDOWN((($I141-'Checklist Parameters'!$E$24)/'Checklist Parameters'!$E$25)+1,0)))</f>
        <v>&lt;no limit&gt;</v>
      </c>
      <c r="AF141" s="174">
        <f t="shared" si="10"/>
        <v>0</v>
      </c>
      <c r="AG141" s="161">
        <f t="shared" si="11"/>
        <v>0</v>
      </c>
      <c r="AH141" s="126"/>
      <c r="AI141" s="101"/>
      <c r="AJ141" s="101"/>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row>
    <row r="142" spans="1:79" s="2" customFormat="1" ht="15">
      <c r="A142" s="388"/>
      <c r="B142" s="389"/>
      <c r="C142" s="389"/>
      <c r="D142" s="389"/>
      <c r="E142" s="389"/>
      <c r="F142" s="389"/>
      <c r="G142" s="390"/>
      <c r="H142" s="389"/>
      <c r="I142" s="389"/>
      <c r="J142" s="389"/>
      <c r="K142" s="389"/>
      <c r="L142" s="389"/>
      <c r="M142" s="389"/>
      <c r="N142" s="313">
        <f>IF(IF(I142&lt;'Checklist Parameters'!$E$22,0,($I142-$L142))&lt;0,0,IF(I142&lt;'Checklist Parameters'!$E$22,0,($I142-$L142)))</f>
        <v>0</v>
      </c>
      <c r="O142" s="394"/>
      <c r="P142" s="395"/>
      <c r="Q142" s="316">
        <f t="shared" si="6"/>
        <v>0</v>
      </c>
      <c r="R142" s="159">
        <f t="shared" si="7"/>
        <v>0</v>
      </c>
      <c r="S142" s="159">
        <f>IF('Checklist Parameters'!$E$60&lt;0.2,0.2,'Checklist Parameters'!$E$60)</f>
        <v>0.72</v>
      </c>
      <c r="T142" s="160">
        <f>IF($O142="",IF('Checklist District ID'!$C$43="Y",MAX($R142:$S142)*$I142,SUM($R142:$S142)*$I142),IF(O142&gt;0,Q142*S142))</f>
        <v>0</v>
      </c>
      <c r="U142" s="160">
        <f>IF(Q142&gt;0,((I142-T142)*'Formula Matrix'!$E$38),0)</f>
        <v>0</v>
      </c>
      <c r="V142" s="160">
        <f t="shared" si="8"/>
        <v>0</v>
      </c>
      <c r="W142" s="160">
        <f>IF(V142&gt;0,(V142*'Checklist Parameters'!$E$35),0)</f>
        <v>0</v>
      </c>
      <c r="X142" s="161">
        <f t="shared" si="9"/>
        <v>0</v>
      </c>
      <c r="Y142" s="161">
        <f>IF('Checklist Parameters'!$E$102&lt;&gt;"",(I142/43560)*'Checklist Parameters'!$E$102,"N/A")</f>
        <v>0</v>
      </c>
      <c r="Z142" s="161" t="str">
        <f>IF('Checklist Parameters'!$E$58&lt;&gt;"",((I142*'Checklist Parameters'!$E$58)*'Checklist Parameters'!$E$35)/1000,"N/A")</f>
        <v>N/A</v>
      </c>
      <c r="AA142" s="161">
        <f>IF('Checklist Parameters'!$E$101&lt;&gt;"",IFERROR(I142/'Checklist Parameters'!$E$101,0),"N/A")</f>
        <v>0</v>
      </c>
      <c r="AB142" s="161" t="str">
        <f>IF('Checklist Parameters'!$E$43&lt;&gt;"",(I142*'Checklist Parameters'!$E$43)/1000,"N/A")</f>
        <v>N/A</v>
      </c>
      <c r="AC142" s="161">
        <f>IF('Checklist Parameters'!$E$16="",$X142,IF(AND('Checklist Parameters'!$E$16&lt;$X142,'Checklist Parameters'!$E$16&gt;=3),'Checklist Parameters'!$E$16,IF(AND('Checklist Parameters'!$E$16&lt;$X142,'Checklist Parameters'!$E$16&lt;3),0,$X142)))</f>
        <v>0</v>
      </c>
      <c r="AD142" s="161" t="str">
        <f>IF(AND(I142&lt;'Checklist Parameters'!$E$22,$I142&lt;&gt;0),"Y","")</f>
        <v/>
      </c>
      <c r="AE142" s="161" t="str">
        <f>IF($AD142="Y",0,IF('Checklist Parameters'!$E$25="","&lt;no limit&gt;",ROUNDDOWN((($I142-'Checklist Parameters'!$E$24)/'Checklist Parameters'!$E$25)+1,0)))</f>
        <v>&lt;no limit&gt;</v>
      </c>
      <c r="AF142" s="174">
        <f t="shared" si="10"/>
        <v>0</v>
      </c>
      <c r="AG142" s="161">
        <f t="shared" si="11"/>
        <v>0</v>
      </c>
      <c r="AH142" s="126"/>
      <c r="AI142" s="101"/>
      <c r="AJ142" s="101"/>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row>
    <row r="143" spans="1:79" s="2" customFormat="1" ht="15">
      <c r="A143" s="388"/>
      <c r="B143" s="389"/>
      <c r="C143" s="389"/>
      <c r="D143" s="389"/>
      <c r="E143" s="389"/>
      <c r="F143" s="389"/>
      <c r="G143" s="390"/>
      <c r="H143" s="389"/>
      <c r="I143" s="389"/>
      <c r="J143" s="389"/>
      <c r="K143" s="389"/>
      <c r="L143" s="389"/>
      <c r="M143" s="389"/>
      <c r="N143" s="313">
        <f>IF(IF(I143&lt;'Checklist Parameters'!$E$22,0,($I143-$L143))&lt;0,0,IF(I143&lt;'Checklist Parameters'!$E$22,0,($I143-$L143)))</f>
        <v>0</v>
      </c>
      <c r="O143" s="394"/>
      <c r="P143" s="395"/>
      <c r="Q143" s="316">
        <f t="shared" si="6"/>
        <v>0</v>
      </c>
      <c r="R143" s="159">
        <f t="shared" si="7"/>
        <v>0</v>
      </c>
      <c r="S143" s="159">
        <f>IF('Checklist Parameters'!$E$60&lt;0.2,0.2,'Checklist Parameters'!$E$60)</f>
        <v>0.72</v>
      </c>
      <c r="T143" s="160">
        <f>IF($O143="",IF('Checklist District ID'!$C$43="Y",MAX($R143:$S143)*$I143,SUM($R143:$S143)*$I143),IF(O143&gt;0,Q143*S143))</f>
        <v>0</v>
      </c>
      <c r="U143" s="160">
        <f>IF(Q143&gt;0,((I143-T143)*'Formula Matrix'!$E$38),0)</f>
        <v>0</v>
      </c>
      <c r="V143" s="160">
        <f t="shared" si="8"/>
        <v>0</v>
      </c>
      <c r="W143" s="160">
        <f>IF(V143&gt;0,(V143*'Checklist Parameters'!$E$35),0)</f>
        <v>0</v>
      </c>
      <c r="X143" s="161">
        <f t="shared" si="9"/>
        <v>0</v>
      </c>
      <c r="Y143" s="161">
        <f>IF('Checklist Parameters'!$E$102&lt;&gt;"",(I143/43560)*'Checklist Parameters'!$E$102,"N/A")</f>
        <v>0</v>
      </c>
      <c r="Z143" s="161" t="str">
        <f>IF('Checklist Parameters'!$E$58&lt;&gt;"",((I143*'Checklist Parameters'!$E$58)*'Checklist Parameters'!$E$35)/1000,"N/A")</f>
        <v>N/A</v>
      </c>
      <c r="AA143" s="161">
        <f>IF('Checklist Parameters'!$E$101&lt;&gt;"",IFERROR(I143/'Checklist Parameters'!$E$101,0),"N/A")</f>
        <v>0</v>
      </c>
      <c r="AB143" s="161" t="str">
        <f>IF('Checklist Parameters'!$E$43&lt;&gt;"",(I143*'Checklist Parameters'!$E$43)/1000,"N/A")</f>
        <v>N/A</v>
      </c>
      <c r="AC143" s="161">
        <f>IF('Checklist Parameters'!$E$16="",$X143,IF(AND('Checklist Parameters'!$E$16&lt;$X143,'Checklist Parameters'!$E$16&gt;=3),'Checklist Parameters'!$E$16,IF(AND('Checklist Parameters'!$E$16&lt;$X143,'Checklist Parameters'!$E$16&lt;3),0,$X143)))</f>
        <v>0</v>
      </c>
      <c r="AD143" s="161" t="str">
        <f>IF(AND(I143&lt;'Checklist Parameters'!$E$22,$I143&lt;&gt;0),"Y","")</f>
        <v/>
      </c>
      <c r="AE143" s="161" t="str">
        <f>IF($AD143="Y",0,IF('Checklist Parameters'!$E$25="","&lt;no limit&gt;",ROUNDDOWN((($I143-'Checklist Parameters'!$E$24)/'Checklist Parameters'!$E$25)+1,0)))</f>
        <v>&lt;no limit&gt;</v>
      </c>
      <c r="AF143" s="174">
        <f t="shared" si="10"/>
        <v>0</v>
      </c>
      <c r="AG143" s="161">
        <f t="shared" si="11"/>
        <v>0</v>
      </c>
      <c r="AH143" s="126"/>
      <c r="AI143" s="101"/>
      <c r="AJ143" s="101"/>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row>
    <row r="144" spans="1:79" s="2" customFormat="1" ht="15">
      <c r="A144" s="388"/>
      <c r="B144" s="389"/>
      <c r="C144" s="389"/>
      <c r="D144" s="389"/>
      <c r="E144" s="389"/>
      <c r="F144" s="389"/>
      <c r="G144" s="390"/>
      <c r="H144" s="389"/>
      <c r="I144" s="389"/>
      <c r="J144" s="389"/>
      <c r="K144" s="389"/>
      <c r="L144" s="389"/>
      <c r="M144" s="389"/>
      <c r="N144" s="313">
        <f>IF(IF(I144&lt;'Checklist Parameters'!$E$22,0,($I144-$L144))&lt;0,0,IF(I144&lt;'Checklist Parameters'!$E$22,0,($I144-$L144)))</f>
        <v>0</v>
      </c>
      <c r="O144" s="394"/>
      <c r="P144" s="395"/>
      <c r="Q144" s="316">
        <f t="shared" si="6"/>
        <v>0</v>
      </c>
      <c r="R144" s="159">
        <f t="shared" si="7"/>
        <v>0</v>
      </c>
      <c r="S144" s="159">
        <f>IF('Checklist Parameters'!$E$60&lt;0.2,0.2,'Checklist Parameters'!$E$60)</f>
        <v>0.72</v>
      </c>
      <c r="T144" s="160">
        <f>IF($O144="",IF('Checklist District ID'!$C$43="Y",MAX($R144:$S144)*$I144,SUM($R144:$S144)*$I144),IF(O144&gt;0,Q144*S144))</f>
        <v>0</v>
      </c>
      <c r="U144" s="160">
        <f>IF(Q144&gt;0,((I144-T144)*'Formula Matrix'!$E$38),0)</f>
        <v>0</v>
      </c>
      <c r="V144" s="160">
        <f t="shared" si="8"/>
        <v>0</v>
      </c>
      <c r="W144" s="160">
        <f>IF(V144&gt;0,(V144*'Checklist Parameters'!$E$35),0)</f>
        <v>0</v>
      </c>
      <c r="X144" s="161">
        <f t="shared" si="9"/>
        <v>0</v>
      </c>
      <c r="Y144" s="161">
        <f>IF('Checklist Parameters'!$E$102&lt;&gt;"",(I144/43560)*'Checklist Parameters'!$E$102,"N/A")</f>
        <v>0</v>
      </c>
      <c r="Z144" s="161" t="str">
        <f>IF('Checklist Parameters'!$E$58&lt;&gt;"",((I144*'Checklist Parameters'!$E$58)*'Checklist Parameters'!$E$35)/1000,"N/A")</f>
        <v>N/A</v>
      </c>
      <c r="AA144" s="161">
        <f>IF('Checklist Parameters'!$E$101&lt;&gt;"",IFERROR(I144/'Checklist Parameters'!$E$101,0),"N/A")</f>
        <v>0</v>
      </c>
      <c r="AB144" s="161" t="str">
        <f>IF('Checklist Parameters'!$E$43&lt;&gt;"",(I144*'Checklist Parameters'!$E$43)/1000,"N/A")</f>
        <v>N/A</v>
      </c>
      <c r="AC144" s="161">
        <f>IF('Checklist Parameters'!$E$16="",$X144,IF(AND('Checklist Parameters'!$E$16&lt;$X144,'Checklist Parameters'!$E$16&gt;=3),'Checklist Parameters'!$E$16,IF(AND('Checklist Parameters'!$E$16&lt;$X144,'Checklist Parameters'!$E$16&lt;3),0,$X144)))</f>
        <v>0</v>
      </c>
      <c r="AD144" s="161" t="str">
        <f>IF(AND(I144&lt;'Checklist Parameters'!$E$22,$I144&lt;&gt;0),"Y","")</f>
        <v/>
      </c>
      <c r="AE144" s="161" t="str">
        <f>IF($AD144="Y",0,IF('Checklist Parameters'!$E$25="","&lt;no limit&gt;",ROUNDDOWN((($I144-'Checklist Parameters'!$E$24)/'Checklist Parameters'!$E$25)+1,0)))</f>
        <v>&lt;no limit&gt;</v>
      </c>
      <c r="AF144" s="174">
        <f t="shared" si="10"/>
        <v>0</v>
      </c>
      <c r="AG144" s="161">
        <f t="shared" si="11"/>
        <v>0</v>
      </c>
      <c r="AH144" s="126"/>
      <c r="AI144" s="101"/>
      <c r="AJ144" s="101"/>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row>
    <row r="145" spans="1:79" s="2" customFormat="1" ht="15">
      <c r="A145" s="388"/>
      <c r="B145" s="389"/>
      <c r="C145" s="389"/>
      <c r="D145" s="389"/>
      <c r="E145" s="389"/>
      <c r="F145" s="389"/>
      <c r="G145" s="390"/>
      <c r="H145" s="389"/>
      <c r="I145" s="389"/>
      <c r="J145" s="389"/>
      <c r="K145" s="389"/>
      <c r="L145" s="389"/>
      <c r="M145" s="389"/>
      <c r="N145" s="313">
        <f>IF(IF(I145&lt;'Checklist Parameters'!$E$22,0,($I145-$L145))&lt;0,0,IF(I145&lt;'Checklist Parameters'!$E$22,0,($I145-$L145)))</f>
        <v>0</v>
      </c>
      <c r="O145" s="394"/>
      <c r="P145" s="395"/>
      <c r="Q145" s="316">
        <f t="shared" si="6"/>
        <v>0</v>
      </c>
      <c r="R145" s="159">
        <f t="shared" si="7"/>
        <v>0</v>
      </c>
      <c r="S145" s="159">
        <f>IF('Checklist Parameters'!$E$60&lt;0.2,0.2,'Checklist Parameters'!$E$60)</f>
        <v>0.72</v>
      </c>
      <c r="T145" s="160">
        <f>IF($O145="",IF('Checklist District ID'!$C$43="Y",MAX($R145:$S145)*$I145,SUM($R145:$S145)*$I145),IF(O145&gt;0,Q145*S145))</f>
        <v>0</v>
      </c>
      <c r="U145" s="160">
        <f>IF(Q145&gt;0,((I145-T145)*'Formula Matrix'!$E$38),0)</f>
        <v>0</v>
      </c>
      <c r="V145" s="160">
        <f t="shared" si="8"/>
        <v>0</v>
      </c>
      <c r="W145" s="160">
        <f>IF(V145&gt;0,(V145*'Checklist Parameters'!$E$35),0)</f>
        <v>0</v>
      </c>
      <c r="X145" s="161">
        <f t="shared" si="9"/>
        <v>0</v>
      </c>
      <c r="Y145" s="161">
        <f>IF('Checklist Parameters'!$E$102&lt;&gt;"",(I145/43560)*'Checklist Parameters'!$E$102,"N/A")</f>
        <v>0</v>
      </c>
      <c r="Z145" s="161" t="str">
        <f>IF('Checklist Parameters'!$E$58&lt;&gt;"",((I145*'Checklist Parameters'!$E$58)*'Checklist Parameters'!$E$35)/1000,"N/A")</f>
        <v>N/A</v>
      </c>
      <c r="AA145" s="161">
        <f>IF('Checklist Parameters'!$E$101&lt;&gt;"",IFERROR(I145/'Checklist Parameters'!$E$101,0),"N/A")</f>
        <v>0</v>
      </c>
      <c r="AB145" s="161" t="str">
        <f>IF('Checklist Parameters'!$E$43&lt;&gt;"",(I145*'Checklist Parameters'!$E$43)/1000,"N/A")</f>
        <v>N/A</v>
      </c>
      <c r="AC145" s="161">
        <f>IF('Checklist Parameters'!$E$16="",$X145,IF(AND('Checklist Parameters'!$E$16&lt;$X145,'Checklist Parameters'!$E$16&gt;=3),'Checklist Parameters'!$E$16,IF(AND('Checklist Parameters'!$E$16&lt;$X145,'Checklist Parameters'!$E$16&lt;3),0,$X145)))</f>
        <v>0</v>
      </c>
      <c r="AD145" s="161" t="str">
        <f>IF(AND(I145&lt;'Checklist Parameters'!$E$22,$I145&lt;&gt;0),"Y","")</f>
        <v/>
      </c>
      <c r="AE145" s="161" t="str">
        <f>IF($AD145="Y",0,IF('Checklist Parameters'!$E$25="","&lt;no limit&gt;",ROUNDDOWN((($I145-'Checklist Parameters'!$E$24)/'Checklist Parameters'!$E$25)+1,0)))</f>
        <v>&lt;no limit&gt;</v>
      </c>
      <c r="AF145" s="174">
        <f t="shared" si="10"/>
        <v>0</v>
      </c>
      <c r="AG145" s="161">
        <f t="shared" si="11"/>
        <v>0</v>
      </c>
      <c r="AH145" s="126"/>
      <c r="AI145" s="101"/>
      <c r="AJ145" s="101"/>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row>
    <row r="146" spans="1:79" s="2" customFormat="1" ht="15">
      <c r="A146" s="388"/>
      <c r="B146" s="389"/>
      <c r="C146" s="389"/>
      <c r="D146" s="389"/>
      <c r="E146" s="389"/>
      <c r="F146" s="389"/>
      <c r="G146" s="390"/>
      <c r="H146" s="389"/>
      <c r="I146" s="389"/>
      <c r="J146" s="389"/>
      <c r="K146" s="389"/>
      <c r="L146" s="389"/>
      <c r="M146" s="389"/>
      <c r="N146" s="313">
        <f>IF(IF(I146&lt;'Checklist Parameters'!$E$22,0,($I146-$L146))&lt;0,0,IF(I146&lt;'Checklist Parameters'!$E$22,0,($I146-$L146)))</f>
        <v>0</v>
      </c>
      <c r="O146" s="394"/>
      <c r="P146" s="395"/>
      <c r="Q146" s="316">
        <f t="shared" si="6"/>
        <v>0</v>
      </c>
      <c r="R146" s="159">
        <f t="shared" si="7"/>
        <v>0</v>
      </c>
      <c r="S146" s="159">
        <f>IF('Checklist Parameters'!$E$60&lt;0.2,0.2,'Checklist Parameters'!$E$60)</f>
        <v>0.72</v>
      </c>
      <c r="T146" s="160">
        <f>IF($O146="",IF('Checklist District ID'!$C$43="Y",MAX($R146:$S146)*$I146,SUM($R146:$S146)*$I146),IF(O146&gt;0,Q146*S146))</f>
        <v>0</v>
      </c>
      <c r="U146" s="160">
        <f>IF(Q146&gt;0,((I146-T146)*'Formula Matrix'!$E$38),0)</f>
        <v>0</v>
      </c>
      <c r="V146" s="160">
        <f t="shared" si="8"/>
        <v>0</v>
      </c>
      <c r="W146" s="160">
        <f>IF(V146&gt;0,(V146*'Checklist Parameters'!$E$35),0)</f>
        <v>0</v>
      </c>
      <c r="X146" s="161">
        <f t="shared" si="9"/>
        <v>0</v>
      </c>
      <c r="Y146" s="161">
        <f>IF('Checklist Parameters'!$E$102&lt;&gt;"",(I146/43560)*'Checklist Parameters'!$E$102,"N/A")</f>
        <v>0</v>
      </c>
      <c r="Z146" s="161" t="str">
        <f>IF('Checklist Parameters'!$E$58&lt;&gt;"",((I146*'Checklist Parameters'!$E$58)*'Checklist Parameters'!$E$35)/1000,"N/A")</f>
        <v>N/A</v>
      </c>
      <c r="AA146" s="161">
        <f>IF('Checklist Parameters'!$E$101&lt;&gt;"",IFERROR(I146/'Checklist Parameters'!$E$101,0),"N/A")</f>
        <v>0</v>
      </c>
      <c r="AB146" s="161" t="str">
        <f>IF('Checklist Parameters'!$E$43&lt;&gt;"",(I146*'Checklist Parameters'!$E$43)/1000,"N/A")</f>
        <v>N/A</v>
      </c>
      <c r="AC146" s="161">
        <f>IF('Checklist Parameters'!$E$16="",$X146,IF(AND('Checklist Parameters'!$E$16&lt;$X146,'Checklist Parameters'!$E$16&gt;=3),'Checklist Parameters'!$E$16,IF(AND('Checklist Parameters'!$E$16&lt;$X146,'Checklist Parameters'!$E$16&lt;3),0,$X146)))</f>
        <v>0</v>
      </c>
      <c r="AD146" s="161" t="str">
        <f>IF(AND(I146&lt;'Checklist Parameters'!$E$22,$I146&lt;&gt;0),"Y","")</f>
        <v/>
      </c>
      <c r="AE146" s="161" t="str">
        <f>IF($AD146="Y",0,IF('Checklist Parameters'!$E$25="","&lt;no limit&gt;",ROUNDDOWN((($I146-'Checklist Parameters'!$E$24)/'Checklist Parameters'!$E$25)+1,0)))</f>
        <v>&lt;no limit&gt;</v>
      </c>
      <c r="AF146" s="174">
        <f t="shared" si="10"/>
        <v>0</v>
      </c>
      <c r="AG146" s="161">
        <f t="shared" si="11"/>
        <v>0</v>
      </c>
      <c r="AH146" s="126"/>
      <c r="AI146" s="101"/>
      <c r="AJ146" s="101"/>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row>
    <row r="147" spans="1:79" s="2" customFormat="1" ht="15">
      <c r="A147" s="388"/>
      <c r="B147" s="389"/>
      <c r="C147" s="389"/>
      <c r="D147" s="389"/>
      <c r="E147" s="389"/>
      <c r="F147" s="389"/>
      <c r="G147" s="390"/>
      <c r="H147" s="389"/>
      <c r="I147" s="389"/>
      <c r="J147" s="389"/>
      <c r="K147" s="389"/>
      <c r="L147" s="389"/>
      <c r="M147" s="389"/>
      <c r="N147" s="313">
        <f>IF(IF(I147&lt;'Checklist Parameters'!$E$22,0,($I147-$L147))&lt;0,0,IF(I147&lt;'Checklist Parameters'!$E$22,0,($I147-$L147)))</f>
        <v>0</v>
      </c>
      <c r="O147" s="394"/>
      <c r="P147" s="395"/>
      <c r="Q147" s="316">
        <f t="shared" si="6"/>
        <v>0</v>
      </c>
      <c r="R147" s="159">
        <f t="shared" si="7"/>
        <v>0</v>
      </c>
      <c r="S147" s="159">
        <f>IF('Checklist Parameters'!$E$60&lt;0.2,0.2,'Checklist Parameters'!$E$60)</f>
        <v>0.72</v>
      </c>
      <c r="T147" s="160">
        <f>IF($O147="",IF('Checklist District ID'!$C$43="Y",MAX($R147:$S147)*$I147,SUM($R147:$S147)*$I147),IF(O147&gt;0,Q147*S147))</f>
        <v>0</v>
      </c>
      <c r="U147" s="160">
        <f>IF(Q147&gt;0,((I147-T147)*'Formula Matrix'!$E$38),0)</f>
        <v>0</v>
      </c>
      <c r="V147" s="160">
        <f t="shared" si="8"/>
        <v>0</v>
      </c>
      <c r="W147" s="160">
        <f>IF(V147&gt;0,(V147*'Checklist Parameters'!$E$35),0)</f>
        <v>0</v>
      </c>
      <c r="X147" s="161">
        <f t="shared" si="9"/>
        <v>0</v>
      </c>
      <c r="Y147" s="161">
        <f>IF('Checklist Parameters'!$E$102&lt;&gt;"",(I147/43560)*'Checklist Parameters'!$E$102,"N/A")</f>
        <v>0</v>
      </c>
      <c r="Z147" s="161" t="str">
        <f>IF('Checklist Parameters'!$E$58&lt;&gt;"",((I147*'Checklist Parameters'!$E$58)*'Checklist Parameters'!$E$35)/1000,"N/A")</f>
        <v>N/A</v>
      </c>
      <c r="AA147" s="161">
        <f>IF('Checklist Parameters'!$E$101&lt;&gt;"",IFERROR(I147/'Checklist Parameters'!$E$101,0),"N/A")</f>
        <v>0</v>
      </c>
      <c r="AB147" s="161" t="str">
        <f>IF('Checklist Parameters'!$E$43&lt;&gt;"",(I147*'Checklist Parameters'!$E$43)/1000,"N/A")</f>
        <v>N/A</v>
      </c>
      <c r="AC147" s="161">
        <f>IF('Checklist Parameters'!$E$16="",$X147,IF(AND('Checklist Parameters'!$E$16&lt;$X147,'Checklist Parameters'!$E$16&gt;=3),'Checklist Parameters'!$E$16,IF(AND('Checklist Parameters'!$E$16&lt;$X147,'Checklist Parameters'!$E$16&lt;3),0,$X147)))</f>
        <v>0</v>
      </c>
      <c r="AD147" s="161" t="str">
        <f>IF(AND(I147&lt;'Checklist Parameters'!$E$22,$I147&lt;&gt;0),"Y","")</f>
        <v/>
      </c>
      <c r="AE147" s="161" t="str">
        <f>IF($AD147="Y",0,IF('Checklist Parameters'!$E$25="","&lt;no limit&gt;",ROUNDDOWN((($I147-'Checklist Parameters'!$E$24)/'Checklist Parameters'!$E$25)+1,0)))</f>
        <v>&lt;no limit&gt;</v>
      </c>
      <c r="AF147" s="174">
        <f t="shared" si="10"/>
        <v>0</v>
      </c>
      <c r="AG147" s="161">
        <f t="shared" si="11"/>
        <v>0</v>
      </c>
      <c r="AH147" s="126"/>
      <c r="AI147" s="101"/>
      <c r="AJ147" s="101"/>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row>
    <row r="148" spans="1:79" s="2" customFormat="1" ht="15">
      <c r="A148" s="388"/>
      <c r="B148" s="389"/>
      <c r="C148" s="389"/>
      <c r="D148" s="389"/>
      <c r="E148" s="389"/>
      <c r="F148" s="389"/>
      <c r="G148" s="390"/>
      <c r="H148" s="389"/>
      <c r="I148" s="389"/>
      <c r="J148" s="389"/>
      <c r="K148" s="389"/>
      <c r="L148" s="389"/>
      <c r="M148" s="389"/>
      <c r="N148" s="313">
        <f>IF(IF(I148&lt;'Checklist Parameters'!$E$22,0,($I148-$L148))&lt;0,0,IF(I148&lt;'Checklist Parameters'!$E$22,0,($I148-$L148)))</f>
        <v>0</v>
      </c>
      <c r="O148" s="394"/>
      <c r="P148" s="395"/>
      <c r="Q148" s="316">
        <f t="shared" ref="Q148:Q211" si="12">IF(O148&lt;&gt;"",O148,N148)</f>
        <v>0</v>
      </c>
      <c r="R148" s="159">
        <f t="shared" ref="R148:R211" si="13">IFERROR(L148/I148,0)</f>
        <v>0</v>
      </c>
      <c r="S148" s="159">
        <f>IF('Checklist Parameters'!$E$60&lt;0.2,0.2,'Checklist Parameters'!$E$60)</f>
        <v>0.72</v>
      </c>
      <c r="T148" s="160">
        <f>IF($O148="",IF('Checklist District ID'!$C$43="Y",MAX($R148:$S148)*$I148,SUM($R148:$S148)*$I148),IF(O148&gt;0,Q148*S148))</f>
        <v>0</v>
      </c>
      <c r="U148" s="160">
        <f>IF(Q148&gt;0,((I148-T148)*'Formula Matrix'!$E$38),0)</f>
        <v>0</v>
      </c>
      <c r="V148" s="160">
        <f t="shared" ref="V148:V211" si="14">IF(Q148=0,0,(I148-T148-U148))</f>
        <v>0</v>
      </c>
      <c r="W148" s="160">
        <f>IF(V148&gt;0,(V148*'Checklist Parameters'!$E$35),0)</f>
        <v>0</v>
      </c>
      <c r="X148" s="161">
        <f t="shared" ref="X148:X211" si="15">IF($W148/1000&gt;3,(ROUNDDOWN($W148/1000,0)),IF(AND($W148/1000&gt;2.5,$W148/1000&lt;=3),3,0))</f>
        <v>0</v>
      </c>
      <c r="Y148" s="161">
        <f>IF('Checklist Parameters'!$E$102&lt;&gt;"",(I148/43560)*'Checklist Parameters'!$E$102,"N/A")</f>
        <v>0</v>
      </c>
      <c r="Z148" s="161" t="str">
        <f>IF('Checklist Parameters'!$E$58&lt;&gt;"",((I148*'Checklist Parameters'!$E$58)*'Checklist Parameters'!$E$35)/1000,"N/A")</f>
        <v>N/A</v>
      </c>
      <c r="AA148" s="161">
        <f>IF('Checklist Parameters'!$E$101&lt;&gt;"",IFERROR(I148/'Checklist Parameters'!$E$101,0),"N/A")</f>
        <v>0</v>
      </c>
      <c r="AB148" s="161" t="str">
        <f>IF('Checklist Parameters'!$E$43&lt;&gt;"",(I148*'Checklist Parameters'!$E$43)/1000,"N/A")</f>
        <v>N/A</v>
      </c>
      <c r="AC148" s="161">
        <f>IF('Checklist Parameters'!$E$16="",$X148,IF(AND('Checklist Parameters'!$E$16&lt;$X148,'Checklist Parameters'!$E$16&gt;=3),'Checklist Parameters'!$E$16,IF(AND('Checklist Parameters'!$E$16&lt;$X148,'Checklist Parameters'!$E$16&lt;3),0,$X148)))</f>
        <v>0</v>
      </c>
      <c r="AD148" s="161" t="str">
        <f>IF(AND(I148&lt;'Checklist Parameters'!$E$22,$I148&lt;&gt;0),"Y","")</f>
        <v/>
      </c>
      <c r="AE148" s="161" t="str">
        <f>IF($AD148="Y",0,IF('Checklist Parameters'!$E$25="","&lt;no limit&gt;",ROUNDDOWN((($I148-'Checklist Parameters'!$E$24)/'Checklist Parameters'!$E$25)+1,0)))</f>
        <v>&lt;no limit&gt;</v>
      </c>
      <c r="AF148" s="174">
        <f t="shared" ref="AF148:AF211" si="16">IF(MIN(X148,Y148,Z148,AA148,AB148,AC148)&lt;2.5,0,IF(AND(MIN(X148,Y148,Z148,AA148,AB148,AC148)&gt;=2.5,MIN(X148,Y148,Z148,AA148,AB148,AC148)&lt;3),3,ROUND(MIN(X148,Y148,Z148,AA148,AB148,AC148),0)))</f>
        <v>0</v>
      </c>
      <c r="AG148" s="161">
        <f t="shared" ref="AG148:AG211" si="17">IFERROR((43560/$I148)*$AF148,0)</f>
        <v>0</v>
      </c>
      <c r="AH148" s="126"/>
      <c r="AI148" s="101"/>
      <c r="AJ148" s="101"/>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row>
    <row r="149" spans="1:79" s="2" customFormat="1" ht="15">
      <c r="A149" s="388"/>
      <c r="B149" s="389"/>
      <c r="C149" s="389"/>
      <c r="D149" s="389"/>
      <c r="E149" s="389"/>
      <c r="F149" s="389"/>
      <c r="G149" s="390"/>
      <c r="H149" s="389"/>
      <c r="I149" s="389"/>
      <c r="J149" s="389"/>
      <c r="K149" s="389"/>
      <c r="L149" s="389"/>
      <c r="M149" s="389"/>
      <c r="N149" s="313">
        <f>IF(IF(I149&lt;'Checklist Parameters'!$E$22,0,($I149-$L149))&lt;0,0,IF(I149&lt;'Checklist Parameters'!$E$22,0,($I149-$L149)))</f>
        <v>0</v>
      </c>
      <c r="O149" s="394"/>
      <c r="P149" s="395"/>
      <c r="Q149" s="316">
        <f t="shared" si="12"/>
        <v>0</v>
      </c>
      <c r="R149" s="159">
        <f t="shared" si="13"/>
        <v>0</v>
      </c>
      <c r="S149" s="159">
        <f>IF('Checklist Parameters'!$E$60&lt;0.2,0.2,'Checklist Parameters'!$E$60)</f>
        <v>0.72</v>
      </c>
      <c r="T149" s="160">
        <f>IF($O149="",IF('Checklist District ID'!$C$43="Y",MAX($R149:$S149)*$I149,SUM($R149:$S149)*$I149),IF(O149&gt;0,Q149*S149))</f>
        <v>0</v>
      </c>
      <c r="U149" s="160">
        <f>IF(Q149&gt;0,((I149-T149)*'Formula Matrix'!$E$38),0)</f>
        <v>0</v>
      </c>
      <c r="V149" s="160">
        <f t="shared" si="14"/>
        <v>0</v>
      </c>
      <c r="W149" s="160">
        <f>IF(V149&gt;0,(V149*'Checklist Parameters'!$E$35),0)</f>
        <v>0</v>
      </c>
      <c r="X149" s="161">
        <f t="shared" si="15"/>
        <v>0</v>
      </c>
      <c r="Y149" s="161">
        <f>IF('Checklist Parameters'!$E$102&lt;&gt;"",(I149/43560)*'Checklist Parameters'!$E$102,"N/A")</f>
        <v>0</v>
      </c>
      <c r="Z149" s="161" t="str">
        <f>IF('Checklist Parameters'!$E$58&lt;&gt;"",((I149*'Checklist Parameters'!$E$58)*'Checklist Parameters'!$E$35)/1000,"N/A")</f>
        <v>N/A</v>
      </c>
      <c r="AA149" s="161">
        <f>IF('Checklist Parameters'!$E$101&lt;&gt;"",IFERROR(I149/'Checklist Parameters'!$E$101,0),"N/A")</f>
        <v>0</v>
      </c>
      <c r="AB149" s="161" t="str">
        <f>IF('Checklist Parameters'!$E$43&lt;&gt;"",(I149*'Checklist Parameters'!$E$43)/1000,"N/A")</f>
        <v>N/A</v>
      </c>
      <c r="AC149" s="161">
        <f>IF('Checklist Parameters'!$E$16="",$X149,IF(AND('Checklist Parameters'!$E$16&lt;$X149,'Checklist Parameters'!$E$16&gt;=3),'Checklist Parameters'!$E$16,IF(AND('Checklist Parameters'!$E$16&lt;$X149,'Checklist Parameters'!$E$16&lt;3),0,$X149)))</f>
        <v>0</v>
      </c>
      <c r="AD149" s="161" t="str">
        <f>IF(AND(I149&lt;'Checklist Parameters'!$E$22,$I149&lt;&gt;0),"Y","")</f>
        <v/>
      </c>
      <c r="AE149" s="161" t="str">
        <f>IF($AD149="Y",0,IF('Checklist Parameters'!$E$25="","&lt;no limit&gt;",ROUNDDOWN((($I149-'Checklist Parameters'!$E$24)/'Checklist Parameters'!$E$25)+1,0)))</f>
        <v>&lt;no limit&gt;</v>
      </c>
      <c r="AF149" s="174">
        <f t="shared" si="16"/>
        <v>0</v>
      </c>
      <c r="AG149" s="161">
        <f t="shared" si="17"/>
        <v>0</v>
      </c>
      <c r="AH149" s="126"/>
      <c r="AI149" s="101"/>
      <c r="AJ149" s="101"/>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row>
    <row r="150" spans="1:79" s="2" customFormat="1" ht="15">
      <c r="A150" s="388"/>
      <c r="B150" s="389"/>
      <c r="C150" s="389"/>
      <c r="D150" s="389"/>
      <c r="E150" s="389"/>
      <c r="F150" s="389"/>
      <c r="G150" s="390"/>
      <c r="H150" s="389"/>
      <c r="I150" s="389"/>
      <c r="J150" s="389"/>
      <c r="K150" s="389"/>
      <c r="L150" s="389"/>
      <c r="M150" s="389"/>
      <c r="N150" s="313">
        <f>IF(IF(I150&lt;'Checklist Parameters'!$E$22,0,($I150-$L150))&lt;0,0,IF(I150&lt;'Checklist Parameters'!$E$22,0,($I150-$L150)))</f>
        <v>0</v>
      </c>
      <c r="O150" s="394"/>
      <c r="P150" s="395"/>
      <c r="Q150" s="316">
        <f t="shared" si="12"/>
        <v>0</v>
      </c>
      <c r="R150" s="159">
        <f t="shared" si="13"/>
        <v>0</v>
      </c>
      <c r="S150" s="159">
        <f>IF('Checklist Parameters'!$E$60&lt;0.2,0.2,'Checklist Parameters'!$E$60)</f>
        <v>0.72</v>
      </c>
      <c r="T150" s="160">
        <f>IF($O150="",IF('Checklist District ID'!$C$43="Y",MAX($R150:$S150)*$I150,SUM($R150:$S150)*$I150),IF(O150&gt;0,Q150*S150))</f>
        <v>0</v>
      </c>
      <c r="U150" s="160">
        <f>IF(Q150&gt;0,((I150-T150)*'Formula Matrix'!$E$38),0)</f>
        <v>0</v>
      </c>
      <c r="V150" s="160">
        <f t="shared" si="14"/>
        <v>0</v>
      </c>
      <c r="W150" s="160">
        <f>IF(V150&gt;0,(V150*'Checklist Parameters'!$E$35),0)</f>
        <v>0</v>
      </c>
      <c r="X150" s="161">
        <f t="shared" si="15"/>
        <v>0</v>
      </c>
      <c r="Y150" s="161">
        <f>IF('Checklist Parameters'!$E$102&lt;&gt;"",(I150/43560)*'Checklist Parameters'!$E$102,"N/A")</f>
        <v>0</v>
      </c>
      <c r="Z150" s="161" t="str">
        <f>IF('Checklist Parameters'!$E$58&lt;&gt;"",((I150*'Checklist Parameters'!$E$58)*'Checklist Parameters'!$E$35)/1000,"N/A")</f>
        <v>N/A</v>
      </c>
      <c r="AA150" s="161">
        <f>IF('Checklist Parameters'!$E$101&lt;&gt;"",IFERROR(I150/'Checklist Parameters'!$E$101,0),"N/A")</f>
        <v>0</v>
      </c>
      <c r="AB150" s="161" t="str">
        <f>IF('Checklist Parameters'!$E$43&lt;&gt;"",(I150*'Checklist Parameters'!$E$43)/1000,"N/A")</f>
        <v>N/A</v>
      </c>
      <c r="AC150" s="161">
        <f>IF('Checklist Parameters'!$E$16="",$X150,IF(AND('Checklist Parameters'!$E$16&lt;$X150,'Checklist Parameters'!$E$16&gt;=3),'Checklist Parameters'!$E$16,IF(AND('Checklist Parameters'!$E$16&lt;$X150,'Checklist Parameters'!$E$16&lt;3),0,$X150)))</f>
        <v>0</v>
      </c>
      <c r="AD150" s="161" t="str">
        <f>IF(AND(I150&lt;'Checklist Parameters'!$E$22,$I150&lt;&gt;0),"Y","")</f>
        <v/>
      </c>
      <c r="AE150" s="161" t="str">
        <f>IF($AD150="Y",0,IF('Checklist Parameters'!$E$25="","&lt;no limit&gt;",ROUNDDOWN((($I150-'Checklist Parameters'!$E$24)/'Checklist Parameters'!$E$25)+1,0)))</f>
        <v>&lt;no limit&gt;</v>
      </c>
      <c r="AF150" s="174">
        <f t="shared" si="16"/>
        <v>0</v>
      </c>
      <c r="AG150" s="161">
        <f t="shared" si="17"/>
        <v>0</v>
      </c>
      <c r="AH150" s="126"/>
      <c r="AI150" s="101"/>
      <c r="AJ150" s="101"/>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row>
    <row r="151" spans="1:79" s="2" customFormat="1" ht="15">
      <c r="A151" s="388"/>
      <c r="B151" s="389"/>
      <c r="C151" s="389"/>
      <c r="D151" s="389"/>
      <c r="E151" s="389"/>
      <c r="F151" s="389"/>
      <c r="G151" s="390"/>
      <c r="H151" s="389"/>
      <c r="I151" s="389"/>
      <c r="J151" s="389"/>
      <c r="K151" s="389"/>
      <c r="L151" s="389"/>
      <c r="M151" s="389"/>
      <c r="N151" s="313">
        <f>IF(IF(I151&lt;'Checklist Parameters'!$E$22,0,($I151-$L151))&lt;0,0,IF(I151&lt;'Checklist Parameters'!$E$22,0,($I151-$L151)))</f>
        <v>0</v>
      </c>
      <c r="O151" s="394"/>
      <c r="P151" s="395"/>
      <c r="Q151" s="316">
        <f t="shared" si="12"/>
        <v>0</v>
      </c>
      <c r="R151" s="159">
        <f t="shared" si="13"/>
        <v>0</v>
      </c>
      <c r="S151" s="159">
        <f>IF('Checklist Parameters'!$E$60&lt;0.2,0.2,'Checklist Parameters'!$E$60)</f>
        <v>0.72</v>
      </c>
      <c r="T151" s="160">
        <f>IF($O151="",IF('Checklist District ID'!$C$43="Y",MAX($R151:$S151)*$I151,SUM($R151:$S151)*$I151),IF(O151&gt;0,Q151*S151))</f>
        <v>0</v>
      </c>
      <c r="U151" s="160">
        <f>IF(Q151&gt;0,((I151-T151)*'Formula Matrix'!$E$38),0)</f>
        <v>0</v>
      </c>
      <c r="V151" s="160">
        <f t="shared" si="14"/>
        <v>0</v>
      </c>
      <c r="W151" s="160">
        <f>IF(V151&gt;0,(V151*'Checklist Parameters'!$E$35),0)</f>
        <v>0</v>
      </c>
      <c r="X151" s="161">
        <f t="shared" si="15"/>
        <v>0</v>
      </c>
      <c r="Y151" s="161">
        <f>IF('Checklist Parameters'!$E$102&lt;&gt;"",(I151/43560)*'Checklist Parameters'!$E$102,"N/A")</f>
        <v>0</v>
      </c>
      <c r="Z151" s="161" t="str">
        <f>IF('Checklist Parameters'!$E$58&lt;&gt;"",((I151*'Checklist Parameters'!$E$58)*'Checklist Parameters'!$E$35)/1000,"N/A")</f>
        <v>N/A</v>
      </c>
      <c r="AA151" s="161">
        <f>IF('Checklist Parameters'!$E$101&lt;&gt;"",IFERROR(I151/'Checklist Parameters'!$E$101,0),"N/A")</f>
        <v>0</v>
      </c>
      <c r="AB151" s="161" t="str">
        <f>IF('Checklist Parameters'!$E$43&lt;&gt;"",(I151*'Checklist Parameters'!$E$43)/1000,"N/A")</f>
        <v>N/A</v>
      </c>
      <c r="AC151" s="161">
        <f>IF('Checklist Parameters'!$E$16="",$X151,IF(AND('Checklist Parameters'!$E$16&lt;$X151,'Checklist Parameters'!$E$16&gt;=3),'Checklist Parameters'!$E$16,IF(AND('Checklist Parameters'!$E$16&lt;$X151,'Checklist Parameters'!$E$16&lt;3),0,$X151)))</f>
        <v>0</v>
      </c>
      <c r="AD151" s="161" t="str">
        <f>IF(AND(I151&lt;'Checklist Parameters'!$E$22,$I151&lt;&gt;0),"Y","")</f>
        <v/>
      </c>
      <c r="AE151" s="161" t="str">
        <f>IF($AD151="Y",0,IF('Checklist Parameters'!$E$25="","&lt;no limit&gt;",ROUNDDOWN((($I151-'Checklist Parameters'!$E$24)/'Checklist Parameters'!$E$25)+1,0)))</f>
        <v>&lt;no limit&gt;</v>
      </c>
      <c r="AF151" s="174">
        <f t="shared" si="16"/>
        <v>0</v>
      </c>
      <c r="AG151" s="161">
        <f t="shared" si="17"/>
        <v>0</v>
      </c>
      <c r="AH151" s="126"/>
      <c r="AI151" s="101"/>
      <c r="AJ151" s="101"/>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row>
    <row r="152" spans="1:79" s="2" customFormat="1" ht="15">
      <c r="A152" s="388"/>
      <c r="B152" s="389"/>
      <c r="C152" s="389"/>
      <c r="D152" s="389"/>
      <c r="E152" s="389"/>
      <c r="F152" s="389"/>
      <c r="G152" s="390"/>
      <c r="H152" s="389"/>
      <c r="I152" s="389"/>
      <c r="J152" s="389"/>
      <c r="K152" s="389"/>
      <c r="L152" s="389"/>
      <c r="M152" s="389"/>
      <c r="N152" s="313">
        <f>IF(IF(I152&lt;'Checklist Parameters'!$E$22,0,($I152-$L152))&lt;0,0,IF(I152&lt;'Checklist Parameters'!$E$22,0,($I152-$L152)))</f>
        <v>0</v>
      </c>
      <c r="O152" s="394"/>
      <c r="P152" s="395"/>
      <c r="Q152" s="316">
        <f t="shared" si="12"/>
        <v>0</v>
      </c>
      <c r="R152" s="159">
        <f t="shared" si="13"/>
        <v>0</v>
      </c>
      <c r="S152" s="159">
        <f>IF('Checklist Parameters'!$E$60&lt;0.2,0.2,'Checklist Parameters'!$E$60)</f>
        <v>0.72</v>
      </c>
      <c r="T152" s="160">
        <f>IF($O152="",IF('Checklist District ID'!$C$43="Y",MAX($R152:$S152)*$I152,SUM($R152:$S152)*$I152),IF(O152&gt;0,Q152*S152))</f>
        <v>0</v>
      </c>
      <c r="U152" s="160">
        <f>IF(Q152&gt;0,((I152-T152)*'Formula Matrix'!$E$38),0)</f>
        <v>0</v>
      </c>
      <c r="V152" s="160">
        <f t="shared" si="14"/>
        <v>0</v>
      </c>
      <c r="W152" s="160">
        <f>IF(V152&gt;0,(V152*'Checklist Parameters'!$E$35),0)</f>
        <v>0</v>
      </c>
      <c r="X152" s="161">
        <f t="shared" si="15"/>
        <v>0</v>
      </c>
      <c r="Y152" s="161">
        <f>IF('Checklist Parameters'!$E$102&lt;&gt;"",(I152/43560)*'Checklist Parameters'!$E$102,"N/A")</f>
        <v>0</v>
      </c>
      <c r="Z152" s="161" t="str">
        <f>IF('Checklist Parameters'!$E$58&lt;&gt;"",((I152*'Checklist Parameters'!$E$58)*'Checklist Parameters'!$E$35)/1000,"N/A")</f>
        <v>N/A</v>
      </c>
      <c r="AA152" s="161">
        <f>IF('Checklist Parameters'!$E$101&lt;&gt;"",IFERROR(I152/'Checklist Parameters'!$E$101,0),"N/A")</f>
        <v>0</v>
      </c>
      <c r="AB152" s="161" t="str">
        <f>IF('Checklist Parameters'!$E$43&lt;&gt;"",(I152*'Checklist Parameters'!$E$43)/1000,"N/A")</f>
        <v>N/A</v>
      </c>
      <c r="AC152" s="161">
        <f>IF('Checklist Parameters'!$E$16="",$X152,IF(AND('Checklist Parameters'!$E$16&lt;$X152,'Checklist Parameters'!$E$16&gt;=3),'Checklist Parameters'!$E$16,IF(AND('Checklist Parameters'!$E$16&lt;$X152,'Checklist Parameters'!$E$16&lt;3),0,$X152)))</f>
        <v>0</v>
      </c>
      <c r="AD152" s="161" t="str">
        <f>IF(AND(I152&lt;'Checklist Parameters'!$E$22,$I152&lt;&gt;0),"Y","")</f>
        <v/>
      </c>
      <c r="AE152" s="161" t="str">
        <f>IF($AD152="Y",0,IF('Checklist Parameters'!$E$25="","&lt;no limit&gt;",ROUNDDOWN((($I152-'Checklist Parameters'!$E$24)/'Checklist Parameters'!$E$25)+1,0)))</f>
        <v>&lt;no limit&gt;</v>
      </c>
      <c r="AF152" s="174">
        <f t="shared" si="16"/>
        <v>0</v>
      </c>
      <c r="AG152" s="161">
        <f t="shared" si="17"/>
        <v>0</v>
      </c>
      <c r="AH152" s="126"/>
      <c r="AI152" s="101"/>
      <c r="AJ152" s="101"/>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row>
    <row r="153" spans="1:79" s="2" customFormat="1" ht="15">
      <c r="A153" s="388"/>
      <c r="B153" s="389"/>
      <c r="C153" s="389"/>
      <c r="D153" s="389"/>
      <c r="E153" s="389"/>
      <c r="F153" s="389"/>
      <c r="G153" s="390"/>
      <c r="H153" s="389"/>
      <c r="I153" s="389"/>
      <c r="J153" s="389"/>
      <c r="K153" s="389"/>
      <c r="L153" s="389"/>
      <c r="M153" s="389"/>
      <c r="N153" s="313">
        <f>IF(IF(I153&lt;'Checklist Parameters'!$E$22,0,($I153-$L153))&lt;0,0,IF(I153&lt;'Checklist Parameters'!$E$22,0,($I153-$L153)))</f>
        <v>0</v>
      </c>
      <c r="O153" s="394"/>
      <c r="P153" s="395"/>
      <c r="Q153" s="316">
        <f t="shared" si="12"/>
        <v>0</v>
      </c>
      <c r="R153" s="159">
        <f t="shared" si="13"/>
        <v>0</v>
      </c>
      <c r="S153" s="159">
        <f>IF('Checklist Parameters'!$E$60&lt;0.2,0.2,'Checklist Parameters'!$E$60)</f>
        <v>0.72</v>
      </c>
      <c r="T153" s="160">
        <f>IF($O153="",IF('Checklist District ID'!$C$43="Y",MAX($R153:$S153)*$I153,SUM($R153:$S153)*$I153),IF(O153&gt;0,Q153*S153))</f>
        <v>0</v>
      </c>
      <c r="U153" s="160">
        <f>IF(Q153&gt;0,((I153-T153)*'Formula Matrix'!$E$38),0)</f>
        <v>0</v>
      </c>
      <c r="V153" s="160">
        <f t="shared" si="14"/>
        <v>0</v>
      </c>
      <c r="W153" s="160">
        <f>IF(V153&gt;0,(V153*'Checklist Parameters'!$E$35),0)</f>
        <v>0</v>
      </c>
      <c r="X153" s="161">
        <f t="shared" si="15"/>
        <v>0</v>
      </c>
      <c r="Y153" s="161">
        <f>IF('Checklist Parameters'!$E$102&lt;&gt;"",(I153/43560)*'Checklist Parameters'!$E$102,"N/A")</f>
        <v>0</v>
      </c>
      <c r="Z153" s="161" t="str">
        <f>IF('Checklist Parameters'!$E$58&lt;&gt;"",((I153*'Checklist Parameters'!$E$58)*'Checklist Parameters'!$E$35)/1000,"N/A")</f>
        <v>N/A</v>
      </c>
      <c r="AA153" s="161">
        <f>IF('Checklist Parameters'!$E$101&lt;&gt;"",IFERROR(I153/'Checklist Parameters'!$E$101,0),"N/A")</f>
        <v>0</v>
      </c>
      <c r="AB153" s="161" t="str">
        <f>IF('Checklist Parameters'!$E$43&lt;&gt;"",(I153*'Checklist Parameters'!$E$43)/1000,"N/A")</f>
        <v>N/A</v>
      </c>
      <c r="AC153" s="161">
        <f>IF('Checklist Parameters'!$E$16="",$X153,IF(AND('Checklist Parameters'!$E$16&lt;$X153,'Checklist Parameters'!$E$16&gt;=3),'Checklist Parameters'!$E$16,IF(AND('Checklist Parameters'!$E$16&lt;$X153,'Checklist Parameters'!$E$16&lt;3),0,$X153)))</f>
        <v>0</v>
      </c>
      <c r="AD153" s="161" t="str">
        <f>IF(AND(I153&lt;'Checklist Parameters'!$E$22,$I153&lt;&gt;0),"Y","")</f>
        <v/>
      </c>
      <c r="AE153" s="161" t="str">
        <f>IF($AD153="Y",0,IF('Checklist Parameters'!$E$25="","&lt;no limit&gt;",ROUNDDOWN((($I153-'Checklist Parameters'!$E$24)/'Checklist Parameters'!$E$25)+1,0)))</f>
        <v>&lt;no limit&gt;</v>
      </c>
      <c r="AF153" s="174">
        <f t="shared" si="16"/>
        <v>0</v>
      </c>
      <c r="AG153" s="161">
        <f t="shared" si="17"/>
        <v>0</v>
      </c>
      <c r="AH153" s="126"/>
      <c r="AI153" s="101"/>
      <c r="AJ153" s="101"/>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row>
    <row r="154" spans="1:79" s="2" customFormat="1" ht="15">
      <c r="A154" s="388"/>
      <c r="B154" s="389"/>
      <c r="C154" s="389"/>
      <c r="D154" s="389"/>
      <c r="E154" s="389"/>
      <c r="F154" s="389"/>
      <c r="G154" s="390"/>
      <c r="H154" s="389"/>
      <c r="I154" s="389"/>
      <c r="J154" s="389"/>
      <c r="K154" s="389"/>
      <c r="L154" s="389"/>
      <c r="M154" s="389"/>
      <c r="N154" s="313">
        <f>IF(IF(I154&lt;'Checklist Parameters'!$E$22,0,($I154-$L154))&lt;0,0,IF(I154&lt;'Checklist Parameters'!$E$22,0,($I154-$L154)))</f>
        <v>0</v>
      </c>
      <c r="O154" s="394"/>
      <c r="P154" s="395"/>
      <c r="Q154" s="316">
        <f t="shared" si="12"/>
        <v>0</v>
      </c>
      <c r="R154" s="159">
        <f t="shared" si="13"/>
        <v>0</v>
      </c>
      <c r="S154" s="159">
        <f>IF('Checklist Parameters'!$E$60&lt;0.2,0.2,'Checklist Parameters'!$E$60)</f>
        <v>0.72</v>
      </c>
      <c r="T154" s="160">
        <f>IF($O154="",IF('Checklist District ID'!$C$43="Y",MAX($R154:$S154)*$I154,SUM($R154:$S154)*$I154),IF(O154&gt;0,Q154*S154))</f>
        <v>0</v>
      </c>
      <c r="U154" s="160">
        <f>IF(Q154&gt;0,((I154-T154)*'Formula Matrix'!$E$38),0)</f>
        <v>0</v>
      </c>
      <c r="V154" s="160">
        <f t="shared" si="14"/>
        <v>0</v>
      </c>
      <c r="W154" s="160">
        <f>IF(V154&gt;0,(V154*'Checklist Parameters'!$E$35),0)</f>
        <v>0</v>
      </c>
      <c r="X154" s="161">
        <f t="shared" si="15"/>
        <v>0</v>
      </c>
      <c r="Y154" s="161">
        <f>IF('Checklist Parameters'!$E$102&lt;&gt;"",(I154/43560)*'Checklist Parameters'!$E$102,"N/A")</f>
        <v>0</v>
      </c>
      <c r="Z154" s="161" t="str">
        <f>IF('Checklist Parameters'!$E$58&lt;&gt;"",((I154*'Checklist Parameters'!$E$58)*'Checklist Parameters'!$E$35)/1000,"N/A")</f>
        <v>N/A</v>
      </c>
      <c r="AA154" s="161">
        <f>IF('Checklist Parameters'!$E$101&lt;&gt;"",IFERROR(I154/'Checklist Parameters'!$E$101,0),"N/A")</f>
        <v>0</v>
      </c>
      <c r="AB154" s="161" t="str">
        <f>IF('Checklist Parameters'!$E$43&lt;&gt;"",(I154*'Checklist Parameters'!$E$43)/1000,"N/A")</f>
        <v>N/A</v>
      </c>
      <c r="AC154" s="161">
        <f>IF('Checklist Parameters'!$E$16="",$X154,IF(AND('Checklist Parameters'!$E$16&lt;$X154,'Checklist Parameters'!$E$16&gt;=3),'Checklist Parameters'!$E$16,IF(AND('Checklist Parameters'!$E$16&lt;$X154,'Checklist Parameters'!$E$16&lt;3),0,$X154)))</f>
        <v>0</v>
      </c>
      <c r="AD154" s="161" t="str">
        <f>IF(AND(I154&lt;'Checklist Parameters'!$E$22,$I154&lt;&gt;0),"Y","")</f>
        <v/>
      </c>
      <c r="AE154" s="161" t="str">
        <f>IF($AD154="Y",0,IF('Checklist Parameters'!$E$25="","&lt;no limit&gt;",ROUNDDOWN((($I154-'Checklist Parameters'!$E$24)/'Checklist Parameters'!$E$25)+1,0)))</f>
        <v>&lt;no limit&gt;</v>
      </c>
      <c r="AF154" s="174">
        <f t="shared" si="16"/>
        <v>0</v>
      </c>
      <c r="AG154" s="161">
        <f t="shared" si="17"/>
        <v>0</v>
      </c>
      <c r="AH154" s="126"/>
      <c r="AI154" s="101"/>
      <c r="AJ154" s="101"/>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row>
    <row r="155" spans="1:79" s="2" customFormat="1" ht="15">
      <c r="A155" s="388"/>
      <c r="B155" s="389"/>
      <c r="C155" s="389"/>
      <c r="D155" s="389"/>
      <c r="E155" s="389"/>
      <c r="F155" s="389"/>
      <c r="G155" s="390"/>
      <c r="H155" s="389"/>
      <c r="I155" s="389"/>
      <c r="J155" s="389"/>
      <c r="K155" s="389"/>
      <c r="L155" s="389"/>
      <c r="M155" s="389"/>
      <c r="N155" s="313">
        <f>IF(IF(I155&lt;'Checklist Parameters'!$E$22,0,($I155-$L155))&lt;0,0,IF(I155&lt;'Checklist Parameters'!$E$22,0,($I155-$L155)))</f>
        <v>0</v>
      </c>
      <c r="O155" s="394"/>
      <c r="P155" s="395"/>
      <c r="Q155" s="316">
        <f t="shared" si="12"/>
        <v>0</v>
      </c>
      <c r="R155" s="159">
        <f t="shared" si="13"/>
        <v>0</v>
      </c>
      <c r="S155" s="159">
        <f>IF('Checklist Parameters'!$E$60&lt;0.2,0.2,'Checklist Parameters'!$E$60)</f>
        <v>0.72</v>
      </c>
      <c r="T155" s="160">
        <f>IF($O155="",IF('Checklist District ID'!$C$43="Y",MAX($R155:$S155)*$I155,SUM($R155:$S155)*$I155),IF(O155&gt;0,Q155*S155))</f>
        <v>0</v>
      </c>
      <c r="U155" s="160">
        <f>IF(Q155&gt;0,((I155-T155)*'Formula Matrix'!$E$38),0)</f>
        <v>0</v>
      </c>
      <c r="V155" s="160">
        <f t="shared" si="14"/>
        <v>0</v>
      </c>
      <c r="W155" s="160">
        <f>IF(V155&gt;0,(V155*'Checklist Parameters'!$E$35),0)</f>
        <v>0</v>
      </c>
      <c r="X155" s="161">
        <f t="shared" si="15"/>
        <v>0</v>
      </c>
      <c r="Y155" s="161">
        <f>IF('Checklist Parameters'!$E$102&lt;&gt;"",(I155/43560)*'Checklist Parameters'!$E$102,"N/A")</f>
        <v>0</v>
      </c>
      <c r="Z155" s="161" t="str">
        <f>IF('Checklist Parameters'!$E$58&lt;&gt;"",((I155*'Checklist Parameters'!$E$58)*'Checklist Parameters'!$E$35)/1000,"N/A")</f>
        <v>N/A</v>
      </c>
      <c r="AA155" s="161">
        <f>IF('Checklist Parameters'!$E$101&lt;&gt;"",IFERROR(I155/'Checklist Parameters'!$E$101,0),"N/A")</f>
        <v>0</v>
      </c>
      <c r="AB155" s="161" t="str">
        <f>IF('Checklist Parameters'!$E$43&lt;&gt;"",(I155*'Checklist Parameters'!$E$43)/1000,"N/A")</f>
        <v>N/A</v>
      </c>
      <c r="AC155" s="161">
        <f>IF('Checklist Parameters'!$E$16="",$X155,IF(AND('Checklist Parameters'!$E$16&lt;$X155,'Checklist Parameters'!$E$16&gt;=3),'Checklist Parameters'!$E$16,IF(AND('Checklist Parameters'!$E$16&lt;$X155,'Checklist Parameters'!$E$16&lt;3),0,$X155)))</f>
        <v>0</v>
      </c>
      <c r="AD155" s="161" t="str">
        <f>IF(AND(I155&lt;'Checklist Parameters'!$E$22,$I155&lt;&gt;0),"Y","")</f>
        <v/>
      </c>
      <c r="AE155" s="161" t="str">
        <f>IF($AD155="Y",0,IF('Checklist Parameters'!$E$25="","&lt;no limit&gt;",ROUNDDOWN((($I155-'Checklist Parameters'!$E$24)/'Checklist Parameters'!$E$25)+1,0)))</f>
        <v>&lt;no limit&gt;</v>
      </c>
      <c r="AF155" s="174">
        <f t="shared" si="16"/>
        <v>0</v>
      </c>
      <c r="AG155" s="161">
        <f t="shared" si="17"/>
        <v>0</v>
      </c>
      <c r="AH155" s="126"/>
      <c r="AI155" s="101"/>
      <c r="AJ155" s="101"/>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row>
    <row r="156" spans="1:79" s="2" customFormat="1" ht="15">
      <c r="A156" s="388"/>
      <c r="B156" s="389"/>
      <c r="C156" s="389"/>
      <c r="D156" s="389"/>
      <c r="E156" s="389"/>
      <c r="F156" s="389"/>
      <c r="G156" s="390"/>
      <c r="H156" s="389"/>
      <c r="I156" s="389"/>
      <c r="J156" s="389"/>
      <c r="K156" s="389"/>
      <c r="L156" s="389"/>
      <c r="M156" s="389"/>
      <c r="N156" s="313">
        <f>IF(IF(I156&lt;'Checklist Parameters'!$E$22,0,($I156-$L156))&lt;0,0,IF(I156&lt;'Checklist Parameters'!$E$22,0,($I156-$L156)))</f>
        <v>0</v>
      </c>
      <c r="O156" s="394"/>
      <c r="P156" s="395"/>
      <c r="Q156" s="316">
        <f t="shared" si="12"/>
        <v>0</v>
      </c>
      <c r="R156" s="159">
        <f t="shared" si="13"/>
        <v>0</v>
      </c>
      <c r="S156" s="159">
        <f>IF('Checklist Parameters'!$E$60&lt;0.2,0.2,'Checklist Parameters'!$E$60)</f>
        <v>0.72</v>
      </c>
      <c r="T156" s="160">
        <f>IF($O156="",IF('Checklist District ID'!$C$43="Y",MAX($R156:$S156)*$I156,SUM($R156:$S156)*$I156),IF(O156&gt;0,Q156*S156))</f>
        <v>0</v>
      </c>
      <c r="U156" s="160">
        <f>IF(Q156&gt;0,((I156-T156)*'Formula Matrix'!$E$38),0)</f>
        <v>0</v>
      </c>
      <c r="V156" s="160">
        <f t="shared" si="14"/>
        <v>0</v>
      </c>
      <c r="W156" s="160">
        <f>IF(V156&gt;0,(V156*'Checklist Parameters'!$E$35),0)</f>
        <v>0</v>
      </c>
      <c r="X156" s="161">
        <f t="shared" si="15"/>
        <v>0</v>
      </c>
      <c r="Y156" s="161">
        <f>IF('Checklist Parameters'!$E$102&lt;&gt;"",(I156/43560)*'Checklist Parameters'!$E$102,"N/A")</f>
        <v>0</v>
      </c>
      <c r="Z156" s="161" t="str">
        <f>IF('Checklist Parameters'!$E$58&lt;&gt;"",((I156*'Checklist Parameters'!$E$58)*'Checklist Parameters'!$E$35)/1000,"N/A")</f>
        <v>N/A</v>
      </c>
      <c r="AA156" s="161">
        <f>IF('Checklist Parameters'!$E$101&lt;&gt;"",IFERROR(I156/'Checklist Parameters'!$E$101,0),"N/A")</f>
        <v>0</v>
      </c>
      <c r="AB156" s="161" t="str">
        <f>IF('Checklist Parameters'!$E$43&lt;&gt;"",(I156*'Checklist Parameters'!$E$43)/1000,"N/A")</f>
        <v>N/A</v>
      </c>
      <c r="AC156" s="161">
        <f>IF('Checklist Parameters'!$E$16="",$X156,IF(AND('Checklist Parameters'!$E$16&lt;$X156,'Checklist Parameters'!$E$16&gt;=3),'Checklist Parameters'!$E$16,IF(AND('Checklist Parameters'!$E$16&lt;$X156,'Checklist Parameters'!$E$16&lt;3),0,$X156)))</f>
        <v>0</v>
      </c>
      <c r="AD156" s="161" t="str">
        <f>IF(AND(I156&lt;'Checklist Parameters'!$E$22,$I156&lt;&gt;0),"Y","")</f>
        <v/>
      </c>
      <c r="AE156" s="161" t="str">
        <f>IF($AD156="Y",0,IF('Checklist Parameters'!$E$25="","&lt;no limit&gt;",ROUNDDOWN((($I156-'Checklist Parameters'!$E$24)/'Checklist Parameters'!$E$25)+1,0)))</f>
        <v>&lt;no limit&gt;</v>
      </c>
      <c r="AF156" s="174">
        <f t="shared" si="16"/>
        <v>0</v>
      </c>
      <c r="AG156" s="161">
        <f t="shared" si="17"/>
        <v>0</v>
      </c>
      <c r="AH156" s="126"/>
      <c r="AI156" s="101"/>
      <c r="AJ156" s="101"/>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row>
    <row r="157" spans="1:79" s="2" customFormat="1" ht="15">
      <c r="A157" s="388"/>
      <c r="B157" s="389"/>
      <c r="C157" s="389"/>
      <c r="D157" s="389"/>
      <c r="E157" s="389"/>
      <c r="F157" s="389"/>
      <c r="G157" s="390"/>
      <c r="H157" s="389"/>
      <c r="I157" s="389"/>
      <c r="J157" s="389"/>
      <c r="K157" s="389"/>
      <c r="L157" s="389"/>
      <c r="M157" s="389"/>
      <c r="N157" s="313">
        <f>IF(IF(I157&lt;'Checklist Parameters'!$E$22,0,($I157-$L157))&lt;0,0,IF(I157&lt;'Checklist Parameters'!$E$22,0,($I157-$L157)))</f>
        <v>0</v>
      </c>
      <c r="O157" s="394"/>
      <c r="P157" s="395"/>
      <c r="Q157" s="316">
        <f t="shared" si="12"/>
        <v>0</v>
      </c>
      <c r="R157" s="159">
        <f t="shared" si="13"/>
        <v>0</v>
      </c>
      <c r="S157" s="159">
        <f>IF('Checklist Parameters'!$E$60&lt;0.2,0.2,'Checklist Parameters'!$E$60)</f>
        <v>0.72</v>
      </c>
      <c r="T157" s="160">
        <f>IF($O157="",IF('Checklist District ID'!$C$43="Y",MAX($R157:$S157)*$I157,SUM($R157:$S157)*$I157),IF(O157&gt;0,Q157*S157))</f>
        <v>0</v>
      </c>
      <c r="U157" s="160">
        <f>IF(Q157&gt;0,((I157-T157)*'Formula Matrix'!$E$38),0)</f>
        <v>0</v>
      </c>
      <c r="V157" s="160">
        <f t="shared" si="14"/>
        <v>0</v>
      </c>
      <c r="W157" s="160">
        <f>IF(V157&gt;0,(V157*'Checklist Parameters'!$E$35),0)</f>
        <v>0</v>
      </c>
      <c r="X157" s="161">
        <f t="shared" si="15"/>
        <v>0</v>
      </c>
      <c r="Y157" s="161">
        <f>IF('Checklist Parameters'!$E$102&lt;&gt;"",(I157/43560)*'Checklist Parameters'!$E$102,"N/A")</f>
        <v>0</v>
      </c>
      <c r="Z157" s="161" t="str">
        <f>IF('Checklist Parameters'!$E$58&lt;&gt;"",((I157*'Checklist Parameters'!$E$58)*'Checklist Parameters'!$E$35)/1000,"N/A")</f>
        <v>N/A</v>
      </c>
      <c r="AA157" s="161">
        <f>IF('Checklist Parameters'!$E$101&lt;&gt;"",IFERROR(I157/'Checklist Parameters'!$E$101,0),"N/A")</f>
        <v>0</v>
      </c>
      <c r="AB157" s="161" t="str">
        <f>IF('Checklist Parameters'!$E$43&lt;&gt;"",(I157*'Checklist Parameters'!$E$43)/1000,"N/A")</f>
        <v>N/A</v>
      </c>
      <c r="AC157" s="161">
        <f>IF('Checklist Parameters'!$E$16="",$X157,IF(AND('Checklist Parameters'!$E$16&lt;$X157,'Checklist Parameters'!$E$16&gt;=3),'Checklist Parameters'!$E$16,IF(AND('Checklist Parameters'!$E$16&lt;$X157,'Checklist Parameters'!$E$16&lt;3),0,$X157)))</f>
        <v>0</v>
      </c>
      <c r="AD157" s="161" t="str">
        <f>IF(AND(I157&lt;'Checklist Parameters'!$E$22,$I157&lt;&gt;0),"Y","")</f>
        <v/>
      </c>
      <c r="AE157" s="161" t="str">
        <f>IF($AD157="Y",0,IF('Checklist Parameters'!$E$25="","&lt;no limit&gt;",ROUNDDOWN((($I157-'Checklist Parameters'!$E$24)/'Checklist Parameters'!$E$25)+1,0)))</f>
        <v>&lt;no limit&gt;</v>
      </c>
      <c r="AF157" s="174">
        <f t="shared" si="16"/>
        <v>0</v>
      </c>
      <c r="AG157" s="161">
        <f t="shared" si="17"/>
        <v>0</v>
      </c>
      <c r="AH157" s="126"/>
      <c r="AI157" s="101"/>
      <c r="AJ157" s="101"/>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row>
    <row r="158" spans="1:79" s="2" customFormat="1" ht="15">
      <c r="A158" s="388"/>
      <c r="B158" s="389"/>
      <c r="C158" s="389"/>
      <c r="D158" s="389"/>
      <c r="E158" s="389"/>
      <c r="F158" s="389"/>
      <c r="G158" s="390"/>
      <c r="H158" s="389"/>
      <c r="I158" s="389"/>
      <c r="J158" s="389"/>
      <c r="K158" s="389"/>
      <c r="L158" s="389"/>
      <c r="M158" s="389"/>
      <c r="N158" s="313">
        <f>IF(IF(I158&lt;'Checklist Parameters'!$E$22,0,($I158-$L158))&lt;0,0,IF(I158&lt;'Checklist Parameters'!$E$22,0,($I158-$L158)))</f>
        <v>0</v>
      </c>
      <c r="O158" s="394"/>
      <c r="P158" s="395"/>
      <c r="Q158" s="316">
        <f t="shared" si="12"/>
        <v>0</v>
      </c>
      <c r="R158" s="159">
        <f t="shared" si="13"/>
        <v>0</v>
      </c>
      <c r="S158" s="159">
        <f>IF('Checklist Parameters'!$E$60&lt;0.2,0.2,'Checklist Parameters'!$E$60)</f>
        <v>0.72</v>
      </c>
      <c r="T158" s="160">
        <f>IF($O158="",IF('Checklist District ID'!$C$43="Y",MAX($R158:$S158)*$I158,SUM($R158:$S158)*$I158),IF(O158&gt;0,Q158*S158))</f>
        <v>0</v>
      </c>
      <c r="U158" s="160">
        <f>IF(Q158&gt;0,((I158-T158)*'Formula Matrix'!$E$38),0)</f>
        <v>0</v>
      </c>
      <c r="V158" s="160">
        <f t="shared" si="14"/>
        <v>0</v>
      </c>
      <c r="W158" s="160">
        <f>IF(V158&gt;0,(V158*'Checklist Parameters'!$E$35),0)</f>
        <v>0</v>
      </c>
      <c r="X158" s="161">
        <f t="shared" si="15"/>
        <v>0</v>
      </c>
      <c r="Y158" s="161">
        <f>IF('Checklist Parameters'!$E$102&lt;&gt;"",(I158/43560)*'Checklist Parameters'!$E$102,"N/A")</f>
        <v>0</v>
      </c>
      <c r="Z158" s="161" t="str">
        <f>IF('Checklist Parameters'!$E$58&lt;&gt;"",((I158*'Checklist Parameters'!$E$58)*'Checklist Parameters'!$E$35)/1000,"N/A")</f>
        <v>N/A</v>
      </c>
      <c r="AA158" s="161">
        <f>IF('Checklist Parameters'!$E$101&lt;&gt;"",IFERROR(I158/'Checklist Parameters'!$E$101,0),"N/A")</f>
        <v>0</v>
      </c>
      <c r="AB158" s="161" t="str">
        <f>IF('Checklist Parameters'!$E$43&lt;&gt;"",(I158*'Checklist Parameters'!$E$43)/1000,"N/A")</f>
        <v>N/A</v>
      </c>
      <c r="AC158" s="161">
        <f>IF('Checklist Parameters'!$E$16="",$X158,IF(AND('Checklist Parameters'!$E$16&lt;$X158,'Checklist Parameters'!$E$16&gt;=3),'Checklist Parameters'!$E$16,IF(AND('Checklist Parameters'!$E$16&lt;$X158,'Checklist Parameters'!$E$16&lt;3),0,$X158)))</f>
        <v>0</v>
      </c>
      <c r="AD158" s="161" t="str">
        <f>IF(AND(I158&lt;'Checklist Parameters'!$E$22,$I158&lt;&gt;0),"Y","")</f>
        <v/>
      </c>
      <c r="AE158" s="161" t="str">
        <f>IF($AD158="Y",0,IF('Checklist Parameters'!$E$25="","&lt;no limit&gt;",ROUNDDOWN((($I158-'Checklist Parameters'!$E$24)/'Checklist Parameters'!$E$25)+1,0)))</f>
        <v>&lt;no limit&gt;</v>
      </c>
      <c r="AF158" s="174">
        <f t="shared" si="16"/>
        <v>0</v>
      </c>
      <c r="AG158" s="161">
        <f t="shared" si="17"/>
        <v>0</v>
      </c>
      <c r="AH158" s="126"/>
      <c r="AI158" s="101"/>
      <c r="AJ158" s="101"/>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row>
    <row r="159" spans="1:79" s="2" customFormat="1" ht="15">
      <c r="A159" s="388"/>
      <c r="B159" s="389"/>
      <c r="C159" s="389"/>
      <c r="D159" s="389"/>
      <c r="E159" s="389"/>
      <c r="F159" s="389"/>
      <c r="G159" s="390"/>
      <c r="H159" s="389"/>
      <c r="I159" s="389"/>
      <c r="J159" s="389"/>
      <c r="K159" s="389"/>
      <c r="L159" s="389"/>
      <c r="M159" s="389"/>
      <c r="N159" s="313">
        <f>IF(IF(I159&lt;'Checklist Parameters'!$E$22,0,($I159-$L159))&lt;0,0,IF(I159&lt;'Checklist Parameters'!$E$22,0,($I159-$L159)))</f>
        <v>0</v>
      </c>
      <c r="O159" s="394"/>
      <c r="P159" s="395"/>
      <c r="Q159" s="316">
        <f t="shared" si="12"/>
        <v>0</v>
      </c>
      <c r="R159" s="159">
        <f t="shared" si="13"/>
        <v>0</v>
      </c>
      <c r="S159" s="159">
        <f>IF('Checklist Parameters'!$E$60&lt;0.2,0.2,'Checklist Parameters'!$E$60)</f>
        <v>0.72</v>
      </c>
      <c r="T159" s="160">
        <f>IF($O159="",IF('Checklist District ID'!$C$43="Y",MAX($R159:$S159)*$I159,SUM($R159:$S159)*$I159),IF(O159&gt;0,Q159*S159))</f>
        <v>0</v>
      </c>
      <c r="U159" s="160">
        <f>IF(Q159&gt;0,((I159-T159)*'Formula Matrix'!$E$38),0)</f>
        <v>0</v>
      </c>
      <c r="V159" s="160">
        <f t="shared" si="14"/>
        <v>0</v>
      </c>
      <c r="W159" s="160">
        <f>IF(V159&gt;0,(V159*'Checklist Parameters'!$E$35),0)</f>
        <v>0</v>
      </c>
      <c r="X159" s="161">
        <f t="shared" si="15"/>
        <v>0</v>
      </c>
      <c r="Y159" s="161">
        <f>IF('Checklist Parameters'!$E$102&lt;&gt;"",(I159/43560)*'Checklist Parameters'!$E$102,"N/A")</f>
        <v>0</v>
      </c>
      <c r="Z159" s="161" t="str">
        <f>IF('Checklist Parameters'!$E$58&lt;&gt;"",((I159*'Checklist Parameters'!$E$58)*'Checklist Parameters'!$E$35)/1000,"N/A")</f>
        <v>N/A</v>
      </c>
      <c r="AA159" s="161">
        <f>IF('Checklist Parameters'!$E$101&lt;&gt;"",IFERROR(I159/'Checklist Parameters'!$E$101,0),"N/A")</f>
        <v>0</v>
      </c>
      <c r="AB159" s="161" t="str">
        <f>IF('Checklist Parameters'!$E$43&lt;&gt;"",(I159*'Checklist Parameters'!$E$43)/1000,"N/A")</f>
        <v>N/A</v>
      </c>
      <c r="AC159" s="161">
        <f>IF('Checklist Parameters'!$E$16="",$X159,IF(AND('Checklist Parameters'!$E$16&lt;$X159,'Checklist Parameters'!$E$16&gt;=3),'Checklist Parameters'!$E$16,IF(AND('Checklist Parameters'!$E$16&lt;$X159,'Checklist Parameters'!$E$16&lt;3),0,$X159)))</f>
        <v>0</v>
      </c>
      <c r="AD159" s="161" t="str">
        <f>IF(AND(I159&lt;'Checklist Parameters'!$E$22,$I159&lt;&gt;0),"Y","")</f>
        <v/>
      </c>
      <c r="AE159" s="161" t="str">
        <f>IF($AD159="Y",0,IF('Checklist Parameters'!$E$25="","&lt;no limit&gt;",ROUNDDOWN((($I159-'Checklist Parameters'!$E$24)/'Checklist Parameters'!$E$25)+1,0)))</f>
        <v>&lt;no limit&gt;</v>
      </c>
      <c r="AF159" s="174">
        <f t="shared" si="16"/>
        <v>0</v>
      </c>
      <c r="AG159" s="161">
        <f t="shared" si="17"/>
        <v>0</v>
      </c>
      <c r="AH159" s="126"/>
      <c r="AI159" s="101"/>
      <c r="AJ159" s="101"/>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row>
    <row r="160" spans="1:79" s="2" customFormat="1" ht="15">
      <c r="A160" s="388"/>
      <c r="B160" s="389"/>
      <c r="C160" s="389"/>
      <c r="D160" s="389"/>
      <c r="E160" s="389"/>
      <c r="F160" s="389"/>
      <c r="G160" s="390"/>
      <c r="H160" s="389"/>
      <c r="I160" s="389"/>
      <c r="J160" s="389"/>
      <c r="K160" s="389"/>
      <c r="L160" s="389"/>
      <c r="M160" s="389"/>
      <c r="N160" s="313">
        <f>IF(IF(I160&lt;'Checklist Parameters'!$E$22,0,($I160-$L160))&lt;0,0,IF(I160&lt;'Checklist Parameters'!$E$22,0,($I160-$L160)))</f>
        <v>0</v>
      </c>
      <c r="O160" s="394"/>
      <c r="P160" s="395"/>
      <c r="Q160" s="316">
        <f t="shared" si="12"/>
        <v>0</v>
      </c>
      <c r="R160" s="159">
        <f t="shared" si="13"/>
        <v>0</v>
      </c>
      <c r="S160" s="159">
        <f>IF('Checklist Parameters'!$E$60&lt;0.2,0.2,'Checklist Parameters'!$E$60)</f>
        <v>0.72</v>
      </c>
      <c r="T160" s="160">
        <f>IF($O160="",IF('Checklist District ID'!$C$43="Y",MAX($R160:$S160)*$I160,SUM($R160:$S160)*$I160),IF(O160&gt;0,Q160*S160))</f>
        <v>0</v>
      </c>
      <c r="U160" s="160">
        <f>IF(Q160&gt;0,((I160-T160)*'Formula Matrix'!$E$38),0)</f>
        <v>0</v>
      </c>
      <c r="V160" s="160">
        <f t="shared" si="14"/>
        <v>0</v>
      </c>
      <c r="W160" s="160">
        <f>IF(V160&gt;0,(V160*'Checklist Parameters'!$E$35),0)</f>
        <v>0</v>
      </c>
      <c r="X160" s="161">
        <f t="shared" si="15"/>
        <v>0</v>
      </c>
      <c r="Y160" s="161">
        <f>IF('Checklist Parameters'!$E$102&lt;&gt;"",(I160/43560)*'Checklist Parameters'!$E$102,"N/A")</f>
        <v>0</v>
      </c>
      <c r="Z160" s="161" t="str">
        <f>IF('Checklist Parameters'!$E$58&lt;&gt;"",((I160*'Checklist Parameters'!$E$58)*'Checklist Parameters'!$E$35)/1000,"N/A")</f>
        <v>N/A</v>
      </c>
      <c r="AA160" s="161">
        <f>IF('Checklist Parameters'!$E$101&lt;&gt;"",IFERROR(I160/'Checklist Parameters'!$E$101,0),"N/A")</f>
        <v>0</v>
      </c>
      <c r="AB160" s="161" t="str">
        <f>IF('Checklist Parameters'!$E$43&lt;&gt;"",(I160*'Checklist Parameters'!$E$43)/1000,"N/A")</f>
        <v>N/A</v>
      </c>
      <c r="AC160" s="161">
        <f>IF('Checklist Parameters'!$E$16="",$X160,IF(AND('Checklist Parameters'!$E$16&lt;$X160,'Checklist Parameters'!$E$16&gt;=3),'Checklist Parameters'!$E$16,IF(AND('Checklist Parameters'!$E$16&lt;$X160,'Checklist Parameters'!$E$16&lt;3),0,$X160)))</f>
        <v>0</v>
      </c>
      <c r="AD160" s="161" t="str">
        <f>IF(AND(I160&lt;'Checklist Parameters'!$E$22,$I160&lt;&gt;0),"Y","")</f>
        <v/>
      </c>
      <c r="AE160" s="161" t="str">
        <f>IF($AD160="Y",0,IF('Checklist Parameters'!$E$25="","&lt;no limit&gt;",ROUNDDOWN((($I160-'Checklist Parameters'!$E$24)/'Checklist Parameters'!$E$25)+1,0)))</f>
        <v>&lt;no limit&gt;</v>
      </c>
      <c r="AF160" s="174">
        <f t="shared" si="16"/>
        <v>0</v>
      </c>
      <c r="AG160" s="161">
        <f t="shared" si="17"/>
        <v>0</v>
      </c>
      <c r="AH160" s="126"/>
      <c r="AI160" s="101"/>
      <c r="AJ160" s="101"/>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row>
    <row r="161" spans="1:79" s="2" customFormat="1" ht="15">
      <c r="A161" s="388"/>
      <c r="B161" s="389"/>
      <c r="C161" s="389"/>
      <c r="D161" s="389"/>
      <c r="E161" s="389"/>
      <c r="F161" s="389"/>
      <c r="G161" s="390"/>
      <c r="H161" s="389"/>
      <c r="I161" s="389"/>
      <c r="J161" s="389"/>
      <c r="K161" s="389"/>
      <c r="L161" s="389"/>
      <c r="M161" s="389"/>
      <c r="N161" s="313">
        <f>IF(IF(I161&lt;'Checklist Parameters'!$E$22,0,($I161-$L161))&lt;0,0,IF(I161&lt;'Checklist Parameters'!$E$22,0,($I161-$L161)))</f>
        <v>0</v>
      </c>
      <c r="O161" s="394"/>
      <c r="P161" s="395"/>
      <c r="Q161" s="316">
        <f t="shared" si="12"/>
        <v>0</v>
      </c>
      <c r="R161" s="159">
        <f t="shared" si="13"/>
        <v>0</v>
      </c>
      <c r="S161" s="159">
        <f>IF('Checklist Parameters'!$E$60&lt;0.2,0.2,'Checklist Parameters'!$E$60)</f>
        <v>0.72</v>
      </c>
      <c r="T161" s="160">
        <f>IF($O161="",IF('Checklist District ID'!$C$43="Y",MAX($R161:$S161)*$I161,SUM($R161:$S161)*$I161),IF(O161&gt;0,Q161*S161))</f>
        <v>0</v>
      </c>
      <c r="U161" s="160">
        <f>IF(Q161&gt;0,((I161-T161)*'Formula Matrix'!$E$38),0)</f>
        <v>0</v>
      </c>
      <c r="V161" s="160">
        <f t="shared" si="14"/>
        <v>0</v>
      </c>
      <c r="W161" s="160">
        <f>IF(V161&gt;0,(V161*'Checklist Parameters'!$E$35),0)</f>
        <v>0</v>
      </c>
      <c r="X161" s="161">
        <f t="shared" si="15"/>
        <v>0</v>
      </c>
      <c r="Y161" s="161">
        <f>IF('Checklist Parameters'!$E$102&lt;&gt;"",(I161/43560)*'Checklist Parameters'!$E$102,"N/A")</f>
        <v>0</v>
      </c>
      <c r="Z161" s="161" t="str">
        <f>IF('Checklist Parameters'!$E$58&lt;&gt;"",((I161*'Checklist Parameters'!$E$58)*'Checklist Parameters'!$E$35)/1000,"N/A")</f>
        <v>N/A</v>
      </c>
      <c r="AA161" s="161">
        <f>IF('Checklist Parameters'!$E$101&lt;&gt;"",IFERROR(I161/'Checklist Parameters'!$E$101,0),"N/A")</f>
        <v>0</v>
      </c>
      <c r="AB161" s="161" t="str">
        <f>IF('Checklist Parameters'!$E$43&lt;&gt;"",(I161*'Checklist Parameters'!$E$43)/1000,"N/A")</f>
        <v>N/A</v>
      </c>
      <c r="AC161" s="161">
        <f>IF('Checklist Parameters'!$E$16="",$X161,IF(AND('Checklist Parameters'!$E$16&lt;$X161,'Checklist Parameters'!$E$16&gt;=3),'Checklist Parameters'!$E$16,IF(AND('Checklist Parameters'!$E$16&lt;$X161,'Checklist Parameters'!$E$16&lt;3),0,$X161)))</f>
        <v>0</v>
      </c>
      <c r="AD161" s="161" t="str">
        <f>IF(AND(I161&lt;'Checklist Parameters'!$E$22,$I161&lt;&gt;0),"Y","")</f>
        <v/>
      </c>
      <c r="AE161" s="161" t="str">
        <f>IF($AD161="Y",0,IF('Checklist Parameters'!$E$25="","&lt;no limit&gt;",ROUNDDOWN((($I161-'Checklist Parameters'!$E$24)/'Checklist Parameters'!$E$25)+1,0)))</f>
        <v>&lt;no limit&gt;</v>
      </c>
      <c r="AF161" s="174">
        <f t="shared" si="16"/>
        <v>0</v>
      </c>
      <c r="AG161" s="161">
        <f t="shared" si="17"/>
        <v>0</v>
      </c>
      <c r="AH161" s="126"/>
      <c r="AI161" s="101"/>
      <c r="AJ161" s="101"/>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row>
    <row r="162" spans="1:79" s="2" customFormat="1" ht="15">
      <c r="A162" s="388"/>
      <c r="B162" s="389"/>
      <c r="C162" s="389"/>
      <c r="D162" s="389"/>
      <c r="E162" s="389"/>
      <c r="F162" s="389"/>
      <c r="G162" s="390"/>
      <c r="H162" s="389"/>
      <c r="I162" s="389"/>
      <c r="J162" s="389"/>
      <c r="K162" s="389"/>
      <c r="L162" s="389"/>
      <c r="M162" s="389"/>
      <c r="N162" s="313">
        <f>IF(IF(I162&lt;'Checklist Parameters'!$E$22,0,($I162-$L162))&lt;0,0,IF(I162&lt;'Checklist Parameters'!$E$22,0,($I162-$L162)))</f>
        <v>0</v>
      </c>
      <c r="O162" s="394"/>
      <c r="P162" s="395"/>
      <c r="Q162" s="316">
        <f t="shared" si="12"/>
        <v>0</v>
      </c>
      <c r="R162" s="159">
        <f t="shared" si="13"/>
        <v>0</v>
      </c>
      <c r="S162" s="159">
        <f>IF('Checklist Parameters'!$E$60&lt;0.2,0.2,'Checklist Parameters'!$E$60)</f>
        <v>0.72</v>
      </c>
      <c r="T162" s="160">
        <f>IF($O162="",IF('Checklist District ID'!$C$43="Y",MAX($R162:$S162)*$I162,SUM($R162:$S162)*$I162),IF(O162&gt;0,Q162*S162))</f>
        <v>0</v>
      </c>
      <c r="U162" s="160">
        <f>IF(Q162&gt;0,((I162-T162)*'Formula Matrix'!$E$38),0)</f>
        <v>0</v>
      </c>
      <c r="V162" s="160">
        <f t="shared" si="14"/>
        <v>0</v>
      </c>
      <c r="W162" s="160">
        <f>IF(V162&gt;0,(V162*'Checklist Parameters'!$E$35),0)</f>
        <v>0</v>
      </c>
      <c r="X162" s="161">
        <f t="shared" si="15"/>
        <v>0</v>
      </c>
      <c r="Y162" s="161">
        <f>IF('Checklist Parameters'!$E$102&lt;&gt;"",(I162/43560)*'Checklist Parameters'!$E$102,"N/A")</f>
        <v>0</v>
      </c>
      <c r="Z162" s="161" t="str">
        <f>IF('Checklist Parameters'!$E$58&lt;&gt;"",((I162*'Checklist Parameters'!$E$58)*'Checklist Parameters'!$E$35)/1000,"N/A")</f>
        <v>N/A</v>
      </c>
      <c r="AA162" s="161">
        <f>IF('Checklist Parameters'!$E$101&lt;&gt;"",IFERROR(I162/'Checklist Parameters'!$E$101,0),"N/A")</f>
        <v>0</v>
      </c>
      <c r="AB162" s="161" t="str">
        <f>IF('Checklist Parameters'!$E$43&lt;&gt;"",(I162*'Checklist Parameters'!$E$43)/1000,"N/A")</f>
        <v>N/A</v>
      </c>
      <c r="AC162" s="161">
        <f>IF('Checklist Parameters'!$E$16="",$X162,IF(AND('Checklist Parameters'!$E$16&lt;$X162,'Checklist Parameters'!$E$16&gt;=3),'Checklist Parameters'!$E$16,IF(AND('Checklist Parameters'!$E$16&lt;$X162,'Checklist Parameters'!$E$16&lt;3),0,$X162)))</f>
        <v>0</v>
      </c>
      <c r="AD162" s="161" t="str">
        <f>IF(AND(I162&lt;'Checklist Parameters'!$E$22,$I162&lt;&gt;0),"Y","")</f>
        <v/>
      </c>
      <c r="AE162" s="161" t="str">
        <f>IF($AD162="Y",0,IF('Checklist Parameters'!$E$25="","&lt;no limit&gt;",ROUNDDOWN((($I162-'Checklist Parameters'!$E$24)/'Checklist Parameters'!$E$25)+1,0)))</f>
        <v>&lt;no limit&gt;</v>
      </c>
      <c r="AF162" s="174">
        <f t="shared" si="16"/>
        <v>0</v>
      </c>
      <c r="AG162" s="161">
        <f t="shared" si="17"/>
        <v>0</v>
      </c>
      <c r="AH162" s="126"/>
      <c r="AI162" s="101"/>
      <c r="AJ162" s="101"/>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row>
    <row r="163" spans="1:79" s="2" customFormat="1" ht="15">
      <c r="A163" s="388"/>
      <c r="B163" s="389"/>
      <c r="C163" s="389"/>
      <c r="D163" s="389"/>
      <c r="E163" s="389"/>
      <c r="F163" s="389"/>
      <c r="G163" s="390"/>
      <c r="H163" s="389"/>
      <c r="I163" s="389"/>
      <c r="J163" s="389"/>
      <c r="K163" s="389"/>
      <c r="L163" s="389"/>
      <c r="M163" s="389"/>
      <c r="N163" s="313">
        <f>IF(IF(I163&lt;'Checklist Parameters'!$E$22,0,($I163-$L163))&lt;0,0,IF(I163&lt;'Checklist Parameters'!$E$22,0,($I163-$L163)))</f>
        <v>0</v>
      </c>
      <c r="O163" s="394"/>
      <c r="P163" s="395"/>
      <c r="Q163" s="316">
        <f t="shared" si="12"/>
        <v>0</v>
      </c>
      <c r="R163" s="159">
        <f t="shared" si="13"/>
        <v>0</v>
      </c>
      <c r="S163" s="159">
        <f>IF('Checklist Parameters'!$E$60&lt;0.2,0.2,'Checklist Parameters'!$E$60)</f>
        <v>0.72</v>
      </c>
      <c r="T163" s="160">
        <f>IF($O163="",IF('Checklist District ID'!$C$43="Y",MAX($R163:$S163)*$I163,SUM($R163:$S163)*$I163),IF(O163&gt;0,Q163*S163))</f>
        <v>0</v>
      </c>
      <c r="U163" s="160">
        <f>IF(Q163&gt;0,((I163-T163)*'Formula Matrix'!$E$38),0)</f>
        <v>0</v>
      </c>
      <c r="V163" s="160">
        <f t="shared" si="14"/>
        <v>0</v>
      </c>
      <c r="W163" s="160">
        <f>IF(V163&gt;0,(V163*'Checklist Parameters'!$E$35),0)</f>
        <v>0</v>
      </c>
      <c r="X163" s="161">
        <f t="shared" si="15"/>
        <v>0</v>
      </c>
      <c r="Y163" s="161">
        <f>IF('Checklist Parameters'!$E$102&lt;&gt;"",(I163/43560)*'Checklist Parameters'!$E$102,"N/A")</f>
        <v>0</v>
      </c>
      <c r="Z163" s="161" t="str">
        <f>IF('Checklist Parameters'!$E$58&lt;&gt;"",((I163*'Checklist Parameters'!$E$58)*'Checklist Parameters'!$E$35)/1000,"N/A")</f>
        <v>N/A</v>
      </c>
      <c r="AA163" s="161">
        <f>IF('Checklist Parameters'!$E$101&lt;&gt;"",IFERROR(I163/'Checklist Parameters'!$E$101,0),"N/A")</f>
        <v>0</v>
      </c>
      <c r="AB163" s="161" t="str">
        <f>IF('Checklist Parameters'!$E$43&lt;&gt;"",(I163*'Checklist Parameters'!$E$43)/1000,"N/A")</f>
        <v>N/A</v>
      </c>
      <c r="AC163" s="161">
        <f>IF('Checklist Parameters'!$E$16="",$X163,IF(AND('Checklist Parameters'!$E$16&lt;$X163,'Checklist Parameters'!$E$16&gt;=3),'Checklist Parameters'!$E$16,IF(AND('Checklist Parameters'!$E$16&lt;$X163,'Checklist Parameters'!$E$16&lt;3),0,$X163)))</f>
        <v>0</v>
      </c>
      <c r="AD163" s="161" t="str">
        <f>IF(AND(I163&lt;'Checklist Parameters'!$E$22,$I163&lt;&gt;0),"Y","")</f>
        <v/>
      </c>
      <c r="AE163" s="161" t="str">
        <f>IF($AD163="Y",0,IF('Checklist Parameters'!$E$25="","&lt;no limit&gt;",ROUNDDOWN((($I163-'Checklist Parameters'!$E$24)/'Checklist Parameters'!$E$25)+1,0)))</f>
        <v>&lt;no limit&gt;</v>
      </c>
      <c r="AF163" s="174">
        <f t="shared" si="16"/>
        <v>0</v>
      </c>
      <c r="AG163" s="161">
        <f t="shared" si="17"/>
        <v>0</v>
      </c>
      <c r="AH163" s="126"/>
      <c r="AI163" s="101"/>
      <c r="AJ163" s="101"/>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row>
    <row r="164" spans="1:79" s="2" customFormat="1" ht="15">
      <c r="A164" s="388"/>
      <c r="B164" s="389"/>
      <c r="C164" s="389"/>
      <c r="D164" s="389"/>
      <c r="E164" s="389"/>
      <c r="F164" s="389"/>
      <c r="G164" s="390"/>
      <c r="H164" s="389"/>
      <c r="I164" s="389"/>
      <c r="J164" s="389"/>
      <c r="K164" s="389"/>
      <c r="L164" s="389"/>
      <c r="M164" s="389"/>
      <c r="N164" s="313">
        <f>IF(IF(I164&lt;'Checklist Parameters'!$E$22,0,($I164-$L164))&lt;0,0,IF(I164&lt;'Checklist Parameters'!$E$22,0,($I164-$L164)))</f>
        <v>0</v>
      </c>
      <c r="O164" s="394"/>
      <c r="P164" s="395"/>
      <c r="Q164" s="316">
        <f t="shared" si="12"/>
        <v>0</v>
      </c>
      <c r="R164" s="159">
        <f t="shared" si="13"/>
        <v>0</v>
      </c>
      <c r="S164" s="159">
        <f>IF('Checklist Parameters'!$E$60&lt;0.2,0.2,'Checklist Parameters'!$E$60)</f>
        <v>0.72</v>
      </c>
      <c r="T164" s="160">
        <f>IF($O164="",IF('Checklist District ID'!$C$43="Y",MAX($R164:$S164)*$I164,SUM($R164:$S164)*$I164),IF(O164&gt;0,Q164*S164))</f>
        <v>0</v>
      </c>
      <c r="U164" s="160">
        <f>IF(Q164&gt;0,((I164-T164)*'Formula Matrix'!$E$38),0)</f>
        <v>0</v>
      </c>
      <c r="V164" s="160">
        <f t="shared" si="14"/>
        <v>0</v>
      </c>
      <c r="W164" s="160">
        <f>IF(V164&gt;0,(V164*'Checklist Parameters'!$E$35),0)</f>
        <v>0</v>
      </c>
      <c r="X164" s="161">
        <f t="shared" si="15"/>
        <v>0</v>
      </c>
      <c r="Y164" s="161">
        <f>IF('Checklist Parameters'!$E$102&lt;&gt;"",(I164/43560)*'Checklist Parameters'!$E$102,"N/A")</f>
        <v>0</v>
      </c>
      <c r="Z164" s="161" t="str">
        <f>IF('Checklist Parameters'!$E$58&lt;&gt;"",((I164*'Checklist Parameters'!$E$58)*'Checklist Parameters'!$E$35)/1000,"N/A")</f>
        <v>N/A</v>
      </c>
      <c r="AA164" s="161">
        <f>IF('Checklist Parameters'!$E$101&lt;&gt;"",IFERROR(I164/'Checklist Parameters'!$E$101,0),"N/A")</f>
        <v>0</v>
      </c>
      <c r="AB164" s="161" t="str">
        <f>IF('Checklist Parameters'!$E$43&lt;&gt;"",(I164*'Checklist Parameters'!$E$43)/1000,"N/A")</f>
        <v>N/A</v>
      </c>
      <c r="AC164" s="161">
        <f>IF('Checklist Parameters'!$E$16="",$X164,IF(AND('Checklist Parameters'!$E$16&lt;$X164,'Checklist Parameters'!$E$16&gt;=3),'Checklist Parameters'!$E$16,IF(AND('Checklist Parameters'!$E$16&lt;$X164,'Checklist Parameters'!$E$16&lt;3),0,$X164)))</f>
        <v>0</v>
      </c>
      <c r="AD164" s="161" t="str">
        <f>IF(AND(I164&lt;'Checklist Parameters'!$E$22,$I164&lt;&gt;0),"Y","")</f>
        <v/>
      </c>
      <c r="AE164" s="161" t="str">
        <f>IF($AD164="Y",0,IF('Checklist Parameters'!$E$25="","&lt;no limit&gt;",ROUNDDOWN((($I164-'Checklist Parameters'!$E$24)/'Checklist Parameters'!$E$25)+1,0)))</f>
        <v>&lt;no limit&gt;</v>
      </c>
      <c r="AF164" s="174">
        <f t="shared" si="16"/>
        <v>0</v>
      </c>
      <c r="AG164" s="161">
        <f t="shared" si="17"/>
        <v>0</v>
      </c>
      <c r="AH164" s="126"/>
      <c r="AI164" s="101"/>
      <c r="AJ164" s="101"/>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row>
    <row r="165" spans="1:79" s="2" customFormat="1" ht="15">
      <c r="A165" s="388"/>
      <c r="B165" s="389"/>
      <c r="C165" s="389"/>
      <c r="D165" s="389"/>
      <c r="E165" s="389"/>
      <c r="F165" s="389"/>
      <c r="G165" s="390"/>
      <c r="H165" s="389"/>
      <c r="I165" s="389"/>
      <c r="J165" s="389"/>
      <c r="K165" s="389"/>
      <c r="L165" s="389"/>
      <c r="M165" s="389"/>
      <c r="N165" s="313">
        <f>IF(IF(I165&lt;'Checklist Parameters'!$E$22,0,($I165-$L165))&lt;0,0,IF(I165&lt;'Checklist Parameters'!$E$22,0,($I165-$L165)))</f>
        <v>0</v>
      </c>
      <c r="O165" s="394"/>
      <c r="P165" s="395"/>
      <c r="Q165" s="316">
        <f t="shared" si="12"/>
        <v>0</v>
      </c>
      <c r="R165" s="159">
        <f t="shared" si="13"/>
        <v>0</v>
      </c>
      <c r="S165" s="159">
        <f>IF('Checklist Parameters'!$E$60&lt;0.2,0.2,'Checklist Parameters'!$E$60)</f>
        <v>0.72</v>
      </c>
      <c r="T165" s="160">
        <f>IF($O165="",IF('Checklist District ID'!$C$43="Y",MAX($R165:$S165)*$I165,SUM($R165:$S165)*$I165),IF(O165&gt;0,Q165*S165))</f>
        <v>0</v>
      </c>
      <c r="U165" s="160">
        <f>IF(Q165&gt;0,((I165-T165)*'Formula Matrix'!$E$38),0)</f>
        <v>0</v>
      </c>
      <c r="V165" s="160">
        <f t="shared" si="14"/>
        <v>0</v>
      </c>
      <c r="W165" s="160">
        <f>IF(V165&gt;0,(V165*'Checklist Parameters'!$E$35),0)</f>
        <v>0</v>
      </c>
      <c r="X165" s="161">
        <f t="shared" si="15"/>
        <v>0</v>
      </c>
      <c r="Y165" s="161">
        <f>IF('Checklist Parameters'!$E$102&lt;&gt;"",(I165/43560)*'Checklist Parameters'!$E$102,"N/A")</f>
        <v>0</v>
      </c>
      <c r="Z165" s="161" t="str">
        <f>IF('Checklist Parameters'!$E$58&lt;&gt;"",((I165*'Checklist Parameters'!$E$58)*'Checklist Parameters'!$E$35)/1000,"N/A")</f>
        <v>N/A</v>
      </c>
      <c r="AA165" s="161">
        <f>IF('Checklist Parameters'!$E$101&lt;&gt;"",IFERROR(I165/'Checklist Parameters'!$E$101,0),"N/A")</f>
        <v>0</v>
      </c>
      <c r="AB165" s="161" t="str">
        <f>IF('Checklist Parameters'!$E$43&lt;&gt;"",(I165*'Checklist Parameters'!$E$43)/1000,"N/A")</f>
        <v>N/A</v>
      </c>
      <c r="AC165" s="161">
        <f>IF('Checklist Parameters'!$E$16="",$X165,IF(AND('Checklist Parameters'!$E$16&lt;$X165,'Checklist Parameters'!$E$16&gt;=3),'Checklist Parameters'!$E$16,IF(AND('Checklist Parameters'!$E$16&lt;$X165,'Checklist Parameters'!$E$16&lt;3),0,$X165)))</f>
        <v>0</v>
      </c>
      <c r="AD165" s="161" t="str">
        <f>IF(AND(I165&lt;'Checklist Parameters'!$E$22,$I165&lt;&gt;0),"Y","")</f>
        <v/>
      </c>
      <c r="AE165" s="161" t="str">
        <f>IF($AD165="Y",0,IF('Checklist Parameters'!$E$25="","&lt;no limit&gt;",ROUNDDOWN((($I165-'Checklist Parameters'!$E$24)/'Checklist Parameters'!$E$25)+1,0)))</f>
        <v>&lt;no limit&gt;</v>
      </c>
      <c r="AF165" s="174">
        <f t="shared" si="16"/>
        <v>0</v>
      </c>
      <c r="AG165" s="161">
        <f t="shared" si="17"/>
        <v>0</v>
      </c>
      <c r="AH165" s="126"/>
      <c r="AI165" s="101"/>
      <c r="AJ165" s="101"/>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row>
    <row r="166" spans="1:79" s="2" customFormat="1" ht="15">
      <c r="A166" s="388"/>
      <c r="B166" s="389"/>
      <c r="C166" s="389"/>
      <c r="D166" s="389"/>
      <c r="E166" s="389"/>
      <c r="F166" s="389"/>
      <c r="G166" s="390"/>
      <c r="H166" s="389"/>
      <c r="I166" s="389"/>
      <c r="J166" s="389"/>
      <c r="K166" s="389"/>
      <c r="L166" s="389"/>
      <c r="M166" s="389"/>
      <c r="N166" s="313">
        <f>IF(IF(I166&lt;'Checklist Parameters'!$E$22,0,($I166-$L166))&lt;0,0,IF(I166&lt;'Checklist Parameters'!$E$22,0,($I166-$L166)))</f>
        <v>0</v>
      </c>
      <c r="O166" s="394"/>
      <c r="P166" s="395"/>
      <c r="Q166" s="316">
        <f t="shared" si="12"/>
        <v>0</v>
      </c>
      <c r="R166" s="159">
        <f t="shared" si="13"/>
        <v>0</v>
      </c>
      <c r="S166" s="159">
        <f>IF('Checklist Parameters'!$E$60&lt;0.2,0.2,'Checklist Parameters'!$E$60)</f>
        <v>0.72</v>
      </c>
      <c r="T166" s="160">
        <f>IF($O166="",IF('Checklist District ID'!$C$43="Y",MAX($R166:$S166)*$I166,SUM($R166:$S166)*$I166),IF(O166&gt;0,Q166*S166))</f>
        <v>0</v>
      </c>
      <c r="U166" s="160">
        <f>IF(Q166&gt;0,((I166-T166)*'Formula Matrix'!$E$38),0)</f>
        <v>0</v>
      </c>
      <c r="V166" s="160">
        <f t="shared" si="14"/>
        <v>0</v>
      </c>
      <c r="W166" s="160">
        <f>IF(V166&gt;0,(V166*'Checklist Parameters'!$E$35),0)</f>
        <v>0</v>
      </c>
      <c r="X166" s="161">
        <f t="shared" si="15"/>
        <v>0</v>
      </c>
      <c r="Y166" s="161">
        <f>IF('Checklist Parameters'!$E$102&lt;&gt;"",(I166/43560)*'Checklist Parameters'!$E$102,"N/A")</f>
        <v>0</v>
      </c>
      <c r="Z166" s="161" t="str">
        <f>IF('Checklist Parameters'!$E$58&lt;&gt;"",((I166*'Checklist Parameters'!$E$58)*'Checklist Parameters'!$E$35)/1000,"N/A")</f>
        <v>N/A</v>
      </c>
      <c r="AA166" s="161">
        <f>IF('Checklist Parameters'!$E$101&lt;&gt;"",IFERROR(I166/'Checklist Parameters'!$E$101,0),"N/A")</f>
        <v>0</v>
      </c>
      <c r="AB166" s="161" t="str">
        <f>IF('Checklist Parameters'!$E$43&lt;&gt;"",(I166*'Checklist Parameters'!$E$43)/1000,"N/A")</f>
        <v>N/A</v>
      </c>
      <c r="AC166" s="161">
        <f>IF('Checklist Parameters'!$E$16="",$X166,IF(AND('Checklist Parameters'!$E$16&lt;$X166,'Checklist Parameters'!$E$16&gt;=3),'Checklist Parameters'!$E$16,IF(AND('Checklist Parameters'!$E$16&lt;$X166,'Checklist Parameters'!$E$16&lt;3),0,$X166)))</f>
        <v>0</v>
      </c>
      <c r="AD166" s="161" t="str">
        <f>IF(AND(I166&lt;'Checklist Parameters'!$E$22,$I166&lt;&gt;0),"Y","")</f>
        <v/>
      </c>
      <c r="AE166" s="161" t="str">
        <f>IF($AD166="Y",0,IF('Checklist Parameters'!$E$25="","&lt;no limit&gt;",ROUNDDOWN((($I166-'Checklist Parameters'!$E$24)/'Checklist Parameters'!$E$25)+1,0)))</f>
        <v>&lt;no limit&gt;</v>
      </c>
      <c r="AF166" s="174">
        <f t="shared" si="16"/>
        <v>0</v>
      </c>
      <c r="AG166" s="161">
        <f t="shared" si="17"/>
        <v>0</v>
      </c>
      <c r="AH166" s="126"/>
      <c r="AI166" s="101"/>
      <c r="AJ166" s="101"/>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row>
    <row r="167" spans="1:79" s="2" customFormat="1" ht="15">
      <c r="A167" s="388"/>
      <c r="B167" s="389"/>
      <c r="C167" s="389"/>
      <c r="D167" s="389"/>
      <c r="E167" s="389"/>
      <c r="F167" s="389"/>
      <c r="G167" s="390"/>
      <c r="H167" s="389"/>
      <c r="I167" s="389"/>
      <c r="J167" s="389"/>
      <c r="K167" s="389"/>
      <c r="L167" s="389"/>
      <c r="M167" s="389"/>
      <c r="N167" s="313">
        <f>IF(IF(I167&lt;'Checklist Parameters'!$E$22,0,($I167-$L167))&lt;0,0,IF(I167&lt;'Checklist Parameters'!$E$22,0,($I167-$L167)))</f>
        <v>0</v>
      </c>
      <c r="O167" s="394"/>
      <c r="P167" s="395"/>
      <c r="Q167" s="316">
        <f t="shared" si="12"/>
        <v>0</v>
      </c>
      <c r="R167" s="159">
        <f t="shared" si="13"/>
        <v>0</v>
      </c>
      <c r="S167" s="159">
        <f>IF('Checklist Parameters'!$E$60&lt;0.2,0.2,'Checklist Parameters'!$E$60)</f>
        <v>0.72</v>
      </c>
      <c r="T167" s="160">
        <f>IF($O167="",IF('Checklist District ID'!$C$43="Y",MAX($R167:$S167)*$I167,SUM($R167:$S167)*$I167),IF(O167&gt;0,Q167*S167))</f>
        <v>0</v>
      </c>
      <c r="U167" s="160">
        <f>IF(Q167&gt;0,((I167-T167)*'Formula Matrix'!$E$38),0)</f>
        <v>0</v>
      </c>
      <c r="V167" s="160">
        <f t="shared" si="14"/>
        <v>0</v>
      </c>
      <c r="W167" s="160">
        <f>IF(V167&gt;0,(V167*'Checklist Parameters'!$E$35),0)</f>
        <v>0</v>
      </c>
      <c r="X167" s="161">
        <f t="shared" si="15"/>
        <v>0</v>
      </c>
      <c r="Y167" s="161">
        <f>IF('Checklist Parameters'!$E$102&lt;&gt;"",(I167/43560)*'Checklist Parameters'!$E$102,"N/A")</f>
        <v>0</v>
      </c>
      <c r="Z167" s="161" t="str">
        <f>IF('Checklist Parameters'!$E$58&lt;&gt;"",((I167*'Checklist Parameters'!$E$58)*'Checklist Parameters'!$E$35)/1000,"N/A")</f>
        <v>N/A</v>
      </c>
      <c r="AA167" s="161">
        <f>IF('Checklist Parameters'!$E$101&lt;&gt;"",IFERROR(I167/'Checklist Parameters'!$E$101,0),"N/A")</f>
        <v>0</v>
      </c>
      <c r="AB167" s="161" t="str">
        <f>IF('Checklist Parameters'!$E$43&lt;&gt;"",(I167*'Checklist Parameters'!$E$43)/1000,"N/A")</f>
        <v>N/A</v>
      </c>
      <c r="AC167" s="161">
        <f>IF('Checklist Parameters'!$E$16="",$X167,IF(AND('Checklist Parameters'!$E$16&lt;$X167,'Checklist Parameters'!$E$16&gt;=3),'Checklist Parameters'!$E$16,IF(AND('Checklist Parameters'!$E$16&lt;$X167,'Checklist Parameters'!$E$16&lt;3),0,$X167)))</f>
        <v>0</v>
      </c>
      <c r="AD167" s="161" t="str">
        <f>IF(AND(I167&lt;'Checklist Parameters'!$E$22,$I167&lt;&gt;0),"Y","")</f>
        <v/>
      </c>
      <c r="AE167" s="161" t="str">
        <f>IF($AD167="Y",0,IF('Checklist Parameters'!$E$25="","&lt;no limit&gt;",ROUNDDOWN((($I167-'Checklist Parameters'!$E$24)/'Checklist Parameters'!$E$25)+1,0)))</f>
        <v>&lt;no limit&gt;</v>
      </c>
      <c r="AF167" s="174">
        <f t="shared" si="16"/>
        <v>0</v>
      </c>
      <c r="AG167" s="161">
        <f t="shared" si="17"/>
        <v>0</v>
      </c>
      <c r="AH167" s="126"/>
      <c r="AI167" s="101"/>
      <c r="AJ167" s="101"/>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row>
    <row r="168" spans="1:79" s="2" customFormat="1" ht="15">
      <c r="A168" s="388"/>
      <c r="B168" s="389"/>
      <c r="C168" s="389"/>
      <c r="D168" s="389"/>
      <c r="E168" s="389"/>
      <c r="F168" s="389"/>
      <c r="G168" s="390"/>
      <c r="H168" s="389"/>
      <c r="I168" s="389"/>
      <c r="J168" s="389"/>
      <c r="K168" s="389"/>
      <c r="L168" s="389"/>
      <c r="M168" s="389"/>
      <c r="N168" s="313">
        <f>IF(IF(I168&lt;'Checklist Parameters'!$E$22,0,($I168-$L168))&lt;0,0,IF(I168&lt;'Checklist Parameters'!$E$22,0,($I168-$L168)))</f>
        <v>0</v>
      </c>
      <c r="O168" s="394"/>
      <c r="P168" s="395"/>
      <c r="Q168" s="316">
        <f t="shared" si="12"/>
        <v>0</v>
      </c>
      <c r="R168" s="159">
        <f t="shared" si="13"/>
        <v>0</v>
      </c>
      <c r="S168" s="159">
        <f>IF('Checklist Parameters'!$E$60&lt;0.2,0.2,'Checklist Parameters'!$E$60)</f>
        <v>0.72</v>
      </c>
      <c r="T168" s="160">
        <f>IF($O168="",IF('Checklist District ID'!$C$43="Y",MAX($R168:$S168)*$I168,SUM($R168:$S168)*$I168),IF(O168&gt;0,Q168*S168))</f>
        <v>0</v>
      </c>
      <c r="U168" s="160">
        <f>IF(Q168&gt;0,((I168-T168)*'Formula Matrix'!$E$38),0)</f>
        <v>0</v>
      </c>
      <c r="V168" s="160">
        <f t="shared" si="14"/>
        <v>0</v>
      </c>
      <c r="W168" s="160">
        <f>IF(V168&gt;0,(V168*'Checklist Parameters'!$E$35),0)</f>
        <v>0</v>
      </c>
      <c r="X168" s="161">
        <f t="shared" si="15"/>
        <v>0</v>
      </c>
      <c r="Y168" s="161">
        <f>IF('Checklist Parameters'!$E$102&lt;&gt;"",(I168/43560)*'Checklist Parameters'!$E$102,"N/A")</f>
        <v>0</v>
      </c>
      <c r="Z168" s="161" t="str">
        <f>IF('Checklist Parameters'!$E$58&lt;&gt;"",((I168*'Checklist Parameters'!$E$58)*'Checklist Parameters'!$E$35)/1000,"N/A")</f>
        <v>N/A</v>
      </c>
      <c r="AA168" s="161">
        <f>IF('Checklist Parameters'!$E$101&lt;&gt;"",IFERROR(I168/'Checklist Parameters'!$E$101,0),"N/A")</f>
        <v>0</v>
      </c>
      <c r="AB168" s="161" t="str">
        <f>IF('Checklist Parameters'!$E$43&lt;&gt;"",(I168*'Checklist Parameters'!$E$43)/1000,"N/A")</f>
        <v>N/A</v>
      </c>
      <c r="AC168" s="161">
        <f>IF('Checklist Parameters'!$E$16="",$X168,IF(AND('Checklist Parameters'!$E$16&lt;$X168,'Checklist Parameters'!$E$16&gt;=3),'Checklist Parameters'!$E$16,IF(AND('Checklist Parameters'!$E$16&lt;$X168,'Checklist Parameters'!$E$16&lt;3),0,$X168)))</f>
        <v>0</v>
      </c>
      <c r="AD168" s="161" t="str">
        <f>IF(AND(I168&lt;'Checklist Parameters'!$E$22,$I168&lt;&gt;0),"Y","")</f>
        <v/>
      </c>
      <c r="AE168" s="161" t="str">
        <f>IF($AD168="Y",0,IF('Checklist Parameters'!$E$25="","&lt;no limit&gt;",ROUNDDOWN((($I168-'Checklist Parameters'!$E$24)/'Checklist Parameters'!$E$25)+1,0)))</f>
        <v>&lt;no limit&gt;</v>
      </c>
      <c r="AF168" s="174">
        <f t="shared" si="16"/>
        <v>0</v>
      </c>
      <c r="AG168" s="161">
        <f t="shared" si="17"/>
        <v>0</v>
      </c>
      <c r="AH168" s="126"/>
      <c r="AI168" s="101"/>
      <c r="AJ168" s="101"/>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row>
    <row r="169" spans="1:79" s="2" customFormat="1" ht="15">
      <c r="A169" s="388"/>
      <c r="B169" s="389"/>
      <c r="C169" s="389"/>
      <c r="D169" s="389"/>
      <c r="E169" s="389"/>
      <c r="F169" s="389"/>
      <c r="G169" s="390"/>
      <c r="H169" s="389"/>
      <c r="I169" s="389"/>
      <c r="J169" s="389"/>
      <c r="K169" s="389"/>
      <c r="L169" s="389"/>
      <c r="M169" s="389"/>
      <c r="N169" s="313">
        <f>IF(IF(I169&lt;'Checklist Parameters'!$E$22,0,($I169-$L169))&lt;0,0,IF(I169&lt;'Checklist Parameters'!$E$22,0,($I169-$L169)))</f>
        <v>0</v>
      </c>
      <c r="O169" s="394"/>
      <c r="P169" s="395"/>
      <c r="Q169" s="316">
        <f t="shared" si="12"/>
        <v>0</v>
      </c>
      <c r="R169" s="159">
        <f t="shared" si="13"/>
        <v>0</v>
      </c>
      <c r="S169" s="159">
        <f>IF('Checklist Parameters'!$E$60&lt;0.2,0.2,'Checklist Parameters'!$E$60)</f>
        <v>0.72</v>
      </c>
      <c r="T169" s="160">
        <f>IF($O169="",IF('Checklist District ID'!$C$43="Y",MAX($R169:$S169)*$I169,SUM($R169:$S169)*$I169),IF(O169&gt;0,Q169*S169))</f>
        <v>0</v>
      </c>
      <c r="U169" s="160">
        <f>IF(Q169&gt;0,((I169-T169)*'Formula Matrix'!$E$38),0)</f>
        <v>0</v>
      </c>
      <c r="V169" s="160">
        <f t="shared" si="14"/>
        <v>0</v>
      </c>
      <c r="W169" s="160">
        <f>IF(V169&gt;0,(V169*'Checklist Parameters'!$E$35),0)</f>
        <v>0</v>
      </c>
      <c r="X169" s="161">
        <f t="shared" si="15"/>
        <v>0</v>
      </c>
      <c r="Y169" s="161">
        <f>IF('Checklist Parameters'!$E$102&lt;&gt;"",(I169/43560)*'Checklist Parameters'!$E$102,"N/A")</f>
        <v>0</v>
      </c>
      <c r="Z169" s="161" t="str">
        <f>IF('Checklist Parameters'!$E$58&lt;&gt;"",((I169*'Checklist Parameters'!$E$58)*'Checklist Parameters'!$E$35)/1000,"N/A")</f>
        <v>N/A</v>
      </c>
      <c r="AA169" s="161">
        <f>IF('Checklist Parameters'!$E$101&lt;&gt;"",IFERROR(I169/'Checklist Parameters'!$E$101,0),"N/A")</f>
        <v>0</v>
      </c>
      <c r="AB169" s="161" t="str">
        <f>IF('Checklist Parameters'!$E$43&lt;&gt;"",(I169*'Checklist Parameters'!$E$43)/1000,"N/A")</f>
        <v>N/A</v>
      </c>
      <c r="AC169" s="161">
        <f>IF('Checklist Parameters'!$E$16="",$X169,IF(AND('Checklist Parameters'!$E$16&lt;$X169,'Checklist Parameters'!$E$16&gt;=3),'Checklist Parameters'!$E$16,IF(AND('Checklist Parameters'!$E$16&lt;$X169,'Checklist Parameters'!$E$16&lt;3),0,$X169)))</f>
        <v>0</v>
      </c>
      <c r="AD169" s="161" t="str">
        <f>IF(AND(I169&lt;'Checklist Parameters'!$E$22,$I169&lt;&gt;0),"Y","")</f>
        <v/>
      </c>
      <c r="AE169" s="161" t="str">
        <f>IF($AD169="Y",0,IF('Checklist Parameters'!$E$25="","&lt;no limit&gt;",ROUNDDOWN((($I169-'Checklist Parameters'!$E$24)/'Checklist Parameters'!$E$25)+1,0)))</f>
        <v>&lt;no limit&gt;</v>
      </c>
      <c r="AF169" s="174">
        <f t="shared" si="16"/>
        <v>0</v>
      </c>
      <c r="AG169" s="161">
        <f t="shared" si="17"/>
        <v>0</v>
      </c>
      <c r="AH169" s="126"/>
      <c r="AI169" s="101"/>
      <c r="AJ169" s="101"/>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row>
    <row r="170" spans="1:79" s="2" customFormat="1" ht="15">
      <c r="A170" s="388"/>
      <c r="B170" s="389"/>
      <c r="C170" s="389"/>
      <c r="D170" s="389"/>
      <c r="E170" s="389"/>
      <c r="F170" s="389"/>
      <c r="G170" s="390"/>
      <c r="H170" s="389"/>
      <c r="I170" s="389"/>
      <c r="J170" s="389"/>
      <c r="K170" s="389"/>
      <c r="L170" s="389"/>
      <c r="M170" s="389"/>
      <c r="N170" s="313">
        <f>IF(IF(I170&lt;'Checklist Parameters'!$E$22,0,($I170-$L170))&lt;0,0,IF(I170&lt;'Checklist Parameters'!$E$22,0,($I170-$L170)))</f>
        <v>0</v>
      </c>
      <c r="O170" s="394"/>
      <c r="P170" s="395"/>
      <c r="Q170" s="316">
        <f t="shared" si="12"/>
        <v>0</v>
      </c>
      <c r="R170" s="159">
        <f t="shared" si="13"/>
        <v>0</v>
      </c>
      <c r="S170" s="159">
        <f>IF('Checklist Parameters'!$E$60&lt;0.2,0.2,'Checklist Parameters'!$E$60)</f>
        <v>0.72</v>
      </c>
      <c r="T170" s="160">
        <f>IF($O170="",IF('Checklist District ID'!$C$43="Y",MAX($R170:$S170)*$I170,SUM($R170:$S170)*$I170),IF(O170&gt;0,Q170*S170))</f>
        <v>0</v>
      </c>
      <c r="U170" s="160">
        <f>IF(Q170&gt;0,((I170-T170)*'Formula Matrix'!$E$38),0)</f>
        <v>0</v>
      </c>
      <c r="V170" s="160">
        <f t="shared" si="14"/>
        <v>0</v>
      </c>
      <c r="W170" s="160">
        <f>IF(V170&gt;0,(V170*'Checklist Parameters'!$E$35),0)</f>
        <v>0</v>
      </c>
      <c r="X170" s="161">
        <f t="shared" si="15"/>
        <v>0</v>
      </c>
      <c r="Y170" s="161">
        <f>IF('Checklist Parameters'!$E$102&lt;&gt;"",(I170/43560)*'Checklist Parameters'!$E$102,"N/A")</f>
        <v>0</v>
      </c>
      <c r="Z170" s="161" t="str">
        <f>IF('Checklist Parameters'!$E$58&lt;&gt;"",((I170*'Checklist Parameters'!$E$58)*'Checklist Parameters'!$E$35)/1000,"N/A")</f>
        <v>N/A</v>
      </c>
      <c r="AA170" s="161">
        <f>IF('Checklist Parameters'!$E$101&lt;&gt;"",IFERROR(I170/'Checklist Parameters'!$E$101,0),"N/A")</f>
        <v>0</v>
      </c>
      <c r="AB170" s="161" t="str">
        <f>IF('Checklist Parameters'!$E$43&lt;&gt;"",(I170*'Checklist Parameters'!$E$43)/1000,"N/A")</f>
        <v>N/A</v>
      </c>
      <c r="AC170" s="161">
        <f>IF('Checklist Parameters'!$E$16="",$X170,IF(AND('Checklist Parameters'!$E$16&lt;$X170,'Checklist Parameters'!$E$16&gt;=3),'Checklist Parameters'!$E$16,IF(AND('Checklist Parameters'!$E$16&lt;$X170,'Checklist Parameters'!$E$16&lt;3),0,$X170)))</f>
        <v>0</v>
      </c>
      <c r="AD170" s="161" t="str">
        <f>IF(AND(I170&lt;'Checklist Parameters'!$E$22,$I170&lt;&gt;0),"Y","")</f>
        <v/>
      </c>
      <c r="AE170" s="161" t="str">
        <f>IF($AD170="Y",0,IF('Checklist Parameters'!$E$25="","&lt;no limit&gt;",ROUNDDOWN((($I170-'Checklist Parameters'!$E$24)/'Checklist Parameters'!$E$25)+1,0)))</f>
        <v>&lt;no limit&gt;</v>
      </c>
      <c r="AF170" s="174">
        <f t="shared" si="16"/>
        <v>0</v>
      </c>
      <c r="AG170" s="161">
        <f t="shared" si="17"/>
        <v>0</v>
      </c>
      <c r="AH170" s="126"/>
      <c r="AI170" s="101"/>
      <c r="AJ170" s="101"/>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row>
    <row r="171" spans="1:79" s="2" customFormat="1" ht="15">
      <c r="A171" s="388"/>
      <c r="B171" s="389"/>
      <c r="C171" s="389"/>
      <c r="D171" s="389"/>
      <c r="E171" s="389"/>
      <c r="F171" s="389"/>
      <c r="G171" s="390"/>
      <c r="H171" s="389"/>
      <c r="I171" s="389"/>
      <c r="J171" s="389"/>
      <c r="K171" s="389"/>
      <c r="L171" s="389"/>
      <c r="M171" s="389"/>
      <c r="N171" s="313">
        <f>IF(IF(I171&lt;'Checklist Parameters'!$E$22,0,($I171-$L171))&lt;0,0,IF(I171&lt;'Checklist Parameters'!$E$22,0,($I171-$L171)))</f>
        <v>0</v>
      </c>
      <c r="O171" s="394"/>
      <c r="P171" s="395"/>
      <c r="Q171" s="316">
        <f t="shared" si="12"/>
        <v>0</v>
      </c>
      <c r="R171" s="159">
        <f t="shared" si="13"/>
        <v>0</v>
      </c>
      <c r="S171" s="159">
        <f>IF('Checklist Parameters'!$E$60&lt;0.2,0.2,'Checklist Parameters'!$E$60)</f>
        <v>0.72</v>
      </c>
      <c r="T171" s="160">
        <f>IF($O171="",IF('Checklist District ID'!$C$43="Y",MAX($R171:$S171)*$I171,SUM($R171:$S171)*$I171),IF(O171&gt;0,Q171*S171))</f>
        <v>0</v>
      </c>
      <c r="U171" s="160">
        <f>IF(Q171&gt;0,((I171-T171)*'Formula Matrix'!$E$38),0)</f>
        <v>0</v>
      </c>
      <c r="V171" s="160">
        <f t="shared" si="14"/>
        <v>0</v>
      </c>
      <c r="W171" s="160">
        <f>IF(V171&gt;0,(V171*'Checklist Parameters'!$E$35),0)</f>
        <v>0</v>
      </c>
      <c r="X171" s="161">
        <f t="shared" si="15"/>
        <v>0</v>
      </c>
      <c r="Y171" s="161">
        <f>IF('Checklist Parameters'!$E$102&lt;&gt;"",(I171/43560)*'Checklist Parameters'!$E$102,"N/A")</f>
        <v>0</v>
      </c>
      <c r="Z171" s="161" t="str">
        <f>IF('Checklist Parameters'!$E$58&lt;&gt;"",((I171*'Checklist Parameters'!$E$58)*'Checklist Parameters'!$E$35)/1000,"N/A")</f>
        <v>N/A</v>
      </c>
      <c r="AA171" s="161">
        <f>IF('Checklist Parameters'!$E$101&lt;&gt;"",IFERROR(I171/'Checklist Parameters'!$E$101,0),"N/A")</f>
        <v>0</v>
      </c>
      <c r="AB171" s="161" t="str">
        <f>IF('Checklist Parameters'!$E$43&lt;&gt;"",(I171*'Checklist Parameters'!$E$43)/1000,"N/A")</f>
        <v>N/A</v>
      </c>
      <c r="AC171" s="161">
        <f>IF('Checklist Parameters'!$E$16="",$X171,IF(AND('Checklist Parameters'!$E$16&lt;$X171,'Checklist Parameters'!$E$16&gt;=3),'Checklist Parameters'!$E$16,IF(AND('Checklist Parameters'!$E$16&lt;$X171,'Checklist Parameters'!$E$16&lt;3),0,$X171)))</f>
        <v>0</v>
      </c>
      <c r="AD171" s="161" t="str">
        <f>IF(AND(I171&lt;'Checklist Parameters'!$E$22,$I171&lt;&gt;0),"Y","")</f>
        <v/>
      </c>
      <c r="AE171" s="161" t="str">
        <f>IF($AD171="Y",0,IF('Checklist Parameters'!$E$25="","&lt;no limit&gt;",ROUNDDOWN((($I171-'Checklist Parameters'!$E$24)/'Checklist Parameters'!$E$25)+1,0)))</f>
        <v>&lt;no limit&gt;</v>
      </c>
      <c r="AF171" s="174">
        <f t="shared" si="16"/>
        <v>0</v>
      </c>
      <c r="AG171" s="161">
        <f t="shared" si="17"/>
        <v>0</v>
      </c>
      <c r="AH171" s="126"/>
      <c r="AI171" s="101"/>
      <c r="AJ171" s="101"/>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row>
    <row r="172" spans="1:79" s="2" customFormat="1" ht="15">
      <c r="A172" s="388"/>
      <c r="B172" s="389"/>
      <c r="C172" s="389"/>
      <c r="D172" s="389"/>
      <c r="E172" s="389"/>
      <c r="F172" s="389"/>
      <c r="G172" s="390"/>
      <c r="H172" s="389"/>
      <c r="I172" s="389"/>
      <c r="J172" s="389"/>
      <c r="K172" s="389"/>
      <c r="L172" s="389"/>
      <c r="M172" s="389"/>
      <c r="N172" s="313">
        <f>IF(IF(I172&lt;'Checklist Parameters'!$E$22,0,($I172-$L172))&lt;0,0,IF(I172&lt;'Checklist Parameters'!$E$22,0,($I172-$L172)))</f>
        <v>0</v>
      </c>
      <c r="O172" s="394"/>
      <c r="P172" s="395"/>
      <c r="Q172" s="316">
        <f t="shared" si="12"/>
        <v>0</v>
      </c>
      <c r="R172" s="159">
        <f t="shared" si="13"/>
        <v>0</v>
      </c>
      <c r="S172" s="159">
        <f>IF('Checklist Parameters'!$E$60&lt;0.2,0.2,'Checklist Parameters'!$E$60)</f>
        <v>0.72</v>
      </c>
      <c r="T172" s="160">
        <f>IF($O172="",IF('Checklist District ID'!$C$43="Y",MAX($R172:$S172)*$I172,SUM($R172:$S172)*$I172),IF(O172&gt;0,Q172*S172))</f>
        <v>0</v>
      </c>
      <c r="U172" s="160">
        <f>IF(Q172&gt;0,((I172-T172)*'Formula Matrix'!$E$38),0)</f>
        <v>0</v>
      </c>
      <c r="V172" s="160">
        <f t="shared" si="14"/>
        <v>0</v>
      </c>
      <c r="W172" s="160">
        <f>IF(V172&gt;0,(V172*'Checklist Parameters'!$E$35),0)</f>
        <v>0</v>
      </c>
      <c r="X172" s="161">
        <f t="shared" si="15"/>
        <v>0</v>
      </c>
      <c r="Y172" s="161">
        <f>IF('Checklist Parameters'!$E$102&lt;&gt;"",(I172/43560)*'Checklist Parameters'!$E$102,"N/A")</f>
        <v>0</v>
      </c>
      <c r="Z172" s="161" t="str">
        <f>IF('Checklist Parameters'!$E$58&lt;&gt;"",((I172*'Checklist Parameters'!$E$58)*'Checklist Parameters'!$E$35)/1000,"N/A")</f>
        <v>N/A</v>
      </c>
      <c r="AA172" s="161">
        <f>IF('Checklist Parameters'!$E$101&lt;&gt;"",IFERROR(I172/'Checklist Parameters'!$E$101,0),"N/A")</f>
        <v>0</v>
      </c>
      <c r="AB172" s="161" t="str">
        <f>IF('Checklist Parameters'!$E$43&lt;&gt;"",(I172*'Checklist Parameters'!$E$43)/1000,"N/A")</f>
        <v>N/A</v>
      </c>
      <c r="AC172" s="161">
        <f>IF('Checklist Parameters'!$E$16="",$X172,IF(AND('Checklist Parameters'!$E$16&lt;$X172,'Checklist Parameters'!$E$16&gt;=3),'Checklist Parameters'!$E$16,IF(AND('Checklist Parameters'!$E$16&lt;$X172,'Checklist Parameters'!$E$16&lt;3),0,$X172)))</f>
        <v>0</v>
      </c>
      <c r="AD172" s="161" t="str">
        <f>IF(AND(I172&lt;'Checklist Parameters'!$E$22,$I172&lt;&gt;0),"Y","")</f>
        <v/>
      </c>
      <c r="AE172" s="161" t="str">
        <f>IF($AD172="Y",0,IF('Checklist Parameters'!$E$25="","&lt;no limit&gt;",ROUNDDOWN((($I172-'Checklist Parameters'!$E$24)/'Checklist Parameters'!$E$25)+1,0)))</f>
        <v>&lt;no limit&gt;</v>
      </c>
      <c r="AF172" s="174">
        <f t="shared" si="16"/>
        <v>0</v>
      </c>
      <c r="AG172" s="161">
        <f t="shared" si="17"/>
        <v>0</v>
      </c>
      <c r="AH172" s="126"/>
      <c r="AI172" s="101"/>
      <c r="AJ172" s="101"/>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row>
    <row r="173" spans="1:79" s="2" customFormat="1" ht="15">
      <c r="A173" s="388"/>
      <c r="B173" s="389"/>
      <c r="C173" s="389"/>
      <c r="D173" s="389"/>
      <c r="E173" s="389"/>
      <c r="F173" s="389"/>
      <c r="G173" s="390"/>
      <c r="H173" s="389"/>
      <c r="I173" s="389"/>
      <c r="J173" s="389"/>
      <c r="K173" s="389"/>
      <c r="L173" s="389"/>
      <c r="M173" s="389"/>
      <c r="N173" s="313">
        <f>IF(IF(I173&lt;'Checklist Parameters'!$E$22,0,($I173-$L173))&lt;0,0,IF(I173&lt;'Checklist Parameters'!$E$22,0,($I173-$L173)))</f>
        <v>0</v>
      </c>
      <c r="O173" s="394"/>
      <c r="P173" s="395"/>
      <c r="Q173" s="316">
        <f t="shared" si="12"/>
        <v>0</v>
      </c>
      <c r="R173" s="159">
        <f t="shared" si="13"/>
        <v>0</v>
      </c>
      <c r="S173" s="159">
        <f>IF('Checklist Parameters'!$E$60&lt;0.2,0.2,'Checklist Parameters'!$E$60)</f>
        <v>0.72</v>
      </c>
      <c r="T173" s="160">
        <f>IF($O173="",IF('Checklist District ID'!$C$43="Y",MAX($R173:$S173)*$I173,SUM($R173:$S173)*$I173),IF(O173&gt;0,Q173*S173))</f>
        <v>0</v>
      </c>
      <c r="U173" s="160">
        <f>IF(Q173&gt;0,((I173-T173)*'Formula Matrix'!$E$38),0)</f>
        <v>0</v>
      </c>
      <c r="V173" s="160">
        <f t="shared" si="14"/>
        <v>0</v>
      </c>
      <c r="W173" s="160">
        <f>IF(V173&gt;0,(V173*'Checklist Parameters'!$E$35),0)</f>
        <v>0</v>
      </c>
      <c r="X173" s="161">
        <f t="shared" si="15"/>
        <v>0</v>
      </c>
      <c r="Y173" s="161">
        <f>IF('Checklist Parameters'!$E$102&lt;&gt;"",(I173/43560)*'Checklist Parameters'!$E$102,"N/A")</f>
        <v>0</v>
      </c>
      <c r="Z173" s="161" t="str">
        <f>IF('Checklist Parameters'!$E$58&lt;&gt;"",((I173*'Checklist Parameters'!$E$58)*'Checklist Parameters'!$E$35)/1000,"N/A")</f>
        <v>N/A</v>
      </c>
      <c r="AA173" s="161">
        <f>IF('Checklist Parameters'!$E$101&lt;&gt;"",IFERROR(I173/'Checklist Parameters'!$E$101,0),"N/A")</f>
        <v>0</v>
      </c>
      <c r="AB173" s="161" t="str">
        <f>IF('Checklist Parameters'!$E$43&lt;&gt;"",(I173*'Checklist Parameters'!$E$43)/1000,"N/A")</f>
        <v>N/A</v>
      </c>
      <c r="AC173" s="161">
        <f>IF('Checklist Parameters'!$E$16="",$X173,IF(AND('Checklist Parameters'!$E$16&lt;$X173,'Checklist Parameters'!$E$16&gt;=3),'Checklist Parameters'!$E$16,IF(AND('Checklist Parameters'!$E$16&lt;$X173,'Checklist Parameters'!$E$16&lt;3),0,$X173)))</f>
        <v>0</v>
      </c>
      <c r="AD173" s="161" t="str">
        <f>IF(AND(I173&lt;'Checklist Parameters'!$E$22,$I173&lt;&gt;0),"Y","")</f>
        <v/>
      </c>
      <c r="AE173" s="161" t="str">
        <f>IF($AD173="Y",0,IF('Checklist Parameters'!$E$25="","&lt;no limit&gt;",ROUNDDOWN((($I173-'Checklist Parameters'!$E$24)/'Checklist Parameters'!$E$25)+1,0)))</f>
        <v>&lt;no limit&gt;</v>
      </c>
      <c r="AF173" s="174">
        <f t="shared" si="16"/>
        <v>0</v>
      </c>
      <c r="AG173" s="161">
        <f t="shared" si="17"/>
        <v>0</v>
      </c>
      <c r="AH173" s="126"/>
      <c r="AI173" s="101"/>
      <c r="AJ173" s="101"/>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row>
    <row r="174" spans="1:79" s="2" customFormat="1" ht="15">
      <c r="A174" s="388"/>
      <c r="B174" s="389"/>
      <c r="C174" s="389"/>
      <c r="D174" s="389"/>
      <c r="E174" s="389"/>
      <c r="F174" s="389"/>
      <c r="G174" s="390"/>
      <c r="H174" s="389"/>
      <c r="I174" s="389"/>
      <c r="J174" s="389"/>
      <c r="K174" s="389"/>
      <c r="L174" s="389"/>
      <c r="M174" s="389"/>
      <c r="N174" s="313">
        <f>IF(IF(I174&lt;'Checklist Parameters'!$E$22,0,($I174-$L174))&lt;0,0,IF(I174&lt;'Checklist Parameters'!$E$22,0,($I174-$L174)))</f>
        <v>0</v>
      </c>
      <c r="O174" s="394"/>
      <c r="P174" s="395"/>
      <c r="Q174" s="316">
        <f t="shared" si="12"/>
        <v>0</v>
      </c>
      <c r="R174" s="159">
        <f t="shared" si="13"/>
        <v>0</v>
      </c>
      <c r="S174" s="159">
        <f>IF('Checklist Parameters'!$E$60&lt;0.2,0.2,'Checklist Parameters'!$E$60)</f>
        <v>0.72</v>
      </c>
      <c r="T174" s="160">
        <f>IF($O174="",IF('Checklist District ID'!$C$43="Y",MAX($R174:$S174)*$I174,SUM($R174:$S174)*$I174),IF(O174&gt;0,Q174*S174))</f>
        <v>0</v>
      </c>
      <c r="U174" s="160">
        <f>IF(Q174&gt;0,((I174-T174)*'Formula Matrix'!$E$38),0)</f>
        <v>0</v>
      </c>
      <c r="V174" s="160">
        <f t="shared" si="14"/>
        <v>0</v>
      </c>
      <c r="W174" s="160">
        <f>IF(V174&gt;0,(V174*'Checklist Parameters'!$E$35),0)</f>
        <v>0</v>
      </c>
      <c r="X174" s="161">
        <f t="shared" si="15"/>
        <v>0</v>
      </c>
      <c r="Y174" s="161">
        <f>IF('Checklist Parameters'!$E$102&lt;&gt;"",(I174/43560)*'Checklist Parameters'!$E$102,"N/A")</f>
        <v>0</v>
      </c>
      <c r="Z174" s="161" t="str">
        <f>IF('Checklist Parameters'!$E$58&lt;&gt;"",((I174*'Checklist Parameters'!$E$58)*'Checklist Parameters'!$E$35)/1000,"N/A")</f>
        <v>N/A</v>
      </c>
      <c r="AA174" s="161">
        <f>IF('Checklist Parameters'!$E$101&lt;&gt;"",IFERROR(I174/'Checklist Parameters'!$E$101,0),"N/A")</f>
        <v>0</v>
      </c>
      <c r="AB174" s="161" t="str">
        <f>IF('Checklist Parameters'!$E$43&lt;&gt;"",(I174*'Checklist Parameters'!$E$43)/1000,"N/A")</f>
        <v>N/A</v>
      </c>
      <c r="AC174" s="161">
        <f>IF('Checklist Parameters'!$E$16="",$X174,IF(AND('Checklist Parameters'!$E$16&lt;$X174,'Checklist Parameters'!$E$16&gt;=3),'Checklist Parameters'!$E$16,IF(AND('Checklist Parameters'!$E$16&lt;$X174,'Checklist Parameters'!$E$16&lt;3),0,$X174)))</f>
        <v>0</v>
      </c>
      <c r="AD174" s="161" t="str">
        <f>IF(AND(I174&lt;'Checklist Parameters'!$E$22,$I174&lt;&gt;0),"Y","")</f>
        <v/>
      </c>
      <c r="AE174" s="161" t="str">
        <f>IF($AD174="Y",0,IF('Checklist Parameters'!$E$25="","&lt;no limit&gt;",ROUNDDOWN((($I174-'Checklist Parameters'!$E$24)/'Checklist Parameters'!$E$25)+1,0)))</f>
        <v>&lt;no limit&gt;</v>
      </c>
      <c r="AF174" s="174">
        <f t="shared" si="16"/>
        <v>0</v>
      </c>
      <c r="AG174" s="161">
        <f t="shared" si="17"/>
        <v>0</v>
      </c>
      <c r="AH174" s="126"/>
      <c r="AI174" s="101"/>
      <c r="AJ174" s="101"/>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row>
    <row r="175" spans="1:79" s="2" customFormat="1" ht="15">
      <c r="A175" s="388"/>
      <c r="B175" s="389"/>
      <c r="C175" s="389"/>
      <c r="D175" s="389"/>
      <c r="E175" s="389"/>
      <c r="F175" s="389"/>
      <c r="G175" s="390"/>
      <c r="H175" s="389"/>
      <c r="I175" s="389"/>
      <c r="J175" s="389"/>
      <c r="K175" s="389"/>
      <c r="L175" s="389"/>
      <c r="M175" s="389"/>
      <c r="N175" s="313">
        <f>IF(IF(I175&lt;'Checklist Parameters'!$E$22,0,($I175-$L175))&lt;0,0,IF(I175&lt;'Checklist Parameters'!$E$22,0,($I175-$L175)))</f>
        <v>0</v>
      </c>
      <c r="O175" s="394"/>
      <c r="P175" s="395"/>
      <c r="Q175" s="316">
        <f t="shared" si="12"/>
        <v>0</v>
      </c>
      <c r="R175" s="159">
        <f t="shared" si="13"/>
        <v>0</v>
      </c>
      <c r="S175" s="159">
        <f>IF('Checklist Parameters'!$E$60&lt;0.2,0.2,'Checklist Parameters'!$E$60)</f>
        <v>0.72</v>
      </c>
      <c r="T175" s="160">
        <f>IF($O175="",IF('Checklist District ID'!$C$43="Y",MAX($R175:$S175)*$I175,SUM($R175:$S175)*$I175),IF(O175&gt;0,Q175*S175))</f>
        <v>0</v>
      </c>
      <c r="U175" s="160">
        <f>IF(Q175&gt;0,((I175-T175)*'Formula Matrix'!$E$38),0)</f>
        <v>0</v>
      </c>
      <c r="V175" s="160">
        <f t="shared" si="14"/>
        <v>0</v>
      </c>
      <c r="W175" s="160">
        <f>IF(V175&gt;0,(V175*'Checklist Parameters'!$E$35),0)</f>
        <v>0</v>
      </c>
      <c r="X175" s="161">
        <f t="shared" si="15"/>
        <v>0</v>
      </c>
      <c r="Y175" s="161">
        <f>IF('Checklist Parameters'!$E$102&lt;&gt;"",(I175/43560)*'Checklist Parameters'!$E$102,"N/A")</f>
        <v>0</v>
      </c>
      <c r="Z175" s="161" t="str">
        <f>IF('Checklist Parameters'!$E$58&lt;&gt;"",((I175*'Checklist Parameters'!$E$58)*'Checklist Parameters'!$E$35)/1000,"N/A")</f>
        <v>N/A</v>
      </c>
      <c r="AA175" s="161">
        <f>IF('Checklist Parameters'!$E$101&lt;&gt;"",IFERROR(I175/'Checklist Parameters'!$E$101,0),"N/A")</f>
        <v>0</v>
      </c>
      <c r="AB175" s="161" t="str">
        <f>IF('Checklist Parameters'!$E$43&lt;&gt;"",(I175*'Checklist Parameters'!$E$43)/1000,"N/A")</f>
        <v>N/A</v>
      </c>
      <c r="AC175" s="161">
        <f>IF('Checklist Parameters'!$E$16="",$X175,IF(AND('Checklist Parameters'!$E$16&lt;$X175,'Checklist Parameters'!$E$16&gt;=3),'Checklist Parameters'!$E$16,IF(AND('Checklist Parameters'!$E$16&lt;$X175,'Checklist Parameters'!$E$16&lt;3),0,$X175)))</f>
        <v>0</v>
      </c>
      <c r="AD175" s="161" t="str">
        <f>IF(AND(I175&lt;'Checklist Parameters'!$E$22,$I175&lt;&gt;0),"Y","")</f>
        <v/>
      </c>
      <c r="AE175" s="161" t="str">
        <f>IF($AD175="Y",0,IF('Checklist Parameters'!$E$25="","&lt;no limit&gt;",ROUNDDOWN((($I175-'Checklist Parameters'!$E$24)/'Checklist Parameters'!$E$25)+1,0)))</f>
        <v>&lt;no limit&gt;</v>
      </c>
      <c r="AF175" s="174">
        <f t="shared" si="16"/>
        <v>0</v>
      </c>
      <c r="AG175" s="161">
        <f t="shared" si="17"/>
        <v>0</v>
      </c>
      <c r="AH175" s="126"/>
      <c r="AI175" s="101"/>
      <c r="AJ175" s="101"/>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row>
    <row r="176" spans="1:79" s="2" customFormat="1" ht="15">
      <c r="A176" s="388"/>
      <c r="B176" s="389"/>
      <c r="C176" s="389"/>
      <c r="D176" s="389"/>
      <c r="E176" s="389"/>
      <c r="F176" s="389"/>
      <c r="G176" s="390"/>
      <c r="H176" s="389"/>
      <c r="I176" s="389"/>
      <c r="J176" s="389"/>
      <c r="K176" s="389"/>
      <c r="L176" s="389"/>
      <c r="M176" s="389"/>
      <c r="N176" s="313">
        <f>IF(IF(I176&lt;'Checklist Parameters'!$E$22,0,($I176-$L176))&lt;0,0,IF(I176&lt;'Checklist Parameters'!$E$22,0,($I176-$L176)))</f>
        <v>0</v>
      </c>
      <c r="O176" s="394"/>
      <c r="P176" s="395"/>
      <c r="Q176" s="316">
        <f t="shared" si="12"/>
        <v>0</v>
      </c>
      <c r="R176" s="159">
        <f t="shared" si="13"/>
        <v>0</v>
      </c>
      <c r="S176" s="159">
        <f>IF('Checklist Parameters'!$E$60&lt;0.2,0.2,'Checklist Parameters'!$E$60)</f>
        <v>0.72</v>
      </c>
      <c r="T176" s="160">
        <f>IF($O176="",IF('Checklist District ID'!$C$43="Y",MAX($R176:$S176)*$I176,SUM($R176:$S176)*$I176),IF(O176&gt;0,Q176*S176))</f>
        <v>0</v>
      </c>
      <c r="U176" s="160">
        <f>IF(Q176&gt;0,((I176-T176)*'Formula Matrix'!$E$38),0)</f>
        <v>0</v>
      </c>
      <c r="V176" s="160">
        <f t="shared" si="14"/>
        <v>0</v>
      </c>
      <c r="W176" s="160">
        <f>IF(V176&gt;0,(V176*'Checklist Parameters'!$E$35),0)</f>
        <v>0</v>
      </c>
      <c r="X176" s="161">
        <f t="shared" si="15"/>
        <v>0</v>
      </c>
      <c r="Y176" s="161">
        <f>IF('Checklist Parameters'!$E$102&lt;&gt;"",(I176/43560)*'Checklist Parameters'!$E$102,"N/A")</f>
        <v>0</v>
      </c>
      <c r="Z176" s="161" t="str">
        <f>IF('Checklist Parameters'!$E$58&lt;&gt;"",((I176*'Checklist Parameters'!$E$58)*'Checklist Parameters'!$E$35)/1000,"N/A")</f>
        <v>N/A</v>
      </c>
      <c r="AA176" s="161">
        <f>IF('Checklist Parameters'!$E$101&lt;&gt;"",IFERROR(I176/'Checklist Parameters'!$E$101,0),"N/A")</f>
        <v>0</v>
      </c>
      <c r="AB176" s="161" t="str">
        <f>IF('Checklist Parameters'!$E$43&lt;&gt;"",(I176*'Checklist Parameters'!$E$43)/1000,"N/A")</f>
        <v>N/A</v>
      </c>
      <c r="AC176" s="161">
        <f>IF('Checklist Parameters'!$E$16="",$X176,IF(AND('Checklist Parameters'!$E$16&lt;$X176,'Checklist Parameters'!$E$16&gt;=3),'Checklist Parameters'!$E$16,IF(AND('Checklist Parameters'!$E$16&lt;$X176,'Checklist Parameters'!$E$16&lt;3),0,$X176)))</f>
        <v>0</v>
      </c>
      <c r="AD176" s="161" t="str">
        <f>IF(AND(I176&lt;'Checklist Parameters'!$E$22,$I176&lt;&gt;0),"Y","")</f>
        <v/>
      </c>
      <c r="AE176" s="161" t="str">
        <f>IF($AD176="Y",0,IF('Checklist Parameters'!$E$25="","&lt;no limit&gt;",ROUNDDOWN((($I176-'Checklist Parameters'!$E$24)/'Checklist Parameters'!$E$25)+1,0)))</f>
        <v>&lt;no limit&gt;</v>
      </c>
      <c r="AF176" s="174">
        <f t="shared" si="16"/>
        <v>0</v>
      </c>
      <c r="AG176" s="161">
        <f t="shared" si="17"/>
        <v>0</v>
      </c>
      <c r="AH176" s="126"/>
      <c r="AI176" s="101"/>
      <c r="AJ176" s="101"/>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row>
    <row r="177" spans="1:79" s="2" customFormat="1" ht="15">
      <c r="A177" s="388"/>
      <c r="B177" s="389"/>
      <c r="C177" s="389"/>
      <c r="D177" s="389"/>
      <c r="E177" s="389"/>
      <c r="F177" s="389"/>
      <c r="G177" s="390"/>
      <c r="H177" s="389"/>
      <c r="I177" s="389"/>
      <c r="J177" s="389"/>
      <c r="K177" s="389"/>
      <c r="L177" s="389"/>
      <c r="M177" s="389"/>
      <c r="N177" s="313">
        <f>IF(IF(I177&lt;'Checklist Parameters'!$E$22,0,($I177-$L177))&lt;0,0,IF(I177&lt;'Checklist Parameters'!$E$22,0,($I177-$L177)))</f>
        <v>0</v>
      </c>
      <c r="O177" s="394"/>
      <c r="P177" s="395"/>
      <c r="Q177" s="316">
        <f t="shared" si="12"/>
        <v>0</v>
      </c>
      <c r="R177" s="159">
        <f t="shared" si="13"/>
        <v>0</v>
      </c>
      <c r="S177" s="159">
        <f>IF('Checklist Parameters'!$E$60&lt;0.2,0.2,'Checklist Parameters'!$E$60)</f>
        <v>0.72</v>
      </c>
      <c r="T177" s="160">
        <f>IF($O177="",IF('Checklist District ID'!$C$43="Y",MAX($R177:$S177)*$I177,SUM($R177:$S177)*$I177),IF(O177&gt;0,Q177*S177))</f>
        <v>0</v>
      </c>
      <c r="U177" s="160">
        <f>IF(Q177&gt;0,((I177-T177)*'Formula Matrix'!$E$38),0)</f>
        <v>0</v>
      </c>
      <c r="V177" s="160">
        <f t="shared" si="14"/>
        <v>0</v>
      </c>
      <c r="W177" s="160">
        <f>IF(V177&gt;0,(V177*'Checklist Parameters'!$E$35),0)</f>
        <v>0</v>
      </c>
      <c r="X177" s="161">
        <f t="shared" si="15"/>
        <v>0</v>
      </c>
      <c r="Y177" s="161">
        <f>IF('Checklist Parameters'!$E$102&lt;&gt;"",(I177/43560)*'Checklist Parameters'!$E$102,"N/A")</f>
        <v>0</v>
      </c>
      <c r="Z177" s="161" t="str">
        <f>IF('Checklist Parameters'!$E$58&lt;&gt;"",((I177*'Checklist Parameters'!$E$58)*'Checklist Parameters'!$E$35)/1000,"N/A")</f>
        <v>N/A</v>
      </c>
      <c r="AA177" s="161">
        <f>IF('Checklist Parameters'!$E$101&lt;&gt;"",IFERROR(I177/'Checklist Parameters'!$E$101,0),"N/A")</f>
        <v>0</v>
      </c>
      <c r="AB177" s="161" t="str">
        <f>IF('Checklist Parameters'!$E$43&lt;&gt;"",(I177*'Checklist Parameters'!$E$43)/1000,"N/A")</f>
        <v>N/A</v>
      </c>
      <c r="AC177" s="161">
        <f>IF('Checklist Parameters'!$E$16="",$X177,IF(AND('Checklist Parameters'!$E$16&lt;$X177,'Checklist Parameters'!$E$16&gt;=3),'Checklist Parameters'!$E$16,IF(AND('Checklist Parameters'!$E$16&lt;$X177,'Checklist Parameters'!$E$16&lt;3),0,$X177)))</f>
        <v>0</v>
      </c>
      <c r="AD177" s="161" t="str">
        <f>IF(AND(I177&lt;'Checklist Parameters'!$E$22,$I177&lt;&gt;0),"Y","")</f>
        <v/>
      </c>
      <c r="AE177" s="161" t="str">
        <f>IF($AD177="Y",0,IF('Checklist Parameters'!$E$25="","&lt;no limit&gt;",ROUNDDOWN((($I177-'Checklist Parameters'!$E$24)/'Checklist Parameters'!$E$25)+1,0)))</f>
        <v>&lt;no limit&gt;</v>
      </c>
      <c r="AF177" s="174">
        <f t="shared" si="16"/>
        <v>0</v>
      </c>
      <c r="AG177" s="161">
        <f t="shared" si="17"/>
        <v>0</v>
      </c>
      <c r="AH177" s="126"/>
      <c r="AI177" s="101"/>
      <c r="AJ177" s="101"/>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row>
    <row r="178" spans="1:79" s="2" customFormat="1" ht="15">
      <c r="A178" s="388"/>
      <c r="B178" s="389"/>
      <c r="C178" s="389"/>
      <c r="D178" s="389"/>
      <c r="E178" s="389"/>
      <c r="F178" s="389"/>
      <c r="G178" s="390"/>
      <c r="H178" s="389"/>
      <c r="I178" s="389"/>
      <c r="J178" s="389"/>
      <c r="K178" s="389"/>
      <c r="L178" s="389"/>
      <c r="M178" s="389"/>
      <c r="N178" s="313">
        <f>IF(IF(I178&lt;'Checklist Parameters'!$E$22,0,($I178-$L178))&lt;0,0,IF(I178&lt;'Checklist Parameters'!$E$22,0,($I178-$L178)))</f>
        <v>0</v>
      </c>
      <c r="O178" s="394"/>
      <c r="P178" s="395"/>
      <c r="Q178" s="316">
        <f t="shared" si="12"/>
        <v>0</v>
      </c>
      <c r="R178" s="159">
        <f t="shared" si="13"/>
        <v>0</v>
      </c>
      <c r="S178" s="159">
        <f>IF('Checklist Parameters'!$E$60&lt;0.2,0.2,'Checklist Parameters'!$E$60)</f>
        <v>0.72</v>
      </c>
      <c r="T178" s="160">
        <f>IF($O178="",IF('Checklist District ID'!$C$43="Y",MAX($R178:$S178)*$I178,SUM($R178:$S178)*$I178),IF(O178&gt;0,Q178*S178))</f>
        <v>0</v>
      </c>
      <c r="U178" s="160">
        <f>IF(Q178&gt;0,((I178-T178)*'Formula Matrix'!$E$38),0)</f>
        <v>0</v>
      </c>
      <c r="V178" s="160">
        <f t="shared" si="14"/>
        <v>0</v>
      </c>
      <c r="W178" s="160">
        <f>IF(V178&gt;0,(V178*'Checklist Parameters'!$E$35),0)</f>
        <v>0</v>
      </c>
      <c r="X178" s="161">
        <f t="shared" si="15"/>
        <v>0</v>
      </c>
      <c r="Y178" s="161">
        <f>IF('Checklist Parameters'!$E$102&lt;&gt;"",(I178/43560)*'Checklist Parameters'!$E$102,"N/A")</f>
        <v>0</v>
      </c>
      <c r="Z178" s="161" t="str">
        <f>IF('Checklist Parameters'!$E$58&lt;&gt;"",((I178*'Checklist Parameters'!$E$58)*'Checklist Parameters'!$E$35)/1000,"N/A")</f>
        <v>N/A</v>
      </c>
      <c r="AA178" s="161">
        <f>IF('Checklist Parameters'!$E$101&lt;&gt;"",IFERROR(I178/'Checklist Parameters'!$E$101,0),"N/A")</f>
        <v>0</v>
      </c>
      <c r="AB178" s="161" t="str">
        <f>IF('Checklist Parameters'!$E$43&lt;&gt;"",(I178*'Checklist Parameters'!$E$43)/1000,"N/A")</f>
        <v>N/A</v>
      </c>
      <c r="AC178" s="161">
        <f>IF('Checklist Parameters'!$E$16="",$X178,IF(AND('Checklist Parameters'!$E$16&lt;$X178,'Checklist Parameters'!$E$16&gt;=3),'Checklist Parameters'!$E$16,IF(AND('Checklist Parameters'!$E$16&lt;$X178,'Checklist Parameters'!$E$16&lt;3),0,$X178)))</f>
        <v>0</v>
      </c>
      <c r="AD178" s="161" t="str">
        <f>IF(AND(I178&lt;'Checklist Parameters'!$E$22,$I178&lt;&gt;0),"Y","")</f>
        <v/>
      </c>
      <c r="AE178" s="161" t="str">
        <f>IF($AD178="Y",0,IF('Checklist Parameters'!$E$25="","&lt;no limit&gt;",ROUNDDOWN((($I178-'Checklist Parameters'!$E$24)/'Checklist Parameters'!$E$25)+1,0)))</f>
        <v>&lt;no limit&gt;</v>
      </c>
      <c r="AF178" s="174">
        <f t="shared" si="16"/>
        <v>0</v>
      </c>
      <c r="AG178" s="161">
        <f t="shared" si="17"/>
        <v>0</v>
      </c>
      <c r="AH178" s="126"/>
      <c r="AI178" s="101"/>
      <c r="AJ178" s="101"/>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row>
    <row r="179" spans="1:79" s="2" customFormat="1" ht="15">
      <c r="A179" s="388"/>
      <c r="B179" s="389"/>
      <c r="C179" s="389"/>
      <c r="D179" s="389"/>
      <c r="E179" s="389"/>
      <c r="F179" s="389"/>
      <c r="G179" s="390"/>
      <c r="H179" s="389"/>
      <c r="I179" s="389"/>
      <c r="J179" s="389"/>
      <c r="K179" s="389"/>
      <c r="L179" s="389"/>
      <c r="M179" s="389"/>
      <c r="N179" s="313">
        <f>IF(IF(I179&lt;'Checklist Parameters'!$E$22,0,($I179-$L179))&lt;0,0,IF(I179&lt;'Checklist Parameters'!$E$22,0,($I179-$L179)))</f>
        <v>0</v>
      </c>
      <c r="O179" s="394"/>
      <c r="P179" s="395"/>
      <c r="Q179" s="316">
        <f t="shared" si="12"/>
        <v>0</v>
      </c>
      <c r="R179" s="159">
        <f t="shared" si="13"/>
        <v>0</v>
      </c>
      <c r="S179" s="159">
        <f>IF('Checklist Parameters'!$E$60&lt;0.2,0.2,'Checklist Parameters'!$E$60)</f>
        <v>0.72</v>
      </c>
      <c r="T179" s="160">
        <f>IF($O179="",IF('Checklist District ID'!$C$43="Y",MAX($R179:$S179)*$I179,SUM($R179:$S179)*$I179),IF(O179&gt;0,Q179*S179))</f>
        <v>0</v>
      </c>
      <c r="U179" s="160">
        <f>IF(Q179&gt;0,((I179-T179)*'Formula Matrix'!$E$38),0)</f>
        <v>0</v>
      </c>
      <c r="V179" s="160">
        <f t="shared" si="14"/>
        <v>0</v>
      </c>
      <c r="W179" s="160">
        <f>IF(V179&gt;0,(V179*'Checklist Parameters'!$E$35),0)</f>
        <v>0</v>
      </c>
      <c r="X179" s="161">
        <f t="shared" si="15"/>
        <v>0</v>
      </c>
      <c r="Y179" s="161">
        <f>IF('Checklist Parameters'!$E$102&lt;&gt;"",(I179/43560)*'Checklist Parameters'!$E$102,"N/A")</f>
        <v>0</v>
      </c>
      <c r="Z179" s="161" t="str">
        <f>IF('Checklist Parameters'!$E$58&lt;&gt;"",((I179*'Checklist Parameters'!$E$58)*'Checklist Parameters'!$E$35)/1000,"N/A")</f>
        <v>N/A</v>
      </c>
      <c r="AA179" s="161">
        <f>IF('Checklist Parameters'!$E$101&lt;&gt;"",IFERROR(I179/'Checklist Parameters'!$E$101,0),"N/A")</f>
        <v>0</v>
      </c>
      <c r="AB179" s="161" t="str">
        <f>IF('Checklist Parameters'!$E$43&lt;&gt;"",(I179*'Checklist Parameters'!$E$43)/1000,"N/A")</f>
        <v>N/A</v>
      </c>
      <c r="AC179" s="161">
        <f>IF('Checklist Parameters'!$E$16="",$X179,IF(AND('Checklist Parameters'!$E$16&lt;$X179,'Checklist Parameters'!$E$16&gt;=3),'Checklist Parameters'!$E$16,IF(AND('Checklist Parameters'!$E$16&lt;$X179,'Checklist Parameters'!$E$16&lt;3),0,$X179)))</f>
        <v>0</v>
      </c>
      <c r="AD179" s="161" t="str">
        <f>IF(AND(I179&lt;'Checklist Parameters'!$E$22,$I179&lt;&gt;0),"Y","")</f>
        <v/>
      </c>
      <c r="AE179" s="161" t="str">
        <f>IF($AD179="Y",0,IF('Checklist Parameters'!$E$25="","&lt;no limit&gt;",ROUNDDOWN((($I179-'Checklist Parameters'!$E$24)/'Checklist Parameters'!$E$25)+1,0)))</f>
        <v>&lt;no limit&gt;</v>
      </c>
      <c r="AF179" s="174">
        <f t="shared" si="16"/>
        <v>0</v>
      </c>
      <c r="AG179" s="161">
        <f t="shared" si="17"/>
        <v>0</v>
      </c>
      <c r="AH179" s="126"/>
      <c r="AI179" s="101"/>
      <c r="AJ179" s="101"/>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row>
    <row r="180" spans="1:79" s="2" customFormat="1" ht="15">
      <c r="A180" s="388"/>
      <c r="B180" s="389"/>
      <c r="C180" s="389"/>
      <c r="D180" s="389"/>
      <c r="E180" s="389"/>
      <c r="F180" s="389"/>
      <c r="G180" s="390"/>
      <c r="H180" s="389"/>
      <c r="I180" s="389"/>
      <c r="J180" s="389"/>
      <c r="K180" s="389"/>
      <c r="L180" s="389"/>
      <c r="M180" s="389"/>
      <c r="N180" s="313">
        <f>IF(IF(I180&lt;'Checklist Parameters'!$E$22,0,($I180-$L180))&lt;0,0,IF(I180&lt;'Checklist Parameters'!$E$22,0,($I180-$L180)))</f>
        <v>0</v>
      </c>
      <c r="O180" s="394"/>
      <c r="P180" s="395"/>
      <c r="Q180" s="316">
        <f t="shared" si="12"/>
        <v>0</v>
      </c>
      <c r="R180" s="159">
        <f t="shared" si="13"/>
        <v>0</v>
      </c>
      <c r="S180" s="159">
        <f>IF('Checklist Parameters'!$E$60&lt;0.2,0.2,'Checklist Parameters'!$E$60)</f>
        <v>0.72</v>
      </c>
      <c r="T180" s="160">
        <f>IF($O180="",IF('Checklist District ID'!$C$43="Y",MAX($R180:$S180)*$I180,SUM($R180:$S180)*$I180),IF(O180&gt;0,Q180*S180))</f>
        <v>0</v>
      </c>
      <c r="U180" s="160">
        <f>IF(Q180&gt;0,((I180-T180)*'Formula Matrix'!$E$38),0)</f>
        <v>0</v>
      </c>
      <c r="V180" s="160">
        <f t="shared" si="14"/>
        <v>0</v>
      </c>
      <c r="W180" s="160">
        <f>IF(V180&gt;0,(V180*'Checklist Parameters'!$E$35),0)</f>
        <v>0</v>
      </c>
      <c r="X180" s="161">
        <f t="shared" si="15"/>
        <v>0</v>
      </c>
      <c r="Y180" s="161">
        <f>IF('Checklist Parameters'!$E$102&lt;&gt;"",(I180/43560)*'Checklist Parameters'!$E$102,"N/A")</f>
        <v>0</v>
      </c>
      <c r="Z180" s="161" t="str">
        <f>IF('Checklist Parameters'!$E$58&lt;&gt;"",((I180*'Checklist Parameters'!$E$58)*'Checklist Parameters'!$E$35)/1000,"N/A")</f>
        <v>N/A</v>
      </c>
      <c r="AA180" s="161">
        <f>IF('Checklist Parameters'!$E$101&lt;&gt;"",IFERROR(I180/'Checklist Parameters'!$E$101,0),"N/A")</f>
        <v>0</v>
      </c>
      <c r="AB180" s="161" t="str">
        <f>IF('Checklist Parameters'!$E$43&lt;&gt;"",(I180*'Checklist Parameters'!$E$43)/1000,"N/A")</f>
        <v>N/A</v>
      </c>
      <c r="AC180" s="161">
        <f>IF('Checklist Parameters'!$E$16="",$X180,IF(AND('Checklist Parameters'!$E$16&lt;$X180,'Checklist Parameters'!$E$16&gt;=3),'Checklist Parameters'!$E$16,IF(AND('Checklist Parameters'!$E$16&lt;$X180,'Checklist Parameters'!$E$16&lt;3),0,$X180)))</f>
        <v>0</v>
      </c>
      <c r="AD180" s="161" t="str">
        <f>IF(AND(I180&lt;'Checklist Parameters'!$E$22,$I180&lt;&gt;0),"Y","")</f>
        <v/>
      </c>
      <c r="AE180" s="161" t="str">
        <f>IF($AD180="Y",0,IF('Checklist Parameters'!$E$25="","&lt;no limit&gt;",ROUNDDOWN((($I180-'Checklist Parameters'!$E$24)/'Checklist Parameters'!$E$25)+1,0)))</f>
        <v>&lt;no limit&gt;</v>
      </c>
      <c r="AF180" s="174">
        <f t="shared" si="16"/>
        <v>0</v>
      </c>
      <c r="AG180" s="161">
        <f t="shared" si="17"/>
        <v>0</v>
      </c>
      <c r="AH180" s="126"/>
      <c r="AI180" s="101"/>
      <c r="AJ180" s="101"/>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row>
    <row r="181" spans="1:79" s="2" customFormat="1" ht="15">
      <c r="A181" s="388"/>
      <c r="B181" s="389"/>
      <c r="C181" s="389"/>
      <c r="D181" s="389"/>
      <c r="E181" s="389"/>
      <c r="F181" s="389"/>
      <c r="G181" s="390"/>
      <c r="H181" s="389"/>
      <c r="I181" s="389"/>
      <c r="J181" s="389"/>
      <c r="K181" s="389"/>
      <c r="L181" s="389"/>
      <c r="M181" s="389"/>
      <c r="N181" s="313">
        <f>IF(IF(I181&lt;'Checklist Parameters'!$E$22,0,($I181-$L181))&lt;0,0,IF(I181&lt;'Checklist Parameters'!$E$22,0,($I181-$L181)))</f>
        <v>0</v>
      </c>
      <c r="O181" s="394"/>
      <c r="P181" s="395"/>
      <c r="Q181" s="316">
        <f t="shared" si="12"/>
        <v>0</v>
      </c>
      <c r="R181" s="159">
        <f t="shared" si="13"/>
        <v>0</v>
      </c>
      <c r="S181" s="159">
        <f>IF('Checklist Parameters'!$E$60&lt;0.2,0.2,'Checklist Parameters'!$E$60)</f>
        <v>0.72</v>
      </c>
      <c r="T181" s="160">
        <f>IF($O181="",IF('Checklist District ID'!$C$43="Y",MAX($R181:$S181)*$I181,SUM($R181:$S181)*$I181),IF(O181&gt;0,Q181*S181))</f>
        <v>0</v>
      </c>
      <c r="U181" s="160">
        <f>IF(Q181&gt;0,((I181-T181)*'Formula Matrix'!$E$38),0)</f>
        <v>0</v>
      </c>
      <c r="V181" s="160">
        <f t="shared" si="14"/>
        <v>0</v>
      </c>
      <c r="W181" s="160">
        <f>IF(V181&gt;0,(V181*'Checklist Parameters'!$E$35),0)</f>
        <v>0</v>
      </c>
      <c r="X181" s="161">
        <f t="shared" si="15"/>
        <v>0</v>
      </c>
      <c r="Y181" s="161">
        <f>IF('Checklist Parameters'!$E$102&lt;&gt;"",(I181/43560)*'Checklist Parameters'!$E$102,"N/A")</f>
        <v>0</v>
      </c>
      <c r="Z181" s="161" t="str">
        <f>IF('Checklist Parameters'!$E$58&lt;&gt;"",((I181*'Checklist Parameters'!$E$58)*'Checklist Parameters'!$E$35)/1000,"N/A")</f>
        <v>N/A</v>
      </c>
      <c r="AA181" s="161">
        <f>IF('Checklist Parameters'!$E$101&lt;&gt;"",IFERROR(I181/'Checklist Parameters'!$E$101,0),"N/A")</f>
        <v>0</v>
      </c>
      <c r="AB181" s="161" t="str">
        <f>IF('Checklist Parameters'!$E$43&lt;&gt;"",(I181*'Checklist Parameters'!$E$43)/1000,"N/A")</f>
        <v>N/A</v>
      </c>
      <c r="AC181" s="161">
        <f>IF('Checklist Parameters'!$E$16="",$X181,IF(AND('Checklist Parameters'!$E$16&lt;$X181,'Checklist Parameters'!$E$16&gt;=3),'Checklist Parameters'!$E$16,IF(AND('Checklist Parameters'!$E$16&lt;$X181,'Checklist Parameters'!$E$16&lt;3),0,$X181)))</f>
        <v>0</v>
      </c>
      <c r="AD181" s="161" t="str">
        <f>IF(AND(I181&lt;'Checklist Parameters'!$E$22,$I181&lt;&gt;0),"Y","")</f>
        <v/>
      </c>
      <c r="AE181" s="161" t="str">
        <f>IF($AD181="Y",0,IF('Checklist Parameters'!$E$25="","&lt;no limit&gt;",ROUNDDOWN((($I181-'Checklist Parameters'!$E$24)/'Checklist Parameters'!$E$25)+1,0)))</f>
        <v>&lt;no limit&gt;</v>
      </c>
      <c r="AF181" s="174">
        <f t="shared" si="16"/>
        <v>0</v>
      </c>
      <c r="AG181" s="161">
        <f t="shared" si="17"/>
        <v>0</v>
      </c>
      <c r="AH181" s="126"/>
      <c r="AI181" s="101"/>
      <c r="AJ181" s="101"/>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row>
    <row r="182" spans="1:79" s="2" customFormat="1" ht="15">
      <c r="A182" s="388"/>
      <c r="B182" s="389"/>
      <c r="C182" s="389"/>
      <c r="D182" s="389"/>
      <c r="E182" s="389"/>
      <c r="F182" s="389"/>
      <c r="G182" s="390"/>
      <c r="H182" s="389"/>
      <c r="I182" s="389"/>
      <c r="J182" s="389"/>
      <c r="K182" s="389"/>
      <c r="L182" s="389"/>
      <c r="M182" s="389"/>
      <c r="N182" s="313">
        <f>IF(IF(I182&lt;'Checklist Parameters'!$E$22,0,($I182-$L182))&lt;0,0,IF(I182&lt;'Checklist Parameters'!$E$22,0,($I182-$L182)))</f>
        <v>0</v>
      </c>
      <c r="O182" s="394"/>
      <c r="P182" s="395"/>
      <c r="Q182" s="316">
        <f t="shared" si="12"/>
        <v>0</v>
      </c>
      <c r="R182" s="159">
        <f t="shared" si="13"/>
        <v>0</v>
      </c>
      <c r="S182" s="159">
        <f>IF('Checklist Parameters'!$E$60&lt;0.2,0.2,'Checklist Parameters'!$E$60)</f>
        <v>0.72</v>
      </c>
      <c r="T182" s="160">
        <f>IF($O182="",IF('Checklist District ID'!$C$43="Y",MAX($R182:$S182)*$I182,SUM($R182:$S182)*$I182),IF(O182&gt;0,Q182*S182))</f>
        <v>0</v>
      </c>
      <c r="U182" s="160">
        <f>IF(Q182&gt;0,((I182-T182)*'Formula Matrix'!$E$38),0)</f>
        <v>0</v>
      </c>
      <c r="V182" s="160">
        <f t="shared" si="14"/>
        <v>0</v>
      </c>
      <c r="W182" s="160">
        <f>IF(V182&gt;0,(V182*'Checklist Parameters'!$E$35),0)</f>
        <v>0</v>
      </c>
      <c r="X182" s="161">
        <f t="shared" si="15"/>
        <v>0</v>
      </c>
      <c r="Y182" s="161">
        <f>IF('Checklist Parameters'!$E$102&lt;&gt;"",(I182/43560)*'Checklist Parameters'!$E$102,"N/A")</f>
        <v>0</v>
      </c>
      <c r="Z182" s="161" t="str">
        <f>IF('Checklist Parameters'!$E$58&lt;&gt;"",((I182*'Checklist Parameters'!$E$58)*'Checklist Parameters'!$E$35)/1000,"N/A")</f>
        <v>N/A</v>
      </c>
      <c r="AA182" s="161">
        <f>IF('Checklist Parameters'!$E$101&lt;&gt;"",IFERROR(I182/'Checklist Parameters'!$E$101,0),"N/A")</f>
        <v>0</v>
      </c>
      <c r="AB182" s="161" t="str">
        <f>IF('Checklist Parameters'!$E$43&lt;&gt;"",(I182*'Checklist Parameters'!$E$43)/1000,"N/A")</f>
        <v>N/A</v>
      </c>
      <c r="AC182" s="161">
        <f>IF('Checklist Parameters'!$E$16="",$X182,IF(AND('Checklist Parameters'!$E$16&lt;$X182,'Checklist Parameters'!$E$16&gt;=3),'Checklist Parameters'!$E$16,IF(AND('Checklist Parameters'!$E$16&lt;$X182,'Checklist Parameters'!$E$16&lt;3),0,$X182)))</f>
        <v>0</v>
      </c>
      <c r="AD182" s="161" t="str">
        <f>IF(AND(I182&lt;'Checklist Parameters'!$E$22,$I182&lt;&gt;0),"Y","")</f>
        <v/>
      </c>
      <c r="AE182" s="161" t="str">
        <f>IF($AD182="Y",0,IF('Checklist Parameters'!$E$25="","&lt;no limit&gt;",ROUNDDOWN((($I182-'Checklist Parameters'!$E$24)/'Checklist Parameters'!$E$25)+1,0)))</f>
        <v>&lt;no limit&gt;</v>
      </c>
      <c r="AF182" s="174">
        <f t="shared" si="16"/>
        <v>0</v>
      </c>
      <c r="AG182" s="161">
        <f t="shared" si="17"/>
        <v>0</v>
      </c>
      <c r="AH182" s="126"/>
      <c r="AI182" s="101"/>
      <c r="AJ182" s="101"/>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row>
    <row r="183" spans="1:79" s="2" customFormat="1" ht="15">
      <c r="A183" s="388"/>
      <c r="B183" s="389"/>
      <c r="C183" s="389"/>
      <c r="D183" s="389"/>
      <c r="E183" s="389"/>
      <c r="F183" s="389"/>
      <c r="G183" s="390"/>
      <c r="H183" s="389"/>
      <c r="I183" s="389"/>
      <c r="J183" s="389"/>
      <c r="K183" s="389"/>
      <c r="L183" s="389"/>
      <c r="M183" s="389"/>
      <c r="N183" s="313">
        <f>IF(IF(I183&lt;'Checklist Parameters'!$E$22,0,($I183-$L183))&lt;0,0,IF(I183&lt;'Checklist Parameters'!$E$22,0,($I183-$L183)))</f>
        <v>0</v>
      </c>
      <c r="O183" s="394"/>
      <c r="P183" s="395"/>
      <c r="Q183" s="316">
        <f t="shared" si="12"/>
        <v>0</v>
      </c>
      <c r="R183" s="159">
        <f t="shared" si="13"/>
        <v>0</v>
      </c>
      <c r="S183" s="159">
        <f>IF('Checklist Parameters'!$E$60&lt;0.2,0.2,'Checklist Parameters'!$E$60)</f>
        <v>0.72</v>
      </c>
      <c r="T183" s="160">
        <f>IF($O183="",IF('Checklist District ID'!$C$43="Y",MAX($R183:$S183)*$I183,SUM($R183:$S183)*$I183),IF(O183&gt;0,Q183*S183))</f>
        <v>0</v>
      </c>
      <c r="U183" s="160">
        <f>IF(Q183&gt;0,((I183-T183)*'Formula Matrix'!$E$38),0)</f>
        <v>0</v>
      </c>
      <c r="V183" s="160">
        <f t="shared" si="14"/>
        <v>0</v>
      </c>
      <c r="W183" s="160">
        <f>IF(V183&gt;0,(V183*'Checklist Parameters'!$E$35),0)</f>
        <v>0</v>
      </c>
      <c r="X183" s="161">
        <f t="shared" si="15"/>
        <v>0</v>
      </c>
      <c r="Y183" s="161">
        <f>IF('Checklist Parameters'!$E$102&lt;&gt;"",(I183/43560)*'Checklist Parameters'!$E$102,"N/A")</f>
        <v>0</v>
      </c>
      <c r="Z183" s="161" t="str">
        <f>IF('Checklist Parameters'!$E$58&lt;&gt;"",((I183*'Checklist Parameters'!$E$58)*'Checklist Parameters'!$E$35)/1000,"N/A")</f>
        <v>N/A</v>
      </c>
      <c r="AA183" s="161">
        <f>IF('Checklist Parameters'!$E$101&lt;&gt;"",IFERROR(I183/'Checklist Parameters'!$E$101,0),"N/A")</f>
        <v>0</v>
      </c>
      <c r="AB183" s="161" t="str">
        <f>IF('Checklist Parameters'!$E$43&lt;&gt;"",(I183*'Checklist Parameters'!$E$43)/1000,"N/A")</f>
        <v>N/A</v>
      </c>
      <c r="AC183" s="161">
        <f>IF('Checklist Parameters'!$E$16="",$X183,IF(AND('Checklist Parameters'!$E$16&lt;$X183,'Checklist Parameters'!$E$16&gt;=3),'Checklist Parameters'!$E$16,IF(AND('Checklist Parameters'!$E$16&lt;$X183,'Checklist Parameters'!$E$16&lt;3),0,$X183)))</f>
        <v>0</v>
      </c>
      <c r="AD183" s="161" t="str">
        <f>IF(AND(I183&lt;'Checklist Parameters'!$E$22,$I183&lt;&gt;0),"Y","")</f>
        <v/>
      </c>
      <c r="AE183" s="161" t="str">
        <f>IF($AD183="Y",0,IF('Checklist Parameters'!$E$25="","&lt;no limit&gt;",ROUNDDOWN((($I183-'Checklist Parameters'!$E$24)/'Checklist Parameters'!$E$25)+1,0)))</f>
        <v>&lt;no limit&gt;</v>
      </c>
      <c r="AF183" s="174">
        <f t="shared" si="16"/>
        <v>0</v>
      </c>
      <c r="AG183" s="161">
        <f t="shared" si="17"/>
        <v>0</v>
      </c>
      <c r="AH183" s="126"/>
      <c r="AI183" s="101"/>
      <c r="AJ183" s="101"/>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row>
    <row r="184" spans="1:79" s="2" customFormat="1" ht="15">
      <c r="A184" s="388"/>
      <c r="B184" s="389"/>
      <c r="C184" s="389"/>
      <c r="D184" s="389"/>
      <c r="E184" s="389"/>
      <c r="F184" s="389"/>
      <c r="G184" s="390"/>
      <c r="H184" s="389"/>
      <c r="I184" s="389"/>
      <c r="J184" s="389"/>
      <c r="K184" s="389"/>
      <c r="L184" s="389"/>
      <c r="M184" s="389"/>
      <c r="N184" s="313">
        <f>IF(IF(I184&lt;'Checklist Parameters'!$E$22,0,($I184-$L184))&lt;0,0,IF(I184&lt;'Checklist Parameters'!$E$22,0,($I184-$L184)))</f>
        <v>0</v>
      </c>
      <c r="O184" s="394"/>
      <c r="P184" s="395"/>
      <c r="Q184" s="316">
        <f t="shared" si="12"/>
        <v>0</v>
      </c>
      <c r="R184" s="159">
        <f t="shared" si="13"/>
        <v>0</v>
      </c>
      <c r="S184" s="159">
        <f>IF('Checklist Parameters'!$E$60&lt;0.2,0.2,'Checklist Parameters'!$E$60)</f>
        <v>0.72</v>
      </c>
      <c r="T184" s="160">
        <f>IF($O184="",IF('Checklist District ID'!$C$43="Y",MAX($R184:$S184)*$I184,SUM($R184:$S184)*$I184),IF(O184&gt;0,Q184*S184))</f>
        <v>0</v>
      </c>
      <c r="U184" s="160">
        <f>IF(Q184&gt;0,((I184-T184)*'Formula Matrix'!$E$38),0)</f>
        <v>0</v>
      </c>
      <c r="V184" s="160">
        <f t="shared" si="14"/>
        <v>0</v>
      </c>
      <c r="W184" s="160">
        <f>IF(V184&gt;0,(V184*'Checklist Parameters'!$E$35),0)</f>
        <v>0</v>
      </c>
      <c r="X184" s="161">
        <f t="shared" si="15"/>
        <v>0</v>
      </c>
      <c r="Y184" s="161">
        <f>IF('Checklist Parameters'!$E$102&lt;&gt;"",(I184/43560)*'Checklist Parameters'!$E$102,"N/A")</f>
        <v>0</v>
      </c>
      <c r="Z184" s="161" t="str">
        <f>IF('Checklist Parameters'!$E$58&lt;&gt;"",((I184*'Checklist Parameters'!$E$58)*'Checklist Parameters'!$E$35)/1000,"N/A")</f>
        <v>N/A</v>
      </c>
      <c r="AA184" s="161">
        <f>IF('Checklist Parameters'!$E$101&lt;&gt;"",IFERROR(I184/'Checklist Parameters'!$E$101,0),"N/A")</f>
        <v>0</v>
      </c>
      <c r="AB184" s="161" t="str">
        <f>IF('Checklist Parameters'!$E$43&lt;&gt;"",(I184*'Checklist Parameters'!$E$43)/1000,"N/A")</f>
        <v>N/A</v>
      </c>
      <c r="AC184" s="161">
        <f>IF('Checklist Parameters'!$E$16="",$X184,IF(AND('Checklist Parameters'!$E$16&lt;$X184,'Checklist Parameters'!$E$16&gt;=3),'Checklist Parameters'!$E$16,IF(AND('Checklist Parameters'!$E$16&lt;$X184,'Checklist Parameters'!$E$16&lt;3),0,$X184)))</f>
        <v>0</v>
      </c>
      <c r="AD184" s="161" t="str">
        <f>IF(AND(I184&lt;'Checklist Parameters'!$E$22,$I184&lt;&gt;0),"Y","")</f>
        <v/>
      </c>
      <c r="AE184" s="161" t="str">
        <f>IF($AD184="Y",0,IF('Checklist Parameters'!$E$25="","&lt;no limit&gt;",ROUNDDOWN((($I184-'Checklist Parameters'!$E$24)/'Checklist Parameters'!$E$25)+1,0)))</f>
        <v>&lt;no limit&gt;</v>
      </c>
      <c r="AF184" s="174">
        <f t="shared" si="16"/>
        <v>0</v>
      </c>
      <c r="AG184" s="161">
        <f t="shared" si="17"/>
        <v>0</v>
      </c>
      <c r="AH184" s="126"/>
      <c r="AI184" s="101"/>
      <c r="AJ184" s="101"/>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row>
    <row r="185" spans="1:79" s="2" customFormat="1" ht="15">
      <c r="A185" s="388"/>
      <c r="B185" s="389"/>
      <c r="C185" s="389"/>
      <c r="D185" s="389"/>
      <c r="E185" s="389"/>
      <c r="F185" s="389"/>
      <c r="G185" s="390"/>
      <c r="H185" s="389"/>
      <c r="I185" s="389"/>
      <c r="J185" s="389"/>
      <c r="K185" s="389"/>
      <c r="L185" s="389"/>
      <c r="M185" s="389"/>
      <c r="N185" s="313">
        <f>IF(IF(I185&lt;'Checklist Parameters'!$E$22,0,($I185-$L185))&lt;0,0,IF(I185&lt;'Checklist Parameters'!$E$22,0,($I185-$L185)))</f>
        <v>0</v>
      </c>
      <c r="O185" s="394"/>
      <c r="P185" s="395"/>
      <c r="Q185" s="316">
        <f t="shared" si="12"/>
        <v>0</v>
      </c>
      <c r="R185" s="159">
        <f t="shared" si="13"/>
        <v>0</v>
      </c>
      <c r="S185" s="159">
        <f>IF('Checklist Parameters'!$E$60&lt;0.2,0.2,'Checklist Parameters'!$E$60)</f>
        <v>0.72</v>
      </c>
      <c r="T185" s="160">
        <f>IF($O185="",IF('Checklist District ID'!$C$43="Y",MAX($R185:$S185)*$I185,SUM($R185:$S185)*$I185),IF(O185&gt;0,Q185*S185))</f>
        <v>0</v>
      </c>
      <c r="U185" s="160">
        <f>IF(Q185&gt;0,((I185-T185)*'Formula Matrix'!$E$38),0)</f>
        <v>0</v>
      </c>
      <c r="V185" s="160">
        <f t="shared" si="14"/>
        <v>0</v>
      </c>
      <c r="W185" s="160">
        <f>IF(V185&gt;0,(V185*'Checklist Parameters'!$E$35),0)</f>
        <v>0</v>
      </c>
      <c r="X185" s="161">
        <f t="shared" si="15"/>
        <v>0</v>
      </c>
      <c r="Y185" s="161">
        <f>IF('Checklist Parameters'!$E$102&lt;&gt;"",(I185/43560)*'Checklist Parameters'!$E$102,"N/A")</f>
        <v>0</v>
      </c>
      <c r="Z185" s="161" t="str">
        <f>IF('Checklist Parameters'!$E$58&lt;&gt;"",((I185*'Checklist Parameters'!$E$58)*'Checklist Parameters'!$E$35)/1000,"N/A")</f>
        <v>N/A</v>
      </c>
      <c r="AA185" s="161">
        <f>IF('Checklist Parameters'!$E$101&lt;&gt;"",IFERROR(I185/'Checklist Parameters'!$E$101,0),"N/A")</f>
        <v>0</v>
      </c>
      <c r="AB185" s="161" t="str">
        <f>IF('Checklist Parameters'!$E$43&lt;&gt;"",(I185*'Checklist Parameters'!$E$43)/1000,"N/A")</f>
        <v>N/A</v>
      </c>
      <c r="AC185" s="161">
        <f>IF('Checklist Parameters'!$E$16="",$X185,IF(AND('Checklist Parameters'!$E$16&lt;$X185,'Checklist Parameters'!$E$16&gt;=3),'Checklist Parameters'!$E$16,IF(AND('Checklist Parameters'!$E$16&lt;$X185,'Checklist Parameters'!$E$16&lt;3),0,$X185)))</f>
        <v>0</v>
      </c>
      <c r="AD185" s="161" t="str">
        <f>IF(AND(I185&lt;'Checklist Parameters'!$E$22,$I185&lt;&gt;0),"Y","")</f>
        <v/>
      </c>
      <c r="AE185" s="161" t="str">
        <f>IF($AD185="Y",0,IF('Checklist Parameters'!$E$25="","&lt;no limit&gt;",ROUNDDOWN((($I185-'Checklist Parameters'!$E$24)/'Checklist Parameters'!$E$25)+1,0)))</f>
        <v>&lt;no limit&gt;</v>
      </c>
      <c r="AF185" s="174">
        <f t="shared" si="16"/>
        <v>0</v>
      </c>
      <c r="AG185" s="161">
        <f t="shared" si="17"/>
        <v>0</v>
      </c>
      <c r="AH185" s="126"/>
      <c r="AI185" s="101"/>
      <c r="AJ185" s="101"/>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row>
    <row r="186" spans="1:79" s="2" customFormat="1" ht="15">
      <c r="A186" s="388"/>
      <c r="B186" s="389"/>
      <c r="C186" s="389"/>
      <c r="D186" s="389"/>
      <c r="E186" s="389"/>
      <c r="F186" s="389"/>
      <c r="G186" s="390"/>
      <c r="H186" s="389"/>
      <c r="I186" s="389"/>
      <c r="J186" s="389"/>
      <c r="K186" s="389"/>
      <c r="L186" s="389"/>
      <c r="M186" s="389"/>
      <c r="N186" s="313">
        <f>IF(IF(I186&lt;'Checklist Parameters'!$E$22,0,($I186-$L186))&lt;0,0,IF(I186&lt;'Checklist Parameters'!$E$22,0,($I186-$L186)))</f>
        <v>0</v>
      </c>
      <c r="O186" s="394"/>
      <c r="P186" s="395"/>
      <c r="Q186" s="316">
        <f t="shared" si="12"/>
        <v>0</v>
      </c>
      <c r="R186" s="159">
        <f t="shared" si="13"/>
        <v>0</v>
      </c>
      <c r="S186" s="159">
        <f>IF('Checklist Parameters'!$E$60&lt;0.2,0.2,'Checklist Parameters'!$E$60)</f>
        <v>0.72</v>
      </c>
      <c r="T186" s="160">
        <f>IF($O186="",IF('Checklist District ID'!$C$43="Y",MAX($R186:$S186)*$I186,SUM($R186:$S186)*$I186),IF(O186&gt;0,Q186*S186))</f>
        <v>0</v>
      </c>
      <c r="U186" s="160">
        <f>IF(Q186&gt;0,((I186-T186)*'Formula Matrix'!$E$38),0)</f>
        <v>0</v>
      </c>
      <c r="V186" s="160">
        <f t="shared" si="14"/>
        <v>0</v>
      </c>
      <c r="W186" s="160">
        <f>IF(V186&gt;0,(V186*'Checklist Parameters'!$E$35),0)</f>
        <v>0</v>
      </c>
      <c r="X186" s="161">
        <f t="shared" si="15"/>
        <v>0</v>
      </c>
      <c r="Y186" s="161">
        <f>IF('Checklist Parameters'!$E$102&lt;&gt;"",(I186/43560)*'Checklist Parameters'!$E$102,"N/A")</f>
        <v>0</v>
      </c>
      <c r="Z186" s="161" t="str">
        <f>IF('Checklist Parameters'!$E$58&lt;&gt;"",((I186*'Checklist Parameters'!$E$58)*'Checklist Parameters'!$E$35)/1000,"N/A")</f>
        <v>N/A</v>
      </c>
      <c r="AA186" s="161">
        <f>IF('Checklist Parameters'!$E$101&lt;&gt;"",IFERROR(I186/'Checklist Parameters'!$E$101,0),"N/A")</f>
        <v>0</v>
      </c>
      <c r="AB186" s="161" t="str">
        <f>IF('Checklist Parameters'!$E$43&lt;&gt;"",(I186*'Checklist Parameters'!$E$43)/1000,"N/A")</f>
        <v>N/A</v>
      </c>
      <c r="AC186" s="161">
        <f>IF('Checklist Parameters'!$E$16="",$X186,IF(AND('Checklist Parameters'!$E$16&lt;$X186,'Checklist Parameters'!$E$16&gt;=3),'Checklist Parameters'!$E$16,IF(AND('Checklist Parameters'!$E$16&lt;$X186,'Checklist Parameters'!$E$16&lt;3),0,$X186)))</f>
        <v>0</v>
      </c>
      <c r="AD186" s="161" t="str">
        <f>IF(AND(I186&lt;'Checklist Parameters'!$E$22,$I186&lt;&gt;0),"Y","")</f>
        <v/>
      </c>
      <c r="AE186" s="161" t="str">
        <f>IF($AD186="Y",0,IF('Checklist Parameters'!$E$25="","&lt;no limit&gt;",ROUNDDOWN((($I186-'Checklist Parameters'!$E$24)/'Checklist Parameters'!$E$25)+1,0)))</f>
        <v>&lt;no limit&gt;</v>
      </c>
      <c r="AF186" s="174">
        <f t="shared" si="16"/>
        <v>0</v>
      </c>
      <c r="AG186" s="161">
        <f t="shared" si="17"/>
        <v>0</v>
      </c>
      <c r="AH186" s="126"/>
      <c r="AI186" s="101"/>
      <c r="AJ186" s="101"/>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1:79" s="2" customFormat="1" ht="15">
      <c r="A187" s="388"/>
      <c r="B187" s="389"/>
      <c r="C187" s="389"/>
      <c r="D187" s="389"/>
      <c r="E187" s="389"/>
      <c r="F187" s="389"/>
      <c r="G187" s="390"/>
      <c r="H187" s="389"/>
      <c r="I187" s="389"/>
      <c r="J187" s="389"/>
      <c r="K187" s="389"/>
      <c r="L187" s="389"/>
      <c r="M187" s="389"/>
      <c r="N187" s="313">
        <f>IF(IF(I187&lt;'Checklist Parameters'!$E$22,0,($I187-$L187))&lt;0,0,IF(I187&lt;'Checklist Parameters'!$E$22,0,($I187-$L187)))</f>
        <v>0</v>
      </c>
      <c r="O187" s="394"/>
      <c r="P187" s="395"/>
      <c r="Q187" s="316">
        <f t="shared" si="12"/>
        <v>0</v>
      </c>
      <c r="R187" s="159">
        <f t="shared" si="13"/>
        <v>0</v>
      </c>
      <c r="S187" s="159">
        <f>IF('Checklist Parameters'!$E$60&lt;0.2,0.2,'Checklist Parameters'!$E$60)</f>
        <v>0.72</v>
      </c>
      <c r="T187" s="160">
        <f>IF($O187="",IF('Checklist District ID'!$C$43="Y",MAX($R187:$S187)*$I187,SUM($R187:$S187)*$I187),IF(O187&gt;0,Q187*S187))</f>
        <v>0</v>
      </c>
      <c r="U187" s="160">
        <f>IF(Q187&gt;0,((I187-T187)*'Formula Matrix'!$E$38),0)</f>
        <v>0</v>
      </c>
      <c r="V187" s="160">
        <f t="shared" si="14"/>
        <v>0</v>
      </c>
      <c r="W187" s="160">
        <f>IF(V187&gt;0,(V187*'Checklist Parameters'!$E$35),0)</f>
        <v>0</v>
      </c>
      <c r="X187" s="161">
        <f t="shared" si="15"/>
        <v>0</v>
      </c>
      <c r="Y187" s="161">
        <f>IF('Checklist Parameters'!$E$102&lt;&gt;"",(I187/43560)*'Checklist Parameters'!$E$102,"N/A")</f>
        <v>0</v>
      </c>
      <c r="Z187" s="161" t="str">
        <f>IF('Checklist Parameters'!$E$58&lt;&gt;"",((I187*'Checklist Parameters'!$E$58)*'Checklist Parameters'!$E$35)/1000,"N/A")</f>
        <v>N/A</v>
      </c>
      <c r="AA187" s="161">
        <f>IF('Checklist Parameters'!$E$101&lt;&gt;"",IFERROR(I187/'Checklist Parameters'!$E$101,0),"N/A")</f>
        <v>0</v>
      </c>
      <c r="AB187" s="161" t="str">
        <f>IF('Checklist Parameters'!$E$43&lt;&gt;"",(I187*'Checklist Parameters'!$E$43)/1000,"N/A")</f>
        <v>N/A</v>
      </c>
      <c r="AC187" s="161">
        <f>IF('Checklist Parameters'!$E$16="",$X187,IF(AND('Checklist Parameters'!$E$16&lt;$X187,'Checklist Parameters'!$E$16&gt;=3),'Checklist Parameters'!$E$16,IF(AND('Checklist Parameters'!$E$16&lt;$X187,'Checklist Parameters'!$E$16&lt;3),0,$X187)))</f>
        <v>0</v>
      </c>
      <c r="AD187" s="161" t="str">
        <f>IF(AND(I187&lt;'Checklist Parameters'!$E$22,$I187&lt;&gt;0),"Y","")</f>
        <v/>
      </c>
      <c r="AE187" s="161" t="str">
        <f>IF($AD187="Y",0,IF('Checklist Parameters'!$E$25="","&lt;no limit&gt;",ROUNDDOWN((($I187-'Checklist Parameters'!$E$24)/'Checklist Parameters'!$E$25)+1,0)))</f>
        <v>&lt;no limit&gt;</v>
      </c>
      <c r="AF187" s="174">
        <f t="shared" si="16"/>
        <v>0</v>
      </c>
      <c r="AG187" s="161">
        <f t="shared" si="17"/>
        <v>0</v>
      </c>
      <c r="AH187" s="126"/>
      <c r="AI187" s="101"/>
      <c r="AJ187" s="101"/>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row>
    <row r="188" spans="1:79" s="2" customFormat="1" ht="15">
      <c r="A188" s="388"/>
      <c r="B188" s="389"/>
      <c r="C188" s="389"/>
      <c r="D188" s="389"/>
      <c r="E188" s="389"/>
      <c r="F188" s="389"/>
      <c r="G188" s="390"/>
      <c r="H188" s="389"/>
      <c r="I188" s="389"/>
      <c r="J188" s="389"/>
      <c r="K188" s="389"/>
      <c r="L188" s="389"/>
      <c r="M188" s="389"/>
      <c r="N188" s="313">
        <f>IF(IF(I188&lt;'Checklist Parameters'!$E$22,0,($I188-$L188))&lt;0,0,IF(I188&lt;'Checklist Parameters'!$E$22,0,($I188-$L188)))</f>
        <v>0</v>
      </c>
      <c r="O188" s="394"/>
      <c r="P188" s="395"/>
      <c r="Q188" s="316">
        <f t="shared" si="12"/>
        <v>0</v>
      </c>
      <c r="R188" s="159">
        <f t="shared" si="13"/>
        <v>0</v>
      </c>
      <c r="S188" s="159">
        <f>IF('Checklist Parameters'!$E$60&lt;0.2,0.2,'Checklist Parameters'!$E$60)</f>
        <v>0.72</v>
      </c>
      <c r="T188" s="160">
        <f>IF($O188="",IF('Checklist District ID'!$C$43="Y",MAX($R188:$S188)*$I188,SUM($R188:$S188)*$I188),IF(O188&gt;0,Q188*S188))</f>
        <v>0</v>
      </c>
      <c r="U188" s="160">
        <f>IF(Q188&gt;0,((I188-T188)*'Formula Matrix'!$E$38),0)</f>
        <v>0</v>
      </c>
      <c r="V188" s="160">
        <f t="shared" si="14"/>
        <v>0</v>
      </c>
      <c r="W188" s="160">
        <f>IF(V188&gt;0,(V188*'Checklist Parameters'!$E$35),0)</f>
        <v>0</v>
      </c>
      <c r="X188" s="161">
        <f t="shared" si="15"/>
        <v>0</v>
      </c>
      <c r="Y188" s="161">
        <f>IF('Checklist Parameters'!$E$102&lt;&gt;"",(I188/43560)*'Checklist Parameters'!$E$102,"N/A")</f>
        <v>0</v>
      </c>
      <c r="Z188" s="161" t="str">
        <f>IF('Checklist Parameters'!$E$58&lt;&gt;"",((I188*'Checklist Parameters'!$E$58)*'Checklist Parameters'!$E$35)/1000,"N/A")</f>
        <v>N/A</v>
      </c>
      <c r="AA188" s="161">
        <f>IF('Checklist Parameters'!$E$101&lt;&gt;"",IFERROR(I188/'Checklist Parameters'!$E$101,0),"N/A")</f>
        <v>0</v>
      </c>
      <c r="AB188" s="161" t="str">
        <f>IF('Checklist Parameters'!$E$43&lt;&gt;"",(I188*'Checklist Parameters'!$E$43)/1000,"N/A")</f>
        <v>N/A</v>
      </c>
      <c r="AC188" s="161">
        <f>IF('Checklist Parameters'!$E$16="",$X188,IF(AND('Checklist Parameters'!$E$16&lt;$X188,'Checklist Parameters'!$E$16&gt;=3),'Checklist Parameters'!$E$16,IF(AND('Checklist Parameters'!$E$16&lt;$X188,'Checklist Parameters'!$E$16&lt;3),0,$X188)))</f>
        <v>0</v>
      </c>
      <c r="AD188" s="161" t="str">
        <f>IF(AND(I188&lt;'Checklist Parameters'!$E$22,$I188&lt;&gt;0),"Y","")</f>
        <v/>
      </c>
      <c r="AE188" s="161" t="str">
        <f>IF($AD188="Y",0,IF('Checklist Parameters'!$E$25="","&lt;no limit&gt;",ROUNDDOWN((($I188-'Checklist Parameters'!$E$24)/'Checklist Parameters'!$E$25)+1,0)))</f>
        <v>&lt;no limit&gt;</v>
      </c>
      <c r="AF188" s="174">
        <f t="shared" si="16"/>
        <v>0</v>
      </c>
      <c r="AG188" s="161">
        <f t="shared" si="17"/>
        <v>0</v>
      </c>
      <c r="AH188" s="126"/>
      <c r="AI188" s="101"/>
      <c r="AJ188" s="101"/>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row>
    <row r="189" spans="1:79" s="2" customFormat="1" ht="15">
      <c r="A189" s="388"/>
      <c r="B189" s="389"/>
      <c r="C189" s="389"/>
      <c r="D189" s="389"/>
      <c r="E189" s="389"/>
      <c r="F189" s="389"/>
      <c r="G189" s="390"/>
      <c r="H189" s="389"/>
      <c r="I189" s="389"/>
      <c r="J189" s="389"/>
      <c r="K189" s="389"/>
      <c r="L189" s="389"/>
      <c r="M189" s="389"/>
      <c r="N189" s="313">
        <f>IF(IF(I189&lt;'Checklist Parameters'!$E$22,0,($I189-$L189))&lt;0,0,IF(I189&lt;'Checklist Parameters'!$E$22,0,($I189-$L189)))</f>
        <v>0</v>
      </c>
      <c r="O189" s="394"/>
      <c r="P189" s="395"/>
      <c r="Q189" s="316">
        <f t="shared" si="12"/>
        <v>0</v>
      </c>
      <c r="R189" s="159">
        <f t="shared" si="13"/>
        <v>0</v>
      </c>
      <c r="S189" s="159">
        <f>IF('Checklist Parameters'!$E$60&lt;0.2,0.2,'Checklist Parameters'!$E$60)</f>
        <v>0.72</v>
      </c>
      <c r="T189" s="160">
        <f>IF($O189="",IF('Checklist District ID'!$C$43="Y",MAX($R189:$S189)*$I189,SUM($R189:$S189)*$I189),IF(O189&gt;0,Q189*S189))</f>
        <v>0</v>
      </c>
      <c r="U189" s="160">
        <f>IF(Q189&gt;0,((I189-T189)*'Formula Matrix'!$E$38),0)</f>
        <v>0</v>
      </c>
      <c r="V189" s="160">
        <f t="shared" si="14"/>
        <v>0</v>
      </c>
      <c r="W189" s="160">
        <f>IF(V189&gt;0,(V189*'Checklist Parameters'!$E$35),0)</f>
        <v>0</v>
      </c>
      <c r="X189" s="161">
        <f t="shared" si="15"/>
        <v>0</v>
      </c>
      <c r="Y189" s="161">
        <f>IF('Checklist Parameters'!$E$102&lt;&gt;"",(I189/43560)*'Checklist Parameters'!$E$102,"N/A")</f>
        <v>0</v>
      </c>
      <c r="Z189" s="161" t="str">
        <f>IF('Checklist Parameters'!$E$58&lt;&gt;"",((I189*'Checklist Parameters'!$E$58)*'Checklist Parameters'!$E$35)/1000,"N/A")</f>
        <v>N/A</v>
      </c>
      <c r="AA189" s="161">
        <f>IF('Checklist Parameters'!$E$101&lt;&gt;"",IFERROR(I189/'Checklist Parameters'!$E$101,0),"N/A")</f>
        <v>0</v>
      </c>
      <c r="AB189" s="161" t="str">
        <f>IF('Checklist Parameters'!$E$43&lt;&gt;"",(I189*'Checklist Parameters'!$E$43)/1000,"N/A")</f>
        <v>N/A</v>
      </c>
      <c r="AC189" s="161">
        <f>IF('Checklist Parameters'!$E$16="",$X189,IF(AND('Checklist Parameters'!$E$16&lt;$X189,'Checklist Parameters'!$E$16&gt;=3),'Checklist Parameters'!$E$16,IF(AND('Checklist Parameters'!$E$16&lt;$X189,'Checklist Parameters'!$E$16&lt;3),0,$X189)))</f>
        <v>0</v>
      </c>
      <c r="AD189" s="161" t="str">
        <f>IF(AND(I189&lt;'Checklist Parameters'!$E$22,$I189&lt;&gt;0),"Y","")</f>
        <v/>
      </c>
      <c r="AE189" s="161" t="str">
        <f>IF($AD189="Y",0,IF('Checklist Parameters'!$E$25="","&lt;no limit&gt;",ROUNDDOWN((($I189-'Checklist Parameters'!$E$24)/'Checklist Parameters'!$E$25)+1,0)))</f>
        <v>&lt;no limit&gt;</v>
      </c>
      <c r="AF189" s="174">
        <f t="shared" si="16"/>
        <v>0</v>
      </c>
      <c r="AG189" s="161">
        <f t="shared" si="17"/>
        <v>0</v>
      </c>
      <c r="AH189" s="126"/>
      <c r="AI189" s="101"/>
      <c r="AJ189" s="101"/>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row>
    <row r="190" spans="1:79" s="2" customFormat="1" ht="15">
      <c r="A190" s="388"/>
      <c r="B190" s="389"/>
      <c r="C190" s="389"/>
      <c r="D190" s="389"/>
      <c r="E190" s="389"/>
      <c r="F190" s="389"/>
      <c r="G190" s="390"/>
      <c r="H190" s="389"/>
      <c r="I190" s="389"/>
      <c r="J190" s="389"/>
      <c r="K190" s="389"/>
      <c r="L190" s="389"/>
      <c r="M190" s="389"/>
      <c r="N190" s="313">
        <f>IF(IF(I190&lt;'Checklist Parameters'!$E$22,0,($I190-$L190))&lt;0,0,IF(I190&lt;'Checklist Parameters'!$E$22,0,($I190-$L190)))</f>
        <v>0</v>
      </c>
      <c r="O190" s="394"/>
      <c r="P190" s="395"/>
      <c r="Q190" s="316">
        <f t="shared" si="12"/>
        <v>0</v>
      </c>
      <c r="R190" s="159">
        <f t="shared" si="13"/>
        <v>0</v>
      </c>
      <c r="S190" s="159">
        <f>IF('Checklist Parameters'!$E$60&lt;0.2,0.2,'Checklist Parameters'!$E$60)</f>
        <v>0.72</v>
      </c>
      <c r="T190" s="160">
        <f>IF($O190="",IF('Checklist District ID'!$C$43="Y",MAX($R190:$S190)*$I190,SUM($R190:$S190)*$I190),IF(O190&gt;0,Q190*S190))</f>
        <v>0</v>
      </c>
      <c r="U190" s="160">
        <f>IF(Q190&gt;0,((I190-T190)*'Formula Matrix'!$E$38),0)</f>
        <v>0</v>
      </c>
      <c r="V190" s="160">
        <f t="shared" si="14"/>
        <v>0</v>
      </c>
      <c r="W190" s="160">
        <f>IF(V190&gt;0,(V190*'Checklist Parameters'!$E$35),0)</f>
        <v>0</v>
      </c>
      <c r="X190" s="161">
        <f t="shared" si="15"/>
        <v>0</v>
      </c>
      <c r="Y190" s="161">
        <f>IF('Checklist Parameters'!$E$102&lt;&gt;"",(I190/43560)*'Checklist Parameters'!$E$102,"N/A")</f>
        <v>0</v>
      </c>
      <c r="Z190" s="161" t="str">
        <f>IF('Checklist Parameters'!$E$58&lt;&gt;"",((I190*'Checklist Parameters'!$E$58)*'Checklist Parameters'!$E$35)/1000,"N/A")</f>
        <v>N/A</v>
      </c>
      <c r="AA190" s="161">
        <f>IF('Checklist Parameters'!$E$101&lt;&gt;"",IFERROR(I190/'Checklist Parameters'!$E$101,0),"N/A")</f>
        <v>0</v>
      </c>
      <c r="AB190" s="161" t="str">
        <f>IF('Checklist Parameters'!$E$43&lt;&gt;"",(I190*'Checklist Parameters'!$E$43)/1000,"N/A")</f>
        <v>N/A</v>
      </c>
      <c r="AC190" s="161">
        <f>IF('Checklist Parameters'!$E$16="",$X190,IF(AND('Checklist Parameters'!$E$16&lt;$X190,'Checklist Parameters'!$E$16&gt;=3),'Checklist Parameters'!$E$16,IF(AND('Checklist Parameters'!$E$16&lt;$X190,'Checklist Parameters'!$E$16&lt;3),0,$X190)))</f>
        <v>0</v>
      </c>
      <c r="AD190" s="161" t="str">
        <f>IF(AND(I190&lt;'Checklist Parameters'!$E$22,$I190&lt;&gt;0),"Y","")</f>
        <v/>
      </c>
      <c r="AE190" s="161" t="str">
        <f>IF($AD190="Y",0,IF('Checklist Parameters'!$E$25="","&lt;no limit&gt;",ROUNDDOWN((($I190-'Checklist Parameters'!$E$24)/'Checklist Parameters'!$E$25)+1,0)))</f>
        <v>&lt;no limit&gt;</v>
      </c>
      <c r="AF190" s="174">
        <f t="shared" si="16"/>
        <v>0</v>
      </c>
      <c r="AG190" s="161">
        <f t="shared" si="17"/>
        <v>0</v>
      </c>
      <c r="AH190" s="126"/>
      <c r="AI190" s="101"/>
      <c r="AJ190" s="101"/>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row>
    <row r="191" spans="1:79" s="2" customFormat="1" ht="15">
      <c r="A191" s="388"/>
      <c r="B191" s="389"/>
      <c r="C191" s="389"/>
      <c r="D191" s="389"/>
      <c r="E191" s="389"/>
      <c r="F191" s="389"/>
      <c r="G191" s="390"/>
      <c r="H191" s="389"/>
      <c r="I191" s="389"/>
      <c r="J191" s="389"/>
      <c r="K191" s="389"/>
      <c r="L191" s="389"/>
      <c r="M191" s="389"/>
      <c r="N191" s="313">
        <f>IF(IF(I191&lt;'Checklist Parameters'!$E$22,0,($I191-$L191))&lt;0,0,IF(I191&lt;'Checklist Parameters'!$E$22,0,($I191-$L191)))</f>
        <v>0</v>
      </c>
      <c r="O191" s="394"/>
      <c r="P191" s="395"/>
      <c r="Q191" s="316">
        <f t="shared" si="12"/>
        <v>0</v>
      </c>
      <c r="R191" s="159">
        <f t="shared" si="13"/>
        <v>0</v>
      </c>
      <c r="S191" s="159">
        <f>IF('Checklist Parameters'!$E$60&lt;0.2,0.2,'Checklist Parameters'!$E$60)</f>
        <v>0.72</v>
      </c>
      <c r="T191" s="160">
        <f>IF($O191="",IF('Checklist District ID'!$C$43="Y",MAX($R191:$S191)*$I191,SUM($R191:$S191)*$I191),IF(O191&gt;0,Q191*S191))</f>
        <v>0</v>
      </c>
      <c r="U191" s="160">
        <f>IF(Q191&gt;0,((I191-T191)*'Formula Matrix'!$E$38),0)</f>
        <v>0</v>
      </c>
      <c r="V191" s="160">
        <f t="shared" si="14"/>
        <v>0</v>
      </c>
      <c r="W191" s="160">
        <f>IF(V191&gt;0,(V191*'Checklist Parameters'!$E$35),0)</f>
        <v>0</v>
      </c>
      <c r="X191" s="161">
        <f t="shared" si="15"/>
        <v>0</v>
      </c>
      <c r="Y191" s="161">
        <f>IF('Checklist Parameters'!$E$102&lt;&gt;"",(I191/43560)*'Checklist Parameters'!$E$102,"N/A")</f>
        <v>0</v>
      </c>
      <c r="Z191" s="161" t="str">
        <f>IF('Checklist Parameters'!$E$58&lt;&gt;"",((I191*'Checklist Parameters'!$E$58)*'Checklist Parameters'!$E$35)/1000,"N/A")</f>
        <v>N/A</v>
      </c>
      <c r="AA191" s="161">
        <f>IF('Checklist Parameters'!$E$101&lt;&gt;"",IFERROR(I191/'Checklist Parameters'!$E$101,0),"N/A")</f>
        <v>0</v>
      </c>
      <c r="AB191" s="161" t="str">
        <f>IF('Checklist Parameters'!$E$43&lt;&gt;"",(I191*'Checklist Parameters'!$E$43)/1000,"N/A")</f>
        <v>N/A</v>
      </c>
      <c r="AC191" s="161">
        <f>IF('Checklist Parameters'!$E$16="",$X191,IF(AND('Checklist Parameters'!$E$16&lt;$X191,'Checklist Parameters'!$E$16&gt;=3),'Checklist Parameters'!$E$16,IF(AND('Checklist Parameters'!$E$16&lt;$X191,'Checklist Parameters'!$E$16&lt;3),0,$X191)))</f>
        <v>0</v>
      </c>
      <c r="AD191" s="161" t="str">
        <f>IF(AND(I191&lt;'Checklist Parameters'!$E$22,$I191&lt;&gt;0),"Y","")</f>
        <v/>
      </c>
      <c r="AE191" s="161" t="str">
        <f>IF($AD191="Y",0,IF('Checklist Parameters'!$E$25="","&lt;no limit&gt;",ROUNDDOWN((($I191-'Checklist Parameters'!$E$24)/'Checklist Parameters'!$E$25)+1,0)))</f>
        <v>&lt;no limit&gt;</v>
      </c>
      <c r="AF191" s="174">
        <f t="shared" si="16"/>
        <v>0</v>
      </c>
      <c r="AG191" s="161">
        <f t="shared" si="17"/>
        <v>0</v>
      </c>
      <c r="AH191" s="126"/>
      <c r="AI191" s="101"/>
      <c r="AJ191" s="101"/>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row>
    <row r="192" spans="1:79" s="2" customFormat="1" ht="15">
      <c r="A192" s="388"/>
      <c r="B192" s="389"/>
      <c r="C192" s="389"/>
      <c r="D192" s="389"/>
      <c r="E192" s="389"/>
      <c r="F192" s="389"/>
      <c r="G192" s="390"/>
      <c r="H192" s="389"/>
      <c r="I192" s="389"/>
      <c r="J192" s="389"/>
      <c r="K192" s="389"/>
      <c r="L192" s="389"/>
      <c r="M192" s="389"/>
      <c r="N192" s="313">
        <f>IF(IF(I192&lt;'Checklist Parameters'!$E$22,0,($I192-$L192))&lt;0,0,IF(I192&lt;'Checklist Parameters'!$E$22,0,($I192-$L192)))</f>
        <v>0</v>
      </c>
      <c r="O192" s="394"/>
      <c r="P192" s="395"/>
      <c r="Q192" s="316">
        <f t="shared" si="12"/>
        <v>0</v>
      </c>
      <c r="R192" s="159">
        <f t="shared" si="13"/>
        <v>0</v>
      </c>
      <c r="S192" s="159">
        <f>IF('Checklist Parameters'!$E$60&lt;0.2,0.2,'Checklist Parameters'!$E$60)</f>
        <v>0.72</v>
      </c>
      <c r="T192" s="160">
        <f>IF($O192="",IF('Checklist District ID'!$C$43="Y",MAX($R192:$S192)*$I192,SUM($R192:$S192)*$I192),IF(O192&gt;0,Q192*S192))</f>
        <v>0</v>
      </c>
      <c r="U192" s="160">
        <f>IF(Q192&gt;0,((I192-T192)*'Formula Matrix'!$E$38),0)</f>
        <v>0</v>
      </c>
      <c r="V192" s="160">
        <f t="shared" si="14"/>
        <v>0</v>
      </c>
      <c r="W192" s="160">
        <f>IF(V192&gt;0,(V192*'Checklist Parameters'!$E$35),0)</f>
        <v>0</v>
      </c>
      <c r="X192" s="161">
        <f t="shared" si="15"/>
        <v>0</v>
      </c>
      <c r="Y192" s="161">
        <f>IF('Checklist Parameters'!$E$102&lt;&gt;"",(I192/43560)*'Checklist Parameters'!$E$102,"N/A")</f>
        <v>0</v>
      </c>
      <c r="Z192" s="161" t="str">
        <f>IF('Checklist Parameters'!$E$58&lt;&gt;"",((I192*'Checklist Parameters'!$E$58)*'Checklist Parameters'!$E$35)/1000,"N/A")</f>
        <v>N/A</v>
      </c>
      <c r="AA192" s="161">
        <f>IF('Checklist Parameters'!$E$101&lt;&gt;"",IFERROR(I192/'Checklist Parameters'!$E$101,0),"N/A")</f>
        <v>0</v>
      </c>
      <c r="AB192" s="161" t="str">
        <f>IF('Checklist Parameters'!$E$43&lt;&gt;"",(I192*'Checklist Parameters'!$E$43)/1000,"N/A")</f>
        <v>N/A</v>
      </c>
      <c r="AC192" s="161">
        <f>IF('Checklist Parameters'!$E$16="",$X192,IF(AND('Checklist Parameters'!$E$16&lt;$X192,'Checklist Parameters'!$E$16&gt;=3),'Checklist Parameters'!$E$16,IF(AND('Checklist Parameters'!$E$16&lt;$X192,'Checklist Parameters'!$E$16&lt;3),0,$X192)))</f>
        <v>0</v>
      </c>
      <c r="AD192" s="161" t="str">
        <f>IF(AND(I192&lt;'Checklist Parameters'!$E$22,$I192&lt;&gt;0),"Y","")</f>
        <v/>
      </c>
      <c r="AE192" s="161" t="str">
        <f>IF($AD192="Y",0,IF('Checklist Parameters'!$E$25="","&lt;no limit&gt;",ROUNDDOWN((($I192-'Checklist Parameters'!$E$24)/'Checklist Parameters'!$E$25)+1,0)))</f>
        <v>&lt;no limit&gt;</v>
      </c>
      <c r="AF192" s="174">
        <f t="shared" si="16"/>
        <v>0</v>
      </c>
      <c r="AG192" s="161">
        <f t="shared" si="17"/>
        <v>0</v>
      </c>
      <c r="AH192" s="126"/>
      <c r="AI192" s="101"/>
      <c r="AJ192" s="101"/>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row>
    <row r="193" spans="1:79" s="2" customFormat="1" ht="15">
      <c r="A193" s="388"/>
      <c r="B193" s="389"/>
      <c r="C193" s="389"/>
      <c r="D193" s="389"/>
      <c r="E193" s="389"/>
      <c r="F193" s="389"/>
      <c r="G193" s="390"/>
      <c r="H193" s="389"/>
      <c r="I193" s="389"/>
      <c r="J193" s="389"/>
      <c r="K193" s="389"/>
      <c r="L193" s="389"/>
      <c r="M193" s="389"/>
      <c r="N193" s="313">
        <f>IF(IF(I193&lt;'Checklist Parameters'!$E$22,0,($I193-$L193))&lt;0,0,IF(I193&lt;'Checklist Parameters'!$E$22,0,($I193-$L193)))</f>
        <v>0</v>
      </c>
      <c r="O193" s="394"/>
      <c r="P193" s="395"/>
      <c r="Q193" s="316">
        <f t="shared" si="12"/>
        <v>0</v>
      </c>
      <c r="R193" s="159">
        <f t="shared" si="13"/>
        <v>0</v>
      </c>
      <c r="S193" s="159">
        <f>IF('Checklist Parameters'!$E$60&lt;0.2,0.2,'Checklist Parameters'!$E$60)</f>
        <v>0.72</v>
      </c>
      <c r="T193" s="160">
        <f>IF($O193="",IF('Checklist District ID'!$C$43="Y",MAX($R193:$S193)*$I193,SUM($R193:$S193)*$I193),IF(O193&gt;0,Q193*S193))</f>
        <v>0</v>
      </c>
      <c r="U193" s="160">
        <f>IF(Q193&gt;0,((I193-T193)*'Formula Matrix'!$E$38),0)</f>
        <v>0</v>
      </c>
      <c r="V193" s="160">
        <f t="shared" si="14"/>
        <v>0</v>
      </c>
      <c r="W193" s="160">
        <f>IF(V193&gt;0,(V193*'Checklist Parameters'!$E$35),0)</f>
        <v>0</v>
      </c>
      <c r="X193" s="161">
        <f t="shared" si="15"/>
        <v>0</v>
      </c>
      <c r="Y193" s="161">
        <f>IF('Checklist Parameters'!$E$102&lt;&gt;"",(I193/43560)*'Checklist Parameters'!$E$102,"N/A")</f>
        <v>0</v>
      </c>
      <c r="Z193" s="161" t="str">
        <f>IF('Checklist Parameters'!$E$58&lt;&gt;"",((I193*'Checklist Parameters'!$E$58)*'Checklist Parameters'!$E$35)/1000,"N/A")</f>
        <v>N/A</v>
      </c>
      <c r="AA193" s="161">
        <f>IF('Checklist Parameters'!$E$101&lt;&gt;"",IFERROR(I193/'Checklist Parameters'!$E$101,0),"N/A")</f>
        <v>0</v>
      </c>
      <c r="AB193" s="161" t="str">
        <f>IF('Checklist Parameters'!$E$43&lt;&gt;"",(I193*'Checklist Parameters'!$E$43)/1000,"N/A")</f>
        <v>N/A</v>
      </c>
      <c r="AC193" s="161">
        <f>IF('Checklist Parameters'!$E$16="",$X193,IF(AND('Checklist Parameters'!$E$16&lt;$X193,'Checklist Parameters'!$E$16&gt;=3),'Checklist Parameters'!$E$16,IF(AND('Checklist Parameters'!$E$16&lt;$X193,'Checklist Parameters'!$E$16&lt;3),0,$X193)))</f>
        <v>0</v>
      </c>
      <c r="AD193" s="161" t="str">
        <f>IF(AND(I193&lt;'Checklist Parameters'!$E$22,$I193&lt;&gt;0),"Y","")</f>
        <v/>
      </c>
      <c r="AE193" s="161" t="str">
        <f>IF($AD193="Y",0,IF('Checklist Parameters'!$E$25="","&lt;no limit&gt;",ROUNDDOWN((($I193-'Checklist Parameters'!$E$24)/'Checklist Parameters'!$E$25)+1,0)))</f>
        <v>&lt;no limit&gt;</v>
      </c>
      <c r="AF193" s="174">
        <f t="shared" si="16"/>
        <v>0</v>
      </c>
      <c r="AG193" s="161">
        <f t="shared" si="17"/>
        <v>0</v>
      </c>
      <c r="AH193" s="126"/>
      <c r="AI193" s="101"/>
      <c r="AJ193" s="101"/>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row>
    <row r="194" spans="1:79" s="2" customFormat="1" ht="15">
      <c r="A194" s="388"/>
      <c r="B194" s="389"/>
      <c r="C194" s="389"/>
      <c r="D194" s="389"/>
      <c r="E194" s="389"/>
      <c r="F194" s="389"/>
      <c r="G194" s="390"/>
      <c r="H194" s="389"/>
      <c r="I194" s="389"/>
      <c r="J194" s="389"/>
      <c r="K194" s="389"/>
      <c r="L194" s="389"/>
      <c r="M194" s="389"/>
      <c r="N194" s="313">
        <f>IF(IF(I194&lt;'Checklist Parameters'!$E$22,0,($I194-$L194))&lt;0,0,IF(I194&lt;'Checklist Parameters'!$E$22,0,($I194-$L194)))</f>
        <v>0</v>
      </c>
      <c r="O194" s="394"/>
      <c r="P194" s="395"/>
      <c r="Q194" s="316">
        <f t="shared" si="12"/>
        <v>0</v>
      </c>
      <c r="R194" s="159">
        <f t="shared" si="13"/>
        <v>0</v>
      </c>
      <c r="S194" s="159">
        <f>IF('Checklist Parameters'!$E$60&lt;0.2,0.2,'Checklist Parameters'!$E$60)</f>
        <v>0.72</v>
      </c>
      <c r="T194" s="160">
        <f>IF($O194="",IF('Checklist District ID'!$C$43="Y",MAX($R194:$S194)*$I194,SUM($R194:$S194)*$I194),IF(O194&gt;0,Q194*S194))</f>
        <v>0</v>
      </c>
      <c r="U194" s="160">
        <f>IF(Q194&gt;0,((I194-T194)*'Formula Matrix'!$E$38),0)</f>
        <v>0</v>
      </c>
      <c r="V194" s="160">
        <f t="shared" si="14"/>
        <v>0</v>
      </c>
      <c r="W194" s="160">
        <f>IF(V194&gt;0,(V194*'Checklist Parameters'!$E$35),0)</f>
        <v>0</v>
      </c>
      <c r="X194" s="161">
        <f t="shared" si="15"/>
        <v>0</v>
      </c>
      <c r="Y194" s="161">
        <f>IF('Checklist Parameters'!$E$102&lt;&gt;"",(I194/43560)*'Checklist Parameters'!$E$102,"N/A")</f>
        <v>0</v>
      </c>
      <c r="Z194" s="161" t="str">
        <f>IF('Checklist Parameters'!$E$58&lt;&gt;"",((I194*'Checklist Parameters'!$E$58)*'Checklist Parameters'!$E$35)/1000,"N/A")</f>
        <v>N/A</v>
      </c>
      <c r="AA194" s="161">
        <f>IF('Checklist Parameters'!$E$101&lt;&gt;"",IFERROR(I194/'Checklist Parameters'!$E$101,0),"N/A")</f>
        <v>0</v>
      </c>
      <c r="AB194" s="161" t="str">
        <f>IF('Checklist Parameters'!$E$43&lt;&gt;"",(I194*'Checklist Parameters'!$E$43)/1000,"N/A")</f>
        <v>N/A</v>
      </c>
      <c r="AC194" s="161">
        <f>IF('Checklist Parameters'!$E$16="",$X194,IF(AND('Checklist Parameters'!$E$16&lt;$X194,'Checklist Parameters'!$E$16&gt;=3),'Checklist Parameters'!$E$16,IF(AND('Checklist Parameters'!$E$16&lt;$X194,'Checklist Parameters'!$E$16&lt;3),0,$X194)))</f>
        <v>0</v>
      </c>
      <c r="AD194" s="161" t="str">
        <f>IF(AND(I194&lt;'Checklist Parameters'!$E$22,$I194&lt;&gt;0),"Y","")</f>
        <v/>
      </c>
      <c r="AE194" s="161" t="str">
        <f>IF($AD194="Y",0,IF('Checklist Parameters'!$E$25="","&lt;no limit&gt;",ROUNDDOWN((($I194-'Checklist Parameters'!$E$24)/'Checklist Parameters'!$E$25)+1,0)))</f>
        <v>&lt;no limit&gt;</v>
      </c>
      <c r="AF194" s="174">
        <f t="shared" si="16"/>
        <v>0</v>
      </c>
      <c r="AG194" s="161">
        <f t="shared" si="17"/>
        <v>0</v>
      </c>
      <c r="AH194" s="126"/>
      <c r="AI194" s="101"/>
      <c r="AJ194" s="101"/>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row>
    <row r="195" spans="1:79" s="2" customFormat="1" ht="15">
      <c r="A195" s="388"/>
      <c r="B195" s="389"/>
      <c r="C195" s="389"/>
      <c r="D195" s="389"/>
      <c r="E195" s="389"/>
      <c r="F195" s="389"/>
      <c r="G195" s="390"/>
      <c r="H195" s="389"/>
      <c r="I195" s="389"/>
      <c r="J195" s="389"/>
      <c r="K195" s="389"/>
      <c r="L195" s="389"/>
      <c r="M195" s="389"/>
      <c r="N195" s="313">
        <f>IF(IF(I195&lt;'Checklist Parameters'!$E$22,0,($I195-$L195))&lt;0,0,IF(I195&lt;'Checklist Parameters'!$E$22,0,($I195-$L195)))</f>
        <v>0</v>
      </c>
      <c r="O195" s="394"/>
      <c r="P195" s="395"/>
      <c r="Q195" s="316">
        <f t="shared" si="12"/>
        <v>0</v>
      </c>
      <c r="R195" s="159">
        <f t="shared" si="13"/>
        <v>0</v>
      </c>
      <c r="S195" s="159">
        <f>IF('Checklist Parameters'!$E$60&lt;0.2,0.2,'Checklist Parameters'!$E$60)</f>
        <v>0.72</v>
      </c>
      <c r="T195" s="160">
        <f>IF($O195="",IF('Checklist District ID'!$C$43="Y",MAX($R195:$S195)*$I195,SUM($R195:$S195)*$I195),IF(O195&gt;0,Q195*S195))</f>
        <v>0</v>
      </c>
      <c r="U195" s="160">
        <f>IF(Q195&gt;0,((I195-T195)*'Formula Matrix'!$E$38),0)</f>
        <v>0</v>
      </c>
      <c r="V195" s="160">
        <f t="shared" si="14"/>
        <v>0</v>
      </c>
      <c r="W195" s="160">
        <f>IF(V195&gt;0,(V195*'Checklist Parameters'!$E$35),0)</f>
        <v>0</v>
      </c>
      <c r="X195" s="161">
        <f t="shared" si="15"/>
        <v>0</v>
      </c>
      <c r="Y195" s="161">
        <f>IF('Checklist Parameters'!$E$102&lt;&gt;"",(I195/43560)*'Checklist Parameters'!$E$102,"N/A")</f>
        <v>0</v>
      </c>
      <c r="Z195" s="161" t="str">
        <f>IF('Checklist Parameters'!$E$58&lt;&gt;"",((I195*'Checklist Parameters'!$E$58)*'Checklist Parameters'!$E$35)/1000,"N/A")</f>
        <v>N/A</v>
      </c>
      <c r="AA195" s="161">
        <f>IF('Checklist Parameters'!$E$101&lt;&gt;"",IFERROR(I195/'Checklist Parameters'!$E$101,0),"N/A")</f>
        <v>0</v>
      </c>
      <c r="AB195" s="161" t="str">
        <f>IF('Checklist Parameters'!$E$43&lt;&gt;"",(I195*'Checklist Parameters'!$E$43)/1000,"N/A")</f>
        <v>N/A</v>
      </c>
      <c r="AC195" s="161">
        <f>IF('Checklist Parameters'!$E$16="",$X195,IF(AND('Checklist Parameters'!$E$16&lt;$X195,'Checklist Parameters'!$E$16&gt;=3),'Checklist Parameters'!$E$16,IF(AND('Checklist Parameters'!$E$16&lt;$X195,'Checklist Parameters'!$E$16&lt;3),0,$X195)))</f>
        <v>0</v>
      </c>
      <c r="AD195" s="161" t="str">
        <f>IF(AND(I195&lt;'Checklist Parameters'!$E$22,$I195&lt;&gt;0),"Y","")</f>
        <v/>
      </c>
      <c r="AE195" s="161" t="str">
        <f>IF($AD195="Y",0,IF('Checklist Parameters'!$E$25="","&lt;no limit&gt;",ROUNDDOWN((($I195-'Checklist Parameters'!$E$24)/'Checklist Parameters'!$E$25)+1,0)))</f>
        <v>&lt;no limit&gt;</v>
      </c>
      <c r="AF195" s="174">
        <f t="shared" si="16"/>
        <v>0</v>
      </c>
      <c r="AG195" s="161">
        <f t="shared" si="17"/>
        <v>0</v>
      </c>
      <c r="AH195" s="126"/>
      <c r="AI195" s="101"/>
      <c r="AJ195" s="101"/>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row>
    <row r="196" spans="1:79" s="2" customFormat="1" ht="15">
      <c r="A196" s="388"/>
      <c r="B196" s="389"/>
      <c r="C196" s="389"/>
      <c r="D196" s="389"/>
      <c r="E196" s="389"/>
      <c r="F196" s="389"/>
      <c r="G196" s="390"/>
      <c r="H196" s="389"/>
      <c r="I196" s="389"/>
      <c r="J196" s="389"/>
      <c r="K196" s="389"/>
      <c r="L196" s="389"/>
      <c r="M196" s="389"/>
      <c r="N196" s="313">
        <f>IF(IF(I196&lt;'Checklist Parameters'!$E$22,0,($I196-$L196))&lt;0,0,IF(I196&lt;'Checklist Parameters'!$E$22,0,($I196-$L196)))</f>
        <v>0</v>
      </c>
      <c r="O196" s="394"/>
      <c r="P196" s="395"/>
      <c r="Q196" s="316">
        <f t="shared" si="12"/>
        <v>0</v>
      </c>
      <c r="R196" s="159">
        <f t="shared" si="13"/>
        <v>0</v>
      </c>
      <c r="S196" s="159">
        <f>IF('Checklist Parameters'!$E$60&lt;0.2,0.2,'Checklist Parameters'!$E$60)</f>
        <v>0.72</v>
      </c>
      <c r="T196" s="160">
        <f>IF($O196="",IF('Checklist District ID'!$C$43="Y",MAX($R196:$S196)*$I196,SUM($R196:$S196)*$I196),IF(O196&gt;0,Q196*S196))</f>
        <v>0</v>
      </c>
      <c r="U196" s="160">
        <f>IF(Q196&gt;0,((I196-T196)*'Formula Matrix'!$E$38),0)</f>
        <v>0</v>
      </c>
      <c r="V196" s="160">
        <f t="shared" si="14"/>
        <v>0</v>
      </c>
      <c r="W196" s="160">
        <f>IF(V196&gt;0,(V196*'Checklist Parameters'!$E$35),0)</f>
        <v>0</v>
      </c>
      <c r="X196" s="161">
        <f t="shared" si="15"/>
        <v>0</v>
      </c>
      <c r="Y196" s="161">
        <f>IF('Checklist Parameters'!$E$102&lt;&gt;"",(I196/43560)*'Checklist Parameters'!$E$102,"N/A")</f>
        <v>0</v>
      </c>
      <c r="Z196" s="161" t="str">
        <f>IF('Checklist Parameters'!$E$58&lt;&gt;"",((I196*'Checklist Parameters'!$E$58)*'Checklist Parameters'!$E$35)/1000,"N/A")</f>
        <v>N/A</v>
      </c>
      <c r="AA196" s="161">
        <f>IF('Checklist Parameters'!$E$101&lt;&gt;"",IFERROR(I196/'Checklist Parameters'!$E$101,0),"N/A")</f>
        <v>0</v>
      </c>
      <c r="AB196" s="161" t="str">
        <f>IF('Checklist Parameters'!$E$43&lt;&gt;"",(I196*'Checklist Parameters'!$E$43)/1000,"N/A")</f>
        <v>N/A</v>
      </c>
      <c r="AC196" s="161">
        <f>IF('Checklist Parameters'!$E$16="",$X196,IF(AND('Checklist Parameters'!$E$16&lt;$X196,'Checklist Parameters'!$E$16&gt;=3),'Checklist Parameters'!$E$16,IF(AND('Checklist Parameters'!$E$16&lt;$X196,'Checklist Parameters'!$E$16&lt;3),0,$X196)))</f>
        <v>0</v>
      </c>
      <c r="AD196" s="161" t="str">
        <f>IF(AND(I196&lt;'Checklist Parameters'!$E$22,$I196&lt;&gt;0),"Y","")</f>
        <v/>
      </c>
      <c r="AE196" s="161" t="str">
        <f>IF($AD196="Y",0,IF('Checklist Parameters'!$E$25="","&lt;no limit&gt;",ROUNDDOWN((($I196-'Checklist Parameters'!$E$24)/'Checklist Parameters'!$E$25)+1,0)))</f>
        <v>&lt;no limit&gt;</v>
      </c>
      <c r="AF196" s="174">
        <f t="shared" si="16"/>
        <v>0</v>
      </c>
      <c r="AG196" s="161">
        <f t="shared" si="17"/>
        <v>0</v>
      </c>
      <c r="AH196" s="126"/>
      <c r="AI196" s="101"/>
      <c r="AJ196" s="101"/>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row>
    <row r="197" spans="1:79" s="2" customFormat="1" ht="15">
      <c r="A197" s="388"/>
      <c r="B197" s="389"/>
      <c r="C197" s="389"/>
      <c r="D197" s="389"/>
      <c r="E197" s="389"/>
      <c r="F197" s="389"/>
      <c r="G197" s="390"/>
      <c r="H197" s="389"/>
      <c r="I197" s="389"/>
      <c r="J197" s="389"/>
      <c r="K197" s="389"/>
      <c r="L197" s="389"/>
      <c r="M197" s="389"/>
      <c r="N197" s="313">
        <f>IF(IF(I197&lt;'Checklist Parameters'!$E$22,0,($I197-$L197))&lt;0,0,IF(I197&lt;'Checklist Parameters'!$E$22,0,($I197-$L197)))</f>
        <v>0</v>
      </c>
      <c r="O197" s="394"/>
      <c r="P197" s="395"/>
      <c r="Q197" s="316">
        <f t="shared" si="12"/>
        <v>0</v>
      </c>
      <c r="R197" s="159">
        <f t="shared" si="13"/>
        <v>0</v>
      </c>
      <c r="S197" s="159">
        <f>IF('Checklist Parameters'!$E$60&lt;0.2,0.2,'Checklist Parameters'!$E$60)</f>
        <v>0.72</v>
      </c>
      <c r="T197" s="160">
        <f>IF($O197="",IF('Checklist District ID'!$C$43="Y",MAX($R197:$S197)*$I197,SUM($R197:$S197)*$I197),IF(O197&gt;0,Q197*S197))</f>
        <v>0</v>
      </c>
      <c r="U197" s="160">
        <f>IF(Q197&gt;0,((I197-T197)*'Formula Matrix'!$E$38),0)</f>
        <v>0</v>
      </c>
      <c r="V197" s="160">
        <f t="shared" si="14"/>
        <v>0</v>
      </c>
      <c r="W197" s="160">
        <f>IF(V197&gt;0,(V197*'Checklist Parameters'!$E$35),0)</f>
        <v>0</v>
      </c>
      <c r="X197" s="161">
        <f t="shared" si="15"/>
        <v>0</v>
      </c>
      <c r="Y197" s="161">
        <f>IF('Checklist Parameters'!$E$102&lt;&gt;"",(I197/43560)*'Checklist Parameters'!$E$102,"N/A")</f>
        <v>0</v>
      </c>
      <c r="Z197" s="161" t="str">
        <f>IF('Checklist Parameters'!$E$58&lt;&gt;"",((I197*'Checklist Parameters'!$E$58)*'Checklist Parameters'!$E$35)/1000,"N/A")</f>
        <v>N/A</v>
      </c>
      <c r="AA197" s="161">
        <f>IF('Checklist Parameters'!$E$101&lt;&gt;"",IFERROR(I197/'Checklist Parameters'!$E$101,0),"N/A")</f>
        <v>0</v>
      </c>
      <c r="AB197" s="161" t="str">
        <f>IF('Checklist Parameters'!$E$43&lt;&gt;"",(I197*'Checklist Parameters'!$E$43)/1000,"N/A")</f>
        <v>N/A</v>
      </c>
      <c r="AC197" s="161">
        <f>IF('Checklist Parameters'!$E$16="",$X197,IF(AND('Checklist Parameters'!$E$16&lt;$X197,'Checklist Parameters'!$E$16&gt;=3),'Checklist Parameters'!$E$16,IF(AND('Checklist Parameters'!$E$16&lt;$X197,'Checklist Parameters'!$E$16&lt;3),0,$X197)))</f>
        <v>0</v>
      </c>
      <c r="AD197" s="161" t="str">
        <f>IF(AND(I197&lt;'Checklist Parameters'!$E$22,$I197&lt;&gt;0),"Y","")</f>
        <v/>
      </c>
      <c r="AE197" s="161" t="str">
        <f>IF($AD197="Y",0,IF('Checklist Parameters'!$E$25="","&lt;no limit&gt;",ROUNDDOWN((($I197-'Checklist Parameters'!$E$24)/'Checklist Parameters'!$E$25)+1,0)))</f>
        <v>&lt;no limit&gt;</v>
      </c>
      <c r="AF197" s="174">
        <f t="shared" si="16"/>
        <v>0</v>
      </c>
      <c r="AG197" s="161">
        <f t="shared" si="17"/>
        <v>0</v>
      </c>
      <c r="AH197" s="126"/>
      <c r="AI197" s="101"/>
      <c r="AJ197" s="101"/>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row>
    <row r="198" spans="1:79" s="2" customFormat="1" ht="15">
      <c r="A198" s="388"/>
      <c r="B198" s="389"/>
      <c r="C198" s="389"/>
      <c r="D198" s="389"/>
      <c r="E198" s="389"/>
      <c r="F198" s="389"/>
      <c r="G198" s="390"/>
      <c r="H198" s="389"/>
      <c r="I198" s="389"/>
      <c r="J198" s="389"/>
      <c r="K198" s="389"/>
      <c r="L198" s="389"/>
      <c r="M198" s="389"/>
      <c r="N198" s="313">
        <f>IF(IF(I198&lt;'Checklist Parameters'!$E$22,0,($I198-$L198))&lt;0,0,IF(I198&lt;'Checklist Parameters'!$E$22,0,($I198-$L198)))</f>
        <v>0</v>
      </c>
      <c r="O198" s="394"/>
      <c r="P198" s="395"/>
      <c r="Q198" s="316">
        <f t="shared" si="12"/>
        <v>0</v>
      </c>
      <c r="R198" s="159">
        <f t="shared" si="13"/>
        <v>0</v>
      </c>
      <c r="S198" s="159">
        <f>IF('Checklist Parameters'!$E$60&lt;0.2,0.2,'Checklist Parameters'!$E$60)</f>
        <v>0.72</v>
      </c>
      <c r="T198" s="160">
        <f>IF($O198="",IF('Checklist District ID'!$C$43="Y",MAX($R198:$S198)*$I198,SUM($R198:$S198)*$I198),IF(O198&gt;0,Q198*S198))</f>
        <v>0</v>
      </c>
      <c r="U198" s="160">
        <f>IF(Q198&gt;0,((I198-T198)*'Formula Matrix'!$E$38),0)</f>
        <v>0</v>
      </c>
      <c r="V198" s="160">
        <f t="shared" si="14"/>
        <v>0</v>
      </c>
      <c r="W198" s="160">
        <f>IF(V198&gt;0,(V198*'Checklist Parameters'!$E$35),0)</f>
        <v>0</v>
      </c>
      <c r="X198" s="161">
        <f t="shared" si="15"/>
        <v>0</v>
      </c>
      <c r="Y198" s="161">
        <f>IF('Checklist Parameters'!$E$102&lt;&gt;"",(I198/43560)*'Checklist Parameters'!$E$102,"N/A")</f>
        <v>0</v>
      </c>
      <c r="Z198" s="161" t="str">
        <f>IF('Checklist Parameters'!$E$58&lt;&gt;"",((I198*'Checklist Parameters'!$E$58)*'Checklist Parameters'!$E$35)/1000,"N/A")</f>
        <v>N/A</v>
      </c>
      <c r="AA198" s="161">
        <f>IF('Checklist Parameters'!$E$101&lt;&gt;"",IFERROR(I198/'Checklist Parameters'!$E$101,0),"N/A")</f>
        <v>0</v>
      </c>
      <c r="AB198" s="161" t="str">
        <f>IF('Checklist Parameters'!$E$43&lt;&gt;"",(I198*'Checklist Parameters'!$E$43)/1000,"N/A")</f>
        <v>N/A</v>
      </c>
      <c r="AC198" s="161">
        <f>IF('Checklist Parameters'!$E$16="",$X198,IF(AND('Checklist Parameters'!$E$16&lt;$X198,'Checklist Parameters'!$E$16&gt;=3),'Checklist Parameters'!$E$16,IF(AND('Checklist Parameters'!$E$16&lt;$X198,'Checklist Parameters'!$E$16&lt;3),0,$X198)))</f>
        <v>0</v>
      </c>
      <c r="AD198" s="161" t="str">
        <f>IF(AND(I198&lt;'Checklist Parameters'!$E$22,$I198&lt;&gt;0),"Y","")</f>
        <v/>
      </c>
      <c r="AE198" s="161" t="str">
        <f>IF($AD198="Y",0,IF('Checklist Parameters'!$E$25="","&lt;no limit&gt;",ROUNDDOWN((($I198-'Checklist Parameters'!$E$24)/'Checklist Parameters'!$E$25)+1,0)))</f>
        <v>&lt;no limit&gt;</v>
      </c>
      <c r="AF198" s="174">
        <f t="shared" si="16"/>
        <v>0</v>
      </c>
      <c r="AG198" s="161">
        <f t="shared" si="17"/>
        <v>0</v>
      </c>
      <c r="AH198" s="126"/>
      <c r="AI198" s="101"/>
      <c r="AJ198" s="101"/>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row>
    <row r="199" spans="1:79" s="2" customFormat="1" ht="15">
      <c r="A199" s="388"/>
      <c r="B199" s="389"/>
      <c r="C199" s="389"/>
      <c r="D199" s="389"/>
      <c r="E199" s="389"/>
      <c r="F199" s="389"/>
      <c r="G199" s="390"/>
      <c r="H199" s="389"/>
      <c r="I199" s="389"/>
      <c r="J199" s="389"/>
      <c r="K199" s="389"/>
      <c r="L199" s="389"/>
      <c r="M199" s="389"/>
      <c r="N199" s="313">
        <f>IF(IF(I199&lt;'Checklist Parameters'!$E$22,0,($I199-$L199))&lt;0,0,IF(I199&lt;'Checklist Parameters'!$E$22,0,($I199-$L199)))</f>
        <v>0</v>
      </c>
      <c r="O199" s="394"/>
      <c r="P199" s="395"/>
      <c r="Q199" s="316">
        <f t="shared" si="12"/>
        <v>0</v>
      </c>
      <c r="R199" s="159">
        <f t="shared" si="13"/>
        <v>0</v>
      </c>
      <c r="S199" s="159">
        <f>IF('Checklist Parameters'!$E$60&lt;0.2,0.2,'Checklist Parameters'!$E$60)</f>
        <v>0.72</v>
      </c>
      <c r="T199" s="160">
        <f>IF($O199="",IF('Checklist District ID'!$C$43="Y",MAX($R199:$S199)*$I199,SUM($R199:$S199)*$I199),IF(O199&gt;0,Q199*S199))</f>
        <v>0</v>
      </c>
      <c r="U199" s="160">
        <f>IF(Q199&gt;0,((I199-T199)*'Formula Matrix'!$E$38),0)</f>
        <v>0</v>
      </c>
      <c r="V199" s="160">
        <f t="shared" si="14"/>
        <v>0</v>
      </c>
      <c r="W199" s="160">
        <f>IF(V199&gt;0,(V199*'Checklist Parameters'!$E$35),0)</f>
        <v>0</v>
      </c>
      <c r="X199" s="161">
        <f t="shared" si="15"/>
        <v>0</v>
      </c>
      <c r="Y199" s="161">
        <f>IF('Checklist Parameters'!$E$102&lt;&gt;"",(I199/43560)*'Checklist Parameters'!$E$102,"N/A")</f>
        <v>0</v>
      </c>
      <c r="Z199" s="161" t="str">
        <f>IF('Checklist Parameters'!$E$58&lt;&gt;"",((I199*'Checklist Parameters'!$E$58)*'Checklist Parameters'!$E$35)/1000,"N/A")</f>
        <v>N/A</v>
      </c>
      <c r="AA199" s="161">
        <f>IF('Checklist Parameters'!$E$101&lt;&gt;"",IFERROR(I199/'Checklist Parameters'!$E$101,0),"N/A")</f>
        <v>0</v>
      </c>
      <c r="AB199" s="161" t="str">
        <f>IF('Checklist Parameters'!$E$43&lt;&gt;"",(I199*'Checklist Parameters'!$E$43)/1000,"N/A")</f>
        <v>N/A</v>
      </c>
      <c r="AC199" s="161">
        <f>IF('Checklist Parameters'!$E$16="",$X199,IF(AND('Checklist Parameters'!$E$16&lt;$X199,'Checklist Parameters'!$E$16&gt;=3),'Checklist Parameters'!$E$16,IF(AND('Checklist Parameters'!$E$16&lt;$X199,'Checklist Parameters'!$E$16&lt;3),0,$X199)))</f>
        <v>0</v>
      </c>
      <c r="AD199" s="161" t="str">
        <f>IF(AND(I199&lt;'Checklist Parameters'!$E$22,$I199&lt;&gt;0),"Y","")</f>
        <v/>
      </c>
      <c r="AE199" s="161" t="str">
        <f>IF($AD199="Y",0,IF('Checklist Parameters'!$E$25="","&lt;no limit&gt;",ROUNDDOWN((($I199-'Checklist Parameters'!$E$24)/'Checklist Parameters'!$E$25)+1,0)))</f>
        <v>&lt;no limit&gt;</v>
      </c>
      <c r="AF199" s="174">
        <f t="shared" si="16"/>
        <v>0</v>
      </c>
      <c r="AG199" s="161">
        <f t="shared" si="17"/>
        <v>0</v>
      </c>
      <c r="AH199" s="126"/>
      <c r="AI199" s="101"/>
      <c r="AJ199" s="101"/>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row>
    <row r="200" spans="1:79" s="2" customFormat="1" ht="15">
      <c r="A200" s="388"/>
      <c r="B200" s="389"/>
      <c r="C200" s="389"/>
      <c r="D200" s="389"/>
      <c r="E200" s="389"/>
      <c r="F200" s="389"/>
      <c r="G200" s="390"/>
      <c r="H200" s="389"/>
      <c r="I200" s="389"/>
      <c r="J200" s="389"/>
      <c r="K200" s="389"/>
      <c r="L200" s="389"/>
      <c r="M200" s="389"/>
      <c r="N200" s="313">
        <f>IF(IF(I200&lt;'Checklist Parameters'!$E$22,0,($I200-$L200))&lt;0,0,IF(I200&lt;'Checklist Parameters'!$E$22,0,($I200-$L200)))</f>
        <v>0</v>
      </c>
      <c r="O200" s="394"/>
      <c r="P200" s="395"/>
      <c r="Q200" s="316">
        <f t="shared" si="12"/>
        <v>0</v>
      </c>
      <c r="R200" s="159">
        <f t="shared" si="13"/>
        <v>0</v>
      </c>
      <c r="S200" s="159">
        <f>IF('Checklist Parameters'!$E$60&lt;0.2,0.2,'Checklist Parameters'!$E$60)</f>
        <v>0.72</v>
      </c>
      <c r="T200" s="160">
        <f>IF($O200="",IF('Checklist District ID'!$C$43="Y",MAX($R200:$S200)*$I200,SUM($R200:$S200)*$I200),IF(O200&gt;0,Q200*S200))</f>
        <v>0</v>
      </c>
      <c r="U200" s="160">
        <f>IF(Q200&gt;0,((I200-T200)*'Formula Matrix'!$E$38),0)</f>
        <v>0</v>
      </c>
      <c r="V200" s="160">
        <f t="shared" si="14"/>
        <v>0</v>
      </c>
      <c r="W200" s="160">
        <f>IF(V200&gt;0,(V200*'Checklist Parameters'!$E$35),0)</f>
        <v>0</v>
      </c>
      <c r="X200" s="161">
        <f t="shared" si="15"/>
        <v>0</v>
      </c>
      <c r="Y200" s="161">
        <f>IF('Checklist Parameters'!$E$102&lt;&gt;"",(I200/43560)*'Checklist Parameters'!$E$102,"N/A")</f>
        <v>0</v>
      </c>
      <c r="Z200" s="161" t="str">
        <f>IF('Checklist Parameters'!$E$58&lt;&gt;"",((I200*'Checklist Parameters'!$E$58)*'Checklist Parameters'!$E$35)/1000,"N/A")</f>
        <v>N/A</v>
      </c>
      <c r="AA200" s="161">
        <f>IF('Checklist Parameters'!$E$101&lt;&gt;"",IFERROR(I200/'Checklist Parameters'!$E$101,0),"N/A")</f>
        <v>0</v>
      </c>
      <c r="AB200" s="161" t="str">
        <f>IF('Checklist Parameters'!$E$43&lt;&gt;"",(I200*'Checklist Parameters'!$E$43)/1000,"N/A")</f>
        <v>N/A</v>
      </c>
      <c r="AC200" s="161">
        <f>IF('Checklist Parameters'!$E$16="",$X200,IF(AND('Checklist Parameters'!$E$16&lt;$X200,'Checklist Parameters'!$E$16&gt;=3),'Checklist Parameters'!$E$16,IF(AND('Checklist Parameters'!$E$16&lt;$X200,'Checklist Parameters'!$E$16&lt;3),0,$X200)))</f>
        <v>0</v>
      </c>
      <c r="AD200" s="161" t="str">
        <f>IF(AND(I200&lt;'Checklist Parameters'!$E$22,$I200&lt;&gt;0),"Y","")</f>
        <v/>
      </c>
      <c r="AE200" s="161" t="str">
        <f>IF($AD200="Y",0,IF('Checklist Parameters'!$E$25="","&lt;no limit&gt;",ROUNDDOWN((($I200-'Checklist Parameters'!$E$24)/'Checklist Parameters'!$E$25)+1,0)))</f>
        <v>&lt;no limit&gt;</v>
      </c>
      <c r="AF200" s="174">
        <f t="shared" si="16"/>
        <v>0</v>
      </c>
      <c r="AG200" s="161">
        <f t="shared" si="17"/>
        <v>0</v>
      </c>
      <c r="AH200" s="126"/>
      <c r="AI200" s="101"/>
      <c r="AJ200" s="101"/>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row>
    <row r="201" spans="1:79" s="2" customFormat="1" ht="15">
      <c r="A201" s="388"/>
      <c r="B201" s="389"/>
      <c r="C201" s="389"/>
      <c r="D201" s="389"/>
      <c r="E201" s="389"/>
      <c r="F201" s="389"/>
      <c r="G201" s="390"/>
      <c r="H201" s="389"/>
      <c r="I201" s="389"/>
      <c r="J201" s="389"/>
      <c r="K201" s="389"/>
      <c r="L201" s="389"/>
      <c r="M201" s="389"/>
      <c r="N201" s="313">
        <f>IF(IF(I201&lt;'Checklist Parameters'!$E$22,0,($I201-$L201))&lt;0,0,IF(I201&lt;'Checklist Parameters'!$E$22,0,($I201-$L201)))</f>
        <v>0</v>
      </c>
      <c r="O201" s="394"/>
      <c r="P201" s="395"/>
      <c r="Q201" s="316">
        <f t="shared" si="12"/>
        <v>0</v>
      </c>
      <c r="R201" s="159">
        <f t="shared" si="13"/>
        <v>0</v>
      </c>
      <c r="S201" s="159">
        <f>IF('Checklist Parameters'!$E$60&lt;0.2,0.2,'Checklist Parameters'!$E$60)</f>
        <v>0.72</v>
      </c>
      <c r="T201" s="160">
        <f>IF($O201="",IF('Checklist District ID'!$C$43="Y",MAX($R201:$S201)*$I201,SUM($R201:$S201)*$I201),IF(O201&gt;0,Q201*S201))</f>
        <v>0</v>
      </c>
      <c r="U201" s="160">
        <f>IF(Q201&gt;0,((I201-T201)*'Formula Matrix'!$E$38),0)</f>
        <v>0</v>
      </c>
      <c r="V201" s="160">
        <f t="shared" si="14"/>
        <v>0</v>
      </c>
      <c r="W201" s="160">
        <f>IF(V201&gt;0,(V201*'Checklist Parameters'!$E$35),0)</f>
        <v>0</v>
      </c>
      <c r="X201" s="161">
        <f t="shared" si="15"/>
        <v>0</v>
      </c>
      <c r="Y201" s="161">
        <f>IF('Checklist Parameters'!$E$102&lt;&gt;"",(I201/43560)*'Checklist Parameters'!$E$102,"N/A")</f>
        <v>0</v>
      </c>
      <c r="Z201" s="161" t="str">
        <f>IF('Checklist Parameters'!$E$58&lt;&gt;"",((I201*'Checklist Parameters'!$E$58)*'Checklist Parameters'!$E$35)/1000,"N/A")</f>
        <v>N/A</v>
      </c>
      <c r="AA201" s="161">
        <f>IF('Checklist Parameters'!$E$101&lt;&gt;"",IFERROR(I201/'Checklist Parameters'!$E$101,0),"N/A")</f>
        <v>0</v>
      </c>
      <c r="AB201" s="161" t="str">
        <f>IF('Checklist Parameters'!$E$43&lt;&gt;"",(I201*'Checklist Parameters'!$E$43)/1000,"N/A")</f>
        <v>N/A</v>
      </c>
      <c r="AC201" s="161">
        <f>IF('Checklist Parameters'!$E$16="",$X201,IF(AND('Checklist Parameters'!$E$16&lt;$X201,'Checklist Parameters'!$E$16&gt;=3),'Checklist Parameters'!$E$16,IF(AND('Checklist Parameters'!$E$16&lt;$X201,'Checklist Parameters'!$E$16&lt;3),0,$X201)))</f>
        <v>0</v>
      </c>
      <c r="AD201" s="161" t="str">
        <f>IF(AND(I201&lt;'Checklist Parameters'!$E$22,$I201&lt;&gt;0),"Y","")</f>
        <v/>
      </c>
      <c r="AE201" s="161" t="str">
        <f>IF($AD201="Y",0,IF('Checklist Parameters'!$E$25="","&lt;no limit&gt;",ROUNDDOWN((($I201-'Checklist Parameters'!$E$24)/'Checklist Parameters'!$E$25)+1,0)))</f>
        <v>&lt;no limit&gt;</v>
      </c>
      <c r="AF201" s="174">
        <f t="shared" si="16"/>
        <v>0</v>
      </c>
      <c r="AG201" s="161">
        <f t="shared" si="17"/>
        <v>0</v>
      </c>
      <c r="AH201" s="126"/>
      <c r="AI201" s="101"/>
      <c r="AJ201" s="101"/>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row>
    <row r="202" spans="1:79" s="2" customFormat="1" ht="15">
      <c r="A202" s="388"/>
      <c r="B202" s="389"/>
      <c r="C202" s="389"/>
      <c r="D202" s="389"/>
      <c r="E202" s="389"/>
      <c r="F202" s="389"/>
      <c r="G202" s="390"/>
      <c r="H202" s="389"/>
      <c r="I202" s="389"/>
      <c r="J202" s="389"/>
      <c r="K202" s="389"/>
      <c r="L202" s="389"/>
      <c r="M202" s="389"/>
      <c r="N202" s="313">
        <f>IF(IF(I202&lt;'Checklist Parameters'!$E$22,0,($I202-$L202))&lt;0,0,IF(I202&lt;'Checklist Parameters'!$E$22,0,($I202-$L202)))</f>
        <v>0</v>
      </c>
      <c r="O202" s="394"/>
      <c r="P202" s="395"/>
      <c r="Q202" s="316">
        <f t="shared" si="12"/>
        <v>0</v>
      </c>
      <c r="R202" s="159">
        <f t="shared" si="13"/>
        <v>0</v>
      </c>
      <c r="S202" s="159">
        <f>IF('Checklist Parameters'!$E$60&lt;0.2,0.2,'Checklist Parameters'!$E$60)</f>
        <v>0.72</v>
      </c>
      <c r="T202" s="160">
        <f>IF($O202="",IF('Checklist District ID'!$C$43="Y",MAX($R202:$S202)*$I202,SUM($R202:$S202)*$I202),IF(O202&gt;0,Q202*S202))</f>
        <v>0</v>
      </c>
      <c r="U202" s="160">
        <f>IF(Q202&gt;0,((I202-T202)*'Formula Matrix'!$E$38),0)</f>
        <v>0</v>
      </c>
      <c r="V202" s="160">
        <f t="shared" si="14"/>
        <v>0</v>
      </c>
      <c r="W202" s="160">
        <f>IF(V202&gt;0,(V202*'Checklist Parameters'!$E$35),0)</f>
        <v>0</v>
      </c>
      <c r="X202" s="161">
        <f t="shared" si="15"/>
        <v>0</v>
      </c>
      <c r="Y202" s="161">
        <f>IF('Checklist Parameters'!$E$102&lt;&gt;"",(I202/43560)*'Checklist Parameters'!$E$102,"N/A")</f>
        <v>0</v>
      </c>
      <c r="Z202" s="161" t="str">
        <f>IF('Checklist Parameters'!$E$58&lt;&gt;"",((I202*'Checklist Parameters'!$E$58)*'Checklist Parameters'!$E$35)/1000,"N/A")</f>
        <v>N/A</v>
      </c>
      <c r="AA202" s="161">
        <f>IF('Checklist Parameters'!$E$101&lt;&gt;"",IFERROR(I202/'Checklist Parameters'!$E$101,0),"N/A")</f>
        <v>0</v>
      </c>
      <c r="AB202" s="161" t="str">
        <f>IF('Checklist Parameters'!$E$43&lt;&gt;"",(I202*'Checklist Parameters'!$E$43)/1000,"N/A")</f>
        <v>N/A</v>
      </c>
      <c r="AC202" s="161">
        <f>IF('Checklist Parameters'!$E$16="",$X202,IF(AND('Checklist Parameters'!$E$16&lt;$X202,'Checklist Parameters'!$E$16&gt;=3),'Checklist Parameters'!$E$16,IF(AND('Checklist Parameters'!$E$16&lt;$X202,'Checklist Parameters'!$E$16&lt;3),0,$X202)))</f>
        <v>0</v>
      </c>
      <c r="AD202" s="161" t="str">
        <f>IF(AND(I202&lt;'Checklist Parameters'!$E$22,$I202&lt;&gt;0),"Y","")</f>
        <v/>
      </c>
      <c r="AE202" s="161" t="str">
        <f>IF($AD202="Y",0,IF('Checklist Parameters'!$E$25="","&lt;no limit&gt;",ROUNDDOWN((($I202-'Checklist Parameters'!$E$24)/'Checklist Parameters'!$E$25)+1,0)))</f>
        <v>&lt;no limit&gt;</v>
      </c>
      <c r="AF202" s="174">
        <f t="shared" si="16"/>
        <v>0</v>
      </c>
      <c r="AG202" s="161">
        <f t="shared" si="17"/>
        <v>0</v>
      </c>
      <c r="AH202" s="126"/>
      <c r="AI202" s="101"/>
      <c r="AJ202" s="101"/>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row>
    <row r="203" spans="1:79" s="2" customFormat="1" ht="15">
      <c r="A203" s="388"/>
      <c r="B203" s="389"/>
      <c r="C203" s="389"/>
      <c r="D203" s="389"/>
      <c r="E203" s="389"/>
      <c r="F203" s="389"/>
      <c r="G203" s="390"/>
      <c r="H203" s="389"/>
      <c r="I203" s="389"/>
      <c r="J203" s="389"/>
      <c r="K203" s="389"/>
      <c r="L203" s="389"/>
      <c r="M203" s="389"/>
      <c r="N203" s="313">
        <f>IF(IF(I203&lt;'Checklist Parameters'!$E$22,0,($I203-$L203))&lt;0,0,IF(I203&lt;'Checklist Parameters'!$E$22,0,($I203-$L203)))</f>
        <v>0</v>
      </c>
      <c r="O203" s="394"/>
      <c r="P203" s="395"/>
      <c r="Q203" s="316">
        <f t="shared" si="12"/>
        <v>0</v>
      </c>
      <c r="R203" s="159">
        <f t="shared" si="13"/>
        <v>0</v>
      </c>
      <c r="S203" s="159">
        <f>IF('Checklist Parameters'!$E$60&lt;0.2,0.2,'Checklist Parameters'!$E$60)</f>
        <v>0.72</v>
      </c>
      <c r="T203" s="160">
        <f>IF($O203="",IF('Checklist District ID'!$C$43="Y",MAX($R203:$S203)*$I203,SUM($R203:$S203)*$I203),IF(O203&gt;0,Q203*S203))</f>
        <v>0</v>
      </c>
      <c r="U203" s="160">
        <f>IF(Q203&gt;0,((I203-T203)*'Formula Matrix'!$E$38),0)</f>
        <v>0</v>
      </c>
      <c r="V203" s="160">
        <f t="shared" si="14"/>
        <v>0</v>
      </c>
      <c r="W203" s="160">
        <f>IF(V203&gt;0,(V203*'Checklist Parameters'!$E$35),0)</f>
        <v>0</v>
      </c>
      <c r="X203" s="161">
        <f t="shared" si="15"/>
        <v>0</v>
      </c>
      <c r="Y203" s="161">
        <f>IF('Checklist Parameters'!$E$102&lt;&gt;"",(I203/43560)*'Checklist Parameters'!$E$102,"N/A")</f>
        <v>0</v>
      </c>
      <c r="Z203" s="161" t="str">
        <f>IF('Checklist Parameters'!$E$58&lt;&gt;"",((I203*'Checklist Parameters'!$E$58)*'Checklist Parameters'!$E$35)/1000,"N/A")</f>
        <v>N/A</v>
      </c>
      <c r="AA203" s="161">
        <f>IF('Checklist Parameters'!$E$101&lt;&gt;"",IFERROR(I203/'Checklist Parameters'!$E$101,0),"N/A")</f>
        <v>0</v>
      </c>
      <c r="AB203" s="161" t="str">
        <f>IF('Checklist Parameters'!$E$43&lt;&gt;"",(I203*'Checklist Parameters'!$E$43)/1000,"N/A")</f>
        <v>N/A</v>
      </c>
      <c r="AC203" s="161">
        <f>IF('Checklist Parameters'!$E$16="",$X203,IF(AND('Checklist Parameters'!$E$16&lt;$X203,'Checklist Parameters'!$E$16&gt;=3),'Checklist Parameters'!$E$16,IF(AND('Checklist Parameters'!$E$16&lt;$X203,'Checklist Parameters'!$E$16&lt;3),0,$X203)))</f>
        <v>0</v>
      </c>
      <c r="AD203" s="161" t="str">
        <f>IF(AND(I203&lt;'Checklist Parameters'!$E$22,$I203&lt;&gt;0),"Y","")</f>
        <v/>
      </c>
      <c r="AE203" s="161" t="str">
        <f>IF($AD203="Y",0,IF('Checklist Parameters'!$E$25="","&lt;no limit&gt;",ROUNDDOWN((($I203-'Checklist Parameters'!$E$24)/'Checklist Parameters'!$E$25)+1,0)))</f>
        <v>&lt;no limit&gt;</v>
      </c>
      <c r="AF203" s="174">
        <f t="shared" si="16"/>
        <v>0</v>
      </c>
      <c r="AG203" s="161">
        <f t="shared" si="17"/>
        <v>0</v>
      </c>
      <c r="AH203" s="126"/>
      <c r="AI203" s="101"/>
      <c r="AJ203" s="101"/>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row>
    <row r="204" spans="1:79" s="2" customFormat="1" ht="15">
      <c r="A204" s="388"/>
      <c r="B204" s="389"/>
      <c r="C204" s="389"/>
      <c r="D204" s="389"/>
      <c r="E204" s="389"/>
      <c r="F204" s="389"/>
      <c r="G204" s="390"/>
      <c r="H204" s="389"/>
      <c r="I204" s="389"/>
      <c r="J204" s="389"/>
      <c r="K204" s="389"/>
      <c r="L204" s="389"/>
      <c r="M204" s="389"/>
      <c r="N204" s="313">
        <f>IF(IF(I204&lt;'Checklist Parameters'!$E$22,0,($I204-$L204))&lt;0,0,IF(I204&lt;'Checklist Parameters'!$E$22,0,($I204-$L204)))</f>
        <v>0</v>
      </c>
      <c r="O204" s="394"/>
      <c r="P204" s="395"/>
      <c r="Q204" s="316">
        <f t="shared" si="12"/>
        <v>0</v>
      </c>
      <c r="R204" s="159">
        <f t="shared" si="13"/>
        <v>0</v>
      </c>
      <c r="S204" s="159">
        <f>IF('Checklist Parameters'!$E$60&lt;0.2,0.2,'Checklist Parameters'!$E$60)</f>
        <v>0.72</v>
      </c>
      <c r="T204" s="160">
        <f>IF($O204="",IF('Checklist District ID'!$C$43="Y",MAX($R204:$S204)*$I204,SUM($R204:$S204)*$I204),IF(O204&gt;0,Q204*S204))</f>
        <v>0</v>
      </c>
      <c r="U204" s="160">
        <f>IF(Q204&gt;0,((I204-T204)*'Formula Matrix'!$E$38),0)</f>
        <v>0</v>
      </c>
      <c r="V204" s="160">
        <f t="shared" si="14"/>
        <v>0</v>
      </c>
      <c r="W204" s="160">
        <f>IF(V204&gt;0,(V204*'Checklist Parameters'!$E$35),0)</f>
        <v>0</v>
      </c>
      <c r="X204" s="161">
        <f t="shared" si="15"/>
        <v>0</v>
      </c>
      <c r="Y204" s="161">
        <f>IF('Checklist Parameters'!$E$102&lt;&gt;"",(I204/43560)*'Checklist Parameters'!$E$102,"N/A")</f>
        <v>0</v>
      </c>
      <c r="Z204" s="161" t="str">
        <f>IF('Checklist Parameters'!$E$58&lt;&gt;"",((I204*'Checklist Parameters'!$E$58)*'Checklist Parameters'!$E$35)/1000,"N/A")</f>
        <v>N/A</v>
      </c>
      <c r="AA204" s="161">
        <f>IF('Checklist Parameters'!$E$101&lt;&gt;"",IFERROR(I204/'Checklist Parameters'!$E$101,0),"N/A")</f>
        <v>0</v>
      </c>
      <c r="AB204" s="161" t="str">
        <f>IF('Checklist Parameters'!$E$43&lt;&gt;"",(I204*'Checklist Parameters'!$E$43)/1000,"N/A")</f>
        <v>N/A</v>
      </c>
      <c r="AC204" s="161">
        <f>IF('Checklist Parameters'!$E$16="",$X204,IF(AND('Checklist Parameters'!$E$16&lt;$X204,'Checklist Parameters'!$E$16&gt;=3),'Checklist Parameters'!$E$16,IF(AND('Checklist Parameters'!$E$16&lt;$X204,'Checklist Parameters'!$E$16&lt;3),0,$X204)))</f>
        <v>0</v>
      </c>
      <c r="AD204" s="161" t="str">
        <f>IF(AND(I204&lt;'Checklist Parameters'!$E$22,$I204&lt;&gt;0),"Y","")</f>
        <v/>
      </c>
      <c r="AE204" s="161" t="str">
        <f>IF($AD204="Y",0,IF('Checklist Parameters'!$E$25="","&lt;no limit&gt;",ROUNDDOWN((($I204-'Checklist Parameters'!$E$24)/'Checklist Parameters'!$E$25)+1,0)))</f>
        <v>&lt;no limit&gt;</v>
      </c>
      <c r="AF204" s="174">
        <f t="shared" si="16"/>
        <v>0</v>
      </c>
      <c r="AG204" s="161">
        <f t="shared" si="17"/>
        <v>0</v>
      </c>
      <c r="AH204" s="126"/>
      <c r="AI204" s="101"/>
      <c r="AJ204" s="101"/>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row>
    <row r="205" spans="1:79" s="2" customFormat="1" ht="15">
      <c r="A205" s="388"/>
      <c r="B205" s="389"/>
      <c r="C205" s="389"/>
      <c r="D205" s="389"/>
      <c r="E205" s="389"/>
      <c r="F205" s="389"/>
      <c r="G205" s="390"/>
      <c r="H205" s="389"/>
      <c r="I205" s="389"/>
      <c r="J205" s="389"/>
      <c r="K205" s="389"/>
      <c r="L205" s="389"/>
      <c r="M205" s="389"/>
      <c r="N205" s="313">
        <f>IF(IF(I205&lt;'Checklist Parameters'!$E$22,0,($I205-$L205))&lt;0,0,IF(I205&lt;'Checklist Parameters'!$E$22,0,($I205-$L205)))</f>
        <v>0</v>
      </c>
      <c r="O205" s="394"/>
      <c r="P205" s="395"/>
      <c r="Q205" s="316">
        <f t="shared" si="12"/>
        <v>0</v>
      </c>
      <c r="R205" s="159">
        <f t="shared" si="13"/>
        <v>0</v>
      </c>
      <c r="S205" s="159">
        <f>IF('Checklist Parameters'!$E$60&lt;0.2,0.2,'Checklist Parameters'!$E$60)</f>
        <v>0.72</v>
      </c>
      <c r="T205" s="160">
        <f>IF($O205="",IF('Checklist District ID'!$C$43="Y",MAX($R205:$S205)*$I205,SUM($R205:$S205)*$I205),IF(O205&gt;0,Q205*S205))</f>
        <v>0</v>
      </c>
      <c r="U205" s="160">
        <f>IF(Q205&gt;0,((I205-T205)*'Formula Matrix'!$E$38),0)</f>
        <v>0</v>
      </c>
      <c r="V205" s="160">
        <f t="shared" si="14"/>
        <v>0</v>
      </c>
      <c r="W205" s="160">
        <f>IF(V205&gt;0,(V205*'Checklist Parameters'!$E$35),0)</f>
        <v>0</v>
      </c>
      <c r="X205" s="161">
        <f t="shared" si="15"/>
        <v>0</v>
      </c>
      <c r="Y205" s="161">
        <f>IF('Checklist Parameters'!$E$102&lt;&gt;"",(I205/43560)*'Checklist Parameters'!$E$102,"N/A")</f>
        <v>0</v>
      </c>
      <c r="Z205" s="161" t="str">
        <f>IF('Checklist Parameters'!$E$58&lt;&gt;"",((I205*'Checklist Parameters'!$E$58)*'Checklist Parameters'!$E$35)/1000,"N/A")</f>
        <v>N/A</v>
      </c>
      <c r="AA205" s="161">
        <f>IF('Checklist Parameters'!$E$101&lt;&gt;"",IFERROR(I205/'Checklist Parameters'!$E$101,0),"N/A")</f>
        <v>0</v>
      </c>
      <c r="AB205" s="161" t="str">
        <f>IF('Checklist Parameters'!$E$43&lt;&gt;"",(I205*'Checklist Parameters'!$E$43)/1000,"N/A")</f>
        <v>N/A</v>
      </c>
      <c r="AC205" s="161">
        <f>IF('Checklist Parameters'!$E$16="",$X205,IF(AND('Checklist Parameters'!$E$16&lt;$X205,'Checklist Parameters'!$E$16&gt;=3),'Checklist Parameters'!$E$16,IF(AND('Checklist Parameters'!$E$16&lt;$X205,'Checklist Parameters'!$E$16&lt;3),0,$X205)))</f>
        <v>0</v>
      </c>
      <c r="AD205" s="161" t="str">
        <f>IF(AND(I205&lt;'Checklist Parameters'!$E$22,$I205&lt;&gt;0),"Y","")</f>
        <v/>
      </c>
      <c r="AE205" s="161" t="str">
        <f>IF($AD205="Y",0,IF('Checklist Parameters'!$E$25="","&lt;no limit&gt;",ROUNDDOWN((($I205-'Checklist Parameters'!$E$24)/'Checklist Parameters'!$E$25)+1,0)))</f>
        <v>&lt;no limit&gt;</v>
      </c>
      <c r="AF205" s="174">
        <f t="shared" si="16"/>
        <v>0</v>
      </c>
      <c r="AG205" s="161">
        <f t="shared" si="17"/>
        <v>0</v>
      </c>
      <c r="AH205" s="126"/>
      <c r="AI205" s="101"/>
      <c r="AJ205" s="101"/>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row>
    <row r="206" spans="1:79" s="2" customFormat="1" ht="15">
      <c r="A206" s="388"/>
      <c r="B206" s="389"/>
      <c r="C206" s="389"/>
      <c r="D206" s="389"/>
      <c r="E206" s="389"/>
      <c r="F206" s="389"/>
      <c r="G206" s="390"/>
      <c r="H206" s="389"/>
      <c r="I206" s="389"/>
      <c r="J206" s="389"/>
      <c r="K206" s="389"/>
      <c r="L206" s="389"/>
      <c r="M206" s="389"/>
      <c r="N206" s="313">
        <f>IF(IF(I206&lt;'Checklist Parameters'!$E$22,0,($I206-$L206))&lt;0,0,IF(I206&lt;'Checklist Parameters'!$E$22,0,($I206-$L206)))</f>
        <v>0</v>
      </c>
      <c r="O206" s="394"/>
      <c r="P206" s="395"/>
      <c r="Q206" s="316">
        <f t="shared" si="12"/>
        <v>0</v>
      </c>
      <c r="R206" s="159">
        <f t="shared" si="13"/>
        <v>0</v>
      </c>
      <c r="S206" s="159">
        <f>IF('Checklist Parameters'!$E$60&lt;0.2,0.2,'Checklist Parameters'!$E$60)</f>
        <v>0.72</v>
      </c>
      <c r="T206" s="160">
        <f>IF($O206="",IF('Checklist District ID'!$C$43="Y",MAX($R206:$S206)*$I206,SUM($R206:$S206)*$I206),IF(O206&gt;0,Q206*S206))</f>
        <v>0</v>
      </c>
      <c r="U206" s="160">
        <f>IF(Q206&gt;0,((I206-T206)*'Formula Matrix'!$E$38),0)</f>
        <v>0</v>
      </c>
      <c r="V206" s="160">
        <f t="shared" si="14"/>
        <v>0</v>
      </c>
      <c r="W206" s="160">
        <f>IF(V206&gt;0,(V206*'Checklist Parameters'!$E$35),0)</f>
        <v>0</v>
      </c>
      <c r="X206" s="161">
        <f t="shared" si="15"/>
        <v>0</v>
      </c>
      <c r="Y206" s="161">
        <f>IF('Checklist Parameters'!$E$102&lt;&gt;"",(I206/43560)*'Checklist Parameters'!$E$102,"N/A")</f>
        <v>0</v>
      </c>
      <c r="Z206" s="161" t="str">
        <f>IF('Checklist Parameters'!$E$58&lt;&gt;"",((I206*'Checklist Parameters'!$E$58)*'Checklist Parameters'!$E$35)/1000,"N/A")</f>
        <v>N/A</v>
      </c>
      <c r="AA206" s="161">
        <f>IF('Checklist Parameters'!$E$101&lt;&gt;"",IFERROR(I206/'Checklist Parameters'!$E$101,0),"N/A")</f>
        <v>0</v>
      </c>
      <c r="AB206" s="161" t="str">
        <f>IF('Checklist Parameters'!$E$43&lt;&gt;"",(I206*'Checklist Parameters'!$E$43)/1000,"N/A")</f>
        <v>N/A</v>
      </c>
      <c r="AC206" s="161">
        <f>IF('Checklist Parameters'!$E$16="",$X206,IF(AND('Checklist Parameters'!$E$16&lt;$X206,'Checklist Parameters'!$E$16&gt;=3),'Checklist Parameters'!$E$16,IF(AND('Checklist Parameters'!$E$16&lt;$X206,'Checklist Parameters'!$E$16&lt;3),0,$X206)))</f>
        <v>0</v>
      </c>
      <c r="AD206" s="161" t="str">
        <f>IF(AND(I206&lt;'Checklist Parameters'!$E$22,$I206&lt;&gt;0),"Y","")</f>
        <v/>
      </c>
      <c r="AE206" s="161" t="str">
        <f>IF($AD206="Y",0,IF('Checklist Parameters'!$E$25="","&lt;no limit&gt;",ROUNDDOWN((($I206-'Checklist Parameters'!$E$24)/'Checklist Parameters'!$E$25)+1,0)))</f>
        <v>&lt;no limit&gt;</v>
      </c>
      <c r="AF206" s="174">
        <f t="shared" si="16"/>
        <v>0</v>
      </c>
      <c r="AG206" s="161">
        <f t="shared" si="17"/>
        <v>0</v>
      </c>
      <c r="AH206" s="126"/>
      <c r="AI206" s="101"/>
      <c r="AJ206" s="101"/>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row>
    <row r="207" spans="1:79" s="2" customFormat="1" ht="15">
      <c r="A207" s="388"/>
      <c r="B207" s="389"/>
      <c r="C207" s="389"/>
      <c r="D207" s="389"/>
      <c r="E207" s="389"/>
      <c r="F207" s="389"/>
      <c r="G207" s="390"/>
      <c r="H207" s="389"/>
      <c r="I207" s="389"/>
      <c r="J207" s="389"/>
      <c r="K207" s="389"/>
      <c r="L207" s="389"/>
      <c r="M207" s="389"/>
      <c r="N207" s="313">
        <f>IF(IF(I207&lt;'Checklist Parameters'!$E$22,0,($I207-$L207))&lt;0,0,IF(I207&lt;'Checklist Parameters'!$E$22,0,($I207-$L207)))</f>
        <v>0</v>
      </c>
      <c r="O207" s="394"/>
      <c r="P207" s="395"/>
      <c r="Q207" s="316">
        <f t="shared" si="12"/>
        <v>0</v>
      </c>
      <c r="R207" s="159">
        <f t="shared" si="13"/>
        <v>0</v>
      </c>
      <c r="S207" s="159">
        <f>IF('Checklist Parameters'!$E$60&lt;0.2,0.2,'Checklist Parameters'!$E$60)</f>
        <v>0.72</v>
      </c>
      <c r="T207" s="160">
        <f>IF($O207="",IF('Checklist District ID'!$C$43="Y",MAX($R207:$S207)*$I207,SUM($R207:$S207)*$I207),IF(O207&gt;0,Q207*S207))</f>
        <v>0</v>
      </c>
      <c r="U207" s="160">
        <f>IF(Q207&gt;0,((I207-T207)*'Formula Matrix'!$E$38),0)</f>
        <v>0</v>
      </c>
      <c r="V207" s="160">
        <f t="shared" si="14"/>
        <v>0</v>
      </c>
      <c r="W207" s="160">
        <f>IF(V207&gt;0,(V207*'Checklist Parameters'!$E$35),0)</f>
        <v>0</v>
      </c>
      <c r="X207" s="161">
        <f t="shared" si="15"/>
        <v>0</v>
      </c>
      <c r="Y207" s="161">
        <f>IF('Checklist Parameters'!$E$102&lt;&gt;"",(I207/43560)*'Checklist Parameters'!$E$102,"N/A")</f>
        <v>0</v>
      </c>
      <c r="Z207" s="161" t="str">
        <f>IF('Checklist Parameters'!$E$58&lt;&gt;"",((I207*'Checklist Parameters'!$E$58)*'Checklist Parameters'!$E$35)/1000,"N/A")</f>
        <v>N/A</v>
      </c>
      <c r="AA207" s="161">
        <f>IF('Checklist Parameters'!$E$101&lt;&gt;"",IFERROR(I207/'Checklist Parameters'!$E$101,0),"N/A")</f>
        <v>0</v>
      </c>
      <c r="AB207" s="161" t="str">
        <f>IF('Checklist Parameters'!$E$43&lt;&gt;"",(I207*'Checklist Parameters'!$E$43)/1000,"N/A")</f>
        <v>N/A</v>
      </c>
      <c r="AC207" s="161">
        <f>IF('Checklist Parameters'!$E$16="",$X207,IF(AND('Checklist Parameters'!$E$16&lt;$X207,'Checklist Parameters'!$E$16&gt;=3),'Checklist Parameters'!$E$16,IF(AND('Checklist Parameters'!$E$16&lt;$X207,'Checklist Parameters'!$E$16&lt;3),0,$X207)))</f>
        <v>0</v>
      </c>
      <c r="AD207" s="161" t="str">
        <f>IF(AND(I207&lt;'Checklist Parameters'!$E$22,$I207&lt;&gt;0),"Y","")</f>
        <v/>
      </c>
      <c r="AE207" s="161" t="str">
        <f>IF($AD207="Y",0,IF('Checklist Parameters'!$E$25="","&lt;no limit&gt;",ROUNDDOWN((($I207-'Checklist Parameters'!$E$24)/'Checklist Parameters'!$E$25)+1,0)))</f>
        <v>&lt;no limit&gt;</v>
      </c>
      <c r="AF207" s="174">
        <f t="shared" si="16"/>
        <v>0</v>
      </c>
      <c r="AG207" s="161">
        <f t="shared" si="17"/>
        <v>0</v>
      </c>
      <c r="AH207" s="126"/>
      <c r="AI207" s="101"/>
      <c r="AJ207" s="101"/>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row>
    <row r="208" spans="1:79" s="2" customFormat="1" ht="15">
      <c r="A208" s="388"/>
      <c r="B208" s="389"/>
      <c r="C208" s="389"/>
      <c r="D208" s="389"/>
      <c r="E208" s="389"/>
      <c r="F208" s="389"/>
      <c r="G208" s="390"/>
      <c r="H208" s="389"/>
      <c r="I208" s="389"/>
      <c r="J208" s="389"/>
      <c r="K208" s="389"/>
      <c r="L208" s="389"/>
      <c r="M208" s="389"/>
      <c r="N208" s="313">
        <f>IF(IF(I208&lt;'Checklist Parameters'!$E$22,0,($I208-$L208))&lt;0,0,IF(I208&lt;'Checklist Parameters'!$E$22,0,($I208-$L208)))</f>
        <v>0</v>
      </c>
      <c r="O208" s="394"/>
      <c r="P208" s="395"/>
      <c r="Q208" s="316">
        <f t="shared" si="12"/>
        <v>0</v>
      </c>
      <c r="R208" s="159">
        <f t="shared" si="13"/>
        <v>0</v>
      </c>
      <c r="S208" s="159">
        <f>IF('Checklist Parameters'!$E$60&lt;0.2,0.2,'Checklist Parameters'!$E$60)</f>
        <v>0.72</v>
      </c>
      <c r="T208" s="160">
        <f>IF($O208="",IF('Checklist District ID'!$C$43="Y",MAX($R208:$S208)*$I208,SUM($R208:$S208)*$I208),IF(O208&gt;0,Q208*S208))</f>
        <v>0</v>
      </c>
      <c r="U208" s="160">
        <f>IF(Q208&gt;0,((I208-T208)*'Formula Matrix'!$E$38),0)</f>
        <v>0</v>
      </c>
      <c r="V208" s="160">
        <f t="shared" si="14"/>
        <v>0</v>
      </c>
      <c r="W208" s="160">
        <f>IF(V208&gt;0,(V208*'Checklist Parameters'!$E$35),0)</f>
        <v>0</v>
      </c>
      <c r="X208" s="161">
        <f t="shared" si="15"/>
        <v>0</v>
      </c>
      <c r="Y208" s="161">
        <f>IF('Checklist Parameters'!$E$102&lt;&gt;"",(I208/43560)*'Checklist Parameters'!$E$102,"N/A")</f>
        <v>0</v>
      </c>
      <c r="Z208" s="161" t="str">
        <f>IF('Checklist Parameters'!$E$58&lt;&gt;"",((I208*'Checklist Parameters'!$E$58)*'Checklist Parameters'!$E$35)/1000,"N/A")</f>
        <v>N/A</v>
      </c>
      <c r="AA208" s="161">
        <f>IF('Checklist Parameters'!$E$101&lt;&gt;"",IFERROR(I208/'Checklist Parameters'!$E$101,0),"N/A")</f>
        <v>0</v>
      </c>
      <c r="AB208" s="161" t="str">
        <f>IF('Checklist Parameters'!$E$43&lt;&gt;"",(I208*'Checklist Parameters'!$E$43)/1000,"N/A")</f>
        <v>N/A</v>
      </c>
      <c r="AC208" s="161">
        <f>IF('Checklist Parameters'!$E$16="",$X208,IF(AND('Checklist Parameters'!$E$16&lt;$X208,'Checklist Parameters'!$E$16&gt;=3),'Checklist Parameters'!$E$16,IF(AND('Checklist Parameters'!$E$16&lt;$X208,'Checklist Parameters'!$E$16&lt;3),0,$X208)))</f>
        <v>0</v>
      </c>
      <c r="AD208" s="161" t="str">
        <f>IF(AND(I208&lt;'Checklist Parameters'!$E$22,$I208&lt;&gt;0),"Y","")</f>
        <v/>
      </c>
      <c r="AE208" s="161" t="str">
        <f>IF($AD208="Y",0,IF('Checklist Parameters'!$E$25="","&lt;no limit&gt;",ROUNDDOWN((($I208-'Checklist Parameters'!$E$24)/'Checklist Parameters'!$E$25)+1,0)))</f>
        <v>&lt;no limit&gt;</v>
      </c>
      <c r="AF208" s="174">
        <f t="shared" si="16"/>
        <v>0</v>
      </c>
      <c r="AG208" s="161">
        <f t="shared" si="17"/>
        <v>0</v>
      </c>
      <c r="AH208" s="126"/>
      <c r="AI208" s="101"/>
      <c r="AJ208" s="101"/>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row>
    <row r="209" spans="1:79" s="2" customFormat="1" ht="15">
      <c r="A209" s="388"/>
      <c r="B209" s="389"/>
      <c r="C209" s="389"/>
      <c r="D209" s="389"/>
      <c r="E209" s="389"/>
      <c r="F209" s="389"/>
      <c r="G209" s="390"/>
      <c r="H209" s="389"/>
      <c r="I209" s="389"/>
      <c r="J209" s="389"/>
      <c r="K209" s="389"/>
      <c r="L209" s="389"/>
      <c r="M209" s="389"/>
      <c r="N209" s="313">
        <f>IF(IF(I209&lt;'Checklist Parameters'!$E$22,0,($I209-$L209))&lt;0,0,IF(I209&lt;'Checklist Parameters'!$E$22,0,($I209-$L209)))</f>
        <v>0</v>
      </c>
      <c r="O209" s="394"/>
      <c r="P209" s="395"/>
      <c r="Q209" s="316">
        <f t="shared" si="12"/>
        <v>0</v>
      </c>
      <c r="R209" s="159">
        <f t="shared" si="13"/>
        <v>0</v>
      </c>
      <c r="S209" s="159">
        <f>IF('Checklist Parameters'!$E$60&lt;0.2,0.2,'Checklist Parameters'!$E$60)</f>
        <v>0.72</v>
      </c>
      <c r="T209" s="160">
        <f>IF($O209="",IF('Checklist District ID'!$C$43="Y",MAX($R209:$S209)*$I209,SUM($R209:$S209)*$I209),IF(O209&gt;0,Q209*S209))</f>
        <v>0</v>
      </c>
      <c r="U209" s="160">
        <f>IF(Q209&gt;0,((I209-T209)*'Formula Matrix'!$E$38),0)</f>
        <v>0</v>
      </c>
      <c r="V209" s="160">
        <f t="shared" si="14"/>
        <v>0</v>
      </c>
      <c r="W209" s="160">
        <f>IF(V209&gt;0,(V209*'Checklist Parameters'!$E$35),0)</f>
        <v>0</v>
      </c>
      <c r="X209" s="161">
        <f t="shared" si="15"/>
        <v>0</v>
      </c>
      <c r="Y209" s="161">
        <f>IF('Checklist Parameters'!$E$102&lt;&gt;"",(I209/43560)*'Checklist Parameters'!$E$102,"N/A")</f>
        <v>0</v>
      </c>
      <c r="Z209" s="161" t="str">
        <f>IF('Checklist Parameters'!$E$58&lt;&gt;"",((I209*'Checklist Parameters'!$E$58)*'Checklist Parameters'!$E$35)/1000,"N/A")</f>
        <v>N/A</v>
      </c>
      <c r="AA209" s="161">
        <f>IF('Checklist Parameters'!$E$101&lt;&gt;"",IFERROR(I209/'Checklist Parameters'!$E$101,0),"N/A")</f>
        <v>0</v>
      </c>
      <c r="AB209" s="161" t="str">
        <f>IF('Checklist Parameters'!$E$43&lt;&gt;"",(I209*'Checklist Parameters'!$E$43)/1000,"N/A")</f>
        <v>N/A</v>
      </c>
      <c r="AC209" s="161">
        <f>IF('Checklist Parameters'!$E$16="",$X209,IF(AND('Checklist Parameters'!$E$16&lt;$X209,'Checklist Parameters'!$E$16&gt;=3),'Checklist Parameters'!$E$16,IF(AND('Checklist Parameters'!$E$16&lt;$X209,'Checklist Parameters'!$E$16&lt;3),0,$X209)))</f>
        <v>0</v>
      </c>
      <c r="AD209" s="161" t="str">
        <f>IF(AND(I209&lt;'Checklist Parameters'!$E$22,$I209&lt;&gt;0),"Y","")</f>
        <v/>
      </c>
      <c r="AE209" s="161" t="str">
        <f>IF($AD209="Y",0,IF('Checklist Parameters'!$E$25="","&lt;no limit&gt;",ROUNDDOWN((($I209-'Checklist Parameters'!$E$24)/'Checklist Parameters'!$E$25)+1,0)))</f>
        <v>&lt;no limit&gt;</v>
      </c>
      <c r="AF209" s="174">
        <f t="shared" si="16"/>
        <v>0</v>
      </c>
      <c r="AG209" s="161">
        <f t="shared" si="17"/>
        <v>0</v>
      </c>
      <c r="AH209" s="126"/>
      <c r="AI209" s="101"/>
      <c r="AJ209" s="101"/>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row>
    <row r="210" spans="1:79" s="2" customFormat="1" ht="15">
      <c r="A210" s="388"/>
      <c r="B210" s="389"/>
      <c r="C210" s="389"/>
      <c r="D210" s="389"/>
      <c r="E210" s="389"/>
      <c r="F210" s="389"/>
      <c r="G210" s="390"/>
      <c r="H210" s="389"/>
      <c r="I210" s="389"/>
      <c r="J210" s="389"/>
      <c r="K210" s="389"/>
      <c r="L210" s="389"/>
      <c r="M210" s="389"/>
      <c r="N210" s="313">
        <f>IF(IF(I210&lt;'Checklist Parameters'!$E$22,0,($I210-$L210))&lt;0,0,IF(I210&lt;'Checklist Parameters'!$E$22,0,($I210-$L210)))</f>
        <v>0</v>
      </c>
      <c r="O210" s="394"/>
      <c r="P210" s="395"/>
      <c r="Q210" s="316">
        <f t="shared" si="12"/>
        <v>0</v>
      </c>
      <c r="R210" s="159">
        <f t="shared" si="13"/>
        <v>0</v>
      </c>
      <c r="S210" s="159">
        <f>IF('Checklist Parameters'!$E$60&lt;0.2,0.2,'Checklist Parameters'!$E$60)</f>
        <v>0.72</v>
      </c>
      <c r="T210" s="160">
        <f>IF($O210="",IF('Checklist District ID'!$C$43="Y",MAX($R210:$S210)*$I210,SUM($R210:$S210)*$I210),IF(O210&gt;0,Q210*S210))</f>
        <v>0</v>
      </c>
      <c r="U210" s="160">
        <f>IF(Q210&gt;0,((I210-T210)*'Formula Matrix'!$E$38),0)</f>
        <v>0</v>
      </c>
      <c r="V210" s="160">
        <f t="shared" si="14"/>
        <v>0</v>
      </c>
      <c r="W210" s="160">
        <f>IF(V210&gt;0,(V210*'Checklist Parameters'!$E$35),0)</f>
        <v>0</v>
      </c>
      <c r="X210" s="161">
        <f t="shared" si="15"/>
        <v>0</v>
      </c>
      <c r="Y210" s="161">
        <f>IF('Checklist Parameters'!$E$102&lt;&gt;"",(I210/43560)*'Checklist Parameters'!$E$102,"N/A")</f>
        <v>0</v>
      </c>
      <c r="Z210" s="161" t="str">
        <f>IF('Checklist Parameters'!$E$58&lt;&gt;"",((I210*'Checklist Parameters'!$E$58)*'Checklist Parameters'!$E$35)/1000,"N/A")</f>
        <v>N/A</v>
      </c>
      <c r="AA210" s="161">
        <f>IF('Checklist Parameters'!$E$101&lt;&gt;"",IFERROR(I210/'Checklist Parameters'!$E$101,0),"N/A")</f>
        <v>0</v>
      </c>
      <c r="AB210" s="161" t="str">
        <f>IF('Checklist Parameters'!$E$43&lt;&gt;"",(I210*'Checklist Parameters'!$E$43)/1000,"N/A")</f>
        <v>N/A</v>
      </c>
      <c r="AC210" s="161">
        <f>IF('Checklist Parameters'!$E$16="",$X210,IF(AND('Checklist Parameters'!$E$16&lt;$X210,'Checklist Parameters'!$E$16&gt;=3),'Checklist Parameters'!$E$16,IF(AND('Checklist Parameters'!$E$16&lt;$X210,'Checklist Parameters'!$E$16&lt;3),0,$X210)))</f>
        <v>0</v>
      </c>
      <c r="AD210" s="161" t="str">
        <f>IF(AND(I210&lt;'Checklist Parameters'!$E$22,$I210&lt;&gt;0),"Y","")</f>
        <v/>
      </c>
      <c r="AE210" s="161" t="str">
        <f>IF($AD210="Y",0,IF('Checklist Parameters'!$E$25="","&lt;no limit&gt;",ROUNDDOWN((($I210-'Checklist Parameters'!$E$24)/'Checklist Parameters'!$E$25)+1,0)))</f>
        <v>&lt;no limit&gt;</v>
      </c>
      <c r="AF210" s="174">
        <f t="shared" si="16"/>
        <v>0</v>
      </c>
      <c r="AG210" s="161">
        <f t="shared" si="17"/>
        <v>0</v>
      </c>
      <c r="AH210" s="126"/>
      <c r="AI210" s="101"/>
      <c r="AJ210" s="101"/>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row>
    <row r="211" spans="1:79" s="2" customFormat="1" ht="15">
      <c r="A211" s="388"/>
      <c r="B211" s="389"/>
      <c r="C211" s="389"/>
      <c r="D211" s="389"/>
      <c r="E211" s="389"/>
      <c r="F211" s="389"/>
      <c r="G211" s="390"/>
      <c r="H211" s="389"/>
      <c r="I211" s="389"/>
      <c r="J211" s="389"/>
      <c r="K211" s="389"/>
      <c r="L211" s="389"/>
      <c r="M211" s="389"/>
      <c r="N211" s="313">
        <f>IF(IF(I211&lt;'Checklist Parameters'!$E$22,0,($I211-$L211))&lt;0,0,IF(I211&lt;'Checklist Parameters'!$E$22,0,($I211-$L211)))</f>
        <v>0</v>
      </c>
      <c r="O211" s="394"/>
      <c r="P211" s="395"/>
      <c r="Q211" s="316">
        <f t="shared" si="12"/>
        <v>0</v>
      </c>
      <c r="R211" s="159">
        <f t="shared" si="13"/>
        <v>0</v>
      </c>
      <c r="S211" s="159">
        <f>IF('Checklist Parameters'!$E$60&lt;0.2,0.2,'Checklist Parameters'!$E$60)</f>
        <v>0.72</v>
      </c>
      <c r="T211" s="160">
        <f>IF($O211="",IF('Checklist District ID'!$C$43="Y",MAX($R211:$S211)*$I211,SUM($R211:$S211)*$I211),IF(O211&gt;0,Q211*S211))</f>
        <v>0</v>
      </c>
      <c r="U211" s="160">
        <f>IF(Q211&gt;0,((I211-T211)*'Formula Matrix'!$E$38),0)</f>
        <v>0</v>
      </c>
      <c r="V211" s="160">
        <f t="shared" si="14"/>
        <v>0</v>
      </c>
      <c r="W211" s="160">
        <f>IF(V211&gt;0,(V211*'Checklist Parameters'!$E$35),0)</f>
        <v>0</v>
      </c>
      <c r="X211" s="161">
        <f t="shared" si="15"/>
        <v>0</v>
      </c>
      <c r="Y211" s="161">
        <f>IF('Checklist Parameters'!$E$102&lt;&gt;"",(I211/43560)*'Checklist Parameters'!$E$102,"N/A")</f>
        <v>0</v>
      </c>
      <c r="Z211" s="161" t="str">
        <f>IF('Checklist Parameters'!$E$58&lt;&gt;"",((I211*'Checklist Parameters'!$E$58)*'Checklist Parameters'!$E$35)/1000,"N/A")</f>
        <v>N/A</v>
      </c>
      <c r="AA211" s="161">
        <f>IF('Checklist Parameters'!$E$101&lt;&gt;"",IFERROR(I211/'Checklist Parameters'!$E$101,0),"N/A")</f>
        <v>0</v>
      </c>
      <c r="AB211" s="161" t="str">
        <f>IF('Checklist Parameters'!$E$43&lt;&gt;"",(I211*'Checklist Parameters'!$E$43)/1000,"N/A")</f>
        <v>N/A</v>
      </c>
      <c r="AC211" s="161">
        <f>IF('Checklist Parameters'!$E$16="",$X211,IF(AND('Checklist Parameters'!$E$16&lt;$X211,'Checklist Parameters'!$E$16&gt;=3),'Checklist Parameters'!$E$16,IF(AND('Checklist Parameters'!$E$16&lt;$X211,'Checklist Parameters'!$E$16&lt;3),0,$X211)))</f>
        <v>0</v>
      </c>
      <c r="AD211" s="161" t="str">
        <f>IF(AND(I211&lt;'Checklist Parameters'!$E$22,$I211&lt;&gt;0),"Y","")</f>
        <v/>
      </c>
      <c r="AE211" s="161" t="str">
        <f>IF($AD211="Y",0,IF('Checklist Parameters'!$E$25="","&lt;no limit&gt;",ROUNDDOWN((($I211-'Checklist Parameters'!$E$24)/'Checklist Parameters'!$E$25)+1,0)))</f>
        <v>&lt;no limit&gt;</v>
      </c>
      <c r="AF211" s="174">
        <f t="shared" si="16"/>
        <v>0</v>
      </c>
      <c r="AG211" s="161">
        <f t="shared" si="17"/>
        <v>0</v>
      </c>
      <c r="AH211" s="126"/>
      <c r="AI211" s="101"/>
      <c r="AJ211" s="101"/>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row>
    <row r="212" spans="1:79" s="2" customFormat="1" ht="15">
      <c r="A212" s="388"/>
      <c r="B212" s="389"/>
      <c r="C212" s="389"/>
      <c r="D212" s="389"/>
      <c r="E212" s="389"/>
      <c r="F212" s="389"/>
      <c r="G212" s="390"/>
      <c r="H212" s="389"/>
      <c r="I212" s="389"/>
      <c r="J212" s="389"/>
      <c r="K212" s="389"/>
      <c r="L212" s="389"/>
      <c r="M212" s="389"/>
      <c r="N212" s="313">
        <f>IF(IF(I212&lt;'Checklist Parameters'!$E$22,0,($I212-$L212))&lt;0,0,IF(I212&lt;'Checklist Parameters'!$E$22,0,($I212-$L212)))</f>
        <v>0</v>
      </c>
      <c r="O212" s="394"/>
      <c r="P212" s="395"/>
      <c r="Q212" s="316">
        <f t="shared" ref="Q212:Q275" si="18">IF(O212&lt;&gt;"",O212,N212)</f>
        <v>0</v>
      </c>
      <c r="R212" s="159">
        <f t="shared" ref="R212:R275" si="19">IFERROR(L212/I212,0)</f>
        <v>0</v>
      </c>
      <c r="S212" s="159">
        <f>IF('Checklist Parameters'!$E$60&lt;0.2,0.2,'Checklist Parameters'!$E$60)</f>
        <v>0.72</v>
      </c>
      <c r="T212" s="160">
        <f>IF($O212="",IF('Checklist District ID'!$C$43="Y",MAX($R212:$S212)*$I212,SUM($R212:$S212)*$I212),IF(O212&gt;0,Q212*S212))</f>
        <v>0</v>
      </c>
      <c r="U212" s="160">
        <f>IF(Q212&gt;0,((I212-T212)*'Formula Matrix'!$E$38),0)</f>
        <v>0</v>
      </c>
      <c r="V212" s="160">
        <f t="shared" ref="V212:V275" si="20">IF(Q212=0,0,(I212-T212-U212))</f>
        <v>0</v>
      </c>
      <c r="W212" s="160">
        <f>IF(V212&gt;0,(V212*'Checklist Parameters'!$E$35),0)</f>
        <v>0</v>
      </c>
      <c r="X212" s="161">
        <f t="shared" ref="X212:X275" si="21">IF($W212/1000&gt;3,(ROUNDDOWN($W212/1000,0)),IF(AND($W212/1000&gt;2.5,$W212/1000&lt;=3),3,0))</f>
        <v>0</v>
      </c>
      <c r="Y212" s="161">
        <f>IF('Checklist Parameters'!$E$102&lt;&gt;"",(I212/43560)*'Checklist Parameters'!$E$102,"N/A")</f>
        <v>0</v>
      </c>
      <c r="Z212" s="161" t="str">
        <f>IF('Checklist Parameters'!$E$58&lt;&gt;"",((I212*'Checklist Parameters'!$E$58)*'Checklist Parameters'!$E$35)/1000,"N/A")</f>
        <v>N/A</v>
      </c>
      <c r="AA212" s="161">
        <f>IF('Checklist Parameters'!$E$101&lt;&gt;"",IFERROR(I212/'Checklist Parameters'!$E$101,0),"N/A")</f>
        <v>0</v>
      </c>
      <c r="AB212" s="161" t="str">
        <f>IF('Checklist Parameters'!$E$43&lt;&gt;"",(I212*'Checklist Parameters'!$E$43)/1000,"N/A")</f>
        <v>N/A</v>
      </c>
      <c r="AC212" s="161">
        <f>IF('Checklist Parameters'!$E$16="",$X212,IF(AND('Checklist Parameters'!$E$16&lt;$X212,'Checklist Parameters'!$E$16&gt;=3),'Checklist Parameters'!$E$16,IF(AND('Checklist Parameters'!$E$16&lt;$X212,'Checklist Parameters'!$E$16&lt;3),0,$X212)))</f>
        <v>0</v>
      </c>
      <c r="AD212" s="161" t="str">
        <f>IF(AND(I212&lt;'Checklist Parameters'!$E$22,$I212&lt;&gt;0),"Y","")</f>
        <v/>
      </c>
      <c r="AE212" s="161" t="str">
        <f>IF($AD212="Y",0,IF('Checklist Parameters'!$E$25="","&lt;no limit&gt;",ROUNDDOWN((($I212-'Checklist Parameters'!$E$24)/'Checklist Parameters'!$E$25)+1,0)))</f>
        <v>&lt;no limit&gt;</v>
      </c>
      <c r="AF212" s="174">
        <f t="shared" ref="AF212:AF275" si="22">IF(MIN(X212,Y212,Z212,AA212,AB212,AC212)&lt;2.5,0,IF(AND(MIN(X212,Y212,Z212,AA212,AB212,AC212)&gt;=2.5,MIN(X212,Y212,Z212,AA212,AB212,AC212)&lt;3),3,ROUND(MIN(X212,Y212,Z212,AA212,AB212,AC212),0)))</f>
        <v>0</v>
      </c>
      <c r="AG212" s="161">
        <f t="shared" ref="AG212:AG275" si="23">IFERROR((43560/$I212)*$AF212,0)</f>
        <v>0</v>
      </c>
      <c r="AH212" s="126"/>
      <c r="AI212" s="101"/>
      <c r="AJ212" s="101"/>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row>
    <row r="213" spans="1:79" s="2" customFormat="1" ht="15">
      <c r="A213" s="388"/>
      <c r="B213" s="389"/>
      <c r="C213" s="389"/>
      <c r="D213" s="389"/>
      <c r="E213" s="389"/>
      <c r="F213" s="389"/>
      <c r="G213" s="390"/>
      <c r="H213" s="389"/>
      <c r="I213" s="389"/>
      <c r="J213" s="389"/>
      <c r="K213" s="389"/>
      <c r="L213" s="389"/>
      <c r="M213" s="389"/>
      <c r="N213" s="313">
        <f>IF(IF(I213&lt;'Checklist Parameters'!$E$22,0,($I213-$L213))&lt;0,0,IF(I213&lt;'Checklist Parameters'!$E$22,0,($I213-$L213)))</f>
        <v>0</v>
      </c>
      <c r="O213" s="394"/>
      <c r="P213" s="395"/>
      <c r="Q213" s="316">
        <f t="shared" si="18"/>
        <v>0</v>
      </c>
      <c r="R213" s="159">
        <f t="shared" si="19"/>
        <v>0</v>
      </c>
      <c r="S213" s="159">
        <f>IF('Checklist Parameters'!$E$60&lt;0.2,0.2,'Checklist Parameters'!$E$60)</f>
        <v>0.72</v>
      </c>
      <c r="T213" s="160">
        <f>IF($O213="",IF('Checklist District ID'!$C$43="Y",MAX($R213:$S213)*$I213,SUM($R213:$S213)*$I213),IF(O213&gt;0,Q213*S213))</f>
        <v>0</v>
      </c>
      <c r="U213" s="160">
        <f>IF(Q213&gt;0,((I213-T213)*'Formula Matrix'!$E$38),0)</f>
        <v>0</v>
      </c>
      <c r="V213" s="160">
        <f t="shared" si="20"/>
        <v>0</v>
      </c>
      <c r="W213" s="160">
        <f>IF(V213&gt;0,(V213*'Checklist Parameters'!$E$35),0)</f>
        <v>0</v>
      </c>
      <c r="X213" s="161">
        <f t="shared" si="21"/>
        <v>0</v>
      </c>
      <c r="Y213" s="161">
        <f>IF('Checklist Parameters'!$E$102&lt;&gt;"",(I213/43560)*'Checklist Parameters'!$E$102,"N/A")</f>
        <v>0</v>
      </c>
      <c r="Z213" s="161" t="str">
        <f>IF('Checklist Parameters'!$E$58&lt;&gt;"",((I213*'Checklist Parameters'!$E$58)*'Checklist Parameters'!$E$35)/1000,"N/A")</f>
        <v>N/A</v>
      </c>
      <c r="AA213" s="161">
        <f>IF('Checklist Parameters'!$E$101&lt;&gt;"",IFERROR(I213/'Checklist Parameters'!$E$101,0),"N/A")</f>
        <v>0</v>
      </c>
      <c r="AB213" s="161" t="str">
        <f>IF('Checklist Parameters'!$E$43&lt;&gt;"",(I213*'Checklist Parameters'!$E$43)/1000,"N/A")</f>
        <v>N/A</v>
      </c>
      <c r="AC213" s="161">
        <f>IF('Checklist Parameters'!$E$16="",$X213,IF(AND('Checklist Parameters'!$E$16&lt;$X213,'Checklist Parameters'!$E$16&gt;=3),'Checklist Parameters'!$E$16,IF(AND('Checklist Parameters'!$E$16&lt;$X213,'Checklist Parameters'!$E$16&lt;3),0,$X213)))</f>
        <v>0</v>
      </c>
      <c r="AD213" s="161" t="str">
        <f>IF(AND(I213&lt;'Checklist Parameters'!$E$22,$I213&lt;&gt;0),"Y","")</f>
        <v/>
      </c>
      <c r="AE213" s="161" t="str">
        <f>IF($AD213="Y",0,IF('Checklist Parameters'!$E$25="","&lt;no limit&gt;",ROUNDDOWN((($I213-'Checklist Parameters'!$E$24)/'Checklist Parameters'!$E$25)+1,0)))</f>
        <v>&lt;no limit&gt;</v>
      </c>
      <c r="AF213" s="174">
        <f t="shared" si="22"/>
        <v>0</v>
      </c>
      <c r="AG213" s="161">
        <f t="shared" si="23"/>
        <v>0</v>
      </c>
      <c r="AH213" s="126"/>
      <c r="AI213" s="101"/>
      <c r="AJ213" s="101"/>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row>
    <row r="214" spans="1:79" s="2" customFormat="1" ht="15">
      <c r="A214" s="388"/>
      <c r="B214" s="389"/>
      <c r="C214" s="389"/>
      <c r="D214" s="389"/>
      <c r="E214" s="389"/>
      <c r="F214" s="389"/>
      <c r="G214" s="390"/>
      <c r="H214" s="389"/>
      <c r="I214" s="389"/>
      <c r="J214" s="389"/>
      <c r="K214" s="389"/>
      <c r="L214" s="389"/>
      <c r="M214" s="389"/>
      <c r="N214" s="313">
        <f>IF(IF(I214&lt;'Checklist Parameters'!$E$22,0,($I214-$L214))&lt;0,0,IF(I214&lt;'Checklist Parameters'!$E$22,0,($I214-$L214)))</f>
        <v>0</v>
      </c>
      <c r="O214" s="394"/>
      <c r="P214" s="395"/>
      <c r="Q214" s="316">
        <f t="shared" si="18"/>
        <v>0</v>
      </c>
      <c r="R214" s="159">
        <f t="shared" si="19"/>
        <v>0</v>
      </c>
      <c r="S214" s="159">
        <f>IF('Checklist Parameters'!$E$60&lt;0.2,0.2,'Checklist Parameters'!$E$60)</f>
        <v>0.72</v>
      </c>
      <c r="T214" s="160">
        <f>IF($O214="",IF('Checklist District ID'!$C$43="Y",MAX($R214:$S214)*$I214,SUM($R214:$S214)*$I214),IF(O214&gt;0,Q214*S214))</f>
        <v>0</v>
      </c>
      <c r="U214" s="160">
        <f>IF(Q214&gt;0,((I214-T214)*'Formula Matrix'!$E$38),0)</f>
        <v>0</v>
      </c>
      <c r="V214" s="160">
        <f t="shared" si="20"/>
        <v>0</v>
      </c>
      <c r="W214" s="160">
        <f>IF(V214&gt;0,(V214*'Checklist Parameters'!$E$35),0)</f>
        <v>0</v>
      </c>
      <c r="X214" s="161">
        <f t="shared" si="21"/>
        <v>0</v>
      </c>
      <c r="Y214" s="161">
        <f>IF('Checklist Parameters'!$E$102&lt;&gt;"",(I214/43560)*'Checklist Parameters'!$E$102,"N/A")</f>
        <v>0</v>
      </c>
      <c r="Z214" s="161" t="str">
        <f>IF('Checklist Parameters'!$E$58&lt;&gt;"",((I214*'Checklist Parameters'!$E$58)*'Checklist Parameters'!$E$35)/1000,"N/A")</f>
        <v>N/A</v>
      </c>
      <c r="AA214" s="161">
        <f>IF('Checklist Parameters'!$E$101&lt;&gt;"",IFERROR(I214/'Checklist Parameters'!$E$101,0),"N/A")</f>
        <v>0</v>
      </c>
      <c r="AB214" s="161" t="str">
        <f>IF('Checklist Parameters'!$E$43&lt;&gt;"",(I214*'Checklist Parameters'!$E$43)/1000,"N/A")</f>
        <v>N/A</v>
      </c>
      <c r="AC214" s="161">
        <f>IF('Checklist Parameters'!$E$16="",$X214,IF(AND('Checklist Parameters'!$E$16&lt;$X214,'Checklist Parameters'!$E$16&gt;=3),'Checklist Parameters'!$E$16,IF(AND('Checklist Parameters'!$E$16&lt;$X214,'Checklist Parameters'!$E$16&lt;3),0,$X214)))</f>
        <v>0</v>
      </c>
      <c r="AD214" s="161" t="str">
        <f>IF(AND(I214&lt;'Checklist Parameters'!$E$22,$I214&lt;&gt;0),"Y","")</f>
        <v/>
      </c>
      <c r="AE214" s="161" t="str">
        <f>IF($AD214="Y",0,IF('Checklist Parameters'!$E$25="","&lt;no limit&gt;",ROUNDDOWN((($I214-'Checklist Parameters'!$E$24)/'Checklist Parameters'!$E$25)+1,0)))</f>
        <v>&lt;no limit&gt;</v>
      </c>
      <c r="AF214" s="174">
        <f t="shared" si="22"/>
        <v>0</v>
      </c>
      <c r="AG214" s="161">
        <f t="shared" si="23"/>
        <v>0</v>
      </c>
      <c r="AH214" s="126"/>
      <c r="AI214" s="101"/>
      <c r="AJ214" s="101"/>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row>
    <row r="215" spans="1:79" s="2" customFormat="1" ht="15">
      <c r="A215" s="388"/>
      <c r="B215" s="389"/>
      <c r="C215" s="389"/>
      <c r="D215" s="389"/>
      <c r="E215" s="389"/>
      <c r="F215" s="389"/>
      <c r="G215" s="390"/>
      <c r="H215" s="389"/>
      <c r="I215" s="389"/>
      <c r="J215" s="389"/>
      <c r="K215" s="389"/>
      <c r="L215" s="389"/>
      <c r="M215" s="389"/>
      <c r="N215" s="313">
        <f>IF(IF(I215&lt;'Checklist Parameters'!$E$22,0,($I215-$L215))&lt;0,0,IF(I215&lt;'Checklist Parameters'!$E$22,0,($I215-$L215)))</f>
        <v>0</v>
      </c>
      <c r="O215" s="394"/>
      <c r="P215" s="395"/>
      <c r="Q215" s="316">
        <f t="shared" si="18"/>
        <v>0</v>
      </c>
      <c r="R215" s="159">
        <f t="shared" si="19"/>
        <v>0</v>
      </c>
      <c r="S215" s="159">
        <f>IF('Checklist Parameters'!$E$60&lt;0.2,0.2,'Checklist Parameters'!$E$60)</f>
        <v>0.72</v>
      </c>
      <c r="T215" s="160">
        <f>IF($O215="",IF('Checklist District ID'!$C$43="Y",MAX($R215:$S215)*$I215,SUM($R215:$S215)*$I215),IF(O215&gt;0,Q215*S215))</f>
        <v>0</v>
      </c>
      <c r="U215" s="160">
        <f>IF(Q215&gt;0,((I215-T215)*'Formula Matrix'!$E$38),0)</f>
        <v>0</v>
      </c>
      <c r="V215" s="160">
        <f t="shared" si="20"/>
        <v>0</v>
      </c>
      <c r="W215" s="160">
        <f>IF(V215&gt;0,(V215*'Checklist Parameters'!$E$35),0)</f>
        <v>0</v>
      </c>
      <c r="X215" s="161">
        <f t="shared" si="21"/>
        <v>0</v>
      </c>
      <c r="Y215" s="161">
        <f>IF('Checklist Parameters'!$E$102&lt;&gt;"",(I215/43560)*'Checklist Parameters'!$E$102,"N/A")</f>
        <v>0</v>
      </c>
      <c r="Z215" s="161" t="str">
        <f>IF('Checklist Parameters'!$E$58&lt;&gt;"",((I215*'Checklist Parameters'!$E$58)*'Checklist Parameters'!$E$35)/1000,"N/A")</f>
        <v>N/A</v>
      </c>
      <c r="AA215" s="161">
        <f>IF('Checklist Parameters'!$E$101&lt;&gt;"",IFERROR(I215/'Checklist Parameters'!$E$101,0),"N/A")</f>
        <v>0</v>
      </c>
      <c r="AB215" s="161" t="str">
        <f>IF('Checklist Parameters'!$E$43&lt;&gt;"",(I215*'Checklist Parameters'!$E$43)/1000,"N/A")</f>
        <v>N/A</v>
      </c>
      <c r="AC215" s="161">
        <f>IF('Checklist Parameters'!$E$16="",$X215,IF(AND('Checklist Parameters'!$E$16&lt;$X215,'Checklist Parameters'!$E$16&gt;=3),'Checklist Parameters'!$E$16,IF(AND('Checklist Parameters'!$E$16&lt;$X215,'Checklist Parameters'!$E$16&lt;3),0,$X215)))</f>
        <v>0</v>
      </c>
      <c r="AD215" s="161" t="str">
        <f>IF(AND(I215&lt;'Checklist Parameters'!$E$22,$I215&lt;&gt;0),"Y","")</f>
        <v/>
      </c>
      <c r="AE215" s="161" t="str">
        <f>IF($AD215="Y",0,IF('Checklist Parameters'!$E$25="","&lt;no limit&gt;",ROUNDDOWN((($I215-'Checklist Parameters'!$E$24)/'Checklist Parameters'!$E$25)+1,0)))</f>
        <v>&lt;no limit&gt;</v>
      </c>
      <c r="AF215" s="174">
        <f t="shared" si="22"/>
        <v>0</v>
      </c>
      <c r="AG215" s="161">
        <f t="shared" si="23"/>
        <v>0</v>
      </c>
      <c r="AH215" s="126"/>
      <c r="AI215" s="101"/>
      <c r="AJ215" s="101"/>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row>
    <row r="216" spans="1:79" s="2" customFormat="1" ht="15">
      <c r="A216" s="388"/>
      <c r="B216" s="389"/>
      <c r="C216" s="389"/>
      <c r="D216" s="389"/>
      <c r="E216" s="389"/>
      <c r="F216" s="389"/>
      <c r="G216" s="390"/>
      <c r="H216" s="389"/>
      <c r="I216" s="389"/>
      <c r="J216" s="389"/>
      <c r="K216" s="389"/>
      <c r="L216" s="389"/>
      <c r="M216" s="389"/>
      <c r="N216" s="313">
        <f>IF(IF(I216&lt;'Checklist Parameters'!$E$22,0,($I216-$L216))&lt;0,0,IF(I216&lt;'Checklist Parameters'!$E$22,0,($I216-$L216)))</f>
        <v>0</v>
      </c>
      <c r="O216" s="394"/>
      <c r="P216" s="395"/>
      <c r="Q216" s="316">
        <f t="shared" si="18"/>
        <v>0</v>
      </c>
      <c r="R216" s="159">
        <f t="shared" si="19"/>
        <v>0</v>
      </c>
      <c r="S216" s="159">
        <f>IF('Checklist Parameters'!$E$60&lt;0.2,0.2,'Checklist Parameters'!$E$60)</f>
        <v>0.72</v>
      </c>
      <c r="T216" s="160">
        <f>IF($O216="",IF('Checklist District ID'!$C$43="Y",MAX($R216:$S216)*$I216,SUM($R216:$S216)*$I216),IF(O216&gt;0,Q216*S216))</f>
        <v>0</v>
      </c>
      <c r="U216" s="160">
        <f>IF(Q216&gt;0,((I216-T216)*'Formula Matrix'!$E$38),0)</f>
        <v>0</v>
      </c>
      <c r="V216" s="160">
        <f t="shared" si="20"/>
        <v>0</v>
      </c>
      <c r="W216" s="160">
        <f>IF(V216&gt;0,(V216*'Checklist Parameters'!$E$35),0)</f>
        <v>0</v>
      </c>
      <c r="X216" s="161">
        <f t="shared" si="21"/>
        <v>0</v>
      </c>
      <c r="Y216" s="161">
        <f>IF('Checklist Parameters'!$E$102&lt;&gt;"",(I216/43560)*'Checklist Parameters'!$E$102,"N/A")</f>
        <v>0</v>
      </c>
      <c r="Z216" s="161" t="str">
        <f>IF('Checklist Parameters'!$E$58&lt;&gt;"",((I216*'Checklist Parameters'!$E$58)*'Checklist Parameters'!$E$35)/1000,"N/A")</f>
        <v>N/A</v>
      </c>
      <c r="AA216" s="161">
        <f>IF('Checklist Parameters'!$E$101&lt;&gt;"",IFERROR(I216/'Checklist Parameters'!$E$101,0),"N/A")</f>
        <v>0</v>
      </c>
      <c r="AB216" s="161" t="str">
        <f>IF('Checklist Parameters'!$E$43&lt;&gt;"",(I216*'Checklist Parameters'!$E$43)/1000,"N/A")</f>
        <v>N/A</v>
      </c>
      <c r="AC216" s="161">
        <f>IF('Checklist Parameters'!$E$16="",$X216,IF(AND('Checklist Parameters'!$E$16&lt;$X216,'Checklist Parameters'!$E$16&gt;=3),'Checklist Parameters'!$E$16,IF(AND('Checklist Parameters'!$E$16&lt;$X216,'Checklist Parameters'!$E$16&lt;3),0,$X216)))</f>
        <v>0</v>
      </c>
      <c r="AD216" s="161" t="str">
        <f>IF(AND(I216&lt;'Checklist Parameters'!$E$22,$I216&lt;&gt;0),"Y","")</f>
        <v/>
      </c>
      <c r="AE216" s="161" t="str">
        <f>IF($AD216="Y",0,IF('Checklist Parameters'!$E$25="","&lt;no limit&gt;",ROUNDDOWN((($I216-'Checklist Parameters'!$E$24)/'Checklist Parameters'!$E$25)+1,0)))</f>
        <v>&lt;no limit&gt;</v>
      </c>
      <c r="AF216" s="174">
        <f t="shared" si="22"/>
        <v>0</v>
      </c>
      <c r="AG216" s="161">
        <f t="shared" si="23"/>
        <v>0</v>
      </c>
      <c r="AH216" s="126"/>
      <c r="AI216" s="101"/>
      <c r="AJ216" s="101"/>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row>
    <row r="217" spans="1:79" s="2" customFormat="1" ht="15">
      <c r="A217" s="388"/>
      <c r="B217" s="389"/>
      <c r="C217" s="389"/>
      <c r="D217" s="389"/>
      <c r="E217" s="389"/>
      <c r="F217" s="389"/>
      <c r="G217" s="390"/>
      <c r="H217" s="389"/>
      <c r="I217" s="389"/>
      <c r="J217" s="389"/>
      <c r="K217" s="389"/>
      <c r="L217" s="389"/>
      <c r="M217" s="389"/>
      <c r="N217" s="313">
        <f>IF(IF(I217&lt;'Checklist Parameters'!$E$22,0,($I217-$L217))&lt;0,0,IF(I217&lt;'Checklist Parameters'!$E$22,0,($I217-$L217)))</f>
        <v>0</v>
      </c>
      <c r="O217" s="394"/>
      <c r="P217" s="395"/>
      <c r="Q217" s="316">
        <f t="shared" si="18"/>
        <v>0</v>
      </c>
      <c r="R217" s="159">
        <f t="shared" si="19"/>
        <v>0</v>
      </c>
      <c r="S217" s="159">
        <f>IF('Checklist Parameters'!$E$60&lt;0.2,0.2,'Checklist Parameters'!$E$60)</f>
        <v>0.72</v>
      </c>
      <c r="T217" s="160">
        <f>IF($O217="",IF('Checklist District ID'!$C$43="Y",MAX($R217:$S217)*$I217,SUM($R217:$S217)*$I217),IF(O217&gt;0,Q217*S217))</f>
        <v>0</v>
      </c>
      <c r="U217" s="160">
        <f>IF(Q217&gt;0,((I217-T217)*'Formula Matrix'!$E$38),0)</f>
        <v>0</v>
      </c>
      <c r="V217" s="160">
        <f t="shared" si="20"/>
        <v>0</v>
      </c>
      <c r="W217" s="160">
        <f>IF(V217&gt;0,(V217*'Checklist Parameters'!$E$35),0)</f>
        <v>0</v>
      </c>
      <c r="X217" s="161">
        <f t="shared" si="21"/>
        <v>0</v>
      </c>
      <c r="Y217" s="161">
        <f>IF('Checklist Parameters'!$E$102&lt;&gt;"",(I217/43560)*'Checklist Parameters'!$E$102,"N/A")</f>
        <v>0</v>
      </c>
      <c r="Z217" s="161" t="str">
        <f>IF('Checklist Parameters'!$E$58&lt;&gt;"",((I217*'Checklist Parameters'!$E$58)*'Checklist Parameters'!$E$35)/1000,"N/A")</f>
        <v>N/A</v>
      </c>
      <c r="AA217" s="161">
        <f>IF('Checklist Parameters'!$E$101&lt;&gt;"",IFERROR(I217/'Checklist Parameters'!$E$101,0),"N/A")</f>
        <v>0</v>
      </c>
      <c r="AB217" s="161" t="str">
        <f>IF('Checklist Parameters'!$E$43&lt;&gt;"",(I217*'Checklist Parameters'!$E$43)/1000,"N/A")</f>
        <v>N/A</v>
      </c>
      <c r="AC217" s="161">
        <f>IF('Checklist Parameters'!$E$16="",$X217,IF(AND('Checklist Parameters'!$E$16&lt;$X217,'Checklist Parameters'!$E$16&gt;=3),'Checklist Parameters'!$E$16,IF(AND('Checklist Parameters'!$E$16&lt;$X217,'Checklist Parameters'!$E$16&lt;3),0,$X217)))</f>
        <v>0</v>
      </c>
      <c r="AD217" s="161" t="str">
        <f>IF(AND(I217&lt;'Checklist Parameters'!$E$22,$I217&lt;&gt;0),"Y","")</f>
        <v/>
      </c>
      <c r="AE217" s="161" t="str">
        <f>IF($AD217="Y",0,IF('Checklist Parameters'!$E$25="","&lt;no limit&gt;",ROUNDDOWN((($I217-'Checklist Parameters'!$E$24)/'Checklist Parameters'!$E$25)+1,0)))</f>
        <v>&lt;no limit&gt;</v>
      </c>
      <c r="AF217" s="174">
        <f t="shared" si="22"/>
        <v>0</v>
      </c>
      <c r="AG217" s="161">
        <f t="shared" si="23"/>
        <v>0</v>
      </c>
      <c r="AH217" s="126"/>
      <c r="AI217" s="101"/>
      <c r="AJ217" s="101"/>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row>
    <row r="218" spans="1:79" s="2" customFormat="1" ht="15">
      <c r="A218" s="388"/>
      <c r="B218" s="389"/>
      <c r="C218" s="389"/>
      <c r="D218" s="389"/>
      <c r="E218" s="389"/>
      <c r="F218" s="389"/>
      <c r="G218" s="390"/>
      <c r="H218" s="389"/>
      <c r="I218" s="389"/>
      <c r="J218" s="389"/>
      <c r="K218" s="389"/>
      <c r="L218" s="389"/>
      <c r="M218" s="389"/>
      <c r="N218" s="313">
        <f>IF(IF(I218&lt;'Checklist Parameters'!$E$22,0,($I218-$L218))&lt;0,0,IF(I218&lt;'Checklist Parameters'!$E$22,0,($I218-$L218)))</f>
        <v>0</v>
      </c>
      <c r="O218" s="394"/>
      <c r="P218" s="395"/>
      <c r="Q218" s="316">
        <f t="shared" si="18"/>
        <v>0</v>
      </c>
      <c r="R218" s="159">
        <f t="shared" si="19"/>
        <v>0</v>
      </c>
      <c r="S218" s="159">
        <f>IF('Checklist Parameters'!$E$60&lt;0.2,0.2,'Checklist Parameters'!$E$60)</f>
        <v>0.72</v>
      </c>
      <c r="T218" s="160">
        <f>IF($O218="",IF('Checklist District ID'!$C$43="Y",MAX($R218:$S218)*$I218,SUM($R218:$S218)*$I218),IF(O218&gt;0,Q218*S218))</f>
        <v>0</v>
      </c>
      <c r="U218" s="160">
        <f>IF(Q218&gt;0,((I218-T218)*'Formula Matrix'!$E$38),0)</f>
        <v>0</v>
      </c>
      <c r="V218" s="160">
        <f t="shared" si="20"/>
        <v>0</v>
      </c>
      <c r="W218" s="160">
        <f>IF(V218&gt;0,(V218*'Checklist Parameters'!$E$35),0)</f>
        <v>0</v>
      </c>
      <c r="X218" s="161">
        <f t="shared" si="21"/>
        <v>0</v>
      </c>
      <c r="Y218" s="161">
        <f>IF('Checklist Parameters'!$E$102&lt;&gt;"",(I218/43560)*'Checklist Parameters'!$E$102,"N/A")</f>
        <v>0</v>
      </c>
      <c r="Z218" s="161" t="str">
        <f>IF('Checklist Parameters'!$E$58&lt;&gt;"",((I218*'Checklist Parameters'!$E$58)*'Checklist Parameters'!$E$35)/1000,"N/A")</f>
        <v>N/A</v>
      </c>
      <c r="AA218" s="161">
        <f>IF('Checklist Parameters'!$E$101&lt;&gt;"",IFERROR(I218/'Checklist Parameters'!$E$101,0),"N/A")</f>
        <v>0</v>
      </c>
      <c r="AB218" s="161" t="str">
        <f>IF('Checklist Parameters'!$E$43&lt;&gt;"",(I218*'Checklist Parameters'!$E$43)/1000,"N/A")</f>
        <v>N/A</v>
      </c>
      <c r="AC218" s="161">
        <f>IF('Checklist Parameters'!$E$16="",$X218,IF(AND('Checklist Parameters'!$E$16&lt;$X218,'Checklist Parameters'!$E$16&gt;=3),'Checklist Parameters'!$E$16,IF(AND('Checklist Parameters'!$E$16&lt;$X218,'Checklist Parameters'!$E$16&lt;3),0,$X218)))</f>
        <v>0</v>
      </c>
      <c r="AD218" s="161" t="str">
        <f>IF(AND(I218&lt;'Checklist Parameters'!$E$22,$I218&lt;&gt;0),"Y","")</f>
        <v/>
      </c>
      <c r="AE218" s="161" t="str">
        <f>IF($AD218="Y",0,IF('Checklist Parameters'!$E$25="","&lt;no limit&gt;",ROUNDDOWN((($I218-'Checklist Parameters'!$E$24)/'Checklist Parameters'!$E$25)+1,0)))</f>
        <v>&lt;no limit&gt;</v>
      </c>
      <c r="AF218" s="174">
        <f t="shared" si="22"/>
        <v>0</v>
      </c>
      <c r="AG218" s="161">
        <f t="shared" si="23"/>
        <v>0</v>
      </c>
      <c r="AH218" s="126"/>
      <c r="AI218" s="101"/>
      <c r="AJ218" s="101"/>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row>
    <row r="219" spans="1:79" s="2" customFormat="1" ht="15">
      <c r="A219" s="388"/>
      <c r="B219" s="389"/>
      <c r="C219" s="389"/>
      <c r="D219" s="389"/>
      <c r="E219" s="389"/>
      <c r="F219" s="389"/>
      <c r="G219" s="390"/>
      <c r="H219" s="389"/>
      <c r="I219" s="389"/>
      <c r="J219" s="389"/>
      <c r="K219" s="389"/>
      <c r="L219" s="389"/>
      <c r="M219" s="389"/>
      <c r="N219" s="313">
        <f>IF(IF(I219&lt;'Checklist Parameters'!$E$22,0,($I219-$L219))&lt;0,0,IF(I219&lt;'Checklist Parameters'!$E$22,0,($I219-$L219)))</f>
        <v>0</v>
      </c>
      <c r="O219" s="394"/>
      <c r="P219" s="395"/>
      <c r="Q219" s="316">
        <f t="shared" si="18"/>
        <v>0</v>
      </c>
      <c r="R219" s="159">
        <f t="shared" si="19"/>
        <v>0</v>
      </c>
      <c r="S219" s="159">
        <f>IF('Checklist Parameters'!$E$60&lt;0.2,0.2,'Checklist Parameters'!$E$60)</f>
        <v>0.72</v>
      </c>
      <c r="T219" s="160">
        <f>IF($O219="",IF('Checklist District ID'!$C$43="Y",MAX($R219:$S219)*$I219,SUM($R219:$S219)*$I219),IF(O219&gt;0,Q219*S219))</f>
        <v>0</v>
      </c>
      <c r="U219" s="160">
        <f>IF(Q219&gt;0,((I219-T219)*'Formula Matrix'!$E$38),0)</f>
        <v>0</v>
      </c>
      <c r="V219" s="160">
        <f t="shared" si="20"/>
        <v>0</v>
      </c>
      <c r="W219" s="160">
        <f>IF(V219&gt;0,(V219*'Checklist Parameters'!$E$35),0)</f>
        <v>0</v>
      </c>
      <c r="X219" s="161">
        <f t="shared" si="21"/>
        <v>0</v>
      </c>
      <c r="Y219" s="161">
        <f>IF('Checklist Parameters'!$E$102&lt;&gt;"",(I219/43560)*'Checklist Parameters'!$E$102,"N/A")</f>
        <v>0</v>
      </c>
      <c r="Z219" s="161" t="str">
        <f>IF('Checklist Parameters'!$E$58&lt;&gt;"",((I219*'Checklist Parameters'!$E$58)*'Checklist Parameters'!$E$35)/1000,"N/A")</f>
        <v>N/A</v>
      </c>
      <c r="AA219" s="161">
        <f>IF('Checklist Parameters'!$E$101&lt;&gt;"",IFERROR(I219/'Checklist Parameters'!$E$101,0),"N/A")</f>
        <v>0</v>
      </c>
      <c r="AB219" s="161" t="str">
        <f>IF('Checklist Parameters'!$E$43&lt;&gt;"",(I219*'Checklist Parameters'!$E$43)/1000,"N/A")</f>
        <v>N/A</v>
      </c>
      <c r="AC219" s="161">
        <f>IF('Checklist Parameters'!$E$16="",$X219,IF(AND('Checklist Parameters'!$E$16&lt;$X219,'Checklist Parameters'!$E$16&gt;=3),'Checklist Parameters'!$E$16,IF(AND('Checklist Parameters'!$E$16&lt;$X219,'Checklist Parameters'!$E$16&lt;3),0,$X219)))</f>
        <v>0</v>
      </c>
      <c r="AD219" s="161" t="str">
        <f>IF(AND(I219&lt;'Checklist Parameters'!$E$22,$I219&lt;&gt;0),"Y","")</f>
        <v/>
      </c>
      <c r="AE219" s="161" t="str">
        <f>IF($AD219="Y",0,IF('Checklist Parameters'!$E$25="","&lt;no limit&gt;",ROUNDDOWN((($I219-'Checklist Parameters'!$E$24)/'Checklist Parameters'!$E$25)+1,0)))</f>
        <v>&lt;no limit&gt;</v>
      </c>
      <c r="AF219" s="174">
        <f t="shared" si="22"/>
        <v>0</v>
      </c>
      <c r="AG219" s="161">
        <f t="shared" si="23"/>
        <v>0</v>
      </c>
      <c r="AH219" s="126"/>
      <c r="AI219" s="101"/>
      <c r="AJ219" s="101"/>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row>
    <row r="220" spans="1:79" s="2" customFormat="1" ht="15">
      <c r="A220" s="388"/>
      <c r="B220" s="389"/>
      <c r="C220" s="389"/>
      <c r="D220" s="389"/>
      <c r="E220" s="389"/>
      <c r="F220" s="389"/>
      <c r="G220" s="390"/>
      <c r="H220" s="389"/>
      <c r="I220" s="389"/>
      <c r="J220" s="389"/>
      <c r="K220" s="389"/>
      <c r="L220" s="389"/>
      <c r="M220" s="389"/>
      <c r="N220" s="313">
        <f>IF(IF(I220&lt;'Checklist Parameters'!$E$22,0,($I220-$L220))&lt;0,0,IF(I220&lt;'Checklist Parameters'!$E$22,0,($I220-$L220)))</f>
        <v>0</v>
      </c>
      <c r="O220" s="394"/>
      <c r="P220" s="395"/>
      <c r="Q220" s="316">
        <f t="shared" si="18"/>
        <v>0</v>
      </c>
      <c r="R220" s="159">
        <f t="shared" si="19"/>
        <v>0</v>
      </c>
      <c r="S220" s="159">
        <f>IF('Checklist Parameters'!$E$60&lt;0.2,0.2,'Checklist Parameters'!$E$60)</f>
        <v>0.72</v>
      </c>
      <c r="T220" s="160">
        <f>IF($O220="",IF('Checklist District ID'!$C$43="Y",MAX($R220:$S220)*$I220,SUM($R220:$S220)*$I220),IF(O220&gt;0,Q220*S220))</f>
        <v>0</v>
      </c>
      <c r="U220" s="160">
        <f>IF(Q220&gt;0,((I220-T220)*'Formula Matrix'!$E$38),0)</f>
        <v>0</v>
      </c>
      <c r="V220" s="160">
        <f t="shared" si="20"/>
        <v>0</v>
      </c>
      <c r="W220" s="160">
        <f>IF(V220&gt;0,(V220*'Checklist Parameters'!$E$35),0)</f>
        <v>0</v>
      </c>
      <c r="X220" s="161">
        <f t="shared" si="21"/>
        <v>0</v>
      </c>
      <c r="Y220" s="161">
        <f>IF('Checklist Parameters'!$E$102&lt;&gt;"",(I220/43560)*'Checklist Parameters'!$E$102,"N/A")</f>
        <v>0</v>
      </c>
      <c r="Z220" s="161" t="str">
        <f>IF('Checklist Parameters'!$E$58&lt;&gt;"",((I220*'Checklist Parameters'!$E$58)*'Checklist Parameters'!$E$35)/1000,"N/A")</f>
        <v>N/A</v>
      </c>
      <c r="AA220" s="161">
        <f>IF('Checklist Parameters'!$E$101&lt;&gt;"",IFERROR(I220/'Checklist Parameters'!$E$101,0),"N/A")</f>
        <v>0</v>
      </c>
      <c r="AB220" s="161" t="str">
        <f>IF('Checklist Parameters'!$E$43&lt;&gt;"",(I220*'Checklist Parameters'!$E$43)/1000,"N/A")</f>
        <v>N/A</v>
      </c>
      <c r="AC220" s="161">
        <f>IF('Checklist Parameters'!$E$16="",$X220,IF(AND('Checklist Parameters'!$E$16&lt;$X220,'Checklist Parameters'!$E$16&gt;=3),'Checklist Parameters'!$E$16,IF(AND('Checklist Parameters'!$E$16&lt;$X220,'Checklist Parameters'!$E$16&lt;3),0,$X220)))</f>
        <v>0</v>
      </c>
      <c r="AD220" s="161" t="str">
        <f>IF(AND(I220&lt;'Checklist Parameters'!$E$22,$I220&lt;&gt;0),"Y","")</f>
        <v/>
      </c>
      <c r="AE220" s="161" t="str">
        <f>IF($AD220="Y",0,IF('Checklist Parameters'!$E$25="","&lt;no limit&gt;",ROUNDDOWN((($I220-'Checklist Parameters'!$E$24)/'Checklist Parameters'!$E$25)+1,0)))</f>
        <v>&lt;no limit&gt;</v>
      </c>
      <c r="AF220" s="174">
        <f t="shared" si="22"/>
        <v>0</v>
      </c>
      <c r="AG220" s="161">
        <f t="shared" si="23"/>
        <v>0</v>
      </c>
      <c r="AH220" s="126"/>
      <c r="AI220" s="101"/>
      <c r="AJ220" s="101"/>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row>
    <row r="221" spans="1:79" s="2" customFormat="1" ht="15">
      <c r="A221" s="388"/>
      <c r="B221" s="389"/>
      <c r="C221" s="389"/>
      <c r="D221" s="389"/>
      <c r="E221" s="389"/>
      <c r="F221" s="389"/>
      <c r="G221" s="390"/>
      <c r="H221" s="389"/>
      <c r="I221" s="389"/>
      <c r="J221" s="389"/>
      <c r="K221" s="389"/>
      <c r="L221" s="389"/>
      <c r="M221" s="389"/>
      <c r="N221" s="313">
        <f>IF(IF(I221&lt;'Checklist Parameters'!$E$22,0,($I221-$L221))&lt;0,0,IF(I221&lt;'Checklist Parameters'!$E$22,0,($I221-$L221)))</f>
        <v>0</v>
      </c>
      <c r="O221" s="394"/>
      <c r="P221" s="395"/>
      <c r="Q221" s="316">
        <f t="shared" si="18"/>
        <v>0</v>
      </c>
      <c r="R221" s="159">
        <f t="shared" si="19"/>
        <v>0</v>
      </c>
      <c r="S221" s="159">
        <f>IF('Checklist Parameters'!$E$60&lt;0.2,0.2,'Checklist Parameters'!$E$60)</f>
        <v>0.72</v>
      </c>
      <c r="T221" s="160">
        <f>IF($O221="",IF('Checklist District ID'!$C$43="Y",MAX($R221:$S221)*$I221,SUM($R221:$S221)*$I221),IF(O221&gt;0,Q221*S221))</f>
        <v>0</v>
      </c>
      <c r="U221" s="160">
        <f>IF(Q221&gt;0,((I221-T221)*'Formula Matrix'!$E$38),0)</f>
        <v>0</v>
      </c>
      <c r="V221" s="160">
        <f t="shared" si="20"/>
        <v>0</v>
      </c>
      <c r="W221" s="160">
        <f>IF(V221&gt;0,(V221*'Checklist Parameters'!$E$35),0)</f>
        <v>0</v>
      </c>
      <c r="X221" s="161">
        <f t="shared" si="21"/>
        <v>0</v>
      </c>
      <c r="Y221" s="161">
        <f>IF('Checklist Parameters'!$E$102&lt;&gt;"",(I221/43560)*'Checklist Parameters'!$E$102,"N/A")</f>
        <v>0</v>
      </c>
      <c r="Z221" s="161" t="str">
        <f>IF('Checklist Parameters'!$E$58&lt;&gt;"",((I221*'Checklist Parameters'!$E$58)*'Checklist Parameters'!$E$35)/1000,"N/A")</f>
        <v>N/A</v>
      </c>
      <c r="AA221" s="161">
        <f>IF('Checklist Parameters'!$E$101&lt;&gt;"",IFERROR(I221/'Checklist Parameters'!$E$101,0),"N/A")</f>
        <v>0</v>
      </c>
      <c r="AB221" s="161" t="str">
        <f>IF('Checklist Parameters'!$E$43&lt;&gt;"",(I221*'Checklist Parameters'!$E$43)/1000,"N/A")</f>
        <v>N/A</v>
      </c>
      <c r="AC221" s="161">
        <f>IF('Checklist Parameters'!$E$16="",$X221,IF(AND('Checklist Parameters'!$E$16&lt;$X221,'Checklist Parameters'!$E$16&gt;=3),'Checklist Parameters'!$E$16,IF(AND('Checklist Parameters'!$E$16&lt;$X221,'Checklist Parameters'!$E$16&lt;3),0,$X221)))</f>
        <v>0</v>
      </c>
      <c r="AD221" s="161" t="str">
        <f>IF(AND(I221&lt;'Checklist Parameters'!$E$22,$I221&lt;&gt;0),"Y","")</f>
        <v/>
      </c>
      <c r="AE221" s="161" t="str">
        <f>IF($AD221="Y",0,IF('Checklist Parameters'!$E$25="","&lt;no limit&gt;",ROUNDDOWN((($I221-'Checklist Parameters'!$E$24)/'Checklist Parameters'!$E$25)+1,0)))</f>
        <v>&lt;no limit&gt;</v>
      </c>
      <c r="AF221" s="174">
        <f t="shared" si="22"/>
        <v>0</v>
      </c>
      <c r="AG221" s="161">
        <f t="shared" si="23"/>
        <v>0</v>
      </c>
      <c r="AH221" s="126"/>
      <c r="AI221" s="101"/>
      <c r="AJ221" s="101"/>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row>
    <row r="222" spans="1:79" s="2" customFormat="1" ht="15">
      <c r="A222" s="388"/>
      <c r="B222" s="389"/>
      <c r="C222" s="389"/>
      <c r="D222" s="389"/>
      <c r="E222" s="389"/>
      <c r="F222" s="389"/>
      <c r="G222" s="390"/>
      <c r="H222" s="389"/>
      <c r="I222" s="389"/>
      <c r="J222" s="389"/>
      <c r="K222" s="389"/>
      <c r="L222" s="389"/>
      <c r="M222" s="389"/>
      <c r="N222" s="313">
        <f>IF(IF(I222&lt;'Checklist Parameters'!$E$22,0,($I222-$L222))&lt;0,0,IF(I222&lt;'Checklist Parameters'!$E$22,0,($I222-$L222)))</f>
        <v>0</v>
      </c>
      <c r="O222" s="394"/>
      <c r="P222" s="395"/>
      <c r="Q222" s="316">
        <f t="shared" si="18"/>
        <v>0</v>
      </c>
      <c r="R222" s="159">
        <f t="shared" si="19"/>
        <v>0</v>
      </c>
      <c r="S222" s="159">
        <f>IF('Checklist Parameters'!$E$60&lt;0.2,0.2,'Checklist Parameters'!$E$60)</f>
        <v>0.72</v>
      </c>
      <c r="T222" s="160">
        <f>IF($O222="",IF('Checklist District ID'!$C$43="Y",MAX($R222:$S222)*$I222,SUM($R222:$S222)*$I222),IF(O222&gt;0,Q222*S222))</f>
        <v>0</v>
      </c>
      <c r="U222" s="160">
        <f>IF(Q222&gt;0,((I222-T222)*'Formula Matrix'!$E$38),0)</f>
        <v>0</v>
      </c>
      <c r="V222" s="160">
        <f t="shared" si="20"/>
        <v>0</v>
      </c>
      <c r="W222" s="160">
        <f>IF(V222&gt;0,(V222*'Checklist Parameters'!$E$35),0)</f>
        <v>0</v>
      </c>
      <c r="X222" s="161">
        <f t="shared" si="21"/>
        <v>0</v>
      </c>
      <c r="Y222" s="161">
        <f>IF('Checklist Parameters'!$E$102&lt;&gt;"",(I222/43560)*'Checklist Parameters'!$E$102,"N/A")</f>
        <v>0</v>
      </c>
      <c r="Z222" s="161" t="str">
        <f>IF('Checklist Parameters'!$E$58&lt;&gt;"",((I222*'Checklist Parameters'!$E$58)*'Checklist Parameters'!$E$35)/1000,"N/A")</f>
        <v>N/A</v>
      </c>
      <c r="AA222" s="161">
        <f>IF('Checklist Parameters'!$E$101&lt;&gt;"",IFERROR(I222/'Checklist Parameters'!$E$101,0),"N/A")</f>
        <v>0</v>
      </c>
      <c r="AB222" s="161" t="str">
        <f>IF('Checklist Parameters'!$E$43&lt;&gt;"",(I222*'Checklist Parameters'!$E$43)/1000,"N/A")</f>
        <v>N/A</v>
      </c>
      <c r="AC222" s="161">
        <f>IF('Checklist Parameters'!$E$16="",$X222,IF(AND('Checklist Parameters'!$E$16&lt;$X222,'Checklist Parameters'!$E$16&gt;=3),'Checklist Parameters'!$E$16,IF(AND('Checklist Parameters'!$E$16&lt;$X222,'Checklist Parameters'!$E$16&lt;3),0,$X222)))</f>
        <v>0</v>
      </c>
      <c r="AD222" s="161" t="str">
        <f>IF(AND(I222&lt;'Checklist Parameters'!$E$22,$I222&lt;&gt;0),"Y","")</f>
        <v/>
      </c>
      <c r="AE222" s="161" t="str">
        <f>IF($AD222="Y",0,IF('Checklist Parameters'!$E$25="","&lt;no limit&gt;",ROUNDDOWN((($I222-'Checklist Parameters'!$E$24)/'Checklist Parameters'!$E$25)+1,0)))</f>
        <v>&lt;no limit&gt;</v>
      </c>
      <c r="AF222" s="174">
        <f t="shared" si="22"/>
        <v>0</v>
      </c>
      <c r="AG222" s="161">
        <f t="shared" si="23"/>
        <v>0</v>
      </c>
      <c r="AH222" s="126"/>
      <c r="AI222" s="101"/>
      <c r="AJ222" s="101"/>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row>
    <row r="223" spans="1:79" s="2" customFormat="1" ht="15">
      <c r="A223" s="388"/>
      <c r="B223" s="389"/>
      <c r="C223" s="389"/>
      <c r="D223" s="389"/>
      <c r="E223" s="389"/>
      <c r="F223" s="389"/>
      <c r="G223" s="390"/>
      <c r="H223" s="389"/>
      <c r="I223" s="389"/>
      <c r="J223" s="389"/>
      <c r="K223" s="389"/>
      <c r="L223" s="389"/>
      <c r="M223" s="389"/>
      <c r="N223" s="313">
        <f>IF(IF(I223&lt;'Checklist Parameters'!$E$22,0,($I223-$L223))&lt;0,0,IF(I223&lt;'Checklist Parameters'!$E$22,0,($I223-$L223)))</f>
        <v>0</v>
      </c>
      <c r="O223" s="394"/>
      <c r="P223" s="395"/>
      <c r="Q223" s="316">
        <f t="shared" si="18"/>
        <v>0</v>
      </c>
      <c r="R223" s="159">
        <f t="shared" si="19"/>
        <v>0</v>
      </c>
      <c r="S223" s="159">
        <f>IF('Checklist Parameters'!$E$60&lt;0.2,0.2,'Checklist Parameters'!$E$60)</f>
        <v>0.72</v>
      </c>
      <c r="T223" s="160">
        <f>IF($O223="",IF('Checklist District ID'!$C$43="Y",MAX($R223:$S223)*$I223,SUM($R223:$S223)*$I223),IF(O223&gt;0,Q223*S223))</f>
        <v>0</v>
      </c>
      <c r="U223" s="160">
        <f>IF(Q223&gt;0,((I223-T223)*'Formula Matrix'!$E$38),0)</f>
        <v>0</v>
      </c>
      <c r="V223" s="160">
        <f t="shared" si="20"/>
        <v>0</v>
      </c>
      <c r="W223" s="160">
        <f>IF(V223&gt;0,(V223*'Checklist Parameters'!$E$35),0)</f>
        <v>0</v>
      </c>
      <c r="X223" s="161">
        <f t="shared" si="21"/>
        <v>0</v>
      </c>
      <c r="Y223" s="161">
        <f>IF('Checklist Parameters'!$E$102&lt;&gt;"",(I223/43560)*'Checklist Parameters'!$E$102,"N/A")</f>
        <v>0</v>
      </c>
      <c r="Z223" s="161" t="str">
        <f>IF('Checklist Parameters'!$E$58&lt;&gt;"",((I223*'Checklist Parameters'!$E$58)*'Checklist Parameters'!$E$35)/1000,"N/A")</f>
        <v>N/A</v>
      </c>
      <c r="AA223" s="161">
        <f>IF('Checklist Parameters'!$E$101&lt;&gt;"",IFERROR(I223/'Checklist Parameters'!$E$101,0),"N/A")</f>
        <v>0</v>
      </c>
      <c r="AB223" s="161" t="str">
        <f>IF('Checklist Parameters'!$E$43&lt;&gt;"",(I223*'Checklist Parameters'!$E$43)/1000,"N/A")</f>
        <v>N/A</v>
      </c>
      <c r="AC223" s="161">
        <f>IF('Checklist Parameters'!$E$16="",$X223,IF(AND('Checklist Parameters'!$E$16&lt;$X223,'Checklist Parameters'!$E$16&gt;=3),'Checklist Parameters'!$E$16,IF(AND('Checklist Parameters'!$E$16&lt;$X223,'Checklist Parameters'!$E$16&lt;3),0,$X223)))</f>
        <v>0</v>
      </c>
      <c r="AD223" s="161" t="str">
        <f>IF(AND(I223&lt;'Checklist Parameters'!$E$22,$I223&lt;&gt;0),"Y","")</f>
        <v/>
      </c>
      <c r="AE223" s="161" t="str">
        <f>IF($AD223="Y",0,IF('Checklist Parameters'!$E$25="","&lt;no limit&gt;",ROUNDDOWN((($I223-'Checklist Parameters'!$E$24)/'Checklist Parameters'!$E$25)+1,0)))</f>
        <v>&lt;no limit&gt;</v>
      </c>
      <c r="AF223" s="174">
        <f t="shared" si="22"/>
        <v>0</v>
      </c>
      <c r="AG223" s="161">
        <f t="shared" si="23"/>
        <v>0</v>
      </c>
      <c r="AH223" s="126"/>
      <c r="AI223" s="101"/>
      <c r="AJ223" s="101"/>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row>
    <row r="224" spans="1:79" s="2" customFormat="1" ht="15">
      <c r="A224" s="388"/>
      <c r="B224" s="389"/>
      <c r="C224" s="389"/>
      <c r="D224" s="389"/>
      <c r="E224" s="389"/>
      <c r="F224" s="389"/>
      <c r="G224" s="390"/>
      <c r="H224" s="389"/>
      <c r="I224" s="389"/>
      <c r="J224" s="389"/>
      <c r="K224" s="389"/>
      <c r="L224" s="389"/>
      <c r="M224" s="389"/>
      <c r="N224" s="313">
        <f>IF(IF(I224&lt;'Checklist Parameters'!$E$22,0,($I224-$L224))&lt;0,0,IF(I224&lt;'Checklist Parameters'!$E$22,0,($I224-$L224)))</f>
        <v>0</v>
      </c>
      <c r="O224" s="394"/>
      <c r="P224" s="395"/>
      <c r="Q224" s="316">
        <f t="shared" si="18"/>
        <v>0</v>
      </c>
      <c r="R224" s="159">
        <f t="shared" si="19"/>
        <v>0</v>
      </c>
      <c r="S224" s="159">
        <f>IF('Checklist Parameters'!$E$60&lt;0.2,0.2,'Checklist Parameters'!$E$60)</f>
        <v>0.72</v>
      </c>
      <c r="T224" s="160">
        <f>IF($O224="",IF('Checklist District ID'!$C$43="Y",MAX($R224:$S224)*$I224,SUM($R224:$S224)*$I224),IF(O224&gt;0,Q224*S224))</f>
        <v>0</v>
      </c>
      <c r="U224" s="160">
        <f>IF(Q224&gt;0,((I224-T224)*'Formula Matrix'!$E$38),0)</f>
        <v>0</v>
      </c>
      <c r="V224" s="160">
        <f t="shared" si="20"/>
        <v>0</v>
      </c>
      <c r="W224" s="160">
        <f>IF(V224&gt;0,(V224*'Checklist Parameters'!$E$35),0)</f>
        <v>0</v>
      </c>
      <c r="X224" s="161">
        <f t="shared" si="21"/>
        <v>0</v>
      </c>
      <c r="Y224" s="161">
        <f>IF('Checklist Parameters'!$E$102&lt;&gt;"",(I224/43560)*'Checklist Parameters'!$E$102,"N/A")</f>
        <v>0</v>
      </c>
      <c r="Z224" s="161" t="str">
        <f>IF('Checklist Parameters'!$E$58&lt;&gt;"",((I224*'Checklist Parameters'!$E$58)*'Checklist Parameters'!$E$35)/1000,"N/A")</f>
        <v>N/A</v>
      </c>
      <c r="AA224" s="161">
        <f>IF('Checklist Parameters'!$E$101&lt;&gt;"",IFERROR(I224/'Checklist Parameters'!$E$101,0),"N/A")</f>
        <v>0</v>
      </c>
      <c r="AB224" s="161" t="str">
        <f>IF('Checklist Parameters'!$E$43&lt;&gt;"",(I224*'Checklist Parameters'!$E$43)/1000,"N/A")</f>
        <v>N/A</v>
      </c>
      <c r="AC224" s="161">
        <f>IF('Checklist Parameters'!$E$16="",$X224,IF(AND('Checklist Parameters'!$E$16&lt;$X224,'Checklist Parameters'!$E$16&gt;=3),'Checklist Parameters'!$E$16,IF(AND('Checklist Parameters'!$E$16&lt;$X224,'Checklist Parameters'!$E$16&lt;3),0,$X224)))</f>
        <v>0</v>
      </c>
      <c r="AD224" s="161" t="str">
        <f>IF(AND(I224&lt;'Checklist Parameters'!$E$22,$I224&lt;&gt;0),"Y","")</f>
        <v/>
      </c>
      <c r="AE224" s="161" t="str">
        <f>IF($AD224="Y",0,IF('Checklist Parameters'!$E$25="","&lt;no limit&gt;",ROUNDDOWN((($I224-'Checklist Parameters'!$E$24)/'Checklist Parameters'!$E$25)+1,0)))</f>
        <v>&lt;no limit&gt;</v>
      </c>
      <c r="AF224" s="174">
        <f t="shared" si="22"/>
        <v>0</v>
      </c>
      <c r="AG224" s="161">
        <f t="shared" si="23"/>
        <v>0</v>
      </c>
      <c r="AH224" s="126"/>
      <c r="AI224" s="101"/>
      <c r="AJ224" s="101"/>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row>
    <row r="225" spans="1:79" s="2" customFormat="1" ht="15">
      <c r="A225" s="388"/>
      <c r="B225" s="389"/>
      <c r="C225" s="389"/>
      <c r="D225" s="389"/>
      <c r="E225" s="389"/>
      <c r="F225" s="389"/>
      <c r="G225" s="390"/>
      <c r="H225" s="389"/>
      <c r="I225" s="389"/>
      <c r="J225" s="389"/>
      <c r="K225" s="389"/>
      <c r="L225" s="389"/>
      <c r="M225" s="389"/>
      <c r="N225" s="313">
        <f>IF(IF(I225&lt;'Checklist Parameters'!$E$22,0,($I225-$L225))&lt;0,0,IF(I225&lt;'Checklist Parameters'!$E$22,0,($I225-$L225)))</f>
        <v>0</v>
      </c>
      <c r="O225" s="394"/>
      <c r="P225" s="395"/>
      <c r="Q225" s="316">
        <f t="shared" si="18"/>
        <v>0</v>
      </c>
      <c r="R225" s="159">
        <f t="shared" si="19"/>
        <v>0</v>
      </c>
      <c r="S225" s="159">
        <f>IF('Checklist Parameters'!$E$60&lt;0.2,0.2,'Checklist Parameters'!$E$60)</f>
        <v>0.72</v>
      </c>
      <c r="T225" s="160">
        <f>IF($O225="",IF('Checklist District ID'!$C$43="Y",MAX($R225:$S225)*$I225,SUM($R225:$S225)*$I225),IF(O225&gt;0,Q225*S225))</f>
        <v>0</v>
      </c>
      <c r="U225" s="160">
        <f>IF(Q225&gt;0,((I225-T225)*'Formula Matrix'!$E$38),0)</f>
        <v>0</v>
      </c>
      <c r="V225" s="160">
        <f t="shared" si="20"/>
        <v>0</v>
      </c>
      <c r="W225" s="160">
        <f>IF(V225&gt;0,(V225*'Checklist Parameters'!$E$35),0)</f>
        <v>0</v>
      </c>
      <c r="X225" s="161">
        <f t="shared" si="21"/>
        <v>0</v>
      </c>
      <c r="Y225" s="161">
        <f>IF('Checklist Parameters'!$E$102&lt;&gt;"",(I225/43560)*'Checklist Parameters'!$E$102,"N/A")</f>
        <v>0</v>
      </c>
      <c r="Z225" s="161" t="str">
        <f>IF('Checklist Parameters'!$E$58&lt;&gt;"",((I225*'Checklist Parameters'!$E$58)*'Checklist Parameters'!$E$35)/1000,"N/A")</f>
        <v>N/A</v>
      </c>
      <c r="AA225" s="161">
        <f>IF('Checklist Parameters'!$E$101&lt;&gt;"",IFERROR(I225/'Checklist Parameters'!$E$101,0),"N/A")</f>
        <v>0</v>
      </c>
      <c r="AB225" s="161" t="str">
        <f>IF('Checklist Parameters'!$E$43&lt;&gt;"",(I225*'Checklist Parameters'!$E$43)/1000,"N/A")</f>
        <v>N/A</v>
      </c>
      <c r="AC225" s="161">
        <f>IF('Checklist Parameters'!$E$16="",$X225,IF(AND('Checklist Parameters'!$E$16&lt;$X225,'Checklist Parameters'!$E$16&gt;=3),'Checklist Parameters'!$E$16,IF(AND('Checklist Parameters'!$E$16&lt;$X225,'Checklist Parameters'!$E$16&lt;3),0,$X225)))</f>
        <v>0</v>
      </c>
      <c r="AD225" s="161" t="str">
        <f>IF(AND(I225&lt;'Checklist Parameters'!$E$22,$I225&lt;&gt;0),"Y","")</f>
        <v/>
      </c>
      <c r="AE225" s="161" t="str">
        <f>IF($AD225="Y",0,IF('Checklist Parameters'!$E$25="","&lt;no limit&gt;",ROUNDDOWN((($I225-'Checklist Parameters'!$E$24)/'Checklist Parameters'!$E$25)+1,0)))</f>
        <v>&lt;no limit&gt;</v>
      </c>
      <c r="AF225" s="174">
        <f t="shared" si="22"/>
        <v>0</v>
      </c>
      <c r="AG225" s="161">
        <f t="shared" si="23"/>
        <v>0</v>
      </c>
      <c r="AH225" s="126"/>
      <c r="AI225" s="101"/>
      <c r="AJ225" s="101"/>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row>
    <row r="226" spans="1:79" s="2" customFormat="1" ht="15">
      <c r="A226" s="388"/>
      <c r="B226" s="389"/>
      <c r="C226" s="389"/>
      <c r="D226" s="389"/>
      <c r="E226" s="389"/>
      <c r="F226" s="389"/>
      <c r="G226" s="390"/>
      <c r="H226" s="389"/>
      <c r="I226" s="389"/>
      <c r="J226" s="389"/>
      <c r="K226" s="389"/>
      <c r="L226" s="389"/>
      <c r="M226" s="389"/>
      <c r="N226" s="313">
        <f>IF(IF(I226&lt;'Checklist Parameters'!$E$22,0,($I226-$L226))&lt;0,0,IF(I226&lt;'Checklist Parameters'!$E$22,0,($I226-$L226)))</f>
        <v>0</v>
      </c>
      <c r="O226" s="394"/>
      <c r="P226" s="395"/>
      <c r="Q226" s="316">
        <f t="shared" si="18"/>
        <v>0</v>
      </c>
      <c r="R226" s="159">
        <f t="shared" si="19"/>
        <v>0</v>
      </c>
      <c r="S226" s="159">
        <f>IF('Checklist Parameters'!$E$60&lt;0.2,0.2,'Checklist Parameters'!$E$60)</f>
        <v>0.72</v>
      </c>
      <c r="T226" s="160">
        <f>IF($O226="",IF('Checklist District ID'!$C$43="Y",MAX($R226:$S226)*$I226,SUM($R226:$S226)*$I226),IF(O226&gt;0,Q226*S226))</f>
        <v>0</v>
      </c>
      <c r="U226" s="160">
        <f>IF(Q226&gt;0,((I226-T226)*'Formula Matrix'!$E$38),0)</f>
        <v>0</v>
      </c>
      <c r="V226" s="160">
        <f t="shared" si="20"/>
        <v>0</v>
      </c>
      <c r="W226" s="160">
        <f>IF(V226&gt;0,(V226*'Checklist Parameters'!$E$35),0)</f>
        <v>0</v>
      </c>
      <c r="X226" s="161">
        <f t="shared" si="21"/>
        <v>0</v>
      </c>
      <c r="Y226" s="161">
        <f>IF('Checklist Parameters'!$E$102&lt;&gt;"",(I226/43560)*'Checklist Parameters'!$E$102,"N/A")</f>
        <v>0</v>
      </c>
      <c r="Z226" s="161" t="str">
        <f>IF('Checklist Parameters'!$E$58&lt;&gt;"",((I226*'Checklist Parameters'!$E$58)*'Checklist Parameters'!$E$35)/1000,"N/A")</f>
        <v>N/A</v>
      </c>
      <c r="AA226" s="161">
        <f>IF('Checklist Parameters'!$E$101&lt;&gt;"",IFERROR(I226/'Checklist Parameters'!$E$101,0),"N/A")</f>
        <v>0</v>
      </c>
      <c r="AB226" s="161" t="str">
        <f>IF('Checklist Parameters'!$E$43&lt;&gt;"",(I226*'Checklist Parameters'!$E$43)/1000,"N/A")</f>
        <v>N/A</v>
      </c>
      <c r="AC226" s="161">
        <f>IF('Checklist Parameters'!$E$16="",$X226,IF(AND('Checklist Parameters'!$E$16&lt;$X226,'Checklist Parameters'!$E$16&gt;=3),'Checklist Parameters'!$E$16,IF(AND('Checklist Parameters'!$E$16&lt;$X226,'Checklist Parameters'!$E$16&lt;3),0,$X226)))</f>
        <v>0</v>
      </c>
      <c r="AD226" s="161" t="str">
        <f>IF(AND(I226&lt;'Checklist Parameters'!$E$22,$I226&lt;&gt;0),"Y","")</f>
        <v/>
      </c>
      <c r="AE226" s="161" t="str">
        <f>IF($AD226="Y",0,IF('Checklist Parameters'!$E$25="","&lt;no limit&gt;",ROUNDDOWN((($I226-'Checklist Parameters'!$E$24)/'Checklist Parameters'!$E$25)+1,0)))</f>
        <v>&lt;no limit&gt;</v>
      </c>
      <c r="AF226" s="174">
        <f t="shared" si="22"/>
        <v>0</v>
      </c>
      <c r="AG226" s="161">
        <f t="shared" si="23"/>
        <v>0</v>
      </c>
      <c r="AH226" s="126"/>
      <c r="AI226" s="101"/>
      <c r="AJ226" s="101"/>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row>
    <row r="227" spans="1:79" s="2" customFormat="1" ht="15">
      <c r="A227" s="388"/>
      <c r="B227" s="389"/>
      <c r="C227" s="389"/>
      <c r="D227" s="389"/>
      <c r="E227" s="389"/>
      <c r="F227" s="389"/>
      <c r="G227" s="390"/>
      <c r="H227" s="389"/>
      <c r="I227" s="389"/>
      <c r="J227" s="389"/>
      <c r="K227" s="389"/>
      <c r="L227" s="389"/>
      <c r="M227" s="389"/>
      <c r="N227" s="313">
        <f>IF(IF(I227&lt;'Checklist Parameters'!$E$22,0,($I227-$L227))&lt;0,0,IF(I227&lt;'Checklist Parameters'!$E$22,0,($I227-$L227)))</f>
        <v>0</v>
      </c>
      <c r="O227" s="394"/>
      <c r="P227" s="395"/>
      <c r="Q227" s="316">
        <f t="shared" si="18"/>
        <v>0</v>
      </c>
      <c r="R227" s="159">
        <f t="shared" si="19"/>
        <v>0</v>
      </c>
      <c r="S227" s="159">
        <f>IF('Checklist Parameters'!$E$60&lt;0.2,0.2,'Checklist Parameters'!$E$60)</f>
        <v>0.72</v>
      </c>
      <c r="T227" s="160">
        <f>IF($O227="",IF('Checklist District ID'!$C$43="Y",MAX($R227:$S227)*$I227,SUM($R227:$S227)*$I227),IF(O227&gt;0,Q227*S227))</f>
        <v>0</v>
      </c>
      <c r="U227" s="160">
        <f>IF(Q227&gt;0,((I227-T227)*'Formula Matrix'!$E$38),0)</f>
        <v>0</v>
      </c>
      <c r="V227" s="160">
        <f t="shared" si="20"/>
        <v>0</v>
      </c>
      <c r="W227" s="160">
        <f>IF(V227&gt;0,(V227*'Checklist Parameters'!$E$35),0)</f>
        <v>0</v>
      </c>
      <c r="X227" s="161">
        <f t="shared" si="21"/>
        <v>0</v>
      </c>
      <c r="Y227" s="161">
        <f>IF('Checklist Parameters'!$E$102&lt;&gt;"",(I227/43560)*'Checklist Parameters'!$E$102,"N/A")</f>
        <v>0</v>
      </c>
      <c r="Z227" s="161" t="str">
        <f>IF('Checklist Parameters'!$E$58&lt;&gt;"",((I227*'Checklist Parameters'!$E$58)*'Checklist Parameters'!$E$35)/1000,"N/A")</f>
        <v>N/A</v>
      </c>
      <c r="AA227" s="161">
        <f>IF('Checklist Parameters'!$E$101&lt;&gt;"",IFERROR(I227/'Checklist Parameters'!$E$101,0),"N/A")</f>
        <v>0</v>
      </c>
      <c r="AB227" s="161" t="str">
        <f>IF('Checklist Parameters'!$E$43&lt;&gt;"",(I227*'Checklist Parameters'!$E$43)/1000,"N/A")</f>
        <v>N/A</v>
      </c>
      <c r="AC227" s="161">
        <f>IF('Checklist Parameters'!$E$16="",$X227,IF(AND('Checklist Parameters'!$E$16&lt;$X227,'Checklist Parameters'!$E$16&gt;=3),'Checklist Parameters'!$E$16,IF(AND('Checklist Parameters'!$E$16&lt;$X227,'Checklist Parameters'!$E$16&lt;3),0,$X227)))</f>
        <v>0</v>
      </c>
      <c r="AD227" s="161" t="str">
        <f>IF(AND(I227&lt;'Checklist Parameters'!$E$22,$I227&lt;&gt;0),"Y","")</f>
        <v/>
      </c>
      <c r="AE227" s="161" t="str">
        <f>IF($AD227="Y",0,IF('Checklist Parameters'!$E$25="","&lt;no limit&gt;",ROUNDDOWN((($I227-'Checklist Parameters'!$E$24)/'Checklist Parameters'!$E$25)+1,0)))</f>
        <v>&lt;no limit&gt;</v>
      </c>
      <c r="AF227" s="174">
        <f t="shared" si="22"/>
        <v>0</v>
      </c>
      <c r="AG227" s="161">
        <f t="shared" si="23"/>
        <v>0</v>
      </c>
      <c r="AH227" s="126"/>
      <c r="AI227" s="101"/>
      <c r="AJ227" s="101"/>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row>
    <row r="228" spans="1:79" s="2" customFormat="1" ht="15">
      <c r="A228" s="388"/>
      <c r="B228" s="389"/>
      <c r="C228" s="389"/>
      <c r="D228" s="389"/>
      <c r="E228" s="389"/>
      <c r="F228" s="389"/>
      <c r="G228" s="390"/>
      <c r="H228" s="389"/>
      <c r="I228" s="389"/>
      <c r="J228" s="389"/>
      <c r="K228" s="389"/>
      <c r="L228" s="389"/>
      <c r="M228" s="389"/>
      <c r="N228" s="313">
        <f>IF(IF(I228&lt;'Checklist Parameters'!$E$22,0,($I228-$L228))&lt;0,0,IF(I228&lt;'Checklist Parameters'!$E$22,0,($I228-$L228)))</f>
        <v>0</v>
      </c>
      <c r="O228" s="394"/>
      <c r="P228" s="395"/>
      <c r="Q228" s="316">
        <f t="shared" si="18"/>
        <v>0</v>
      </c>
      <c r="R228" s="159">
        <f t="shared" si="19"/>
        <v>0</v>
      </c>
      <c r="S228" s="159">
        <f>IF('Checklist Parameters'!$E$60&lt;0.2,0.2,'Checklist Parameters'!$E$60)</f>
        <v>0.72</v>
      </c>
      <c r="T228" s="160">
        <f>IF($O228="",IF('Checklist District ID'!$C$43="Y",MAX($R228:$S228)*$I228,SUM($R228:$S228)*$I228),IF(O228&gt;0,Q228*S228))</f>
        <v>0</v>
      </c>
      <c r="U228" s="160">
        <f>IF(Q228&gt;0,((I228-T228)*'Formula Matrix'!$E$38),0)</f>
        <v>0</v>
      </c>
      <c r="V228" s="160">
        <f t="shared" si="20"/>
        <v>0</v>
      </c>
      <c r="W228" s="160">
        <f>IF(V228&gt;0,(V228*'Checklist Parameters'!$E$35),0)</f>
        <v>0</v>
      </c>
      <c r="X228" s="161">
        <f t="shared" si="21"/>
        <v>0</v>
      </c>
      <c r="Y228" s="161">
        <f>IF('Checklist Parameters'!$E$102&lt;&gt;"",(I228/43560)*'Checklist Parameters'!$E$102,"N/A")</f>
        <v>0</v>
      </c>
      <c r="Z228" s="161" t="str">
        <f>IF('Checklist Parameters'!$E$58&lt;&gt;"",((I228*'Checklist Parameters'!$E$58)*'Checklist Parameters'!$E$35)/1000,"N/A")</f>
        <v>N/A</v>
      </c>
      <c r="AA228" s="161">
        <f>IF('Checklist Parameters'!$E$101&lt;&gt;"",IFERROR(I228/'Checklist Parameters'!$E$101,0),"N/A")</f>
        <v>0</v>
      </c>
      <c r="AB228" s="161" t="str">
        <f>IF('Checklist Parameters'!$E$43&lt;&gt;"",(I228*'Checklist Parameters'!$E$43)/1000,"N/A")</f>
        <v>N/A</v>
      </c>
      <c r="AC228" s="161">
        <f>IF('Checklist Parameters'!$E$16="",$X228,IF(AND('Checklist Parameters'!$E$16&lt;$X228,'Checklist Parameters'!$E$16&gt;=3),'Checklist Parameters'!$E$16,IF(AND('Checklist Parameters'!$E$16&lt;$X228,'Checklist Parameters'!$E$16&lt;3),0,$X228)))</f>
        <v>0</v>
      </c>
      <c r="AD228" s="161" t="str">
        <f>IF(AND(I228&lt;'Checklist Parameters'!$E$22,$I228&lt;&gt;0),"Y","")</f>
        <v/>
      </c>
      <c r="AE228" s="161" t="str">
        <f>IF($AD228="Y",0,IF('Checklist Parameters'!$E$25="","&lt;no limit&gt;",ROUNDDOWN((($I228-'Checklist Parameters'!$E$24)/'Checklist Parameters'!$E$25)+1,0)))</f>
        <v>&lt;no limit&gt;</v>
      </c>
      <c r="AF228" s="174">
        <f t="shared" si="22"/>
        <v>0</v>
      </c>
      <c r="AG228" s="161">
        <f t="shared" si="23"/>
        <v>0</v>
      </c>
      <c r="AH228" s="126"/>
      <c r="AI228" s="101"/>
      <c r="AJ228" s="101"/>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row>
    <row r="229" spans="1:79" s="2" customFormat="1" ht="15">
      <c r="A229" s="388"/>
      <c r="B229" s="389"/>
      <c r="C229" s="389"/>
      <c r="D229" s="389"/>
      <c r="E229" s="389"/>
      <c r="F229" s="389"/>
      <c r="G229" s="390"/>
      <c r="H229" s="389"/>
      <c r="I229" s="389"/>
      <c r="J229" s="389"/>
      <c r="K229" s="389"/>
      <c r="L229" s="389"/>
      <c r="M229" s="389"/>
      <c r="N229" s="313">
        <f>IF(IF(I229&lt;'Checklist Parameters'!$E$22,0,($I229-$L229))&lt;0,0,IF(I229&lt;'Checklist Parameters'!$E$22,0,($I229-$L229)))</f>
        <v>0</v>
      </c>
      <c r="O229" s="394"/>
      <c r="P229" s="395"/>
      <c r="Q229" s="316">
        <f t="shared" si="18"/>
        <v>0</v>
      </c>
      <c r="R229" s="159">
        <f t="shared" si="19"/>
        <v>0</v>
      </c>
      <c r="S229" s="159">
        <f>IF('Checklist Parameters'!$E$60&lt;0.2,0.2,'Checklist Parameters'!$E$60)</f>
        <v>0.72</v>
      </c>
      <c r="T229" s="160">
        <f>IF($O229="",IF('Checklist District ID'!$C$43="Y",MAX($R229:$S229)*$I229,SUM($R229:$S229)*$I229),IF(O229&gt;0,Q229*S229))</f>
        <v>0</v>
      </c>
      <c r="U229" s="160">
        <f>IF(Q229&gt;0,((I229-T229)*'Formula Matrix'!$E$38),0)</f>
        <v>0</v>
      </c>
      <c r="V229" s="160">
        <f t="shared" si="20"/>
        <v>0</v>
      </c>
      <c r="W229" s="160">
        <f>IF(V229&gt;0,(V229*'Checklist Parameters'!$E$35),0)</f>
        <v>0</v>
      </c>
      <c r="X229" s="161">
        <f t="shared" si="21"/>
        <v>0</v>
      </c>
      <c r="Y229" s="161">
        <f>IF('Checklist Parameters'!$E$102&lt;&gt;"",(I229/43560)*'Checklist Parameters'!$E$102,"N/A")</f>
        <v>0</v>
      </c>
      <c r="Z229" s="161" t="str">
        <f>IF('Checklist Parameters'!$E$58&lt;&gt;"",((I229*'Checklist Parameters'!$E$58)*'Checklist Parameters'!$E$35)/1000,"N/A")</f>
        <v>N/A</v>
      </c>
      <c r="AA229" s="161">
        <f>IF('Checklist Parameters'!$E$101&lt;&gt;"",IFERROR(I229/'Checklist Parameters'!$E$101,0),"N/A")</f>
        <v>0</v>
      </c>
      <c r="AB229" s="161" t="str">
        <f>IF('Checklist Parameters'!$E$43&lt;&gt;"",(I229*'Checklist Parameters'!$E$43)/1000,"N/A")</f>
        <v>N/A</v>
      </c>
      <c r="AC229" s="161">
        <f>IF('Checklist Parameters'!$E$16="",$X229,IF(AND('Checklist Parameters'!$E$16&lt;$X229,'Checklist Parameters'!$E$16&gt;=3),'Checklist Parameters'!$E$16,IF(AND('Checklist Parameters'!$E$16&lt;$X229,'Checklist Parameters'!$E$16&lt;3),0,$X229)))</f>
        <v>0</v>
      </c>
      <c r="AD229" s="161" t="str">
        <f>IF(AND(I229&lt;'Checklist Parameters'!$E$22,$I229&lt;&gt;0),"Y","")</f>
        <v/>
      </c>
      <c r="AE229" s="161" t="str">
        <f>IF($AD229="Y",0,IF('Checklist Parameters'!$E$25="","&lt;no limit&gt;",ROUNDDOWN((($I229-'Checklist Parameters'!$E$24)/'Checklist Parameters'!$E$25)+1,0)))</f>
        <v>&lt;no limit&gt;</v>
      </c>
      <c r="AF229" s="174">
        <f t="shared" si="22"/>
        <v>0</v>
      </c>
      <c r="AG229" s="161">
        <f t="shared" si="23"/>
        <v>0</v>
      </c>
      <c r="AH229" s="126"/>
      <c r="AI229" s="101"/>
      <c r="AJ229" s="101"/>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row>
    <row r="230" spans="1:79" s="2" customFormat="1" ht="15">
      <c r="A230" s="388"/>
      <c r="B230" s="389"/>
      <c r="C230" s="389"/>
      <c r="D230" s="389"/>
      <c r="E230" s="389"/>
      <c r="F230" s="389"/>
      <c r="G230" s="390"/>
      <c r="H230" s="389"/>
      <c r="I230" s="389"/>
      <c r="J230" s="389"/>
      <c r="K230" s="389"/>
      <c r="L230" s="389"/>
      <c r="M230" s="389"/>
      <c r="N230" s="313">
        <f>IF(IF(I230&lt;'Checklist Parameters'!$E$22,0,($I230-$L230))&lt;0,0,IF(I230&lt;'Checklist Parameters'!$E$22,0,($I230-$L230)))</f>
        <v>0</v>
      </c>
      <c r="O230" s="394"/>
      <c r="P230" s="395"/>
      <c r="Q230" s="316">
        <f t="shared" si="18"/>
        <v>0</v>
      </c>
      <c r="R230" s="159">
        <f t="shared" si="19"/>
        <v>0</v>
      </c>
      <c r="S230" s="159">
        <f>IF('Checklist Parameters'!$E$60&lt;0.2,0.2,'Checklist Parameters'!$E$60)</f>
        <v>0.72</v>
      </c>
      <c r="T230" s="160">
        <f>IF($O230="",IF('Checklist District ID'!$C$43="Y",MAX($R230:$S230)*$I230,SUM($R230:$S230)*$I230),IF(O230&gt;0,Q230*S230))</f>
        <v>0</v>
      </c>
      <c r="U230" s="160">
        <f>IF(Q230&gt;0,((I230-T230)*'Formula Matrix'!$E$38),0)</f>
        <v>0</v>
      </c>
      <c r="V230" s="160">
        <f t="shared" si="20"/>
        <v>0</v>
      </c>
      <c r="W230" s="160">
        <f>IF(V230&gt;0,(V230*'Checklist Parameters'!$E$35),0)</f>
        <v>0</v>
      </c>
      <c r="X230" s="161">
        <f t="shared" si="21"/>
        <v>0</v>
      </c>
      <c r="Y230" s="161">
        <f>IF('Checklist Parameters'!$E$102&lt;&gt;"",(I230/43560)*'Checklist Parameters'!$E$102,"N/A")</f>
        <v>0</v>
      </c>
      <c r="Z230" s="161" t="str">
        <f>IF('Checklist Parameters'!$E$58&lt;&gt;"",((I230*'Checklist Parameters'!$E$58)*'Checklist Parameters'!$E$35)/1000,"N/A")</f>
        <v>N/A</v>
      </c>
      <c r="AA230" s="161">
        <f>IF('Checklist Parameters'!$E$101&lt;&gt;"",IFERROR(I230/'Checklist Parameters'!$E$101,0),"N/A")</f>
        <v>0</v>
      </c>
      <c r="AB230" s="161" t="str">
        <f>IF('Checklist Parameters'!$E$43&lt;&gt;"",(I230*'Checklist Parameters'!$E$43)/1000,"N/A")</f>
        <v>N/A</v>
      </c>
      <c r="AC230" s="161">
        <f>IF('Checklist Parameters'!$E$16="",$X230,IF(AND('Checklist Parameters'!$E$16&lt;$X230,'Checklist Parameters'!$E$16&gt;=3),'Checklist Parameters'!$E$16,IF(AND('Checklist Parameters'!$E$16&lt;$X230,'Checklist Parameters'!$E$16&lt;3),0,$X230)))</f>
        <v>0</v>
      </c>
      <c r="AD230" s="161" t="str">
        <f>IF(AND(I230&lt;'Checklist Parameters'!$E$22,$I230&lt;&gt;0),"Y","")</f>
        <v/>
      </c>
      <c r="AE230" s="161" t="str">
        <f>IF($AD230="Y",0,IF('Checklist Parameters'!$E$25="","&lt;no limit&gt;",ROUNDDOWN((($I230-'Checklist Parameters'!$E$24)/'Checklist Parameters'!$E$25)+1,0)))</f>
        <v>&lt;no limit&gt;</v>
      </c>
      <c r="AF230" s="174">
        <f t="shared" si="22"/>
        <v>0</v>
      </c>
      <c r="AG230" s="161">
        <f t="shared" si="23"/>
        <v>0</v>
      </c>
      <c r="AH230" s="126"/>
      <c r="AI230" s="101"/>
      <c r="AJ230" s="101"/>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row>
    <row r="231" spans="1:79" s="2" customFormat="1" ht="15">
      <c r="A231" s="388"/>
      <c r="B231" s="389"/>
      <c r="C231" s="389"/>
      <c r="D231" s="389"/>
      <c r="E231" s="389"/>
      <c r="F231" s="389"/>
      <c r="G231" s="390"/>
      <c r="H231" s="389"/>
      <c r="I231" s="389"/>
      <c r="J231" s="389"/>
      <c r="K231" s="389"/>
      <c r="L231" s="389"/>
      <c r="M231" s="389"/>
      <c r="N231" s="313">
        <f>IF(IF(I231&lt;'Checklist Parameters'!$E$22,0,($I231-$L231))&lt;0,0,IF(I231&lt;'Checklist Parameters'!$E$22,0,($I231-$L231)))</f>
        <v>0</v>
      </c>
      <c r="O231" s="394"/>
      <c r="P231" s="395"/>
      <c r="Q231" s="316">
        <f t="shared" si="18"/>
        <v>0</v>
      </c>
      <c r="R231" s="159">
        <f t="shared" si="19"/>
        <v>0</v>
      </c>
      <c r="S231" s="159">
        <f>IF('Checklist Parameters'!$E$60&lt;0.2,0.2,'Checklist Parameters'!$E$60)</f>
        <v>0.72</v>
      </c>
      <c r="T231" s="160">
        <f>IF($O231="",IF('Checklist District ID'!$C$43="Y",MAX($R231:$S231)*$I231,SUM($R231:$S231)*$I231),IF(O231&gt;0,Q231*S231))</f>
        <v>0</v>
      </c>
      <c r="U231" s="160">
        <f>IF(Q231&gt;0,((I231-T231)*'Formula Matrix'!$E$38),0)</f>
        <v>0</v>
      </c>
      <c r="V231" s="160">
        <f t="shared" si="20"/>
        <v>0</v>
      </c>
      <c r="W231" s="160">
        <f>IF(V231&gt;0,(V231*'Checklist Parameters'!$E$35),0)</f>
        <v>0</v>
      </c>
      <c r="X231" s="161">
        <f t="shared" si="21"/>
        <v>0</v>
      </c>
      <c r="Y231" s="161">
        <f>IF('Checklist Parameters'!$E$102&lt;&gt;"",(I231/43560)*'Checklist Parameters'!$E$102,"N/A")</f>
        <v>0</v>
      </c>
      <c r="Z231" s="161" t="str">
        <f>IF('Checklist Parameters'!$E$58&lt;&gt;"",((I231*'Checklist Parameters'!$E$58)*'Checklist Parameters'!$E$35)/1000,"N/A")</f>
        <v>N/A</v>
      </c>
      <c r="AA231" s="161">
        <f>IF('Checklist Parameters'!$E$101&lt;&gt;"",IFERROR(I231/'Checklist Parameters'!$E$101,0),"N/A")</f>
        <v>0</v>
      </c>
      <c r="AB231" s="161" t="str">
        <f>IF('Checklist Parameters'!$E$43&lt;&gt;"",(I231*'Checklist Parameters'!$E$43)/1000,"N/A")</f>
        <v>N/A</v>
      </c>
      <c r="AC231" s="161">
        <f>IF('Checklist Parameters'!$E$16="",$X231,IF(AND('Checklist Parameters'!$E$16&lt;$X231,'Checklist Parameters'!$E$16&gt;=3),'Checklist Parameters'!$E$16,IF(AND('Checklist Parameters'!$E$16&lt;$X231,'Checklist Parameters'!$E$16&lt;3),0,$X231)))</f>
        <v>0</v>
      </c>
      <c r="AD231" s="161" t="str">
        <f>IF(AND(I231&lt;'Checklist Parameters'!$E$22,$I231&lt;&gt;0),"Y","")</f>
        <v/>
      </c>
      <c r="AE231" s="161" t="str">
        <f>IF($AD231="Y",0,IF('Checklist Parameters'!$E$25="","&lt;no limit&gt;",ROUNDDOWN((($I231-'Checklist Parameters'!$E$24)/'Checklist Parameters'!$E$25)+1,0)))</f>
        <v>&lt;no limit&gt;</v>
      </c>
      <c r="AF231" s="174">
        <f t="shared" si="22"/>
        <v>0</v>
      </c>
      <c r="AG231" s="161">
        <f t="shared" si="23"/>
        <v>0</v>
      </c>
      <c r="AH231" s="126"/>
      <c r="AI231" s="101"/>
      <c r="AJ231" s="101"/>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row>
    <row r="232" spans="1:79" s="2" customFormat="1" ht="15">
      <c r="A232" s="388"/>
      <c r="B232" s="389"/>
      <c r="C232" s="389"/>
      <c r="D232" s="389"/>
      <c r="E232" s="389"/>
      <c r="F232" s="389"/>
      <c r="G232" s="390"/>
      <c r="H232" s="389"/>
      <c r="I232" s="389"/>
      <c r="J232" s="389"/>
      <c r="K232" s="389"/>
      <c r="L232" s="389"/>
      <c r="M232" s="389"/>
      <c r="N232" s="313">
        <f>IF(IF(I232&lt;'Checklist Parameters'!$E$22,0,($I232-$L232))&lt;0,0,IF(I232&lt;'Checklist Parameters'!$E$22,0,($I232-$L232)))</f>
        <v>0</v>
      </c>
      <c r="O232" s="394"/>
      <c r="P232" s="395"/>
      <c r="Q232" s="316">
        <f t="shared" si="18"/>
        <v>0</v>
      </c>
      <c r="R232" s="159">
        <f t="shared" si="19"/>
        <v>0</v>
      </c>
      <c r="S232" s="159">
        <f>IF('Checklist Parameters'!$E$60&lt;0.2,0.2,'Checklist Parameters'!$E$60)</f>
        <v>0.72</v>
      </c>
      <c r="T232" s="160">
        <f>IF($O232="",IF('Checklist District ID'!$C$43="Y",MAX($R232:$S232)*$I232,SUM($R232:$S232)*$I232),IF(O232&gt;0,Q232*S232))</f>
        <v>0</v>
      </c>
      <c r="U232" s="160">
        <f>IF(Q232&gt;0,((I232-T232)*'Formula Matrix'!$E$38),0)</f>
        <v>0</v>
      </c>
      <c r="V232" s="160">
        <f t="shared" si="20"/>
        <v>0</v>
      </c>
      <c r="W232" s="160">
        <f>IF(V232&gt;0,(V232*'Checklist Parameters'!$E$35),0)</f>
        <v>0</v>
      </c>
      <c r="X232" s="161">
        <f t="shared" si="21"/>
        <v>0</v>
      </c>
      <c r="Y232" s="161">
        <f>IF('Checklist Parameters'!$E$102&lt;&gt;"",(I232/43560)*'Checklist Parameters'!$E$102,"N/A")</f>
        <v>0</v>
      </c>
      <c r="Z232" s="161" t="str">
        <f>IF('Checklist Parameters'!$E$58&lt;&gt;"",((I232*'Checklist Parameters'!$E$58)*'Checklist Parameters'!$E$35)/1000,"N/A")</f>
        <v>N/A</v>
      </c>
      <c r="AA232" s="161">
        <f>IF('Checklist Parameters'!$E$101&lt;&gt;"",IFERROR(I232/'Checklist Parameters'!$E$101,0),"N/A")</f>
        <v>0</v>
      </c>
      <c r="AB232" s="161" t="str">
        <f>IF('Checklist Parameters'!$E$43&lt;&gt;"",(I232*'Checklist Parameters'!$E$43)/1000,"N/A")</f>
        <v>N/A</v>
      </c>
      <c r="AC232" s="161">
        <f>IF('Checklist Parameters'!$E$16="",$X232,IF(AND('Checklist Parameters'!$E$16&lt;$X232,'Checklist Parameters'!$E$16&gt;=3),'Checklist Parameters'!$E$16,IF(AND('Checklist Parameters'!$E$16&lt;$X232,'Checklist Parameters'!$E$16&lt;3),0,$X232)))</f>
        <v>0</v>
      </c>
      <c r="AD232" s="161" t="str">
        <f>IF(AND(I232&lt;'Checklist Parameters'!$E$22,$I232&lt;&gt;0),"Y","")</f>
        <v/>
      </c>
      <c r="AE232" s="161" t="str">
        <f>IF($AD232="Y",0,IF('Checklist Parameters'!$E$25="","&lt;no limit&gt;",ROUNDDOWN((($I232-'Checklist Parameters'!$E$24)/'Checklist Parameters'!$E$25)+1,0)))</f>
        <v>&lt;no limit&gt;</v>
      </c>
      <c r="AF232" s="174">
        <f t="shared" si="22"/>
        <v>0</v>
      </c>
      <c r="AG232" s="161">
        <f t="shared" si="23"/>
        <v>0</v>
      </c>
      <c r="AH232" s="126"/>
      <c r="AI232" s="101"/>
      <c r="AJ232" s="101"/>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row>
    <row r="233" spans="1:79" s="2" customFormat="1" ht="15">
      <c r="A233" s="388"/>
      <c r="B233" s="389"/>
      <c r="C233" s="389"/>
      <c r="D233" s="389"/>
      <c r="E233" s="389"/>
      <c r="F233" s="389"/>
      <c r="G233" s="390"/>
      <c r="H233" s="389"/>
      <c r="I233" s="389"/>
      <c r="J233" s="389"/>
      <c r="K233" s="389"/>
      <c r="L233" s="389"/>
      <c r="M233" s="389"/>
      <c r="N233" s="313">
        <f>IF(IF(I233&lt;'Checklist Parameters'!$E$22,0,($I233-$L233))&lt;0,0,IF(I233&lt;'Checklist Parameters'!$E$22,0,($I233-$L233)))</f>
        <v>0</v>
      </c>
      <c r="O233" s="394"/>
      <c r="P233" s="395"/>
      <c r="Q233" s="316">
        <f t="shared" si="18"/>
        <v>0</v>
      </c>
      <c r="R233" s="159">
        <f t="shared" si="19"/>
        <v>0</v>
      </c>
      <c r="S233" s="159">
        <f>IF('Checklist Parameters'!$E$60&lt;0.2,0.2,'Checklist Parameters'!$E$60)</f>
        <v>0.72</v>
      </c>
      <c r="T233" s="160">
        <f>IF($O233="",IF('Checklist District ID'!$C$43="Y",MAX($R233:$S233)*$I233,SUM($R233:$S233)*$I233),IF(O233&gt;0,Q233*S233))</f>
        <v>0</v>
      </c>
      <c r="U233" s="160">
        <f>IF(Q233&gt;0,((I233-T233)*'Formula Matrix'!$E$38),0)</f>
        <v>0</v>
      </c>
      <c r="V233" s="160">
        <f t="shared" si="20"/>
        <v>0</v>
      </c>
      <c r="W233" s="160">
        <f>IF(V233&gt;0,(V233*'Checklist Parameters'!$E$35),0)</f>
        <v>0</v>
      </c>
      <c r="X233" s="161">
        <f t="shared" si="21"/>
        <v>0</v>
      </c>
      <c r="Y233" s="161">
        <f>IF('Checklist Parameters'!$E$102&lt;&gt;"",(I233/43560)*'Checklist Parameters'!$E$102,"N/A")</f>
        <v>0</v>
      </c>
      <c r="Z233" s="161" t="str">
        <f>IF('Checklist Parameters'!$E$58&lt;&gt;"",((I233*'Checklist Parameters'!$E$58)*'Checklist Parameters'!$E$35)/1000,"N/A")</f>
        <v>N/A</v>
      </c>
      <c r="AA233" s="161">
        <f>IF('Checklist Parameters'!$E$101&lt;&gt;"",IFERROR(I233/'Checklist Parameters'!$E$101,0),"N/A")</f>
        <v>0</v>
      </c>
      <c r="AB233" s="161" t="str">
        <f>IF('Checklist Parameters'!$E$43&lt;&gt;"",(I233*'Checklist Parameters'!$E$43)/1000,"N/A")</f>
        <v>N/A</v>
      </c>
      <c r="AC233" s="161">
        <f>IF('Checklist Parameters'!$E$16="",$X233,IF(AND('Checklist Parameters'!$E$16&lt;$X233,'Checklist Parameters'!$E$16&gt;=3),'Checklist Parameters'!$E$16,IF(AND('Checklist Parameters'!$E$16&lt;$X233,'Checklist Parameters'!$E$16&lt;3),0,$X233)))</f>
        <v>0</v>
      </c>
      <c r="AD233" s="161" t="str">
        <f>IF(AND(I233&lt;'Checklist Parameters'!$E$22,$I233&lt;&gt;0),"Y","")</f>
        <v/>
      </c>
      <c r="AE233" s="161" t="str">
        <f>IF($AD233="Y",0,IF('Checklist Parameters'!$E$25="","&lt;no limit&gt;",ROUNDDOWN((($I233-'Checklist Parameters'!$E$24)/'Checklist Parameters'!$E$25)+1,0)))</f>
        <v>&lt;no limit&gt;</v>
      </c>
      <c r="AF233" s="174">
        <f t="shared" si="22"/>
        <v>0</v>
      </c>
      <c r="AG233" s="161">
        <f t="shared" si="23"/>
        <v>0</v>
      </c>
      <c r="AH233" s="126"/>
      <c r="AI233" s="101"/>
      <c r="AJ233" s="101"/>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row>
    <row r="234" spans="1:79" s="2" customFormat="1" ht="15">
      <c r="A234" s="388"/>
      <c r="B234" s="389"/>
      <c r="C234" s="389"/>
      <c r="D234" s="389"/>
      <c r="E234" s="389"/>
      <c r="F234" s="389"/>
      <c r="G234" s="390"/>
      <c r="H234" s="389"/>
      <c r="I234" s="389"/>
      <c r="J234" s="389"/>
      <c r="K234" s="389"/>
      <c r="L234" s="389"/>
      <c r="M234" s="389"/>
      <c r="N234" s="313">
        <f>IF(IF(I234&lt;'Checklist Parameters'!$E$22,0,($I234-$L234))&lt;0,0,IF(I234&lt;'Checklist Parameters'!$E$22,0,($I234-$L234)))</f>
        <v>0</v>
      </c>
      <c r="O234" s="394"/>
      <c r="P234" s="395"/>
      <c r="Q234" s="316">
        <f t="shared" si="18"/>
        <v>0</v>
      </c>
      <c r="R234" s="159">
        <f t="shared" si="19"/>
        <v>0</v>
      </c>
      <c r="S234" s="159">
        <f>IF('Checklist Parameters'!$E$60&lt;0.2,0.2,'Checklist Parameters'!$E$60)</f>
        <v>0.72</v>
      </c>
      <c r="T234" s="160">
        <f>IF($O234="",IF('Checklist District ID'!$C$43="Y",MAX($R234:$S234)*$I234,SUM($R234:$S234)*$I234),IF(O234&gt;0,Q234*S234))</f>
        <v>0</v>
      </c>
      <c r="U234" s="160">
        <f>IF(Q234&gt;0,((I234-T234)*'Formula Matrix'!$E$38),0)</f>
        <v>0</v>
      </c>
      <c r="V234" s="160">
        <f t="shared" si="20"/>
        <v>0</v>
      </c>
      <c r="W234" s="160">
        <f>IF(V234&gt;0,(V234*'Checklist Parameters'!$E$35),0)</f>
        <v>0</v>
      </c>
      <c r="X234" s="161">
        <f t="shared" si="21"/>
        <v>0</v>
      </c>
      <c r="Y234" s="161">
        <f>IF('Checklist Parameters'!$E$102&lt;&gt;"",(I234/43560)*'Checklist Parameters'!$E$102,"N/A")</f>
        <v>0</v>
      </c>
      <c r="Z234" s="161" t="str">
        <f>IF('Checklist Parameters'!$E$58&lt;&gt;"",((I234*'Checklist Parameters'!$E$58)*'Checklist Parameters'!$E$35)/1000,"N/A")</f>
        <v>N/A</v>
      </c>
      <c r="AA234" s="161">
        <f>IF('Checklist Parameters'!$E$101&lt;&gt;"",IFERROR(I234/'Checklist Parameters'!$E$101,0),"N/A")</f>
        <v>0</v>
      </c>
      <c r="AB234" s="161" t="str">
        <f>IF('Checklist Parameters'!$E$43&lt;&gt;"",(I234*'Checklist Parameters'!$E$43)/1000,"N/A")</f>
        <v>N/A</v>
      </c>
      <c r="AC234" s="161">
        <f>IF('Checklist Parameters'!$E$16="",$X234,IF(AND('Checklist Parameters'!$E$16&lt;$X234,'Checklist Parameters'!$E$16&gt;=3),'Checklist Parameters'!$E$16,IF(AND('Checklist Parameters'!$E$16&lt;$X234,'Checklist Parameters'!$E$16&lt;3),0,$X234)))</f>
        <v>0</v>
      </c>
      <c r="AD234" s="161" t="str">
        <f>IF(AND(I234&lt;'Checklist Parameters'!$E$22,$I234&lt;&gt;0),"Y","")</f>
        <v/>
      </c>
      <c r="AE234" s="161" t="str">
        <f>IF($AD234="Y",0,IF('Checklist Parameters'!$E$25="","&lt;no limit&gt;",ROUNDDOWN((($I234-'Checklist Parameters'!$E$24)/'Checklist Parameters'!$E$25)+1,0)))</f>
        <v>&lt;no limit&gt;</v>
      </c>
      <c r="AF234" s="174">
        <f t="shared" si="22"/>
        <v>0</v>
      </c>
      <c r="AG234" s="161">
        <f t="shared" si="23"/>
        <v>0</v>
      </c>
      <c r="AH234" s="126"/>
      <c r="AI234" s="101"/>
      <c r="AJ234" s="101"/>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row>
    <row r="235" spans="1:79" s="2" customFormat="1" ht="15">
      <c r="A235" s="388"/>
      <c r="B235" s="389"/>
      <c r="C235" s="389"/>
      <c r="D235" s="389"/>
      <c r="E235" s="389"/>
      <c r="F235" s="389"/>
      <c r="G235" s="390"/>
      <c r="H235" s="389"/>
      <c r="I235" s="389"/>
      <c r="J235" s="389"/>
      <c r="K235" s="389"/>
      <c r="L235" s="389"/>
      <c r="M235" s="389"/>
      <c r="N235" s="313">
        <f>IF(IF(I235&lt;'Checklist Parameters'!$E$22,0,($I235-$L235))&lt;0,0,IF(I235&lt;'Checklist Parameters'!$E$22,0,($I235-$L235)))</f>
        <v>0</v>
      </c>
      <c r="O235" s="394"/>
      <c r="P235" s="395"/>
      <c r="Q235" s="316">
        <f t="shared" si="18"/>
        <v>0</v>
      </c>
      <c r="R235" s="159">
        <f t="shared" si="19"/>
        <v>0</v>
      </c>
      <c r="S235" s="159">
        <f>IF('Checklist Parameters'!$E$60&lt;0.2,0.2,'Checklist Parameters'!$E$60)</f>
        <v>0.72</v>
      </c>
      <c r="T235" s="160">
        <f>IF($O235="",IF('Checklist District ID'!$C$43="Y",MAX($R235:$S235)*$I235,SUM($R235:$S235)*$I235),IF(O235&gt;0,Q235*S235))</f>
        <v>0</v>
      </c>
      <c r="U235" s="160">
        <f>IF(Q235&gt;0,((I235-T235)*'Formula Matrix'!$E$38),0)</f>
        <v>0</v>
      </c>
      <c r="V235" s="160">
        <f t="shared" si="20"/>
        <v>0</v>
      </c>
      <c r="W235" s="160">
        <f>IF(V235&gt;0,(V235*'Checklist Parameters'!$E$35),0)</f>
        <v>0</v>
      </c>
      <c r="X235" s="161">
        <f t="shared" si="21"/>
        <v>0</v>
      </c>
      <c r="Y235" s="161">
        <f>IF('Checklist Parameters'!$E$102&lt;&gt;"",(I235/43560)*'Checklist Parameters'!$E$102,"N/A")</f>
        <v>0</v>
      </c>
      <c r="Z235" s="161" t="str">
        <f>IF('Checklist Parameters'!$E$58&lt;&gt;"",((I235*'Checklist Parameters'!$E$58)*'Checklist Parameters'!$E$35)/1000,"N/A")</f>
        <v>N/A</v>
      </c>
      <c r="AA235" s="161">
        <f>IF('Checklist Parameters'!$E$101&lt;&gt;"",IFERROR(I235/'Checklist Parameters'!$E$101,0),"N/A")</f>
        <v>0</v>
      </c>
      <c r="AB235" s="161" t="str">
        <f>IF('Checklist Parameters'!$E$43&lt;&gt;"",(I235*'Checklist Parameters'!$E$43)/1000,"N/A")</f>
        <v>N/A</v>
      </c>
      <c r="AC235" s="161">
        <f>IF('Checklist Parameters'!$E$16="",$X235,IF(AND('Checklist Parameters'!$E$16&lt;$X235,'Checklist Parameters'!$E$16&gt;=3),'Checklist Parameters'!$E$16,IF(AND('Checklist Parameters'!$E$16&lt;$X235,'Checklist Parameters'!$E$16&lt;3),0,$X235)))</f>
        <v>0</v>
      </c>
      <c r="AD235" s="161" t="str">
        <f>IF(AND(I235&lt;'Checklist Parameters'!$E$22,$I235&lt;&gt;0),"Y","")</f>
        <v/>
      </c>
      <c r="AE235" s="161" t="str">
        <f>IF($AD235="Y",0,IF('Checklist Parameters'!$E$25="","&lt;no limit&gt;",ROUNDDOWN((($I235-'Checklist Parameters'!$E$24)/'Checklist Parameters'!$E$25)+1,0)))</f>
        <v>&lt;no limit&gt;</v>
      </c>
      <c r="AF235" s="174">
        <f t="shared" si="22"/>
        <v>0</v>
      </c>
      <c r="AG235" s="161">
        <f t="shared" si="23"/>
        <v>0</v>
      </c>
      <c r="AH235" s="126"/>
      <c r="AI235" s="101"/>
      <c r="AJ235" s="101"/>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row>
    <row r="236" spans="1:79" s="2" customFormat="1" ht="15">
      <c r="A236" s="388"/>
      <c r="B236" s="389"/>
      <c r="C236" s="389"/>
      <c r="D236" s="389"/>
      <c r="E236" s="389"/>
      <c r="F236" s="389"/>
      <c r="G236" s="390"/>
      <c r="H236" s="389"/>
      <c r="I236" s="389"/>
      <c r="J236" s="389"/>
      <c r="K236" s="389"/>
      <c r="L236" s="389"/>
      <c r="M236" s="389"/>
      <c r="N236" s="313">
        <f>IF(IF(I236&lt;'Checklist Parameters'!$E$22,0,($I236-$L236))&lt;0,0,IF(I236&lt;'Checklist Parameters'!$E$22,0,($I236-$L236)))</f>
        <v>0</v>
      </c>
      <c r="O236" s="394"/>
      <c r="P236" s="395"/>
      <c r="Q236" s="316">
        <f t="shared" si="18"/>
        <v>0</v>
      </c>
      <c r="R236" s="159">
        <f t="shared" si="19"/>
        <v>0</v>
      </c>
      <c r="S236" s="159">
        <f>IF('Checklist Parameters'!$E$60&lt;0.2,0.2,'Checklist Parameters'!$E$60)</f>
        <v>0.72</v>
      </c>
      <c r="T236" s="160">
        <f>IF($O236="",IF('Checklist District ID'!$C$43="Y",MAX($R236:$S236)*$I236,SUM($R236:$S236)*$I236),IF(O236&gt;0,Q236*S236))</f>
        <v>0</v>
      </c>
      <c r="U236" s="160">
        <f>IF(Q236&gt;0,((I236-T236)*'Formula Matrix'!$E$38),0)</f>
        <v>0</v>
      </c>
      <c r="V236" s="160">
        <f t="shared" si="20"/>
        <v>0</v>
      </c>
      <c r="W236" s="160">
        <f>IF(V236&gt;0,(V236*'Checklist Parameters'!$E$35),0)</f>
        <v>0</v>
      </c>
      <c r="X236" s="161">
        <f t="shared" si="21"/>
        <v>0</v>
      </c>
      <c r="Y236" s="161">
        <f>IF('Checklist Parameters'!$E$102&lt;&gt;"",(I236/43560)*'Checklist Parameters'!$E$102,"N/A")</f>
        <v>0</v>
      </c>
      <c r="Z236" s="161" t="str">
        <f>IF('Checklist Parameters'!$E$58&lt;&gt;"",((I236*'Checklist Parameters'!$E$58)*'Checklist Parameters'!$E$35)/1000,"N/A")</f>
        <v>N/A</v>
      </c>
      <c r="AA236" s="161">
        <f>IF('Checklist Parameters'!$E$101&lt;&gt;"",IFERROR(I236/'Checklist Parameters'!$E$101,0),"N/A")</f>
        <v>0</v>
      </c>
      <c r="AB236" s="161" t="str">
        <f>IF('Checklist Parameters'!$E$43&lt;&gt;"",(I236*'Checklist Parameters'!$E$43)/1000,"N/A")</f>
        <v>N/A</v>
      </c>
      <c r="AC236" s="161">
        <f>IF('Checklist Parameters'!$E$16="",$X236,IF(AND('Checklist Parameters'!$E$16&lt;$X236,'Checklist Parameters'!$E$16&gt;=3),'Checklist Parameters'!$E$16,IF(AND('Checklist Parameters'!$E$16&lt;$X236,'Checklist Parameters'!$E$16&lt;3),0,$X236)))</f>
        <v>0</v>
      </c>
      <c r="AD236" s="161" t="str">
        <f>IF(AND(I236&lt;'Checklist Parameters'!$E$22,$I236&lt;&gt;0),"Y","")</f>
        <v/>
      </c>
      <c r="AE236" s="161" t="str">
        <f>IF($AD236="Y",0,IF('Checklist Parameters'!$E$25="","&lt;no limit&gt;",ROUNDDOWN((($I236-'Checklist Parameters'!$E$24)/'Checklist Parameters'!$E$25)+1,0)))</f>
        <v>&lt;no limit&gt;</v>
      </c>
      <c r="AF236" s="174">
        <f t="shared" si="22"/>
        <v>0</v>
      </c>
      <c r="AG236" s="161">
        <f t="shared" si="23"/>
        <v>0</v>
      </c>
      <c r="AH236" s="126"/>
      <c r="AI236" s="101"/>
      <c r="AJ236" s="101"/>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row>
    <row r="237" spans="1:79" s="2" customFormat="1" ht="15">
      <c r="A237" s="388"/>
      <c r="B237" s="389"/>
      <c r="C237" s="389"/>
      <c r="D237" s="389"/>
      <c r="E237" s="389"/>
      <c r="F237" s="389"/>
      <c r="G237" s="390"/>
      <c r="H237" s="389"/>
      <c r="I237" s="389"/>
      <c r="J237" s="389"/>
      <c r="K237" s="389"/>
      <c r="L237" s="389"/>
      <c r="M237" s="389"/>
      <c r="N237" s="313">
        <f>IF(IF(I237&lt;'Checklist Parameters'!$E$22,0,($I237-$L237))&lt;0,0,IF(I237&lt;'Checklist Parameters'!$E$22,0,($I237-$L237)))</f>
        <v>0</v>
      </c>
      <c r="O237" s="394"/>
      <c r="P237" s="395"/>
      <c r="Q237" s="316">
        <f t="shared" si="18"/>
        <v>0</v>
      </c>
      <c r="R237" s="159">
        <f t="shared" si="19"/>
        <v>0</v>
      </c>
      <c r="S237" s="159">
        <f>IF('Checklist Parameters'!$E$60&lt;0.2,0.2,'Checklist Parameters'!$E$60)</f>
        <v>0.72</v>
      </c>
      <c r="T237" s="160">
        <f>IF($O237="",IF('Checklist District ID'!$C$43="Y",MAX($R237:$S237)*$I237,SUM($R237:$S237)*$I237),IF(O237&gt;0,Q237*S237))</f>
        <v>0</v>
      </c>
      <c r="U237" s="160">
        <f>IF(Q237&gt;0,((I237-T237)*'Formula Matrix'!$E$38),0)</f>
        <v>0</v>
      </c>
      <c r="V237" s="160">
        <f t="shared" si="20"/>
        <v>0</v>
      </c>
      <c r="W237" s="160">
        <f>IF(V237&gt;0,(V237*'Checklist Parameters'!$E$35),0)</f>
        <v>0</v>
      </c>
      <c r="X237" s="161">
        <f t="shared" si="21"/>
        <v>0</v>
      </c>
      <c r="Y237" s="161">
        <f>IF('Checklist Parameters'!$E$102&lt;&gt;"",(I237/43560)*'Checklist Parameters'!$E$102,"N/A")</f>
        <v>0</v>
      </c>
      <c r="Z237" s="161" t="str">
        <f>IF('Checklist Parameters'!$E$58&lt;&gt;"",((I237*'Checklist Parameters'!$E$58)*'Checklist Parameters'!$E$35)/1000,"N/A")</f>
        <v>N/A</v>
      </c>
      <c r="AA237" s="161">
        <f>IF('Checklist Parameters'!$E$101&lt;&gt;"",IFERROR(I237/'Checklist Parameters'!$E$101,0),"N/A")</f>
        <v>0</v>
      </c>
      <c r="AB237" s="161" t="str">
        <f>IF('Checklist Parameters'!$E$43&lt;&gt;"",(I237*'Checklist Parameters'!$E$43)/1000,"N/A")</f>
        <v>N/A</v>
      </c>
      <c r="AC237" s="161">
        <f>IF('Checklist Parameters'!$E$16="",$X237,IF(AND('Checklist Parameters'!$E$16&lt;$X237,'Checklist Parameters'!$E$16&gt;=3),'Checklist Parameters'!$E$16,IF(AND('Checklist Parameters'!$E$16&lt;$X237,'Checklist Parameters'!$E$16&lt;3),0,$X237)))</f>
        <v>0</v>
      </c>
      <c r="AD237" s="161" t="str">
        <f>IF(AND(I237&lt;'Checklist Parameters'!$E$22,$I237&lt;&gt;0),"Y","")</f>
        <v/>
      </c>
      <c r="AE237" s="161" t="str">
        <f>IF($AD237="Y",0,IF('Checklist Parameters'!$E$25="","&lt;no limit&gt;",ROUNDDOWN((($I237-'Checklist Parameters'!$E$24)/'Checklist Parameters'!$E$25)+1,0)))</f>
        <v>&lt;no limit&gt;</v>
      </c>
      <c r="AF237" s="174">
        <f t="shared" si="22"/>
        <v>0</v>
      </c>
      <c r="AG237" s="161">
        <f t="shared" si="23"/>
        <v>0</v>
      </c>
      <c r="AH237" s="126"/>
      <c r="AI237" s="101"/>
      <c r="AJ237" s="101"/>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row>
    <row r="238" spans="1:79" s="2" customFormat="1" ht="15">
      <c r="A238" s="388"/>
      <c r="B238" s="389"/>
      <c r="C238" s="389"/>
      <c r="D238" s="389"/>
      <c r="E238" s="389"/>
      <c r="F238" s="389"/>
      <c r="G238" s="390"/>
      <c r="H238" s="389"/>
      <c r="I238" s="389"/>
      <c r="J238" s="389"/>
      <c r="K238" s="389"/>
      <c r="L238" s="389"/>
      <c r="M238" s="389"/>
      <c r="N238" s="313">
        <f>IF(IF(I238&lt;'Checklist Parameters'!$E$22,0,($I238-$L238))&lt;0,0,IF(I238&lt;'Checklist Parameters'!$E$22,0,($I238-$L238)))</f>
        <v>0</v>
      </c>
      <c r="O238" s="394"/>
      <c r="P238" s="395"/>
      <c r="Q238" s="316">
        <f t="shared" si="18"/>
        <v>0</v>
      </c>
      <c r="R238" s="159">
        <f t="shared" si="19"/>
        <v>0</v>
      </c>
      <c r="S238" s="159">
        <f>IF('Checklist Parameters'!$E$60&lt;0.2,0.2,'Checklist Parameters'!$E$60)</f>
        <v>0.72</v>
      </c>
      <c r="T238" s="160">
        <f>IF($O238="",IF('Checklist District ID'!$C$43="Y",MAX($R238:$S238)*$I238,SUM($R238:$S238)*$I238),IF(O238&gt;0,Q238*S238))</f>
        <v>0</v>
      </c>
      <c r="U238" s="160">
        <f>IF(Q238&gt;0,((I238-T238)*'Formula Matrix'!$E$38),0)</f>
        <v>0</v>
      </c>
      <c r="V238" s="160">
        <f t="shared" si="20"/>
        <v>0</v>
      </c>
      <c r="W238" s="160">
        <f>IF(V238&gt;0,(V238*'Checklist Parameters'!$E$35),0)</f>
        <v>0</v>
      </c>
      <c r="X238" s="161">
        <f t="shared" si="21"/>
        <v>0</v>
      </c>
      <c r="Y238" s="161">
        <f>IF('Checklist Parameters'!$E$102&lt;&gt;"",(I238/43560)*'Checklist Parameters'!$E$102,"N/A")</f>
        <v>0</v>
      </c>
      <c r="Z238" s="161" t="str">
        <f>IF('Checklist Parameters'!$E$58&lt;&gt;"",((I238*'Checklist Parameters'!$E$58)*'Checklist Parameters'!$E$35)/1000,"N/A")</f>
        <v>N/A</v>
      </c>
      <c r="AA238" s="161">
        <f>IF('Checklist Parameters'!$E$101&lt;&gt;"",IFERROR(I238/'Checklist Parameters'!$E$101,0),"N/A")</f>
        <v>0</v>
      </c>
      <c r="AB238" s="161" t="str">
        <f>IF('Checklist Parameters'!$E$43&lt;&gt;"",(I238*'Checklist Parameters'!$E$43)/1000,"N/A")</f>
        <v>N/A</v>
      </c>
      <c r="AC238" s="161">
        <f>IF('Checklist Parameters'!$E$16="",$X238,IF(AND('Checklist Parameters'!$E$16&lt;$X238,'Checklist Parameters'!$E$16&gt;=3),'Checklist Parameters'!$E$16,IF(AND('Checklist Parameters'!$E$16&lt;$X238,'Checklist Parameters'!$E$16&lt;3),0,$X238)))</f>
        <v>0</v>
      </c>
      <c r="AD238" s="161" t="str">
        <f>IF(AND(I238&lt;'Checklist Parameters'!$E$22,$I238&lt;&gt;0),"Y","")</f>
        <v/>
      </c>
      <c r="AE238" s="161" t="str">
        <f>IF($AD238="Y",0,IF('Checklist Parameters'!$E$25="","&lt;no limit&gt;",ROUNDDOWN((($I238-'Checklist Parameters'!$E$24)/'Checklist Parameters'!$E$25)+1,0)))</f>
        <v>&lt;no limit&gt;</v>
      </c>
      <c r="AF238" s="174">
        <f t="shared" si="22"/>
        <v>0</v>
      </c>
      <c r="AG238" s="161">
        <f t="shared" si="23"/>
        <v>0</v>
      </c>
      <c r="AH238" s="126"/>
      <c r="AI238" s="101"/>
      <c r="AJ238" s="101"/>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row>
    <row r="239" spans="1:79" s="2" customFormat="1" ht="15">
      <c r="A239" s="388"/>
      <c r="B239" s="389"/>
      <c r="C239" s="389"/>
      <c r="D239" s="389"/>
      <c r="E239" s="389"/>
      <c r="F239" s="389"/>
      <c r="G239" s="390"/>
      <c r="H239" s="389"/>
      <c r="I239" s="389"/>
      <c r="J239" s="389"/>
      <c r="K239" s="389"/>
      <c r="L239" s="389"/>
      <c r="M239" s="389"/>
      <c r="N239" s="313">
        <f>IF(IF(I239&lt;'Checklist Parameters'!$E$22,0,($I239-$L239))&lt;0,0,IF(I239&lt;'Checklist Parameters'!$E$22,0,($I239-$L239)))</f>
        <v>0</v>
      </c>
      <c r="O239" s="394"/>
      <c r="P239" s="395"/>
      <c r="Q239" s="316">
        <f t="shared" si="18"/>
        <v>0</v>
      </c>
      <c r="R239" s="159">
        <f t="shared" si="19"/>
        <v>0</v>
      </c>
      <c r="S239" s="159">
        <f>IF('Checklist Parameters'!$E$60&lt;0.2,0.2,'Checklist Parameters'!$E$60)</f>
        <v>0.72</v>
      </c>
      <c r="T239" s="160">
        <f>IF($O239="",IF('Checklist District ID'!$C$43="Y",MAX($R239:$S239)*$I239,SUM($R239:$S239)*$I239),IF(O239&gt;0,Q239*S239))</f>
        <v>0</v>
      </c>
      <c r="U239" s="160">
        <f>IF(Q239&gt;0,((I239-T239)*'Formula Matrix'!$E$38),0)</f>
        <v>0</v>
      </c>
      <c r="V239" s="160">
        <f t="shared" si="20"/>
        <v>0</v>
      </c>
      <c r="W239" s="160">
        <f>IF(V239&gt;0,(V239*'Checklist Parameters'!$E$35),0)</f>
        <v>0</v>
      </c>
      <c r="X239" s="161">
        <f t="shared" si="21"/>
        <v>0</v>
      </c>
      <c r="Y239" s="161">
        <f>IF('Checklist Parameters'!$E$102&lt;&gt;"",(I239/43560)*'Checklist Parameters'!$E$102,"N/A")</f>
        <v>0</v>
      </c>
      <c r="Z239" s="161" t="str">
        <f>IF('Checklist Parameters'!$E$58&lt;&gt;"",((I239*'Checklist Parameters'!$E$58)*'Checklist Parameters'!$E$35)/1000,"N/A")</f>
        <v>N/A</v>
      </c>
      <c r="AA239" s="161">
        <f>IF('Checklist Parameters'!$E$101&lt;&gt;"",IFERROR(I239/'Checklist Parameters'!$E$101,0),"N/A")</f>
        <v>0</v>
      </c>
      <c r="AB239" s="161" t="str">
        <f>IF('Checklist Parameters'!$E$43&lt;&gt;"",(I239*'Checklist Parameters'!$E$43)/1000,"N/A")</f>
        <v>N/A</v>
      </c>
      <c r="AC239" s="161">
        <f>IF('Checklist Parameters'!$E$16="",$X239,IF(AND('Checklist Parameters'!$E$16&lt;$X239,'Checklist Parameters'!$E$16&gt;=3),'Checklist Parameters'!$E$16,IF(AND('Checklist Parameters'!$E$16&lt;$X239,'Checklist Parameters'!$E$16&lt;3),0,$X239)))</f>
        <v>0</v>
      </c>
      <c r="AD239" s="161" t="str">
        <f>IF(AND(I239&lt;'Checklist Parameters'!$E$22,$I239&lt;&gt;0),"Y","")</f>
        <v/>
      </c>
      <c r="AE239" s="161" t="str">
        <f>IF($AD239="Y",0,IF('Checklist Parameters'!$E$25="","&lt;no limit&gt;",ROUNDDOWN((($I239-'Checklist Parameters'!$E$24)/'Checklist Parameters'!$E$25)+1,0)))</f>
        <v>&lt;no limit&gt;</v>
      </c>
      <c r="AF239" s="174">
        <f t="shared" si="22"/>
        <v>0</v>
      </c>
      <c r="AG239" s="161">
        <f t="shared" si="23"/>
        <v>0</v>
      </c>
      <c r="AH239" s="126"/>
      <c r="AI239" s="101"/>
      <c r="AJ239" s="101"/>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row>
    <row r="240" spans="1:79" s="2" customFormat="1" ht="15">
      <c r="A240" s="388"/>
      <c r="B240" s="389"/>
      <c r="C240" s="389"/>
      <c r="D240" s="389"/>
      <c r="E240" s="389"/>
      <c r="F240" s="389"/>
      <c r="G240" s="390"/>
      <c r="H240" s="389"/>
      <c r="I240" s="389"/>
      <c r="J240" s="389"/>
      <c r="K240" s="389"/>
      <c r="L240" s="389"/>
      <c r="M240" s="389"/>
      <c r="N240" s="313">
        <f>IF(IF(I240&lt;'Checklist Parameters'!$E$22,0,($I240-$L240))&lt;0,0,IF(I240&lt;'Checklist Parameters'!$E$22,0,($I240-$L240)))</f>
        <v>0</v>
      </c>
      <c r="O240" s="394"/>
      <c r="P240" s="395"/>
      <c r="Q240" s="316">
        <f t="shared" si="18"/>
        <v>0</v>
      </c>
      <c r="R240" s="159">
        <f t="shared" si="19"/>
        <v>0</v>
      </c>
      <c r="S240" s="159">
        <f>IF('Checklist Parameters'!$E$60&lt;0.2,0.2,'Checklist Parameters'!$E$60)</f>
        <v>0.72</v>
      </c>
      <c r="T240" s="160">
        <f>IF($O240="",IF('Checklist District ID'!$C$43="Y",MAX($R240:$S240)*$I240,SUM($R240:$S240)*$I240),IF(O240&gt;0,Q240*S240))</f>
        <v>0</v>
      </c>
      <c r="U240" s="160">
        <f>IF(Q240&gt;0,((I240-T240)*'Formula Matrix'!$E$38),0)</f>
        <v>0</v>
      </c>
      <c r="V240" s="160">
        <f t="shared" si="20"/>
        <v>0</v>
      </c>
      <c r="W240" s="160">
        <f>IF(V240&gt;0,(V240*'Checklist Parameters'!$E$35),0)</f>
        <v>0</v>
      </c>
      <c r="X240" s="161">
        <f t="shared" si="21"/>
        <v>0</v>
      </c>
      <c r="Y240" s="161">
        <f>IF('Checklist Parameters'!$E$102&lt;&gt;"",(I240/43560)*'Checklist Parameters'!$E$102,"N/A")</f>
        <v>0</v>
      </c>
      <c r="Z240" s="161" t="str">
        <f>IF('Checklist Parameters'!$E$58&lt;&gt;"",((I240*'Checklist Parameters'!$E$58)*'Checklist Parameters'!$E$35)/1000,"N/A")</f>
        <v>N/A</v>
      </c>
      <c r="AA240" s="161">
        <f>IF('Checklist Parameters'!$E$101&lt;&gt;"",IFERROR(I240/'Checklist Parameters'!$E$101,0),"N/A")</f>
        <v>0</v>
      </c>
      <c r="AB240" s="161" t="str">
        <f>IF('Checklist Parameters'!$E$43&lt;&gt;"",(I240*'Checklist Parameters'!$E$43)/1000,"N/A")</f>
        <v>N/A</v>
      </c>
      <c r="AC240" s="161">
        <f>IF('Checklist Parameters'!$E$16="",$X240,IF(AND('Checklist Parameters'!$E$16&lt;$X240,'Checklist Parameters'!$E$16&gt;=3),'Checklist Parameters'!$E$16,IF(AND('Checklist Parameters'!$E$16&lt;$X240,'Checklist Parameters'!$E$16&lt;3),0,$X240)))</f>
        <v>0</v>
      </c>
      <c r="AD240" s="161" t="str">
        <f>IF(AND(I240&lt;'Checklist Parameters'!$E$22,$I240&lt;&gt;0),"Y","")</f>
        <v/>
      </c>
      <c r="AE240" s="161" t="str">
        <f>IF($AD240="Y",0,IF('Checklist Parameters'!$E$25="","&lt;no limit&gt;",ROUNDDOWN((($I240-'Checklist Parameters'!$E$24)/'Checklist Parameters'!$E$25)+1,0)))</f>
        <v>&lt;no limit&gt;</v>
      </c>
      <c r="AF240" s="174">
        <f t="shared" si="22"/>
        <v>0</v>
      </c>
      <c r="AG240" s="161">
        <f t="shared" si="23"/>
        <v>0</v>
      </c>
      <c r="AH240" s="126"/>
      <c r="AI240" s="101"/>
      <c r="AJ240" s="101"/>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row>
    <row r="241" spans="1:79" s="2" customFormat="1" ht="15">
      <c r="A241" s="388"/>
      <c r="B241" s="389"/>
      <c r="C241" s="389"/>
      <c r="D241" s="389"/>
      <c r="E241" s="389"/>
      <c r="F241" s="389"/>
      <c r="G241" s="390"/>
      <c r="H241" s="389"/>
      <c r="I241" s="389"/>
      <c r="J241" s="389"/>
      <c r="K241" s="389"/>
      <c r="L241" s="389"/>
      <c r="M241" s="389"/>
      <c r="N241" s="313">
        <f>IF(IF(I241&lt;'Checklist Parameters'!$E$22,0,($I241-$L241))&lt;0,0,IF(I241&lt;'Checklist Parameters'!$E$22,0,($I241-$L241)))</f>
        <v>0</v>
      </c>
      <c r="O241" s="394"/>
      <c r="P241" s="395"/>
      <c r="Q241" s="316">
        <f t="shared" si="18"/>
        <v>0</v>
      </c>
      <c r="R241" s="159">
        <f t="shared" si="19"/>
        <v>0</v>
      </c>
      <c r="S241" s="159">
        <f>IF('Checklist Parameters'!$E$60&lt;0.2,0.2,'Checklist Parameters'!$E$60)</f>
        <v>0.72</v>
      </c>
      <c r="T241" s="160">
        <f>IF($O241="",IF('Checklist District ID'!$C$43="Y",MAX($R241:$S241)*$I241,SUM($R241:$S241)*$I241),IF(O241&gt;0,Q241*S241))</f>
        <v>0</v>
      </c>
      <c r="U241" s="160">
        <f>IF(Q241&gt;0,((I241-T241)*'Formula Matrix'!$E$38),0)</f>
        <v>0</v>
      </c>
      <c r="V241" s="160">
        <f t="shared" si="20"/>
        <v>0</v>
      </c>
      <c r="W241" s="160">
        <f>IF(V241&gt;0,(V241*'Checklist Parameters'!$E$35),0)</f>
        <v>0</v>
      </c>
      <c r="X241" s="161">
        <f t="shared" si="21"/>
        <v>0</v>
      </c>
      <c r="Y241" s="161">
        <f>IF('Checklist Parameters'!$E$102&lt;&gt;"",(I241/43560)*'Checklist Parameters'!$E$102,"N/A")</f>
        <v>0</v>
      </c>
      <c r="Z241" s="161" t="str">
        <f>IF('Checklist Parameters'!$E$58&lt;&gt;"",((I241*'Checklist Parameters'!$E$58)*'Checklist Parameters'!$E$35)/1000,"N/A")</f>
        <v>N/A</v>
      </c>
      <c r="AA241" s="161">
        <f>IF('Checklist Parameters'!$E$101&lt;&gt;"",IFERROR(I241/'Checklist Parameters'!$E$101,0),"N/A")</f>
        <v>0</v>
      </c>
      <c r="AB241" s="161" t="str">
        <f>IF('Checklist Parameters'!$E$43&lt;&gt;"",(I241*'Checklist Parameters'!$E$43)/1000,"N/A")</f>
        <v>N/A</v>
      </c>
      <c r="AC241" s="161">
        <f>IF('Checklist Parameters'!$E$16="",$X241,IF(AND('Checklist Parameters'!$E$16&lt;$X241,'Checklist Parameters'!$E$16&gt;=3),'Checklist Parameters'!$E$16,IF(AND('Checklist Parameters'!$E$16&lt;$X241,'Checklist Parameters'!$E$16&lt;3),0,$X241)))</f>
        <v>0</v>
      </c>
      <c r="AD241" s="161" t="str">
        <f>IF(AND(I241&lt;'Checklist Parameters'!$E$22,$I241&lt;&gt;0),"Y","")</f>
        <v/>
      </c>
      <c r="AE241" s="161" t="str">
        <f>IF($AD241="Y",0,IF('Checklist Parameters'!$E$25="","&lt;no limit&gt;",ROUNDDOWN((($I241-'Checklist Parameters'!$E$24)/'Checklist Parameters'!$E$25)+1,0)))</f>
        <v>&lt;no limit&gt;</v>
      </c>
      <c r="AF241" s="174">
        <f t="shared" si="22"/>
        <v>0</v>
      </c>
      <c r="AG241" s="161">
        <f t="shared" si="23"/>
        <v>0</v>
      </c>
      <c r="AH241" s="126"/>
      <c r="AI241" s="101"/>
      <c r="AJ241" s="101"/>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row>
    <row r="242" spans="1:79" s="2" customFormat="1" ht="15">
      <c r="A242" s="388"/>
      <c r="B242" s="389"/>
      <c r="C242" s="389"/>
      <c r="D242" s="389"/>
      <c r="E242" s="389"/>
      <c r="F242" s="389"/>
      <c r="G242" s="390"/>
      <c r="H242" s="389"/>
      <c r="I242" s="389"/>
      <c r="J242" s="389"/>
      <c r="K242" s="389"/>
      <c r="L242" s="389"/>
      <c r="M242" s="389"/>
      <c r="N242" s="313">
        <f>IF(IF(I242&lt;'Checklist Parameters'!$E$22,0,($I242-$L242))&lt;0,0,IF(I242&lt;'Checklist Parameters'!$E$22,0,($I242-$L242)))</f>
        <v>0</v>
      </c>
      <c r="O242" s="394"/>
      <c r="P242" s="395"/>
      <c r="Q242" s="316">
        <f t="shared" si="18"/>
        <v>0</v>
      </c>
      <c r="R242" s="159">
        <f t="shared" si="19"/>
        <v>0</v>
      </c>
      <c r="S242" s="159">
        <f>IF('Checklist Parameters'!$E$60&lt;0.2,0.2,'Checklist Parameters'!$E$60)</f>
        <v>0.72</v>
      </c>
      <c r="T242" s="160">
        <f>IF($O242="",IF('Checklist District ID'!$C$43="Y",MAX($R242:$S242)*$I242,SUM($R242:$S242)*$I242),IF(O242&gt;0,Q242*S242))</f>
        <v>0</v>
      </c>
      <c r="U242" s="160">
        <f>IF(Q242&gt;0,((I242-T242)*'Formula Matrix'!$E$38),0)</f>
        <v>0</v>
      </c>
      <c r="V242" s="160">
        <f t="shared" si="20"/>
        <v>0</v>
      </c>
      <c r="W242" s="160">
        <f>IF(V242&gt;0,(V242*'Checklist Parameters'!$E$35),0)</f>
        <v>0</v>
      </c>
      <c r="X242" s="161">
        <f t="shared" si="21"/>
        <v>0</v>
      </c>
      <c r="Y242" s="161">
        <f>IF('Checklist Parameters'!$E$102&lt;&gt;"",(I242/43560)*'Checklist Parameters'!$E$102,"N/A")</f>
        <v>0</v>
      </c>
      <c r="Z242" s="161" t="str">
        <f>IF('Checklist Parameters'!$E$58&lt;&gt;"",((I242*'Checklist Parameters'!$E$58)*'Checklist Parameters'!$E$35)/1000,"N/A")</f>
        <v>N/A</v>
      </c>
      <c r="AA242" s="161">
        <f>IF('Checklist Parameters'!$E$101&lt;&gt;"",IFERROR(I242/'Checklist Parameters'!$E$101,0),"N/A")</f>
        <v>0</v>
      </c>
      <c r="AB242" s="161" t="str">
        <f>IF('Checklist Parameters'!$E$43&lt;&gt;"",(I242*'Checklist Parameters'!$E$43)/1000,"N/A")</f>
        <v>N/A</v>
      </c>
      <c r="AC242" s="161">
        <f>IF('Checklist Parameters'!$E$16="",$X242,IF(AND('Checklist Parameters'!$E$16&lt;$X242,'Checklist Parameters'!$E$16&gt;=3),'Checklist Parameters'!$E$16,IF(AND('Checklist Parameters'!$E$16&lt;$X242,'Checklist Parameters'!$E$16&lt;3),0,$X242)))</f>
        <v>0</v>
      </c>
      <c r="AD242" s="161" t="str">
        <f>IF(AND(I242&lt;'Checklist Parameters'!$E$22,$I242&lt;&gt;0),"Y","")</f>
        <v/>
      </c>
      <c r="AE242" s="161" t="str">
        <f>IF($AD242="Y",0,IF('Checklist Parameters'!$E$25="","&lt;no limit&gt;",ROUNDDOWN((($I242-'Checklist Parameters'!$E$24)/'Checklist Parameters'!$E$25)+1,0)))</f>
        <v>&lt;no limit&gt;</v>
      </c>
      <c r="AF242" s="174">
        <f t="shared" si="22"/>
        <v>0</v>
      </c>
      <c r="AG242" s="161">
        <f t="shared" si="23"/>
        <v>0</v>
      </c>
      <c r="AH242" s="126"/>
      <c r="AI242" s="101"/>
      <c r="AJ242" s="101"/>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row>
    <row r="243" spans="1:79" s="2" customFormat="1" ht="15">
      <c r="A243" s="388"/>
      <c r="B243" s="389"/>
      <c r="C243" s="389"/>
      <c r="D243" s="389"/>
      <c r="E243" s="389"/>
      <c r="F243" s="389"/>
      <c r="G243" s="390"/>
      <c r="H243" s="389"/>
      <c r="I243" s="389"/>
      <c r="J243" s="389"/>
      <c r="K243" s="389"/>
      <c r="L243" s="389"/>
      <c r="M243" s="389"/>
      <c r="N243" s="313">
        <f>IF(IF(I243&lt;'Checklist Parameters'!$E$22,0,($I243-$L243))&lt;0,0,IF(I243&lt;'Checklist Parameters'!$E$22,0,($I243-$L243)))</f>
        <v>0</v>
      </c>
      <c r="O243" s="394"/>
      <c r="P243" s="395"/>
      <c r="Q243" s="316">
        <f t="shared" si="18"/>
        <v>0</v>
      </c>
      <c r="R243" s="159">
        <f t="shared" si="19"/>
        <v>0</v>
      </c>
      <c r="S243" s="159">
        <f>IF('Checklist Parameters'!$E$60&lt;0.2,0.2,'Checklist Parameters'!$E$60)</f>
        <v>0.72</v>
      </c>
      <c r="T243" s="160">
        <f>IF($O243="",IF('Checklist District ID'!$C$43="Y",MAX($R243:$S243)*$I243,SUM($R243:$S243)*$I243),IF(O243&gt;0,Q243*S243))</f>
        <v>0</v>
      </c>
      <c r="U243" s="160">
        <f>IF(Q243&gt;0,((I243-T243)*'Formula Matrix'!$E$38),0)</f>
        <v>0</v>
      </c>
      <c r="V243" s="160">
        <f t="shared" si="20"/>
        <v>0</v>
      </c>
      <c r="W243" s="160">
        <f>IF(V243&gt;0,(V243*'Checklist Parameters'!$E$35),0)</f>
        <v>0</v>
      </c>
      <c r="X243" s="161">
        <f t="shared" si="21"/>
        <v>0</v>
      </c>
      <c r="Y243" s="161">
        <f>IF('Checklist Parameters'!$E$102&lt;&gt;"",(I243/43560)*'Checklist Parameters'!$E$102,"N/A")</f>
        <v>0</v>
      </c>
      <c r="Z243" s="161" t="str">
        <f>IF('Checklist Parameters'!$E$58&lt;&gt;"",((I243*'Checklist Parameters'!$E$58)*'Checklist Parameters'!$E$35)/1000,"N/A")</f>
        <v>N/A</v>
      </c>
      <c r="AA243" s="161">
        <f>IF('Checklist Parameters'!$E$101&lt;&gt;"",IFERROR(I243/'Checklist Parameters'!$E$101,0),"N/A")</f>
        <v>0</v>
      </c>
      <c r="AB243" s="161" t="str">
        <f>IF('Checklist Parameters'!$E$43&lt;&gt;"",(I243*'Checklist Parameters'!$E$43)/1000,"N/A")</f>
        <v>N/A</v>
      </c>
      <c r="AC243" s="161">
        <f>IF('Checklist Parameters'!$E$16="",$X243,IF(AND('Checklist Parameters'!$E$16&lt;$X243,'Checklist Parameters'!$E$16&gt;=3),'Checklist Parameters'!$E$16,IF(AND('Checklist Parameters'!$E$16&lt;$X243,'Checklist Parameters'!$E$16&lt;3),0,$X243)))</f>
        <v>0</v>
      </c>
      <c r="AD243" s="161" t="str">
        <f>IF(AND(I243&lt;'Checklist Parameters'!$E$22,$I243&lt;&gt;0),"Y","")</f>
        <v/>
      </c>
      <c r="AE243" s="161" t="str">
        <f>IF($AD243="Y",0,IF('Checklist Parameters'!$E$25="","&lt;no limit&gt;",ROUNDDOWN((($I243-'Checklist Parameters'!$E$24)/'Checklist Parameters'!$E$25)+1,0)))</f>
        <v>&lt;no limit&gt;</v>
      </c>
      <c r="AF243" s="174">
        <f t="shared" si="22"/>
        <v>0</v>
      </c>
      <c r="AG243" s="161">
        <f t="shared" si="23"/>
        <v>0</v>
      </c>
      <c r="AH243" s="126"/>
      <c r="AI243" s="101"/>
      <c r="AJ243" s="101"/>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row>
    <row r="244" spans="1:79" s="2" customFormat="1" ht="15">
      <c r="A244" s="388"/>
      <c r="B244" s="389"/>
      <c r="C244" s="389"/>
      <c r="D244" s="389"/>
      <c r="E244" s="389"/>
      <c r="F244" s="389"/>
      <c r="G244" s="390"/>
      <c r="H244" s="389"/>
      <c r="I244" s="389"/>
      <c r="J244" s="389"/>
      <c r="K244" s="389"/>
      <c r="L244" s="389"/>
      <c r="M244" s="389"/>
      <c r="N244" s="313">
        <f>IF(IF(I244&lt;'Checklist Parameters'!$E$22,0,($I244-$L244))&lt;0,0,IF(I244&lt;'Checklist Parameters'!$E$22,0,($I244-$L244)))</f>
        <v>0</v>
      </c>
      <c r="O244" s="394"/>
      <c r="P244" s="395"/>
      <c r="Q244" s="316">
        <f t="shared" si="18"/>
        <v>0</v>
      </c>
      <c r="R244" s="159">
        <f t="shared" si="19"/>
        <v>0</v>
      </c>
      <c r="S244" s="159">
        <f>IF('Checklist Parameters'!$E$60&lt;0.2,0.2,'Checklist Parameters'!$E$60)</f>
        <v>0.72</v>
      </c>
      <c r="T244" s="160">
        <f>IF($O244="",IF('Checklist District ID'!$C$43="Y",MAX($R244:$S244)*$I244,SUM($R244:$S244)*$I244),IF(O244&gt;0,Q244*S244))</f>
        <v>0</v>
      </c>
      <c r="U244" s="160">
        <f>IF(Q244&gt;0,((I244-T244)*'Formula Matrix'!$E$38),0)</f>
        <v>0</v>
      </c>
      <c r="V244" s="160">
        <f t="shared" si="20"/>
        <v>0</v>
      </c>
      <c r="W244" s="160">
        <f>IF(V244&gt;0,(V244*'Checklist Parameters'!$E$35),0)</f>
        <v>0</v>
      </c>
      <c r="X244" s="161">
        <f t="shared" si="21"/>
        <v>0</v>
      </c>
      <c r="Y244" s="161">
        <f>IF('Checklist Parameters'!$E$102&lt;&gt;"",(I244/43560)*'Checklist Parameters'!$E$102,"N/A")</f>
        <v>0</v>
      </c>
      <c r="Z244" s="161" t="str">
        <f>IF('Checklist Parameters'!$E$58&lt;&gt;"",((I244*'Checklist Parameters'!$E$58)*'Checklist Parameters'!$E$35)/1000,"N/A")</f>
        <v>N/A</v>
      </c>
      <c r="AA244" s="161">
        <f>IF('Checklist Parameters'!$E$101&lt;&gt;"",IFERROR(I244/'Checklist Parameters'!$E$101,0),"N/A")</f>
        <v>0</v>
      </c>
      <c r="AB244" s="161" t="str">
        <f>IF('Checklist Parameters'!$E$43&lt;&gt;"",(I244*'Checklist Parameters'!$E$43)/1000,"N/A")</f>
        <v>N/A</v>
      </c>
      <c r="AC244" s="161">
        <f>IF('Checklist Parameters'!$E$16="",$X244,IF(AND('Checklist Parameters'!$E$16&lt;$X244,'Checklist Parameters'!$E$16&gt;=3),'Checklist Parameters'!$E$16,IF(AND('Checklist Parameters'!$E$16&lt;$X244,'Checklist Parameters'!$E$16&lt;3),0,$X244)))</f>
        <v>0</v>
      </c>
      <c r="AD244" s="161" t="str">
        <f>IF(AND(I244&lt;'Checklist Parameters'!$E$22,$I244&lt;&gt;0),"Y","")</f>
        <v/>
      </c>
      <c r="AE244" s="161" t="str">
        <f>IF($AD244="Y",0,IF('Checklist Parameters'!$E$25="","&lt;no limit&gt;",ROUNDDOWN((($I244-'Checklist Parameters'!$E$24)/'Checklist Parameters'!$E$25)+1,0)))</f>
        <v>&lt;no limit&gt;</v>
      </c>
      <c r="AF244" s="174">
        <f t="shared" si="22"/>
        <v>0</v>
      </c>
      <c r="AG244" s="161">
        <f t="shared" si="23"/>
        <v>0</v>
      </c>
      <c r="AH244" s="126"/>
      <c r="AI244" s="101"/>
      <c r="AJ244" s="101"/>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row>
    <row r="245" spans="1:79" s="2" customFormat="1" ht="15">
      <c r="A245" s="388"/>
      <c r="B245" s="389"/>
      <c r="C245" s="389"/>
      <c r="D245" s="389"/>
      <c r="E245" s="389"/>
      <c r="F245" s="389"/>
      <c r="G245" s="390"/>
      <c r="H245" s="389"/>
      <c r="I245" s="389"/>
      <c r="J245" s="389"/>
      <c r="K245" s="389"/>
      <c r="L245" s="389"/>
      <c r="M245" s="389"/>
      <c r="N245" s="313">
        <f>IF(IF(I245&lt;'Checklist Parameters'!$E$22,0,($I245-$L245))&lt;0,0,IF(I245&lt;'Checklist Parameters'!$E$22,0,($I245-$L245)))</f>
        <v>0</v>
      </c>
      <c r="O245" s="394"/>
      <c r="P245" s="395"/>
      <c r="Q245" s="316">
        <f t="shared" si="18"/>
        <v>0</v>
      </c>
      <c r="R245" s="159">
        <f t="shared" si="19"/>
        <v>0</v>
      </c>
      <c r="S245" s="159">
        <f>IF('Checklist Parameters'!$E$60&lt;0.2,0.2,'Checklist Parameters'!$E$60)</f>
        <v>0.72</v>
      </c>
      <c r="T245" s="160">
        <f>IF($O245="",IF('Checklist District ID'!$C$43="Y",MAX($R245:$S245)*$I245,SUM($R245:$S245)*$I245),IF(O245&gt;0,Q245*S245))</f>
        <v>0</v>
      </c>
      <c r="U245" s="160">
        <f>IF(Q245&gt;0,((I245-T245)*'Formula Matrix'!$E$38),0)</f>
        <v>0</v>
      </c>
      <c r="V245" s="160">
        <f t="shared" si="20"/>
        <v>0</v>
      </c>
      <c r="W245" s="160">
        <f>IF(V245&gt;0,(V245*'Checklist Parameters'!$E$35),0)</f>
        <v>0</v>
      </c>
      <c r="X245" s="161">
        <f t="shared" si="21"/>
        <v>0</v>
      </c>
      <c r="Y245" s="161">
        <f>IF('Checklist Parameters'!$E$102&lt;&gt;"",(I245/43560)*'Checklist Parameters'!$E$102,"N/A")</f>
        <v>0</v>
      </c>
      <c r="Z245" s="161" t="str">
        <f>IF('Checklist Parameters'!$E$58&lt;&gt;"",((I245*'Checklist Parameters'!$E$58)*'Checklist Parameters'!$E$35)/1000,"N/A")</f>
        <v>N/A</v>
      </c>
      <c r="AA245" s="161">
        <f>IF('Checklist Parameters'!$E$101&lt;&gt;"",IFERROR(I245/'Checklist Parameters'!$E$101,0),"N/A")</f>
        <v>0</v>
      </c>
      <c r="AB245" s="161" t="str">
        <f>IF('Checklist Parameters'!$E$43&lt;&gt;"",(I245*'Checklist Parameters'!$E$43)/1000,"N/A")</f>
        <v>N/A</v>
      </c>
      <c r="AC245" s="161">
        <f>IF('Checklist Parameters'!$E$16="",$X245,IF(AND('Checklist Parameters'!$E$16&lt;$X245,'Checklist Parameters'!$E$16&gt;=3),'Checklist Parameters'!$E$16,IF(AND('Checklist Parameters'!$E$16&lt;$X245,'Checklist Parameters'!$E$16&lt;3),0,$X245)))</f>
        <v>0</v>
      </c>
      <c r="AD245" s="161" t="str">
        <f>IF(AND(I245&lt;'Checklist Parameters'!$E$22,$I245&lt;&gt;0),"Y","")</f>
        <v/>
      </c>
      <c r="AE245" s="161" t="str">
        <f>IF($AD245="Y",0,IF('Checklist Parameters'!$E$25="","&lt;no limit&gt;",ROUNDDOWN((($I245-'Checklist Parameters'!$E$24)/'Checklist Parameters'!$E$25)+1,0)))</f>
        <v>&lt;no limit&gt;</v>
      </c>
      <c r="AF245" s="174">
        <f t="shared" si="22"/>
        <v>0</v>
      </c>
      <c r="AG245" s="161">
        <f t="shared" si="23"/>
        <v>0</v>
      </c>
      <c r="AH245" s="126"/>
      <c r="AI245" s="101"/>
      <c r="AJ245" s="101"/>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row>
    <row r="246" spans="1:79" s="2" customFormat="1" ht="15">
      <c r="A246" s="388"/>
      <c r="B246" s="389"/>
      <c r="C246" s="389"/>
      <c r="D246" s="389"/>
      <c r="E246" s="389"/>
      <c r="F246" s="389"/>
      <c r="G246" s="390"/>
      <c r="H246" s="389"/>
      <c r="I246" s="389"/>
      <c r="J246" s="389"/>
      <c r="K246" s="389"/>
      <c r="L246" s="389"/>
      <c r="M246" s="389"/>
      <c r="N246" s="313">
        <f>IF(IF(I246&lt;'Checklist Parameters'!$E$22,0,($I246-$L246))&lt;0,0,IF(I246&lt;'Checklist Parameters'!$E$22,0,($I246-$L246)))</f>
        <v>0</v>
      </c>
      <c r="O246" s="394"/>
      <c r="P246" s="395"/>
      <c r="Q246" s="316">
        <f t="shared" si="18"/>
        <v>0</v>
      </c>
      <c r="R246" s="159">
        <f t="shared" si="19"/>
        <v>0</v>
      </c>
      <c r="S246" s="159">
        <f>IF('Checklist Parameters'!$E$60&lt;0.2,0.2,'Checklist Parameters'!$E$60)</f>
        <v>0.72</v>
      </c>
      <c r="T246" s="160">
        <f>IF($O246="",IF('Checklist District ID'!$C$43="Y",MAX($R246:$S246)*$I246,SUM($R246:$S246)*$I246),IF(O246&gt;0,Q246*S246))</f>
        <v>0</v>
      </c>
      <c r="U246" s="160">
        <f>IF(Q246&gt;0,((I246-T246)*'Formula Matrix'!$E$38),0)</f>
        <v>0</v>
      </c>
      <c r="V246" s="160">
        <f t="shared" si="20"/>
        <v>0</v>
      </c>
      <c r="W246" s="160">
        <f>IF(V246&gt;0,(V246*'Checklist Parameters'!$E$35),0)</f>
        <v>0</v>
      </c>
      <c r="X246" s="161">
        <f t="shared" si="21"/>
        <v>0</v>
      </c>
      <c r="Y246" s="161">
        <f>IF('Checklist Parameters'!$E$102&lt;&gt;"",(I246/43560)*'Checklist Parameters'!$E$102,"N/A")</f>
        <v>0</v>
      </c>
      <c r="Z246" s="161" t="str">
        <f>IF('Checklist Parameters'!$E$58&lt;&gt;"",((I246*'Checklist Parameters'!$E$58)*'Checklist Parameters'!$E$35)/1000,"N/A")</f>
        <v>N/A</v>
      </c>
      <c r="AA246" s="161">
        <f>IF('Checklist Parameters'!$E$101&lt;&gt;"",IFERROR(I246/'Checklist Parameters'!$E$101,0),"N/A")</f>
        <v>0</v>
      </c>
      <c r="AB246" s="161" t="str">
        <f>IF('Checklist Parameters'!$E$43&lt;&gt;"",(I246*'Checklist Parameters'!$E$43)/1000,"N/A")</f>
        <v>N/A</v>
      </c>
      <c r="AC246" s="161">
        <f>IF('Checklist Parameters'!$E$16="",$X246,IF(AND('Checklist Parameters'!$E$16&lt;$X246,'Checklist Parameters'!$E$16&gt;=3),'Checklist Parameters'!$E$16,IF(AND('Checklist Parameters'!$E$16&lt;$X246,'Checklist Parameters'!$E$16&lt;3),0,$X246)))</f>
        <v>0</v>
      </c>
      <c r="AD246" s="161" t="str">
        <f>IF(AND(I246&lt;'Checklist Parameters'!$E$22,$I246&lt;&gt;0),"Y","")</f>
        <v/>
      </c>
      <c r="AE246" s="161" t="str">
        <f>IF($AD246="Y",0,IF('Checklist Parameters'!$E$25="","&lt;no limit&gt;",ROUNDDOWN((($I246-'Checklist Parameters'!$E$24)/'Checklist Parameters'!$E$25)+1,0)))</f>
        <v>&lt;no limit&gt;</v>
      </c>
      <c r="AF246" s="174">
        <f t="shared" si="22"/>
        <v>0</v>
      </c>
      <c r="AG246" s="161">
        <f t="shared" si="23"/>
        <v>0</v>
      </c>
      <c r="AH246" s="126"/>
      <c r="AI246" s="101"/>
      <c r="AJ246" s="101"/>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row>
    <row r="247" spans="1:79" s="2" customFormat="1" ht="15">
      <c r="A247" s="388"/>
      <c r="B247" s="389"/>
      <c r="C247" s="389"/>
      <c r="D247" s="389"/>
      <c r="E247" s="389"/>
      <c r="F247" s="389"/>
      <c r="G247" s="390"/>
      <c r="H247" s="389"/>
      <c r="I247" s="389"/>
      <c r="J247" s="389"/>
      <c r="K247" s="389"/>
      <c r="L247" s="389"/>
      <c r="M247" s="389"/>
      <c r="N247" s="313">
        <f>IF(IF(I247&lt;'Checklist Parameters'!$E$22,0,($I247-$L247))&lt;0,0,IF(I247&lt;'Checklist Parameters'!$E$22,0,($I247-$L247)))</f>
        <v>0</v>
      </c>
      <c r="O247" s="394"/>
      <c r="P247" s="395"/>
      <c r="Q247" s="316">
        <f t="shared" si="18"/>
        <v>0</v>
      </c>
      <c r="R247" s="159">
        <f t="shared" si="19"/>
        <v>0</v>
      </c>
      <c r="S247" s="159">
        <f>IF('Checklist Parameters'!$E$60&lt;0.2,0.2,'Checklist Parameters'!$E$60)</f>
        <v>0.72</v>
      </c>
      <c r="T247" s="160">
        <f>IF($O247="",IF('Checklist District ID'!$C$43="Y",MAX($R247:$S247)*$I247,SUM($R247:$S247)*$I247),IF(O247&gt;0,Q247*S247))</f>
        <v>0</v>
      </c>
      <c r="U247" s="160">
        <f>IF(Q247&gt;0,((I247-T247)*'Formula Matrix'!$E$38),0)</f>
        <v>0</v>
      </c>
      <c r="V247" s="160">
        <f t="shared" si="20"/>
        <v>0</v>
      </c>
      <c r="W247" s="160">
        <f>IF(V247&gt;0,(V247*'Checklist Parameters'!$E$35),0)</f>
        <v>0</v>
      </c>
      <c r="X247" s="161">
        <f t="shared" si="21"/>
        <v>0</v>
      </c>
      <c r="Y247" s="161">
        <f>IF('Checklist Parameters'!$E$102&lt;&gt;"",(I247/43560)*'Checklist Parameters'!$E$102,"N/A")</f>
        <v>0</v>
      </c>
      <c r="Z247" s="161" t="str">
        <f>IF('Checklist Parameters'!$E$58&lt;&gt;"",((I247*'Checklist Parameters'!$E$58)*'Checklist Parameters'!$E$35)/1000,"N/A")</f>
        <v>N/A</v>
      </c>
      <c r="AA247" s="161">
        <f>IF('Checklist Parameters'!$E$101&lt;&gt;"",IFERROR(I247/'Checklist Parameters'!$E$101,0),"N/A")</f>
        <v>0</v>
      </c>
      <c r="AB247" s="161" t="str">
        <f>IF('Checklist Parameters'!$E$43&lt;&gt;"",(I247*'Checklist Parameters'!$E$43)/1000,"N/A")</f>
        <v>N/A</v>
      </c>
      <c r="AC247" s="161">
        <f>IF('Checklist Parameters'!$E$16="",$X247,IF(AND('Checklist Parameters'!$E$16&lt;$X247,'Checklist Parameters'!$E$16&gt;=3),'Checklist Parameters'!$E$16,IF(AND('Checklist Parameters'!$E$16&lt;$X247,'Checklist Parameters'!$E$16&lt;3),0,$X247)))</f>
        <v>0</v>
      </c>
      <c r="AD247" s="161" t="str">
        <f>IF(AND(I247&lt;'Checklist Parameters'!$E$22,$I247&lt;&gt;0),"Y","")</f>
        <v/>
      </c>
      <c r="AE247" s="161" t="str">
        <f>IF($AD247="Y",0,IF('Checklist Parameters'!$E$25="","&lt;no limit&gt;",ROUNDDOWN((($I247-'Checklist Parameters'!$E$24)/'Checklist Parameters'!$E$25)+1,0)))</f>
        <v>&lt;no limit&gt;</v>
      </c>
      <c r="AF247" s="174">
        <f t="shared" si="22"/>
        <v>0</v>
      </c>
      <c r="AG247" s="161">
        <f t="shared" si="23"/>
        <v>0</v>
      </c>
      <c r="AH247" s="126"/>
      <c r="AI247" s="101"/>
      <c r="AJ247" s="101"/>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row>
    <row r="248" spans="1:79" s="2" customFormat="1" ht="15">
      <c r="A248" s="388"/>
      <c r="B248" s="389"/>
      <c r="C248" s="389"/>
      <c r="D248" s="389"/>
      <c r="E248" s="389"/>
      <c r="F248" s="389"/>
      <c r="G248" s="390"/>
      <c r="H248" s="389"/>
      <c r="I248" s="389"/>
      <c r="J248" s="389"/>
      <c r="K248" s="389"/>
      <c r="L248" s="389"/>
      <c r="M248" s="389"/>
      <c r="N248" s="313">
        <f>IF(IF(I248&lt;'Checklist Parameters'!$E$22,0,($I248-$L248))&lt;0,0,IF(I248&lt;'Checklist Parameters'!$E$22,0,($I248-$L248)))</f>
        <v>0</v>
      </c>
      <c r="O248" s="394"/>
      <c r="P248" s="395"/>
      <c r="Q248" s="316">
        <f t="shared" si="18"/>
        <v>0</v>
      </c>
      <c r="R248" s="159">
        <f t="shared" si="19"/>
        <v>0</v>
      </c>
      <c r="S248" s="159">
        <f>IF('Checklist Parameters'!$E$60&lt;0.2,0.2,'Checklist Parameters'!$E$60)</f>
        <v>0.72</v>
      </c>
      <c r="T248" s="160">
        <f>IF($O248="",IF('Checklist District ID'!$C$43="Y",MAX($R248:$S248)*$I248,SUM($R248:$S248)*$I248),IF(O248&gt;0,Q248*S248))</f>
        <v>0</v>
      </c>
      <c r="U248" s="160">
        <f>IF(Q248&gt;0,((I248-T248)*'Formula Matrix'!$E$38),0)</f>
        <v>0</v>
      </c>
      <c r="V248" s="160">
        <f t="shared" si="20"/>
        <v>0</v>
      </c>
      <c r="W248" s="160">
        <f>IF(V248&gt;0,(V248*'Checklist Parameters'!$E$35),0)</f>
        <v>0</v>
      </c>
      <c r="X248" s="161">
        <f t="shared" si="21"/>
        <v>0</v>
      </c>
      <c r="Y248" s="161">
        <f>IF('Checklist Parameters'!$E$102&lt;&gt;"",(I248/43560)*'Checklist Parameters'!$E$102,"N/A")</f>
        <v>0</v>
      </c>
      <c r="Z248" s="161" t="str">
        <f>IF('Checklist Parameters'!$E$58&lt;&gt;"",((I248*'Checklist Parameters'!$E$58)*'Checklist Parameters'!$E$35)/1000,"N/A")</f>
        <v>N/A</v>
      </c>
      <c r="AA248" s="161">
        <f>IF('Checklist Parameters'!$E$101&lt;&gt;"",IFERROR(I248/'Checklist Parameters'!$E$101,0),"N/A")</f>
        <v>0</v>
      </c>
      <c r="AB248" s="161" t="str">
        <f>IF('Checklist Parameters'!$E$43&lt;&gt;"",(I248*'Checklist Parameters'!$E$43)/1000,"N/A")</f>
        <v>N/A</v>
      </c>
      <c r="AC248" s="161">
        <f>IF('Checklist Parameters'!$E$16="",$X248,IF(AND('Checklist Parameters'!$E$16&lt;$X248,'Checklist Parameters'!$E$16&gt;=3),'Checklist Parameters'!$E$16,IF(AND('Checklist Parameters'!$E$16&lt;$X248,'Checklist Parameters'!$E$16&lt;3),0,$X248)))</f>
        <v>0</v>
      </c>
      <c r="AD248" s="161" t="str">
        <f>IF(AND(I248&lt;'Checklist Parameters'!$E$22,$I248&lt;&gt;0),"Y","")</f>
        <v/>
      </c>
      <c r="AE248" s="161" t="str">
        <f>IF($AD248="Y",0,IF('Checklist Parameters'!$E$25="","&lt;no limit&gt;",ROUNDDOWN((($I248-'Checklist Parameters'!$E$24)/'Checklist Parameters'!$E$25)+1,0)))</f>
        <v>&lt;no limit&gt;</v>
      </c>
      <c r="AF248" s="174">
        <f t="shared" si="22"/>
        <v>0</v>
      </c>
      <c r="AG248" s="161">
        <f t="shared" si="23"/>
        <v>0</v>
      </c>
      <c r="AH248" s="126"/>
      <c r="AI248" s="101"/>
      <c r="AJ248" s="101"/>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row>
    <row r="249" spans="1:79" s="2" customFormat="1" ht="15">
      <c r="A249" s="388"/>
      <c r="B249" s="389"/>
      <c r="C249" s="389"/>
      <c r="D249" s="389"/>
      <c r="E249" s="389"/>
      <c r="F249" s="389"/>
      <c r="G249" s="390"/>
      <c r="H249" s="389"/>
      <c r="I249" s="389"/>
      <c r="J249" s="389"/>
      <c r="K249" s="389"/>
      <c r="L249" s="389"/>
      <c r="M249" s="389"/>
      <c r="N249" s="313">
        <f>IF(IF(I249&lt;'Checklist Parameters'!$E$22,0,($I249-$L249))&lt;0,0,IF(I249&lt;'Checklist Parameters'!$E$22,0,($I249-$L249)))</f>
        <v>0</v>
      </c>
      <c r="O249" s="394"/>
      <c r="P249" s="395"/>
      <c r="Q249" s="316">
        <f t="shared" si="18"/>
        <v>0</v>
      </c>
      <c r="R249" s="159">
        <f t="shared" si="19"/>
        <v>0</v>
      </c>
      <c r="S249" s="159">
        <f>IF('Checklist Parameters'!$E$60&lt;0.2,0.2,'Checklist Parameters'!$E$60)</f>
        <v>0.72</v>
      </c>
      <c r="T249" s="160">
        <f>IF($O249="",IF('Checklist District ID'!$C$43="Y",MAX($R249:$S249)*$I249,SUM($R249:$S249)*$I249),IF(O249&gt;0,Q249*S249))</f>
        <v>0</v>
      </c>
      <c r="U249" s="160">
        <f>IF(Q249&gt;0,((I249-T249)*'Formula Matrix'!$E$38),0)</f>
        <v>0</v>
      </c>
      <c r="V249" s="160">
        <f t="shared" si="20"/>
        <v>0</v>
      </c>
      <c r="W249" s="160">
        <f>IF(V249&gt;0,(V249*'Checklist Parameters'!$E$35),0)</f>
        <v>0</v>
      </c>
      <c r="X249" s="161">
        <f t="shared" si="21"/>
        <v>0</v>
      </c>
      <c r="Y249" s="161">
        <f>IF('Checklist Parameters'!$E$102&lt;&gt;"",(I249/43560)*'Checklist Parameters'!$E$102,"N/A")</f>
        <v>0</v>
      </c>
      <c r="Z249" s="161" t="str">
        <f>IF('Checklist Parameters'!$E$58&lt;&gt;"",((I249*'Checklist Parameters'!$E$58)*'Checklist Parameters'!$E$35)/1000,"N/A")</f>
        <v>N/A</v>
      </c>
      <c r="AA249" s="161">
        <f>IF('Checklist Parameters'!$E$101&lt;&gt;"",IFERROR(I249/'Checklist Parameters'!$E$101,0),"N/A")</f>
        <v>0</v>
      </c>
      <c r="AB249" s="161" t="str">
        <f>IF('Checklist Parameters'!$E$43&lt;&gt;"",(I249*'Checklist Parameters'!$E$43)/1000,"N/A")</f>
        <v>N/A</v>
      </c>
      <c r="AC249" s="161">
        <f>IF('Checklist Parameters'!$E$16="",$X249,IF(AND('Checklist Parameters'!$E$16&lt;$X249,'Checklist Parameters'!$E$16&gt;=3),'Checklist Parameters'!$E$16,IF(AND('Checklist Parameters'!$E$16&lt;$X249,'Checklist Parameters'!$E$16&lt;3),0,$X249)))</f>
        <v>0</v>
      </c>
      <c r="AD249" s="161" t="str">
        <f>IF(AND(I249&lt;'Checklist Parameters'!$E$22,$I249&lt;&gt;0),"Y","")</f>
        <v/>
      </c>
      <c r="AE249" s="161" t="str">
        <f>IF($AD249="Y",0,IF('Checklist Parameters'!$E$25="","&lt;no limit&gt;",ROUNDDOWN((($I249-'Checklist Parameters'!$E$24)/'Checklist Parameters'!$E$25)+1,0)))</f>
        <v>&lt;no limit&gt;</v>
      </c>
      <c r="AF249" s="174">
        <f t="shared" si="22"/>
        <v>0</v>
      </c>
      <c r="AG249" s="161">
        <f t="shared" si="23"/>
        <v>0</v>
      </c>
      <c r="AH249" s="126"/>
      <c r="AI249" s="101"/>
      <c r="AJ249" s="101"/>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row>
    <row r="250" spans="1:79" s="2" customFormat="1" ht="15">
      <c r="A250" s="388"/>
      <c r="B250" s="389"/>
      <c r="C250" s="389"/>
      <c r="D250" s="389"/>
      <c r="E250" s="389"/>
      <c r="F250" s="389"/>
      <c r="G250" s="390"/>
      <c r="H250" s="389"/>
      <c r="I250" s="389"/>
      <c r="J250" s="389"/>
      <c r="K250" s="389"/>
      <c r="L250" s="389"/>
      <c r="M250" s="389"/>
      <c r="N250" s="313">
        <f>IF(IF(I250&lt;'Checklist Parameters'!$E$22,0,($I250-$L250))&lt;0,0,IF(I250&lt;'Checklist Parameters'!$E$22,0,($I250-$L250)))</f>
        <v>0</v>
      </c>
      <c r="O250" s="394"/>
      <c r="P250" s="395"/>
      <c r="Q250" s="316">
        <f t="shared" si="18"/>
        <v>0</v>
      </c>
      <c r="R250" s="159">
        <f t="shared" si="19"/>
        <v>0</v>
      </c>
      <c r="S250" s="159">
        <f>IF('Checklist Parameters'!$E$60&lt;0.2,0.2,'Checklist Parameters'!$E$60)</f>
        <v>0.72</v>
      </c>
      <c r="T250" s="160">
        <f>IF($O250="",IF('Checklist District ID'!$C$43="Y",MAX($R250:$S250)*$I250,SUM($R250:$S250)*$I250),IF(O250&gt;0,Q250*S250))</f>
        <v>0</v>
      </c>
      <c r="U250" s="160">
        <f>IF(Q250&gt;0,((I250-T250)*'Formula Matrix'!$E$38),0)</f>
        <v>0</v>
      </c>
      <c r="V250" s="160">
        <f t="shared" si="20"/>
        <v>0</v>
      </c>
      <c r="W250" s="160">
        <f>IF(V250&gt;0,(V250*'Checklist Parameters'!$E$35),0)</f>
        <v>0</v>
      </c>
      <c r="X250" s="161">
        <f t="shared" si="21"/>
        <v>0</v>
      </c>
      <c r="Y250" s="161">
        <f>IF('Checklist Parameters'!$E$102&lt;&gt;"",(I250/43560)*'Checklist Parameters'!$E$102,"N/A")</f>
        <v>0</v>
      </c>
      <c r="Z250" s="161" t="str">
        <f>IF('Checklist Parameters'!$E$58&lt;&gt;"",((I250*'Checklist Parameters'!$E$58)*'Checklist Parameters'!$E$35)/1000,"N/A")</f>
        <v>N/A</v>
      </c>
      <c r="AA250" s="161">
        <f>IF('Checklist Parameters'!$E$101&lt;&gt;"",IFERROR(I250/'Checklist Parameters'!$E$101,0),"N/A")</f>
        <v>0</v>
      </c>
      <c r="AB250" s="161" t="str">
        <f>IF('Checklist Parameters'!$E$43&lt;&gt;"",(I250*'Checklist Parameters'!$E$43)/1000,"N/A")</f>
        <v>N/A</v>
      </c>
      <c r="AC250" s="161">
        <f>IF('Checklist Parameters'!$E$16="",$X250,IF(AND('Checklist Parameters'!$E$16&lt;$X250,'Checklist Parameters'!$E$16&gt;=3),'Checklist Parameters'!$E$16,IF(AND('Checklist Parameters'!$E$16&lt;$X250,'Checklist Parameters'!$E$16&lt;3),0,$X250)))</f>
        <v>0</v>
      </c>
      <c r="AD250" s="161" t="str">
        <f>IF(AND(I250&lt;'Checklist Parameters'!$E$22,$I250&lt;&gt;0),"Y","")</f>
        <v/>
      </c>
      <c r="AE250" s="161" t="str">
        <f>IF($AD250="Y",0,IF('Checklist Parameters'!$E$25="","&lt;no limit&gt;",ROUNDDOWN((($I250-'Checklist Parameters'!$E$24)/'Checklist Parameters'!$E$25)+1,0)))</f>
        <v>&lt;no limit&gt;</v>
      </c>
      <c r="AF250" s="174">
        <f t="shared" si="22"/>
        <v>0</v>
      </c>
      <c r="AG250" s="161">
        <f t="shared" si="23"/>
        <v>0</v>
      </c>
      <c r="AH250" s="126"/>
      <c r="AI250" s="101"/>
      <c r="AJ250" s="101"/>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row>
    <row r="251" spans="1:79" s="2" customFormat="1" ht="15">
      <c r="A251" s="388"/>
      <c r="B251" s="389"/>
      <c r="C251" s="389"/>
      <c r="D251" s="389"/>
      <c r="E251" s="389"/>
      <c r="F251" s="389"/>
      <c r="G251" s="390"/>
      <c r="H251" s="389"/>
      <c r="I251" s="389"/>
      <c r="J251" s="389"/>
      <c r="K251" s="389"/>
      <c r="L251" s="389"/>
      <c r="M251" s="389"/>
      <c r="N251" s="313">
        <f>IF(IF(I251&lt;'Checklist Parameters'!$E$22,0,($I251-$L251))&lt;0,0,IF(I251&lt;'Checklist Parameters'!$E$22,0,($I251-$L251)))</f>
        <v>0</v>
      </c>
      <c r="O251" s="394"/>
      <c r="P251" s="395"/>
      <c r="Q251" s="316">
        <f t="shared" si="18"/>
        <v>0</v>
      </c>
      <c r="R251" s="159">
        <f t="shared" si="19"/>
        <v>0</v>
      </c>
      <c r="S251" s="159">
        <f>IF('Checklist Parameters'!$E$60&lt;0.2,0.2,'Checklist Parameters'!$E$60)</f>
        <v>0.72</v>
      </c>
      <c r="T251" s="160">
        <f>IF($O251="",IF('Checklist District ID'!$C$43="Y",MAX($R251:$S251)*$I251,SUM($R251:$S251)*$I251),IF(O251&gt;0,Q251*S251))</f>
        <v>0</v>
      </c>
      <c r="U251" s="160">
        <f>IF(Q251&gt;0,((I251-T251)*'Formula Matrix'!$E$38),0)</f>
        <v>0</v>
      </c>
      <c r="V251" s="160">
        <f t="shared" si="20"/>
        <v>0</v>
      </c>
      <c r="W251" s="160">
        <f>IF(V251&gt;0,(V251*'Checklist Parameters'!$E$35),0)</f>
        <v>0</v>
      </c>
      <c r="X251" s="161">
        <f t="shared" si="21"/>
        <v>0</v>
      </c>
      <c r="Y251" s="161">
        <f>IF('Checklist Parameters'!$E$102&lt;&gt;"",(I251/43560)*'Checklist Parameters'!$E$102,"N/A")</f>
        <v>0</v>
      </c>
      <c r="Z251" s="161" t="str">
        <f>IF('Checklist Parameters'!$E$58&lt;&gt;"",((I251*'Checklist Parameters'!$E$58)*'Checklist Parameters'!$E$35)/1000,"N/A")</f>
        <v>N/A</v>
      </c>
      <c r="AA251" s="161">
        <f>IF('Checklist Parameters'!$E$101&lt;&gt;"",IFERROR(I251/'Checklist Parameters'!$E$101,0),"N/A")</f>
        <v>0</v>
      </c>
      <c r="AB251" s="161" t="str">
        <f>IF('Checklist Parameters'!$E$43&lt;&gt;"",(I251*'Checklist Parameters'!$E$43)/1000,"N/A")</f>
        <v>N/A</v>
      </c>
      <c r="AC251" s="161">
        <f>IF('Checklist Parameters'!$E$16="",$X251,IF(AND('Checklist Parameters'!$E$16&lt;$X251,'Checklist Parameters'!$E$16&gt;=3),'Checklist Parameters'!$E$16,IF(AND('Checklist Parameters'!$E$16&lt;$X251,'Checklist Parameters'!$E$16&lt;3),0,$X251)))</f>
        <v>0</v>
      </c>
      <c r="AD251" s="161" t="str">
        <f>IF(AND(I251&lt;'Checklist Parameters'!$E$22,$I251&lt;&gt;0),"Y","")</f>
        <v/>
      </c>
      <c r="AE251" s="161" t="str">
        <f>IF($AD251="Y",0,IF('Checklist Parameters'!$E$25="","&lt;no limit&gt;",ROUNDDOWN((($I251-'Checklist Parameters'!$E$24)/'Checklist Parameters'!$E$25)+1,0)))</f>
        <v>&lt;no limit&gt;</v>
      </c>
      <c r="AF251" s="174">
        <f t="shared" si="22"/>
        <v>0</v>
      </c>
      <c r="AG251" s="161">
        <f t="shared" si="23"/>
        <v>0</v>
      </c>
      <c r="AH251" s="126"/>
      <c r="AI251" s="101"/>
      <c r="AJ251" s="101"/>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row>
    <row r="252" spans="1:79" s="2" customFormat="1" ht="15">
      <c r="A252" s="388"/>
      <c r="B252" s="389"/>
      <c r="C252" s="389"/>
      <c r="D252" s="389"/>
      <c r="E252" s="389"/>
      <c r="F252" s="389"/>
      <c r="G252" s="390"/>
      <c r="H252" s="389"/>
      <c r="I252" s="389"/>
      <c r="J252" s="389"/>
      <c r="K252" s="389"/>
      <c r="L252" s="389"/>
      <c r="M252" s="389"/>
      <c r="N252" s="313">
        <f>IF(IF(I252&lt;'Checklist Parameters'!$E$22,0,($I252-$L252))&lt;0,0,IF(I252&lt;'Checklist Parameters'!$E$22,0,($I252-$L252)))</f>
        <v>0</v>
      </c>
      <c r="O252" s="394"/>
      <c r="P252" s="395"/>
      <c r="Q252" s="316">
        <f t="shared" si="18"/>
        <v>0</v>
      </c>
      <c r="R252" s="159">
        <f t="shared" si="19"/>
        <v>0</v>
      </c>
      <c r="S252" s="159">
        <f>IF('Checklist Parameters'!$E$60&lt;0.2,0.2,'Checklist Parameters'!$E$60)</f>
        <v>0.72</v>
      </c>
      <c r="T252" s="160">
        <f>IF($O252="",IF('Checklist District ID'!$C$43="Y",MAX($R252:$S252)*$I252,SUM($R252:$S252)*$I252),IF(O252&gt;0,Q252*S252))</f>
        <v>0</v>
      </c>
      <c r="U252" s="160">
        <f>IF(Q252&gt;0,((I252-T252)*'Formula Matrix'!$E$38),0)</f>
        <v>0</v>
      </c>
      <c r="V252" s="160">
        <f t="shared" si="20"/>
        <v>0</v>
      </c>
      <c r="W252" s="160">
        <f>IF(V252&gt;0,(V252*'Checklist Parameters'!$E$35),0)</f>
        <v>0</v>
      </c>
      <c r="X252" s="161">
        <f t="shared" si="21"/>
        <v>0</v>
      </c>
      <c r="Y252" s="161">
        <f>IF('Checklist Parameters'!$E$102&lt;&gt;"",(I252/43560)*'Checklist Parameters'!$E$102,"N/A")</f>
        <v>0</v>
      </c>
      <c r="Z252" s="161" t="str">
        <f>IF('Checklist Parameters'!$E$58&lt;&gt;"",((I252*'Checklist Parameters'!$E$58)*'Checklist Parameters'!$E$35)/1000,"N/A")</f>
        <v>N/A</v>
      </c>
      <c r="AA252" s="161">
        <f>IF('Checklist Parameters'!$E$101&lt;&gt;"",IFERROR(I252/'Checklist Parameters'!$E$101,0),"N/A")</f>
        <v>0</v>
      </c>
      <c r="AB252" s="161" t="str">
        <f>IF('Checklist Parameters'!$E$43&lt;&gt;"",(I252*'Checklist Parameters'!$E$43)/1000,"N/A")</f>
        <v>N/A</v>
      </c>
      <c r="AC252" s="161">
        <f>IF('Checklist Parameters'!$E$16="",$X252,IF(AND('Checklist Parameters'!$E$16&lt;$X252,'Checklist Parameters'!$E$16&gt;=3),'Checklist Parameters'!$E$16,IF(AND('Checklist Parameters'!$E$16&lt;$X252,'Checklist Parameters'!$E$16&lt;3),0,$X252)))</f>
        <v>0</v>
      </c>
      <c r="AD252" s="161" t="str">
        <f>IF(AND(I252&lt;'Checklist Parameters'!$E$22,$I252&lt;&gt;0),"Y","")</f>
        <v/>
      </c>
      <c r="AE252" s="161" t="str">
        <f>IF($AD252="Y",0,IF('Checklist Parameters'!$E$25="","&lt;no limit&gt;",ROUNDDOWN((($I252-'Checklist Parameters'!$E$24)/'Checklist Parameters'!$E$25)+1,0)))</f>
        <v>&lt;no limit&gt;</v>
      </c>
      <c r="AF252" s="174">
        <f t="shared" si="22"/>
        <v>0</v>
      </c>
      <c r="AG252" s="161">
        <f t="shared" si="23"/>
        <v>0</v>
      </c>
      <c r="AH252" s="126"/>
      <c r="AI252" s="101"/>
      <c r="AJ252" s="101"/>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row>
    <row r="253" spans="1:79" s="2" customFormat="1" ht="15">
      <c r="A253" s="388"/>
      <c r="B253" s="389"/>
      <c r="C253" s="389"/>
      <c r="D253" s="389"/>
      <c r="E253" s="389"/>
      <c r="F253" s="389"/>
      <c r="G253" s="390"/>
      <c r="H253" s="389"/>
      <c r="I253" s="389"/>
      <c r="J253" s="389"/>
      <c r="K253" s="389"/>
      <c r="L253" s="389"/>
      <c r="M253" s="389"/>
      <c r="N253" s="313">
        <f>IF(IF(I253&lt;'Checklist Parameters'!$E$22,0,($I253-$L253))&lt;0,0,IF(I253&lt;'Checklist Parameters'!$E$22,0,($I253-$L253)))</f>
        <v>0</v>
      </c>
      <c r="O253" s="394"/>
      <c r="P253" s="395"/>
      <c r="Q253" s="316">
        <f t="shared" si="18"/>
        <v>0</v>
      </c>
      <c r="R253" s="159">
        <f t="shared" si="19"/>
        <v>0</v>
      </c>
      <c r="S253" s="159">
        <f>IF('Checklist Parameters'!$E$60&lt;0.2,0.2,'Checklist Parameters'!$E$60)</f>
        <v>0.72</v>
      </c>
      <c r="T253" s="160">
        <f>IF($O253="",IF('Checklist District ID'!$C$43="Y",MAX($R253:$S253)*$I253,SUM($R253:$S253)*$I253),IF(O253&gt;0,Q253*S253))</f>
        <v>0</v>
      </c>
      <c r="U253" s="160">
        <f>IF(Q253&gt;0,((I253-T253)*'Formula Matrix'!$E$38),0)</f>
        <v>0</v>
      </c>
      <c r="V253" s="160">
        <f t="shared" si="20"/>
        <v>0</v>
      </c>
      <c r="W253" s="160">
        <f>IF(V253&gt;0,(V253*'Checklist Parameters'!$E$35),0)</f>
        <v>0</v>
      </c>
      <c r="X253" s="161">
        <f t="shared" si="21"/>
        <v>0</v>
      </c>
      <c r="Y253" s="161">
        <f>IF('Checklist Parameters'!$E$102&lt;&gt;"",(I253/43560)*'Checklist Parameters'!$E$102,"N/A")</f>
        <v>0</v>
      </c>
      <c r="Z253" s="161" t="str">
        <f>IF('Checklist Parameters'!$E$58&lt;&gt;"",((I253*'Checklist Parameters'!$E$58)*'Checklist Parameters'!$E$35)/1000,"N/A")</f>
        <v>N/A</v>
      </c>
      <c r="AA253" s="161">
        <f>IF('Checklist Parameters'!$E$101&lt;&gt;"",IFERROR(I253/'Checklist Parameters'!$E$101,0),"N/A")</f>
        <v>0</v>
      </c>
      <c r="AB253" s="161" t="str">
        <f>IF('Checklist Parameters'!$E$43&lt;&gt;"",(I253*'Checklist Parameters'!$E$43)/1000,"N/A")</f>
        <v>N/A</v>
      </c>
      <c r="AC253" s="161">
        <f>IF('Checklist Parameters'!$E$16="",$X253,IF(AND('Checklist Parameters'!$E$16&lt;$X253,'Checklist Parameters'!$E$16&gt;=3),'Checklist Parameters'!$E$16,IF(AND('Checklist Parameters'!$E$16&lt;$X253,'Checklist Parameters'!$E$16&lt;3),0,$X253)))</f>
        <v>0</v>
      </c>
      <c r="AD253" s="161" t="str">
        <f>IF(AND(I253&lt;'Checklist Parameters'!$E$22,$I253&lt;&gt;0),"Y","")</f>
        <v/>
      </c>
      <c r="AE253" s="161" t="str">
        <f>IF($AD253="Y",0,IF('Checklist Parameters'!$E$25="","&lt;no limit&gt;",ROUNDDOWN((($I253-'Checklist Parameters'!$E$24)/'Checklist Parameters'!$E$25)+1,0)))</f>
        <v>&lt;no limit&gt;</v>
      </c>
      <c r="AF253" s="174">
        <f t="shared" si="22"/>
        <v>0</v>
      </c>
      <c r="AG253" s="161">
        <f t="shared" si="23"/>
        <v>0</v>
      </c>
      <c r="AH253" s="126"/>
      <c r="AI253" s="101"/>
      <c r="AJ253" s="101"/>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row>
    <row r="254" spans="1:79" s="2" customFormat="1" ht="15">
      <c r="A254" s="388"/>
      <c r="B254" s="389"/>
      <c r="C254" s="389"/>
      <c r="D254" s="389"/>
      <c r="E254" s="389"/>
      <c r="F254" s="389"/>
      <c r="G254" s="390"/>
      <c r="H254" s="389"/>
      <c r="I254" s="389"/>
      <c r="J254" s="389"/>
      <c r="K254" s="389"/>
      <c r="L254" s="389"/>
      <c r="M254" s="389"/>
      <c r="N254" s="313">
        <f>IF(IF(I254&lt;'Checklist Parameters'!$E$22,0,($I254-$L254))&lt;0,0,IF(I254&lt;'Checklist Parameters'!$E$22,0,($I254-$L254)))</f>
        <v>0</v>
      </c>
      <c r="O254" s="394"/>
      <c r="P254" s="395"/>
      <c r="Q254" s="316">
        <f t="shared" si="18"/>
        <v>0</v>
      </c>
      <c r="R254" s="159">
        <f t="shared" si="19"/>
        <v>0</v>
      </c>
      <c r="S254" s="159">
        <f>IF('Checklist Parameters'!$E$60&lt;0.2,0.2,'Checklist Parameters'!$E$60)</f>
        <v>0.72</v>
      </c>
      <c r="T254" s="160">
        <f>IF($O254="",IF('Checklist District ID'!$C$43="Y",MAX($R254:$S254)*$I254,SUM($R254:$S254)*$I254),IF(O254&gt;0,Q254*S254))</f>
        <v>0</v>
      </c>
      <c r="U254" s="160">
        <f>IF(Q254&gt;0,((I254-T254)*'Formula Matrix'!$E$38),0)</f>
        <v>0</v>
      </c>
      <c r="V254" s="160">
        <f t="shared" si="20"/>
        <v>0</v>
      </c>
      <c r="W254" s="160">
        <f>IF(V254&gt;0,(V254*'Checklist Parameters'!$E$35),0)</f>
        <v>0</v>
      </c>
      <c r="X254" s="161">
        <f t="shared" si="21"/>
        <v>0</v>
      </c>
      <c r="Y254" s="161">
        <f>IF('Checklist Parameters'!$E$102&lt;&gt;"",(I254/43560)*'Checklist Parameters'!$E$102,"N/A")</f>
        <v>0</v>
      </c>
      <c r="Z254" s="161" t="str">
        <f>IF('Checklist Parameters'!$E$58&lt;&gt;"",((I254*'Checklist Parameters'!$E$58)*'Checklist Parameters'!$E$35)/1000,"N/A")</f>
        <v>N/A</v>
      </c>
      <c r="AA254" s="161">
        <f>IF('Checklist Parameters'!$E$101&lt;&gt;"",IFERROR(I254/'Checklist Parameters'!$E$101,0),"N/A")</f>
        <v>0</v>
      </c>
      <c r="AB254" s="161" t="str">
        <f>IF('Checklist Parameters'!$E$43&lt;&gt;"",(I254*'Checklist Parameters'!$E$43)/1000,"N/A")</f>
        <v>N/A</v>
      </c>
      <c r="AC254" s="161">
        <f>IF('Checklist Parameters'!$E$16="",$X254,IF(AND('Checklist Parameters'!$E$16&lt;$X254,'Checklist Parameters'!$E$16&gt;=3),'Checklist Parameters'!$E$16,IF(AND('Checklist Parameters'!$E$16&lt;$X254,'Checklist Parameters'!$E$16&lt;3),0,$X254)))</f>
        <v>0</v>
      </c>
      <c r="AD254" s="161" t="str">
        <f>IF(AND(I254&lt;'Checklist Parameters'!$E$22,$I254&lt;&gt;0),"Y","")</f>
        <v/>
      </c>
      <c r="AE254" s="161" t="str">
        <f>IF($AD254="Y",0,IF('Checklist Parameters'!$E$25="","&lt;no limit&gt;",ROUNDDOWN((($I254-'Checklist Parameters'!$E$24)/'Checklist Parameters'!$E$25)+1,0)))</f>
        <v>&lt;no limit&gt;</v>
      </c>
      <c r="AF254" s="174">
        <f t="shared" si="22"/>
        <v>0</v>
      </c>
      <c r="AG254" s="161">
        <f t="shared" si="23"/>
        <v>0</v>
      </c>
      <c r="AH254" s="126"/>
      <c r="AI254" s="101"/>
      <c r="AJ254" s="101"/>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row>
    <row r="255" spans="1:79" s="2" customFormat="1" ht="15">
      <c r="A255" s="388"/>
      <c r="B255" s="389"/>
      <c r="C255" s="389"/>
      <c r="D255" s="389"/>
      <c r="E255" s="389"/>
      <c r="F255" s="389"/>
      <c r="G255" s="390"/>
      <c r="H255" s="389"/>
      <c r="I255" s="389"/>
      <c r="J255" s="389"/>
      <c r="K255" s="389"/>
      <c r="L255" s="389"/>
      <c r="M255" s="389"/>
      <c r="N255" s="313">
        <f>IF(IF(I255&lt;'Checklist Parameters'!$E$22,0,($I255-$L255))&lt;0,0,IF(I255&lt;'Checklist Parameters'!$E$22,0,($I255-$L255)))</f>
        <v>0</v>
      </c>
      <c r="O255" s="394"/>
      <c r="P255" s="395"/>
      <c r="Q255" s="316">
        <f t="shared" si="18"/>
        <v>0</v>
      </c>
      <c r="R255" s="159">
        <f t="shared" si="19"/>
        <v>0</v>
      </c>
      <c r="S255" s="159">
        <f>IF('Checklist Parameters'!$E$60&lt;0.2,0.2,'Checklist Parameters'!$E$60)</f>
        <v>0.72</v>
      </c>
      <c r="T255" s="160">
        <f>IF($O255="",IF('Checklist District ID'!$C$43="Y",MAX($R255:$S255)*$I255,SUM($R255:$S255)*$I255),IF(O255&gt;0,Q255*S255))</f>
        <v>0</v>
      </c>
      <c r="U255" s="160">
        <f>IF(Q255&gt;0,((I255-T255)*'Formula Matrix'!$E$38),0)</f>
        <v>0</v>
      </c>
      <c r="V255" s="160">
        <f t="shared" si="20"/>
        <v>0</v>
      </c>
      <c r="W255" s="160">
        <f>IF(V255&gt;0,(V255*'Checklist Parameters'!$E$35),0)</f>
        <v>0</v>
      </c>
      <c r="X255" s="161">
        <f t="shared" si="21"/>
        <v>0</v>
      </c>
      <c r="Y255" s="161">
        <f>IF('Checklist Parameters'!$E$102&lt;&gt;"",(I255/43560)*'Checklist Parameters'!$E$102,"N/A")</f>
        <v>0</v>
      </c>
      <c r="Z255" s="161" t="str">
        <f>IF('Checklist Parameters'!$E$58&lt;&gt;"",((I255*'Checklist Parameters'!$E$58)*'Checklist Parameters'!$E$35)/1000,"N/A")</f>
        <v>N/A</v>
      </c>
      <c r="AA255" s="161">
        <f>IF('Checklist Parameters'!$E$101&lt;&gt;"",IFERROR(I255/'Checklist Parameters'!$E$101,0),"N/A")</f>
        <v>0</v>
      </c>
      <c r="AB255" s="161" t="str">
        <f>IF('Checklist Parameters'!$E$43&lt;&gt;"",(I255*'Checklist Parameters'!$E$43)/1000,"N/A")</f>
        <v>N/A</v>
      </c>
      <c r="AC255" s="161">
        <f>IF('Checklist Parameters'!$E$16="",$X255,IF(AND('Checklist Parameters'!$E$16&lt;$X255,'Checklist Parameters'!$E$16&gt;=3),'Checklist Parameters'!$E$16,IF(AND('Checklist Parameters'!$E$16&lt;$X255,'Checklist Parameters'!$E$16&lt;3),0,$X255)))</f>
        <v>0</v>
      </c>
      <c r="AD255" s="161" t="str">
        <f>IF(AND(I255&lt;'Checklist Parameters'!$E$22,$I255&lt;&gt;0),"Y","")</f>
        <v/>
      </c>
      <c r="AE255" s="161" t="str">
        <f>IF($AD255="Y",0,IF('Checklist Parameters'!$E$25="","&lt;no limit&gt;",ROUNDDOWN((($I255-'Checklist Parameters'!$E$24)/'Checklist Parameters'!$E$25)+1,0)))</f>
        <v>&lt;no limit&gt;</v>
      </c>
      <c r="AF255" s="174">
        <f t="shared" si="22"/>
        <v>0</v>
      </c>
      <c r="AG255" s="161">
        <f t="shared" si="23"/>
        <v>0</v>
      </c>
      <c r="AH255" s="126"/>
      <c r="AI255" s="101"/>
      <c r="AJ255" s="101"/>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row>
    <row r="256" spans="1:79" s="2" customFormat="1" ht="15">
      <c r="A256" s="388"/>
      <c r="B256" s="389"/>
      <c r="C256" s="389"/>
      <c r="D256" s="389"/>
      <c r="E256" s="389"/>
      <c r="F256" s="389"/>
      <c r="G256" s="390"/>
      <c r="H256" s="389"/>
      <c r="I256" s="389"/>
      <c r="J256" s="389"/>
      <c r="K256" s="389"/>
      <c r="L256" s="389"/>
      <c r="M256" s="389"/>
      <c r="N256" s="313">
        <f>IF(IF(I256&lt;'Checklist Parameters'!$E$22,0,($I256-$L256))&lt;0,0,IF(I256&lt;'Checklist Parameters'!$E$22,0,($I256-$L256)))</f>
        <v>0</v>
      </c>
      <c r="O256" s="394"/>
      <c r="P256" s="395"/>
      <c r="Q256" s="316">
        <f t="shared" si="18"/>
        <v>0</v>
      </c>
      <c r="R256" s="159">
        <f t="shared" si="19"/>
        <v>0</v>
      </c>
      <c r="S256" s="159">
        <f>IF('Checklist Parameters'!$E$60&lt;0.2,0.2,'Checklist Parameters'!$E$60)</f>
        <v>0.72</v>
      </c>
      <c r="T256" s="160">
        <f>IF($O256="",IF('Checklist District ID'!$C$43="Y",MAX($R256:$S256)*$I256,SUM($R256:$S256)*$I256),IF(O256&gt;0,Q256*S256))</f>
        <v>0</v>
      </c>
      <c r="U256" s="160">
        <f>IF(Q256&gt;0,((I256-T256)*'Formula Matrix'!$E$38),0)</f>
        <v>0</v>
      </c>
      <c r="V256" s="160">
        <f t="shared" si="20"/>
        <v>0</v>
      </c>
      <c r="W256" s="160">
        <f>IF(V256&gt;0,(V256*'Checklist Parameters'!$E$35),0)</f>
        <v>0</v>
      </c>
      <c r="X256" s="161">
        <f t="shared" si="21"/>
        <v>0</v>
      </c>
      <c r="Y256" s="161">
        <f>IF('Checklist Parameters'!$E$102&lt;&gt;"",(I256/43560)*'Checklist Parameters'!$E$102,"N/A")</f>
        <v>0</v>
      </c>
      <c r="Z256" s="161" t="str">
        <f>IF('Checklist Parameters'!$E$58&lt;&gt;"",((I256*'Checklist Parameters'!$E$58)*'Checklist Parameters'!$E$35)/1000,"N/A")</f>
        <v>N/A</v>
      </c>
      <c r="AA256" s="161">
        <f>IF('Checklist Parameters'!$E$101&lt;&gt;"",IFERROR(I256/'Checklist Parameters'!$E$101,0),"N/A")</f>
        <v>0</v>
      </c>
      <c r="AB256" s="161" t="str">
        <f>IF('Checklist Parameters'!$E$43&lt;&gt;"",(I256*'Checklist Parameters'!$E$43)/1000,"N/A")</f>
        <v>N/A</v>
      </c>
      <c r="AC256" s="161">
        <f>IF('Checklist Parameters'!$E$16="",$X256,IF(AND('Checklist Parameters'!$E$16&lt;$X256,'Checklist Parameters'!$E$16&gt;=3),'Checklist Parameters'!$E$16,IF(AND('Checklist Parameters'!$E$16&lt;$X256,'Checklist Parameters'!$E$16&lt;3),0,$X256)))</f>
        <v>0</v>
      </c>
      <c r="AD256" s="161" t="str">
        <f>IF(AND(I256&lt;'Checklist Parameters'!$E$22,$I256&lt;&gt;0),"Y","")</f>
        <v/>
      </c>
      <c r="AE256" s="161" t="str">
        <f>IF($AD256="Y",0,IF('Checklist Parameters'!$E$25="","&lt;no limit&gt;",ROUNDDOWN((($I256-'Checklist Parameters'!$E$24)/'Checklist Parameters'!$E$25)+1,0)))</f>
        <v>&lt;no limit&gt;</v>
      </c>
      <c r="AF256" s="174">
        <f t="shared" si="22"/>
        <v>0</v>
      </c>
      <c r="AG256" s="161">
        <f t="shared" si="23"/>
        <v>0</v>
      </c>
      <c r="AH256" s="126"/>
      <c r="AI256" s="101"/>
      <c r="AJ256" s="101"/>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row>
    <row r="257" spans="1:79" s="2" customFormat="1" ht="15">
      <c r="A257" s="388"/>
      <c r="B257" s="389"/>
      <c r="C257" s="389"/>
      <c r="D257" s="389"/>
      <c r="E257" s="389"/>
      <c r="F257" s="389"/>
      <c r="G257" s="390"/>
      <c r="H257" s="389"/>
      <c r="I257" s="389"/>
      <c r="J257" s="389"/>
      <c r="K257" s="389"/>
      <c r="L257" s="389"/>
      <c r="M257" s="389"/>
      <c r="N257" s="313">
        <f>IF(IF(I257&lt;'Checklist Parameters'!$E$22,0,($I257-$L257))&lt;0,0,IF(I257&lt;'Checklist Parameters'!$E$22,0,($I257-$L257)))</f>
        <v>0</v>
      </c>
      <c r="O257" s="394"/>
      <c r="P257" s="395"/>
      <c r="Q257" s="316">
        <f t="shared" si="18"/>
        <v>0</v>
      </c>
      <c r="R257" s="159">
        <f t="shared" si="19"/>
        <v>0</v>
      </c>
      <c r="S257" s="159">
        <f>IF('Checklist Parameters'!$E$60&lt;0.2,0.2,'Checklist Parameters'!$E$60)</f>
        <v>0.72</v>
      </c>
      <c r="T257" s="160">
        <f>IF($O257="",IF('Checklist District ID'!$C$43="Y",MAX($R257:$S257)*$I257,SUM($R257:$S257)*$I257),IF(O257&gt;0,Q257*S257))</f>
        <v>0</v>
      </c>
      <c r="U257" s="160">
        <f>IF(Q257&gt;0,((I257-T257)*'Formula Matrix'!$E$38),0)</f>
        <v>0</v>
      </c>
      <c r="V257" s="160">
        <f t="shared" si="20"/>
        <v>0</v>
      </c>
      <c r="W257" s="160">
        <f>IF(V257&gt;0,(V257*'Checklist Parameters'!$E$35),0)</f>
        <v>0</v>
      </c>
      <c r="X257" s="161">
        <f t="shared" si="21"/>
        <v>0</v>
      </c>
      <c r="Y257" s="161">
        <f>IF('Checklist Parameters'!$E$102&lt;&gt;"",(I257/43560)*'Checklist Parameters'!$E$102,"N/A")</f>
        <v>0</v>
      </c>
      <c r="Z257" s="161" t="str">
        <f>IF('Checklist Parameters'!$E$58&lt;&gt;"",((I257*'Checklist Parameters'!$E$58)*'Checklist Parameters'!$E$35)/1000,"N/A")</f>
        <v>N/A</v>
      </c>
      <c r="AA257" s="161">
        <f>IF('Checklist Parameters'!$E$101&lt;&gt;"",IFERROR(I257/'Checklist Parameters'!$E$101,0),"N/A")</f>
        <v>0</v>
      </c>
      <c r="AB257" s="161" t="str">
        <f>IF('Checklist Parameters'!$E$43&lt;&gt;"",(I257*'Checklist Parameters'!$E$43)/1000,"N/A")</f>
        <v>N/A</v>
      </c>
      <c r="AC257" s="161">
        <f>IF('Checklist Parameters'!$E$16="",$X257,IF(AND('Checklist Parameters'!$E$16&lt;$X257,'Checklist Parameters'!$E$16&gt;=3),'Checklist Parameters'!$E$16,IF(AND('Checklist Parameters'!$E$16&lt;$X257,'Checklist Parameters'!$E$16&lt;3),0,$X257)))</f>
        <v>0</v>
      </c>
      <c r="AD257" s="161" t="str">
        <f>IF(AND(I257&lt;'Checklist Parameters'!$E$22,$I257&lt;&gt;0),"Y","")</f>
        <v/>
      </c>
      <c r="AE257" s="161" t="str">
        <f>IF($AD257="Y",0,IF('Checklist Parameters'!$E$25="","&lt;no limit&gt;",ROUNDDOWN((($I257-'Checklist Parameters'!$E$24)/'Checklist Parameters'!$E$25)+1,0)))</f>
        <v>&lt;no limit&gt;</v>
      </c>
      <c r="AF257" s="174">
        <f t="shared" si="22"/>
        <v>0</v>
      </c>
      <c r="AG257" s="161">
        <f t="shared" si="23"/>
        <v>0</v>
      </c>
      <c r="AH257" s="126"/>
      <c r="AI257" s="101"/>
      <c r="AJ257" s="101"/>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row>
    <row r="258" spans="1:79" s="2" customFormat="1" ht="15">
      <c r="A258" s="388"/>
      <c r="B258" s="389"/>
      <c r="C258" s="389"/>
      <c r="D258" s="389"/>
      <c r="E258" s="389"/>
      <c r="F258" s="389"/>
      <c r="G258" s="390"/>
      <c r="H258" s="389"/>
      <c r="I258" s="389"/>
      <c r="J258" s="389"/>
      <c r="K258" s="389"/>
      <c r="L258" s="389"/>
      <c r="M258" s="389"/>
      <c r="N258" s="313">
        <f>IF(IF(I258&lt;'Checklist Parameters'!$E$22,0,($I258-$L258))&lt;0,0,IF(I258&lt;'Checklist Parameters'!$E$22,0,($I258-$L258)))</f>
        <v>0</v>
      </c>
      <c r="O258" s="394"/>
      <c r="P258" s="395"/>
      <c r="Q258" s="316">
        <f t="shared" si="18"/>
        <v>0</v>
      </c>
      <c r="R258" s="159">
        <f t="shared" si="19"/>
        <v>0</v>
      </c>
      <c r="S258" s="159">
        <f>IF('Checklist Parameters'!$E$60&lt;0.2,0.2,'Checklist Parameters'!$E$60)</f>
        <v>0.72</v>
      </c>
      <c r="T258" s="160">
        <f>IF($O258="",IF('Checklist District ID'!$C$43="Y",MAX($R258:$S258)*$I258,SUM($R258:$S258)*$I258),IF(O258&gt;0,Q258*S258))</f>
        <v>0</v>
      </c>
      <c r="U258" s="160">
        <f>IF(Q258&gt;0,((I258-T258)*'Formula Matrix'!$E$38),0)</f>
        <v>0</v>
      </c>
      <c r="V258" s="160">
        <f t="shared" si="20"/>
        <v>0</v>
      </c>
      <c r="W258" s="160">
        <f>IF(V258&gt;0,(V258*'Checklist Parameters'!$E$35),0)</f>
        <v>0</v>
      </c>
      <c r="X258" s="161">
        <f t="shared" si="21"/>
        <v>0</v>
      </c>
      <c r="Y258" s="161">
        <f>IF('Checklist Parameters'!$E$102&lt;&gt;"",(I258/43560)*'Checklist Parameters'!$E$102,"N/A")</f>
        <v>0</v>
      </c>
      <c r="Z258" s="161" t="str">
        <f>IF('Checklist Parameters'!$E$58&lt;&gt;"",((I258*'Checklist Parameters'!$E$58)*'Checklist Parameters'!$E$35)/1000,"N/A")</f>
        <v>N/A</v>
      </c>
      <c r="AA258" s="161">
        <f>IF('Checklist Parameters'!$E$101&lt;&gt;"",IFERROR(I258/'Checklist Parameters'!$E$101,0),"N/A")</f>
        <v>0</v>
      </c>
      <c r="AB258" s="161" t="str">
        <f>IF('Checklist Parameters'!$E$43&lt;&gt;"",(I258*'Checklist Parameters'!$E$43)/1000,"N/A")</f>
        <v>N/A</v>
      </c>
      <c r="AC258" s="161">
        <f>IF('Checklist Parameters'!$E$16="",$X258,IF(AND('Checklist Parameters'!$E$16&lt;$X258,'Checklist Parameters'!$E$16&gt;=3),'Checklist Parameters'!$E$16,IF(AND('Checklist Parameters'!$E$16&lt;$X258,'Checklist Parameters'!$E$16&lt;3),0,$X258)))</f>
        <v>0</v>
      </c>
      <c r="AD258" s="161" t="str">
        <f>IF(AND(I258&lt;'Checklist Parameters'!$E$22,$I258&lt;&gt;0),"Y","")</f>
        <v/>
      </c>
      <c r="AE258" s="161" t="str">
        <f>IF($AD258="Y",0,IF('Checklist Parameters'!$E$25="","&lt;no limit&gt;",ROUNDDOWN((($I258-'Checklist Parameters'!$E$24)/'Checklist Parameters'!$E$25)+1,0)))</f>
        <v>&lt;no limit&gt;</v>
      </c>
      <c r="AF258" s="174">
        <f t="shared" si="22"/>
        <v>0</v>
      </c>
      <c r="AG258" s="161">
        <f t="shared" si="23"/>
        <v>0</v>
      </c>
      <c r="AH258" s="126"/>
      <c r="AI258" s="101"/>
      <c r="AJ258" s="101"/>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row>
    <row r="259" spans="1:79" s="2" customFormat="1" ht="15">
      <c r="A259" s="388"/>
      <c r="B259" s="389"/>
      <c r="C259" s="389"/>
      <c r="D259" s="389"/>
      <c r="E259" s="389"/>
      <c r="F259" s="389"/>
      <c r="G259" s="390"/>
      <c r="H259" s="389"/>
      <c r="I259" s="389"/>
      <c r="J259" s="389"/>
      <c r="K259" s="389"/>
      <c r="L259" s="389"/>
      <c r="M259" s="389"/>
      <c r="N259" s="313">
        <f>IF(IF(I259&lt;'Checklist Parameters'!$E$22,0,($I259-$L259))&lt;0,0,IF(I259&lt;'Checklist Parameters'!$E$22,0,($I259-$L259)))</f>
        <v>0</v>
      </c>
      <c r="O259" s="394"/>
      <c r="P259" s="395"/>
      <c r="Q259" s="316">
        <f t="shared" si="18"/>
        <v>0</v>
      </c>
      <c r="R259" s="159">
        <f t="shared" si="19"/>
        <v>0</v>
      </c>
      <c r="S259" s="159">
        <f>IF('Checklist Parameters'!$E$60&lt;0.2,0.2,'Checklist Parameters'!$E$60)</f>
        <v>0.72</v>
      </c>
      <c r="T259" s="160">
        <f>IF($O259="",IF('Checklist District ID'!$C$43="Y",MAX($R259:$S259)*$I259,SUM($R259:$S259)*$I259),IF(O259&gt;0,Q259*S259))</f>
        <v>0</v>
      </c>
      <c r="U259" s="160">
        <f>IF(Q259&gt;0,((I259-T259)*'Formula Matrix'!$E$38),0)</f>
        <v>0</v>
      </c>
      <c r="V259" s="160">
        <f t="shared" si="20"/>
        <v>0</v>
      </c>
      <c r="W259" s="160">
        <f>IF(V259&gt;0,(V259*'Checklist Parameters'!$E$35),0)</f>
        <v>0</v>
      </c>
      <c r="X259" s="161">
        <f t="shared" si="21"/>
        <v>0</v>
      </c>
      <c r="Y259" s="161">
        <f>IF('Checklist Parameters'!$E$102&lt;&gt;"",(I259/43560)*'Checklist Parameters'!$E$102,"N/A")</f>
        <v>0</v>
      </c>
      <c r="Z259" s="161" t="str">
        <f>IF('Checklist Parameters'!$E$58&lt;&gt;"",((I259*'Checklist Parameters'!$E$58)*'Checklist Parameters'!$E$35)/1000,"N/A")</f>
        <v>N/A</v>
      </c>
      <c r="AA259" s="161">
        <f>IF('Checklist Parameters'!$E$101&lt;&gt;"",IFERROR(I259/'Checklist Parameters'!$E$101,0),"N/A")</f>
        <v>0</v>
      </c>
      <c r="AB259" s="161" t="str">
        <f>IF('Checklist Parameters'!$E$43&lt;&gt;"",(I259*'Checklist Parameters'!$E$43)/1000,"N/A")</f>
        <v>N/A</v>
      </c>
      <c r="AC259" s="161">
        <f>IF('Checklist Parameters'!$E$16="",$X259,IF(AND('Checklist Parameters'!$E$16&lt;$X259,'Checklist Parameters'!$E$16&gt;=3),'Checklist Parameters'!$E$16,IF(AND('Checklist Parameters'!$E$16&lt;$X259,'Checklist Parameters'!$E$16&lt;3),0,$X259)))</f>
        <v>0</v>
      </c>
      <c r="AD259" s="161" t="str">
        <f>IF(AND(I259&lt;'Checklist Parameters'!$E$22,$I259&lt;&gt;0),"Y","")</f>
        <v/>
      </c>
      <c r="AE259" s="161" t="str">
        <f>IF($AD259="Y",0,IF('Checklist Parameters'!$E$25="","&lt;no limit&gt;",ROUNDDOWN((($I259-'Checklist Parameters'!$E$24)/'Checklist Parameters'!$E$25)+1,0)))</f>
        <v>&lt;no limit&gt;</v>
      </c>
      <c r="AF259" s="174">
        <f t="shared" si="22"/>
        <v>0</v>
      </c>
      <c r="AG259" s="161">
        <f t="shared" si="23"/>
        <v>0</v>
      </c>
      <c r="AH259" s="126"/>
      <c r="AI259" s="101"/>
      <c r="AJ259" s="101"/>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row>
    <row r="260" spans="1:79" s="2" customFormat="1" ht="15">
      <c r="A260" s="388"/>
      <c r="B260" s="389"/>
      <c r="C260" s="389"/>
      <c r="D260" s="389"/>
      <c r="E260" s="389"/>
      <c r="F260" s="389"/>
      <c r="G260" s="390"/>
      <c r="H260" s="389"/>
      <c r="I260" s="389"/>
      <c r="J260" s="389"/>
      <c r="K260" s="389"/>
      <c r="L260" s="389"/>
      <c r="M260" s="389"/>
      <c r="N260" s="313">
        <f>IF(IF(I260&lt;'Checklist Parameters'!$E$22,0,($I260-$L260))&lt;0,0,IF(I260&lt;'Checklist Parameters'!$E$22,0,($I260-$L260)))</f>
        <v>0</v>
      </c>
      <c r="O260" s="394"/>
      <c r="P260" s="395"/>
      <c r="Q260" s="316">
        <f t="shared" si="18"/>
        <v>0</v>
      </c>
      <c r="R260" s="159">
        <f t="shared" si="19"/>
        <v>0</v>
      </c>
      <c r="S260" s="159">
        <f>IF('Checklist Parameters'!$E$60&lt;0.2,0.2,'Checklist Parameters'!$E$60)</f>
        <v>0.72</v>
      </c>
      <c r="T260" s="160">
        <f>IF($O260="",IF('Checklist District ID'!$C$43="Y",MAX($R260:$S260)*$I260,SUM($R260:$S260)*$I260),IF(O260&gt;0,Q260*S260))</f>
        <v>0</v>
      </c>
      <c r="U260" s="160">
        <f>IF(Q260&gt;0,((I260-T260)*'Formula Matrix'!$E$38),0)</f>
        <v>0</v>
      </c>
      <c r="V260" s="160">
        <f t="shared" si="20"/>
        <v>0</v>
      </c>
      <c r="W260" s="160">
        <f>IF(V260&gt;0,(V260*'Checklist Parameters'!$E$35),0)</f>
        <v>0</v>
      </c>
      <c r="X260" s="161">
        <f t="shared" si="21"/>
        <v>0</v>
      </c>
      <c r="Y260" s="161">
        <f>IF('Checklist Parameters'!$E$102&lt;&gt;"",(I260/43560)*'Checklist Parameters'!$E$102,"N/A")</f>
        <v>0</v>
      </c>
      <c r="Z260" s="161" t="str">
        <f>IF('Checklist Parameters'!$E$58&lt;&gt;"",((I260*'Checklist Parameters'!$E$58)*'Checklist Parameters'!$E$35)/1000,"N/A")</f>
        <v>N/A</v>
      </c>
      <c r="AA260" s="161">
        <f>IF('Checklist Parameters'!$E$101&lt;&gt;"",IFERROR(I260/'Checklist Parameters'!$E$101,0),"N/A")</f>
        <v>0</v>
      </c>
      <c r="AB260" s="161" t="str">
        <f>IF('Checklist Parameters'!$E$43&lt;&gt;"",(I260*'Checklist Parameters'!$E$43)/1000,"N/A")</f>
        <v>N/A</v>
      </c>
      <c r="AC260" s="161">
        <f>IF('Checklist Parameters'!$E$16="",$X260,IF(AND('Checklist Parameters'!$E$16&lt;$X260,'Checklist Parameters'!$E$16&gt;=3),'Checklist Parameters'!$E$16,IF(AND('Checklist Parameters'!$E$16&lt;$X260,'Checklist Parameters'!$E$16&lt;3),0,$X260)))</f>
        <v>0</v>
      </c>
      <c r="AD260" s="161" t="str">
        <f>IF(AND(I260&lt;'Checklist Parameters'!$E$22,$I260&lt;&gt;0),"Y","")</f>
        <v/>
      </c>
      <c r="AE260" s="161" t="str">
        <f>IF($AD260="Y",0,IF('Checklist Parameters'!$E$25="","&lt;no limit&gt;",ROUNDDOWN((($I260-'Checklist Parameters'!$E$24)/'Checklist Parameters'!$E$25)+1,0)))</f>
        <v>&lt;no limit&gt;</v>
      </c>
      <c r="AF260" s="174">
        <f t="shared" si="22"/>
        <v>0</v>
      </c>
      <c r="AG260" s="161">
        <f t="shared" si="23"/>
        <v>0</v>
      </c>
      <c r="AH260" s="126"/>
      <c r="AI260" s="101"/>
      <c r="AJ260" s="101"/>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row>
    <row r="261" spans="1:79" s="2" customFormat="1" ht="15">
      <c r="A261" s="388"/>
      <c r="B261" s="389"/>
      <c r="C261" s="389"/>
      <c r="D261" s="389"/>
      <c r="E261" s="389"/>
      <c r="F261" s="389"/>
      <c r="G261" s="390"/>
      <c r="H261" s="389"/>
      <c r="I261" s="389"/>
      <c r="J261" s="389"/>
      <c r="K261" s="389"/>
      <c r="L261" s="389"/>
      <c r="M261" s="389"/>
      <c r="N261" s="313">
        <f>IF(IF(I261&lt;'Checklist Parameters'!$E$22,0,($I261-$L261))&lt;0,0,IF(I261&lt;'Checklist Parameters'!$E$22,0,($I261-$L261)))</f>
        <v>0</v>
      </c>
      <c r="O261" s="394"/>
      <c r="P261" s="395"/>
      <c r="Q261" s="316">
        <f t="shared" si="18"/>
        <v>0</v>
      </c>
      <c r="R261" s="159">
        <f t="shared" si="19"/>
        <v>0</v>
      </c>
      <c r="S261" s="159">
        <f>IF('Checklist Parameters'!$E$60&lt;0.2,0.2,'Checklist Parameters'!$E$60)</f>
        <v>0.72</v>
      </c>
      <c r="T261" s="160">
        <f>IF($O261="",IF('Checklist District ID'!$C$43="Y",MAX($R261:$S261)*$I261,SUM($R261:$S261)*$I261),IF(O261&gt;0,Q261*S261))</f>
        <v>0</v>
      </c>
      <c r="U261" s="160">
        <f>IF(Q261&gt;0,((I261-T261)*'Formula Matrix'!$E$38),0)</f>
        <v>0</v>
      </c>
      <c r="V261" s="160">
        <f t="shared" si="20"/>
        <v>0</v>
      </c>
      <c r="W261" s="160">
        <f>IF(V261&gt;0,(V261*'Checklist Parameters'!$E$35),0)</f>
        <v>0</v>
      </c>
      <c r="X261" s="161">
        <f t="shared" si="21"/>
        <v>0</v>
      </c>
      <c r="Y261" s="161">
        <f>IF('Checklist Parameters'!$E$102&lt;&gt;"",(I261/43560)*'Checklist Parameters'!$E$102,"N/A")</f>
        <v>0</v>
      </c>
      <c r="Z261" s="161" t="str">
        <f>IF('Checklist Parameters'!$E$58&lt;&gt;"",((I261*'Checklist Parameters'!$E$58)*'Checklist Parameters'!$E$35)/1000,"N/A")</f>
        <v>N/A</v>
      </c>
      <c r="AA261" s="161">
        <f>IF('Checklist Parameters'!$E$101&lt;&gt;"",IFERROR(I261/'Checklist Parameters'!$E$101,0),"N/A")</f>
        <v>0</v>
      </c>
      <c r="AB261" s="161" t="str">
        <f>IF('Checklist Parameters'!$E$43&lt;&gt;"",(I261*'Checklist Parameters'!$E$43)/1000,"N/A")</f>
        <v>N/A</v>
      </c>
      <c r="AC261" s="161">
        <f>IF('Checklist Parameters'!$E$16="",$X261,IF(AND('Checklist Parameters'!$E$16&lt;$X261,'Checklist Parameters'!$E$16&gt;=3),'Checklist Parameters'!$E$16,IF(AND('Checklist Parameters'!$E$16&lt;$X261,'Checklist Parameters'!$E$16&lt;3),0,$X261)))</f>
        <v>0</v>
      </c>
      <c r="AD261" s="161" t="str">
        <f>IF(AND(I261&lt;'Checklist Parameters'!$E$22,$I261&lt;&gt;0),"Y","")</f>
        <v/>
      </c>
      <c r="AE261" s="161" t="str">
        <f>IF($AD261="Y",0,IF('Checklist Parameters'!$E$25="","&lt;no limit&gt;",ROUNDDOWN((($I261-'Checklist Parameters'!$E$24)/'Checklist Parameters'!$E$25)+1,0)))</f>
        <v>&lt;no limit&gt;</v>
      </c>
      <c r="AF261" s="174">
        <f t="shared" si="22"/>
        <v>0</v>
      </c>
      <c r="AG261" s="161">
        <f t="shared" si="23"/>
        <v>0</v>
      </c>
      <c r="AH261" s="126"/>
      <c r="AI261" s="101"/>
      <c r="AJ261" s="101"/>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row>
    <row r="262" spans="1:79" s="2" customFormat="1" ht="15">
      <c r="A262" s="388"/>
      <c r="B262" s="389"/>
      <c r="C262" s="389"/>
      <c r="D262" s="389"/>
      <c r="E262" s="389"/>
      <c r="F262" s="389"/>
      <c r="G262" s="390"/>
      <c r="H262" s="389"/>
      <c r="I262" s="389"/>
      <c r="J262" s="389"/>
      <c r="K262" s="389"/>
      <c r="L262" s="389"/>
      <c r="M262" s="389"/>
      <c r="N262" s="313">
        <f>IF(IF(I262&lt;'Checklist Parameters'!$E$22,0,($I262-$L262))&lt;0,0,IF(I262&lt;'Checklist Parameters'!$E$22,0,($I262-$L262)))</f>
        <v>0</v>
      </c>
      <c r="O262" s="394"/>
      <c r="P262" s="395"/>
      <c r="Q262" s="316">
        <f t="shared" si="18"/>
        <v>0</v>
      </c>
      <c r="R262" s="159">
        <f t="shared" si="19"/>
        <v>0</v>
      </c>
      <c r="S262" s="159">
        <f>IF('Checklist Parameters'!$E$60&lt;0.2,0.2,'Checklist Parameters'!$E$60)</f>
        <v>0.72</v>
      </c>
      <c r="T262" s="160">
        <f>IF($O262="",IF('Checklist District ID'!$C$43="Y",MAX($R262:$S262)*$I262,SUM($R262:$S262)*$I262),IF(O262&gt;0,Q262*S262))</f>
        <v>0</v>
      </c>
      <c r="U262" s="160">
        <f>IF(Q262&gt;0,((I262-T262)*'Formula Matrix'!$E$38),0)</f>
        <v>0</v>
      </c>
      <c r="V262" s="160">
        <f t="shared" si="20"/>
        <v>0</v>
      </c>
      <c r="W262" s="160">
        <f>IF(V262&gt;0,(V262*'Checklist Parameters'!$E$35),0)</f>
        <v>0</v>
      </c>
      <c r="X262" s="161">
        <f t="shared" si="21"/>
        <v>0</v>
      </c>
      <c r="Y262" s="161">
        <f>IF('Checklist Parameters'!$E$102&lt;&gt;"",(I262/43560)*'Checklist Parameters'!$E$102,"N/A")</f>
        <v>0</v>
      </c>
      <c r="Z262" s="161" t="str">
        <f>IF('Checklist Parameters'!$E$58&lt;&gt;"",((I262*'Checklist Parameters'!$E$58)*'Checklist Parameters'!$E$35)/1000,"N/A")</f>
        <v>N/A</v>
      </c>
      <c r="AA262" s="161">
        <f>IF('Checklist Parameters'!$E$101&lt;&gt;"",IFERROR(I262/'Checklist Parameters'!$E$101,0),"N/A")</f>
        <v>0</v>
      </c>
      <c r="AB262" s="161" t="str">
        <f>IF('Checklist Parameters'!$E$43&lt;&gt;"",(I262*'Checklist Parameters'!$E$43)/1000,"N/A")</f>
        <v>N/A</v>
      </c>
      <c r="AC262" s="161">
        <f>IF('Checklist Parameters'!$E$16="",$X262,IF(AND('Checklist Parameters'!$E$16&lt;$X262,'Checklist Parameters'!$E$16&gt;=3),'Checklist Parameters'!$E$16,IF(AND('Checklist Parameters'!$E$16&lt;$X262,'Checklist Parameters'!$E$16&lt;3),0,$X262)))</f>
        <v>0</v>
      </c>
      <c r="AD262" s="161" t="str">
        <f>IF(AND(I262&lt;'Checklist Parameters'!$E$22,$I262&lt;&gt;0),"Y","")</f>
        <v/>
      </c>
      <c r="AE262" s="161" t="str">
        <f>IF($AD262="Y",0,IF('Checklist Parameters'!$E$25="","&lt;no limit&gt;",ROUNDDOWN((($I262-'Checklist Parameters'!$E$24)/'Checklist Parameters'!$E$25)+1,0)))</f>
        <v>&lt;no limit&gt;</v>
      </c>
      <c r="AF262" s="174">
        <f t="shared" si="22"/>
        <v>0</v>
      </c>
      <c r="AG262" s="161">
        <f t="shared" si="23"/>
        <v>0</v>
      </c>
      <c r="AH262" s="126"/>
      <c r="AI262" s="101"/>
      <c r="AJ262" s="101"/>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row>
    <row r="263" spans="1:79" s="2" customFormat="1" ht="15">
      <c r="A263" s="388"/>
      <c r="B263" s="389"/>
      <c r="C263" s="389"/>
      <c r="D263" s="389"/>
      <c r="E263" s="389"/>
      <c r="F263" s="389"/>
      <c r="G263" s="390"/>
      <c r="H263" s="389"/>
      <c r="I263" s="389"/>
      <c r="J263" s="389"/>
      <c r="K263" s="389"/>
      <c r="L263" s="389"/>
      <c r="M263" s="389"/>
      <c r="N263" s="313">
        <f>IF(IF(I263&lt;'Checklist Parameters'!$E$22,0,($I263-$L263))&lt;0,0,IF(I263&lt;'Checklist Parameters'!$E$22,0,($I263-$L263)))</f>
        <v>0</v>
      </c>
      <c r="O263" s="394"/>
      <c r="P263" s="395"/>
      <c r="Q263" s="316">
        <f t="shared" si="18"/>
        <v>0</v>
      </c>
      <c r="R263" s="159">
        <f t="shared" si="19"/>
        <v>0</v>
      </c>
      <c r="S263" s="159">
        <f>IF('Checklist Parameters'!$E$60&lt;0.2,0.2,'Checklist Parameters'!$E$60)</f>
        <v>0.72</v>
      </c>
      <c r="T263" s="160">
        <f>IF($O263="",IF('Checklist District ID'!$C$43="Y",MAX($R263:$S263)*$I263,SUM($R263:$S263)*$I263),IF(O263&gt;0,Q263*S263))</f>
        <v>0</v>
      </c>
      <c r="U263" s="160">
        <f>IF(Q263&gt;0,((I263-T263)*'Formula Matrix'!$E$38),0)</f>
        <v>0</v>
      </c>
      <c r="V263" s="160">
        <f t="shared" si="20"/>
        <v>0</v>
      </c>
      <c r="W263" s="160">
        <f>IF(V263&gt;0,(V263*'Checklist Parameters'!$E$35),0)</f>
        <v>0</v>
      </c>
      <c r="X263" s="161">
        <f t="shared" si="21"/>
        <v>0</v>
      </c>
      <c r="Y263" s="161">
        <f>IF('Checklist Parameters'!$E$102&lt;&gt;"",(I263/43560)*'Checklist Parameters'!$E$102,"N/A")</f>
        <v>0</v>
      </c>
      <c r="Z263" s="161" t="str">
        <f>IF('Checklist Parameters'!$E$58&lt;&gt;"",((I263*'Checklist Parameters'!$E$58)*'Checklist Parameters'!$E$35)/1000,"N/A")</f>
        <v>N/A</v>
      </c>
      <c r="AA263" s="161">
        <f>IF('Checklist Parameters'!$E$101&lt;&gt;"",IFERROR(I263/'Checklist Parameters'!$E$101,0),"N/A")</f>
        <v>0</v>
      </c>
      <c r="AB263" s="161" t="str">
        <f>IF('Checklist Parameters'!$E$43&lt;&gt;"",(I263*'Checklist Parameters'!$E$43)/1000,"N/A")</f>
        <v>N/A</v>
      </c>
      <c r="AC263" s="161">
        <f>IF('Checklist Parameters'!$E$16="",$X263,IF(AND('Checklist Parameters'!$E$16&lt;$X263,'Checklist Parameters'!$E$16&gt;=3),'Checklist Parameters'!$E$16,IF(AND('Checklist Parameters'!$E$16&lt;$X263,'Checklist Parameters'!$E$16&lt;3),0,$X263)))</f>
        <v>0</v>
      </c>
      <c r="AD263" s="161" t="str">
        <f>IF(AND(I263&lt;'Checklist Parameters'!$E$22,$I263&lt;&gt;0),"Y","")</f>
        <v/>
      </c>
      <c r="AE263" s="161" t="str">
        <f>IF($AD263="Y",0,IF('Checklist Parameters'!$E$25="","&lt;no limit&gt;",ROUNDDOWN((($I263-'Checklist Parameters'!$E$24)/'Checklist Parameters'!$E$25)+1,0)))</f>
        <v>&lt;no limit&gt;</v>
      </c>
      <c r="AF263" s="174">
        <f t="shared" si="22"/>
        <v>0</v>
      </c>
      <c r="AG263" s="161">
        <f t="shared" si="23"/>
        <v>0</v>
      </c>
      <c r="AH263" s="126"/>
      <c r="AI263" s="101"/>
      <c r="AJ263" s="101"/>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row>
    <row r="264" spans="1:79" s="2" customFormat="1" ht="15">
      <c r="A264" s="388"/>
      <c r="B264" s="389"/>
      <c r="C264" s="389"/>
      <c r="D264" s="389"/>
      <c r="E264" s="389"/>
      <c r="F264" s="389"/>
      <c r="G264" s="390"/>
      <c r="H264" s="389"/>
      <c r="I264" s="389"/>
      <c r="J264" s="389"/>
      <c r="K264" s="389"/>
      <c r="L264" s="389"/>
      <c r="M264" s="389"/>
      <c r="N264" s="313">
        <f>IF(IF(I264&lt;'Checklist Parameters'!$E$22,0,($I264-$L264))&lt;0,0,IF(I264&lt;'Checklist Parameters'!$E$22,0,($I264-$L264)))</f>
        <v>0</v>
      </c>
      <c r="O264" s="394"/>
      <c r="P264" s="395"/>
      <c r="Q264" s="316">
        <f t="shared" si="18"/>
        <v>0</v>
      </c>
      <c r="R264" s="159">
        <f t="shared" si="19"/>
        <v>0</v>
      </c>
      <c r="S264" s="159">
        <f>IF('Checklist Parameters'!$E$60&lt;0.2,0.2,'Checklist Parameters'!$E$60)</f>
        <v>0.72</v>
      </c>
      <c r="T264" s="160">
        <f>IF($O264="",IF('Checklist District ID'!$C$43="Y",MAX($R264:$S264)*$I264,SUM($R264:$S264)*$I264),IF(O264&gt;0,Q264*S264))</f>
        <v>0</v>
      </c>
      <c r="U264" s="160">
        <f>IF(Q264&gt;0,((I264-T264)*'Formula Matrix'!$E$38),0)</f>
        <v>0</v>
      </c>
      <c r="V264" s="160">
        <f t="shared" si="20"/>
        <v>0</v>
      </c>
      <c r="W264" s="160">
        <f>IF(V264&gt;0,(V264*'Checklist Parameters'!$E$35),0)</f>
        <v>0</v>
      </c>
      <c r="X264" s="161">
        <f t="shared" si="21"/>
        <v>0</v>
      </c>
      <c r="Y264" s="161">
        <f>IF('Checklist Parameters'!$E$102&lt;&gt;"",(I264/43560)*'Checklist Parameters'!$E$102,"N/A")</f>
        <v>0</v>
      </c>
      <c r="Z264" s="161" t="str">
        <f>IF('Checklist Parameters'!$E$58&lt;&gt;"",((I264*'Checklist Parameters'!$E$58)*'Checklist Parameters'!$E$35)/1000,"N/A")</f>
        <v>N/A</v>
      </c>
      <c r="AA264" s="161">
        <f>IF('Checklist Parameters'!$E$101&lt;&gt;"",IFERROR(I264/'Checklist Parameters'!$E$101,0),"N/A")</f>
        <v>0</v>
      </c>
      <c r="AB264" s="161" t="str">
        <f>IF('Checklist Parameters'!$E$43&lt;&gt;"",(I264*'Checklist Parameters'!$E$43)/1000,"N/A")</f>
        <v>N/A</v>
      </c>
      <c r="AC264" s="161">
        <f>IF('Checklist Parameters'!$E$16="",$X264,IF(AND('Checklist Parameters'!$E$16&lt;$X264,'Checklist Parameters'!$E$16&gt;=3),'Checklist Parameters'!$E$16,IF(AND('Checklist Parameters'!$E$16&lt;$X264,'Checklist Parameters'!$E$16&lt;3),0,$X264)))</f>
        <v>0</v>
      </c>
      <c r="AD264" s="161" t="str">
        <f>IF(AND(I264&lt;'Checklist Parameters'!$E$22,$I264&lt;&gt;0),"Y","")</f>
        <v/>
      </c>
      <c r="AE264" s="161" t="str">
        <f>IF($AD264="Y",0,IF('Checklist Parameters'!$E$25="","&lt;no limit&gt;",ROUNDDOWN((($I264-'Checklist Parameters'!$E$24)/'Checklist Parameters'!$E$25)+1,0)))</f>
        <v>&lt;no limit&gt;</v>
      </c>
      <c r="AF264" s="174">
        <f t="shared" si="22"/>
        <v>0</v>
      </c>
      <c r="AG264" s="161">
        <f t="shared" si="23"/>
        <v>0</v>
      </c>
      <c r="AH264" s="126"/>
      <c r="AI264" s="101"/>
      <c r="AJ264" s="101"/>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row>
    <row r="265" spans="1:79" s="2" customFormat="1" ht="15">
      <c r="A265" s="388"/>
      <c r="B265" s="389"/>
      <c r="C265" s="389"/>
      <c r="D265" s="389"/>
      <c r="E265" s="389"/>
      <c r="F265" s="389"/>
      <c r="G265" s="390"/>
      <c r="H265" s="389"/>
      <c r="I265" s="389"/>
      <c r="J265" s="389"/>
      <c r="K265" s="389"/>
      <c r="L265" s="389"/>
      <c r="M265" s="389"/>
      <c r="N265" s="313">
        <f>IF(IF(I265&lt;'Checklist Parameters'!$E$22,0,($I265-$L265))&lt;0,0,IF(I265&lt;'Checklist Parameters'!$E$22,0,($I265-$L265)))</f>
        <v>0</v>
      </c>
      <c r="O265" s="394"/>
      <c r="P265" s="395"/>
      <c r="Q265" s="316">
        <f t="shared" si="18"/>
        <v>0</v>
      </c>
      <c r="R265" s="159">
        <f t="shared" si="19"/>
        <v>0</v>
      </c>
      <c r="S265" s="159">
        <f>IF('Checklist Parameters'!$E$60&lt;0.2,0.2,'Checklist Parameters'!$E$60)</f>
        <v>0.72</v>
      </c>
      <c r="T265" s="160">
        <f>IF($O265="",IF('Checklist District ID'!$C$43="Y",MAX($R265:$S265)*$I265,SUM($R265:$S265)*$I265),IF(O265&gt;0,Q265*S265))</f>
        <v>0</v>
      </c>
      <c r="U265" s="160">
        <f>IF(Q265&gt;0,((I265-T265)*'Formula Matrix'!$E$38),0)</f>
        <v>0</v>
      </c>
      <c r="V265" s="160">
        <f t="shared" si="20"/>
        <v>0</v>
      </c>
      <c r="W265" s="160">
        <f>IF(V265&gt;0,(V265*'Checklist Parameters'!$E$35),0)</f>
        <v>0</v>
      </c>
      <c r="X265" s="161">
        <f t="shared" si="21"/>
        <v>0</v>
      </c>
      <c r="Y265" s="161">
        <f>IF('Checklist Parameters'!$E$102&lt;&gt;"",(I265/43560)*'Checklist Parameters'!$E$102,"N/A")</f>
        <v>0</v>
      </c>
      <c r="Z265" s="161" t="str">
        <f>IF('Checklist Parameters'!$E$58&lt;&gt;"",((I265*'Checklist Parameters'!$E$58)*'Checklist Parameters'!$E$35)/1000,"N/A")</f>
        <v>N/A</v>
      </c>
      <c r="AA265" s="161">
        <f>IF('Checklist Parameters'!$E$101&lt;&gt;"",IFERROR(I265/'Checklist Parameters'!$E$101,0),"N/A")</f>
        <v>0</v>
      </c>
      <c r="AB265" s="161" t="str">
        <f>IF('Checklist Parameters'!$E$43&lt;&gt;"",(I265*'Checklist Parameters'!$E$43)/1000,"N/A")</f>
        <v>N/A</v>
      </c>
      <c r="AC265" s="161">
        <f>IF('Checklist Parameters'!$E$16="",$X265,IF(AND('Checklist Parameters'!$E$16&lt;$X265,'Checklist Parameters'!$E$16&gt;=3),'Checklist Parameters'!$E$16,IF(AND('Checklist Parameters'!$E$16&lt;$X265,'Checklist Parameters'!$E$16&lt;3),0,$X265)))</f>
        <v>0</v>
      </c>
      <c r="AD265" s="161" t="str">
        <f>IF(AND(I265&lt;'Checklist Parameters'!$E$22,$I265&lt;&gt;0),"Y","")</f>
        <v/>
      </c>
      <c r="AE265" s="161" t="str">
        <f>IF($AD265="Y",0,IF('Checklist Parameters'!$E$25="","&lt;no limit&gt;",ROUNDDOWN((($I265-'Checklist Parameters'!$E$24)/'Checklist Parameters'!$E$25)+1,0)))</f>
        <v>&lt;no limit&gt;</v>
      </c>
      <c r="AF265" s="174">
        <f t="shared" si="22"/>
        <v>0</v>
      </c>
      <c r="AG265" s="161">
        <f t="shared" si="23"/>
        <v>0</v>
      </c>
      <c r="AH265" s="126"/>
      <c r="AI265" s="101"/>
      <c r="AJ265" s="101"/>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row>
    <row r="266" spans="1:79" s="2" customFormat="1" ht="15">
      <c r="A266" s="388"/>
      <c r="B266" s="389"/>
      <c r="C266" s="389"/>
      <c r="D266" s="389"/>
      <c r="E266" s="389"/>
      <c r="F266" s="389"/>
      <c r="G266" s="390"/>
      <c r="H266" s="389"/>
      <c r="I266" s="389"/>
      <c r="J266" s="389"/>
      <c r="K266" s="389"/>
      <c r="L266" s="389"/>
      <c r="M266" s="389"/>
      <c r="N266" s="313">
        <f>IF(IF(I266&lt;'Checklist Parameters'!$E$22,0,($I266-$L266))&lt;0,0,IF(I266&lt;'Checklist Parameters'!$E$22,0,($I266-$L266)))</f>
        <v>0</v>
      </c>
      <c r="O266" s="394"/>
      <c r="P266" s="395"/>
      <c r="Q266" s="316">
        <f t="shared" si="18"/>
        <v>0</v>
      </c>
      <c r="R266" s="159">
        <f t="shared" si="19"/>
        <v>0</v>
      </c>
      <c r="S266" s="159">
        <f>IF('Checklist Parameters'!$E$60&lt;0.2,0.2,'Checklist Parameters'!$E$60)</f>
        <v>0.72</v>
      </c>
      <c r="T266" s="160">
        <f>IF($O266="",IF('Checklist District ID'!$C$43="Y",MAX($R266:$S266)*$I266,SUM($R266:$S266)*$I266),IF(O266&gt;0,Q266*S266))</f>
        <v>0</v>
      </c>
      <c r="U266" s="160">
        <f>IF(Q266&gt;0,((I266-T266)*'Formula Matrix'!$E$38),0)</f>
        <v>0</v>
      </c>
      <c r="V266" s="160">
        <f t="shared" si="20"/>
        <v>0</v>
      </c>
      <c r="W266" s="160">
        <f>IF(V266&gt;0,(V266*'Checklist Parameters'!$E$35),0)</f>
        <v>0</v>
      </c>
      <c r="X266" s="161">
        <f t="shared" si="21"/>
        <v>0</v>
      </c>
      <c r="Y266" s="161">
        <f>IF('Checklist Parameters'!$E$102&lt;&gt;"",(I266/43560)*'Checklist Parameters'!$E$102,"N/A")</f>
        <v>0</v>
      </c>
      <c r="Z266" s="161" t="str">
        <f>IF('Checklist Parameters'!$E$58&lt;&gt;"",((I266*'Checklist Parameters'!$E$58)*'Checklist Parameters'!$E$35)/1000,"N/A")</f>
        <v>N/A</v>
      </c>
      <c r="AA266" s="161">
        <f>IF('Checklist Parameters'!$E$101&lt;&gt;"",IFERROR(I266/'Checklist Parameters'!$E$101,0),"N/A")</f>
        <v>0</v>
      </c>
      <c r="AB266" s="161" t="str">
        <f>IF('Checklist Parameters'!$E$43&lt;&gt;"",(I266*'Checklist Parameters'!$E$43)/1000,"N/A")</f>
        <v>N/A</v>
      </c>
      <c r="AC266" s="161">
        <f>IF('Checklist Parameters'!$E$16="",$X266,IF(AND('Checklist Parameters'!$E$16&lt;$X266,'Checklist Parameters'!$E$16&gt;=3),'Checklist Parameters'!$E$16,IF(AND('Checklist Parameters'!$E$16&lt;$X266,'Checklist Parameters'!$E$16&lt;3),0,$X266)))</f>
        <v>0</v>
      </c>
      <c r="AD266" s="161" t="str">
        <f>IF(AND(I266&lt;'Checklist Parameters'!$E$22,$I266&lt;&gt;0),"Y","")</f>
        <v/>
      </c>
      <c r="AE266" s="161" t="str">
        <f>IF($AD266="Y",0,IF('Checklist Parameters'!$E$25="","&lt;no limit&gt;",ROUNDDOWN((($I266-'Checklist Parameters'!$E$24)/'Checklist Parameters'!$E$25)+1,0)))</f>
        <v>&lt;no limit&gt;</v>
      </c>
      <c r="AF266" s="174">
        <f t="shared" si="22"/>
        <v>0</v>
      </c>
      <c r="AG266" s="161">
        <f t="shared" si="23"/>
        <v>0</v>
      </c>
      <c r="AH266" s="126"/>
      <c r="AI266" s="101"/>
      <c r="AJ266" s="101"/>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row>
    <row r="267" spans="1:79" s="2" customFormat="1" ht="15">
      <c r="A267" s="388"/>
      <c r="B267" s="389"/>
      <c r="C267" s="389"/>
      <c r="D267" s="389"/>
      <c r="E267" s="389"/>
      <c r="F267" s="389"/>
      <c r="G267" s="390"/>
      <c r="H267" s="389"/>
      <c r="I267" s="389"/>
      <c r="J267" s="389"/>
      <c r="K267" s="389"/>
      <c r="L267" s="389"/>
      <c r="M267" s="389"/>
      <c r="N267" s="313">
        <f>IF(IF(I267&lt;'Checklist Parameters'!$E$22,0,($I267-$L267))&lt;0,0,IF(I267&lt;'Checklist Parameters'!$E$22,0,($I267-$L267)))</f>
        <v>0</v>
      </c>
      <c r="O267" s="394"/>
      <c r="P267" s="395"/>
      <c r="Q267" s="316">
        <f t="shared" si="18"/>
        <v>0</v>
      </c>
      <c r="R267" s="159">
        <f t="shared" si="19"/>
        <v>0</v>
      </c>
      <c r="S267" s="159">
        <f>IF('Checklist Parameters'!$E$60&lt;0.2,0.2,'Checklist Parameters'!$E$60)</f>
        <v>0.72</v>
      </c>
      <c r="T267" s="160">
        <f>IF($O267="",IF('Checklist District ID'!$C$43="Y",MAX($R267:$S267)*$I267,SUM($R267:$S267)*$I267),IF(O267&gt;0,Q267*S267))</f>
        <v>0</v>
      </c>
      <c r="U267" s="160">
        <f>IF(Q267&gt;0,((I267-T267)*'Formula Matrix'!$E$38),0)</f>
        <v>0</v>
      </c>
      <c r="V267" s="160">
        <f t="shared" si="20"/>
        <v>0</v>
      </c>
      <c r="W267" s="160">
        <f>IF(V267&gt;0,(V267*'Checklist Parameters'!$E$35),0)</f>
        <v>0</v>
      </c>
      <c r="X267" s="161">
        <f t="shared" si="21"/>
        <v>0</v>
      </c>
      <c r="Y267" s="161">
        <f>IF('Checklist Parameters'!$E$102&lt;&gt;"",(I267/43560)*'Checklist Parameters'!$E$102,"N/A")</f>
        <v>0</v>
      </c>
      <c r="Z267" s="161" t="str">
        <f>IF('Checklist Parameters'!$E$58&lt;&gt;"",((I267*'Checklist Parameters'!$E$58)*'Checklist Parameters'!$E$35)/1000,"N/A")</f>
        <v>N/A</v>
      </c>
      <c r="AA267" s="161">
        <f>IF('Checklist Parameters'!$E$101&lt;&gt;"",IFERROR(I267/'Checklist Parameters'!$E$101,0),"N/A")</f>
        <v>0</v>
      </c>
      <c r="AB267" s="161" t="str">
        <f>IF('Checklist Parameters'!$E$43&lt;&gt;"",(I267*'Checklist Parameters'!$E$43)/1000,"N/A")</f>
        <v>N/A</v>
      </c>
      <c r="AC267" s="161">
        <f>IF('Checklist Parameters'!$E$16="",$X267,IF(AND('Checklist Parameters'!$E$16&lt;$X267,'Checklist Parameters'!$E$16&gt;=3),'Checklist Parameters'!$E$16,IF(AND('Checklist Parameters'!$E$16&lt;$X267,'Checklist Parameters'!$E$16&lt;3),0,$X267)))</f>
        <v>0</v>
      </c>
      <c r="AD267" s="161" t="str">
        <f>IF(AND(I267&lt;'Checklist Parameters'!$E$22,$I267&lt;&gt;0),"Y","")</f>
        <v/>
      </c>
      <c r="AE267" s="161" t="str">
        <f>IF($AD267="Y",0,IF('Checklist Parameters'!$E$25="","&lt;no limit&gt;",ROUNDDOWN((($I267-'Checklist Parameters'!$E$24)/'Checklist Parameters'!$E$25)+1,0)))</f>
        <v>&lt;no limit&gt;</v>
      </c>
      <c r="AF267" s="174">
        <f t="shared" si="22"/>
        <v>0</v>
      </c>
      <c r="AG267" s="161">
        <f t="shared" si="23"/>
        <v>0</v>
      </c>
      <c r="AH267" s="126"/>
      <c r="AI267" s="101"/>
      <c r="AJ267" s="101"/>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row>
    <row r="268" spans="1:79" s="2" customFormat="1" ht="15">
      <c r="A268" s="388"/>
      <c r="B268" s="389"/>
      <c r="C268" s="389"/>
      <c r="D268" s="389"/>
      <c r="E268" s="389"/>
      <c r="F268" s="389"/>
      <c r="G268" s="390"/>
      <c r="H268" s="389"/>
      <c r="I268" s="389"/>
      <c r="J268" s="389"/>
      <c r="K268" s="389"/>
      <c r="L268" s="389"/>
      <c r="M268" s="389"/>
      <c r="N268" s="313">
        <f>IF(IF(I268&lt;'Checklist Parameters'!$E$22,0,($I268-$L268))&lt;0,0,IF(I268&lt;'Checklist Parameters'!$E$22,0,($I268-$L268)))</f>
        <v>0</v>
      </c>
      <c r="O268" s="394"/>
      <c r="P268" s="395"/>
      <c r="Q268" s="316">
        <f t="shared" si="18"/>
        <v>0</v>
      </c>
      <c r="R268" s="159">
        <f t="shared" si="19"/>
        <v>0</v>
      </c>
      <c r="S268" s="159">
        <f>IF('Checklist Parameters'!$E$60&lt;0.2,0.2,'Checklist Parameters'!$E$60)</f>
        <v>0.72</v>
      </c>
      <c r="T268" s="160">
        <f>IF($O268="",IF('Checklist District ID'!$C$43="Y",MAX($R268:$S268)*$I268,SUM($R268:$S268)*$I268),IF(O268&gt;0,Q268*S268))</f>
        <v>0</v>
      </c>
      <c r="U268" s="160">
        <f>IF(Q268&gt;0,((I268-T268)*'Formula Matrix'!$E$38),0)</f>
        <v>0</v>
      </c>
      <c r="V268" s="160">
        <f t="shared" si="20"/>
        <v>0</v>
      </c>
      <c r="W268" s="160">
        <f>IF(V268&gt;0,(V268*'Checklist Parameters'!$E$35),0)</f>
        <v>0</v>
      </c>
      <c r="X268" s="161">
        <f t="shared" si="21"/>
        <v>0</v>
      </c>
      <c r="Y268" s="161">
        <f>IF('Checklist Parameters'!$E$102&lt;&gt;"",(I268/43560)*'Checklist Parameters'!$E$102,"N/A")</f>
        <v>0</v>
      </c>
      <c r="Z268" s="161" t="str">
        <f>IF('Checklist Parameters'!$E$58&lt;&gt;"",((I268*'Checklist Parameters'!$E$58)*'Checklist Parameters'!$E$35)/1000,"N/A")</f>
        <v>N/A</v>
      </c>
      <c r="AA268" s="161">
        <f>IF('Checklist Parameters'!$E$101&lt;&gt;"",IFERROR(I268/'Checklist Parameters'!$E$101,0),"N/A")</f>
        <v>0</v>
      </c>
      <c r="AB268" s="161" t="str">
        <f>IF('Checklist Parameters'!$E$43&lt;&gt;"",(I268*'Checklist Parameters'!$E$43)/1000,"N/A")</f>
        <v>N/A</v>
      </c>
      <c r="AC268" s="161">
        <f>IF('Checklist Parameters'!$E$16="",$X268,IF(AND('Checklist Parameters'!$E$16&lt;$X268,'Checklist Parameters'!$E$16&gt;=3),'Checklist Parameters'!$E$16,IF(AND('Checklist Parameters'!$E$16&lt;$X268,'Checklist Parameters'!$E$16&lt;3),0,$X268)))</f>
        <v>0</v>
      </c>
      <c r="AD268" s="161" t="str">
        <f>IF(AND(I268&lt;'Checklist Parameters'!$E$22,$I268&lt;&gt;0),"Y","")</f>
        <v/>
      </c>
      <c r="AE268" s="161" t="str">
        <f>IF($AD268="Y",0,IF('Checklist Parameters'!$E$25="","&lt;no limit&gt;",ROUNDDOWN((($I268-'Checklist Parameters'!$E$24)/'Checklist Parameters'!$E$25)+1,0)))</f>
        <v>&lt;no limit&gt;</v>
      </c>
      <c r="AF268" s="174">
        <f t="shared" si="22"/>
        <v>0</v>
      </c>
      <c r="AG268" s="161">
        <f t="shared" si="23"/>
        <v>0</v>
      </c>
      <c r="AH268" s="126"/>
      <c r="AI268" s="101"/>
      <c r="AJ268" s="101"/>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row>
    <row r="269" spans="1:79" s="2" customFormat="1" ht="15">
      <c r="A269" s="388"/>
      <c r="B269" s="389"/>
      <c r="C269" s="389"/>
      <c r="D269" s="389"/>
      <c r="E269" s="389"/>
      <c r="F269" s="389"/>
      <c r="G269" s="390"/>
      <c r="H269" s="389"/>
      <c r="I269" s="389"/>
      <c r="J269" s="389"/>
      <c r="K269" s="389"/>
      <c r="L269" s="389"/>
      <c r="M269" s="389"/>
      <c r="N269" s="313">
        <f>IF(IF(I269&lt;'Checklist Parameters'!$E$22,0,($I269-$L269))&lt;0,0,IF(I269&lt;'Checklist Parameters'!$E$22,0,($I269-$L269)))</f>
        <v>0</v>
      </c>
      <c r="O269" s="394"/>
      <c r="P269" s="395"/>
      <c r="Q269" s="316">
        <f t="shared" si="18"/>
        <v>0</v>
      </c>
      <c r="R269" s="159">
        <f t="shared" si="19"/>
        <v>0</v>
      </c>
      <c r="S269" s="159">
        <f>IF('Checklist Parameters'!$E$60&lt;0.2,0.2,'Checklist Parameters'!$E$60)</f>
        <v>0.72</v>
      </c>
      <c r="T269" s="160">
        <f>IF($O269="",IF('Checklist District ID'!$C$43="Y",MAX($R269:$S269)*$I269,SUM($R269:$S269)*$I269),IF(O269&gt;0,Q269*S269))</f>
        <v>0</v>
      </c>
      <c r="U269" s="160">
        <f>IF(Q269&gt;0,((I269-T269)*'Formula Matrix'!$E$38),0)</f>
        <v>0</v>
      </c>
      <c r="V269" s="160">
        <f t="shared" si="20"/>
        <v>0</v>
      </c>
      <c r="W269" s="160">
        <f>IF(V269&gt;0,(V269*'Checklist Parameters'!$E$35),0)</f>
        <v>0</v>
      </c>
      <c r="X269" s="161">
        <f t="shared" si="21"/>
        <v>0</v>
      </c>
      <c r="Y269" s="161">
        <f>IF('Checklist Parameters'!$E$102&lt;&gt;"",(I269/43560)*'Checklist Parameters'!$E$102,"N/A")</f>
        <v>0</v>
      </c>
      <c r="Z269" s="161" t="str">
        <f>IF('Checklist Parameters'!$E$58&lt;&gt;"",((I269*'Checklist Parameters'!$E$58)*'Checklist Parameters'!$E$35)/1000,"N/A")</f>
        <v>N/A</v>
      </c>
      <c r="AA269" s="161">
        <f>IF('Checklist Parameters'!$E$101&lt;&gt;"",IFERROR(I269/'Checklist Parameters'!$E$101,0),"N/A")</f>
        <v>0</v>
      </c>
      <c r="AB269" s="161" t="str">
        <f>IF('Checklist Parameters'!$E$43&lt;&gt;"",(I269*'Checklist Parameters'!$E$43)/1000,"N/A")</f>
        <v>N/A</v>
      </c>
      <c r="AC269" s="161">
        <f>IF('Checklist Parameters'!$E$16="",$X269,IF(AND('Checklist Parameters'!$E$16&lt;$X269,'Checklist Parameters'!$E$16&gt;=3),'Checklist Parameters'!$E$16,IF(AND('Checklist Parameters'!$E$16&lt;$X269,'Checklist Parameters'!$E$16&lt;3),0,$X269)))</f>
        <v>0</v>
      </c>
      <c r="AD269" s="161" t="str">
        <f>IF(AND(I269&lt;'Checklist Parameters'!$E$22,$I269&lt;&gt;0),"Y","")</f>
        <v/>
      </c>
      <c r="AE269" s="161" t="str">
        <f>IF($AD269="Y",0,IF('Checklist Parameters'!$E$25="","&lt;no limit&gt;",ROUNDDOWN((($I269-'Checklist Parameters'!$E$24)/'Checklist Parameters'!$E$25)+1,0)))</f>
        <v>&lt;no limit&gt;</v>
      </c>
      <c r="AF269" s="174">
        <f t="shared" si="22"/>
        <v>0</v>
      </c>
      <c r="AG269" s="161">
        <f t="shared" si="23"/>
        <v>0</v>
      </c>
      <c r="AH269" s="126"/>
      <c r="AI269" s="101"/>
      <c r="AJ269" s="101"/>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row>
    <row r="270" spans="1:79" s="2" customFormat="1" ht="15">
      <c r="A270" s="388"/>
      <c r="B270" s="389"/>
      <c r="C270" s="389"/>
      <c r="D270" s="389"/>
      <c r="E270" s="389"/>
      <c r="F270" s="389"/>
      <c r="G270" s="390"/>
      <c r="H270" s="389"/>
      <c r="I270" s="389"/>
      <c r="J270" s="389"/>
      <c r="K270" s="389"/>
      <c r="L270" s="389"/>
      <c r="M270" s="389"/>
      <c r="N270" s="313">
        <f>IF(IF(I270&lt;'Checklist Parameters'!$E$22,0,($I270-$L270))&lt;0,0,IF(I270&lt;'Checklist Parameters'!$E$22,0,($I270-$L270)))</f>
        <v>0</v>
      </c>
      <c r="O270" s="394"/>
      <c r="P270" s="395"/>
      <c r="Q270" s="316">
        <f t="shared" si="18"/>
        <v>0</v>
      </c>
      <c r="R270" s="159">
        <f t="shared" si="19"/>
        <v>0</v>
      </c>
      <c r="S270" s="159">
        <f>IF('Checklist Parameters'!$E$60&lt;0.2,0.2,'Checklist Parameters'!$E$60)</f>
        <v>0.72</v>
      </c>
      <c r="T270" s="160">
        <f>IF($O270="",IF('Checklist District ID'!$C$43="Y",MAX($R270:$S270)*$I270,SUM($R270:$S270)*$I270),IF(O270&gt;0,Q270*S270))</f>
        <v>0</v>
      </c>
      <c r="U270" s="160">
        <f>IF(Q270&gt;0,((I270-T270)*'Formula Matrix'!$E$38),0)</f>
        <v>0</v>
      </c>
      <c r="V270" s="160">
        <f t="shared" si="20"/>
        <v>0</v>
      </c>
      <c r="W270" s="160">
        <f>IF(V270&gt;0,(V270*'Checklist Parameters'!$E$35),0)</f>
        <v>0</v>
      </c>
      <c r="X270" s="161">
        <f t="shared" si="21"/>
        <v>0</v>
      </c>
      <c r="Y270" s="161">
        <f>IF('Checklist Parameters'!$E$102&lt;&gt;"",(I270/43560)*'Checklist Parameters'!$E$102,"N/A")</f>
        <v>0</v>
      </c>
      <c r="Z270" s="161" t="str">
        <f>IF('Checklist Parameters'!$E$58&lt;&gt;"",((I270*'Checklist Parameters'!$E$58)*'Checklist Parameters'!$E$35)/1000,"N/A")</f>
        <v>N/A</v>
      </c>
      <c r="AA270" s="161">
        <f>IF('Checklist Parameters'!$E$101&lt;&gt;"",IFERROR(I270/'Checklist Parameters'!$E$101,0),"N/A")</f>
        <v>0</v>
      </c>
      <c r="AB270" s="161" t="str">
        <f>IF('Checklist Parameters'!$E$43&lt;&gt;"",(I270*'Checklist Parameters'!$E$43)/1000,"N/A")</f>
        <v>N/A</v>
      </c>
      <c r="AC270" s="161">
        <f>IF('Checklist Parameters'!$E$16="",$X270,IF(AND('Checklist Parameters'!$E$16&lt;$X270,'Checklist Parameters'!$E$16&gt;=3),'Checklist Parameters'!$E$16,IF(AND('Checklist Parameters'!$E$16&lt;$X270,'Checklist Parameters'!$E$16&lt;3),0,$X270)))</f>
        <v>0</v>
      </c>
      <c r="AD270" s="161" t="str">
        <f>IF(AND(I270&lt;'Checklist Parameters'!$E$22,$I270&lt;&gt;0),"Y","")</f>
        <v/>
      </c>
      <c r="AE270" s="161" t="str">
        <f>IF($AD270="Y",0,IF('Checklist Parameters'!$E$25="","&lt;no limit&gt;",ROUNDDOWN((($I270-'Checklist Parameters'!$E$24)/'Checklist Parameters'!$E$25)+1,0)))</f>
        <v>&lt;no limit&gt;</v>
      </c>
      <c r="AF270" s="174">
        <f t="shared" si="22"/>
        <v>0</v>
      </c>
      <c r="AG270" s="161">
        <f t="shared" si="23"/>
        <v>0</v>
      </c>
      <c r="AH270" s="126"/>
      <c r="AI270" s="101"/>
      <c r="AJ270" s="101"/>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row>
    <row r="271" spans="1:79" s="2" customFormat="1" ht="15">
      <c r="A271" s="388"/>
      <c r="B271" s="389"/>
      <c r="C271" s="389"/>
      <c r="D271" s="389"/>
      <c r="E271" s="389"/>
      <c r="F271" s="389"/>
      <c r="G271" s="390"/>
      <c r="H271" s="389"/>
      <c r="I271" s="389"/>
      <c r="J271" s="389"/>
      <c r="K271" s="389"/>
      <c r="L271" s="389"/>
      <c r="M271" s="389"/>
      <c r="N271" s="313">
        <f>IF(IF(I271&lt;'Checklist Parameters'!$E$22,0,($I271-$L271))&lt;0,0,IF(I271&lt;'Checklist Parameters'!$E$22,0,($I271-$L271)))</f>
        <v>0</v>
      </c>
      <c r="O271" s="394"/>
      <c r="P271" s="395"/>
      <c r="Q271" s="316">
        <f t="shared" si="18"/>
        <v>0</v>
      </c>
      <c r="R271" s="159">
        <f t="shared" si="19"/>
        <v>0</v>
      </c>
      <c r="S271" s="159">
        <f>IF('Checklist Parameters'!$E$60&lt;0.2,0.2,'Checklist Parameters'!$E$60)</f>
        <v>0.72</v>
      </c>
      <c r="T271" s="160">
        <f>IF($O271="",IF('Checklist District ID'!$C$43="Y",MAX($R271:$S271)*$I271,SUM($R271:$S271)*$I271),IF(O271&gt;0,Q271*S271))</f>
        <v>0</v>
      </c>
      <c r="U271" s="160">
        <f>IF(Q271&gt;0,((I271-T271)*'Formula Matrix'!$E$38),0)</f>
        <v>0</v>
      </c>
      <c r="V271" s="160">
        <f t="shared" si="20"/>
        <v>0</v>
      </c>
      <c r="W271" s="160">
        <f>IF(V271&gt;0,(V271*'Checklist Parameters'!$E$35),0)</f>
        <v>0</v>
      </c>
      <c r="X271" s="161">
        <f t="shared" si="21"/>
        <v>0</v>
      </c>
      <c r="Y271" s="161">
        <f>IF('Checklist Parameters'!$E$102&lt;&gt;"",(I271/43560)*'Checklist Parameters'!$E$102,"N/A")</f>
        <v>0</v>
      </c>
      <c r="Z271" s="161" t="str">
        <f>IF('Checklist Parameters'!$E$58&lt;&gt;"",((I271*'Checklist Parameters'!$E$58)*'Checklist Parameters'!$E$35)/1000,"N/A")</f>
        <v>N/A</v>
      </c>
      <c r="AA271" s="161">
        <f>IF('Checklist Parameters'!$E$101&lt;&gt;"",IFERROR(I271/'Checklist Parameters'!$E$101,0),"N/A")</f>
        <v>0</v>
      </c>
      <c r="AB271" s="161" t="str">
        <f>IF('Checklist Parameters'!$E$43&lt;&gt;"",(I271*'Checklist Parameters'!$E$43)/1000,"N/A")</f>
        <v>N/A</v>
      </c>
      <c r="AC271" s="161">
        <f>IF('Checklist Parameters'!$E$16="",$X271,IF(AND('Checklist Parameters'!$E$16&lt;$X271,'Checklist Parameters'!$E$16&gt;=3),'Checklist Parameters'!$E$16,IF(AND('Checklist Parameters'!$E$16&lt;$X271,'Checklist Parameters'!$E$16&lt;3),0,$X271)))</f>
        <v>0</v>
      </c>
      <c r="AD271" s="161" t="str">
        <f>IF(AND(I271&lt;'Checklist Parameters'!$E$22,$I271&lt;&gt;0),"Y","")</f>
        <v/>
      </c>
      <c r="AE271" s="161" t="str">
        <f>IF($AD271="Y",0,IF('Checklist Parameters'!$E$25="","&lt;no limit&gt;",ROUNDDOWN((($I271-'Checklist Parameters'!$E$24)/'Checklist Parameters'!$E$25)+1,0)))</f>
        <v>&lt;no limit&gt;</v>
      </c>
      <c r="AF271" s="174">
        <f t="shared" si="22"/>
        <v>0</v>
      </c>
      <c r="AG271" s="161">
        <f t="shared" si="23"/>
        <v>0</v>
      </c>
      <c r="AH271" s="126"/>
      <c r="AI271" s="101"/>
      <c r="AJ271" s="101"/>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row>
    <row r="272" spans="1:79" s="2" customFormat="1" ht="15">
      <c r="A272" s="388"/>
      <c r="B272" s="389"/>
      <c r="C272" s="389"/>
      <c r="D272" s="389"/>
      <c r="E272" s="389"/>
      <c r="F272" s="389"/>
      <c r="G272" s="390"/>
      <c r="H272" s="389"/>
      <c r="I272" s="389"/>
      <c r="J272" s="389"/>
      <c r="K272" s="389"/>
      <c r="L272" s="389"/>
      <c r="M272" s="389"/>
      <c r="N272" s="313">
        <f>IF(IF(I272&lt;'Checklist Parameters'!$E$22,0,($I272-$L272))&lt;0,0,IF(I272&lt;'Checklist Parameters'!$E$22,0,($I272-$L272)))</f>
        <v>0</v>
      </c>
      <c r="O272" s="394"/>
      <c r="P272" s="395"/>
      <c r="Q272" s="316">
        <f t="shared" si="18"/>
        <v>0</v>
      </c>
      <c r="R272" s="159">
        <f t="shared" si="19"/>
        <v>0</v>
      </c>
      <c r="S272" s="159">
        <f>IF('Checklist Parameters'!$E$60&lt;0.2,0.2,'Checklist Parameters'!$E$60)</f>
        <v>0.72</v>
      </c>
      <c r="T272" s="160">
        <f>IF($O272="",IF('Checklist District ID'!$C$43="Y",MAX($R272:$S272)*$I272,SUM($R272:$S272)*$I272),IF(O272&gt;0,Q272*S272))</f>
        <v>0</v>
      </c>
      <c r="U272" s="160">
        <f>IF(Q272&gt;0,((I272-T272)*'Formula Matrix'!$E$38),0)</f>
        <v>0</v>
      </c>
      <c r="V272" s="160">
        <f t="shared" si="20"/>
        <v>0</v>
      </c>
      <c r="W272" s="160">
        <f>IF(V272&gt;0,(V272*'Checklist Parameters'!$E$35),0)</f>
        <v>0</v>
      </c>
      <c r="X272" s="161">
        <f t="shared" si="21"/>
        <v>0</v>
      </c>
      <c r="Y272" s="161">
        <f>IF('Checklist Parameters'!$E$102&lt;&gt;"",(I272/43560)*'Checklist Parameters'!$E$102,"N/A")</f>
        <v>0</v>
      </c>
      <c r="Z272" s="161" t="str">
        <f>IF('Checklist Parameters'!$E$58&lt;&gt;"",((I272*'Checklist Parameters'!$E$58)*'Checklist Parameters'!$E$35)/1000,"N/A")</f>
        <v>N/A</v>
      </c>
      <c r="AA272" s="161">
        <f>IF('Checklist Parameters'!$E$101&lt;&gt;"",IFERROR(I272/'Checklist Parameters'!$E$101,0),"N/A")</f>
        <v>0</v>
      </c>
      <c r="AB272" s="161" t="str">
        <f>IF('Checklist Parameters'!$E$43&lt;&gt;"",(I272*'Checklist Parameters'!$E$43)/1000,"N/A")</f>
        <v>N/A</v>
      </c>
      <c r="AC272" s="161">
        <f>IF('Checklist Parameters'!$E$16="",$X272,IF(AND('Checklist Parameters'!$E$16&lt;$X272,'Checklist Parameters'!$E$16&gt;=3),'Checklist Parameters'!$E$16,IF(AND('Checklist Parameters'!$E$16&lt;$X272,'Checklist Parameters'!$E$16&lt;3),0,$X272)))</f>
        <v>0</v>
      </c>
      <c r="AD272" s="161" t="str">
        <f>IF(AND(I272&lt;'Checklist Parameters'!$E$22,$I272&lt;&gt;0),"Y","")</f>
        <v/>
      </c>
      <c r="AE272" s="161" t="str">
        <f>IF($AD272="Y",0,IF('Checklist Parameters'!$E$25="","&lt;no limit&gt;",ROUNDDOWN((($I272-'Checklist Parameters'!$E$24)/'Checklist Parameters'!$E$25)+1,0)))</f>
        <v>&lt;no limit&gt;</v>
      </c>
      <c r="AF272" s="174">
        <f t="shared" si="22"/>
        <v>0</v>
      </c>
      <c r="AG272" s="161">
        <f t="shared" si="23"/>
        <v>0</v>
      </c>
      <c r="AH272" s="126"/>
      <c r="AI272" s="101"/>
      <c r="AJ272" s="101"/>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row>
    <row r="273" spans="1:79" s="2" customFormat="1" ht="15">
      <c r="A273" s="388"/>
      <c r="B273" s="389"/>
      <c r="C273" s="389"/>
      <c r="D273" s="389"/>
      <c r="E273" s="389"/>
      <c r="F273" s="389"/>
      <c r="G273" s="390"/>
      <c r="H273" s="389"/>
      <c r="I273" s="389"/>
      <c r="J273" s="389"/>
      <c r="K273" s="389"/>
      <c r="L273" s="389"/>
      <c r="M273" s="389"/>
      <c r="N273" s="313">
        <f>IF(IF(I273&lt;'Checklist Parameters'!$E$22,0,($I273-$L273))&lt;0,0,IF(I273&lt;'Checklist Parameters'!$E$22,0,($I273-$L273)))</f>
        <v>0</v>
      </c>
      <c r="O273" s="394"/>
      <c r="P273" s="395"/>
      <c r="Q273" s="316">
        <f t="shared" si="18"/>
        <v>0</v>
      </c>
      <c r="R273" s="159">
        <f t="shared" si="19"/>
        <v>0</v>
      </c>
      <c r="S273" s="159">
        <f>IF('Checklist Parameters'!$E$60&lt;0.2,0.2,'Checklist Parameters'!$E$60)</f>
        <v>0.72</v>
      </c>
      <c r="T273" s="160">
        <f>IF($O273="",IF('Checklist District ID'!$C$43="Y",MAX($R273:$S273)*$I273,SUM($R273:$S273)*$I273),IF(O273&gt;0,Q273*S273))</f>
        <v>0</v>
      </c>
      <c r="U273" s="160">
        <f>IF(Q273&gt;0,((I273-T273)*'Formula Matrix'!$E$38),0)</f>
        <v>0</v>
      </c>
      <c r="V273" s="160">
        <f t="shared" si="20"/>
        <v>0</v>
      </c>
      <c r="W273" s="160">
        <f>IF(V273&gt;0,(V273*'Checklist Parameters'!$E$35),0)</f>
        <v>0</v>
      </c>
      <c r="X273" s="161">
        <f t="shared" si="21"/>
        <v>0</v>
      </c>
      <c r="Y273" s="161">
        <f>IF('Checklist Parameters'!$E$102&lt;&gt;"",(I273/43560)*'Checklist Parameters'!$E$102,"N/A")</f>
        <v>0</v>
      </c>
      <c r="Z273" s="161" t="str">
        <f>IF('Checklist Parameters'!$E$58&lt;&gt;"",((I273*'Checklist Parameters'!$E$58)*'Checklist Parameters'!$E$35)/1000,"N/A")</f>
        <v>N/A</v>
      </c>
      <c r="AA273" s="161">
        <f>IF('Checklist Parameters'!$E$101&lt;&gt;"",IFERROR(I273/'Checklist Parameters'!$E$101,0),"N/A")</f>
        <v>0</v>
      </c>
      <c r="AB273" s="161" t="str">
        <f>IF('Checklist Parameters'!$E$43&lt;&gt;"",(I273*'Checklist Parameters'!$E$43)/1000,"N/A")</f>
        <v>N/A</v>
      </c>
      <c r="AC273" s="161">
        <f>IF('Checklist Parameters'!$E$16="",$X273,IF(AND('Checklist Parameters'!$E$16&lt;$X273,'Checklist Parameters'!$E$16&gt;=3),'Checklist Parameters'!$E$16,IF(AND('Checklist Parameters'!$E$16&lt;$X273,'Checklist Parameters'!$E$16&lt;3),0,$X273)))</f>
        <v>0</v>
      </c>
      <c r="AD273" s="161" t="str">
        <f>IF(AND(I273&lt;'Checklist Parameters'!$E$22,$I273&lt;&gt;0),"Y","")</f>
        <v/>
      </c>
      <c r="AE273" s="161" t="str">
        <f>IF($AD273="Y",0,IF('Checklist Parameters'!$E$25="","&lt;no limit&gt;",ROUNDDOWN((($I273-'Checklist Parameters'!$E$24)/'Checklist Parameters'!$E$25)+1,0)))</f>
        <v>&lt;no limit&gt;</v>
      </c>
      <c r="AF273" s="174">
        <f t="shared" si="22"/>
        <v>0</v>
      </c>
      <c r="AG273" s="161">
        <f t="shared" si="23"/>
        <v>0</v>
      </c>
      <c r="AH273" s="126"/>
      <c r="AI273" s="101"/>
      <c r="AJ273" s="101"/>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row>
    <row r="274" spans="1:79" s="2" customFormat="1" ht="15">
      <c r="A274" s="388"/>
      <c r="B274" s="389"/>
      <c r="C274" s="389"/>
      <c r="D274" s="389"/>
      <c r="E274" s="389"/>
      <c r="F274" s="389"/>
      <c r="G274" s="390"/>
      <c r="H274" s="389"/>
      <c r="I274" s="389"/>
      <c r="J274" s="389"/>
      <c r="K274" s="389"/>
      <c r="L274" s="389"/>
      <c r="M274" s="389"/>
      <c r="N274" s="313">
        <f>IF(IF(I274&lt;'Checklist Parameters'!$E$22,0,($I274-$L274))&lt;0,0,IF(I274&lt;'Checklist Parameters'!$E$22,0,($I274-$L274)))</f>
        <v>0</v>
      </c>
      <c r="O274" s="394"/>
      <c r="P274" s="395"/>
      <c r="Q274" s="316">
        <f t="shared" si="18"/>
        <v>0</v>
      </c>
      <c r="R274" s="159">
        <f t="shared" si="19"/>
        <v>0</v>
      </c>
      <c r="S274" s="159">
        <f>IF('Checklist Parameters'!$E$60&lt;0.2,0.2,'Checklist Parameters'!$E$60)</f>
        <v>0.72</v>
      </c>
      <c r="T274" s="160">
        <f>IF($O274="",IF('Checklist District ID'!$C$43="Y",MAX($R274:$S274)*$I274,SUM($R274:$S274)*$I274),IF(O274&gt;0,Q274*S274))</f>
        <v>0</v>
      </c>
      <c r="U274" s="160">
        <f>IF(Q274&gt;0,((I274-T274)*'Formula Matrix'!$E$38),0)</f>
        <v>0</v>
      </c>
      <c r="V274" s="160">
        <f t="shared" si="20"/>
        <v>0</v>
      </c>
      <c r="W274" s="160">
        <f>IF(V274&gt;0,(V274*'Checklist Parameters'!$E$35),0)</f>
        <v>0</v>
      </c>
      <c r="X274" s="161">
        <f t="shared" si="21"/>
        <v>0</v>
      </c>
      <c r="Y274" s="161">
        <f>IF('Checklist Parameters'!$E$102&lt;&gt;"",(I274/43560)*'Checklist Parameters'!$E$102,"N/A")</f>
        <v>0</v>
      </c>
      <c r="Z274" s="161" t="str">
        <f>IF('Checklist Parameters'!$E$58&lt;&gt;"",((I274*'Checklist Parameters'!$E$58)*'Checklist Parameters'!$E$35)/1000,"N/A")</f>
        <v>N/A</v>
      </c>
      <c r="AA274" s="161">
        <f>IF('Checklist Parameters'!$E$101&lt;&gt;"",IFERROR(I274/'Checklist Parameters'!$E$101,0),"N/A")</f>
        <v>0</v>
      </c>
      <c r="AB274" s="161" t="str">
        <f>IF('Checklist Parameters'!$E$43&lt;&gt;"",(I274*'Checklist Parameters'!$E$43)/1000,"N/A")</f>
        <v>N/A</v>
      </c>
      <c r="AC274" s="161">
        <f>IF('Checklist Parameters'!$E$16="",$X274,IF(AND('Checklist Parameters'!$E$16&lt;$X274,'Checklist Parameters'!$E$16&gt;=3),'Checklist Parameters'!$E$16,IF(AND('Checklist Parameters'!$E$16&lt;$X274,'Checklist Parameters'!$E$16&lt;3),0,$X274)))</f>
        <v>0</v>
      </c>
      <c r="AD274" s="161" t="str">
        <f>IF(AND(I274&lt;'Checklist Parameters'!$E$22,$I274&lt;&gt;0),"Y","")</f>
        <v/>
      </c>
      <c r="AE274" s="161" t="str">
        <f>IF($AD274="Y",0,IF('Checklist Parameters'!$E$25="","&lt;no limit&gt;",ROUNDDOWN((($I274-'Checklist Parameters'!$E$24)/'Checklist Parameters'!$E$25)+1,0)))</f>
        <v>&lt;no limit&gt;</v>
      </c>
      <c r="AF274" s="174">
        <f t="shared" si="22"/>
        <v>0</v>
      </c>
      <c r="AG274" s="161">
        <f t="shared" si="23"/>
        <v>0</v>
      </c>
      <c r="AH274" s="126"/>
      <c r="AI274" s="101"/>
      <c r="AJ274" s="101"/>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row>
    <row r="275" spans="1:79" s="2" customFormat="1" ht="15">
      <c r="A275" s="388"/>
      <c r="B275" s="389"/>
      <c r="C275" s="389"/>
      <c r="D275" s="389"/>
      <c r="E275" s="389"/>
      <c r="F275" s="389"/>
      <c r="G275" s="390"/>
      <c r="H275" s="389"/>
      <c r="I275" s="389"/>
      <c r="J275" s="389"/>
      <c r="K275" s="389"/>
      <c r="L275" s="389"/>
      <c r="M275" s="389"/>
      <c r="N275" s="313">
        <f>IF(IF(I275&lt;'Checklist Parameters'!$E$22,0,($I275-$L275))&lt;0,0,IF(I275&lt;'Checklist Parameters'!$E$22,0,($I275-$L275)))</f>
        <v>0</v>
      </c>
      <c r="O275" s="394"/>
      <c r="P275" s="395"/>
      <c r="Q275" s="316">
        <f t="shared" si="18"/>
        <v>0</v>
      </c>
      <c r="R275" s="159">
        <f t="shared" si="19"/>
        <v>0</v>
      </c>
      <c r="S275" s="159">
        <f>IF('Checklist Parameters'!$E$60&lt;0.2,0.2,'Checklist Parameters'!$E$60)</f>
        <v>0.72</v>
      </c>
      <c r="T275" s="160">
        <f>IF($O275="",IF('Checklist District ID'!$C$43="Y",MAX($R275:$S275)*$I275,SUM($R275:$S275)*$I275),IF(O275&gt;0,Q275*S275))</f>
        <v>0</v>
      </c>
      <c r="U275" s="160">
        <f>IF(Q275&gt;0,((I275-T275)*'Formula Matrix'!$E$38),0)</f>
        <v>0</v>
      </c>
      <c r="V275" s="160">
        <f t="shared" si="20"/>
        <v>0</v>
      </c>
      <c r="W275" s="160">
        <f>IF(V275&gt;0,(V275*'Checklist Parameters'!$E$35),0)</f>
        <v>0</v>
      </c>
      <c r="X275" s="161">
        <f t="shared" si="21"/>
        <v>0</v>
      </c>
      <c r="Y275" s="161">
        <f>IF('Checklist Parameters'!$E$102&lt;&gt;"",(I275/43560)*'Checklist Parameters'!$E$102,"N/A")</f>
        <v>0</v>
      </c>
      <c r="Z275" s="161" t="str">
        <f>IF('Checklist Parameters'!$E$58&lt;&gt;"",((I275*'Checklist Parameters'!$E$58)*'Checklist Parameters'!$E$35)/1000,"N/A")</f>
        <v>N/A</v>
      </c>
      <c r="AA275" s="161">
        <f>IF('Checklist Parameters'!$E$101&lt;&gt;"",IFERROR(I275/'Checklist Parameters'!$E$101,0),"N/A")</f>
        <v>0</v>
      </c>
      <c r="AB275" s="161" t="str">
        <f>IF('Checklist Parameters'!$E$43&lt;&gt;"",(I275*'Checklist Parameters'!$E$43)/1000,"N/A")</f>
        <v>N/A</v>
      </c>
      <c r="AC275" s="161">
        <f>IF('Checklist Parameters'!$E$16="",$X275,IF(AND('Checklist Parameters'!$E$16&lt;$X275,'Checklist Parameters'!$E$16&gt;=3),'Checklist Parameters'!$E$16,IF(AND('Checklist Parameters'!$E$16&lt;$X275,'Checklist Parameters'!$E$16&lt;3),0,$X275)))</f>
        <v>0</v>
      </c>
      <c r="AD275" s="161" t="str">
        <f>IF(AND(I275&lt;'Checklist Parameters'!$E$22,$I275&lt;&gt;0),"Y","")</f>
        <v/>
      </c>
      <c r="AE275" s="161" t="str">
        <f>IF($AD275="Y",0,IF('Checklist Parameters'!$E$25="","&lt;no limit&gt;",ROUNDDOWN((($I275-'Checklist Parameters'!$E$24)/'Checklist Parameters'!$E$25)+1,0)))</f>
        <v>&lt;no limit&gt;</v>
      </c>
      <c r="AF275" s="174">
        <f t="shared" si="22"/>
        <v>0</v>
      </c>
      <c r="AG275" s="161">
        <f t="shared" si="23"/>
        <v>0</v>
      </c>
      <c r="AH275" s="126"/>
      <c r="AI275" s="101"/>
      <c r="AJ275" s="101"/>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row>
    <row r="276" spans="1:79" s="2" customFormat="1" ht="15">
      <c r="A276" s="388"/>
      <c r="B276" s="389"/>
      <c r="C276" s="389"/>
      <c r="D276" s="389"/>
      <c r="E276" s="389"/>
      <c r="F276" s="389"/>
      <c r="G276" s="390"/>
      <c r="H276" s="389"/>
      <c r="I276" s="389"/>
      <c r="J276" s="389"/>
      <c r="K276" s="389"/>
      <c r="L276" s="389"/>
      <c r="M276" s="389"/>
      <c r="N276" s="313">
        <f>IF(IF(I276&lt;'Checklist Parameters'!$E$22,0,($I276-$L276))&lt;0,0,IF(I276&lt;'Checklist Parameters'!$E$22,0,($I276-$L276)))</f>
        <v>0</v>
      </c>
      <c r="O276" s="394"/>
      <c r="P276" s="395"/>
      <c r="Q276" s="316">
        <f t="shared" ref="Q276:Q339" si="24">IF(O276&lt;&gt;"",O276,N276)</f>
        <v>0</v>
      </c>
      <c r="R276" s="159">
        <f t="shared" ref="R276:R339" si="25">IFERROR(L276/I276,0)</f>
        <v>0</v>
      </c>
      <c r="S276" s="159">
        <f>IF('Checklist Parameters'!$E$60&lt;0.2,0.2,'Checklist Parameters'!$E$60)</f>
        <v>0.72</v>
      </c>
      <c r="T276" s="160">
        <f>IF($O276="",IF('Checklist District ID'!$C$43="Y",MAX($R276:$S276)*$I276,SUM($R276:$S276)*$I276),IF(O276&gt;0,Q276*S276))</f>
        <v>0</v>
      </c>
      <c r="U276" s="160">
        <f>IF(Q276&gt;0,((I276-T276)*'Formula Matrix'!$E$38),0)</f>
        <v>0</v>
      </c>
      <c r="V276" s="160">
        <f t="shared" ref="V276:V339" si="26">IF(Q276=0,0,(I276-T276-U276))</f>
        <v>0</v>
      </c>
      <c r="W276" s="160">
        <f>IF(V276&gt;0,(V276*'Checklist Parameters'!$E$35),0)</f>
        <v>0</v>
      </c>
      <c r="X276" s="161">
        <f t="shared" ref="X276:X339" si="27">IF($W276/1000&gt;3,(ROUNDDOWN($W276/1000,0)),IF(AND($W276/1000&gt;2.5,$W276/1000&lt;=3),3,0))</f>
        <v>0</v>
      </c>
      <c r="Y276" s="161">
        <f>IF('Checklist Parameters'!$E$102&lt;&gt;"",(I276/43560)*'Checklist Parameters'!$E$102,"N/A")</f>
        <v>0</v>
      </c>
      <c r="Z276" s="161" t="str">
        <f>IF('Checklist Parameters'!$E$58&lt;&gt;"",((I276*'Checklist Parameters'!$E$58)*'Checklist Parameters'!$E$35)/1000,"N/A")</f>
        <v>N/A</v>
      </c>
      <c r="AA276" s="161">
        <f>IF('Checklist Parameters'!$E$101&lt;&gt;"",IFERROR(I276/'Checklist Parameters'!$E$101,0),"N/A")</f>
        <v>0</v>
      </c>
      <c r="AB276" s="161" t="str">
        <f>IF('Checklist Parameters'!$E$43&lt;&gt;"",(I276*'Checklist Parameters'!$E$43)/1000,"N/A")</f>
        <v>N/A</v>
      </c>
      <c r="AC276" s="161">
        <f>IF('Checklist Parameters'!$E$16="",$X276,IF(AND('Checklist Parameters'!$E$16&lt;$X276,'Checklist Parameters'!$E$16&gt;=3),'Checklist Parameters'!$E$16,IF(AND('Checklist Parameters'!$E$16&lt;$X276,'Checklist Parameters'!$E$16&lt;3),0,$X276)))</f>
        <v>0</v>
      </c>
      <c r="AD276" s="161" t="str">
        <f>IF(AND(I276&lt;'Checklist Parameters'!$E$22,$I276&lt;&gt;0),"Y","")</f>
        <v/>
      </c>
      <c r="AE276" s="161" t="str">
        <f>IF($AD276="Y",0,IF('Checklist Parameters'!$E$25="","&lt;no limit&gt;",ROUNDDOWN((($I276-'Checklist Parameters'!$E$24)/'Checklist Parameters'!$E$25)+1,0)))</f>
        <v>&lt;no limit&gt;</v>
      </c>
      <c r="AF276" s="174">
        <f t="shared" ref="AF276:AF339" si="28">IF(MIN(X276,Y276,Z276,AA276,AB276,AC276)&lt;2.5,0,IF(AND(MIN(X276,Y276,Z276,AA276,AB276,AC276)&gt;=2.5,MIN(X276,Y276,Z276,AA276,AB276,AC276)&lt;3),3,ROUND(MIN(X276,Y276,Z276,AA276,AB276,AC276),0)))</f>
        <v>0</v>
      </c>
      <c r="AG276" s="161">
        <f t="shared" ref="AG276:AG339" si="29">IFERROR((43560/$I276)*$AF276,0)</f>
        <v>0</v>
      </c>
      <c r="AH276" s="126"/>
      <c r="AI276" s="101"/>
      <c r="AJ276" s="101"/>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row>
    <row r="277" spans="1:79" s="2" customFormat="1" ht="15">
      <c r="A277" s="388"/>
      <c r="B277" s="389"/>
      <c r="C277" s="389"/>
      <c r="D277" s="389"/>
      <c r="E277" s="389"/>
      <c r="F277" s="389"/>
      <c r="G277" s="390"/>
      <c r="H277" s="389"/>
      <c r="I277" s="389"/>
      <c r="J277" s="389"/>
      <c r="K277" s="389"/>
      <c r="L277" s="389"/>
      <c r="M277" s="389"/>
      <c r="N277" s="313">
        <f>IF(IF(I277&lt;'Checklist Parameters'!$E$22,0,($I277-$L277))&lt;0,0,IF(I277&lt;'Checklist Parameters'!$E$22,0,($I277-$L277)))</f>
        <v>0</v>
      </c>
      <c r="O277" s="394"/>
      <c r="P277" s="395"/>
      <c r="Q277" s="316">
        <f t="shared" si="24"/>
        <v>0</v>
      </c>
      <c r="R277" s="159">
        <f t="shared" si="25"/>
        <v>0</v>
      </c>
      <c r="S277" s="159">
        <f>IF('Checklist Parameters'!$E$60&lt;0.2,0.2,'Checklist Parameters'!$E$60)</f>
        <v>0.72</v>
      </c>
      <c r="T277" s="160">
        <f>IF($O277="",IF('Checklist District ID'!$C$43="Y",MAX($R277:$S277)*$I277,SUM($R277:$S277)*$I277),IF(O277&gt;0,Q277*S277))</f>
        <v>0</v>
      </c>
      <c r="U277" s="160">
        <f>IF(Q277&gt;0,((I277-T277)*'Formula Matrix'!$E$38),0)</f>
        <v>0</v>
      </c>
      <c r="V277" s="160">
        <f t="shared" si="26"/>
        <v>0</v>
      </c>
      <c r="W277" s="160">
        <f>IF(V277&gt;0,(V277*'Checklist Parameters'!$E$35),0)</f>
        <v>0</v>
      </c>
      <c r="X277" s="161">
        <f t="shared" si="27"/>
        <v>0</v>
      </c>
      <c r="Y277" s="161">
        <f>IF('Checklist Parameters'!$E$102&lt;&gt;"",(I277/43560)*'Checklist Parameters'!$E$102,"N/A")</f>
        <v>0</v>
      </c>
      <c r="Z277" s="161" t="str">
        <f>IF('Checklist Parameters'!$E$58&lt;&gt;"",((I277*'Checklist Parameters'!$E$58)*'Checklist Parameters'!$E$35)/1000,"N/A")</f>
        <v>N/A</v>
      </c>
      <c r="AA277" s="161">
        <f>IF('Checklist Parameters'!$E$101&lt;&gt;"",IFERROR(I277/'Checklist Parameters'!$E$101,0),"N/A")</f>
        <v>0</v>
      </c>
      <c r="AB277" s="161" t="str">
        <f>IF('Checklist Parameters'!$E$43&lt;&gt;"",(I277*'Checklist Parameters'!$E$43)/1000,"N/A")</f>
        <v>N/A</v>
      </c>
      <c r="AC277" s="161">
        <f>IF('Checklist Parameters'!$E$16="",$X277,IF(AND('Checklist Parameters'!$E$16&lt;$X277,'Checklist Parameters'!$E$16&gt;=3),'Checklist Parameters'!$E$16,IF(AND('Checklist Parameters'!$E$16&lt;$X277,'Checklist Parameters'!$E$16&lt;3),0,$X277)))</f>
        <v>0</v>
      </c>
      <c r="AD277" s="161" t="str">
        <f>IF(AND(I277&lt;'Checklist Parameters'!$E$22,$I277&lt;&gt;0),"Y","")</f>
        <v/>
      </c>
      <c r="AE277" s="161" t="str">
        <f>IF($AD277="Y",0,IF('Checklist Parameters'!$E$25="","&lt;no limit&gt;",ROUNDDOWN((($I277-'Checklist Parameters'!$E$24)/'Checklist Parameters'!$E$25)+1,0)))</f>
        <v>&lt;no limit&gt;</v>
      </c>
      <c r="AF277" s="174">
        <f t="shared" si="28"/>
        <v>0</v>
      </c>
      <c r="AG277" s="161">
        <f t="shared" si="29"/>
        <v>0</v>
      </c>
      <c r="AH277" s="126"/>
      <c r="AI277" s="101"/>
      <c r="AJ277" s="101"/>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row>
    <row r="278" spans="1:79" s="2" customFormat="1" ht="15">
      <c r="A278" s="388"/>
      <c r="B278" s="389"/>
      <c r="C278" s="389"/>
      <c r="D278" s="389"/>
      <c r="E278" s="389"/>
      <c r="F278" s="389"/>
      <c r="G278" s="390"/>
      <c r="H278" s="389"/>
      <c r="I278" s="389"/>
      <c r="J278" s="389"/>
      <c r="K278" s="389"/>
      <c r="L278" s="389"/>
      <c r="M278" s="389"/>
      <c r="N278" s="313">
        <f>IF(IF(I278&lt;'Checklist Parameters'!$E$22,0,($I278-$L278))&lt;0,0,IF(I278&lt;'Checklist Parameters'!$E$22,0,($I278-$L278)))</f>
        <v>0</v>
      </c>
      <c r="O278" s="394"/>
      <c r="P278" s="395"/>
      <c r="Q278" s="316">
        <f t="shared" si="24"/>
        <v>0</v>
      </c>
      <c r="R278" s="159">
        <f t="shared" si="25"/>
        <v>0</v>
      </c>
      <c r="S278" s="159">
        <f>IF('Checklist Parameters'!$E$60&lt;0.2,0.2,'Checklist Parameters'!$E$60)</f>
        <v>0.72</v>
      </c>
      <c r="T278" s="160">
        <f>IF($O278="",IF('Checklist District ID'!$C$43="Y",MAX($R278:$S278)*$I278,SUM($R278:$S278)*$I278),IF(O278&gt;0,Q278*S278))</f>
        <v>0</v>
      </c>
      <c r="U278" s="160">
        <f>IF(Q278&gt;0,((I278-T278)*'Formula Matrix'!$E$38),0)</f>
        <v>0</v>
      </c>
      <c r="V278" s="160">
        <f t="shared" si="26"/>
        <v>0</v>
      </c>
      <c r="W278" s="160">
        <f>IF(V278&gt;0,(V278*'Checklist Parameters'!$E$35),0)</f>
        <v>0</v>
      </c>
      <c r="X278" s="161">
        <f t="shared" si="27"/>
        <v>0</v>
      </c>
      <c r="Y278" s="161">
        <f>IF('Checklist Parameters'!$E$102&lt;&gt;"",(I278/43560)*'Checklist Parameters'!$E$102,"N/A")</f>
        <v>0</v>
      </c>
      <c r="Z278" s="161" t="str">
        <f>IF('Checklist Parameters'!$E$58&lt;&gt;"",((I278*'Checklist Parameters'!$E$58)*'Checklist Parameters'!$E$35)/1000,"N/A")</f>
        <v>N/A</v>
      </c>
      <c r="AA278" s="161">
        <f>IF('Checklist Parameters'!$E$101&lt;&gt;"",IFERROR(I278/'Checklist Parameters'!$E$101,0),"N/A")</f>
        <v>0</v>
      </c>
      <c r="AB278" s="161" t="str">
        <f>IF('Checklist Parameters'!$E$43&lt;&gt;"",(I278*'Checklist Parameters'!$E$43)/1000,"N/A")</f>
        <v>N/A</v>
      </c>
      <c r="AC278" s="161">
        <f>IF('Checklist Parameters'!$E$16="",$X278,IF(AND('Checklist Parameters'!$E$16&lt;$X278,'Checklist Parameters'!$E$16&gt;=3),'Checklist Parameters'!$E$16,IF(AND('Checklist Parameters'!$E$16&lt;$X278,'Checklist Parameters'!$E$16&lt;3),0,$X278)))</f>
        <v>0</v>
      </c>
      <c r="AD278" s="161" t="str">
        <f>IF(AND(I278&lt;'Checklist Parameters'!$E$22,$I278&lt;&gt;0),"Y","")</f>
        <v/>
      </c>
      <c r="AE278" s="161" t="str">
        <f>IF($AD278="Y",0,IF('Checklist Parameters'!$E$25="","&lt;no limit&gt;",ROUNDDOWN((($I278-'Checklist Parameters'!$E$24)/'Checklist Parameters'!$E$25)+1,0)))</f>
        <v>&lt;no limit&gt;</v>
      </c>
      <c r="AF278" s="174">
        <f t="shared" si="28"/>
        <v>0</v>
      </c>
      <c r="AG278" s="161">
        <f t="shared" si="29"/>
        <v>0</v>
      </c>
      <c r="AH278" s="126"/>
      <c r="AI278" s="101"/>
      <c r="AJ278" s="101"/>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row>
    <row r="279" spans="1:79" s="158" customFormat="1" ht="15">
      <c r="A279" s="388"/>
      <c r="B279" s="389"/>
      <c r="C279" s="389"/>
      <c r="D279" s="389"/>
      <c r="E279" s="389"/>
      <c r="F279" s="389"/>
      <c r="G279" s="390"/>
      <c r="H279" s="389"/>
      <c r="I279" s="389"/>
      <c r="J279" s="389"/>
      <c r="K279" s="389"/>
      <c r="L279" s="389"/>
      <c r="M279" s="389"/>
      <c r="N279" s="313">
        <f>IF(IF(I279&lt;'Checklist Parameters'!$E$22,0,($I279-$L279))&lt;0,0,IF(I279&lt;'Checklist Parameters'!$E$22,0,($I279-$L279)))</f>
        <v>0</v>
      </c>
      <c r="O279" s="394"/>
      <c r="P279" s="393"/>
      <c r="Q279" s="316">
        <f t="shared" si="24"/>
        <v>0</v>
      </c>
      <c r="R279" s="159">
        <f t="shared" si="25"/>
        <v>0</v>
      </c>
      <c r="S279" s="159">
        <f>IF('Checklist Parameters'!$E$60&lt;0.2,0.2,'Checklist Parameters'!$E$60)</f>
        <v>0.72</v>
      </c>
      <c r="T279" s="160">
        <f>IF($O279="",IF('Checklist District ID'!$C$43="Y",MAX($R279:$S279)*$I279,SUM($R279:$S279)*$I279),IF(O279&gt;0,Q279*S279))</f>
        <v>0</v>
      </c>
      <c r="U279" s="160">
        <f>IF(Q279&gt;0,((I279-T279)*'Formula Matrix'!$E$38),0)</f>
        <v>0</v>
      </c>
      <c r="V279" s="160">
        <f t="shared" si="26"/>
        <v>0</v>
      </c>
      <c r="W279" s="160">
        <f>IF(V279&gt;0,(V279*'Checklist Parameters'!$E$35),0)</f>
        <v>0</v>
      </c>
      <c r="X279" s="161">
        <f t="shared" si="27"/>
        <v>0</v>
      </c>
      <c r="Y279" s="161">
        <f>IF('Checklist Parameters'!$E$102&lt;&gt;"",(I279/43560)*'Checklist Parameters'!$E$102,"N/A")</f>
        <v>0</v>
      </c>
      <c r="Z279" s="161" t="str">
        <f>IF('Checklist Parameters'!$E$58&lt;&gt;"",((I279*'Checklist Parameters'!$E$58)*'Checklist Parameters'!$E$35)/1000,"N/A")</f>
        <v>N/A</v>
      </c>
      <c r="AA279" s="161">
        <f>IF('Checklist Parameters'!$E$101&lt;&gt;"",IFERROR(I279/'Checklist Parameters'!$E$101,0),"N/A")</f>
        <v>0</v>
      </c>
      <c r="AB279" s="161" t="str">
        <f>IF('Checklist Parameters'!$E$43&lt;&gt;"",(I279*'Checklist Parameters'!$E$43)/1000,"N/A")</f>
        <v>N/A</v>
      </c>
      <c r="AC279" s="161">
        <f>IF('Checklist Parameters'!$E$16="",$X279,IF(AND('Checklist Parameters'!$E$16&lt;$X279,'Checklist Parameters'!$E$16&gt;=3),'Checklist Parameters'!$E$16,IF(AND('Checklist Parameters'!$E$16&lt;$X279,'Checklist Parameters'!$E$16&lt;3),0,$X279)))</f>
        <v>0</v>
      </c>
      <c r="AD279" s="161" t="str">
        <f>IF(AND(I279&lt;'Checklist Parameters'!$E$22,$I279&lt;&gt;0),"Y","")</f>
        <v/>
      </c>
      <c r="AE279" s="161" t="str">
        <f>IF($AD279="Y",0,IF('Checklist Parameters'!$E$25="","&lt;no limit&gt;",ROUNDDOWN((($I279-'Checklist Parameters'!$E$24)/'Checklist Parameters'!$E$25)+1,0)))</f>
        <v>&lt;no limit&gt;</v>
      </c>
      <c r="AF279" s="174">
        <f t="shared" si="28"/>
        <v>0</v>
      </c>
      <c r="AG279" s="161">
        <f t="shared" si="29"/>
        <v>0</v>
      </c>
      <c r="AH279" s="126"/>
      <c r="AI279" s="101"/>
      <c r="AJ279" s="101"/>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row>
    <row r="280" spans="1:79" s="2" customFormat="1" ht="15">
      <c r="A280" s="390"/>
      <c r="B280" s="390"/>
      <c r="C280" s="390"/>
      <c r="D280" s="390"/>
      <c r="E280" s="390"/>
      <c r="F280" s="390"/>
      <c r="G280" s="390"/>
      <c r="H280" s="390"/>
      <c r="I280" s="390"/>
      <c r="J280" s="390"/>
      <c r="K280" s="390"/>
      <c r="L280" s="390"/>
      <c r="M280" s="390"/>
      <c r="N280" s="313">
        <f>IF(IF(I280&lt;'Checklist Parameters'!$E$22,0,($I280-$L280))&lt;0,0,IF(I280&lt;'Checklist Parameters'!$E$22,0,($I280-$L280)))</f>
        <v>0</v>
      </c>
      <c r="O280" s="394"/>
      <c r="P280" s="395"/>
      <c r="Q280" s="316">
        <f t="shared" si="24"/>
        <v>0</v>
      </c>
      <c r="R280" s="159">
        <f t="shared" si="25"/>
        <v>0</v>
      </c>
      <c r="S280" s="159">
        <f>IF('Checklist Parameters'!$E$60&lt;0.2,0.2,'Checklist Parameters'!$E$60)</f>
        <v>0.72</v>
      </c>
      <c r="T280" s="160">
        <f>IF($O280="",IF('Checklist District ID'!$C$43="Y",MAX($R280:$S280)*$I280,SUM($R280:$S280)*$I280),IF(O280&gt;0,Q280*S280))</f>
        <v>0</v>
      </c>
      <c r="U280" s="160">
        <f>IF(Q280&gt;0,((I280-T280)*'Formula Matrix'!$E$38),0)</f>
        <v>0</v>
      </c>
      <c r="V280" s="160">
        <f t="shared" si="26"/>
        <v>0</v>
      </c>
      <c r="W280" s="160">
        <f>IF(V280&gt;0,(V280*'Checklist Parameters'!$E$35),0)</f>
        <v>0</v>
      </c>
      <c r="X280" s="161">
        <f t="shared" si="27"/>
        <v>0</v>
      </c>
      <c r="Y280" s="161">
        <f>IF('Checklist Parameters'!$E$102&lt;&gt;"",(I280/43560)*'Checklist Parameters'!$E$102,"N/A")</f>
        <v>0</v>
      </c>
      <c r="Z280" s="161" t="str">
        <f>IF('Checklist Parameters'!$E$58&lt;&gt;"",((I280*'Checklist Parameters'!$E$58)*'Checklist Parameters'!$E$35)/1000,"N/A")</f>
        <v>N/A</v>
      </c>
      <c r="AA280" s="161">
        <f>IF('Checklist Parameters'!$E$101&lt;&gt;"",IFERROR(I280/'Checklist Parameters'!$E$101,0),"N/A")</f>
        <v>0</v>
      </c>
      <c r="AB280" s="161" t="str">
        <f>IF('Checklist Parameters'!$E$43&lt;&gt;"",(I280*'Checklist Parameters'!$E$43)/1000,"N/A")</f>
        <v>N/A</v>
      </c>
      <c r="AC280" s="161">
        <f>IF('Checklist Parameters'!$E$16="",$X280,IF(AND('Checklist Parameters'!$E$16&lt;$X280,'Checklist Parameters'!$E$16&gt;=3),'Checklist Parameters'!$E$16,IF(AND('Checklist Parameters'!$E$16&lt;$X280,'Checklist Parameters'!$E$16&lt;3),0,$X280)))</f>
        <v>0</v>
      </c>
      <c r="AD280" s="161" t="str">
        <f>IF(AND(I280&lt;'Checklist Parameters'!$E$22,$I280&lt;&gt;0),"Y","")</f>
        <v/>
      </c>
      <c r="AE280" s="161" t="str">
        <f>IF($AD280="Y",0,IF('Checklist Parameters'!$E$25="","&lt;no limit&gt;",ROUNDDOWN((($I280-'Checklist Parameters'!$E$24)/'Checklist Parameters'!$E$25)+1,0)))</f>
        <v>&lt;no limit&gt;</v>
      </c>
      <c r="AF280" s="174">
        <f t="shared" si="28"/>
        <v>0</v>
      </c>
      <c r="AG280" s="161">
        <f t="shared" si="29"/>
        <v>0</v>
      </c>
      <c r="AH280" s="126"/>
      <c r="AI280" s="101"/>
      <c r="AJ280" s="101"/>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row>
    <row r="281" spans="1:79" s="2" customFormat="1" ht="15">
      <c r="A281" s="390"/>
      <c r="B281" s="390"/>
      <c r="C281" s="390"/>
      <c r="D281" s="390"/>
      <c r="E281" s="390"/>
      <c r="F281" s="390"/>
      <c r="G281" s="390"/>
      <c r="H281" s="390"/>
      <c r="I281" s="390"/>
      <c r="J281" s="390"/>
      <c r="K281" s="390"/>
      <c r="L281" s="390"/>
      <c r="M281" s="390"/>
      <c r="N281" s="313">
        <f>IF(IF(I281&lt;'Checklist Parameters'!$E$22,0,($I281-$L281))&lt;0,0,IF(I281&lt;'Checklist Parameters'!$E$22,0,($I281-$L281)))</f>
        <v>0</v>
      </c>
      <c r="O281" s="394"/>
      <c r="P281" s="395"/>
      <c r="Q281" s="316">
        <f t="shared" si="24"/>
        <v>0</v>
      </c>
      <c r="R281" s="159">
        <f t="shared" si="25"/>
        <v>0</v>
      </c>
      <c r="S281" s="159">
        <f>IF('Checklist Parameters'!$E$60&lt;0.2,0.2,'Checklist Parameters'!$E$60)</f>
        <v>0.72</v>
      </c>
      <c r="T281" s="160">
        <f>IF($O281="",IF('Checklist District ID'!$C$43="Y",MAX($R281:$S281)*$I281,SUM($R281:$S281)*$I281),IF(O281&gt;0,Q281*S281))</f>
        <v>0</v>
      </c>
      <c r="U281" s="160">
        <f>IF(Q281&gt;0,((I281-T281)*'Formula Matrix'!$E$38),0)</f>
        <v>0</v>
      </c>
      <c r="V281" s="160">
        <f t="shared" si="26"/>
        <v>0</v>
      </c>
      <c r="W281" s="160">
        <f>IF(V281&gt;0,(V281*'Checklist Parameters'!$E$35),0)</f>
        <v>0</v>
      </c>
      <c r="X281" s="161">
        <f t="shared" si="27"/>
        <v>0</v>
      </c>
      <c r="Y281" s="161">
        <f>IF('Checklist Parameters'!$E$102&lt;&gt;"",(I281/43560)*'Checklist Parameters'!$E$102,"N/A")</f>
        <v>0</v>
      </c>
      <c r="Z281" s="161" t="str">
        <f>IF('Checklist Parameters'!$E$58&lt;&gt;"",((I281*'Checklist Parameters'!$E$58)*'Checklist Parameters'!$E$35)/1000,"N/A")</f>
        <v>N/A</v>
      </c>
      <c r="AA281" s="161">
        <f>IF('Checklist Parameters'!$E$101&lt;&gt;"",IFERROR(I281/'Checklist Parameters'!$E$101,0),"N/A")</f>
        <v>0</v>
      </c>
      <c r="AB281" s="161" t="str">
        <f>IF('Checklist Parameters'!$E$43&lt;&gt;"",(I281*'Checklist Parameters'!$E$43)/1000,"N/A")</f>
        <v>N/A</v>
      </c>
      <c r="AC281" s="161">
        <f>IF('Checklist Parameters'!$E$16="",$X281,IF(AND('Checklist Parameters'!$E$16&lt;$X281,'Checklist Parameters'!$E$16&gt;=3),'Checklist Parameters'!$E$16,IF(AND('Checklist Parameters'!$E$16&lt;$X281,'Checklist Parameters'!$E$16&lt;3),0,$X281)))</f>
        <v>0</v>
      </c>
      <c r="AD281" s="161" t="str">
        <f>IF(AND(I281&lt;'Checklist Parameters'!$E$22,$I281&lt;&gt;0),"Y","")</f>
        <v/>
      </c>
      <c r="AE281" s="161" t="str">
        <f>IF($AD281="Y",0,IF('Checklist Parameters'!$E$25="","&lt;no limit&gt;",ROUNDDOWN((($I281-'Checklist Parameters'!$E$24)/'Checklist Parameters'!$E$25)+1,0)))</f>
        <v>&lt;no limit&gt;</v>
      </c>
      <c r="AF281" s="174">
        <f t="shared" si="28"/>
        <v>0</v>
      </c>
      <c r="AG281" s="161">
        <f t="shared" si="29"/>
        <v>0</v>
      </c>
      <c r="AH281" s="126"/>
      <c r="AI281" s="101"/>
      <c r="AJ281" s="101"/>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row>
    <row r="282" spans="1:79" s="2" customFormat="1" ht="15">
      <c r="A282" s="391"/>
      <c r="B282" s="392"/>
      <c r="C282" s="393"/>
      <c r="D282" s="393"/>
      <c r="E282" s="393"/>
      <c r="F282" s="393"/>
      <c r="G282" s="393"/>
      <c r="H282" s="394"/>
      <c r="I282" s="394"/>
      <c r="J282" s="394"/>
      <c r="K282" s="394"/>
      <c r="L282" s="394"/>
      <c r="M282" s="394"/>
      <c r="N282" s="313">
        <f>IF(IF(I282&lt;'Checklist Parameters'!$E$22,0,($I282-$L282))&lt;0,0,IF(I282&lt;'Checklist Parameters'!$E$22,0,($I282-$L282)))</f>
        <v>0</v>
      </c>
      <c r="O282" s="394"/>
      <c r="P282" s="395"/>
      <c r="Q282" s="316">
        <f t="shared" si="24"/>
        <v>0</v>
      </c>
      <c r="R282" s="159">
        <f t="shared" si="25"/>
        <v>0</v>
      </c>
      <c r="S282" s="159">
        <f>IF('Checklist Parameters'!$E$60&lt;0.2,0.2,'Checklist Parameters'!$E$60)</f>
        <v>0.72</v>
      </c>
      <c r="T282" s="160">
        <f>IF($O282="",IF('Checklist District ID'!$C$43="Y",MAX($R282:$S282)*$I282,SUM($R282:$S282)*$I282),IF(O282&gt;0,Q282*S282))</f>
        <v>0</v>
      </c>
      <c r="U282" s="160">
        <f>IF(Q282&gt;0,((I282-T282)*'Formula Matrix'!$E$38),0)</f>
        <v>0</v>
      </c>
      <c r="V282" s="160">
        <f t="shared" si="26"/>
        <v>0</v>
      </c>
      <c r="W282" s="160">
        <f>IF(V282&gt;0,(V282*'Checklist Parameters'!$E$35),0)</f>
        <v>0</v>
      </c>
      <c r="X282" s="161">
        <f t="shared" si="27"/>
        <v>0</v>
      </c>
      <c r="Y282" s="161">
        <f>IF('Checklist Parameters'!$E$102&lt;&gt;"",(I282/43560)*'Checklist Parameters'!$E$102,"N/A")</f>
        <v>0</v>
      </c>
      <c r="Z282" s="161" t="str">
        <f>IF('Checklist Parameters'!$E$58&lt;&gt;"",((I282*'Checklist Parameters'!$E$58)*'Checklist Parameters'!$E$35)/1000,"N/A")</f>
        <v>N/A</v>
      </c>
      <c r="AA282" s="161">
        <f>IF('Checklist Parameters'!$E$101&lt;&gt;"",IFERROR(I282/'Checklist Parameters'!$E$101,0),"N/A")</f>
        <v>0</v>
      </c>
      <c r="AB282" s="161" t="str">
        <f>IF('Checklist Parameters'!$E$43&lt;&gt;"",(I282*'Checklist Parameters'!$E$43)/1000,"N/A")</f>
        <v>N/A</v>
      </c>
      <c r="AC282" s="161">
        <f>IF('Checklist Parameters'!$E$16="",$X282,IF(AND('Checklist Parameters'!$E$16&lt;$X282,'Checklist Parameters'!$E$16&gt;=3),'Checklist Parameters'!$E$16,IF(AND('Checklist Parameters'!$E$16&lt;$X282,'Checklist Parameters'!$E$16&lt;3),0,$X282)))</f>
        <v>0</v>
      </c>
      <c r="AD282" s="161" t="str">
        <f>IF(AND(I282&lt;'Checklist Parameters'!$E$22,$I282&lt;&gt;0),"Y","")</f>
        <v/>
      </c>
      <c r="AE282" s="161" t="str">
        <f>IF($AD282="Y",0,IF('Checklist Parameters'!$E$25="","&lt;no limit&gt;",ROUNDDOWN((($I282-'Checklist Parameters'!$E$24)/'Checklist Parameters'!$E$25)+1,0)))</f>
        <v>&lt;no limit&gt;</v>
      </c>
      <c r="AF282" s="174">
        <f t="shared" si="28"/>
        <v>0</v>
      </c>
      <c r="AG282" s="161">
        <f t="shared" si="29"/>
        <v>0</v>
      </c>
      <c r="AH282" s="104"/>
      <c r="AI282" s="5"/>
      <c r="AJ282" s="104"/>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row>
    <row r="283" spans="1:79" s="2" customFormat="1" ht="15">
      <c r="A283" s="391"/>
      <c r="B283" s="392"/>
      <c r="C283" s="393"/>
      <c r="D283" s="393"/>
      <c r="E283" s="393"/>
      <c r="F283" s="393"/>
      <c r="G283" s="393"/>
      <c r="H283" s="394"/>
      <c r="I283" s="394"/>
      <c r="J283" s="394"/>
      <c r="K283" s="394"/>
      <c r="L283" s="394"/>
      <c r="M283" s="394"/>
      <c r="N283" s="313">
        <f>IF(IF(I283&lt;'Checklist Parameters'!$E$22,0,($I283-$L283))&lt;0,0,IF(I283&lt;'Checklist Parameters'!$E$22,0,($I283-$L283)))</f>
        <v>0</v>
      </c>
      <c r="O283" s="394"/>
      <c r="P283" s="395"/>
      <c r="Q283" s="316">
        <f t="shared" si="24"/>
        <v>0</v>
      </c>
      <c r="R283" s="159">
        <f t="shared" si="25"/>
        <v>0</v>
      </c>
      <c r="S283" s="159">
        <f>IF('Checklist Parameters'!$E$60&lt;0.2,0.2,'Checklist Parameters'!$E$60)</f>
        <v>0.72</v>
      </c>
      <c r="T283" s="160">
        <f>IF($O283="",IF('Checklist District ID'!$C$43="Y",MAX($R283:$S283)*$I283,SUM($R283:$S283)*$I283),IF(O283&gt;0,Q283*S283))</f>
        <v>0</v>
      </c>
      <c r="U283" s="160">
        <f>IF(Q283&gt;0,((I283-T283)*'Formula Matrix'!$E$38),0)</f>
        <v>0</v>
      </c>
      <c r="V283" s="160">
        <f t="shared" si="26"/>
        <v>0</v>
      </c>
      <c r="W283" s="160">
        <f>IF(V283&gt;0,(V283*'Checklist Parameters'!$E$35),0)</f>
        <v>0</v>
      </c>
      <c r="X283" s="161">
        <f t="shared" si="27"/>
        <v>0</v>
      </c>
      <c r="Y283" s="161">
        <f>IF('Checklist Parameters'!$E$102&lt;&gt;"",(I283/43560)*'Checklist Parameters'!$E$102,"N/A")</f>
        <v>0</v>
      </c>
      <c r="Z283" s="161" t="str">
        <f>IF('Checklist Parameters'!$E$58&lt;&gt;"",((I283*'Checklist Parameters'!$E$58)*'Checklist Parameters'!$E$35)/1000,"N/A")</f>
        <v>N/A</v>
      </c>
      <c r="AA283" s="161">
        <f>IF('Checklist Parameters'!$E$101&lt;&gt;"",IFERROR(I283/'Checklist Parameters'!$E$101,0),"N/A")</f>
        <v>0</v>
      </c>
      <c r="AB283" s="161" t="str">
        <f>IF('Checklist Parameters'!$E$43&lt;&gt;"",(I283*'Checklist Parameters'!$E$43)/1000,"N/A")</f>
        <v>N/A</v>
      </c>
      <c r="AC283" s="161">
        <f>IF('Checklist Parameters'!$E$16="",$X283,IF(AND('Checklist Parameters'!$E$16&lt;$X283,'Checklist Parameters'!$E$16&gt;=3),'Checklist Parameters'!$E$16,IF(AND('Checklist Parameters'!$E$16&lt;$X283,'Checklist Parameters'!$E$16&lt;3),0,$X283)))</f>
        <v>0</v>
      </c>
      <c r="AD283" s="161" t="str">
        <f>IF(AND(I283&lt;'Checklist Parameters'!$E$22,$I283&lt;&gt;0),"Y","")</f>
        <v/>
      </c>
      <c r="AE283" s="161" t="str">
        <f>IF($AD283="Y",0,IF('Checklist Parameters'!$E$25="","&lt;no limit&gt;",ROUNDDOWN((($I283-'Checklist Parameters'!$E$24)/'Checklist Parameters'!$E$25)+1,0)))</f>
        <v>&lt;no limit&gt;</v>
      </c>
      <c r="AF283" s="174">
        <f t="shared" si="28"/>
        <v>0</v>
      </c>
      <c r="AG283" s="161">
        <f t="shared" si="29"/>
        <v>0</v>
      </c>
      <c r="AH283" s="126"/>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row>
    <row r="284" spans="1:79" s="2" customFormat="1" ht="15">
      <c r="A284" s="391"/>
      <c r="B284" s="392"/>
      <c r="C284" s="393"/>
      <c r="D284" s="393"/>
      <c r="E284" s="393"/>
      <c r="F284" s="393"/>
      <c r="G284" s="393"/>
      <c r="H284" s="394"/>
      <c r="I284" s="394"/>
      <c r="J284" s="394"/>
      <c r="K284" s="394"/>
      <c r="L284" s="394"/>
      <c r="M284" s="394"/>
      <c r="N284" s="313">
        <f>IF(IF(I284&lt;'Checklist Parameters'!$E$22,0,($I284-$L284))&lt;0,0,IF(I284&lt;'Checklist Parameters'!$E$22,0,($I284-$L284)))</f>
        <v>0</v>
      </c>
      <c r="O284" s="394"/>
      <c r="P284" s="395"/>
      <c r="Q284" s="316">
        <f t="shared" si="24"/>
        <v>0</v>
      </c>
      <c r="R284" s="159">
        <f t="shared" si="25"/>
        <v>0</v>
      </c>
      <c r="S284" s="159">
        <f>IF('Checklist Parameters'!$E$60&lt;0.2,0.2,'Checklist Parameters'!$E$60)</f>
        <v>0.72</v>
      </c>
      <c r="T284" s="160">
        <f>IF($O284="",IF('Checklist District ID'!$C$43="Y",MAX($R284:$S284)*$I284,SUM($R284:$S284)*$I284),IF(O284&gt;0,Q284*S284))</f>
        <v>0</v>
      </c>
      <c r="U284" s="160">
        <f>IF(Q284&gt;0,((I284-T284)*'Formula Matrix'!$E$38),0)</f>
        <v>0</v>
      </c>
      <c r="V284" s="160">
        <f t="shared" si="26"/>
        <v>0</v>
      </c>
      <c r="W284" s="160">
        <f>IF(V284&gt;0,(V284*'Checklist Parameters'!$E$35),0)</f>
        <v>0</v>
      </c>
      <c r="X284" s="161">
        <f t="shared" si="27"/>
        <v>0</v>
      </c>
      <c r="Y284" s="161">
        <f>IF('Checklist Parameters'!$E$102&lt;&gt;"",(I284/43560)*'Checklist Parameters'!$E$102,"N/A")</f>
        <v>0</v>
      </c>
      <c r="Z284" s="161" t="str">
        <f>IF('Checklist Parameters'!$E$58&lt;&gt;"",((I284*'Checklist Parameters'!$E$58)*'Checklist Parameters'!$E$35)/1000,"N/A")</f>
        <v>N/A</v>
      </c>
      <c r="AA284" s="161">
        <f>IF('Checklist Parameters'!$E$101&lt;&gt;"",IFERROR(I284/'Checklist Parameters'!$E$101,0),"N/A")</f>
        <v>0</v>
      </c>
      <c r="AB284" s="161" t="str">
        <f>IF('Checklist Parameters'!$E$43&lt;&gt;"",(I284*'Checklist Parameters'!$E$43)/1000,"N/A")</f>
        <v>N/A</v>
      </c>
      <c r="AC284" s="161">
        <f>IF('Checklist Parameters'!$E$16="",$X284,IF(AND('Checklist Parameters'!$E$16&lt;$X284,'Checklist Parameters'!$E$16&gt;=3),'Checklist Parameters'!$E$16,IF(AND('Checklist Parameters'!$E$16&lt;$X284,'Checklist Parameters'!$E$16&lt;3),0,$X284)))</f>
        <v>0</v>
      </c>
      <c r="AD284" s="161" t="str">
        <f>IF(AND(I284&lt;'Checklist Parameters'!$E$22,$I284&lt;&gt;0),"Y","")</f>
        <v/>
      </c>
      <c r="AE284" s="161" t="str">
        <f>IF($AD284="Y",0,IF('Checklist Parameters'!$E$25="","&lt;no limit&gt;",ROUNDDOWN((($I284-'Checklist Parameters'!$E$24)/'Checklist Parameters'!$E$25)+1,0)))</f>
        <v>&lt;no limit&gt;</v>
      </c>
      <c r="AF284" s="174">
        <f t="shared" si="28"/>
        <v>0</v>
      </c>
      <c r="AG284" s="161">
        <f t="shared" si="29"/>
        <v>0</v>
      </c>
      <c r="AH284" s="126"/>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row>
    <row r="285" spans="1:79" s="2" customFormat="1" ht="15">
      <c r="A285" s="391"/>
      <c r="B285" s="392"/>
      <c r="C285" s="393"/>
      <c r="D285" s="393"/>
      <c r="E285" s="393"/>
      <c r="F285" s="393"/>
      <c r="G285" s="393"/>
      <c r="H285" s="394"/>
      <c r="I285" s="394"/>
      <c r="J285" s="394"/>
      <c r="K285" s="394"/>
      <c r="L285" s="394"/>
      <c r="M285" s="394"/>
      <c r="N285" s="313">
        <f>IF(IF(I285&lt;'Checklist Parameters'!$E$22,0,($I285-$L285))&lt;0,0,IF(I285&lt;'Checklist Parameters'!$E$22,0,($I285-$L285)))</f>
        <v>0</v>
      </c>
      <c r="O285" s="394"/>
      <c r="P285" s="395"/>
      <c r="Q285" s="316">
        <f t="shared" si="24"/>
        <v>0</v>
      </c>
      <c r="R285" s="159">
        <f t="shared" si="25"/>
        <v>0</v>
      </c>
      <c r="S285" s="159">
        <f>IF('Checklist Parameters'!$E$60&lt;0.2,0.2,'Checklist Parameters'!$E$60)</f>
        <v>0.72</v>
      </c>
      <c r="T285" s="160">
        <f>IF($O285="",IF('Checklist District ID'!$C$43="Y",MAX($R285:$S285)*$I285,SUM($R285:$S285)*$I285),IF(O285&gt;0,Q285*S285))</f>
        <v>0</v>
      </c>
      <c r="U285" s="160">
        <f>IF(Q285&gt;0,((I285-T285)*'Formula Matrix'!$E$38),0)</f>
        <v>0</v>
      </c>
      <c r="V285" s="160">
        <f t="shared" si="26"/>
        <v>0</v>
      </c>
      <c r="W285" s="160">
        <f>IF(V285&gt;0,(V285*'Checklist Parameters'!$E$35),0)</f>
        <v>0</v>
      </c>
      <c r="X285" s="161">
        <f t="shared" si="27"/>
        <v>0</v>
      </c>
      <c r="Y285" s="161">
        <f>IF('Checklist Parameters'!$E$102&lt;&gt;"",(I285/43560)*'Checklist Parameters'!$E$102,"N/A")</f>
        <v>0</v>
      </c>
      <c r="Z285" s="161" t="str">
        <f>IF('Checklist Parameters'!$E$58&lt;&gt;"",((I285*'Checklist Parameters'!$E$58)*'Checklist Parameters'!$E$35)/1000,"N/A")</f>
        <v>N/A</v>
      </c>
      <c r="AA285" s="161">
        <f>IF('Checklist Parameters'!$E$101&lt;&gt;"",IFERROR(I285/'Checklist Parameters'!$E$101,0),"N/A")</f>
        <v>0</v>
      </c>
      <c r="AB285" s="161" t="str">
        <f>IF('Checklist Parameters'!$E$43&lt;&gt;"",(I285*'Checklist Parameters'!$E$43)/1000,"N/A")</f>
        <v>N/A</v>
      </c>
      <c r="AC285" s="161">
        <f>IF('Checklist Parameters'!$E$16="",$X285,IF(AND('Checklist Parameters'!$E$16&lt;$X285,'Checklist Parameters'!$E$16&gt;=3),'Checklist Parameters'!$E$16,IF(AND('Checklist Parameters'!$E$16&lt;$X285,'Checklist Parameters'!$E$16&lt;3),0,$X285)))</f>
        <v>0</v>
      </c>
      <c r="AD285" s="161" t="str">
        <f>IF(AND(I285&lt;'Checklist Parameters'!$E$22,$I285&lt;&gt;0),"Y","")</f>
        <v/>
      </c>
      <c r="AE285" s="161" t="str">
        <f>IF($AD285="Y",0,IF('Checklist Parameters'!$E$25="","&lt;no limit&gt;",ROUNDDOWN((($I285-'Checklist Parameters'!$E$24)/'Checklist Parameters'!$E$25)+1,0)))</f>
        <v>&lt;no limit&gt;</v>
      </c>
      <c r="AF285" s="174">
        <f t="shared" si="28"/>
        <v>0</v>
      </c>
      <c r="AG285" s="161">
        <f t="shared" si="29"/>
        <v>0</v>
      </c>
      <c r="AH285" s="126"/>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row>
    <row r="286" spans="1:79" s="2" customFormat="1" ht="15">
      <c r="A286" s="391"/>
      <c r="B286" s="392"/>
      <c r="C286" s="393"/>
      <c r="D286" s="393"/>
      <c r="E286" s="393"/>
      <c r="F286" s="393"/>
      <c r="G286" s="393"/>
      <c r="H286" s="394"/>
      <c r="I286" s="394"/>
      <c r="J286" s="394"/>
      <c r="K286" s="394"/>
      <c r="L286" s="394"/>
      <c r="M286" s="394"/>
      <c r="N286" s="313">
        <f>IF(IF(I286&lt;'Checklist Parameters'!$E$22,0,($I286-$L286))&lt;0,0,IF(I286&lt;'Checklist Parameters'!$E$22,0,($I286-$L286)))</f>
        <v>0</v>
      </c>
      <c r="O286" s="394"/>
      <c r="P286" s="395"/>
      <c r="Q286" s="316">
        <f t="shared" si="24"/>
        <v>0</v>
      </c>
      <c r="R286" s="159">
        <f t="shared" si="25"/>
        <v>0</v>
      </c>
      <c r="S286" s="159">
        <f>IF('Checklist Parameters'!$E$60&lt;0.2,0.2,'Checklist Parameters'!$E$60)</f>
        <v>0.72</v>
      </c>
      <c r="T286" s="160">
        <f>IF($O286="",IF('Checklist District ID'!$C$43="Y",MAX($R286:$S286)*$I286,SUM($R286:$S286)*$I286),IF(O286&gt;0,Q286*S286))</f>
        <v>0</v>
      </c>
      <c r="U286" s="160">
        <f>IF(Q286&gt;0,((I286-T286)*'Formula Matrix'!$E$38),0)</f>
        <v>0</v>
      </c>
      <c r="V286" s="160">
        <f t="shared" si="26"/>
        <v>0</v>
      </c>
      <c r="W286" s="160">
        <f>IF(V286&gt;0,(V286*'Checklist Parameters'!$E$35),0)</f>
        <v>0</v>
      </c>
      <c r="X286" s="161">
        <f t="shared" si="27"/>
        <v>0</v>
      </c>
      <c r="Y286" s="161">
        <f>IF('Checklist Parameters'!$E$102&lt;&gt;"",(I286/43560)*'Checklist Parameters'!$E$102,"N/A")</f>
        <v>0</v>
      </c>
      <c r="Z286" s="161" t="str">
        <f>IF('Checklist Parameters'!$E$58&lt;&gt;"",((I286*'Checklist Parameters'!$E$58)*'Checklist Parameters'!$E$35)/1000,"N/A")</f>
        <v>N/A</v>
      </c>
      <c r="AA286" s="161">
        <f>IF('Checklist Parameters'!$E$101&lt;&gt;"",IFERROR(I286/'Checklist Parameters'!$E$101,0),"N/A")</f>
        <v>0</v>
      </c>
      <c r="AB286" s="161" t="str">
        <f>IF('Checklist Parameters'!$E$43&lt;&gt;"",(I286*'Checklist Parameters'!$E$43)/1000,"N/A")</f>
        <v>N/A</v>
      </c>
      <c r="AC286" s="161">
        <f>IF('Checklist Parameters'!$E$16="",$X286,IF(AND('Checklist Parameters'!$E$16&lt;$X286,'Checklist Parameters'!$E$16&gt;=3),'Checklist Parameters'!$E$16,IF(AND('Checklist Parameters'!$E$16&lt;$X286,'Checklist Parameters'!$E$16&lt;3),0,$X286)))</f>
        <v>0</v>
      </c>
      <c r="AD286" s="161" t="str">
        <f>IF(AND(I286&lt;'Checklist Parameters'!$E$22,$I286&lt;&gt;0),"Y","")</f>
        <v/>
      </c>
      <c r="AE286" s="161" t="str">
        <f>IF($AD286="Y",0,IF('Checklist Parameters'!$E$25="","&lt;no limit&gt;",ROUNDDOWN((($I286-'Checklist Parameters'!$E$24)/'Checklist Parameters'!$E$25)+1,0)))</f>
        <v>&lt;no limit&gt;</v>
      </c>
      <c r="AF286" s="174">
        <f t="shared" si="28"/>
        <v>0</v>
      </c>
      <c r="AG286" s="161">
        <f t="shared" si="29"/>
        <v>0</v>
      </c>
      <c r="AH286" s="126"/>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row>
    <row r="287" spans="1:79" s="2" customFormat="1" ht="15">
      <c r="A287" s="391"/>
      <c r="B287" s="392"/>
      <c r="C287" s="393"/>
      <c r="D287" s="393"/>
      <c r="E287" s="393"/>
      <c r="F287" s="393"/>
      <c r="G287" s="393"/>
      <c r="H287" s="394"/>
      <c r="I287" s="394"/>
      <c r="J287" s="394"/>
      <c r="K287" s="394"/>
      <c r="L287" s="394"/>
      <c r="M287" s="394"/>
      <c r="N287" s="313">
        <f>IF(IF(I287&lt;'Checklist Parameters'!$E$22,0,($I287-$L287))&lt;0,0,IF(I287&lt;'Checklist Parameters'!$E$22,0,($I287-$L287)))</f>
        <v>0</v>
      </c>
      <c r="O287" s="394"/>
      <c r="P287" s="395"/>
      <c r="Q287" s="316">
        <f t="shared" si="24"/>
        <v>0</v>
      </c>
      <c r="R287" s="159">
        <f t="shared" si="25"/>
        <v>0</v>
      </c>
      <c r="S287" s="159">
        <f>IF('Checklist Parameters'!$E$60&lt;0.2,0.2,'Checklist Parameters'!$E$60)</f>
        <v>0.72</v>
      </c>
      <c r="T287" s="160">
        <f>IF($O287="",IF('Checklist District ID'!$C$43="Y",MAX($R287:$S287)*$I287,SUM($R287:$S287)*$I287),IF(O287&gt;0,Q287*S287))</f>
        <v>0</v>
      </c>
      <c r="U287" s="160">
        <f>IF(Q287&gt;0,((I287-T287)*'Formula Matrix'!$E$38),0)</f>
        <v>0</v>
      </c>
      <c r="V287" s="160">
        <f t="shared" si="26"/>
        <v>0</v>
      </c>
      <c r="W287" s="160">
        <f>IF(V287&gt;0,(V287*'Checklist Parameters'!$E$35),0)</f>
        <v>0</v>
      </c>
      <c r="X287" s="161">
        <f t="shared" si="27"/>
        <v>0</v>
      </c>
      <c r="Y287" s="161">
        <f>IF('Checklist Parameters'!$E$102&lt;&gt;"",(I287/43560)*'Checklist Parameters'!$E$102,"N/A")</f>
        <v>0</v>
      </c>
      <c r="Z287" s="161" t="str">
        <f>IF('Checklist Parameters'!$E$58&lt;&gt;"",((I287*'Checklist Parameters'!$E$58)*'Checklist Parameters'!$E$35)/1000,"N/A")</f>
        <v>N/A</v>
      </c>
      <c r="AA287" s="161">
        <f>IF('Checklist Parameters'!$E$101&lt;&gt;"",IFERROR(I287/'Checklist Parameters'!$E$101,0),"N/A")</f>
        <v>0</v>
      </c>
      <c r="AB287" s="161" t="str">
        <f>IF('Checklist Parameters'!$E$43&lt;&gt;"",(I287*'Checklist Parameters'!$E$43)/1000,"N/A")</f>
        <v>N/A</v>
      </c>
      <c r="AC287" s="161">
        <f>IF('Checklist Parameters'!$E$16="",$X287,IF(AND('Checklist Parameters'!$E$16&lt;$X287,'Checklist Parameters'!$E$16&gt;=3),'Checklist Parameters'!$E$16,IF(AND('Checklist Parameters'!$E$16&lt;$X287,'Checklist Parameters'!$E$16&lt;3),0,$X287)))</f>
        <v>0</v>
      </c>
      <c r="AD287" s="161" t="str">
        <f>IF(AND(I287&lt;'Checklist Parameters'!$E$22,$I287&lt;&gt;0),"Y","")</f>
        <v/>
      </c>
      <c r="AE287" s="161" t="str">
        <f>IF($AD287="Y",0,IF('Checklist Parameters'!$E$25="","&lt;no limit&gt;",ROUNDDOWN((($I287-'Checklist Parameters'!$E$24)/'Checklist Parameters'!$E$25)+1,0)))</f>
        <v>&lt;no limit&gt;</v>
      </c>
      <c r="AF287" s="174">
        <f t="shared" si="28"/>
        <v>0</v>
      </c>
      <c r="AG287" s="161">
        <f t="shared" si="29"/>
        <v>0</v>
      </c>
      <c r="AH287" s="126"/>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row>
    <row r="288" spans="1:79" s="2" customFormat="1" ht="15">
      <c r="A288" s="391"/>
      <c r="B288" s="392"/>
      <c r="C288" s="393"/>
      <c r="D288" s="393"/>
      <c r="E288" s="393"/>
      <c r="F288" s="393"/>
      <c r="G288" s="393"/>
      <c r="H288" s="394"/>
      <c r="I288" s="394"/>
      <c r="J288" s="394"/>
      <c r="K288" s="394"/>
      <c r="L288" s="394"/>
      <c r="M288" s="394"/>
      <c r="N288" s="313">
        <f>IF(IF(I288&lt;'Checklist Parameters'!$E$22,0,($I288-$L288))&lt;0,0,IF(I288&lt;'Checklist Parameters'!$E$22,0,($I288-$L288)))</f>
        <v>0</v>
      </c>
      <c r="O288" s="394"/>
      <c r="P288" s="395"/>
      <c r="Q288" s="316">
        <f t="shared" si="24"/>
        <v>0</v>
      </c>
      <c r="R288" s="159">
        <f t="shared" si="25"/>
        <v>0</v>
      </c>
      <c r="S288" s="159">
        <f>IF('Checklist Parameters'!$E$60&lt;0.2,0.2,'Checklist Parameters'!$E$60)</f>
        <v>0.72</v>
      </c>
      <c r="T288" s="160">
        <f>IF($O288="",IF('Checklist District ID'!$C$43="Y",MAX($R288:$S288)*$I288,SUM($R288:$S288)*$I288),IF(O288&gt;0,Q288*S288))</f>
        <v>0</v>
      </c>
      <c r="U288" s="160">
        <f>IF(Q288&gt;0,((I288-T288)*'Formula Matrix'!$E$38),0)</f>
        <v>0</v>
      </c>
      <c r="V288" s="160">
        <f t="shared" si="26"/>
        <v>0</v>
      </c>
      <c r="W288" s="160">
        <f>IF(V288&gt;0,(V288*'Checklist Parameters'!$E$35),0)</f>
        <v>0</v>
      </c>
      <c r="X288" s="161">
        <f t="shared" si="27"/>
        <v>0</v>
      </c>
      <c r="Y288" s="161">
        <f>IF('Checklist Parameters'!$E$102&lt;&gt;"",(I288/43560)*'Checklist Parameters'!$E$102,"N/A")</f>
        <v>0</v>
      </c>
      <c r="Z288" s="161" t="str">
        <f>IF('Checklist Parameters'!$E$58&lt;&gt;"",((I288*'Checklist Parameters'!$E$58)*'Checklist Parameters'!$E$35)/1000,"N/A")</f>
        <v>N/A</v>
      </c>
      <c r="AA288" s="161">
        <f>IF('Checklist Parameters'!$E$101&lt;&gt;"",IFERROR(I288/'Checklist Parameters'!$E$101,0),"N/A")</f>
        <v>0</v>
      </c>
      <c r="AB288" s="161" t="str">
        <f>IF('Checklist Parameters'!$E$43&lt;&gt;"",(I288*'Checklist Parameters'!$E$43)/1000,"N/A")</f>
        <v>N/A</v>
      </c>
      <c r="AC288" s="161">
        <f>IF('Checklist Parameters'!$E$16="",$X288,IF(AND('Checklist Parameters'!$E$16&lt;$X288,'Checklist Parameters'!$E$16&gt;=3),'Checklist Parameters'!$E$16,IF(AND('Checklist Parameters'!$E$16&lt;$X288,'Checklist Parameters'!$E$16&lt;3),0,$X288)))</f>
        <v>0</v>
      </c>
      <c r="AD288" s="161" t="str">
        <f>IF(AND(I288&lt;'Checklist Parameters'!$E$22,$I288&lt;&gt;0),"Y","")</f>
        <v/>
      </c>
      <c r="AE288" s="161" t="str">
        <f>IF($AD288="Y",0,IF('Checklist Parameters'!$E$25="","&lt;no limit&gt;",ROUNDDOWN((($I288-'Checklist Parameters'!$E$24)/'Checklist Parameters'!$E$25)+1,0)))</f>
        <v>&lt;no limit&gt;</v>
      </c>
      <c r="AF288" s="174">
        <f t="shared" si="28"/>
        <v>0</v>
      </c>
      <c r="AG288" s="161">
        <f t="shared" si="29"/>
        <v>0</v>
      </c>
      <c r="AH288" s="126"/>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row>
    <row r="289" spans="1:79" s="2" customFormat="1" ht="15">
      <c r="A289" s="391"/>
      <c r="B289" s="392"/>
      <c r="C289" s="393"/>
      <c r="D289" s="393"/>
      <c r="E289" s="393"/>
      <c r="F289" s="393"/>
      <c r="G289" s="393"/>
      <c r="H289" s="394"/>
      <c r="I289" s="394"/>
      <c r="J289" s="394"/>
      <c r="K289" s="394"/>
      <c r="L289" s="394"/>
      <c r="M289" s="394"/>
      <c r="N289" s="313">
        <f>IF(IF(I289&lt;'Checklist Parameters'!$E$22,0,($I289-$L289))&lt;0,0,IF(I289&lt;'Checklist Parameters'!$E$22,0,($I289-$L289)))</f>
        <v>0</v>
      </c>
      <c r="O289" s="394"/>
      <c r="P289" s="395"/>
      <c r="Q289" s="316">
        <f t="shared" si="24"/>
        <v>0</v>
      </c>
      <c r="R289" s="159">
        <f t="shared" si="25"/>
        <v>0</v>
      </c>
      <c r="S289" s="159">
        <f>IF('Checklist Parameters'!$E$60&lt;0.2,0.2,'Checklist Parameters'!$E$60)</f>
        <v>0.72</v>
      </c>
      <c r="T289" s="160">
        <f>IF($O289="",IF('Checklist District ID'!$C$43="Y",MAX($R289:$S289)*$I289,SUM($R289:$S289)*$I289),IF(O289&gt;0,Q289*S289))</f>
        <v>0</v>
      </c>
      <c r="U289" s="160">
        <f>IF(Q289&gt;0,((I289-T289)*'Formula Matrix'!$E$38),0)</f>
        <v>0</v>
      </c>
      <c r="V289" s="160">
        <f t="shared" si="26"/>
        <v>0</v>
      </c>
      <c r="W289" s="160">
        <f>IF(V289&gt;0,(V289*'Checklist Parameters'!$E$35),0)</f>
        <v>0</v>
      </c>
      <c r="X289" s="161">
        <f t="shared" si="27"/>
        <v>0</v>
      </c>
      <c r="Y289" s="161">
        <f>IF('Checklist Parameters'!$E$102&lt;&gt;"",(I289/43560)*'Checklist Parameters'!$E$102,"N/A")</f>
        <v>0</v>
      </c>
      <c r="Z289" s="161" t="str">
        <f>IF('Checklist Parameters'!$E$58&lt;&gt;"",((I289*'Checklist Parameters'!$E$58)*'Checklist Parameters'!$E$35)/1000,"N/A")</f>
        <v>N/A</v>
      </c>
      <c r="AA289" s="161">
        <f>IF('Checklist Parameters'!$E$101&lt;&gt;"",IFERROR(I289/'Checklist Parameters'!$E$101,0),"N/A")</f>
        <v>0</v>
      </c>
      <c r="AB289" s="161" t="str">
        <f>IF('Checklist Parameters'!$E$43&lt;&gt;"",(I289*'Checklist Parameters'!$E$43)/1000,"N/A")</f>
        <v>N/A</v>
      </c>
      <c r="AC289" s="161">
        <f>IF('Checklist Parameters'!$E$16="",$X289,IF(AND('Checklist Parameters'!$E$16&lt;$X289,'Checklist Parameters'!$E$16&gt;=3),'Checklist Parameters'!$E$16,IF(AND('Checklist Parameters'!$E$16&lt;$X289,'Checklist Parameters'!$E$16&lt;3),0,$X289)))</f>
        <v>0</v>
      </c>
      <c r="AD289" s="161" t="str">
        <f>IF(AND(I289&lt;'Checklist Parameters'!$E$22,$I289&lt;&gt;0),"Y","")</f>
        <v/>
      </c>
      <c r="AE289" s="161" t="str">
        <f>IF($AD289="Y",0,IF('Checklist Parameters'!$E$25="","&lt;no limit&gt;",ROUNDDOWN((($I289-'Checklist Parameters'!$E$24)/'Checklist Parameters'!$E$25)+1,0)))</f>
        <v>&lt;no limit&gt;</v>
      </c>
      <c r="AF289" s="174">
        <f t="shared" si="28"/>
        <v>0</v>
      </c>
      <c r="AG289" s="161">
        <f t="shared" si="29"/>
        <v>0</v>
      </c>
      <c r="AH289" s="126"/>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row>
    <row r="290" spans="1:79" s="2" customFormat="1" ht="15">
      <c r="A290" s="391"/>
      <c r="B290" s="392"/>
      <c r="C290" s="393"/>
      <c r="D290" s="393"/>
      <c r="E290" s="393"/>
      <c r="F290" s="393"/>
      <c r="G290" s="393"/>
      <c r="H290" s="394"/>
      <c r="I290" s="394"/>
      <c r="J290" s="394"/>
      <c r="K290" s="394"/>
      <c r="L290" s="394"/>
      <c r="M290" s="394"/>
      <c r="N290" s="313">
        <f>IF(IF(I290&lt;'Checklist Parameters'!$E$22,0,($I290-$L290))&lt;0,0,IF(I290&lt;'Checklist Parameters'!$E$22,0,($I290-$L290)))</f>
        <v>0</v>
      </c>
      <c r="O290" s="394"/>
      <c r="P290" s="395"/>
      <c r="Q290" s="316">
        <f t="shared" si="24"/>
        <v>0</v>
      </c>
      <c r="R290" s="159">
        <f t="shared" si="25"/>
        <v>0</v>
      </c>
      <c r="S290" s="159">
        <f>IF('Checklist Parameters'!$E$60&lt;0.2,0.2,'Checklist Parameters'!$E$60)</f>
        <v>0.72</v>
      </c>
      <c r="T290" s="160">
        <f>IF($O290="",IF('Checklist District ID'!$C$43="Y",MAX($R290:$S290)*$I290,SUM($R290:$S290)*$I290),IF(O290&gt;0,Q290*S290))</f>
        <v>0</v>
      </c>
      <c r="U290" s="160">
        <f>IF(Q290&gt;0,((I290-T290)*'Formula Matrix'!$E$38),0)</f>
        <v>0</v>
      </c>
      <c r="V290" s="160">
        <f t="shared" si="26"/>
        <v>0</v>
      </c>
      <c r="W290" s="160">
        <f>IF(V290&gt;0,(V290*'Checklist Parameters'!$E$35),0)</f>
        <v>0</v>
      </c>
      <c r="X290" s="161">
        <f t="shared" si="27"/>
        <v>0</v>
      </c>
      <c r="Y290" s="161">
        <f>IF('Checklist Parameters'!$E$102&lt;&gt;"",(I290/43560)*'Checklist Parameters'!$E$102,"N/A")</f>
        <v>0</v>
      </c>
      <c r="Z290" s="161" t="str">
        <f>IF('Checklist Parameters'!$E$58&lt;&gt;"",((I290*'Checklist Parameters'!$E$58)*'Checklist Parameters'!$E$35)/1000,"N/A")</f>
        <v>N/A</v>
      </c>
      <c r="AA290" s="161">
        <f>IF('Checklist Parameters'!$E$101&lt;&gt;"",IFERROR(I290/'Checklist Parameters'!$E$101,0),"N/A")</f>
        <v>0</v>
      </c>
      <c r="AB290" s="161" t="str">
        <f>IF('Checklist Parameters'!$E$43&lt;&gt;"",(I290*'Checklist Parameters'!$E$43)/1000,"N/A")</f>
        <v>N/A</v>
      </c>
      <c r="AC290" s="161">
        <f>IF('Checklist Parameters'!$E$16="",$X290,IF(AND('Checklist Parameters'!$E$16&lt;$X290,'Checklist Parameters'!$E$16&gt;=3),'Checklist Parameters'!$E$16,IF(AND('Checklist Parameters'!$E$16&lt;$X290,'Checklist Parameters'!$E$16&lt;3),0,$X290)))</f>
        <v>0</v>
      </c>
      <c r="AD290" s="161" t="str">
        <f>IF(AND(I290&lt;'Checklist Parameters'!$E$22,$I290&lt;&gt;0),"Y","")</f>
        <v/>
      </c>
      <c r="AE290" s="161" t="str">
        <f>IF($AD290="Y",0,IF('Checklist Parameters'!$E$25="","&lt;no limit&gt;",ROUNDDOWN((($I290-'Checklist Parameters'!$E$24)/'Checklist Parameters'!$E$25)+1,0)))</f>
        <v>&lt;no limit&gt;</v>
      </c>
      <c r="AF290" s="174">
        <f t="shared" si="28"/>
        <v>0</v>
      </c>
      <c r="AG290" s="161">
        <f t="shared" si="29"/>
        <v>0</v>
      </c>
      <c r="AH290" s="126"/>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row>
    <row r="291" spans="1:79" s="2" customFormat="1" ht="15">
      <c r="A291" s="391"/>
      <c r="B291" s="392"/>
      <c r="C291" s="393"/>
      <c r="D291" s="393"/>
      <c r="E291" s="393"/>
      <c r="F291" s="393"/>
      <c r="G291" s="393"/>
      <c r="H291" s="394"/>
      <c r="I291" s="394"/>
      <c r="J291" s="394"/>
      <c r="K291" s="394"/>
      <c r="L291" s="394"/>
      <c r="M291" s="394"/>
      <c r="N291" s="313">
        <f>IF(IF(I291&lt;'Checklist Parameters'!$E$22,0,($I291-$L291))&lt;0,0,IF(I291&lt;'Checklist Parameters'!$E$22,0,($I291-$L291)))</f>
        <v>0</v>
      </c>
      <c r="O291" s="394"/>
      <c r="P291" s="395"/>
      <c r="Q291" s="316">
        <f t="shared" si="24"/>
        <v>0</v>
      </c>
      <c r="R291" s="159">
        <f t="shared" si="25"/>
        <v>0</v>
      </c>
      <c r="S291" s="159">
        <f>IF('Checklist Parameters'!$E$60&lt;0.2,0.2,'Checklist Parameters'!$E$60)</f>
        <v>0.72</v>
      </c>
      <c r="T291" s="160">
        <f>IF($O291="",IF('Checklist District ID'!$C$43="Y",MAX($R291:$S291)*$I291,SUM($R291:$S291)*$I291),IF(O291&gt;0,Q291*S291))</f>
        <v>0</v>
      </c>
      <c r="U291" s="160">
        <f>IF(Q291&gt;0,((I291-T291)*'Formula Matrix'!$E$38),0)</f>
        <v>0</v>
      </c>
      <c r="V291" s="160">
        <f t="shared" si="26"/>
        <v>0</v>
      </c>
      <c r="W291" s="160">
        <f>IF(V291&gt;0,(V291*'Checklist Parameters'!$E$35),0)</f>
        <v>0</v>
      </c>
      <c r="X291" s="161">
        <f t="shared" si="27"/>
        <v>0</v>
      </c>
      <c r="Y291" s="161">
        <f>IF('Checklist Parameters'!$E$102&lt;&gt;"",(I291/43560)*'Checklist Parameters'!$E$102,"N/A")</f>
        <v>0</v>
      </c>
      <c r="Z291" s="161" t="str">
        <f>IF('Checklist Parameters'!$E$58&lt;&gt;"",((I291*'Checklist Parameters'!$E$58)*'Checklist Parameters'!$E$35)/1000,"N/A")</f>
        <v>N/A</v>
      </c>
      <c r="AA291" s="161">
        <f>IF('Checklist Parameters'!$E$101&lt;&gt;"",IFERROR(I291/'Checklist Parameters'!$E$101,0),"N/A")</f>
        <v>0</v>
      </c>
      <c r="AB291" s="161" t="str">
        <f>IF('Checklist Parameters'!$E$43&lt;&gt;"",(I291*'Checklist Parameters'!$E$43)/1000,"N/A")</f>
        <v>N/A</v>
      </c>
      <c r="AC291" s="161">
        <f>IF('Checklist Parameters'!$E$16="",$X291,IF(AND('Checklist Parameters'!$E$16&lt;$X291,'Checklist Parameters'!$E$16&gt;=3),'Checklist Parameters'!$E$16,IF(AND('Checklist Parameters'!$E$16&lt;$X291,'Checklist Parameters'!$E$16&lt;3),0,$X291)))</f>
        <v>0</v>
      </c>
      <c r="AD291" s="161" t="str">
        <f>IF(AND(I291&lt;'Checklist Parameters'!$E$22,$I291&lt;&gt;0),"Y","")</f>
        <v/>
      </c>
      <c r="AE291" s="161" t="str">
        <f>IF($AD291="Y",0,IF('Checklist Parameters'!$E$25="","&lt;no limit&gt;",ROUNDDOWN((($I291-'Checklist Parameters'!$E$24)/'Checklist Parameters'!$E$25)+1,0)))</f>
        <v>&lt;no limit&gt;</v>
      </c>
      <c r="AF291" s="174">
        <f t="shared" si="28"/>
        <v>0</v>
      </c>
      <c r="AG291" s="161">
        <f t="shared" si="29"/>
        <v>0</v>
      </c>
      <c r="AH291" s="126"/>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row>
    <row r="292" spans="1:79" s="2" customFormat="1" ht="15">
      <c r="A292" s="391"/>
      <c r="B292" s="392"/>
      <c r="C292" s="393"/>
      <c r="D292" s="393"/>
      <c r="E292" s="393"/>
      <c r="F292" s="393"/>
      <c r="G292" s="393"/>
      <c r="H292" s="394"/>
      <c r="I292" s="394"/>
      <c r="J292" s="394"/>
      <c r="K292" s="394"/>
      <c r="L292" s="394"/>
      <c r="M292" s="394"/>
      <c r="N292" s="313">
        <f>IF(IF(I292&lt;'Checklist Parameters'!$E$22,0,($I292-$L292))&lt;0,0,IF(I292&lt;'Checklist Parameters'!$E$22,0,($I292-$L292)))</f>
        <v>0</v>
      </c>
      <c r="O292" s="394"/>
      <c r="P292" s="395"/>
      <c r="Q292" s="316">
        <f t="shared" si="24"/>
        <v>0</v>
      </c>
      <c r="R292" s="159">
        <f t="shared" si="25"/>
        <v>0</v>
      </c>
      <c r="S292" s="159">
        <f>IF('Checklist Parameters'!$E$60&lt;0.2,0.2,'Checklist Parameters'!$E$60)</f>
        <v>0.72</v>
      </c>
      <c r="T292" s="160">
        <f>IF($O292="",IF('Checklist District ID'!$C$43="Y",MAX($R292:$S292)*$I292,SUM($R292:$S292)*$I292),IF(O292&gt;0,Q292*S292))</f>
        <v>0</v>
      </c>
      <c r="U292" s="160">
        <f>IF(Q292&gt;0,((I292-T292)*'Formula Matrix'!$E$38),0)</f>
        <v>0</v>
      </c>
      <c r="V292" s="160">
        <f t="shared" si="26"/>
        <v>0</v>
      </c>
      <c r="W292" s="160">
        <f>IF(V292&gt;0,(V292*'Checklist Parameters'!$E$35),0)</f>
        <v>0</v>
      </c>
      <c r="X292" s="161">
        <f t="shared" si="27"/>
        <v>0</v>
      </c>
      <c r="Y292" s="161">
        <f>IF('Checklist Parameters'!$E$102&lt;&gt;"",(I292/43560)*'Checklist Parameters'!$E$102,"N/A")</f>
        <v>0</v>
      </c>
      <c r="Z292" s="161" t="str">
        <f>IF('Checklist Parameters'!$E$58&lt;&gt;"",((I292*'Checklist Parameters'!$E$58)*'Checklist Parameters'!$E$35)/1000,"N/A")</f>
        <v>N/A</v>
      </c>
      <c r="AA292" s="161">
        <f>IF('Checklist Parameters'!$E$101&lt;&gt;"",IFERROR(I292/'Checklist Parameters'!$E$101,0),"N/A")</f>
        <v>0</v>
      </c>
      <c r="AB292" s="161" t="str">
        <f>IF('Checklist Parameters'!$E$43&lt;&gt;"",(I292*'Checklist Parameters'!$E$43)/1000,"N/A")</f>
        <v>N/A</v>
      </c>
      <c r="AC292" s="161">
        <f>IF('Checklist Parameters'!$E$16="",$X292,IF(AND('Checklist Parameters'!$E$16&lt;$X292,'Checklist Parameters'!$E$16&gt;=3),'Checklist Parameters'!$E$16,IF(AND('Checklist Parameters'!$E$16&lt;$X292,'Checklist Parameters'!$E$16&lt;3),0,$X292)))</f>
        <v>0</v>
      </c>
      <c r="AD292" s="161" t="str">
        <f>IF(AND(I292&lt;'Checklist Parameters'!$E$22,$I292&lt;&gt;0),"Y","")</f>
        <v/>
      </c>
      <c r="AE292" s="161" t="str">
        <f>IF($AD292="Y",0,IF('Checklist Parameters'!$E$25="","&lt;no limit&gt;",ROUNDDOWN((($I292-'Checklist Parameters'!$E$24)/'Checklist Parameters'!$E$25)+1,0)))</f>
        <v>&lt;no limit&gt;</v>
      </c>
      <c r="AF292" s="174">
        <f t="shared" si="28"/>
        <v>0</v>
      </c>
      <c r="AG292" s="161">
        <f t="shared" si="29"/>
        <v>0</v>
      </c>
      <c r="AH292" s="126"/>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row>
    <row r="293" spans="1:79" s="2" customFormat="1" ht="15">
      <c r="A293" s="391"/>
      <c r="B293" s="392"/>
      <c r="C293" s="393"/>
      <c r="D293" s="393"/>
      <c r="E293" s="393"/>
      <c r="F293" s="393"/>
      <c r="G293" s="393"/>
      <c r="H293" s="394"/>
      <c r="I293" s="394"/>
      <c r="J293" s="394"/>
      <c r="K293" s="394"/>
      <c r="L293" s="394"/>
      <c r="M293" s="394"/>
      <c r="N293" s="313">
        <f>IF(IF(I293&lt;'Checklist Parameters'!$E$22,0,($I293-$L293))&lt;0,0,IF(I293&lt;'Checklist Parameters'!$E$22,0,($I293-$L293)))</f>
        <v>0</v>
      </c>
      <c r="O293" s="394"/>
      <c r="P293" s="395"/>
      <c r="Q293" s="316">
        <f t="shared" si="24"/>
        <v>0</v>
      </c>
      <c r="R293" s="159">
        <f t="shared" si="25"/>
        <v>0</v>
      </c>
      <c r="S293" s="159">
        <f>IF('Checklist Parameters'!$E$60&lt;0.2,0.2,'Checklist Parameters'!$E$60)</f>
        <v>0.72</v>
      </c>
      <c r="T293" s="160">
        <f>IF($O293="",IF('Checklist District ID'!$C$43="Y",MAX($R293:$S293)*$I293,SUM($R293:$S293)*$I293),IF(O293&gt;0,Q293*S293))</f>
        <v>0</v>
      </c>
      <c r="U293" s="160">
        <f>IF(Q293&gt;0,((I293-T293)*'Formula Matrix'!$E$38),0)</f>
        <v>0</v>
      </c>
      <c r="V293" s="160">
        <f t="shared" si="26"/>
        <v>0</v>
      </c>
      <c r="W293" s="160">
        <f>IF(V293&gt;0,(V293*'Checklist Parameters'!$E$35),0)</f>
        <v>0</v>
      </c>
      <c r="X293" s="161">
        <f t="shared" si="27"/>
        <v>0</v>
      </c>
      <c r="Y293" s="161">
        <f>IF('Checklist Parameters'!$E$102&lt;&gt;"",(I293/43560)*'Checklist Parameters'!$E$102,"N/A")</f>
        <v>0</v>
      </c>
      <c r="Z293" s="161" t="str">
        <f>IF('Checklist Parameters'!$E$58&lt;&gt;"",((I293*'Checklist Parameters'!$E$58)*'Checklist Parameters'!$E$35)/1000,"N/A")</f>
        <v>N/A</v>
      </c>
      <c r="AA293" s="161">
        <f>IF('Checklist Parameters'!$E$101&lt;&gt;"",IFERROR(I293/'Checklist Parameters'!$E$101,0),"N/A")</f>
        <v>0</v>
      </c>
      <c r="AB293" s="161" t="str">
        <f>IF('Checklist Parameters'!$E$43&lt;&gt;"",(I293*'Checklist Parameters'!$E$43)/1000,"N/A")</f>
        <v>N/A</v>
      </c>
      <c r="AC293" s="161">
        <f>IF('Checklist Parameters'!$E$16="",$X293,IF(AND('Checklist Parameters'!$E$16&lt;$X293,'Checklist Parameters'!$E$16&gt;=3),'Checklist Parameters'!$E$16,IF(AND('Checklist Parameters'!$E$16&lt;$X293,'Checklist Parameters'!$E$16&lt;3),0,$X293)))</f>
        <v>0</v>
      </c>
      <c r="AD293" s="161" t="str">
        <f>IF(AND(I293&lt;'Checklist Parameters'!$E$22,$I293&lt;&gt;0),"Y","")</f>
        <v/>
      </c>
      <c r="AE293" s="161" t="str">
        <f>IF($AD293="Y",0,IF('Checklist Parameters'!$E$25="","&lt;no limit&gt;",ROUNDDOWN((($I293-'Checklist Parameters'!$E$24)/'Checklist Parameters'!$E$25)+1,0)))</f>
        <v>&lt;no limit&gt;</v>
      </c>
      <c r="AF293" s="174">
        <f t="shared" si="28"/>
        <v>0</v>
      </c>
      <c r="AG293" s="161">
        <f t="shared" si="29"/>
        <v>0</v>
      </c>
      <c r="AH293" s="126"/>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row>
    <row r="294" spans="1:79" s="2" customFormat="1" ht="15">
      <c r="A294" s="391"/>
      <c r="B294" s="392"/>
      <c r="C294" s="393"/>
      <c r="D294" s="393"/>
      <c r="E294" s="393"/>
      <c r="F294" s="393"/>
      <c r="G294" s="393"/>
      <c r="H294" s="394"/>
      <c r="I294" s="394"/>
      <c r="J294" s="394"/>
      <c r="K294" s="394"/>
      <c r="L294" s="394"/>
      <c r="M294" s="394"/>
      <c r="N294" s="313">
        <f>IF(IF(I294&lt;'Checklist Parameters'!$E$22,0,($I294-$L294))&lt;0,0,IF(I294&lt;'Checklist Parameters'!$E$22,0,($I294-$L294)))</f>
        <v>0</v>
      </c>
      <c r="O294" s="394"/>
      <c r="P294" s="395"/>
      <c r="Q294" s="316">
        <f t="shared" si="24"/>
        <v>0</v>
      </c>
      <c r="R294" s="159">
        <f t="shared" si="25"/>
        <v>0</v>
      </c>
      <c r="S294" s="159">
        <f>IF('Checklist Parameters'!$E$60&lt;0.2,0.2,'Checklist Parameters'!$E$60)</f>
        <v>0.72</v>
      </c>
      <c r="T294" s="160">
        <f>IF($O294="",IF('Checklist District ID'!$C$43="Y",MAX($R294:$S294)*$I294,SUM($R294:$S294)*$I294),IF(O294&gt;0,Q294*S294))</f>
        <v>0</v>
      </c>
      <c r="U294" s="160">
        <f>IF(Q294&gt;0,((I294-T294)*'Formula Matrix'!$E$38),0)</f>
        <v>0</v>
      </c>
      <c r="V294" s="160">
        <f t="shared" si="26"/>
        <v>0</v>
      </c>
      <c r="W294" s="160">
        <f>IF(V294&gt;0,(V294*'Checklist Parameters'!$E$35),0)</f>
        <v>0</v>
      </c>
      <c r="X294" s="161">
        <f t="shared" si="27"/>
        <v>0</v>
      </c>
      <c r="Y294" s="161">
        <f>IF('Checklist Parameters'!$E$102&lt;&gt;"",(I294/43560)*'Checklist Parameters'!$E$102,"N/A")</f>
        <v>0</v>
      </c>
      <c r="Z294" s="161" t="str">
        <f>IF('Checklist Parameters'!$E$58&lt;&gt;"",((I294*'Checklist Parameters'!$E$58)*'Checklist Parameters'!$E$35)/1000,"N/A")</f>
        <v>N/A</v>
      </c>
      <c r="AA294" s="161">
        <f>IF('Checklist Parameters'!$E$101&lt;&gt;"",IFERROR(I294/'Checklist Parameters'!$E$101,0),"N/A")</f>
        <v>0</v>
      </c>
      <c r="AB294" s="161" t="str">
        <f>IF('Checklist Parameters'!$E$43&lt;&gt;"",(I294*'Checklist Parameters'!$E$43)/1000,"N/A")</f>
        <v>N/A</v>
      </c>
      <c r="AC294" s="161">
        <f>IF('Checklist Parameters'!$E$16="",$X294,IF(AND('Checklist Parameters'!$E$16&lt;$X294,'Checklist Parameters'!$E$16&gt;=3),'Checklist Parameters'!$E$16,IF(AND('Checklist Parameters'!$E$16&lt;$X294,'Checklist Parameters'!$E$16&lt;3),0,$X294)))</f>
        <v>0</v>
      </c>
      <c r="AD294" s="161" t="str">
        <f>IF(AND(I294&lt;'Checklist Parameters'!$E$22,$I294&lt;&gt;0),"Y","")</f>
        <v/>
      </c>
      <c r="AE294" s="161" t="str">
        <f>IF($AD294="Y",0,IF('Checklist Parameters'!$E$25="","&lt;no limit&gt;",ROUNDDOWN((($I294-'Checklist Parameters'!$E$24)/'Checklist Parameters'!$E$25)+1,0)))</f>
        <v>&lt;no limit&gt;</v>
      </c>
      <c r="AF294" s="174">
        <f t="shared" si="28"/>
        <v>0</v>
      </c>
      <c r="AG294" s="161">
        <f t="shared" si="29"/>
        <v>0</v>
      </c>
      <c r="AH294" s="126"/>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row>
    <row r="295" spans="1:79" s="2" customFormat="1" ht="15">
      <c r="A295" s="391"/>
      <c r="B295" s="392"/>
      <c r="C295" s="393"/>
      <c r="D295" s="393"/>
      <c r="E295" s="393"/>
      <c r="F295" s="393"/>
      <c r="G295" s="393"/>
      <c r="H295" s="394"/>
      <c r="I295" s="394"/>
      <c r="J295" s="394"/>
      <c r="K295" s="394"/>
      <c r="L295" s="394"/>
      <c r="M295" s="394"/>
      <c r="N295" s="313">
        <f>IF(IF(I295&lt;'Checklist Parameters'!$E$22,0,($I295-$L295))&lt;0,0,IF(I295&lt;'Checklist Parameters'!$E$22,0,($I295-$L295)))</f>
        <v>0</v>
      </c>
      <c r="O295" s="394"/>
      <c r="P295" s="395"/>
      <c r="Q295" s="316">
        <f t="shared" si="24"/>
        <v>0</v>
      </c>
      <c r="R295" s="159">
        <f t="shared" si="25"/>
        <v>0</v>
      </c>
      <c r="S295" s="159">
        <f>IF('Checklist Parameters'!$E$60&lt;0.2,0.2,'Checklist Parameters'!$E$60)</f>
        <v>0.72</v>
      </c>
      <c r="T295" s="160">
        <f>IF($O295="",IF('Checklist District ID'!$C$43="Y",MAX($R295:$S295)*$I295,SUM($R295:$S295)*$I295),IF(O295&gt;0,Q295*S295))</f>
        <v>0</v>
      </c>
      <c r="U295" s="160">
        <f>IF(Q295&gt;0,((I295-T295)*'Formula Matrix'!$E$38),0)</f>
        <v>0</v>
      </c>
      <c r="V295" s="160">
        <f t="shared" si="26"/>
        <v>0</v>
      </c>
      <c r="W295" s="160">
        <f>IF(V295&gt;0,(V295*'Checklist Parameters'!$E$35),0)</f>
        <v>0</v>
      </c>
      <c r="X295" s="161">
        <f t="shared" si="27"/>
        <v>0</v>
      </c>
      <c r="Y295" s="161">
        <f>IF('Checklist Parameters'!$E$102&lt;&gt;"",(I295/43560)*'Checklist Parameters'!$E$102,"N/A")</f>
        <v>0</v>
      </c>
      <c r="Z295" s="161" t="str">
        <f>IF('Checklist Parameters'!$E$58&lt;&gt;"",((I295*'Checklist Parameters'!$E$58)*'Checklist Parameters'!$E$35)/1000,"N/A")</f>
        <v>N/A</v>
      </c>
      <c r="AA295" s="161">
        <f>IF('Checklist Parameters'!$E$101&lt;&gt;"",IFERROR(I295/'Checklist Parameters'!$E$101,0),"N/A")</f>
        <v>0</v>
      </c>
      <c r="AB295" s="161" t="str">
        <f>IF('Checklist Parameters'!$E$43&lt;&gt;"",(I295*'Checklist Parameters'!$E$43)/1000,"N/A")</f>
        <v>N/A</v>
      </c>
      <c r="AC295" s="161">
        <f>IF('Checklist Parameters'!$E$16="",$X295,IF(AND('Checklist Parameters'!$E$16&lt;$X295,'Checklist Parameters'!$E$16&gt;=3),'Checklist Parameters'!$E$16,IF(AND('Checklist Parameters'!$E$16&lt;$X295,'Checklist Parameters'!$E$16&lt;3),0,$X295)))</f>
        <v>0</v>
      </c>
      <c r="AD295" s="161" t="str">
        <f>IF(AND(I295&lt;'Checklist Parameters'!$E$22,$I295&lt;&gt;0),"Y","")</f>
        <v/>
      </c>
      <c r="AE295" s="161" t="str">
        <f>IF($AD295="Y",0,IF('Checklist Parameters'!$E$25="","&lt;no limit&gt;",ROUNDDOWN((($I295-'Checklist Parameters'!$E$24)/'Checklist Parameters'!$E$25)+1,0)))</f>
        <v>&lt;no limit&gt;</v>
      </c>
      <c r="AF295" s="174">
        <f t="shared" si="28"/>
        <v>0</v>
      </c>
      <c r="AG295" s="161">
        <f t="shared" si="29"/>
        <v>0</v>
      </c>
      <c r="AH295" s="126"/>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row>
    <row r="296" spans="1:79" s="2" customFormat="1" ht="15">
      <c r="A296" s="391"/>
      <c r="B296" s="392"/>
      <c r="C296" s="393"/>
      <c r="D296" s="393"/>
      <c r="E296" s="393"/>
      <c r="F296" s="393"/>
      <c r="G296" s="393"/>
      <c r="H296" s="394"/>
      <c r="I296" s="394"/>
      <c r="J296" s="394"/>
      <c r="K296" s="394"/>
      <c r="L296" s="394"/>
      <c r="M296" s="394"/>
      <c r="N296" s="313">
        <f>IF(IF(I296&lt;'Checklist Parameters'!$E$22,0,($I296-$L296))&lt;0,0,IF(I296&lt;'Checklist Parameters'!$E$22,0,($I296-$L296)))</f>
        <v>0</v>
      </c>
      <c r="O296" s="394"/>
      <c r="P296" s="395"/>
      <c r="Q296" s="316">
        <f t="shared" si="24"/>
        <v>0</v>
      </c>
      <c r="R296" s="159">
        <f t="shared" si="25"/>
        <v>0</v>
      </c>
      <c r="S296" s="159">
        <f>IF('Checklist Parameters'!$E$60&lt;0.2,0.2,'Checklist Parameters'!$E$60)</f>
        <v>0.72</v>
      </c>
      <c r="T296" s="160">
        <f>IF($O296="",IF('Checklist District ID'!$C$43="Y",MAX($R296:$S296)*$I296,SUM($R296:$S296)*$I296),IF(O296&gt;0,Q296*S296))</f>
        <v>0</v>
      </c>
      <c r="U296" s="160">
        <f>IF(Q296&gt;0,((I296-T296)*'Formula Matrix'!$E$38),0)</f>
        <v>0</v>
      </c>
      <c r="V296" s="160">
        <f t="shared" si="26"/>
        <v>0</v>
      </c>
      <c r="W296" s="160">
        <f>IF(V296&gt;0,(V296*'Checklist Parameters'!$E$35),0)</f>
        <v>0</v>
      </c>
      <c r="X296" s="161">
        <f t="shared" si="27"/>
        <v>0</v>
      </c>
      <c r="Y296" s="161">
        <f>IF('Checklist Parameters'!$E$102&lt;&gt;"",(I296/43560)*'Checklist Parameters'!$E$102,"N/A")</f>
        <v>0</v>
      </c>
      <c r="Z296" s="161" t="str">
        <f>IF('Checklist Parameters'!$E$58&lt;&gt;"",((I296*'Checklist Parameters'!$E$58)*'Checklist Parameters'!$E$35)/1000,"N/A")</f>
        <v>N/A</v>
      </c>
      <c r="AA296" s="161">
        <f>IF('Checklist Parameters'!$E$101&lt;&gt;"",IFERROR(I296/'Checklist Parameters'!$E$101,0),"N/A")</f>
        <v>0</v>
      </c>
      <c r="AB296" s="161" t="str">
        <f>IF('Checklist Parameters'!$E$43&lt;&gt;"",(I296*'Checklist Parameters'!$E$43)/1000,"N/A")</f>
        <v>N/A</v>
      </c>
      <c r="AC296" s="161">
        <f>IF('Checklist Parameters'!$E$16="",$X296,IF(AND('Checklist Parameters'!$E$16&lt;$X296,'Checklist Parameters'!$E$16&gt;=3),'Checklist Parameters'!$E$16,IF(AND('Checklist Parameters'!$E$16&lt;$X296,'Checklist Parameters'!$E$16&lt;3),0,$X296)))</f>
        <v>0</v>
      </c>
      <c r="AD296" s="161" t="str">
        <f>IF(AND(I296&lt;'Checklist Parameters'!$E$22,$I296&lt;&gt;0),"Y","")</f>
        <v/>
      </c>
      <c r="AE296" s="161" t="str">
        <f>IF($AD296="Y",0,IF('Checklist Parameters'!$E$25="","&lt;no limit&gt;",ROUNDDOWN((($I296-'Checklist Parameters'!$E$24)/'Checklist Parameters'!$E$25)+1,0)))</f>
        <v>&lt;no limit&gt;</v>
      </c>
      <c r="AF296" s="174">
        <f t="shared" si="28"/>
        <v>0</v>
      </c>
      <c r="AG296" s="161">
        <f t="shared" si="29"/>
        <v>0</v>
      </c>
      <c r="AH296" s="126"/>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row>
    <row r="297" spans="1:79" s="2" customFormat="1" ht="15">
      <c r="A297" s="391"/>
      <c r="B297" s="392"/>
      <c r="C297" s="393"/>
      <c r="D297" s="393"/>
      <c r="E297" s="393"/>
      <c r="F297" s="393"/>
      <c r="G297" s="393"/>
      <c r="H297" s="394"/>
      <c r="I297" s="394"/>
      <c r="J297" s="394"/>
      <c r="K297" s="394"/>
      <c r="L297" s="394"/>
      <c r="M297" s="394"/>
      <c r="N297" s="313">
        <f>IF(IF(I297&lt;'Checklist Parameters'!$E$22,0,($I297-$L297))&lt;0,0,IF(I297&lt;'Checklist Parameters'!$E$22,0,($I297-$L297)))</f>
        <v>0</v>
      </c>
      <c r="O297" s="394"/>
      <c r="P297" s="395"/>
      <c r="Q297" s="316">
        <f t="shared" si="24"/>
        <v>0</v>
      </c>
      <c r="R297" s="159">
        <f t="shared" si="25"/>
        <v>0</v>
      </c>
      <c r="S297" s="159">
        <f>IF('Checklist Parameters'!$E$60&lt;0.2,0.2,'Checklist Parameters'!$E$60)</f>
        <v>0.72</v>
      </c>
      <c r="T297" s="160">
        <f>IF($O297="",IF('Checklist District ID'!$C$43="Y",MAX($R297:$S297)*$I297,SUM($R297:$S297)*$I297),IF(O297&gt;0,Q297*S297))</f>
        <v>0</v>
      </c>
      <c r="U297" s="160">
        <f>IF(Q297&gt;0,((I297-T297)*'Formula Matrix'!$E$38),0)</f>
        <v>0</v>
      </c>
      <c r="V297" s="160">
        <f t="shared" si="26"/>
        <v>0</v>
      </c>
      <c r="W297" s="160">
        <f>IF(V297&gt;0,(V297*'Checklist Parameters'!$E$35),0)</f>
        <v>0</v>
      </c>
      <c r="X297" s="161">
        <f t="shared" si="27"/>
        <v>0</v>
      </c>
      <c r="Y297" s="161">
        <f>IF('Checklist Parameters'!$E$102&lt;&gt;"",(I297/43560)*'Checklist Parameters'!$E$102,"N/A")</f>
        <v>0</v>
      </c>
      <c r="Z297" s="161" t="str">
        <f>IF('Checklist Parameters'!$E$58&lt;&gt;"",((I297*'Checklist Parameters'!$E$58)*'Checklist Parameters'!$E$35)/1000,"N/A")</f>
        <v>N/A</v>
      </c>
      <c r="AA297" s="161">
        <f>IF('Checklist Parameters'!$E$101&lt;&gt;"",IFERROR(I297/'Checklist Parameters'!$E$101,0),"N/A")</f>
        <v>0</v>
      </c>
      <c r="AB297" s="161" t="str">
        <f>IF('Checklist Parameters'!$E$43&lt;&gt;"",(I297*'Checklist Parameters'!$E$43)/1000,"N/A")</f>
        <v>N/A</v>
      </c>
      <c r="AC297" s="161">
        <f>IF('Checklist Parameters'!$E$16="",$X297,IF(AND('Checklist Parameters'!$E$16&lt;$X297,'Checklist Parameters'!$E$16&gt;=3),'Checklist Parameters'!$E$16,IF(AND('Checklist Parameters'!$E$16&lt;$X297,'Checklist Parameters'!$E$16&lt;3),0,$X297)))</f>
        <v>0</v>
      </c>
      <c r="AD297" s="161" t="str">
        <f>IF(AND(I297&lt;'Checklist Parameters'!$E$22,$I297&lt;&gt;0),"Y","")</f>
        <v/>
      </c>
      <c r="AE297" s="161" t="str">
        <f>IF($AD297="Y",0,IF('Checklist Parameters'!$E$25="","&lt;no limit&gt;",ROUNDDOWN((($I297-'Checklist Parameters'!$E$24)/'Checklist Parameters'!$E$25)+1,0)))</f>
        <v>&lt;no limit&gt;</v>
      </c>
      <c r="AF297" s="174">
        <f t="shared" si="28"/>
        <v>0</v>
      </c>
      <c r="AG297" s="161">
        <f t="shared" si="29"/>
        <v>0</v>
      </c>
      <c r="AH297" s="126"/>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row>
    <row r="298" spans="1:79" s="2" customFormat="1" ht="15">
      <c r="A298" s="391"/>
      <c r="B298" s="392"/>
      <c r="C298" s="393"/>
      <c r="D298" s="393"/>
      <c r="E298" s="393"/>
      <c r="F298" s="393"/>
      <c r="G298" s="393"/>
      <c r="H298" s="394"/>
      <c r="I298" s="394"/>
      <c r="J298" s="394"/>
      <c r="K298" s="394"/>
      <c r="L298" s="394"/>
      <c r="M298" s="394"/>
      <c r="N298" s="313">
        <f>IF(IF(I298&lt;'Checklist Parameters'!$E$22,0,($I298-$L298))&lt;0,0,IF(I298&lt;'Checklist Parameters'!$E$22,0,($I298-$L298)))</f>
        <v>0</v>
      </c>
      <c r="O298" s="394"/>
      <c r="P298" s="395"/>
      <c r="Q298" s="316">
        <f t="shared" si="24"/>
        <v>0</v>
      </c>
      <c r="R298" s="159">
        <f t="shared" si="25"/>
        <v>0</v>
      </c>
      <c r="S298" s="159">
        <f>IF('Checklist Parameters'!$E$60&lt;0.2,0.2,'Checklist Parameters'!$E$60)</f>
        <v>0.72</v>
      </c>
      <c r="T298" s="160">
        <f>IF($O298="",IF('Checklist District ID'!$C$43="Y",MAX($R298:$S298)*$I298,SUM($R298:$S298)*$I298),IF(O298&gt;0,Q298*S298))</f>
        <v>0</v>
      </c>
      <c r="U298" s="160">
        <f>IF(Q298&gt;0,((I298-T298)*'Formula Matrix'!$E$38),0)</f>
        <v>0</v>
      </c>
      <c r="V298" s="160">
        <f t="shared" si="26"/>
        <v>0</v>
      </c>
      <c r="W298" s="160">
        <f>IF(V298&gt;0,(V298*'Checklist Parameters'!$E$35),0)</f>
        <v>0</v>
      </c>
      <c r="X298" s="161">
        <f t="shared" si="27"/>
        <v>0</v>
      </c>
      <c r="Y298" s="161">
        <f>IF('Checklist Parameters'!$E$102&lt;&gt;"",(I298/43560)*'Checklist Parameters'!$E$102,"N/A")</f>
        <v>0</v>
      </c>
      <c r="Z298" s="161" t="str">
        <f>IF('Checklist Parameters'!$E$58&lt;&gt;"",((I298*'Checklist Parameters'!$E$58)*'Checklist Parameters'!$E$35)/1000,"N/A")</f>
        <v>N/A</v>
      </c>
      <c r="AA298" s="161">
        <f>IF('Checklist Parameters'!$E$101&lt;&gt;"",IFERROR(I298/'Checklist Parameters'!$E$101,0),"N/A")</f>
        <v>0</v>
      </c>
      <c r="AB298" s="161" t="str">
        <f>IF('Checklist Parameters'!$E$43&lt;&gt;"",(I298*'Checklist Parameters'!$E$43)/1000,"N/A")</f>
        <v>N/A</v>
      </c>
      <c r="AC298" s="161">
        <f>IF('Checklist Parameters'!$E$16="",$X298,IF(AND('Checklist Parameters'!$E$16&lt;$X298,'Checklist Parameters'!$E$16&gt;=3),'Checklist Parameters'!$E$16,IF(AND('Checklist Parameters'!$E$16&lt;$X298,'Checklist Parameters'!$E$16&lt;3),0,$X298)))</f>
        <v>0</v>
      </c>
      <c r="AD298" s="161" t="str">
        <f>IF(AND(I298&lt;'Checklist Parameters'!$E$22,$I298&lt;&gt;0),"Y","")</f>
        <v/>
      </c>
      <c r="AE298" s="161" t="str">
        <f>IF($AD298="Y",0,IF('Checklist Parameters'!$E$25="","&lt;no limit&gt;",ROUNDDOWN((($I298-'Checklist Parameters'!$E$24)/'Checklist Parameters'!$E$25)+1,0)))</f>
        <v>&lt;no limit&gt;</v>
      </c>
      <c r="AF298" s="174">
        <f t="shared" si="28"/>
        <v>0</v>
      </c>
      <c r="AG298" s="161">
        <f t="shared" si="29"/>
        <v>0</v>
      </c>
      <c r="AH298" s="126"/>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row>
    <row r="299" spans="1:79" s="2" customFormat="1" ht="15">
      <c r="A299" s="391"/>
      <c r="B299" s="392"/>
      <c r="C299" s="393"/>
      <c r="D299" s="393"/>
      <c r="E299" s="393"/>
      <c r="F299" s="393"/>
      <c r="G299" s="393"/>
      <c r="H299" s="394"/>
      <c r="I299" s="394"/>
      <c r="J299" s="394"/>
      <c r="K299" s="394"/>
      <c r="L299" s="394"/>
      <c r="M299" s="394"/>
      <c r="N299" s="313">
        <f>IF(IF(I299&lt;'Checklist Parameters'!$E$22,0,($I299-$L299))&lt;0,0,IF(I299&lt;'Checklist Parameters'!$E$22,0,($I299-$L299)))</f>
        <v>0</v>
      </c>
      <c r="O299" s="394"/>
      <c r="P299" s="395"/>
      <c r="Q299" s="316">
        <f t="shared" si="24"/>
        <v>0</v>
      </c>
      <c r="R299" s="159">
        <f t="shared" si="25"/>
        <v>0</v>
      </c>
      <c r="S299" s="159">
        <f>IF('Checklist Parameters'!$E$60&lt;0.2,0.2,'Checklist Parameters'!$E$60)</f>
        <v>0.72</v>
      </c>
      <c r="T299" s="160">
        <f>IF($O299="",IF('Checklist District ID'!$C$43="Y",MAX($R299:$S299)*$I299,SUM($R299:$S299)*$I299),IF(O299&gt;0,Q299*S299))</f>
        <v>0</v>
      </c>
      <c r="U299" s="160">
        <f>IF(Q299&gt;0,((I299-T299)*'Formula Matrix'!$E$38),0)</f>
        <v>0</v>
      </c>
      <c r="V299" s="160">
        <f t="shared" si="26"/>
        <v>0</v>
      </c>
      <c r="W299" s="160">
        <f>IF(V299&gt;0,(V299*'Checklist Parameters'!$E$35),0)</f>
        <v>0</v>
      </c>
      <c r="X299" s="161">
        <f t="shared" si="27"/>
        <v>0</v>
      </c>
      <c r="Y299" s="161">
        <f>IF('Checklist Parameters'!$E$102&lt;&gt;"",(I299/43560)*'Checklist Parameters'!$E$102,"N/A")</f>
        <v>0</v>
      </c>
      <c r="Z299" s="161" t="str">
        <f>IF('Checklist Parameters'!$E$58&lt;&gt;"",((I299*'Checklist Parameters'!$E$58)*'Checklist Parameters'!$E$35)/1000,"N/A")</f>
        <v>N/A</v>
      </c>
      <c r="AA299" s="161">
        <f>IF('Checklist Parameters'!$E$101&lt;&gt;"",IFERROR(I299/'Checklist Parameters'!$E$101,0),"N/A")</f>
        <v>0</v>
      </c>
      <c r="AB299" s="161" t="str">
        <f>IF('Checklist Parameters'!$E$43&lt;&gt;"",(I299*'Checklist Parameters'!$E$43)/1000,"N/A")</f>
        <v>N/A</v>
      </c>
      <c r="AC299" s="161">
        <f>IF('Checklist Parameters'!$E$16="",$X299,IF(AND('Checklist Parameters'!$E$16&lt;$X299,'Checklist Parameters'!$E$16&gt;=3),'Checklist Parameters'!$E$16,IF(AND('Checklist Parameters'!$E$16&lt;$X299,'Checklist Parameters'!$E$16&lt;3),0,$X299)))</f>
        <v>0</v>
      </c>
      <c r="AD299" s="161" t="str">
        <f>IF(AND(I299&lt;'Checklist Parameters'!$E$22,$I299&lt;&gt;0),"Y","")</f>
        <v/>
      </c>
      <c r="AE299" s="161" t="str">
        <f>IF($AD299="Y",0,IF('Checklist Parameters'!$E$25="","&lt;no limit&gt;",ROUNDDOWN((($I299-'Checklist Parameters'!$E$24)/'Checklist Parameters'!$E$25)+1,0)))</f>
        <v>&lt;no limit&gt;</v>
      </c>
      <c r="AF299" s="174">
        <f t="shared" si="28"/>
        <v>0</v>
      </c>
      <c r="AG299" s="161">
        <f t="shared" si="29"/>
        <v>0</v>
      </c>
      <c r="AH299" s="126"/>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row>
    <row r="300" spans="1:79" s="2" customFormat="1" ht="15">
      <c r="A300" s="391"/>
      <c r="B300" s="392"/>
      <c r="C300" s="393"/>
      <c r="D300" s="393"/>
      <c r="E300" s="393"/>
      <c r="F300" s="393"/>
      <c r="G300" s="393"/>
      <c r="H300" s="394"/>
      <c r="I300" s="394"/>
      <c r="J300" s="394"/>
      <c r="K300" s="394"/>
      <c r="L300" s="394"/>
      <c r="M300" s="394"/>
      <c r="N300" s="313">
        <f>IF(IF(I300&lt;'Checklist Parameters'!$E$22,0,($I300-$L300))&lt;0,0,IF(I300&lt;'Checklist Parameters'!$E$22,0,($I300-$L300)))</f>
        <v>0</v>
      </c>
      <c r="O300" s="394"/>
      <c r="P300" s="395"/>
      <c r="Q300" s="316">
        <f t="shared" si="24"/>
        <v>0</v>
      </c>
      <c r="R300" s="159">
        <f t="shared" si="25"/>
        <v>0</v>
      </c>
      <c r="S300" s="159">
        <f>IF('Checklist Parameters'!$E$60&lt;0.2,0.2,'Checklist Parameters'!$E$60)</f>
        <v>0.72</v>
      </c>
      <c r="T300" s="160">
        <f>IF($O300="",IF('Checklist District ID'!$C$43="Y",MAX($R300:$S300)*$I300,SUM($R300:$S300)*$I300),IF(O300&gt;0,Q300*S300))</f>
        <v>0</v>
      </c>
      <c r="U300" s="160">
        <f>IF(Q300&gt;0,((I300-T300)*'Formula Matrix'!$E$38),0)</f>
        <v>0</v>
      </c>
      <c r="V300" s="160">
        <f t="shared" si="26"/>
        <v>0</v>
      </c>
      <c r="W300" s="160">
        <f>IF(V300&gt;0,(V300*'Checklist Parameters'!$E$35),0)</f>
        <v>0</v>
      </c>
      <c r="X300" s="161">
        <f t="shared" si="27"/>
        <v>0</v>
      </c>
      <c r="Y300" s="161">
        <f>IF('Checklist Parameters'!$E$102&lt;&gt;"",(I300/43560)*'Checklist Parameters'!$E$102,"N/A")</f>
        <v>0</v>
      </c>
      <c r="Z300" s="161" t="str">
        <f>IF('Checklist Parameters'!$E$58&lt;&gt;"",((I300*'Checklist Parameters'!$E$58)*'Checklist Parameters'!$E$35)/1000,"N/A")</f>
        <v>N/A</v>
      </c>
      <c r="AA300" s="161">
        <f>IF('Checklist Parameters'!$E$101&lt;&gt;"",IFERROR(I300/'Checklist Parameters'!$E$101,0),"N/A")</f>
        <v>0</v>
      </c>
      <c r="AB300" s="161" t="str">
        <f>IF('Checklist Parameters'!$E$43&lt;&gt;"",(I300*'Checklist Parameters'!$E$43)/1000,"N/A")</f>
        <v>N/A</v>
      </c>
      <c r="AC300" s="161">
        <f>IF('Checklist Parameters'!$E$16="",$X300,IF(AND('Checklist Parameters'!$E$16&lt;$X300,'Checklist Parameters'!$E$16&gt;=3),'Checklist Parameters'!$E$16,IF(AND('Checklist Parameters'!$E$16&lt;$X300,'Checklist Parameters'!$E$16&lt;3),0,$X300)))</f>
        <v>0</v>
      </c>
      <c r="AD300" s="161" t="str">
        <f>IF(AND(I300&lt;'Checklist Parameters'!$E$22,$I300&lt;&gt;0),"Y","")</f>
        <v/>
      </c>
      <c r="AE300" s="161" t="str">
        <f>IF($AD300="Y",0,IF('Checklist Parameters'!$E$25="","&lt;no limit&gt;",ROUNDDOWN((($I300-'Checklist Parameters'!$E$24)/'Checklist Parameters'!$E$25)+1,0)))</f>
        <v>&lt;no limit&gt;</v>
      </c>
      <c r="AF300" s="174">
        <f t="shared" si="28"/>
        <v>0</v>
      </c>
      <c r="AG300" s="161">
        <f t="shared" si="29"/>
        <v>0</v>
      </c>
      <c r="AH300" s="126"/>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row>
    <row r="301" spans="1:79" s="2" customFormat="1" ht="15">
      <c r="A301" s="391"/>
      <c r="B301" s="392"/>
      <c r="C301" s="393"/>
      <c r="D301" s="393"/>
      <c r="E301" s="393"/>
      <c r="F301" s="393"/>
      <c r="G301" s="393"/>
      <c r="H301" s="394"/>
      <c r="I301" s="394"/>
      <c r="J301" s="394"/>
      <c r="K301" s="394"/>
      <c r="L301" s="394"/>
      <c r="M301" s="394"/>
      <c r="N301" s="313">
        <f>IF(IF(I301&lt;'Checklist Parameters'!$E$22,0,($I301-$L301))&lt;0,0,IF(I301&lt;'Checklist Parameters'!$E$22,0,($I301-$L301)))</f>
        <v>0</v>
      </c>
      <c r="O301" s="394"/>
      <c r="P301" s="395"/>
      <c r="Q301" s="316">
        <f t="shared" si="24"/>
        <v>0</v>
      </c>
      <c r="R301" s="159">
        <f t="shared" si="25"/>
        <v>0</v>
      </c>
      <c r="S301" s="159">
        <f>IF('Checklist Parameters'!$E$60&lt;0.2,0.2,'Checklist Parameters'!$E$60)</f>
        <v>0.72</v>
      </c>
      <c r="T301" s="160">
        <f>IF($O301="",IF('Checklist District ID'!$C$43="Y",MAX($R301:$S301)*$I301,SUM($R301:$S301)*$I301),IF(O301&gt;0,Q301*S301))</f>
        <v>0</v>
      </c>
      <c r="U301" s="160">
        <f>IF(Q301&gt;0,((I301-T301)*'Formula Matrix'!$E$38),0)</f>
        <v>0</v>
      </c>
      <c r="V301" s="160">
        <f t="shared" si="26"/>
        <v>0</v>
      </c>
      <c r="W301" s="160">
        <f>IF(V301&gt;0,(V301*'Checklist Parameters'!$E$35),0)</f>
        <v>0</v>
      </c>
      <c r="X301" s="161">
        <f t="shared" si="27"/>
        <v>0</v>
      </c>
      <c r="Y301" s="161">
        <f>IF('Checklist Parameters'!$E$102&lt;&gt;"",(I301/43560)*'Checklist Parameters'!$E$102,"N/A")</f>
        <v>0</v>
      </c>
      <c r="Z301" s="161" t="str">
        <f>IF('Checklist Parameters'!$E$58&lt;&gt;"",((I301*'Checklist Parameters'!$E$58)*'Checklist Parameters'!$E$35)/1000,"N/A")</f>
        <v>N/A</v>
      </c>
      <c r="AA301" s="161">
        <f>IF('Checklist Parameters'!$E$101&lt;&gt;"",IFERROR(I301/'Checklist Parameters'!$E$101,0),"N/A")</f>
        <v>0</v>
      </c>
      <c r="AB301" s="161" t="str">
        <f>IF('Checklist Parameters'!$E$43&lt;&gt;"",(I301*'Checklist Parameters'!$E$43)/1000,"N/A")</f>
        <v>N/A</v>
      </c>
      <c r="AC301" s="161">
        <f>IF('Checklist Parameters'!$E$16="",$X301,IF(AND('Checklist Parameters'!$E$16&lt;$X301,'Checklist Parameters'!$E$16&gt;=3),'Checklist Parameters'!$E$16,IF(AND('Checklist Parameters'!$E$16&lt;$X301,'Checklist Parameters'!$E$16&lt;3),0,$X301)))</f>
        <v>0</v>
      </c>
      <c r="AD301" s="161" t="str">
        <f>IF(AND(I301&lt;'Checklist Parameters'!$E$22,$I301&lt;&gt;0),"Y","")</f>
        <v/>
      </c>
      <c r="AE301" s="161" t="str">
        <f>IF($AD301="Y",0,IF('Checklist Parameters'!$E$25="","&lt;no limit&gt;",ROUNDDOWN((($I301-'Checklist Parameters'!$E$24)/'Checklist Parameters'!$E$25)+1,0)))</f>
        <v>&lt;no limit&gt;</v>
      </c>
      <c r="AF301" s="174">
        <f t="shared" si="28"/>
        <v>0</v>
      </c>
      <c r="AG301" s="161">
        <f t="shared" si="29"/>
        <v>0</v>
      </c>
      <c r="AH301" s="126"/>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row>
    <row r="302" spans="1:79" s="2" customFormat="1" ht="15">
      <c r="A302" s="391"/>
      <c r="B302" s="392"/>
      <c r="C302" s="393"/>
      <c r="D302" s="393"/>
      <c r="E302" s="393"/>
      <c r="F302" s="393"/>
      <c r="G302" s="393"/>
      <c r="H302" s="394"/>
      <c r="I302" s="394"/>
      <c r="J302" s="394"/>
      <c r="K302" s="394"/>
      <c r="L302" s="394"/>
      <c r="M302" s="394"/>
      <c r="N302" s="313">
        <f>IF(IF(I302&lt;'Checklist Parameters'!$E$22,0,($I302-$L302))&lt;0,0,IF(I302&lt;'Checklist Parameters'!$E$22,0,($I302-$L302)))</f>
        <v>0</v>
      </c>
      <c r="O302" s="394"/>
      <c r="P302" s="395"/>
      <c r="Q302" s="316">
        <f t="shared" si="24"/>
        <v>0</v>
      </c>
      <c r="R302" s="159">
        <f t="shared" si="25"/>
        <v>0</v>
      </c>
      <c r="S302" s="159">
        <f>IF('Checklist Parameters'!$E$60&lt;0.2,0.2,'Checklist Parameters'!$E$60)</f>
        <v>0.72</v>
      </c>
      <c r="T302" s="160">
        <f>IF($O302="",IF('Checklist District ID'!$C$43="Y",MAX($R302:$S302)*$I302,SUM($R302:$S302)*$I302),IF(O302&gt;0,Q302*S302))</f>
        <v>0</v>
      </c>
      <c r="U302" s="160">
        <f>IF(Q302&gt;0,((I302-T302)*'Formula Matrix'!$E$38),0)</f>
        <v>0</v>
      </c>
      <c r="V302" s="160">
        <f t="shared" si="26"/>
        <v>0</v>
      </c>
      <c r="W302" s="160">
        <f>IF(V302&gt;0,(V302*'Checklist Parameters'!$E$35),0)</f>
        <v>0</v>
      </c>
      <c r="X302" s="161">
        <f t="shared" si="27"/>
        <v>0</v>
      </c>
      <c r="Y302" s="161">
        <f>IF('Checklist Parameters'!$E$102&lt;&gt;"",(I302/43560)*'Checklist Parameters'!$E$102,"N/A")</f>
        <v>0</v>
      </c>
      <c r="Z302" s="161" t="str">
        <f>IF('Checklist Parameters'!$E$58&lt;&gt;"",((I302*'Checklist Parameters'!$E$58)*'Checklist Parameters'!$E$35)/1000,"N/A")</f>
        <v>N/A</v>
      </c>
      <c r="AA302" s="161">
        <f>IF('Checklist Parameters'!$E$101&lt;&gt;"",IFERROR(I302/'Checklist Parameters'!$E$101,0),"N/A")</f>
        <v>0</v>
      </c>
      <c r="AB302" s="161" t="str">
        <f>IF('Checklist Parameters'!$E$43&lt;&gt;"",(I302*'Checklist Parameters'!$E$43)/1000,"N/A")</f>
        <v>N/A</v>
      </c>
      <c r="AC302" s="161">
        <f>IF('Checklist Parameters'!$E$16="",$X302,IF(AND('Checklist Parameters'!$E$16&lt;$X302,'Checklist Parameters'!$E$16&gt;=3),'Checklist Parameters'!$E$16,IF(AND('Checklist Parameters'!$E$16&lt;$X302,'Checklist Parameters'!$E$16&lt;3),0,$X302)))</f>
        <v>0</v>
      </c>
      <c r="AD302" s="161" t="str">
        <f>IF(AND(I302&lt;'Checklist Parameters'!$E$22,$I302&lt;&gt;0),"Y","")</f>
        <v/>
      </c>
      <c r="AE302" s="161" t="str">
        <f>IF($AD302="Y",0,IF('Checklist Parameters'!$E$25="","&lt;no limit&gt;",ROUNDDOWN((($I302-'Checklist Parameters'!$E$24)/'Checklist Parameters'!$E$25)+1,0)))</f>
        <v>&lt;no limit&gt;</v>
      </c>
      <c r="AF302" s="174">
        <f t="shared" si="28"/>
        <v>0</v>
      </c>
      <c r="AG302" s="161">
        <f t="shared" si="29"/>
        <v>0</v>
      </c>
      <c r="AH302" s="126"/>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row>
    <row r="303" spans="1:79" s="2" customFormat="1" ht="15">
      <c r="A303" s="391"/>
      <c r="B303" s="392"/>
      <c r="C303" s="393"/>
      <c r="D303" s="393"/>
      <c r="E303" s="393"/>
      <c r="F303" s="393"/>
      <c r="G303" s="393"/>
      <c r="H303" s="394"/>
      <c r="I303" s="394"/>
      <c r="J303" s="394"/>
      <c r="K303" s="394"/>
      <c r="L303" s="394"/>
      <c r="M303" s="394"/>
      <c r="N303" s="313">
        <f>IF(IF(I303&lt;'Checklist Parameters'!$E$22,0,($I303-$L303))&lt;0,0,IF(I303&lt;'Checklist Parameters'!$E$22,0,($I303-$L303)))</f>
        <v>0</v>
      </c>
      <c r="O303" s="394"/>
      <c r="P303" s="395"/>
      <c r="Q303" s="316">
        <f t="shared" si="24"/>
        <v>0</v>
      </c>
      <c r="R303" s="159">
        <f t="shared" si="25"/>
        <v>0</v>
      </c>
      <c r="S303" s="159">
        <f>IF('Checklist Parameters'!$E$60&lt;0.2,0.2,'Checklist Parameters'!$E$60)</f>
        <v>0.72</v>
      </c>
      <c r="T303" s="160">
        <f>IF($O303="",IF('Checklist District ID'!$C$43="Y",MAX($R303:$S303)*$I303,SUM($R303:$S303)*$I303),IF(O303&gt;0,Q303*S303))</f>
        <v>0</v>
      </c>
      <c r="U303" s="160">
        <f>IF(Q303&gt;0,((I303-T303)*'Formula Matrix'!$E$38),0)</f>
        <v>0</v>
      </c>
      <c r="V303" s="160">
        <f t="shared" si="26"/>
        <v>0</v>
      </c>
      <c r="W303" s="160">
        <f>IF(V303&gt;0,(V303*'Checklist Parameters'!$E$35),0)</f>
        <v>0</v>
      </c>
      <c r="X303" s="161">
        <f t="shared" si="27"/>
        <v>0</v>
      </c>
      <c r="Y303" s="161">
        <f>IF('Checklist Parameters'!$E$102&lt;&gt;"",(I303/43560)*'Checklist Parameters'!$E$102,"N/A")</f>
        <v>0</v>
      </c>
      <c r="Z303" s="161" t="str">
        <f>IF('Checklist Parameters'!$E$58&lt;&gt;"",((I303*'Checklist Parameters'!$E$58)*'Checklist Parameters'!$E$35)/1000,"N/A")</f>
        <v>N/A</v>
      </c>
      <c r="AA303" s="161">
        <f>IF('Checklist Parameters'!$E$101&lt;&gt;"",IFERROR(I303/'Checklist Parameters'!$E$101,0),"N/A")</f>
        <v>0</v>
      </c>
      <c r="AB303" s="161" t="str">
        <f>IF('Checklist Parameters'!$E$43&lt;&gt;"",(I303*'Checklist Parameters'!$E$43)/1000,"N/A")</f>
        <v>N/A</v>
      </c>
      <c r="AC303" s="161">
        <f>IF('Checklist Parameters'!$E$16="",$X303,IF(AND('Checklist Parameters'!$E$16&lt;$X303,'Checklist Parameters'!$E$16&gt;=3),'Checklist Parameters'!$E$16,IF(AND('Checklist Parameters'!$E$16&lt;$X303,'Checklist Parameters'!$E$16&lt;3),0,$X303)))</f>
        <v>0</v>
      </c>
      <c r="AD303" s="161" t="str">
        <f>IF(AND(I303&lt;'Checklist Parameters'!$E$22,$I303&lt;&gt;0),"Y","")</f>
        <v/>
      </c>
      <c r="AE303" s="161" t="str">
        <f>IF($AD303="Y",0,IF('Checklist Parameters'!$E$25="","&lt;no limit&gt;",ROUNDDOWN((($I303-'Checklist Parameters'!$E$24)/'Checklist Parameters'!$E$25)+1,0)))</f>
        <v>&lt;no limit&gt;</v>
      </c>
      <c r="AF303" s="174">
        <f t="shared" si="28"/>
        <v>0</v>
      </c>
      <c r="AG303" s="161">
        <f t="shared" si="29"/>
        <v>0</v>
      </c>
      <c r="AH303" s="126"/>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row>
    <row r="304" spans="1:79" s="2" customFormat="1" ht="15">
      <c r="A304" s="391"/>
      <c r="B304" s="392"/>
      <c r="C304" s="393"/>
      <c r="D304" s="393"/>
      <c r="E304" s="393"/>
      <c r="F304" s="393"/>
      <c r="G304" s="393"/>
      <c r="H304" s="394"/>
      <c r="I304" s="394"/>
      <c r="J304" s="394"/>
      <c r="K304" s="394"/>
      <c r="L304" s="394"/>
      <c r="M304" s="394"/>
      <c r="N304" s="313">
        <f>IF(IF(I304&lt;'Checklist Parameters'!$E$22,0,($I304-$L304))&lt;0,0,IF(I304&lt;'Checklist Parameters'!$E$22,0,($I304-$L304)))</f>
        <v>0</v>
      </c>
      <c r="O304" s="394"/>
      <c r="P304" s="395"/>
      <c r="Q304" s="316">
        <f t="shared" si="24"/>
        <v>0</v>
      </c>
      <c r="R304" s="159">
        <f t="shared" si="25"/>
        <v>0</v>
      </c>
      <c r="S304" s="159">
        <f>IF('Checklist Parameters'!$E$60&lt;0.2,0.2,'Checklist Parameters'!$E$60)</f>
        <v>0.72</v>
      </c>
      <c r="T304" s="160">
        <f>IF($O304="",IF('Checklist District ID'!$C$43="Y",MAX($R304:$S304)*$I304,SUM($R304:$S304)*$I304),IF(O304&gt;0,Q304*S304))</f>
        <v>0</v>
      </c>
      <c r="U304" s="160">
        <f>IF(Q304&gt;0,((I304-T304)*'Formula Matrix'!$E$38),0)</f>
        <v>0</v>
      </c>
      <c r="V304" s="160">
        <f t="shared" si="26"/>
        <v>0</v>
      </c>
      <c r="W304" s="160">
        <f>IF(V304&gt;0,(V304*'Checklist Parameters'!$E$35),0)</f>
        <v>0</v>
      </c>
      <c r="X304" s="161">
        <f t="shared" si="27"/>
        <v>0</v>
      </c>
      <c r="Y304" s="161">
        <f>IF('Checklist Parameters'!$E$102&lt;&gt;"",(I304/43560)*'Checklist Parameters'!$E$102,"N/A")</f>
        <v>0</v>
      </c>
      <c r="Z304" s="161" t="str">
        <f>IF('Checklist Parameters'!$E$58&lt;&gt;"",((I304*'Checklist Parameters'!$E$58)*'Checklist Parameters'!$E$35)/1000,"N/A")</f>
        <v>N/A</v>
      </c>
      <c r="AA304" s="161">
        <f>IF('Checklist Parameters'!$E$101&lt;&gt;"",IFERROR(I304/'Checklist Parameters'!$E$101,0),"N/A")</f>
        <v>0</v>
      </c>
      <c r="AB304" s="161" t="str">
        <f>IF('Checklist Parameters'!$E$43&lt;&gt;"",(I304*'Checklist Parameters'!$E$43)/1000,"N/A")</f>
        <v>N/A</v>
      </c>
      <c r="AC304" s="161">
        <f>IF('Checklist Parameters'!$E$16="",$X304,IF(AND('Checklist Parameters'!$E$16&lt;$X304,'Checklist Parameters'!$E$16&gt;=3),'Checklist Parameters'!$E$16,IF(AND('Checklist Parameters'!$E$16&lt;$X304,'Checklist Parameters'!$E$16&lt;3),0,$X304)))</f>
        <v>0</v>
      </c>
      <c r="AD304" s="161" t="str">
        <f>IF(AND(I304&lt;'Checklist Parameters'!$E$22,$I304&lt;&gt;0),"Y","")</f>
        <v/>
      </c>
      <c r="AE304" s="161" t="str">
        <f>IF($AD304="Y",0,IF('Checklist Parameters'!$E$25="","&lt;no limit&gt;",ROUNDDOWN((($I304-'Checklist Parameters'!$E$24)/'Checklist Parameters'!$E$25)+1,0)))</f>
        <v>&lt;no limit&gt;</v>
      </c>
      <c r="AF304" s="174">
        <f t="shared" si="28"/>
        <v>0</v>
      </c>
      <c r="AG304" s="161">
        <f t="shared" si="29"/>
        <v>0</v>
      </c>
      <c r="AH304" s="126"/>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row>
    <row r="305" spans="1:79" s="2" customFormat="1" ht="15">
      <c r="A305" s="391"/>
      <c r="B305" s="392"/>
      <c r="C305" s="393"/>
      <c r="D305" s="393"/>
      <c r="E305" s="393"/>
      <c r="F305" s="393"/>
      <c r="G305" s="393"/>
      <c r="H305" s="394"/>
      <c r="I305" s="394"/>
      <c r="J305" s="394"/>
      <c r="K305" s="394"/>
      <c r="L305" s="394"/>
      <c r="M305" s="394"/>
      <c r="N305" s="313">
        <f>IF(IF(I305&lt;'Checklist Parameters'!$E$22,0,($I305-$L305))&lt;0,0,IF(I305&lt;'Checklist Parameters'!$E$22,0,($I305-$L305)))</f>
        <v>0</v>
      </c>
      <c r="O305" s="394"/>
      <c r="P305" s="395"/>
      <c r="Q305" s="316">
        <f t="shared" si="24"/>
        <v>0</v>
      </c>
      <c r="R305" s="159">
        <f t="shared" si="25"/>
        <v>0</v>
      </c>
      <c r="S305" s="159">
        <f>IF('Checklist Parameters'!$E$60&lt;0.2,0.2,'Checklist Parameters'!$E$60)</f>
        <v>0.72</v>
      </c>
      <c r="T305" s="160">
        <f>IF($O305="",IF('Checklist District ID'!$C$43="Y",MAX($R305:$S305)*$I305,SUM($R305:$S305)*$I305),IF(O305&gt;0,Q305*S305))</f>
        <v>0</v>
      </c>
      <c r="U305" s="160">
        <f>IF(Q305&gt;0,((I305-T305)*'Formula Matrix'!$E$38),0)</f>
        <v>0</v>
      </c>
      <c r="V305" s="160">
        <f t="shared" si="26"/>
        <v>0</v>
      </c>
      <c r="W305" s="160">
        <f>IF(V305&gt;0,(V305*'Checklist Parameters'!$E$35),0)</f>
        <v>0</v>
      </c>
      <c r="X305" s="161">
        <f t="shared" si="27"/>
        <v>0</v>
      </c>
      <c r="Y305" s="161">
        <f>IF('Checklist Parameters'!$E$102&lt;&gt;"",(I305/43560)*'Checklist Parameters'!$E$102,"N/A")</f>
        <v>0</v>
      </c>
      <c r="Z305" s="161" t="str">
        <f>IF('Checklist Parameters'!$E$58&lt;&gt;"",((I305*'Checklist Parameters'!$E$58)*'Checklist Parameters'!$E$35)/1000,"N/A")</f>
        <v>N/A</v>
      </c>
      <c r="AA305" s="161">
        <f>IF('Checklist Parameters'!$E$101&lt;&gt;"",IFERROR(I305/'Checklist Parameters'!$E$101,0),"N/A")</f>
        <v>0</v>
      </c>
      <c r="AB305" s="161" t="str">
        <f>IF('Checklist Parameters'!$E$43&lt;&gt;"",(I305*'Checklist Parameters'!$E$43)/1000,"N/A")</f>
        <v>N/A</v>
      </c>
      <c r="AC305" s="161">
        <f>IF('Checklist Parameters'!$E$16="",$X305,IF(AND('Checklist Parameters'!$E$16&lt;$X305,'Checklist Parameters'!$E$16&gt;=3),'Checklist Parameters'!$E$16,IF(AND('Checklist Parameters'!$E$16&lt;$X305,'Checklist Parameters'!$E$16&lt;3),0,$X305)))</f>
        <v>0</v>
      </c>
      <c r="AD305" s="161" t="str">
        <f>IF(AND(I305&lt;'Checklist Parameters'!$E$22,$I305&lt;&gt;0),"Y","")</f>
        <v/>
      </c>
      <c r="AE305" s="161" t="str">
        <f>IF($AD305="Y",0,IF('Checklist Parameters'!$E$25="","&lt;no limit&gt;",ROUNDDOWN((($I305-'Checklist Parameters'!$E$24)/'Checklist Parameters'!$E$25)+1,0)))</f>
        <v>&lt;no limit&gt;</v>
      </c>
      <c r="AF305" s="174">
        <f t="shared" si="28"/>
        <v>0</v>
      </c>
      <c r="AG305" s="161">
        <f t="shared" si="29"/>
        <v>0</v>
      </c>
      <c r="AH305" s="126"/>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row>
    <row r="306" spans="1:79" s="2" customFormat="1" ht="15">
      <c r="A306" s="391"/>
      <c r="B306" s="392"/>
      <c r="C306" s="393"/>
      <c r="D306" s="393"/>
      <c r="E306" s="393"/>
      <c r="F306" s="393"/>
      <c r="G306" s="393"/>
      <c r="H306" s="394"/>
      <c r="I306" s="394"/>
      <c r="J306" s="394"/>
      <c r="K306" s="394"/>
      <c r="L306" s="394"/>
      <c r="M306" s="394"/>
      <c r="N306" s="313">
        <f>IF(IF(I306&lt;'Checklist Parameters'!$E$22,0,($I306-$L306))&lt;0,0,IF(I306&lt;'Checklist Parameters'!$E$22,0,($I306-$L306)))</f>
        <v>0</v>
      </c>
      <c r="O306" s="394"/>
      <c r="P306" s="395"/>
      <c r="Q306" s="316">
        <f t="shared" si="24"/>
        <v>0</v>
      </c>
      <c r="R306" s="159">
        <f t="shared" si="25"/>
        <v>0</v>
      </c>
      <c r="S306" s="159">
        <f>IF('Checklist Parameters'!$E$60&lt;0.2,0.2,'Checklist Parameters'!$E$60)</f>
        <v>0.72</v>
      </c>
      <c r="T306" s="160">
        <f>IF($O306="",IF('Checklist District ID'!$C$43="Y",MAX($R306:$S306)*$I306,SUM($R306:$S306)*$I306),IF(O306&gt;0,Q306*S306))</f>
        <v>0</v>
      </c>
      <c r="U306" s="160">
        <f>IF(Q306&gt;0,((I306-T306)*'Formula Matrix'!$E$38),0)</f>
        <v>0</v>
      </c>
      <c r="V306" s="160">
        <f t="shared" si="26"/>
        <v>0</v>
      </c>
      <c r="W306" s="160">
        <f>IF(V306&gt;0,(V306*'Checklist Parameters'!$E$35),0)</f>
        <v>0</v>
      </c>
      <c r="X306" s="161">
        <f t="shared" si="27"/>
        <v>0</v>
      </c>
      <c r="Y306" s="161">
        <f>IF('Checklist Parameters'!$E$102&lt;&gt;"",(I306/43560)*'Checklist Parameters'!$E$102,"N/A")</f>
        <v>0</v>
      </c>
      <c r="Z306" s="161" t="str">
        <f>IF('Checklist Parameters'!$E$58&lt;&gt;"",((I306*'Checklist Parameters'!$E$58)*'Checklist Parameters'!$E$35)/1000,"N/A")</f>
        <v>N/A</v>
      </c>
      <c r="AA306" s="161">
        <f>IF('Checklist Parameters'!$E$101&lt;&gt;"",IFERROR(I306/'Checklist Parameters'!$E$101,0),"N/A")</f>
        <v>0</v>
      </c>
      <c r="AB306" s="161" t="str">
        <f>IF('Checklist Parameters'!$E$43&lt;&gt;"",(I306*'Checklist Parameters'!$E$43)/1000,"N/A")</f>
        <v>N/A</v>
      </c>
      <c r="AC306" s="161">
        <f>IF('Checklist Parameters'!$E$16="",$X306,IF(AND('Checklist Parameters'!$E$16&lt;$X306,'Checklist Parameters'!$E$16&gt;=3),'Checklist Parameters'!$E$16,IF(AND('Checklist Parameters'!$E$16&lt;$X306,'Checklist Parameters'!$E$16&lt;3),0,$X306)))</f>
        <v>0</v>
      </c>
      <c r="AD306" s="161" t="str">
        <f>IF(AND(I306&lt;'Checklist Parameters'!$E$22,$I306&lt;&gt;0),"Y","")</f>
        <v/>
      </c>
      <c r="AE306" s="161" t="str">
        <f>IF($AD306="Y",0,IF('Checklist Parameters'!$E$25="","&lt;no limit&gt;",ROUNDDOWN((($I306-'Checklist Parameters'!$E$24)/'Checklist Parameters'!$E$25)+1,0)))</f>
        <v>&lt;no limit&gt;</v>
      </c>
      <c r="AF306" s="174">
        <f t="shared" si="28"/>
        <v>0</v>
      </c>
      <c r="AG306" s="161">
        <f t="shared" si="29"/>
        <v>0</v>
      </c>
      <c r="AH306" s="126"/>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row>
    <row r="307" spans="1:79" s="2" customFormat="1" ht="15">
      <c r="A307" s="391"/>
      <c r="B307" s="392"/>
      <c r="C307" s="393"/>
      <c r="D307" s="393"/>
      <c r="E307" s="393"/>
      <c r="F307" s="393"/>
      <c r="G307" s="393"/>
      <c r="H307" s="394"/>
      <c r="I307" s="394"/>
      <c r="J307" s="394"/>
      <c r="K307" s="394"/>
      <c r="L307" s="394"/>
      <c r="M307" s="394"/>
      <c r="N307" s="313">
        <f>IF(IF(I307&lt;'Checklist Parameters'!$E$22,0,($I307-$L307))&lt;0,0,IF(I307&lt;'Checklist Parameters'!$E$22,0,($I307-$L307)))</f>
        <v>0</v>
      </c>
      <c r="O307" s="394"/>
      <c r="P307" s="395"/>
      <c r="Q307" s="316">
        <f t="shared" si="24"/>
        <v>0</v>
      </c>
      <c r="R307" s="159">
        <f t="shared" si="25"/>
        <v>0</v>
      </c>
      <c r="S307" s="159">
        <f>IF('Checklist Parameters'!$E$60&lt;0.2,0.2,'Checklist Parameters'!$E$60)</f>
        <v>0.72</v>
      </c>
      <c r="T307" s="160">
        <f>IF($O307="",IF('Checklist District ID'!$C$43="Y",MAX($R307:$S307)*$I307,SUM($R307:$S307)*$I307),IF(O307&gt;0,Q307*S307))</f>
        <v>0</v>
      </c>
      <c r="U307" s="160">
        <f>IF(Q307&gt;0,((I307-T307)*'Formula Matrix'!$E$38),0)</f>
        <v>0</v>
      </c>
      <c r="V307" s="160">
        <f t="shared" si="26"/>
        <v>0</v>
      </c>
      <c r="W307" s="160">
        <f>IF(V307&gt;0,(V307*'Checklist Parameters'!$E$35),0)</f>
        <v>0</v>
      </c>
      <c r="X307" s="161">
        <f t="shared" si="27"/>
        <v>0</v>
      </c>
      <c r="Y307" s="161">
        <f>IF('Checklist Parameters'!$E$102&lt;&gt;"",(I307/43560)*'Checklist Parameters'!$E$102,"N/A")</f>
        <v>0</v>
      </c>
      <c r="Z307" s="161" t="str">
        <f>IF('Checklist Parameters'!$E$58&lt;&gt;"",((I307*'Checklist Parameters'!$E$58)*'Checklist Parameters'!$E$35)/1000,"N/A")</f>
        <v>N/A</v>
      </c>
      <c r="AA307" s="161">
        <f>IF('Checklist Parameters'!$E$101&lt;&gt;"",IFERROR(I307/'Checklist Parameters'!$E$101,0),"N/A")</f>
        <v>0</v>
      </c>
      <c r="AB307" s="161" t="str">
        <f>IF('Checklist Parameters'!$E$43&lt;&gt;"",(I307*'Checklist Parameters'!$E$43)/1000,"N/A")</f>
        <v>N/A</v>
      </c>
      <c r="AC307" s="161">
        <f>IF('Checklist Parameters'!$E$16="",$X307,IF(AND('Checklist Parameters'!$E$16&lt;$X307,'Checklist Parameters'!$E$16&gt;=3),'Checklist Parameters'!$E$16,IF(AND('Checklist Parameters'!$E$16&lt;$X307,'Checklist Parameters'!$E$16&lt;3),0,$X307)))</f>
        <v>0</v>
      </c>
      <c r="AD307" s="161" t="str">
        <f>IF(AND(I307&lt;'Checklist Parameters'!$E$22,$I307&lt;&gt;0),"Y","")</f>
        <v/>
      </c>
      <c r="AE307" s="161" t="str">
        <f>IF($AD307="Y",0,IF('Checklist Parameters'!$E$25="","&lt;no limit&gt;",ROUNDDOWN((($I307-'Checklist Parameters'!$E$24)/'Checklist Parameters'!$E$25)+1,0)))</f>
        <v>&lt;no limit&gt;</v>
      </c>
      <c r="AF307" s="174">
        <f t="shared" si="28"/>
        <v>0</v>
      </c>
      <c r="AG307" s="161">
        <f t="shared" si="29"/>
        <v>0</v>
      </c>
      <c r="AH307" s="126"/>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row>
    <row r="308" spans="1:79" s="2" customFormat="1" ht="15">
      <c r="A308" s="391"/>
      <c r="B308" s="392"/>
      <c r="C308" s="393"/>
      <c r="D308" s="393"/>
      <c r="E308" s="393"/>
      <c r="F308" s="393"/>
      <c r="G308" s="393"/>
      <c r="H308" s="394"/>
      <c r="I308" s="394"/>
      <c r="J308" s="394"/>
      <c r="K308" s="394"/>
      <c r="L308" s="394"/>
      <c r="M308" s="394"/>
      <c r="N308" s="313">
        <f>IF(IF(I308&lt;'Checklist Parameters'!$E$22,0,($I308-$L308))&lt;0,0,IF(I308&lt;'Checklist Parameters'!$E$22,0,($I308-$L308)))</f>
        <v>0</v>
      </c>
      <c r="O308" s="394"/>
      <c r="P308" s="395"/>
      <c r="Q308" s="316">
        <f t="shared" si="24"/>
        <v>0</v>
      </c>
      <c r="R308" s="159">
        <f t="shared" si="25"/>
        <v>0</v>
      </c>
      <c r="S308" s="159">
        <f>IF('Checklist Parameters'!$E$60&lt;0.2,0.2,'Checklist Parameters'!$E$60)</f>
        <v>0.72</v>
      </c>
      <c r="T308" s="160">
        <f>IF($O308="",IF('Checklist District ID'!$C$43="Y",MAX($R308:$S308)*$I308,SUM($R308:$S308)*$I308),IF(O308&gt;0,Q308*S308))</f>
        <v>0</v>
      </c>
      <c r="U308" s="160">
        <f>IF(Q308&gt;0,((I308-T308)*'Formula Matrix'!$E$38),0)</f>
        <v>0</v>
      </c>
      <c r="V308" s="160">
        <f t="shared" si="26"/>
        <v>0</v>
      </c>
      <c r="W308" s="160">
        <f>IF(V308&gt;0,(V308*'Checklist Parameters'!$E$35),0)</f>
        <v>0</v>
      </c>
      <c r="X308" s="161">
        <f t="shared" si="27"/>
        <v>0</v>
      </c>
      <c r="Y308" s="161">
        <f>IF('Checklist Parameters'!$E$102&lt;&gt;"",(I308/43560)*'Checklist Parameters'!$E$102,"N/A")</f>
        <v>0</v>
      </c>
      <c r="Z308" s="161" t="str">
        <f>IF('Checklist Parameters'!$E$58&lt;&gt;"",((I308*'Checklist Parameters'!$E$58)*'Checklist Parameters'!$E$35)/1000,"N/A")</f>
        <v>N/A</v>
      </c>
      <c r="AA308" s="161">
        <f>IF('Checklist Parameters'!$E$101&lt;&gt;"",IFERROR(I308/'Checklist Parameters'!$E$101,0),"N/A")</f>
        <v>0</v>
      </c>
      <c r="AB308" s="161" t="str">
        <f>IF('Checklist Parameters'!$E$43&lt;&gt;"",(I308*'Checklist Parameters'!$E$43)/1000,"N/A")</f>
        <v>N/A</v>
      </c>
      <c r="AC308" s="161">
        <f>IF('Checklist Parameters'!$E$16="",$X308,IF(AND('Checklist Parameters'!$E$16&lt;$X308,'Checklist Parameters'!$E$16&gt;=3),'Checklist Parameters'!$E$16,IF(AND('Checklist Parameters'!$E$16&lt;$X308,'Checklist Parameters'!$E$16&lt;3),0,$X308)))</f>
        <v>0</v>
      </c>
      <c r="AD308" s="161" t="str">
        <f>IF(AND(I308&lt;'Checklist Parameters'!$E$22,$I308&lt;&gt;0),"Y","")</f>
        <v/>
      </c>
      <c r="AE308" s="161" t="str">
        <f>IF($AD308="Y",0,IF('Checklist Parameters'!$E$25="","&lt;no limit&gt;",ROUNDDOWN((($I308-'Checklist Parameters'!$E$24)/'Checklist Parameters'!$E$25)+1,0)))</f>
        <v>&lt;no limit&gt;</v>
      </c>
      <c r="AF308" s="174">
        <f t="shared" si="28"/>
        <v>0</v>
      </c>
      <c r="AG308" s="161">
        <f t="shared" si="29"/>
        <v>0</v>
      </c>
      <c r="AH308" s="126"/>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row>
    <row r="309" spans="1:79" s="2" customFormat="1" ht="15">
      <c r="A309" s="391"/>
      <c r="B309" s="392"/>
      <c r="C309" s="393"/>
      <c r="D309" s="393"/>
      <c r="E309" s="393"/>
      <c r="F309" s="393"/>
      <c r="G309" s="393"/>
      <c r="H309" s="394"/>
      <c r="I309" s="394"/>
      <c r="J309" s="394"/>
      <c r="K309" s="394"/>
      <c r="L309" s="394"/>
      <c r="M309" s="394"/>
      <c r="N309" s="313">
        <f>IF(IF(I309&lt;'Checklist Parameters'!$E$22,0,($I309-$L309))&lt;0,0,IF(I309&lt;'Checklist Parameters'!$E$22,0,($I309-$L309)))</f>
        <v>0</v>
      </c>
      <c r="O309" s="394"/>
      <c r="P309" s="395"/>
      <c r="Q309" s="316">
        <f t="shared" si="24"/>
        <v>0</v>
      </c>
      <c r="R309" s="159">
        <f t="shared" si="25"/>
        <v>0</v>
      </c>
      <c r="S309" s="159">
        <f>IF('Checklist Parameters'!$E$60&lt;0.2,0.2,'Checklist Parameters'!$E$60)</f>
        <v>0.72</v>
      </c>
      <c r="T309" s="160">
        <f>IF($O309="",IF('Checklist District ID'!$C$43="Y",MAX($R309:$S309)*$I309,SUM($R309:$S309)*$I309),IF(O309&gt;0,Q309*S309))</f>
        <v>0</v>
      </c>
      <c r="U309" s="160">
        <f>IF(Q309&gt;0,((I309-T309)*'Formula Matrix'!$E$38),0)</f>
        <v>0</v>
      </c>
      <c r="V309" s="160">
        <f t="shared" si="26"/>
        <v>0</v>
      </c>
      <c r="W309" s="160">
        <f>IF(V309&gt;0,(V309*'Checklist Parameters'!$E$35),0)</f>
        <v>0</v>
      </c>
      <c r="X309" s="161">
        <f t="shared" si="27"/>
        <v>0</v>
      </c>
      <c r="Y309" s="161">
        <f>IF('Checklist Parameters'!$E$102&lt;&gt;"",(I309/43560)*'Checklist Parameters'!$E$102,"N/A")</f>
        <v>0</v>
      </c>
      <c r="Z309" s="161" t="str">
        <f>IF('Checklist Parameters'!$E$58&lt;&gt;"",((I309*'Checklist Parameters'!$E$58)*'Checklist Parameters'!$E$35)/1000,"N/A")</f>
        <v>N/A</v>
      </c>
      <c r="AA309" s="161">
        <f>IF('Checklist Parameters'!$E$101&lt;&gt;"",IFERROR(I309/'Checklist Parameters'!$E$101,0),"N/A")</f>
        <v>0</v>
      </c>
      <c r="AB309" s="161" t="str">
        <f>IF('Checklist Parameters'!$E$43&lt;&gt;"",(I309*'Checklist Parameters'!$E$43)/1000,"N/A")</f>
        <v>N/A</v>
      </c>
      <c r="AC309" s="161">
        <f>IF('Checklist Parameters'!$E$16="",$X309,IF(AND('Checklist Parameters'!$E$16&lt;$X309,'Checklist Parameters'!$E$16&gt;=3),'Checklist Parameters'!$E$16,IF(AND('Checklist Parameters'!$E$16&lt;$X309,'Checklist Parameters'!$E$16&lt;3),0,$X309)))</f>
        <v>0</v>
      </c>
      <c r="AD309" s="161" t="str">
        <f>IF(AND(I309&lt;'Checklist Parameters'!$E$22,$I309&lt;&gt;0),"Y","")</f>
        <v/>
      </c>
      <c r="AE309" s="161" t="str">
        <f>IF($AD309="Y",0,IF('Checklist Parameters'!$E$25="","&lt;no limit&gt;",ROUNDDOWN((($I309-'Checklist Parameters'!$E$24)/'Checklist Parameters'!$E$25)+1,0)))</f>
        <v>&lt;no limit&gt;</v>
      </c>
      <c r="AF309" s="174">
        <f t="shared" si="28"/>
        <v>0</v>
      </c>
      <c r="AG309" s="161">
        <f t="shared" si="29"/>
        <v>0</v>
      </c>
      <c r="AH309" s="126"/>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row>
    <row r="310" spans="1:79" s="2" customFormat="1" ht="15">
      <c r="A310" s="391"/>
      <c r="B310" s="392"/>
      <c r="C310" s="393"/>
      <c r="D310" s="393"/>
      <c r="E310" s="393"/>
      <c r="F310" s="393"/>
      <c r="G310" s="393"/>
      <c r="H310" s="394"/>
      <c r="I310" s="394"/>
      <c r="J310" s="394"/>
      <c r="K310" s="394"/>
      <c r="L310" s="394"/>
      <c r="M310" s="394"/>
      <c r="N310" s="313">
        <f>IF(IF(I310&lt;'Checklist Parameters'!$E$22,0,($I310-$L310))&lt;0,0,IF(I310&lt;'Checklist Parameters'!$E$22,0,($I310-$L310)))</f>
        <v>0</v>
      </c>
      <c r="O310" s="394"/>
      <c r="P310" s="395"/>
      <c r="Q310" s="316">
        <f t="shared" si="24"/>
        <v>0</v>
      </c>
      <c r="R310" s="159">
        <f t="shared" si="25"/>
        <v>0</v>
      </c>
      <c r="S310" s="159">
        <f>IF('Checklist Parameters'!$E$60&lt;0.2,0.2,'Checklist Parameters'!$E$60)</f>
        <v>0.72</v>
      </c>
      <c r="T310" s="160">
        <f>IF($O310="",IF('Checklist District ID'!$C$43="Y",MAX($R310:$S310)*$I310,SUM($R310:$S310)*$I310),IF(O310&gt;0,Q310*S310))</f>
        <v>0</v>
      </c>
      <c r="U310" s="160">
        <f>IF(Q310&gt;0,((I310-T310)*'Formula Matrix'!$E$38),0)</f>
        <v>0</v>
      </c>
      <c r="V310" s="160">
        <f t="shared" si="26"/>
        <v>0</v>
      </c>
      <c r="W310" s="160">
        <f>IF(V310&gt;0,(V310*'Checklist Parameters'!$E$35),0)</f>
        <v>0</v>
      </c>
      <c r="X310" s="161">
        <f t="shared" si="27"/>
        <v>0</v>
      </c>
      <c r="Y310" s="161">
        <f>IF('Checklist Parameters'!$E$102&lt;&gt;"",(I310/43560)*'Checklist Parameters'!$E$102,"N/A")</f>
        <v>0</v>
      </c>
      <c r="Z310" s="161" t="str">
        <f>IF('Checklist Parameters'!$E$58&lt;&gt;"",((I310*'Checklist Parameters'!$E$58)*'Checklist Parameters'!$E$35)/1000,"N/A")</f>
        <v>N/A</v>
      </c>
      <c r="AA310" s="161">
        <f>IF('Checklist Parameters'!$E$101&lt;&gt;"",IFERROR(I310/'Checklist Parameters'!$E$101,0),"N/A")</f>
        <v>0</v>
      </c>
      <c r="AB310" s="161" t="str">
        <f>IF('Checklist Parameters'!$E$43&lt;&gt;"",(I310*'Checklist Parameters'!$E$43)/1000,"N/A")</f>
        <v>N/A</v>
      </c>
      <c r="AC310" s="161">
        <f>IF('Checklist Parameters'!$E$16="",$X310,IF(AND('Checklist Parameters'!$E$16&lt;$X310,'Checklist Parameters'!$E$16&gt;=3),'Checklist Parameters'!$E$16,IF(AND('Checklist Parameters'!$E$16&lt;$X310,'Checklist Parameters'!$E$16&lt;3),0,$X310)))</f>
        <v>0</v>
      </c>
      <c r="AD310" s="161" t="str">
        <f>IF(AND(I310&lt;'Checklist Parameters'!$E$22,$I310&lt;&gt;0),"Y","")</f>
        <v/>
      </c>
      <c r="AE310" s="161" t="str">
        <f>IF($AD310="Y",0,IF('Checklist Parameters'!$E$25="","&lt;no limit&gt;",ROUNDDOWN((($I310-'Checklist Parameters'!$E$24)/'Checklist Parameters'!$E$25)+1,0)))</f>
        <v>&lt;no limit&gt;</v>
      </c>
      <c r="AF310" s="174">
        <f t="shared" si="28"/>
        <v>0</v>
      </c>
      <c r="AG310" s="161">
        <f t="shared" si="29"/>
        <v>0</v>
      </c>
      <c r="AH310" s="126"/>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row>
    <row r="311" spans="1:79" s="2" customFormat="1" ht="15">
      <c r="A311" s="391"/>
      <c r="B311" s="392"/>
      <c r="C311" s="393"/>
      <c r="D311" s="393"/>
      <c r="E311" s="393"/>
      <c r="F311" s="393"/>
      <c r="G311" s="393"/>
      <c r="H311" s="394"/>
      <c r="I311" s="394"/>
      <c r="J311" s="394"/>
      <c r="K311" s="394"/>
      <c r="L311" s="394"/>
      <c r="M311" s="394"/>
      <c r="N311" s="313">
        <f>IF(IF(I311&lt;'Checklist Parameters'!$E$22,0,($I311-$L311))&lt;0,0,IF(I311&lt;'Checklist Parameters'!$E$22,0,($I311-$L311)))</f>
        <v>0</v>
      </c>
      <c r="O311" s="394"/>
      <c r="P311" s="395"/>
      <c r="Q311" s="316">
        <f t="shared" si="24"/>
        <v>0</v>
      </c>
      <c r="R311" s="159">
        <f t="shared" si="25"/>
        <v>0</v>
      </c>
      <c r="S311" s="159">
        <f>IF('Checklist Parameters'!$E$60&lt;0.2,0.2,'Checklist Parameters'!$E$60)</f>
        <v>0.72</v>
      </c>
      <c r="T311" s="160">
        <f>IF($O311="",IF('Checklist District ID'!$C$43="Y",MAX($R311:$S311)*$I311,SUM($R311:$S311)*$I311),IF(O311&gt;0,Q311*S311))</f>
        <v>0</v>
      </c>
      <c r="U311" s="160">
        <f>IF(Q311&gt;0,((I311-T311)*'Formula Matrix'!$E$38),0)</f>
        <v>0</v>
      </c>
      <c r="V311" s="160">
        <f t="shared" si="26"/>
        <v>0</v>
      </c>
      <c r="W311" s="160">
        <f>IF(V311&gt;0,(V311*'Checklist Parameters'!$E$35),0)</f>
        <v>0</v>
      </c>
      <c r="X311" s="161">
        <f t="shared" si="27"/>
        <v>0</v>
      </c>
      <c r="Y311" s="161">
        <f>IF('Checklist Parameters'!$E$102&lt;&gt;"",(I311/43560)*'Checklist Parameters'!$E$102,"N/A")</f>
        <v>0</v>
      </c>
      <c r="Z311" s="161" t="str">
        <f>IF('Checklist Parameters'!$E$58&lt;&gt;"",((I311*'Checklist Parameters'!$E$58)*'Checklist Parameters'!$E$35)/1000,"N/A")</f>
        <v>N/A</v>
      </c>
      <c r="AA311" s="161">
        <f>IF('Checklist Parameters'!$E$101&lt;&gt;"",IFERROR(I311/'Checklist Parameters'!$E$101,0),"N/A")</f>
        <v>0</v>
      </c>
      <c r="AB311" s="161" t="str">
        <f>IF('Checklist Parameters'!$E$43&lt;&gt;"",(I311*'Checklist Parameters'!$E$43)/1000,"N/A")</f>
        <v>N/A</v>
      </c>
      <c r="AC311" s="161">
        <f>IF('Checklist Parameters'!$E$16="",$X311,IF(AND('Checklist Parameters'!$E$16&lt;$X311,'Checklist Parameters'!$E$16&gt;=3),'Checklist Parameters'!$E$16,IF(AND('Checklist Parameters'!$E$16&lt;$X311,'Checklist Parameters'!$E$16&lt;3),0,$X311)))</f>
        <v>0</v>
      </c>
      <c r="AD311" s="161" t="str">
        <f>IF(AND(I311&lt;'Checklist Parameters'!$E$22,$I311&lt;&gt;0),"Y","")</f>
        <v/>
      </c>
      <c r="AE311" s="161" t="str">
        <f>IF($AD311="Y",0,IF('Checklist Parameters'!$E$25="","&lt;no limit&gt;",ROUNDDOWN((($I311-'Checklist Parameters'!$E$24)/'Checklist Parameters'!$E$25)+1,0)))</f>
        <v>&lt;no limit&gt;</v>
      </c>
      <c r="AF311" s="174">
        <f t="shared" si="28"/>
        <v>0</v>
      </c>
      <c r="AG311" s="161">
        <f t="shared" si="29"/>
        <v>0</v>
      </c>
      <c r="AH311" s="126"/>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row>
    <row r="312" spans="1:79" s="2" customFormat="1" ht="15">
      <c r="A312" s="391"/>
      <c r="B312" s="392"/>
      <c r="C312" s="393"/>
      <c r="D312" s="393"/>
      <c r="E312" s="393"/>
      <c r="F312" s="393"/>
      <c r="G312" s="393"/>
      <c r="H312" s="394"/>
      <c r="I312" s="394"/>
      <c r="J312" s="394"/>
      <c r="K312" s="394"/>
      <c r="L312" s="394"/>
      <c r="M312" s="394"/>
      <c r="N312" s="313">
        <f>IF(IF(I312&lt;'Checklist Parameters'!$E$22,0,($I312-$L312))&lt;0,0,IF(I312&lt;'Checklist Parameters'!$E$22,0,($I312-$L312)))</f>
        <v>0</v>
      </c>
      <c r="O312" s="394"/>
      <c r="P312" s="395"/>
      <c r="Q312" s="316">
        <f t="shared" si="24"/>
        <v>0</v>
      </c>
      <c r="R312" s="159">
        <f t="shared" si="25"/>
        <v>0</v>
      </c>
      <c r="S312" s="159">
        <f>IF('Checklist Parameters'!$E$60&lt;0.2,0.2,'Checklist Parameters'!$E$60)</f>
        <v>0.72</v>
      </c>
      <c r="T312" s="160">
        <f>IF($O312="",IF('Checklist District ID'!$C$43="Y",MAX($R312:$S312)*$I312,SUM($R312:$S312)*$I312),IF(O312&gt;0,Q312*S312))</f>
        <v>0</v>
      </c>
      <c r="U312" s="160">
        <f>IF(Q312&gt;0,((I312-T312)*'Formula Matrix'!$E$38),0)</f>
        <v>0</v>
      </c>
      <c r="V312" s="160">
        <f t="shared" si="26"/>
        <v>0</v>
      </c>
      <c r="W312" s="160">
        <f>IF(V312&gt;0,(V312*'Checklist Parameters'!$E$35),0)</f>
        <v>0</v>
      </c>
      <c r="X312" s="161">
        <f t="shared" si="27"/>
        <v>0</v>
      </c>
      <c r="Y312" s="161">
        <f>IF('Checklist Parameters'!$E$102&lt;&gt;"",(I312/43560)*'Checklist Parameters'!$E$102,"N/A")</f>
        <v>0</v>
      </c>
      <c r="Z312" s="161" t="str">
        <f>IF('Checklist Parameters'!$E$58&lt;&gt;"",((I312*'Checklist Parameters'!$E$58)*'Checklist Parameters'!$E$35)/1000,"N/A")</f>
        <v>N/A</v>
      </c>
      <c r="AA312" s="161">
        <f>IF('Checklist Parameters'!$E$101&lt;&gt;"",IFERROR(I312/'Checklist Parameters'!$E$101,0),"N/A")</f>
        <v>0</v>
      </c>
      <c r="AB312" s="161" t="str">
        <f>IF('Checklist Parameters'!$E$43&lt;&gt;"",(I312*'Checklist Parameters'!$E$43)/1000,"N/A")</f>
        <v>N/A</v>
      </c>
      <c r="AC312" s="161">
        <f>IF('Checklist Parameters'!$E$16="",$X312,IF(AND('Checklist Parameters'!$E$16&lt;$X312,'Checklist Parameters'!$E$16&gt;=3),'Checklist Parameters'!$E$16,IF(AND('Checklist Parameters'!$E$16&lt;$X312,'Checklist Parameters'!$E$16&lt;3),0,$X312)))</f>
        <v>0</v>
      </c>
      <c r="AD312" s="161" t="str">
        <f>IF(AND(I312&lt;'Checklist Parameters'!$E$22,$I312&lt;&gt;0),"Y","")</f>
        <v/>
      </c>
      <c r="AE312" s="161" t="str">
        <f>IF($AD312="Y",0,IF('Checklist Parameters'!$E$25="","&lt;no limit&gt;",ROUNDDOWN((($I312-'Checklist Parameters'!$E$24)/'Checklist Parameters'!$E$25)+1,0)))</f>
        <v>&lt;no limit&gt;</v>
      </c>
      <c r="AF312" s="174">
        <f t="shared" si="28"/>
        <v>0</v>
      </c>
      <c r="AG312" s="161">
        <f t="shared" si="29"/>
        <v>0</v>
      </c>
      <c r="AH312" s="126"/>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row>
    <row r="313" spans="1:79" s="2" customFormat="1" ht="15">
      <c r="A313" s="391"/>
      <c r="B313" s="392"/>
      <c r="C313" s="393"/>
      <c r="D313" s="393"/>
      <c r="E313" s="393"/>
      <c r="F313" s="393"/>
      <c r="G313" s="393"/>
      <c r="H313" s="394"/>
      <c r="I313" s="394"/>
      <c r="J313" s="394"/>
      <c r="K313" s="394"/>
      <c r="L313" s="394"/>
      <c r="M313" s="394"/>
      <c r="N313" s="313">
        <f>IF(IF(I313&lt;'Checklist Parameters'!$E$22,0,($I313-$L313))&lt;0,0,IF(I313&lt;'Checklist Parameters'!$E$22,0,($I313-$L313)))</f>
        <v>0</v>
      </c>
      <c r="O313" s="394"/>
      <c r="P313" s="395"/>
      <c r="Q313" s="316">
        <f t="shared" si="24"/>
        <v>0</v>
      </c>
      <c r="R313" s="159">
        <f t="shared" si="25"/>
        <v>0</v>
      </c>
      <c r="S313" s="159">
        <f>IF('Checklist Parameters'!$E$60&lt;0.2,0.2,'Checklist Parameters'!$E$60)</f>
        <v>0.72</v>
      </c>
      <c r="T313" s="160">
        <f>IF($O313="",IF('Checklist District ID'!$C$43="Y",MAX($R313:$S313)*$I313,SUM($R313:$S313)*$I313),IF(O313&gt;0,Q313*S313))</f>
        <v>0</v>
      </c>
      <c r="U313" s="160">
        <f>IF(Q313&gt;0,((I313-T313)*'Formula Matrix'!$E$38),0)</f>
        <v>0</v>
      </c>
      <c r="V313" s="160">
        <f t="shared" si="26"/>
        <v>0</v>
      </c>
      <c r="W313" s="160">
        <f>IF(V313&gt;0,(V313*'Checklist Parameters'!$E$35),0)</f>
        <v>0</v>
      </c>
      <c r="X313" s="161">
        <f t="shared" si="27"/>
        <v>0</v>
      </c>
      <c r="Y313" s="161">
        <f>IF('Checklist Parameters'!$E$102&lt;&gt;"",(I313/43560)*'Checklist Parameters'!$E$102,"N/A")</f>
        <v>0</v>
      </c>
      <c r="Z313" s="161" t="str">
        <f>IF('Checklist Parameters'!$E$58&lt;&gt;"",((I313*'Checklist Parameters'!$E$58)*'Checklist Parameters'!$E$35)/1000,"N/A")</f>
        <v>N/A</v>
      </c>
      <c r="AA313" s="161">
        <f>IF('Checklist Parameters'!$E$101&lt;&gt;"",IFERROR(I313/'Checklist Parameters'!$E$101,0),"N/A")</f>
        <v>0</v>
      </c>
      <c r="AB313" s="161" t="str">
        <f>IF('Checklist Parameters'!$E$43&lt;&gt;"",(I313*'Checklist Parameters'!$E$43)/1000,"N/A")</f>
        <v>N/A</v>
      </c>
      <c r="AC313" s="161">
        <f>IF('Checklist Parameters'!$E$16="",$X313,IF(AND('Checklist Parameters'!$E$16&lt;$X313,'Checklist Parameters'!$E$16&gt;=3),'Checklist Parameters'!$E$16,IF(AND('Checklist Parameters'!$E$16&lt;$X313,'Checklist Parameters'!$E$16&lt;3),0,$X313)))</f>
        <v>0</v>
      </c>
      <c r="AD313" s="161" t="str">
        <f>IF(AND(I313&lt;'Checklist Parameters'!$E$22,$I313&lt;&gt;0),"Y","")</f>
        <v/>
      </c>
      <c r="AE313" s="161" t="str">
        <f>IF($AD313="Y",0,IF('Checklist Parameters'!$E$25="","&lt;no limit&gt;",ROUNDDOWN((($I313-'Checklist Parameters'!$E$24)/'Checklist Parameters'!$E$25)+1,0)))</f>
        <v>&lt;no limit&gt;</v>
      </c>
      <c r="AF313" s="174">
        <f t="shared" si="28"/>
        <v>0</v>
      </c>
      <c r="AG313" s="161">
        <f t="shared" si="29"/>
        <v>0</v>
      </c>
      <c r="AH313" s="126"/>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row>
    <row r="314" spans="1:79" s="2" customFormat="1" ht="15">
      <c r="A314" s="391"/>
      <c r="B314" s="392"/>
      <c r="C314" s="393"/>
      <c r="D314" s="393"/>
      <c r="E314" s="393"/>
      <c r="F314" s="393"/>
      <c r="G314" s="393"/>
      <c r="H314" s="394"/>
      <c r="I314" s="394"/>
      <c r="J314" s="394"/>
      <c r="K314" s="394"/>
      <c r="L314" s="394"/>
      <c r="M314" s="394"/>
      <c r="N314" s="313">
        <f>IF(IF(I314&lt;'Checklist Parameters'!$E$22,0,($I314-$L314))&lt;0,0,IF(I314&lt;'Checklist Parameters'!$E$22,0,($I314-$L314)))</f>
        <v>0</v>
      </c>
      <c r="O314" s="394"/>
      <c r="P314" s="395"/>
      <c r="Q314" s="316">
        <f t="shared" si="24"/>
        <v>0</v>
      </c>
      <c r="R314" s="159">
        <f t="shared" si="25"/>
        <v>0</v>
      </c>
      <c r="S314" s="159">
        <f>IF('Checklist Parameters'!$E$60&lt;0.2,0.2,'Checklist Parameters'!$E$60)</f>
        <v>0.72</v>
      </c>
      <c r="T314" s="160">
        <f>IF($O314="",IF('Checklist District ID'!$C$43="Y",MAX($R314:$S314)*$I314,SUM($R314:$S314)*$I314),IF(O314&gt;0,Q314*S314))</f>
        <v>0</v>
      </c>
      <c r="U314" s="160">
        <f>IF(Q314&gt;0,((I314-T314)*'Formula Matrix'!$E$38),0)</f>
        <v>0</v>
      </c>
      <c r="V314" s="160">
        <f t="shared" si="26"/>
        <v>0</v>
      </c>
      <c r="W314" s="160">
        <f>IF(V314&gt;0,(V314*'Checklist Parameters'!$E$35),0)</f>
        <v>0</v>
      </c>
      <c r="X314" s="161">
        <f t="shared" si="27"/>
        <v>0</v>
      </c>
      <c r="Y314" s="161">
        <f>IF('Checklist Parameters'!$E$102&lt;&gt;"",(I314/43560)*'Checklist Parameters'!$E$102,"N/A")</f>
        <v>0</v>
      </c>
      <c r="Z314" s="161" t="str">
        <f>IF('Checklist Parameters'!$E$58&lt;&gt;"",((I314*'Checklist Parameters'!$E$58)*'Checklist Parameters'!$E$35)/1000,"N/A")</f>
        <v>N/A</v>
      </c>
      <c r="AA314" s="161">
        <f>IF('Checklist Parameters'!$E$101&lt;&gt;"",IFERROR(I314/'Checklist Parameters'!$E$101,0),"N/A")</f>
        <v>0</v>
      </c>
      <c r="AB314" s="161" t="str">
        <f>IF('Checklist Parameters'!$E$43&lt;&gt;"",(I314*'Checklist Parameters'!$E$43)/1000,"N/A")</f>
        <v>N/A</v>
      </c>
      <c r="AC314" s="161">
        <f>IF('Checklist Parameters'!$E$16="",$X314,IF(AND('Checklist Parameters'!$E$16&lt;$X314,'Checklist Parameters'!$E$16&gt;=3),'Checklist Parameters'!$E$16,IF(AND('Checklist Parameters'!$E$16&lt;$X314,'Checklist Parameters'!$E$16&lt;3),0,$X314)))</f>
        <v>0</v>
      </c>
      <c r="AD314" s="161" t="str">
        <f>IF(AND(I314&lt;'Checklist Parameters'!$E$22,$I314&lt;&gt;0),"Y","")</f>
        <v/>
      </c>
      <c r="AE314" s="161" t="str">
        <f>IF($AD314="Y",0,IF('Checklist Parameters'!$E$25="","&lt;no limit&gt;",ROUNDDOWN((($I314-'Checklist Parameters'!$E$24)/'Checklist Parameters'!$E$25)+1,0)))</f>
        <v>&lt;no limit&gt;</v>
      </c>
      <c r="AF314" s="174">
        <f t="shared" si="28"/>
        <v>0</v>
      </c>
      <c r="AG314" s="161">
        <f t="shared" si="29"/>
        <v>0</v>
      </c>
      <c r="AH314" s="126"/>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row>
    <row r="315" spans="1:79" s="2" customFormat="1" ht="15">
      <c r="A315" s="391"/>
      <c r="B315" s="392"/>
      <c r="C315" s="393"/>
      <c r="D315" s="393"/>
      <c r="E315" s="393"/>
      <c r="F315" s="393"/>
      <c r="G315" s="393"/>
      <c r="H315" s="394"/>
      <c r="I315" s="394"/>
      <c r="J315" s="394"/>
      <c r="K315" s="394"/>
      <c r="L315" s="394"/>
      <c r="M315" s="394"/>
      <c r="N315" s="313">
        <f>IF(IF(I315&lt;'Checklist Parameters'!$E$22,0,($I315-$L315))&lt;0,0,IF(I315&lt;'Checklist Parameters'!$E$22,0,($I315-$L315)))</f>
        <v>0</v>
      </c>
      <c r="O315" s="394"/>
      <c r="P315" s="395"/>
      <c r="Q315" s="316">
        <f t="shared" si="24"/>
        <v>0</v>
      </c>
      <c r="R315" s="159">
        <f t="shared" si="25"/>
        <v>0</v>
      </c>
      <c r="S315" s="159">
        <f>IF('Checklist Parameters'!$E$60&lt;0.2,0.2,'Checklist Parameters'!$E$60)</f>
        <v>0.72</v>
      </c>
      <c r="T315" s="160">
        <f>IF($O315="",IF('Checklist District ID'!$C$43="Y",MAX($R315:$S315)*$I315,SUM($R315:$S315)*$I315),IF(O315&gt;0,Q315*S315))</f>
        <v>0</v>
      </c>
      <c r="U315" s="160">
        <f>IF(Q315&gt;0,((I315-T315)*'Formula Matrix'!$E$38),0)</f>
        <v>0</v>
      </c>
      <c r="V315" s="160">
        <f t="shared" si="26"/>
        <v>0</v>
      </c>
      <c r="W315" s="160">
        <f>IF(V315&gt;0,(V315*'Checklist Parameters'!$E$35),0)</f>
        <v>0</v>
      </c>
      <c r="X315" s="161">
        <f t="shared" si="27"/>
        <v>0</v>
      </c>
      <c r="Y315" s="161">
        <f>IF('Checklist Parameters'!$E$102&lt;&gt;"",(I315/43560)*'Checklist Parameters'!$E$102,"N/A")</f>
        <v>0</v>
      </c>
      <c r="Z315" s="161" t="str">
        <f>IF('Checklist Parameters'!$E$58&lt;&gt;"",((I315*'Checklist Parameters'!$E$58)*'Checklist Parameters'!$E$35)/1000,"N/A")</f>
        <v>N/A</v>
      </c>
      <c r="AA315" s="161">
        <f>IF('Checklist Parameters'!$E$101&lt;&gt;"",IFERROR(I315/'Checklist Parameters'!$E$101,0),"N/A")</f>
        <v>0</v>
      </c>
      <c r="AB315" s="161" t="str">
        <f>IF('Checklist Parameters'!$E$43&lt;&gt;"",(I315*'Checklist Parameters'!$E$43)/1000,"N/A")</f>
        <v>N/A</v>
      </c>
      <c r="AC315" s="161">
        <f>IF('Checklist Parameters'!$E$16="",$X315,IF(AND('Checklist Parameters'!$E$16&lt;$X315,'Checklist Parameters'!$E$16&gt;=3),'Checklist Parameters'!$E$16,IF(AND('Checklist Parameters'!$E$16&lt;$X315,'Checklist Parameters'!$E$16&lt;3),0,$X315)))</f>
        <v>0</v>
      </c>
      <c r="AD315" s="161" t="str">
        <f>IF(AND(I315&lt;'Checklist Parameters'!$E$22,$I315&lt;&gt;0),"Y","")</f>
        <v/>
      </c>
      <c r="AE315" s="161" t="str">
        <f>IF($AD315="Y",0,IF('Checklist Parameters'!$E$25="","&lt;no limit&gt;",ROUNDDOWN((($I315-'Checklist Parameters'!$E$24)/'Checklist Parameters'!$E$25)+1,0)))</f>
        <v>&lt;no limit&gt;</v>
      </c>
      <c r="AF315" s="174">
        <f t="shared" si="28"/>
        <v>0</v>
      </c>
      <c r="AG315" s="161">
        <f t="shared" si="29"/>
        <v>0</v>
      </c>
      <c r="AH315" s="126"/>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row>
    <row r="316" spans="1:79" s="2" customFormat="1" ht="15">
      <c r="A316" s="391"/>
      <c r="B316" s="392"/>
      <c r="C316" s="393"/>
      <c r="D316" s="393"/>
      <c r="E316" s="393"/>
      <c r="F316" s="393"/>
      <c r="G316" s="393"/>
      <c r="H316" s="394"/>
      <c r="I316" s="394"/>
      <c r="J316" s="394"/>
      <c r="K316" s="394"/>
      <c r="L316" s="394"/>
      <c r="M316" s="394"/>
      <c r="N316" s="313">
        <f>IF(IF(I316&lt;'Checklist Parameters'!$E$22,0,($I316-$L316))&lt;0,0,IF(I316&lt;'Checklist Parameters'!$E$22,0,($I316-$L316)))</f>
        <v>0</v>
      </c>
      <c r="O316" s="394"/>
      <c r="P316" s="395"/>
      <c r="Q316" s="316">
        <f t="shared" si="24"/>
        <v>0</v>
      </c>
      <c r="R316" s="159">
        <f t="shared" si="25"/>
        <v>0</v>
      </c>
      <c r="S316" s="159">
        <f>IF('Checklist Parameters'!$E$60&lt;0.2,0.2,'Checklist Parameters'!$E$60)</f>
        <v>0.72</v>
      </c>
      <c r="T316" s="160">
        <f>IF($O316="",IF('Checklist District ID'!$C$43="Y",MAX($R316:$S316)*$I316,SUM($R316:$S316)*$I316),IF(O316&gt;0,Q316*S316))</f>
        <v>0</v>
      </c>
      <c r="U316" s="160">
        <f>IF(Q316&gt;0,((I316-T316)*'Formula Matrix'!$E$38),0)</f>
        <v>0</v>
      </c>
      <c r="V316" s="160">
        <f t="shared" si="26"/>
        <v>0</v>
      </c>
      <c r="W316" s="160">
        <f>IF(V316&gt;0,(V316*'Checklist Parameters'!$E$35),0)</f>
        <v>0</v>
      </c>
      <c r="X316" s="161">
        <f t="shared" si="27"/>
        <v>0</v>
      </c>
      <c r="Y316" s="161">
        <f>IF('Checklist Parameters'!$E$102&lt;&gt;"",(I316/43560)*'Checklist Parameters'!$E$102,"N/A")</f>
        <v>0</v>
      </c>
      <c r="Z316" s="161" t="str">
        <f>IF('Checklist Parameters'!$E$58&lt;&gt;"",((I316*'Checklist Parameters'!$E$58)*'Checklist Parameters'!$E$35)/1000,"N/A")</f>
        <v>N/A</v>
      </c>
      <c r="AA316" s="161">
        <f>IF('Checklist Parameters'!$E$101&lt;&gt;"",IFERROR(I316/'Checklist Parameters'!$E$101,0),"N/A")</f>
        <v>0</v>
      </c>
      <c r="AB316" s="161" t="str">
        <f>IF('Checklist Parameters'!$E$43&lt;&gt;"",(I316*'Checklist Parameters'!$E$43)/1000,"N/A")</f>
        <v>N/A</v>
      </c>
      <c r="AC316" s="161">
        <f>IF('Checklist Parameters'!$E$16="",$X316,IF(AND('Checklist Parameters'!$E$16&lt;$X316,'Checklist Parameters'!$E$16&gt;=3),'Checklist Parameters'!$E$16,IF(AND('Checklist Parameters'!$E$16&lt;$X316,'Checklist Parameters'!$E$16&lt;3),0,$X316)))</f>
        <v>0</v>
      </c>
      <c r="AD316" s="161" t="str">
        <f>IF(AND(I316&lt;'Checklist Parameters'!$E$22,$I316&lt;&gt;0),"Y","")</f>
        <v/>
      </c>
      <c r="AE316" s="161" t="str">
        <f>IF($AD316="Y",0,IF('Checklist Parameters'!$E$25="","&lt;no limit&gt;",ROUNDDOWN((($I316-'Checklist Parameters'!$E$24)/'Checklist Parameters'!$E$25)+1,0)))</f>
        <v>&lt;no limit&gt;</v>
      </c>
      <c r="AF316" s="174">
        <f t="shared" si="28"/>
        <v>0</v>
      </c>
      <c r="AG316" s="161">
        <f t="shared" si="29"/>
        <v>0</v>
      </c>
      <c r="AH316" s="126"/>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row>
    <row r="317" spans="1:79" s="2" customFormat="1" ht="15">
      <c r="A317" s="391"/>
      <c r="B317" s="392"/>
      <c r="C317" s="393"/>
      <c r="D317" s="393"/>
      <c r="E317" s="393"/>
      <c r="F317" s="393"/>
      <c r="G317" s="393"/>
      <c r="H317" s="394"/>
      <c r="I317" s="394"/>
      <c r="J317" s="394"/>
      <c r="K317" s="394"/>
      <c r="L317" s="394"/>
      <c r="M317" s="394"/>
      <c r="N317" s="313">
        <f>IF(IF(I317&lt;'Checklist Parameters'!$E$22,0,($I317-$L317))&lt;0,0,IF(I317&lt;'Checklist Parameters'!$E$22,0,($I317-$L317)))</f>
        <v>0</v>
      </c>
      <c r="O317" s="394"/>
      <c r="P317" s="395"/>
      <c r="Q317" s="316">
        <f t="shared" si="24"/>
        <v>0</v>
      </c>
      <c r="R317" s="159">
        <f t="shared" si="25"/>
        <v>0</v>
      </c>
      <c r="S317" s="159">
        <f>IF('Checklist Parameters'!$E$60&lt;0.2,0.2,'Checklist Parameters'!$E$60)</f>
        <v>0.72</v>
      </c>
      <c r="T317" s="160">
        <f>IF($O317="",IF('Checklist District ID'!$C$43="Y",MAX($R317:$S317)*$I317,SUM($R317:$S317)*$I317),IF(O317&gt;0,Q317*S317))</f>
        <v>0</v>
      </c>
      <c r="U317" s="160">
        <f>IF(Q317&gt;0,((I317-T317)*'Formula Matrix'!$E$38),0)</f>
        <v>0</v>
      </c>
      <c r="V317" s="160">
        <f t="shared" si="26"/>
        <v>0</v>
      </c>
      <c r="W317" s="160">
        <f>IF(V317&gt;0,(V317*'Checklist Parameters'!$E$35),0)</f>
        <v>0</v>
      </c>
      <c r="X317" s="161">
        <f t="shared" si="27"/>
        <v>0</v>
      </c>
      <c r="Y317" s="161">
        <f>IF('Checklist Parameters'!$E$102&lt;&gt;"",(I317/43560)*'Checklist Parameters'!$E$102,"N/A")</f>
        <v>0</v>
      </c>
      <c r="Z317" s="161" t="str">
        <f>IF('Checklist Parameters'!$E$58&lt;&gt;"",((I317*'Checklist Parameters'!$E$58)*'Checklist Parameters'!$E$35)/1000,"N/A")</f>
        <v>N/A</v>
      </c>
      <c r="AA317" s="161">
        <f>IF('Checklist Parameters'!$E$101&lt;&gt;"",IFERROR(I317/'Checklist Parameters'!$E$101,0),"N/A")</f>
        <v>0</v>
      </c>
      <c r="AB317" s="161" t="str">
        <f>IF('Checklist Parameters'!$E$43&lt;&gt;"",(I317*'Checklist Parameters'!$E$43)/1000,"N/A")</f>
        <v>N/A</v>
      </c>
      <c r="AC317" s="161">
        <f>IF('Checklist Parameters'!$E$16="",$X317,IF(AND('Checklist Parameters'!$E$16&lt;$X317,'Checklist Parameters'!$E$16&gt;=3),'Checklist Parameters'!$E$16,IF(AND('Checklist Parameters'!$E$16&lt;$X317,'Checklist Parameters'!$E$16&lt;3),0,$X317)))</f>
        <v>0</v>
      </c>
      <c r="AD317" s="161" t="str">
        <f>IF(AND(I317&lt;'Checklist Parameters'!$E$22,$I317&lt;&gt;0),"Y","")</f>
        <v/>
      </c>
      <c r="AE317" s="161" t="str">
        <f>IF($AD317="Y",0,IF('Checklist Parameters'!$E$25="","&lt;no limit&gt;",ROUNDDOWN((($I317-'Checklist Parameters'!$E$24)/'Checklist Parameters'!$E$25)+1,0)))</f>
        <v>&lt;no limit&gt;</v>
      </c>
      <c r="AF317" s="174">
        <f t="shared" si="28"/>
        <v>0</v>
      </c>
      <c r="AG317" s="161">
        <f t="shared" si="29"/>
        <v>0</v>
      </c>
      <c r="AH317" s="126"/>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row>
    <row r="318" spans="1:79" s="2" customFormat="1" ht="15">
      <c r="A318" s="391"/>
      <c r="B318" s="392"/>
      <c r="C318" s="393"/>
      <c r="D318" s="393"/>
      <c r="E318" s="393"/>
      <c r="F318" s="393"/>
      <c r="G318" s="393"/>
      <c r="H318" s="394"/>
      <c r="I318" s="394"/>
      <c r="J318" s="394"/>
      <c r="K318" s="394"/>
      <c r="L318" s="394"/>
      <c r="M318" s="394"/>
      <c r="N318" s="313">
        <f>IF(IF(I318&lt;'Checklist Parameters'!$E$22,0,($I318-$L318))&lt;0,0,IF(I318&lt;'Checklist Parameters'!$E$22,0,($I318-$L318)))</f>
        <v>0</v>
      </c>
      <c r="O318" s="394"/>
      <c r="P318" s="395"/>
      <c r="Q318" s="316">
        <f t="shared" si="24"/>
        <v>0</v>
      </c>
      <c r="R318" s="159">
        <f t="shared" si="25"/>
        <v>0</v>
      </c>
      <c r="S318" s="159">
        <f>IF('Checklist Parameters'!$E$60&lt;0.2,0.2,'Checklist Parameters'!$E$60)</f>
        <v>0.72</v>
      </c>
      <c r="T318" s="160">
        <f>IF($O318="",IF('Checklist District ID'!$C$43="Y",MAX($R318:$S318)*$I318,SUM($R318:$S318)*$I318),IF(O318&gt;0,Q318*S318))</f>
        <v>0</v>
      </c>
      <c r="U318" s="160">
        <f>IF(Q318&gt;0,((I318-T318)*'Formula Matrix'!$E$38),0)</f>
        <v>0</v>
      </c>
      <c r="V318" s="160">
        <f t="shared" si="26"/>
        <v>0</v>
      </c>
      <c r="W318" s="160">
        <f>IF(V318&gt;0,(V318*'Checklist Parameters'!$E$35),0)</f>
        <v>0</v>
      </c>
      <c r="X318" s="161">
        <f t="shared" si="27"/>
        <v>0</v>
      </c>
      <c r="Y318" s="161">
        <f>IF('Checklist Parameters'!$E$102&lt;&gt;"",(I318/43560)*'Checklist Parameters'!$E$102,"N/A")</f>
        <v>0</v>
      </c>
      <c r="Z318" s="161" t="str">
        <f>IF('Checklist Parameters'!$E$58&lt;&gt;"",((I318*'Checklist Parameters'!$E$58)*'Checklist Parameters'!$E$35)/1000,"N/A")</f>
        <v>N/A</v>
      </c>
      <c r="AA318" s="161">
        <f>IF('Checklist Parameters'!$E$101&lt;&gt;"",IFERROR(I318/'Checklist Parameters'!$E$101,0),"N/A")</f>
        <v>0</v>
      </c>
      <c r="AB318" s="161" t="str">
        <f>IF('Checklist Parameters'!$E$43&lt;&gt;"",(I318*'Checklist Parameters'!$E$43)/1000,"N/A")</f>
        <v>N/A</v>
      </c>
      <c r="AC318" s="161">
        <f>IF('Checklist Parameters'!$E$16="",$X318,IF(AND('Checklist Parameters'!$E$16&lt;$X318,'Checklist Parameters'!$E$16&gt;=3),'Checklist Parameters'!$E$16,IF(AND('Checklist Parameters'!$E$16&lt;$X318,'Checklist Parameters'!$E$16&lt;3),0,$X318)))</f>
        <v>0</v>
      </c>
      <c r="AD318" s="161" t="str">
        <f>IF(AND(I318&lt;'Checklist Parameters'!$E$22,$I318&lt;&gt;0),"Y","")</f>
        <v/>
      </c>
      <c r="AE318" s="161" t="str">
        <f>IF($AD318="Y",0,IF('Checklist Parameters'!$E$25="","&lt;no limit&gt;",ROUNDDOWN((($I318-'Checklist Parameters'!$E$24)/'Checklist Parameters'!$E$25)+1,0)))</f>
        <v>&lt;no limit&gt;</v>
      </c>
      <c r="AF318" s="174">
        <f t="shared" si="28"/>
        <v>0</v>
      </c>
      <c r="AG318" s="161">
        <f t="shared" si="29"/>
        <v>0</v>
      </c>
      <c r="AH318" s="126"/>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row>
    <row r="319" spans="1:79" s="2" customFormat="1" ht="15">
      <c r="A319" s="391"/>
      <c r="B319" s="392"/>
      <c r="C319" s="393"/>
      <c r="D319" s="393"/>
      <c r="E319" s="393"/>
      <c r="F319" s="393"/>
      <c r="G319" s="393"/>
      <c r="H319" s="394"/>
      <c r="I319" s="394"/>
      <c r="J319" s="394"/>
      <c r="K319" s="394"/>
      <c r="L319" s="394"/>
      <c r="M319" s="394"/>
      <c r="N319" s="313">
        <f>IF(IF(I319&lt;'Checklist Parameters'!$E$22,0,($I319-$L319))&lt;0,0,IF(I319&lt;'Checklist Parameters'!$E$22,0,($I319-$L319)))</f>
        <v>0</v>
      </c>
      <c r="O319" s="394"/>
      <c r="P319" s="395"/>
      <c r="Q319" s="316">
        <f t="shared" si="24"/>
        <v>0</v>
      </c>
      <c r="R319" s="159">
        <f t="shared" si="25"/>
        <v>0</v>
      </c>
      <c r="S319" s="159">
        <f>IF('Checklist Parameters'!$E$60&lt;0.2,0.2,'Checklist Parameters'!$E$60)</f>
        <v>0.72</v>
      </c>
      <c r="T319" s="160">
        <f>IF($O319="",IF('Checklist District ID'!$C$43="Y",MAX($R319:$S319)*$I319,SUM($R319:$S319)*$I319),IF(O319&gt;0,Q319*S319))</f>
        <v>0</v>
      </c>
      <c r="U319" s="160">
        <f>IF(Q319&gt;0,((I319-T319)*'Formula Matrix'!$E$38),0)</f>
        <v>0</v>
      </c>
      <c r="V319" s="160">
        <f t="shared" si="26"/>
        <v>0</v>
      </c>
      <c r="W319" s="160">
        <f>IF(V319&gt;0,(V319*'Checklist Parameters'!$E$35),0)</f>
        <v>0</v>
      </c>
      <c r="X319" s="161">
        <f t="shared" si="27"/>
        <v>0</v>
      </c>
      <c r="Y319" s="161">
        <f>IF('Checklist Parameters'!$E$102&lt;&gt;"",(I319/43560)*'Checklist Parameters'!$E$102,"N/A")</f>
        <v>0</v>
      </c>
      <c r="Z319" s="161" t="str">
        <f>IF('Checklist Parameters'!$E$58&lt;&gt;"",((I319*'Checklist Parameters'!$E$58)*'Checklist Parameters'!$E$35)/1000,"N/A")</f>
        <v>N/A</v>
      </c>
      <c r="AA319" s="161">
        <f>IF('Checklist Parameters'!$E$101&lt;&gt;"",IFERROR(I319/'Checklist Parameters'!$E$101,0),"N/A")</f>
        <v>0</v>
      </c>
      <c r="AB319" s="161" t="str">
        <f>IF('Checklist Parameters'!$E$43&lt;&gt;"",(I319*'Checklist Parameters'!$E$43)/1000,"N/A")</f>
        <v>N/A</v>
      </c>
      <c r="AC319" s="161">
        <f>IF('Checklist Parameters'!$E$16="",$X319,IF(AND('Checklist Parameters'!$E$16&lt;$X319,'Checklist Parameters'!$E$16&gt;=3),'Checklist Parameters'!$E$16,IF(AND('Checklist Parameters'!$E$16&lt;$X319,'Checklist Parameters'!$E$16&lt;3),0,$X319)))</f>
        <v>0</v>
      </c>
      <c r="AD319" s="161" t="str">
        <f>IF(AND(I319&lt;'Checklist Parameters'!$E$22,$I319&lt;&gt;0),"Y","")</f>
        <v/>
      </c>
      <c r="AE319" s="161" t="str">
        <f>IF($AD319="Y",0,IF('Checklist Parameters'!$E$25="","&lt;no limit&gt;",ROUNDDOWN((($I319-'Checklist Parameters'!$E$24)/'Checklist Parameters'!$E$25)+1,0)))</f>
        <v>&lt;no limit&gt;</v>
      </c>
      <c r="AF319" s="174">
        <f t="shared" si="28"/>
        <v>0</v>
      </c>
      <c r="AG319" s="161">
        <f t="shared" si="29"/>
        <v>0</v>
      </c>
      <c r="AH319" s="126"/>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row>
    <row r="320" spans="1:79" s="2" customFormat="1" ht="15">
      <c r="A320" s="391"/>
      <c r="B320" s="392"/>
      <c r="C320" s="393"/>
      <c r="D320" s="393"/>
      <c r="E320" s="393"/>
      <c r="F320" s="393"/>
      <c r="G320" s="393"/>
      <c r="H320" s="394"/>
      <c r="I320" s="394"/>
      <c r="J320" s="394"/>
      <c r="K320" s="394"/>
      <c r="L320" s="394"/>
      <c r="M320" s="394"/>
      <c r="N320" s="313">
        <f>IF(IF(I320&lt;'Checklist Parameters'!$E$22,0,($I320-$L320))&lt;0,0,IF(I320&lt;'Checklist Parameters'!$E$22,0,($I320-$L320)))</f>
        <v>0</v>
      </c>
      <c r="O320" s="394"/>
      <c r="P320" s="395"/>
      <c r="Q320" s="316">
        <f t="shared" si="24"/>
        <v>0</v>
      </c>
      <c r="R320" s="159">
        <f t="shared" si="25"/>
        <v>0</v>
      </c>
      <c r="S320" s="159">
        <f>IF('Checklist Parameters'!$E$60&lt;0.2,0.2,'Checklist Parameters'!$E$60)</f>
        <v>0.72</v>
      </c>
      <c r="T320" s="160">
        <f>IF($O320="",IF('Checklist District ID'!$C$43="Y",MAX($R320:$S320)*$I320,SUM($R320:$S320)*$I320),IF(O320&gt;0,Q320*S320))</f>
        <v>0</v>
      </c>
      <c r="U320" s="160">
        <f>IF(Q320&gt;0,((I320-T320)*'Formula Matrix'!$E$38),0)</f>
        <v>0</v>
      </c>
      <c r="V320" s="160">
        <f t="shared" si="26"/>
        <v>0</v>
      </c>
      <c r="W320" s="160">
        <f>IF(V320&gt;0,(V320*'Checklist Parameters'!$E$35),0)</f>
        <v>0</v>
      </c>
      <c r="X320" s="161">
        <f t="shared" si="27"/>
        <v>0</v>
      </c>
      <c r="Y320" s="161">
        <f>IF('Checklist Parameters'!$E$102&lt;&gt;"",(I320/43560)*'Checklist Parameters'!$E$102,"N/A")</f>
        <v>0</v>
      </c>
      <c r="Z320" s="161" t="str">
        <f>IF('Checklist Parameters'!$E$58&lt;&gt;"",((I320*'Checklist Parameters'!$E$58)*'Checklist Parameters'!$E$35)/1000,"N/A")</f>
        <v>N/A</v>
      </c>
      <c r="AA320" s="161">
        <f>IF('Checklist Parameters'!$E$101&lt;&gt;"",IFERROR(I320/'Checklist Parameters'!$E$101,0),"N/A")</f>
        <v>0</v>
      </c>
      <c r="AB320" s="161" t="str">
        <f>IF('Checklist Parameters'!$E$43&lt;&gt;"",(I320*'Checklist Parameters'!$E$43)/1000,"N/A")</f>
        <v>N/A</v>
      </c>
      <c r="AC320" s="161">
        <f>IF('Checklist Parameters'!$E$16="",$X320,IF(AND('Checklist Parameters'!$E$16&lt;$X320,'Checklist Parameters'!$E$16&gt;=3),'Checklist Parameters'!$E$16,IF(AND('Checklist Parameters'!$E$16&lt;$X320,'Checklist Parameters'!$E$16&lt;3),0,$X320)))</f>
        <v>0</v>
      </c>
      <c r="AD320" s="161" t="str">
        <f>IF(AND(I320&lt;'Checklist Parameters'!$E$22,$I320&lt;&gt;0),"Y","")</f>
        <v/>
      </c>
      <c r="AE320" s="161" t="str">
        <f>IF($AD320="Y",0,IF('Checklist Parameters'!$E$25="","&lt;no limit&gt;",ROUNDDOWN((($I320-'Checklist Parameters'!$E$24)/'Checklist Parameters'!$E$25)+1,0)))</f>
        <v>&lt;no limit&gt;</v>
      </c>
      <c r="AF320" s="174">
        <f t="shared" si="28"/>
        <v>0</v>
      </c>
      <c r="AG320" s="161">
        <f t="shared" si="29"/>
        <v>0</v>
      </c>
      <c r="AH320" s="126"/>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row>
    <row r="321" spans="1:79" s="2" customFormat="1" ht="15">
      <c r="A321" s="391"/>
      <c r="B321" s="392"/>
      <c r="C321" s="393"/>
      <c r="D321" s="393"/>
      <c r="E321" s="393"/>
      <c r="F321" s="393"/>
      <c r="G321" s="393"/>
      <c r="H321" s="394"/>
      <c r="I321" s="394"/>
      <c r="J321" s="394"/>
      <c r="K321" s="394"/>
      <c r="L321" s="394"/>
      <c r="M321" s="394"/>
      <c r="N321" s="313">
        <f>IF(IF(I321&lt;'Checklist Parameters'!$E$22,0,($I321-$L321))&lt;0,0,IF(I321&lt;'Checklist Parameters'!$E$22,0,($I321-$L321)))</f>
        <v>0</v>
      </c>
      <c r="O321" s="394"/>
      <c r="P321" s="395"/>
      <c r="Q321" s="316">
        <f t="shared" si="24"/>
        <v>0</v>
      </c>
      <c r="R321" s="159">
        <f t="shared" si="25"/>
        <v>0</v>
      </c>
      <c r="S321" s="159">
        <f>IF('Checklist Parameters'!$E$60&lt;0.2,0.2,'Checklist Parameters'!$E$60)</f>
        <v>0.72</v>
      </c>
      <c r="T321" s="160">
        <f>IF($O321="",IF('Checklist District ID'!$C$43="Y",MAX($R321:$S321)*$I321,SUM($R321:$S321)*$I321),IF(O321&gt;0,Q321*S321))</f>
        <v>0</v>
      </c>
      <c r="U321" s="160">
        <f>IF(Q321&gt;0,((I321-T321)*'Formula Matrix'!$E$38),0)</f>
        <v>0</v>
      </c>
      <c r="V321" s="160">
        <f t="shared" si="26"/>
        <v>0</v>
      </c>
      <c r="W321" s="160">
        <f>IF(V321&gt;0,(V321*'Checklist Parameters'!$E$35),0)</f>
        <v>0</v>
      </c>
      <c r="X321" s="161">
        <f t="shared" si="27"/>
        <v>0</v>
      </c>
      <c r="Y321" s="161">
        <f>IF('Checklist Parameters'!$E$102&lt;&gt;"",(I321/43560)*'Checklist Parameters'!$E$102,"N/A")</f>
        <v>0</v>
      </c>
      <c r="Z321" s="161" t="str">
        <f>IF('Checklist Parameters'!$E$58&lt;&gt;"",((I321*'Checklist Parameters'!$E$58)*'Checklist Parameters'!$E$35)/1000,"N/A")</f>
        <v>N/A</v>
      </c>
      <c r="AA321" s="161">
        <f>IF('Checklist Parameters'!$E$101&lt;&gt;"",IFERROR(I321/'Checklist Parameters'!$E$101,0),"N/A")</f>
        <v>0</v>
      </c>
      <c r="AB321" s="161" t="str">
        <f>IF('Checklist Parameters'!$E$43&lt;&gt;"",(I321*'Checklist Parameters'!$E$43)/1000,"N/A")</f>
        <v>N/A</v>
      </c>
      <c r="AC321" s="161">
        <f>IF('Checklist Parameters'!$E$16="",$X321,IF(AND('Checklist Parameters'!$E$16&lt;$X321,'Checklist Parameters'!$E$16&gt;=3),'Checklist Parameters'!$E$16,IF(AND('Checklist Parameters'!$E$16&lt;$X321,'Checklist Parameters'!$E$16&lt;3),0,$X321)))</f>
        <v>0</v>
      </c>
      <c r="AD321" s="161" t="str">
        <f>IF(AND(I321&lt;'Checklist Parameters'!$E$22,$I321&lt;&gt;0),"Y","")</f>
        <v/>
      </c>
      <c r="AE321" s="161" t="str">
        <f>IF($AD321="Y",0,IF('Checklist Parameters'!$E$25="","&lt;no limit&gt;",ROUNDDOWN((($I321-'Checklist Parameters'!$E$24)/'Checklist Parameters'!$E$25)+1,0)))</f>
        <v>&lt;no limit&gt;</v>
      </c>
      <c r="AF321" s="174">
        <f t="shared" si="28"/>
        <v>0</v>
      </c>
      <c r="AG321" s="161">
        <f t="shared" si="29"/>
        <v>0</v>
      </c>
      <c r="AH321" s="126"/>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row>
    <row r="322" spans="1:79" s="2" customFormat="1" ht="15">
      <c r="A322" s="391"/>
      <c r="B322" s="392"/>
      <c r="C322" s="393"/>
      <c r="D322" s="393"/>
      <c r="E322" s="393"/>
      <c r="F322" s="393"/>
      <c r="G322" s="393"/>
      <c r="H322" s="394"/>
      <c r="I322" s="394"/>
      <c r="J322" s="394"/>
      <c r="K322" s="394"/>
      <c r="L322" s="394"/>
      <c r="M322" s="394"/>
      <c r="N322" s="313">
        <f>IF(IF(I322&lt;'Checklist Parameters'!$E$22,0,($I322-$L322))&lt;0,0,IF(I322&lt;'Checklist Parameters'!$E$22,0,($I322-$L322)))</f>
        <v>0</v>
      </c>
      <c r="O322" s="394"/>
      <c r="P322" s="395"/>
      <c r="Q322" s="316">
        <f t="shared" si="24"/>
        <v>0</v>
      </c>
      <c r="R322" s="159">
        <f t="shared" si="25"/>
        <v>0</v>
      </c>
      <c r="S322" s="159">
        <f>IF('Checklist Parameters'!$E$60&lt;0.2,0.2,'Checklist Parameters'!$E$60)</f>
        <v>0.72</v>
      </c>
      <c r="T322" s="160">
        <f>IF($O322="",IF('Checklist District ID'!$C$43="Y",MAX($R322:$S322)*$I322,SUM($R322:$S322)*$I322),IF(O322&gt;0,Q322*S322))</f>
        <v>0</v>
      </c>
      <c r="U322" s="160">
        <f>IF(Q322&gt;0,((I322-T322)*'Formula Matrix'!$E$38),0)</f>
        <v>0</v>
      </c>
      <c r="V322" s="160">
        <f t="shared" si="26"/>
        <v>0</v>
      </c>
      <c r="W322" s="160">
        <f>IF(V322&gt;0,(V322*'Checklist Parameters'!$E$35),0)</f>
        <v>0</v>
      </c>
      <c r="X322" s="161">
        <f t="shared" si="27"/>
        <v>0</v>
      </c>
      <c r="Y322" s="161">
        <f>IF('Checklist Parameters'!$E$102&lt;&gt;"",(I322/43560)*'Checklist Parameters'!$E$102,"N/A")</f>
        <v>0</v>
      </c>
      <c r="Z322" s="161" t="str">
        <f>IF('Checklist Parameters'!$E$58&lt;&gt;"",((I322*'Checklist Parameters'!$E$58)*'Checklist Parameters'!$E$35)/1000,"N/A")</f>
        <v>N/A</v>
      </c>
      <c r="AA322" s="161">
        <f>IF('Checklist Parameters'!$E$101&lt;&gt;"",IFERROR(I322/'Checklist Parameters'!$E$101,0),"N/A")</f>
        <v>0</v>
      </c>
      <c r="AB322" s="161" t="str">
        <f>IF('Checklist Parameters'!$E$43&lt;&gt;"",(I322*'Checklist Parameters'!$E$43)/1000,"N/A")</f>
        <v>N/A</v>
      </c>
      <c r="AC322" s="161">
        <f>IF('Checklist Parameters'!$E$16="",$X322,IF(AND('Checklist Parameters'!$E$16&lt;$X322,'Checklist Parameters'!$E$16&gt;=3),'Checklist Parameters'!$E$16,IF(AND('Checklist Parameters'!$E$16&lt;$X322,'Checklist Parameters'!$E$16&lt;3),0,$X322)))</f>
        <v>0</v>
      </c>
      <c r="AD322" s="161" t="str">
        <f>IF(AND(I322&lt;'Checklist Parameters'!$E$22,$I322&lt;&gt;0),"Y","")</f>
        <v/>
      </c>
      <c r="AE322" s="161" t="str">
        <f>IF($AD322="Y",0,IF('Checklist Parameters'!$E$25="","&lt;no limit&gt;",ROUNDDOWN((($I322-'Checklist Parameters'!$E$24)/'Checklist Parameters'!$E$25)+1,0)))</f>
        <v>&lt;no limit&gt;</v>
      </c>
      <c r="AF322" s="174">
        <f t="shared" si="28"/>
        <v>0</v>
      </c>
      <c r="AG322" s="161">
        <f t="shared" si="29"/>
        <v>0</v>
      </c>
      <c r="AH322" s="126"/>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row>
    <row r="323" spans="1:79" s="2" customFormat="1" ht="15">
      <c r="A323" s="391"/>
      <c r="B323" s="392"/>
      <c r="C323" s="393"/>
      <c r="D323" s="393"/>
      <c r="E323" s="393"/>
      <c r="F323" s="393"/>
      <c r="G323" s="393"/>
      <c r="H323" s="394"/>
      <c r="I323" s="394"/>
      <c r="J323" s="394"/>
      <c r="K323" s="394"/>
      <c r="L323" s="394"/>
      <c r="M323" s="394"/>
      <c r="N323" s="313">
        <f>IF(IF(I323&lt;'Checklist Parameters'!$E$22,0,($I323-$L323))&lt;0,0,IF(I323&lt;'Checklist Parameters'!$E$22,0,($I323-$L323)))</f>
        <v>0</v>
      </c>
      <c r="O323" s="394"/>
      <c r="P323" s="395"/>
      <c r="Q323" s="316">
        <f t="shared" si="24"/>
        <v>0</v>
      </c>
      <c r="R323" s="159">
        <f t="shared" si="25"/>
        <v>0</v>
      </c>
      <c r="S323" s="159">
        <f>IF('Checklist Parameters'!$E$60&lt;0.2,0.2,'Checklist Parameters'!$E$60)</f>
        <v>0.72</v>
      </c>
      <c r="T323" s="160">
        <f>IF($O323="",IF('Checklist District ID'!$C$43="Y",MAX($R323:$S323)*$I323,SUM($R323:$S323)*$I323),IF(O323&gt;0,Q323*S323))</f>
        <v>0</v>
      </c>
      <c r="U323" s="160">
        <f>IF(Q323&gt;0,((I323-T323)*'Formula Matrix'!$E$38),0)</f>
        <v>0</v>
      </c>
      <c r="V323" s="160">
        <f t="shared" si="26"/>
        <v>0</v>
      </c>
      <c r="W323" s="160">
        <f>IF(V323&gt;0,(V323*'Checklist Parameters'!$E$35),0)</f>
        <v>0</v>
      </c>
      <c r="X323" s="161">
        <f t="shared" si="27"/>
        <v>0</v>
      </c>
      <c r="Y323" s="161">
        <f>IF('Checklist Parameters'!$E$102&lt;&gt;"",(I323/43560)*'Checklist Parameters'!$E$102,"N/A")</f>
        <v>0</v>
      </c>
      <c r="Z323" s="161" t="str">
        <f>IF('Checklist Parameters'!$E$58&lt;&gt;"",((I323*'Checklist Parameters'!$E$58)*'Checklist Parameters'!$E$35)/1000,"N/A")</f>
        <v>N/A</v>
      </c>
      <c r="AA323" s="161">
        <f>IF('Checklist Parameters'!$E$101&lt;&gt;"",IFERROR(I323/'Checklist Parameters'!$E$101,0),"N/A")</f>
        <v>0</v>
      </c>
      <c r="AB323" s="161" t="str">
        <f>IF('Checklist Parameters'!$E$43&lt;&gt;"",(I323*'Checklist Parameters'!$E$43)/1000,"N/A")</f>
        <v>N/A</v>
      </c>
      <c r="AC323" s="161">
        <f>IF('Checklist Parameters'!$E$16="",$X323,IF(AND('Checklist Parameters'!$E$16&lt;$X323,'Checklist Parameters'!$E$16&gt;=3),'Checklist Parameters'!$E$16,IF(AND('Checklist Parameters'!$E$16&lt;$X323,'Checklist Parameters'!$E$16&lt;3),0,$X323)))</f>
        <v>0</v>
      </c>
      <c r="AD323" s="161" t="str">
        <f>IF(AND(I323&lt;'Checklist Parameters'!$E$22,$I323&lt;&gt;0),"Y","")</f>
        <v/>
      </c>
      <c r="AE323" s="161" t="str">
        <f>IF($AD323="Y",0,IF('Checklist Parameters'!$E$25="","&lt;no limit&gt;",ROUNDDOWN((($I323-'Checklist Parameters'!$E$24)/'Checklist Parameters'!$E$25)+1,0)))</f>
        <v>&lt;no limit&gt;</v>
      </c>
      <c r="AF323" s="174">
        <f t="shared" si="28"/>
        <v>0</v>
      </c>
      <c r="AG323" s="161">
        <f t="shared" si="29"/>
        <v>0</v>
      </c>
      <c r="AH323" s="126"/>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row>
    <row r="324" spans="1:79" s="2" customFormat="1" ht="15">
      <c r="A324" s="391"/>
      <c r="B324" s="392"/>
      <c r="C324" s="393"/>
      <c r="D324" s="393"/>
      <c r="E324" s="393"/>
      <c r="F324" s="393"/>
      <c r="G324" s="393"/>
      <c r="H324" s="394"/>
      <c r="I324" s="394"/>
      <c r="J324" s="394"/>
      <c r="K324" s="394"/>
      <c r="L324" s="394"/>
      <c r="M324" s="394"/>
      <c r="N324" s="313">
        <f>IF(IF(I324&lt;'Checklist Parameters'!$E$22,0,($I324-$L324))&lt;0,0,IF(I324&lt;'Checklist Parameters'!$E$22,0,($I324-$L324)))</f>
        <v>0</v>
      </c>
      <c r="O324" s="394"/>
      <c r="P324" s="395"/>
      <c r="Q324" s="316">
        <f t="shared" si="24"/>
        <v>0</v>
      </c>
      <c r="R324" s="159">
        <f t="shared" si="25"/>
        <v>0</v>
      </c>
      <c r="S324" s="159">
        <f>IF('Checklist Parameters'!$E$60&lt;0.2,0.2,'Checklist Parameters'!$E$60)</f>
        <v>0.72</v>
      </c>
      <c r="T324" s="160">
        <f>IF($O324="",IF('Checklist District ID'!$C$43="Y",MAX($R324:$S324)*$I324,SUM($R324:$S324)*$I324),IF(O324&gt;0,Q324*S324))</f>
        <v>0</v>
      </c>
      <c r="U324" s="160">
        <f>IF(Q324&gt;0,((I324-T324)*'Formula Matrix'!$E$38),0)</f>
        <v>0</v>
      </c>
      <c r="V324" s="160">
        <f t="shared" si="26"/>
        <v>0</v>
      </c>
      <c r="W324" s="160">
        <f>IF(V324&gt;0,(V324*'Checklist Parameters'!$E$35),0)</f>
        <v>0</v>
      </c>
      <c r="X324" s="161">
        <f t="shared" si="27"/>
        <v>0</v>
      </c>
      <c r="Y324" s="161">
        <f>IF('Checklist Parameters'!$E$102&lt;&gt;"",(I324/43560)*'Checklist Parameters'!$E$102,"N/A")</f>
        <v>0</v>
      </c>
      <c r="Z324" s="161" t="str">
        <f>IF('Checklist Parameters'!$E$58&lt;&gt;"",((I324*'Checklist Parameters'!$E$58)*'Checklist Parameters'!$E$35)/1000,"N/A")</f>
        <v>N/A</v>
      </c>
      <c r="AA324" s="161">
        <f>IF('Checklist Parameters'!$E$101&lt;&gt;"",IFERROR(I324/'Checklist Parameters'!$E$101,0),"N/A")</f>
        <v>0</v>
      </c>
      <c r="AB324" s="161" t="str">
        <f>IF('Checklist Parameters'!$E$43&lt;&gt;"",(I324*'Checklist Parameters'!$E$43)/1000,"N/A")</f>
        <v>N/A</v>
      </c>
      <c r="AC324" s="161">
        <f>IF('Checklist Parameters'!$E$16="",$X324,IF(AND('Checklist Parameters'!$E$16&lt;$X324,'Checklist Parameters'!$E$16&gt;=3),'Checklist Parameters'!$E$16,IF(AND('Checklist Parameters'!$E$16&lt;$X324,'Checklist Parameters'!$E$16&lt;3),0,$X324)))</f>
        <v>0</v>
      </c>
      <c r="AD324" s="161" t="str">
        <f>IF(AND(I324&lt;'Checklist Parameters'!$E$22,$I324&lt;&gt;0),"Y","")</f>
        <v/>
      </c>
      <c r="AE324" s="161" t="str">
        <f>IF($AD324="Y",0,IF('Checklist Parameters'!$E$25="","&lt;no limit&gt;",ROUNDDOWN((($I324-'Checklist Parameters'!$E$24)/'Checklist Parameters'!$E$25)+1,0)))</f>
        <v>&lt;no limit&gt;</v>
      </c>
      <c r="AF324" s="174">
        <f t="shared" si="28"/>
        <v>0</v>
      </c>
      <c r="AG324" s="161">
        <f t="shared" si="29"/>
        <v>0</v>
      </c>
      <c r="AH324" s="126"/>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row>
    <row r="325" spans="1:79" s="2" customFormat="1" ht="15">
      <c r="A325" s="391"/>
      <c r="B325" s="392"/>
      <c r="C325" s="393"/>
      <c r="D325" s="393"/>
      <c r="E325" s="393"/>
      <c r="F325" s="393"/>
      <c r="G325" s="393"/>
      <c r="H325" s="394"/>
      <c r="I325" s="394"/>
      <c r="J325" s="394"/>
      <c r="K325" s="394"/>
      <c r="L325" s="394"/>
      <c r="M325" s="394"/>
      <c r="N325" s="313">
        <f>IF(IF(I325&lt;'Checklist Parameters'!$E$22,0,($I325-$L325))&lt;0,0,IF(I325&lt;'Checklist Parameters'!$E$22,0,($I325-$L325)))</f>
        <v>0</v>
      </c>
      <c r="O325" s="394"/>
      <c r="P325" s="395"/>
      <c r="Q325" s="316">
        <f t="shared" si="24"/>
        <v>0</v>
      </c>
      <c r="R325" s="159">
        <f t="shared" si="25"/>
        <v>0</v>
      </c>
      <c r="S325" s="159">
        <f>IF('Checklist Parameters'!$E$60&lt;0.2,0.2,'Checklist Parameters'!$E$60)</f>
        <v>0.72</v>
      </c>
      <c r="T325" s="160">
        <f>IF($O325="",IF('Checklist District ID'!$C$43="Y",MAX($R325:$S325)*$I325,SUM($R325:$S325)*$I325),IF(O325&gt;0,Q325*S325))</f>
        <v>0</v>
      </c>
      <c r="U325" s="160">
        <f>IF(Q325&gt;0,((I325-T325)*'Formula Matrix'!$E$38),0)</f>
        <v>0</v>
      </c>
      <c r="V325" s="160">
        <f t="shared" si="26"/>
        <v>0</v>
      </c>
      <c r="W325" s="160">
        <f>IF(V325&gt;0,(V325*'Checklist Parameters'!$E$35),0)</f>
        <v>0</v>
      </c>
      <c r="X325" s="161">
        <f t="shared" si="27"/>
        <v>0</v>
      </c>
      <c r="Y325" s="161">
        <f>IF('Checklist Parameters'!$E$102&lt;&gt;"",(I325/43560)*'Checklist Parameters'!$E$102,"N/A")</f>
        <v>0</v>
      </c>
      <c r="Z325" s="161" t="str">
        <f>IF('Checklist Parameters'!$E$58&lt;&gt;"",((I325*'Checklist Parameters'!$E$58)*'Checklist Parameters'!$E$35)/1000,"N/A")</f>
        <v>N/A</v>
      </c>
      <c r="AA325" s="161">
        <f>IF('Checklist Parameters'!$E$101&lt;&gt;"",IFERROR(I325/'Checklist Parameters'!$E$101,0),"N/A")</f>
        <v>0</v>
      </c>
      <c r="AB325" s="161" t="str">
        <f>IF('Checklist Parameters'!$E$43&lt;&gt;"",(I325*'Checklist Parameters'!$E$43)/1000,"N/A")</f>
        <v>N/A</v>
      </c>
      <c r="AC325" s="161">
        <f>IF('Checklist Parameters'!$E$16="",$X325,IF(AND('Checklist Parameters'!$E$16&lt;$X325,'Checklist Parameters'!$E$16&gt;=3),'Checklist Parameters'!$E$16,IF(AND('Checklist Parameters'!$E$16&lt;$X325,'Checklist Parameters'!$E$16&lt;3),0,$X325)))</f>
        <v>0</v>
      </c>
      <c r="AD325" s="161" t="str">
        <f>IF(AND(I325&lt;'Checklist Parameters'!$E$22,$I325&lt;&gt;0),"Y","")</f>
        <v/>
      </c>
      <c r="AE325" s="161" t="str">
        <f>IF($AD325="Y",0,IF('Checklist Parameters'!$E$25="","&lt;no limit&gt;",ROUNDDOWN((($I325-'Checklist Parameters'!$E$24)/'Checklist Parameters'!$E$25)+1,0)))</f>
        <v>&lt;no limit&gt;</v>
      </c>
      <c r="AF325" s="174">
        <f t="shared" si="28"/>
        <v>0</v>
      </c>
      <c r="AG325" s="161">
        <f t="shared" si="29"/>
        <v>0</v>
      </c>
      <c r="AH325" s="126"/>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row>
    <row r="326" spans="1:79" s="2" customFormat="1" ht="15">
      <c r="A326" s="391"/>
      <c r="B326" s="392"/>
      <c r="C326" s="393"/>
      <c r="D326" s="393"/>
      <c r="E326" s="393"/>
      <c r="F326" s="393"/>
      <c r="G326" s="393"/>
      <c r="H326" s="394"/>
      <c r="I326" s="394"/>
      <c r="J326" s="394"/>
      <c r="K326" s="394"/>
      <c r="L326" s="394"/>
      <c r="M326" s="394"/>
      <c r="N326" s="313">
        <f>IF(IF(I326&lt;'Checklist Parameters'!$E$22,0,($I326-$L326))&lt;0,0,IF(I326&lt;'Checklist Parameters'!$E$22,0,($I326-$L326)))</f>
        <v>0</v>
      </c>
      <c r="O326" s="394"/>
      <c r="P326" s="395"/>
      <c r="Q326" s="316">
        <f t="shared" si="24"/>
        <v>0</v>
      </c>
      <c r="R326" s="159">
        <f t="shared" si="25"/>
        <v>0</v>
      </c>
      <c r="S326" s="159">
        <f>IF('Checklist Parameters'!$E$60&lt;0.2,0.2,'Checklist Parameters'!$E$60)</f>
        <v>0.72</v>
      </c>
      <c r="T326" s="160">
        <f>IF($O326="",IF('Checklist District ID'!$C$43="Y",MAX($R326:$S326)*$I326,SUM($R326:$S326)*$I326),IF(O326&gt;0,Q326*S326))</f>
        <v>0</v>
      </c>
      <c r="U326" s="160">
        <f>IF(Q326&gt;0,((I326-T326)*'Formula Matrix'!$E$38),0)</f>
        <v>0</v>
      </c>
      <c r="V326" s="160">
        <f t="shared" si="26"/>
        <v>0</v>
      </c>
      <c r="W326" s="160">
        <f>IF(V326&gt;0,(V326*'Checklist Parameters'!$E$35),0)</f>
        <v>0</v>
      </c>
      <c r="X326" s="161">
        <f t="shared" si="27"/>
        <v>0</v>
      </c>
      <c r="Y326" s="161">
        <f>IF('Checklist Parameters'!$E$102&lt;&gt;"",(I326/43560)*'Checklist Parameters'!$E$102,"N/A")</f>
        <v>0</v>
      </c>
      <c r="Z326" s="161" t="str">
        <f>IF('Checklist Parameters'!$E$58&lt;&gt;"",((I326*'Checklist Parameters'!$E$58)*'Checklist Parameters'!$E$35)/1000,"N/A")</f>
        <v>N/A</v>
      </c>
      <c r="AA326" s="161">
        <f>IF('Checklist Parameters'!$E$101&lt;&gt;"",IFERROR(I326/'Checklist Parameters'!$E$101,0),"N/A")</f>
        <v>0</v>
      </c>
      <c r="AB326" s="161" t="str">
        <f>IF('Checklist Parameters'!$E$43&lt;&gt;"",(I326*'Checklist Parameters'!$E$43)/1000,"N/A")</f>
        <v>N/A</v>
      </c>
      <c r="AC326" s="161">
        <f>IF('Checklist Parameters'!$E$16="",$X326,IF(AND('Checklist Parameters'!$E$16&lt;$X326,'Checklist Parameters'!$E$16&gt;=3),'Checklist Parameters'!$E$16,IF(AND('Checklist Parameters'!$E$16&lt;$X326,'Checklist Parameters'!$E$16&lt;3),0,$X326)))</f>
        <v>0</v>
      </c>
      <c r="AD326" s="161" t="str">
        <f>IF(AND(I326&lt;'Checklist Parameters'!$E$22,$I326&lt;&gt;0),"Y","")</f>
        <v/>
      </c>
      <c r="AE326" s="161" t="str">
        <f>IF($AD326="Y",0,IF('Checklist Parameters'!$E$25="","&lt;no limit&gt;",ROUNDDOWN((($I326-'Checklist Parameters'!$E$24)/'Checklist Parameters'!$E$25)+1,0)))</f>
        <v>&lt;no limit&gt;</v>
      </c>
      <c r="AF326" s="174">
        <f t="shared" si="28"/>
        <v>0</v>
      </c>
      <c r="AG326" s="161">
        <f t="shared" si="29"/>
        <v>0</v>
      </c>
      <c r="AH326" s="126"/>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row>
    <row r="327" spans="1:79" s="2" customFormat="1" ht="15">
      <c r="A327" s="391"/>
      <c r="B327" s="392"/>
      <c r="C327" s="393"/>
      <c r="D327" s="393"/>
      <c r="E327" s="393"/>
      <c r="F327" s="393"/>
      <c r="G327" s="393"/>
      <c r="H327" s="394"/>
      <c r="I327" s="394"/>
      <c r="J327" s="394"/>
      <c r="K327" s="394"/>
      <c r="L327" s="394"/>
      <c r="M327" s="394"/>
      <c r="N327" s="313">
        <f>IF(IF(I327&lt;'Checklist Parameters'!$E$22,0,($I327-$L327))&lt;0,0,IF(I327&lt;'Checklist Parameters'!$E$22,0,($I327-$L327)))</f>
        <v>0</v>
      </c>
      <c r="O327" s="394"/>
      <c r="P327" s="395"/>
      <c r="Q327" s="316">
        <f t="shared" si="24"/>
        <v>0</v>
      </c>
      <c r="R327" s="159">
        <f t="shared" si="25"/>
        <v>0</v>
      </c>
      <c r="S327" s="159">
        <f>IF('Checklist Parameters'!$E$60&lt;0.2,0.2,'Checklist Parameters'!$E$60)</f>
        <v>0.72</v>
      </c>
      <c r="T327" s="160">
        <f>IF($O327="",IF('Checklist District ID'!$C$43="Y",MAX($R327:$S327)*$I327,SUM($R327:$S327)*$I327),IF(O327&gt;0,Q327*S327))</f>
        <v>0</v>
      </c>
      <c r="U327" s="160">
        <f>IF(Q327&gt;0,((I327-T327)*'Formula Matrix'!$E$38),0)</f>
        <v>0</v>
      </c>
      <c r="V327" s="160">
        <f t="shared" si="26"/>
        <v>0</v>
      </c>
      <c r="W327" s="160">
        <f>IF(V327&gt;0,(V327*'Checklist Parameters'!$E$35),0)</f>
        <v>0</v>
      </c>
      <c r="X327" s="161">
        <f t="shared" si="27"/>
        <v>0</v>
      </c>
      <c r="Y327" s="161">
        <f>IF('Checklist Parameters'!$E$102&lt;&gt;"",(I327/43560)*'Checklist Parameters'!$E$102,"N/A")</f>
        <v>0</v>
      </c>
      <c r="Z327" s="161" t="str">
        <f>IF('Checklist Parameters'!$E$58&lt;&gt;"",((I327*'Checklist Parameters'!$E$58)*'Checklist Parameters'!$E$35)/1000,"N/A")</f>
        <v>N/A</v>
      </c>
      <c r="AA327" s="161">
        <f>IF('Checklist Parameters'!$E$101&lt;&gt;"",IFERROR(I327/'Checklist Parameters'!$E$101,0),"N/A")</f>
        <v>0</v>
      </c>
      <c r="AB327" s="161" t="str">
        <f>IF('Checklist Parameters'!$E$43&lt;&gt;"",(I327*'Checklist Parameters'!$E$43)/1000,"N/A")</f>
        <v>N/A</v>
      </c>
      <c r="AC327" s="161">
        <f>IF('Checklist Parameters'!$E$16="",$X327,IF(AND('Checklist Parameters'!$E$16&lt;$X327,'Checklist Parameters'!$E$16&gt;=3),'Checklist Parameters'!$E$16,IF(AND('Checklist Parameters'!$E$16&lt;$X327,'Checklist Parameters'!$E$16&lt;3),0,$X327)))</f>
        <v>0</v>
      </c>
      <c r="AD327" s="161" t="str">
        <f>IF(AND(I327&lt;'Checklist Parameters'!$E$22,$I327&lt;&gt;0),"Y","")</f>
        <v/>
      </c>
      <c r="AE327" s="161" t="str">
        <f>IF($AD327="Y",0,IF('Checklist Parameters'!$E$25="","&lt;no limit&gt;",ROUNDDOWN((($I327-'Checklist Parameters'!$E$24)/'Checklist Parameters'!$E$25)+1,0)))</f>
        <v>&lt;no limit&gt;</v>
      </c>
      <c r="AF327" s="174">
        <f t="shared" si="28"/>
        <v>0</v>
      </c>
      <c r="AG327" s="161">
        <f t="shared" si="29"/>
        <v>0</v>
      </c>
      <c r="AH327" s="126"/>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row>
    <row r="328" spans="1:79" s="2" customFormat="1" ht="15">
      <c r="A328" s="391"/>
      <c r="B328" s="392"/>
      <c r="C328" s="393"/>
      <c r="D328" s="393"/>
      <c r="E328" s="393"/>
      <c r="F328" s="393"/>
      <c r="G328" s="393"/>
      <c r="H328" s="394"/>
      <c r="I328" s="394"/>
      <c r="J328" s="394"/>
      <c r="K328" s="394"/>
      <c r="L328" s="394"/>
      <c r="M328" s="394"/>
      <c r="N328" s="313">
        <f>IF(IF(I328&lt;'Checklist Parameters'!$E$22,0,($I328-$L328))&lt;0,0,IF(I328&lt;'Checklist Parameters'!$E$22,0,($I328-$L328)))</f>
        <v>0</v>
      </c>
      <c r="O328" s="394"/>
      <c r="P328" s="395"/>
      <c r="Q328" s="316">
        <f t="shared" si="24"/>
        <v>0</v>
      </c>
      <c r="R328" s="159">
        <f t="shared" si="25"/>
        <v>0</v>
      </c>
      <c r="S328" s="159">
        <f>IF('Checklist Parameters'!$E$60&lt;0.2,0.2,'Checklist Parameters'!$E$60)</f>
        <v>0.72</v>
      </c>
      <c r="T328" s="160">
        <f>IF($O328="",IF('Checklist District ID'!$C$43="Y",MAX($R328:$S328)*$I328,SUM($R328:$S328)*$I328),IF(O328&gt;0,Q328*S328))</f>
        <v>0</v>
      </c>
      <c r="U328" s="160">
        <f>IF(Q328&gt;0,((I328-T328)*'Formula Matrix'!$E$38),0)</f>
        <v>0</v>
      </c>
      <c r="V328" s="160">
        <f t="shared" si="26"/>
        <v>0</v>
      </c>
      <c r="W328" s="160">
        <f>IF(V328&gt;0,(V328*'Checklist Parameters'!$E$35),0)</f>
        <v>0</v>
      </c>
      <c r="X328" s="161">
        <f t="shared" si="27"/>
        <v>0</v>
      </c>
      <c r="Y328" s="161">
        <f>IF('Checklist Parameters'!$E$102&lt;&gt;"",(I328/43560)*'Checklist Parameters'!$E$102,"N/A")</f>
        <v>0</v>
      </c>
      <c r="Z328" s="161" t="str">
        <f>IF('Checklist Parameters'!$E$58&lt;&gt;"",((I328*'Checklist Parameters'!$E$58)*'Checklist Parameters'!$E$35)/1000,"N/A")</f>
        <v>N/A</v>
      </c>
      <c r="AA328" s="161">
        <f>IF('Checklist Parameters'!$E$101&lt;&gt;"",IFERROR(I328/'Checklist Parameters'!$E$101,0),"N/A")</f>
        <v>0</v>
      </c>
      <c r="AB328" s="161" t="str">
        <f>IF('Checklist Parameters'!$E$43&lt;&gt;"",(I328*'Checklist Parameters'!$E$43)/1000,"N/A")</f>
        <v>N/A</v>
      </c>
      <c r="AC328" s="161">
        <f>IF('Checklist Parameters'!$E$16="",$X328,IF(AND('Checklist Parameters'!$E$16&lt;$X328,'Checklist Parameters'!$E$16&gt;=3),'Checklist Parameters'!$E$16,IF(AND('Checklist Parameters'!$E$16&lt;$X328,'Checklist Parameters'!$E$16&lt;3),0,$X328)))</f>
        <v>0</v>
      </c>
      <c r="AD328" s="161" t="str">
        <f>IF(AND(I328&lt;'Checklist Parameters'!$E$22,$I328&lt;&gt;0),"Y","")</f>
        <v/>
      </c>
      <c r="AE328" s="161" t="str">
        <f>IF($AD328="Y",0,IF('Checklist Parameters'!$E$25="","&lt;no limit&gt;",ROUNDDOWN((($I328-'Checklist Parameters'!$E$24)/'Checklist Parameters'!$E$25)+1,0)))</f>
        <v>&lt;no limit&gt;</v>
      </c>
      <c r="AF328" s="174">
        <f t="shared" si="28"/>
        <v>0</v>
      </c>
      <c r="AG328" s="161">
        <f t="shared" si="29"/>
        <v>0</v>
      </c>
      <c r="AH328" s="126"/>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row>
    <row r="329" spans="1:79" s="2" customFormat="1" ht="15">
      <c r="A329" s="391"/>
      <c r="B329" s="392"/>
      <c r="C329" s="393"/>
      <c r="D329" s="393"/>
      <c r="E329" s="393"/>
      <c r="F329" s="393"/>
      <c r="G329" s="393"/>
      <c r="H329" s="394"/>
      <c r="I329" s="394"/>
      <c r="J329" s="394"/>
      <c r="K329" s="394"/>
      <c r="L329" s="394"/>
      <c r="M329" s="394"/>
      <c r="N329" s="313">
        <f>IF(IF(I329&lt;'Checklist Parameters'!$E$22,0,($I329-$L329))&lt;0,0,IF(I329&lt;'Checklist Parameters'!$E$22,0,($I329-$L329)))</f>
        <v>0</v>
      </c>
      <c r="O329" s="394"/>
      <c r="P329" s="395"/>
      <c r="Q329" s="316">
        <f t="shared" si="24"/>
        <v>0</v>
      </c>
      <c r="R329" s="159">
        <f t="shared" si="25"/>
        <v>0</v>
      </c>
      <c r="S329" s="159">
        <f>IF('Checklist Parameters'!$E$60&lt;0.2,0.2,'Checklist Parameters'!$E$60)</f>
        <v>0.72</v>
      </c>
      <c r="T329" s="160">
        <f>IF($O329="",IF('Checklist District ID'!$C$43="Y",MAX($R329:$S329)*$I329,SUM($R329:$S329)*$I329),IF(O329&gt;0,Q329*S329))</f>
        <v>0</v>
      </c>
      <c r="U329" s="160">
        <f>IF(Q329&gt;0,((I329-T329)*'Formula Matrix'!$E$38),0)</f>
        <v>0</v>
      </c>
      <c r="V329" s="160">
        <f t="shared" si="26"/>
        <v>0</v>
      </c>
      <c r="W329" s="160">
        <f>IF(V329&gt;0,(V329*'Checklist Parameters'!$E$35),0)</f>
        <v>0</v>
      </c>
      <c r="X329" s="161">
        <f t="shared" si="27"/>
        <v>0</v>
      </c>
      <c r="Y329" s="161">
        <f>IF('Checklist Parameters'!$E$102&lt;&gt;"",(I329/43560)*'Checklist Parameters'!$E$102,"N/A")</f>
        <v>0</v>
      </c>
      <c r="Z329" s="161" t="str">
        <f>IF('Checklist Parameters'!$E$58&lt;&gt;"",((I329*'Checklist Parameters'!$E$58)*'Checklist Parameters'!$E$35)/1000,"N/A")</f>
        <v>N/A</v>
      </c>
      <c r="AA329" s="161">
        <f>IF('Checklist Parameters'!$E$101&lt;&gt;"",IFERROR(I329/'Checklist Parameters'!$E$101,0),"N/A")</f>
        <v>0</v>
      </c>
      <c r="AB329" s="161" t="str">
        <f>IF('Checklist Parameters'!$E$43&lt;&gt;"",(I329*'Checklist Parameters'!$E$43)/1000,"N/A")</f>
        <v>N/A</v>
      </c>
      <c r="AC329" s="161">
        <f>IF('Checklist Parameters'!$E$16="",$X329,IF(AND('Checklist Parameters'!$E$16&lt;$X329,'Checklist Parameters'!$E$16&gt;=3),'Checklist Parameters'!$E$16,IF(AND('Checklist Parameters'!$E$16&lt;$X329,'Checklist Parameters'!$E$16&lt;3),0,$X329)))</f>
        <v>0</v>
      </c>
      <c r="AD329" s="161" t="str">
        <f>IF(AND(I329&lt;'Checklist Parameters'!$E$22,$I329&lt;&gt;0),"Y","")</f>
        <v/>
      </c>
      <c r="AE329" s="161" t="str">
        <f>IF($AD329="Y",0,IF('Checklist Parameters'!$E$25="","&lt;no limit&gt;",ROUNDDOWN((($I329-'Checklist Parameters'!$E$24)/'Checklist Parameters'!$E$25)+1,0)))</f>
        <v>&lt;no limit&gt;</v>
      </c>
      <c r="AF329" s="174">
        <f t="shared" si="28"/>
        <v>0</v>
      </c>
      <c r="AG329" s="161">
        <f t="shared" si="29"/>
        <v>0</v>
      </c>
      <c r="AH329" s="126"/>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row>
    <row r="330" spans="1:79" s="2" customFormat="1" ht="15">
      <c r="A330" s="391"/>
      <c r="B330" s="392"/>
      <c r="C330" s="393"/>
      <c r="D330" s="393"/>
      <c r="E330" s="393"/>
      <c r="F330" s="393"/>
      <c r="G330" s="393"/>
      <c r="H330" s="394"/>
      <c r="I330" s="394"/>
      <c r="J330" s="394"/>
      <c r="K330" s="394"/>
      <c r="L330" s="394"/>
      <c r="M330" s="394"/>
      <c r="N330" s="313">
        <f>IF(IF(I330&lt;'Checklist Parameters'!$E$22,0,($I330-$L330))&lt;0,0,IF(I330&lt;'Checklist Parameters'!$E$22,0,($I330-$L330)))</f>
        <v>0</v>
      </c>
      <c r="O330" s="394"/>
      <c r="P330" s="395"/>
      <c r="Q330" s="316">
        <f t="shared" si="24"/>
        <v>0</v>
      </c>
      <c r="R330" s="159">
        <f t="shared" si="25"/>
        <v>0</v>
      </c>
      <c r="S330" s="159">
        <f>IF('Checklist Parameters'!$E$60&lt;0.2,0.2,'Checklist Parameters'!$E$60)</f>
        <v>0.72</v>
      </c>
      <c r="T330" s="160">
        <f>IF($O330="",IF('Checklist District ID'!$C$43="Y",MAX($R330:$S330)*$I330,SUM($R330:$S330)*$I330),IF(O330&gt;0,Q330*S330))</f>
        <v>0</v>
      </c>
      <c r="U330" s="160">
        <f>IF(Q330&gt;0,((I330-T330)*'Formula Matrix'!$E$38),0)</f>
        <v>0</v>
      </c>
      <c r="V330" s="160">
        <f t="shared" si="26"/>
        <v>0</v>
      </c>
      <c r="W330" s="160">
        <f>IF(V330&gt;0,(V330*'Checklist Parameters'!$E$35),0)</f>
        <v>0</v>
      </c>
      <c r="X330" s="161">
        <f t="shared" si="27"/>
        <v>0</v>
      </c>
      <c r="Y330" s="161">
        <f>IF('Checklist Parameters'!$E$102&lt;&gt;"",(I330/43560)*'Checklist Parameters'!$E$102,"N/A")</f>
        <v>0</v>
      </c>
      <c r="Z330" s="161" t="str">
        <f>IF('Checklist Parameters'!$E$58&lt;&gt;"",((I330*'Checklist Parameters'!$E$58)*'Checklist Parameters'!$E$35)/1000,"N/A")</f>
        <v>N/A</v>
      </c>
      <c r="AA330" s="161">
        <f>IF('Checklist Parameters'!$E$101&lt;&gt;"",IFERROR(I330/'Checklist Parameters'!$E$101,0),"N/A")</f>
        <v>0</v>
      </c>
      <c r="AB330" s="161" t="str">
        <f>IF('Checklist Parameters'!$E$43&lt;&gt;"",(I330*'Checklist Parameters'!$E$43)/1000,"N/A")</f>
        <v>N/A</v>
      </c>
      <c r="AC330" s="161">
        <f>IF('Checklist Parameters'!$E$16="",$X330,IF(AND('Checklist Parameters'!$E$16&lt;$X330,'Checklist Parameters'!$E$16&gt;=3),'Checklist Parameters'!$E$16,IF(AND('Checklist Parameters'!$E$16&lt;$X330,'Checklist Parameters'!$E$16&lt;3),0,$X330)))</f>
        <v>0</v>
      </c>
      <c r="AD330" s="161" t="str">
        <f>IF(AND(I330&lt;'Checklist Parameters'!$E$22,$I330&lt;&gt;0),"Y","")</f>
        <v/>
      </c>
      <c r="AE330" s="161" t="str">
        <f>IF($AD330="Y",0,IF('Checklist Parameters'!$E$25="","&lt;no limit&gt;",ROUNDDOWN((($I330-'Checklist Parameters'!$E$24)/'Checklist Parameters'!$E$25)+1,0)))</f>
        <v>&lt;no limit&gt;</v>
      </c>
      <c r="AF330" s="174">
        <f t="shared" si="28"/>
        <v>0</v>
      </c>
      <c r="AG330" s="161">
        <f t="shared" si="29"/>
        <v>0</v>
      </c>
      <c r="AH330" s="126"/>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row>
    <row r="331" spans="1:79" s="2" customFormat="1" ht="15">
      <c r="A331" s="391"/>
      <c r="B331" s="392"/>
      <c r="C331" s="393"/>
      <c r="D331" s="393"/>
      <c r="E331" s="393"/>
      <c r="F331" s="393"/>
      <c r="G331" s="393"/>
      <c r="H331" s="394"/>
      <c r="I331" s="394"/>
      <c r="J331" s="394"/>
      <c r="K331" s="394"/>
      <c r="L331" s="394"/>
      <c r="M331" s="394"/>
      <c r="N331" s="313">
        <f>IF(IF(I331&lt;'Checklist Parameters'!$E$22,0,($I331-$L331))&lt;0,0,IF(I331&lt;'Checklist Parameters'!$E$22,0,($I331-$L331)))</f>
        <v>0</v>
      </c>
      <c r="O331" s="394"/>
      <c r="P331" s="395"/>
      <c r="Q331" s="316">
        <f t="shared" si="24"/>
        <v>0</v>
      </c>
      <c r="R331" s="159">
        <f t="shared" si="25"/>
        <v>0</v>
      </c>
      <c r="S331" s="159">
        <f>IF('Checklist Parameters'!$E$60&lt;0.2,0.2,'Checklist Parameters'!$E$60)</f>
        <v>0.72</v>
      </c>
      <c r="T331" s="160">
        <f>IF($O331="",IF('Checklist District ID'!$C$43="Y",MAX($R331:$S331)*$I331,SUM($R331:$S331)*$I331),IF(O331&gt;0,Q331*S331))</f>
        <v>0</v>
      </c>
      <c r="U331" s="160">
        <f>IF(Q331&gt;0,((I331-T331)*'Formula Matrix'!$E$38),0)</f>
        <v>0</v>
      </c>
      <c r="V331" s="160">
        <f t="shared" si="26"/>
        <v>0</v>
      </c>
      <c r="W331" s="160">
        <f>IF(V331&gt;0,(V331*'Checklist Parameters'!$E$35),0)</f>
        <v>0</v>
      </c>
      <c r="X331" s="161">
        <f t="shared" si="27"/>
        <v>0</v>
      </c>
      <c r="Y331" s="161">
        <f>IF('Checklist Parameters'!$E$102&lt;&gt;"",(I331/43560)*'Checklist Parameters'!$E$102,"N/A")</f>
        <v>0</v>
      </c>
      <c r="Z331" s="161" t="str">
        <f>IF('Checklist Parameters'!$E$58&lt;&gt;"",((I331*'Checklist Parameters'!$E$58)*'Checklist Parameters'!$E$35)/1000,"N/A")</f>
        <v>N/A</v>
      </c>
      <c r="AA331" s="161">
        <f>IF('Checklist Parameters'!$E$101&lt;&gt;"",IFERROR(I331/'Checklist Parameters'!$E$101,0),"N/A")</f>
        <v>0</v>
      </c>
      <c r="AB331" s="161" t="str">
        <f>IF('Checklist Parameters'!$E$43&lt;&gt;"",(I331*'Checklist Parameters'!$E$43)/1000,"N/A")</f>
        <v>N/A</v>
      </c>
      <c r="AC331" s="161">
        <f>IF('Checklist Parameters'!$E$16="",$X331,IF(AND('Checklist Parameters'!$E$16&lt;$X331,'Checklist Parameters'!$E$16&gt;=3),'Checklist Parameters'!$E$16,IF(AND('Checklist Parameters'!$E$16&lt;$X331,'Checklist Parameters'!$E$16&lt;3),0,$X331)))</f>
        <v>0</v>
      </c>
      <c r="AD331" s="161" t="str">
        <f>IF(AND(I331&lt;'Checklist Parameters'!$E$22,$I331&lt;&gt;0),"Y","")</f>
        <v/>
      </c>
      <c r="AE331" s="161" t="str">
        <f>IF($AD331="Y",0,IF('Checklist Parameters'!$E$25="","&lt;no limit&gt;",ROUNDDOWN((($I331-'Checklist Parameters'!$E$24)/'Checklist Parameters'!$E$25)+1,0)))</f>
        <v>&lt;no limit&gt;</v>
      </c>
      <c r="AF331" s="174">
        <f t="shared" si="28"/>
        <v>0</v>
      </c>
      <c r="AG331" s="161">
        <f t="shared" si="29"/>
        <v>0</v>
      </c>
      <c r="AH331" s="126"/>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row>
    <row r="332" spans="1:79" s="2" customFormat="1" ht="15">
      <c r="A332" s="391"/>
      <c r="B332" s="392"/>
      <c r="C332" s="393"/>
      <c r="D332" s="393"/>
      <c r="E332" s="393"/>
      <c r="F332" s="393"/>
      <c r="G332" s="393"/>
      <c r="H332" s="394"/>
      <c r="I332" s="394"/>
      <c r="J332" s="394"/>
      <c r="K332" s="394"/>
      <c r="L332" s="394"/>
      <c r="M332" s="394"/>
      <c r="N332" s="313">
        <f>IF(IF(I332&lt;'Checklist Parameters'!$E$22,0,($I332-$L332))&lt;0,0,IF(I332&lt;'Checklist Parameters'!$E$22,0,($I332-$L332)))</f>
        <v>0</v>
      </c>
      <c r="O332" s="394"/>
      <c r="P332" s="395"/>
      <c r="Q332" s="316">
        <f t="shared" si="24"/>
        <v>0</v>
      </c>
      <c r="R332" s="159">
        <f t="shared" si="25"/>
        <v>0</v>
      </c>
      <c r="S332" s="159">
        <f>IF('Checklist Parameters'!$E$60&lt;0.2,0.2,'Checklist Parameters'!$E$60)</f>
        <v>0.72</v>
      </c>
      <c r="T332" s="160">
        <f>IF($O332="",IF('Checklist District ID'!$C$43="Y",MAX($R332:$S332)*$I332,SUM($R332:$S332)*$I332),IF(O332&gt;0,Q332*S332))</f>
        <v>0</v>
      </c>
      <c r="U332" s="160">
        <f>IF(Q332&gt;0,((I332-T332)*'Formula Matrix'!$E$38),0)</f>
        <v>0</v>
      </c>
      <c r="V332" s="160">
        <f t="shared" si="26"/>
        <v>0</v>
      </c>
      <c r="W332" s="160">
        <f>IF(V332&gt;0,(V332*'Checklist Parameters'!$E$35),0)</f>
        <v>0</v>
      </c>
      <c r="X332" s="161">
        <f t="shared" si="27"/>
        <v>0</v>
      </c>
      <c r="Y332" s="161">
        <f>IF('Checklist Parameters'!$E$102&lt;&gt;"",(I332/43560)*'Checklist Parameters'!$E$102,"N/A")</f>
        <v>0</v>
      </c>
      <c r="Z332" s="161" t="str">
        <f>IF('Checklist Parameters'!$E$58&lt;&gt;"",((I332*'Checklist Parameters'!$E$58)*'Checklist Parameters'!$E$35)/1000,"N/A")</f>
        <v>N/A</v>
      </c>
      <c r="AA332" s="161">
        <f>IF('Checklist Parameters'!$E$101&lt;&gt;"",IFERROR(I332/'Checklist Parameters'!$E$101,0),"N/A")</f>
        <v>0</v>
      </c>
      <c r="AB332" s="161" t="str">
        <f>IF('Checklist Parameters'!$E$43&lt;&gt;"",(I332*'Checklist Parameters'!$E$43)/1000,"N/A")</f>
        <v>N/A</v>
      </c>
      <c r="AC332" s="161">
        <f>IF('Checklist Parameters'!$E$16="",$X332,IF(AND('Checklist Parameters'!$E$16&lt;$X332,'Checklist Parameters'!$E$16&gt;=3),'Checklist Parameters'!$E$16,IF(AND('Checklist Parameters'!$E$16&lt;$X332,'Checklist Parameters'!$E$16&lt;3),0,$X332)))</f>
        <v>0</v>
      </c>
      <c r="AD332" s="161" t="str">
        <f>IF(AND(I332&lt;'Checklist Parameters'!$E$22,$I332&lt;&gt;0),"Y","")</f>
        <v/>
      </c>
      <c r="AE332" s="161" t="str">
        <f>IF($AD332="Y",0,IF('Checklist Parameters'!$E$25="","&lt;no limit&gt;",ROUNDDOWN((($I332-'Checklist Parameters'!$E$24)/'Checklist Parameters'!$E$25)+1,0)))</f>
        <v>&lt;no limit&gt;</v>
      </c>
      <c r="AF332" s="174">
        <f t="shared" si="28"/>
        <v>0</v>
      </c>
      <c r="AG332" s="161">
        <f t="shared" si="29"/>
        <v>0</v>
      </c>
      <c r="AH332" s="126"/>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row>
    <row r="333" spans="1:79" s="2" customFormat="1" ht="15">
      <c r="A333" s="391"/>
      <c r="B333" s="392"/>
      <c r="C333" s="393"/>
      <c r="D333" s="393"/>
      <c r="E333" s="393"/>
      <c r="F333" s="393"/>
      <c r="G333" s="393"/>
      <c r="H333" s="394"/>
      <c r="I333" s="394"/>
      <c r="J333" s="394"/>
      <c r="K333" s="394"/>
      <c r="L333" s="394"/>
      <c r="M333" s="394"/>
      <c r="N333" s="313">
        <f>IF(IF(I333&lt;'Checklist Parameters'!$E$22,0,($I333-$L333))&lt;0,0,IF(I333&lt;'Checklist Parameters'!$E$22,0,($I333-$L333)))</f>
        <v>0</v>
      </c>
      <c r="O333" s="394"/>
      <c r="P333" s="395"/>
      <c r="Q333" s="316">
        <f t="shared" si="24"/>
        <v>0</v>
      </c>
      <c r="R333" s="159">
        <f t="shared" si="25"/>
        <v>0</v>
      </c>
      <c r="S333" s="159">
        <f>IF('Checklist Parameters'!$E$60&lt;0.2,0.2,'Checklist Parameters'!$E$60)</f>
        <v>0.72</v>
      </c>
      <c r="T333" s="160">
        <f>IF($O333="",IF('Checklist District ID'!$C$43="Y",MAX($R333:$S333)*$I333,SUM($R333:$S333)*$I333),IF(O333&gt;0,Q333*S333))</f>
        <v>0</v>
      </c>
      <c r="U333" s="160">
        <f>IF(Q333&gt;0,((I333-T333)*'Formula Matrix'!$E$38),0)</f>
        <v>0</v>
      </c>
      <c r="V333" s="160">
        <f t="shared" si="26"/>
        <v>0</v>
      </c>
      <c r="W333" s="160">
        <f>IF(V333&gt;0,(V333*'Checklist Parameters'!$E$35),0)</f>
        <v>0</v>
      </c>
      <c r="X333" s="161">
        <f t="shared" si="27"/>
        <v>0</v>
      </c>
      <c r="Y333" s="161">
        <f>IF('Checklist Parameters'!$E$102&lt;&gt;"",(I333/43560)*'Checklist Parameters'!$E$102,"N/A")</f>
        <v>0</v>
      </c>
      <c r="Z333" s="161" t="str">
        <f>IF('Checklist Parameters'!$E$58&lt;&gt;"",((I333*'Checklist Parameters'!$E$58)*'Checklist Parameters'!$E$35)/1000,"N/A")</f>
        <v>N/A</v>
      </c>
      <c r="AA333" s="161">
        <f>IF('Checklist Parameters'!$E$101&lt;&gt;"",IFERROR(I333/'Checklist Parameters'!$E$101,0),"N/A")</f>
        <v>0</v>
      </c>
      <c r="AB333" s="161" t="str">
        <f>IF('Checklist Parameters'!$E$43&lt;&gt;"",(I333*'Checklist Parameters'!$E$43)/1000,"N/A")</f>
        <v>N/A</v>
      </c>
      <c r="AC333" s="161">
        <f>IF('Checklist Parameters'!$E$16="",$X333,IF(AND('Checklist Parameters'!$E$16&lt;$X333,'Checklist Parameters'!$E$16&gt;=3),'Checklist Parameters'!$E$16,IF(AND('Checklist Parameters'!$E$16&lt;$X333,'Checklist Parameters'!$E$16&lt;3),0,$X333)))</f>
        <v>0</v>
      </c>
      <c r="AD333" s="161" t="str">
        <f>IF(AND(I333&lt;'Checklist Parameters'!$E$22,$I333&lt;&gt;0),"Y","")</f>
        <v/>
      </c>
      <c r="AE333" s="161" t="str">
        <f>IF($AD333="Y",0,IF('Checklist Parameters'!$E$25="","&lt;no limit&gt;",ROUNDDOWN((($I333-'Checklist Parameters'!$E$24)/'Checklist Parameters'!$E$25)+1,0)))</f>
        <v>&lt;no limit&gt;</v>
      </c>
      <c r="AF333" s="174">
        <f t="shared" si="28"/>
        <v>0</v>
      </c>
      <c r="AG333" s="161">
        <f t="shared" si="29"/>
        <v>0</v>
      </c>
      <c r="AH333" s="126"/>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row>
    <row r="334" spans="1:79" s="2" customFormat="1" ht="15">
      <c r="A334" s="391"/>
      <c r="B334" s="392"/>
      <c r="C334" s="393"/>
      <c r="D334" s="393"/>
      <c r="E334" s="393"/>
      <c r="F334" s="393"/>
      <c r="G334" s="393"/>
      <c r="H334" s="394"/>
      <c r="I334" s="394"/>
      <c r="J334" s="394"/>
      <c r="K334" s="394"/>
      <c r="L334" s="394"/>
      <c r="M334" s="394"/>
      <c r="N334" s="313">
        <f>IF(IF(I334&lt;'Checklist Parameters'!$E$22,0,($I334-$L334))&lt;0,0,IF(I334&lt;'Checklist Parameters'!$E$22,0,($I334-$L334)))</f>
        <v>0</v>
      </c>
      <c r="O334" s="394"/>
      <c r="P334" s="395"/>
      <c r="Q334" s="316">
        <f t="shared" si="24"/>
        <v>0</v>
      </c>
      <c r="R334" s="159">
        <f t="shared" si="25"/>
        <v>0</v>
      </c>
      <c r="S334" s="159">
        <f>IF('Checklist Parameters'!$E$60&lt;0.2,0.2,'Checklist Parameters'!$E$60)</f>
        <v>0.72</v>
      </c>
      <c r="T334" s="160">
        <f>IF($O334="",IF('Checklist District ID'!$C$43="Y",MAX($R334:$S334)*$I334,SUM($R334:$S334)*$I334),IF(O334&gt;0,Q334*S334))</f>
        <v>0</v>
      </c>
      <c r="U334" s="160">
        <f>IF(Q334&gt;0,((I334-T334)*'Formula Matrix'!$E$38),0)</f>
        <v>0</v>
      </c>
      <c r="V334" s="160">
        <f t="shared" si="26"/>
        <v>0</v>
      </c>
      <c r="W334" s="160">
        <f>IF(V334&gt;0,(V334*'Checklist Parameters'!$E$35),0)</f>
        <v>0</v>
      </c>
      <c r="X334" s="161">
        <f t="shared" si="27"/>
        <v>0</v>
      </c>
      <c r="Y334" s="161">
        <f>IF('Checklist Parameters'!$E$102&lt;&gt;"",(I334/43560)*'Checklist Parameters'!$E$102,"N/A")</f>
        <v>0</v>
      </c>
      <c r="Z334" s="161" t="str">
        <f>IF('Checklist Parameters'!$E$58&lt;&gt;"",((I334*'Checklist Parameters'!$E$58)*'Checklist Parameters'!$E$35)/1000,"N/A")</f>
        <v>N/A</v>
      </c>
      <c r="AA334" s="161">
        <f>IF('Checklist Parameters'!$E$101&lt;&gt;"",IFERROR(I334/'Checklist Parameters'!$E$101,0),"N/A")</f>
        <v>0</v>
      </c>
      <c r="AB334" s="161" t="str">
        <f>IF('Checklist Parameters'!$E$43&lt;&gt;"",(I334*'Checklist Parameters'!$E$43)/1000,"N/A")</f>
        <v>N/A</v>
      </c>
      <c r="AC334" s="161">
        <f>IF('Checklist Parameters'!$E$16="",$X334,IF(AND('Checklist Parameters'!$E$16&lt;$X334,'Checklist Parameters'!$E$16&gt;=3),'Checklist Parameters'!$E$16,IF(AND('Checklist Parameters'!$E$16&lt;$X334,'Checklist Parameters'!$E$16&lt;3),0,$X334)))</f>
        <v>0</v>
      </c>
      <c r="AD334" s="161" t="str">
        <f>IF(AND(I334&lt;'Checklist Parameters'!$E$22,$I334&lt;&gt;0),"Y","")</f>
        <v/>
      </c>
      <c r="AE334" s="161" t="str">
        <f>IF($AD334="Y",0,IF('Checklist Parameters'!$E$25="","&lt;no limit&gt;",ROUNDDOWN((($I334-'Checklist Parameters'!$E$24)/'Checklist Parameters'!$E$25)+1,0)))</f>
        <v>&lt;no limit&gt;</v>
      </c>
      <c r="AF334" s="174">
        <f t="shared" si="28"/>
        <v>0</v>
      </c>
      <c r="AG334" s="161">
        <f t="shared" si="29"/>
        <v>0</v>
      </c>
      <c r="AH334" s="126"/>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row>
    <row r="335" spans="1:79" s="2" customFormat="1" ht="15">
      <c r="A335" s="391"/>
      <c r="B335" s="392"/>
      <c r="C335" s="393"/>
      <c r="D335" s="393"/>
      <c r="E335" s="393"/>
      <c r="F335" s="393"/>
      <c r="G335" s="393"/>
      <c r="H335" s="394"/>
      <c r="I335" s="394"/>
      <c r="J335" s="394"/>
      <c r="K335" s="394"/>
      <c r="L335" s="394"/>
      <c r="M335" s="394"/>
      <c r="N335" s="313">
        <f>IF(IF(I335&lt;'Checklist Parameters'!$E$22,0,($I335-$L335))&lt;0,0,IF(I335&lt;'Checklist Parameters'!$E$22,0,($I335-$L335)))</f>
        <v>0</v>
      </c>
      <c r="O335" s="394"/>
      <c r="P335" s="395"/>
      <c r="Q335" s="316">
        <f t="shared" si="24"/>
        <v>0</v>
      </c>
      <c r="R335" s="159">
        <f t="shared" si="25"/>
        <v>0</v>
      </c>
      <c r="S335" s="159">
        <f>IF('Checklist Parameters'!$E$60&lt;0.2,0.2,'Checklist Parameters'!$E$60)</f>
        <v>0.72</v>
      </c>
      <c r="T335" s="160">
        <f>IF($O335="",IF('Checklist District ID'!$C$43="Y",MAX($R335:$S335)*$I335,SUM($R335:$S335)*$I335),IF(O335&gt;0,Q335*S335))</f>
        <v>0</v>
      </c>
      <c r="U335" s="160">
        <f>IF(Q335&gt;0,((I335-T335)*'Formula Matrix'!$E$38),0)</f>
        <v>0</v>
      </c>
      <c r="V335" s="160">
        <f t="shared" si="26"/>
        <v>0</v>
      </c>
      <c r="W335" s="160">
        <f>IF(V335&gt;0,(V335*'Checklist Parameters'!$E$35),0)</f>
        <v>0</v>
      </c>
      <c r="X335" s="161">
        <f t="shared" si="27"/>
        <v>0</v>
      </c>
      <c r="Y335" s="161">
        <f>IF('Checklist Parameters'!$E$102&lt;&gt;"",(I335/43560)*'Checklist Parameters'!$E$102,"N/A")</f>
        <v>0</v>
      </c>
      <c r="Z335" s="161" t="str">
        <f>IF('Checklist Parameters'!$E$58&lt;&gt;"",((I335*'Checklist Parameters'!$E$58)*'Checklist Parameters'!$E$35)/1000,"N/A")</f>
        <v>N/A</v>
      </c>
      <c r="AA335" s="161">
        <f>IF('Checklist Parameters'!$E$101&lt;&gt;"",IFERROR(I335/'Checklist Parameters'!$E$101,0),"N/A")</f>
        <v>0</v>
      </c>
      <c r="AB335" s="161" t="str">
        <f>IF('Checklist Parameters'!$E$43&lt;&gt;"",(I335*'Checklist Parameters'!$E$43)/1000,"N/A")</f>
        <v>N/A</v>
      </c>
      <c r="AC335" s="161">
        <f>IF('Checklist Parameters'!$E$16="",$X335,IF(AND('Checklist Parameters'!$E$16&lt;$X335,'Checklist Parameters'!$E$16&gt;=3),'Checklist Parameters'!$E$16,IF(AND('Checklist Parameters'!$E$16&lt;$X335,'Checklist Parameters'!$E$16&lt;3),0,$X335)))</f>
        <v>0</v>
      </c>
      <c r="AD335" s="161" t="str">
        <f>IF(AND(I335&lt;'Checklist Parameters'!$E$22,$I335&lt;&gt;0),"Y","")</f>
        <v/>
      </c>
      <c r="AE335" s="161" t="str">
        <f>IF($AD335="Y",0,IF('Checklist Parameters'!$E$25="","&lt;no limit&gt;",ROUNDDOWN((($I335-'Checklist Parameters'!$E$24)/'Checklist Parameters'!$E$25)+1,0)))</f>
        <v>&lt;no limit&gt;</v>
      </c>
      <c r="AF335" s="174">
        <f t="shared" si="28"/>
        <v>0</v>
      </c>
      <c r="AG335" s="161">
        <f t="shared" si="29"/>
        <v>0</v>
      </c>
      <c r="AH335" s="126"/>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row>
    <row r="336" spans="1:79" s="2" customFormat="1" ht="15">
      <c r="A336" s="391"/>
      <c r="B336" s="392"/>
      <c r="C336" s="393"/>
      <c r="D336" s="393"/>
      <c r="E336" s="393"/>
      <c r="F336" s="393"/>
      <c r="G336" s="393"/>
      <c r="H336" s="394"/>
      <c r="I336" s="394"/>
      <c r="J336" s="394"/>
      <c r="K336" s="394"/>
      <c r="L336" s="394"/>
      <c r="M336" s="394"/>
      <c r="N336" s="313">
        <f>IF(IF(I336&lt;'Checklist Parameters'!$E$22,0,($I336-$L336))&lt;0,0,IF(I336&lt;'Checklist Parameters'!$E$22,0,($I336-$L336)))</f>
        <v>0</v>
      </c>
      <c r="O336" s="394"/>
      <c r="P336" s="395"/>
      <c r="Q336" s="316">
        <f t="shared" si="24"/>
        <v>0</v>
      </c>
      <c r="R336" s="159">
        <f t="shared" si="25"/>
        <v>0</v>
      </c>
      <c r="S336" s="159">
        <f>IF('Checklist Parameters'!$E$60&lt;0.2,0.2,'Checklist Parameters'!$E$60)</f>
        <v>0.72</v>
      </c>
      <c r="T336" s="160">
        <f>IF($O336="",IF('Checklist District ID'!$C$43="Y",MAX($R336:$S336)*$I336,SUM($R336:$S336)*$I336),IF(O336&gt;0,Q336*S336))</f>
        <v>0</v>
      </c>
      <c r="U336" s="160">
        <f>IF(Q336&gt;0,((I336-T336)*'Formula Matrix'!$E$38),0)</f>
        <v>0</v>
      </c>
      <c r="V336" s="160">
        <f t="shared" si="26"/>
        <v>0</v>
      </c>
      <c r="W336" s="160">
        <f>IF(V336&gt;0,(V336*'Checklist Parameters'!$E$35),0)</f>
        <v>0</v>
      </c>
      <c r="X336" s="161">
        <f t="shared" si="27"/>
        <v>0</v>
      </c>
      <c r="Y336" s="161">
        <f>IF('Checklist Parameters'!$E$102&lt;&gt;"",(I336/43560)*'Checklist Parameters'!$E$102,"N/A")</f>
        <v>0</v>
      </c>
      <c r="Z336" s="161" t="str">
        <f>IF('Checklist Parameters'!$E$58&lt;&gt;"",((I336*'Checklist Parameters'!$E$58)*'Checklist Parameters'!$E$35)/1000,"N/A")</f>
        <v>N/A</v>
      </c>
      <c r="AA336" s="161">
        <f>IF('Checklist Parameters'!$E$101&lt;&gt;"",IFERROR(I336/'Checklist Parameters'!$E$101,0),"N/A")</f>
        <v>0</v>
      </c>
      <c r="AB336" s="161" t="str">
        <f>IF('Checklist Parameters'!$E$43&lt;&gt;"",(I336*'Checklist Parameters'!$E$43)/1000,"N/A")</f>
        <v>N/A</v>
      </c>
      <c r="AC336" s="161">
        <f>IF('Checklist Parameters'!$E$16="",$X336,IF(AND('Checklist Parameters'!$E$16&lt;$X336,'Checklist Parameters'!$E$16&gt;=3),'Checklist Parameters'!$E$16,IF(AND('Checklist Parameters'!$E$16&lt;$X336,'Checklist Parameters'!$E$16&lt;3),0,$X336)))</f>
        <v>0</v>
      </c>
      <c r="AD336" s="161" t="str">
        <f>IF(AND(I336&lt;'Checklist Parameters'!$E$22,$I336&lt;&gt;0),"Y","")</f>
        <v/>
      </c>
      <c r="AE336" s="161" t="str">
        <f>IF($AD336="Y",0,IF('Checklist Parameters'!$E$25="","&lt;no limit&gt;",ROUNDDOWN((($I336-'Checklist Parameters'!$E$24)/'Checklist Parameters'!$E$25)+1,0)))</f>
        <v>&lt;no limit&gt;</v>
      </c>
      <c r="AF336" s="174">
        <f t="shared" si="28"/>
        <v>0</v>
      </c>
      <c r="AG336" s="161">
        <f t="shared" si="29"/>
        <v>0</v>
      </c>
      <c r="AH336" s="126"/>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row>
    <row r="337" spans="1:79" s="2" customFormat="1" ht="15">
      <c r="A337" s="391"/>
      <c r="B337" s="392"/>
      <c r="C337" s="393"/>
      <c r="D337" s="393"/>
      <c r="E337" s="393"/>
      <c r="F337" s="393"/>
      <c r="G337" s="393"/>
      <c r="H337" s="394"/>
      <c r="I337" s="394"/>
      <c r="J337" s="394"/>
      <c r="K337" s="394"/>
      <c r="L337" s="394"/>
      <c r="M337" s="394"/>
      <c r="N337" s="313">
        <f>IF(IF(I337&lt;'Checklist Parameters'!$E$22,0,($I337-$L337))&lt;0,0,IF(I337&lt;'Checklist Parameters'!$E$22,0,($I337-$L337)))</f>
        <v>0</v>
      </c>
      <c r="O337" s="394"/>
      <c r="P337" s="395"/>
      <c r="Q337" s="316">
        <f t="shared" si="24"/>
        <v>0</v>
      </c>
      <c r="R337" s="159">
        <f t="shared" si="25"/>
        <v>0</v>
      </c>
      <c r="S337" s="159">
        <f>IF('Checklist Parameters'!$E$60&lt;0.2,0.2,'Checklist Parameters'!$E$60)</f>
        <v>0.72</v>
      </c>
      <c r="T337" s="160">
        <f>IF($O337="",IF('Checklist District ID'!$C$43="Y",MAX($R337:$S337)*$I337,SUM($R337:$S337)*$I337),IF(O337&gt;0,Q337*S337))</f>
        <v>0</v>
      </c>
      <c r="U337" s="160">
        <f>IF(Q337&gt;0,((I337-T337)*'Formula Matrix'!$E$38),0)</f>
        <v>0</v>
      </c>
      <c r="V337" s="160">
        <f t="shared" si="26"/>
        <v>0</v>
      </c>
      <c r="W337" s="160">
        <f>IF(V337&gt;0,(V337*'Checklist Parameters'!$E$35),0)</f>
        <v>0</v>
      </c>
      <c r="X337" s="161">
        <f t="shared" si="27"/>
        <v>0</v>
      </c>
      <c r="Y337" s="161">
        <f>IF('Checklist Parameters'!$E$102&lt;&gt;"",(I337/43560)*'Checklist Parameters'!$E$102,"N/A")</f>
        <v>0</v>
      </c>
      <c r="Z337" s="161" t="str">
        <f>IF('Checklist Parameters'!$E$58&lt;&gt;"",((I337*'Checklist Parameters'!$E$58)*'Checklist Parameters'!$E$35)/1000,"N/A")</f>
        <v>N/A</v>
      </c>
      <c r="AA337" s="161">
        <f>IF('Checklist Parameters'!$E$101&lt;&gt;"",IFERROR(I337/'Checklist Parameters'!$E$101,0),"N/A")</f>
        <v>0</v>
      </c>
      <c r="AB337" s="161" t="str">
        <f>IF('Checklist Parameters'!$E$43&lt;&gt;"",(I337*'Checklist Parameters'!$E$43)/1000,"N/A")</f>
        <v>N/A</v>
      </c>
      <c r="AC337" s="161">
        <f>IF('Checklist Parameters'!$E$16="",$X337,IF(AND('Checklist Parameters'!$E$16&lt;$X337,'Checklist Parameters'!$E$16&gt;=3),'Checklist Parameters'!$E$16,IF(AND('Checklist Parameters'!$E$16&lt;$X337,'Checklist Parameters'!$E$16&lt;3),0,$X337)))</f>
        <v>0</v>
      </c>
      <c r="AD337" s="161" t="str">
        <f>IF(AND(I337&lt;'Checklist Parameters'!$E$22,$I337&lt;&gt;0),"Y","")</f>
        <v/>
      </c>
      <c r="AE337" s="161" t="str">
        <f>IF($AD337="Y",0,IF('Checklist Parameters'!$E$25="","&lt;no limit&gt;",ROUNDDOWN((($I337-'Checklist Parameters'!$E$24)/'Checklist Parameters'!$E$25)+1,0)))</f>
        <v>&lt;no limit&gt;</v>
      </c>
      <c r="AF337" s="174">
        <f t="shared" si="28"/>
        <v>0</v>
      </c>
      <c r="AG337" s="161">
        <f t="shared" si="29"/>
        <v>0</v>
      </c>
      <c r="AH337" s="126"/>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row>
    <row r="338" spans="1:79" s="2" customFormat="1" ht="15">
      <c r="A338" s="391"/>
      <c r="B338" s="392"/>
      <c r="C338" s="393"/>
      <c r="D338" s="393"/>
      <c r="E338" s="393"/>
      <c r="F338" s="393"/>
      <c r="G338" s="393"/>
      <c r="H338" s="394"/>
      <c r="I338" s="394"/>
      <c r="J338" s="394"/>
      <c r="K338" s="394"/>
      <c r="L338" s="394"/>
      <c r="M338" s="394"/>
      <c r="N338" s="313">
        <f>IF(IF(I338&lt;'Checklist Parameters'!$E$22,0,($I338-$L338))&lt;0,0,IF(I338&lt;'Checklist Parameters'!$E$22,0,($I338-$L338)))</f>
        <v>0</v>
      </c>
      <c r="O338" s="394"/>
      <c r="P338" s="395"/>
      <c r="Q338" s="316">
        <f t="shared" si="24"/>
        <v>0</v>
      </c>
      <c r="R338" s="159">
        <f t="shared" si="25"/>
        <v>0</v>
      </c>
      <c r="S338" s="159">
        <f>IF('Checklist Parameters'!$E$60&lt;0.2,0.2,'Checklist Parameters'!$E$60)</f>
        <v>0.72</v>
      </c>
      <c r="T338" s="160">
        <f>IF($O338="",IF('Checklist District ID'!$C$43="Y",MAX($R338:$S338)*$I338,SUM($R338:$S338)*$I338),IF(O338&gt;0,Q338*S338))</f>
        <v>0</v>
      </c>
      <c r="U338" s="160">
        <f>IF(Q338&gt;0,((I338-T338)*'Formula Matrix'!$E$38),0)</f>
        <v>0</v>
      </c>
      <c r="V338" s="160">
        <f t="shared" si="26"/>
        <v>0</v>
      </c>
      <c r="W338" s="160">
        <f>IF(V338&gt;0,(V338*'Checklist Parameters'!$E$35),0)</f>
        <v>0</v>
      </c>
      <c r="X338" s="161">
        <f t="shared" si="27"/>
        <v>0</v>
      </c>
      <c r="Y338" s="161">
        <f>IF('Checklist Parameters'!$E$102&lt;&gt;"",(I338/43560)*'Checklist Parameters'!$E$102,"N/A")</f>
        <v>0</v>
      </c>
      <c r="Z338" s="161" t="str">
        <f>IF('Checklist Parameters'!$E$58&lt;&gt;"",((I338*'Checklist Parameters'!$E$58)*'Checklist Parameters'!$E$35)/1000,"N/A")</f>
        <v>N/A</v>
      </c>
      <c r="AA338" s="161">
        <f>IF('Checklist Parameters'!$E$101&lt;&gt;"",IFERROR(I338/'Checklist Parameters'!$E$101,0),"N/A")</f>
        <v>0</v>
      </c>
      <c r="AB338" s="161" t="str">
        <f>IF('Checklist Parameters'!$E$43&lt;&gt;"",(I338*'Checklist Parameters'!$E$43)/1000,"N/A")</f>
        <v>N/A</v>
      </c>
      <c r="AC338" s="161">
        <f>IF('Checklist Parameters'!$E$16="",$X338,IF(AND('Checklist Parameters'!$E$16&lt;$X338,'Checklist Parameters'!$E$16&gt;=3),'Checklist Parameters'!$E$16,IF(AND('Checklist Parameters'!$E$16&lt;$X338,'Checklist Parameters'!$E$16&lt;3),0,$X338)))</f>
        <v>0</v>
      </c>
      <c r="AD338" s="161" t="str">
        <f>IF(AND(I338&lt;'Checklist Parameters'!$E$22,$I338&lt;&gt;0),"Y","")</f>
        <v/>
      </c>
      <c r="AE338" s="161" t="str">
        <f>IF($AD338="Y",0,IF('Checklist Parameters'!$E$25="","&lt;no limit&gt;",ROUNDDOWN((($I338-'Checklist Parameters'!$E$24)/'Checklist Parameters'!$E$25)+1,0)))</f>
        <v>&lt;no limit&gt;</v>
      </c>
      <c r="AF338" s="174">
        <f t="shared" si="28"/>
        <v>0</v>
      </c>
      <c r="AG338" s="161">
        <f t="shared" si="29"/>
        <v>0</v>
      </c>
      <c r="AH338" s="126"/>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row>
    <row r="339" spans="1:79" s="2" customFormat="1" ht="15">
      <c r="A339" s="391"/>
      <c r="B339" s="392"/>
      <c r="C339" s="393"/>
      <c r="D339" s="393"/>
      <c r="E339" s="393"/>
      <c r="F339" s="393"/>
      <c r="G339" s="393"/>
      <c r="H339" s="394"/>
      <c r="I339" s="394"/>
      <c r="J339" s="394"/>
      <c r="K339" s="394"/>
      <c r="L339" s="394"/>
      <c r="M339" s="394"/>
      <c r="N339" s="313">
        <f>IF(IF(I339&lt;'Checklist Parameters'!$E$22,0,($I339-$L339))&lt;0,0,IF(I339&lt;'Checklist Parameters'!$E$22,0,($I339-$L339)))</f>
        <v>0</v>
      </c>
      <c r="O339" s="394"/>
      <c r="P339" s="395"/>
      <c r="Q339" s="316">
        <f t="shared" si="24"/>
        <v>0</v>
      </c>
      <c r="R339" s="159">
        <f t="shared" si="25"/>
        <v>0</v>
      </c>
      <c r="S339" s="159">
        <f>IF('Checklist Parameters'!$E$60&lt;0.2,0.2,'Checklist Parameters'!$E$60)</f>
        <v>0.72</v>
      </c>
      <c r="T339" s="160">
        <f>IF($O339="",IF('Checklist District ID'!$C$43="Y",MAX($R339:$S339)*$I339,SUM($R339:$S339)*$I339),IF(O339&gt;0,Q339*S339))</f>
        <v>0</v>
      </c>
      <c r="U339" s="160">
        <f>IF(Q339&gt;0,((I339-T339)*'Formula Matrix'!$E$38),0)</f>
        <v>0</v>
      </c>
      <c r="V339" s="160">
        <f t="shared" si="26"/>
        <v>0</v>
      </c>
      <c r="W339" s="160">
        <f>IF(V339&gt;0,(V339*'Checklist Parameters'!$E$35),0)</f>
        <v>0</v>
      </c>
      <c r="X339" s="161">
        <f t="shared" si="27"/>
        <v>0</v>
      </c>
      <c r="Y339" s="161">
        <f>IF('Checklist Parameters'!$E$102&lt;&gt;"",(I339/43560)*'Checklist Parameters'!$E$102,"N/A")</f>
        <v>0</v>
      </c>
      <c r="Z339" s="161" t="str">
        <f>IF('Checklist Parameters'!$E$58&lt;&gt;"",((I339*'Checklist Parameters'!$E$58)*'Checklist Parameters'!$E$35)/1000,"N/A")</f>
        <v>N/A</v>
      </c>
      <c r="AA339" s="161">
        <f>IF('Checklist Parameters'!$E$101&lt;&gt;"",IFERROR(I339/'Checklist Parameters'!$E$101,0),"N/A")</f>
        <v>0</v>
      </c>
      <c r="AB339" s="161" t="str">
        <f>IF('Checklist Parameters'!$E$43&lt;&gt;"",(I339*'Checklist Parameters'!$E$43)/1000,"N/A")</f>
        <v>N/A</v>
      </c>
      <c r="AC339" s="161">
        <f>IF('Checklist Parameters'!$E$16="",$X339,IF(AND('Checklist Parameters'!$E$16&lt;$X339,'Checklist Parameters'!$E$16&gt;=3),'Checklist Parameters'!$E$16,IF(AND('Checklist Parameters'!$E$16&lt;$X339,'Checklist Parameters'!$E$16&lt;3),0,$X339)))</f>
        <v>0</v>
      </c>
      <c r="AD339" s="161" t="str">
        <f>IF(AND(I339&lt;'Checklist Parameters'!$E$22,$I339&lt;&gt;0),"Y","")</f>
        <v/>
      </c>
      <c r="AE339" s="161" t="str">
        <f>IF($AD339="Y",0,IF('Checklist Parameters'!$E$25="","&lt;no limit&gt;",ROUNDDOWN((($I339-'Checklist Parameters'!$E$24)/'Checklist Parameters'!$E$25)+1,0)))</f>
        <v>&lt;no limit&gt;</v>
      </c>
      <c r="AF339" s="174">
        <f t="shared" si="28"/>
        <v>0</v>
      </c>
      <c r="AG339" s="161">
        <f t="shared" si="29"/>
        <v>0</v>
      </c>
      <c r="AH339" s="126"/>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row>
    <row r="340" spans="1:79" s="2" customFormat="1" ht="15">
      <c r="A340" s="391"/>
      <c r="B340" s="392"/>
      <c r="C340" s="393"/>
      <c r="D340" s="393"/>
      <c r="E340" s="393"/>
      <c r="F340" s="393"/>
      <c r="G340" s="393"/>
      <c r="H340" s="394"/>
      <c r="I340" s="394"/>
      <c r="J340" s="394"/>
      <c r="K340" s="394"/>
      <c r="L340" s="394"/>
      <c r="M340" s="394"/>
      <c r="N340" s="313">
        <f>IF(IF(I340&lt;'Checklist Parameters'!$E$22,0,($I340-$L340))&lt;0,0,IF(I340&lt;'Checklist Parameters'!$E$22,0,($I340-$L340)))</f>
        <v>0</v>
      </c>
      <c r="O340" s="394"/>
      <c r="P340" s="395"/>
      <c r="Q340" s="316">
        <f t="shared" ref="Q340:Q403" si="30">IF(O340&lt;&gt;"",O340,N340)</f>
        <v>0</v>
      </c>
      <c r="R340" s="159">
        <f t="shared" ref="R340:R403" si="31">IFERROR(L340/I340,0)</f>
        <v>0</v>
      </c>
      <c r="S340" s="159">
        <f>IF('Checklist Parameters'!$E$60&lt;0.2,0.2,'Checklist Parameters'!$E$60)</f>
        <v>0.72</v>
      </c>
      <c r="T340" s="160">
        <f>IF($O340="",IF('Checklist District ID'!$C$43="Y",MAX($R340:$S340)*$I340,SUM($R340:$S340)*$I340),IF(O340&gt;0,Q340*S340))</f>
        <v>0</v>
      </c>
      <c r="U340" s="160">
        <f>IF(Q340&gt;0,((I340-T340)*'Formula Matrix'!$E$38),0)</f>
        <v>0</v>
      </c>
      <c r="V340" s="160">
        <f t="shared" ref="V340:V403" si="32">IF(Q340=0,0,(I340-T340-U340))</f>
        <v>0</v>
      </c>
      <c r="W340" s="160">
        <f>IF(V340&gt;0,(V340*'Checklist Parameters'!$E$35),0)</f>
        <v>0</v>
      </c>
      <c r="X340" s="161">
        <f t="shared" ref="X340:X403" si="33">IF($W340/1000&gt;3,(ROUNDDOWN($W340/1000,0)),IF(AND($W340/1000&gt;2.5,$W340/1000&lt;=3),3,0))</f>
        <v>0</v>
      </c>
      <c r="Y340" s="161">
        <f>IF('Checklist Parameters'!$E$102&lt;&gt;"",(I340/43560)*'Checklist Parameters'!$E$102,"N/A")</f>
        <v>0</v>
      </c>
      <c r="Z340" s="161" t="str">
        <f>IF('Checklist Parameters'!$E$58&lt;&gt;"",((I340*'Checklist Parameters'!$E$58)*'Checklist Parameters'!$E$35)/1000,"N/A")</f>
        <v>N/A</v>
      </c>
      <c r="AA340" s="161">
        <f>IF('Checklist Parameters'!$E$101&lt;&gt;"",IFERROR(I340/'Checklist Parameters'!$E$101,0),"N/A")</f>
        <v>0</v>
      </c>
      <c r="AB340" s="161" t="str">
        <f>IF('Checklist Parameters'!$E$43&lt;&gt;"",(I340*'Checklist Parameters'!$E$43)/1000,"N/A")</f>
        <v>N/A</v>
      </c>
      <c r="AC340" s="161">
        <f>IF('Checklist Parameters'!$E$16="",$X340,IF(AND('Checklist Parameters'!$E$16&lt;$X340,'Checklist Parameters'!$E$16&gt;=3),'Checklist Parameters'!$E$16,IF(AND('Checklist Parameters'!$E$16&lt;$X340,'Checklist Parameters'!$E$16&lt;3),0,$X340)))</f>
        <v>0</v>
      </c>
      <c r="AD340" s="161" t="str">
        <f>IF(AND(I340&lt;'Checklist Parameters'!$E$22,$I340&lt;&gt;0),"Y","")</f>
        <v/>
      </c>
      <c r="AE340" s="161" t="str">
        <f>IF($AD340="Y",0,IF('Checklist Parameters'!$E$25="","&lt;no limit&gt;",ROUNDDOWN((($I340-'Checklist Parameters'!$E$24)/'Checklist Parameters'!$E$25)+1,0)))</f>
        <v>&lt;no limit&gt;</v>
      </c>
      <c r="AF340" s="174">
        <f t="shared" ref="AF340:AF403" si="34">IF(MIN(X340,Y340,Z340,AA340,AB340,AC340)&lt;2.5,0,IF(AND(MIN(X340,Y340,Z340,AA340,AB340,AC340)&gt;=2.5,MIN(X340,Y340,Z340,AA340,AB340,AC340)&lt;3),3,ROUND(MIN(X340,Y340,Z340,AA340,AB340,AC340),0)))</f>
        <v>0</v>
      </c>
      <c r="AG340" s="161">
        <f t="shared" ref="AG340:AG403" si="35">IFERROR((43560/$I340)*$AF340,0)</f>
        <v>0</v>
      </c>
      <c r="AH340" s="126"/>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row>
    <row r="341" spans="1:79" s="2" customFormat="1" ht="15">
      <c r="A341" s="391"/>
      <c r="B341" s="392"/>
      <c r="C341" s="393"/>
      <c r="D341" s="393"/>
      <c r="E341" s="393"/>
      <c r="F341" s="393"/>
      <c r="G341" s="393"/>
      <c r="H341" s="394"/>
      <c r="I341" s="394"/>
      <c r="J341" s="394"/>
      <c r="K341" s="394"/>
      <c r="L341" s="394"/>
      <c r="M341" s="394"/>
      <c r="N341" s="313">
        <f>IF(IF(I341&lt;'Checklist Parameters'!$E$22,0,($I341-$L341))&lt;0,0,IF(I341&lt;'Checklist Parameters'!$E$22,0,($I341-$L341)))</f>
        <v>0</v>
      </c>
      <c r="O341" s="394"/>
      <c r="P341" s="395"/>
      <c r="Q341" s="316">
        <f t="shared" si="30"/>
        <v>0</v>
      </c>
      <c r="R341" s="159">
        <f t="shared" si="31"/>
        <v>0</v>
      </c>
      <c r="S341" s="159">
        <f>IF('Checklist Parameters'!$E$60&lt;0.2,0.2,'Checklist Parameters'!$E$60)</f>
        <v>0.72</v>
      </c>
      <c r="T341" s="160">
        <f>IF($O341="",IF('Checklist District ID'!$C$43="Y",MAX($R341:$S341)*$I341,SUM($R341:$S341)*$I341),IF(O341&gt;0,Q341*S341))</f>
        <v>0</v>
      </c>
      <c r="U341" s="160">
        <f>IF(Q341&gt;0,((I341-T341)*'Formula Matrix'!$E$38),0)</f>
        <v>0</v>
      </c>
      <c r="V341" s="160">
        <f t="shared" si="32"/>
        <v>0</v>
      </c>
      <c r="W341" s="160">
        <f>IF(V341&gt;0,(V341*'Checklist Parameters'!$E$35),0)</f>
        <v>0</v>
      </c>
      <c r="X341" s="161">
        <f t="shared" si="33"/>
        <v>0</v>
      </c>
      <c r="Y341" s="161">
        <f>IF('Checklist Parameters'!$E$102&lt;&gt;"",(I341/43560)*'Checklist Parameters'!$E$102,"N/A")</f>
        <v>0</v>
      </c>
      <c r="Z341" s="161" t="str">
        <f>IF('Checklist Parameters'!$E$58&lt;&gt;"",((I341*'Checklist Parameters'!$E$58)*'Checklist Parameters'!$E$35)/1000,"N/A")</f>
        <v>N/A</v>
      </c>
      <c r="AA341" s="161">
        <f>IF('Checklist Parameters'!$E$101&lt;&gt;"",IFERROR(I341/'Checklist Parameters'!$E$101,0),"N/A")</f>
        <v>0</v>
      </c>
      <c r="AB341" s="161" t="str">
        <f>IF('Checklist Parameters'!$E$43&lt;&gt;"",(I341*'Checklist Parameters'!$E$43)/1000,"N/A")</f>
        <v>N/A</v>
      </c>
      <c r="AC341" s="161">
        <f>IF('Checklist Parameters'!$E$16="",$X341,IF(AND('Checklist Parameters'!$E$16&lt;$X341,'Checklist Parameters'!$E$16&gt;=3),'Checklist Parameters'!$E$16,IF(AND('Checklist Parameters'!$E$16&lt;$X341,'Checklist Parameters'!$E$16&lt;3),0,$X341)))</f>
        <v>0</v>
      </c>
      <c r="AD341" s="161" t="str">
        <f>IF(AND(I341&lt;'Checklist Parameters'!$E$22,$I341&lt;&gt;0),"Y","")</f>
        <v/>
      </c>
      <c r="AE341" s="161" t="str">
        <f>IF($AD341="Y",0,IF('Checklist Parameters'!$E$25="","&lt;no limit&gt;",ROUNDDOWN((($I341-'Checklist Parameters'!$E$24)/'Checklist Parameters'!$E$25)+1,0)))</f>
        <v>&lt;no limit&gt;</v>
      </c>
      <c r="AF341" s="174">
        <f t="shared" si="34"/>
        <v>0</v>
      </c>
      <c r="AG341" s="161">
        <f t="shared" si="35"/>
        <v>0</v>
      </c>
      <c r="AH341" s="126"/>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row>
    <row r="342" spans="1:79" s="2" customFormat="1" ht="15">
      <c r="A342" s="391"/>
      <c r="B342" s="392"/>
      <c r="C342" s="393"/>
      <c r="D342" s="393"/>
      <c r="E342" s="393"/>
      <c r="F342" s="393"/>
      <c r="G342" s="393"/>
      <c r="H342" s="394"/>
      <c r="I342" s="394"/>
      <c r="J342" s="394"/>
      <c r="K342" s="394"/>
      <c r="L342" s="394"/>
      <c r="M342" s="394"/>
      <c r="N342" s="313">
        <f>IF(IF(I342&lt;'Checklist Parameters'!$E$22,0,($I342-$L342))&lt;0,0,IF(I342&lt;'Checklist Parameters'!$E$22,0,($I342-$L342)))</f>
        <v>0</v>
      </c>
      <c r="O342" s="394"/>
      <c r="P342" s="395"/>
      <c r="Q342" s="316">
        <f t="shared" si="30"/>
        <v>0</v>
      </c>
      <c r="R342" s="159">
        <f t="shared" si="31"/>
        <v>0</v>
      </c>
      <c r="S342" s="159">
        <f>IF('Checklist Parameters'!$E$60&lt;0.2,0.2,'Checklist Parameters'!$E$60)</f>
        <v>0.72</v>
      </c>
      <c r="T342" s="160">
        <f>IF($O342="",IF('Checklist District ID'!$C$43="Y",MAX($R342:$S342)*$I342,SUM($R342:$S342)*$I342),IF(O342&gt;0,Q342*S342))</f>
        <v>0</v>
      </c>
      <c r="U342" s="160">
        <f>IF(Q342&gt;0,((I342-T342)*'Formula Matrix'!$E$38),0)</f>
        <v>0</v>
      </c>
      <c r="V342" s="160">
        <f t="shared" si="32"/>
        <v>0</v>
      </c>
      <c r="W342" s="160">
        <f>IF(V342&gt;0,(V342*'Checklist Parameters'!$E$35),0)</f>
        <v>0</v>
      </c>
      <c r="X342" s="161">
        <f t="shared" si="33"/>
        <v>0</v>
      </c>
      <c r="Y342" s="161">
        <f>IF('Checklist Parameters'!$E$102&lt;&gt;"",(I342/43560)*'Checklist Parameters'!$E$102,"N/A")</f>
        <v>0</v>
      </c>
      <c r="Z342" s="161" t="str">
        <f>IF('Checklist Parameters'!$E$58&lt;&gt;"",((I342*'Checklist Parameters'!$E$58)*'Checklist Parameters'!$E$35)/1000,"N/A")</f>
        <v>N/A</v>
      </c>
      <c r="AA342" s="161">
        <f>IF('Checklist Parameters'!$E$101&lt;&gt;"",IFERROR(I342/'Checklist Parameters'!$E$101,0),"N/A")</f>
        <v>0</v>
      </c>
      <c r="AB342" s="161" t="str">
        <f>IF('Checklist Parameters'!$E$43&lt;&gt;"",(I342*'Checklist Parameters'!$E$43)/1000,"N/A")</f>
        <v>N/A</v>
      </c>
      <c r="AC342" s="161">
        <f>IF('Checklist Parameters'!$E$16="",$X342,IF(AND('Checklist Parameters'!$E$16&lt;$X342,'Checklist Parameters'!$E$16&gt;=3),'Checklist Parameters'!$E$16,IF(AND('Checklist Parameters'!$E$16&lt;$X342,'Checklist Parameters'!$E$16&lt;3),0,$X342)))</f>
        <v>0</v>
      </c>
      <c r="AD342" s="161" t="str">
        <f>IF(AND(I342&lt;'Checklist Parameters'!$E$22,$I342&lt;&gt;0),"Y","")</f>
        <v/>
      </c>
      <c r="AE342" s="161" t="str">
        <f>IF($AD342="Y",0,IF('Checklist Parameters'!$E$25="","&lt;no limit&gt;",ROUNDDOWN((($I342-'Checklist Parameters'!$E$24)/'Checklist Parameters'!$E$25)+1,0)))</f>
        <v>&lt;no limit&gt;</v>
      </c>
      <c r="AF342" s="174">
        <f t="shared" si="34"/>
        <v>0</v>
      </c>
      <c r="AG342" s="161">
        <f t="shared" si="35"/>
        <v>0</v>
      </c>
      <c r="AH342" s="126"/>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row>
    <row r="343" spans="1:79" s="2" customFormat="1" ht="15">
      <c r="A343" s="391"/>
      <c r="B343" s="392"/>
      <c r="C343" s="393"/>
      <c r="D343" s="393"/>
      <c r="E343" s="393"/>
      <c r="F343" s="393"/>
      <c r="G343" s="393"/>
      <c r="H343" s="394"/>
      <c r="I343" s="394"/>
      <c r="J343" s="394"/>
      <c r="K343" s="394"/>
      <c r="L343" s="394"/>
      <c r="M343" s="394"/>
      <c r="N343" s="313">
        <f>IF(IF(I343&lt;'Checklist Parameters'!$E$22,0,($I343-$L343))&lt;0,0,IF(I343&lt;'Checklist Parameters'!$E$22,0,($I343-$L343)))</f>
        <v>0</v>
      </c>
      <c r="O343" s="394"/>
      <c r="P343" s="395"/>
      <c r="Q343" s="316">
        <f t="shared" si="30"/>
        <v>0</v>
      </c>
      <c r="R343" s="159">
        <f t="shared" si="31"/>
        <v>0</v>
      </c>
      <c r="S343" s="159">
        <f>IF('Checklist Parameters'!$E$60&lt;0.2,0.2,'Checklist Parameters'!$E$60)</f>
        <v>0.72</v>
      </c>
      <c r="T343" s="160">
        <f>IF($O343="",IF('Checklist District ID'!$C$43="Y",MAX($R343:$S343)*$I343,SUM($R343:$S343)*$I343),IF(O343&gt;0,Q343*S343))</f>
        <v>0</v>
      </c>
      <c r="U343" s="160">
        <f>IF(Q343&gt;0,((I343-T343)*'Formula Matrix'!$E$38),0)</f>
        <v>0</v>
      </c>
      <c r="V343" s="160">
        <f t="shared" si="32"/>
        <v>0</v>
      </c>
      <c r="W343" s="160">
        <f>IF(V343&gt;0,(V343*'Checklist Parameters'!$E$35),0)</f>
        <v>0</v>
      </c>
      <c r="X343" s="161">
        <f t="shared" si="33"/>
        <v>0</v>
      </c>
      <c r="Y343" s="161">
        <f>IF('Checklist Parameters'!$E$102&lt;&gt;"",(I343/43560)*'Checklist Parameters'!$E$102,"N/A")</f>
        <v>0</v>
      </c>
      <c r="Z343" s="161" t="str">
        <f>IF('Checklist Parameters'!$E$58&lt;&gt;"",((I343*'Checklist Parameters'!$E$58)*'Checklist Parameters'!$E$35)/1000,"N/A")</f>
        <v>N/A</v>
      </c>
      <c r="AA343" s="161">
        <f>IF('Checklist Parameters'!$E$101&lt;&gt;"",IFERROR(I343/'Checklist Parameters'!$E$101,0),"N/A")</f>
        <v>0</v>
      </c>
      <c r="AB343" s="161" t="str">
        <f>IF('Checklist Parameters'!$E$43&lt;&gt;"",(I343*'Checklist Parameters'!$E$43)/1000,"N/A")</f>
        <v>N/A</v>
      </c>
      <c r="AC343" s="161">
        <f>IF('Checklist Parameters'!$E$16="",$X343,IF(AND('Checklist Parameters'!$E$16&lt;$X343,'Checklist Parameters'!$E$16&gt;=3),'Checklist Parameters'!$E$16,IF(AND('Checklist Parameters'!$E$16&lt;$X343,'Checklist Parameters'!$E$16&lt;3),0,$X343)))</f>
        <v>0</v>
      </c>
      <c r="AD343" s="161" t="str">
        <f>IF(AND(I343&lt;'Checklist Parameters'!$E$22,$I343&lt;&gt;0),"Y","")</f>
        <v/>
      </c>
      <c r="AE343" s="161" t="str">
        <f>IF($AD343="Y",0,IF('Checklist Parameters'!$E$25="","&lt;no limit&gt;",ROUNDDOWN((($I343-'Checklist Parameters'!$E$24)/'Checklist Parameters'!$E$25)+1,0)))</f>
        <v>&lt;no limit&gt;</v>
      </c>
      <c r="AF343" s="174">
        <f t="shared" si="34"/>
        <v>0</v>
      </c>
      <c r="AG343" s="161">
        <f t="shared" si="35"/>
        <v>0</v>
      </c>
      <c r="AH343" s="126"/>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row>
    <row r="344" spans="1:79" s="2" customFormat="1" ht="15">
      <c r="A344" s="391"/>
      <c r="B344" s="392"/>
      <c r="C344" s="393"/>
      <c r="D344" s="393"/>
      <c r="E344" s="393"/>
      <c r="F344" s="393"/>
      <c r="G344" s="393"/>
      <c r="H344" s="394"/>
      <c r="I344" s="394"/>
      <c r="J344" s="394"/>
      <c r="K344" s="394"/>
      <c r="L344" s="394"/>
      <c r="M344" s="394"/>
      <c r="N344" s="313">
        <f>IF(IF(I344&lt;'Checklist Parameters'!$E$22,0,($I344-$L344))&lt;0,0,IF(I344&lt;'Checklist Parameters'!$E$22,0,($I344-$L344)))</f>
        <v>0</v>
      </c>
      <c r="O344" s="394"/>
      <c r="P344" s="395"/>
      <c r="Q344" s="316">
        <f t="shared" si="30"/>
        <v>0</v>
      </c>
      <c r="R344" s="159">
        <f t="shared" si="31"/>
        <v>0</v>
      </c>
      <c r="S344" s="159">
        <f>IF('Checklist Parameters'!$E$60&lt;0.2,0.2,'Checklist Parameters'!$E$60)</f>
        <v>0.72</v>
      </c>
      <c r="T344" s="160">
        <f>IF($O344="",IF('Checklist District ID'!$C$43="Y",MAX($R344:$S344)*$I344,SUM($R344:$S344)*$I344),IF(O344&gt;0,Q344*S344))</f>
        <v>0</v>
      </c>
      <c r="U344" s="160">
        <f>IF(Q344&gt;0,((I344-T344)*'Formula Matrix'!$E$38),0)</f>
        <v>0</v>
      </c>
      <c r="V344" s="160">
        <f t="shared" si="32"/>
        <v>0</v>
      </c>
      <c r="W344" s="160">
        <f>IF(V344&gt;0,(V344*'Checklist Parameters'!$E$35),0)</f>
        <v>0</v>
      </c>
      <c r="X344" s="161">
        <f t="shared" si="33"/>
        <v>0</v>
      </c>
      <c r="Y344" s="161">
        <f>IF('Checklist Parameters'!$E$102&lt;&gt;"",(I344/43560)*'Checklist Parameters'!$E$102,"N/A")</f>
        <v>0</v>
      </c>
      <c r="Z344" s="161" t="str">
        <f>IF('Checklist Parameters'!$E$58&lt;&gt;"",((I344*'Checklist Parameters'!$E$58)*'Checklist Parameters'!$E$35)/1000,"N/A")</f>
        <v>N/A</v>
      </c>
      <c r="AA344" s="161">
        <f>IF('Checklist Parameters'!$E$101&lt;&gt;"",IFERROR(I344/'Checklist Parameters'!$E$101,0),"N/A")</f>
        <v>0</v>
      </c>
      <c r="AB344" s="161" t="str">
        <f>IF('Checklist Parameters'!$E$43&lt;&gt;"",(I344*'Checklist Parameters'!$E$43)/1000,"N/A")</f>
        <v>N/A</v>
      </c>
      <c r="AC344" s="161">
        <f>IF('Checklist Parameters'!$E$16="",$X344,IF(AND('Checklist Parameters'!$E$16&lt;$X344,'Checklist Parameters'!$E$16&gt;=3),'Checklist Parameters'!$E$16,IF(AND('Checklist Parameters'!$E$16&lt;$X344,'Checklist Parameters'!$E$16&lt;3),0,$X344)))</f>
        <v>0</v>
      </c>
      <c r="AD344" s="161" t="str">
        <f>IF(AND(I344&lt;'Checklist Parameters'!$E$22,$I344&lt;&gt;0),"Y","")</f>
        <v/>
      </c>
      <c r="AE344" s="161" t="str">
        <f>IF($AD344="Y",0,IF('Checklist Parameters'!$E$25="","&lt;no limit&gt;",ROUNDDOWN((($I344-'Checklist Parameters'!$E$24)/'Checklist Parameters'!$E$25)+1,0)))</f>
        <v>&lt;no limit&gt;</v>
      </c>
      <c r="AF344" s="174">
        <f t="shared" si="34"/>
        <v>0</v>
      </c>
      <c r="AG344" s="161">
        <f t="shared" si="35"/>
        <v>0</v>
      </c>
      <c r="AH344" s="126"/>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row>
    <row r="345" spans="1:79" s="2" customFormat="1" ht="15">
      <c r="A345" s="391"/>
      <c r="B345" s="392"/>
      <c r="C345" s="393"/>
      <c r="D345" s="393"/>
      <c r="E345" s="393"/>
      <c r="F345" s="393"/>
      <c r="G345" s="393"/>
      <c r="H345" s="394"/>
      <c r="I345" s="394"/>
      <c r="J345" s="394"/>
      <c r="K345" s="394"/>
      <c r="L345" s="394"/>
      <c r="M345" s="394"/>
      <c r="N345" s="313">
        <f>IF(IF(I345&lt;'Checklist Parameters'!$E$22,0,($I345-$L345))&lt;0,0,IF(I345&lt;'Checklist Parameters'!$E$22,0,($I345-$L345)))</f>
        <v>0</v>
      </c>
      <c r="O345" s="394"/>
      <c r="P345" s="395"/>
      <c r="Q345" s="316">
        <f t="shared" si="30"/>
        <v>0</v>
      </c>
      <c r="R345" s="159">
        <f t="shared" si="31"/>
        <v>0</v>
      </c>
      <c r="S345" s="159">
        <f>IF('Checklist Parameters'!$E$60&lt;0.2,0.2,'Checklist Parameters'!$E$60)</f>
        <v>0.72</v>
      </c>
      <c r="T345" s="160">
        <f>IF($O345="",IF('Checklist District ID'!$C$43="Y",MAX($R345:$S345)*$I345,SUM($R345:$S345)*$I345),IF(O345&gt;0,Q345*S345))</f>
        <v>0</v>
      </c>
      <c r="U345" s="160">
        <f>IF(Q345&gt;0,((I345-T345)*'Formula Matrix'!$E$38),0)</f>
        <v>0</v>
      </c>
      <c r="V345" s="160">
        <f t="shared" si="32"/>
        <v>0</v>
      </c>
      <c r="W345" s="160">
        <f>IF(V345&gt;0,(V345*'Checklist Parameters'!$E$35),0)</f>
        <v>0</v>
      </c>
      <c r="X345" s="161">
        <f t="shared" si="33"/>
        <v>0</v>
      </c>
      <c r="Y345" s="161">
        <f>IF('Checklist Parameters'!$E$102&lt;&gt;"",(I345/43560)*'Checklist Parameters'!$E$102,"N/A")</f>
        <v>0</v>
      </c>
      <c r="Z345" s="161" t="str">
        <f>IF('Checklist Parameters'!$E$58&lt;&gt;"",((I345*'Checklist Parameters'!$E$58)*'Checklist Parameters'!$E$35)/1000,"N/A")</f>
        <v>N/A</v>
      </c>
      <c r="AA345" s="161">
        <f>IF('Checklist Parameters'!$E$101&lt;&gt;"",IFERROR(I345/'Checklist Parameters'!$E$101,0),"N/A")</f>
        <v>0</v>
      </c>
      <c r="AB345" s="161" t="str">
        <f>IF('Checklist Parameters'!$E$43&lt;&gt;"",(I345*'Checklist Parameters'!$E$43)/1000,"N/A")</f>
        <v>N/A</v>
      </c>
      <c r="AC345" s="161">
        <f>IF('Checklist Parameters'!$E$16="",$X345,IF(AND('Checklist Parameters'!$E$16&lt;$X345,'Checklist Parameters'!$E$16&gt;=3),'Checklist Parameters'!$E$16,IF(AND('Checklist Parameters'!$E$16&lt;$X345,'Checklist Parameters'!$E$16&lt;3),0,$X345)))</f>
        <v>0</v>
      </c>
      <c r="AD345" s="161" t="str">
        <f>IF(AND(I345&lt;'Checklist Parameters'!$E$22,$I345&lt;&gt;0),"Y","")</f>
        <v/>
      </c>
      <c r="AE345" s="161" t="str">
        <f>IF($AD345="Y",0,IF('Checklist Parameters'!$E$25="","&lt;no limit&gt;",ROUNDDOWN((($I345-'Checklist Parameters'!$E$24)/'Checklist Parameters'!$E$25)+1,0)))</f>
        <v>&lt;no limit&gt;</v>
      </c>
      <c r="AF345" s="174">
        <f t="shared" si="34"/>
        <v>0</v>
      </c>
      <c r="AG345" s="161">
        <f t="shared" si="35"/>
        <v>0</v>
      </c>
      <c r="AH345" s="126"/>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row>
    <row r="346" spans="1:79" s="2" customFormat="1" ht="15">
      <c r="A346" s="391"/>
      <c r="B346" s="392"/>
      <c r="C346" s="393"/>
      <c r="D346" s="393"/>
      <c r="E346" s="393"/>
      <c r="F346" s="393"/>
      <c r="G346" s="393"/>
      <c r="H346" s="394"/>
      <c r="I346" s="394"/>
      <c r="J346" s="394"/>
      <c r="K346" s="394"/>
      <c r="L346" s="394"/>
      <c r="M346" s="394"/>
      <c r="N346" s="313">
        <f>IF(IF(I346&lt;'Checklist Parameters'!$E$22,0,($I346-$L346))&lt;0,0,IF(I346&lt;'Checklist Parameters'!$E$22,0,($I346-$L346)))</f>
        <v>0</v>
      </c>
      <c r="O346" s="394"/>
      <c r="P346" s="395"/>
      <c r="Q346" s="316">
        <f t="shared" si="30"/>
        <v>0</v>
      </c>
      <c r="R346" s="159">
        <f t="shared" si="31"/>
        <v>0</v>
      </c>
      <c r="S346" s="159">
        <f>IF('Checklist Parameters'!$E$60&lt;0.2,0.2,'Checklist Parameters'!$E$60)</f>
        <v>0.72</v>
      </c>
      <c r="T346" s="160">
        <f>IF($O346="",IF('Checklist District ID'!$C$43="Y",MAX($R346:$S346)*$I346,SUM($R346:$S346)*$I346),IF(O346&gt;0,Q346*S346))</f>
        <v>0</v>
      </c>
      <c r="U346" s="160">
        <f>IF(Q346&gt;0,((I346-T346)*'Formula Matrix'!$E$38),0)</f>
        <v>0</v>
      </c>
      <c r="V346" s="160">
        <f t="shared" si="32"/>
        <v>0</v>
      </c>
      <c r="W346" s="160">
        <f>IF(V346&gt;0,(V346*'Checklist Parameters'!$E$35),0)</f>
        <v>0</v>
      </c>
      <c r="X346" s="161">
        <f t="shared" si="33"/>
        <v>0</v>
      </c>
      <c r="Y346" s="161">
        <f>IF('Checklist Parameters'!$E$102&lt;&gt;"",(I346/43560)*'Checklist Parameters'!$E$102,"N/A")</f>
        <v>0</v>
      </c>
      <c r="Z346" s="161" t="str">
        <f>IF('Checklist Parameters'!$E$58&lt;&gt;"",((I346*'Checklist Parameters'!$E$58)*'Checklist Parameters'!$E$35)/1000,"N/A")</f>
        <v>N/A</v>
      </c>
      <c r="AA346" s="161">
        <f>IF('Checklist Parameters'!$E$101&lt;&gt;"",IFERROR(I346/'Checklist Parameters'!$E$101,0),"N/A")</f>
        <v>0</v>
      </c>
      <c r="AB346" s="161" t="str">
        <f>IF('Checklist Parameters'!$E$43&lt;&gt;"",(I346*'Checklist Parameters'!$E$43)/1000,"N/A")</f>
        <v>N/A</v>
      </c>
      <c r="AC346" s="161">
        <f>IF('Checklist Parameters'!$E$16="",$X346,IF(AND('Checklist Parameters'!$E$16&lt;$X346,'Checklist Parameters'!$E$16&gt;=3),'Checklist Parameters'!$E$16,IF(AND('Checklist Parameters'!$E$16&lt;$X346,'Checklist Parameters'!$E$16&lt;3),0,$X346)))</f>
        <v>0</v>
      </c>
      <c r="AD346" s="161" t="str">
        <f>IF(AND(I346&lt;'Checklist Parameters'!$E$22,$I346&lt;&gt;0),"Y","")</f>
        <v/>
      </c>
      <c r="AE346" s="161" t="str">
        <f>IF($AD346="Y",0,IF('Checklist Parameters'!$E$25="","&lt;no limit&gt;",ROUNDDOWN((($I346-'Checklist Parameters'!$E$24)/'Checklist Parameters'!$E$25)+1,0)))</f>
        <v>&lt;no limit&gt;</v>
      </c>
      <c r="AF346" s="174">
        <f t="shared" si="34"/>
        <v>0</v>
      </c>
      <c r="AG346" s="161">
        <f t="shared" si="35"/>
        <v>0</v>
      </c>
      <c r="AH346" s="126"/>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row>
    <row r="347" spans="1:79" s="2" customFormat="1" ht="15">
      <c r="A347" s="391"/>
      <c r="B347" s="392"/>
      <c r="C347" s="393"/>
      <c r="D347" s="393"/>
      <c r="E347" s="393"/>
      <c r="F347" s="393"/>
      <c r="G347" s="393"/>
      <c r="H347" s="394"/>
      <c r="I347" s="394"/>
      <c r="J347" s="394"/>
      <c r="K347" s="394"/>
      <c r="L347" s="394"/>
      <c r="M347" s="394"/>
      <c r="N347" s="313">
        <f>IF(IF(I347&lt;'Checklist Parameters'!$E$22,0,($I347-$L347))&lt;0,0,IF(I347&lt;'Checklist Parameters'!$E$22,0,($I347-$L347)))</f>
        <v>0</v>
      </c>
      <c r="O347" s="394"/>
      <c r="P347" s="395"/>
      <c r="Q347" s="316">
        <f t="shared" si="30"/>
        <v>0</v>
      </c>
      <c r="R347" s="159">
        <f t="shared" si="31"/>
        <v>0</v>
      </c>
      <c r="S347" s="159">
        <f>IF('Checklist Parameters'!$E$60&lt;0.2,0.2,'Checklist Parameters'!$E$60)</f>
        <v>0.72</v>
      </c>
      <c r="T347" s="160">
        <f>IF($O347="",IF('Checklist District ID'!$C$43="Y",MAX($R347:$S347)*$I347,SUM($R347:$S347)*$I347),IF(O347&gt;0,Q347*S347))</f>
        <v>0</v>
      </c>
      <c r="U347" s="160">
        <f>IF(Q347&gt;0,((I347-T347)*'Formula Matrix'!$E$38),0)</f>
        <v>0</v>
      </c>
      <c r="V347" s="160">
        <f t="shared" si="32"/>
        <v>0</v>
      </c>
      <c r="W347" s="160">
        <f>IF(V347&gt;0,(V347*'Checklist Parameters'!$E$35),0)</f>
        <v>0</v>
      </c>
      <c r="X347" s="161">
        <f t="shared" si="33"/>
        <v>0</v>
      </c>
      <c r="Y347" s="161">
        <f>IF('Checklist Parameters'!$E$102&lt;&gt;"",(I347/43560)*'Checklist Parameters'!$E$102,"N/A")</f>
        <v>0</v>
      </c>
      <c r="Z347" s="161" t="str">
        <f>IF('Checklist Parameters'!$E$58&lt;&gt;"",((I347*'Checklist Parameters'!$E$58)*'Checklist Parameters'!$E$35)/1000,"N/A")</f>
        <v>N/A</v>
      </c>
      <c r="AA347" s="161">
        <f>IF('Checklist Parameters'!$E$101&lt;&gt;"",IFERROR(I347/'Checklist Parameters'!$E$101,0),"N/A")</f>
        <v>0</v>
      </c>
      <c r="AB347" s="161" t="str">
        <f>IF('Checklist Parameters'!$E$43&lt;&gt;"",(I347*'Checklist Parameters'!$E$43)/1000,"N/A")</f>
        <v>N/A</v>
      </c>
      <c r="AC347" s="161">
        <f>IF('Checklist Parameters'!$E$16="",$X347,IF(AND('Checklist Parameters'!$E$16&lt;$X347,'Checklist Parameters'!$E$16&gt;=3),'Checklist Parameters'!$E$16,IF(AND('Checklist Parameters'!$E$16&lt;$X347,'Checklist Parameters'!$E$16&lt;3),0,$X347)))</f>
        <v>0</v>
      </c>
      <c r="AD347" s="161" t="str">
        <f>IF(AND(I347&lt;'Checklist Parameters'!$E$22,$I347&lt;&gt;0),"Y","")</f>
        <v/>
      </c>
      <c r="AE347" s="161" t="str">
        <f>IF($AD347="Y",0,IF('Checklist Parameters'!$E$25="","&lt;no limit&gt;",ROUNDDOWN((($I347-'Checklist Parameters'!$E$24)/'Checklist Parameters'!$E$25)+1,0)))</f>
        <v>&lt;no limit&gt;</v>
      </c>
      <c r="AF347" s="174">
        <f t="shared" si="34"/>
        <v>0</v>
      </c>
      <c r="AG347" s="161">
        <f t="shared" si="35"/>
        <v>0</v>
      </c>
      <c r="AH347" s="126"/>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row>
    <row r="348" spans="1:79" s="2" customFormat="1" ht="15">
      <c r="A348" s="391"/>
      <c r="B348" s="392"/>
      <c r="C348" s="393"/>
      <c r="D348" s="393"/>
      <c r="E348" s="393"/>
      <c r="F348" s="393"/>
      <c r="G348" s="393"/>
      <c r="H348" s="394"/>
      <c r="I348" s="394"/>
      <c r="J348" s="394"/>
      <c r="K348" s="394"/>
      <c r="L348" s="394"/>
      <c r="M348" s="394"/>
      <c r="N348" s="313">
        <f>IF(IF(I348&lt;'Checklist Parameters'!$E$22,0,($I348-$L348))&lt;0,0,IF(I348&lt;'Checklist Parameters'!$E$22,0,($I348-$L348)))</f>
        <v>0</v>
      </c>
      <c r="O348" s="394"/>
      <c r="P348" s="395"/>
      <c r="Q348" s="316">
        <f t="shared" si="30"/>
        <v>0</v>
      </c>
      <c r="R348" s="159">
        <f t="shared" si="31"/>
        <v>0</v>
      </c>
      <c r="S348" s="159">
        <f>IF('Checklist Parameters'!$E$60&lt;0.2,0.2,'Checklist Parameters'!$E$60)</f>
        <v>0.72</v>
      </c>
      <c r="T348" s="160">
        <f>IF($O348="",IF('Checklist District ID'!$C$43="Y",MAX($R348:$S348)*$I348,SUM($R348:$S348)*$I348),IF(O348&gt;0,Q348*S348))</f>
        <v>0</v>
      </c>
      <c r="U348" s="160">
        <f>IF(Q348&gt;0,((I348-T348)*'Formula Matrix'!$E$38),0)</f>
        <v>0</v>
      </c>
      <c r="V348" s="160">
        <f t="shared" si="32"/>
        <v>0</v>
      </c>
      <c r="W348" s="160">
        <f>IF(V348&gt;0,(V348*'Checklist Parameters'!$E$35),0)</f>
        <v>0</v>
      </c>
      <c r="X348" s="161">
        <f t="shared" si="33"/>
        <v>0</v>
      </c>
      <c r="Y348" s="161">
        <f>IF('Checklist Parameters'!$E$102&lt;&gt;"",(I348/43560)*'Checklist Parameters'!$E$102,"N/A")</f>
        <v>0</v>
      </c>
      <c r="Z348" s="161" t="str">
        <f>IF('Checklist Parameters'!$E$58&lt;&gt;"",((I348*'Checklist Parameters'!$E$58)*'Checklist Parameters'!$E$35)/1000,"N/A")</f>
        <v>N/A</v>
      </c>
      <c r="AA348" s="161">
        <f>IF('Checklist Parameters'!$E$101&lt;&gt;"",IFERROR(I348/'Checklist Parameters'!$E$101,0),"N/A")</f>
        <v>0</v>
      </c>
      <c r="AB348" s="161" t="str">
        <f>IF('Checklist Parameters'!$E$43&lt;&gt;"",(I348*'Checklist Parameters'!$E$43)/1000,"N/A")</f>
        <v>N/A</v>
      </c>
      <c r="AC348" s="161">
        <f>IF('Checklist Parameters'!$E$16="",$X348,IF(AND('Checklist Parameters'!$E$16&lt;$X348,'Checklist Parameters'!$E$16&gt;=3),'Checklist Parameters'!$E$16,IF(AND('Checklist Parameters'!$E$16&lt;$X348,'Checklist Parameters'!$E$16&lt;3),0,$X348)))</f>
        <v>0</v>
      </c>
      <c r="AD348" s="161" t="str">
        <f>IF(AND(I348&lt;'Checklist Parameters'!$E$22,$I348&lt;&gt;0),"Y","")</f>
        <v/>
      </c>
      <c r="AE348" s="161" t="str">
        <f>IF($AD348="Y",0,IF('Checklist Parameters'!$E$25="","&lt;no limit&gt;",ROUNDDOWN((($I348-'Checklist Parameters'!$E$24)/'Checklist Parameters'!$E$25)+1,0)))</f>
        <v>&lt;no limit&gt;</v>
      </c>
      <c r="AF348" s="174">
        <f t="shared" si="34"/>
        <v>0</v>
      </c>
      <c r="AG348" s="161">
        <f t="shared" si="35"/>
        <v>0</v>
      </c>
      <c r="AH348" s="126"/>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row>
    <row r="349" spans="1:79" s="2" customFormat="1" ht="15">
      <c r="A349" s="391"/>
      <c r="B349" s="392"/>
      <c r="C349" s="393"/>
      <c r="D349" s="393"/>
      <c r="E349" s="393"/>
      <c r="F349" s="393"/>
      <c r="G349" s="393"/>
      <c r="H349" s="394"/>
      <c r="I349" s="394"/>
      <c r="J349" s="394"/>
      <c r="K349" s="394"/>
      <c r="L349" s="394"/>
      <c r="M349" s="394"/>
      <c r="N349" s="313">
        <f>IF(IF(I349&lt;'Checklist Parameters'!$E$22,0,($I349-$L349))&lt;0,0,IF(I349&lt;'Checklist Parameters'!$E$22,0,($I349-$L349)))</f>
        <v>0</v>
      </c>
      <c r="O349" s="394"/>
      <c r="P349" s="395"/>
      <c r="Q349" s="316">
        <f t="shared" si="30"/>
        <v>0</v>
      </c>
      <c r="R349" s="159">
        <f t="shared" si="31"/>
        <v>0</v>
      </c>
      <c r="S349" s="159">
        <f>IF('Checklist Parameters'!$E$60&lt;0.2,0.2,'Checklist Parameters'!$E$60)</f>
        <v>0.72</v>
      </c>
      <c r="T349" s="160">
        <f>IF($O349="",IF('Checklist District ID'!$C$43="Y",MAX($R349:$S349)*$I349,SUM($R349:$S349)*$I349),IF(O349&gt;0,Q349*S349))</f>
        <v>0</v>
      </c>
      <c r="U349" s="160">
        <f>IF(Q349&gt;0,((I349-T349)*'Formula Matrix'!$E$38),0)</f>
        <v>0</v>
      </c>
      <c r="V349" s="160">
        <f t="shared" si="32"/>
        <v>0</v>
      </c>
      <c r="W349" s="160">
        <f>IF(V349&gt;0,(V349*'Checklist Parameters'!$E$35),0)</f>
        <v>0</v>
      </c>
      <c r="X349" s="161">
        <f t="shared" si="33"/>
        <v>0</v>
      </c>
      <c r="Y349" s="161">
        <f>IF('Checklist Parameters'!$E$102&lt;&gt;"",(I349/43560)*'Checklist Parameters'!$E$102,"N/A")</f>
        <v>0</v>
      </c>
      <c r="Z349" s="161" t="str">
        <f>IF('Checklist Parameters'!$E$58&lt;&gt;"",((I349*'Checklist Parameters'!$E$58)*'Checklist Parameters'!$E$35)/1000,"N/A")</f>
        <v>N/A</v>
      </c>
      <c r="AA349" s="161">
        <f>IF('Checklist Parameters'!$E$101&lt;&gt;"",IFERROR(I349/'Checklist Parameters'!$E$101,0),"N/A")</f>
        <v>0</v>
      </c>
      <c r="AB349" s="161" t="str">
        <f>IF('Checklist Parameters'!$E$43&lt;&gt;"",(I349*'Checklist Parameters'!$E$43)/1000,"N/A")</f>
        <v>N/A</v>
      </c>
      <c r="AC349" s="161">
        <f>IF('Checklist Parameters'!$E$16="",$X349,IF(AND('Checklist Parameters'!$E$16&lt;$X349,'Checklist Parameters'!$E$16&gt;=3),'Checklist Parameters'!$E$16,IF(AND('Checklist Parameters'!$E$16&lt;$X349,'Checklist Parameters'!$E$16&lt;3),0,$X349)))</f>
        <v>0</v>
      </c>
      <c r="AD349" s="161" t="str">
        <f>IF(AND(I349&lt;'Checklist Parameters'!$E$22,$I349&lt;&gt;0),"Y","")</f>
        <v/>
      </c>
      <c r="AE349" s="161" t="str">
        <f>IF($AD349="Y",0,IF('Checklist Parameters'!$E$25="","&lt;no limit&gt;",ROUNDDOWN((($I349-'Checklist Parameters'!$E$24)/'Checklist Parameters'!$E$25)+1,0)))</f>
        <v>&lt;no limit&gt;</v>
      </c>
      <c r="AF349" s="174">
        <f t="shared" si="34"/>
        <v>0</v>
      </c>
      <c r="AG349" s="161">
        <f t="shared" si="35"/>
        <v>0</v>
      </c>
      <c r="AH349" s="126"/>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row>
    <row r="350" spans="1:79" s="2" customFormat="1" ht="15">
      <c r="A350" s="391"/>
      <c r="B350" s="392"/>
      <c r="C350" s="393"/>
      <c r="D350" s="393"/>
      <c r="E350" s="393"/>
      <c r="F350" s="393"/>
      <c r="G350" s="393"/>
      <c r="H350" s="394"/>
      <c r="I350" s="394"/>
      <c r="J350" s="394"/>
      <c r="K350" s="394"/>
      <c r="L350" s="394"/>
      <c r="M350" s="394"/>
      <c r="N350" s="313">
        <f>IF(IF(I350&lt;'Checklist Parameters'!$E$22,0,($I350-$L350))&lt;0,0,IF(I350&lt;'Checklist Parameters'!$E$22,0,($I350-$L350)))</f>
        <v>0</v>
      </c>
      <c r="O350" s="394"/>
      <c r="P350" s="395"/>
      <c r="Q350" s="316">
        <f t="shared" si="30"/>
        <v>0</v>
      </c>
      <c r="R350" s="159">
        <f t="shared" si="31"/>
        <v>0</v>
      </c>
      <c r="S350" s="159">
        <f>IF('Checklist Parameters'!$E$60&lt;0.2,0.2,'Checklist Parameters'!$E$60)</f>
        <v>0.72</v>
      </c>
      <c r="T350" s="160">
        <f>IF($O350="",IF('Checklist District ID'!$C$43="Y",MAX($R350:$S350)*$I350,SUM($R350:$S350)*$I350),IF(O350&gt;0,Q350*S350))</f>
        <v>0</v>
      </c>
      <c r="U350" s="160">
        <f>IF(Q350&gt;0,((I350-T350)*'Formula Matrix'!$E$38),0)</f>
        <v>0</v>
      </c>
      <c r="V350" s="160">
        <f t="shared" si="32"/>
        <v>0</v>
      </c>
      <c r="W350" s="160">
        <f>IF(V350&gt;0,(V350*'Checklist Parameters'!$E$35),0)</f>
        <v>0</v>
      </c>
      <c r="X350" s="161">
        <f t="shared" si="33"/>
        <v>0</v>
      </c>
      <c r="Y350" s="161">
        <f>IF('Checklist Parameters'!$E$102&lt;&gt;"",(I350/43560)*'Checklist Parameters'!$E$102,"N/A")</f>
        <v>0</v>
      </c>
      <c r="Z350" s="161" t="str">
        <f>IF('Checklist Parameters'!$E$58&lt;&gt;"",((I350*'Checklist Parameters'!$E$58)*'Checklist Parameters'!$E$35)/1000,"N/A")</f>
        <v>N/A</v>
      </c>
      <c r="AA350" s="161">
        <f>IF('Checklist Parameters'!$E$101&lt;&gt;"",IFERROR(I350/'Checklist Parameters'!$E$101,0),"N/A")</f>
        <v>0</v>
      </c>
      <c r="AB350" s="161" t="str">
        <f>IF('Checklist Parameters'!$E$43&lt;&gt;"",(I350*'Checklist Parameters'!$E$43)/1000,"N/A")</f>
        <v>N/A</v>
      </c>
      <c r="AC350" s="161">
        <f>IF('Checklist Parameters'!$E$16="",$X350,IF(AND('Checklist Parameters'!$E$16&lt;$X350,'Checklist Parameters'!$E$16&gt;=3),'Checklist Parameters'!$E$16,IF(AND('Checklist Parameters'!$E$16&lt;$X350,'Checklist Parameters'!$E$16&lt;3),0,$X350)))</f>
        <v>0</v>
      </c>
      <c r="AD350" s="161" t="str">
        <f>IF(AND(I350&lt;'Checklist Parameters'!$E$22,$I350&lt;&gt;0),"Y","")</f>
        <v/>
      </c>
      <c r="AE350" s="161" t="str">
        <f>IF($AD350="Y",0,IF('Checklist Parameters'!$E$25="","&lt;no limit&gt;",ROUNDDOWN((($I350-'Checklist Parameters'!$E$24)/'Checklist Parameters'!$E$25)+1,0)))</f>
        <v>&lt;no limit&gt;</v>
      </c>
      <c r="AF350" s="174">
        <f t="shared" si="34"/>
        <v>0</v>
      </c>
      <c r="AG350" s="161">
        <f t="shared" si="35"/>
        <v>0</v>
      </c>
      <c r="AH350" s="126"/>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row>
    <row r="351" spans="1:79" s="2" customFormat="1" ht="15">
      <c r="A351" s="391"/>
      <c r="B351" s="392"/>
      <c r="C351" s="393"/>
      <c r="D351" s="393"/>
      <c r="E351" s="393"/>
      <c r="F351" s="393"/>
      <c r="G351" s="393"/>
      <c r="H351" s="394"/>
      <c r="I351" s="394"/>
      <c r="J351" s="394"/>
      <c r="K351" s="394"/>
      <c r="L351" s="394"/>
      <c r="M351" s="394"/>
      <c r="N351" s="313">
        <f>IF(IF(I351&lt;'Checklist Parameters'!$E$22,0,($I351-$L351))&lt;0,0,IF(I351&lt;'Checklist Parameters'!$E$22,0,($I351-$L351)))</f>
        <v>0</v>
      </c>
      <c r="O351" s="394"/>
      <c r="P351" s="395"/>
      <c r="Q351" s="316">
        <f t="shared" si="30"/>
        <v>0</v>
      </c>
      <c r="R351" s="159">
        <f t="shared" si="31"/>
        <v>0</v>
      </c>
      <c r="S351" s="159">
        <f>IF('Checklist Parameters'!$E$60&lt;0.2,0.2,'Checklist Parameters'!$E$60)</f>
        <v>0.72</v>
      </c>
      <c r="T351" s="160">
        <f>IF($O351="",IF('Checklist District ID'!$C$43="Y",MAX($R351:$S351)*$I351,SUM($R351:$S351)*$I351),IF(O351&gt;0,Q351*S351))</f>
        <v>0</v>
      </c>
      <c r="U351" s="160">
        <f>IF(Q351&gt;0,((I351-T351)*'Formula Matrix'!$E$38),0)</f>
        <v>0</v>
      </c>
      <c r="V351" s="160">
        <f t="shared" si="32"/>
        <v>0</v>
      </c>
      <c r="W351" s="160">
        <f>IF(V351&gt;0,(V351*'Checklist Parameters'!$E$35),0)</f>
        <v>0</v>
      </c>
      <c r="X351" s="161">
        <f t="shared" si="33"/>
        <v>0</v>
      </c>
      <c r="Y351" s="161">
        <f>IF('Checklist Parameters'!$E$102&lt;&gt;"",(I351/43560)*'Checklist Parameters'!$E$102,"N/A")</f>
        <v>0</v>
      </c>
      <c r="Z351" s="161" t="str">
        <f>IF('Checklist Parameters'!$E$58&lt;&gt;"",((I351*'Checklist Parameters'!$E$58)*'Checklist Parameters'!$E$35)/1000,"N/A")</f>
        <v>N/A</v>
      </c>
      <c r="AA351" s="161">
        <f>IF('Checklist Parameters'!$E$101&lt;&gt;"",IFERROR(I351/'Checklist Parameters'!$E$101,0),"N/A")</f>
        <v>0</v>
      </c>
      <c r="AB351" s="161" t="str">
        <f>IF('Checklist Parameters'!$E$43&lt;&gt;"",(I351*'Checklist Parameters'!$E$43)/1000,"N/A")</f>
        <v>N/A</v>
      </c>
      <c r="AC351" s="161">
        <f>IF('Checklist Parameters'!$E$16="",$X351,IF(AND('Checklist Parameters'!$E$16&lt;$X351,'Checklist Parameters'!$E$16&gt;=3),'Checklist Parameters'!$E$16,IF(AND('Checklist Parameters'!$E$16&lt;$X351,'Checklist Parameters'!$E$16&lt;3),0,$X351)))</f>
        <v>0</v>
      </c>
      <c r="AD351" s="161" t="str">
        <f>IF(AND(I351&lt;'Checklist Parameters'!$E$22,$I351&lt;&gt;0),"Y","")</f>
        <v/>
      </c>
      <c r="AE351" s="161" t="str">
        <f>IF($AD351="Y",0,IF('Checklist Parameters'!$E$25="","&lt;no limit&gt;",ROUNDDOWN((($I351-'Checklist Parameters'!$E$24)/'Checklist Parameters'!$E$25)+1,0)))</f>
        <v>&lt;no limit&gt;</v>
      </c>
      <c r="AF351" s="174">
        <f t="shared" si="34"/>
        <v>0</v>
      </c>
      <c r="AG351" s="161">
        <f t="shared" si="35"/>
        <v>0</v>
      </c>
      <c r="AH351" s="126"/>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row>
    <row r="352" spans="1:79" s="2" customFormat="1" ht="15">
      <c r="A352" s="391"/>
      <c r="B352" s="392"/>
      <c r="C352" s="393"/>
      <c r="D352" s="393"/>
      <c r="E352" s="393"/>
      <c r="F352" s="393"/>
      <c r="G352" s="393"/>
      <c r="H352" s="394"/>
      <c r="I352" s="394"/>
      <c r="J352" s="394"/>
      <c r="K352" s="394"/>
      <c r="L352" s="394"/>
      <c r="M352" s="394"/>
      <c r="N352" s="313">
        <f>IF(IF(I352&lt;'Checklist Parameters'!$E$22,0,($I352-$L352))&lt;0,0,IF(I352&lt;'Checklist Parameters'!$E$22,0,($I352-$L352)))</f>
        <v>0</v>
      </c>
      <c r="O352" s="394"/>
      <c r="P352" s="395"/>
      <c r="Q352" s="316">
        <f t="shared" si="30"/>
        <v>0</v>
      </c>
      <c r="R352" s="159">
        <f t="shared" si="31"/>
        <v>0</v>
      </c>
      <c r="S352" s="159">
        <f>IF('Checklist Parameters'!$E$60&lt;0.2,0.2,'Checklist Parameters'!$E$60)</f>
        <v>0.72</v>
      </c>
      <c r="T352" s="160">
        <f>IF($O352="",IF('Checklist District ID'!$C$43="Y",MAX($R352:$S352)*$I352,SUM($R352:$S352)*$I352),IF(O352&gt;0,Q352*S352))</f>
        <v>0</v>
      </c>
      <c r="U352" s="160">
        <f>IF(Q352&gt;0,((I352-T352)*'Formula Matrix'!$E$38),0)</f>
        <v>0</v>
      </c>
      <c r="V352" s="160">
        <f t="shared" si="32"/>
        <v>0</v>
      </c>
      <c r="W352" s="160">
        <f>IF(V352&gt;0,(V352*'Checklist Parameters'!$E$35),0)</f>
        <v>0</v>
      </c>
      <c r="X352" s="161">
        <f t="shared" si="33"/>
        <v>0</v>
      </c>
      <c r="Y352" s="161">
        <f>IF('Checklist Parameters'!$E$102&lt;&gt;"",(I352/43560)*'Checklist Parameters'!$E$102,"N/A")</f>
        <v>0</v>
      </c>
      <c r="Z352" s="161" t="str">
        <f>IF('Checklist Parameters'!$E$58&lt;&gt;"",((I352*'Checklist Parameters'!$E$58)*'Checklist Parameters'!$E$35)/1000,"N/A")</f>
        <v>N/A</v>
      </c>
      <c r="AA352" s="161">
        <f>IF('Checklist Parameters'!$E$101&lt;&gt;"",IFERROR(I352/'Checklist Parameters'!$E$101,0),"N/A")</f>
        <v>0</v>
      </c>
      <c r="AB352" s="161" t="str">
        <f>IF('Checklist Parameters'!$E$43&lt;&gt;"",(I352*'Checklist Parameters'!$E$43)/1000,"N/A")</f>
        <v>N/A</v>
      </c>
      <c r="AC352" s="161">
        <f>IF('Checklist Parameters'!$E$16="",$X352,IF(AND('Checklist Parameters'!$E$16&lt;$X352,'Checklist Parameters'!$E$16&gt;=3),'Checklist Parameters'!$E$16,IF(AND('Checklist Parameters'!$E$16&lt;$X352,'Checklist Parameters'!$E$16&lt;3),0,$X352)))</f>
        <v>0</v>
      </c>
      <c r="AD352" s="161" t="str">
        <f>IF(AND(I352&lt;'Checklist Parameters'!$E$22,$I352&lt;&gt;0),"Y","")</f>
        <v/>
      </c>
      <c r="AE352" s="161" t="str">
        <f>IF($AD352="Y",0,IF('Checklist Parameters'!$E$25="","&lt;no limit&gt;",ROUNDDOWN((($I352-'Checklist Parameters'!$E$24)/'Checklist Parameters'!$E$25)+1,0)))</f>
        <v>&lt;no limit&gt;</v>
      </c>
      <c r="AF352" s="174">
        <f t="shared" si="34"/>
        <v>0</v>
      </c>
      <c r="AG352" s="161">
        <f t="shared" si="35"/>
        <v>0</v>
      </c>
      <c r="AH352" s="126"/>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row>
    <row r="353" spans="1:79" s="2" customFormat="1" ht="15">
      <c r="A353" s="391"/>
      <c r="B353" s="392"/>
      <c r="C353" s="393"/>
      <c r="D353" s="393"/>
      <c r="E353" s="393"/>
      <c r="F353" s="393"/>
      <c r="G353" s="393"/>
      <c r="H353" s="394"/>
      <c r="I353" s="394"/>
      <c r="J353" s="394"/>
      <c r="K353" s="394"/>
      <c r="L353" s="394"/>
      <c r="M353" s="394"/>
      <c r="N353" s="313">
        <f>IF(IF(I353&lt;'Checklist Parameters'!$E$22,0,($I353-$L353))&lt;0,0,IF(I353&lt;'Checklist Parameters'!$E$22,0,($I353-$L353)))</f>
        <v>0</v>
      </c>
      <c r="O353" s="394"/>
      <c r="P353" s="395"/>
      <c r="Q353" s="316">
        <f t="shared" si="30"/>
        <v>0</v>
      </c>
      <c r="R353" s="159">
        <f t="shared" si="31"/>
        <v>0</v>
      </c>
      <c r="S353" s="159">
        <f>IF('Checklist Parameters'!$E$60&lt;0.2,0.2,'Checklist Parameters'!$E$60)</f>
        <v>0.72</v>
      </c>
      <c r="T353" s="160">
        <f>IF($O353="",IF('Checklist District ID'!$C$43="Y",MAX($R353:$S353)*$I353,SUM($R353:$S353)*$I353),IF(O353&gt;0,Q353*S353))</f>
        <v>0</v>
      </c>
      <c r="U353" s="160">
        <f>IF(Q353&gt;0,((I353-T353)*'Formula Matrix'!$E$38),0)</f>
        <v>0</v>
      </c>
      <c r="V353" s="160">
        <f t="shared" si="32"/>
        <v>0</v>
      </c>
      <c r="W353" s="160">
        <f>IF(V353&gt;0,(V353*'Checklist Parameters'!$E$35),0)</f>
        <v>0</v>
      </c>
      <c r="X353" s="161">
        <f t="shared" si="33"/>
        <v>0</v>
      </c>
      <c r="Y353" s="161">
        <f>IF('Checklist Parameters'!$E$102&lt;&gt;"",(I353/43560)*'Checklist Parameters'!$E$102,"N/A")</f>
        <v>0</v>
      </c>
      <c r="Z353" s="161" t="str">
        <f>IF('Checklist Parameters'!$E$58&lt;&gt;"",((I353*'Checklist Parameters'!$E$58)*'Checklist Parameters'!$E$35)/1000,"N/A")</f>
        <v>N/A</v>
      </c>
      <c r="AA353" s="161">
        <f>IF('Checklist Parameters'!$E$101&lt;&gt;"",IFERROR(I353/'Checklist Parameters'!$E$101,0),"N/A")</f>
        <v>0</v>
      </c>
      <c r="AB353" s="161" t="str">
        <f>IF('Checklist Parameters'!$E$43&lt;&gt;"",(I353*'Checklist Parameters'!$E$43)/1000,"N/A")</f>
        <v>N/A</v>
      </c>
      <c r="AC353" s="161">
        <f>IF('Checklist Parameters'!$E$16="",$X353,IF(AND('Checklist Parameters'!$E$16&lt;$X353,'Checklist Parameters'!$E$16&gt;=3),'Checklist Parameters'!$E$16,IF(AND('Checklist Parameters'!$E$16&lt;$X353,'Checklist Parameters'!$E$16&lt;3),0,$X353)))</f>
        <v>0</v>
      </c>
      <c r="AD353" s="161" t="str">
        <f>IF(AND(I353&lt;'Checklist Parameters'!$E$22,$I353&lt;&gt;0),"Y","")</f>
        <v/>
      </c>
      <c r="AE353" s="161" t="str">
        <f>IF($AD353="Y",0,IF('Checklist Parameters'!$E$25="","&lt;no limit&gt;",ROUNDDOWN((($I353-'Checklist Parameters'!$E$24)/'Checklist Parameters'!$E$25)+1,0)))</f>
        <v>&lt;no limit&gt;</v>
      </c>
      <c r="AF353" s="174">
        <f t="shared" si="34"/>
        <v>0</v>
      </c>
      <c r="AG353" s="161">
        <f t="shared" si="35"/>
        <v>0</v>
      </c>
      <c r="AH353" s="126"/>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row>
    <row r="354" spans="1:79" s="2" customFormat="1" ht="15">
      <c r="A354" s="391"/>
      <c r="B354" s="392"/>
      <c r="C354" s="393"/>
      <c r="D354" s="393"/>
      <c r="E354" s="393"/>
      <c r="F354" s="393"/>
      <c r="G354" s="393"/>
      <c r="H354" s="394"/>
      <c r="I354" s="394"/>
      <c r="J354" s="394"/>
      <c r="K354" s="394"/>
      <c r="L354" s="394"/>
      <c r="M354" s="394"/>
      <c r="N354" s="313">
        <f>IF(IF(I354&lt;'Checklist Parameters'!$E$22,0,($I354-$L354))&lt;0,0,IF(I354&lt;'Checklist Parameters'!$E$22,0,($I354-$L354)))</f>
        <v>0</v>
      </c>
      <c r="O354" s="394"/>
      <c r="P354" s="395"/>
      <c r="Q354" s="316">
        <f t="shared" si="30"/>
        <v>0</v>
      </c>
      <c r="R354" s="159">
        <f t="shared" si="31"/>
        <v>0</v>
      </c>
      <c r="S354" s="159">
        <f>IF('Checklist Parameters'!$E$60&lt;0.2,0.2,'Checklist Parameters'!$E$60)</f>
        <v>0.72</v>
      </c>
      <c r="T354" s="160">
        <f>IF($O354="",IF('Checklist District ID'!$C$43="Y",MAX($R354:$S354)*$I354,SUM($R354:$S354)*$I354),IF(O354&gt;0,Q354*S354))</f>
        <v>0</v>
      </c>
      <c r="U354" s="160">
        <f>IF(Q354&gt;0,((I354-T354)*'Formula Matrix'!$E$38),0)</f>
        <v>0</v>
      </c>
      <c r="V354" s="160">
        <f t="shared" si="32"/>
        <v>0</v>
      </c>
      <c r="W354" s="160">
        <f>IF(V354&gt;0,(V354*'Checklist Parameters'!$E$35),0)</f>
        <v>0</v>
      </c>
      <c r="X354" s="161">
        <f t="shared" si="33"/>
        <v>0</v>
      </c>
      <c r="Y354" s="161">
        <f>IF('Checklist Parameters'!$E$102&lt;&gt;"",(I354/43560)*'Checklist Parameters'!$E$102,"N/A")</f>
        <v>0</v>
      </c>
      <c r="Z354" s="161" t="str">
        <f>IF('Checklist Parameters'!$E$58&lt;&gt;"",((I354*'Checklist Parameters'!$E$58)*'Checklist Parameters'!$E$35)/1000,"N/A")</f>
        <v>N/A</v>
      </c>
      <c r="AA354" s="161">
        <f>IF('Checklist Parameters'!$E$101&lt;&gt;"",IFERROR(I354/'Checklist Parameters'!$E$101,0),"N/A")</f>
        <v>0</v>
      </c>
      <c r="AB354" s="161" t="str">
        <f>IF('Checklist Parameters'!$E$43&lt;&gt;"",(I354*'Checklist Parameters'!$E$43)/1000,"N/A")</f>
        <v>N/A</v>
      </c>
      <c r="AC354" s="161">
        <f>IF('Checklist Parameters'!$E$16="",$X354,IF(AND('Checklist Parameters'!$E$16&lt;$X354,'Checklist Parameters'!$E$16&gt;=3),'Checklist Parameters'!$E$16,IF(AND('Checklist Parameters'!$E$16&lt;$X354,'Checklist Parameters'!$E$16&lt;3),0,$X354)))</f>
        <v>0</v>
      </c>
      <c r="AD354" s="161" t="str">
        <f>IF(AND(I354&lt;'Checklist Parameters'!$E$22,$I354&lt;&gt;0),"Y","")</f>
        <v/>
      </c>
      <c r="AE354" s="161" t="str">
        <f>IF($AD354="Y",0,IF('Checklist Parameters'!$E$25="","&lt;no limit&gt;",ROUNDDOWN((($I354-'Checklist Parameters'!$E$24)/'Checklist Parameters'!$E$25)+1,0)))</f>
        <v>&lt;no limit&gt;</v>
      </c>
      <c r="AF354" s="174">
        <f t="shared" si="34"/>
        <v>0</v>
      </c>
      <c r="AG354" s="161">
        <f t="shared" si="35"/>
        <v>0</v>
      </c>
      <c r="AH354" s="126"/>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row>
    <row r="355" spans="1:79" s="2" customFormat="1" ht="15">
      <c r="A355" s="391"/>
      <c r="B355" s="392"/>
      <c r="C355" s="393"/>
      <c r="D355" s="393"/>
      <c r="E355" s="393"/>
      <c r="F355" s="393"/>
      <c r="G355" s="393"/>
      <c r="H355" s="394"/>
      <c r="I355" s="394"/>
      <c r="J355" s="394"/>
      <c r="K355" s="394"/>
      <c r="L355" s="394"/>
      <c r="M355" s="394"/>
      <c r="N355" s="313">
        <f>IF(IF(I355&lt;'Checklist Parameters'!$E$22,0,($I355-$L355))&lt;0,0,IF(I355&lt;'Checklist Parameters'!$E$22,0,($I355-$L355)))</f>
        <v>0</v>
      </c>
      <c r="O355" s="394"/>
      <c r="P355" s="395"/>
      <c r="Q355" s="316">
        <f t="shared" si="30"/>
        <v>0</v>
      </c>
      <c r="R355" s="159">
        <f t="shared" si="31"/>
        <v>0</v>
      </c>
      <c r="S355" s="159">
        <f>IF('Checklist Parameters'!$E$60&lt;0.2,0.2,'Checklist Parameters'!$E$60)</f>
        <v>0.72</v>
      </c>
      <c r="T355" s="160">
        <f>IF($O355="",IF('Checklist District ID'!$C$43="Y",MAX($R355:$S355)*$I355,SUM($R355:$S355)*$I355),IF(O355&gt;0,Q355*S355))</f>
        <v>0</v>
      </c>
      <c r="U355" s="160">
        <f>IF(Q355&gt;0,((I355-T355)*'Formula Matrix'!$E$38),0)</f>
        <v>0</v>
      </c>
      <c r="V355" s="160">
        <f t="shared" si="32"/>
        <v>0</v>
      </c>
      <c r="W355" s="160">
        <f>IF(V355&gt;0,(V355*'Checklist Parameters'!$E$35),0)</f>
        <v>0</v>
      </c>
      <c r="X355" s="161">
        <f t="shared" si="33"/>
        <v>0</v>
      </c>
      <c r="Y355" s="161">
        <f>IF('Checklist Parameters'!$E$102&lt;&gt;"",(I355/43560)*'Checklist Parameters'!$E$102,"N/A")</f>
        <v>0</v>
      </c>
      <c r="Z355" s="161" t="str">
        <f>IF('Checklist Parameters'!$E$58&lt;&gt;"",((I355*'Checklist Parameters'!$E$58)*'Checklist Parameters'!$E$35)/1000,"N/A")</f>
        <v>N/A</v>
      </c>
      <c r="AA355" s="161">
        <f>IF('Checklist Parameters'!$E$101&lt;&gt;"",IFERROR(I355/'Checklist Parameters'!$E$101,0),"N/A")</f>
        <v>0</v>
      </c>
      <c r="AB355" s="161" t="str">
        <f>IF('Checklist Parameters'!$E$43&lt;&gt;"",(I355*'Checklist Parameters'!$E$43)/1000,"N/A")</f>
        <v>N/A</v>
      </c>
      <c r="AC355" s="161">
        <f>IF('Checklist Parameters'!$E$16="",$X355,IF(AND('Checklist Parameters'!$E$16&lt;$X355,'Checklist Parameters'!$E$16&gt;=3),'Checklist Parameters'!$E$16,IF(AND('Checklist Parameters'!$E$16&lt;$X355,'Checklist Parameters'!$E$16&lt;3),0,$X355)))</f>
        <v>0</v>
      </c>
      <c r="AD355" s="161" t="str">
        <f>IF(AND(I355&lt;'Checklist Parameters'!$E$22,$I355&lt;&gt;0),"Y","")</f>
        <v/>
      </c>
      <c r="AE355" s="161" t="str">
        <f>IF($AD355="Y",0,IF('Checklist Parameters'!$E$25="","&lt;no limit&gt;",ROUNDDOWN((($I355-'Checklist Parameters'!$E$24)/'Checklist Parameters'!$E$25)+1,0)))</f>
        <v>&lt;no limit&gt;</v>
      </c>
      <c r="AF355" s="174">
        <f t="shared" si="34"/>
        <v>0</v>
      </c>
      <c r="AG355" s="161">
        <f t="shared" si="35"/>
        <v>0</v>
      </c>
      <c r="AH355" s="126"/>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row>
    <row r="356" spans="1:79" s="2" customFormat="1" ht="15">
      <c r="A356" s="391"/>
      <c r="B356" s="392"/>
      <c r="C356" s="393"/>
      <c r="D356" s="393"/>
      <c r="E356" s="393"/>
      <c r="F356" s="393"/>
      <c r="G356" s="393"/>
      <c r="H356" s="394"/>
      <c r="I356" s="394"/>
      <c r="J356" s="394"/>
      <c r="K356" s="394"/>
      <c r="L356" s="394"/>
      <c r="M356" s="394"/>
      <c r="N356" s="313">
        <f>IF(IF(I356&lt;'Checklist Parameters'!$E$22,0,($I356-$L356))&lt;0,0,IF(I356&lt;'Checklist Parameters'!$E$22,0,($I356-$L356)))</f>
        <v>0</v>
      </c>
      <c r="O356" s="394"/>
      <c r="P356" s="395"/>
      <c r="Q356" s="316">
        <f t="shared" si="30"/>
        <v>0</v>
      </c>
      <c r="R356" s="159">
        <f t="shared" si="31"/>
        <v>0</v>
      </c>
      <c r="S356" s="159">
        <f>IF('Checklist Parameters'!$E$60&lt;0.2,0.2,'Checklist Parameters'!$E$60)</f>
        <v>0.72</v>
      </c>
      <c r="T356" s="160">
        <f>IF($O356="",IF('Checklist District ID'!$C$43="Y",MAX($R356:$S356)*$I356,SUM($R356:$S356)*$I356),IF(O356&gt;0,Q356*S356))</f>
        <v>0</v>
      </c>
      <c r="U356" s="160">
        <f>IF(Q356&gt;0,((I356-T356)*'Formula Matrix'!$E$38),0)</f>
        <v>0</v>
      </c>
      <c r="V356" s="160">
        <f t="shared" si="32"/>
        <v>0</v>
      </c>
      <c r="W356" s="160">
        <f>IF(V356&gt;0,(V356*'Checklist Parameters'!$E$35),0)</f>
        <v>0</v>
      </c>
      <c r="X356" s="161">
        <f t="shared" si="33"/>
        <v>0</v>
      </c>
      <c r="Y356" s="161">
        <f>IF('Checklist Parameters'!$E$102&lt;&gt;"",(I356/43560)*'Checklist Parameters'!$E$102,"N/A")</f>
        <v>0</v>
      </c>
      <c r="Z356" s="161" t="str">
        <f>IF('Checklist Parameters'!$E$58&lt;&gt;"",((I356*'Checklist Parameters'!$E$58)*'Checklist Parameters'!$E$35)/1000,"N/A")</f>
        <v>N/A</v>
      </c>
      <c r="AA356" s="161">
        <f>IF('Checklist Parameters'!$E$101&lt;&gt;"",IFERROR(I356/'Checklist Parameters'!$E$101,0),"N/A")</f>
        <v>0</v>
      </c>
      <c r="AB356" s="161" t="str">
        <f>IF('Checklist Parameters'!$E$43&lt;&gt;"",(I356*'Checklist Parameters'!$E$43)/1000,"N/A")</f>
        <v>N/A</v>
      </c>
      <c r="AC356" s="161">
        <f>IF('Checklist Parameters'!$E$16="",$X356,IF(AND('Checklist Parameters'!$E$16&lt;$X356,'Checklist Parameters'!$E$16&gt;=3),'Checklist Parameters'!$E$16,IF(AND('Checklist Parameters'!$E$16&lt;$X356,'Checklist Parameters'!$E$16&lt;3),0,$X356)))</f>
        <v>0</v>
      </c>
      <c r="AD356" s="161" t="str">
        <f>IF(AND(I356&lt;'Checklist Parameters'!$E$22,$I356&lt;&gt;0),"Y","")</f>
        <v/>
      </c>
      <c r="AE356" s="161" t="str">
        <f>IF($AD356="Y",0,IF('Checklist Parameters'!$E$25="","&lt;no limit&gt;",ROUNDDOWN((($I356-'Checklist Parameters'!$E$24)/'Checklist Parameters'!$E$25)+1,0)))</f>
        <v>&lt;no limit&gt;</v>
      </c>
      <c r="AF356" s="174">
        <f t="shared" si="34"/>
        <v>0</v>
      </c>
      <c r="AG356" s="161">
        <f t="shared" si="35"/>
        <v>0</v>
      </c>
      <c r="AH356" s="126"/>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row>
    <row r="357" spans="1:79" s="2" customFormat="1" ht="15">
      <c r="A357" s="391"/>
      <c r="B357" s="392"/>
      <c r="C357" s="393"/>
      <c r="D357" s="393"/>
      <c r="E357" s="393"/>
      <c r="F357" s="393"/>
      <c r="G357" s="393"/>
      <c r="H357" s="394"/>
      <c r="I357" s="394"/>
      <c r="J357" s="394"/>
      <c r="K357" s="394"/>
      <c r="L357" s="394"/>
      <c r="M357" s="394"/>
      <c r="N357" s="313">
        <f>IF(IF(I357&lt;'Checklist Parameters'!$E$22,0,($I357-$L357))&lt;0,0,IF(I357&lt;'Checklist Parameters'!$E$22,0,($I357-$L357)))</f>
        <v>0</v>
      </c>
      <c r="O357" s="394"/>
      <c r="P357" s="395"/>
      <c r="Q357" s="316">
        <f t="shared" si="30"/>
        <v>0</v>
      </c>
      <c r="R357" s="159">
        <f t="shared" si="31"/>
        <v>0</v>
      </c>
      <c r="S357" s="159">
        <f>IF('Checklist Parameters'!$E$60&lt;0.2,0.2,'Checklist Parameters'!$E$60)</f>
        <v>0.72</v>
      </c>
      <c r="T357" s="160">
        <f>IF($O357="",IF('Checklist District ID'!$C$43="Y",MAX($R357:$S357)*$I357,SUM($R357:$S357)*$I357),IF(O357&gt;0,Q357*S357))</f>
        <v>0</v>
      </c>
      <c r="U357" s="160">
        <f>IF(Q357&gt;0,((I357-T357)*'Formula Matrix'!$E$38),0)</f>
        <v>0</v>
      </c>
      <c r="V357" s="160">
        <f t="shared" si="32"/>
        <v>0</v>
      </c>
      <c r="W357" s="160">
        <f>IF(V357&gt;0,(V357*'Checklist Parameters'!$E$35),0)</f>
        <v>0</v>
      </c>
      <c r="X357" s="161">
        <f t="shared" si="33"/>
        <v>0</v>
      </c>
      <c r="Y357" s="161">
        <f>IF('Checklist Parameters'!$E$102&lt;&gt;"",(I357/43560)*'Checklist Parameters'!$E$102,"N/A")</f>
        <v>0</v>
      </c>
      <c r="Z357" s="161" t="str">
        <f>IF('Checklist Parameters'!$E$58&lt;&gt;"",((I357*'Checklist Parameters'!$E$58)*'Checklist Parameters'!$E$35)/1000,"N/A")</f>
        <v>N/A</v>
      </c>
      <c r="AA357" s="161">
        <f>IF('Checklist Parameters'!$E$101&lt;&gt;"",IFERROR(I357/'Checklist Parameters'!$E$101,0),"N/A")</f>
        <v>0</v>
      </c>
      <c r="AB357" s="161" t="str">
        <f>IF('Checklist Parameters'!$E$43&lt;&gt;"",(I357*'Checklist Parameters'!$E$43)/1000,"N/A")</f>
        <v>N/A</v>
      </c>
      <c r="AC357" s="161">
        <f>IF('Checklist Parameters'!$E$16="",$X357,IF(AND('Checklist Parameters'!$E$16&lt;$X357,'Checklist Parameters'!$E$16&gt;=3),'Checklist Parameters'!$E$16,IF(AND('Checklist Parameters'!$E$16&lt;$X357,'Checklist Parameters'!$E$16&lt;3),0,$X357)))</f>
        <v>0</v>
      </c>
      <c r="AD357" s="161" t="str">
        <f>IF(AND(I357&lt;'Checklist Parameters'!$E$22,$I357&lt;&gt;0),"Y","")</f>
        <v/>
      </c>
      <c r="AE357" s="161" t="str">
        <f>IF($AD357="Y",0,IF('Checklist Parameters'!$E$25="","&lt;no limit&gt;",ROUNDDOWN((($I357-'Checklist Parameters'!$E$24)/'Checklist Parameters'!$E$25)+1,0)))</f>
        <v>&lt;no limit&gt;</v>
      </c>
      <c r="AF357" s="174">
        <f t="shared" si="34"/>
        <v>0</v>
      </c>
      <c r="AG357" s="161">
        <f t="shared" si="35"/>
        <v>0</v>
      </c>
      <c r="AH357" s="126"/>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row>
    <row r="358" spans="1:79" s="2" customFormat="1" ht="15">
      <c r="A358" s="391"/>
      <c r="B358" s="392"/>
      <c r="C358" s="393"/>
      <c r="D358" s="393"/>
      <c r="E358" s="393"/>
      <c r="F358" s="393"/>
      <c r="G358" s="393"/>
      <c r="H358" s="394"/>
      <c r="I358" s="394"/>
      <c r="J358" s="394"/>
      <c r="K358" s="394"/>
      <c r="L358" s="394"/>
      <c r="M358" s="394"/>
      <c r="N358" s="313">
        <f>IF(IF(I358&lt;'Checklist Parameters'!$E$22,0,($I358-$L358))&lt;0,0,IF(I358&lt;'Checklist Parameters'!$E$22,0,($I358-$L358)))</f>
        <v>0</v>
      </c>
      <c r="O358" s="394"/>
      <c r="P358" s="395"/>
      <c r="Q358" s="316">
        <f t="shared" si="30"/>
        <v>0</v>
      </c>
      <c r="R358" s="159">
        <f t="shared" si="31"/>
        <v>0</v>
      </c>
      <c r="S358" s="159">
        <f>IF('Checklist Parameters'!$E$60&lt;0.2,0.2,'Checklist Parameters'!$E$60)</f>
        <v>0.72</v>
      </c>
      <c r="T358" s="160">
        <f>IF($O358="",IF('Checklist District ID'!$C$43="Y",MAX($R358:$S358)*$I358,SUM($R358:$S358)*$I358),IF(O358&gt;0,Q358*S358))</f>
        <v>0</v>
      </c>
      <c r="U358" s="160">
        <f>IF(Q358&gt;0,((I358-T358)*'Formula Matrix'!$E$38),0)</f>
        <v>0</v>
      </c>
      <c r="V358" s="160">
        <f t="shared" si="32"/>
        <v>0</v>
      </c>
      <c r="W358" s="160">
        <f>IF(V358&gt;0,(V358*'Checklist Parameters'!$E$35),0)</f>
        <v>0</v>
      </c>
      <c r="X358" s="161">
        <f t="shared" si="33"/>
        <v>0</v>
      </c>
      <c r="Y358" s="161">
        <f>IF('Checklist Parameters'!$E$102&lt;&gt;"",(I358/43560)*'Checklist Parameters'!$E$102,"N/A")</f>
        <v>0</v>
      </c>
      <c r="Z358" s="161" t="str">
        <f>IF('Checklist Parameters'!$E$58&lt;&gt;"",((I358*'Checklist Parameters'!$E$58)*'Checklist Parameters'!$E$35)/1000,"N/A")</f>
        <v>N/A</v>
      </c>
      <c r="AA358" s="161">
        <f>IF('Checklist Parameters'!$E$101&lt;&gt;"",IFERROR(I358/'Checklist Parameters'!$E$101,0),"N/A")</f>
        <v>0</v>
      </c>
      <c r="AB358" s="161" t="str">
        <f>IF('Checklist Parameters'!$E$43&lt;&gt;"",(I358*'Checklist Parameters'!$E$43)/1000,"N/A")</f>
        <v>N/A</v>
      </c>
      <c r="AC358" s="161">
        <f>IF('Checklist Parameters'!$E$16="",$X358,IF(AND('Checklist Parameters'!$E$16&lt;$X358,'Checklist Parameters'!$E$16&gt;=3),'Checklist Parameters'!$E$16,IF(AND('Checklist Parameters'!$E$16&lt;$X358,'Checklist Parameters'!$E$16&lt;3),0,$X358)))</f>
        <v>0</v>
      </c>
      <c r="AD358" s="161" t="str">
        <f>IF(AND(I358&lt;'Checklist Parameters'!$E$22,$I358&lt;&gt;0),"Y","")</f>
        <v/>
      </c>
      <c r="AE358" s="161" t="str">
        <f>IF($AD358="Y",0,IF('Checklist Parameters'!$E$25="","&lt;no limit&gt;",ROUNDDOWN((($I358-'Checklist Parameters'!$E$24)/'Checklist Parameters'!$E$25)+1,0)))</f>
        <v>&lt;no limit&gt;</v>
      </c>
      <c r="AF358" s="174">
        <f t="shared" si="34"/>
        <v>0</v>
      </c>
      <c r="AG358" s="161">
        <f t="shared" si="35"/>
        <v>0</v>
      </c>
      <c r="AH358" s="126"/>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row>
    <row r="359" spans="1:79" s="2" customFormat="1" ht="15">
      <c r="A359" s="391"/>
      <c r="B359" s="392"/>
      <c r="C359" s="393"/>
      <c r="D359" s="393"/>
      <c r="E359" s="393"/>
      <c r="F359" s="393"/>
      <c r="G359" s="393"/>
      <c r="H359" s="394"/>
      <c r="I359" s="394"/>
      <c r="J359" s="394"/>
      <c r="K359" s="394"/>
      <c r="L359" s="394"/>
      <c r="M359" s="394"/>
      <c r="N359" s="313">
        <f>IF(IF(I359&lt;'Checklist Parameters'!$E$22,0,($I359-$L359))&lt;0,0,IF(I359&lt;'Checklist Parameters'!$E$22,0,($I359-$L359)))</f>
        <v>0</v>
      </c>
      <c r="O359" s="394"/>
      <c r="P359" s="395"/>
      <c r="Q359" s="316">
        <f t="shared" si="30"/>
        <v>0</v>
      </c>
      <c r="R359" s="159">
        <f t="shared" si="31"/>
        <v>0</v>
      </c>
      <c r="S359" s="159">
        <f>IF('Checklist Parameters'!$E$60&lt;0.2,0.2,'Checklist Parameters'!$E$60)</f>
        <v>0.72</v>
      </c>
      <c r="T359" s="160">
        <f>IF($O359="",IF('Checklist District ID'!$C$43="Y",MAX($R359:$S359)*$I359,SUM($R359:$S359)*$I359),IF(O359&gt;0,Q359*S359))</f>
        <v>0</v>
      </c>
      <c r="U359" s="160">
        <f>IF(Q359&gt;0,((I359-T359)*'Formula Matrix'!$E$38),0)</f>
        <v>0</v>
      </c>
      <c r="V359" s="160">
        <f t="shared" si="32"/>
        <v>0</v>
      </c>
      <c r="W359" s="160">
        <f>IF(V359&gt;0,(V359*'Checklist Parameters'!$E$35),0)</f>
        <v>0</v>
      </c>
      <c r="X359" s="161">
        <f t="shared" si="33"/>
        <v>0</v>
      </c>
      <c r="Y359" s="161">
        <f>IF('Checklist Parameters'!$E$102&lt;&gt;"",(I359/43560)*'Checklist Parameters'!$E$102,"N/A")</f>
        <v>0</v>
      </c>
      <c r="Z359" s="161" t="str">
        <f>IF('Checklist Parameters'!$E$58&lt;&gt;"",((I359*'Checklist Parameters'!$E$58)*'Checklist Parameters'!$E$35)/1000,"N/A")</f>
        <v>N/A</v>
      </c>
      <c r="AA359" s="161">
        <f>IF('Checklist Parameters'!$E$101&lt;&gt;"",IFERROR(I359/'Checklist Parameters'!$E$101,0),"N/A")</f>
        <v>0</v>
      </c>
      <c r="AB359" s="161" t="str">
        <f>IF('Checklist Parameters'!$E$43&lt;&gt;"",(I359*'Checklist Parameters'!$E$43)/1000,"N/A")</f>
        <v>N/A</v>
      </c>
      <c r="AC359" s="161">
        <f>IF('Checklist Parameters'!$E$16="",$X359,IF(AND('Checklist Parameters'!$E$16&lt;$X359,'Checklist Parameters'!$E$16&gt;=3),'Checklist Parameters'!$E$16,IF(AND('Checklist Parameters'!$E$16&lt;$X359,'Checklist Parameters'!$E$16&lt;3),0,$X359)))</f>
        <v>0</v>
      </c>
      <c r="AD359" s="161" t="str">
        <f>IF(AND(I359&lt;'Checklist Parameters'!$E$22,$I359&lt;&gt;0),"Y","")</f>
        <v/>
      </c>
      <c r="AE359" s="161" t="str">
        <f>IF($AD359="Y",0,IF('Checklist Parameters'!$E$25="","&lt;no limit&gt;",ROUNDDOWN((($I359-'Checklist Parameters'!$E$24)/'Checklist Parameters'!$E$25)+1,0)))</f>
        <v>&lt;no limit&gt;</v>
      </c>
      <c r="AF359" s="174">
        <f t="shared" si="34"/>
        <v>0</v>
      </c>
      <c r="AG359" s="161">
        <f t="shared" si="35"/>
        <v>0</v>
      </c>
      <c r="AH359" s="126"/>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row>
    <row r="360" spans="1:79" s="2" customFormat="1" ht="15">
      <c r="A360" s="391"/>
      <c r="B360" s="392"/>
      <c r="C360" s="393"/>
      <c r="D360" s="393"/>
      <c r="E360" s="393"/>
      <c r="F360" s="393"/>
      <c r="G360" s="393"/>
      <c r="H360" s="394"/>
      <c r="I360" s="394"/>
      <c r="J360" s="394"/>
      <c r="K360" s="394"/>
      <c r="L360" s="394"/>
      <c r="M360" s="394"/>
      <c r="N360" s="313">
        <f>IF(IF(I360&lt;'Checklist Parameters'!$E$22,0,($I360-$L360))&lt;0,0,IF(I360&lt;'Checklist Parameters'!$E$22,0,($I360-$L360)))</f>
        <v>0</v>
      </c>
      <c r="O360" s="394"/>
      <c r="P360" s="395"/>
      <c r="Q360" s="316">
        <f t="shared" si="30"/>
        <v>0</v>
      </c>
      <c r="R360" s="159">
        <f t="shared" si="31"/>
        <v>0</v>
      </c>
      <c r="S360" s="159">
        <f>IF('Checklist Parameters'!$E$60&lt;0.2,0.2,'Checklist Parameters'!$E$60)</f>
        <v>0.72</v>
      </c>
      <c r="T360" s="160">
        <f>IF($O360="",IF('Checklist District ID'!$C$43="Y",MAX($R360:$S360)*$I360,SUM($R360:$S360)*$I360),IF(O360&gt;0,Q360*S360))</f>
        <v>0</v>
      </c>
      <c r="U360" s="160">
        <f>IF(Q360&gt;0,((I360-T360)*'Formula Matrix'!$E$38),0)</f>
        <v>0</v>
      </c>
      <c r="V360" s="160">
        <f t="shared" si="32"/>
        <v>0</v>
      </c>
      <c r="W360" s="160">
        <f>IF(V360&gt;0,(V360*'Checklist Parameters'!$E$35),0)</f>
        <v>0</v>
      </c>
      <c r="X360" s="161">
        <f t="shared" si="33"/>
        <v>0</v>
      </c>
      <c r="Y360" s="161">
        <f>IF('Checklist Parameters'!$E$102&lt;&gt;"",(I360/43560)*'Checklist Parameters'!$E$102,"N/A")</f>
        <v>0</v>
      </c>
      <c r="Z360" s="161" t="str">
        <f>IF('Checklist Parameters'!$E$58&lt;&gt;"",((I360*'Checklist Parameters'!$E$58)*'Checklist Parameters'!$E$35)/1000,"N/A")</f>
        <v>N/A</v>
      </c>
      <c r="AA360" s="161">
        <f>IF('Checklist Parameters'!$E$101&lt;&gt;"",IFERROR(I360/'Checklist Parameters'!$E$101,0),"N/A")</f>
        <v>0</v>
      </c>
      <c r="AB360" s="161" t="str">
        <f>IF('Checklist Parameters'!$E$43&lt;&gt;"",(I360*'Checklist Parameters'!$E$43)/1000,"N/A")</f>
        <v>N/A</v>
      </c>
      <c r="AC360" s="161">
        <f>IF('Checklist Parameters'!$E$16="",$X360,IF(AND('Checklist Parameters'!$E$16&lt;$X360,'Checklist Parameters'!$E$16&gt;=3),'Checklist Parameters'!$E$16,IF(AND('Checklist Parameters'!$E$16&lt;$X360,'Checklist Parameters'!$E$16&lt;3),0,$X360)))</f>
        <v>0</v>
      </c>
      <c r="AD360" s="161" t="str">
        <f>IF(AND(I360&lt;'Checklist Parameters'!$E$22,$I360&lt;&gt;0),"Y","")</f>
        <v/>
      </c>
      <c r="AE360" s="161" t="str">
        <f>IF($AD360="Y",0,IF('Checklist Parameters'!$E$25="","&lt;no limit&gt;",ROUNDDOWN((($I360-'Checklist Parameters'!$E$24)/'Checklist Parameters'!$E$25)+1,0)))</f>
        <v>&lt;no limit&gt;</v>
      </c>
      <c r="AF360" s="174">
        <f t="shared" si="34"/>
        <v>0</v>
      </c>
      <c r="AG360" s="161">
        <f t="shared" si="35"/>
        <v>0</v>
      </c>
      <c r="AH360" s="126"/>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row>
    <row r="361" spans="1:79" s="2" customFormat="1" ht="15">
      <c r="A361" s="391"/>
      <c r="B361" s="392"/>
      <c r="C361" s="393"/>
      <c r="D361" s="393"/>
      <c r="E361" s="393"/>
      <c r="F361" s="393"/>
      <c r="G361" s="393"/>
      <c r="H361" s="394"/>
      <c r="I361" s="394"/>
      <c r="J361" s="394"/>
      <c r="K361" s="394"/>
      <c r="L361" s="394"/>
      <c r="M361" s="394"/>
      <c r="N361" s="313">
        <f>IF(IF(I361&lt;'Checklist Parameters'!$E$22,0,($I361-$L361))&lt;0,0,IF(I361&lt;'Checklist Parameters'!$E$22,0,($I361-$L361)))</f>
        <v>0</v>
      </c>
      <c r="O361" s="394"/>
      <c r="P361" s="395"/>
      <c r="Q361" s="316">
        <f t="shared" si="30"/>
        <v>0</v>
      </c>
      <c r="R361" s="159">
        <f t="shared" si="31"/>
        <v>0</v>
      </c>
      <c r="S361" s="159">
        <f>IF('Checklist Parameters'!$E$60&lt;0.2,0.2,'Checklist Parameters'!$E$60)</f>
        <v>0.72</v>
      </c>
      <c r="T361" s="160">
        <f>IF($O361="",IF('Checklist District ID'!$C$43="Y",MAX($R361:$S361)*$I361,SUM($R361:$S361)*$I361),IF(O361&gt;0,Q361*S361))</f>
        <v>0</v>
      </c>
      <c r="U361" s="160">
        <f>IF(Q361&gt;0,((I361-T361)*'Formula Matrix'!$E$38),0)</f>
        <v>0</v>
      </c>
      <c r="V361" s="160">
        <f t="shared" si="32"/>
        <v>0</v>
      </c>
      <c r="W361" s="160">
        <f>IF(V361&gt;0,(V361*'Checklist Parameters'!$E$35),0)</f>
        <v>0</v>
      </c>
      <c r="X361" s="161">
        <f t="shared" si="33"/>
        <v>0</v>
      </c>
      <c r="Y361" s="161">
        <f>IF('Checklist Parameters'!$E$102&lt;&gt;"",(I361/43560)*'Checklist Parameters'!$E$102,"N/A")</f>
        <v>0</v>
      </c>
      <c r="Z361" s="161" t="str">
        <f>IF('Checklist Parameters'!$E$58&lt;&gt;"",((I361*'Checklist Parameters'!$E$58)*'Checklist Parameters'!$E$35)/1000,"N/A")</f>
        <v>N/A</v>
      </c>
      <c r="AA361" s="161">
        <f>IF('Checklist Parameters'!$E$101&lt;&gt;"",IFERROR(I361/'Checklist Parameters'!$E$101,0),"N/A")</f>
        <v>0</v>
      </c>
      <c r="AB361" s="161" t="str">
        <f>IF('Checklist Parameters'!$E$43&lt;&gt;"",(I361*'Checklist Parameters'!$E$43)/1000,"N/A")</f>
        <v>N/A</v>
      </c>
      <c r="AC361" s="161">
        <f>IF('Checklist Parameters'!$E$16="",$X361,IF(AND('Checklist Parameters'!$E$16&lt;$X361,'Checklist Parameters'!$E$16&gt;=3),'Checklist Parameters'!$E$16,IF(AND('Checklist Parameters'!$E$16&lt;$X361,'Checklist Parameters'!$E$16&lt;3),0,$X361)))</f>
        <v>0</v>
      </c>
      <c r="AD361" s="161" t="str">
        <f>IF(AND(I361&lt;'Checklist Parameters'!$E$22,$I361&lt;&gt;0),"Y","")</f>
        <v/>
      </c>
      <c r="AE361" s="161" t="str">
        <f>IF($AD361="Y",0,IF('Checklist Parameters'!$E$25="","&lt;no limit&gt;",ROUNDDOWN((($I361-'Checklist Parameters'!$E$24)/'Checklist Parameters'!$E$25)+1,0)))</f>
        <v>&lt;no limit&gt;</v>
      </c>
      <c r="AF361" s="174">
        <f t="shared" si="34"/>
        <v>0</v>
      </c>
      <c r="AG361" s="161">
        <f t="shared" si="35"/>
        <v>0</v>
      </c>
      <c r="AH361" s="126"/>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row>
    <row r="362" spans="1:79" s="2" customFormat="1" ht="15">
      <c r="A362" s="391"/>
      <c r="B362" s="392"/>
      <c r="C362" s="393"/>
      <c r="D362" s="393"/>
      <c r="E362" s="393"/>
      <c r="F362" s="393"/>
      <c r="G362" s="393"/>
      <c r="H362" s="394"/>
      <c r="I362" s="394"/>
      <c r="J362" s="394"/>
      <c r="K362" s="394"/>
      <c r="L362" s="394"/>
      <c r="M362" s="394"/>
      <c r="N362" s="313">
        <f>IF(IF(I362&lt;'Checklist Parameters'!$E$22,0,($I362-$L362))&lt;0,0,IF(I362&lt;'Checklist Parameters'!$E$22,0,($I362-$L362)))</f>
        <v>0</v>
      </c>
      <c r="O362" s="394"/>
      <c r="P362" s="395"/>
      <c r="Q362" s="316">
        <f t="shared" si="30"/>
        <v>0</v>
      </c>
      <c r="R362" s="159">
        <f t="shared" si="31"/>
        <v>0</v>
      </c>
      <c r="S362" s="159">
        <f>IF('Checklist Parameters'!$E$60&lt;0.2,0.2,'Checklist Parameters'!$E$60)</f>
        <v>0.72</v>
      </c>
      <c r="T362" s="160">
        <f>IF($O362="",IF('Checklist District ID'!$C$43="Y",MAX($R362:$S362)*$I362,SUM($R362:$S362)*$I362),IF(O362&gt;0,Q362*S362))</f>
        <v>0</v>
      </c>
      <c r="U362" s="160">
        <f>IF(Q362&gt;0,((I362-T362)*'Formula Matrix'!$E$38),0)</f>
        <v>0</v>
      </c>
      <c r="V362" s="160">
        <f t="shared" si="32"/>
        <v>0</v>
      </c>
      <c r="W362" s="160">
        <f>IF(V362&gt;0,(V362*'Checklist Parameters'!$E$35),0)</f>
        <v>0</v>
      </c>
      <c r="X362" s="161">
        <f t="shared" si="33"/>
        <v>0</v>
      </c>
      <c r="Y362" s="161">
        <f>IF('Checklist Parameters'!$E$102&lt;&gt;"",(I362/43560)*'Checklist Parameters'!$E$102,"N/A")</f>
        <v>0</v>
      </c>
      <c r="Z362" s="161" t="str">
        <f>IF('Checklist Parameters'!$E$58&lt;&gt;"",((I362*'Checklist Parameters'!$E$58)*'Checklist Parameters'!$E$35)/1000,"N/A")</f>
        <v>N/A</v>
      </c>
      <c r="AA362" s="161">
        <f>IF('Checklist Parameters'!$E$101&lt;&gt;"",IFERROR(I362/'Checklist Parameters'!$E$101,0),"N/A")</f>
        <v>0</v>
      </c>
      <c r="AB362" s="161" t="str">
        <f>IF('Checklist Parameters'!$E$43&lt;&gt;"",(I362*'Checklist Parameters'!$E$43)/1000,"N/A")</f>
        <v>N/A</v>
      </c>
      <c r="AC362" s="161">
        <f>IF('Checklist Parameters'!$E$16="",$X362,IF(AND('Checklist Parameters'!$E$16&lt;$X362,'Checklist Parameters'!$E$16&gt;=3),'Checklist Parameters'!$E$16,IF(AND('Checklist Parameters'!$E$16&lt;$X362,'Checklist Parameters'!$E$16&lt;3),0,$X362)))</f>
        <v>0</v>
      </c>
      <c r="AD362" s="161" t="str">
        <f>IF(AND(I362&lt;'Checklist Parameters'!$E$22,$I362&lt;&gt;0),"Y","")</f>
        <v/>
      </c>
      <c r="AE362" s="161" t="str">
        <f>IF($AD362="Y",0,IF('Checklist Parameters'!$E$25="","&lt;no limit&gt;",ROUNDDOWN((($I362-'Checklist Parameters'!$E$24)/'Checklist Parameters'!$E$25)+1,0)))</f>
        <v>&lt;no limit&gt;</v>
      </c>
      <c r="AF362" s="174">
        <f t="shared" si="34"/>
        <v>0</v>
      </c>
      <c r="AG362" s="161">
        <f t="shared" si="35"/>
        <v>0</v>
      </c>
      <c r="AH362" s="126"/>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row>
    <row r="363" spans="1:79" s="2" customFormat="1" ht="15">
      <c r="A363" s="391"/>
      <c r="B363" s="392"/>
      <c r="C363" s="393"/>
      <c r="D363" s="393"/>
      <c r="E363" s="393"/>
      <c r="F363" s="393"/>
      <c r="G363" s="393"/>
      <c r="H363" s="394"/>
      <c r="I363" s="394"/>
      <c r="J363" s="394"/>
      <c r="K363" s="394"/>
      <c r="L363" s="394"/>
      <c r="M363" s="394"/>
      <c r="N363" s="313">
        <f>IF(IF(I363&lt;'Checklist Parameters'!$E$22,0,($I363-$L363))&lt;0,0,IF(I363&lt;'Checklist Parameters'!$E$22,0,($I363-$L363)))</f>
        <v>0</v>
      </c>
      <c r="O363" s="394"/>
      <c r="P363" s="395"/>
      <c r="Q363" s="316">
        <f t="shared" si="30"/>
        <v>0</v>
      </c>
      <c r="R363" s="159">
        <f t="shared" si="31"/>
        <v>0</v>
      </c>
      <c r="S363" s="159">
        <f>IF('Checklist Parameters'!$E$60&lt;0.2,0.2,'Checklist Parameters'!$E$60)</f>
        <v>0.72</v>
      </c>
      <c r="T363" s="160">
        <f>IF($O363="",IF('Checklist District ID'!$C$43="Y",MAX($R363:$S363)*$I363,SUM($R363:$S363)*$I363),IF(O363&gt;0,Q363*S363))</f>
        <v>0</v>
      </c>
      <c r="U363" s="160">
        <f>IF(Q363&gt;0,((I363-T363)*'Formula Matrix'!$E$38),0)</f>
        <v>0</v>
      </c>
      <c r="V363" s="160">
        <f t="shared" si="32"/>
        <v>0</v>
      </c>
      <c r="W363" s="160">
        <f>IF(V363&gt;0,(V363*'Checklist Parameters'!$E$35),0)</f>
        <v>0</v>
      </c>
      <c r="X363" s="161">
        <f t="shared" si="33"/>
        <v>0</v>
      </c>
      <c r="Y363" s="161">
        <f>IF('Checklist Parameters'!$E$102&lt;&gt;"",(I363/43560)*'Checklist Parameters'!$E$102,"N/A")</f>
        <v>0</v>
      </c>
      <c r="Z363" s="161" t="str">
        <f>IF('Checklist Parameters'!$E$58&lt;&gt;"",((I363*'Checklist Parameters'!$E$58)*'Checklist Parameters'!$E$35)/1000,"N/A")</f>
        <v>N/A</v>
      </c>
      <c r="AA363" s="161">
        <f>IF('Checklist Parameters'!$E$101&lt;&gt;"",IFERROR(I363/'Checklist Parameters'!$E$101,0),"N/A")</f>
        <v>0</v>
      </c>
      <c r="AB363" s="161" t="str">
        <f>IF('Checklist Parameters'!$E$43&lt;&gt;"",(I363*'Checklist Parameters'!$E$43)/1000,"N/A")</f>
        <v>N/A</v>
      </c>
      <c r="AC363" s="161">
        <f>IF('Checklist Parameters'!$E$16="",$X363,IF(AND('Checklist Parameters'!$E$16&lt;$X363,'Checklist Parameters'!$E$16&gt;=3),'Checklist Parameters'!$E$16,IF(AND('Checklist Parameters'!$E$16&lt;$X363,'Checklist Parameters'!$E$16&lt;3),0,$X363)))</f>
        <v>0</v>
      </c>
      <c r="AD363" s="161" t="str">
        <f>IF(AND(I363&lt;'Checklist Parameters'!$E$22,$I363&lt;&gt;0),"Y","")</f>
        <v/>
      </c>
      <c r="AE363" s="161" t="str">
        <f>IF($AD363="Y",0,IF('Checklist Parameters'!$E$25="","&lt;no limit&gt;",ROUNDDOWN((($I363-'Checklist Parameters'!$E$24)/'Checklist Parameters'!$E$25)+1,0)))</f>
        <v>&lt;no limit&gt;</v>
      </c>
      <c r="AF363" s="174">
        <f t="shared" si="34"/>
        <v>0</v>
      </c>
      <c r="AG363" s="161">
        <f t="shared" si="35"/>
        <v>0</v>
      </c>
      <c r="AH363" s="126"/>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row>
    <row r="364" spans="1:79" s="2" customFormat="1" ht="15">
      <c r="A364" s="391"/>
      <c r="B364" s="392"/>
      <c r="C364" s="393"/>
      <c r="D364" s="393"/>
      <c r="E364" s="393"/>
      <c r="F364" s="393"/>
      <c r="G364" s="393"/>
      <c r="H364" s="394"/>
      <c r="I364" s="394"/>
      <c r="J364" s="394"/>
      <c r="K364" s="394"/>
      <c r="L364" s="394"/>
      <c r="M364" s="394"/>
      <c r="N364" s="313">
        <f>IF(IF(I364&lt;'Checklist Parameters'!$E$22,0,($I364-$L364))&lt;0,0,IF(I364&lt;'Checklist Parameters'!$E$22,0,($I364-$L364)))</f>
        <v>0</v>
      </c>
      <c r="O364" s="394"/>
      <c r="P364" s="395"/>
      <c r="Q364" s="316">
        <f t="shared" si="30"/>
        <v>0</v>
      </c>
      <c r="R364" s="159">
        <f t="shared" si="31"/>
        <v>0</v>
      </c>
      <c r="S364" s="159">
        <f>IF('Checklist Parameters'!$E$60&lt;0.2,0.2,'Checklist Parameters'!$E$60)</f>
        <v>0.72</v>
      </c>
      <c r="T364" s="160">
        <f>IF($O364="",IF('Checklist District ID'!$C$43="Y",MAX($R364:$S364)*$I364,SUM($R364:$S364)*$I364),IF(O364&gt;0,Q364*S364))</f>
        <v>0</v>
      </c>
      <c r="U364" s="160">
        <f>IF(Q364&gt;0,((I364-T364)*'Formula Matrix'!$E$38),0)</f>
        <v>0</v>
      </c>
      <c r="V364" s="160">
        <f t="shared" si="32"/>
        <v>0</v>
      </c>
      <c r="W364" s="160">
        <f>IF(V364&gt;0,(V364*'Checklist Parameters'!$E$35),0)</f>
        <v>0</v>
      </c>
      <c r="X364" s="161">
        <f t="shared" si="33"/>
        <v>0</v>
      </c>
      <c r="Y364" s="161">
        <f>IF('Checklist Parameters'!$E$102&lt;&gt;"",(I364/43560)*'Checklist Parameters'!$E$102,"N/A")</f>
        <v>0</v>
      </c>
      <c r="Z364" s="161" t="str">
        <f>IF('Checklist Parameters'!$E$58&lt;&gt;"",((I364*'Checklist Parameters'!$E$58)*'Checklist Parameters'!$E$35)/1000,"N/A")</f>
        <v>N/A</v>
      </c>
      <c r="AA364" s="161">
        <f>IF('Checklist Parameters'!$E$101&lt;&gt;"",IFERROR(I364/'Checklist Parameters'!$E$101,0),"N/A")</f>
        <v>0</v>
      </c>
      <c r="AB364" s="161" t="str">
        <f>IF('Checklist Parameters'!$E$43&lt;&gt;"",(I364*'Checklist Parameters'!$E$43)/1000,"N/A")</f>
        <v>N/A</v>
      </c>
      <c r="AC364" s="161">
        <f>IF('Checklist Parameters'!$E$16="",$X364,IF(AND('Checklist Parameters'!$E$16&lt;$X364,'Checklist Parameters'!$E$16&gt;=3),'Checklist Parameters'!$E$16,IF(AND('Checklist Parameters'!$E$16&lt;$X364,'Checklist Parameters'!$E$16&lt;3),0,$X364)))</f>
        <v>0</v>
      </c>
      <c r="AD364" s="161" t="str">
        <f>IF(AND(I364&lt;'Checklist Parameters'!$E$22,$I364&lt;&gt;0),"Y","")</f>
        <v/>
      </c>
      <c r="AE364" s="161" t="str">
        <f>IF($AD364="Y",0,IF('Checklist Parameters'!$E$25="","&lt;no limit&gt;",ROUNDDOWN((($I364-'Checklist Parameters'!$E$24)/'Checklist Parameters'!$E$25)+1,0)))</f>
        <v>&lt;no limit&gt;</v>
      </c>
      <c r="AF364" s="174">
        <f t="shared" si="34"/>
        <v>0</v>
      </c>
      <c r="AG364" s="161">
        <f t="shared" si="35"/>
        <v>0</v>
      </c>
      <c r="AH364" s="126"/>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row>
    <row r="365" spans="1:79" s="2" customFormat="1" ht="15">
      <c r="A365" s="391"/>
      <c r="B365" s="392"/>
      <c r="C365" s="393"/>
      <c r="D365" s="393"/>
      <c r="E365" s="393"/>
      <c r="F365" s="393"/>
      <c r="G365" s="393"/>
      <c r="H365" s="394"/>
      <c r="I365" s="394"/>
      <c r="J365" s="394"/>
      <c r="K365" s="394"/>
      <c r="L365" s="394"/>
      <c r="M365" s="394"/>
      <c r="N365" s="313">
        <f>IF(IF(I365&lt;'Checklist Parameters'!$E$22,0,($I365-$L365))&lt;0,0,IF(I365&lt;'Checklist Parameters'!$E$22,0,($I365-$L365)))</f>
        <v>0</v>
      </c>
      <c r="O365" s="394"/>
      <c r="P365" s="395"/>
      <c r="Q365" s="316">
        <f t="shared" si="30"/>
        <v>0</v>
      </c>
      <c r="R365" s="159">
        <f t="shared" si="31"/>
        <v>0</v>
      </c>
      <c r="S365" s="159">
        <f>IF('Checklist Parameters'!$E$60&lt;0.2,0.2,'Checklist Parameters'!$E$60)</f>
        <v>0.72</v>
      </c>
      <c r="T365" s="160">
        <f>IF($O365="",IF('Checklist District ID'!$C$43="Y",MAX($R365:$S365)*$I365,SUM($R365:$S365)*$I365),IF(O365&gt;0,Q365*S365))</f>
        <v>0</v>
      </c>
      <c r="U365" s="160">
        <f>IF(Q365&gt;0,((I365-T365)*'Formula Matrix'!$E$38),0)</f>
        <v>0</v>
      </c>
      <c r="V365" s="160">
        <f t="shared" si="32"/>
        <v>0</v>
      </c>
      <c r="W365" s="160">
        <f>IF(V365&gt;0,(V365*'Checklist Parameters'!$E$35),0)</f>
        <v>0</v>
      </c>
      <c r="X365" s="161">
        <f t="shared" si="33"/>
        <v>0</v>
      </c>
      <c r="Y365" s="161">
        <f>IF('Checklist Parameters'!$E$102&lt;&gt;"",(I365/43560)*'Checklist Parameters'!$E$102,"N/A")</f>
        <v>0</v>
      </c>
      <c r="Z365" s="161" t="str">
        <f>IF('Checklist Parameters'!$E$58&lt;&gt;"",((I365*'Checklist Parameters'!$E$58)*'Checklist Parameters'!$E$35)/1000,"N/A")</f>
        <v>N/A</v>
      </c>
      <c r="AA365" s="161">
        <f>IF('Checklist Parameters'!$E$101&lt;&gt;"",IFERROR(I365/'Checklist Parameters'!$E$101,0),"N/A")</f>
        <v>0</v>
      </c>
      <c r="AB365" s="161" t="str">
        <f>IF('Checklist Parameters'!$E$43&lt;&gt;"",(I365*'Checklist Parameters'!$E$43)/1000,"N/A")</f>
        <v>N/A</v>
      </c>
      <c r="AC365" s="161">
        <f>IF('Checklist Parameters'!$E$16="",$X365,IF(AND('Checklist Parameters'!$E$16&lt;$X365,'Checklist Parameters'!$E$16&gt;=3),'Checklist Parameters'!$E$16,IF(AND('Checklist Parameters'!$E$16&lt;$X365,'Checklist Parameters'!$E$16&lt;3),0,$X365)))</f>
        <v>0</v>
      </c>
      <c r="AD365" s="161" t="str">
        <f>IF(AND(I365&lt;'Checklist Parameters'!$E$22,$I365&lt;&gt;0),"Y","")</f>
        <v/>
      </c>
      <c r="AE365" s="161" t="str">
        <f>IF($AD365="Y",0,IF('Checklist Parameters'!$E$25="","&lt;no limit&gt;",ROUNDDOWN((($I365-'Checklist Parameters'!$E$24)/'Checklist Parameters'!$E$25)+1,0)))</f>
        <v>&lt;no limit&gt;</v>
      </c>
      <c r="AF365" s="174">
        <f t="shared" si="34"/>
        <v>0</v>
      </c>
      <c r="AG365" s="161">
        <f t="shared" si="35"/>
        <v>0</v>
      </c>
      <c r="AH365" s="126"/>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row>
    <row r="366" spans="1:79" s="2" customFormat="1" ht="15">
      <c r="A366" s="391"/>
      <c r="B366" s="392"/>
      <c r="C366" s="393"/>
      <c r="D366" s="393"/>
      <c r="E366" s="393"/>
      <c r="F366" s="393"/>
      <c r="G366" s="393"/>
      <c r="H366" s="394"/>
      <c r="I366" s="394"/>
      <c r="J366" s="394"/>
      <c r="K366" s="394"/>
      <c r="L366" s="394"/>
      <c r="M366" s="394"/>
      <c r="N366" s="313">
        <f>IF(IF(I366&lt;'Checklist Parameters'!$E$22,0,($I366-$L366))&lt;0,0,IF(I366&lt;'Checklist Parameters'!$E$22,0,($I366-$L366)))</f>
        <v>0</v>
      </c>
      <c r="O366" s="394"/>
      <c r="P366" s="395"/>
      <c r="Q366" s="316">
        <f t="shared" si="30"/>
        <v>0</v>
      </c>
      <c r="R366" s="159">
        <f t="shared" si="31"/>
        <v>0</v>
      </c>
      <c r="S366" s="159">
        <f>IF('Checklist Parameters'!$E$60&lt;0.2,0.2,'Checklist Parameters'!$E$60)</f>
        <v>0.72</v>
      </c>
      <c r="T366" s="160">
        <f>IF($O366="",IF('Checklist District ID'!$C$43="Y",MAX($R366:$S366)*$I366,SUM($R366:$S366)*$I366),IF(O366&gt;0,Q366*S366))</f>
        <v>0</v>
      </c>
      <c r="U366" s="160">
        <f>IF(Q366&gt;0,((I366-T366)*'Formula Matrix'!$E$38),0)</f>
        <v>0</v>
      </c>
      <c r="V366" s="160">
        <f t="shared" si="32"/>
        <v>0</v>
      </c>
      <c r="W366" s="160">
        <f>IF(V366&gt;0,(V366*'Checklist Parameters'!$E$35),0)</f>
        <v>0</v>
      </c>
      <c r="X366" s="161">
        <f t="shared" si="33"/>
        <v>0</v>
      </c>
      <c r="Y366" s="161">
        <f>IF('Checklist Parameters'!$E$102&lt;&gt;"",(I366/43560)*'Checklist Parameters'!$E$102,"N/A")</f>
        <v>0</v>
      </c>
      <c r="Z366" s="161" t="str">
        <f>IF('Checklist Parameters'!$E$58&lt;&gt;"",((I366*'Checklist Parameters'!$E$58)*'Checklist Parameters'!$E$35)/1000,"N/A")</f>
        <v>N/A</v>
      </c>
      <c r="AA366" s="161">
        <f>IF('Checklist Parameters'!$E$101&lt;&gt;"",IFERROR(I366/'Checklist Parameters'!$E$101,0),"N/A")</f>
        <v>0</v>
      </c>
      <c r="AB366" s="161" t="str">
        <f>IF('Checklist Parameters'!$E$43&lt;&gt;"",(I366*'Checklist Parameters'!$E$43)/1000,"N/A")</f>
        <v>N/A</v>
      </c>
      <c r="AC366" s="161">
        <f>IF('Checklist Parameters'!$E$16="",$X366,IF(AND('Checklist Parameters'!$E$16&lt;$X366,'Checklist Parameters'!$E$16&gt;=3),'Checklist Parameters'!$E$16,IF(AND('Checklist Parameters'!$E$16&lt;$X366,'Checklist Parameters'!$E$16&lt;3),0,$X366)))</f>
        <v>0</v>
      </c>
      <c r="AD366" s="161" t="str">
        <f>IF(AND(I366&lt;'Checklist Parameters'!$E$22,$I366&lt;&gt;0),"Y","")</f>
        <v/>
      </c>
      <c r="AE366" s="161" t="str">
        <f>IF($AD366="Y",0,IF('Checklist Parameters'!$E$25="","&lt;no limit&gt;",ROUNDDOWN((($I366-'Checklist Parameters'!$E$24)/'Checklist Parameters'!$E$25)+1,0)))</f>
        <v>&lt;no limit&gt;</v>
      </c>
      <c r="AF366" s="174">
        <f t="shared" si="34"/>
        <v>0</v>
      </c>
      <c r="AG366" s="161">
        <f t="shared" si="35"/>
        <v>0</v>
      </c>
      <c r="AH366" s="126"/>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row>
    <row r="367" spans="1:79" s="2" customFormat="1" ht="15">
      <c r="A367" s="391"/>
      <c r="B367" s="392"/>
      <c r="C367" s="393"/>
      <c r="D367" s="393"/>
      <c r="E367" s="393"/>
      <c r="F367" s="393"/>
      <c r="G367" s="393"/>
      <c r="H367" s="394"/>
      <c r="I367" s="394"/>
      <c r="J367" s="394"/>
      <c r="K367" s="394"/>
      <c r="L367" s="394"/>
      <c r="M367" s="394"/>
      <c r="N367" s="313">
        <f>IF(IF(I367&lt;'Checklist Parameters'!$E$22,0,($I367-$L367))&lt;0,0,IF(I367&lt;'Checklist Parameters'!$E$22,0,($I367-$L367)))</f>
        <v>0</v>
      </c>
      <c r="O367" s="394"/>
      <c r="P367" s="395"/>
      <c r="Q367" s="316">
        <f t="shared" si="30"/>
        <v>0</v>
      </c>
      <c r="R367" s="159">
        <f t="shared" si="31"/>
        <v>0</v>
      </c>
      <c r="S367" s="159">
        <f>IF('Checklist Parameters'!$E$60&lt;0.2,0.2,'Checklist Parameters'!$E$60)</f>
        <v>0.72</v>
      </c>
      <c r="T367" s="160">
        <f>IF($O367="",IF('Checklist District ID'!$C$43="Y",MAX($R367:$S367)*$I367,SUM($R367:$S367)*$I367),IF(O367&gt;0,Q367*S367))</f>
        <v>0</v>
      </c>
      <c r="U367" s="160">
        <f>IF(Q367&gt;0,((I367-T367)*'Formula Matrix'!$E$38),0)</f>
        <v>0</v>
      </c>
      <c r="V367" s="160">
        <f t="shared" si="32"/>
        <v>0</v>
      </c>
      <c r="W367" s="160">
        <f>IF(V367&gt;0,(V367*'Checklist Parameters'!$E$35),0)</f>
        <v>0</v>
      </c>
      <c r="X367" s="161">
        <f t="shared" si="33"/>
        <v>0</v>
      </c>
      <c r="Y367" s="161">
        <f>IF('Checklist Parameters'!$E$102&lt;&gt;"",(I367/43560)*'Checklist Parameters'!$E$102,"N/A")</f>
        <v>0</v>
      </c>
      <c r="Z367" s="161" t="str">
        <f>IF('Checklist Parameters'!$E$58&lt;&gt;"",((I367*'Checklist Parameters'!$E$58)*'Checklist Parameters'!$E$35)/1000,"N/A")</f>
        <v>N/A</v>
      </c>
      <c r="AA367" s="161">
        <f>IF('Checklist Parameters'!$E$101&lt;&gt;"",IFERROR(I367/'Checklist Parameters'!$E$101,0),"N/A")</f>
        <v>0</v>
      </c>
      <c r="AB367" s="161" t="str">
        <f>IF('Checklist Parameters'!$E$43&lt;&gt;"",(I367*'Checklist Parameters'!$E$43)/1000,"N/A")</f>
        <v>N/A</v>
      </c>
      <c r="AC367" s="161">
        <f>IF('Checklist Parameters'!$E$16="",$X367,IF(AND('Checklist Parameters'!$E$16&lt;$X367,'Checklist Parameters'!$E$16&gt;=3),'Checklist Parameters'!$E$16,IF(AND('Checklist Parameters'!$E$16&lt;$X367,'Checklist Parameters'!$E$16&lt;3),0,$X367)))</f>
        <v>0</v>
      </c>
      <c r="AD367" s="161" t="str">
        <f>IF(AND(I367&lt;'Checklist Parameters'!$E$22,$I367&lt;&gt;0),"Y","")</f>
        <v/>
      </c>
      <c r="AE367" s="161" t="str">
        <f>IF($AD367="Y",0,IF('Checklist Parameters'!$E$25="","&lt;no limit&gt;",ROUNDDOWN((($I367-'Checklist Parameters'!$E$24)/'Checklist Parameters'!$E$25)+1,0)))</f>
        <v>&lt;no limit&gt;</v>
      </c>
      <c r="AF367" s="174">
        <f t="shared" si="34"/>
        <v>0</v>
      </c>
      <c r="AG367" s="161">
        <f t="shared" si="35"/>
        <v>0</v>
      </c>
      <c r="AH367" s="126"/>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row>
    <row r="368" spans="1:79" s="2" customFormat="1" ht="15">
      <c r="A368" s="391"/>
      <c r="B368" s="392"/>
      <c r="C368" s="393"/>
      <c r="D368" s="393"/>
      <c r="E368" s="393"/>
      <c r="F368" s="393"/>
      <c r="G368" s="393"/>
      <c r="H368" s="394"/>
      <c r="I368" s="394"/>
      <c r="J368" s="394"/>
      <c r="K368" s="394"/>
      <c r="L368" s="394"/>
      <c r="M368" s="394"/>
      <c r="N368" s="313">
        <f>IF(IF(I368&lt;'Checklist Parameters'!$E$22,0,($I368-$L368))&lt;0,0,IF(I368&lt;'Checklist Parameters'!$E$22,0,($I368-$L368)))</f>
        <v>0</v>
      </c>
      <c r="O368" s="394"/>
      <c r="P368" s="395"/>
      <c r="Q368" s="316">
        <f t="shared" si="30"/>
        <v>0</v>
      </c>
      <c r="R368" s="159">
        <f t="shared" si="31"/>
        <v>0</v>
      </c>
      <c r="S368" s="159">
        <f>IF('Checklist Parameters'!$E$60&lt;0.2,0.2,'Checklist Parameters'!$E$60)</f>
        <v>0.72</v>
      </c>
      <c r="T368" s="160">
        <f>IF($O368="",IF('Checklist District ID'!$C$43="Y",MAX($R368:$S368)*$I368,SUM($R368:$S368)*$I368),IF(O368&gt;0,Q368*S368))</f>
        <v>0</v>
      </c>
      <c r="U368" s="160">
        <f>IF(Q368&gt;0,((I368-T368)*'Formula Matrix'!$E$38),0)</f>
        <v>0</v>
      </c>
      <c r="V368" s="160">
        <f t="shared" si="32"/>
        <v>0</v>
      </c>
      <c r="W368" s="160">
        <f>IF(V368&gt;0,(V368*'Checklist Parameters'!$E$35),0)</f>
        <v>0</v>
      </c>
      <c r="X368" s="161">
        <f t="shared" si="33"/>
        <v>0</v>
      </c>
      <c r="Y368" s="161">
        <f>IF('Checklist Parameters'!$E$102&lt;&gt;"",(I368/43560)*'Checklist Parameters'!$E$102,"N/A")</f>
        <v>0</v>
      </c>
      <c r="Z368" s="161" t="str">
        <f>IF('Checklist Parameters'!$E$58&lt;&gt;"",((I368*'Checklist Parameters'!$E$58)*'Checklist Parameters'!$E$35)/1000,"N/A")</f>
        <v>N/A</v>
      </c>
      <c r="AA368" s="161">
        <f>IF('Checklist Parameters'!$E$101&lt;&gt;"",IFERROR(I368/'Checklist Parameters'!$E$101,0),"N/A")</f>
        <v>0</v>
      </c>
      <c r="AB368" s="161" t="str">
        <f>IF('Checklist Parameters'!$E$43&lt;&gt;"",(I368*'Checklist Parameters'!$E$43)/1000,"N/A")</f>
        <v>N/A</v>
      </c>
      <c r="AC368" s="161">
        <f>IF('Checklist Parameters'!$E$16="",$X368,IF(AND('Checklist Parameters'!$E$16&lt;$X368,'Checklist Parameters'!$E$16&gt;=3),'Checklist Parameters'!$E$16,IF(AND('Checklist Parameters'!$E$16&lt;$X368,'Checklist Parameters'!$E$16&lt;3),0,$X368)))</f>
        <v>0</v>
      </c>
      <c r="AD368" s="161" t="str">
        <f>IF(AND(I368&lt;'Checklist Parameters'!$E$22,$I368&lt;&gt;0),"Y","")</f>
        <v/>
      </c>
      <c r="AE368" s="161" t="str">
        <f>IF($AD368="Y",0,IF('Checklist Parameters'!$E$25="","&lt;no limit&gt;",ROUNDDOWN((($I368-'Checklist Parameters'!$E$24)/'Checklist Parameters'!$E$25)+1,0)))</f>
        <v>&lt;no limit&gt;</v>
      </c>
      <c r="AF368" s="174">
        <f t="shared" si="34"/>
        <v>0</v>
      </c>
      <c r="AG368" s="161">
        <f t="shared" si="35"/>
        <v>0</v>
      </c>
      <c r="AH368" s="126"/>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row>
    <row r="369" spans="1:79" s="2" customFormat="1" ht="15">
      <c r="A369" s="391"/>
      <c r="B369" s="392"/>
      <c r="C369" s="393"/>
      <c r="D369" s="393"/>
      <c r="E369" s="393"/>
      <c r="F369" s="393"/>
      <c r="G369" s="393"/>
      <c r="H369" s="394"/>
      <c r="I369" s="394"/>
      <c r="J369" s="394"/>
      <c r="K369" s="394"/>
      <c r="L369" s="394"/>
      <c r="M369" s="394"/>
      <c r="N369" s="313">
        <f>IF(IF(I369&lt;'Checklist Parameters'!$E$22,0,($I369-$L369))&lt;0,0,IF(I369&lt;'Checklist Parameters'!$E$22,0,($I369-$L369)))</f>
        <v>0</v>
      </c>
      <c r="O369" s="394"/>
      <c r="P369" s="395"/>
      <c r="Q369" s="316">
        <f t="shared" si="30"/>
        <v>0</v>
      </c>
      <c r="R369" s="159">
        <f t="shared" si="31"/>
        <v>0</v>
      </c>
      <c r="S369" s="159">
        <f>IF('Checklist Parameters'!$E$60&lt;0.2,0.2,'Checklist Parameters'!$E$60)</f>
        <v>0.72</v>
      </c>
      <c r="T369" s="160">
        <f>IF($O369="",IF('Checklist District ID'!$C$43="Y",MAX($R369:$S369)*$I369,SUM($R369:$S369)*$I369),IF(O369&gt;0,Q369*S369))</f>
        <v>0</v>
      </c>
      <c r="U369" s="160">
        <f>IF(Q369&gt;0,((I369-T369)*'Formula Matrix'!$E$38),0)</f>
        <v>0</v>
      </c>
      <c r="V369" s="160">
        <f t="shared" si="32"/>
        <v>0</v>
      </c>
      <c r="W369" s="160">
        <f>IF(V369&gt;0,(V369*'Checklist Parameters'!$E$35),0)</f>
        <v>0</v>
      </c>
      <c r="X369" s="161">
        <f t="shared" si="33"/>
        <v>0</v>
      </c>
      <c r="Y369" s="161">
        <f>IF('Checklist Parameters'!$E$102&lt;&gt;"",(I369/43560)*'Checklist Parameters'!$E$102,"N/A")</f>
        <v>0</v>
      </c>
      <c r="Z369" s="161" t="str">
        <f>IF('Checklist Parameters'!$E$58&lt;&gt;"",((I369*'Checklist Parameters'!$E$58)*'Checklist Parameters'!$E$35)/1000,"N/A")</f>
        <v>N/A</v>
      </c>
      <c r="AA369" s="161">
        <f>IF('Checklist Parameters'!$E$101&lt;&gt;"",IFERROR(I369/'Checklist Parameters'!$E$101,0),"N/A")</f>
        <v>0</v>
      </c>
      <c r="AB369" s="161" t="str">
        <f>IF('Checklist Parameters'!$E$43&lt;&gt;"",(I369*'Checklist Parameters'!$E$43)/1000,"N/A")</f>
        <v>N/A</v>
      </c>
      <c r="AC369" s="161">
        <f>IF('Checklist Parameters'!$E$16="",$X369,IF(AND('Checklist Parameters'!$E$16&lt;$X369,'Checklist Parameters'!$E$16&gt;=3),'Checklist Parameters'!$E$16,IF(AND('Checklist Parameters'!$E$16&lt;$X369,'Checklist Parameters'!$E$16&lt;3),0,$X369)))</f>
        <v>0</v>
      </c>
      <c r="AD369" s="161" t="str">
        <f>IF(AND(I369&lt;'Checklist Parameters'!$E$22,$I369&lt;&gt;0),"Y","")</f>
        <v/>
      </c>
      <c r="AE369" s="161" t="str">
        <f>IF($AD369="Y",0,IF('Checklist Parameters'!$E$25="","&lt;no limit&gt;",ROUNDDOWN((($I369-'Checklist Parameters'!$E$24)/'Checklist Parameters'!$E$25)+1,0)))</f>
        <v>&lt;no limit&gt;</v>
      </c>
      <c r="AF369" s="174">
        <f t="shared" si="34"/>
        <v>0</v>
      </c>
      <c r="AG369" s="161">
        <f t="shared" si="35"/>
        <v>0</v>
      </c>
      <c r="AH369" s="126"/>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row>
    <row r="370" spans="1:79" s="2" customFormat="1" ht="15">
      <c r="A370" s="391"/>
      <c r="B370" s="392"/>
      <c r="C370" s="393"/>
      <c r="D370" s="393"/>
      <c r="E370" s="393"/>
      <c r="F370" s="393"/>
      <c r="G370" s="393"/>
      <c r="H370" s="394"/>
      <c r="I370" s="394"/>
      <c r="J370" s="394"/>
      <c r="K370" s="394"/>
      <c r="L370" s="394"/>
      <c r="M370" s="394"/>
      <c r="N370" s="313">
        <f>IF(IF(I370&lt;'Checklist Parameters'!$E$22,0,($I370-$L370))&lt;0,0,IF(I370&lt;'Checklist Parameters'!$E$22,0,($I370-$L370)))</f>
        <v>0</v>
      </c>
      <c r="O370" s="394"/>
      <c r="P370" s="395"/>
      <c r="Q370" s="316">
        <f t="shared" si="30"/>
        <v>0</v>
      </c>
      <c r="R370" s="159">
        <f t="shared" si="31"/>
        <v>0</v>
      </c>
      <c r="S370" s="159">
        <f>IF('Checklist Parameters'!$E$60&lt;0.2,0.2,'Checklist Parameters'!$E$60)</f>
        <v>0.72</v>
      </c>
      <c r="T370" s="160">
        <f>IF($O370="",IF('Checklist District ID'!$C$43="Y",MAX($R370:$S370)*$I370,SUM($R370:$S370)*$I370),IF(O370&gt;0,Q370*S370))</f>
        <v>0</v>
      </c>
      <c r="U370" s="160">
        <f>IF(Q370&gt;0,((I370-T370)*'Formula Matrix'!$E$38),0)</f>
        <v>0</v>
      </c>
      <c r="V370" s="160">
        <f t="shared" si="32"/>
        <v>0</v>
      </c>
      <c r="W370" s="160">
        <f>IF(V370&gt;0,(V370*'Checklist Parameters'!$E$35),0)</f>
        <v>0</v>
      </c>
      <c r="X370" s="161">
        <f t="shared" si="33"/>
        <v>0</v>
      </c>
      <c r="Y370" s="161">
        <f>IF('Checklist Parameters'!$E$102&lt;&gt;"",(I370/43560)*'Checklist Parameters'!$E$102,"N/A")</f>
        <v>0</v>
      </c>
      <c r="Z370" s="161" t="str">
        <f>IF('Checklist Parameters'!$E$58&lt;&gt;"",((I370*'Checklist Parameters'!$E$58)*'Checklist Parameters'!$E$35)/1000,"N/A")</f>
        <v>N/A</v>
      </c>
      <c r="AA370" s="161">
        <f>IF('Checklist Parameters'!$E$101&lt;&gt;"",IFERROR(I370/'Checklist Parameters'!$E$101,0),"N/A")</f>
        <v>0</v>
      </c>
      <c r="AB370" s="161" t="str">
        <f>IF('Checklist Parameters'!$E$43&lt;&gt;"",(I370*'Checklist Parameters'!$E$43)/1000,"N/A")</f>
        <v>N/A</v>
      </c>
      <c r="AC370" s="161">
        <f>IF('Checklist Parameters'!$E$16="",$X370,IF(AND('Checklist Parameters'!$E$16&lt;$X370,'Checklist Parameters'!$E$16&gt;=3),'Checklist Parameters'!$E$16,IF(AND('Checklist Parameters'!$E$16&lt;$X370,'Checklist Parameters'!$E$16&lt;3),0,$X370)))</f>
        <v>0</v>
      </c>
      <c r="AD370" s="161" t="str">
        <f>IF(AND(I370&lt;'Checklist Parameters'!$E$22,$I370&lt;&gt;0),"Y","")</f>
        <v/>
      </c>
      <c r="AE370" s="161" t="str">
        <f>IF($AD370="Y",0,IF('Checklist Parameters'!$E$25="","&lt;no limit&gt;",ROUNDDOWN((($I370-'Checklist Parameters'!$E$24)/'Checklist Parameters'!$E$25)+1,0)))</f>
        <v>&lt;no limit&gt;</v>
      </c>
      <c r="AF370" s="174">
        <f t="shared" si="34"/>
        <v>0</v>
      </c>
      <c r="AG370" s="161">
        <f t="shared" si="35"/>
        <v>0</v>
      </c>
      <c r="AH370" s="126"/>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row>
    <row r="371" spans="1:79" s="2" customFormat="1" ht="15">
      <c r="A371" s="391"/>
      <c r="B371" s="392"/>
      <c r="C371" s="393"/>
      <c r="D371" s="393"/>
      <c r="E371" s="393"/>
      <c r="F371" s="393"/>
      <c r="G371" s="393"/>
      <c r="H371" s="394"/>
      <c r="I371" s="394"/>
      <c r="J371" s="394"/>
      <c r="K371" s="394"/>
      <c r="L371" s="394"/>
      <c r="M371" s="394"/>
      <c r="N371" s="313">
        <f>IF(IF(I371&lt;'Checklist Parameters'!$E$22,0,($I371-$L371))&lt;0,0,IF(I371&lt;'Checklist Parameters'!$E$22,0,($I371-$L371)))</f>
        <v>0</v>
      </c>
      <c r="O371" s="394"/>
      <c r="P371" s="395"/>
      <c r="Q371" s="316">
        <f t="shared" si="30"/>
        <v>0</v>
      </c>
      <c r="R371" s="159">
        <f t="shared" si="31"/>
        <v>0</v>
      </c>
      <c r="S371" s="159">
        <f>IF('Checklist Parameters'!$E$60&lt;0.2,0.2,'Checklist Parameters'!$E$60)</f>
        <v>0.72</v>
      </c>
      <c r="T371" s="160">
        <f>IF($O371="",IF('Checklist District ID'!$C$43="Y",MAX($R371:$S371)*$I371,SUM($R371:$S371)*$I371),IF(O371&gt;0,Q371*S371))</f>
        <v>0</v>
      </c>
      <c r="U371" s="160">
        <f>IF(Q371&gt;0,((I371-T371)*'Formula Matrix'!$E$38),0)</f>
        <v>0</v>
      </c>
      <c r="V371" s="160">
        <f t="shared" si="32"/>
        <v>0</v>
      </c>
      <c r="W371" s="160">
        <f>IF(V371&gt;0,(V371*'Checklist Parameters'!$E$35),0)</f>
        <v>0</v>
      </c>
      <c r="X371" s="161">
        <f t="shared" si="33"/>
        <v>0</v>
      </c>
      <c r="Y371" s="161">
        <f>IF('Checklist Parameters'!$E$102&lt;&gt;"",(I371/43560)*'Checklist Parameters'!$E$102,"N/A")</f>
        <v>0</v>
      </c>
      <c r="Z371" s="161" t="str">
        <f>IF('Checklist Parameters'!$E$58&lt;&gt;"",((I371*'Checklist Parameters'!$E$58)*'Checklist Parameters'!$E$35)/1000,"N/A")</f>
        <v>N/A</v>
      </c>
      <c r="AA371" s="161">
        <f>IF('Checklist Parameters'!$E$101&lt;&gt;"",IFERROR(I371/'Checklist Parameters'!$E$101,0),"N/A")</f>
        <v>0</v>
      </c>
      <c r="AB371" s="161" t="str">
        <f>IF('Checklist Parameters'!$E$43&lt;&gt;"",(I371*'Checklist Parameters'!$E$43)/1000,"N/A")</f>
        <v>N/A</v>
      </c>
      <c r="AC371" s="161">
        <f>IF('Checklist Parameters'!$E$16="",$X371,IF(AND('Checklist Parameters'!$E$16&lt;$X371,'Checklist Parameters'!$E$16&gt;=3),'Checklist Parameters'!$E$16,IF(AND('Checklist Parameters'!$E$16&lt;$X371,'Checklist Parameters'!$E$16&lt;3),0,$X371)))</f>
        <v>0</v>
      </c>
      <c r="AD371" s="161" t="str">
        <f>IF(AND(I371&lt;'Checklist Parameters'!$E$22,$I371&lt;&gt;0),"Y","")</f>
        <v/>
      </c>
      <c r="AE371" s="161" t="str">
        <f>IF($AD371="Y",0,IF('Checklist Parameters'!$E$25="","&lt;no limit&gt;",ROUNDDOWN((($I371-'Checklist Parameters'!$E$24)/'Checklist Parameters'!$E$25)+1,0)))</f>
        <v>&lt;no limit&gt;</v>
      </c>
      <c r="AF371" s="174">
        <f t="shared" si="34"/>
        <v>0</v>
      </c>
      <c r="AG371" s="161">
        <f t="shared" si="35"/>
        <v>0</v>
      </c>
      <c r="AH371" s="126"/>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row>
    <row r="372" spans="1:79" s="2" customFormat="1" ht="15">
      <c r="A372" s="391"/>
      <c r="B372" s="392"/>
      <c r="C372" s="393"/>
      <c r="D372" s="393"/>
      <c r="E372" s="393"/>
      <c r="F372" s="393"/>
      <c r="G372" s="393"/>
      <c r="H372" s="394"/>
      <c r="I372" s="394"/>
      <c r="J372" s="394"/>
      <c r="K372" s="394"/>
      <c r="L372" s="394"/>
      <c r="M372" s="394"/>
      <c r="N372" s="313">
        <f>IF(IF(I372&lt;'Checklist Parameters'!$E$22,0,($I372-$L372))&lt;0,0,IF(I372&lt;'Checklist Parameters'!$E$22,0,($I372-$L372)))</f>
        <v>0</v>
      </c>
      <c r="O372" s="394"/>
      <c r="P372" s="395"/>
      <c r="Q372" s="316">
        <f t="shared" si="30"/>
        <v>0</v>
      </c>
      <c r="R372" s="159">
        <f t="shared" si="31"/>
        <v>0</v>
      </c>
      <c r="S372" s="159">
        <f>IF('Checklist Parameters'!$E$60&lt;0.2,0.2,'Checklist Parameters'!$E$60)</f>
        <v>0.72</v>
      </c>
      <c r="T372" s="160">
        <f>IF($O372="",IF('Checklist District ID'!$C$43="Y",MAX($R372:$S372)*$I372,SUM($R372:$S372)*$I372),IF(O372&gt;0,Q372*S372))</f>
        <v>0</v>
      </c>
      <c r="U372" s="160">
        <f>IF(Q372&gt;0,((I372-T372)*'Formula Matrix'!$E$38),0)</f>
        <v>0</v>
      </c>
      <c r="V372" s="160">
        <f t="shared" si="32"/>
        <v>0</v>
      </c>
      <c r="W372" s="160">
        <f>IF(V372&gt;0,(V372*'Checklist Parameters'!$E$35),0)</f>
        <v>0</v>
      </c>
      <c r="X372" s="161">
        <f t="shared" si="33"/>
        <v>0</v>
      </c>
      <c r="Y372" s="161">
        <f>IF('Checklist Parameters'!$E$102&lt;&gt;"",(I372/43560)*'Checklist Parameters'!$E$102,"N/A")</f>
        <v>0</v>
      </c>
      <c r="Z372" s="161" t="str">
        <f>IF('Checklist Parameters'!$E$58&lt;&gt;"",((I372*'Checklist Parameters'!$E$58)*'Checklist Parameters'!$E$35)/1000,"N/A")</f>
        <v>N/A</v>
      </c>
      <c r="AA372" s="161">
        <f>IF('Checklist Parameters'!$E$101&lt;&gt;"",IFERROR(I372/'Checklist Parameters'!$E$101,0),"N/A")</f>
        <v>0</v>
      </c>
      <c r="AB372" s="161" t="str">
        <f>IF('Checklist Parameters'!$E$43&lt;&gt;"",(I372*'Checklist Parameters'!$E$43)/1000,"N/A")</f>
        <v>N/A</v>
      </c>
      <c r="AC372" s="161">
        <f>IF('Checklist Parameters'!$E$16="",$X372,IF(AND('Checklist Parameters'!$E$16&lt;$X372,'Checklist Parameters'!$E$16&gt;=3),'Checklist Parameters'!$E$16,IF(AND('Checklist Parameters'!$E$16&lt;$X372,'Checklist Parameters'!$E$16&lt;3),0,$X372)))</f>
        <v>0</v>
      </c>
      <c r="AD372" s="161" t="str">
        <f>IF(AND(I372&lt;'Checklist Parameters'!$E$22,$I372&lt;&gt;0),"Y","")</f>
        <v/>
      </c>
      <c r="AE372" s="161" t="str">
        <f>IF($AD372="Y",0,IF('Checklist Parameters'!$E$25="","&lt;no limit&gt;",ROUNDDOWN((($I372-'Checklist Parameters'!$E$24)/'Checklist Parameters'!$E$25)+1,0)))</f>
        <v>&lt;no limit&gt;</v>
      </c>
      <c r="AF372" s="174">
        <f t="shared" si="34"/>
        <v>0</v>
      </c>
      <c r="AG372" s="161">
        <f t="shared" si="35"/>
        <v>0</v>
      </c>
      <c r="AH372" s="126"/>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row>
    <row r="373" spans="1:79" s="2" customFormat="1" ht="15">
      <c r="A373" s="391"/>
      <c r="B373" s="392"/>
      <c r="C373" s="393"/>
      <c r="D373" s="393"/>
      <c r="E373" s="393"/>
      <c r="F373" s="393"/>
      <c r="G373" s="393"/>
      <c r="H373" s="394"/>
      <c r="I373" s="394"/>
      <c r="J373" s="394"/>
      <c r="K373" s="394"/>
      <c r="L373" s="394"/>
      <c r="M373" s="394"/>
      <c r="N373" s="313">
        <f>IF(IF(I373&lt;'Checklist Parameters'!$E$22,0,($I373-$L373))&lt;0,0,IF(I373&lt;'Checklist Parameters'!$E$22,0,($I373-$L373)))</f>
        <v>0</v>
      </c>
      <c r="O373" s="394"/>
      <c r="P373" s="395"/>
      <c r="Q373" s="316">
        <f t="shared" si="30"/>
        <v>0</v>
      </c>
      <c r="R373" s="159">
        <f t="shared" si="31"/>
        <v>0</v>
      </c>
      <c r="S373" s="159">
        <f>IF('Checklist Parameters'!$E$60&lt;0.2,0.2,'Checklist Parameters'!$E$60)</f>
        <v>0.72</v>
      </c>
      <c r="T373" s="160">
        <f>IF($O373="",IF('Checklist District ID'!$C$43="Y",MAX($R373:$S373)*$I373,SUM($R373:$S373)*$I373),IF(O373&gt;0,Q373*S373))</f>
        <v>0</v>
      </c>
      <c r="U373" s="160">
        <f>IF(Q373&gt;0,((I373-T373)*'Formula Matrix'!$E$38),0)</f>
        <v>0</v>
      </c>
      <c r="V373" s="160">
        <f t="shared" si="32"/>
        <v>0</v>
      </c>
      <c r="W373" s="160">
        <f>IF(V373&gt;0,(V373*'Checklist Parameters'!$E$35),0)</f>
        <v>0</v>
      </c>
      <c r="X373" s="161">
        <f t="shared" si="33"/>
        <v>0</v>
      </c>
      <c r="Y373" s="161">
        <f>IF('Checklist Parameters'!$E$102&lt;&gt;"",(I373/43560)*'Checklist Parameters'!$E$102,"N/A")</f>
        <v>0</v>
      </c>
      <c r="Z373" s="161" t="str">
        <f>IF('Checklist Parameters'!$E$58&lt;&gt;"",((I373*'Checklist Parameters'!$E$58)*'Checklist Parameters'!$E$35)/1000,"N/A")</f>
        <v>N/A</v>
      </c>
      <c r="AA373" s="161">
        <f>IF('Checklist Parameters'!$E$101&lt;&gt;"",IFERROR(I373/'Checklist Parameters'!$E$101,0),"N/A")</f>
        <v>0</v>
      </c>
      <c r="AB373" s="161" t="str">
        <f>IF('Checklist Parameters'!$E$43&lt;&gt;"",(I373*'Checklist Parameters'!$E$43)/1000,"N/A")</f>
        <v>N/A</v>
      </c>
      <c r="AC373" s="161">
        <f>IF('Checklist Parameters'!$E$16="",$X373,IF(AND('Checklist Parameters'!$E$16&lt;$X373,'Checklist Parameters'!$E$16&gt;=3),'Checklist Parameters'!$E$16,IF(AND('Checklist Parameters'!$E$16&lt;$X373,'Checklist Parameters'!$E$16&lt;3),0,$X373)))</f>
        <v>0</v>
      </c>
      <c r="AD373" s="161" t="str">
        <f>IF(AND(I373&lt;'Checklist Parameters'!$E$22,$I373&lt;&gt;0),"Y","")</f>
        <v/>
      </c>
      <c r="AE373" s="161" t="str">
        <f>IF($AD373="Y",0,IF('Checklist Parameters'!$E$25="","&lt;no limit&gt;",ROUNDDOWN((($I373-'Checklist Parameters'!$E$24)/'Checklist Parameters'!$E$25)+1,0)))</f>
        <v>&lt;no limit&gt;</v>
      </c>
      <c r="AF373" s="174">
        <f t="shared" si="34"/>
        <v>0</v>
      </c>
      <c r="AG373" s="161">
        <f t="shared" si="35"/>
        <v>0</v>
      </c>
      <c r="AH373" s="126"/>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row>
    <row r="374" spans="1:79" s="2" customFormat="1" ht="15">
      <c r="A374" s="391"/>
      <c r="B374" s="392"/>
      <c r="C374" s="393"/>
      <c r="D374" s="393"/>
      <c r="E374" s="393"/>
      <c r="F374" s="393"/>
      <c r="G374" s="393"/>
      <c r="H374" s="394"/>
      <c r="I374" s="394"/>
      <c r="J374" s="394"/>
      <c r="K374" s="394"/>
      <c r="L374" s="394"/>
      <c r="M374" s="394"/>
      <c r="N374" s="313">
        <f>IF(IF(I374&lt;'Checklist Parameters'!$E$22,0,($I374-$L374))&lt;0,0,IF(I374&lt;'Checklist Parameters'!$E$22,0,($I374-$L374)))</f>
        <v>0</v>
      </c>
      <c r="O374" s="394"/>
      <c r="P374" s="395"/>
      <c r="Q374" s="316">
        <f t="shared" si="30"/>
        <v>0</v>
      </c>
      <c r="R374" s="159">
        <f t="shared" si="31"/>
        <v>0</v>
      </c>
      <c r="S374" s="159">
        <f>IF('Checklist Parameters'!$E$60&lt;0.2,0.2,'Checklist Parameters'!$E$60)</f>
        <v>0.72</v>
      </c>
      <c r="T374" s="160">
        <f>IF($O374="",IF('Checklist District ID'!$C$43="Y",MAX($R374:$S374)*$I374,SUM($R374:$S374)*$I374),IF(O374&gt;0,Q374*S374))</f>
        <v>0</v>
      </c>
      <c r="U374" s="160">
        <f>IF(Q374&gt;0,((I374-T374)*'Formula Matrix'!$E$38),0)</f>
        <v>0</v>
      </c>
      <c r="V374" s="160">
        <f t="shared" si="32"/>
        <v>0</v>
      </c>
      <c r="W374" s="160">
        <f>IF(V374&gt;0,(V374*'Checklist Parameters'!$E$35),0)</f>
        <v>0</v>
      </c>
      <c r="X374" s="161">
        <f t="shared" si="33"/>
        <v>0</v>
      </c>
      <c r="Y374" s="161">
        <f>IF('Checklist Parameters'!$E$102&lt;&gt;"",(I374/43560)*'Checklist Parameters'!$E$102,"N/A")</f>
        <v>0</v>
      </c>
      <c r="Z374" s="161" t="str">
        <f>IF('Checklist Parameters'!$E$58&lt;&gt;"",((I374*'Checklist Parameters'!$E$58)*'Checklist Parameters'!$E$35)/1000,"N/A")</f>
        <v>N/A</v>
      </c>
      <c r="AA374" s="161">
        <f>IF('Checklist Parameters'!$E$101&lt;&gt;"",IFERROR(I374/'Checklist Parameters'!$E$101,0),"N/A")</f>
        <v>0</v>
      </c>
      <c r="AB374" s="161" t="str">
        <f>IF('Checklist Parameters'!$E$43&lt;&gt;"",(I374*'Checklist Parameters'!$E$43)/1000,"N/A")</f>
        <v>N/A</v>
      </c>
      <c r="AC374" s="161">
        <f>IF('Checklist Parameters'!$E$16="",$X374,IF(AND('Checklist Parameters'!$E$16&lt;$X374,'Checklist Parameters'!$E$16&gt;=3),'Checklist Parameters'!$E$16,IF(AND('Checklist Parameters'!$E$16&lt;$X374,'Checklist Parameters'!$E$16&lt;3),0,$X374)))</f>
        <v>0</v>
      </c>
      <c r="AD374" s="161" t="str">
        <f>IF(AND(I374&lt;'Checklist Parameters'!$E$22,$I374&lt;&gt;0),"Y","")</f>
        <v/>
      </c>
      <c r="AE374" s="161" t="str">
        <f>IF($AD374="Y",0,IF('Checklist Parameters'!$E$25="","&lt;no limit&gt;",ROUNDDOWN((($I374-'Checklist Parameters'!$E$24)/'Checklist Parameters'!$E$25)+1,0)))</f>
        <v>&lt;no limit&gt;</v>
      </c>
      <c r="AF374" s="174">
        <f t="shared" si="34"/>
        <v>0</v>
      </c>
      <c r="AG374" s="161">
        <f t="shared" si="35"/>
        <v>0</v>
      </c>
      <c r="AH374" s="126"/>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row>
    <row r="375" spans="1:79" s="2" customFormat="1" ht="15">
      <c r="A375" s="391"/>
      <c r="B375" s="392"/>
      <c r="C375" s="393"/>
      <c r="D375" s="393"/>
      <c r="E375" s="393"/>
      <c r="F375" s="393"/>
      <c r="G375" s="393"/>
      <c r="H375" s="394"/>
      <c r="I375" s="394"/>
      <c r="J375" s="394"/>
      <c r="K375" s="394"/>
      <c r="L375" s="394"/>
      <c r="M375" s="394"/>
      <c r="N375" s="313">
        <f>IF(IF(I375&lt;'Checklist Parameters'!$E$22,0,($I375-$L375))&lt;0,0,IF(I375&lt;'Checklist Parameters'!$E$22,0,($I375-$L375)))</f>
        <v>0</v>
      </c>
      <c r="O375" s="394"/>
      <c r="P375" s="395"/>
      <c r="Q375" s="316">
        <f t="shared" si="30"/>
        <v>0</v>
      </c>
      <c r="R375" s="159">
        <f t="shared" si="31"/>
        <v>0</v>
      </c>
      <c r="S375" s="159">
        <f>IF('Checklist Parameters'!$E$60&lt;0.2,0.2,'Checklist Parameters'!$E$60)</f>
        <v>0.72</v>
      </c>
      <c r="T375" s="160">
        <f>IF($O375="",IF('Checklist District ID'!$C$43="Y",MAX($R375:$S375)*$I375,SUM($R375:$S375)*$I375),IF(O375&gt;0,Q375*S375))</f>
        <v>0</v>
      </c>
      <c r="U375" s="160">
        <f>IF(Q375&gt;0,((I375-T375)*'Formula Matrix'!$E$38),0)</f>
        <v>0</v>
      </c>
      <c r="V375" s="160">
        <f t="shared" si="32"/>
        <v>0</v>
      </c>
      <c r="W375" s="160">
        <f>IF(V375&gt;0,(V375*'Checklist Parameters'!$E$35),0)</f>
        <v>0</v>
      </c>
      <c r="X375" s="161">
        <f t="shared" si="33"/>
        <v>0</v>
      </c>
      <c r="Y375" s="161">
        <f>IF('Checklist Parameters'!$E$102&lt;&gt;"",(I375/43560)*'Checklist Parameters'!$E$102,"N/A")</f>
        <v>0</v>
      </c>
      <c r="Z375" s="161" t="str">
        <f>IF('Checklist Parameters'!$E$58&lt;&gt;"",((I375*'Checklist Parameters'!$E$58)*'Checklist Parameters'!$E$35)/1000,"N/A")</f>
        <v>N/A</v>
      </c>
      <c r="AA375" s="161">
        <f>IF('Checklist Parameters'!$E$101&lt;&gt;"",IFERROR(I375/'Checklist Parameters'!$E$101,0),"N/A")</f>
        <v>0</v>
      </c>
      <c r="AB375" s="161" t="str">
        <f>IF('Checklist Parameters'!$E$43&lt;&gt;"",(I375*'Checklist Parameters'!$E$43)/1000,"N/A")</f>
        <v>N/A</v>
      </c>
      <c r="AC375" s="161">
        <f>IF('Checklist Parameters'!$E$16="",$X375,IF(AND('Checklist Parameters'!$E$16&lt;$X375,'Checklist Parameters'!$E$16&gt;=3),'Checklist Parameters'!$E$16,IF(AND('Checklist Parameters'!$E$16&lt;$X375,'Checklist Parameters'!$E$16&lt;3),0,$X375)))</f>
        <v>0</v>
      </c>
      <c r="AD375" s="161" t="str">
        <f>IF(AND(I375&lt;'Checklist Parameters'!$E$22,$I375&lt;&gt;0),"Y","")</f>
        <v/>
      </c>
      <c r="AE375" s="161" t="str">
        <f>IF($AD375="Y",0,IF('Checklist Parameters'!$E$25="","&lt;no limit&gt;",ROUNDDOWN((($I375-'Checklist Parameters'!$E$24)/'Checklist Parameters'!$E$25)+1,0)))</f>
        <v>&lt;no limit&gt;</v>
      </c>
      <c r="AF375" s="174">
        <f t="shared" si="34"/>
        <v>0</v>
      </c>
      <c r="AG375" s="161">
        <f t="shared" si="35"/>
        <v>0</v>
      </c>
      <c r="AH375" s="126"/>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row>
    <row r="376" spans="1:79" s="2" customFormat="1" ht="15">
      <c r="A376" s="391"/>
      <c r="B376" s="392"/>
      <c r="C376" s="393"/>
      <c r="D376" s="393"/>
      <c r="E376" s="393"/>
      <c r="F376" s="393"/>
      <c r="G376" s="393"/>
      <c r="H376" s="394"/>
      <c r="I376" s="394"/>
      <c r="J376" s="394"/>
      <c r="K376" s="394"/>
      <c r="L376" s="394"/>
      <c r="M376" s="394"/>
      <c r="N376" s="313">
        <f>IF(IF(I376&lt;'Checklist Parameters'!$E$22,0,($I376-$L376))&lt;0,0,IF(I376&lt;'Checklist Parameters'!$E$22,0,($I376-$L376)))</f>
        <v>0</v>
      </c>
      <c r="O376" s="394"/>
      <c r="P376" s="395"/>
      <c r="Q376" s="316">
        <f t="shared" si="30"/>
        <v>0</v>
      </c>
      <c r="R376" s="159">
        <f t="shared" si="31"/>
        <v>0</v>
      </c>
      <c r="S376" s="159">
        <f>IF('Checklist Parameters'!$E$60&lt;0.2,0.2,'Checklist Parameters'!$E$60)</f>
        <v>0.72</v>
      </c>
      <c r="T376" s="160">
        <f>IF($O376="",IF('Checklist District ID'!$C$43="Y",MAX($R376:$S376)*$I376,SUM($R376:$S376)*$I376),IF(O376&gt;0,Q376*S376))</f>
        <v>0</v>
      </c>
      <c r="U376" s="160">
        <f>IF(Q376&gt;0,((I376-T376)*'Formula Matrix'!$E$38),0)</f>
        <v>0</v>
      </c>
      <c r="V376" s="160">
        <f t="shared" si="32"/>
        <v>0</v>
      </c>
      <c r="W376" s="160">
        <f>IF(V376&gt;0,(V376*'Checklist Parameters'!$E$35),0)</f>
        <v>0</v>
      </c>
      <c r="X376" s="161">
        <f t="shared" si="33"/>
        <v>0</v>
      </c>
      <c r="Y376" s="161">
        <f>IF('Checklist Parameters'!$E$102&lt;&gt;"",(I376/43560)*'Checklist Parameters'!$E$102,"N/A")</f>
        <v>0</v>
      </c>
      <c r="Z376" s="161" t="str">
        <f>IF('Checklist Parameters'!$E$58&lt;&gt;"",((I376*'Checklist Parameters'!$E$58)*'Checklist Parameters'!$E$35)/1000,"N/A")</f>
        <v>N/A</v>
      </c>
      <c r="AA376" s="161">
        <f>IF('Checklist Parameters'!$E$101&lt;&gt;"",IFERROR(I376/'Checklist Parameters'!$E$101,0),"N/A")</f>
        <v>0</v>
      </c>
      <c r="AB376" s="161" t="str">
        <f>IF('Checklist Parameters'!$E$43&lt;&gt;"",(I376*'Checklist Parameters'!$E$43)/1000,"N/A")</f>
        <v>N/A</v>
      </c>
      <c r="AC376" s="161">
        <f>IF('Checklist Parameters'!$E$16="",$X376,IF(AND('Checklist Parameters'!$E$16&lt;$X376,'Checklist Parameters'!$E$16&gt;=3),'Checklist Parameters'!$E$16,IF(AND('Checklist Parameters'!$E$16&lt;$X376,'Checklist Parameters'!$E$16&lt;3),0,$X376)))</f>
        <v>0</v>
      </c>
      <c r="AD376" s="161" t="str">
        <f>IF(AND(I376&lt;'Checklist Parameters'!$E$22,$I376&lt;&gt;0),"Y","")</f>
        <v/>
      </c>
      <c r="AE376" s="161" t="str">
        <f>IF($AD376="Y",0,IF('Checklist Parameters'!$E$25="","&lt;no limit&gt;",ROUNDDOWN((($I376-'Checklist Parameters'!$E$24)/'Checklist Parameters'!$E$25)+1,0)))</f>
        <v>&lt;no limit&gt;</v>
      </c>
      <c r="AF376" s="174">
        <f t="shared" si="34"/>
        <v>0</v>
      </c>
      <c r="AG376" s="161">
        <f t="shared" si="35"/>
        <v>0</v>
      </c>
      <c r="AH376" s="126"/>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row>
    <row r="377" spans="1:79" s="2" customFormat="1" ht="15">
      <c r="A377" s="391"/>
      <c r="B377" s="392"/>
      <c r="C377" s="393"/>
      <c r="D377" s="393"/>
      <c r="E377" s="393"/>
      <c r="F377" s="393"/>
      <c r="G377" s="393"/>
      <c r="H377" s="394"/>
      <c r="I377" s="394"/>
      <c r="J377" s="394"/>
      <c r="K377" s="394"/>
      <c r="L377" s="394"/>
      <c r="M377" s="394"/>
      <c r="N377" s="313">
        <f>IF(IF(I377&lt;'Checklist Parameters'!$E$22,0,($I377-$L377))&lt;0,0,IF(I377&lt;'Checklist Parameters'!$E$22,0,($I377-$L377)))</f>
        <v>0</v>
      </c>
      <c r="O377" s="394"/>
      <c r="P377" s="395"/>
      <c r="Q377" s="316">
        <f t="shared" si="30"/>
        <v>0</v>
      </c>
      <c r="R377" s="159">
        <f t="shared" si="31"/>
        <v>0</v>
      </c>
      <c r="S377" s="159">
        <f>IF('Checklist Parameters'!$E$60&lt;0.2,0.2,'Checklist Parameters'!$E$60)</f>
        <v>0.72</v>
      </c>
      <c r="T377" s="160">
        <f>IF($O377="",IF('Checklist District ID'!$C$43="Y",MAX($R377:$S377)*$I377,SUM($R377:$S377)*$I377),IF(O377&gt;0,Q377*S377))</f>
        <v>0</v>
      </c>
      <c r="U377" s="160">
        <f>IF(Q377&gt;0,((I377-T377)*'Formula Matrix'!$E$38),0)</f>
        <v>0</v>
      </c>
      <c r="V377" s="160">
        <f t="shared" si="32"/>
        <v>0</v>
      </c>
      <c r="W377" s="160">
        <f>IF(V377&gt;0,(V377*'Checklist Parameters'!$E$35),0)</f>
        <v>0</v>
      </c>
      <c r="X377" s="161">
        <f t="shared" si="33"/>
        <v>0</v>
      </c>
      <c r="Y377" s="161">
        <f>IF('Checklist Parameters'!$E$102&lt;&gt;"",(I377/43560)*'Checklist Parameters'!$E$102,"N/A")</f>
        <v>0</v>
      </c>
      <c r="Z377" s="161" t="str">
        <f>IF('Checklist Parameters'!$E$58&lt;&gt;"",((I377*'Checklist Parameters'!$E$58)*'Checklist Parameters'!$E$35)/1000,"N/A")</f>
        <v>N/A</v>
      </c>
      <c r="AA377" s="161">
        <f>IF('Checklist Parameters'!$E$101&lt;&gt;"",IFERROR(I377/'Checklist Parameters'!$E$101,0),"N/A")</f>
        <v>0</v>
      </c>
      <c r="AB377" s="161" t="str">
        <f>IF('Checklist Parameters'!$E$43&lt;&gt;"",(I377*'Checklist Parameters'!$E$43)/1000,"N/A")</f>
        <v>N/A</v>
      </c>
      <c r="AC377" s="161">
        <f>IF('Checklist Parameters'!$E$16="",$X377,IF(AND('Checklist Parameters'!$E$16&lt;$X377,'Checklist Parameters'!$E$16&gt;=3),'Checklist Parameters'!$E$16,IF(AND('Checklist Parameters'!$E$16&lt;$X377,'Checklist Parameters'!$E$16&lt;3),0,$X377)))</f>
        <v>0</v>
      </c>
      <c r="AD377" s="161" t="str">
        <f>IF(AND(I377&lt;'Checklist Parameters'!$E$22,$I377&lt;&gt;0),"Y","")</f>
        <v/>
      </c>
      <c r="AE377" s="161" t="str">
        <f>IF($AD377="Y",0,IF('Checklist Parameters'!$E$25="","&lt;no limit&gt;",ROUNDDOWN((($I377-'Checklist Parameters'!$E$24)/'Checklist Parameters'!$E$25)+1,0)))</f>
        <v>&lt;no limit&gt;</v>
      </c>
      <c r="AF377" s="174">
        <f t="shared" si="34"/>
        <v>0</v>
      </c>
      <c r="AG377" s="161">
        <f t="shared" si="35"/>
        <v>0</v>
      </c>
      <c r="AH377" s="126"/>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row>
    <row r="378" spans="1:79" s="2" customFormat="1" ht="15">
      <c r="A378" s="391"/>
      <c r="B378" s="392"/>
      <c r="C378" s="393"/>
      <c r="D378" s="393"/>
      <c r="E378" s="393"/>
      <c r="F378" s="393"/>
      <c r="G378" s="393"/>
      <c r="H378" s="394"/>
      <c r="I378" s="394"/>
      <c r="J378" s="394"/>
      <c r="K378" s="394"/>
      <c r="L378" s="394"/>
      <c r="M378" s="394"/>
      <c r="N378" s="313">
        <f>IF(IF(I378&lt;'Checklist Parameters'!$E$22,0,($I378-$L378))&lt;0,0,IF(I378&lt;'Checklist Parameters'!$E$22,0,($I378-$L378)))</f>
        <v>0</v>
      </c>
      <c r="O378" s="394"/>
      <c r="P378" s="395"/>
      <c r="Q378" s="316">
        <f t="shared" si="30"/>
        <v>0</v>
      </c>
      <c r="R378" s="159">
        <f t="shared" si="31"/>
        <v>0</v>
      </c>
      <c r="S378" s="159">
        <f>IF('Checklist Parameters'!$E$60&lt;0.2,0.2,'Checklist Parameters'!$E$60)</f>
        <v>0.72</v>
      </c>
      <c r="T378" s="160">
        <f>IF($O378="",IF('Checklist District ID'!$C$43="Y",MAX($R378:$S378)*$I378,SUM($R378:$S378)*$I378),IF(O378&gt;0,Q378*S378))</f>
        <v>0</v>
      </c>
      <c r="U378" s="160">
        <f>IF(Q378&gt;0,((I378-T378)*'Formula Matrix'!$E$38),0)</f>
        <v>0</v>
      </c>
      <c r="V378" s="160">
        <f t="shared" si="32"/>
        <v>0</v>
      </c>
      <c r="W378" s="160">
        <f>IF(V378&gt;0,(V378*'Checklist Parameters'!$E$35),0)</f>
        <v>0</v>
      </c>
      <c r="X378" s="161">
        <f t="shared" si="33"/>
        <v>0</v>
      </c>
      <c r="Y378" s="161">
        <f>IF('Checklist Parameters'!$E$102&lt;&gt;"",(I378/43560)*'Checklist Parameters'!$E$102,"N/A")</f>
        <v>0</v>
      </c>
      <c r="Z378" s="161" t="str">
        <f>IF('Checklist Parameters'!$E$58&lt;&gt;"",((I378*'Checklist Parameters'!$E$58)*'Checklist Parameters'!$E$35)/1000,"N/A")</f>
        <v>N/A</v>
      </c>
      <c r="AA378" s="161">
        <f>IF('Checklist Parameters'!$E$101&lt;&gt;"",IFERROR(I378/'Checklist Parameters'!$E$101,0),"N/A")</f>
        <v>0</v>
      </c>
      <c r="AB378" s="161" t="str">
        <f>IF('Checklist Parameters'!$E$43&lt;&gt;"",(I378*'Checklist Parameters'!$E$43)/1000,"N/A")</f>
        <v>N/A</v>
      </c>
      <c r="AC378" s="161">
        <f>IF('Checklist Parameters'!$E$16="",$X378,IF(AND('Checklist Parameters'!$E$16&lt;$X378,'Checklist Parameters'!$E$16&gt;=3),'Checklist Parameters'!$E$16,IF(AND('Checklist Parameters'!$E$16&lt;$X378,'Checklist Parameters'!$E$16&lt;3),0,$X378)))</f>
        <v>0</v>
      </c>
      <c r="AD378" s="161" t="str">
        <f>IF(AND(I378&lt;'Checklist Parameters'!$E$22,$I378&lt;&gt;0),"Y","")</f>
        <v/>
      </c>
      <c r="AE378" s="161" t="str">
        <f>IF($AD378="Y",0,IF('Checklist Parameters'!$E$25="","&lt;no limit&gt;",ROUNDDOWN((($I378-'Checklist Parameters'!$E$24)/'Checklist Parameters'!$E$25)+1,0)))</f>
        <v>&lt;no limit&gt;</v>
      </c>
      <c r="AF378" s="174">
        <f t="shared" si="34"/>
        <v>0</v>
      </c>
      <c r="AG378" s="161">
        <f t="shared" si="35"/>
        <v>0</v>
      </c>
      <c r="AH378" s="126"/>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row>
    <row r="379" spans="1:79" s="2" customFormat="1" ht="15">
      <c r="A379" s="391"/>
      <c r="B379" s="392"/>
      <c r="C379" s="393"/>
      <c r="D379" s="393"/>
      <c r="E379" s="393"/>
      <c r="F379" s="393"/>
      <c r="G379" s="393"/>
      <c r="H379" s="394"/>
      <c r="I379" s="394"/>
      <c r="J379" s="394"/>
      <c r="K379" s="394"/>
      <c r="L379" s="394"/>
      <c r="M379" s="394"/>
      <c r="N379" s="313">
        <f>IF(IF(I379&lt;'Checklist Parameters'!$E$22,0,($I379-$L379))&lt;0,0,IF(I379&lt;'Checklist Parameters'!$E$22,0,($I379-$L379)))</f>
        <v>0</v>
      </c>
      <c r="O379" s="394"/>
      <c r="P379" s="395"/>
      <c r="Q379" s="316">
        <f t="shared" si="30"/>
        <v>0</v>
      </c>
      <c r="R379" s="159">
        <f t="shared" si="31"/>
        <v>0</v>
      </c>
      <c r="S379" s="159">
        <f>IF('Checklist Parameters'!$E$60&lt;0.2,0.2,'Checklist Parameters'!$E$60)</f>
        <v>0.72</v>
      </c>
      <c r="T379" s="160">
        <f>IF($O379="",IF('Checklist District ID'!$C$43="Y",MAX($R379:$S379)*$I379,SUM($R379:$S379)*$I379),IF(O379&gt;0,Q379*S379))</f>
        <v>0</v>
      </c>
      <c r="U379" s="160">
        <f>IF(Q379&gt;0,((I379-T379)*'Formula Matrix'!$E$38),0)</f>
        <v>0</v>
      </c>
      <c r="V379" s="160">
        <f t="shared" si="32"/>
        <v>0</v>
      </c>
      <c r="W379" s="160">
        <f>IF(V379&gt;0,(V379*'Checklist Parameters'!$E$35),0)</f>
        <v>0</v>
      </c>
      <c r="X379" s="161">
        <f t="shared" si="33"/>
        <v>0</v>
      </c>
      <c r="Y379" s="161">
        <f>IF('Checklist Parameters'!$E$102&lt;&gt;"",(I379/43560)*'Checklist Parameters'!$E$102,"N/A")</f>
        <v>0</v>
      </c>
      <c r="Z379" s="161" t="str">
        <f>IF('Checklist Parameters'!$E$58&lt;&gt;"",((I379*'Checklist Parameters'!$E$58)*'Checklist Parameters'!$E$35)/1000,"N/A")</f>
        <v>N/A</v>
      </c>
      <c r="AA379" s="161">
        <f>IF('Checklist Parameters'!$E$101&lt;&gt;"",IFERROR(I379/'Checklist Parameters'!$E$101,0),"N/A")</f>
        <v>0</v>
      </c>
      <c r="AB379" s="161" t="str">
        <f>IF('Checklist Parameters'!$E$43&lt;&gt;"",(I379*'Checklist Parameters'!$E$43)/1000,"N/A")</f>
        <v>N/A</v>
      </c>
      <c r="AC379" s="161">
        <f>IF('Checklist Parameters'!$E$16="",$X379,IF(AND('Checklist Parameters'!$E$16&lt;$X379,'Checklist Parameters'!$E$16&gt;=3),'Checklist Parameters'!$E$16,IF(AND('Checklist Parameters'!$E$16&lt;$X379,'Checklist Parameters'!$E$16&lt;3),0,$X379)))</f>
        <v>0</v>
      </c>
      <c r="AD379" s="161" t="str">
        <f>IF(AND(I379&lt;'Checklist Parameters'!$E$22,$I379&lt;&gt;0),"Y","")</f>
        <v/>
      </c>
      <c r="AE379" s="161" t="str">
        <f>IF($AD379="Y",0,IF('Checklist Parameters'!$E$25="","&lt;no limit&gt;",ROUNDDOWN((($I379-'Checklist Parameters'!$E$24)/'Checklist Parameters'!$E$25)+1,0)))</f>
        <v>&lt;no limit&gt;</v>
      </c>
      <c r="AF379" s="174">
        <f t="shared" si="34"/>
        <v>0</v>
      </c>
      <c r="AG379" s="161">
        <f t="shared" si="35"/>
        <v>0</v>
      </c>
      <c r="AH379" s="126"/>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row>
    <row r="380" spans="1:79" s="2" customFormat="1" ht="15">
      <c r="A380" s="391"/>
      <c r="B380" s="392"/>
      <c r="C380" s="393"/>
      <c r="D380" s="393"/>
      <c r="E380" s="393"/>
      <c r="F380" s="393"/>
      <c r="G380" s="393"/>
      <c r="H380" s="394"/>
      <c r="I380" s="394"/>
      <c r="J380" s="394"/>
      <c r="K380" s="394"/>
      <c r="L380" s="394"/>
      <c r="M380" s="394"/>
      <c r="N380" s="313">
        <f>IF(IF(I380&lt;'Checklist Parameters'!$E$22,0,($I380-$L380))&lt;0,0,IF(I380&lt;'Checklist Parameters'!$E$22,0,($I380-$L380)))</f>
        <v>0</v>
      </c>
      <c r="O380" s="394"/>
      <c r="P380" s="395"/>
      <c r="Q380" s="316">
        <f t="shared" si="30"/>
        <v>0</v>
      </c>
      <c r="R380" s="159">
        <f t="shared" si="31"/>
        <v>0</v>
      </c>
      <c r="S380" s="159">
        <f>IF('Checklist Parameters'!$E$60&lt;0.2,0.2,'Checklist Parameters'!$E$60)</f>
        <v>0.72</v>
      </c>
      <c r="T380" s="160">
        <f>IF($O380="",IF('Checklist District ID'!$C$43="Y",MAX($R380:$S380)*$I380,SUM($R380:$S380)*$I380),IF(O380&gt;0,Q380*S380))</f>
        <v>0</v>
      </c>
      <c r="U380" s="160">
        <f>IF(Q380&gt;0,((I380-T380)*'Formula Matrix'!$E$38),0)</f>
        <v>0</v>
      </c>
      <c r="V380" s="160">
        <f t="shared" si="32"/>
        <v>0</v>
      </c>
      <c r="W380" s="160">
        <f>IF(V380&gt;0,(V380*'Checklist Parameters'!$E$35),0)</f>
        <v>0</v>
      </c>
      <c r="X380" s="161">
        <f t="shared" si="33"/>
        <v>0</v>
      </c>
      <c r="Y380" s="161">
        <f>IF('Checklist Parameters'!$E$102&lt;&gt;"",(I380/43560)*'Checklist Parameters'!$E$102,"N/A")</f>
        <v>0</v>
      </c>
      <c r="Z380" s="161" t="str">
        <f>IF('Checklist Parameters'!$E$58&lt;&gt;"",((I380*'Checklist Parameters'!$E$58)*'Checklist Parameters'!$E$35)/1000,"N/A")</f>
        <v>N/A</v>
      </c>
      <c r="AA380" s="161">
        <f>IF('Checklist Parameters'!$E$101&lt;&gt;"",IFERROR(I380/'Checklist Parameters'!$E$101,0),"N/A")</f>
        <v>0</v>
      </c>
      <c r="AB380" s="161" t="str">
        <f>IF('Checklist Parameters'!$E$43&lt;&gt;"",(I380*'Checklist Parameters'!$E$43)/1000,"N/A")</f>
        <v>N/A</v>
      </c>
      <c r="AC380" s="161">
        <f>IF('Checklist Parameters'!$E$16="",$X380,IF(AND('Checklist Parameters'!$E$16&lt;$X380,'Checklist Parameters'!$E$16&gt;=3),'Checklist Parameters'!$E$16,IF(AND('Checklist Parameters'!$E$16&lt;$X380,'Checklist Parameters'!$E$16&lt;3),0,$X380)))</f>
        <v>0</v>
      </c>
      <c r="AD380" s="161" t="str">
        <f>IF(AND(I380&lt;'Checklist Parameters'!$E$22,$I380&lt;&gt;0),"Y","")</f>
        <v/>
      </c>
      <c r="AE380" s="161" t="str">
        <f>IF($AD380="Y",0,IF('Checklist Parameters'!$E$25="","&lt;no limit&gt;",ROUNDDOWN((($I380-'Checklist Parameters'!$E$24)/'Checklist Parameters'!$E$25)+1,0)))</f>
        <v>&lt;no limit&gt;</v>
      </c>
      <c r="AF380" s="174">
        <f t="shared" si="34"/>
        <v>0</v>
      </c>
      <c r="AG380" s="161">
        <f t="shared" si="35"/>
        <v>0</v>
      </c>
      <c r="AH380" s="126"/>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row>
    <row r="381" spans="1:79" s="2" customFormat="1" ht="15">
      <c r="A381" s="391"/>
      <c r="B381" s="392"/>
      <c r="C381" s="393"/>
      <c r="D381" s="393"/>
      <c r="E381" s="393"/>
      <c r="F381" s="393"/>
      <c r="G381" s="393"/>
      <c r="H381" s="394"/>
      <c r="I381" s="394"/>
      <c r="J381" s="394"/>
      <c r="K381" s="394"/>
      <c r="L381" s="394"/>
      <c r="M381" s="394"/>
      <c r="N381" s="313">
        <f>IF(IF(I381&lt;'Checklist Parameters'!$E$22,0,($I381-$L381))&lt;0,0,IF(I381&lt;'Checklist Parameters'!$E$22,0,($I381-$L381)))</f>
        <v>0</v>
      </c>
      <c r="O381" s="394"/>
      <c r="P381" s="395"/>
      <c r="Q381" s="316">
        <f t="shared" si="30"/>
        <v>0</v>
      </c>
      <c r="R381" s="159">
        <f t="shared" si="31"/>
        <v>0</v>
      </c>
      <c r="S381" s="159">
        <f>IF('Checklist Parameters'!$E$60&lt;0.2,0.2,'Checklist Parameters'!$E$60)</f>
        <v>0.72</v>
      </c>
      <c r="T381" s="160">
        <f>IF($O381="",IF('Checklist District ID'!$C$43="Y",MAX($R381:$S381)*$I381,SUM($R381:$S381)*$I381),IF(O381&gt;0,Q381*S381))</f>
        <v>0</v>
      </c>
      <c r="U381" s="160">
        <f>IF(Q381&gt;0,((I381-T381)*'Formula Matrix'!$E$38),0)</f>
        <v>0</v>
      </c>
      <c r="V381" s="160">
        <f t="shared" si="32"/>
        <v>0</v>
      </c>
      <c r="W381" s="160">
        <f>IF(V381&gt;0,(V381*'Checklist Parameters'!$E$35),0)</f>
        <v>0</v>
      </c>
      <c r="X381" s="161">
        <f t="shared" si="33"/>
        <v>0</v>
      </c>
      <c r="Y381" s="161">
        <f>IF('Checklist Parameters'!$E$102&lt;&gt;"",(I381/43560)*'Checklist Parameters'!$E$102,"N/A")</f>
        <v>0</v>
      </c>
      <c r="Z381" s="161" t="str">
        <f>IF('Checklist Parameters'!$E$58&lt;&gt;"",((I381*'Checklist Parameters'!$E$58)*'Checklist Parameters'!$E$35)/1000,"N/A")</f>
        <v>N/A</v>
      </c>
      <c r="AA381" s="161">
        <f>IF('Checklist Parameters'!$E$101&lt;&gt;"",IFERROR(I381/'Checklist Parameters'!$E$101,0),"N/A")</f>
        <v>0</v>
      </c>
      <c r="AB381" s="161" t="str">
        <f>IF('Checklist Parameters'!$E$43&lt;&gt;"",(I381*'Checklist Parameters'!$E$43)/1000,"N/A")</f>
        <v>N/A</v>
      </c>
      <c r="AC381" s="161">
        <f>IF('Checklist Parameters'!$E$16="",$X381,IF(AND('Checklist Parameters'!$E$16&lt;$X381,'Checklist Parameters'!$E$16&gt;=3),'Checklist Parameters'!$E$16,IF(AND('Checklist Parameters'!$E$16&lt;$X381,'Checklist Parameters'!$E$16&lt;3),0,$X381)))</f>
        <v>0</v>
      </c>
      <c r="AD381" s="161" t="str">
        <f>IF(AND(I381&lt;'Checklist Parameters'!$E$22,$I381&lt;&gt;0),"Y","")</f>
        <v/>
      </c>
      <c r="AE381" s="161" t="str">
        <f>IF($AD381="Y",0,IF('Checklist Parameters'!$E$25="","&lt;no limit&gt;",ROUNDDOWN((($I381-'Checklist Parameters'!$E$24)/'Checklist Parameters'!$E$25)+1,0)))</f>
        <v>&lt;no limit&gt;</v>
      </c>
      <c r="AF381" s="174">
        <f t="shared" si="34"/>
        <v>0</v>
      </c>
      <c r="AG381" s="161">
        <f t="shared" si="35"/>
        <v>0</v>
      </c>
      <c r="AH381" s="126"/>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row>
    <row r="382" spans="1:79" s="2" customFormat="1" ht="15">
      <c r="A382" s="391"/>
      <c r="B382" s="392"/>
      <c r="C382" s="393"/>
      <c r="D382" s="393"/>
      <c r="E382" s="393"/>
      <c r="F382" s="393"/>
      <c r="G382" s="393"/>
      <c r="H382" s="394"/>
      <c r="I382" s="394"/>
      <c r="J382" s="394"/>
      <c r="K382" s="394"/>
      <c r="L382" s="394"/>
      <c r="M382" s="394"/>
      <c r="N382" s="313">
        <f>IF(IF(I382&lt;'Checklist Parameters'!$E$22,0,($I382-$L382))&lt;0,0,IF(I382&lt;'Checklist Parameters'!$E$22,0,($I382-$L382)))</f>
        <v>0</v>
      </c>
      <c r="O382" s="394"/>
      <c r="P382" s="395"/>
      <c r="Q382" s="316">
        <f t="shared" si="30"/>
        <v>0</v>
      </c>
      <c r="R382" s="159">
        <f t="shared" si="31"/>
        <v>0</v>
      </c>
      <c r="S382" s="159">
        <f>IF('Checklist Parameters'!$E$60&lt;0.2,0.2,'Checklist Parameters'!$E$60)</f>
        <v>0.72</v>
      </c>
      <c r="T382" s="160">
        <f>IF($O382="",IF('Checklist District ID'!$C$43="Y",MAX($R382:$S382)*$I382,SUM($R382:$S382)*$I382),IF(O382&gt;0,Q382*S382))</f>
        <v>0</v>
      </c>
      <c r="U382" s="160">
        <f>IF(Q382&gt;0,((I382-T382)*'Formula Matrix'!$E$38),0)</f>
        <v>0</v>
      </c>
      <c r="V382" s="160">
        <f t="shared" si="32"/>
        <v>0</v>
      </c>
      <c r="W382" s="160">
        <f>IF(V382&gt;0,(V382*'Checklist Parameters'!$E$35),0)</f>
        <v>0</v>
      </c>
      <c r="X382" s="161">
        <f t="shared" si="33"/>
        <v>0</v>
      </c>
      <c r="Y382" s="161">
        <f>IF('Checklist Parameters'!$E$102&lt;&gt;"",(I382/43560)*'Checklist Parameters'!$E$102,"N/A")</f>
        <v>0</v>
      </c>
      <c r="Z382" s="161" t="str">
        <f>IF('Checklist Parameters'!$E$58&lt;&gt;"",((I382*'Checklist Parameters'!$E$58)*'Checklist Parameters'!$E$35)/1000,"N/A")</f>
        <v>N/A</v>
      </c>
      <c r="AA382" s="161">
        <f>IF('Checklist Parameters'!$E$101&lt;&gt;"",IFERROR(I382/'Checklist Parameters'!$E$101,0),"N/A")</f>
        <v>0</v>
      </c>
      <c r="AB382" s="161" t="str">
        <f>IF('Checklist Parameters'!$E$43&lt;&gt;"",(I382*'Checklist Parameters'!$E$43)/1000,"N/A")</f>
        <v>N/A</v>
      </c>
      <c r="AC382" s="161">
        <f>IF('Checklist Parameters'!$E$16="",$X382,IF(AND('Checklist Parameters'!$E$16&lt;$X382,'Checklist Parameters'!$E$16&gt;=3),'Checklist Parameters'!$E$16,IF(AND('Checklist Parameters'!$E$16&lt;$X382,'Checklist Parameters'!$E$16&lt;3),0,$X382)))</f>
        <v>0</v>
      </c>
      <c r="AD382" s="161" t="str">
        <f>IF(AND(I382&lt;'Checklist Parameters'!$E$22,$I382&lt;&gt;0),"Y","")</f>
        <v/>
      </c>
      <c r="AE382" s="161" t="str">
        <f>IF($AD382="Y",0,IF('Checklist Parameters'!$E$25="","&lt;no limit&gt;",ROUNDDOWN((($I382-'Checklist Parameters'!$E$24)/'Checklist Parameters'!$E$25)+1,0)))</f>
        <v>&lt;no limit&gt;</v>
      </c>
      <c r="AF382" s="174">
        <f t="shared" si="34"/>
        <v>0</v>
      </c>
      <c r="AG382" s="161">
        <f t="shared" si="35"/>
        <v>0</v>
      </c>
      <c r="AH382" s="126"/>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row>
    <row r="383" spans="1:79" s="2" customFormat="1" ht="15">
      <c r="A383" s="391"/>
      <c r="B383" s="392"/>
      <c r="C383" s="393"/>
      <c r="D383" s="393"/>
      <c r="E383" s="393"/>
      <c r="F383" s="393"/>
      <c r="G383" s="393"/>
      <c r="H383" s="394"/>
      <c r="I383" s="394"/>
      <c r="J383" s="394"/>
      <c r="K383" s="394"/>
      <c r="L383" s="394"/>
      <c r="M383" s="394"/>
      <c r="N383" s="313">
        <f>IF(IF(I383&lt;'Checklist Parameters'!$E$22,0,($I383-$L383))&lt;0,0,IF(I383&lt;'Checklist Parameters'!$E$22,0,($I383-$L383)))</f>
        <v>0</v>
      </c>
      <c r="O383" s="394"/>
      <c r="P383" s="395"/>
      <c r="Q383" s="316">
        <f t="shared" si="30"/>
        <v>0</v>
      </c>
      <c r="R383" s="159">
        <f t="shared" si="31"/>
        <v>0</v>
      </c>
      <c r="S383" s="159">
        <f>IF('Checklist Parameters'!$E$60&lt;0.2,0.2,'Checklist Parameters'!$E$60)</f>
        <v>0.72</v>
      </c>
      <c r="T383" s="160">
        <f>IF($O383="",IF('Checklist District ID'!$C$43="Y",MAX($R383:$S383)*$I383,SUM($R383:$S383)*$I383),IF(O383&gt;0,Q383*S383))</f>
        <v>0</v>
      </c>
      <c r="U383" s="160">
        <f>IF(Q383&gt;0,((I383-T383)*'Formula Matrix'!$E$38),0)</f>
        <v>0</v>
      </c>
      <c r="V383" s="160">
        <f t="shared" si="32"/>
        <v>0</v>
      </c>
      <c r="W383" s="160">
        <f>IF(V383&gt;0,(V383*'Checklist Parameters'!$E$35),0)</f>
        <v>0</v>
      </c>
      <c r="X383" s="161">
        <f t="shared" si="33"/>
        <v>0</v>
      </c>
      <c r="Y383" s="161">
        <f>IF('Checklist Parameters'!$E$102&lt;&gt;"",(I383/43560)*'Checklist Parameters'!$E$102,"N/A")</f>
        <v>0</v>
      </c>
      <c r="Z383" s="161" t="str">
        <f>IF('Checklist Parameters'!$E$58&lt;&gt;"",((I383*'Checklist Parameters'!$E$58)*'Checklist Parameters'!$E$35)/1000,"N/A")</f>
        <v>N/A</v>
      </c>
      <c r="AA383" s="161">
        <f>IF('Checklist Parameters'!$E$101&lt;&gt;"",IFERROR(I383/'Checklist Parameters'!$E$101,0),"N/A")</f>
        <v>0</v>
      </c>
      <c r="AB383" s="161" t="str">
        <f>IF('Checklist Parameters'!$E$43&lt;&gt;"",(I383*'Checklist Parameters'!$E$43)/1000,"N/A")</f>
        <v>N/A</v>
      </c>
      <c r="AC383" s="161">
        <f>IF('Checklist Parameters'!$E$16="",$X383,IF(AND('Checklist Parameters'!$E$16&lt;$X383,'Checklist Parameters'!$E$16&gt;=3),'Checklist Parameters'!$E$16,IF(AND('Checklist Parameters'!$E$16&lt;$X383,'Checklist Parameters'!$E$16&lt;3),0,$X383)))</f>
        <v>0</v>
      </c>
      <c r="AD383" s="161" t="str">
        <f>IF(AND(I383&lt;'Checklist Parameters'!$E$22,$I383&lt;&gt;0),"Y","")</f>
        <v/>
      </c>
      <c r="AE383" s="161" t="str">
        <f>IF($AD383="Y",0,IF('Checklist Parameters'!$E$25="","&lt;no limit&gt;",ROUNDDOWN((($I383-'Checklist Parameters'!$E$24)/'Checklist Parameters'!$E$25)+1,0)))</f>
        <v>&lt;no limit&gt;</v>
      </c>
      <c r="AF383" s="174">
        <f t="shared" si="34"/>
        <v>0</v>
      </c>
      <c r="AG383" s="161">
        <f t="shared" si="35"/>
        <v>0</v>
      </c>
      <c r="AH383" s="126"/>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row>
    <row r="384" spans="1:79" s="2" customFormat="1" ht="15">
      <c r="A384" s="391"/>
      <c r="B384" s="392"/>
      <c r="C384" s="393"/>
      <c r="D384" s="393"/>
      <c r="E384" s="393"/>
      <c r="F384" s="393"/>
      <c r="G384" s="393"/>
      <c r="H384" s="394"/>
      <c r="I384" s="394"/>
      <c r="J384" s="394"/>
      <c r="K384" s="394"/>
      <c r="L384" s="394"/>
      <c r="M384" s="394"/>
      <c r="N384" s="313">
        <f>IF(IF(I384&lt;'Checklist Parameters'!$E$22,0,($I384-$L384))&lt;0,0,IF(I384&lt;'Checklist Parameters'!$E$22,0,($I384-$L384)))</f>
        <v>0</v>
      </c>
      <c r="O384" s="394"/>
      <c r="P384" s="395"/>
      <c r="Q384" s="316">
        <f t="shared" si="30"/>
        <v>0</v>
      </c>
      <c r="R384" s="159">
        <f t="shared" si="31"/>
        <v>0</v>
      </c>
      <c r="S384" s="159">
        <f>IF('Checklist Parameters'!$E$60&lt;0.2,0.2,'Checklist Parameters'!$E$60)</f>
        <v>0.72</v>
      </c>
      <c r="T384" s="160">
        <f>IF($O384="",IF('Checklist District ID'!$C$43="Y",MAX($R384:$S384)*$I384,SUM($R384:$S384)*$I384),IF(O384&gt;0,Q384*S384))</f>
        <v>0</v>
      </c>
      <c r="U384" s="160">
        <f>IF(Q384&gt;0,((I384-T384)*'Formula Matrix'!$E$38),0)</f>
        <v>0</v>
      </c>
      <c r="V384" s="160">
        <f t="shared" si="32"/>
        <v>0</v>
      </c>
      <c r="W384" s="160">
        <f>IF(V384&gt;0,(V384*'Checklist Parameters'!$E$35),0)</f>
        <v>0</v>
      </c>
      <c r="X384" s="161">
        <f t="shared" si="33"/>
        <v>0</v>
      </c>
      <c r="Y384" s="161">
        <f>IF('Checklist Parameters'!$E$102&lt;&gt;"",(I384/43560)*'Checklist Parameters'!$E$102,"N/A")</f>
        <v>0</v>
      </c>
      <c r="Z384" s="161" t="str">
        <f>IF('Checklist Parameters'!$E$58&lt;&gt;"",((I384*'Checklist Parameters'!$E$58)*'Checklist Parameters'!$E$35)/1000,"N/A")</f>
        <v>N/A</v>
      </c>
      <c r="AA384" s="161">
        <f>IF('Checklist Parameters'!$E$101&lt;&gt;"",IFERROR(I384/'Checklist Parameters'!$E$101,0),"N/A")</f>
        <v>0</v>
      </c>
      <c r="AB384" s="161" t="str">
        <f>IF('Checklist Parameters'!$E$43&lt;&gt;"",(I384*'Checklist Parameters'!$E$43)/1000,"N/A")</f>
        <v>N/A</v>
      </c>
      <c r="AC384" s="161">
        <f>IF('Checklist Parameters'!$E$16="",$X384,IF(AND('Checklist Parameters'!$E$16&lt;$X384,'Checklist Parameters'!$E$16&gt;=3),'Checklist Parameters'!$E$16,IF(AND('Checklist Parameters'!$E$16&lt;$X384,'Checklist Parameters'!$E$16&lt;3),0,$X384)))</f>
        <v>0</v>
      </c>
      <c r="AD384" s="161" t="str">
        <f>IF(AND(I384&lt;'Checklist Parameters'!$E$22,$I384&lt;&gt;0),"Y","")</f>
        <v/>
      </c>
      <c r="AE384" s="161" t="str">
        <f>IF($AD384="Y",0,IF('Checklist Parameters'!$E$25="","&lt;no limit&gt;",ROUNDDOWN((($I384-'Checklist Parameters'!$E$24)/'Checklist Parameters'!$E$25)+1,0)))</f>
        <v>&lt;no limit&gt;</v>
      </c>
      <c r="AF384" s="174">
        <f t="shared" si="34"/>
        <v>0</v>
      </c>
      <c r="AG384" s="161">
        <f t="shared" si="35"/>
        <v>0</v>
      </c>
      <c r="AH384" s="126"/>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row>
    <row r="385" spans="1:79" s="2" customFormat="1" ht="15">
      <c r="A385" s="391"/>
      <c r="B385" s="392"/>
      <c r="C385" s="393"/>
      <c r="D385" s="393"/>
      <c r="E385" s="393"/>
      <c r="F385" s="393"/>
      <c r="G385" s="393"/>
      <c r="H385" s="394"/>
      <c r="I385" s="394"/>
      <c r="J385" s="394"/>
      <c r="K385" s="394"/>
      <c r="L385" s="394"/>
      <c r="M385" s="394"/>
      <c r="N385" s="313">
        <f>IF(IF(I385&lt;'Checklist Parameters'!$E$22,0,($I385-$L385))&lt;0,0,IF(I385&lt;'Checklist Parameters'!$E$22,0,($I385-$L385)))</f>
        <v>0</v>
      </c>
      <c r="O385" s="394"/>
      <c r="P385" s="395"/>
      <c r="Q385" s="316">
        <f t="shared" si="30"/>
        <v>0</v>
      </c>
      <c r="R385" s="159">
        <f t="shared" si="31"/>
        <v>0</v>
      </c>
      <c r="S385" s="159">
        <f>IF('Checklist Parameters'!$E$60&lt;0.2,0.2,'Checklist Parameters'!$E$60)</f>
        <v>0.72</v>
      </c>
      <c r="T385" s="160">
        <f>IF($O385="",IF('Checklist District ID'!$C$43="Y",MAX($R385:$S385)*$I385,SUM($R385:$S385)*$I385),IF(O385&gt;0,Q385*S385))</f>
        <v>0</v>
      </c>
      <c r="U385" s="160">
        <f>IF(Q385&gt;0,((I385-T385)*'Formula Matrix'!$E$38),0)</f>
        <v>0</v>
      </c>
      <c r="V385" s="160">
        <f t="shared" si="32"/>
        <v>0</v>
      </c>
      <c r="W385" s="160">
        <f>IF(V385&gt;0,(V385*'Checklist Parameters'!$E$35),0)</f>
        <v>0</v>
      </c>
      <c r="X385" s="161">
        <f t="shared" si="33"/>
        <v>0</v>
      </c>
      <c r="Y385" s="161">
        <f>IF('Checklist Parameters'!$E$102&lt;&gt;"",(I385/43560)*'Checklist Parameters'!$E$102,"N/A")</f>
        <v>0</v>
      </c>
      <c r="Z385" s="161" t="str">
        <f>IF('Checklist Parameters'!$E$58&lt;&gt;"",((I385*'Checklist Parameters'!$E$58)*'Checklist Parameters'!$E$35)/1000,"N/A")</f>
        <v>N/A</v>
      </c>
      <c r="AA385" s="161">
        <f>IF('Checklist Parameters'!$E$101&lt;&gt;"",IFERROR(I385/'Checklist Parameters'!$E$101,0),"N/A")</f>
        <v>0</v>
      </c>
      <c r="AB385" s="161" t="str">
        <f>IF('Checklist Parameters'!$E$43&lt;&gt;"",(I385*'Checklist Parameters'!$E$43)/1000,"N/A")</f>
        <v>N/A</v>
      </c>
      <c r="AC385" s="161">
        <f>IF('Checklist Parameters'!$E$16="",$X385,IF(AND('Checklist Parameters'!$E$16&lt;$X385,'Checklist Parameters'!$E$16&gt;=3),'Checklist Parameters'!$E$16,IF(AND('Checklist Parameters'!$E$16&lt;$X385,'Checklist Parameters'!$E$16&lt;3),0,$X385)))</f>
        <v>0</v>
      </c>
      <c r="AD385" s="161" t="str">
        <f>IF(AND(I385&lt;'Checklist Parameters'!$E$22,$I385&lt;&gt;0),"Y","")</f>
        <v/>
      </c>
      <c r="AE385" s="161" t="str">
        <f>IF($AD385="Y",0,IF('Checklist Parameters'!$E$25="","&lt;no limit&gt;",ROUNDDOWN((($I385-'Checklist Parameters'!$E$24)/'Checklist Parameters'!$E$25)+1,0)))</f>
        <v>&lt;no limit&gt;</v>
      </c>
      <c r="AF385" s="174">
        <f t="shared" si="34"/>
        <v>0</v>
      </c>
      <c r="AG385" s="161">
        <f t="shared" si="35"/>
        <v>0</v>
      </c>
      <c r="AH385" s="126"/>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row>
    <row r="386" spans="1:79" s="2" customFormat="1" ht="15">
      <c r="A386" s="391"/>
      <c r="B386" s="392"/>
      <c r="C386" s="393"/>
      <c r="D386" s="393"/>
      <c r="E386" s="393"/>
      <c r="F386" s="393"/>
      <c r="G386" s="393"/>
      <c r="H386" s="394"/>
      <c r="I386" s="394"/>
      <c r="J386" s="394"/>
      <c r="K386" s="394"/>
      <c r="L386" s="394"/>
      <c r="M386" s="394"/>
      <c r="N386" s="313">
        <f>IF(IF(I386&lt;'Checklist Parameters'!$E$22,0,($I386-$L386))&lt;0,0,IF(I386&lt;'Checklist Parameters'!$E$22,0,($I386-$L386)))</f>
        <v>0</v>
      </c>
      <c r="O386" s="394"/>
      <c r="P386" s="395"/>
      <c r="Q386" s="316">
        <f t="shared" si="30"/>
        <v>0</v>
      </c>
      <c r="R386" s="159">
        <f t="shared" si="31"/>
        <v>0</v>
      </c>
      <c r="S386" s="159">
        <f>IF('Checklist Parameters'!$E$60&lt;0.2,0.2,'Checklist Parameters'!$E$60)</f>
        <v>0.72</v>
      </c>
      <c r="T386" s="160">
        <f>IF($O386="",IF('Checklist District ID'!$C$43="Y",MAX($R386:$S386)*$I386,SUM($R386:$S386)*$I386),IF(O386&gt;0,Q386*S386))</f>
        <v>0</v>
      </c>
      <c r="U386" s="160">
        <f>IF(Q386&gt;0,((I386-T386)*'Formula Matrix'!$E$38),0)</f>
        <v>0</v>
      </c>
      <c r="V386" s="160">
        <f t="shared" si="32"/>
        <v>0</v>
      </c>
      <c r="W386" s="160">
        <f>IF(V386&gt;0,(V386*'Checklist Parameters'!$E$35),0)</f>
        <v>0</v>
      </c>
      <c r="X386" s="161">
        <f t="shared" si="33"/>
        <v>0</v>
      </c>
      <c r="Y386" s="161">
        <f>IF('Checklist Parameters'!$E$102&lt;&gt;"",(I386/43560)*'Checklist Parameters'!$E$102,"N/A")</f>
        <v>0</v>
      </c>
      <c r="Z386" s="161" t="str">
        <f>IF('Checklist Parameters'!$E$58&lt;&gt;"",((I386*'Checklist Parameters'!$E$58)*'Checklist Parameters'!$E$35)/1000,"N/A")</f>
        <v>N/A</v>
      </c>
      <c r="AA386" s="161">
        <f>IF('Checklist Parameters'!$E$101&lt;&gt;"",IFERROR(I386/'Checklist Parameters'!$E$101,0),"N/A")</f>
        <v>0</v>
      </c>
      <c r="AB386" s="161" t="str">
        <f>IF('Checklist Parameters'!$E$43&lt;&gt;"",(I386*'Checklist Parameters'!$E$43)/1000,"N/A")</f>
        <v>N/A</v>
      </c>
      <c r="AC386" s="161">
        <f>IF('Checklist Parameters'!$E$16="",$X386,IF(AND('Checklist Parameters'!$E$16&lt;$X386,'Checklist Parameters'!$E$16&gt;=3),'Checklist Parameters'!$E$16,IF(AND('Checklist Parameters'!$E$16&lt;$X386,'Checklist Parameters'!$E$16&lt;3),0,$X386)))</f>
        <v>0</v>
      </c>
      <c r="AD386" s="161" t="str">
        <f>IF(AND(I386&lt;'Checklist Parameters'!$E$22,$I386&lt;&gt;0),"Y","")</f>
        <v/>
      </c>
      <c r="AE386" s="161" t="str">
        <f>IF($AD386="Y",0,IF('Checklist Parameters'!$E$25="","&lt;no limit&gt;",ROUNDDOWN((($I386-'Checklist Parameters'!$E$24)/'Checklist Parameters'!$E$25)+1,0)))</f>
        <v>&lt;no limit&gt;</v>
      </c>
      <c r="AF386" s="174">
        <f t="shared" si="34"/>
        <v>0</v>
      </c>
      <c r="AG386" s="161">
        <f t="shared" si="35"/>
        <v>0</v>
      </c>
      <c r="AH386" s="126"/>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row>
    <row r="387" spans="1:79" s="2" customFormat="1" ht="15">
      <c r="A387" s="391"/>
      <c r="B387" s="392"/>
      <c r="C387" s="393"/>
      <c r="D387" s="393"/>
      <c r="E387" s="393"/>
      <c r="F387" s="393"/>
      <c r="G387" s="393"/>
      <c r="H387" s="394"/>
      <c r="I387" s="394"/>
      <c r="J387" s="394"/>
      <c r="K387" s="394"/>
      <c r="L387" s="394"/>
      <c r="M387" s="394"/>
      <c r="N387" s="313">
        <f>IF(IF(I387&lt;'Checklist Parameters'!$E$22,0,($I387-$L387))&lt;0,0,IF(I387&lt;'Checklist Parameters'!$E$22,0,($I387-$L387)))</f>
        <v>0</v>
      </c>
      <c r="O387" s="394"/>
      <c r="P387" s="395"/>
      <c r="Q387" s="316">
        <f t="shared" si="30"/>
        <v>0</v>
      </c>
      <c r="R387" s="159">
        <f t="shared" si="31"/>
        <v>0</v>
      </c>
      <c r="S387" s="159">
        <f>IF('Checklist Parameters'!$E$60&lt;0.2,0.2,'Checklist Parameters'!$E$60)</f>
        <v>0.72</v>
      </c>
      <c r="T387" s="160">
        <f>IF($O387="",IF('Checklist District ID'!$C$43="Y",MAX($R387:$S387)*$I387,SUM($R387:$S387)*$I387),IF(O387&gt;0,Q387*S387))</f>
        <v>0</v>
      </c>
      <c r="U387" s="160">
        <f>IF(Q387&gt;0,((I387-T387)*'Formula Matrix'!$E$38),0)</f>
        <v>0</v>
      </c>
      <c r="V387" s="160">
        <f t="shared" si="32"/>
        <v>0</v>
      </c>
      <c r="W387" s="160">
        <f>IF(V387&gt;0,(V387*'Checklist Parameters'!$E$35),0)</f>
        <v>0</v>
      </c>
      <c r="X387" s="161">
        <f t="shared" si="33"/>
        <v>0</v>
      </c>
      <c r="Y387" s="161">
        <f>IF('Checklist Parameters'!$E$102&lt;&gt;"",(I387/43560)*'Checklist Parameters'!$E$102,"N/A")</f>
        <v>0</v>
      </c>
      <c r="Z387" s="161" t="str">
        <f>IF('Checklist Parameters'!$E$58&lt;&gt;"",((I387*'Checklist Parameters'!$E$58)*'Checklist Parameters'!$E$35)/1000,"N/A")</f>
        <v>N/A</v>
      </c>
      <c r="AA387" s="161">
        <f>IF('Checklist Parameters'!$E$101&lt;&gt;"",IFERROR(I387/'Checklist Parameters'!$E$101,0),"N/A")</f>
        <v>0</v>
      </c>
      <c r="AB387" s="161" t="str">
        <f>IF('Checklist Parameters'!$E$43&lt;&gt;"",(I387*'Checklist Parameters'!$E$43)/1000,"N/A")</f>
        <v>N/A</v>
      </c>
      <c r="AC387" s="161">
        <f>IF('Checklist Parameters'!$E$16="",$X387,IF(AND('Checklist Parameters'!$E$16&lt;$X387,'Checklist Parameters'!$E$16&gt;=3),'Checklist Parameters'!$E$16,IF(AND('Checklist Parameters'!$E$16&lt;$X387,'Checklist Parameters'!$E$16&lt;3),0,$X387)))</f>
        <v>0</v>
      </c>
      <c r="AD387" s="161" t="str">
        <f>IF(AND(I387&lt;'Checklist Parameters'!$E$22,$I387&lt;&gt;0),"Y","")</f>
        <v/>
      </c>
      <c r="AE387" s="161" t="str">
        <f>IF($AD387="Y",0,IF('Checklist Parameters'!$E$25="","&lt;no limit&gt;",ROUNDDOWN((($I387-'Checklist Parameters'!$E$24)/'Checklist Parameters'!$E$25)+1,0)))</f>
        <v>&lt;no limit&gt;</v>
      </c>
      <c r="AF387" s="174">
        <f t="shared" si="34"/>
        <v>0</v>
      </c>
      <c r="AG387" s="161">
        <f t="shared" si="35"/>
        <v>0</v>
      </c>
      <c r="AH387" s="126"/>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row>
    <row r="388" spans="1:79" s="2" customFormat="1" ht="15">
      <c r="A388" s="391"/>
      <c r="B388" s="392"/>
      <c r="C388" s="393"/>
      <c r="D388" s="393"/>
      <c r="E388" s="393"/>
      <c r="F388" s="393"/>
      <c r="G388" s="393"/>
      <c r="H388" s="394"/>
      <c r="I388" s="394"/>
      <c r="J388" s="394"/>
      <c r="K388" s="394"/>
      <c r="L388" s="394"/>
      <c r="M388" s="394"/>
      <c r="N388" s="313">
        <f>IF(IF(I388&lt;'Checklist Parameters'!$E$22,0,($I388-$L388))&lt;0,0,IF(I388&lt;'Checklist Parameters'!$E$22,0,($I388-$L388)))</f>
        <v>0</v>
      </c>
      <c r="O388" s="394"/>
      <c r="P388" s="395"/>
      <c r="Q388" s="316">
        <f t="shared" si="30"/>
        <v>0</v>
      </c>
      <c r="R388" s="159">
        <f t="shared" si="31"/>
        <v>0</v>
      </c>
      <c r="S388" s="159">
        <f>IF('Checklist Parameters'!$E$60&lt;0.2,0.2,'Checklist Parameters'!$E$60)</f>
        <v>0.72</v>
      </c>
      <c r="T388" s="160">
        <f>IF($O388="",IF('Checklist District ID'!$C$43="Y",MAX($R388:$S388)*$I388,SUM($R388:$S388)*$I388),IF(O388&gt;0,Q388*S388))</f>
        <v>0</v>
      </c>
      <c r="U388" s="160">
        <f>IF(Q388&gt;0,((I388-T388)*'Formula Matrix'!$E$38),0)</f>
        <v>0</v>
      </c>
      <c r="V388" s="160">
        <f t="shared" si="32"/>
        <v>0</v>
      </c>
      <c r="W388" s="160">
        <f>IF(V388&gt;0,(V388*'Checklist Parameters'!$E$35),0)</f>
        <v>0</v>
      </c>
      <c r="X388" s="161">
        <f t="shared" si="33"/>
        <v>0</v>
      </c>
      <c r="Y388" s="161">
        <f>IF('Checklist Parameters'!$E$102&lt;&gt;"",(I388/43560)*'Checklist Parameters'!$E$102,"N/A")</f>
        <v>0</v>
      </c>
      <c r="Z388" s="161" t="str">
        <f>IF('Checklist Parameters'!$E$58&lt;&gt;"",((I388*'Checklist Parameters'!$E$58)*'Checklist Parameters'!$E$35)/1000,"N/A")</f>
        <v>N/A</v>
      </c>
      <c r="AA388" s="161">
        <f>IF('Checklist Parameters'!$E$101&lt;&gt;"",IFERROR(I388/'Checklist Parameters'!$E$101,0),"N/A")</f>
        <v>0</v>
      </c>
      <c r="AB388" s="161" t="str">
        <f>IF('Checklist Parameters'!$E$43&lt;&gt;"",(I388*'Checklist Parameters'!$E$43)/1000,"N/A")</f>
        <v>N/A</v>
      </c>
      <c r="AC388" s="161">
        <f>IF('Checklist Parameters'!$E$16="",$X388,IF(AND('Checklist Parameters'!$E$16&lt;$X388,'Checklist Parameters'!$E$16&gt;=3),'Checklist Parameters'!$E$16,IF(AND('Checklist Parameters'!$E$16&lt;$X388,'Checklist Parameters'!$E$16&lt;3),0,$X388)))</f>
        <v>0</v>
      </c>
      <c r="AD388" s="161" t="str">
        <f>IF(AND(I388&lt;'Checklist Parameters'!$E$22,$I388&lt;&gt;0),"Y","")</f>
        <v/>
      </c>
      <c r="AE388" s="161" t="str">
        <f>IF($AD388="Y",0,IF('Checklist Parameters'!$E$25="","&lt;no limit&gt;",ROUNDDOWN((($I388-'Checklist Parameters'!$E$24)/'Checklist Parameters'!$E$25)+1,0)))</f>
        <v>&lt;no limit&gt;</v>
      </c>
      <c r="AF388" s="174">
        <f t="shared" si="34"/>
        <v>0</v>
      </c>
      <c r="AG388" s="161">
        <f t="shared" si="35"/>
        <v>0</v>
      </c>
      <c r="AH388" s="126"/>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row>
    <row r="389" spans="1:79" s="2" customFormat="1" ht="15">
      <c r="A389" s="391"/>
      <c r="B389" s="392"/>
      <c r="C389" s="393"/>
      <c r="D389" s="393"/>
      <c r="E389" s="393"/>
      <c r="F389" s="393"/>
      <c r="G389" s="393"/>
      <c r="H389" s="394"/>
      <c r="I389" s="394"/>
      <c r="J389" s="394"/>
      <c r="K389" s="394"/>
      <c r="L389" s="394"/>
      <c r="M389" s="394"/>
      <c r="N389" s="313">
        <f>IF(IF(I389&lt;'Checklist Parameters'!$E$22,0,($I389-$L389))&lt;0,0,IF(I389&lt;'Checklist Parameters'!$E$22,0,($I389-$L389)))</f>
        <v>0</v>
      </c>
      <c r="O389" s="394"/>
      <c r="P389" s="395"/>
      <c r="Q389" s="316">
        <f t="shared" si="30"/>
        <v>0</v>
      </c>
      <c r="R389" s="159">
        <f t="shared" si="31"/>
        <v>0</v>
      </c>
      <c r="S389" s="159">
        <f>IF('Checklist Parameters'!$E$60&lt;0.2,0.2,'Checklist Parameters'!$E$60)</f>
        <v>0.72</v>
      </c>
      <c r="T389" s="160">
        <f>IF($O389="",IF('Checklist District ID'!$C$43="Y",MAX($R389:$S389)*$I389,SUM($R389:$S389)*$I389),IF(O389&gt;0,Q389*S389))</f>
        <v>0</v>
      </c>
      <c r="U389" s="160">
        <f>IF(Q389&gt;0,((I389-T389)*'Formula Matrix'!$E$38),0)</f>
        <v>0</v>
      </c>
      <c r="V389" s="160">
        <f t="shared" si="32"/>
        <v>0</v>
      </c>
      <c r="W389" s="160">
        <f>IF(V389&gt;0,(V389*'Checklist Parameters'!$E$35),0)</f>
        <v>0</v>
      </c>
      <c r="X389" s="161">
        <f t="shared" si="33"/>
        <v>0</v>
      </c>
      <c r="Y389" s="161">
        <f>IF('Checklist Parameters'!$E$102&lt;&gt;"",(I389/43560)*'Checklist Parameters'!$E$102,"N/A")</f>
        <v>0</v>
      </c>
      <c r="Z389" s="161" t="str">
        <f>IF('Checklist Parameters'!$E$58&lt;&gt;"",((I389*'Checklist Parameters'!$E$58)*'Checklist Parameters'!$E$35)/1000,"N/A")</f>
        <v>N/A</v>
      </c>
      <c r="AA389" s="161">
        <f>IF('Checklist Parameters'!$E$101&lt;&gt;"",IFERROR(I389/'Checklist Parameters'!$E$101,0),"N/A")</f>
        <v>0</v>
      </c>
      <c r="AB389" s="161" t="str">
        <f>IF('Checklist Parameters'!$E$43&lt;&gt;"",(I389*'Checklist Parameters'!$E$43)/1000,"N/A")</f>
        <v>N/A</v>
      </c>
      <c r="AC389" s="161">
        <f>IF('Checklist Parameters'!$E$16="",$X389,IF(AND('Checklist Parameters'!$E$16&lt;$X389,'Checklist Parameters'!$E$16&gt;=3),'Checklist Parameters'!$E$16,IF(AND('Checklist Parameters'!$E$16&lt;$X389,'Checklist Parameters'!$E$16&lt;3),0,$X389)))</f>
        <v>0</v>
      </c>
      <c r="AD389" s="161" t="str">
        <f>IF(AND(I389&lt;'Checklist Parameters'!$E$22,$I389&lt;&gt;0),"Y","")</f>
        <v/>
      </c>
      <c r="AE389" s="161" t="str">
        <f>IF($AD389="Y",0,IF('Checklist Parameters'!$E$25="","&lt;no limit&gt;",ROUNDDOWN((($I389-'Checklist Parameters'!$E$24)/'Checklist Parameters'!$E$25)+1,0)))</f>
        <v>&lt;no limit&gt;</v>
      </c>
      <c r="AF389" s="174">
        <f t="shared" si="34"/>
        <v>0</v>
      </c>
      <c r="AG389" s="161">
        <f t="shared" si="35"/>
        <v>0</v>
      </c>
      <c r="AH389" s="126"/>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row>
    <row r="390" spans="1:79" s="2" customFormat="1" ht="15">
      <c r="A390" s="391"/>
      <c r="B390" s="392"/>
      <c r="C390" s="393"/>
      <c r="D390" s="393"/>
      <c r="E390" s="393"/>
      <c r="F390" s="393"/>
      <c r="G390" s="393"/>
      <c r="H390" s="394"/>
      <c r="I390" s="394"/>
      <c r="J390" s="394"/>
      <c r="K390" s="394"/>
      <c r="L390" s="394"/>
      <c r="M390" s="394"/>
      <c r="N390" s="313">
        <f>IF(IF(I390&lt;'Checklist Parameters'!$E$22,0,($I390-$L390))&lt;0,0,IF(I390&lt;'Checklist Parameters'!$E$22,0,($I390-$L390)))</f>
        <v>0</v>
      </c>
      <c r="O390" s="394"/>
      <c r="P390" s="395"/>
      <c r="Q390" s="316">
        <f t="shared" si="30"/>
        <v>0</v>
      </c>
      <c r="R390" s="159">
        <f t="shared" si="31"/>
        <v>0</v>
      </c>
      <c r="S390" s="159">
        <f>IF('Checklist Parameters'!$E$60&lt;0.2,0.2,'Checklist Parameters'!$E$60)</f>
        <v>0.72</v>
      </c>
      <c r="T390" s="160">
        <f>IF($O390="",IF('Checklist District ID'!$C$43="Y",MAX($R390:$S390)*$I390,SUM($R390:$S390)*$I390),IF(O390&gt;0,Q390*S390))</f>
        <v>0</v>
      </c>
      <c r="U390" s="160">
        <f>IF(Q390&gt;0,((I390-T390)*'Formula Matrix'!$E$38),0)</f>
        <v>0</v>
      </c>
      <c r="V390" s="160">
        <f t="shared" si="32"/>
        <v>0</v>
      </c>
      <c r="W390" s="160">
        <f>IF(V390&gt;0,(V390*'Checklist Parameters'!$E$35),0)</f>
        <v>0</v>
      </c>
      <c r="X390" s="161">
        <f t="shared" si="33"/>
        <v>0</v>
      </c>
      <c r="Y390" s="161">
        <f>IF('Checklist Parameters'!$E$102&lt;&gt;"",(I390/43560)*'Checklist Parameters'!$E$102,"N/A")</f>
        <v>0</v>
      </c>
      <c r="Z390" s="161" t="str">
        <f>IF('Checklist Parameters'!$E$58&lt;&gt;"",((I390*'Checklist Parameters'!$E$58)*'Checklist Parameters'!$E$35)/1000,"N/A")</f>
        <v>N/A</v>
      </c>
      <c r="AA390" s="161">
        <f>IF('Checklist Parameters'!$E$101&lt;&gt;"",IFERROR(I390/'Checklist Parameters'!$E$101,0),"N/A")</f>
        <v>0</v>
      </c>
      <c r="AB390" s="161" t="str">
        <f>IF('Checklist Parameters'!$E$43&lt;&gt;"",(I390*'Checklist Parameters'!$E$43)/1000,"N/A")</f>
        <v>N/A</v>
      </c>
      <c r="AC390" s="161">
        <f>IF('Checklist Parameters'!$E$16="",$X390,IF(AND('Checklist Parameters'!$E$16&lt;$X390,'Checklist Parameters'!$E$16&gt;=3),'Checklist Parameters'!$E$16,IF(AND('Checklist Parameters'!$E$16&lt;$X390,'Checklist Parameters'!$E$16&lt;3),0,$X390)))</f>
        <v>0</v>
      </c>
      <c r="AD390" s="161" t="str">
        <f>IF(AND(I390&lt;'Checklist Parameters'!$E$22,$I390&lt;&gt;0),"Y","")</f>
        <v/>
      </c>
      <c r="AE390" s="161" t="str">
        <f>IF($AD390="Y",0,IF('Checklist Parameters'!$E$25="","&lt;no limit&gt;",ROUNDDOWN((($I390-'Checklist Parameters'!$E$24)/'Checklist Parameters'!$E$25)+1,0)))</f>
        <v>&lt;no limit&gt;</v>
      </c>
      <c r="AF390" s="174">
        <f t="shared" si="34"/>
        <v>0</v>
      </c>
      <c r="AG390" s="161">
        <f t="shared" si="35"/>
        <v>0</v>
      </c>
      <c r="AH390" s="126"/>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row>
    <row r="391" spans="1:79" s="2" customFormat="1" ht="15">
      <c r="A391" s="391"/>
      <c r="B391" s="392"/>
      <c r="C391" s="393"/>
      <c r="D391" s="393"/>
      <c r="E391" s="393"/>
      <c r="F391" s="393"/>
      <c r="G391" s="393"/>
      <c r="H391" s="394"/>
      <c r="I391" s="394"/>
      <c r="J391" s="394"/>
      <c r="K391" s="394"/>
      <c r="L391" s="394"/>
      <c r="M391" s="394"/>
      <c r="N391" s="313">
        <f>IF(IF(I391&lt;'Checklist Parameters'!$E$22,0,($I391-$L391))&lt;0,0,IF(I391&lt;'Checklist Parameters'!$E$22,0,($I391-$L391)))</f>
        <v>0</v>
      </c>
      <c r="O391" s="394"/>
      <c r="P391" s="395"/>
      <c r="Q391" s="316">
        <f t="shared" si="30"/>
        <v>0</v>
      </c>
      <c r="R391" s="159">
        <f t="shared" si="31"/>
        <v>0</v>
      </c>
      <c r="S391" s="159">
        <f>IF('Checklist Parameters'!$E$60&lt;0.2,0.2,'Checklist Parameters'!$E$60)</f>
        <v>0.72</v>
      </c>
      <c r="T391" s="160">
        <f>IF($O391="",IF('Checklist District ID'!$C$43="Y",MAX($R391:$S391)*$I391,SUM($R391:$S391)*$I391),IF(O391&gt;0,Q391*S391))</f>
        <v>0</v>
      </c>
      <c r="U391" s="160">
        <f>IF(Q391&gt;0,((I391-T391)*'Formula Matrix'!$E$38),0)</f>
        <v>0</v>
      </c>
      <c r="V391" s="160">
        <f t="shared" si="32"/>
        <v>0</v>
      </c>
      <c r="W391" s="160">
        <f>IF(V391&gt;0,(V391*'Checklist Parameters'!$E$35),0)</f>
        <v>0</v>
      </c>
      <c r="X391" s="161">
        <f t="shared" si="33"/>
        <v>0</v>
      </c>
      <c r="Y391" s="161">
        <f>IF('Checklist Parameters'!$E$102&lt;&gt;"",(I391/43560)*'Checklist Parameters'!$E$102,"N/A")</f>
        <v>0</v>
      </c>
      <c r="Z391" s="161" t="str">
        <f>IF('Checklist Parameters'!$E$58&lt;&gt;"",((I391*'Checklist Parameters'!$E$58)*'Checklist Parameters'!$E$35)/1000,"N/A")</f>
        <v>N/A</v>
      </c>
      <c r="AA391" s="161">
        <f>IF('Checklist Parameters'!$E$101&lt;&gt;"",IFERROR(I391/'Checklist Parameters'!$E$101,0),"N/A")</f>
        <v>0</v>
      </c>
      <c r="AB391" s="161" t="str">
        <f>IF('Checklist Parameters'!$E$43&lt;&gt;"",(I391*'Checklist Parameters'!$E$43)/1000,"N/A")</f>
        <v>N/A</v>
      </c>
      <c r="AC391" s="161">
        <f>IF('Checklist Parameters'!$E$16="",$X391,IF(AND('Checklist Parameters'!$E$16&lt;$X391,'Checklist Parameters'!$E$16&gt;=3),'Checklist Parameters'!$E$16,IF(AND('Checklist Parameters'!$E$16&lt;$X391,'Checklist Parameters'!$E$16&lt;3),0,$X391)))</f>
        <v>0</v>
      </c>
      <c r="AD391" s="161" t="str">
        <f>IF(AND(I391&lt;'Checklist Parameters'!$E$22,$I391&lt;&gt;0),"Y","")</f>
        <v/>
      </c>
      <c r="AE391" s="161" t="str">
        <f>IF($AD391="Y",0,IF('Checklist Parameters'!$E$25="","&lt;no limit&gt;",ROUNDDOWN((($I391-'Checklist Parameters'!$E$24)/'Checklist Parameters'!$E$25)+1,0)))</f>
        <v>&lt;no limit&gt;</v>
      </c>
      <c r="AF391" s="174">
        <f t="shared" si="34"/>
        <v>0</v>
      </c>
      <c r="AG391" s="161">
        <f t="shared" si="35"/>
        <v>0</v>
      </c>
      <c r="AH391" s="126"/>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row>
    <row r="392" spans="1:79" s="2" customFormat="1" ht="15">
      <c r="A392" s="391"/>
      <c r="B392" s="392"/>
      <c r="C392" s="393"/>
      <c r="D392" s="393"/>
      <c r="E392" s="393"/>
      <c r="F392" s="393"/>
      <c r="G392" s="393"/>
      <c r="H392" s="394"/>
      <c r="I392" s="394"/>
      <c r="J392" s="394"/>
      <c r="K392" s="394"/>
      <c r="L392" s="394"/>
      <c r="M392" s="394"/>
      <c r="N392" s="313">
        <f>IF(IF(I392&lt;'Checklist Parameters'!$E$22,0,($I392-$L392))&lt;0,0,IF(I392&lt;'Checklist Parameters'!$E$22,0,($I392-$L392)))</f>
        <v>0</v>
      </c>
      <c r="O392" s="394"/>
      <c r="P392" s="395"/>
      <c r="Q392" s="316">
        <f t="shared" si="30"/>
        <v>0</v>
      </c>
      <c r="R392" s="159">
        <f t="shared" si="31"/>
        <v>0</v>
      </c>
      <c r="S392" s="159">
        <f>IF('Checklist Parameters'!$E$60&lt;0.2,0.2,'Checklist Parameters'!$E$60)</f>
        <v>0.72</v>
      </c>
      <c r="T392" s="160">
        <f>IF($O392="",IF('Checklist District ID'!$C$43="Y",MAX($R392:$S392)*$I392,SUM($R392:$S392)*$I392),IF(O392&gt;0,Q392*S392))</f>
        <v>0</v>
      </c>
      <c r="U392" s="160">
        <f>IF(Q392&gt;0,((I392-T392)*'Formula Matrix'!$E$38),0)</f>
        <v>0</v>
      </c>
      <c r="V392" s="160">
        <f t="shared" si="32"/>
        <v>0</v>
      </c>
      <c r="W392" s="160">
        <f>IF(V392&gt;0,(V392*'Checklist Parameters'!$E$35),0)</f>
        <v>0</v>
      </c>
      <c r="X392" s="161">
        <f t="shared" si="33"/>
        <v>0</v>
      </c>
      <c r="Y392" s="161">
        <f>IF('Checklist Parameters'!$E$102&lt;&gt;"",(I392/43560)*'Checklist Parameters'!$E$102,"N/A")</f>
        <v>0</v>
      </c>
      <c r="Z392" s="161" t="str">
        <f>IF('Checklist Parameters'!$E$58&lt;&gt;"",((I392*'Checklist Parameters'!$E$58)*'Checklist Parameters'!$E$35)/1000,"N/A")</f>
        <v>N/A</v>
      </c>
      <c r="AA392" s="161">
        <f>IF('Checklist Parameters'!$E$101&lt;&gt;"",IFERROR(I392/'Checklist Parameters'!$E$101,0),"N/A")</f>
        <v>0</v>
      </c>
      <c r="AB392" s="161" t="str">
        <f>IF('Checklist Parameters'!$E$43&lt;&gt;"",(I392*'Checklist Parameters'!$E$43)/1000,"N/A")</f>
        <v>N/A</v>
      </c>
      <c r="AC392" s="161">
        <f>IF('Checklist Parameters'!$E$16="",$X392,IF(AND('Checklist Parameters'!$E$16&lt;$X392,'Checklist Parameters'!$E$16&gt;=3),'Checklist Parameters'!$E$16,IF(AND('Checklist Parameters'!$E$16&lt;$X392,'Checklist Parameters'!$E$16&lt;3),0,$X392)))</f>
        <v>0</v>
      </c>
      <c r="AD392" s="161" t="str">
        <f>IF(AND(I392&lt;'Checklist Parameters'!$E$22,$I392&lt;&gt;0),"Y","")</f>
        <v/>
      </c>
      <c r="AE392" s="161" t="str">
        <f>IF($AD392="Y",0,IF('Checklist Parameters'!$E$25="","&lt;no limit&gt;",ROUNDDOWN((($I392-'Checklist Parameters'!$E$24)/'Checklist Parameters'!$E$25)+1,0)))</f>
        <v>&lt;no limit&gt;</v>
      </c>
      <c r="AF392" s="174">
        <f t="shared" si="34"/>
        <v>0</v>
      </c>
      <c r="AG392" s="161">
        <f t="shared" si="35"/>
        <v>0</v>
      </c>
      <c r="AH392" s="126"/>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row>
    <row r="393" spans="1:79" s="2" customFormat="1" ht="15">
      <c r="A393" s="391"/>
      <c r="B393" s="392"/>
      <c r="C393" s="393"/>
      <c r="D393" s="393"/>
      <c r="E393" s="393"/>
      <c r="F393" s="393"/>
      <c r="G393" s="393"/>
      <c r="H393" s="394"/>
      <c r="I393" s="394"/>
      <c r="J393" s="394"/>
      <c r="K393" s="394"/>
      <c r="L393" s="394"/>
      <c r="M393" s="394"/>
      <c r="N393" s="313">
        <f>IF(IF(I393&lt;'Checklist Parameters'!$E$22,0,($I393-$L393))&lt;0,0,IF(I393&lt;'Checklist Parameters'!$E$22,0,($I393-$L393)))</f>
        <v>0</v>
      </c>
      <c r="O393" s="394"/>
      <c r="P393" s="395"/>
      <c r="Q393" s="316">
        <f t="shared" si="30"/>
        <v>0</v>
      </c>
      <c r="R393" s="159">
        <f t="shared" si="31"/>
        <v>0</v>
      </c>
      <c r="S393" s="159">
        <f>IF('Checklist Parameters'!$E$60&lt;0.2,0.2,'Checklist Parameters'!$E$60)</f>
        <v>0.72</v>
      </c>
      <c r="T393" s="160">
        <f>IF($O393="",IF('Checklist District ID'!$C$43="Y",MAX($R393:$S393)*$I393,SUM($R393:$S393)*$I393),IF(O393&gt;0,Q393*S393))</f>
        <v>0</v>
      </c>
      <c r="U393" s="160">
        <f>IF(Q393&gt;0,((I393-T393)*'Formula Matrix'!$E$38),0)</f>
        <v>0</v>
      </c>
      <c r="V393" s="160">
        <f t="shared" si="32"/>
        <v>0</v>
      </c>
      <c r="W393" s="160">
        <f>IF(V393&gt;0,(V393*'Checklist Parameters'!$E$35),0)</f>
        <v>0</v>
      </c>
      <c r="X393" s="161">
        <f t="shared" si="33"/>
        <v>0</v>
      </c>
      <c r="Y393" s="161">
        <f>IF('Checklist Parameters'!$E$102&lt;&gt;"",(I393/43560)*'Checklist Parameters'!$E$102,"N/A")</f>
        <v>0</v>
      </c>
      <c r="Z393" s="161" t="str">
        <f>IF('Checklist Parameters'!$E$58&lt;&gt;"",((I393*'Checklist Parameters'!$E$58)*'Checklist Parameters'!$E$35)/1000,"N/A")</f>
        <v>N/A</v>
      </c>
      <c r="AA393" s="161">
        <f>IF('Checklist Parameters'!$E$101&lt;&gt;"",IFERROR(I393/'Checklist Parameters'!$E$101,0),"N/A")</f>
        <v>0</v>
      </c>
      <c r="AB393" s="161" t="str">
        <f>IF('Checklist Parameters'!$E$43&lt;&gt;"",(I393*'Checklist Parameters'!$E$43)/1000,"N/A")</f>
        <v>N/A</v>
      </c>
      <c r="AC393" s="161">
        <f>IF('Checklist Parameters'!$E$16="",$X393,IF(AND('Checklist Parameters'!$E$16&lt;$X393,'Checklist Parameters'!$E$16&gt;=3),'Checklist Parameters'!$E$16,IF(AND('Checklist Parameters'!$E$16&lt;$X393,'Checklist Parameters'!$E$16&lt;3),0,$X393)))</f>
        <v>0</v>
      </c>
      <c r="AD393" s="161" t="str">
        <f>IF(AND(I393&lt;'Checklist Parameters'!$E$22,$I393&lt;&gt;0),"Y","")</f>
        <v/>
      </c>
      <c r="AE393" s="161" t="str">
        <f>IF($AD393="Y",0,IF('Checklist Parameters'!$E$25="","&lt;no limit&gt;",ROUNDDOWN((($I393-'Checklist Parameters'!$E$24)/'Checklist Parameters'!$E$25)+1,0)))</f>
        <v>&lt;no limit&gt;</v>
      </c>
      <c r="AF393" s="174">
        <f t="shared" si="34"/>
        <v>0</v>
      </c>
      <c r="AG393" s="161">
        <f t="shared" si="35"/>
        <v>0</v>
      </c>
      <c r="AH393" s="126"/>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row>
    <row r="394" spans="1:79" s="2" customFormat="1" ht="15">
      <c r="A394" s="391"/>
      <c r="B394" s="392"/>
      <c r="C394" s="393"/>
      <c r="D394" s="393"/>
      <c r="E394" s="393"/>
      <c r="F394" s="393"/>
      <c r="G394" s="393"/>
      <c r="H394" s="394"/>
      <c r="I394" s="394"/>
      <c r="J394" s="394"/>
      <c r="K394" s="394"/>
      <c r="L394" s="394"/>
      <c r="M394" s="394"/>
      <c r="N394" s="313">
        <f>IF(IF(I394&lt;'Checklist Parameters'!$E$22,0,($I394-$L394))&lt;0,0,IF(I394&lt;'Checklist Parameters'!$E$22,0,($I394-$L394)))</f>
        <v>0</v>
      </c>
      <c r="O394" s="394"/>
      <c r="P394" s="395"/>
      <c r="Q394" s="316">
        <f t="shared" si="30"/>
        <v>0</v>
      </c>
      <c r="R394" s="159">
        <f t="shared" si="31"/>
        <v>0</v>
      </c>
      <c r="S394" s="159">
        <f>IF('Checklist Parameters'!$E$60&lt;0.2,0.2,'Checklist Parameters'!$E$60)</f>
        <v>0.72</v>
      </c>
      <c r="T394" s="160">
        <f>IF($O394="",IF('Checklist District ID'!$C$43="Y",MAX($R394:$S394)*$I394,SUM($R394:$S394)*$I394),IF(O394&gt;0,Q394*S394))</f>
        <v>0</v>
      </c>
      <c r="U394" s="160">
        <f>IF(Q394&gt;0,((I394-T394)*'Formula Matrix'!$E$38),0)</f>
        <v>0</v>
      </c>
      <c r="V394" s="160">
        <f t="shared" si="32"/>
        <v>0</v>
      </c>
      <c r="W394" s="160">
        <f>IF(V394&gt;0,(V394*'Checklist Parameters'!$E$35),0)</f>
        <v>0</v>
      </c>
      <c r="X394" s="161">
        <f t="shared" si="33"/>
        <v>0</v>
      </c>
      <c r="Y394" s="161">
        <f>IF('Checklist Parameters'!$E$102&lt;&gt;"",(I394/43560)*'Checklist Parameters'!$E$102,"N/A")</f>
        <v>0</v>
      </c>
      <c r="Z394" s="161" t="str">
        <f>IF('Checklist Parameters'!$E$58&lt;&gt;"",((I394*'Checklist Parameters'!$E$58)*'Checklist Parameters'!$E$35)/1000,"N/A")</f>
        <v>N/A</v>
      </c>
      <c r="AA394" s="161">
        <f>IF('Checklist Parameters'!$E$101&lt;&gt;"",IFERROR(I394/'Checklist Parameters'!$E$101,0),"N/A")</f>
        <v>0</v>
      </c>
      <c r="AB394" s="161" t="str">
        <f>IF('Checklist Parameters'!$E$43&lt;&gt;"",(I394*'Checklist Parameters'!$E$43)/1000,"N/A")</f>
        <v>N/A</v>
      </c>
      <c r="AC394" s="161">
        <f>IF('Checklist Parameters'!$E$16="",$X394,IF(AND('Checklist Parameters'!$E$16&lt;$X394,'Checklist Parameters'!$E$16&gt;=3),'Checklist Parameters'!$E$16,IF(AND('Checklist Parameters'!$E$16&lt;$X394,'Checklist Parameters'!$E$16&lt;3),0,$X394)))</f>
        <v>0</v>
      </c>
      <c r="AD394" s="161" t="str">
        <f>IF(AND(I394&lt;'Checklist Parameters'!$E$22,$I394&lt;&gt;0),"Y","")</f>
        <v/>
      </c>
      <c r="AE394" s="161" t="str">
        <f>IF($AD394="Y",0,IF('Checklist Parameters'!$E$25="","&lt;no limit&gt;",ROUNDDOWN((($I394-'Checklist Parameters'!$E$24)/'Checklist Parameters'!$E$25)+1,0)))</f>
        <v>&lt;no limit&gt;</v>
      </c>
      <c r="AF394" s="174">
        <f t="shared" si="34"/>
        <v>0</v>
      </c>
      <c r="AG394" s="161">
        <f t="shared" si="35"/>
        <v>0</v>
      </c>
      <c r="AH394" s="126"/>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row>
    <row r="395" spans="1:79" s="2" customFormat="1" ht="15">
      <c r="A395" s="391"/>
      <c r="B395" s="392"/>
      <c r="C395" s="393"/>
      <c r="D395" s="393"/>
      <c r="E395" s="393"/>
      <c r="F395" s="393"/>
      <c r="G395" s="393"/>
      <c r="H395" s="394"/>
      <c r="I395" s="394"/>
      <c r="J395" s="394"/>
      <c r="K395" s="394"/>
      <c r="L395" s="394"/>
      <c r="M395" s="394"/>
      <c r="N395" s="313">
        <f>IF(IF(I395&lt;'Checklist Parameters'!$E$22,0,($I395-$L395))&lt;0,0,IF(I395&lt;'Checklist Parameters'!$E$22,0,($I395-$L395)))</f>
        <v>0</v>
      </c>
      <c r="O395" s="394"/>
      <c r="P395" s="395"/>
      <c r="Q395" s="316">
        <f t="shared" si="30"/>
        <v>0</v>
      </c>
      <c r="R395" s="159">
        <f t="shared" si="31"/>
        <v>0</v>
      </c>
      <c r="S395" s="159">
        <f>IF('Checklist Parameters'!$E$60&lt;0.2,0.2,'Checklist Parameters'!$E$60)</f>
        <v>0.72</v>
      </c>
      <c r="T395" s="160">
        <f>IF($O395="",IF('Checklist District ID'!$C$43="Y",MAX($R395:$S395)*$I395,SUM($R395:$S395)*$I395),IF(O395&gt;0,Q395*S395))</f>
        <v>0</v>
      </c>
      <c r="U395" s="160">
        <f>IF(Q395&gt;0,((I395-T395)*'Formula Matrix'!$E$38),0)</f>
        <v>0</v>
      </c>
      <c r="V395" s="160">
        <f t="shared" si="32"/>
        <v>0</v>
      </c>
      <c r="W395" s="160">
        <f>IF(V395&gt;0,(V395*'Checklist Parameters'!$E$35),0)</f>
        <v>0</v>
      </c>
      <c r="X395" s="161">
        <f t="shared" si="33"/>
        <v>0</v>
      </c>
      <c r="Y395" s="161">
        <f>IF('Checklist Parameters'!$E$102&lt;&gt;"",(I395/43560)*'Checklist Parameters'!$E$102,"N/A")</f>
        <v>0</v>
      </c>
      <c r="Z395" s="161" t="str">
        <f>IF('Checklist Parameters'!$E$58&lt;&gt;"",((I395*'Checklist Parameters'!$E$58)*'Checklist Parameters'!$E$35)/1000,"N/A")</f>
        <v>N/A</v>
      </c>
      <c r="AA395" s="161">
        <f>IF('Checklist Parameters'!$E$101&lt;&gt;"",IFERROR(I395/'Checklist Parameters'!$E$101,0),"N/A")</f>
        <v>0</v>
      </c>
      <c r="AB395" s="161" t="str">
        <f>IF('Checklist Parameters'!$E$43&lt;&gt;"",(I395*'Checklist Parameters'!$E$43)/1000,"N/A")</f>
        <v>N/A</v>
      </c>
      <c r="AC395" s="161">
        <f>IF('Checklist Parameters'!$E$16="",$X395,IF(AND('Checklist Parameters'!$E$16&lt;$X395,'Checklist Parameters'!$E$16&gt;=3),'Checklist Parameters'!$E$16,IF(AND('Checklist Parameters'!$E$16&lt;$X395,'Checklist Parameters'!$E$16&lt;3),0,$X395)))</f>
        <v>0</v>
      </c>
      <c r="AD395" s="161" t="str">
        <f>IF(AND(I395&lt;'Checklist Parameters'!$E$22,$I395&lt;&gt;0),"Y","")</f>
        <v/>
      </c>
      <c r="AE395" s="161" t="str">
        <f>IF($AD395="Y",0,IF('Checklist Parameters'!$E$25="","&lt;no limit&gt;",ROUNDDOWN((($I395-'Checklist Parameters'!$E$24)/'Checklist Parameters'!$E$25)+1,0)))</f>
        <v>&lt;no limit&gt;</v>
      </c>
      <c r="AF395" s="174">
        <f t="shared" si="34"/>
        <v>0</v>
      </c>
      <c r="AG395" s="161">
        <f t="shared" si="35"/>
        <v>0</v>
      </c>
      <c r="AH395" s="126"/>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row>
    <row r="396" spans="1:79" s="2" customFormat="1" ht="15">
      <c r="A396" s="391"/>
      <c r="B396" s="392"/>
      <c r="C396" s="393"/>
      <c r="D396" s="393"/>
      <c r="E396" s="393"/>
      <c r="F396" s="393"/>
      <c r="G396" s="393"/>
      <c r="H396" s="394"/>
      <c r="I396" s="394"/>
      <c r="J396" s="394"/>
      <c r="K396" s="394"/>
      <c r="L396" s="394"/>
      <c r="M396" s="394"/>
      <c r="N396" s="313">
        <f>IF(IF(I396&lt;'Checklist Parameters'!$E$22,0,($I396-$L396))&lt;0,0,IF(I396&lt;'Checklist Parameters'!$E$22,0,($I396-$L396)))</f>
        <v>0</v>
      </c>
      <c r="O396" s="394"/>
      <c r="P396" s="395"/>
      <c r="Q396" s="316">
        <f t="shared" si="30"/>
        <v>0</v>
      </c>
      <c r="R396" s="159">
        <f t="shared" si="31"/>
        <v>0</v>
      </c>
      <c r="S396" s="159">
        <f>IF('Checklist Parameters'!$E$60&lt;0.2,0.2,'Checklist Parameters'!$E$60)</f>
        <v>0.72</v>
      </c>
      <c r="T396" s="160">
        <f>IF($O396="",IF('Checklist District ID'!$C$43="Y",MAX($R396:$S396)*$I396,SUM($R396:$S396)*$I396),IF(O396&gt;0,Q396*S396))</f>
        <v>0</v>
      </c>
      <c r="U396" s="160">
        <f>IF(Q396&gt;0,((I396-T396)*'Formula Matrix'!$E$38),0)</f>
        <v>0</v>
      </c>
      <c r="V396" s="160">
        <f t="shared" si="32"/>
        <v>0</v>
      </c>
      <c r="W396" s="160">
        <f>IF(V396&gt;0,(V396*'Checklist Parameters'!$E$35),0)</f>
        <v>0</v>
      </c>
      <c r="X396" s="161">
        <f t="shared" si="33"/>
        <v>0</v>
      </c>
      <c r="Y396" s="161">
        <f>IF('Checklist Parameters'!$E$102&lt;&gt;"",(I396/43560)*'Checklist Parameters'!$E$102,"N/A")</f>
        <v>0</v>
      </c>
      <c r="Z396" s="161" t="str">
        <f>IF('Checklist Parameters'!$E$58&lt;&gt;"",((I396*'Checklist Parameters'!$E$58)*'Checklist Parameters'!$E$35)/1000,"N/A")</f>
        <v>N/A</v>
      </c>
      <c r="AA396" s="161">
        <f>IF('Checklist Parameters'!$E$101&lt;&gt;"",IFERROR(I396/'Checklist Parameters'!$E$101,0),"N/A")</f>
        <v>0</v>
      </c>
      <c r="AB396" s="161" t="str">
        <f>IF('Checklist Parameters'!$E$43&lt;&gt;"",(I396*'Checklist Parameters'!$E$43)/1000,"N/A")</f>
        <v>N/A</v>
      </c>
      <c r="AC396" s="161">
        <f>IF('Checklist Parameters'!$E$16="",$X396,IF(AND('Checklist Parameters'!$E$16&lt;$X396,'Checklist Parameters'!$E$16&gt;=3),'Checklist Parameters'!$E$16,IF(AND('Checklist Parameters'!$E$16&lt;$X396,'Checklist Parameters'!$E$16&lt;3),0,$X396)))</f>
        <v>0</v>
      </c>
      <c r="AD396" s="161" t="str">
        <f>IF(AND(I396&lt;'Checklist Parameters'!$E$22,$I396&lt;&gt;0),"Y","")</f>
        <v/>
      </c>
      <c r="AE396" s="161" t="str">
        <f>IF($AD396="Y",0,IF('Checklist Parameters'!$E$25="","&lt;no limit&gt;",ROUNDDOWN((($I396-'Checklist Parameters'!$E$24)/'Checklist Parameters'!$E$25)+1,0)))</f>
        <v>&lt;no limit&gt;</v>
      </c>
      <c r="AF396" s="174">
        <f t="shared" si="34"/>
        <v>0</v>
      </c>
      <c r="AG396" s="161">
        <f t="shared" si="35"/>
        <v>0</v>
      </c>
      <c r="AH396" s="126"/>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row>
    <row r="397" spans="1:79" s="2" customFormat="1" ht="15">
      <c r="A397" s="391"/>
      <c r="B397" s="392"/>
      <c r="C397" s="393"/>
      <c r="D397" s="393"/>
      <c r="E397" s="393"/>
      <c r="F397" s="393"/>
      <c r="G397" s="393"/>
      <c r="H397" s="394"/>
      <c r="I397" s="394"/>
      <c r="J397" s="394"/>
      <c r="K397" s="394"/>
      <c r="L397" s="394"/>
      <c r="M397" s="394"/>
      <c r="N397" s="313">
        <f>IF(IF(I397&lt;'Checklist Parameters'!$E$22,0,($I397-$L397))&lt;0,0,IF(I397&lt;'Checklist Parameters'!$E$22,0,($I397-$L397)))</f>
        <v>0</v>
      </c>
      <c r="O397" s="394"/>
      <c r="P397" s="395"/>
      <c r="Q397" s="316">
        <f t="shared" si="30"/>
        <v>0</v>
      </c>
      <c r="R397" s="159">
        <f t="shared" si="31"/>
        <v>0</v>
      </c>
      <c r="S397" s="159">
        <f>IF('Checklist Parameters'!$E$60&lt;0.2,0.2,'Checklist Parameters'!$E$60)</f>
        <v>0.72</v>
      </c>
      <c r="T397" s="160">
        <f>IF($O397="",IF('Checklist District ID'!$C$43="Y",MAX($R397:$S397)*$I397,SUM($R397:$S397)*$I397),IF(O397&gt;0,Q397*S397))</f>
        <v>0</v>
      </c>
      <c r="U397" s="160">
        <f>IF(Q397&gt;0,((I397-T397)*'Formula Matrix'!$E$38),0)</f>
        <v>0</v>
      </c>
      <c r="V397" s="160">
        <f t="shared" si="32"/>
        <v>0</v>
      </c>
      <c r="W397" s="160">
        <f>IF(V397&gt;0,(V397*'Checklist Parameters'!$E$35),0)</f>
        <v>0</v>
      </c>
      <c r="X397" s="161">
        <f t="shared" si="33"/>
        <v>0</v>
      </c>
      <c r="Y397" s="161">
        <f>IF('Checklist Parameters'!$E$102&lt;&gt;"",(I397/43560)*'Checklist Parameters'!$E$102,"N/A")</f>
        <v>0</v>
      </c>
      <c r="Z397" s="161" t="str">
        <f>IF('Checklist Parameters'!$E$58&lt;&gt;"",((I397*'Checklist Parameters'!$E$58)*'Checklist Parameters'!$E$35)/1000,"N/A")</f>
        <v>N/A</v>
      </c>
      <c r="AA397" s="161">
        <f>IF('Checklist Parameters'!$E$101&lt;&gt;"",IFERROR(I397/'Checklist Parameters'!$E$101,0),"N/A")</f>
        <v>0</v>
      </c>
      <c r="AB397" s="161" t="str">
        <f>IF('Checklist Parameters'!$E$43&lt;&gt;"",(I397*'Checklist Parameters'!$E$43)/1000,"N/A")</f>
        <v>N/A</v>
      </c>
      <c r="AC397" s="161">
        <f>IF('Checklist Parameters'!$E$16="",$X397,IF(AND('Checklist Parameters'!$E$16&lt;$X397,'Checklist Parameters'!$E$16&gt;=3),'Checklist Parameters'!$E$16,IF(AND('Checklist Parameters'!$E$16&lt;$X397,'Checklist Parameters'!$E$16&lt;3),0,$X397)))</f>
        <v>0</v>
      </c>
      <c r="AD397" s="161" t="str">
        <f>IF(AND(I397&lt;'Checklist Parameters'!$E$22,$I397&lt;&gt;0),"Y","")</f>
        <v/>
      </c>
      <c r="AE397" s="161" t="str">
        <f>IF($AD397="Y",0,IF('Checklist Parameters'!$E$25="","&lt;no limit&gt;",ROUNDDOWN((($I397-'Checklist Parameters'!$E$24)/'Checklist Parameters'!$E$25)+1,0)))</f>
        <v>&lt;no limit&gt;</v>
      </c>
      <c r="AF397" s="174">
        <f t="shared" si="34"/>
        <v>0</v>
      </c>
      <c r="AG397" s="161">
        <f t="shared" si="35"/>
        <v>0</v>
      </c>
      <c r="AH397" s="126"/>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row>
    <row r="398" spans="1:79" s="2" customFormat="1" ht="15">
      <c r="A398" s="391"/>
      <c r="B398" s="392"/>
      <c r="C398" s="393"/>
      <c r="D398" s="393"/>
      <c r="E398" s="393"/>
      <c r="F398" s="393"/>
      <c r="G398" s="393"/>
      <c r="H398" s="394"/>
      <c r="I398" s="394"/>
      <c r="J398" s="394"/>
      <c r="K398" s="394"/>
      <c r="L398" s="394"/>
      <c r="M398" s="394"/>
      <c r="N398" s="313">
        <f>IF(IF(I398&lt;'Checklist Parameters'!$E$22,0,($I398-$L398))&lt;0,0,IF(I398&lt;'Checklist Parameters'!$E$22,0,($I398-$L398)))</f>
        <v>0</v>
      </c>
      <c r="O398" s="394"/>
      <c r="P398" s="395"/>
      <c r="Q398" s="316">
        <f t="shared" si="30"/>
        <v>0</v>
      </c>
      <c r="R398" s="159">
        <f t="shared" si="31"/>
        <v>0</v>
      </c>
      <c r="S398" s="159">
        <f>IF('Checklist Parameters'!$E$60&lt;0.2,0.2,'Checklist Parameters'!$E$60)</f>
        <v>0.72</v>
      </c>
      <c r="T398" s="160">
        <f>IF($O398="",IF('Checklist District ID'!$C$43="Y",MAX($R398:$S398)*$I398,SUM($R398:$S398)*$I398),IF(O398&gt;0,Q398*S398))</f>
        <v>0</v>
      </c>
      <c r="U398" s="160">
        <f>IF(Q398&gt;0,((I398-T398)*'Formula Matrix'!$E$38),0)</f>
        <v>0</v>
      </c>
      <c r="V398" s="160">
        <f t="shared" si="32"/>
        <v>0</v>
      </c>
      <c r="W398" s="160">
        <f>IF(V398&gt;0,(V398*'Checklist Parameters'!$E$35),0)</f>
        <v>0</v>
      </c>
      <c r="X398" s="161">
        <f t="shared" si="33"/>
        <v>0</v>
      </c>
      <c r="Y398" s="161">
        <f>IF('Checklist Parameters'!$E$102&lt;&gt;"",(I398/43560)*'Checklist Parameters'!$E$102,"N/A")</f>
        <v>0</v>
      </c>
      <c r="Z398" s="161" t="str">
        <f>IF('Checklist Parameters'!$E$58&lt;&gt;"",((I398*'Checklist Parameters'!$E$58)*'Checklist Parameters'!$E$35)/1000,"N/A")</f>
        <v>N/A</v>
      </c>
      <c r="AA398" s="161">
        <f>IF('Checklist Parameters'!$E$101&lt;&gt;"",IFERROR(I398/'Checklist Parameters'!$E$101,0),"N/A")</f>
        <v>0</v>
      </c>
      <c r="AB398" s="161" t="str">
        <f>IF('Checklist Parameters'!$E$43&lt;&gt;"",(I398*'Checklist Parameters'!$E$43)/1000,"N/A")</f>
        <v>N/A</v>
      </c>
      <c r="AC398" s="161">
        <f>IF('Checklist Parameters'!$E$16="",$X398,IF(AND('Checklist Parameters'!$E$16&lt;$X398,'Checklist Parameters'!$E$16&gt;=3),'Checklist Parameters'!$E$16,IF(AND('Checklist Parameters'!$E$16&lt;$X398,'Checklist Parameters'!$E$16&lt;3),0,$X398)))</f>
        <v>0</v>
      </c>
      <c r="AD398" s="161" t="str">
        <f>IF(AND(I398&lt;'Checklist Parameters'!$E$22,$I398&lt;&gt;0),"Y","")</f>
        <v/>
      </c>
      <c r="AE398" s="161" t="str">
        <f>IF($AD398="Y",0,IF('Checklist Parameters'!$E$25="","&lt;no limit&gt;",ROUNDDOWN((($I398-'Checklist Parameters'!$E$24)/'Checklist Parameters'!$E$25)+1,0)))</f>
        <v>&lt;no limit&gt;</v>
      </c>
      <c r="AF398" s="174">
        <f t="shared" si="34"/>
        <v>0</v>
      </c>
      <c r="AG398" s="161">
        <f t="shared" si="35"/>
        <v>0</v>
      </c>
      <c r="AH398" s="126"/>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row>
    <row r="399" spans="1:79" s="2" customFormat="1" ht="15">
      <c r="A399" s="391"/>
      <c r="B399" s="392"/>
      <c r="C399" s="393"/>
      <c r="D399" s="393"/>
      <c r="E399" s="393"/>
      <c r="F399" s="393"/>
      <c r="G399" s="393"/>
      <c r="H399" s="394"/>
      <c r="I399" s="394"/>
      <c r="J399" s="394"/>
      <c r="K399" s="394"/>
      <c r="L399" s="394"/>
      <c r="M399" s="394"/>
      <c r="N399" s="313">
        <f>IF(IF(I399&lt;'Checklist Parameters'!$E$22,0,($I399-$L399))&lt;0,0,IF(I399&lt;'Checklist Parameters'!$E$22,0,($I399-$L399)))</f>
        <v>0</v>
      </c>
      <c r="O399" s="394"/>
      <c r="P399" s="395"/>
      <c r="Q399" s="316">
        <f t="shared" si="30"/>
        <v>0</v>
      </c>
      <c r="R399" s="159">
        <f t="shared" si="31"/>
        <v>0</v>
      </c>
      <c r="S399" s="159">
        <f>IF('Checklist Parameters'!$E$60&lt;0.2,0.2,'Checklist Parameters'!$E$60)</f>
        <v>0.72</v>
      </c>
      <c r="T399" s="160">
        <f>IF($O399="",IF('Checklist District ID'!$C$43="Y",MAX($R399:$S399)*$I399,SUM($R399:$S399)*$I399),IF(O399&gt;0,Q399*S399))</f>
        <v>0</v>
      </c>
      <c r="U399" s="160">
        <f>IF(Q399&gt;0,((I399-T399)*'Formula Matrix'!$E$38),0)</f>
        <v>0</v>
      </c>
      <c r="V399" s="160">
        <f t="shared" si="32"/>
        <v>0</v>
      </c>
      <c r="W399" s="160">
        <f>IF(V399&gt;0,(V399*'Checklist Parameters'!$E$35),0)</f>
        <v>0</v>
      </c>
      <c r="X399" s="161">
        <f t="shared" si="33"/>
        <v>0</v>
      </c>
      <c r="Y399" s="161">
        <f>IF('Checklist Parameters'!$E$102&lt;&gt;"",(I399/43560)*'Checklist Parameters'!$E$102,"N/A")</f>
        <v>0</v>
      </c>
      <c r="Z399" s="161" t="str">
        <f>IF('Checklist Parameters'!$E$58&lt;&gt;"",((I399*'Checklist Parameters'!$E$58)*'Checklist Parameters'!$E$35)/1000,"N/A")</f>
        <v>N/A</v>
      </c>
      <c r="AA399" s="161">
        <f>IF('Checklist Parameters'!$E$101&lt;&gt;"",IFERROR(I399/'Checklist Parameters'!$E$101,0),"N/A")</f>
        <v>0</v>
      </c>
      <c r="AB399" s="161" t="str">
        <f>IF('Checklist Parameters'!$E$43&lt;&gt;"",(I399*'Checklist Parameters'!$E$43)/1000,"N/A")</f>
        <v>N/A</v>
      </c>
      <c r="AC399" s="161">
        <f>IF('Checklist Parameters'!$E$16="",$X399,IF(AND('Checklist Parameters'!$E$16&lt;$X399,'Checklist Parameters'!$E$16&gt;=3),'Checklist Parameters'!$E$16,IF(AND('Checklist Parameters'!$E$16&lt;$X399,'Checklist Parameters'!$E$16&lt;3),0,$X399)))</f>
        <v>0</v>
      </c>
      <c r="AD399" s="161" t="str">
        <f>IF(AND(I399&lt;'Checklist Parameters'!$E$22,$I399&lt;&gt;0),"Y","")</f>
        <v/>
      </c>
      <c r="AE399" s="161" t="str">
        <f>IF($AD399="Y",0,IF('Checklist Parameters'!$E$25="","&lt;no limit&gt;",ROUNDDOWN((($I399-'Checklist Parameters'!$E$24)/'Checklist Parameters'!$E$25)+1,0)))</f>
        <v>&lt;no limit&gt;</v>
      </c>
      <c r="AF399" s="174">
        <f t="shared" si="34"/>
        <v>0</v>
      </c>
      <c r="AG399" s="161">
        <f t="shared" si="35"/>
        <v>0</v>
      </c>
      <c r="AH399" s="126"/>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row>
    <row r="400" spans="1:79" s="2" customFormat="1" ht="15">
      <c r="A400" s="391"/>
      <c r="B400" s="392"/>
      <c r="C400" s="393"/>
      <c r="D400" s="393"/>
      <c r="E400" s="393"/>
      <c r="F400" s="393"/>
      <c r="G400" s="393"/>
      <c r="H400" s="394"/>
      <c r="I400" s="394"/>
      <c r="J400" s="394"/>
      <c r="K400" s="394"/>
      <c r="L400" s="394"/>
      <c r="M400" s="394"/>
      <c r="N400" s="313">
        <f>IF(IF(I400&lt;'Checklist Parameters'!$E$22,0,($I400-$L400))&lt;0,0,IF(I400&lt;'Checklist Parameters'!$E$22,0,($I400-$L400)))</f>
        <v>0</v>
      </c>
      <c r="O400" s="394"/>
      <c r="P400" s="395"/>
      <c r="Q400" s="316">
        <f t="shared" si="30"/>
        <v>0</v>
      </c>
      <c r="R400" s="159">
        <f t="shared" si="31"/>
        <v>0</v>
      </c>
      <c r="S400" s="159">
        <f>IF('Checklist Parameters'!$E$60&lt;0.2,0.2,'Checklist Parameters'!$E$60)</f>
        <v>0.72</v>
      </c>
      <c r="T400" s="160">
        <f>IF($O400="",IF('Checklist District ID'!$C$43="Y",MAX($R400:$S400)*$I400,SUM($R400:$S400)*$I400),IF(O400&gt;0,Q400*S400))</f>
        <v>0</v>
      </c>
      <c r="U400" s="160">
        <f>IF(Q400&gt;0,((I400-T400)*'Formula Matrix'!$E$38),0)</f>
        <v>0</v>
      </c>
      <c r="V400" s="160">
        <f t="shared" si="32"/>
        <v>0</v>
      </c>
      <c r="W400" s="160">
        <f>IF(V400&gt;0,(V400*'Checklist Parameters'!$E$35),0)</f>
        <v>0</v>
      </c>
      <c r="X400" s="161">
        <f t="shared" si="33"/>
        <v>0</v>
      </c>
      <c r="Y400" s="161">
        <f>IF('Checklist Parameters'!$E$102&lt;&gt;"",(I400/43560)*'Checklist Parameters'!$E$102,"N/A")</f>
        <v>0</v>
      </c>
      <c r="Z400" s="161" t="str">
        <f>IF('Checklist Parameters'!$E$58&lt;&gt;"",((I400*'Checklist Parameters'!$E$58)*'Checklist Parameters'!$E$35)/1000,"N/A")</f>
        <v>N/A</v>
      </c>
      <c r="AA400" s="161">
        <f>IF('Checklist Parameters'!$E$101&lt;&gt;"",IFERROR(I400/'Checklist Parameters'!$E$101,0),"N/A")</f>
        <v>0</v>
      </c>
      <c r="AB400" s="161" t="str">
        <f>IF('Checklist Parameters'!$E$43&lt;&gt;"",(I400*'Checklist Parameters'!$E$43)/1000,"N/A")</f>
        <v>N/A</v>
      </c>
      <c r="AC400" s="161">
        <f>IF('Checklist Parameters'!$E$16="",$X400,IF(AND('Checklist Parameters'!$E$16&lt;$X400,'Checklist Parameters'!$E$16&gt;=3),'Checklist Parameters'!$E$16,IF(AND('Checklist Parameters'!$E$16&lt;$X400,'Checklist Parameters'!$E$16&lt;3),0,$X400)))</f>
        <v>0</v>
      </c>
      <c r="AD400" s="161" t="str">
        <f>IF(AND(I400&lt;'Checklist Parameters'!$E$22,$I400&lt;&gt;0),"Y","")</f>
        <v/>
      </c>
      <c r="AE400" s="161" t="str">
        <f>IF($AD400="Y",0,IF('Checklist Parameters'!$E$25="","&lt;no limit&gt;",ROUNDDOWN((($I400-'Checklist Parameters'!$E$24)/'Checklist Parameters'!$E$25)+1,0)))</f>
        <v>&lt;no limit&gt;</v>
      </c>
      <c r="AF400" s="174">
        <f t="shared" si="34"/>
        <v>0</v>
      </c>
      <c r="AG400" s="161">
        <f t="shared" si="35"/>
        <v>0</v>
      </c>
      <c r="AH400" s="126"/>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row>
    <row r="401" spans="1:79" s="2" customFormat="1" ht="15">
      <c r="A401" s="391"/>
      <c r="B401" s="392"/>
      <c r="C401" s="393"/>
      <c r="D401" s="393"/>
      <c r="E401" s="393"/>
      <c r="F401" s="393"/>
      <c r="G401" s="393"/>
      <c r="H401" s="394"/>
      <c r="I401" s="394"/>
      <c r="J401" s="394"/>
      <c r="K401" s="394"/>
      <c r="L401" s="394"/>
      <c r="M401" s="394"/>
      <c r="N401" s="313">
        <f>IF(IF(I401&lt;'Checklist Parameters'!$E$22,0,($I401-$L401))&lt;0,0,IF(I401&lt;'Checklist Parameters'!$E$22,0,($I401-$L401)))</f>
        <v>0</v>
      </c>
      <c r="O401" s="394"/>
      <c r="P401" s="395"/>
      <c r="Q401" s="316">
        <f t="shared" si="30"/>
        <v>0</v>
      </c>
      <c r="R401" s="159">
        <f t="shared" si="31"/>
        <v>0</v>
      </c>
      <c r="S401" s="159">
        <f>IF('Checklist Parameters'!$E$60&lt;0.2,0.2,'Checklist Parameters'!$E$60)</f>
        <v>0.72</v>
      </c>
      <c r="T401" s="160">
        <f>IF($O401="",IF('Checklist District ID'!$C$43="Y",MAX($R401:$S401)*$I401,SUM($R401:$S401)*$I401),IF(O401&gt;0,Q401*S401))</f>
        <v>0</v>
      </c>
      <c r="U401" s="160">
        <f>IF(Q401&gt;0,((I401-T401)*'Formula Matrix'!$E$38),0)</f>
        <v>0</v>
      </c>
      <c r="V401" s="160">
        <f t="shared" si="32"/>
        <v>0</v>
      </c>
      <c r="W401" s="160">
        <f>IF(V401&gt;0,(V401*'Checklist Parameters'!$E$35),0)</f>
        <v>0</v>
      </c>
      <c r="X401" s="161">
        <f t="shared" si="33"/>
        <v>0</v>
      </c>
      <c r="Y401" s="161">
        <f>IF('Checklist Parameters'!$E$102&lt;&gt;"",(I401/43560)*'Checklist Parameters'!$E$102,"N/A")</f>
        <v>0</v>
      </c>
      <c r="Z401" s="161" t="str">
        <f>IF('Checklist Parameters'!$E$58&lt;&gt;"",((I401*'Checklist Parameters'!$E$58)*'Checklist Parameters'!$E$35)/1000,"N/A")</f>
        <v>N/A</v>
      </c>
      <c r="AA401" s="161">
        <f>IF('Checklist Parameters'!$E$101&lt;&gt;"",IFERROR(I401/'Checklist Parameters'!$E$101,0),"N/A")</f>
        <v>0</v>
      </c>
      <c r="AB401" s="161" t="str">
        <f>IF('Checklist Parameters'!$E$43&lt;&gt;"",(I401*'Checklist Parameters'!$E$43)/1000,"N/A")</f>
        <v>N/A</v>
      </c>
      <c r="AC401" s="161">
        <f>IF('Checklist Parameters'!$E$16="",$X401,IF(AND('Checklist Parameters'!$E$16&lt;$X401,'Checklist Parameters'!$E$16&gt;=3),'Checklist Parameters'!$E$16,IF(AND('Checklist Parameters'!$E$16&lt;$X401,'Checklist Parameters'!$E$16&lt;3),0,$X401)))</f>
        <v>0</v>
      </c>
      <c r="AD401" s="161" t="str">
        <f>IF(AND(I401&lt;'Checklist Parameters'!$E$22,$I401&lt;&gt;0),"Y","")</f>
        <v/>
      </c>
      <c r="AE401" s="161" t="str">
        <f>IF($AD401="Y",0,IF('Checklist Parameters'!$E$25="","&lt;no limit&gt;",ROUNDDOWN((($I401-'Checklist Parameters'!$E$24)/'Checklist Parameters'!$E$25)+1,0)))</f>
        <v>&lt;no limit&gt;</v>
      </c>
      <c r="AF401" s="174">
        <f t="shared" si="34"/>
        <v>0</v>
      </c>
      <c r="AG401" s="161">
        <f t="shared" si="35"/>
        <v>0</v>
      </c>
      <c r="AH401" s="126"/>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row>
    <row r="402" spans="1:79" s="2" customFormat="1" ht="15">
      <c r="A402" s="391"/>
      <c r="B402" s="392"/>
      <c r="C402" s="393"/>
      <c r="D402" s="393"/>
      <c r="E402" s="393"/>
      <c r="F402" s="393"/>
      <c r="G402" s="393"/>
      <c r="H402" s="394"/>
      <c r="I402" s="394"/>
      <c r="J402" s="394"/>
      <c r="K402" s="394"/>
      <c r="L402" s="394"/>
      <c r="M402" s="394"/>
      <c r="N402" s="313">
        <f>IF(IF(I402&lt;'Checklist Parameters'!$E$22,0,($I402-$L402))&lt;0,0,IF(I402&lt;'Checklist Parameters'!$E$22,0,($I402-$L402)))</f>
        <v>0</v>
      </c>
      <c r="O402" s="394"/>
      <c r="P402" s="395"/>
      <c r="Q402" s="316">
        <f t="shared" si="30"/>
        <v>0</v>
      </c>
      <c r="R402" s="159">
        <f t="shared" si="31"/>
        <v>0</v>
      </c>
      <c r="S402" s="159">
        <f>IF('Checklist Parameters'!$E$60&lt;0.2,0.2,'Checklist Parameters'!$E$60)</f>
        <v>0.72</v>
      </c>
      <c r="T402" s="160">
        <f>IF($O402="",IF('Checklist District ID'!$C$43="Y",MAX($R402:$S402)*$I402,SUM($R402:$S402)*$I402),IF(O402&gt;0,Q402*S402))</f>
        <v>0</v>
      </c>
      <c r="U402" s="160">
        <f>IF(Q402&gt;0,((I402-T402)*'Formula Matrix'!$E$38),0)</f>
        <v>0</v>
      </c>
      <c r="V402" s="160">
        <f t="shared" si="32"/>
        <v>0</v>
      </c>
      <c r="W402" s="160">
        <f>IF(V402&gt;0,(V402*'Checklist Parameters'!$E$35),0)</f>
        <v>0</v>
      </c>
      <c r="X402" s="161">
        <f t="shared" si="33"/>
        <v>0</v>
      </c>
      <c r="Y402" s="161">
        <f>IF('Checklist Parameters'!$E$102&lt;&gt;"",(I402/43560)*'Checklist Parameters'!$E$102,"N/A")</f>
        <v>0</v>
      </c>
      <c r="Z402" s="161" t="str">
        <f>IF('Checklist Parameters'!$E$58&lt;&gt;"",((I402*'Checklist Parameters'!$E$58)*'Checklist Parameters'!$E$35)/1000,"N/A")</f>
        <v>N/A</v>
      </c>
      <c r="AA402" s="161">
        <f>IF('Checklist Parameters'!$E$101&lt;&gt;"",IFERROR(I402/'Checklist Parameters'!$E$101,0),"N/A")</f>
        <v>0</v>
      </c>
      <c r="AB402" s="161" t="str">
        <f>IF('Checklist Parameters'!$E$43&lt;&gt;"",(I402*'Checklist Parameters'!$E$43)/1000,"N/A")</f>
        <v>N/A</v>
      </c>
      <c r="AC402" s="161">
        <f>IF('Checklist Parameters'!$E$16="",$X402,IF(AND('Checklist Parameters'!$E$16&lt;$X402,'Checklist Parameters'!$E$16&gt;=3),'Checklist Parameters'!$E$16,IF(AND('Checklist Parameters'!$E$16&lt;$X402,'Checklist Parameters'!$E$16&lt;3),0,$X402)))</f>
        <v>0</v>
      </c>
      <c r="AD402" s="161" t="str">
        <f>IF(AND(I402&lt;'Checklist Parameters'!$E$22,$I402&lt;&gt;0),"Y","")</f>
        <v/>
      </c>
      <c r="AE402" s="161" t="str">
        <f>IF($AD402="Y",0,IF('Checklist Parameters'!$E$25="","&lt;no limit&gt;",ROUNDDOWN((($I402-'Checklist Parameters'!$E$24)/'Checklist Parameters'!$E$25)+1,0)))</f>
        <v>&lt;no limit&gt;</v>
      </c>
      <c r="AF402" s="174">
        <f t="shared" si="34"/>
        <v>0</v>
      </c>
      <c r="AG402" s="161">
        <f t="shared" si="35"/>
        <v>0</v>
      </c>
      <c r="AH402" s="126"/>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row>
    <row r="403" spans="1:79" s="2" customFormat="1" ht="15">
      <c r="A403" s="391"/>
      <c r="B403" s="392"/>
      <c r="C403" s="393"/>
      <c r="D403" s="393"/>
      <c r="E403" s="393"/>
      <c r="F403" s="393"/>
      <c r="G403" s="393"/>
      <c r="H403" s="394"/>
      <c r="I403" s="394"/>
      <c r="J403" s="394"/>
      <c r="K403" s="394"/>
      <c r="L403" s="394"/>
      <c r="M403" s="394"/>
      <c r="N403" s="313">
        <f>IF(IF(I403&lt;'Checklist Parameters'!$E$22,0,($I403-$L403))&lt;0,0,IF(I403&lt;'Checklist Parameters'!$E$22,0,($I403-$L403)))</f>
        <v>0</v>
      </c>
      <c r="O403" s="394"/>
      <c r="P403" s="395"/>
      <c r="Q403" s="316">
        <f t="shared" si="30"/>
        <v>0</v>
      </c>
      <c r="R403" s="159">
        <f t="shared" si="31"/>
        <v>0</v>
      </c>
      <c r="S403" s="159">
        <f>IF('Checklist Parameters'!$E$60&lt;0.2,0.2,'Checklist Parameters'!$E$60)</f>
        <v>0.72</v>
      </c>
      <c r="T403" s="160">
        <f>IF($O403="",IF('Checklist District ID'!$C$43="Y",MAX($R403:$S403)*$I403,SUM($R403:$S403)*$I403),IF(O403&gt;0,Q403*S403))</f>
        <v>0</v>
      </c>
      <c r="U403" s="160">
        <f>IF(Q403&gt;0,((I403-T403)*'Formula Matrix'!$E$38),0)</f>
        <v>0</v>
      </c>
      <c r="V403" s="160">
        <f t="shared" si="32"/>
        <v>0</v>
      </c>
      <c r="W403" s="160">
        <f>IF(V403&gt;0,(V403*'Checklist Parameters'!$E$35),0)</f>
        <v>0</v>
      </c>
      <c r="X403" s="161">
        <f t="shared" si="33"/>
        <v>0</v>
      </c>
      <c r="Y403" s="161">
        <f>IF('Checklist Parameters'!$E$102&lt;&gt;"",(I403/43560)*'Checklist Parameters'!$E$102,"N/A")</f>
        <v>0</v>
      </c>
      <c r="Z403" s="161" t="str">
        <f>IF('Checklist Parameters'!$E$58&lt;&gt;"",((I403*'Checklist Parameters'!$E$58)*'Checklist Parameters'!$E$35)/1000,"N/A")</f>
        <v>N/A</v>
      </c>
      <c r="AA403" s="161">
        <f>IF('Checklist Parameters'!$E$101&lt;&gt;"",IFERROR(I403/'Checklist Parameters'!$E$101,0),"N/A")</f>
        <v>0</v>
      </c>
      <c r="AB403" s="161" t="str">
        <f>IF('Checklist Parameters'!$E$43&lt;&gt;"",(I403*'Checklist Parameters'!$E$43)/1000,"N/A")</f>
        <v>N/A</v>
      </c>
      <c r="AC403" s="161">
        <f>IF('Checklist Parameters'!$E$16="",$X403,IF(AND('Checklist Parameters'!$E$16&lt;$X403,'Checklist Parameters'!$E$16&gt;=3),'Checklist Parameters'!$E$16,IF(AND('Checklist Parameters'!$E$16&lt;$X403,'Checklist Parameters'!$E$16&lt;3),0,$X403)))</f>
        <v>0</v>
      </c>
      <c r="AD403" s="161" t="str">
        <f>IF(AND(I403&lt;'Checklist Parameters'!$E$22,$I403&lt;&gt;0),"Y","")</f>
        <v/>
      </c>
      <c r="AE403" s="161" t="str">
        <f>IF($AD403="Y",0,IF('Checklist Parameters'!$E$25="","&lt;no limit&gt;",ROUNDDOWN((($I403-'Checklist Parameters'!$E$24)/'Checklist Parameters'!$E$25)+1,0)))</f>
        <v>&lt;no limit&gt;</v>
      </c>
      <c r="AF403" s="174">
        <f t="shared" si="34"/>
        <v>0</v>
      </c>
      <c r="AG403" s="161">
        <f t="shared" si="35"/>
        <v>0</v>
      </c>
      <c r="AH403" s="126"/>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row>
    <row r="404" spans="1:79" s="2" customFormat="1" ht="15">
      <c r="A404" s="391"/>
      <c r="B404" s="392"/>
      <c r="C404" s="393"/>
      <c r="D404" s="393"/>
      <c r="E404" s="393"/>
      <c r="F404" s="393"/>
      <c r="G404" s="393"/>
      <c r="H404" s="394"/>
      <c r="I404" s="394"/>
      <c r="J404" s="394"/>
      <c r="K404" s="394"/>
      <c r="L404" s="394"/>
      <c r="M404" s="394"/>
      <c r="N404" s="313">
        <f>IF(IF(I404&lt;'Checklist Parameters'!$E$22,0,($I404-$L404))&lt;0,0,IF(I404&lt;'Checklist Parameters'!$E$22,0,($I404-$L404)))</f>
        <v>0</v>
      </c>
      <c r="O404" s="394"/>
      <c r="P404" s="395"/>
      <c r="Q404" s="316">
        <f t="shared" ref="Q404:Q467" si="36">IF(O404&lt;&gt;"",O404,N404)</f>
        <v>0</v>
      </c>
      <c r="R404" s="159">
        <f t="shared" ref="R404:R467" si="37">IFERROR(L404/I404,0)</f>
        <v>0</v>
      </c>
      <c r="S404" s="159">
        <f>IF('Checklist Parameters'!$E$60&lt;0.2,0.2,'Checklist Parameters'!$E$60)</f>
        <v>0.72</v>
      </c>
      <c r="T404" s="160">
        <f>IF($O404="",IF('Checklist District ID'!$C$43="Y",MAX($R404:$S404)*$I404,SUM($R404:$S404)*$I404),IF(O404&gt;0,Q404*S404))</f>
        <v>0</v>
      </c>
      <c r="U404" s="160">
        <f>IF(Q404&gt;0,((I404-T404)*'Formula Matrix'!$E$38),0)</f>
        <v>0</v>
      </c>
      <c r="V404" s="160">
        <f t="shared" ref="V404:V467" si="38">IF(Q404=0,0,(I404-T404-U404))</f>
        <v>0</v>
      </c>
      <c r="W404" s="160">
        <f>IF(V404&gt;0,(V404*'Checklist Parameters'!$E$35),0)</f>
        <v>0</v>
      </c>
      <c r="X404" s="161">
        <f t="shared" ref="X404:X467" si="39">IF($W404/1000&gt;3,(ROUNDDOWN($W404/1000,0)),IF(AND($W404/1000&gt;2.5,$W404/1000&lt;=3),3,0))</f>
        <v>0</v>
      </c>
      <c r="Y404" s="161">
        <f>IF('Checklist Parameters'!$E$102&lt;&gt;"",(I404/43560)*'Checklist Parameters'!$E$102,"N/A")</f>
        <v>0</v>
      </c>
      <c r="Z404" s="161" t="str">
        <f>IF('Checklist Parameters'!$E$58&lt;&gt;"",((I404*'Checklist Parameters'!$E$58)*'Checklist Parameters'!$E$35)/1000,"N/A")</f>
        <v>N/A</v>
      </c>
      <c r="AA404" s="161">
        <f>IF('Checklist Parameters'!$E$101&lt;&gt;"",IFERROR(I404/'Checklist Parameters'!$E$101,0),"N/A")</f>
        <v>0</v>
      </c>
      <c r="AB404" s="161" t="str">
        <f>IF('Checklist Parameters'!$E$43&lt;&gt;"",(I404*'Checklist Parameters'!$E$43)/1000,"N/A")</f>
        <v>N/A</v>
      </c>
      <c r="AC404" s="161">
        <f>IF('Checklist Parameters'!$E$16="",$X404,IF(AND('Checklist Parameters'!$E$16&lt;$X404,'Checklist Parameters'!$E$16&gt;=3),'Checklist Parameters'!$E$16,IF(AND('Checklist Parameters'!$E$16&lt;$X404,'Checklist Parameters'!$E$16&lt;3),0,$X404)))</f>
        <v>0</v>
      </c>
      <c r="AD404" s="161" t="str">
        <f>IF(AND(I404&lt;'Checklist Parameters'!$E$22,$I404&lt;&gt;0),"Y","")</f>
        <v/>
      </c>
      <c r="AE404" s="161" t="str">
        <f>IF($AD404="Y",0,IF('Checklist Parameters'!$E$25="","&lt;no limit&gt;",ROUNDDOWN((($I404-'Checklist Parameters'!$E$24)/'Checklist Parameters'!$E$25)+1,0)))</f>
        <v>&lt;no limit&gt;</v>
      </c>
      <c r="AF404" s="174">
        <f t="shared" ref="AF404:AF467" si="40">IF(MIN(X404,Y404,Z404,AA404,AB404,AC404)&lt;2.5,0,IF(AND(MIN(X404,Y404,Z404,AA404,AB404,AC404)&gt;=2.5,MIN(X404,Y404,Z404,AA404,AB404,AC404)&lt;3),3,ROUND(MIN(X404,Y404,Z404,AA404,AB404,AC404),0)))</f>
        <v>0</v>
      </c>
      <c r="AG404" s="161">
        <f t="shared" ref="AG404:AG467" si="41">IFERROR((43560/$I404)*$AF404,0)</f>
        <v>0</v>
      </c>
      <c r="AH404" s="126"/>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row>
    <row r="405" spans="1:79" s="2" customFormat="1" ht="15">
      <c r="A405" s="391"/>
      <c r="B405" s="392"/>
      <c r="C405" s="393"/>
      <c r="D405" s="393"/>
      <c r="E405" s="393"/>
      <c r="F405" s="393"/>
      <c r="G405" s="393"/>
      <c r="H405" s="394"/>
      <c r="I405" s="394"/>
      <c r="J405" s="394"/>
      <c r="K405" s="394"/>
      <c r="L405" s="394"/>
      <c r="M405" s="394"/>
      <c r="N405" s="313">
        <f>IF(IF(I405&lt;'Checklist Parameters'!$E$22,0,($I405-$L405))&lt;0,0,IF(I405&lt;'Checklist Parameters'!$E$22,0,($I405-$L405)))</f>
        <v>0</v>
      </c>
      <c r="O405" s="394"/>
      <c r="P405" s="395"/>
      <c r="Q405" s="316">
        <f t="shared" si="36"/>
        <v>0</v>
      </c>
      <c r="R405" s="159">
        <f t="shared" si="37"/>
        <v>0</v>
      </c>
      <c r="S405" s="159">
        <f>IF('Checklist Parameters'!$E$60&lt;0.2,0.2,'Checklist Parameters'!$E$60)</f>
        <v>0.72</v>
      </c>
      <c r="T405" s="160">
        <f>IF($O405="",IF('Checklist District ID'!$C$43="Y",MAX($R405:$S405)*$I405,SUM($R405:$S405)*$I405),IF(O405&gt;0,Q405*S405))</f>
        <v>0</v>
      </c>
      <c r="U405" s="160">
        <f>IF(Q405&gt;0,((I405-T405)*'Formula Matrix'!$E$38),0)</f>
        <v>0</v>
      </c>
      <c r="V405" s="160">
        <f t="shared" si="38"/>
        <v>0</v>
      </c>
      <c r="W405" s="160">
        <f>IF(V405&gt;0,(V405*'Checklist Parameters'!$E$35),0)</f>
        <v>0</v>
      </c>
      <c r="X405" s="161">
        <f t="shared" si="39"/>
        <v>0</v>
      </c>
      <c r="Y405" s="161">
        <f>IF('Checklist Parameters'!$E$102&lt;&gt;"",(I405/43560)*'Checklist Parameters'!$E$102,"N/A")</f>
        <v>0</v>
      </c>
      <c r="Z405" s="161" t="str">
        <f>IF('Checklist Parameters'!$E$58&lt;&gt;"",((I405*'Checklist Parameters'!$E$58)*'Checklist Parameters'!$E$35)/1000,"N/A")</f>
        <v>N/A</v>
      </c>
      <c r="AA405" s="161">
        <f>IF('Checklist Parameters'!$E$101&lt;&gt;"",IFERROR(I405/'Checklist Parameters'!$E$101,0),"N/A")</f>
        <v>0</v>
      </c>
      <c r="AB405" s="161" t="str">
        <f>IF('Checklist Parameters'!$E$43&lt;&gt;"",(I405*'Checklist Parameters'!$E$43)/1000,"N/A")</f>
        <v>N/A</v>
      </c>
      <c r="AC405" s="161">
        <f>IF('Checklist Parameters'!$E$16="",$X405,IF(AND('Checklist Parameters'!$E$16&lt;$X405,'Checklist Parameters'!$E$16&gt;=3),'Checklist Parameters'!$E$16,IF(AND('Checklist Parameters'!$E$16&lt;$X405,'Checklist Parameters'!$E$16&lt;3),0,$X405)))</f>
        <v>0</v>
      </c>
      <c r="AD405" s="161" t="str">
        <f>IF(AND(I405&lt;'Checklist Parameters'!$E$22,$I405&lt;&gt;0),"Y","")</f>
        <v/>
      </c>
      <c r="AE405" s="161" t="str">
        <f>IF($AD405="Y",0,IF('Checklist Parameters'!$E$25="","&lt;no limit&gt;",ROUNDDOWN((($I405-'Checklist Parameters'!$E$24)/'Checklist Parameters'!$E$25)+1,0)))</f>
        <v>&lt;no limit&gt;</v>
      </c>
      <c r="AF405" s="174">
        <f t="shared" si="40"/>
        <v>0</v>
      </c>
      <c r="AG405" s="161">
        <f t="shared" si="41"/>
        <v>0</v>
      </c>
      <c r="AH405" s="126"/>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row>
    <row r="406" spans="1:79" s="2" customFormat="1" ht="15">
      <c r="A406" s="391"/>
      <c r="B406" s="392"/>
      <c r="C406" s="393"/>
      <c r="D406" s="393"/>
      <c r="E406" s="393"/>
      <c r="F406" s="393"/>
      <c r="G406" s="393"/>
      <c r="H406" s="394"/>
      <c r="I406" s="394"/>
      <c r="J406" s="394"/>
      <c r="K406" s="394"/>
      <c r="L406" s="394"/>
      <c r="M406" s="394"/>
      <c r="N406" s="313">
        <f>IF(IF(I406&lt;'Checklist Parameters'!$E$22,0,($I406-$L406))&lt;0,0,IF(I406&lt;'Checklist Parameters'!$E$22,0,($I406-$L406)))</f>
        <v>0</v>
      </c>
      <c r="O406" s="394"/>
      <c r="P406" s="395"/>
      <c r="Q406" s="316">
        <f t="shared" si="36"/>
        <v>0</v>
      </c>
      <c r="R406" s="159">
        <f t="shared" si="37"/>
        <v>0</v>
      </c>
      <c r="S406" s="159">
        <f>IF('Checklist Parameters'!$E$60&lt;0.2,0.2,'Checklist Parameters'!$E$60)</f>
        <v>0.72</v>
      </c>
      <c r="T406" s="160">
        <f>IF($O406="",IF('Checklist District ID'!$C$43="Y",MAX($R406:$S406)*$I406,SUM($R406:$S406)*$I406),IF(O406&gt;0,Q406*S406))</f>
        <v>0</v>
      </c>
      <c r="U406" s="160">
        <f>IF(Q406&gt;0,((I406-T406)*'Formula Matrix'!$E$38),0)</f>
        <v>0</v>
      </c>
      <c r="V406" s="160">
        <f t="shared" si="38"/>
        <v>0</v>
      </c>
      <c r="W406" s="160">
        <f>IF(V406&gt;0,(V406*'Checklist Parameters'!$E$35),0)</f>
        <v>0</v>
      </c>
      <c r="X406" s="161">
        <f t="shared" si="39"/>
        <v>0</v>
      </c>
      <c r="Y406" s="161">
        <f>IF('Checklist Parameters'!$E$102&lt;&gt;"",(I406/43560)*'Checklist Parameters'!$E$102,"N/A")</f>
        <v>0</v>
      </c>
      <c r="Z406" s="161" t="str">
        <f>IF('Checklist Parameters'!$E$58&lt;&gt;"",((I406*'Checklist Parameters'!$E$58)*'Checklist Parameters'!$E$35)/1000,"N/A")</f>
        <v>N/A</v>
      </c>
      <c r="AA406" s="161">
        <f>IF('Checklist Parameters'!$E$101&lt;&gt;"",IFERROR(I406/'Checklist Parameters'!$E$101,0),"N/A")</f>
        <v>0</v>
      </c>
      <c r="AB406" s="161" t="str">
        <f>IF('Checklist Parameters'!$E$43&lt;&gt;"",(I406*'Checklist Parameters'!$E$43)/1000,"N/A")</f>
        <v>N/A</v>
      </c>
      <c r="AC406" s="161">
        <f>IF('Checklist Parameters'!$E$16="",$X406,IF(AND('Checklist Parameters'!$E$16&lt;$X406,'Checklist Parameters'!$E$16&gt;=3),'Checklist Parameters'!$E$16,IF(AND('Checklist Parameters'!$E$16&lt;$X406,'Checklist Parameters'!$E$16&lt;3),0,$X406)))</f>
        <v>0</v>
      </c>
      <c r="AD406" s="161" t="str">
        <f>IF(AND(I406&lt;'Checklist Parameters'!$E$22,$I406&lt;&gt;0),"Y","")</f>
        <v/>
      </c>
      <c r="AE406" s="161" t="str">
        <f>IF($AD406="Y",0,IF('Checklist Parameters'!$E$25="","&lt;no limit&gt;",ROUNDDOWN((($I406-'Checklist Parameters'!$E$24)/'Checklist Parameters'!$E$25)+1,0)))</f>
        <v>&lt;no limit&gt;</v>
      </c>
      <c r="AF406" s="174">
        <f t="shared" si="40"/>
        <v>0</v>
      </c>
      <c r="AG406" s="161">
        <f t="shared" si="41"/>
        <v>0</v>
      </c>
      <c r="AH406" s="126"/>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row>
    <row r="407" spans="1:79" s="2" customFormat="1" ht="15">
      <c r="A407" s="391"/>
      <c r="B407" s="392"/>
      <c r="C407" s="393"/>
      <c r="D407" s="393"/>
      <c r="E407" s="393"/>
      <c r="F407" s="393"/>
      <c r="G407" s="393"/>
      <c r="H407" s="394"/>
      <c r="I407" s="394"/>
      <c r="J407" s="394"/>
      <c r="K407" s="394"/>
      <c r="L407" s="394"/>
      <c r="M407" s="394"/>
      <c r="N407" s="313">
        <f>IF(IF(I407&lt;'Checklist Parameters'!$E$22,0,($I407-$L407))&lt;0,0,IF(I407&lt;'Checklist Parameters'!$E$22,0,($I407-$L407)))</f>
        <v>0</v>
      </c>
      <c r="O407" s="394"/>
      <c r="P407" s="395"/>
      <c r="Q407" s="316">
        <f t="shared" si="36"/>
        <v>0</v>
      </c>
      <c r="R407" s="159">
        <f t="shared" si="37"/>
        <v>0</v>
      </c>
      <c r="S407" s="159">
        <f>IF('Checklist Parameters'!$E$60&lt;0.2,0.2,'Checklist Parameters'!$E$60)</f>
        <v>0.72</v>
      </c>
      <c r="T407" s="160">
        <f>IF($O407="",IF('Checklist District ID'!$C$43="Y",MAX($R407:$S407)*$I407,SUM($R407:$S407)*$I407),IF(O407&gt;0,Q407*S407))</f>
        <v>0</v>
      </c>
      <c r="U407" s="160">
        <f>IF(Q407&gt;0,((I407-T407)*'Formula Matrix'!$E$38),0)</f>
        <v>0</v>
      </c>
      <c r="V407" s="160">
        <f t="shared" si="38"/>
        <v>0</v>
      </c>
      <c r="W407" s="160">
        <f>IF(V407&gt;0,(V407*'Checklist Parameters'!$E$35),0)</f>
        <v>0</v>
      </c>
      <c r="X407" s="161">
        <f t="shared" si="39"/>
        <v>0</v>
      </c>
      <c r="Y407" s="161">
        <f>IF('Checklist Parameters'!$E$102&lt;&gt;"",(I407/43560)*'Checklist Parameters'!$E$102,"N/A")</f>
        <v>0</v>
      </c>
      <c r="Z407" s="161" t="str">
        <f>IF('Checklist Parameters'!$E$58&lt;&gt;"",((I407*'Checklist Parameters'!$E$58)*'Checklist Parameters'!$E$35)/1000,"N/A")</f>
        <v>N/A</v>
      </c>
      <c r="AA407" s="161">
        <f>IF('Checklist Parameters'!$E$101&lt;&gt;"",IFERROR(I407/'Checklist Parameters'!$E$101,0),"N/A")</f>
        <v>0</v>
      </c>
      <c r="AB407" s="161" t="str">
        <f>IF('Checklist Parameters'!$E$43&lt;&gt;"",(I407*'Checklist Parameters'!$E$43)/1000,"N/A")</f>
        <v>N/A</v>
      </c>
      <c r="AC407" s="161">
        <f>IF('Checklist Parameters'!$E$16="",$X407,IF(AND('Checklist Parameters'!$E$16&lt;$X407,'Checklist Parameters'!$E$16&gt;=3),'Checklist Parameters'!$E$16,IF(AND('Checklist Parameters'!$E$16&lt;$X407,'Checklist Parameters'!$E$16&lt;3),0,$X407)))</f>
        <v>0</v>
      </c>
      <c r="AD407" s="161" t="str">
        <f>IF(AND(I407&lt;'Checklist Parameters'!$E$22,$I407&lt;&gt;0),"Y","")</f>
        <v/>
      </c>
      <c r="AE407" s="161" t="str">
        <f>IF($AD407="Y",0,IF('Checklist Parameters'!$E$25="","&lt;no limit&gt;",ROUNDDOWN((($I407-'Checklist Parameters'!$E$24)/'Checklist Parameters'!$E$25)+1,0)))</f>
        <v>&lt;no limit&gt;</v>
      </c>
      <c r="AF407" s="174">
        <f t="shared" si="40"/>
        <v>0</v>
      </c>
      <c r="AG407" s="161">
        <f t="shared" si="41"/>
        <v>0</v>
      </c>
      <c r="AH407" s="126"/>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row>
    <row r="408" spans="1:79" s="2" customFormat="1" ht="15">
      <c r="A408" s="391"/>
      <c r="B408" s="392"/>
      <c r="C408" s="393"/>
      <c r="D408" s="393"/>
      <c r="E408" s="393"/>
      <c r="F408" s="393"/>
      <c r="G408" s="393"/>
      <c r="H408" s="394"/>
      <c r="I408" s="394"/>
      <c r="J408" s="394"/>
      <c r="K408" s="394"/>
      <c r="L408" s="394"/>
      <c r="M408" s="394"/>
      <c r="N408" s="313">
        <f>IF(IF(I408&lt;'Checklist Parameters'!$E$22,0,($I408-$L408))&lt;0,0,IF(I408&lt;'Checklist Parameters'!$E$22,0,($I408-$L408)))</f>
        <v>0</v>
      </c>
      <c r="O408" s="394"/>
      <c r="P408" s="395"/>
      <c r="Q408" s="316">
        <f t="shared" si="36"/>
        <v>0</v>
      </c>
      <c r="R408" s="159">
        <f t="shared" si="37"/>
        <v>0</v>
      </c>
      <c r="S408" s="159">
        <f>IF('Checklist Parameters'!$E$60&lt;0.2,0.2,'Checklist Parameters'!$E$60)</f>
        <v>0.72</v>
      </c>
      <c r="T408" s="160">
        <f>IF($O408="",IF('Checklist District ID'!$C$43="Y",MAX($R408:$S408)*$I408,SUM($R408:$S408)*$I408),IF(O408&gt;0,Q408*S408))</f>
        <v>0</v>
      </c>
      <c r="U408" s="160">
        <f>IF(Q408&gt;0,((I408-T408)*'Formula Matrix'!$E$38),0)</f>
        <v>0</v>
      </c>
      <c r="V408" s="160">
        <f t="shared" si="38"/>
        <v>0</v>
      </c>
      <c r="W408" s="160">
        <f>IF(V408&gt;0,(V408*'Checklist Parameters'!$E$35),0)</f>
        <v>0</v>
      </c>
      <c r="X408" s="161">
        <f t="shared" si="39"/>
        <v>0</v>
      </c>
      <c r="Y408" s="161">
        <f>IF('Checklist Parameters'!$E$102&lt;&gt;"",(I408/43560)*'Checklist Parameters'!$E$102,"N/A")</f>
        <v>0</v>
      </c>
      <c r="Z408" s="161" t="str">
        <f>IF('Checklist Parameters'!$E$58&lt;&gt;"",((I408*'Checklist Parameters'!$E$58)*'Checklist Parameters'!$E$35)/1000,"N/A")</f>
        <v>N/A</v>
      </c>
      <c r="AA408" s="161">
        <f>IF('Checklist Parameters'!$E$101&lt;&gt;"",IFERROR(I408/'Checklist Parameters'!$E$101,0),"N/A")</f>
        <v>0</v>
      </c>
      <c r="AB408" s="161" t="str">
        <f>IF('Checklist Parameters'!$E$43&lt;&gt;"",(I408*'Checklist Parameters'!$E$43)/1000,"N/A")</f>
        <v>N/A</v>
      </c>
      <c r="AC408" s="161">
        <f>IF('Checklist Parameters'!$E$16="",$X408,IF(AND('Checklist Parameters'!$E$16&lt;$X408,'Checklist Parameters'!$E$16&gt;=3),'Checklist Parameters'!$E$16,IF(AND('Checklist Parameters'!$E$16&lt;$X408,'Checklist Parameters'!$E$16&lt;3),0,$X408)))</f>
        <v>0</v>
      </c>
      <c r="AD408" s="161" t="str">
        <f>IF(AND(I408&lt;'Checklist Parameters'!$E$22,$I408&lt;&gt;0),"Y","")</f>
        <v/>
      </c>
      <c r="AE408" s="161" t="str">
        <f>IF($AD408="Y",0,IF('Checklist Parameters'!$E$25="","&lt;no limit&gt;",ROUNDDOWN((($I408-'Checklist Parameters'!$E$24)/'Checklist Parameters'!$E$25)+1,0)))</f>
        <v>&lt;no limit&gt;</v>
      </c>
      <c r="AF408" s="174">
        <f t="shared" si="40"/>
        <v>0</v>
      </c>
      <c r="AG408" s="161">
        <f t="shared" si="41"/>
        <v>0</v>
      </c>
      <c r="AH408" s="126"/>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row>
    <row r="409" spans="1:79" s="2" customFormat="1" ht="15">
      <c r="A409" s="391"/>
      <c r="B409" s="392"/>
      <c r="C409" s="393"/>
      <c r="D409" s="393"/>
      <c r="E409" s="393"/>
      <c r="F409" s="393"/>
      <c r="G409" s="393"/>
      <c r="H409" s="394"/>
      <c r="I409" s="394"/>
      <c r="J409" s="394"/>
      <c r="K409" s="394"/>
      <c r="L409" s="394"/>
      <c r="M409" s="394"/>
      <c r="N409" s="313">
        <f>IF(IF(I409&lt;'Checklist Parameters'!$E$22,0,($I409-$L409))&lt;0,0,IF(I409&lt;'Checklist Parameters'!$E$22,0,($I409-$L409)))</f>
        <v>0</v>
      </c>
      <c r="O409" s="394"/>
      <c r="P409" s="395"/>
      <c r="Q409" s="316">
        <f t="shared" si="36"/>
        <v>0</v>
      </c>
      <c r="R409" s="159">
        <f t="shared" si="37"/>
        <v>0</v>
      </c>
      <c r="S409" s="159">
        <f>IF('Checklist Parameters'!$E$60&lt;0.2,0.2,'Checklist Parameters'!$E$60)</f>
        <v>0.72</v>
      </c>
      <c r="T409" s="160">
        <f>IF($O409="",IF('Checklist District ID'!$C$43="Y",MAX($R409:$S409)*$I409,SUM($R409:$S409)*$I409),IF(O409&gt;0,Q409*S409))</f>
        <v>0</v>
      </c>
      <c r="U409" s="160">
        <f>IF(Q409&gt;0,((I409-T409)*'Formula Matrix'!$E$38),0)</f>
        <v>0</v>
      </c>
      <c r="V409" s="160">
        <f t="shared" si="38"/>
        <v>0</v>
      </c>
      <c r="W409" s="160">
        <f>IF(V409&gt;0,(V409*'Checklist Parameters'!$E$35),0)</f>
        <v>0</v>
      </c>
      <c r="X409" s="161">
        <f t="shared" si="39"/>
        <v>0</v>
      </c>
      <c r="Y409" s="161">
        <f>IF('Checklist Parameters'!$E$102&lt;&gt;"",(I409/43560)*'Checklist Parameters'!$E$102,"N/A")</f>
        <v>0</v>
      </c>
      <c r="Z409" s="161" t="str">
        <f>IF('Checklist Parameters'!$E$58&lt;&gt;"",((I409*'Checklist Parameters'!$E$58)*'Checklist Parameters'!$E$35)/1000,"N/A")</f>
        <v>N/A</v>
      </c>
      <c r="AA409" s="161">
        <f>IF('Checklist Parameters'!$E$101&lt;&gt;"",IFERROR(I409/'Checklist Parameters'!$E$101,0),"N/A")</f>
        <v>0</v>
      </c>
      <c r="AB409" s="161" t="str">
        <f>IF('Checklist Parameters'!$E$43&lt;&gt;"",(I409*'Checklist Parameters'!$E$43)/1000,"N/A")</f>
        <v>N/A</v>
      </c>
      <c r="AC409" s="161">
        <f>IF('Checklist Parameters'!$E$16="",$X409,IF(AND('Checklist Parameters'!$E$16&lt;$X409,'Checklist Parameters'!$E$16&gt;=3),'Checklist Parameters'!$E$16,IF(AND('Checklist Parameters'!$E$16&lt;$X409,'Checklist Parameters'!$E$16&lt;3),0,$X409)))</f>
        <v>0</v>
      </c>
      <c r="AD409" s="161" t="str">
        <f>IF(AND(I409&lt;'Checklist Parameters'!$E$22,$I409&lt;&gt;0),"Y","")</f>
        <v/>
      </c>
      <c r="AE409" s="161" t="str">
        <f>IF($AD409="Y",0,IF('Checklist Parameters'!$E$25="","&lt;no limit&gt;",ROUNDDOWN((($I409-'Checklist Parameters'!$E$24)/'Checklist Parameters'!$E$25)+1,0)))</f>
        <v>&lt;no limit&gt;</v>
      </c>
      <c r="AF409" s="174">
        <f t="shared" si="40"/>
        <v>0</v>
      </c>
      <c r="AG409" s="161">
        <f t="shared" si="41"/>
        <v>0</v>
      </c>
      <c r="AH409" s="126"/>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row>
    <row r="410" spans="1:79" s="2" customFormat="1" ht="15">
      <c r="A410" s="391"/>
      <c r="B410" s="392"/>
      <c r="C410" s="393"/>
      <c r="D410" s="393"/>
      <c r="E410" s="393"/>
      <c r="F410" s="393"/>
      <c r="G410" s="393"/>
      <c r="H410" s="394"/>
      <c r="I410" s="394"/>
      <c r="J410" s="394"/>
      <c r="K410" s="394"/>
      <c r="L410" s="394"/>
      <c r="M410" s="394"/>
      <c r="N410" s="313">
        <f>IF(IF(I410&lt;'Checklist Parameters'!$E$22,0,($I410-$L410))&lt;0,0,IF(I410&lt;'Checklist Parameters'!$E$22,0,($I410-$L410)))</f>
        <v>0</v>
      </c>
      <c r="O410" s="394"/>
      <c r="P410" s="395"/>
      <c r="Q410" s="316">
        <f t="shared" si="36"/>
        <v>0</v>
      </c>
      <c r="R410" s="159">
        <f t="shared" si="37"/>
        <v>0</v>
      </c>
      <c r="S410" s="159">
        <f>IF('Checklist Parameters'!$E$60&lt;0.2,0.2,'Checklist Parameters'!$E$60)</f>
        <v>0.72</v>
      </c>
      <c r="T410" s="160">
        <f>IF($O410="",IF('Checklist District ID'!$C$43="Y",MAX($R410:$S410)*$I410,SUM($R410:$S410)*$I410),IF(O410&gt;0,Q410*S410))</f>
        <v>0</v>
      </c>
      <c r="U410" s="160">
        <f>IF(Q410&gt;0,((I410-T410)*'Formula Matrix'!$E$38),0)</f>
        <v>0</v>
      </c>
      <c r="V410" s="160">
        <f t="shared" si="38"/>
        <v>0</v>
      </c>
      <c r="W410" s="160">
        <f>IF(V410&gt;0,(V410*'Checklist Parameters'!$E$35),0)</f>
        <v>0</v>
      </c>
      <c r="X410" s="161">
        <f t="shared" si="39"/>
        <v>0</v>
      </c>
      <c r="Y410" s="161">
        <f>IF('Checklist Parameters'!$E$102&lt;&gt;"",(I410/43560)*'Checklist Parameters'!$E$102,"N/A")</f>
        <v>0</v>
      </c>
      <c r="Z410" s="161" t="str">
        <f>IF('Checklist Parameters'!$E$58&lt;&gt;"",((I410*'Checklist Parameters'!$E$58)*'Checklist Parameters'!$E$35)/1000,"N/A")</f>
        <v>N/A</v>
      </c>
      <c r="AA410" s="161">
        <f>IF('Checklist Parameters'!$E$101&lt;&gt;"",IFERROR(I410/'Checklist Parameters'!$E$101,0),"N/A")</f>
        <v>0</v>
      </c>
      <c r="AB410" s="161" t="str">
        <f>IF('Checklist Parameters'!$E$43&lt;&gt;"",(I410*'Checklist Parameters'!$E$43)/1000,"N/A")</f>
        <v>N/A</v>
      </c>
      <c r="AC410" s="161">
        <f>IF('Checklist Parameters'!$E$16="",$X410,IF(AND('Checklist Parameters'!$E$16&lt;$X410,'Checklist Parameters'!$E$16&gt;=3),'Checklist Parameters'!$E$16,IF(AND('Checklist Parameters'!$E$16&lt;$X410,'Checklist Parameters'!$E$16&lt;3),0,$X410)))</f>
        <v>0</v>
      </c>
      <c r="AD410" s="161" t="str">
        <f>IF(AND(I410&lt;'Checklist Parameters'!$E$22,$I410&lt;&gt;0),"Y","")</f>
        <v/>
      </c>
      <c r="AE410" s="161" t="str">
        <f>IF($AD410="Y",0,IF('Checklist Parameters'!$E$25="","&lt;no limit&gt;",ROUNDDOWN((($I410-'Checklist Parameters'!$E$24)/'Checklist Parameters'!$E$25)+1,0)))</f>
        <v>&lt;no limit&gt;</v>
      </c>
      <c r="AF410" s="174">
        <f t="shared" si="40"/>
        <v>0</v>
      </c>
      <c r="AG410" s="161">
        <f t="shared" si="41"/>
        <v>0</v>
      </c>
      <c r="AH410" s="126"/>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row>
    <row r="411" spans="1:79" s="2" customFormat="1" ht="15">
      <c r="A411" s="391"/>
      <c r="B411" s="392"/>
      <c r="C411" s="393"/>
      <c r="D411" s="393"/>
      <c r="E411" s="393"/>
      <c r="F411" s="393"/>
      <c r="G411" s="393"/>
      <c r="H411" s="394"/>
      <c r="I411" s="394"/>
      <c r="J411" s="394"/>
      <c r="K411" s="394"/>
      <c r="L411" s="394"/>
      <c r="M411" s="394"/>
      <c r="N411" s="313">
        <f>IF(IF(I411&lt;'Checklist Parameters'!$E$22,0,($I411-$L411))&lt;0,0,IF(I411&lt;'Checklist Parameters'!$E$22,0,($I411-$L411)))</f>
        <v>0</v>
      </c>
      <c r="O411" s="394"/>
      <c r="P411" s="395"/>
      <c r="Q411" s="316">
        <f t="shared" si="36"/>
        <v>0</v>
      </c>
      <c r="R411" s="159">
        <f t="shared" si="37"/>
        <v>0</v>
      </c>
      <c r="S411" s="159">
        <f>IF('Checklist Parameters'!$E$60&lt;0.2,0.2,'Checklist Parameters'!$E$60)</f>
        <v>0.72</v>
      </c>
      <c r="T411" s="160">
        <f>IF($O411="",IF('Checklist District ID'!$C$43="Y",MAX($R411:$S411)*$I411,SUM($R411:$S411)*$I411),IF(O411&gt;0,Q411*S411))</f>
        <v>0</v>
      </c>
      <c r="U411" s="160">
        <f>IF(Q411&gt;0,((I411-T411)*'Formula Matrix'!$E$38),0)</f>
        <v>0</v>
      </c>
      <c r="V411" s="160">
        <f t="shared" si="38"/>
        <v>0</v>
      </c>
      <c r="W411" s="160">
        <f>IF(V411&gt;0,(V411*'Checklist Parameters'!$E$35),0)</f>
        <v>0</v>
      </c>
      <c r="X411" s="161">
        <f t="shared" si="39"/>
        <v>0</v>
      </c>
      <c r="Y411" s="161">
        <f>IF('Checklist Parameters'!$E$102&lt;&gt;"",(I411/43560)*'Checklist Parameters'!$E$102,"N/A")</f>
        <v>0</v>
      </c>
      <c r="Z411" s="161" t="str">
        <f>IF('Checklist Parameters'!$E$58&lt;&gt;"",((I411*'Checklist Parameters'!$E$58)*'Checklist Parameters'!$E$35)/1000,"N/A")</f>
        <v>N/A</v>
      </c>
      <c r="AA411" s="161">
        <f>IF('Checklist Parameters'!$E$101&lt;&gt;"",IFERROR(I411/'Checklist Parameters'!$E$101,0),"N/A")</f>
        <v>0</v>
      </c>
      <c r="AB411" s="161" t="str">
        <f>IF('Checklist Parameters'!$E$43&lt;&gt;"",(I411*'Checklist Parameters'!$E$43)/1000,"N/A")</f>
        <v>N/A</v>
      </c>
      <c r="AC411" s="161">
        <f>IF('Checklist Parameters'!$E$16="",$X411,IF(AND('Checklist Parameters'!$E$16&lt;$X411,'Checklist Parameters'!$E$16&gt;=3),'Checklist Parameters'!$E$16,IF(AND('Checklist Parameters'!$E$16&lt;$X411,'Checklist Parameters'!$E$16&lt;3),0,$X411)))</f>
        <v>0</v>
      </c>
      <c r="AD411" s="161" t="str">
        <f>IF(AND(I411&lt;'Checklist Parameters'!$E$22,$I411&lt;&gt;0),"Y","")</f>
        <v/>
      </c>
      <c r="AE411" s="161" t="str">
        <f>IF($AD411="Y",0,IF('Checklist Parameters'!$E$25="","&lt;no limit&gt;",ROUNDDOWN((($I411-'Checklist Parameters'!$E$24)/'Checklist Parameters'!$E$25)+1,0)))</f>
        <v>&lt;no limit&gt;</v>
      </c>
      <c r="AF411" s="174">
        <f t="shared" si="40"/>
        <v>0</v>
      </c>
      <c r="AG411" s="161">
        <f t="shared" si="41"/>
        <v>0</v>
      </c>
      <c r="AH411" s="126"/>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row>
    <row r="412" spans="1:79" s="2" customFormat="1" ht="15">
      <c r="A412" s="391"/>
      <c r="B412" s="392"/>
      <c r="C412" s="393"/>
      <c r="D412" s="393"/>
      <c r="E412" s="393"/>
      <c r="F412" s="393"/>
      <c r="G412" s="393"/>
      <c r="H412" s="394"/>
      <c r="I412" s="394"/>
      <c r="J412" s="394"/>
      <c r="K412" s="394"/>
      <c r="L412" s="394"/>
      <c r="M412" s="394"/>
      <c r="N412" s="313">
        <f>IF(IF(I412&lt;'Checklist Parameters'!$E$22,0,($I412-$L412))&lt;0,0,IF(I412&lt;'Checklist Parameters'!$E$22,0,($I412-$L412)))</f>
        <v>0</v>
      </c>
      <c r="O412" s="394"/>
      <c r="P412" s="395"/>
      <c r="Q412" s="316">
        <f t="shared" si="36"/>
        <v>0</v>
      </c>
      <c r="R412" s="159">
        <f t="shared" si="37"/>
        <v>0</v>
      </c>
      <c r="S412" s="159">
        <f>IF('Checklist Parameters'!$E$60&lt;0.2,0.2,'Checklist Parameters'!$E$60)</f>
        <v>0.72</v>
      </c>
      <c r="T412" s="160">
        <f>IF($O412="",IF('Checklist District ID'!$C$43="Y",MAX($R412:$S412)*$I412,SUM($R412:$S412)*$I412),IF(O412&gt;0,Q412*S412))</f>
        <v>0</v>
      </c>
      <c r="U412" s="160">
        <f>IF(Q412&gt;0,((I412-T412)*'Formula Matrix'!$E$38),0)</f>
        <v>0</v>
      </c>
      <c r="V412" s="160">
        <f t="shared" si="38"/>
        <v>0</v>
      </c>
      <c r="W412" s="160">
        <f>IF(V412&gt;0,(V412*'Checklist Parameters'!$E$35),0)</f>
        <v>0</v>
      </c>
      <c r="X412" s="161">
        <f t="shared" si="39"/>
        <v>0</v>
      </c>
      <c r="Y412" s="161">
        <f>IF('Checklist Parameters'!$E$102&lt;&gt;"",(I412/43560)*'Checklist Parameters'!$E$102,"N/A")</f>
        <v>0</v>
      </c>
      <c r="Z412" s="161" t="str">
        <f>IF('Checklist Parameters'!$E$58&lt;&gt;"",((I412*'Checklist Parameters'!$E$58)*'Checklist Parameters'!$E$35)/1000,"N/A")</f>
        <v>N/A</v>
      </c>
      <c r="AA412" s="161">
        <f>IF('Checklist Parameters'!$E$101&lt;&gt;"",IFERROR(I412/'Checklist Parameters'!$E$101,0),"N/A")</f>
        <v>0</v>
      </c>
      <c r="AB412" s="161" t="str">
        <f>IF('Checklist Parameters'!$E$43&lt;&gt;"",(I412*'Checklist Parameters'!$E$43)/1000,"N/A")</f>
        <v>N/A</v>
      </c>
      <c r="AC412" s="161">
        <f>IF('Checklist Parameters'!$E$16="",$X412,IF(AND('Checklist Parameters'!$E$16&lt;$X412,'Checklist Parameters'!$E$16&gt;=3),'Checklist Parameters'!$E$16,IF(AND('Checklist Parameters'!$E$16&lt;$X412,'Checklist Parameters'!$E$16&lt;3),0,$X412)))</f>
        <v>0</v>
      </c>
      <c r="AD412" s="161" t="str">
        <f>IF(AND(I412&lt;'Checklist Parameters'!$E$22,$I412&lt;&gt;0),"Y","")</f>
        <v/>
      </c>
      <c r="AE412" s="161" t="str">
        <f>IF($AD412="Y",0,IF('Checklist Parameters'!$E$25="","&lt;no limit&gt;",ROUNDDOWN((($I412-'Checklist Parameters'!$E$24)/'Checklist Parameters'!$E$25)+1,0)))</f>
        <v>&lt;no limit&gt;</v>
      </c>
      <c r="AF412" s="174">
        <f t="shared" si="40"/>
        <v>0</v>
      </c>
      <c r="AG412" s="161">
        <f t="shared" si="41"/>
        <v>0</v>
      </c>
      <c r="AH412" s="126"/>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row>
    <row r="413" spans="1:79" s="2" customFormat="1" ht="15">
      <c r="A413" s="391"/>
      <c r="B413" s="392"/>
      <c r="C413" s="393"/>
      <c r="D413" s="393"/>
      <c r="E413" s="393"/>
      <c r="F413" s="393"/>
      <c r="G413" s="393"/>
      <c r="H413" s="394"/>
      <c r="I413" s="394"/>
      <c r="J413" s="394"/>
      <c r="K413" s="394"/>
      <c r="L413" s="394"/>
      <c r="M413" s="394"/>
      <c r="N413" s="313">
        <f>IF(IF(I413&lt;'Checklist Parameters'!$E$22,0,($I413-$L413))&lt;0,0,IF(I413&lt;'Checklist Parameters'!$E$22,0,($I413-$L413)))</f>
        <v>0</v>
      </c>
      <c r="O413" s="394"/>
      <c r="P413" s="395"/>
      <c r="Q413" s="316">
        <f t="shared" si="36"/>
        <v>0</v>
      </c>
      <c r="R413" s="159">
        <f t="shared" si="37"/>
        <v>0</v>
      </c>
      <c r="S413" s="159">
        <f>IF('Checklist Parameters'!$E$60&lt;0.2,0.2,'Checklist Parameters'!$E$60)</f>
        <v>0.72</v>
      </c>
      <c r="T413" s="160">
        <f>IF($O413="",IF('Checklist District ID'!$C$43="Y",MAX($R413:$S413)*$I413,SUM($R413:$S413)*$I413),IF(O413&gt;0,Q413*S413))</f>
        <v>0</v>
      </c>
      <c r="U413" s="160">
        <f>IF(Q413&gt;0,((I413-T413)*'Formula Matrix'!$E$38),0)</f>
        <v>0</v>
      </c>
      <c r="V413" s="160">
        <f t="shared" si="38"/>
        <v>0</v>
      </c>
      <c r="W413" s="160">
        <f>IF(V413&gt;0,(V413*'Checklist Parameters'!$E$35),0)</f>
        <v>0</v>
      </c>
      <c r="X413" s="161">
        <f t="shared" si="39"/>
        <v>0</v>
      </c>
      <c r="Y413" s="161">
        <f>IF('Checklist Parameters'!$E$102&lt;&gt;"",(I413/43560)*'Checklist Parameters'!$E$102,"N/A")</f>
        <v>0</v>
      </c>
      <c r="Z413" s="161" t="str">
        <f>IF('Checklist Parameters'!$E$58&lt;&gt;"",((I413*'Checklist Parameters'!$E$58)*'Checklist Parameters'!$E$35)/1000,"N/A")</f>
        <v>N/A</v>
      </c>
      <c r="AA413" s="161">
        <f>IF('Checklist Parameters'!$E$101&lt;&gt;"",IFERROR(I413/'Checklist Parameters'!$E$101,0),"N/A")</f>
        <v>0</v>
      </c>
      <c r="AB413" s="161" t="str">
        <f>IF('Checklist Parameters'!$E$43&lt;&gt;"",(I413*'Checklist Parameters'!$E$43)/1000,"N/A")</f>
        <v>N/A</v>
      </c>
      <c r="AC413" s="161">
        <f>IF('Checklist Parameters'!$E$16="",$X413,IF(AND('Checklist Parameters'!$E$16&lt;$X413,'Checklist Parameters'!$E$16&gt;=3),'Checklist Parameters'!$E$16,IF(AND('Checklist Parameters'!$E$16&lt;$X413,'Checklist Parameters'!$E$16&lt;3),0,$X413)))</f>
        <v>0</v>
      </c>
      <c r="AD413" s="161" t="str">
        <f>IF(AND(I413&lt;'Checklist Parameters'!$E$22,$I413&lt;&gt;0),"Y","")</f>
        <v/>
      </c>
      <c r="AE413" s="161" t="str">
        <f>IF($AD413="Y",0,IF('Checklist Parameters'!$E$25="","&lt;no limit&gt;",ROUNDDOWN((($I413-'Checklist Parameters'!$E$24)/'Checklist Parameters'!$E$25)+1,0)))</f>
        <v>&lt;no limit&gt;</v>
      </c>
      <c r="AF413" s="174">
        <f t="shared" si="40"/>
        <v>0</v>
      </c>
      <c r="AG413" s="161">
        <f t="shared" si="41"/>
        <v>0</v>
      </c>
      <c r="AH413" s="126"/>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row>
    <row r="414" spans="1:79" s="2" customFormat="1" ht="15">
      <c r="A414" s="391"/>
      <c r="B414" s="392"/>
      <c r="C414" s="393"/>
      <c r="D414" s="393"/>
      <c r="E414" s="393"/>
      <c r="F414" s="393"/>
      <c r="G414" s="393"/>
      <c r="H414" s="394"/>
      <c r="I414" s="394"/>
      <c r="J414" s="394"/>
      <c r="K414" s="394"/>
      <c r="L414" s="394"/>
      <c r="M414" s="394"/>
      <c r="N414" s="313">
        <f>IF(IF(I414&lt;'Checklist Parameters'!$E$22,0,($I414-$L414))&lt;0,0,IF(I414&lt;'Checklist Parameters'!$E$22,0,($I414-$L414)))</f>
        <v>0</v>
      </c>
      <c r="O414" s="394"/>
      <c r="P414" s="395"/>
      <c r="Q414" s="316">
        <f t="shared" si="36"/>
        <v>0</v>
      </c>
      <c r="R414" s="159">
        <f t="shared" si="37"/>
        <v>0</v>
      </c>
      <c r="S414" s="159">
        <f>IF('Checklist Parameters'!$E$60&lt;0.2,0.2,'Checklist Parameters'!$E$60)</f>
        <v>0.72</v>
      </c>
      <c r="T414" s="160">
        <f>IF($O414="",IF('Checklist District ID'!$C$43="Y",MAX($R414:$S414)*$I414,SUM($R414:$S414)*$I414),IF(O414&gt;0,Q414*S414))</f>
        <v>0</v>
      </c>
      <c r="U414" s="160">
        <f>IF(Q414&gt;0,((I414-T414)*'Formula Matrix'!$E$38),0)</f>
        <v>0</v>
      </c>
      <c r="V414" s="160">
        <f t="shared" si="38"/>
        <v>0</v>
      </c>
      <c r="W414" s="160">
        <f>IF(V414&gt;0,(V414*'Checklist Parameters'!$E$35),0)</f>
        <v>0</v>
      </c>
      <c r="X414" s="161">
        <f t="shared" si="39"/>
        <v>0</v>
      </c>
      <c r="Y414" s="161">
        <f>IF('Checklist Parameters'!$E$102&lt;&gt;"",(I414/43560)*'Checklist Parameters'!$E$102,"N/A")</f>
        <v>0</v>
      </c>
      <c r="Z414" s="161" t="str">
        <f>IF('Checklist Parameters'!$E$58&lt;&gt;"",((I414*'Checklist Parameters'!$E$58)*'Checklist Parameters'!$E$35)/1000,"N/A")</f>
        <v>N/A</v>
      </c>
      <c r="AA414" s="161">
        <f>IF('Checklist Parameters'!$E$101&lt;&gt;"",IFERROR(I414/'Checklist Parameters'!$E$101,0),"N/A")</f>
        <v>0</v>
      </c>
      <c r="AB414" s="161" t="str">
        <f>IF('Checklist Parameters'!$E$43&lt;&gt;"",(I414*'Checklist Parameters'!$E$43)/1000,"N/A")</f>
        <v>N/A</v>
      </c>
      <c r="AC414" s="161">
        <f>IF('Checklist Parameters'!$E$16="",$X414,IF(AND('Checklist Parameters'!$E$16&lt;$X414,'Checklist Parameters'!$E$16&gt;=3),'Checklist Parameters'!$E$16,IF(AND('Checklist Parameters'!$E$16&lt;$X414,'Checklist Parameters'!$E$16&lt;3),0,$X414)))</f>
        <v>0</v>
      </c>
      <c r="AD414" s="161" t="str">
        <f>IF(AND(I414&lt;'Checklist Parameters'!$E$22,$I414&lt;&gt;0),"Y","")</f>
        <v/>
      </c>
      <c r="AE414" s="161" t="str">
        <f>IF($AD414="Y",0,IF('Checklist Parameters'!$E$25="","&lt;no limit&gt;",ROUNDDOWN((($I414-'Checklist Parameters'!$E$24)/'Checklist Parameters'!$E$25)+1,0)))</f>
        <v>&lt;no limit&gt;</v>
      </c>
      <c r="AF414" s="174">
        <f t="shared" si="40"/>
        <v>0</v>
      </c>
      <c r="AG414" s="161">
        <f t="shared" si="41"/>
        <v>0</v>
      </c>
      <c r="AH414" s="126"/>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row>
    <row r="415" spans="1:79" s="2" customFormat="1" ht="15">
      <c r="A415" s="391"/>
      <c r="B415" s="392"/>
      <c r="C415" s="393"/>
      <c r="D415" s="393"/>
      <c r="E415" s="393"/>
      <c r="F415" s="393"/>
      <c r="G415" s="393"/>
      <c r="H415" s="394"/>
      <c r="I415" s="394"/>
      <c r="J415" s="394"/>
      <c r="K415" s="394"/>
      <c r="L415" s="394"/>
      <c r="M415" s="394"/>
      <c r="N415" s="313">
        <f>IF(IF(I415&lt;'Checklist Parameters'!$E$22,0,($I415-$L415))&lt;0,0,IF(I415&lt;'Checklist Parameters'!$E$22,0,($I415-$L415)))</f>
        <v>0</v>
      </c>
      <c r="O415" s="394"/>
      <c r="P415" s="395"/>
      <c r="Q415" s="316">
        <f t="shared" si="36"/>
        <v>0</v>
      </c>
      <c r="R415" s="159">
        <f t="shared" si="37"/>
        <v>0</v>
      </c>
      <c r="S415" s="159">
        <f>IF('Checklist Parameters'!$E$60&lt;0.2,0.2,'Checklist Parameters'!$E$60)</f>
        <v>0.72</v>
      </c>
      <c r="T415" s="160">
        <f>IF($O415="",IF('Checklist District ID'!$C$43="Y",MAX($R415:$S415)*$I415,SUM($R415:$S415)*$I415),IF(O415&gt;0,Q415*S415))</f>
        <v>0</v>
      </c>
      <c r="U415" s="160">
        <f>IF(Q415&gt;0,((I415-T415)*'Formula Matrix'!$E$38),0)</f>
        <v>0</v>
      </c>
      <c r="V415" s="160">
        <f t="shared" si="38"/>
        <v>0</v>
      </c>
      <c r="W415" s="160">
        <f>IF(V415&gt;0,(V415*'Checklist Parameters'!$E$35),0)</f>
        <v>0</v>
      </c>
      <c r="X415" s="161">
        <f t="shared" si="39"/>
        <v>0</v>
      </c>
      <c r="Y415" s="161">
        <f>IF('Checklist Parameters'!$E$102&lt;&gt;"",(I415/43560)*'Checklist Parameters'!$E$102,"N/A")</f>
        <v>0</v>
      </c>
      <c r="Z415" s="161" t="str">
        <f>IF('Checklist Parameters'!$E$58&lt;&gt;"",((I415*'Checklist Parameters'!$E$58)*'Checklist Parameters'!$E$35)/1000,"N/A")</f>
        <v>N/A</v>
      </c>
      <c r="AA415" s="161">
        <f>IF('Checklist Parameters'!$E$101&lt;&gt;"",IFERROR(I415/'Checklist Parameters'!$E$101,0),"N/A")</f>
        <v>0</v>
      </c>
      <c r="AB415" s="161" t="str">
        <f>IF('Checklist Parameters'!$E$43&lt;&gt;"",(I415*'Checklist Parameters'!$E$43)/1000,"N/A")</f>
        <v>N/A</v>
      </c>
      <c r="AC415" s="161">
        <f>IF('Checklist Parameters'!$E$16="",$X415,IF(AND('Checklist Parameters'!$E$16&lt;$X415,'Checklist Parameters'!$E$16&gt;=3),'Checklist Parameters'!$E$16,IF(AND('Checklist Parameters'!$E$16&lt;$X415,'Checklist Parameters'!$E$16&lt;3),0,$X415)))</f>
        <v>0</v>
      </c>
      <c r="AD415" s="161" t="str">
        <f>IF(AND(I415&lt;'Checklist Parameters'!$E$22,$I415&lt;&gt;0),"Y","")</f>
        <v/>
      </c>
      <c r="AE415" s="161" t="str">
        <f>IF($AD415="Y",0,IF('Checklist Parameters'!$E$25="","&lt;no limit&gt;",ROUNDDOWN((($I415-'Checklist Parameters'!$E$24)/'Checklist Parameters'!$E$25)+1,0)))</f>
        <v>&lt;no limit&gt;</v>
      </c>
      <c r="AF415" s="174">
        <f t="shared" si="40"/>
        <v>0</v>
      </c>
      <c r="AG415" s="161">
        <f t="shared" si="41"/>
        <v>0</v>
      </c>
      <c r="AH415" s="126"/>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row>
    <row r="416" spans="1:79" s="2" customFormat="1" ht="15">
      <c r="A416" s="391"/>
      <c r="B416" s="392"/>
      <c r="C416" s="393"/>
      <c r="D416" s="393"/>
      <c r="E416" s="393"/>
      <c r="F416" s="393"/>
      <c r="G416" s="393"/>
      <c r="H416" s="394"/>
      <c r="I416" s="394"/>
      <c r="J416" s="394"/>
      <c r="K416" s="394"/>
      <c r="L416" s="394"/>
      <c r="M416" s="394"/>
      <c r="N416" s="313">
        <f>IF(IF(I416&lt;'Checklist Parameters'!$E$22,0,($I416-$L416))&lt;0,0,IF(I416&lt;'Checklist Parameters'!$E$22,0,($I416-$L416)))</f>
        <v>0</v>
      </c>
      <c r="O416" s="394"/>
      <c r="P416" s="395"/>
      <c r="Q416" s="316">
        <f t="shared" si="36"/>
        <v>0</v>
      </c>
      <c r="R416" s="159">
        <f t="shared" si="37"/>
        <v>0</v>
      </c>
      <c r="S416" s="159">
        <f>IF('Checklist Parameters'!$E$60&lt;0.2,0.2,'Checklist Parameters'!$E$60)</f>
        <v>0.72</v>
      </c>
      <c r="T416" s="160">
        <f>IF($O416="",IF('Checklist District ID'!$C$43="Y",MAX($R416:$S416)*$I416,SUM($R416:$S416)*$I416),IF(O416&gt;0,Q416*S416))</f>
        <v>0</v>
      </c>
      <c r="U416" s="160">
        <f>IF(Q416&gt;0,((I416-T416)*'Formula Matrix'!$E$38),0)</f>
        <v>0</v>
      </c>
      <c r="V416" s="160">
        <f t="shared" si="38"/>
        <v>0</v>
      </c>
      <c r="W416" s="160">
        <f>IF(V416&gt;0,(V416*'Checklist Parameters'!$E$35),0)</f>
        <v>0</v>
      </c>
      <c r="X416" s="161">
        <f t="shared" si="39"/>
        <v>0</v>
      </c>
      <c r="Y416" s="161">
        <f>IF('Checklist Parameters'!$E$102&lt;&gt;"",(I416/43560)*'Checklist Parameters'!$E$102,"N/A")</f>
        <v>0</v>
      </c>
      <c r="Z416" s="161" t="str">
        <f>IF('Checklist Parameters'!$E$58&lt;&gt;"",((I416*'Checklist Parameters'!$E$58)*'Checklist Parameters'!$E$35)/1000,"N/A")</f>
        <v>N/A</v>
      </c>
      <c r="AA416" s="161">
        <f>IF('Checklist Parameters'!$E$101&lt;&gt;"",IFERROR(I416/'Checklist Parameters'!$E$101,0),"N/A")</f>
        <v>0</v>
      </c>
      <c r="AB416" s="161" t="str">
        <f>IF('Checklist Parameters'!$E$43&lt;&gt;"",(I416*'Checklist Parameters'!$E$43)/1000,"N/A")</f>
        <v>N/A</v>
      </c>
      <c r="AC416" s="161">
        <f>IF('Checklist Parameters'!$E$16="",$X416,IF(AND('Checklist Parameters'!$E$16&lt;$X416,'Checklist Parameters'!$E$16&gt;=3),'Checklist Parameters'!$E$16,IF(AND('Checklist Parameters'!$E$16&lt;$X416,'Checklist Parameters'!$E$16&lt;3),0,$X416)))</f>
        <v>0</v>
      </c>
      <c r="AD416" s="161" t="str">
        <f>IF(AND(I416&lt;'Checklist Parameters'!$E$22,$I416&lt;&gt;0),"Y","")</f>
        <v/>
      </c>
      <c r="AE416" s="161" t="str">
        <f>IF($AD416="Y",0,IF('Checklist Parameters'!$E$25="","&lt;no limit&gt;",ROUNDDOWN((($I416-'Checklist Parameters'!$E$24)/'Checklist Parameters'!$E$25)+1,0)))</f>
        <v>&lt;no limit&gt;</v>
      </c>
      <c r="AF416" s="174">
        <f t="shared" si="40"/>
        <v>0</v>
      </c>
      <c r="AG416" s="161">
        <f t="shared" si="41"/>
        <v>0</v>
      </c>
      <c r="AH416" s="126"/>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row>
    <row r="417" spans="1:79" s="2" customFormat="1" ht="15">
      <c r="A417" s="391"/>
      <c r="B417" s="392"/>
      <c r="C417" s="393"/>
      <c r="D417" s="393"/>
      <c r="E417" s="393"/>
      <c r="F417" s="393"/>
      <c r="G417" s="393"/>
      <c r="H417" s="394"/>
      <c r="I417" s="394"/>
      <c r="J417" s="394"/>
      <c r="K417" s="394"/>
      <c r="L417" s="394"/>
      <c r="M417" s="394"/>
      <c r="N417" s="313">
        <f>IF(IF(I417&lt;'Checklist Parameters'!$E$22,0,($I417-$L417))&lt;0,0,IF(I417&lt;'Checklist Parameters'!$E$22,0,($I417-$L417)))</f>
        <v>0</v>
      </c>
      <c r="O417" s="394"/>
      <c r="P417" s="395"/>
      <c r="Q417" s="316">
        <f t="shared" si="36"/>
        <v>0</v>
      </c>
      <c r="R417" s="159">
        <f t="shared" si="37"/>
        <v>0</v>
      </c>
      <c r="S417" s="159">
        <f>IF('Checklist Parameters'!$E$60&lt;0.2,0.2,'Checklist Parameters'!$E$60)</f>
        <v>0.72</v>
      </c>
      <c r="T417" s="160">
        <f>IF($O417="",IF('Checklist District ID'!$C$43="Y",MAX($R417:$S417)*$I417,SUM($R417:$S417)*$I417),IF(O417&gt;0,Q417*S417))</f>
        <v>0</v>
      </c>
      <c r="U417" s="160">
        <f>IF(Q417&gt;0,((I417-T417)*'Formula Matrix'!$E$38),0)</f>
        <v>0</v>
      </c>
      <c r="V417" s="160">
        <f t="shared" si="38"/>
        <v>0</v>
      </c>
      <c r="W417" s="160">
        <f>IF(V417&gt;0,(V417*'Checklist Parameters'!$E$35),0)</f>
        <v>0</v>
      </c>
      <c r="X417" s="161">
        <f t="shared" si="39"/>
        <v>0</v>
      </c>
      <c r="Y417" s="161">
        <f>IF('Checklist Parameters'!$E$102&lt;&gt;"",(I417/43560)*'Checklist Parameters'!$E$102,"N/A")</f>
        <v>0</v>
      </c>
      <c r="Z417" s="161" t="str">
        <f>IF('Checklist Parameters'!$E$58&lt;&gt;"",((I417*'Checklist Parameters'!$E$58)*'Checklist Parameters'!$E$35)/1000,"N/A")</f>
        <v>N/A</v>
      </c>
      <c r="AA417" s="161">
        <f>IF('Checklist Parameters'!$E$101&lt;&gt;"",IFERROR(I417/'Checklist Parameters'!$E$101,0),"N/A")</f>
        <v>0</v>
      </c>
      <c r="AB417" s="161" t="str">
        <f>IF('Checklist Parameters'!$E$43&lt;&gt;"",(I417*'Checklist Parameters'!$E$43)/1000,"N/A")</f>
        <v>N/A</v>
      </c>
      <c r="AC417" s="161">
        <f>IF('Checklist Parameters'!$E$16="",$X417,IF(AND('Checklist Parameters'!$E$16&lt;$X417,'Checklist Parameters'!$E$16&gt;=3),'Checklist Parameters'!$E$16,IF(AND('Checklist Parameters'!$E$16&lt;$X417,'Checklist Parameters'!$E$16&lt;3),0,$X417)))</f>
        <v>0</v>
      </c>
      <c r="AD417" s="161" t="str">
        <f>IF(AND(I417&lt;'Checklist Parameters'!$E$22,$I417&lt;&gt;0),"Y","")</f>
        <v/>
      </c>
      <c r="AE417" s="161" t="str">
        <f>IF($AD417="Y",0,IF('Checklist Parameters'!$E$25="","&lt;no limit&gt;",ROUNDDOWN((($I417-'Checklist Parameters'!$E$24)/'Checklist Parameters'!$E$25)+1,0)))</f>
        <v>&lt;no limit&gt;</v>
      </c>
      <c r="AF417" s="174">
        <f t="shared" si="40"/>
        <v>0</v>
      </c>
      <c r="AG417" s="161">
        <f t="shared" si="41"/>
        <v>0</v>
      </c>
      <c r="AH417" s="126"/>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row>
    <row r="418" spans="1:79" s="2" customFormat="1" ht="15">
      <c r="A418" s="391"/>
      <c r="B418" s="392"/>
      <c r="C418" s="393"/>
      <c r="D418" s="393"/>
      <c r="E418" s="393"/>
      <c r="F418" s="393"/>
      <c r="G418" s="393"/>
      <c r="H418" s="394"/>
      <c r="I418" s="394"/>
      <c r="J418" s="394"/>
      <c r="K418" s="394"/>
      <c r="L418" s="394"/>
      <c r="M418" s="394"/>
      <c r="N418" s="313">
        <f>IF(IF(I418&lt;'Checklist Parameters'!$E$22,0,($I418-$L418))&lt;0,0,IF(I418&lt;'Checklist Parameters'!$E$22,0,($I418-$L418)))</f>
        <v>0</v>
      </c>
      <c r="O418" s="394"/>
      <c r="P418" s="395"/>
      <c r="Q418" s="316">
        <f t="shared" si="36"/>
        <v>0</v>
      </c>
      <c r="R418" s="159">
        <f t="shared" si="37"/>
        <v>0</v>
      </c>
      <c r="S418" s="159">
        <f>IF('Checklist Parameters'!$E$60&lt;0.2,0.2,'Checklist Parameters'!$E$60)</f>
        <v>0.72</v>
      </c>
      <c r="T418" s="160">
        <f>IF($O418="",IF('Checklist District ID'!$C$43="Y",MAX($R418:$S418)*$I418,SUM($R418:$S418)*$I418),IF(O418&gt;0,Q418*S418))</f>
        <v>0</v>
      </c>
      <c r="U418" s="160">
        <f>IF(Q418&gt;0,((I418-T418)*'Formula Matrix'!$E$38),0)</f>
        <v>0</v>
      </c>
      <c r="V418" s="160">
        <f t="shared" si="38"/>
        <v>0</v>
      </c>
      <c r="W418" s="160">
        <f>IF(V418&gt;0,(V418*'Checklist Parameters'!$E$35),0)</f>
        <v>0</v>
      </c>
      <c r="X418" s="161">
        <f t="shared" si="39"/>
        <v>0</v>
      </c>
      <c r="Y418" s="161">
        <f>IF('Checklist Parameters'!$E$102&lt;&gt;"",(I418/43560)*'Checklist Parameters'!$E$102,"N/A")</f>
        <v>0</v>
      </c>
      <c r="Z418" s="161" t="str">
        <f>IF('Checklist Parameters'!$E$58&lt;&gt;"",((I418*'Checklist Parameters'!$E$58)*'Checklist Parameters'!$E$35)/1000,"N/A")</f>
        <v>N/A</v>
      </c>
      <c r="AA418" s="161">
        <f>IF('Checklist Parameters'!$E$101&lt;&gt;"",IFERROR(I418/'Checklist Parameters'!$E$101,0),"N/A")</f>
        <v>0</v>
      </c>
      <c r="AB418" s="161" t="str">
        <f>IF('Checklist Parameters'!$E$43&lt;&gt;"",(I418*'Checklist Parameters'!$E$43)/1000,"N/A")</f>
        <v>N/A</v>
      </c>
      <c r="AC418" s="161">
        <f>IF('Checklist Parameters'!$E$16="",$X418,IF(AND('Checklist Parameters'!$E$16&lt;$X418,'Checklist Parameters'!$E$16&gt;=3),'Checklist Parameters'!$E$16,IF(AND('Checklist Parameters'!$E$16&lt;$X418,'Checklist Parameters'!$E$16&lt;3),0,$X418)))</f>
        <v>0</v>
      </c>
      <c r="AD418" s="161" t="str">
        <f>IF(AND(I418&lt;'Checklist Parameters'!$E$22,$I418&lt;&gt;0),"Y","")</f>
        <v/>
      </c>
      <c r="AE418" s="161" t="str">
        <f>IF($AD418="Y",0,IF('Checklist Parameters'!$E$25="","&lt;no limit&gt;",ROUNDDOWN((($I418-'Checklist Parameters'!$E$24)/'Checklist Parameters'!$E$25)+1,0)))</f>
        <v>&lt;no limit&gt;</v>
      </c>
      <c r="AF418" s="174">
        <f t="shared" si="40"/>
        <v>0</v>
      </c>
      <c r="AG418" s="161">
        <f t="shared" si="41"/>
        <v>0</v>
      </c>
      <c r="AH418" s="126"/>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row>
    <row r="419" spans="1:79" s="2" customFormat="1" ht="15">
      <c r="A419" s="391"/>
      <c r="B419" s="392"/>
      <c r="C419" s="393"/>
      <c r="D419" s="393"/>
      <c r="E419" s="393"/>
      <c r="F419" s="393"/>
      <c r="G419" s="393"/>
      <c r="H419" s="394"/>
      <c r="I419" s="394"/>
      <c r="J419" s="394"/>
      <c r="K419" s="394"/>
      <c r="L419" s="394"/>
      <c r="M419" s="394"/>
      <c r="N419" s="313">
        <f>IF(IF(I419&lt;'Checklist Parameters'!$E$22,0,($I419-$L419))&lt;0,0,IF(I419&lt;'Checklist Parameters'!$E$22,0,($I419-$L419)))</f>
        <v>0</v>
      </c>
      <c r="O419" s="394"/>
      <c r="P419" s="395"/>
      <c r="Q419" s="316">
        <f t="shared" si="36"/>
        <v>0</v>
      </c>
      <c r="R419" s="159">
        <f t="shared" si="37"/>
        <v>0</v>
      </c>
      <c r="S419" s="159">
        <f>IF('Checklist Parameters'!$E$60&lt;0.2,0.2,'Checklist Parameters'!$E$60)</f>
        <v>0.72</v>
      </c>
      <c r="T419" s="160">
        <f>IF($O419="",IF('Checklist District ID'!$C$43="Y",MAX($R419:$S419)*$I419,SUM($R419:$S419)*$I419),IF(O419&gt;0,Q419*S419))</f>
        <v>0</v>
      </c>
      <c r="U419" s="160">
        <f>IF(Q419&gt;0,((I419-T419)*'Formula Matrix'!$E$38),0)</f>
        <v>0</v>
      </c>
      <c r="V419" s="160">
        <f t="shared" si="38"/>
        <v>0</v>
      </c>
      <c r="W419" s="160">
        <f>IF(V419&gt;0,(V419*'Checklist Parameters'!$E$35),0)</f>
        <v>0</v>
      </c>
      <c r="X419" s="161">
        <f t="shared" si="39"/>
        <v>0</v>
      </c>
      <c r="Y419" s="161">
        <f>IF('Checklist Parameters'!$E$102&lt;&gt;"",(I419/43560)*'Checklist Parameters'!$E$102,"N/A")</f>
        <v>0</v>
      </c>
      <c r="Z419" s="161" t="str">
        <f>IF('Checklist Parameters'!$E$58&lt;&gt;"",((I419*'Checklist Parameters'!$E$58)*'Checklist Parameters'!$E$35)/1000,"N/A")</f>
        <v>N/A</v>
      </c>
      <c r="AA419" s="161">
        <f>IF('Checklist Parameters'!$E$101&lt;&gt;"",IFERROR(I419/'Checklist Parameters'!$E$101,0),"N/A")</f>
        <v>0</v>
      </c>
      <c r="AB419" s="161" t="str">
        <f>IF('Checklist Parameters'!$E$43&lt;&gt;"",(I419*'Checklist Parameters'!$E$43)/1000,"N/A")</f>
        <v>N/A</v>
      </c>
      <c r="AC419" s="161">
        <f>IF('Checklist Parameters'!$E$16="",$X419,IF(AND('Checklist Parameters'!$E$16&lt;$X419,'Checklist Parameters'!$E$16&gt;=3),'Checklist Parameters'!$E$16,IF(AND('Checklist Parameters'!$E$16&lt;$X419,'Checklist Parameters'!$E$16&lt;3),0,$X419)))</f>
        <v>0</v>
      </c>
      <c r="AD419" s="161" t="str">
        <f>IF(AND(I419&lt;'Checklist Parameters'!$E$22,$I419&lt;&gt;0),"Y","")</f>
        <v/>
      </c>
      <c r="AE419" s="161" t="str">
        <f>IF($AD419="Y",0,IF('Checklist Parameters'!$E$25="","&lt;no limit&gt;",ROUNDDOWN((($I419-'Checklist Parameters'!$E$24)/'Checklist Parameters'!$E$25)+1,0)))</f>
        <v>&lt;no limit&gt;</v>
      </c>
      <c r="AF419" s="174">
        <f t="shared" si="40"/>
        <v>0</v>
      </c>
      <c r="AG419" s="161">
        <f t="shared" si="41"/>
        <v>0</v>
      </c>
      <c r="AH419" s="126"/>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row>
    <row r="420" spans="1:79" s="2" customFormat="1" ht="15">
      <c r="A420" s="391"/>
      <c r="B420" s="392"/>
      <c r="C420" s="393"/>
      <c r="D420" s="393"/>
      <c r="E420" s="393"/>
      <c r="F420" s="393"/>
      <c r="G420" s="393"/>
      <c r="H420" s="394"/>
      <c r="I420" s="394"/>
      <c r="J420" s="394"/>
      <c r="K420" s="394"/>
      <c r="L420" s="394"/>
      <c r="M420" s="394"/>
      <c r="N420" s="313">
        <f>IF(IF(I420&lt;'Checklist Parameters'!$E$22,0,($I420-$L420))&lt;0,0,IF(I420&lt;'Checklist Parameters'!$E$22,0,($I420-$L420)))</f>
        <v>0</v>
      </c>
      <c r="O420" s="394"/>
      <c r="P420" s="395"/>
      <c r="Q420" s="316">
        <f t="shared" si="36"/>
        <v>0</v>
      </c>
      <c r="R420" s="159">
        <f t="shared" si="37"/>
        <v>0</v>
      </c>
      <c r="S420" s="159">
        <f>IF('Checklist Parameters'!$E$60&lt;0.2,0.2,'Checklist Parameters'!$E$60)</f>
        <v>0.72</v>
      </c>
      <c r="T420" s="160">
        <f>IF($O420="",IF('Checklist District ID'!$C$43="Y",MAX($R420:$S420)*$I420,SUM($R420:$S420)*$I420),IF(O420&gt;0,Q420*S420))</f>
        <v>0</v>
      </c>
      <c r="U420" s="160">
        <f>IF(Q420&gt;0,((I420-T420)*'Formula Matrix'!$E$38),0)</f>
        <v>0</v>
      </c>
      <c r="V420" s="160">
        <f t="shared" si="38"/>
        <v>0</v>
      </c>
      <c r="W420" s="160">
        <f>IF(V420&gt;0,(V420*'Checklist Parameters'!$E$35),0)</f>
        <v>0</v>
      </c>
      <c r="X420" s="161">
        <f t="shared" si="39"/>
        <v>0</v>
      </c>
      <c r="Y420" s="161">
        <f>IF('Checklist Parameters'!$E$102&lt;&gt;"",(I420/43560)*'Checklist Parameters'!$E$102,"N/A")</f>
        <v>0</v>
      </c>
      <c r="Z420" s="161" t="str">
        <f>IF('Checklist Parameters'!$E$58&lt;&gt;"",((I420*'Checklist Parameters'!$E$58)*'Checklist Parameters'!$E$35)/1000,"N/A")</f>
        <v>N/A</v>
      </c>
      <c r="AA420" s="161">
        <f>IF('Checklist Parameters'!$E$101&lt;&gt;"",IFERROR(I420/'Checklist Parameters'!$E$101,0),"N/A")</f>
        <v>0</v>
      </c>
      <c r="AB420" s="161" t="str">
        <f>IF('Checklist Parameters'!$E$43&lt;&gt;"",(I420*'Checklist Parameters'!$E$43)/1000,"N/A")</f>
        <v>N/A</v>
      </c>
      <c r="AC420" s="161">
        <f>IF('Checklist Parameters'!$E$16="",$X420,IF(AND('Checklist Parameters'!$E$16&lt;$X420,'Checklist Parameters'!$E$16&gt;=3),'Checklist Parameters'!$E$16,IF(AND('Checklist Parameters'!$E$16&lt;$X420,'Checklist Parameters'!$E$16&lt;3),0,$X420)))</f>
        <v>0</v>
      </c>
      <c r="AD420" s="161" t="str">
        <f>IF(AND(I420&lt;'Checklist Parameters'!$E$22,$I420&lt;&gt;0),"Y","")</f>
        <v/>
      </c>
      <c r="AE420" s="161" t="str">
        <f>IF($AD420="Y",0,IF('Checklist Parameters'!$E$25="","&lt;no limit&gt;",ROUNDDOWN((($I420-'Checklist Parameters'!$E$24)/'Checklist Parameters'!$E$25)+1,0)))</f>
        <v>&lt;no limit&gt;</v>
      </c>
      <c r="AF420" s="174">
        <f t="shared" si="40"/>
        <v>0</v>
      </c>
      <c r="AG420" s="161">
        <f t="shared" si="41"/>
        <v>0</v>
      </c>
      <c r="AH420" s="126"/>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row>
    <row r="421" spans="1:79" s="2" customFormat="1" ht="15">
      <c r="A421" s="391"/>
      <c r="B421" s="392"/>
      <c r="C421" s="393"/>
      <c r="D421" s="393"/>
      <c r="E421" s="393"/>
      <c r="F421" s="393"/>
      <c r="G421" s="393"/>
      <c r="H421" s="394"/>
      <c r="I421" s="394"/>
      <c r="J421" s="394"/>
      <c r="K421" s="394"/>
      <c r="L421" s="394"/>
      <c r="M421" s="394"/>
      <c r="N421" s="313">
        <f>IF(IF(I421&lt;'Checklist Parameters'!$E$22,0,($I421-$L421))&lt;0,0,IF(I421&lt;'Checklist Parameters'!$E$22,0,($I421-$L421)))</f>
        <v>0</v>
      </c>
      <c r="O421" s="394"/>
      <c r="P421" s="395"/>
      <c r="Q421" s="316">
        <f t="shared" si="36"/>
        <v>0</v>
      </c>
      <c r="R421" s="159">
        <f t="shared" si="37"/>
        <v>0</v>
      </c>
      <c r="S421" s="159">
        <f>IF('Checklist Parameters'!$E$60&lt;0.2,0.2,'Checklist Parameters'!$E$60)</f>
        <v>0.72</v>
      </c>
      <c r="T421" s="160">
        <f>IF($O421="",IF('Checklist District ID'!$C$43="Y",MAX($R421:$S421)*$I421,SUM($R421:$S421)*$I421),IF(O421&gt;0,Q421*S421))</f>
        <v>0</v>
      </c>
      <c r="U421" s="160">
        <f>IF(Q421&gt;0,((I421-T421)*'Formula Matrix'!$E$38),0)</f>
        <v>0</v>
      </c>
      <c r="V421" s="160">
        <f t="shared" si="38"/>
        <v>0</v>
      </c>
      <c r="W421" s="160">
        <f>IF(V421&gt;0,(V421*'Checklist Parameters'!$E$35),0)</f>
        <v>0</v>
      </c>
      <c r="X421" s="161">
        <f t="shared" si="39"/>
        <v>0</v>
      </c>
      <c r="Y421" s="161">
        <f>IF('Checklist Parameters'!$E$102&lt;&gt;"",(I421/43560)*'Checklist Parameters'!$E$102,"N/A")</f>
        <v>0</v>
      </c>
      <c r="Z421" s="161" t="str">
        <f>IF('Checklist Parameters'!$E$58&lt;&gt;"",((I421*'Checklist Parameters'!$E$58)*'Checklist Parameters'!$E$35)/1000,"N/A")</f>
        <v>N/A</v>
      </c>
      <c r="AA421" s="161">
        <f>IF('Checklist Parameters'!$E$101&lt;&gt;"",IFERROR(I421/'Checklist Parameters'!$E$101,0),"N/A")</f>
        <v>0</v>
      </c>
      <c r="AB421" s="161" t="str">
        <f>IF('Checklist Parameters'!$E$43&lt;&gt;"",(I421*'Checklist Parameters'!$E$43)/1000,"N/A")</f>
        <v>N/A</v>
      </c>
      <c r="AC421" s="161">
        <f>IF('Checklist Parameters'!$E$16="",$X421,IF(AND('Checklist Parameters'!$E$16&lt;$X421,'Checklist Parameters'!$E$16&gt;=3),'Checklist Parameters'!$E$16,IF(AND('Checklist Parameters'!$E$16&lt;$X421,'Checklist Parameters'!$E$16&lt;3),0,$X421)))</f>
        <v>0</v>
      </c>
      <c r="AD421" s="161" t="str">
        <f>IF(AND(I421&lt;'Checklist Parameters'!$E$22,$I421&lt;&gt;0),"Y","")</f>
        <v/>
      </c>
      <c r="AE421" s="161" t="str">
        <f>IF($AD421="Y",0,IF('Checklist Parameters'!$E$25="","&lt;no limit&gt;",ROUNDDOWN((($I421-'Checklist Parameters'!$E$24)/'Checklist Parameters'!$E$25)+1,0)))</f>
        <v>&lt;no limit&gt;</v>
      </c>
      <c r="AF421" s="174">
        <f t="shared" si="40"/>
        <v>0</v>
      </c>
      <c r="AG421" s="161">
        <f t="shared" si="41"/>
        <v>0</v>
      </c>
      <c r="AH421" s="126"/>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row>
    <row r="422" spans="1:79" s="2" customFormat="1" ht="15">
      <c r="A422" s="391"/>
      <c r="B422" s="392"/>
      <c r="C422" s="393"/>
      <c r="D422" s="393"/>
      <c r="E422" s="393"/>
      <c r="F422" s="393"/>
      <c r="G422" s="393"/>
      <c r="H422" s="394"/>
      <c r="I422" s="394"/>
      <c r="J422" s="394"/>
      <c r="K422" s="394"/>
      <c r="L422" s="394"/>
      <c r="M422" s="394"/>
      <c r="N422" s="313">
        <f>IF(IF(I422&lt;'Checklist Parameters'!$E$22,0,($I422-$L422))&lt;0,0,IF(I422&lt;'Checklist Parameters'!$E$22,0,($I422-$L422)))</f>
        <v>0</v>
      </c>
      <c r="O422" s="394"/>
      <c r="P422" s="395"/>
      <c r="Q422" s="316">
        <f t="shared" si="36"/>
        <v>0</v>
      </c>
      <c r="R422" s="159">
        <f t="shared" si="37"/>
        <v>0</v>
      </c>
      <c r="S422" s="159">
        <f>IF('Checklist Parameters'!$E$60&lt;0.2,0.2,'Checklist Parameters'!$E$60)</f>
        <v>0.72</v>
      </c>
      <c r="T422" s="160">
        <f>IF($O422="",IF('Checklist District ID'!$C$43="Y",MAX($R422:$S422)*$I422,SUM($R422:$S422)*$I422),IF(O422&gt;0,Q422*S422))</f>
        <v>0</v>
      </c>
      <c r="U422" s="160">
        <f>IF(Q422&gt;0,((I422-T422)*'Formula Matrix'!$E$38),0)</f>
        <v>0</v>
      </c>
      <c r="V422" s="160">
        <f t="shared" si="38"/>
        <v>0</v>
      </c>
      <c r="W422" s="160">
        <f>IF(V422&gt;0,(V422*'Checklist Parameters'!$E$35),0)</f>
        <v>0</v>
      </c>
      <c r="X422" s="161">
        <f t="shared" si="39"/>
        <v>0</v>
      </c>
      <c r="Y422" s="161">
        <f>IF('Checklist Parameters'!$E$102&lt;&gt;"",(I422/43560)*'Checklist Parameters'!$E$102,"N/A")</f>
        <v>0</v>
      </c>
      <c r="Z422" s="161" t="str">
        <f>IF('Checklist Parameters'!$E$58&lt;&gt;"",((I422*'Checklist Parameters'!$E$58)*'Checklist Parameters'!$E$35)/1000,"N/A")</f>
        <v>N/A</v>
      </c>
      <c r="AA422" s="161">
        <f>IF('Checklist Parameters'!$E$101&lt;&gt;"",IFERROR(I422/'Checklist Parameters'!$E$101,0),"N/A")</f>
        <v>0</v>
      </c>
      <c r="AB422" s="161" t="str">
        <f>IF('Checklist Parameters'!$E$43&lt;&gt;"",(I422*'Checklist Parameters'!$E$43)/1000,"N/A")</f>
        <v>N/A</v>
      </c>
      <c r="AC422" s="161">
        <f>IF('Checklist Parameters'!$E$16="",$X422,IF(AND('Checklist Parameters'!$E$16&lt;$X422,'Checklist Parameters'!$E$16&gt;=3),'Checklist Parameters'!$E$16,IF(AND('Checklist Parameters'!$E$16&lt;$X422,'Checklist Parameters'!$E$16&lt;3),0,$X422)))</f>
        <v>0</v>
      </c>
      <c r="AD422" s="161" t="str">
        <f>IF(AND(I422&lt;'Checklist Parameters'!$E$22,$I422&lt;&gt;0),"Y","")</f>
        <v/>
      </c>
      <c r="AE422" s="161" t="str">
        <f>IF($AD422="Y",0,IF('Checklist Parameters'!$E$25="","&lt;no limit&gt;",ROUNDDOWN((($I422-'Checklist Parameters'!$E$24)/'Checklist Parameters'!$E$25)+1,0)))</f>
        <v>&lt;no limit&gt;</v>
      </c>
      <c r="AF422" s="174">
        <f t="shared" si="40"/>
        <v>0</v>
      </c>
      <c r="AG422" s="161">
        <f t="shared" si="41"/>
        <v>0</v>
      </c>
      <c r="AH422" s="126"/>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row>
    <row r="423" spans="1:79" s="2" customFormat="1" ht="15">
      <c r="A423" s="391"/>
      <c r="B423" s="392"/>
      <c r="C423" s="393"/>
      <c r="D423" s="393"/>
      <c r="E423" s="393"/>
      <c r="F423" s="393"/>
      <c r="G423" s="393"/>
      <c r="H423" s="394"/>
      <c r="I423" s="394"/>
      <c r="J423" s="394"/>
      <c r="K423" s="394"/>
      <c r="L423" s="394"/>
      <c r="M423" s="394"/>
      <c r="N423" s="313">
        <f>IF(IF(I423&lt;'Checklist Parameters'!$E$22,0,($I423-$L423))&lt;0,0,IF(I423&lt;'Checklist Parameters'!$E$22,0,($I423-$L423)))</f>
        <v>0</v>
      </c>
      <c r="O423" s="394"/>
      <c r="P423" s="395"/>
      <c r="Q423" s="316">
        <f t="shared" si="36"/>
        <v>0</v>
      </c>
      <c r="R423" s="159">
        <f t="shared" si="37"/>
        <v>0</v>
      </c>
      <c r="S423" s="159">
        <f>IF('Checklist Parameters'!$E$60&lt;0.2,0.2,'Checklist Parameters'!$E$60)</f>
        <v>0.72</v>
      </c>
      <c r="T423" s="160">
        <f>IF($O423="",IF('Checklist District ID'!$C$43="Y",MAX($R423:$S423)*$I423,SUM($R423:$S423)*$I423),IF(O423&gt;0,Q423*S423))</f>
        <v>0</v>
      </c>
      <c r="U423" s="160">
        <f>IF(Q423&gt;0,((I423-T423)*'Formula Matrix'!$E$38),0)</f>
        <v>0</v>
      </c>
      <c r="V423" s="160">
        <f t="shared" si="38"/>
        <v>0</v>
      </c>
      <c r="W423" s="160">
        <f>IF(V423&gt;0,(V423*'Checklist Parameters'!$E$35),0)</f>
        <v>0</v>
      </c>
      <c r="X423" s="161">
        <f t="shared" si="39"/>
        <v>0</v>
      </c>
      <c r="Y423" s="161">
        <f>IF('Checklist Parameters'!$E$102&lt;&gt;"",(I423/43560)*'Checklist Parameters'!$E$102,"N/A")</f>
        <v>0</v>
      </c>
      <c r="Z423" s="161" t="str">
        <f>IF('Checklist Parameters'!$E$58&lt;&gt;"",((I423*'Checklist Parameters'!$E$58)*'Checklist Parameters'!$E$35)/1000,"N/A")</f>
        <v>N/A</v>
      </c>
      <c r="AA423" s="161">
        <f>IF('Checklist Parameters'!$E$101&lt;&gt;"",IFERROR(I423/'Checklist Parameters'!$E$101,0),"N/A")</f>
        <v>0</v>
      </c>
      <c r="AB423" s="161" t="str">
        <f>IF('Checklist Parameters'!$E$43&lt;&gt;"",(I423*'Checklist Parameters'!$E$43)/1000,"N/A")</f>
        <v>N/A</v>
      </c>
      <c r="AC423" s="161">
        <f>IF('Checklist Parameters'!$E$16="",$X423,IF(AND('Checklist Parameters'!$E$16&lt;$X423,'Checklist Parameters'!$E$16&gt;=3),'Checklist Parameters'!$E$16,IF(AND('Checklist Parameters'!$E$16&lt;$X423,'Checklist Parameters'!$E$16&lt;3),0,$X423)))</f>
        <v>0</v>
      </c>
      <c r="AD423" s="161" t="str">
        <f>IF(AND(I423&lt;'Checklist Parameters'!$E$22,$I423&lt;&gt;0),"Y","")</f>
        <v/>
      </c>
      <c r="AE423" s="161" t="str">
        <f>IF($AD423="Y",0,IF('Checklist Parameters'!$E$25="","&lt;no limit&gt;",ROUNDDOWN((($I423-'Checklist Parameters'!$E$24)/'Checklist Parameters'!$E$25)+1,0)))</f>
        <v>&lt;no limit&gt;</v>
      </c>
      <c r="AF423" s="174">
        <f t="shared" si="40"/>
        <v>0</v>
      </c>
      <c r="AG423" s="161">
        <f t="shared" si="41"/>
        <v>0</v>
      </c>
      <c r="AH423" s="126"/>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row>
    <row r="424" spans="1:79" s="2" customFormat="1" ht="15">
      <c r="A424" s="391"/>
      <c r="B424" s="392"/>
      <c r="C424" s="393"/>
      <c r="D424" s="393"/>
      <c r="E424" s="393"/>
      <c r="F424" s="393"/>
      <c r="G424" s="393"/>
      <c r="H424" s="394"/>
      <c r="I424" s="394"/>
      <c r="J424" s="394"/>
      <c r="K424" s="394"/>
      <c r="L424" s="394"/>
      <c r="M424" s="394"/>
      <c r="N424" s="313">
        <f>IF(IF(I424&lt;'Checklist Parameters'!$E$22,0,($I424-$L424))&lt;0,0,IF(I424&lt;'Checklist Parameters'!$E$22,0,($I424-$L424)))</f>
        <v>0</v>
      </c>
      <c r="O424" s="394"/>
      <c r="P424" s="395"/>
      <c r="Q424" s="316">
        <f t="shared" si="36"/>
        <v>0</v>
      </c>
      <c r="R424" s="159">
        <f t="shared" si="37"/>
        <v>0</v>
      </c>
      <c r="S424" s="159">
        <f>IF('Checklist Parameters'!$E$60&lt;0.2,0.2,'Checklist Parameters'!$E$60)</f>
        <v>0.72</v>
      </c>
      <c r="T424" s="160">
        <f>IF($O424="",IF('Checklist District ID'!$C$43="Y",MAX($R424:$S424)*$I424,SUM($R424:$S424)*$I424),IF(O424&gt;0,Q424*S424))</f>
        <v>0</v>
      </c>
      <c r="U424" s="160">
        <f>IF(Q424&gt;0,((I424-T424)*'Formula Matrix'!$E$38),0)</f>
        <v>0</v>
      </c>
      <c r="V424" s="160">
        <f t="shared" si="38"/>
        <v>0</v>
      </c>
      <c r="W424" s="160">
        <f>IF(V424&gt;0,(V424*'Checklist Parameters'!$E$35),0)</f>
        <v>0</v>
      </c>
      <c r="X424" s="161">
        <f t="shared" si="39"/>
        <v>0</v>
      </c>
      <c r="Y424" s="161">
        <f>IF('Checklist Parameters'!$E$102&lt;&gt;"",(I424/43560)*'Checklist Parameters'!$E$102,"N/A")</f>
        <v>0</v>
      </c>
      <c r="Z424" s="161" t="str">
        <f>IF('Checklist Parameters'!$E$58&lt;&gt;"",((I424*'Checklist Parameters'!$E$58)*'Checklist Parameters'!$E$35)/1000,"N/A")</f>
        <v>N/A</v>
      </c>
      <c r="AA424" s="161">
        <f>IF('Checklist Parameters'!$E$101&lt;&gt;"",IFERROR(I424/'Checklist Parameters'!$E$101,0),"N/A")</f>
        <v>0</v>
      </c>
      <c r="AB424" s="161" t="str">
        <f>IF('Checklist Parameters'!$E$43&lt;&gt;"",(I424*'Checklist Parameters'!$E$43)/1000,"N/A")</f>
        <v>N/A</v>
      </c>
      <c r="AC424" s="161">
        <f>IF('Checklist Parameters'!$E$16="",$X424,IF(AND('Checklist Parameters'!$E$16&lt;$X424,'Checklist Parameters'!$E$16&gt;=3),'Checklist Parameters'!$E$16,IF(AND('Checklist Parameters'!$E$16&lt;$X424,'Checklist Parameters'!$E$16&lt;3),0,$X424)))</f>
        <v>0</v>
      </c>
      <c r="AD424" s="161" t="str">
        <f>IF(AND(I424&lt;'Checklist Parameters'!$E$22,$I424&lt;&gt;0),"Y","")</f>
        <v/>
      </c>
      <c r="AE424" s="161" t="str">
        <f>IF($AD424="Y",0,IF('Checklist Parameters'!$E$25="","&lt;no limit&gt;",ROUNDDOWN((($I424-'Checklist Parameters'!$E$24)/'Checklist Parameters'!$E$25)+1,0)))</f>
        <v>&lt;no limit&gt;</v>
      </c>
      <c r="AF424" s="174">
        <f t="shared" si="40"/>
        <v>0</v>
      </c>
      <c r="AG424" s="161">
        <f t="shared" si="41"/>
        <v>0</v>
      </c>
      <c r="AH424" s="126"/>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row>
    <row r="425" spans="1:79" s="2" customFormat="1" ht="15">
      <c r="A425" s="391"/>
      <c r="B425" s="392"/>
      <c r="C425" s="393"/>
      <c r="D425" s="393"/>
      <c r="E425" s="393"/>
      <c r="F425" s="393"/>
      <c r="G425" s="393"/>
      <c r="H425" s="394"/>
      <c r="I425" s="394"/>
      <c r="J425" s="394"/>
      <c r="K425" s="394"/>
      <c r="L425" s="394"/>
      <c r="M425" s="394"/>
      <c r="N425" s="313">
        <f>IF(IF(I425&lt;'Checklist Parameters'!$E$22,0,($I425-$L425))&lt;0,0,IF(I425&lt;'Checklist Parameters'!$E$22,0,($I425-$L425)))</f>
        <v>0</v>
      </c>
      <c r="O425" s="394"/>
      <c r="P425" s="395"/>
      <c r="Q425" s="316">
        <f t="shared" si="36"/>
        <v>0</v>
      </c>
      <c r="R425" s="159">
        <f t="shared" si="37"/>
        <v>0</v>
      </c>
      <c r="S425" s="159">
        <f>IF('Checklist Parameters'!$E$60&lt;0.2,0.2,'Checklist Parameters'!$E$60)</f>
        <v>0.72</v>
      </c>
      <c r="T425" s="160">
        <f>IF($O425="",IF('Checklist District ID'!$C$43="Y",MAX($R425:$S425)*$I425,SUM($R425:$S425)*$I425),IF(O425&gt;0,Q425*S425))</f>
        <v>0</v>
      </c>
      <c r="U425" s="160">
        <f>IF(Q425&gt;0,((I425-T425)*'Formula Matrix'!$E$38),0)</f>
        <v>0</v>
      </c>
      <c r="V425" s="160">
        <f t="shared" si="38"/>
        <v>0</v>
      </c>
      <c r="W425" s="160">
        <f>IF(V425&gt;0,(V425*'Checklist Parameters'!$E$35),0)</f>
        <v>0</v>
      </c>
      <c r="X425" s="161">
        <f t="shared" si="39"/>
        <v>0</v>
      </c>
      <c r="Y425" s="161">
        <f>IF('Checklist Parameters'!$E$102&lt;&gt;"",(I425/43560)*'Checklist Parameters'!$E$102,"N/A")</f>
        <v>0</v>
      </c>
      <c r="Z425" s="161" t="str">
        <f>IF('Checklist Parameters'!$E$58&lt;&gt;"",((I425*'Checklist Parameters'!$E$58)*'Checklist Parameters'!$E$35)/1000,"N/A")</f>
        <v>N/A</v>
      </c>
      <c r="AA425" s="161">
        <f>IF('Checklist Parameters'!$E$101&lt;&gt;"",IFERROR(I425/'Checklist Parameters'!$E$101,0),"N/A")</f>
        <v>0</v>
      </c>
      <c r="AB425" s="161" t="str">
        <f>IF('Checklist Parameters'!$E$43&lt;&gt;"",(I425*'Checklist Parameters'!$E$43)/1000,"N/A")</f>
        <v>N/A</v>
      </c>
      <c r="AC425" s="161">
        <f>IF('Checklist Parameters'!$E$16="",$X425,IF(AND('Checklist Parameters'!$E$16&lt;$X425,'Checklist Parameters'!$E$16&gt;=3),'Checklist Parameters'!$E$16,IF(AND('Checklist Parameters'!$E$16&lt;$X425,'Checklist Parameters'!$E$16&lt;3),0,$X425)))</f>
        <v>0</v>
      </c>
      <c r="AD425" s="161" t="str">
        <f>IF(AND(I425&lt;'Checklist Parameters'!$E$22,$I425&lt;&gt;0),"Y","")</f>
        <v/>
      </c>
      <c r="AE425" s="161" t="str">
        <f>IF($AD425="Y",0,IF('Checklist Parameters'!$E$25="","&lt;no limit&gt;",ROUNDDOWN((($I425-'Checklist Parameters'!$E$24)/'Checklist Parameters'!$E$25)+1,0)))</f>
        <v>&lt;no limit&gt;</v>
      </c>
      <c r="AF425" s="174">
        <f t="shared" si="40"/>
        <v>0</v>
      </c>
      <c r="AG425" s="161">
        <f t="shared" si="41"/>
        <v>0</v>
      </c>
      <c r="AH425" s="126"/>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row>
    <row r="426" spans="1:79" s="2" customFormat="1" ht="15">
      <c r="A426" s="391"/>
      <c r="B426" s="392"/>
      <c r="C426" s="393"/>
      <c r="D426" s="393"/>
      <c r="E426" s="393"/>
      <c r="F426" s="393"/>
      <c r="G426" s="393"/>
      <c r="H426" s="394"/>
      <c r="I426" s="394"/>
      <c r="J426" s="394"/>
      <c r="K426" s="394"/>
      <c r="L426" s="394"/>
      <c r="M426" s="394"/>
      <c r="N426" s="313">
        <f>IF(IF(I426&lt;'Checklist Parameters'!$E$22,0,($I426-$L426))&lt;0,0,IF(I426&lt;'Checklist Parameters'!$E$22,0,($I426-$L426)))</f>
        <v>0</v>
      </c>
      <c r="O426" s="394"/>
      <c r="P426" s="395"/>
      <c r="Q426" s="316">
        <f t="shared" si="36"/>
        <v>0</v>
      </c>
      <c r="R426" s="159">
        <f t="shared" si="37"/>
        <v>0</v>
      </c>
      <c r="S426" s="159">
        <f>IF('Checklist Parameters'!$E$60&lt;0.2,0.2,'Checklist Parameters'!$E$60)</f>
        <v>0.72</v>
      </c>
      <c r="T426" s="160">
        <f>IF($O426="",IF('Checklist District ID'!$C$43="Y",MAX($R426:$S426)*$I426,SUM($R426:$S426)*$I426),IF(O426&gt;0,Q426*S426))</f>
        <v>0</v>
      </c>
      <c r="U426" s="160">
        <f>IF(Q426&gt;0,((I426-T426)*'Formula Matrix'!$E$38),0)</f>
        <v>0</v>
      </c>
      <c r="V426" s="160">
        <f t="shared" si="38"/>
        <v>0</v>
      </c>
      <c r="W426" s="160">
        <f>IF(V426&gt;0,(V426*'Checklist Parameters'!$E$35),0)</f>
        <v>0</v>
      </c>
      <c r="X426" s="161">
        <f t="shared" si="39"/>
        <v>0</v>
      </c>
      <c r="Y426" s="161">
        <f>IF('Checklist Parameters'!$E$102&lt;&gt;"",(I426/43560)*'Checklist Parameters'!$E$102,"N/A")</f>
        <v>0</v>
      </c>
      <c r="Z426" s="161" t="str">
        <f>IF('Checklist Parameters'!$E$58&lt;&gt;"",((I426*'Checklist Parameters'!$E$58)*'Checklist Parameters'!$E$35)/1000,"N/A")</f>
        <v>N/A</v>
      </c>
      <c r="AA426" s="161">
        <f>IF('Checklist Parameters'!$E$101&lt;&gt;"",IFERROR(I426/'Checklist Parameters'!$E$101,0),"N/A")</f>
        <v>0</v>
      </c>
      <c r="AB426" s="161" t="str">
        <f>IF('Checklist Parameters'!$E$43&lt;&gt;"",(I426*'Checklist Parameters'!$E$43)/1000,"N/A")</f>
        <v>N/A</v>
      </c>
      <c r="AC426" s="161">
        <f>IF('Checklist Parameters'!$E$16="",$X426,IF(AND('Checklist Parameters'!$E$16&lt;$X426,'Checklist Parameters'!$E$16&gt;=3),'Checklist Parameters'!$E$16,IF(AND('Checklist Parameters'!$E$16&lt;$X426,'Checklist Parameters'!$E$16&lt;3),0,$X426)))</f>
        <v>0</v>
      </c>
      <c r="AD426" s="161" t="str">
        <f>IF(AND(I426&lt;'Checklist Parameters'!$E$22,$I426&lt;&gt;0),"Y","")</f>
        <v/>
      </c>
      <c r="AE426" s="161" t="str">
        <f>IF($AD426="Y",0,IF('Checklist Parameters'!$E$25="","&lt;no limit&gt;",ROUNDDOWN((($I426-'Checklist Parameters'!$E$24)/'Checklist Parameters'!$E$25)+1,0)))</f>
        <v>&lt;no limit&gt;</v>
      </c>
      <c r="AF426" s="174">
        <f t="shared" si="40"/>
        <v>0</v>
      </c>
      <c r="AG426" s="161">
        <f t="shared" si="41"/>
        <v>0</v>
      </c>
      <c r="AH426" s="126"/>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row>
    <row r="427" spans="1:79" s="2" customFormat="1" ht="15">
      <c r="A427" s="391"/>
      <c r="B427" s="392"/>
      <c r="C427" s="393"/>
      <c r="D427" s="393"/>
      <c r="E427" s="393"/>
      <c r="F427" s="393"/>
      <c r="G427" s="393"/>
      <c r="H427" s="394"/>
      <c r="I427" s="394"/>
      <c r="J427" s="394"/>
      <c r="K427" s="394"/>
      <c r="L427" s="394"/>
      <c r="M427" s="394"/>
      <c r="N427" s="313">
        <f>IF(IF(I427&lt;'Checklist Parameters'!$E$22,0,($I427-$L427))&lt;0,0,IF(I427&lt;'Checklist Parameters'!$E$22,0,($I427-$L427)))</f>
        <v>0</v>
      </c>
      <c r="O427" s="394"/>
      <c r="P427" s="395"/>
      <c r="Q427" s="316">
        <f t="shared" si="36"/>
        <v>0</v>
      </c>
      <c r="R427" s="159">
        <f t="shared" si="37"/>
        <v>0</v>
      </c>
      <c r="S427" s="159">
        <f>IF('Checklist Parameters'!$E$60&lt;0.2,0.2,'Checklist Parameters'!$E$60)</f>
        <v>0.72</v>
      </c>
      <c r="T427" s="160">
        <f>IF($O427="",IF('Checklist District ID'!$C$43="Y",MAX($R427:$S427)*$I427,SUM($R427:$S427)*$I427),IF(O427&gt;0,Q427*S427))</f>
        <v>0</v>
      </c>
      <c r="U427" s="160">
        <f>IF(Q427&gt;0,((I427-T427)*'Formula Matrix'!$E$38),0)</f>
        <v>0</v>
      </c>
      <c r="V427" s="160">
        <f t="shared" si="38"/>
        <v>0</v>
      </c>
      <c r="W427" s="160">
        <f>IF(V427&gt;0,(V427*'Checklist Parameters'!$E$35),0)</f>
        <v>0</v>
      </c>
      <c r="X427" s="161">
        <f t="shared" si="39"/>
        <v>0</v>
      </c>
      <c r="Y427" s="161">
        <f>IF('Checklist Parameters'!$E$102&lt;&gt;"",(I427/43560)*'Checklist Parameters'!$E$102,"N/A")</f>
        <v>0</v>
      </c>
      <c r="Z427" s="161" t="str">
        <f>IF('Checklist Parameters'!$E$58&lt;&gt;"",((I427*'Checklist Parameters'!$E$58)*'Checklist Parameters'!$E$35)/1000,"N/A")</f>
        <v>N/A</v>
      </c>
      <c r="AA427" s="161">
        <f>IF('Checklist Parameters'!$E$101&lt;&gt;"",IFERROR(I427/'Checklist Parameters'!$E$101,0),"N/A")</f>
        <v>0</v>
      </c>
      <c r="AB427" s="161" t="str">
        <f>IF('Checklist Parameters'!$E$43&lt;&gt;"",(I427*'Checklist Parameters'!$E$43)/1000,"N/A")</f>
        <v>N/A</v>
      </c>
      <c r="AC427" s="161">
        <f>IF('Checklist Parameters'!$E$16="",$X427,IF(AND('Checklist Parameters'!$E$16&lt;$X427,'Checklist Parameters'!$E$16&gt;=3),'Checklist Parameters'!$E$16,IF(AND('Checklist Parameters'!$E$16&lt;$X427,'Checklist Parameters'!$E$16&lt;3),0,$X427)))</f>
        <v>0</v>
      </c>
      <c r="AD427" s="161" t="str">
        <f>IF(AND(I427&lt;'Checklist Parameters'!$E$22,$I427&lt;&gt;0),"Y","")</f>
        <v/>
      </c>
      <c r="AE427" s="161" t="str">
        <f>IF($AD427="Y",0,IF('Checklist Parameters'!$E$25="","&lt;no limit&gt;",ROUNDDOWN((($I427-'Checklist Parameters'!$E$24)/'Checklist Parameters'!$E$25)+1,0)))</f>
        <v>&lt;no limit&gt;</v>
      </c>
      <c r="AF427" s="174">
        <f t="shared" si="40"/>
        <v>0</v>
      </c>
      <c r="AG427" s="161">
        <f t="shared" si="41"/>
        <v>0</v>
      </c>
      <c r="AH427" s="126"/>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row>
    <row r="428" spans="1:79" s="2" customFormat="1" ht="15">
      <c r="A428" s="391"/>
      <c r="B428" s="392"/>
      <c r="C428" s="393"/>
      <c r="D428" s="393"/>
      <c r="E428" s="393"/>
      <c r="F428" s="393"/>
      <c r="G428" s="393"/>
      <c r="H428" s="394"/>
      <c r="I428" s="394"/>
      <c r="J428" s="394"/>
      <c r="K428" s="394"/>
      <c r="L428" s="394"/>
      <c r="M428" s="394"/>
      <c r="N428" s="313">
        <f>IF(IF(I428&lt;'Checklist Parameters'!$E$22,0,($I428-$L428))&lt;0,0,IF(I428&lt;'Checklist Parameters'!$E$22,0,($I428-$L428)))</f>
        <v>0</v>
      </c>
      <c r="O428" s="394"/>
      <c r="P428" s="395"/>
      <c r="Q428" s="316">
        <f t="shared" si="36"/>
        <v>0</v>
      </c>
      <c r="R428" s="159">
        <f t="shared" si="37"/>
        <v>0</v>
      </c>
      <c r="S428" s="159">
        <f>IF('Checklist Parameters'!$E$60&lt;0.2,0.2,'Checklist Parameters'!$E$60)</f>
        <v>0.72</v>
      </c>
      <c r="T428" s="160">
        <f>IF($O428="",IF('Checklist District ID'!$C$43="Y",MAX($R428:$S428)*$I428,SUM($R428:$S428)*$I428),IF(O428&gt;0,Q428*S428))</f>
        <v>0</v>
      </c>
      <c r="U428" s="160">
        <f>IF(Q428&gt;0,((I428-T428)*'Formula Matrix'!$E$38),0)</f>
        <v>0</v>
      </c>
      <c r="V428" s="160">
        <f t="shared" si="38"/>
        <v>0</v>
      </c>
      <c r="W428" s="160">
        <f>IF(V428&gt;0,(V428*'Checklist Parameters'!$E$35),0)</f>
        <v>0</v>
      </c>
      <c r="X428" s="161">
        <f t="shared" si="39"/>
        <v>0</v>
      </c>
      <c r="Y428" s="161">
        <f>IF('Checklist Parameters'!$E$102&lt;&gt;"",(I428/43560)*'Checklist Parameters'!$E$102,"N/A")</f>
        <v>0</v>
      </c>
      <c r="Z428" s="161" t="str">
        <f>IF('Checklist Parameters'!$E$58&lt;&gt;"",((I428*'Checklist Parameters'!$E$58)*'Checklist Parameters'!$E$35)/1000,"N/A")</f>
        <v>N/A</v>
      </c>
      <c r="AA428" s="161">
        <f>IF('Checklist Parameters'!$E$101&lt;&gt;"",IFERROR(I428/'Checklist Parameters'!$E$101,0),"N/A")</f>
        <v>0</v>
      </c>
      <c r="AB428" s="161" t="str">
        <f>IF('Checklist Parameters'!$E$43&lt;&gt;"",(I428*'Checklist Parameters'!$E$43)/1000,"N/A")</f>
        <v>N/A</v>
      </c>
      <c r="AC428" s="161">
        <f>IF('Checklist Parameters'!$E$16="",$X428,IF(AND('Checklist Parameters'!$E$16&lt;$X428,'Checklist Parameters'!$E$16&gt;=3),'Checklist Parameters'!$E$16,IF(AND('Checklist Parameters'!$E$16&lt;$X428,'Checklist Parameters'!$E$16&lt;3),0,$X428)))</f>
        <v>0</v>
      </c>
      <c r="AD428" s="161" t="str">
        <f>IF(AND(I428&lt;'Checklist Parameters'!$E$22,$I428&lt;&gt;0),"Y","")</f>
        <v/>
      </c>
      <c r="AE428" s="161" t="str">
        <f>IF($AD428="Y",0,IF('Checklist Parameters'!$E$25="","&lt;no limit&gt;",ROUNDDOWN((($I428-'Checklist Parameters'!$E$24)/'Checklist Parameters'!$E$25)+1,0)))</f>
        <v>&lt;no limit&gt;</v>
      </c>
      <c r="AF428" s="174">
        <f t="shared" si="40"/>
        <v>0</v>
      </c>
      <c r="AG428" s="161">
        <f t="shared" si="41"/>
        <v>0</v>
      </c>
      <c r="AH428" s="126"/>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row>
    <row r="429" spans="1:79" s="2" customFormat="1" ht="15">
      <c r="A429" s="391"/>
      <c r="B429" s="392"/>
      <c r="C429" s="393"/>
      <c r="D429" s="393"/>
      <c r="E429" s="393"/>
      <c r="F429" s="393"/>
      <c r="G429" s="393"/>
      <c r="H429" s="394"/>
      <c r="I429" s="394"/>
      <c r="J429" s="394"/>
      <c r="K429" s="394"/>
      <c r="L429" s="394"/>
      <c r="M429" s="394"/>
      <c r="N429" s="313">
        <f>IF(IF(I429&lt;'Checklist Parameters'!$E$22,0,($I429-$L429))&lt;0,0,IF(I429&lt;'Checklist Parameters'!$E$22,0,($I429-$L429)))</f>
        <v>0</v>
      </c>
      <c r="O429" s="394"/>
      <c r="P429" s="395"/>
      <c r="Q429" s="316">
        <f t="shared" si="36"/>
        <v>0</v>
      </c>
      <c r="R429" s="159">
        <f t="shared" si="37"/>
        <v>0</v>
      </c>
      <c r="S429" s="159">
        <f>IF('Checklist Parameters'!$E$60&lt;0.2,0.2,'Checklist Parameters'!$E$60)</f>
        <v>0.72</v>
      </c>
      <c r="T429" s="160">
        <f>IF($O429="",IF('Checklist District ID'!$C$43="Y",MAX($R429:$S429)*$I429,SUM($R429:$S429)*$I429),IF(O429&gt;0,Q429*S429))</f>
        <v>0</v>
      </c>
      <c r="U429" s="160">
        <f>IF(Q429&gt;0,((I429-T429)*'Formula Matrix'!$E$38),0)</f>
        <v>0</v>
      </c>
      <c r="V429" s="160">
        <f t="shared" si="38"/>
        <v>0</v>
      </c>
      <c r="W429" s="160">
        <f>IF(V429&gt;0,(V429*'Checklist Parameters'!$E$35),0)</f>
        <v>0</v>
      </c>
      <c r="X429" s="161">
        <f t="shared" si="39"/>
        <v>0</v>
      </c>
      <c r="Y429" s="161">
        <f>IF('Checklist Parameters'!$E$102&lt;&gt;"",(I429/43560)*'Checklist Parameters'!$E$102,"N/A")</f>
        <v>0</v>
      </c>
      <c r="Z429" s="161" t="str">
        <f>IF('Checklist Parameters'!$E$58&lt;&gt;"",((I429*'Checklist Parameters'!$E$58)*'Checklist Parameters'!$E$35)/1000,"N/A")</f>
        <v>N/A</v>
      </c>
      <c r="AA429" s="161">
        <f>IF('Checklist Parameters'!$E$101&lt;&gt;"",IFERROR(I429/'Checklist Parameters'!$E$101,0),"N/A")</f>
        <v>0</v>
      </c>
      <c r="AB429" s="161" t="str">
        <f>IF('Checklist Parameters'!$E$43&lt;&gt;"",(I429*'Checklist Parameters'!$E$43)/1000,"N/A")</f>
        <v>N/A</v>
      </c>
      <c r="AC429" s="161">
        <f>IF('Checklist Parameters'!$E$16="",$X429,IF(AND('Checklist Parameters'!$E$16&lt;$X429,'Checklist Parameters'!$E$16&gt;=3),'Checklist Parameters'!$E$16,IF(AND('Checklist Parameters'!$E$16&lt;$X429,'Checklist Parameters'!$E$16&lt;3),0,$X429)))</f>
        <v>0</v>
      </c>
      <c r="AD429" s="161" t="str">
        <f>IF(AND(I429&lt;'Checklist Parameters'!$E$22,$I429&lt;&gt;0),"Y","")</f>
        <v/>
      </c>
      <c r="AE429" s="161" t="str">
        <f>IF($AD429="Y",0,IF('Checklist Parameters'!$E$25="","&lt;no limit&gt;",ROUNDDOWN((($I429-'Checklist Parameters'!$E$24)/'Checklist Parameters'!$E$25)+1,0)))</f>
        <v>&lt;no limit&gt;</v>
      </c>
      <c r="AF429" s="174">
        <f t="shared" si="40"/>
        <v>0</v>
      </c>
      <c r="AG429" s="161">
        <f t="shared" si="41"/>
        <v>0</v>
      </c>
      <c r="AH429" s="126"/>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row>
    <row r="430" spans="1:79" s="2" customFormat="1" ht="15">
      <c r="A430" s="391"/>
      <c r="B430" s="392"/>
      <c r="C430" s="393"/>
      <c r="D430" s="393"/>
      <c r="E430" s="393"/>
      <c r="F430" s="393"/>
      <c r="G430" s="393"/>
      <c r="H430" s="394"/>
      <c r="I430" s="394"/>
      <c r="J430" s="394"/>
      <c r="K430" s="394"/>
      <c r="L430" s="394"/>
      <c r="M430" s="394"/>
      <c r="N430" s="313">
        <f>IF(IF(I430&lt;'Checklist Parameters'!$E$22,0,($I430-$L430))&lt;0,0,IF(I430&lt;'Checklist Parameters'!$E$22,0,($I430-$L430)))</f>
        <v>0</v>
      </c>
      <c r="O430" s="394"/>
      <c r="P430" s="395"/>
      <c r="Q430" s="316">
        <f t="shared" si="36"/>
        <v>0</v>
      </c>
      <c r="R430" s="159">
        <f t="shared" si="37"/>
        <v>0</v>
      </c>
      <c r="S430" s="159">
        <f>IF('Checklist Parameters'!$E$60&lt;0.2,0.2,'Checklist Parameters'!$E$60)</f>
        <v>0.72</v>
      </c>
      <c r="T430" s="160">
        <f>IF($O430="",IF('Checklist District ID'!$C$43="Y",MAX($R430:$S430)*$I430,SUM($R430:$S430)*$I430),IF(O430&gt;0,Q430*S430))</f>
        <v>0</v>
      </c>
      <c r="U430" s="160">
        <f>IF(Q430&gt;0,((I430-T430)*'Formula Matrix'!$E$38),0)</f>
        <v>0</v>
      </c>
      <c r="V430" s="160">
        <f t="shared" si="38"/>
        <v>0</v>
      </c>
      <c r="W430" s="160">
        <f>IF(V430&gt;0,(V430*'Checklist Parameters'!$E$35),0)</f>
        <v>0</v>
      </c>
      <c r="X430" s="161">
        <f t="shared" si="39"/>
        <v>0</v>
      </c>
      <c r="Y430" s="161">
        <f>IF('Checklist Parameters'!$E$102&lt;&gt;"",(I430/43560)*'Checklist Parameters'!$E$102,"N/A")</f>
        <v>0</v>
      </c>
      <c r="Z430" s="161" t="str">
        <f>IF('Checklist Parameters'!$E$58&lt;&gt;"",((I430*'Checklist Parameters'!$E$58)*'Checklist Parameters'!$E$35)/1000,"N/A")</f>
        <v>N/A</v>
      </c>
      <c r="AA430" s="161">
        <f>IF('Checklist Parameters'!$E$101&lt;&gt;"",IFERROR(I430/'Checklist Parameters'!$E$101,0),"N/A")</f>
        <v>0</v>
      </c>
      <c r="AB430" s="161" t="str">
        <f>IF('Checklist Parameters'!$E$43&lt;&gt;"",(I430*'Checklist Parameters'!$E$43)/1000,"N/A")</f>
        <v>N/A</v>
      </c>
      <c r="AC430" s="161">
        <f>IF('Checklist Parameters'!$E$16="",$X430,IF(AND('Checklist Parameters'!$E$16&lt;$X430,'Checklist Parameters'!$E$16&gt;=3),'Checklist Parameters'!$E$16,IF(AND('Checklist Parameters'!$E$16&lt;$X430,'Checklist Parameters'!$E$16&lt;3),0,$X430)))</f>
        <v>0</v>
      </c>
      <c r="AD430" s="161" t="str">
        <f>IF(AND(I430&lt;'Checklist Parameters'!$E$22,$I430&lt;&gt;0),"Y","")</f>
        <v/>
      </c>
      <c r="AE430" s="161" t="str">
        <f>IF($AD430="Y",0,IF('Checklist Parameters'!$E$25="","&lt;no limit&gt;",ROUNDDOWN((($I430-'Checklist Parameters'!$E$24)/'Checklist Parameters'!$E$25)+1,0)))</f>
        <v>&lt;no limit&gt;</v>
      </c>
      <c r="AF430" s="174">
        <f t="shared" si="40"/>
        <v>0</v>
      </c>
      <c r="AG430" s="161">
        <f t="shared" si="41"/>
        <v>0</v>
      </c>
      <c r="AH430" s="126"/>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row>
    <row r="431" spans="1:79" s="2" customFormat="1" ht="15">
      <c r="A431" s="391"/>
      <c r="B431" s="392"/>
      <c r="C431" s="393"/>
      <c r="D431" s="393"/>
      <c r="E431" s="393"/>
      <c r="F431" s="393"/>
      <c r="G431" s="393"/>
      <c r="H431" s="394"/>
      <c r="I431" s="394"/>
      <c r="J431" s="394"/>
      <c r="K431" s="394"/>
      <c r="L431" s="394"/>
      <c r="M431" s="394"/>
      <c r="N431" s="313">
        <f>IF(IF(I431&lt;'Checklist Parameters'!$E$22,0,($I431-$L431))&lt;0,0,IF(I431&lt;'Checklist Parameters'!$E$22,0,($I431-$L431)))</f>
        <v>0</v>
      </c>
      <c r="O431" s="394"/>
      <c r="P431" s="395"/>
      <c r="Q431" s="316">
        <f t="shared" si="36"/>
        <v>0</v>
      </c>
      <c r="R431" s="159">
        <f t="shared" si="37"/>
        <v>0</v>
      </c>
      <c r="S431" s="159">
        <f>IF('Checklist Parameters'!$E$60&lt;0.2,0.2,'Checklist Parameters'!$E$60)</f>
        <v>0.72</v>
      </c>
      <c r="T431" s="160">
        <f>IF($O431="",IF('Checklist District ID'!$C$43="Y",MAX($R431:$S431)*$I431,SUM($R431:$S431)*$I431),IF(O431&gt;0,Q431*S431))</f>
        <v>0</v>
      </c>
      <c r="U431" s="160">
        <f>IF(Q431&gt;0,((I431-T431)*'Formula Matrix'!$E$38),0)</f>
        <v>0</v>
      </c>
      <c r="V431" s="160">
        <f t="shared" si="38"/>
        <v>0</v>
      </c>
      <c r="W431" s="160">
        <f>IF(V431&gt;0,(V431*'Checklist Parameters'!$E$35),0)</f>
        <v>0</v>
      </c>
      <c r="X431" s="161">
        <f t="shared" si="39"/>
        <v>0</v>
      </c>
      <c r="Y431" s="161">
        <f>IF('Checklist Parameters'!$E$102&lt;&gt;"",(I431/43560)*'Checklist Parameters'!$E$102,"N/A")</f>
        <v>0</v>
      </c>
      <c r="Z431" s="161" t="str">
        <f>IF('Checklist Parameters'!$E$58&lt;&gt;"",((I431*'Checklist Parameters'!$E$58)*'Checklist Parameters'!$E$35)/1000,"N/A")</f>
        <v>N/A</v>
      </c>
      <c r="AA431" s="161">
        <f>IF('Checklist Parameters'!$E$101&lt;&gt;"",IFERROR(I431/'Checklist Parameters'!$E$101,0),"N/A")</f>
        <v>0</v>
      </c>
      <c r="AB431" s="161" t="str">
        <f>IF('Checklist Parameters'!$E$43&lt;&gt;"",(I431*'Checklist Parameters'!$E$43)/1000,"N/A")</f>
        <v>N/A</v>
      </c>
      <c r="AC431" s="161">
        <f>IF('Checklist Parameters'!$E$16="",$X431,IF(AND('Checklist Parameters'!$E$16&lt;$X431,'Checklist Parameters'!$E$16&gt;=3),'Checklist Parameters'!$E$16,IF(AND('Checklist Parameters'!$E$16&lt;$X431,'Checklist Parameters'!$E$16&lt;3),0,$X431)))</f>
        <v>0</v>
      </c>
      <c r="AD431" s="161" t="str">
        <f>IF(AND(I431&lt;'Checklist Parameters'!$E$22,$I431&lt;&gt;0),"Y","")</f>
        <v/>
      </c>
      <c r="AE431" s="161" t="str">
        <f>IF($AD431="Y",0,IF('Checklist Parameters'!$E$25="","&lt;no limit&gt;",ROUNDDOWN((($I431-'Checklist Parameters'!$E$24)/'Checklist Parameters'!$E$25)+1,0)))</f>
        <v>&lt;no limit&gt;</v>
      </c>
      <c r="AF431" s="174">
        <f t="shared" si="40"/>
        <v>0</v>
      </c>
      <c r="AG431" s="161">
        <f t="shared" si="41"/>
        <v>0</v>
      </c>
      <c r="AH431" s="126"/>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row>
    <row r="432" spans="1:79" s="2" customFormat="1" ht="15">
      <c r="A432" s="391"/>
      <c r="B432" s="392"/>
      <c r="C432" s="393"/>
      <c r="D432" s="393"/>
      <c r="E432" s="393"/>
      <c r="F432" s="393"/>
      <c r="G432" s="393"/>
      <c r="H432" s="394"/>
      <c r="I432" s="394"/>
      <c r="J432" s="394"/>
      <c r="K432" s="394"/>
      <c r="L432" s="394"/>
      <c r="M432" s="394"/>
      <c r="N432" s="313">
        <f>IF(IF(I432&lt;'Checklist Parameters'!$E$22,0,($I432-$L432))&lt;0,0,IF(I432&lt;'Checklist Parameters'!$E$22,0,($I432-$L432)))</f>
        <v>0</v>
      </c>
      <c r="O432" s="394"/>
      <c r="P432" s="395"/>
      <c r="Q432" s="316">
        <f t="shared" si="36"/>
        <v>0</v>
      </c>
      <c r="R432" s="159">
        <f t="shared" si="37"/>
        <v>0</v>
      </c>
      <c r="S432" s="159">
        <f>IF('Checklist Parameters'!$E$60&lt;0.2,0.2,'Checklist Parameters'!$E$60)</f>
        <v>0.72</v>
      </c>
      <c r="T432" s="160">
        <f>IF($O432="",IF('Checklist District ID'!$C$43="Y",MAX($R432:$S432)*$I432,SUM($R432:$S432)*$I432),IF(O432&gt;0,Q432*S432))</f>
        <v>0</v>
      </c>
      <c r="U432" s="160">
        <f>IF(Q432&gt;0,((I432-T432)*'Formula Matrix'!$E$38),0)</f>
        <v>0</v>
      </c>
      <c r="V432" s="160">
        <f t="shared" si="38"/>
        <v>0</v>
      </c>
      <c r="W432" s="160">
        <f>IF(V432&gt;0,(V432*'Checklist Parameters'!$E$35),0)</f>
        <v>0</v>
      </c>
      <c r="X432" s="161">
        <f t="shared" si="39"/>
        <v>0</v>
      </c>
      <c r="Y432" s="161">
        <f>IF('Checklist Parameters'!$E$102&lt;&gt;"",(I432/43560)*'Checklist Parameters'!$E$102,"N/A")</f>
        <v>0</v>
      </c>
      <c r="Z432" s="161" t="str">
        <f>IF('Checklist Parameters'!$E$58&lt;&gt;"",((I432*'Checklist Parameters'!$E$58)*'Checklist Parameters'!$E$35)/1000,"N/A")</f>
        <v>N/A</v>
      </c>
      <c r="AA432" s="161">
        <f>IF('Checklist Parameters'!$E$101&lt;&gt;"",IFERROR(I432/'Checklist Parameters'!$E$101,0),"N/A")</f>
        <v>0</v>
      </c>
      <c r="AB432" s="161" t="str">
        <f>IF('Checklist Parameters'!$E$43&lt;&gt;"",(I432*'Checklist Parameters'!$E$43)/1000,"N/A")</f>
        <v>N/A</v>
      </c>
      <c r="AC432" s="161">
        <f>IF('Checklist Parameters'!$E$16="",$X432,IF(AND('Checklist Parameters'!$E$16&lt;$X432,'Checklist Parameters'!$E$16&gt;=3),'Checklist Parameters'!$E$16,IF(AND('Checklist Parameters'!$E$16&lt;$X432,'Checklist Parameters'!$E$16&lt;3),0,$X432)))</f>
        <v>0</v>
      </c>
      <c r="AD432" s="161" t="str">
        <f>IF(AND(I432&lt;'Checklist Parameters'!$E$22,$I432&lt;&gt;0),"Y","")</f>
        <v/>
      </c>
      <c r="AE432" s="161" t="str">
        <f>IF($AD432="Y",0,IF('Checklist Parameters'!$E$25="","&lt;no limit&gt;",ROUNDDOWN((($I432-'Checklist Parameters'!$E$24)/'Checklist Parameters'!$E$25)+1,0)))</f>
        <v>&lt;no limit&gt;</v>
      </c>
      <c r="AF432" s="174">
        <f t="shared" si="40"/>
        <v>0</v>
      </c>
      <c r="AG432" s="161">
        <f t="shared" si="41"/>
        <v>0</v>
      </c>
      <c r="AH432" s="126"/>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row>
    <row r="433" spans="1:79" s="2" customFormat="1" ht="15">
      <c r="A433" s="391"/>
      <c r="B433" s="392"/>
      <c r="C433" s="393"/>
      <c r="D433" s="393"/>
      <c r="E433" s="393"/>
      <c r="F433" s="393"/>
      <c r="G433" s="393"/>
      <c r="H433" s="394"/>
      <c r="I433" s="394"/>
      <c r="J433" s="394"/>
      <c r="K433" s="394"/>
      <c r="L433" s="394"/>
      <c r="M433" s="394"/>
      <c r="N433" s="313">
        <f>IF(IF(I433&lt;'Checklist Parameters'!$E$22,0,($I433-$L433))&lt;0,0,IF(I433&lt;'Checklist Parameters'!$E$22,0,($I433-$L433)))</f>
        <v>0</v>
      </c>
      <c r="O433" s="394"/>
      <c r="P433" s="395"/>
      <c r="Q433" s="316">
        <f t="shared" si="36"/>
        <v>0</v>
      </c>
      <c r="R433" s="159">
        <f t="shared" si="37"/>
        <v>0</v>
      </c>
      <c r="S433" s="159">
        <f>IF('Checklist Parameters'!$E$60&lt;0.2,0.2,'Checklist Parameters'!$E$60)</f>
        <v>0.72</v>
      </c>
      <c r="T433" s="160">
        <f>IF($O433="",IF('Checklist District ID'!$C$43="Y",MAX($R433:$S433)*$I433,SUM($R433:$S433)*$I433),IF(O433&gt;0,Q433*S433))</f>
        <v>0</v>
      </c>
      <c r="U433" s="160">
        <f>IF(Q433&gt;0,((I433-T433)*'Formula Matrix'!$E$38),0)</f>
        <v>0</v>
      </c>
      <c r="V433" s="160">
        <f t="shared" si="38"/>
        <v>0</v>
      </c>
      <c r="W433" s="160">
        <f>IF(V433&gt;0,(V433*'Checklist Parameters'!$E$35),0)</f>
        <v>0</v>
      </c>
      <c r="X433" s="161">
        <f t="shared" si="39"/>
        <v>0</v>
      </c>
      <c r="Y433" s="161">
        <f>IF('Checklist Parameters'!$E$102&lt;&gt;"",(I433/43560)*'Checklist Parameters'!$E$102,"N/A")</f>
        <v>0</v>
      </c>
      <c r="Z433" s="161" t="str">
        <f>IF('Checklist Parameters'!$E$58&lt;&gt;"",((I433*'Checklist Parameters'!$E$58)*'Checklist Parameters'!$E$35)/1000,"N/A")</f>
        <v>N/A</v>
      </c>
      <c r="AA433" s="161">
        <f>IF('Checklist Parameters'!$E$101&lt;&gt;"",IFERROR(I433/'Checklist Parameters'!$E$101,0),"N/A")</f>
        <v>0</v>
      </c>
      <c r="AB433" s="161" t="str">
        <f>IF('Checklist Parameters'!$E$43&lt;&gt;"",(I433*'Checklist Parameters'!$E$43)/1000,"N/A")</f>
        <v>N/A</v>
      </c>
      <c r="AC433" s="161">
        <f>IF('Checklist Parameters'!$E$16="",$X433,IF(AND('Checklist Parameters'!$E$16&lt;$X433,'Checklist Parameters'!$E$16&gt;=3),'Checklist Parameters'!$E$16,IF(AND('Checklist Parameters'!$E$16&lt;$X433,'Checklist Parameters'!$E$16&lt;3),0,$X433)))</f>
        <v>0</v>
      </c>
      <c r="AD433" s="161" t="str">
        <f>IF(AND(I433&lt;'Checklist Parameters'!$E$22,$I433&lt;&gt;0),"Y","")</f>
        <v/>
      </c>
      <c r="AE433" s="161" t="str">
        <f>IF($AD433="Y",0,IF('Checklist Parameters'!$E$25="","&lt;no limit&gt;",ROUNDDOWN((($I433-'Checklist Parameters'!$E$24)/'Checklist Parameters'!$E$25)+1,0)))</f>
        <v>&lt;no limit&gt;</v>
      </c>
      <c r="AF433" s="174">
        <f t="shared" si="40"/>
        <v>0</v>
      </c>
      <c r="AG433" s="161">
        <f t="shared" si="41"/>
        <v>0</v>
      </c>
      <c r="AH433" s="126"/>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row>
    <row r="434" spans="1:79" s="2" customFormat="1" ht="15">
      <c r="A434" s="391"/>
      <c r="B434" s="392"/>
      <c r="C434" s="393"/>
      <c r="D434" s="393"/>
      <c r="E434" s="393"/>
      <c r="F434" s="393"/>
      <c r="G434" s="393"/>
      <c r="H434" s="394"/>
      <c r="I434" s="394"/>
      <c r="J434" s="394"/>
      <c r="K434" s="394"/>
      <c r="L434" s="394"/>
      <c r="M434" s="394"/>
      <c r="N434" s="313">
        <f>IF(IF(I434&lt;'Checklist Parameters'!$E$22,0,($I434-$L434))&lt;0,0,IF(I434&lt;'Checklist Parameters'!$E$22,0,($I434-$L434)))</f>
        <v>0</v>
      </c>
      <c r="O434" s="394"/>
      <c r="P434" s="395"/>
      <c r="Q434" s="316">
        <f t="shared" si="36"/>
        <v>0</v>
      </c>
      <c r="R434" s="159">
        <f t="shared" si="37"/>
        <v>0</v>
      </c>
      <c r="S434" s="159">
        <f>IF('Checklist Parameters'!$E$60&lt;0.2,0.2,'Checklist Parameters'!$E$60)</f>
        <v>0.72</v>
      </c>
      <c r="T434" s="160">
        <f>IF($O434="",IF('Checklist District ID'!$C$43="Y",MAX($R434:$S434)*$I434,SUM($R434:$S434)*$I434),IF(O434&gt;0,Q434*S434))</f>
        <v>0</v>
      </c>
      <c r="U434" s="160">
        <f>IF(Q434&gt;0,((I434-T434)*'Formula Matrix'!$E$38),0)</f>
        <v>0</v>
      </c>
      <c r="V434" s="160">
        <f t="shared" si="38"/>
        <v>0</v>
      </c>
      <c r="W434" s="160">
        <f>IF(V434&gt;0,(V434*'Checklist Parameters'!$E$35),0)</f>
        <v>0</v>
      </c>
      <c r="X434" s="161">
        <f t="shared" si="39"/>
        <v>0</v>
      </c>
      <c r="Y434" s="161">
        <f>IF('Checklist Parameters'!$E$102&lt;&gt;"",(I434/43560)*'Checklist Parameters'!$E$102,"N/A")</f>
        <v>0</v>
      </c>
      <c r="Z434" s="161" t="str">
        <f>IF('Checklist Parameters'!$E$58&lt;&gt;"",((I434*'Checklist Parameters'!$E$58)*'Checklist Parameters'!$E$35)/1000,"N/A")</f>
        <v>N/A</v>
      </c>
      <c r="AA434" s="161">
        <f>IF('Checklist Parameters'!$E$101&lt;&gt;"",IFERROR(I434/'Checklist Parameters'!$E$101,0),"N/A")</f>
        <v>0</v>
      </c>
      <c r="AB434" s="161" t="str">
        <f>IF('Checklist Parameters'!$E$43&lt;&gt;"",(I434*'Checklist Parameters'!$E$43)/1000,"N/A")</f>
        <v>N/A</v>
      </c>
      <c r="AC434" s="161">
        <f>IF('Checklist Parameters'!$E$16="",$X434,IF(AND('Checklist Parameters'!$E$16&lt;$X434,'Checklist Parameters'!$E$16&gt;=3),'Checklist Parameters'!$E$16,IF(AND('Checklist Parameters'!$E$16&lt;$X434,'Checklist Parameters'!$E$16&lt;3),0,$X434)))</f>
        <v>0</v>
      </c>
      <c r="AD434" s="161" t="str">
        <f>IF(AND(I434&lt;'Checklist Parameters'!$E$22,$I434&lt;&gt;0),"Y","")</f>
        <v/>
      </c>
      <c r="AE434" s="161" t="str">
        <f>IF($AD434="Y",0,IF('Checklist Parameters'!$E$25="","&lt;no limit&gt;",ROUNDDOWN((($I434-'Checklist Parameters'!$E$24)/'Checklist Parameters'!$E$25)+1,0)))</f>
        <v>&lt;no limit&gt;</v>
      </c>
      <c r="AF434" s="174">
        <f t="shared" si="40"/>
        <v>0</v>
      </c>
      <c r="AG434" s="161">
        <f t="shared" si="41"/>
        <v>0</v>
      </c>
      <c r="AH434" s="126"/>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row>
    <row r="435" spans="1:79" s="2" customFormat="1" ht="15">
      <c r="A435" s="391"/>
      <c r="B435" s="392"/>
      <c r="C435" s="393"/>
      <c r="D435" s="393"/>
      <c r="E435" s="393"/>
      <c r="F435" s="393"/>
      <c r="G435" s="393"/>
      <c r="H435" s="394"/>
      <c r="I435" s="394"/>
      <c r="J435" s="394"/>
      <c r="K435" s="394"/>
      <c r="L435" s="394"/>
      <c r="M435" s="394"/>
      <c r="N435" s="313">
        <f>IF(IF(I435&lt;'Checklist Parameters'!$E$22,0,($I435-$L435))&lt;0,0,IF(I435&lt;'Checklist Parameters'!$E$22,0,($I435-$L435)))</f>
        <v>0</v>
      </c>
      <c r="O435" s="394"/>
      <c r="P435" s="395"/>
      <c r="Q435" s="316">
        <f t="shared" si="36"/>
        <v>0</v>
      </c>
      <c r="R435" s="159">
        <f t="shared" si="37"/>
        <v>0</v>
      </c>
      <c r="S435" s="159">
        <f>IF('Checklist Parameters'!$E$60&lt;0.2,0.2,'Checklist Parameters'!$E$60)</f>
        <v>0.72</v>
      </c>
      <c r="T435" s="160">
        <f>IF($O435="",IF('Checklist District ID'!$C$43="Y",MAX($R435:$S435)*$I435,SUM($R435:$S435)*$I435),IF(O435&gt;0,Q435*S435))</f>
        <v>0</v>
      </c>
      <c r="U435" s="160">
        <f>IF(Q435&gt;0,((I435-T435)*'Formula Matrix'!$E$38),0)</f>
        <v>0</v>
      </c>
      <c r="V435" s="160">
        <f t="shared" si="38"/>
        <v>0</v>
      </c>
      <c r="W435" s="160">
        <f>IF(V435&gt;0,(V435*'Checklist Parameters'!$E$35),0)</f>
        <v>0</v>
      </c>
      <c r="X435" s="161">
        <f t="shared" si="39"/>
        <v>0</v>
      </c>
      <c r="Y435" s="161">
        <f>IF('Checklist Parameters'!$E$102&lt;&gt;"",(I435/43560)*'Checklist Parameters'!$E$102,"N/A")</f>
        <v>0</v>
      </c>
      <c r="Z435" s="161" t="str">
        <f>IF('Checklist Parameters'!$E$58&lt;&gt;"",((I435*'Checklist Parameters'!$E$58)*'Checklist Parameters'!$E$35)/1000,"N/A")</f>
        <v>N/A</v>
      </c>
      <c r="AA435" s="161">
        <f>IF('Checklist Parameters'!$E$101&lt;&gt;"",IFERROR(I435/'Checklist Parameters'!$E$101,0),"N/A")</f>
        <v>0</v>
      </c>
      <c r="AB435" s="161" t="str">
        <f>IF('Checklist Parameters'!$E$43&lt;&gt;"",(I435*'Checklist Parameters'!$E$43)/1000,"N/A")</f>
        <v>N/A</v>
      </c>
      <c r="AC435" s="161">
        <f>IF('Checklist Parameters'!$E$16="",$X435,IF(AND('Checklist Parameters'!$E$16&lt;$X435,'Checklist Parameters'!$E$16&gt;=3),'Checklist Parameters'!$E$16,IF(AND('Checklist Parameters'!$E$16&lt;$X435,'Checklist Parameters'!$E$16&lt;3),0,$X435)))</f>
        <v>0</v>
      </c>
      <c r="AD435" s="161" t="str">
        <f>IF(AND(I435&lt;'Checklist Parameters'!$E$22,$I435&lt;&gt;0),"Y","")</f>
        <v/>
      </c>
      <c r="AE435" s="161" t="str">
        <f>IF($AD435="Y",0,IF('Checklist Parameters'!$E$25="","&lt;no limit&gt;",ROUNDDOWN((($I435-'Checklist Parameters'!$E$24)/'Checklist Parameters'!$E$25)+1,0)))</f>
        <v>&lt;no limit&gt;</v>
      </c>
      <c r="AF435" s="174">
        <f t="shared" si="40"/>
        <v>0</v>
      </c>
      <c r="AG435" s="161">
        <f t="shared" si="41"/>
        <v>0</v>
      </c>
      <c r="AH435" s="126"/>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row>
    <row r="436" spans="1:79" s="2" customFormat="1" ht="15">
      <c r="A436" s="391"/>
      <c r="B436" s="392"/>
      <c r="C436" s="393"/>
      <c r="D436" s="393"/>
      <c r="E436" s="393"/>
      <c r="F436" s="393"/>
      <c r="G436" s="393"/>
      <c r="H436" s="394"/>
      <c r="I436" s="394"/>
      <c r="J436" s="394"/>
      <c r="K436" s="394"/>
      <c r="L436" s="394"/>
      <c r="M436" s="394"/>
      <c r="N436" s="313">
        <f>IF(IF(I436&lt;'Checklist Parameters'!$E$22,0,($I436-$L436))&lt;0,0,IF(I436&lt;'Checklist Parameters'!$E$22,0,($I436-$L436)))</f>
        <v>0</v>
      </c>
      <c r="O436" s="394"/>
      <c r="P436" s="395"/>
      <c r="Q436" s="316">
        <f t="shared" si="36"/>
        <v>0</v>
      </c>
      <c r="R436" s="159">
        <f t="shared" si="37"/>
        <v>0</v>
      </c>
      <c r="S436" s="159">
        <f>IF('Checklist Parameters'!$E$60&lt;0.2,0.2,'Checklist Parameters'!$E$60)</f>
        <v>0.72</v>
      </c>
      <c r="T436" s="160">
        <f>IF($O436="",IF('Checklist District ID'!$C$43="Y",MAX($R436:$S436)*$I436,SUM($R436:$S436)*$I436),IF(O436&gt;0,Q436*S436))</f>
        <v>0</v>
      </c>
      <c r="U436" s="160">
        <f>IF(Q436&gt;0,((I436-T436)*'Formula Matrix'!$E$38),0)</f>
        <v>0</v>
      </c>
      <c r="V436" s="160">
        <f t="shared" si="38"/>
        <v>0</v>
      </c>
      <c r="W436" s="160">
        <f>IF(V436&gt;0,(V436*'Checklist Parameters'!$E$35),0)</f>
        <v>0</v>
      </c>
      <c r="X436" s="161">
        <f t="shared" si="39"/>
        <v>0</v>
      </c>
      <c r="Y436" s="161">
        <f>IF('Checklist Parameters'!$E$102&lt;&gt;"",(I436/43560)*'Checklist Parameters'!$E$102,"N/A")</f>
        <v>0</v>
      </c>
      <c r="Z436" s="161" t="str">
        <f>IF('Checklist Parameters'!$E$58&lt;&gt;"",((I436*'Checklist Parameters'!$E$58)*'Checklist Parameters'!$E$35)/1000,"N/A")</f>
        <v>N/A</v>
      </c>
      <c r="AA436" s="161">
        <f>IF('Checklist Parameters'!$E$101&lt;&gt;"",IFERROR(I436/'Checklist Parameters'!$E$101,0),"N/A")</f>
        <v>0</v>
      </c>
      <c r="AB436" s="161" t="str">
        <f>IF('Checklist Parameters'!$E$43&lt;&gt;"",(I436*'Checklist Parameters'!$E$43)/1000,"N/A")</f>
        <v>N/A</v>
      </c>
      <c r="AC436" s="161">
        <f>IF('Checklist Parameters'!$E$16="",$X436,IF(AND('Checklist Parameters'!$E$16&lt;$X436,'Checklist Parameters'!$E$16&gt;=3),'Checklist Parameters'!$E$16,IF(AND('Checklist Parameters'!$E$16&lt;$X436,'Checklist Parameters'!$E$16&lt;3),0,$X436)))</f>
        <v>0</v>
      </c>
      <c r="AD436" s="161" t="str">
        <f>IF(AND(I436&lt;'Checklist Parameters'!$E$22,$I436&lt;&gt;0),"Y","")</f>
        <v/>
      </c>
      <c r="AE436" s="161" t="str">
        <f>IF($AD436="Y",0,IF('Checklist Parameters'!$E$25="","&lt;no limit&gt;",ROUNDDOWN((($I436-'Checklist Parameters'!$E$24)/'Checklist Parameters'!$E$25)+1,0)))</f>
        <v>&lt;no limit&gt;</v>
      </c>
      <c r="AF436" s="174">
        <f t="shared" si="40"/>
        <v>0</v>
      </c>
      <c r="AG436" s="161">
        <f t="shared" si="41"/>
        <v>0</v>
      </c>
      <c r="AH436" s="126"/>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row>
    <row r="437" spans="1:79" s="2" customFormat="1" ht="15">
      <c r="A437" s="391"/>
      <c r="B437" s="392"/>
      <c r="C437" s="393"/>
      <c r="D437" s="393"/>
      <c r="E437" s="393"/>
      <c r="F437" s="393"/>
      <c r="G437" s="393"/>
      <c r="H437" s="394"/>
      <c r="I437" s="394"/>
      <c r="J437" s="394"/>
      <c r="K437" s="394"/>
      <c r="L437" s="394"/>
      <c r="M437" s="394"/>
      <c r="N437" s="313">
        <f>IF(IF(I437&lt;'Checklist Parameters'!$E$22,0,($I437-$L437))&lt;0,0,IF(I437&lt;'Checklist Parameters'!$E$22,0,($I437-$L437)))</f>
        <v>0</v>
      </c>
      <c r="O437" s="394"/>
      <c r="P437" s="395"/>
      <c r="Q437" s="316">
        <f t="shared" si="36"/>
        <v>0</v>
      </c>
      <c r="R437" s="159">
        <f t="shared" si="37"/>
        <v>0</v>
      </c>
      <c r="S437" s="159">
        <f>IF('Checklist Parameters'!$E$60&lt;0.2,0.2,'Checklist Parameters'!$E$60)</f>
        <v>0.72</v>
      </c>
      <c r="T437" s="160">
        <f>IF($O437="",IF('Checklist District ID'!$C$43="Y",MAX($R437:$S437)*$I437,SUM($R437:$S437)*$I437),IF(O437&gt;0,Q437*S437))</f>
        <v>0</v>
      </c>
      <c r="U437" s="160">
        <f>IF(Q437&gt;0,((I437-T437)*'Formula Matrix'!$E$38),0)</f>
        <v>0</v>
      </c>
      <c r="V437" s="160">
        <f t="shared" si="38"/>
        <v>0</v>
      </c>
      <c r="W437" s="160">
        <f>IF(V437&gt;0,(V437*'Checklist Parameters'!$E$35),0)</f>
        <v>0</v>
      </c>
      <c r="X437" s="161">
        <f t="shared" si="39"/>
        <v>0</v>
      </c>
      <c r="Y437" s="161">
        <f>IF('Checklist Parameters'!$E$102&lt;&gt;"",(I437/43560)*'Checklist Parameters'!$E$102,"N/A")</f>
        <v>0</v>
      </c>
      <c r="Z437" s="161" t="str">
        <f>IF('Checklist Parameters'!$E$58&lt;&gt;"",((I437*'Checklist Parameters'!$E$58)*'Checklist Parameters'!$E$35)/1000,"N/A")</f>
        <v>N/A</v>
      </c>
      <c r="AA437" s="161">
        <f>IF('Checklist Parameters'!$E$101&lt;&gt;"",IFERROR(I437/'Checklist Parameters'!$E$101,0),"N/A")</f>
        <v>0</v>
      </c>
      <c r="AB437" s="161" t="str">
        <f>IF('Checklist Parameters'!$E$43&lt;&gt;"",(I437*'Checklist Parameters'!$E$43)/1000,"N/A")</f>
        <v>N/A</v>
      </c>
      <c r="AC437" s="161">
        <f>IF('Checklist Parameters'!$E$16="",$X437,IF(AND('Checklist Parameters'!$E$16&lt;$X437,'Checklist Parameters'!$E$16&gt;=3),'Checklist Parameters'!$E$16,IF(AND('Checklist Parameters'!$E$16&lt;$X437,'Checklist Parameters'!$E$16&lt;3),0,$X437)))</f>
        <v>0</v>
      </c>
      <c r="AD437" s="161" t="str">
        <f>IF(AND(I437&lt;'Checklist Parameters'!$E$22,$I437&lt;&gt;0),"Y","")</f>
        <v/>
      </c>
      <c r="AE437" s="161" t="str">
        <f>IF($AD437="Y",0,IF('Checklist Parameters'!$E$25="","&lt;no limit&gt;",ROUNDDOWN((($I437-'Checklist Parameters'!$E$24)/'Checklist Parameters'!$E$25)+1,0)))</f>
        <v>&lt;no limit&gt;</v>
      </c>
      <c r="AF437" s="174">
        <f t="shared" si="40"/>
        <v>0</v>
      </c>
      <c r="AG437" s="161">
        <f t="shared" si="41"/>
        <v>0</v>
      </c>
      <c r="AH437" s="126"/>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row>
    <row r="438" spans="1:79" s="2" customFormat="1" ht="15">
      <c r="A438" s="391"/>
      <c r="B438" s="392"/>
      <c r="C438" s="393"/>
      <c r="D438" s="393"/>
      <c r="E438" s="393"/>
      <c r="F438" s="393"/>
      <c r="G438" s="393"/>
      <c r="H438" s="394"/>
      <c r="I438" s="394"/>
      <c r="J438" s="394"/>
      <c r="K438" s="394"/>
      <c r="L438" s="394"/>
      <c r="M438" s="394"/>
      <c r="N438" s="313">
        <f>IF(IF(I438&lt;'Checklist Parameters'!$E$22,0,($I438-$L438))&lt;0,0,IF(I438&lt;'Checklist Parameters'!$E$22,0,($I438-$L438)))</f>
        <v>0</v>
      </c>
      <c r="O438" s="394"/>
      <c r="P438" s="395"/>
      <c r="Q438" s="316">
        <f t="shared" si="36"/>
        <v>0</v>
      </c>
      <c r="R438" s="159">
        <f t="shared" si="37"/>
        <v>0</v>
      </c>
      <c r="S438" s="159">
        <f>IF('Checklist Parameters'!$E$60&lt;0.2,0.2,'Checklist Parameters'!$E$60)</f>
        <v>0.72</v>
      </c>
      <c r="T438" s="160">
        <f>IF($O438="",IF('Checklist District ID'!$C$43="Y",MAX($R438:$S438)*$I438,SUM($R438:$S438)*$I438),IF(O438&gt;0,Q438*S438))</f>
        <v>0</v>
      </c>
      <c r="U438" s="160">
        <f>IF(Q438&gt;0,((I438-T438)*'Formula Matrix'!$E$38),0)</f>
        <v>0</v>
      </c>
      <c r="V438" s="160">
        <f t="shared" si="38"/>
        <v>0</v>
      </c>
      <c r="W438" s="160">
        <f>IF(V438&gt;0,(V438*'Checklist Parameters'!$E$35),0)</f>
        <v>0</v>
      </c>
      <c r="X438" s="161">
        <f t="shared" si="39"/>
        <v>0</v>
      </c>
      <c r="Y438" s="161">
        <f>IF('Checklist Parameters'!$E$102&lt;&gt;"",(I438/43560)*'Checklist Parameters'!$E$102,"N/A")</f>
        <v>0</v>
      </c>
      <c r="Z438" s="161" t="str">
        <f>IF('Checklist Parameters'!$E$58&lt;&gt;"",((I438*'Checklist Parameters'!$E$58)*'Checklist Parameters'!$E$35)/1000,"N/A")</f>
        <v>N/A</v>
      </c>
      <c r="AA438" s="161">
        <f>IF('Checklist Parameters'!$E$101&lt;&gt;"",IFERROR(I438/'Checklist Parameters'!$E$101,0),"N/A")</f>
        <v>0</v>
      </c>
      <c r="AB438" s="161" t="str">
        <f>IF('Checklist Parameters'!$E$43&lt;&gt;"",(I438*'Checklist Parameters'!$E$43)/1000,"N/A")</f>
        <v>N/A</v>
      </c>
      <c r="AC438" s="161">
        <f>IF('Checklist Parameters'!$E$16="",$X438,IF(AND('Checklist Parameters'!$E$16&lt;$X438,'Checklist Parameters'!$E$16&gt;=3),'Checklist Parameters'!$E$16,IF(AND('Checklist Parameters'!$E$16&lt;$X438,'Checklist Parameters'!$E$16&lt;3),0,$X438)))</f>
        <v>0</v>
      </c>
      <c r="AD438" s="161" t="str">
        <f>IF(AND(I438&lt;'Checklist Parameters'!$E$22,$I438&lt;&gt;0),"Y","")</f>
        <v/>
      </c>
      <c r="AE438" s="161" t="str">
        <f>IF($AD438="Y",0,IF('Checklist Parameters'!$E$25="","&lt;no limit&gt;",ROUNDDOWN((($I438-'Checklist Parameters'!$E$24)/'Checklist Parameters'!$E$25)+1,0)))</f>
        <v>&lt;no limit&gt;</v>
      </c>
      <c r="AF438" s="174">
        <f t="shared" si="40"/>
        <v>0</v>
      </c>
      <c r="AG438" s="161">
        <f t="shared" si="41"/>
        <v>0</v>
      </c>
      <c r="AH438" s="126"/>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row>
    <row r="439" spans="1:79" s="2" customFormat="1" ht="15">
      <c r="A439" s="391"/>
      <c r="B439" s="392"/>
      <c r="C439" s="393"/>
      <c r="D439" s="393"/>
      <c r="E439" s="393"/>
      <c r="F439" s="393"/>
      <c r="G439" s="393"/>
      <c r="H439" s="394"/>
      <c r="I439" s="394"/>
      <c r="J439" s="394"/>
      <c r="K439" s="394"/>
      <c r="L439" s="394"/>
      <c r="M439" s="394"/>
      <c r="N439" s="313">
        <f>IF(IF(I439&lt;'Checklist Parameters'!$E$22,0,($I439-$L439))&lt;0,0,IF(I439&lt;'Checklist Parameters'!$E$22,0,($I439-$L439)))</f>
        <v>0</v>
      </c>
      <c r="O439" s="394"/>
      <c r="P439" s="395"/>
      <c r="Q439" s="316">
        <f t="shared" si="36"/>
        <v>0</v>
      </c>
      <c r="R439" s="159">
        <f t="shared" si="37"/>
        <v>0</v>
      </c>
      <c r="S439" s="159">
        <f>IF('Checklist Parameters'!$E$60&lt;0.2,0.2,'Checklist Parameters'!$E$60)</f>
        <v>0.72</v>
      </c>
      <c r="T439" s="160">
        <f>IF($O439="",IF('Checklist District ID'!$C$43="Y",MAX($R439:$S439)*$I439,SUM($R439:$S439)*$I439),IF(O439&gt;0,Q439*S439))</f>
        <v>0</v>
      </c>
      <c r="U439" s="160">
        <f>IF(Q439&gt;0,((I439-T439)*'Formula Matrix'!$E$38),0)</f>
        <v>0</v>
      </c>
      <c r="V439" s="160">
        <f t="shared" si="38"/>
        <v>0</v>
      </c>
      <c r="W439" s="160">
        <f>IF(V439&gt;0,(V439*'Checklist Parameters'!$E$35),0)</f>
        <v>0</v>
      </c>
      <c r="X439" s="161">
        <f t="shared" si="39"/>
        <v>0</v>
      </c>
      <c r="Y439" s="161">
        <f>IF('Checklist Parameters'!$E$102&lt;&gt;"",(I439/43560)*'Checklist Parameters'!$E$102,"N/A")</f>
        <v>0</v>
      </c>
      <c r="Z439" s="161" t="str">
        <f>IF('Checklist Parameters'!$E$58&lt;&gt;"",((I439*'Checklist Parameters'!$E$58)*'Checklist Parameters'!$E$35)/1000,"N/A")</f>
        <v>N/A</v>
      </c>
      <c r="AA439" s="161">
        <f>IF('Checklist Parameters'!$E$101&lt;&gt;"",IFERROR(I439/'Checklist Parameters'!$E$101,0),"N/A")</f>
        <v>0</v>
      </c>
      <c r="AB439" s="161" t="str">
        <f>IF('Checklist Parameters'!$E$43&lt;&gt;"",(I439*'Checklist Parameters'!$E$43)/1000,"N/A")</f>
        <v>N/A</v>
      </c>
      <c r="AC439" s="161">
        <f>IF('Checklist Parameters'!$E$16="",$X439,IF(AND('Checklist Parameters'!$E$16&lt;$X439,'Checklist Parameters'!$E$16&gt;=3),'Checklist Parameters'!$E$16,IF(AND('Checklist Parameters'!$E$16&lt;$X439,'Checklist Parameters'!$E$16&lt;3),0,$X439)))</f>
        <v>0</v>
      </c>
      <c r="AD439" s="161" t="str">
        <f>IF(AND(I439&lt;'Checklist Parameters'!$E$22,$I439&lt;&gt;0),"Y","")</f>
        <v/>
      </c>
      <c r="AE439" s="161" t="str">
        <f>IF($AD439="Y",0,IF('Checklist Parameters'!$E$25="","&lt;no limit&gt;",ROUNDDOWN((($I439-'Checklist Parameters'!$E$24)/'Checklist Parameters'!$E$25)+1,0)))</f>
        <v>&lt;no limit&gt;</v>
      </c>
      <c r="AF439" s="174">
        <f t="shared" si="40"/>
        <v>0</v>
      </c>
      <c r="AG439" s="161">
        <f t="shared" si="41"/>
        <v>0</v>
      </c>
      <c r="AH439" s="126"/>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row>
    <row r="440" spans="1:79" s="2" customFormat="1" ht="15">
      <c r="A440" s="391"/>
      <c r="B440" s="392"/>
      <c r="C440" s="393"/>
      <c r="D440" s="393"/>
      <c r="E440" s="393"/>
      <c r="F440" s="393"/>
      <c r="G440" s="393"/>
      <c r="H440" s="394"/>
      <c r="I440" s="394"/>
      <c r="J440" s="394"/>
      <c r="K440" s="394"/>
      <c r="L440" s="394"/>
      <c r="M440" s="394"/>
      <c r="N440" s="313">
        <f>IF(IF(I440&lt;'Checklist Parameters'!$E$22,0,($I440-$L440))&lt;0,0,IF(I440&lt;'Checklist Parameters'!$E$22,0,($I440-$L440)))</f>
        <v>0</v>
      </c>
      <c r="O440" s="394"/>
      <c r="P440" s="395"/>
      <c r="Q440" s="316">
        <f t="shared" si="36"/>
        <v>0</v>
      </c>
      <c r="R440" s="159">
        <f t="shared" si="37"/>
        <v>0</v>
      </c>
      <c r="S440" s="159">
        <f>IF('Checklist Parameters'!$E$60&lt;0.2,0.2,'Checklist Parameters'!$E$60)</f>
        <v>0.72</v>
      </c>
      <c r="T440" s="160">
        <f>IF($O440="",IF('Checklist District ID'!$C$43="Y",MAX($R440:$S440)*$I440,SUM($R440:$S440)*$I440),IF(O440&gt;0,Q440*S440))</f>
        <v>0</v>
      </c>
      <c r="U440" s="160">
        <f>IF(Q440&gt;0,((I440-T440)*'Formula Matrix'!$E$38),0)</f>
        <v>0</v>
      </c>
      <c r="V440" s="160">
        <f t="shared" si="38"/>
        <v>0</v>
      </c>
      <c r="W440" s="160">
        <f>IF(V440&gt;0,(V440*'Checklist Parameters'!$E$35),0)</f>
        <v>0</v>
      </c>
      <c r="X440" s="161">
        <f t="shared" si="39"/>
        <v>0</v>
      </c>
      <c r="Y440" s="161">
        <f>IF('Checklist Parameters'!$E$102&lt;&gt;"",(I440/43560)*'Checklist Parameters'!$E$102,"N/A")</f>
        <v>0</v>
      </c>
      <c r="Z440" s="161" t="str">
        <f>IF('Checklist Parameters'!$E$58&lt;&gt;"",((I440*'Checklist Parameters'!$E$58)*'Checklist Parameters'!$E$35)/1000,"N/A")</f>
        <v>N/A</v>
      </c>
      <c r="AA440" s="161">
        <f>IF('Checklist Parameters'!$E$101&lt;&gt;"",IFERROR(I440/'Checklist Parameters'!$E$101,0),"N/A")</f>
        <v>0</v>
      </c>
      <c r="AB440" s="161" t="str">
        <f>IF('Checklist Parameters'!$E$43&lt;&gt;"",(I440*'Checklist Parameters'!$E$43)/1000,"N/A")</f>
        <v>N/A</v>
      </c>
      <c r="AC440" s="161">
        <f>IF('Checklist Parameters'!$E$16="",$X440,IF(AND('Checklist Parameters'!$E$16&lt;$X440,'Checklist Parameters'!$E$16&gt;=3),'Checklist Parameters'!$E$16,IF(AND('Checklist Parameters'!$E$16&lt;$X440,'Checklist Parameters'!$E$16&lt;3),0,$X440)))</f>
        <v>0</v>
      </c>
      <c r="AD440" s="161" t="str">
        <f>IF(AND(I440&lt;'Checklist Parameters'!$E$22,$I440&lt;&gt;0),"Y","")</f>
        <v/>
      </c>
      <c r="AE440" s="161" t="str">
        <f>IF($AD440="Y",0,IF('Checklist Parameters'!$E$25="","&lt;no limit&gt;",ROUNDDOWN((($I440-'Checklist Parameters'!$E$24)/'Checklist Parameters'!$E$25)+1,0)))</f>
        <v>&lt;no limit&gt;</v>
      </c>
      <c r="AF440" s="174">
        <f t="shared" si="40"/>
        <v>0</v>
      </c>
      <c r="AG440" s="161">
        <f t="shared" si="41"/>
        <v>0</v>
      </c>
      <c r="AH440" s="126"/>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row>
    <row r="441" spans="1:79" s="2" customFormat="1" ht="15">
      <c r="A441" s="391"/>
      <c r="B441" s="392"/>
      <c r="C441" s="393"/>
      <c r="D441" s="393"/>
      <c r="E441" s="393"/>
      <c r="F441" s="393"/>
      <c r="G441" s="393"/>
      <c r="H441" s="394"/>
      <c r="I441" s="394"/>
      <c r="J441" s="394"/>
      <c r="K441" s="394"/>
      <c r="L441" s="394"/>
      <c r="M441" s="394"/>
      <c r="N441" s="313">
        <f>IF(IF(I441&lt;'Checklist Parameters'!$E$22,0,($I441-$L441))&lt;0,0,IF(I441&lt;'Checklist Parameters'!$E$22,0,($I441-$L441)))</f>
        <v>0</v>
      </c>
      <c r="O441" s="394"/>
      <c r="P441" s="395"/>
      <c r="Q441" s="316">
        <f t="shared" si="36"/>
        <v>0</v>
      </c>
      <c r="R441" s="159">
        <f t="shared" si="37"/>
        <v>0</v>
      </c>
      <c r="S441" s="159">
        <f>IF('Checklist Parameters'!$E$60&lt;0.2,0.2,'Checklist Parameters'!$E$60)</f>
        <v>0.72</v>
      </c>
      <c r="T441" s="160">
        <f>IF($O441="",IF('Checklist District ID'!$C$43="Y",MAX($R441:$S441)*$I441,SUM($R441:$S441)*$I441),IF(O441&gt;0,Q441*S441))</f>
        <v>0</v>
      </c>
      <c r="U441" s="160">
        <f>IF(Q441&gt;0,((I441-T441)*'Formula Matrix'!$E$38),0)</f>
        <v>0</v>
      </c>
      <c r="V441" s="160">
        <f t="shared" si="38"/>
        <v>0</v>
      </c>
      <c r="W441" s="160">
        <f>IF(V441&gt;0,(V441*'Checklist Parameters'!$E$35),0)</f>
        <v>0</v>
      </c>
      <c r="X441" s="161">
        <f t="shared" si="39"/>
        <v>0</v>
      </c>
      <c r="Y441" s="161">
        <f>IF('Checklist Parameters'!$E$102&lt;&gt;"",(I441/43560)*'Checklist Parameters'!$E$102,"N/A")</f>
        <v>0</v>
      </c>
      <c r="Z441" s="161" t="str">
        <f>IF('Checklist Parameters'!$E$58&lt;&gt;"",((I441*'Checklist Parameters'!$E$58)*'Checklist Parameters'!$E$35)/1000,"N/A")</f>
        <v>N/A</v>
      </c>
      <c r="AA441" s="161">
        <f>IF('Checklist Parameters'!$E$101&lt;&gt;"",IFERROR(I441/'Checklist Parameters'!$E$101,0),"N/A")</f>
        <v>0</v>
      </c>
      <c r="AB441" s="161" t="str">
        <f>IF('Checklist Parameters'!$E$43&lt;&gt;"",(I441*'Checklist Parameters'!$E$43)/1000,"N/A")</f>
        <v>N/A</v>
      </c>
      <c r="AC441" s="161">
        <f>IF('Checklist Parameters'!$E$16="",$X441,IF(AND('Checklist Parameters'!$E$16&lt;$X441,'Checklist Parameters'!$E$16&gt;=3),'Checklist Parameters'!$E$16,IF(AND('Checklist Parameters'!$E$16&lt;$X441,'Checklist Parameters'!$E$16&lt;3),0,$X441)))</f>
        <v>0</v>
      </c>
      <c r="AD441" s="161" t="str">
        <f>IF(AND(I441&lt;'Checklist Parameters'!$E$22,$I441&lt;&gt;0),"Y","")</f>
        <v/>
      </c>
      <c r="AE441" s="161" t="str">
        <f>IF($AD441="Y",0,IF('Checklist Parameters'!$E$25="","&lt;no limit&gt;",ROUNDDOWN((($I441-'Checklist Parameters'!$E$24)/'Checklist Parameters'!$E$25)+1,0)))</f>
        <v>&lt;no limit&gt;</v>
      </c>
      <c r="AF441" s="174">
        <f t="shared" si="40"/>
        <v>0</v>
      </c>
      <c r="AG441" s="161">
        <f t="shared" si="41"/>
        <v>0</v>
      </c>
      <c r="AH441" s="126"/>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row>
    <row r="442" spans="1:79" s="2" customFormat="1" ht="15">
      <c r="A442" s="391"/>
      <c r="B442" s="392"/>
      <c r="C442" s="393"/>
      <c r="D442" s="393"/>
      <c r="E442" s="393"/>
      <c r="F442" s="393"/>
      <c r="G442" s="393"/>
      <c r="H442" s="394"/>
      <c r="I442" s="394"/>
      <c r="J442" s="394"/>
      <c r="K442" s="394"/>
      <c r="L442" s="394"/>
      <c r="M442" s="394"/>
      <c r="N442" s="313">
        <f>IF(IF(I442&lt;'Checklist Parameters'!$E$22,0,($I442-$L442))&lt;0,0,IF(I442&lt;'Checklist Parameters'!$E$22,0,($I442-$L442)))</f>
        <v>0</v>
      </c>
      <c r="O442" s="394"/>
      <c r="P442" s="395"/>
      <c r="Q442" s="316">
        <f t="shared" si="36"/>
        <v>0</v>
      </c>
      <c r="R442" s="159">
        <f t="shared" si="37"/>
        <v>0</v>
      </c>
      <c r="S442" s="159">
        <f>IF('Checklist Parameters'!$E$60&lt;0.2,0.2,'Checklist Parameters'!$E$60)</f>
        <v>0.72</v>
      </c>
      <c r="T442" s="160">
        <f>IF($O442="",IF('Checklist District ID'!$C$43="Y",MAX($R442:$S442)*$I442,SUM($R442:$S442)*$I442),IF(O442&gt;0,Q442*S442))</f>
        <v>0</v>
      </c>
      <c r="U442" s="160">
        <f>IF(Q442&gt;0,((I442-T442)*'Formula Matrix'!$E$38),0)</f>
        <v>0</v>
      </c>
      <c r="V442" s="160">
        <f t="shared" si="38"/>
        <v>0</v>
      </c>
      <c r="W442" s="160">
        <f>IF(V442&gt;0,(V442*'Checklist Parameters'!$E$35),0)</f>
        <v>0</v>
      </c>
      <c r="X442" s="161">
        <f t="shared" si="39"/>
        <v>0</v>
      </c>
      <c r="Y442" s="161">
        <f>IF('Checklist Parameters'!$E$102&lt;&gt;"",(I442/43560)*'Checklist Parameters'!$E$102,"N/A")</f>
        <v>0</v>
      </c>
      <c r="Z442" s="161" t="str">
        <f>IF('Checklist Parameters'!$E$58&lt;&gt;"",((I442*'Checklist Parameters'!$E$58)*'Checklist Parameters'!$E$35)/1000,"N/A")</f>
        <v>N/A</v>
      </c>
      <c r="AA442" s="161">
        <f>IF('Checklist Parameters'!$E$101&lt;&gt;"",IFERROR(I442/'Checklist Parameters'!$E$101,0),"N/A")</f>
        <v>0</v>
      </c>
      <c r="AB442" s="161" t="str">
        <f>IF('Checklist Parameters'!$E$43&lt;&gt;"",(I442*'Checklist Parameters'!$E$43)/1000,"N/A")</f>
        <v>N/A</v>
      </c>
      <c r="AC442" s="161">
        <f>IF('Checklist Parameters'!$E$16="",$X442,IF(AND('Checklist Parameters'!$E$16&lt;$X442,'Checklist Parameters'!$E$16&gt;=3),'Checklist Parameters'!$E$16,IF(AND('Checklist Parameters'!$E$16&lt;$X442,'Checklist Parameters'!$E$16&lt;3),0,$X442)))</f>
        <v>0</v>
      </c>
      <c r="AD442" s="161" t="str">
        <f>IF(AND(I442&lt;'Checklist Parameters'!$E$22,$I442&lt;&gt;0),"Y","")</f>
        <v/>
      </c>
      <c r="AE442" s="161" t="str">
        <f>IF($AD442="Y",0,IF('Checklist Parameters'!$E$25="","&lt;no limit&gt;",ROUNDDOWN((($I442-'Checklist Parameters'!$E$24)/'Checklist Parameters'!$E$25)+1,0)))</f>
        <v>&lt;no limit&gt;</v>
      </c>
      <c r="AF442" s="174">
        <f t="shared" si="40"/>
        <v>0</v>
      </c>
      <c r="AG442" s="161">
        <f t="shared" si="41"/>
        <v>0</v>
      </c>
      <c r="AH442" s="126"/>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row>
    <row r="443" spans="1:79" s="2" customFormat="1" ht="15">
      <c r="A443" s="391"/>
      <c r="B443" s="392"/>
      <c r="C443" s="393"/>
      <c r="D443" s="393"/>
      <c r="E443" s="393"/>
      <c r="F443" s="393"/>
      <c r="G443" s="393"/>
      <c r="H443" s="394"/>
      <c r="I443" s="394"/>
      <c r="J443" s="394"/>
      <c r="K443" s="394"/>
      <c r="L443" s="394"/>
      <c r="M443" s="394"/>
      <c r="N443" s="313">
        <f>IF(IF(I443&lt;'Checklist Parameters'!$E$22,0,($I443-$L443))&lt;0,0,IF(I443&lt;'Checklist Parameters'!$E$22,0,($I443-$L443)))</f>
        <v>0</v>
      </c>
      <c r="O443" s="394"/>
      <c r="P443" s="395"/>
      <c r="Q443" s="316">
        <f t="shared" si="36"/>
        <v>0</v>
      </c>
      <c r="R443" s="159">
        <f t="shared" si="37"/>
        <v>0</v>
      </c>
      <c r="S443" s="159">
        <f>IF('Checklist Parameters'!$E$60&lt;0.2,0.2,'Checklist Parameters'!$E$60)</f>
        <v>0.72</v>
      </c>
      <c r="T443" s="160">
        <f>IF($O443="",IF('Checklist District ID'!$C$43="Y",MAX($R443:$S443)*$I443,SUM($R443:$S443)*$I443),IF(O443&gt;0,Q443*S443))</f>
        <v>0</v>
      </c>
      <c r="U443" s="160">
        <f>IF(Q443&gt;0,((I443-T443)*'Formula Matrix'!$E$38),0)</f>
        <v>0</v>
      </c>
      <c r="V443" s="160">
        <f t="shared" si="38"/>
        <v>0</v>
      </c>
      <c r="W443" s="160">
        <f>IF(V443&gt;0,(V443*'Checklist Parameters'!$E$35),0)</f>
        <v>0</v>
      </c>
      <c r="X443" s="161">
        <f t="shared" si="39"/>
        <v>0</v>
      </c>
      <c r="Y443" s="161">
        <f>IF('Checklist Parameters'!$E$102&lt;&gt;"",(I443/43560)*'Checklist Parameters'!$E$102,"N/A")</f>
        <v>0</v>
      </c>
      <c r="Z443" s="161" t="str">
        <f>IF('Checklist Parameters'!$E$58&lt;&gt;"",((I443*'Checklist Parameters'!$E$58)*'Checklist Parameters'!$E$35)/1000,"N/A")</f>
        <v>N/A</v>
      </c>
      <c r="AA443" s="161">
        <f>IF('Checklist Parameters'!$E$101&lt;&gt;"",IFERROR(I443/'Checklist Parameters'!$E$101,0),"N/A")</f>
        <v>0</v>
      </c>
      <c r="AB443" s="161" t="str">
        <f>IF('Checklist Parameters'!$E$43&lt;&gt;"",(I443*'Checklist Parameters'!$E$43)/1000,"N/A")</f>
        <v>N/A</v>
      </c>
      <c r="AC443" s="161">
        <f>IF('Checklist Parameters'!$E$16="",$X443,IF(AND('Checklist Parameters'!$E$16&lt;$X443,'Checklist Parameters'!$E$16&gt;=3),'Checklist Parameters'!$E$16,IF(AND('Checklist Parameters'!$E$16&lt;$X443,'Checklist Parameters'!$E$16&lt;3),0,$X443)))</f>
        <v>0</v>
      </c>
      <c r="AD443" s="161" t="str">
        <f>IF(AND(I443&lt;'Checklist Parameters'!$E$22,$I443&lt;&gt;0),"Y","")</f>
        <v/>
      </c>
      <c r="AE443" s="161" t="str">
        <f>IF($AD443="Y",0,IF('Checklist Parameters'!$E$25="","&lt;no limit&gt;",ROUNDDOWN((($I443-'Checklist Parameters'!$E$24)/'Checklist Parameters'!$E$25)+1,0)))</f>
        <v>&lt;no limit&gt;</v>
      </c>
      <c r="AF443" s="174">
        <f t="shared" si="40"/>
        <v>0</v>
      </c>
      <c r="AG443" s="161">
        <f t="shared" si="41"/>
        <v>0</v>
      </c>
      <c r="AH443" s="126"/>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row>
    <row r="444" spans="1:79" s="2" customFormat="1" ht="15">
      <c r="A444" s="391"/>
      <c r="B444" s="392"/>
      <c r="C444" s="393"/>
      <c r="D444" s="393"/>
      <c r="E444" s="393"/>
      <c r="F444" s="393"/>
      <c r="G444" s="393"/>
      <c r="H444" s="394"/>
      <c r="I444" s="394"/>
      <c r="J444" s="394"/>
      <c r="K444" s="394"/>
      <c r="L444" s="394"/>
      <c r="M444" s="394"/>
      <c r="N444" s="313">
        <f>IF(IF(I444&lt;'Checklist Parameters'!$E$22,0,($I444-$L444))&lt;0,0,IF(I444&lt;'Checklist Parameters'!$E$22,0,($I444-$L444)))</f>
        <v>0</v>
      </c>
      <c r="O444" s="394"/>
      <c r="P444" s="395"/>
      <c r="Q444" s="316">
        <f t="shared" si="36"/>
        <v>0</v>
      </c>
      <c r="R444" s="159">
        <f t="shared" si="37"/>
        <v>0</v>
      </c>
      <c r="S444" s="159">
        <f>IF('Checklist Parameters'!$E$60&lt;0.2,0.2,'Checklist Parameters'!$E$60)</f>
        <v>0.72</v>
      </c>
      <c r="T444" s="160">
        <f>IF($O444="",IF('Checklist District ID'!$C$43="Y",MAX($R444:$S444)*$I444,SUM($R444:$S444)*$I444),IF(O444&gt;0,Q444*S444))</f>
        <v>0</v>
      </c>
      <c r="U444" s="160">
        <f>IF(Q444&gt;0,((I444-T444)*'Formula Matrix'!$E$38),0)</f>
        <v>0</v>
      </c>
      <c r="V444" s="160">
        <f t="shared" si="38"/>
        <v>0</v>
      </c>
      <c r="W444" s="160">
        <f>IF(V444&gt;0,(V444*'Checklist Parameters'!$E$35),0)</f>
        <v>0</v>
      </c>
      <c r="X444" s="161">
        <f t="shared" si="39"/>
        <v>0</v>
      </c>
      <c r="Y444" s="161">
        <f>IF('Checklist Parameters'!$E$102&lt;&gt;"",(I444/43560)*'Checklist Parameters'!$E$102,"N/A")</f>
        <v>0</v>
      </c>
      <c r="Z444" s="161" t="str">
        <f>IF('Checklist Parameters'!$E$58&lt;&gt;"",((I444*'Checklist Parameters'!$E$58)*'Checklist Parameters'!$E$35)/1000,"N/A")</f>
        <v>N/A</v>
      </c>
      <c r="AA444" s="161">
        <f>IF('Checklist Parameters'!$E$101&lt;&gt;"",IFERROR(I444/'Checklist Parameters'!$E$101,0),"N/A")</f>
        <v>0</v>
      </c>
      <c r="AB444" s="161" t="str">
        <f>IF('Checklist Parameters'!$E$43&lt;&gt;"",(I444*'Checklist Parameters'!$E$43)/1000,"N/A")</f>
        <v>N/A</v>
      </c>
      <c r="AC444" s="161">
        <f>IF('Checklist Parameters'!$E$16="",$X444,IF(AND('Checklist Parameters'!$E$16&lt;$X444,'Checklist Parameters'!$E$16&gt;=3),'Checklist Parameters'!$E$16,IF(AND('Checklist Parameters'!$E$16&lt;$X444,'Checklist Parameters'!$E$16&lt;3),0,$X444)))</f>
        <v>0</v>
      </c>
      <c r="AD444" s="161" t="str">
        <f>IF(AND(I444&lt;'Checklist Parameters'!$E$22,$I444&lt;&gt;0),"Y","")</f>
        <v/>
      </c>
      <c r="AE444" s="161" t="str">
        <f>IF($AD444="Y",0,IF('Checklist Parameters'!$E$25="","&lt;no limit&gt;",ROUNDDOWN((($I444-'Checklist Parameters'!$E$24)/'Checklist Parameters'!$E$25)+1,0)))</f>
        <v>&lt;no limit&gt;</v>
      </c>
      <c r="AF444" s="174">
        <f t="shared" si="40"/>
        <v>0</v>
      </c>
      <c r="AG444" s="161">
        <f t="shared" si="41"/>
        <v>0</v>
      </c>
      <c r="AH444" s="126"/>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row>
    <row r="445" spans="1:79" s="2" customFormat="1" ht="15">
      <c r="A445" s="391"/>
      <c r="B445" s="392"/>
      <c r="C445" s="393"/>
      <c r="D445" s="393"/>
      <c r="E445" s="393"/>
      <c r="F445" s="393"/>
      <c r="G445" s="393"/>
      <c r="H445" s="394"/>
      <c r="I445" s="394"/>
      <c r="J445" s="394"/>
      <c r="K445" s="394"/>
      <c r="L445" s="394"/>
      <c r="M445" s="394"/>
      <c r="N445" s="313">
        <f>IF(IF(I445&lt;'Checklist Parameters'!$E$22,0,($I445-$L445))&lt;0,0,IF(I445&lt;'Checklist Parameters'!$E$22,0,($I445-$L445)))</f>
        <v>0</v>
      </c>
      <c r="O445" s="394"/>
      <c r="P445" s="395"/>
      <c r="Q445" s="316">
        <f t="shared" si="36"/>
        <v>0</v>
      </c>
      <c r="R445" s="159">
        <f t="shared" si="37"/>
        <v>0</v>
      </c>
      <c r="S445" s="159">
        <f>IF('Checklist Parameters'!$E$60&lt;0.2,0.2,'Checklist Parameters'!$E$60)</f>
        <v>0.72</v>
      </c>
      <c r="T445" s="160">
        <f>IF($O445="",IF('Checklist District ID'!$C$43="Y",MAX($R445:$S445)*$I445,SUM($R445:$S445)*$I445),IF(O445&gt;0,Q445*S445))</f>
        <v>0</v>
      </c>
      <c r="U445" s="160">
        <f>IF(Q445&gt;0,((I445-T445)*'Formula Matrix'!$E$38),0)</f>
        <v>0</v>
      </c>
      <c r="V445" s="160">
        <f t="shared" si="38"/>
        <v>0</v>
      </c>
      <c r="W445" s="160">
        <f>IF(V445&gt;0,(V445*'Checklist Parameters'!$E$35),0)</f>
        <v>0</v>
      </c>
      <c r="X445" s="161">
        <f t="shared" si="39"/>
        <v>0</v>
      </c>
      <c r="Y445" s="161">
        <f>IF('Checklist Parameters'!$E$102&lt;&gt;"",(I445/43560)*'Checklist Parameters'!$E$102,"N/A")</f>
        <v>0</v>
      </c>
      <c r="Z445" s="161" t="str">
        <f>IF('Checklist Parameters'!$E$58&lt;&gt;"",((I445*'Checklist Parameters'!$E$58)*'Checklist Parameters'!$E$35)/1000,"N/A")</f>
        <v>N/A</v>
      </c>
      <c r="AA445" s="161">
        <f>IF('Checklist Parameters'!$E$101&lt;&gt;"",IFERROR(I445/'Checklist Parameters'!$E$101,0),"N/A")</f>
        <v>0</v>
      </c>
      <c r="AB445" s="161" t="str">
        <f>IF('Checklist Parameters'!$E$43&lt;&gt;"",(I445*'Checklist Parameters'!$E$43)/1000,"N/A")</f>
        <v>N/A</v>
      </c>
      <c r="AC445" s="161">
        <f>IF('Checklist Parameters'!$E$16="",$X445,IF(AND('Checklist Parameters'!$E$16&lt;$X445,'Checklist Parameters'!$E$16&gt;=3),'Checklist Parameters'!$E$16,IF(AND('Checklist Parameters'!$E$16&lt;$X445,'Checklist Parameters'!$E$16&lt;3),0,$X445)))</f>
        <v>0</v>
      </c>
      <c r="AD445" s="161" t="str">
        <f>IF(AND(I445&lt;'Checklist Parameters'!$E$22,$I445&lt;&gt;0),"Y","")</f>
        <v/>
      </c>
      <c r="AE445" s="161" t="str">
        <f>IF($AD445="Y",0,IF('Checklist Parameters'!$E$25="","&lt;no limit&gt;",ROUNDDOWN((($I445-'Checklist Parameters'!$E$24)/'Checklist Parameters'!$E$25)+1,0)))</f>
        <v>&lt;no limit&gt;</v>
      </c>
      <c r="AF445" s="174">
        <f t="shared" si="40"/>
        <v>0</v>
      </c>
      <c r="AG445" s="161">
        <f t="shared" si="41"/>
        <v>0</v>
      </c>
      <c r="AH445" s="126"/>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row>
    <row r="446" spans="1:79" s="2" customFormat="1" ht="15">
      <c r="A446" s="391"/>
      <c r="B446" s="392"/>
      <c r="C446" s="393"/>
      <c r="D446" s="393"/>
      <c r="E446" s="393"/>
      <c r="F446" s="393"/>
      <c r="G446" s="393"/>
      <c r="H446" s="394"/>
      <c r="I446" s="394"/>
      <c r="J446" s="394"/>
      <c r="K446" s="394"/>
      <c r="L446" s="394"/>
      <c r="M446" s="394"/>
      <c r="N446" s="313">
        <f>IF(IF(I446&lt;'Checklist Parameters'!$E$22,0,($I446-$L446))&lt;0,0,IF(I446&lt;'Checklist Parameters'!$E$22,0,($I446-$L446)))</f>
        <v>0</v>
      </c>
      <c r="O446" s="394"/>
      <c r="P446" s="395"/>
      <c r="Q446" s="316">
        <f t="shared" si="36"/>
        <v>0</v>
      </c>
      <c r="R446" s="159">
        <f t="shared" si="37"/>
        <v>0</v>
      </c>
      <c r="S446" s="159">
        <f>IF('Checklist Parameters'!$E$60&lt;0.2,0.2,'Checklist Parameters'!$E$60)</f>
        <v>0.72</v>
      </c>
      <c r="T446" s="160">
        <f>IF($O446="",IF('Checklist District ID'!$C$43="Y",MAX($R446:$S446)*$I446,SUM($R446:$S446)*$I446),IF(O446&gt;0,Q446*S446))</f>
        <v>0</v>
      </c>
      <c r="U446" s="160">
        <f>IF(Q446&gt;0,((I446-T446)*'Formula Matrix'!$E$38),0)</f>
        <v>0</v>
      </c>
      <c r="V446" s="160">
        <f t="shared" si="38"/>
        <v>0</v>
      </c>
      <c r="W446" s="160">
        <f>IF(V446&gt;0,(V446*'Checklist Parameters'!$E$35),0)</f>
        <v>0</v>
      </c>
      <c r="X446" s="161">
        <f t="shared" si="39"/>
        <v>0</v>
      </c>
      <c r="Y446" s="161">
        <f>IF('Checklist Parameters'!$E$102&lt;&gt;"",(I446/43560)*'Checklist Parameters'!$E$102,"N/A")</f>
        <v>0</v>
      </c>
      <c r="Z446" s="161" t="str">
        <f>IF('Checklist Parameters'!$E$58&lt;&gt;"",((I446*'Checklist Parameters'!$E$58)*'Checklist Parameters'!$E$35)/1000,"N/A")</f>
        <v>N/A</v>
      </c>
      <c r="AA446" s="161">
        <f>IF('Checklist Parameters'!$E$101&lt;&gt;"",IFERROR(I446/'Checklist Parameters'!$E$101,0),"N/A")</f>
        <v>0</v>
      </c>
      <c r="AB446" s="161" t="str">
        <f>IF('Checklist Parameters'!$E$43&lt;&gt;"",(I446*'Checklist Parameters'!$E$43)/1000,"N/A")</f>
        <v>N/A</v>
      </c>
      <c r="AC446" s="161">
        <f>IF('Checklist Parameters'!$E$16="",$X446,IF(AND('Checklist Parameters'!$E$16&lt;$X446,'Checklist Parameters'!$E$16&gt;=3),'Checklist Parameters'!$E$16,IF(AND('Checklist Parameters'!$E$16&lt;$X446,'Checklist Parameters'!$E$16&lt;3),0,$X446)))</f>
        <v>0</v>
      </c>
      <c r="AD446" s="161" t="str">
        <f>IF(AND(I446&lt;'Checklist Parameters'!$E$22,$I446&lt;&gt;0),"Y","")</f>
        <v/>
      </c>
      <c r="AE446" s="161" t="str">
        <f>IF($AD446="Y",0,IF('Checklist Parameters'!$E$25="","&lt;no limit&gt;",ROUNDDOWN((($I446-'Checklist Parameters'!$E$24)/'Checklist Parameters'!$E$25)+1,0)))</f>
        <v>&lt;no limit&gt;</v>
      </c>
      <c r="AF446" s="174">
        <f t="shared" si="40"/>
        <v>0</v>
      </c>
      <c r="AG446" s="161">
        <f t="shared" si="41"/>
        <v>0</v>
      </c>
      <c r="AH446" s="126"/>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row>
    <row r="447" spans="1:79" s="2" customFormat="1" ht="15">
      <c r="A447" s="391"/>
      <c r="B447" s="392"/>
      <c r="C447" s="393"/>
      <c r="D447" s="393"/>
      <c r="E447" s="393"/>
      <c r="F447" s="393"/>
      <c r="G447" s="393"/>
      <c r="H447" s="394"/>
      <c r="I447" s="394"/>
      <c r="J447" s="394"/>
      <c r="K447" s="394"/>
      <c r="L447" s="394"/>
      <c r="M447" s="394"/>
      <c r="N447" s="313">
        <f>IF(IF(I447&lt;'Checklist Parameters'!$E$22,0,($I447-$L447))&lt;0,0,IF(I447&lt;'Checklist Parameters'!$E$22,0,($I447-$L447)))</f>
        <v>0</v>
      </c>
      <c r="O447" s="394"/>
      <c r="P447" s="395"/>
      <c r="Q447" s="316">
        <f t="shared" si="36"/>
        <v>0</v>
      </c>
      <c r="R447" s="159">
        <f t="shared" si="37"/>
        <v>0</v>
      </c>
      <c r="S447" s="159">
        <f>IF('Checklist Parameters'!$E$60&lt;0.2,0.2,'Checklist Parameters'!$E$60)</f>
        <v>0.72</v>
      </c>
      <c r="T447" s="160">
        <f>IF($O447="",IF('Checklist District ID'!$C$43="Y",MAX($R447:$S447)*$I447,SUM($R447:$S447)*$I447),IF(O447&gt;0,Q447*S447))</f>
        <v>0</v>
      </c>
      <c r="U447" s="160">
        <f>IF(Q447&gt;0,((I447-T447)*'Formula Matrix'!$E$38),0)</f>
        <v>0</v>
      </c>
      <c r="V447" s="160">
        <f t="shared" si="38"/>
        <v>0</v>
      </c>
      <c r="W447" s="160">
        <f>IF(V447&gt;0,(V447*'Checklist Parameters'!$E$35),0)</f>
        <v>0</v>
      </c>
      <c r="X447" s="161">
        <f t="shared" si="39"/>
        <v>0</v>
      </c>
      <c r="Y447" s="161">
        <f>IF('Checklist Parameters'!$E$102&lt;&gt;"",(I447/43560)*'Checklist Parameters'!$E$102,"N/A")</f>
        <v>0</v>
      </c>
      <c r="Z447" s="161" t="str">
        <f>IF('Checklist Parameters'!$E$58&lt;&gt;"",((I447*'Checklist Parameters'!$E$58)*'Checklist Parameters'!$E$35)/1000,"N/A")</f>
        <v>N/A</v>
      </c>
      <c r="AA447" s="161">
        <f>IF('Checklist Parameters'!$E$101&lt;&gt;"",IFERROR(I447/'Checklist Parameters'!$E$101,0),"N/A")</f>
        <v>0</v>
      </c>
      <c r="AB447" s="161" t="str">
        <f>IF('Checklist Parameters'!$E$43&lt;&gt;"",(I447*'Checklist Parameters'!$E$43)/1000,"N/A")</f>
        <v>N/A</v>
      </c>
      <c r="AC447" s="161">
        <f>IF('Checklist Parameters'!$E$16="",$X447,IF(AND('Checklist Parameters'!$E$16&lt;$X447,'Checklist Parameters'!$E$16&gt;=3),'Checklist Parameters'!$E$16,IF(AND('Checklist Parameters'!$E$16&lt;$X447,'Checklist Parameters'!$E$16&lt;3),0,$X447)))</f>
        <v>0</v>
      </c>
      <c r="AD447" s="161" t="str">
        <f>IF(AND(I447&lt;'Checklist Parameters'!$E$22,$I447&lt;&gt;0),"Y","")</f>
        <v/>
      </c>
      <c r="AE447" s="161" t="str">
        <f>IF($AD447="Y",0,IF('Checklist Parameters'!$E$25="","&lt;no limit&gt;",ROUNDDOWN((($I447-'Checklist Parameters'!$E$24)/'Checklist Parameters'!$E$25)+1,0)))</f>
        <v>&lt;no limit&gt;</v>
      </c>
      <c r="AF447" s="174">
        <f t="shared" si="40"/>
        <v>0</v>
      </c>
      <c r="AG447" s="161">
        <f t="shared" si="41"/>
        <v>0</v>
      </c>
      <c r="AH447" s="126"/>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row>
    <row r="448" spans="1:79" s="2" customFormat="1" ht="15">
      <c r="A448" s="391"/>
      <c r="B448" s="392"/>
      <c r="C448" s="393"/>
      <c r="D448" s="393"/>
      <c r="E448" s="393"/>
      <c r="F448" s="393"/>
      <c r="G448" s="393"/>
      <c r="H448" s="394"/>
      <c r="I448" s="394"/>
      <c r="J448" s="394"/>
      <c r="K448" s="394"/>
      <c r="L448" s="394"/>
      <c r="M448" s="394"/>
      <c r="N448" s="313">
        <f>IF(IF(I448&lt;'Checklist Parameters'!$E$22,0,($I448-$L448))&lt;0,0,IF(I448&lt;'Checklist Parameters'!$E$22,0,($I448-$L448)))</f>
        <v>0</v>
      </c>
      <c r="O448" s="394"/>
      <c r="P448" s="395"/>
      <c r="Q448" s="316">
        <f t="shared" si="36"/>
        <v>0</v>
      </c>
      <c r="R448" s="159">
        <f t="shared" si="37"/>
        <v>0</v>
      </c>
      <c r="S448" s="159">
        <f>IF('Checklist Parameters'!$E$60&lt;0.2,0.2,'Checklist Parameters'!$E$60)</f>
        <v>0.72</v>
      </c>
      <c r="T448" s="160">
        <f>IF($O448="",IF('Checklist District ID'!$C$43="Y",MAX($R448:$S448)*$I448,SUM($R448:$S448)*$I448),IF(O448&gt;0,Q448*S448))</f>
        <v>0</v>
      </c>
      <c r="U448" s="160">
        <f>IF(Q448&gt;0,((I448-T448)*'Formula Matrix'!$E$38),0)</f>
        <v>0</v>
      </c>
      <c r="V448" s="160">
        <f t="shared" si="38"/>
        <v>0</v>
      </c>
      <c r="W448" s="160">
        <f>IF(V448&gt;0,(V448*'Checklist Parameters'!$E$35),0)</f>
        <v>0</v>
      </c>
      <c r="X448" s="161">
        <f t="shared" si="39"/>
        <v>0</v>
      </c>
      <c r="Y448" s="161">
        <f>IF('Checklist Parameters'!$E$102&lt;&gt;"",(I448/43560)*'Checklist Parameters'!$E$102,"N/A")</f>
        <v>0</v>
      </c>
      <c r="Z448" s="161" t="str">
        <f>IF('Checklist Parameters'!$E$58&lt;&gt;"",((I448*'Checklist Parameters'!$E$58)*'Checklist Parameters'!$E$35)/1000,"N/A")</f>
        <v>N/A</v>
      </c>
      <c r="AA448" s="161">
        <f>IF('Checklist Parameters'!$E$101&lt;&gt;"",IFERROR(I448/'Checklist Parameters'!$E$101,0),"N/A")</f>
        <v>0</v>
      </c>
      <c r="AB448" s="161" t="str">
        <f>IF('Checklist Parameters'!$E$43&lt;&gt;"",(I448*'Checklist Parameters'!$E$43)/1000,"N/A")</f>
        <v>N/A</v>
      </c>
      <c r="AC448" s="161">
        <f>IF('Checklist Parameters'!$E$16="",$X448,IF(AND('Checklist Parameters'!$E$16&lt;$X448,'Checklist Parameters'!$E$16&gt;=3),'Checklist Parameters'!$E$16,IF(AND('Checklist Parameters'!$E$16&lt;$X448,'Checklist Parameters'!$E$16&lt;3),0,$X448)))</f>
        <v>0</v>
      </c>
      <c r="AD448" s="161" t="str">
        <f>IF(AND(I448&lt;'Checklist Parameters'!$E$22,$I448&lt;&gt;0),"Y","")</f>
        <v/>
      </c>
      <c r="AE448" s="161" t="str">
        <f>IF($AD448="Y",0,IF('Checklist Parameters'!$E$25="","&lt;no limit&gt;",ROUNDDOWN((($I448-'Checklist Parameters'!$E$24)/'Checklist Parameters'!$E$25)+1,0)))</f>
        <v>&lt;no limit&gt;</v>
      </c>
      <c r="AF448" s="174">
        <f t="shared" si="40"/>
        <v>0</v>
      </c>
      <c r="AG448" s="161">
        <f t="shared" si="41"/>
        <v>0</v>
      </c>
      <c r="AH448" s="126"/>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row>
    <row r="449" spans="1:79" s="2" customFormat="1" ht="15">
      <c r="A449" s="391"/>
      <c r="B449" s="392"/>
      <c r="C449" s="393"/>
      <c r="D449" s="393"/>
      <c r="E449" s="393"/>
      <c r="F449" s="393"/>
      <c r="G449" s="393"/>
      <c r="H449" s="394"/>
      <c r="I449" s="394"/>
      <c r="J449" s="394"/>
      <c r="K449" s="394"/>
      <c r="L449" s="394"/>
      <c r="M449" s="394"/>
      <c r="N449" s="313">
        <f>IF(IF(I449&lt;'Checklist Parameters'!$E$22,0,($I449-$L449))&lt;0,0,IF(I449&lt;'Checklist Parameters'!$E$22,0,($I449-$L449)))</f>
        <v>0</v>
      </c>
      <c r="O449" s="394"/>
      <c r="P449" s="395"/>
      <c r="Q449" s="316">
        <f t="shared" si="36"/>
        <v>0</v>
      </c>
      <c r="R449" s="159">
        <f t="shared" si="37"/>
        <v>0</v>
      </c>
      <c r="S449" s="159">
        <f>IF('Checklist Parameters'!$E$60&lt;0.2,0.2,'Checklist Parameters'!$E$60)</f>
        <v>0.72</v>
      </c>
      <c r="T449" s="160">
        <f>IF($O449="",IF('Checklist District ID'!$C$43="Y",MAX($R449:$S449)*$I449,SUM($R449:$S449)*$I449),IF(O449&gt;0,Q449*S449))</f>
        <v>0</v>
      </c>
      <c r="U449" s="160">
        <f>IF(Q449&gt;0,((I449-T449)*'Formula Matrix'!$E$38),0)</f>
        <v>0</v>
      </c>
      <c r="V449" s="160">
        <f t="shared" si="38"/>
        <v>0</v>
      </c>
      <c r="W449" s="160">
        <f>IF(V449&gt;0,(V449*'Checklist Parameters'!$E$35),0)</f>
        <v>0</v>
      </c>
      <c r="X449" s="161">
        <f t="shared" si="39"/>
        <v>0</v>
      </c>
      <c r="Y449" s="161">
        <f>IF('Checklist Parameters'!$E$102&lt;&gt;"",(I449/43560)*'Checklist Parameters'!$E$102,"N/A")</f>
        <v>0</v>
      </c>
      <c r="Z449" s="161" t="str">
        <f>IF('Checklist Parameters'!$E$58&lt;&gt;"",((I449*'Checklist Parameters'!$E$58)*'Checklist Parameters'!$E$35)/1000,"N/A")</f>
        <v>N/A</v>
      </c>
      <c r="AA449" s="161">
        <f>IF('Checklist Parameters'!$E$101&lt;&gt;"",IFERROR(I449/'Checklist Parameters'!$E$101,0),"N/A")</f>
        <v>0</v>
      </c>
      <c r="AB449" s="161" t="str">
        <f>IF('Checklist Parameters'!$E$43&lt;&gt;"",(I449*'Checklist Parameters'!$E$43)/1000,"N/A")</f>
        <v>N/A</v>
      </c>
      <c r="AC449" s="161">
        <f>IF('Checklist Parameters'!$E$16="",$X449,IF(AND('Checklist Parameters'!$E$16&lt;$X449,'Checklist Parameters'!$E$16&gt;=3),'Checklist Parameters'!$E$16,IF(AND('Checklist Parameters'!$E$16&lt;$X449,'Checklist Parameters'!$E$16&lt;3),0,$X449)))</f>
        <v>0</v>
      </c>
      <c r="AD449" s="161" t="str">
        <f>IF(AND(I449&lt;'Checklist Parameters'!$E$22,$I449&lt;&gt;0),"Y","")</f>
        <v/>
      </c>
      <c r="AE449" s="161" t="str">
        <f>IF($AD449="Y",0,IF('Checklist Parameters'!$E$25="","&lt;no limit&gt;",ROUNDDOWN((($I449-'Checklist Parameters'!$E$24)/'Checklist Parameters'!$E$25)+1,0)))</f>
        <v>&lt;no limit&gt;</v>
      </c>
      <c r="AF449" s="174">
        <f t="shared" si="40"/>
        <v>0</v>
      </c>
      <c r="AG449" s="161">
        <f t="shared" si="41"/>
        <v>0</v>
      </c>
      <c r="AH449" s="126"/>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row>
    <row r="450" spans="1:79" s="2" customFormat="1" ht="15">
      <c r="A450" s="391"/>
      <c r="B450" s="392"/>
      <c r="C450" s="393"/>
      <c r="D450" s="393"/>
      <c r="E450" s="393"/>
      <c r="F450" s="393"/>
      <c r="G450" s="393"/>
      <c r="H450" s="394"/>
      <c r="I450" s="394"/>
      <c r="J450" s="394"/>
      <c r="K450" s="394"/>
      <c r="L450" s="394"/>
      <c r="M450" s="394"/>
      <c r="N450" s="313">
        <f>IF(IF(I450&lt;'Checklist Parameters'!$E$22,0,($I450-$L450))&lt;0,0,IF(I450&lt;'Checklist Parameters'!$E$22,0,($I450-$L450)))</f>
        <v>0</v>
      </c>
      <c r="O450" s="394"/>
      <c r="P450" s="395"/>
      <c r="Q450" s="316">
        <f t="shared" si="36"/>
        <v>0</v>
      </c>
      <c r="R450" s="159">
        <f t="shared" si="37"/>
        <v>0</v>
      </c>
      <c r="S450" s="159">
        <f>IF('Checklist Parameters'!$E$60&lt;0.2,0.2,'Checklist Parameters'!$E$60)</f>
        <v>0.72</v>
      </c>
      <c r="T450" s="160">
        <f>IF($O450="",IF('Checklist District ID'!$C$43="Y",MAX($R450:$S450)*$I450,SUM($R450:$S450)*$I450),IF(O450&gt;0,Q450*S450))</f>
        <v>0</v>
      </c>
      <c r="U450" s="160">
        <f>IF(Q450&gt;0,((I450-T450)*'Formula Matrix'!$E$38),0)</f>
        <v>0</v>
      </c>
      <c r="V450" s="160">
        <f t="shared" si="38"/>
        <v>0</v>
      </c>
      <c r="W450" s="160">
        <f>IF(V450&gt;0,(V450*'Checklist Parameters'!$E$35),0)</f>
        <v>0</v>
      </c>
      <c r="X450" s="161">
        <f t="shared" si="39"/>
        <v>0</v>
      </c>
      <c r="Y450" s="161">
        <f>IF('Checklist Parameters'!$E$102&lt;&gt;"",(I450/43560)*'Checklist Parameters'!$E$102,"N/A")</f>
        <v>0</v>
      </c>
      <c r="Z450" s="161" t="str">
        <f>IF('Checklist Parameters'!$E$58&lt;&gt;"",((I450*'Checklist Parameters'!$E$58)*'Checklist Parameters'!$E$35)/1000,"N/A")</f>
        <v>N/A</v>
      </c>
      <c r="AA450" s="161">
        <f>IF('Checklist Parameters'!$E$101&lt;&gt;"",IFERROR(I450/'Checklist Parameters'!$E$101,0),"N/A")</f>
        <v>0</v>
      </c>
      <c r="AB450" s="161" t="str">
        <f>IF('Checklist Parameters'!$E$43&lt;&gt;"",(I450*'Checklist Parameters'!$E$43)/1000,"N/A")</f>
        <v>N/A</v>
      </c>
      <c r="AC450" s="161">
        <f>IF('Checklist Parameters'!$E$16="",$X450,IF(AND('Checklist Parameters'!$E$16&lt;$X450,'Checklist Parameters'!$E$16&gt;=3),'Checklist Parameters'!$E$16,IF(AND('Checklist Parameters'!$E$16&lt;$X450,'Checklist Parameters'!$E$16&lt;3),0,$X450)))</f>
        <v>0</v>
      </c>
      <c r="AD450" s="161" t="str">
        <f>IF(AND(I450&lt;'Checklist Parameters'!$E$22,$I450&lt;&gt;0),"Y","")</f>
        <v/>
      </c>
      <c r="AE450" s="161" t="str">
        <f>IF($AD450="Y",0,IF('Checklist Parameters'!$E$25="","&lt;no limit&gt;",ROUNDDOWN((($I450-'Checklist Parameters'!$E$24)/'Checklist Parameters'!$E$25)+1,0)))</f>
        <v>&lt;no limit&gt;</v>
      </c>
      <c r="AF450" s="174">
        <f t="shared" si="40"/>
        <v>0</v>
      </c>
      <c r="AG450" s="161">
        <f t="shared" si="41"/>
        <v>0</v>
      </c>
      <c r="AH450" s="126"/>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row>
    <row r="451" spans="1:79" s="2" customFormat="1" ht="15">
      <c r="A451" s="391"/>
      <c r="B451" s="392"/>
      <c r="C451" s="393"/>
      <c r="D451" s="393"/>
      <c r="E451" s="393"/>
      <c r="F451" s="393"/>
      <c r="G451" s="393"/>
      <c r="H451" s="394"/>
      <c r="I451" s="394"/>
      <c r="J451" s="394"/>
      <c r="K451" s="394"/>
      <c r="L451" s="394"/>
      <c r="M451" s="394"/>
      <c r="N451" s="313">
        <f>IF(IF(I451&lt;'Checklist Parameters'!$E$22,0,($I451-$L451))&lt;0,0,IF(I451&lt;'Checklist Parameters'!$E$22,0,($I451-$L451)))</f>
        <v>0</v>
      </c>
      <c r="O451" s="394"/>
      <c r="P451" s="395"/>
      <c r="Q451" s="316">
        <f t="shared" si="36"/>
        <v>0</v>
      </c>
      <c r="R451" s="159">
        <f t="shared" si="37"/>
        <v>0</v>
      </c>
      <c r="S451" s="159">
        <f>IF('Checklist Parameters'!$E$60&lt;0.2,0.2,'Checklist Parameters'!$E$60)</f>
        <v>0.72</v>
      </c>
      <c r="T451" s="160">
        <f>IF($O451="",IF('Checklist District ID'!$C$43="Y",MAX($R451:$S451)*$I451,SUM($R451:$S451)*$I451),IF(O451&gt;0,Q451*S451))</f>
        <v>0</v>
      </c>
      <c r="U451" s="160">
        <f>IF(Q451&gt;0,((I451-T451)*'Formula Matrix'!$E$38),0)</f>
        <v>0</v>
      </c>
      <c r="V451" s="160">
        <f t="shared" si="38"/>
        <v>0</v>
      </c>
      <c r="W451" s="160">
        <f>IF(V451&gt;0,(V451*'Checklist Parameters'!$E$35),0)</f>
        <v>0</v>
      </c>
      <c r="X451" s="161">
        <f t="shared" si="39"/>
        <v>0</v>
      </c>
      <c r="Y451" s="161">
        <f>IF('Checklist Parameters'!$E$102&lt;&gt;"",(I451/43560)*'Checklist Parameters'!$E$102,"N/A")</f>
        <v>0</v>
      </c>
      <c r="Z451" s="161" t="str">
        <f>IF('Checklist Parameters'!$E$58&lt;&gt;"",((I451*'Checklist Parameters'!$E$58)*'Checklist Parameters'!$E$35)/1000,"N/A")</f>
        <v>N/A</v>
      </c>
      <c r="AA451" s="161">
        <f>IF('Checklist Parameters'!$E$101&lt;&gt;"",IFERROR(I451/'Checklist Parameters'!$E$101,0),"N/A")</f>
        <v>0</v>
      </c>
      <c r="AB451" s="161" t="str">
        <f>IF('Checklist Parameters'!$E$43&lt;&gt;"",(I451*'Checklist Parameters'!$E$43)/1000,"N/A")</f>
        <v>N/A</v>
      </c>
      <c r="AC451" s="161">
        <f>IF('Checklist Parameters'!$E$16="",$X451,IF(AND('Checklist Parameters'!$E$16&lt;$X451,'Checklist Parameters'!$E$16&gt;=3),'Checklist Parameters'!$E$16,IF(AND('Checklist Parameters'!$E$16&lt;$X451,'Checklist Parameters'!$E$16&lt;3),0,$X451)))</f>
        <v>0</v>
      </c>
      <c r="AD451" s="161" t="str">
        <f>IF(AND(I451&lt;'Checklist Parameters'!$E$22,$I451&lt;&gt;0),"Y","")</f>
        <v/>
      </c>
      <c r="AE451" s="161" t="str">
        <f>IF($AD451="Y",0,IF('Checklist Parameters'!$E$25="","&lt;no limit&gt;",ROUNDDOWN((($I451-'Checklist Parameters'!$E$24)/'Checklist Parameters'!$E$25)+1,0)))</f>
        <v>&lt;no limit&gt;</v>
      </c>
      <c r="AF451" s="174">
        <f t="shared" si="40"/>
        <v>0</v>
      </c>
      <c r="AG451" s="161">
        <f t="shared" si="41"/>
        <v>0</v>
      </c>
      <c r="AH451" s="126"/>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row>
    <row r="452" spans="1:79" s="2" customFormat="1" ht="15">
      <c r="A452" s="391"/>
      <c r="B452" s="392"/>
      <c r="C452" s="393"/>
      <c r="D452" s="393"/>
      <c r="E452" s="393"/>
      <c r="F452" s="393"/>
      <c r="G452" s="393"/>
      <c r="H452" s="394"/>
      <c r="I452" s="394"/>
      <c r="J452" s="394"/>
      <c r="K452" s="394"/>
      <c r="L452" s="394"/>
      <c r="M452" s="394"/>
      <c r="N452" s="313">
        <f>IF(IF(I452&lt;'Checklist Parameters'!$E$22,0,($I452-$L452))&lt;0,0,IF(I452&lt;'Checklist Parameters'!$E$22,0,($I452-$L452)))</f>
        <v>0</v>
      </c>
      <c r="O452" s="394"/>
      <c r="P452" s="395"/>
      <c r="Q452" s="316">
        <f t="shared" si="36"/>
        <v>0</v>
      </c>
      <c r="R452" s="159">
        <f t="shared" si="37"/>
        <v>0</v>
      </c>
      <c r="S452" s="159">
        <f>IF('Checklist Parameters'!$E$60&lt;0.2,0.2,'Checklist Parameters'!$E$60)</f>
        <v>0.72</v>
      </c>
      <c r="T452" s="160">
        <f>IF($O452="",IF('Checklist District ID'!$C$43="Y",MAX($R452:$S452)*$I452,SUM($R452:$S452)*$I452),IF(O452&gt;0,Q452*S452))</f>
        <v>0</v>
      </c>
      <c r="U452" s="160">
        <f>IF(Q452&gt;0,((I452-T452)*'Formula Matrix'!$E$38),0)</f>
        <v>0</v>
      </c>
      <c r="V452" s="160">
        <f t="shared" si="38"/>
        <v>0</v>
      </c>
      <c r="W452" s="160">
        <f>IF(V452&gt;0,(V452*'Checklist Parameters'!$E$35),0)</f>
        <v>0</v>
      </c>
      <c r="X452" s="161">
        <f t="shared" si="39"/>
        <v>0</v>
      </c>
      <c r="Y452" s="161">
        <f>IF('Checklist Parameters'!$E$102&lt;&gt;"",(I452/43560)*'Checklist Parameters'!$E$102,"N/A")</f>
        <v>0</v>
      </c>
      <c r="Z452" s="161" t="str">
        <f>IF('Checklist Parameters'!$E$58&lt;&gt;"",((I452*'Checklist Parameters'!$E$58)*'Checklist Parameters'!$E$35)/1000,"N/A")</f>
        <v>N/A</v>
      </c>
      <c r="AA452" s="161">
        <f>IF('Checklist Parameters'!$E$101&lt;&gt;"",IFERROR(I452/'Checklist Parameters'!$E$101,0),"N/A")</f>
        <v>0</v>
      </c>
      <c r="AB452" s="161" t="str">
        <f>IF('Checklist Parameters'!$E$43&lt;&gt;"",(I452*'Checklist Parameters'!$E$43)/1000,"N/A")</f>
        <v>N/A</v>
      </c>
      <c r="AC452" s="161">
        <f>IF('Checklist Parameters'!$E$16="",$X452,IF(AND('Checklist Parameters'!$E$16&lt;$X452,'Checklist Parameters'!$E$16&gt;=3),'Checklist Parameters'!$E$16,IF(AND('Checklist Parameters'!$E$16&lt;$X452,'Checklist Parameters'!$E$16&lt;3),0,$X452)))</f>
        <v>0</v>
      </c>
      <c r="AD452" s="161" t="str">
        <f>IF(AND(I452&lt;'Checklist Parameters'!$E$22,$I452&lt;&gt;0),"Y","")</f>
        <v/>
      </c>
      <c r="AE452" s="161" t="str">
        <f>IF($AD452="Y",0,IF('Checklist Parameters'!$E$25="","&lt;no limit&gt;",ROUNDDOWN((($I452-'Checklist Parameters'!$E$24)/'Checklist Parameters'!$E$25)+1,0)))</f>
        <v>&lt;no limit&gt;</v>
      </c>
      <c r="AF452" s="174">
        <f t="shared" si="40"/>
        <v>0</v>
      </c>
      <c r="AG452" s="161">
        <f t="shared" si="41"/>
        <v>0</v>
      </c>
      <c r="AH452" s="126"/>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row>
    <row r="453" spans="1:79" s="2" customFormat="1" ht="15">
      <c r="A453" s="391"/>
      <c r="B453" s="392"/>
      <c r="C453" s="393"/>
      <c r="D453" s="393"/>
      <c r="E453" s="393"/>
      <c r="F453" s="393"/>
      <c r="G453" s="393"/>
      <c r="H453" s="394"/>
      <c r="I453" s="394"/>
      <c r="J453" s="394"/>
      <c r="K453" s="394"/>
      <c r="L453" s="394"/>
      <c r="M453" s="394"/>
      <c r="N453" s="313">
        <f>IF(IF(I453&lt;'Checklist Parameters'!$E$22,0,($I453-$L453))&lt;0,0,IF(I453&lt;'Checklist Parameters'!$E$22,0,($I453-$L453)))</f>
        <v>0</v>
      </c>
      <c r="O453" s="394"/>
      <c r="P453" s="395"/>
      <c r="Q453" s="316">
        <f t="shared" si="36"/>
        <v>0</v>
      </c>
      <c r="R453" s="159">
        <f t="shared" si="37"/>
        <v>0</v>
      </c>
      <c r="S453" s="159">
        <f>IF('Checklist Parameters'!$E$60&lt;0.2,0.2,'Checklist Parameters'!$E$60)</f>
        <v>0.72</v>
      </c>
      <c r="T453" s="160">
        <f>IF($O453="",IF('Checklist District ID'!$C$43="Y",MAX($R453:$S453)*$I453,SUM($R453:$S453)*$I453),IF(O453&gt;0,Q453*S453))</f>
        <v>0</v>
      </c>
      <c r="U453" s="160">
        <f>IF(Q453&gt;0,((I453-T453)*'Formula Matrix'!$E$38),0)</f>
        <v>0</v>
      </c>
      <c r="V453" s="160">
        <f t="shared" si="38"/>
        <v>0</v>
      </c>
      <c r="W453" s="160">
        <f>IF(V453&gt;0,(V453*'Checklist Parameters'!$E$35),0)</f>
        <v>0</v>
      </c>
      <c r="X453" s="161">
        <f t="shared" si="39"/>
        <v>0</v>
      </c>
      <c r="Y453" s="161">
        <f>IF('Checklist Parameters'!$E$102&lt;&gt;"",(I453/43560)*'Checklist Parameters'!$E$102,"N/A")</f>
        <v>0</v>
      </c>
      <c r="Z453" s="161" t="str">
        <f>IF('Checklist Parameters'!$E$58&lt;&gt;"",((I453*'Checklist Parameters'!$E$58)*'Checklist Parameters'!$E$35)/1000,"N/A")</f>
        <v>N/A</v>
      </c>
      <c r="AA453" s="161">
        <f>IF('Checklist Parameters'!$E$101&lt;&gt;"",IFERROR(I453/'Checklist Parameters'!$E$101,0),"N/A")</f>
        <v>0</v>
      </c>
      <c r="AB453" s="161" t="str">
        <f>IF('Checklist Parameters'!$E$43&lt;&gt;"",(I453*'Checklist Parameters'!$E$43)/1000,"N/A")</f>
        <v>N/A</v>
      </c>
      <c r="AC453" s="161">
        <f>IF('Checklist Parameters'!$E$16="",$X453,IF(AND('Checklist Parameters'!$E$16&lt;$X453,'Checklist Parameters'!$E$16&gt;=3),'Checklist Parameters'!$E$16,IF(AND('Checklist Parameters'!$E$16&lt;$X453,'Checklist Parameters'!$E$16&lt;3),0,$X453)))</f>
        <v>0</v>
      </c>
      <c r="AD453" s="161" t="str">
        <f>IF(AND(I453&lt;'Checklist Parameters'!$E$22,$I453&lt;&gt;0),"Y","")</f>
        <v/>
      </c>
      <c r="AE453" s="161" t="str">
        <f>IF($AD453="Y",0,IF('Checklist Parameters'!$E$25="","&lt;no limit&gt;",ROUNDDOWN((($I453-'Checklist Parameters'!$E$24)/'Checklist Parameters'!$E$25)+1,0)))</f>
        <v>&lt;no limit&gt;</v>
      </c>
      <c r="AF453" s="174">
        <f t="shared" si="40"/>
        <v>0</v>
      </c>
      <c r="AG453" s="161">
        <f t="shared" si="41"/>
        <v>0</v>
      </c>
      <c r="AH453" s="126"/>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row>
    <row r="454" spans="1:79" s="2" customFormat="1" ht="15">
      <c r="A454" s="391"/>
      <c r="B454" s="392"/>
      <c r="C454" s="393"/>
      <c r="D454" s="393"/>
      <c r="E454" s="393"/>
      <c r="F454" s="393"/>
      <c r="G454" s="393"/>
      <c r="H454" s="394"/>
      <c r="I454" s="394"/>
      <c r="J454" s="394"/>
      <c r="K454" s="394"/>
      <c r="L454" s="394"/>
      <c r="M454" s="394"/>
      <c r="N454" s="313">
        <f>IF(IF(I454&lt;'Checklist Parameters'!$E$22,0,($I454-$L454))&lt;0,0,IF(I454&lt;'Checklist Parameters'!$E$22,0,($I454-$L454)))</f>
        <v>0</v>
      </c>
      <c r="O454" s="394"/>
      <c r="P454" s="395"/>
      <c r="Q454" s="316">
        <f t="shared" si="36"/>
        <v>0</v>
      </c>
      <c r="R454" s="159">
        <f t="shared" si="37"/>
        <v>0</v>
      </c>
      <c r="S454" s="159">
        <f>IF('Checklist Parameters'!$E$60&lt;0.2,0.2,'Checklist Parameters'!$E$60)</f>
        <v>0.72</v>
      </c>
      <c r="T454" s="160">
        <f>IF($O454="",IF('Checklist District ID'!$C$43="Y",MAX($R454:$S454)*$I454,SUM($R454:$S454)*$I454),IF(O454&gt;0,Q454*S454))</f>
        <v>0</v>
      </c>
      <c r="U454" s="160">
        <f>IF(Q454&gt;0,((I454-T454)*'Formula Matrix'!$E$38),0)</f>
        <v>0</v>
      </c>
      <c r="V454" s="160">
        <f t="shared" si="38"/>
        <v>0</v>
      </c>
      <c r="W454" s="160">
        <f>IF(V454&gt;0,(V454*'Checklist Parameters'!$E$35),0)</f>
        <v>0</v>
      </c>
      <c r="X454" s="161">
        <f t="shared" si="39"/>
        <v>0</v>
      </c>
      <c r="Y454" s="161">
        <f>IF('Checklist Parameters'!$E$102&lt;&gt;"",(I454/43560)*'Checklist Parameters'!$E$102,"N/A")</f>
        <v>0</v>
      </c>
      <c r="Z454" s="161" t="str">
        <f>IF('Checklist Parameters'!$E$58&lt;&gt;"",((I454*'Checklist Parameters'!$E$58)*'Checklist Parameters'!$E$35)/1000,"N/A")</f>
        <v>N/A</v>
      </c>
      <c r="AA454" s="161">
        <f>IF('Checklist Parameters'!$E$101&lt;&gt;"",IFERROR(I454/'Checklist Parameters'!$E$101,0),"N/A")</f>
        <v>0</v>
      </c>
      <c r="AB454" s="161" t="str">
        <f>IF('Checklist Parameters'!$E$43&lt;&gt;"",(I454*'Checklist Parameters'!$E$43)/1000,"N/A")</f>
        <v>N/A</v>
      </c>
      <c r="AC454" s="161">
        <f>IF('Checklist Parameters'!$E$16="",$X454,IF(AND('Checklist Parameters'!$E$16&lt;$X454,'Checklist Parameters'!$E$16&gt;=3),'Checklist Parameters'!$E$16,IF(AND('Checklist Parameters'!$E$16&lt;$X454,'Checklist Parameters'!$E$16&lt;3),0,$X454)))</f>
        <v>0</v>
      </c>
      <c r="AD454" s="161" t="str">
        <f>IF(AND(I454&lt;'Checklist Parameters'!$E$22,$I454&lt;&gt;0),"Y","")</f>
        <v/>
      </c>
      <c r="AE454" s="161" t="str">
        <f>IF($AD454="Y",0,IF('Checklist Parameters'!$E$25="","&lt;no limit&gt;",ROUNDDOWN((($I454-'Checklist Parameters'!$E$24)/'Checklist Parameters'!$E$25)+1,0)))</f>
        <v>&lt;no limit&gt;</v>
      </c>
      <c r="AF454" s="174">
        <f t="shared" si="40"/>
        <v>0</v>
      </c>
      <c r="AG454" s="161">
        <f t="shared" si="41"/>
        <v>0</v>
      </c>
      <c r="AH454" s="126"/>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row>
    <row r="455" spans="1:79" s="2" customFormat="1" ht="15">
      <c r="A455" s="391"/>
      <c r="B455" s="392"/>
      <c r="C455" s="393"/>
      <c r="D455" s="393"/>
      <c r="E455" s="393"/>
      <c r="F455" s="393"/>
      <c r="G455" s="393"/>
      <c r="H455" s="394"/>
      <c r="I455" s="394"/>
      <c r="J455" s="394"/>
      <c r="K455" s="394"/>
      <c r="L455" s="394"/>
      <c r="M455" s="394"/>
      <c r="N455" s="313">
        <f>IF(IF(I455&lt;'Checklist Parameters'!$E$22,0,($I455-$L455))&lt;0,0,IF(I455&lt;'Checklist Parameters'!$E$22,0,($I455-$L455)))</f>
        <v>0</v>
      </c>
      <c r="O455" s="394"/>
      <c r="P455" s="395"/>
      <c r="Q455" s="316">
        <f t="shared" si="36"/>
        <v>0</v>
      </c>
      <c r="R455" s="159">
        <f t="shared" si="37"/>
        <v>0</v>
      </c>
      <c r="S455" s="159">
        <f>IF('Checklist Parameters'!$E$60&lt;0.2,0.2,'Checklist Parameters'!$E$60)</f>
        <v>0.72</v>
      </c>
      <c r="T455" s="160">
        <f>IF($O455="",IF('Checklist District ID'!$C$43="Y",MAX($R455:$S455)*$I455,SUM($R455:$S455)*$I455),IF(O455&gt;0,Q455*S455))</f>
        <v>0</v>
      </c>
      <c r="U455" s="160">
        <f>IF(Q455&gt;0,((I455-T455)*'Formula Matrix'!$E$38),0)</f>
        <v>0</v>
      </c>
      <c r="V455" s="160">
        <f t="shared" si="38"/>
        <v>0</v>
      </c>
      <c r="W455" s="160">
        <f>IF(V455&gt;0,(V455*'Checklist Parameters'!$E$35),0)</f>
        <v>0</v>
      </c>
      <c r="X455" s="161">
        <f t="shared" si="39"/>
        <v>0</v>
      </c>
      <c r="Y455" s="161">
        <f>IF('Checklist Parameters'!$E$102&lt;&gt;"",(I455/43560)*'Checklist Parameters'!$E$102,"N/A")</f>
        <v>0</v>
      </c>
      <c r="Z455" s="161" t="str">
        <f>IF('Checklist Parameters'!$E$58&lt;&gt;"",((I455*'Checklist Parameters'!$E$58)*'Checklist Parameters'!$E$35)/1000,"N/A")</f>
        <v>N/A</v>
      </c>
      <c r="AA455" s="161">
        <f>IF('Checklist Parameters'!$E$101&lt;&gt;"",IFERROR(I455/'Checklist Parameters'!$E$101,0),"N/A")</f>
        <v>0</v>
      </c>
      <c r="AB455" s="161" t="str">
        <f>IF('Checklist Parameters'!$E$43&lt;&gt;"",(I455*'Checklist Parameters'!$E$43)/1000,"N/A")</f>
        <v>N/A</v>
      </c>
      <c r="AC455" s="161">
        <f>IF('Checklist Parameters'!$E$16="",$X455,IF(AND('Checklist Parameters'!$E$16&lt;$X455,'Checklist Parameters'!$E$16&gt;=3),'Checklist Parameters'!$E$16,IF(AND('Checklist Parameters'!$E$16&lt;$X455,'Checklist Parameters'!$E$16&lt;3),0,$X455)))</f>
        <v>0</v>
      </c>
      <c r="AD455" s="161" t="str">
        <f>IF(AND(I455&lt;'Checklist Parameters'!$E$22,$I455&lt;&gt;0),"Y","")</f>
        <v/>
      </c>
      <c r="AE455" s="161" t="str">
        <f>IF($AD455="Y",0,IF('Checklist Parameters'!$E$25="","&lt;no limit&gt;",ROUNDDOWN((($I455-'Checklist Parameters'!$E$24)/'Checklist Parameters'!$E$25)+1,0)))</f>
        <v>&lt;no limit&gt;</v>
      </c>
      <c r="AF455" s="174">
        <f t="shared" si="40"/>
        <v>0</v>
      </c>
      <c r="AG455" s="161">
        <f t="shared" si="41"/>
        <v>0</v>
      </c>
      <c r="AH455" s="126"/>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row>
    <row r="456" spans="1:79" s="2" customFormat="1" ht="15">
      <c r="A456" s="391"/>
      <c r="B456" s="392"/>
      <c r="C456" s="393"/>
      <c r="D456" s="393"/>
      <c r="E456" s="393"/>
      <c r="F456" s="393"/>
      <c r="G456" s="393"/>
      <c r="H456" s="394"/>
      <c r="I456" s="394"/>
      <c r="J456" s="394"/>
      <c r="K456" s="394"/>
      <c r="L456" s="394"/>
      <c r="M456" s="394"/>
      <c r="N456" s="313">
        <f>IF(IF(I456&lt;'Checklist Parameters'!$E$22,0,($I456-$L456))&lt;0,0,IF(I456&lt;'Checklist Parameters'!$E$22,0,($I456-$L456)))</f>
        <v>0</v>
      </c>
      <c r="O456" s="394"/>
      <c r="P456" s="395"/>
      <c r="Q456" s="316">
        <f t="shared" si="36"/>
        <v>0</v>
      </c>
      <c r="R456" s="159">
        <f t="shared" si="37"/>
        <v>0</v>
      </c>
      <c r="S456" s="159">
        <f>IF('Checklist Parameters'!$E$60&lt;0.2,0.2,'Checklist Parameters'!$E$60)</f>
        <v>0.72</v>
      </c>
      <c r="T456" s="160">
        <f>IF($O456="",IF('Checklist District ID'!$C$43="Y",MAX($R456:$S456)*$I456,SUM($R456:$S456)*$I456),IF(O456&gt;0,Q456*S456))</f>
        <v>0</v>
      </c>
      <c r="U456" s="160">
        <f>IF(Q456&gt;0,((I456-T456)*'Formula Matrix'!$E$38),0)</f>
        <v>0</v>
      </c>
      <c r="V456" s="160">
        <f t="shared" si="38"/>
        <v>0</v>
      </c>
      <c r="W456" s="160">
        <f>IF(V456&gt;0,(V456*'Checklist Parameters'!$E$35),0)</f>
        <v>0</v>
      </c>
      <c r="X456" s="161">
        <f t="shared" si="39"/>
        <v>0</v>
      </c>
      <c r="Y456" s="161">
        <f>IF('Checklist Parameters'!$E$102&lt;&gt;"",(I456/43560)*'Checklist Parameters'!$E$102,"N/A")</f>
        <v>0</v>
      </c>
      <c r="Z456" s="161" t="str">
        <f>IF('Checklist Parameters'!$E$58&lt;&gt;"",((I456*'Checklist Parameters'!$E$58)*'Checklist Parameters'!$E$35)/1000,"N/A")</f>
        <v>N/A</v>
      </c>
      <c r="AA456" s="161">
        <f>IF('Checklist Parameters'!$E$101&lt;&gt;"",IFERROR(I456/'Checklist Parameters'!$E$101,0),"N/A")</f>
        <v>0</v>
      </c>
      <c r="AB456" s="161" t="str">
        <f>IF('Checklist Parameters'!$E$43&lt;&gt;"",(I456*'Checklist Parameters'!$E$43)/1000,"N/A")</f>
        <v>N/A</v>
      </c>
      <c r="AC456" s="161">
        <f>IF('Checklist Parameters'!$E$16="",$X456,IF(AND('Checklist Parameters'!$E$16&lt;$X456,'Checklist Parameters'!$E$16&gt;=3),'Checklist Parameters'!$E$16,IF(AND('Checklist Parameters'!$E$16&lt;$X456,'Checklist Parameters'!$E$16&lt;3),0,$X456)))</f>
        <v>0</v>
      </c>
      <c r="AD456" s="161" t="str">
        <f>IF(AND(I456&lt;'Checklist Parameters'!$E$22,$I456&lt;&gt;0),"Y","")</f>
        <v/>
      </c>
      <c r="AE456" s="161" t="str">
        <f>IF($AD456="Y",0,IF('Checklist Parameters'!$E$25="","&lt;no limit&gt;",ROUNDDOWN((($I456-'Checklist Parameters'!$E$24)/'Checklist Parameters'!$E$25)+1,0)))</f>
        <v>&lt;no limit&gt;</v>
      </c>
      <c r="AF456" s="174">
        <f t="shared" si="40"/>
        <v>0</v>
      </c>
      <c r="AG456" s="161">
        <f t="shared" si="41"/>
        <v>0</v>
      </c>
      <c r="AH456" s="126"/>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row>
    <row r="457" spans="1:79" s="2" customFormat="1" ht="15">
      <c r="A457" s="391"/>
      <c r="B457" s="392"/>
      <c r="C457" s="393"/>
      <c r="D457" s="393"/>
      <c r="E457" s="393"/>
      <c r="F457" s="393"/>
      <c r="G457" s="393"/>
      <c r="H457" s="394"/>
      <c r="I457" s="394"/>
      <c r="J457" s="394"/>
      <c r="K457" s="394"/>
      <c r="L457" s="394"/>
      <c r="M457" s="394"/>
      <c r="N457" s="313">
        <f>IF(IF(I457&lt;'Checklist Parameters'!$E$22,0,($I457-$L457))&lt;0,0,IF(I457&lt;'Checklist Parameters'!$E$22,0,($I457-$L457)))</f>
        <v>0</v>
      </c>
      <c r="O457" s="394"/>
      <c r="P457" s="395"/>
      <c r="Q457" s="316">
        <f t="shared" si="36"/>
        <v>0</v>
      </c>
      <c r="R457" s="159">
        <f t="shared" si="37"/>
        <v>0</v>
      </c>
      <c r="S457" s="159">
        <f>IF('Checklist Parameters'!$E$60&lt;0.2,0.2,'Checklist Parameters'!$E$60)</f>
        <v>0.72</v>
      </c>
      <c r="T457" s="160">
        <f>IF($O457="",IF('Checklist District ID'!$C$43="Y",MAX($R457:$S457)*$I457,SUM($R457:$S457)*$I457),IF(O457&gt;0,Q457*S457))</f>
        <v>0</v>
      </c>
      <c r="U457" s="160">
        <f>IF(Q457&gt;0,((I457-T457)*'Formula Matrix'!$E$38),0)</f>
        <v>0</v>
      </c>
      <c r="V457" s="160">
        <f t="shared" si="38"/>
        <v>0</v>
      </c>
      <c r="W457" s="160">
        <f>IF(V457&gt;0,(V457*'Checklist Parameters'!$E$35),0)</f>
        <v>0</v>
      </c>
      <c r="X457" s="161">
        <f t="shared" si="39"/>
        <v>0</v>
      </c>
      <c r="Y457" s="161">
        <f>IF('Checklist Parameters'!$E$102&lt;&gt;"",(I457/43560)*'Checklist Parameters'!$E$102,"N/A")</f>
        <v>0</v>
      </c>
      <c r="Z457" s="161" t="str">
        <f>IF('Checklist Parameters'!$E$58&lt;&gt;"",((I457*'Checklist Parameters'!$E$58)*'Checklist Parameters'!$E$35)/1000,"N/A")</f>
        <v>N/A</v>
      </c>
      <c r="AA457" s="161">
        <f>IF('Checklist Parameters'!$E$101&lt;&gt;"",IFERROR(I457/'Checklist Parameters'!$E$101,0),"N/A")</f>
        <v>0</v>
      </c>
      <c r="AB457" s="161" t="str">
        <f>IF('Checklist Parameters'!$E$43&lt;&gt;"",(I457*'Checklist Parameters'!$E$43)/1000,"N/A")</f>
        <v>N/A</v>
      </c>
      <c r="AC457" s="161">
        <f>IF('Checklist Parameters'!$E$16="",$X457,IF(AND('Checklist Parameters'!$E$16&lt;$X457,'Checklist Parameters'!$E$16&gt;=3),'Checklist Parameters'!$E$16,IF(AND('Checklist Parameters'!$E$16&lt;$X457,'Checklist Parameters'!$E$16&lt;3),0,$X457)))</f>
        <v>0</v>
      </c>
      <c r="AD457" s="161" t="str">
        <f>IF(AND(I457&lt;'Checklist Parameters'!$E$22,$I457&lt;&gt;0),"Y","")</f>
        <v/>
      </c>
      <c r="AE457" s="161" t="str">
        <f>IF($AD457="Y",0,IF('Checklist Parameters'!$E$25="","&lt;no limit&gt;",ROUNDDOWN((($I457-'Checklist Parameters'!$E$24)/'Checklist Parameters'!$E$25)+1,0)))</f>
        <v>&lt;no limit&gt;</v>
      </c>
      <c r="AF457" s="174">
        <f t="shared" si="40"/>
        <v>0</v>
      </c>
      <c r="AG457" s="161">
        <f t="shared" si="41"/>
        <v>0</v>
      </c>
      <c r="AH457" s="126"/>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row>
    <row r="458" spans="1:79" s="2" customFormat="1" ht="15">
      <c r="A458" s="391"/>
      <c r="B458" s="392"/>
      <c r="C458" s="393"/>
      <c r="D458" s="393"/>
      <c r="E458" s="393"/>
      <c r="F458" s="393"/>
      <c r="G458" s="393"/>
      <c r="H458" s="394"/>
      <c r="I458" s="394"/>
      <c r="J458" s="394"/>
      <c r="K458" s="394"/>
      <c r="L458" s="394"/>
      <c r="M458" s="394"/>
      <c r="N458" s="313">
        <f>IF(IF(I458&lt;'Checklist Parameters'!$E$22,0,($I458-$L458))&lt;0,0,IF(I458&lt;'Checklist Parameters'!$E$22,0,($I458-$L458)))</f>
        <v>0</v>
      </c>
      <c r="O458" s="394"/>
      <c r="P458" s="395"/>
      <c r="Q458" s="316">
        <f t="shared" si="36"/>
        <v>0</v>
      </c>
      <c r="R458" s="159">
        <f t="shared" si="37"/>
        <v>0</v>
      </c>
      <c r="S458" s="159">
        <f>IF('Checklist Parameters'!$E$60&lt;0.2,0.2,'Checklist Parameters'!$E$60)</f>
        <v>0.72</v>
      </c>
      <c r="T458" s="160">
        <f>IF($O458="",IF('Checklist District ID'!$C$43="Y",MAX($R458:$S458)*$I458,SUM($R458:$S458)*$I458),IF(O458&gt;0,Q458*S458))</f>
        <v>0</v>
      </c>
      <c r="U458" s="160">
        <f>IF(Q458&gt;0,((I458-T458)*'Formula Matrix'!$E$38),0)</f>
        <v>0</v>
      </c>
      <c r="V458" s="160">
        <f t="shared" si="38"/>
        <v>0</v>
      </c>
      <c r="W458" s="160">
        <f>IF(V458&gt;0,(V458*'Checklist Parameters'!$E$35),0)</f>
        <v>0</v>
      </c>
      <c r="X458" s="161">
        <f t="shared" si="39"/>
        <v>0</v>
      </c>
      <c r="Y458" s="161">
        <f>IF('Checklist Parameters'!$E$102&lt;&gt;"",(I458/43560)*'Checklist Parameters'!$E$102,"N/A")</f>
        <v>0</v>
      </c>
      <c r="Z458" s="161" t="str">
        <f>IF('Checklist Parameters'!$E$58&lt;&gt;"",((I458*'Checklist Parameters'!$E$58)*'Checklist Parameters'!$E$35)/1000,"N/A")</f>
        <v>N/A</v>
      </c>
      <c r="AA458" s="161">
        <f>IF('Checklist Parameters'!$E$101&lt;&gt;"",IFERROR(I458/'Checklist Parameters'!$E$101,0),"N/A")</f>
        <v>0</v>
      </c>
      <c r="AB458" s="161" t="str">
        <f>IF('Checklist Parameters'!$E$43&lt;&gt;"",(I458*'Checklist Parameters'!$E$43)/1000,"N/A")</f>
        <v>N/A</v>
      </c>
      <c r="AC458" s="161">
        <f>IF('Checklist Parameters'!$E$16="",$X458,IF(AND('Checklist Parameters'!$E$16&lt;$X458,'Checklist Parameters'!$E$16&gt;=3),'Checklist Parameters'!$E$16,IF(AND('Checklist Parameters'!$E$16&lt;$X458,'Checklist Parameters'!$E$16&lt;3),0,$X458)))</f>
        <v>0</v>
      </c>
      <c r="AD458" s="161" t="str">
        <f>IF(AND(I458&lt;'Checklist Parameters'!$E$22,$I458&lt;&gt;0),"Y","")</f>
        <v/>
      </c>
      <c r="AE458" s="161" t="str">
        <f>IF($AD458="Y",0,IF('Checklist Parameters'!$E$25="","&lt;no limit&gt;",ROUNDDOWN((($I458-'Checklist Parameters'!$E$24)/'Checklist Parameters'!$E$25)+1,0)))</f>
        <v>&lt;no limit&gt;</v>
      </c>
      <c r="AF458" s="174">
        <f t="shared" si="40"/>
        <v>0</v>
      </c>
      <c r="AG458" s="161">
        <f t="shared" si="41"/>
        <v>0</v>
      </c>
      <c r="AH458" s="126"/>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row>
    <row r="459" spans="1:79" s="2" customFormat="1" ht="15">
      <c r="A459" s="391"/>
      <c r="B459" s="392"/>
      <c r="C459" s="393"/>
      <c r="D459" s="393"/>
      <c r="E459" s="393"/>
      <c r="F459" s="393"/>
      <c r="G459" s="393"/>
      <c r="H459" s="394"/>
      <c r="I459" s="394"/>
      <c r="J459" s="394"/>
      <c r="K459" s="394"/>
      <c r="L459" s="394"/>
      <c r="M459" s="394"/>
      <c r="N459" s="313">
        <f>IF(IF(I459&lt;'Checklist Parameters'!$E$22,0,($I459-$L459))&lt;0,0,IF(I459&lt;'Checklist Parameters'!$E$22,0,($I459-$L459)))</f>
        <v>0</v>
      </c>
      <c r="O459" s="394"/>
      <c r="P459" s="395"/>
      <c r="Q459" s="316">
        <f t="shared" si="36"/>
        <v>0</v>
      </c>
      <c r="R459" s="159">
        <f t="shared" si="37"/>
        <v>0</v>
      </c>
      <c r="S459" s="159">
        <f>IF('Checklist Parameters'!$E$60&lt;0.2,0.2,'Checklist Parameters'!$E$60)</f>
        <v>0.72</v>
      </c>
      <c r="T459" s="160">
        <f>IF($O459="",IF('Checklist District ID'!$C$43="Y",MAX($R459:$S459)*$I459,SUM($R459:$S459)*$I459),IF(O459&gt;0,Q459*S459))</f>
        <v>0</v>
      </c>
      <c r="U459" s="160">
        <f>IF(Q459&gt;0,((I459-T459)*'Formula Matrix'!$E$38),0)</f>
        <v>0</v>
      </c>
      <c r="V459" s="160">
        <f t="shared" si="38"/>
        <v>0</v>
      </c>
      <c r="W459" s="160">
        <f>IF(V459&gt;0,(V459*'Checklist Parameters'!$E$35),0)</f>
        <v>0</v>
      </c>
      <c r="X459" s="161">
        <f t="shared" si="39"/>
        <v>0</v>
      </c>
      <c r="Y459" s="161">
        <f>IF('Checklist Parameters'!$E$102&lt;&gt;"",(I459/43560)*'Checklist Parameters'!$E$102,"N/A")</f>
        <v>0</v>
      </c>
      <c r="Z459" s="161" t="str">
        <f>IF('Checklist Parameters'!$E$58&lt;&gt;"",((I459*'Checklist Parameters'!$E$58)*'Checklist Parameters'!$E$35)/1000,"N/A")</f>
        <v>N/A</v>
      </c>
      <c r="AA459" s="161">
        <f>IF('Checklist Parameters'!$E$101&lt;&gt;"",IFERROR(I459/'Checklist Parameters'!$E$101,0),"N/A")</f>
        <v>0</v>
      </c>
      <c r="AB459" s="161" t="str">
        <f>IF('Checklist Parameters'!$E$43&lt;&gt;"",(I459*'Checklist Parameters'!$E$43)/1000,"N/A")</f>
        <v>N/A</v>
      </c>
      <c r="AC459" s="161">
        <f>IF('Checklist Parameters'!$E$16="",$X459,IF(AND('Checklist Parameters'!$E$16&lt;$X459,'Checklist Parameters'!$E$16&gt;=3),'Checklist Parameters'!$E$16,IF(AND('Checklist Parameters'!$E$16&lt;$X459,'Checklist Parameters'!$E$16&lt;3),0,$X459)))</f>
        <v>0</v>
      </c>
      <c r="AD459" s="161" t="str">
        <f>IF(AND(I459&lt;'Checklist Parameters'!$E$22,$I459&lt;&gt;0),"Y","")</f>
        <v/>
      </c>
      <c r="AE459" s="161" t="str">
        <f>IF($AD459="Y",0,IF('Checklist Parameters'!$E$25="","&lt;no limit&gt;",ROUNDDOWN((($I459-'Checklist Parameters'!$E$24)/'Checklist Parameters'!$E$25)+1,0)))</f>
        <v>&lt;no limit&gt;</v>
      </c>
      <c r="AF459" s="174">
        <f t="shared" si="40"/>
        <v>0</v>
      </c>
      <c r="AG459" s="161">
        <f t="shared" si="41"/>
        <v>0</v>
      </c>
      <c r="AH459" s="126"/>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row>
    <row r="460" spans="1:79" s="2" customFormat="1" ht="15">
      <c r="A460" s="391"/>
      <c r="B460" s="392"/>
      <c r="C460" s="393"/>
      <c r="D460" s="393"/>
      <c r="E460" s="393"/>
      <c r="F460" s="393"/>
      <c r="G460" s="393"/>
      <c r="H460" s="394"/>
      <c r="I460" s="394"/>
      <c r="J460" s="394"/>
      <c r="K460" s="394"/>
      <c r="L460" s="394"/>
      <c r="M460" s="394"/>
      <c r="N460" s="313">
        <f>IF(IF(I460&lt;'Checklist Parameters'!$E$22,0,($I460-$L460))&lt;0,0,IF(I460&lt;'Checklist Parameters'!$E$22,0,($I460-$L460)))</f>
        <v>0</v>
      </c>
      <c r="O460" s="394"/>
      <c r="P460" s="395"/>
      <c r="Q460" s="316">
        <f t="shared" si="36"/>
        <v>0</v>
      </c>
      <c r="R460" s="159">
        <f t="shared" si="37"/>
        <v>0</v>
      </c>
      <c r="S460" s="159">
        <f>IF('Checklist Parameters'!$E$60&lt;0.2,0.2,'Checklist Parameters'!$E$60)</f>
        <v>0.72</v>
      </c>
      <c r="T460" s="160">
        <f>IF($O460="",IF('Checklist District ID'!$C$43="Y",MAX($R460:$S460)*$I460,SUM($R460:$S460)*$I460),IF(O460&gt;0,Q460*S460))</f>
        <v>0</v>
      </c>
      <c r="U460" s="160">
        <f>IF(Q460&gt;0,((I460-T460)*'Formula Matrix'!$E$38),0)</f>
        <v>0</v>
      </c>
      <c r="V460" s="160">
        <f t="shared" si="38"/>
        <v>0</v>
      </c>
      <c r="W460" s="160">
        <f>IF(V460&gt;0,(V460*'Checklist Parameters'!$E$35),0)</f>
        <v>0</v>
      </c>
      <c r="X460" s="161">
        <f t="shared" si="39"/>
        <v>0</v>
      </c>
      <c r="Y460" s="161">
        <f>IF('Checklist Parameters'!$E$102&lt;&gt;"",(I460/43560)*'Checklist Parameters'!$E$102,"N/A")</f>
        <v>0</v>
      </c>
      <c r="Z460" s="161" t="str">
        <f>IF('Checklist Parameters'!$E$58&lt;&gt;"",((I460*'Checklist Parameters'!$E$58)*'Checklist Parameters'!$E$35)/1000,"N/A")</f>
        <v>N/A</v>
      </c>
      <c r="AA460" s="161">
        <f>IF('Checklist Parameters'!$E$101&lt;&gt;"",IFERROR(I460/'Checklist Parameters'!$E$101,0),"N/A")</f>
        <v>0</v>
      </c>
      <c r="AB460" s="161" t="str">
        <f>IF('Checklist Parameters'!$E$43&lt;&gt;"",(I460*'Checklist Parameters'!$E$43)/1000,"N/A")</f>
        <v>N/A</v>
      </c>
      <c r="AC460" s="161">
        <f>IF('Checklist Parameters'!$E$16="",$X460,IF(AND('Checklist Parameters'!$E$16&lt;$X460,'Checklist Parameters'!$E$16&gt;=3),'Checklist Parameters'!$E$16,IF(AND('Checklist Parameters'!$E$16&lt;$X460,'Checklist Parameters'!$E$16&lt;3),0,$X460)))</f>
        <v>0</v>
      </c>
      <c r="AD460" s="161" t="str">
        <f>IF(AND(I460&lt;'Checklist Parameters'!$E$22,$I460&lt;&gt;0),"Y","")</f>
        <v/>
      </c>
      <c r="AE460" s="161" t="str">
        <f>IF($AD460="Y",0,IF('Checklist Parameters'!$E$25="","&lt;no limit&gt;",ROUNDDOWN((($I460-'Checklist Parameters'!$E$24)/'Checklist Parameters'!$E$25)+1,0)))</f>
        <v>&lt;no limit&gt;</v>
      </c>
      <c r="AF460" s="174">
        <f t="shared" si="40"/>
        <v>0</v>
      </c>
      <c r="AG460" s="161">
        <f t="shared" si="41"/>
        <v>0</v>
      </c>
      <c r="AH460" s="126"/>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row>
    <row r="461" spans="1:79" s="2" customFormat="1" ht="15">
      <c r="A461" s="391"/>
      <c r="B461" s="392"/>
      <c r="C461" s="393"/>
      <c r="D461" s="393"/>
      <c r="E461" s="393"/>
      <c r="F461" s="393"/>
      <c r="G461" s="393"/>
      <c r="H461" s="394"/>
      <c r="I461" s="394"/>
      <c r="J461" s="394"/>
      <c r="K461" s="394"/>
      <c r="L461" s="394"/>
      <c r="M461" s="394"/>
      <c r="N461" s="313">
        <f>IF(IF(I461&lt;'Checklist Parameters'!$E$22,0,($I461-$L461))&lt;0,0,IF(I461&lt;'Checklist Parameters'!$E$22,0,($I461-$L461)))</f>
        <v>0</v>
      </c>
      <c r="O461" s="394"/>
      <c r="P461" s="395"/>
      <c r="Q461" s="316">
        <f t="shared" si="36"/>
        <v>0</v>
      </c>
      <c r="R461" s="159">
        <f t="shared" si="37"/>
        <v>0</v>
      </c>
      <c r="S461" s="159">
        <f>IF('Checklist Parameters'!$E$60&lt;0.2,0.2,'Checklist Parameters'!$E$60)</f>
        <v>0.72</v>
      </c>
      <c r="T461" s="160">
        <f>IF($O461="",IF('Checklist District ID'!$C$43="Y",MAX($R461:$S461)*$I461,SUM($R461:$S461)*$I461),IF(O461&gt;0,Q461*S461))</f>
        <v>0</v>
      </c>
      <c r="U461" s="160">
        <f>IF(Q461&gt;0,((I461-T461)*'Formula Matrix'!$E$38),0)</f>
        <v>0</v>
      </c>
      <c r="V461" s="160">
        <f t="shared" si="38"/>
        <v>0</v>
      </c>
      <c r="W461" s="160">
        <f>IF(V461&gt;0,(V461*'Checklist Parameters'!$E$35),0)</f>
        <v>0</v>
      </c>
      <c r="X461" s="161">
        <f t="shared" si="39"/>
        <v>0</v>
      </c>
      <c r="Y461" s="161">
        <f>IF('Checklist Parameters'!$E$102&lt;&gt;"",(I461/43560)*'Checklist Parameters'!$E$102,"N/A")</f>
        <v>0</v>
      </c>
      <c r="Z461" s="161" t="str">
        <f>IF('Checklist Parameters'!$E$58&lt;&gt;"",((I461*'Checklist Parameters'!$E$58)*'Checklist Parameters'!$E$35)/1000,"N/A")</f>
        <v>N/A</v>
      </c>
      <c r="AA461" s="161">
        <f>IF('Checklist Parameters'!$E$101&lt;&gt;"",IFERROR(I461/'Checklist Parameters'!$E$101,0),"N/A")</f>
        <v>0</v>
      </c>
      <c r="AB461" s="161" t="str">
        <f>IF('Checklist Parameters'!$E$43&lt;&gt;"",(I461*'Checklist Parameters'!$E$43)/1000,"N/A")</f>
        <v>N/A</v>
      </c>
      <c r="AC461" s="161">
        <f>IF('Checklist Parameters'!$E$16="",$X461,IF(AND('Checklist Parameters'!$E$16&lt;$X461,'Checklist Parameters'!$E$16&gt;=3),'Checklist Parameters'!$E$16,IF(AND('Checklist Parameters'!$E$16&lt;$X461,'Checklist Parameters'!$E$16&lt;3),0,$X461)))</f>
        <v>0</v>
      </c>
      <c r="AD461" s="161" t="str">
        <f>IF(AND(I461&lt;'Checklist Parameters'!$E$22,$I461&lt;&gt;0),"Y","")</f>
        <v/>
      </c>
      <c r="AE461" s="161" t="str">
        <f>IF($AD461="Y",0,IF('Checklist Parameters'!$E$25="","&lt;no limit&gt;",ROUNDDOWN((($I461-'Checklist Parameters'!$E$24)/'Checklist Parameters'!$E$25)+1,0)))</f>
        <v>&lt;no limit&gt;</v>
      </c>
      <c r="AF461" s="174">
        <f t="shared" si="40"/>
        <v>0</v>
      </c>
      <c r="AG461" s="161">
        <f t="shared" si="41"/>
        <v>0</v>
      </c>
      <c r="AH461" s="126"/>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row>
    <row r="462" spans="1:79" s="2" customFormat="1" ht="15">
      <c r="A462" s="391"/>
      <c r="B462" s="392"/>
      <c r="C462" s="393"/>
      <c r="D462" s="393"/>
      <c r="E462" s="393"/>
      <c r="F462" s="393"/>
      <c r="G462" s="393"/>
      <c r="H462" s="394"/>
      <c r="I462" s="394"/>
      <c r="J462" s="394"/>
      <c r="K462" s="394"/>
      <c r="L462" s="394"/>
      <c r="M462" s="394"/>
      <c r="N462" s="313">
        <f>IF(IF(I462&lt;'Checklist Parameters'!$E$22,0,($I462-$L462))&lt;0,0,IF(I462&lt;'Checklist Parameters'!$E$22,0,($I462-$L462)))</f>
        <v>0</v>
      </c>
      <c r="O462" s="394"/>
      <c r="P462" s="395"/>
      <c r="Q462" s="316">
        <f t="shared" si="36"/>
        <v>0</v>
      </c>
      <c r="R462" s="159">
        <f t="shared" si="37"/>
        <v>0</v>
      </c>
      <c r="S462" s="159">
        <f>IF('Checklist Parameters'!$E$60&lt;0.2,0.2,'Checklist Parameters'!$E$60)</f>
        <v>0.72</v>
      </c>
      <c r="T462" s="160">
        <f>IF($O462="",IF('Checklist District ID'!$C$43="Y",MAX($R462:$S462)*$I462,SUM($R462:$S462)*$I462),IF(O462&gt;0,Q462*S462))</f>
        <v>0</v>
      </c>
      <c r="U462" s="160">
        <f>IF(Q462&gt;0,((I462-T462)*'Formula Matrix'!$E$38),0)</f>
        <v>0</v>
      </c>
      <c r="V462" s="160">
        <f t="shared" si="38"/>
        <v>0</v>
      </c>
      <c r="W462" s="160">
        <f>IF(V462&gt;0,(V462*'Checklist Parameters'!$E$35),0)</f>
        <v>0</v>
      </c>
      <c r="X462" s="161">
        <f t="shared" si="39"/>
        <v>0</v>
      </c>
      <c r="Y462" s="161">
        <f>IF('Checklist Parameters'!$E$102&lt;&gt;"",(I462/43560)*'Checklist Parameters'!$E$102,"N/A")</f>
        <v>0</v>
      </c>
      <c r="Z462" s="161" t="str">
        <f>IF('Checklist Parameters'!$E$58&lt;&gt;"",((I462*'Checklist Parameters'!$E$58)*'Checklist Parameters'!$E$35)/1000,"N/A")</f>
        <v>N/A</v>
      </c>
      <c r="AA462" s="161">
        <f>IF('Checklist Parameters'!$E$101&lt;&gt;"",IFERROR(I462/'Checklist Parameters'!$E$101,0),"N/A")</f>
        <v>0</v>
      </c>
      <c r="AB462" s="161" t="str">
        <f>IF('Checklist Parameters'!$E$43&lt;&gt;"",(I462*'Checklist Parameters'!$E$43)/1000,"N/A")</f>
        <v>N/A</v>
      </c>
      <c r="AC462" s="161">
        <f>IF('Checklist Parameters'!$E$16="",$X462,IF(AND('Checklist Parameters'!$E$16&lt;$X462,'Checklist Parameters'!$E$16&gt;=3),'Checklist Parameters'!$E$16,IF(AND('Checklist Parameters'!$E$16&lt;$X462,'Checklist Parameters'!$E$16&lt;3),0,$X462)))</f>
        <v>0</v>
      </c>
      <c r="AD462" s="161" t="str">
        <f>IF(AND(I462&lt;'Checklist Parameters'!$E$22,$I462&lt;&gt;0),"Y","")</f>
        <v/>
      </c>
      <c r="AE462" s="161" t="str">
        <f>IF($AD462="Y",0,IF('Checklist Parameters'!$E$25="","&lt;no limit&gt;",ROUNDDOWN((($I462-'Checklist Parameters'!$E$24)/'Checklist Parameters'!$E$25)+1,0)))</f>
        <v>&lt;no limit&gt;</v>
      </c>
      <c r="AF462" s="174">
        <f t="shared" si="40"/>
        <v>0</v>
      </c>
      <c r="AG462" s="161">
        <f t="shared" si="41"/>
        <v>0</v>
      </c>
      <c r="AH462" s="126"/>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row>
    <row r="463" spans="1:79" s="2" customFormat="1" ht="15">
      <c r="A463" s="391"/>
      <c r="B463" s="392"/>
      <c r="C463" s="393"/>
      <c r="D463" s="393"/>
      <c r="E463" s="393"/>
      <c r="F463" s="393"/>
      <c r="G463" s="393"/>
      <c r="H463" s="394"/>
      <c r="I463" s="394"/>
      <c r="J463" s="394"/>
      <c r="K463" s="394"/>
      <c r="L463" s="394"/>
      <c r="M463" s="394"/>
      <c r="N463" s="313">
        <f>IF(IF(I463&lt;'Checklist Parameters'!$E$22,0,($I463-$L463))&lt;0,0,IF(I463&lt;'Checklist Parameters'!$E$22,0,($I463-$L463)))</f>
        <v>0</v>
      </c>
      <c r="O463" s="394"/>
      <c r="P463" s="395"/>
      <c r="Q463" s="316">
        <f t="shared" si="36"/>
        <v>0</v>
      </c>
      <c r="R463" s="159">
        <f t="shared" si="37"/>
        <v>0</v>
      </c>
      <c r="S463" s="159">
        <f>IF('Checklist Parameters'!$E$60&lt;0.2,0.2,'Checklist Parameters'!$E$60)</f>
        <v>0.72</v>
      </c>
      <c r="T463" s="160">
        <f>IF($O463="",IF('Checklist District ID'!$C$43="Y",MAX($R463:$S463)*$I463,SUM($R463:$S463)*$I463),IF(O463&gt;0,Q463*S463))</f>
        <v>0</v>
      </c>
      <c r="U463" s="160">
        <f>IF(Q463&gt;0,((I463-T463)*'Formula Matrix'!$E$38),0)</f>
        <v>0</v>
      </c>
      <c r="V463" s="160">
        <f t="shared" si="38"/>
        <v>0</v>
      </c>
      <c r="W463" s="160">
        <f>IF(V463&gt;0,(V463*'Checklist Parameters'!$E$35),0)</f>
        <v>0</v>
      </c>
      <c r="X463" s="161">
        <f t="shared" si="39"/>
        <v>0</v>
      </c>
      <c r="Y463" s="161">
        <f>IF('Checklist Parameters'!$E$102&lt;&gt;"",(I463/43560)*'Checklist Parameters'!$E$102,"N/A")</f>
        <v>0</v>
      </c>
      <c r="Z463" s="161" t="str">
        <f>IF('Checklist Parameters'!$E$58&lt;&gt;"",((I463*'Checklist Parameters'!$E$58)*'Checklist Parameters'!$E$35)/1000,"N/A")</f>
        <v>N/A</v>
      </c>
      <c r="AA463" s="161">
        <f>IF('Checklist Parameters'!$E$101&lt;&gt;"",IFERROR(I463/'Checklist Parameters'!$E$101,0),"N/A")</f>
        <v>0</v>
      </c>
      <c r="AB463" s="161" t="str">
        <f>IF('Checklist Parameters'!$E$43&lt;&gt;"",(I463*'Checklist Parameters'!$E$43)/1000,"N/A")</f>
        <v>N/A</v>
      </c>
      <c r="AC463" s="161">
        <f>IF('Checklist Parameters'!$E$16="",$X463,IF(AND('Checklist Parameters'!$E$16&lt;$X463,'Checklist Parameters'!$E$16&gt;=3),'Checklist Parameters'!$E$16,IF(AND('Checklist Parameters'!$E$16&lt;$X463,'Checklist Parameters'!$E$16&lt;3),0,$X463)))</f>
        <v>0</v>
      </c>
      <c r="AD463" s="161" t="str">
        <f>IF(AND(I463&lt;'Checklist Parameters'!$E$22,$I463&lt;&gt;0),"Y","")</f>
        <v/>
      </c>
      <c r="AE463" s="161" t="str">
        <f>IF($AD463="Y",0,IF('Checklist Parameters'!$E$25="","&lt;no limit&gt;",ROUNDDOWN((($I463-'Checklist Parameters'!$E$24)/'Checklist Parameters'!$E$25)+1,0)))</f>
        <v>&lt;no limit&gt;</v>
      </c>
      <c r="AF463" s="174">
        <f t="shared" si="40"/>
        <v>0</v>
      </c>
      <c r="AG463" s="161">
        <f t="shared" si="41"/>
        <v>0</v>
      </c>
      <c r="AH463" s="126"/>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row>
    <row r="464" spans="1:79" s="2" customFormat="1" ht="15">
      <c r="A464" s="391"/>
      <c r="B464" s="392"/>
      <c r="C464" s="393"/>
      <c r="D464" s="393"/>
      <c r="E464" s="393"/>
      <c r="F464" s="393"/>
      <c r="G464" s="393"/>
      <c r="H464" s="394"/>
      <c r="I464" s="394"/>
      <c r="J464" s="394"/>
      <c r="K464" s="394"/>
      <c r="L464" s="394"/>
      <c r="M464" s="394"/>
      <c r="N464" s="313">
        <f>IF(IF(I464&lt;'Checklist Parameters'!$E$22,0,($I464-$L464))&lt;0,0,IF(I464&lt;'Checklist Parameters'!$E$22,0,($I464-$L464)))</f>
        <v>0</v>
      </c>
      <c r="O464" s="394"/>
      <c r="P464" s="395"/>
      <c r="Q464" s="316">
        <f t="shared" si="36"/>
        <v>0</v>
      </c>
      <c r="R464" s="159">
        <f t="shared" si="37"/>
        <v>0</v>
      </c>
      <c r="S464" s="159">
        <f>IF('Checklist Parameters'!$E$60&lt;0.2,0.2,'Checklist Parameters'!$E$60)</f>
        <v>0.72</v>
      </c>
      <c r="T464" s="160">
        <f>IF($O464="",IF('Checklist District ID'!$C$43="Y",MAX($R464:$S464)*$I464,SUM($R464:$S464)*$I464),IF(O464&gt;0,Q464*S464))</f>
        <v>0</v>
      </c>
      <c r="U464" s="160">
        <f>IF(Q464&gt;0,((I464-T464)*'Formula Matrix'!$E$38),0)</f>
        <v>0</v>
      </c>
      <c r="V464" s="160">
        <f t="shared" si="38"/>
        <v>0</v>
      </c>
      <c r="W464" s="160">
        <f>IF(V464&gt;0,(V464*'Checklist Parameters'!$E$35),0)</f>
        <v>0</v>
      </c>
      <c r="X464" s="161">
        <f t="shared" si="39"/>
        <v>0</v>
      </c>
      <c r="Y464" s="161">
        <f>IF('Checklist Parameters'!$E$102&lt;&gt;"",(I464/43560)*'Checklist Parameters'!$E$102,"N/A")</f>
        <v>0</v>
      </c>
      <c r="Z464" s="161" t="str">
        <f>IF('Checklist Parameters'!$E$58&lt;&gt;"",((I464*'Checklist Parameters'!$E$58)*'Checklist Parameters'!$E$35)/1000,"N/A")</f>
        <v>N/A</v>
      </c>
      <c r="AA464" s="161">
        <f>IF('Checklist Parameters'!$E$101&lt;&gt;"",IFERROR(I464/'Checklist Parameters'!$E$101,0),"N/A")</f>
        <v>0</v>
      </c>
      <c r="AB464" s="161" t="str">
        <f>IF('Checklist Parameters'!$E$43&lt;&gt;"",(I464*'Checklist Parameters'!$E$43)/1000,"N/A")</f>
        <v>N/A</v>
      </c>
      <c r="AC464" s="161">
        <f>IF('Checklist Parameters'!$E$16="",$X464,IF(AND('Checklist Parameters'!$E$16&lt;$X464,'Checklist Parameters'!$E$16&gt;=3),'Checklist Parameters'!$E$16,IF(AND('Checklist Parameters'!$E$16&lt;$X464,'Checklist Parameters'!$E$16&lt;3),0,$X464)))</f>
        <v>0</v>
      </c>
      <c r="AD464" s="161" t="str">
        <f>IF(AND(I464&lt;'Checklist Parameters'!$E$22,$I464&lt;&gt;0),"Y","")</f>
        <v/>
      </c>
      <c r="AE464" s="161" t="str">
        <f>IF($AD464="Y",0,IF('Checklist Parameters'!$E$25="","&lt;no limit&gt;",ROUNDDOWN((($I464-'Checklist Parameters'!$E$24)/'Checklist Parameters'!$E$25)+1,0)))</f>
        <v>&lt;no limit&gt;</v>
      </c>
      <c r="AF464" s="174">
        <f t="shared" si="40"/>
        <v>0</v>
      </c>
      <c r="AG464" s="161">
        <f t="shared" si="41"/>
        <v>0</v>
      </c>
      <c r="AH464" s="126"/>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row>
    <row r="465" spans="1:79" s="2" customFormat="1" ht="15">
      <c r="A465" s="391"/>
      <c r="B465" s="392"/>
      <c r="C465" s="393"/>
      <c r="D465" s="393"/>
      <c r="E465" s="393"/>
      <c r="F465" s="393"/>
      <c r="G465" s="393"/>
      <c r="H465" s="394"/>
      <c r="I465" s="394"/>
      <c r="J465" s="394"/>
      <c r="K465" s="394"/>
      <c r="L465" s="394"/>
      <c r="M465" s="394"/>
      <c r="N465" s="313">
        <f>IF(IF(I465&lt;'Checklist Parameters'!$E$22,0,($I465-$L465))&lt;0,0,IF(I465&lt;'Checklist Parameters'!$E$22,0,($I465-$L465)))</f>
        <v>0</v>
      </c>
      <c r="O465" s="394"/>
      <c r="P465" s="395"/>
      <c r="Q465" s="316">
        <f t="shared" si="36"/>
        <v>0</v>
      </c>
      <c r="R465" s="159">
        <f t="shared" si="37"/>
        <v>0</v>
      </c>
      <c r="S465" s="159">
        <f>IF('Checklist Parameters'!$E$60&lt;0.2,0.2,'Checklist Parameters'!$E$60)</f>
        <v>0.72</v>
      </c>
      <c r="T465" s="160">
        <f>IF($O465="",IF('Checklist District ID'!$C$43="Y",MAX($R465:$S465)*$I465,SUM($R465:$S465)*$I465),IF(O465&gt;0,Q465*S465))</f>
        <v>0</v>
      </c>
      <c r="U465" s="160">
        <f>IF(Q465&gt;0,((I465-T465)*'Formula Matrix'!$E$38),0)</f>
        <v>0</v>
      </c>
      <c r="V465" s="160">
        <f t="shared" si="38"/>
        <v>0</v>
      </c>
      <c r="W465" s="160">
        <f>IF(V465&gt;0,(V465*'Checklist Parameters'!$E$35),0)</f>
        <v>0</v>
      </c>
      <c r="X465" s="161">
        <f t="shared" si="39"/>
        <v>0</v>
      </c>
      <c r="Y465" s="161">
        <f>IF('Checklist Parameters'!$E$102&lt;&gt;"",(I465/43560)*'Checklist Parameters'!$E$102,"N/A")</f>
        <v>0</v>
      </c>
      <c r="Z465" s="161" t="str">
        <f>IF('Checklist Parameters'!$E$58&lt;&gt;"",((I465*'Checklist Parameters'!$E$58)*'Checklist Parameters'!$E$35)/1000,"N/A")</f>
        <v>N/A</v>
      </c>
      <c r="AA465" s="161">
        <f>IF('Checklist Parameters'!$E$101&lt;&gt;"",IFERROR(I465/'Checklist Parameters'!$E$101,0),"N/A")</f>
        <v>0</v>
      </c>
      <c r="AB465" s="161" t="str">
        <f>IF('Checklist Parameters'!$E$43&lt;&gt;"",(I465*'Checklist Parameters'!$E$43)/1000,"N/A")</f>
        <v>N/A</v>
      </c>
      <c r="AC465" s="161">
        <f>IF('Checklist Parameters'!$E$16="",$X465,IF(AND('Checklist Parameters'!$E$16&lt;$X465,'Checklist Parameters'!$E$16&gt;=3),'Checklist Parameters'!$E$16,IF(AND('Checklist Parameters'!$E$16&lt;$X465,'Checklist Parameters'!$E$16&lt;3),0,$X465)))</f>
        <v>0</v>
      </c>
      <c r="AD465" s="161" t="str">
        <f>IF(AND(I465&lt;'Checklist Parameters'!$E$22,$I465&lt;&gt;0),"Y","")</f>
        <v/>
      </c>
      <c r="AE465" s="161" t="str">
        <f>IF($AD465="Y",0,IF('Checklist Parameters'!$E$25="","&lt;no limit&gt;",ROUNDDOWN((($I465-'Checklist Parameters'!$E$24)/'Checklist Parameters'!$E$25)+1,0)))</f>
        <v>&lt;no limit&gt;</v>
      </c>
      <c r="AF465" s="174">
        <f t="shared" si="40"/>
        <v>0</v>
      </c>
      <c r="AG465" s="161">
        <f t="shared" si="41"/>
        <v>0</v>
      </c>
      <c r="AH465" s="126"/>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row>
    <row r="466" spans="1:79" s="2" customFormat="1" ht="15">
      <c r="A466" s="391"/>
      <c r="B466" s="392"/>
      <c r="C466" s="393"/>
      <c r="D466" s="393"/>
      <c r="E466" s="393"/>
      <c r="F466" s="393"/>
      <c r="G466" s="393"/>
      <c r="H466" s="394"/>
      <c r="I466" s="394"/>
      <c r="J466" s="394"/>
      <c r="K466" s="394"/>
      <c r="L466" s="394"/>
      <c r="M466" s="394"/>
      <c r="N466" s="313">
        <f>IF(IF(I466&lt;'Checklist Parameters'!$E$22,0,($I466-$L466))&lt;0,0,IF(I466&lt;'Checklist Parameters'!$E$22,0,($I466-$L466)))</f>
        <v>0</v>
      </c>
      <c r="O466" s="394"/>
      <c r="P466" s="395"/>
      <c r="Q466" s="316">
        <f t="shared" si="36"/>
        <v>0</v>
      </c>
      <c r="R466" s="159">
        <f t="shared" si="37"/>
        <v>0</v>
      </c>
      <c r="S466" s="159">
        <f>IF('Checklist Parameters'!$E$60&lt;0.2,0.2,'Checklist Parameters'!$E$60)</f>
        <v>0.72</v>
      </c>
      <c r="T466" s="160">
        <f>IF($O466="",IF('Checklist District ID'!$C$43="Y",MAX($R466:$S466)*$I466,SUM($R466:$S466)*$I466),IF(O466&gt;0,Q466*S466))</f>
        <v>0</v>
      </c>
      <c r="U466" s="160">
        <f>IF(Q466&gt;0,((I466-T466)*'Formula Matrix'!$E$38),0)</f>
        <v>0</v>
      </c>
      <c r="V466" s="160">
        <f t="shared" si="38"/>
        <v>0</v>
      </c>
      <c r="W466" s="160">
        <f>IF(V466&gt;0,(V466*'Checklist Parameters'!$E$35),0)</f>
        <v>0</v>
      </c>
      <c r="X466" s="161">
        <f t="shared" si="39"/>
        <v>0</v>
      </c>
      <c r="Y466" s="161">
        <f>IF('Checklist Parameters'!$E$102&lt;&gt;"",(I466/43560)*'Checklist Parameters'!$E$102,"N/A")</f>
        <v>0</v>
      </c>
      <c r="Z466" s="161" t="str">
        <f>IF('Checklist Parameters'!$E$58&lt;&gt;"",((I466*'Checklist Parameters'!$E$58)*'Checklist Parameters'!$E$35)/1000,"N/A")</f>
        <v>N/A</v>
      </c>
      <c r="AA466" s="161">
        <f>IF('Checklist Parameters'!$E$101&lt;&gt;"",IFERROR(I466/'Checklist Parameters'!$E$101,0),"N/A")</f>
        <v>0</v>
      </c>
      <c r="AB466" s="161" t="str">
        <f>IF('Checklist Parameters'!$E$43&lt;&gt;"",(I466*'Checklist Parameters'!$E$43)/1000,"N/A")</f>
        <v>N/A</v>
      </c>
      <c r="AC466" s="161">
        <f>IF('Checklist Parameters'!$E$16="",$X466,IF(AND('Checklist Parameters'!$E$16&lt;$X466,'Checklist Parameters'!$E$16&gt;=3),'Checklist Parameters'!$E$16,IF(AND('Checklist Parameters'!$E$16&lt;$X466,'Checklist Parameters'!$E$16&lt;3),0,$X466)))</f>
        <v>0</v>
      </c>
      <c r="AD466" s="161" t="str">
        <f>IF(AND(I466&lt;'Checklist Parameters'!$E$22,$I466&lt;&gt;0),"Y","")</f>
        <v/>
      </c>
      <c r="AE466" s="161" t="str">
        <f>IF($AD466="Y",0,IF('Checklist Parameters'!$E$25="","&lt;no limit&gt;",ROUNDDOWN((($I466-'Checklist Parameters'!$E$24)/'Checklist Parameters'!$E$25)+1,0)))</f>
        <v>&lt;no limit&gt;</v>
      </c>
      <c r="AF466" s="174">
        <f t="shared" si="40"/>
        <v>0</v>
      </c>
      <c r="AG466" s="161">
        <f t="shared" si="41"/>
        <v>0</v>
      </c>
      <c r="AH466" s="126"/>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row>
    <row r="467" spans="1:79" s="2" customFormat="1" ht="15">
      <c r="A467" s="391"/>
      <c r="B467" s="392"/>
      <c r="C467" s="393"/>
      <c r="D467" s="393"/>
      <c r="E467" s="393"/>
      <c r="F467" s="393"/>
      <c r="G467" s="393"/>
      <c r="H467" s="394"/>
      <c r="I467" s="394"/>
      <c r="J467" s="394"/>
      <c r="K467" s="394"/>
      <c r="L467" s="394"/>
      <c r="M467" s="394"/>
      <c r="N467" s="313">
        <f>IF(IF(I467&lt;'Checklist Parameters'!$E$22,0,($I467-$L467))&lt;0,0,IF(I467&lt;'Checklist Parameters'!$E$22,0,($I467-$L467)))</f>
        <v>0</v>
      </c>
      <c r="O467" s="394"/>
      <c r="P467" s="395"/>
      <c r="Q467" s="316">
        <f t="shared" si="36"/>
        <v>0</v>
      </c>
      <c r="R467" s="159">
        <f t="shared" si="37"/>
        <v>0</v>
      </c>
      <c r="S467" s="159">
        <f>IF('Checklist Parameters'!$E$60&lt;0.2,0.2,'Checklist Parameters'!$E$60)</f>
        <v>0.72</v>
      </c>
      <c r="T467" s="160">
        <f>IF($O467="",IF('Checklist District ID'!$C$43="Y",MAX($R467:$S467)*$I467,SUM($R467:$S467)*$I467),IF(O467&gt;0,Q467*S467))</f>
        <v>0</v>
      </c>
      <c r="U467" s="160">
        <f>IF(Q467&gt;0,((I467-T467)*'Formula Matrix'!$E$38),0)</f>
        <v>0</v>
      </c>
      <c r="V467" s="160">
        <f t="shared" si="38"/>
        <v>0</v>
      </c>
      <c r="W467" s="160">
        <f>IF(V467&gt;0,(V467*'Checklist Parameters'!$E$35),0)</f>
        <v>0</v>
      </c>
      <c r="X467" s="161">
        <f t="shared" si="39"/>
        <v>0</v>
      </c>
      <c r="Y467" s="161">
        <f>IF('Checklist Parameters'!$E$102&lt;&gt;"",(I467/43560)*'Checklist Parameters'!$E$102,"N/A")</f>
        <v>0</v>
      </c>
      <c r="Z467" s="161" t="str">
        <f>IF('Checklist Parameters'!$E$58&lt;&gt;"",((I467*'Checklist Parameters'!$E$58)*'Checklist Parameters'!$E$35)/1000,"N/A")</f>
        <v>N/A</v>
      </c>
      <c r="AA467" s="161">
        <f>IF('Checklist Parameters'!$E$101&lt;&gt;"",IFERROR(I467/'Checklist Parameters'!$E$101,0),"N/A")</f>
        <v>0</v>
      </c>
      <c r="AB467" s="161" t="str">
        <f>IF('Checklist Parameters'!$E$43&lt;&gt;"",(I467*'Checklist Parameters'!$E$43)/1000,"N/A")</f>
        <v>N/A</v>
      </c>
      <c r="AC467" s="161">
        <f>IF('Checklist Parameters'!$E$16="",$X467,IF(AND('Checklist Parameters'!$E$16&lt;$X467,'Checklist Parameters'!$E$16&gt;=3),'Checklist Parameters'!$E$16,IF(AND('Checklist Parameters'!$E$16&lt;$X467,'Checklist Parameters'!$E$16&lt;3),0,$X467)))</f>
        <v>0</v>
      </c>
      <c r="AD467" s="161" t="str">
        <f>IF(AND(I467&lt;'Checklist Parameters'!$E$22,$I467&lt;&gt;0),"Y","")</f>
        <v/>
      </c>
      <c r="AE467" s="161" t="str">
        <f>IF($AD467="Y",0,IF('Checklist Parameters'!$E$25="","&lt;no limit&gt;",ROUNDDOWN((($I467-'Checklist Parameters'!$E$24)/'Checklist Parameters'!$E$25)+1,0)))</f>
        <v>&lt;no limit&gt;</v>
      </c>
      <c r="AF467" s="174">
        <f t="shared" si="40"/>
        <v>0</v>
      </c>
      <c r="AG467" s="161">
        <f t="shared" si="41"/>
        <v>0</v>
      </c>
      <c r="AH467" s="126"/>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row>
    <row r="468" spans="1:79" s="2" customFormat="1" ht="15">
      <c r="A468" s="391"/>
      <c r="B468" s="392"/>
      <c r="C468" s="393"/>
      <c r="D468" s="393"/>
      <c r="E468" s="393"/>
      <c r="F468" s="393"/>
      <c r="G468" s="393"/>
      <c r="H468" s="394"/>
      <c r="I468" s="394"/>
      <c r="J468" s="394"/>
      <c r="K468" s="394"/>
      <c r="L468" s="394"/>
      <c r="M468" s="394"/>
      <c r="N468" s="313">
        <f>IF(IF(I468&lt;'Checklist Parameters'!$E$22,0,($I468-$L468))&lt;0,0,IF(I468&lt;'Checklist Parameters'!$E$22,0,($I468-$L468)))</f>
        <v>0</v>
      </c>
      <c r="O468" s="394"/>
      <c r="P468" s="395"/>
      <c r="Q468" s="316">
        <f t="shared" ref="Q468:Q531" si="42">IF(O468&lt;&gt;"",O468,N468)</f>
        <v>0</v>
      </c>
      <c r="R468" s="159">
        <f t="shared" ref="R468:R531" si="43">IFERROR(L468/I468,0)</f>
        <v>0</v>
      </c>
      <c r="S468" s="159">
        <f>IF('Checklist Parameters'!$E$60&lt;0.2,0.2,'Checklist Parameters'!$E$60)</f>
        <v>0.72</v>
      </c>
      <c r="T468" s="160">
        <f>IF($O468="",IF('Checklist District ID'!$C$43="Y",MAX($R468:$S468)*$I468,SUM($R468:$S468)*$I468),IF(O468&gt;0,Q468*S468))</f>
        <v>0</v>
      </c>
      <c r="U468" s="160">
        <f>IF(Q468&gt;0,((I468-T468)*'Formula Matrix'!$E$38),0)</f>
        <v>0</v>
      </c>
      <c r="V468" s="160">
        <f t="shared" ref="V468:V531" si="44">IF(Q468=0,0,(I468-T468-U468))</f>
        <v>0</v>
      </c>
      <c r="W468" s="160">
        <f>IF(V468&gt;0,(V468*'Checklist Parameters'!$E$35),0)</f>
        <v>0</v>
      </c>
      <c r="X468" s="161">
        <f t="shared" ref="X468:X531" si="45">IF($W468/1000&gt;3,(ROUNDDOWN($W468/1000,0)),IF(AND($W468/1000&gt;2.5,$W468/1000&lt;=3),3,0))</f>
        <v>0</v>
      </c>
      <c r="Y468" s="161">
        <f>IF('Checklist Parameters'!$E$102&lt;&gt;"",(I468/43560)*'Checklist Parameters'!$E$102,"N/A")</f>
        <v>0</v>
      </c>
      <c r="Z468" s="161" t="str">
        <f>IF('Checklist Parameters'!$E$58&lt;&gt;"",((I468*'Checklist Parameters'!$E$58)*'Checklist Parameters'!$E$35)/1000,"N/A")</f>
        <v>N/A</v>
      </c>
      <c r="AA468" s="161">
        <f>IF('Checklist Parameters'!$E$101&lt;&gt;"",IFERROR(I468/'Checklist Parameters'!$E$101,0),"N/A")</f>
        <v>0</v>
      </c>
      <c r="AB468" s="161" t="str">
        <f>IF('Checklist Parameters'!$E$43&lt;&gt;"",(I468*'Checklist Parameters'!$E$43)/1000,"N/A")</f>
        <v>N/A</v>
      </c>
      <c r="AC468" s="161">
        <f>IF('Checklist Parameters'!$E$16="",$X468,IF(AND('Checklist Parameters'!$E$16&lt;$X468,'Checklist Parameters'!$E$16&gt;=3),'Checklist Parameters'!$E$16,IF(AND('Checklist Parameters'!$E$16&lt;$X468,'Checklist Parameters'!$E$16&lt;3),0,$X468)))</f>
        <v>0</v>
      </c>
      <c r="AD468" s="161" t="str">
        <f>IF(AND(I468&lt;'Checklist Parameters'!$E$22,$I468&lt;&gt;0),"Y","")</f>
        <v/>
      </c>
      <c r="AE468" s="161" t="str">
        <f>IF($AD468="Y",0,IF('Checklist Parameters'!$E$25="","&lt;no limit&gt;",ROUNDDOWN((($I468-'Checklist Parameters'!$E$24)/'Checklist Parameters'!$E$25)+1,0)))</f>
        <v>&lt;no limit&gt;</v>
      </c>
      <c r="AF468" s="174">
        <f t="shared" ref="AF468:AF531" si="46">IF(MIN(X468,Y468,Z468,AA468,AB468,AC468)&lt;2.5,0,IF(AND(MIN(X468,Y468,Z468,AA468,AB468,AC468)&gt;=2.5,MIN(X468,Y468,Z468,AA468,AB468,AC468)&lt;3),3,ROUND(MIN(X468,Y468,Z468,AA468,AB468,AC468),0)))</f>
        <v>0</v>
      </c>
      <c r="AG468" s="161">
        <f t="shared" ref="AG468:AG531" si="47">IFERROR((43560/$I468)*$AF468,0)</f>
        <v>0</v>
      </c>
      <c r="AH468" s="126"/>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row>
    <row r="469" spans="1:79" s="2" customFormat="1" ht="15">
      <c r="A469" s="391"/>
      <c r="B469" s="392"/>
      <c r="C469" s="393"/>
      <c r="D469" s="393"/>
      <c r="E469" s="393"/>
      <c r="F469" s="393"/>
      <c r="G469" s="393"/>
      <c r="H469" s="394"/>
      <c r="I469" s="394"/>
      <c r="J469" s="394"/>
      <c r="K469" s="394"/>
      <c r="L469" s="394"/>
      <c r="M469" s="394"/>
      <c r="N469" s="313">
        <f>IF(IF(I469&lt;'Checklist Parameters'!$E$22,0,($I469-$L469))&lt;0,0,IF(I469&lt;'Checklist Parameters'!$E$22,0,($I469-$L469)))</f>
        <v>0</v>
      </c>
      <c r="O469" s="394"/>
      <c r="P469" s="395"/>
      <c r="Q469" s="316">
        <f t="shared" si="42"/>
        <v>0</v>
      </c>
      <c r="R469" s="159">
        <f t="shared" si="43"/>
        <v>0</v>
      </c>
      <c r="S469" s="159">
        <f>IF('Checklist Parameters'!$E$60&lt;0.2,0.2,'Checklist Parameters'!$E$60)</f>
        <v>0.72</v>
      </c>
      <c r="T469" s="160">
        <f>IF($O469="",IF('Checklist District ID'!$C$43="Y",MAX($R469:$S469)*$I469,SUM($R469:$S469)*$I469),IF(O469&gt;0,Q469*S469))</f>
        <v>0</v>
      </c>
      <c r="U469" s="160">
        <f>IF(Q469&gt;0,((I469-T469)*'Formula Matrix'!$E$38),0)</f>
        <v>0</v>
      </c>
      <c r="V469" s="160">
        <f t="shared" si="44"/>
        <v>0</v>
      </c>
      <c r="W469" s="160">
        <f>IF(V469&gt;0,(V469*'Checklist Parameters'!$E$35),0)</f>
        <v>0</v>
      </c>
      <c r="X469" s="161">
        <f t="shared" si="45"/>
        <v>0</v>
      </c>
      <c r="Y469" s="161">
        <f>IF('Checklist Parameters'!$E$102&lt;&gt;"",(I469/43560)*'Checklist Parameters'!$E$102,"N/A")</f>
        <v>0</v>
      </c>
      <c r="Z469" s="161" t="str">
        <f>IF('Checklist Parameters'!$E$58&lt;&gt;"",((I469*'Checklist Parameters'!$E$58)*'Checklist Parameters'!$E$35)/1000,"N/A")</f>
        <v>N/A</v>
      </c>
      <c r="AA469" s="161">
        <f>IF('Checklist Parameters'!$E$101&lt;&gt;"",IFERROR(I469/'Checklist Parameters'!$E$101,0),"N/A")</f>
        <v>0</v>
      </c>
      <c r="AB469" s="161" t="str">
        <f>IF('Checklist Parameters'!$E$43&lt;&gt;"",(I469*'Checklist Parameters'!$E$43)/1000,"N/A")</f>
        <v>N/A</v>
      </c>
      <c r="AC469" s="161">
        <f>IF('Checklist Parameters'!$E$16="",$X469,IF(AND('Checklist Parameters'!$E$16&lt;$X469,'Checklist Parameters'!$E$16&gt;=3),'Checklist Parameters'!$E$16,IF(AND('Checklist Parameters'!$E$16&lt;$X469,'Checklist Parameters'!$E$16&lt;3),0,$X469)))</f>
        <v>0</v>
      </c>
      <c r="AD469" s="161" t="str">
        <f>IF(AND(I469&lt;'Checklist Parameters'!$E$22,$I469&lt;&gt;0),"Y","")</f>
        <v/>
      </c>
      <c r="AE469" s="161" t="str">
        <f>IF($AD469="Y",0,IF('Checklist Parameters'!$E$25="","&lt;no limit&gt;",ROUNDDOWN((($I469-'Checklist Parameters'!$E$24)/'Checklist Parameters'!$E$25)+1,0)))</f>
        <v>&lt;no limit&gt;</v>
      </c>
      <c r="AF469" s="174">
        <f t="shared" si="46"/>
        <v>0</v>
      </c>
      <c r="AG469" s="161">
        <f t="shared" si="47"/>
        <v>0</v>
      </c>
      <c r="AH469" s="126"/>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row>
    <row r="470" spans="1:79" s="2" customFormat="1" ht="15">
      <c r="A470" s="391"/>
      <c r="B470" s="392"/>
      <c r="C470" s="393"/>
      <c r="D470" s="393"/>
      <c r="E470" s="393"/>
      <c r="F470" s="393"/>
      <c r="G470" s="393"/>
      <c r="H470" s="394"/>
      <c r="I470" s="394"/>
      <c r="J470" s="394"/>
      <c r="K470" s="394"/>
      <c r="L470" s="394"/>
      <c r="M470" s="394"/>
      <c r="N470" s="313">
        <f>IF(IF(I470&lt;'Checklist Parameters'!$E$22,0,($I470-$L470))&lt;0,0,IF(I470&lt;'Checklist Parameters'!$E$22,0,($I470-$L470)))</f>
        <v>0</v>
      </c>
      <c r="O470" s="394"/>
      <c r="P470" s="395"/>
      <c r="Q470" s="316">
        <f t="shared" si="42"/>
        <v>0</v>
      </c>
      <c r="R470" s="159">
        <f t="shared" si="43"/>
        <v>0</v>
      </c>
      <c r="S470" s="159">
        <f>IF('Checklist Parameters'!$E$60&lt;0.2,0.2,'Checklist Parameters'!$E$60)</f>
        <v>0.72</v>
      </c>
      <c r="T470" s="160">
        <f>IF($O470="",IF('Checklist District ID'!$C$43="Y",MAX($R470:$S470)*$I470,SUM($R470:$S470)*$I470),IF(O470&gt;0,Q470*S470))</f>
        <v>0</v>
      </c>
      <c r="U470" s="160">
        <f>IF(Q470&gt;0,((I470-T470)*'Formula Matrix'!$E$38),0)</f>
        <v>0</v>
      </c>
      <c r="V470" s="160">
        <f t="shared" si="44"/>
        <v>0</v>
      </c>
      <c r="W470" s="160">
        <f>IF(V470&gt;0,(V470*'Checklist Parameters'!$E$35),0)</f>
        <v>0</v>
      </c>
      <c r="X470" s="161">
        <f t="shared" si="45"/>
        <v>0</v>
      </c>
      <c r="Y470" s="161">
        <f>IF('Checklist Parameters'!$E$102&lt;&gt;"",(I470/43560)*'Checklist Parameters'!$E$102,"N/A")</f>
        <v>0</v>
      </c>
      <c r="Z470" s="161" t="str">
        <f>IF('Checklist Parameters'!$E$58&lt;&gt;"",((I470*'Checklist Parameters'!$E$58)*'Checklist Parameters'!$E$35)/1000,"N/A")</f>
        <v>N/A</v>
      </c>
      <c r="AA470" s="161">
        <f>IF('Checklist Parameters'!$E$101&lt;&gt;"",IFERROR(I470/'Checklist Parameters'!$E$101,0),"N/A")</f>
        <v>0</v>
      </c>
      <c r="AB470" s="161" t="str">
        <f>IF('Checklist Parameters'!$E$43&lt;&gt;"",(I470*'Checklist Parameters'!$E$43)/1000,"N/A")</f>
        <v>N/A</v>
      </c>
      <c r="AC470" s="161">
        <f>IF('Checklist Parameters'!$E$16="",$X470,IF(AND('Checklist Parameters'!$E$16&lt;$X470,'Checklist Parameters'!$E$16&gt;=3),'Checklist Parameters'!$E$16,IF(AND('Checklist Parameters'!$E$16&lt;$X470,'Checklist Parameters'!$E$16&lt;3),0,$X470)))</f>
        <v>0</v>
      </c>
      <c r="AD470" s="161" t="str">
        <f>IF(AND(I470&lt;'Checklist Parameters'!$E$22,$I470&lt;&gt;0),"Y","")</f>
        <v/>
      </c>
      <c r="AE470" s="161" t="str">
        <f>IF($AD470="Y",0,IF('Checklist Parameters'!$E$25="","&lt;no limit&gt;",ROUNDDOWN((($I470-'Checklist Parameters'!$E$24)/'Checklist Parameters'!$E$25)+1,0)))</f>
        <v>&lt;no limit&gt;</v>
      </c>
      <c r="AF470" s="174">
        <f t="shared" si="46"/>
        <v>0</v>
      </c>
      <c r="AG470" s="161">
        <f t="shared" si="47"/>
        <v>0</v>
      </c>
      <c r="AH470" s="126"/>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row>
    <row r="471" spans="1:79" s="2" customFormat="1" ht="15">
      <c r="A471" s="391"/>
      <c r="B471" s="392"/>
      <c r="C471" s="393"/>
      <c r="D471" s="393"/>
      <c r="E471" s="393"/>
      <c r="F471" s="393"/>
      <c r="G471" s="393"/>
      <c r="H471" s="394"/>
      <c r="I471" s="394"/>
      <c r="J471" s="394"/>
      <c r="K471" s="394"/>
      <c r="L471" s="394"/>
      <c r="M471" s="394"/>
      <c r="N471" s="313">
        <f>IF(IF(I471&lt;'Checklist Parameters'!$E$22,0,($I471-$L471))&lt;0,0,IF(I471&lt;'Checklist Parameters'!$E$22,0,($I471-$L471)))</f>
        <v>0</v>
      </c>
      <c r="O471" s="394"/>
      <c r="P471" s="395"/>
      <c r="Q471" s="316">
        <f t="shared" si="42"/>
        <v>0</v>
      </c>
      <c r="R471" s="159">
        <f t="shared" si="43"/>
        <v>0</v>
      </c>
      <c r="S471" s="159">
        <f>IF('Checklist Parameters'!$E$60&lt;0.2,0.2,'Checklist Parameters'!$E$60)</f>
        <v>0.72</v>
      </c>
      <c r="T471" s="160">
        <f>IF($O471="",IF('Checklist District ID'!$C$43="Y",MAX($R471:$S471)*$I471,SUM($R471:$S471)*$I471),IF(O471&gt;0,Q471*S471))</f>
        <v>0</v>
      </c>
      <c r="U471" s="160">
        <f>IF(Q471&gt;0,((I471-T471)*'Formula Matrix'!$E$38),0)</f>
        <v>0</v>
      </c>
      <c r="V471" s="160">
        <f t="shared" si="44"/>
        <v>0</v>
      </c>
      <c r="W471" s="160">
        <f>IF(V471&gt;0,(V471*'Checklist Parameters'!$E$35),0)</f>
        <v>0</v>
      </c>
      <c r="X471" s="161">
        <f t="shared" si="45"/>
        <v>0</v>
      </c>
      <c r="Y471" s="161">
        <f>IF('Checklist Parameters'!$E$102&lt;&gt;"",(I471/43560)*'Checklist Parameters'!$E$102,"N/A")</f>
        <v>0</v>
      </c>
      <c r="Z471" s="161" t="str">
        <f>IF('Checklist Parameters'!$E$58&lt;&gt;"",((I471*'Checklist Parameters'!$E$58)*'Checklist Parameters'!$E$35)/1000,"N/A")</f>
        <v>N/A</v>
      </c>
      <c r="AA471" s="161">
        <f>IF('Checklist Parameters'!$E$101&lt;&gt;"",IFERROR(I471/'Checklist Parameters'!$E$101,0),"N/A")</f>
        <v>0</v>
      </c>
      <c r="AB471" s="161" t="str">
        <f>IF('Checklist Parameters'!$E$43&lt;&gt;"",(I471*'Checklist Parameters'!$E$43)/1000,"N/A")</f>
        <v>N/A</v>
      </c>
      <c r="AC471" s="161">
        <f>IF('Checklist Parameters'!$E$16="",$X471,IF(AND('Checklist Parameters'!$E$16&lt;$X471,'Checklist Parameters'!$E$16&gt;=3),'Checklist Parameters'!$E$16,IF(AND('Checklist Parameters'!$E$16&lt;$X471,'Checklist Parameters'!$E$16&lt;3),0,$X471)))</f>
        <v>0</v>
      </c>
      <c r="AD471" s="161" t="str">
        <f>IF(AND(I471&lt;'Checklist Parameters'!$E$22,$I471&lt;&gt;0),"Y","")</f>
        <v/>
      </c>
      <c r="AE471" s="161" t="str">
        <f>IF($AD471="Y",0,IF('Checklist Parameters'!$E$25="","&lt;no limit&gt;",ROUNDDOWN((($I471-'Checklist Parameters'!$E$24)/'Checklist Parameters'!$E$25)+1,0)))</f>
        <v>&lt;no limit&gt;</v>
      </c>
      <c r="AF471" s="174">
        <f t="shared" si="46"/>
        <v>0</v>
      </c>
      <c r="AG471" s="161">
        <f t="shared" si="47"/>
        <v>0</v>
      </c>
      <c r="AH471" s="126"/>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row>
    <row r="472" spans="1:79" s="2" customFormat="1" ht="15">
      <c r="A472" s="391"/>
      <c r="B472" s="392"/>
      <c r="C472" s="393"/>
      <c r="D472" s="393"/>
      <c r="E472" s="393"/>
      <c r="F472" s="393"/>
      <c r="G472" s="393"/>
      <c r="H472" s="394"/>
      <c r="I472" s="394"/>
      <c r="J472" s="394"/>
      <c r="K472" s="394"/>
      <c r="L472" s="394"/>
      <c r="M472" s="394"/>
      <c r="N472" s="313">
        <f>IF(IF(I472&lt;'Checklist Parameters'!$E$22,0,($I472-$L472))&lt;0,0,IF(I472&lt;'Checklist Parameters'!$E$22,0,($I472-$L472)))</f>
        <v>0</v>
      </c>
      <c r="O472" s="394"/>
      <c r="P472" s="395"/>
      <c r="Q472" s="316">
        <f t="shared" si="42"/>
        <v>0</v>
      </c>
      <c r="R472" s="159">
        <f t="shared" si="43"/>
        <v>0</v>
      </c>
      <c r="S472" s="159">
        <f>IF('Checklist Parameters'!$E$60&lt;0.2,0.2,'Checklist Parameters'!$E$60)</f>
        <v>0.72</v>
      </c>
      <c r="T472" s="160">
        <f>IF($O472="",IF('Checklist District ID'!$C$43="Y",MAX($R472:$S472)*$I472,SUM($R472:$S472)*$I472),IF(O472&gt;0,Q472*S472))</f>
        <v>0</v>
      </c>
      <c r="U472" s="160">
        <f>IF(Q472&gt;0,((I472-T472)*'Formula Matrix'!$E$38),0)</f>
        <v>0</v>
      </c>
      <c r="V472" s="160">
        <f t="shared" si="44"/>
        <v>0</v>
      </c>
      <c r="W472" s="160">
        <f>IF(V472&gt;0,(V472*'Checklist Parameters'!$E$35),0)</f>
        <v>0</v>
      </c>
      <c r="X472" s="161">
        <f t="shared" si="45"/>
        <v>0</v>
      </c>
      <c r="Y472" s="161">
        <f>IF('Checklist Parameters'!$E$102&lt;&gt;"",(I472/43560)*'Checklist Parameters'!$E$102,"N/A")</f>
        <v>0</v>
      </c>
      <c r="Z472" s="161" t="str">
        <f>IF('Checklist Parameters'!$E$58&lt;&gt;"",((I472*'Checklist Parameters'!$E$58)*'Checklist Parameters'!$E$35)/1000,"N/A")</f>
        <v>N/A</v>
      </c>
      <c r="AA472" s="161">
        <f>IF('Checklist Parameters'!$E$101&lt;&gt;"",IFERROR(I472/'Checklist Parameters'!$E$101,0),"N/A")</f>
        <v>0</v>
      </c>
      <c r="AB472" s="161" t="str">
        <f>IF('Checklist Parameters'!$E$43&lt;&gt;"",(I472*'Checklist Parameters'!$E$43)/1000,"N/A")</f>
        <v>N/A</v>
      </c>
      <c r="AC472" s="161">
        <f>IF('Checklist Parameters'!$E$16="",$X472,IF(AND('Checklist Parameters'!$E$16&lt;$X472,'Checklist Parameters'!$E$16&gt;=3),'Checklist Parameters'!$E$16,IF(AND('Checklist Parameters'!$E$16&lt;$X472,'Checklist Parameters'!$E$16&lt;3),0,$X472)))</f>
        <v>0</v>
      </c>
      <c r="AD472" s="161" t="str">
        <f>IF(AND(I472&lt;'Checklist Parameters'!$E$22,$I472&lt;&gt;0),"Y","")</f>
        <v/>
      </c>
      <c r="AE472" s="161" t="str">
        <f>IF($AD472="Y",0,IF('Checklist Parameters'!$E$25="","&lt;no limit&gt;",ROUNDDOWN((($I472-'Checklist Parameters'!$E$24)/'Checklist Parameters'!$E$25)+1,0)))</f>
        <v>&lt;no limit&gt;</v>
      </c>
      <c r="AF472" s="174">
        <f t="shared" si="46"/>
        <v>0</v>
      </c>
      <c r="AG472" s="161">
        <f t="shared" si="47"/>
        <v>0</v>
      </c>
      <c r="AH472" s="126"/>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row>
    <row r="473" spans="1:79" s="2" customFormat="1" ht="15">
      <c r="A473" s="391"/>
      <c r="B473" s="392"/>
      <c r="C473" s="393"/>
      <c r="D473" s="393"/>
      <c r="E473" s="393"/>
      <c r="F473" s="393"/>
      <c r="G473" s="393"/>
      <c r="H473" s="394"/>
      <c r="I473" s="394"/>
      <c r="J473" s="394"/>
      <c r="K473" s="394"/>
      <c r="L473" s="394"/>
      <c r="M473" s="394"/>
      <c r="N473" s="313">
        <f>IF(IF(I473&lt;'Checklist Parameters'!$E$22,0,($I473-$L473))&lt;0,0,IF(I473&lt;'Checklist Parameters'!$E$22,0,($I473-$L473)))</f>
        <v>0</v>
      </c>
      <c r="O473" s="394"/>
      <c r="P473" s="395"/>
      <c r="Q473" s="316">
        <f t="shared" si="42"/>
        <v>0</v>
      </c>
      <c r="R473" s="159">
        <f t="shared" si="43"/>
        <v>0</v>
      </c>
      <c r="S473" s="159">
        <f>IF('Checklist Parameters'!$E$60&lt;0.2,0.2,'Checklist Parameters'!$E$60)</f>
        <v>0.72</v>
      </c>
      <c r="T473" s="160">
        <f>IF($O473="",IF('Checklist District ID'!$C$43="Y",MAX($R473:$S473)*$I473,SUM($R473:$S473)*$I473),IF(O473&gt;0,Q473*S473))</f>
        <v>0</v>
      </c>
      <c r="U473" s="160">
        <f>IF(Q473&gt;0,((I473-T473)*'Formula Matrix'!$E$38),0)</f>
        <v>0</v>
      </c>
      <c r="V473" s="160">
        <f t="shared" si="44"/>
        <v>0</v>
      </c>
      <c r="W473" s="160">
        <f>IF(V473&gt;0,(V473*'Checklist Parameters'!$E$35),0)</f>
        <v>0</v>
      </c>
      <c r="X473" s="161">
        <f t="shared" si="45"/>
        <v>0</v>
      </c>
      <c r="Y473" s="161">
        <f>IF('Checklist Parameters'!$E$102&lt;&gt;"",(I473/43560)*'Checklist Parameters'!$E$102,"N/A")</f>
        <v>0</v>
      </c>
      <c r="Z473" s="161" t="str">
        <f>IF('Checklist Parameters'!$E$58&lt;&gt;"",((I473*'Checklist Parameters'!$E$58)*'Checklist Parameters'!$E$35)/1000,"N/A")</f>
        <v>N/A</v>
      </c>
      <c r="AA473" s="161">
        <f>IF('Checklist Parameters'!$E$101&lt;&gt;"",IFERROR(I473/'Checklist Parameters'!$E$101,0),"N/A")</f>
        <v>0</v>
      </c>
      <c r="AB473" s="161" t="str">
        <f>IF('Checklist Parameters'!$E$43&lt;&gt;"",(I473*'Checklist Parameters'!$E$43)/1000,"N/A")</f>
        <v>N/A</v>
      </c>
      <c r="AC473" s="161">
        <f>IF('Checklist Parameters'!$E$16="",$X473,IF(AND('Checklist Parameters'!$E$16&lt;$X473,'Checklist Parameters'!$E$16&gt;=3),'Checklist Parameters'!$E$16,IF(AND('Checklist Parameters'!$E$16&lt;$X473,'Checklist Parameters'!$E$16&lt;3),0,$X473)))</f>
        <v>0</v>
      </c>
      <c r="AD473" s="161" t="str">
        <f>IF(AND(I473&lt;'Checklist Parameters'!$E$22,$I473&lt;&gt;0),"Y","")</f>
        <v/>
      </c>
      <c r="AE473" s="161" t="str">
        <f>IF($AD473="Y",0,IF('Checklist Parameters'!$E$25="","&lt;no limit&gt;",ROUNDDOWN((($I473-'Checklist Parameters'!$E$24)/'Checklist Parameters'!$E$25)+1,0)))</f>
        <v>&lt;no limit&gt;</v>
      </c>
      <c r="AF473" s="174">
        <f t="shared" si="46"/>
        <v>0</v>
      </c>
      <c r="AG473" s="161">
        <f t="shared" si="47"/>
        <v>0</v>
      </c>
      <c r="AH473" s="126"/>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row>
    <row r="474" spans="1:79" ht="15">
      <c r="A474" s="393"/>
      <c r="B474" s="393"/>
      <c r="C474" s="393"/>
      <c r="D474" s="393"/>
      <c r="E474" s="393"/>
      <c r="F474" s="393"/>
      <c r="G474" s="393"/>
      <c r="H474" s="394"/>
      <c r="I474" s="394"/>
      <c r="J474" s="394"/>
      <c r="K474" s="394"/>
      <c r="L474" s="394"/>
      <c r="M474" s="394"/>
      <c r="N474" s="313">
        <f>IF(IF(I474&lt;'Checklist Parameters'!$E$22,0,($I474-$L474))&lt;0,0,IF(I474&lt;'Checklist Parameters'!$E$22,0,($I474-$L474)))</f>
        <v>0</v>
      </c>
      <c r="O474" s="394"/>
      <c r="P474" s="395"/>
      <c r="Q474" s="316">
        <f t="shared" si="42"/>
        <v>0</v>
      </c>
      <c r="R474" s="159">
        <f t="shared" si="43"/>
        <v>0</v>
      </c>
      <c r="S474" s="159">
        <f>IF('Checklist Parameters'!$E$60&lt;0.2,0.2,'Checklist Parameters'!$E$60)</f>
        <v>0.72</v>
      </c>
      <c r="T474" s="160">
        <f>IF($O474="",IF('Checklist District ID'!$C$43="Y",MAX($R474:$S474)*$I474,SUM($R474:$S474)*$I474),IF(O474&gt;0,Q474*S474))</f>
        <v>0</v>
      </c>
      <c r="U474" s="160">
        <f>IF(Q474&gt;0,((I474-T474)*'Formula Matrix'!$E$38),0)</f>
        <v>0</v>
      </c>
      <c r="V474" s="160">
        <f t="shared" si="44"/>
        <v>0</v>
      </c>
      <c r="W474" s="160">
        <f>IF(V474&gt;0,(V474*'Checklist Parameters'!$E$35),0)</f>
        <v>0</v>
      </c>
      <c r="X474" s="161">
        <f t="shared" si="45"/>
        <v>0</v>
      </c>
      <c r="Y474" s="161">
        <f>IF('Checklist Parameters'!$E$102&lt;&gt;"",(I474/43560)*'Checklist Parameters'!$E$102,"N/A")</f>
        <v>0</v>
      </c>
      <c r="Z474" s="161" t="str">
        <f>IF('Checklist Parameters'!$E$58&lt;&gt;"",((I474*'Checklist Parameters'!$E$58)*'Checklist Parameters'!$E$35)/1000,"N/A")</f>
        <v>N/A</v>
      </c>
      <c r="AA474" s="161">
        <f>IF('Checklist Parameters'!$E$101&lt;&gt;"",IFERROR(I474/'Checklist Parameters'!$E$101,0),"N/A")</f>
        <v>0</v>
      </c>
      <c r="AB474" s="161" t="str">
        <f>IF('Checklist Parameters'!$E$43&lt;&gt;"",(I474*'Checklist Parameters'!$E$43)/1000,"N/A")</f>
        <v>N/A</v>
      </c>
      <c r="AC474" s="161">
        <f>IF('Checklist Parameters'!$E$16="",$X474,IF(AND('Checklist Parameters'!$E$16&lt;$X474,'Checklist Parameters'!$E$16&gt;=3),'Checklist Parameters'!$E$16,IF(AND('Checklist Parameters'!$E$16&lt;$X474,'Checklist Parameters'!$E$16&lt;3),0,$X474)))</f>
        <v>0</v>
      </c>
      <c r="AD474" s="161" t="str">
        <f>IF(AND(I474&lt;'Checklist Parameters'!$E$22,$I474&lt;&gt;0),"Y","")</f>
        <v/>
      </c>
      <c r="AE474" s="161" t="str">
        <f>IF($AD474="Y",0,IF('Checklist Parameters'!$E$25="","&lt;no limit&gt;",ROUNDDOWN((($I474-'Checklist Parameters'!$E$24)/'Checklist Parameters'!$E$25)+1,0)))</f>
        <v>&lt;no limit&gt;</v>
      </c>
      <c r="AF474" s="174">
        <f t="shared" si="46"/>
        <v>0</v>
      </c>
      <c r="AG474" s="161">
        <f t="shared" si="47"/>
        <v>0</v>
      </c>
      <c r="AH474" s="126"/>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row>
    <row r="475" spans="1:79" ht="15">
      <c r="A475" s="393"/>
      <c r="B475" s="393"/>
      <c r="C475" s="393"/>
      <c r="D475" s="393"/>
      <c r="E475" s="393"/>
      <c r="F475" s="393"/>
      <c r="G475" s="393"/>
      <c r="H475" s="394"/>
      <c r="I475" s="394"/>
      <c r="J475" s="394"/>
      <c r="K475" s="394"/>
      <c r="L475" s="394"/>
      <c r="M475" s="394"/>
      <c r="N475" s="313">
        <f>IF(IF(I475&lt;'Checklist Parameters'!$E$22,0,($I475-$L475))&lt;0,0,IF(I475&lt;'Checklist Parameters'!$E$22,0,($I475-$L475)))</f>
        <v>0</v>
      </c>
      <c r="O475" s="394"/>
      <c r="P475" s="395"/>
      <c r="Q475" s="316">
        <f t="shared" si="42"/>
        <v>0</v>
      </c>
      <c r="R475" s="159">
        <f t="shared" si="43"/>
        <v>0</v>
      </c>
      <c r="S475" s="159">
        <f>IF('Checklist Parameters'!$E$60&lt;0.2,0.2,'Checklist Parameters'!$E$60)</f>
        <v>0.72</v>
      </c>
      <c r="T475" s="160">
        <f>IF($O475="",IF('Checklist District ID'!$C$43="Y",MAX($R475:$S475)*$I475,SUM($R475:$S475)*$I475),IF(O475&gt;0,Q475*S475))</f>
        <v>0</v>
      </c>
      <c r="U475" s="160">
        <f>IF(Q475&gt;0,((I475-T475)*'Formula Matrix'!$E$38),0)</f>
        <v>0</v>
      </c>
      <c r="V475" s="160">
        <f t="shared" si="44"/>
        <v>0</v>
      </c>
      <c r="W475" s="160">
        <f>IF(V475&gt;0,(V475*'Checklist Parameters'!$E$35),0)</f>
        <v>0</v>
      </c>
      <c r="X475" s="161">
        <f t="shared" si="45"/>
        <v>0</v>
      </c>
      <c r="Y475" s="161">
        <f>IF('Checklist Parameters'!$E$102&lt;&gt;"",(I475/43560)*'Checklist Parameters'!$E$102,"N/A")</f>
        <v>0</v>
      </c>
      <c r="Z475" s="161" t="str">
        <f>IF('Checklist Parameters'!$E$58&lt;&gt;"",((I475*'Checklist Parameters'!$E$58)*'Checklist Parameters'!$E$35)/1000,"N/A")</f>
        <v>N/A</v>
      </c>
      <c r="AA475" s="161">
        <f>IF('Checklist Parameters'!$E$101&lt;&gt;"",IFERROR(I475/'Checklist Parameters'!$E$101,0),"N/A")</f>
        <v>0</v>
      </c>
      <c r="AB475" s="161" t="str">
        <f>IF('Checklist Parameters'!$E$43&lt;&gt;"",(I475*'Checklist Parameters'!$E$43)/1000,"N/A")</f>
        <v>N/A</v>
      </c>
      <c r="AC475" s="161">
        <f>IF('Checklist Parameters'!$E$16="",$X475,IF(AND('Checklist Parameters'!$E$16&lt;$X475,'Checklist Parameters'!$E$16&gt;=3),'Checklist Parameters'!$E$16,IF(AND('Checklist Parameters'!$E$16&lt;$X475,'Checklist Parameters'!$E$16&lt;3),0,$X475)))</f>
        <v>0</v>
      </c>
      <c r="AD475" s="161" t="str">
        <f>IF(AND(I475&lt;'Checklist Parameters'!$E$22,$I475&lt;&gt;0),"Y","")</f>
        <v/>
      </c>
      <c r="AE475" s="161" t="str">
        <f>IF($AD475="Y",0,IF('Checklist Parameters'!$E$25="","&lt;no limit&gt;",ROUNDDOWN((($I475-'Checklist Parameters'!$E$24)/'Checklist Parameters'!$E$25)+1,0)))</f>
        <v>&lt;no limit&gt;</v>
      </c>
      <c r="AF475" s="174">
        <f t="shared" si="46"/>
        <v>0</v>
      </c>
      <c r="AG475" s="161">
        <f t="shared" si="47"/>
        <v>0</v>
      </c>
      <c r="AH475" s="126"/>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row>
    <row r="476" spans="1:79" ht="15">
      <c r="A476" s="393"/>
      <c r="B476" s="393"/>
      <c r="C476" s="393"/>
      <c r="D476" s="393"/>
      <c r="E476" s="393"/>
      <c r="F476" s="393"/>
      <c r="G476" s="393"/>
      <c r="H476" s="394"/>
      <c r="I476" s="394"/>
      <c r="J476" s="394"/>
      <c r="K476" s="394"/>
      <c r="L476" s="394"/>
      <c r="M476" s="394"/>
      <c r="N476" s="313">
        <f>IF(IF(I476&lt;'Checklist Parameters'!$E$22,0,($I476-$L476))&lt;0,0,IF(I476&lt;'Checklist Parameters'!$E$22,0,($I476-$L476)))</f>
        <v>0</v>
      </c>
      <c r="O476" s="394"/>
      <c r="P476" s="395"/>
      <c r="Q476" s="316">
        <f t="shared" si="42"/>
        <v>0</v>
      </c>
      <c r="R476" s="159">
        <f t="shared" si="43"/>
        <v>0</v>
      </c>
      <c r="S476" s="159">
        <f>IF('Checklist Parameters'!$E$60&lt;0.2,0.2,'Checklist Parameters'!$E$60)</f>
        <v>0.72</v>
      </c>
      <c r="T476" s="160">
        <f>IF($O476="",IF('Checklist District ID'!$C$43="Y",MAX($R476:$S476)*$I476,SUM($R476:$S476)*$I476),IF(O476&gt;0,Q476*S476))</f>
        <v>0</v>
      </c>
      <c r="U476" s="160">
        <f>IF(Q476&gt;0,((I476-T476)*'Formula Matrix'!$E$38),0)</f>
        <v>0</v>
      </c>
      <c r="V476" s="160">
        <f t="shared" si="44"/>
        <v>0</v>
      </c>
      <c r="W476" s="160">
        <f>IF(V476&gt;0,(V476*'Checklist Parameters'!$E$35),0)</f>
        <v>0</v>
      </c>
      <c r="X476" s="161">
        <f t="shared" si="45"/>
        <v>0</v>
      </c>
      <c r="Y476" s="161">
        <f>IF('Checklist Parameters'!$E$102&lt;&gt;"",(I476/43560)*'Checklist Parameters'!$E$102,"N/A")</f>
        <v>0</v>
      </c>
      <c r="Z476" s="161" t="str">
        <f>IF('Checklist Parameters'!$E$58&lt;&gt;"",((I476*'Checklist Parameters'!$E$58)*'Checklist Parameters'!$E$35)/1000,"N/A")</f>
        <v>N/A</v>
      </c>
      <c r="AA476" s="161">
        <f>IF('Checklist Parameters'!$E$101&lt;&gt;"",IFERROR(I476/'Checklist Parameters'!$E$101,0),"N/A")</f>
        <v>0</v>
      </c>
      <c r="AB476" s="161" t="str">
        <f>IF('Checklist Parameters'!$E$43&lt;&gt;"",(I476*'Checklist Parameters'!$E$43)/1000,"N/A")</f>
        <v>N/A</v>
      </c>
      <c r="AC476" s="161">
        <f>IF('Checklist Parameters'!$E$16="",$X476,IF(AND('Checklist Parameters'!$E$16&lt;$X476,'Checklist Parameters'!$E$16&gt;=3),'Checklist Parameters'!$E$16,IF(AND('Checklist Parameters'!$E$16&lt;$X476,'Checklist Parameters'!$E$16&lt;3),0,$X476)))</f>
        <v>0</v>
      </c>
      <c r="AD476" s="161" t="str">
        <f>IF(AND(I476&lt;'Checklist Parameters'!$E$22,$I476&lt;&gt;0),"Y","")</f>
        <v/>
      </c>
      <c r="AE476" s="161" t="str">
        <f>IF($AD476="Y",0,IF('Checklist Parameters'!$E$25="","&lt;no limit&gt;",ROUNDDOWN((($I476-'Checklist Parameters'!$E$24)/'Checklist Parameters'!$E$25)+1,0)))</f>
        <v>&lt;no limit&gt;</v>
      </c>
      <c r="AF476" s="174">
        <f t="shared" si="46"/>
        <v>0</v>
      </c>
      <c r="AG476" s="161">
        <f t="shared" si="47"/>
        <v>0</v>
      </c>
      <c r="AH476" s="126"/>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row>
    <row r="477" spans="1:79" ht="15">
      <c r="A477" s="393"/>
      <c r="B477" s="393"/>
      <c r="C477" s="393"/>
      <c r="D477" s="393"/>
      <c r="E477" s="393"/>
      <c r="F477" s="393"/>
      <c r="G477" s="393"/>
      <c r="H477" s="394"/>
      <c r="I477" s="394"/>
      <c r="J477" s="394"/>
      <c r="K477" s="394"/>
      <c r="L477" s="394"/>
      <c r="M477" s="394"/>
      <c r="N477" s="313">
        <f>IF(IF(I477&lt;'Checklist Parameters'!$E$22,0,($I477-$L477))&lt;0,0,IF(I477&lt;'Checklist Parameters'!$E$22,0,($I477-$L477)))</f>
        <v>0</v>
      </c>
      <c r="O477" s="394"/>
      <c r="P477" s="395"/>
      <c r="Q477" s="316">
        <f t="shared" si="42"/>
        <v>0</v>
      </c>
      <c r="R477" s="159">
        <f t="shared" si="43"/>
        <v>0</v>
      </c>
      <c r="S477" s="159">
        <f>IF('Checklist Parameters'!$E$60&lt;0.2,0.2,'Checklist Parameters'!$E$60)</f>
        <v>0.72</v>
      </c>
      <c r="T477" s="160">
        <f>IF($O477="",IF('Checklist District ID'!$C$43="Y",MAX($R477:$S477)*$I477,SUM($R477:$S477)*$I477),IF(O477&gt;0,Q477*S477))</f>
        <v>0</v>
      </c>
      <c r="U477" s="160">
        <f>IF(Q477&gt;0,((I477-T477)*'Formula Matrix'!$E$38),0)</f>
        <v>0</v>
      </c>
      <c r="V477" s="160">
        <f t="shared" si="44"/>
        <v>0</v>
      </c>
      <c r="W477" s="160">
        <f>IF(V477&gt;0,(V477*'Checklist Parameters'!$E$35),0)</f>
        <v>0</v>
      </c>
      <c r="X477" s="161">
        <f t="shared" si="45"/>
        <v>0</v>
      </c>
      <c r="Y477" s="161">
        <f>IF('Checklist Parameters'!$E$102&lt;&gt;"",(I477/43560)*'Checklist Parameters'!$E$102,"N/A")</f>
        <v>0</v>
      </c>
      <c r="Z477" s="161" t="str">
        <f>IF('Checklist Parameters'!$E$58&lt;&gt;"",((I477*'Checklist Parameters'!$E$58)*'Checklist Parameters'!$E$35)/1000,"N/A")</f>
        <v>N/A</v>
      </c>
      <c r="AA477" s="161">
        <f>IF('Checklist Parameters'!$E$101&lt;&gt;"",IFERROR(I477/'Checklist Parameters'!$E$101,0),"N/A")</f>
        <v>0</v>
      </c>
      <c r="AB477" s="161" t="str">
        <f>IF('Checklist Parameters'!$E$43&lt;&gt;"",(I477*'Checklist Parameters'!$E$43)/1000,"N/A")</f>
        <v>N/A</v>
      </c>
      <c r="AC477" s="161">
        <f>IF('Checklist Parameters'!$E$16="",$X477,IF(AND('Checklist Parameters'!$E$16&lt;$X477,'Checklist Parameters'!$E$16&gt;=3),'Checklist Parameters'!$E$16,IF(AND('Checklist Parameters'!$E$16&lt;$X477,'Checklist Parameters'!$E$16&lt;3),0,$X477)))</f>
        <v>0</v>
      </c>
      <c r="AD477" s="161" t="str">
        <f>IF(AND(I477&lt;'Checklist Parameters'!$E$22,$I477&lt;&gt;0),"Y","")</f>
        <v/>
      </c>
      <c r="AE477" s="161" t="str">
        <f>IF($AD477="Y",0,IF('Checklist Parameters'!$E$25="","&lt;no limit&gt;",ROUNDDOWN((($I477-'Checklist Parameters'!$E$24)/'Checklist Parameters'!$E$25)+1,0)))</f>
        <v>&lt;no limit&gt;</v>
      </c>
      <c r="AF477" s="174">
        <f t="shared" si="46"/>
        <v>0</v>
      </c>
      <c r="AG477" s="161">
        <f t="shared" si="47"/>
        <v>0</v>
      </c>
      <c r="AH477" s="126"/>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row>
    <row r="478" spans="1:79" ht="15">
      <c r="A478" s="393"/>
      <c r="B478" s="393"/>
      <c r="C478" s="393"/>
      <c r="D478" s="393"/>
      <c r="E478" s="393"/>
      <c r="F478" s="393"/>
      <c r="G478" s="393"/>
      <c r="H478" s="394"/>
      <c r="I478" s="394"/>
      <c r="J478" s="394"/>
      <c r="K478" s="394"/>
      <c r="L478" s="394"/>
      <c r="M478" s="394"/>
      <c r="N478" s="313">
        <f>IF(IF(I478&lt;'Checklist Parameters'!$E$22,0,($I478-$L478))&lt;0,0,IF(I478&lt;'Checklist Parameters'!$E$22,0,($I478-$L478)))</f>
        <v>0</v>
      </c>
      <c r="O478" s="394"/>
      <c r="P478" s="395"/>
      <c r="Q478" s="316">
        <f t="shared" si="42"/>
        <v>0</v>
      </c>
      <c r="R478" s="159">
        <f t="shared" si="43"/>
        <v>0</v>
      </c>
      <c r="S478" s="159">
        <f>IF('Checklist Parameters'!$E$60&lt;0.2,0.2,'Checklist Parameters'!$E$60)</f>
        <v>0.72</v>
      </c>
      <c r="T478" s="160">
        <f>IF($O478="",IF('Checklist District ID'!$C$43="Y",MAX($R478:$S478)*$I478,SUM($R478:$S478)*$I478),IF(O478&gt;0,Q478*S478))</f>
        <v>0</v>
      </c>
      <c r="U478" s="160">
        <f>IF(Q478&gt;0,((I478-T478)*'Formula Matrix'!$E$38),0)</f>
        <v>0</v>
      </c>
      <c r="V478" s="160">
        <f t="shared" si="44"/>
        <v>0</v>
      </c>
      <c r="W478" s="160">
        <f>IF(V478&gt;0,(V478*'Checklist Parameters'!$E$35),0)</f>
        <v>0</v>
      </c>
      <c r="X478" s="161">
        <f t="shared" si="45"/>
        <v>0</v>
      </c>
      <c r="Y478" s="161">
        <f>IF('Checklist Parameters'!$E$102&lt;&gt;"",(I478/43560)*'Checklist Parameters'!$E$102,"N/A")</f>
        <v>0</v>
      </c>
      <c r="Z478" s="161" t="str">
        <f>IF('Checklist Parameters'!$E$58&lt;&gt;"",((I478*'Checklist Parameters'!$E$58)*'Checklist Parameters'!$E$35)/1000,"N/A")</f>
        <v>N/A</v>
      </c>
      <c r="AA478" s="161">
        <f>IF('Checklist Parameters'!$E$101&lt;&gt;"",IFERROR(I478/'Checklist Parameters'!$E$101,0),"N/A")</f>
        <v>0</v>
      </c>
      <c r="AB478" s="161" t="str">
        <f>IF('Checklist Parameters'!$E$43&lt;&gt;"",(I478*'Checklist Parameters'!$E$43)/1000,"N/A")</f>
        <v>N/A</v>
      </c>
      <c r="AC478" s="161">
        <f>IF('Checklist Parameters'!$E$16="",$X478,IF(AND('Checklist Parameters'!$E$16&lt;$X478,'Checklist Parameters'!$E$16&gt;=3),'Checklist Parameters'!$E$16,IF(AND('Checklist Parameters'!$E$16&lt;$X478,'Checklist Parameters'!$E$16&lt;3),0,$X478)))</f>
        <v>0</v>
      </c>
      <c r="AD478" s="161" t="str">
        <f>IF(AND(I478&lt;'Checklist Parameters'!$E$22,$I478&lt;&gt;0),"Y","")</f>
        <v/>
      </c>
      <c r="AE478" s="161" t="str">
        <f>IF($AD478="Y",0,IF('Checklist Parameters'!$E$25="","&lt;no limit&gt;",ROUNDDOWN((($I478-'Checklist Parameters'!$E$24)/'Checklist Parameters'!$E$25)+1,0)))</f>
        <v>&lt;no limit&gt;</v>
      </c>
      <c r="AF478" s="174">
        <f t="shared" si="46"/>
        <v>0</v>
      </c>
      <c r="AG478" s="161">
        <f t="shared" si="47"/>
        <v>0</v>
      </c>
      <c r="AH478" s="126"/>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row>
    <row r="479" spans="1:79" ht="15">
      <c r="A479" s="393"/>
      <c r="B479" s="393"/>
      <c r="C479" s="393"/>
      <c r="D479" s="393"/>
      <c r="E479" s="393"/>
      <c r="F479" s="393"/>
      <c r="G479" s="393"/>
      <c r="H479" s="394"/>
      <c r="I479" s="394"/>
      <c r="J479" s="394"/>
      <c r="K479" s="394"/>
      <c r="L479" s="394"/>
      <c r="M479" s="394"/>
      <c r="N479" s="313">
        <f>IF(IF(I479&lt;'Checklist Parameters'!$E$22,0,($I479-$L479))&lt;0,0,IF(I479&lt;'Checklist Parameters'!$E$22,0,($I479-$L479)))</f>
        <v>0</v>
      </c>
      <c r="O479" s="394"/>
      <c r="P479" s="395"/>
      <c r="Q479" s="316">
        <f t="shared" si="42"/>
        <v>0</v>
      </c>
      <c r="R479" s="159">
        <f t="shared" si="43"/>
        <v>0</v>
      </c>
      <c r="S479" s="159">
        <f>IF('Checklist Parameters'!$E$60&lt;0.2,0.2,'Checklist Parameters'!$E$60)</f>
        <v>0.72</v>
      </c>
      <c r="T479" s="160">
        <f>IF($O479="",IF('Checklist District ID'!$C$43="Y",MAX($R479:$S479)*$I479,SUM($R479:$S479)*$I479),IF(O479&gt;0,Q479*S479))</f>
        <v>0</v>
      </c>
      <c r="U479" s="160">
        <f>IF(Q479&gt;0,((I479-T479)*'Formula Matrix'!$E$38),0)</f>
        <v>0</v>
      </c>
      <c r="V479" s="160">
        <f t="shared" si="44"/>
        <v>0</v>
      </c>
      <c r="W479" s="160">
        <f>IF(V479&gt;0,(V479*'Checklist Parameters'!$E$35),0)</f>
        <v>0</v>
      </c>
      <c r="X479" s="161">
        <f t="shared" si="45"/>
        <v>0</v>
      </c>
      <c r="Y479" s="161">
        <f>IF('Checklist Parameters'!$E$102&lt;&gt;"",(I479/43560)*'Checklist Parameters'!$E$102,"N/A")</f>
        <v>0</v>
      </c>
      <c r="Z479" s="161" t="str">
        <f>IF('Checklist Parameters'!$E$58&lt;&gt;"",((I479*'Checklist Parameters'!$E$58)*'Checklist Parameters'!$E$35)/1000,"N/A")</f>
        <v>N/A</v>
      </c>
      <c r="AA479" s="161">
        <f>IF('Checklist Parameters'!$E$101&lt;&gt;"",IFERROR(I479/'Checklist Parameters'!$E$101,0),"N/A")</f>
        <v>0</v>
      </c>
      <c r="AB479" s="161" t="str">
        <f>IF('Checklist Parameters'!$E$43&lt;&gt;"",(I479*'Checklist Parameters'!$E$43)/1000,"N/A")</f>
        <v>N/A</v>
      </c>
      <c r="AC479" s="161">
        <f>IF('Checklist Parameters'!$E$16="",$X479,IF(AND('Checklist Parameters'!$E$16&lt;$X479,'Checklist Parameters'!$E$16&gt;=3),'Checklist Parameters'!$E$16,IF(AND('Checklist Parameters'!$E$16&lt;$X479,'Checklist Parameters'!$E$16&lt;3),0,$X479)))</f>
        <v>0</v>
      </c>
      <c r="AD479" s="161" t="str">
        <f>IF(AND(I479&lt;'Checklist Parameters'!$E$22,$I479&lt;&gt;0),"Y","")</f>
        <v/>
      </c>
      <c r="AE479" s="161" t="str">
        <f>IF($AD479="Y",0,IF('Checklist Parameters'!$E$25="","&lt;no limit&gt;",ROUNDDOWN((($I479-'Checklist Parameters'!$E$24)/'Checklist Parameters'!$E$25)+1,0)))</f>
        <v>&lt;no limit&gt;</v>
      </c>
      <c r="AF479" s="174">
        <f t="shared" si="46"/>
        <v>0</v>
      </c>
      <c r="AG479" s="161">
        <f t="shared" si="47"/>
        <v>0</v>
      </c>
      <c r="AH479" s="126"/>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row>
    <row r="480" spans="1:79" ht="15">
      <c r="A480" s="393"/>
      <c r="B480" s="393"/>
      <c r="C480" s="393"/>
      <c r="D480" s="393"/>
      <c r="E480" s="393"/>
      <c r="F480" s="393"/>
      <c r="G480" s="393"/>
      <c r="H480" s="394"/>
      <c r="I480" s="394"/>
      <c r="J480" s="394"/>
      <c r="K480" s="394"/>
      <c r="L480" s="394"/>
      <c r="M480" s="394"/>
      <c r="N480" s="313">
        <f>IF(IF(I480&lt;'Checklist Parameters'!$E$22,0,($I480-$L480))&lt;0,0,IF(I480&lt;'Checklist Parameters'!$E$22,0,($I480-$L480)))</f>
        <v>0</v>
      </c>
      <c r="O480" s="394"/>
      <c r="P480" s="395"/>
      <c r="Q480" s="316">
        <f t="shared" si="42"/>
        <v>0</v>
      </c>
      <c r="R480" s="159">
        <f t="shared" si="43"/>
        <v>0</v>
      </c>
      <c r="S480" s="159">
        <f>IF('Checklist Parameters'!$E$60&lt;0.2,0.2,'Checklist Parameters'!$E$60)</f>
        <v>0.72</v>
      </c>
      <c r="T480" s="160">
        <f>IF($O480="",IF('Checklist District ID'!$C$43="Y",MAX($R480:$S480)*$I480,SUM($R480:$S480)*$I480),IF(O480&gt;0,Q480*S480))</f>
        <v>0</v>
      </c>
      <c r="U480" s="160">
        <f>IF(Q480&gt;0,((I480-T480)*'Formula Matrix'!$E$38),0)</f>
        <v>0</v>
      </c>
      <c r="V480" s="160">
        <f t="shared" si="44"/>
        <v>0</v>
      </c>
      <c r="W480" s="160">
        <f>IF(V480&gt;0,(V480*'Checklist Parameters'!$E$35),0)</f>
        <v>0</v>
      </c>
      <c r="X480" s="161">
        <f t="shared" si="45"/>
        <v>0</v>
      </c>
      <c r="Y480" s="161">
        <f>IF('Checklist Parameters'!$E$102&lt;&gt;"",(I480/43560)*'Checklist Parameters'!$E$102,"N/A")</f>
        <v>0</v>
      </c>
      <c r="Z480" s="161" t="str">
        <f>IF('Checklist Parameters'!$E$58&lt;&gt;"",((I480*'Checklist Parameters'!$E$58)*'Checklist Parameters'!$E$35)/1000,"N/A")</f>
        <v>N/A</v>
      </c>
      <c r="AA480" s="161">
        <f>IF('Checklist Parameters'!$E$101&lt;&gt;"",IFERROR(I480/'Checklist Parameters'!$E$101,0),"N/A")</f>
        <v>0</v>
      </c>
      <c r="AB480" s="161" t="str">
        <f>IF('Checklist Parameters'!$E$43&lt;&gt;"",(I480*'Checklist Parameters'!$E$43)/1000,"N/A")</f>
        <v>N/A</v>
      </c>
      <c r="AC480" s="161">
        <f>IF('Checklist Parameters'!$E$16="",$X480,IF(AND('Checklist Parameters'!$E$16&lt;$X480,'Checklist Parameters'!$E$16&gt;=3),'Checklist Parameters'!$E$16,IF(AND('Checklist Parameters'!$E$16&lt;$X480,'Checklist Parameters'!$E$16&lt;3),0,$X480)))</f>
        <v>0</v>
      </c>
      <c r="AD480" s="161" t="str">
        <f>IF(AND(I480&lt;'Checklist Parameters'!$E$22,$I480&lt;&gt;0),"Y","")</f>
        <v/>
      </c>
      <c r="AE480" s="161" t="str">
        <f>IF($AD480="Y",0,IF('Checklist Parameters'!$E$25="","&lt;no limit&gt;",ROUNDDOWN((($I480-'Checklist Parameters'!$E$24)/'Checklist Parameters'!$E$25)+1,0)))</f>
        <v>&lt;no limit&gt;</v>
      </c>
      <c r="AF480" s="174">
        <f t="shared" si="46"/>
        <v>0</v>
      </c>
      <c r="AG480" s="161">
        <f t="shared" si="47"/>
        <v>0</v>
      </c>
      <c r="AH480" s="126"/>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row>
    <row r="481" spans="1:79" ht="15">
      <c r="A481" s="393"/>
      <c r="B481" s="393"/>
      <c r="C481" s="393"/>
      <c r="D481" s="393"/>
      <c r="E481" s="393"/>
      <c r="F481" s="393"/>
      <c r="G481" s="393"/>
      <c r="H481" s="394"/>
      <c r="I481" s="394"/>
      <c r="J481" s="394"/>
      <c r="K481" s="394"/>
      <c r="L481" s="394"/>
      <c r="M481" s="394"/>
      <c r="N481" s="313">
        <f>IF(IF(I481&lt;'Checklist Parameters'!$E$22,0,($I481-$L481))&lt;0,0,IF(I481&lt;'Checklist Parameters'!$E$22,0,($I481-$L481)))</f>
        <v>0</v>
      </c>
      <c r="O481" s="394"/>
      <c r="P481" s="395"/>
      <c r="Q481" s="316">
        <f t="shared" si="42"/>
        <v>0</v>
      </c>
      <c r="R481" s="159">
        <f t="shared" si="43"/>
        <v>0</v>
      </c>
      <c r="S481" s="159">
        <f>IF('Checklist Parameters'!$E$60&lt;0.2,0.2,'Checklist Parameters'!$E$60)</f>
        <v>0.72</v>
      </c>
      <c r="T481" s="160">
        <f>IF($O481="",IF('Checklist District ID'!$C$43="Y",MAX($R481:$S481)*$I481,SUM($R481:$S481)*$I481),IF(O481&gt;0,Q481*S481))</f>
        <v>0</v>
      </c>
      <c r="U481" s="160">
        <f>IF(Q481&gt;0,((I481-T481)*'Formula Matrix'!$E$38),0)</f>
        <v>0</v>
      </c>
      <c r="V481" s="160">
        <f t="shared" si="44"/>
        <v>0</v>
      </c>
      <c r="W481" s="160">
        <f>IF(V481&gt;0,(V481*'Checklist Parameters'!$E$35),0)</f>
        <v>0</v>
      </c>
      <c r="X481" s="161">
        <f t="shared" si="45"/>
        <v>0</v>
      </c>
      <c r="Y481" s="161">
        <f>IF('Checklist Parameters'!$E$102&lt;&gt;"",(I481/43560)*'Checklist Parameters'!$E$102,"N/A")</f>
        <v>0</v>
      </c>
      <c r="Z481" s="161" t="str">
        <f>IF('Checklist Parameters'!$E$58&lt;&gt;"",((I481*'Checklist Parameters'!$E$58)*'Checklist Parameters'!$E$35)/1000,"N/A")</f>
        <v>N/A</v>
      </c>
      <c r="AA481" s="161">
        <f>IF('Checklist Parameters'!$E$101&lt;&gt;"",IFERROR(I481/'Checklist Parameters'!$E$101,0),"N/A")</f>
        <v>0</v>
      </c>
      <c r="AB481" s="161" t="str">
        <f>IF('Checklist Parameters'!$E$43&lt;&gt;"",(I481*'Checklist Parameters'!$E$43)/1000,"N/A")</f>
        <v>N/A</v>
      </c>
      <c r="AC481" s="161">
        <f>IF('Checklist Parameters'!$E$16="",$X481,IF(AND('Checklist Parameters'!$E$16&lt;$X481,'Checklist Parameters'!$E$16&gt;=3),'Checklist Parameters'!$E$16,IF(AND('Checklist Parameters'!$E$16&lt;$X481,'Checklist Parameters'!$E$16&lt;3),0,$X481)))</f>
        <v>0</v>
      </c>
      <c r="AD481" s="161" t="str">
        <f>IF(AND(I481&lt;'Checklist Parameters'!$E$22,$I481&lt;&gt;0),"Y","")</f>
        <v/>
      </c>
      <c r="AE481" s="161" t="str">
        <f>IF($AD481="Y",0,IF('Checklist Parameters'!$E$25="","&lt;no limit&gt;",ROUNDDOWN((($I481-'Checklist Parameters'!$E$24)/'Checklist Parameters'!$E$25)+1,0)))</f>
        <v>&lt;no limit&gt;</v>
      </c>
      <c r="AF481" s="174">
        <f t="shared" si="46"/>
        <v>0</v>
      </c>
      <c r="AG481" s="161">
        <f t="shared" si="47"/>
        <v>0</v>
      </c>
      <c r="AH481" s="126"/>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row>
    <row r="482" spans="1:79" ht="15">
      <c r="A482" s="393"/>
      <c r="B482" s="393"/>
      <c r="C482" s="393"/>
      <c r="D482" s="393"/>
      <c r="E482" s="393"/>
      <c r="F482" s="393"/>
      <c r="G482" s="393"/>
      <c r="H482" s="394"/>
      <c r="I482" s="394"/>
      <c r="J482" s="394"/>
      <c r="K482" s="394"/>
      <c r="L482" s="394"/>
      <c r="M482" s="394"/>
      <c r="N482" s="313">
        <f>IF(IF(I482&lt;'Checklist Parameters'!$E$22,0,($I482-$L482))&lt;0,0,IF(I482&lt;'Checklist Parameters'!$E$22,0,($I482-$L482)))</f>
        <v>0</v>
      </c>
      <c r="O482" s="394"/>
      <c r="P482" s="395"/>
      <c r="Q482" s="316">
        <f t="shared" si="42"/>
        <v>0</v>
      </c>
      <c r="R482" s="159">
        <f t="shared" si="43"/>
        <v>0</v>
      </c>
      <c r="S482" s="159">
        <f>IF('Checklist Parameters'!$E$60&lt;0.2,0.2,'Checklist Parameters'!$E$60)</f>
        <v>0.72</v>
      </c>
      <c r="T482" s="160">
        <f>IF($O482="",IF('Checklist District ID'!$C$43="Y",MAX($R482:$S482)*$I482,SUM($R482:$S482)*$I482),IF(O482&gt;0,Q482*S482))</f>
        <v>0</v>
      </c>
      <c r="U482" s="160">
        <f>IF(Q482&gt;0,((I482-T482)*'Formula Matrix'!$E$38),0)</f>
        <v>0</v>
      </c>
      <c r="V482" s="160">
        <f t="shared" si="44"/>
        <v>0</v>
      </c>
      <c r="W482" s="160">
        <f>IF(V482&gt;0,(V482*'Checklist Parameters'!$E$35),0)</f>
        <v>0</v>
      </c>
      <c r="X482" s="161">
        <f t="shared" si="45"/>
        <v>0</v>
      </c>
      <c r="Y482" s="161">
        <f>IF('Checklist Parameters'!$E$102&lt;&gt;"",(I482/43560)*'Checklist Parameters'!$E$102,"N/A")</f>
        <v>0</v>
      </c>
      <c r="Z482" s="161" t="str">
        <f>IF('Checklist Parameters'!$E$58&lt;&gt;"",((I482*'Checklist Parameters'!$E$58)*'Checklist Parameters'!$E$35)/1000,"N/A")</f>
        <v>N/A</v>
      </c>
      <c r="AA482" s="161">
        <f>IF('Checklist Parameters'!$E$101&lt;&gt;"",IFERROR(I482/'Checklist Parameters'!$E$101,0),"N/A")</f>
        <v>0</v>
      </c>
      <c r="AB482" s="161" t="str">
        <f>IF('Checklist Parameters'!$E$43&lt;&gt;"",(I482*'Checklist Parameters'!$E$43)/1000,"N/A")</f>
        <v>N/A</v>
      </c>
      <c r="AC482" s="161">
        <f>IF('Checklist Parameters'!$E$16="",$X482,IF(AND('Checklist Parameters'!$E$16&lt;$X482,'Checklist Parameters'!$E$16&gt;=3),'Checklist Parameters'!$E$16,IF(AND('Checklist Parameters'!$E$16&lt;$X482,'Checklist Parameters'!$E$16&lt;3),0,$X482)))</f>
        <v>0</v>
      </c>
      <c r="AD482" s="161" t="str">
        <f>IF(AND(I482&lt;'Checklist Parameters'!$E$22,$I482&lt;&gt;0),"Y","")</f>
        <v/>
      </c>
      <c r="AE482" s="161" t="str">
        <f>IF($AD482="Y",0,IF('Checklist Parameters'!$E$25="","&lt;no limit&gt;",ROUNDDOWN((($I482-'Checklist Parameters'!$E$24)/'Checklist Parameters'!$E$25)+1,0)))</f>
        <v>&lt;no limit&gt;</v>
      </c>
      <c r="AF482" s="174">
        <f t="shared" si="46"/>
        <v>0</v>
      </c>
      <c r="AG482" s="161">
        <f t="shared" si="47"/>
        <v>0</v>
      </c>
      <c r="AH482" s="126"/>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row>
    <row r="483" spans="1:79" ht="15">
      <c r="A483" s="393"/>
      <c r="B483" s="393"/>
      <c r="C483" s="393"/>
      <c r="D483" s="393"/>
      <c r="E483" s="393"/>
      <c r="F483" s="393"/>
      <c r="G483" s="393"/>
      <c r="H483" s="394"/>
      <c r="I483" s="394"/>
      <c r="J483" s="394"/>
      <c r="K483" s="394"/>
      <c r="L483" s="394"/>
      <c r="M483" s="394"/>
      <c r="N483" s="313">
        <f>IF(IF(I483&lt;'Checklist Parameters'!$E$22,0,($I483-$L483))&lt;0,0,IF(I483&lt;'Checklist Parameters'!$E$22,0,($I483-$L483)))</f>
        <v>0</v>
      </c>
      <c r="O483" s="394"/>
      <c r="P483" s="395"/>
      <c r="Q483" s="316">
        <f t="shared" si="42"/>
        <v>0</v>
      </c>
      <c r="R483" s="159">
        <f t="shared" si="43"/>
        <v>0</v>
      </c>
      <c r="S483" s="159">
        <f>IF('Checklist Parameters'!$E$60&lt;0.2,0.2,'Checklist Parameters'!$E$60)</f>
        <v>0.72</v>
      </c>
      <c r="T483" s="160">
        <f>IF($O483="",IF('Checklist District ID'!$C$43="Y",MAX($R483:$S483)*$I483,SUM($R483:$S483)*$I483),IF(O483&gt;0,Q483*S483))</f>
        <v>0</v>
      </c>
      <c r="U483" s="160">
        <f>IF(Q483&gt;0,((I483-T483)*'Formula Matrix'!$E$38),0)</f>
        <v>0</v>
      </c>
      <c r="V483" s="160">
        <f t="shared" si="44"/>
        <v>0</v>
      </c>
      <c r="W483" s="160">
        <f>IF(V483&gt;0,(V483*'Checklist Parameters'!$E$35),0)</f>
        <v>0</v>
      </c>
      <c r="X483" s="161">
        <f t="shared" si="45"/>
        <v>0</v>
      </c>
      <c r="Y483" s="161">
        <f>IF('Checklist Parameters'!$E$102&lt;&gt;"",(I483/43560)*'Checklist Parameters'!$E$102,"N/A")</f>
        <v>0</v>
      </c>
      <c r="Z483" s="161" t="str">
        <f>IF('Checklist Parameters'!$E$58&lt;&gt;"",((I483*'Checklist Parameters'!$E$58)*'Checklist Parameters'!$E$35)/1000,"N/A")</f>
        <v>N/A</v>
      </c>
      <c r="AA483" s="161">
        <f>IF('Checklist Parameters'!$E$101&lt;&gt;"",IFERROR(I483/'Checklist Parameters'!$E$101,0),"N/A")</f>
        <v>0</v>
      </c>
      <c r="AB483" s="161" t="str">
        <f>IF('Checklist Parameters'!$E$43&lt;&gt;"",(I483*'Checklist Parameters'!$E$43)/1000,"N/A")</f>
        <v>N/A</v>
      </c>
      <c r="AC483" s="161">
        <f>IF('Checklist Parameters'!$E$16="",$X483,IF(AND('Checklist Parameters'!$E$16&lt;$X483,'Checklist Parameters'!$E$16&gt;=3),'Checklist Parameters'!$E$16,IF(AND('Checklist Parameters'!$E$16&lt;$X483,'Checklist Parameters'!$E$16&lt;3),0,$X483)))</f>
        <v>0</v>
      </c>
      <c r="AD483" s="161" t="str">
        <f>IF(AND(I483&lt;'Checklist Parameters'!$E$22,$I483&lt;&gt;0),"Y","")</f>
        <v/>
      </c>
      <c r="AE483" s="161" t="str">
        <f>IF($AD483="Y",0,IF('Checklist Parameters'!$E$25="","&lt;no limit&gt;",ROUNDDOWN((($I483-'Checklist Parameters'!$E$24)/'Checklist Parameters'!$E$25)+1,0)))</f>
        <v>&lt;no limit&gt;</v>
      </c>
      <c r="AF483" s="174">
        <f t="shared" si="46"/>
        <v>0</v>
      </c>
      <c r="AG483" s="161">
        <f t="shared" si="47"/>
        <v>0</v>
      </c>
      <c r="AH483" s="126"/>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row>
    <row r="484" spans="1:79" ht="15">
      <c r="A484" s="393"/>
      <c r="B484" s="393"/>
      <c r="C484" s="393"/>
      <c r="D484" s="393"/>
      <c r="E484" s="393"/>
      <c r="F484" s="393"/>
      <c r="G484" s="393"/>
      <c r="H484" s="394"/>
      <c r="I484" s="394"/>
      <c r="J484" s="394"/>
      <c r="K484" s="394"/>
      <c r="L484" s="394"/>
      <c r="M484" s="394"/>
      <c r="N484" s="313">
        <f>IF(IF(I484&lt;'Checklist Parameters'!$E$22,0,($I484-$L484))&lt;0,0,IF(I484&lt;'Checklist Parameters'!$E$22,0,($I484-$L484)))</f>
        <v>0</v>
      </c>
      <c r="O484" s="394"/>
      <c r="P484" s="395"/>
      <c r="Q484" s="316">
        <f t="shared" si="42"/>
        <v>0</v>
      </c>
      <c r="R484" s="159">
        <f t="shared" si="43"/>
        <v>0</v>
      </c>
      <c r="S484" s="159">
        <f>IF('Checklist Parameters'!$E$60&lt;0.2,0.2,'Checklist Parameters'!$E$60)</f>
        <v>0.72</v>
      </c>
      <c r="T484" s="160">
        <f>IF($O484="",IF('Checklist District ID'!$C$43="Y",MAX($R484:$S484)*$I484,SUM($R484:$S484)*$I484),IF(O484&gt;0,Q484*S484))</f>
        <v>0</v>
      </c>
      <c r="U484" s="160">
        <f>IF(Q484&gt;0,((I484-T484)*'Formula Matrix'!$E$38),0)</f>
        <v>0</v>
      </c>
      <c r="V484" s="160">
        <f t="shared" si="44"/>
        <v>0</v>
      </c>
      <c r="W484" s="160">
        <f>IF(V484&gt;0,(V484*'Checklist Parameters'!$E$35),0)</f>
        <v>0</v>
      </c>
      <c r="X484" s="161">
        <f t="shared" si="45"/>
        <v>0</v>
      </c>
      <c r="Y484" s="161">
        <f>IF('Checklist Parameters'!$E$102&lt;&gt;"",(I484/43560)*'Checklist Parameters'!$E$102,"N/A")</f>
        <v>0</v>
      </c>
      <c r="Z484" s="161" t="str">
        <f>IF('Checklist Parameters'!$E$58&lt;&gt;"",((I484*'Checklist Parameters'!$E$58)*'Checklist Parameters'!$E$35)/1000,"N/A")</f>
        <v>N/A</v>
      </c>
      <c r="AA484" s="161">
        <f>IF('Checklist Parameters'!$E$101&lt;&gt;"",IFERROR(I484/'Checklist Parameters'!$E$101,0),"N/A")</f>
        <v>0</v>
      </c>
      <c r="AB484" s="161" t="str">
        <f>IF('Checklist Parameters'!$E$43&lt;&gt;"",(I484*'Checklist Parameters'!$E$43)/1000,"N/A")</f>
        <v>N/A</v>
      </c>
      <c r="AC484" s="161">
        <f>IF('Checklist Parameters'!$E$16="",$X484,IF(AND('Checklist Parameters'!$E$16&lt;$X484,'Checklist Parameters'!$E$16&gt;=3),'Checklist Parameters'!$E$16,IF(AND('Checklist Parameters'!$E$16&lt;$X484,'Checklist Parameters'!$E$16&lt;3),0,$X484)))</f>
        <v>0</v>
      </c>
      <c r="AD484" s="161" t="str">
        <f>IF(AND(I484&lt;'Checklist Parameters'!$E$22,$I484&lt;&gt;0),"Y","")</f>
        <v/>
      </c>
      <c r="AE484" s="161" t="str">
        <f>IF($AD484="Y",0,IF('Checklist Parameters'!$E$25="","&lt;no limit&gt;",ROUNDDOWN((($I484-'Checklist Parameters'!$E$24)/'Checklist Parameters'!$E$25)+1,0)))</f>
        <v>&lt;no limit&gt;</v>
      </c>
      <c r="AF484" s="174">
        <f t="shared" si="46"/>
        <v>0</v>
      </c>
      <c r="AG484" s="161">
        <f t="shared" si="47"/>
        <v>0</v>
      </c>
      <c r="AH484" s="126"/>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row>
    <row r="485" spans="1:79" ht="15">
      <c r="A485" s="393"/>
      <c r="B485" s="393"/>
      <c r="C485" s="393"/>
      <c r="D485" s="393"/>
      <c r="E485" s="393"/>
      <c r="F485" s="393"/>
      <c r="G485" s="393"/>
      <c r="H485" s="394"/>
      <c r="I485" s="394"/>
      <c r="J485" s="394"/>
      <c r="K485" s="394"/>
      <c r="L485" s="394"/>
      <c r="M485" s="394"/>
      <c r="N485" s="313">
        <f>IF(IF(I485&lt;'Checklist Parameters'!$E$22,0,($I485-$L485))&lt;0,0,IF(I485&lt;'Checklist Parameters'!$E$22,0,($I485-$L485)))</f>
        <v>0</v>
      </c>
      <c r="O485" s="394"/>
      <c r="P485" s="395"/>
      <c r="Q485" s="316">
        <f t="shared" si="42"/>
        <v>0</v>
      </c>
      <c r="R485" s="159">
        <f t="shared" si="43"/>
        <v>0</v>
      </c>
      <c r="S485" s="159">
        <f>IF('Checklist Parameters'!$E$60&lt;0.2,0.2,'Checklist Parameters'!$E$60)</f>
        <v>0.72</v>
      </c>
      <c r="T485" s="160">
        <f>IF($O485="",IF('Checklist District ID'!$C$43="Y",MAX($R485:$S485)*$I485,SUM($R485:$S485)*$I485),IF(O485&gt;0,Q485*S485))</f>
        <v>0</v>
      </c>
      <c r="U485" s="160">
        <f>IF(Q485&gt;0,((I485-T485)*'Formula Matrix'!$E$38),0)</f>
        <v>0</v>
      </c>
      <c r="V485" s="160">
        <f t="shared" si="44"/>
        <v>0</v>
      </c>
      <c r="W485" s="160">
        <f>IF(V485&gt;0,(V485*'Checklist Parameters'!$E$35),0)</f>
        <v>0</v>
      </c>
      <c r="X485" s="161">
        <f t="shared" si="45"/>
        <v>0</v>
      </c>
      <c r="Y485" s="161">
        <f>IF('Checklist Parameters'!$E$102&lt;&gt;"",(I485/43560)*'Checklist Parameters'!$E$102,"N/A")</f>
        <v>0</v>
      </c>
      <c r="Z485" s="161" t="str">
        <f>IF('Checklist Parameters'!$E$58&lt;&gt;"",((I485*'Checklist Parameters'!$E$58)*'Checklist Parameters'!$E$35)/1000,"N/A")</f>
        <v>N/A</v>
      </c>
      <c r="AA485" s="161">
        <f>IF('Checklist Parameters'!$E$101&lt;&gt;"",IFERROR(I485/'Checklist Parameters'!$E$101,0),"N/A")</f>
        <v>0</v>
      </c>
      <c r="AB485" s="161" t="str">
        <f>IF('Checklist Parameters'!$E$43&lt;&gt;"",(I485*'Checklist Parameters'!$E$43)/1000,"N/A")</f>
        <v>N/A</v>
      </c>
      <c r="AC485" s="161">
        <f>IF('Checklist Parameters'!$E$16="",$X485,IF(AND('Checklist Parameters'!$E$16&lt;$X485,'Checklist Parameters'!$E$16&gt;=3),'Checklist Parameters'!$E$16,IF(AND('Checklist Parameters'!$E$16&lt;$X485,'Checklist Parameters'!$E$16&lt;3),0,$X485)))</f>
        <v>0</v>
      </c>
      <c r="AD485" s="161" t="str">
        <f>IF(AND(I485&lt;'Checklist Parameters'!$E$22,$I485&lt;&gt;0),"Y","")</f>
        <v/>
      </c>
      <c r="AE485" s="161" t="str">
        <f>IF($AD485="Y",0,IF('Checklist Parameters'!$E$25="","&lt;no limit&gt;",ROUNDDOWN((($I485-'Checklist Parameters'!$E$24)/'Checklist Parameters'!$E$25)+1,0)))</f>
        <v>&lt;no limit&gt;</v>
      </c>
      <c r="AF485" s="174">
        <f t="shared" si="46"/>
        <v>0</v>
      </c>
      <c r="AG485" s="161">
        <f t="shared" si="47"/>
        <v>0</v>
      </c>
      <c r="AH485" s="126"/>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row>
    <row r="486" spans="1:79" ht="15">
      <c r="A486" s="393"/>
      <c r="B486" s="393"/>
      <c r="C486" s="393"/>
      <c r="D486" s="393"/>
      <c r="E486" s="393"/>
      <c r="F486" s="393"/>
      <c r="G486" s="393"/>
      <c r="H486" s="394"/>
      <c r="I486" s="394"/>
      <c r="J486" s="394"/>
      <c r="K486" s="394"/>
      <c r="L486" s="394"/>
      <c r="M486" s="394"/>
      <c r="N486" s="313">
        <f>IF(IF(I486&lt;'Checklist Parameters'!$E$22,0,($I486-$L486))&lt;0,0,IF(I486&lt;'Checklist Parameters'!$E$22,0,($I486-$L486)))</f>
        <v>0</v>
      </c>
      <c r="O486" s="394"/>
      <c r="P486" s="395"/>
      <c r="Q486" s="316">
        <f t="shared" si="42"/>
        <v>0</v>
      </c>
      <c r="R486" s="159">
        <f t="shared" si="43"/>
        <v>0</v>
      </c>
      <c r="S486" s="159">
        <f>IF('Checklist Parameters'!$E$60&lt;0.2,0.2,'Checklist Parameters'!$E$60)</f>
        <v>0.72</v>
      </c>
      <c r="T486" s="160">
        <f>IF($O486="",IF('Checklist District ID'!$C$43="Y",MAX($R486:$S486)*$I486,SUM($R486:$S486)*$I486),IF(O486&gt;0,Q486*S486))</f>
        <v>0</v>
      </c>
      <c r="U486" s="160">
        <f>IF(Q486&gt;0,((I486-T486)*'Formula Matrix'!$E$38),0)</f>
        <v>0</v>
      </c>
      <c r="V486" s="160">
        <f t="shared" si="44"/>
        <v>0</v>
      </c>
      <c r="W486" s="160">
        <f>IF(V486&gt;0,(V486*'Checklist Parameters'!$E$35),0)</f>
        <v>0</v>
      </c>
      <c r="X486" s="161">
        <f t="shared" si="45"/>
        <v>0</v>
      </c>
      <c r="Y486" s="161">
        <f>IF('Checklist Parameters'!$E$102&lt;&gt;"",(I486/43560)*'Checklist Parameters'!$E$102,"N/A")</f>
        <v>0</v>
      </c>
      <c r="Z486" s="161" t="str">
        <f>IF('Checklist Parameters'!$E$58&lt;&gt;"",((I486*'Checklist Parameters'!$E$58)*'Checklist Parameters'!$E$35)/1000,"N/A")</f>
        <v>N/A</v>
      </c>
      <c r="AA486" s="161">
        <f>IF('Checklist Parameters'!$E$101&lt;&gt;"",IFERROR(I486/'Checklist Parameters'!$E$101,0),"N/A")</f>
        <v>0</v>
      </c>
      <c r="AB486" s="161" t="str">
        <f>IF('Checklist Parameters'!$E$43&lt;&gt;"",(I486*'Checklist Parameters'!$E$43)/1000,"N/A")</f>
        <v>N/A</v>
      </c>
      <c r="AC486" s="161">
        <f>IF('Checklist Parameters'!$E$16="",$X486,IF(AND('Checklist Parameters'!$E$16&lt;$X486,'Checklist Parameters'!$E$16&gt;=3),'Checklist Parameters'!$E$16,IF(AND('Checklist Parameters'!$E$16&lt;$X486,'Checklist Parameters'!$E$16&lt;3),0,$X486)))</f>
        <v>0</v>
      </c>
      <c r="AD486" s="161" t="str">
        <f>IF(AND(I486&lt;'Checklist Parameters'!$E$22,$I486&lt;&gt;0),"Y","")</f>
        <v/>
      </c>
      <c r="AE486" s="161" t="str">
        <f>IF($AD486="Y",0,IF('Checklist Parameters'!$E$25="","&lt;no limit&gt;",ROUNDDOWN((($I486-'Checklist Parameters'!$E$24)/'Checklist Parameters'!$E$25)+1,0)))</f>
        <v>&lt;no limit&gt;</v>
      </c>
      <c r="AF486" s="174">
        <f t="shared" si="46"/>
        <v>0</v>
      </c>
      <c r="AG486" s="161">
        <f t="shared" si="47"/>
        <v>0</v>
      </c>
      <c r="AH486" s="126"/>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row>
    <row r="487" spans="1:79" ht="15">
      <c r="A487" s="393"/>
      <c r="B487" s="393"/>
      <c r="C487" s="393"/>
      <c r="D487" s="393"/>
      <c r="E487" s="393"/>
      <c r="F487" s="393"/>
      <c r="G487" s="393"/>
      <c r="H487" s="394"/>
      <c r="I487" s="394"/>
      <c r="J487" s="394"/>
      <c r="K487" s="394"/>
      <c r="L487" s="394"/>
      <c r="M487" s="394"/>
      <c r="N487" s="313">
        <f>IF(IF(I487&lt;'Checklist Parameters'!$E$22,0,($I487-$L487))&lt;0,0,IF(I487&lt;'Checklist Parameters'!$E$22,0,($I487-$L487)))</f>
        <v>0</v>
      </c>
      <c r="O487" s="394"/>
      <c r="P487" s="395"/>
      <c r="Q487" s="316">
        <f t="shared" si="42"/>
        <v>0</v>
      </c>
      <c r="R487" s="159">
        <f t="shared" si="43"/>
        <v>0</v>
      </c>
      <c r="S487" s="159">
        <f>IF('Checklist Parameters'!$E$60&lt;0.2,0.2,'Checklist Parameters'!$E$60)</f>
        <v>0.72</v>
      </c>
      <c r="T487" s="160">
        <f>IF($O487="",IF('Checklist District ID'!$C$43="Y",MAX($R487:$S487)*$I487,SUM($R487:$S487)*$I487),IF(O487&gt;0,Q487*S487))</f>
        <v>0</v>
      </c>
      <c r="U487" s="160">
        <f>IF(Q487&gt;0,((I487-T487)*'Formula Matrix'!$E$38),0)</f>
        <v>0</v>
      </c>
      <c r="V487" s="160">
        <f t="shared" si="44"/>
        <v>0</v>
      </c>
      <c r="W487" s="160">
        <f>IF(V487&gt;0,(V487*'Checklist Parameters'!$E$35),0)</f>
        <v>0</v>
      </c>
      <c r="X487" s="161">
        <f t="shared" si="45"/>
        <v>0</v>
      </c>
      <c r="Y487" s="161">
        <f>IF('Checklist Parameters'!$E$102&lt;&gt;"",(I487/43560)*'Checklist Parameters'!$E$102,"N/A")</f>
        <v>0</v>
      </c>
      <c r="Z487" s="161" t="str">
        <f>IF('Checklist Parameters'!$E$58&lt;&gt;"",((I487*'Checklist Parameters'!$E$58)*'Checklist Parameters'!$E$35)/1000,"N/A")</f>
        <v>N/A</v>
      </c>
      <c r="AA487" s="161">
        <f>IF('Checklist Parameters'!$E$101&lt;&gt;"",IFERROR(I487/'Checklist Parameters'!$E$101,0),"N/A")</f>
        <v>0</v>
      </c>
      <c r="AB487" s="161" t="str">
        <f>IF('Checklist Parameters'!$E$43&lt;&gt;"",(I487*'Checklist Parameters'!$E$43)/1000,"N/A")</f>
        <v>N/A</v>
      </c>
      <c r="AC487" s="161">
        <f>IF('Checklist Parameters'!$E$16="",$X487,IF(AND('Checklist Parameters'!$E$16&lt;$X487,'Checklist Parameters'!$E$16&gt;=3),'Checklist Parameters'!$E$16,IF(AND('Checklist Parameters'!$E$16&lt;$X487,'Checklist Parameters'!$E$16&lt;3),0,$X487)))</f>
        <v>0</v>
      </c>
      <c r="AD487" s="161" t="str">
        <f>IF(AND(I487&lt;'Checklist Parameters'!$E$22,$I487&lt;&gt;0),"Y","")</f>
        <v/>
      </c>
      <c r="AE487" s="161" t="str">
        <f>IF($AD487="Y",0,IF('Checklist Parameters'!$E$25="","&lt;no limit&gt;",ROUNDDOWN((($I487-'Checklist Parameters'!$E$24)/'Checklist Parameters'!$E$25)+1,0)))</f>
        <v>&lt;no limit&gt;</v>
      </c>
      <c r="AF487" s="174">
        <f t="shared" si="46"/>
        <v>0</v>
      </c>
      <c r="AG487" s="161">
        <f t="shared" si="47"/>
        <v>0</v>
      </c>
      <c r="AH487" s="126"/>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row>
    <row r="488" spans="1:79" ht="15">
      <c r="A488" s="393"/>
      <c r="B488" s="393"/>
      <c r="C488" s="393"/>
      <c r="D488" s="393"/>
      <c r="E488" s="393"/>
      <c r="F488" s="393"/>
      <c r="G488" s="393"/>
      <c r="H488" s="394"/>
      <c r="I488" s="394"/>
      <c r="J488" s="394"/>
      <c r="K488" s="394"/>
      <c r="L488" s="394"/>
      <c r="M488" s="394"/>
      <c r="N488" s="313">
        <f>IF(IF(I488&lt;'Checklist Parameters'!$E$22,0,($I488-$L488))&lt;0,0,IF(I488&lt;'Checklist Parameters'!$E$22,0,($I488-$L488)))</f>
        <v>0</v>
      </c>
      <c r="O488" s="394"/>
      <c r="P488" s="395"/>
      <c r="Q488" s="316">
        <f t="shared" si="42"/>
        <v>0</v>
      </c>
      <c r="R488" s="159">
        <f t="shared" si="43"/>
        <v>0</v>
      </c>
      <c r="S488" s="159">
        <f>IF('Checklist Parameters'!$E$60&lt;0.2,0.2,'Checklist Parameters'!$E$60)</f>
        <v>0.72</v>
      </c>
      <c r="T488" s="160">
        <f>IF($O488="",IF('Checklist District ID'!$C$43="Y",MAX($R488:$S488)*$I488,SUM($R488:$S488)*$I488),IF(O488&gt;0,Q488*S488))</f>
        <v>0</v>
      </c>
      <c r="U488" s="160">
        <f>IF(Q488&gt;0,((I488-T488)*'Formula Matrix'!$E$38),0)</f>
        <v>0</v>
      </c>
      <c r="V488" s="160">
        <f t="shared" si="44"/>
        <v>0</v>
      </c>
      <c r="W488" s="160">
        <f>IF(V488&gt;0,(V488*'Checklist Parameters'!$E$35),0)</f>
        <v>0</v>
      </c>
      <c r="X488" s="161">
        <f t="shared" si="45"/>
        <v>0</v>
      </c>
      <c r="Y488" s="161">
        <f>IF('Checklist Parameters'!$E$102&lt;&gt;"",(I488/43560)*'Checklist Parameters'!$E$102,"N/A")</f>
        <v>0</v>
      </c>
      <c r="Z488" s="161" t="str">
        <f>IF('Checklist Parameters'!$E$58&lt;&gt;"",((I488*'Checklist Parameters'!$E$58)*'Checklist Parameters'!$E$35)/1000,"N/A")</f>
        <v>N/A</v>
      </c>
      <c r="AA488" s="161">
        <f>IF('Checklist Parameters'!$E$101&lt;&gt;"",IFERROR(I488/'Checklist Parameters'!$E$101,0),"N/A")</f>
        <v>0</v>
      </c>
      <c r="AB488" s="161" t="str">
        <f>IF('Checklist Parameters'!$E$43&lt;&gt;"",(I488*'Checklist Parameters'!$E$43)/1000,"N/A")</f>
        <v>N/A</v>
      </c>
      <c r="AC488" s="161">
        <f>IF('Checklist Parameters'!$E$16="",$X488,IF(AND('Checklist Parameters'!$E$16&lt;$X488,'Checklist Parameters'!$E$16&gt;=3),'Checklist Parameters'!$E$16,IF(AND('Checklist Parameters'!$E$16&lt;$X488,'Checklist Parameters'!$E$16&lt;3),0,$X488)))</f>
        <v>0</v>
      </c>
      <c r="AD488" s="161" t="str">
        <f>IF(AND(I488&lt;'Checklist Parameters'!$E$22,$I488&lt;&gt;0),"Y","")</f>
        <v/>
      </c>
      <c r="AE488" s="161" t="str">
        <f>IF($AD488="Y",0,IF('Checklist Parameters'!$E$25="","&lt;no limit&gt;",ROUNDDOWN((($I488-'Checklist Parameters'!$E$24)/'Checklist Parameters'!$E$25)+1,0)))</f>
        <v>&lt;no limit&gt;</v>
      </c>
      <c r="AF488" s="174">
        <f t="shared" si="46"/>
        <v>0</v>
      </c>
      <c r="AG488" s="161">
        <f t="shared" si="47"/>
        <v>0</v>
      </c>
      <c r="AH488" s="126"/>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row>
    <row r="489" spans="1:79" ht="15">
      <c r="A489" s="393"/>
      <c r="B489" s="393"/>
      <c r="C489" s="393"/>
      <c r="D489" s="393"/>
      <c r="E489" s="393"/>
      <c r="F489" s="393"/>
      <c r="G489" s="393"/>
      <c r="H489" s="394"/>
      <c r="I489" s="394"/>
      <c r="J489" s="394"/>
      <c r="K489" s="394"/>
      <c r="L489" s="394"/>
      <c r="M489" s="394"/>
      <c r="N489" s="313">
        <f>IF(IF(I489&lt;'Checklist Parameters'!$E$22,0,($I489-$L489))&lt;0,0,IF(I489&lt;'Checklist Parameters'!$E$22,0,($I489-$L489)))</f>
        <v>0</v>
      </c>
      <c r="O489" s="394"/>
      <c r="P489" s="395"/>
      <c r="Q489" s="316">
        <f t="shared" si="42"/>
        <v>0</v>
      </c>
      <c r="R489" s="159">
        <f t="shared" si="43"/>
        <v>0</v>
      </c>
      <c r="S489" s="159">
        <f>IF('Checklist Parameters'!$E$60&lt;0.2,0.2,'Checklist Parameters'!$E$60)</f>
        <v>0.72</v>
      </c>
      <c r="T489" s="160">
        <f>IF($O489="",IF('Checklist District ID'!$C$43="Y",MAX($R489:$S489)*$I489,SUM($R489:$S489)*$I489),IF(O489&gt;0,Q489*S489))</f>
        <v>0</v>
      </c>
      <c r="U489" s="160">
        <f>IF(Q489&gt;0,((I489-T489)*'Formula Matrix'!$E$38),0)</f>
        <v>0</v>
      </c>
      <c r="V489" s="160">
        <f t="shared" si="44"/>
        <v>0</v>
      </c>
      <c r="W489" s="160">
        <f>IF(V489&gt;0,(V489*'Checklist Parameters'!$E$35),0)</f>
        <v>0</v>
      </c>
      <c r="X489" s="161">
        <f t="shared" si="45"/>
        <v>0</v>
      </c>
      <c r="Y489" s="161">
        <f>IF('Checklist Parameters'!$E$102&lt;&gt;"",(I489/43560)*'Checklist Parameters'!$E$102,"N/A")</f>
        <v>0</v>
      </c>
      <c r="Z489" s="161" t="str">
        <f>IF('Checklist Parameters'!$E$58&lt;&gt;"",((I489*'Checklist Parameters'!$E$58)*'Checklist Parameters'!$E$35)/1000,"N/A")</f>
        <v>N/A</v>
      </c>
      <c r="AA489" s="161">
        <f>IF('Checklist Parameters'!$E$101&lt;&gt;"",IFERROR(I489/'Checklist Parameters'!$E$101,0),"N/A")</f>
        <v>0</v>
      </c>
      <c r="AB489" s="161" t="str">
        <f>IF('Checklist Parameters'!$E$43&lt;&gt;"",(I489*'Checklist Parameters'!$E$43)/1000,"N/A")</f>
        <v>N/A</v>
      </c>
      <c r="AC489" s="161">
        <f>IF('Checklist Parameters'!$E$16="",$X489,IF(AND('Checklist Parameters'!$E$16&lt;$X489,'Checklist Parameters'!$E$16&gt;=3),'Checklist Parameters'!$E$16,IF(AND('Checklist Parameters'!$E$16&lt;$X489,'Checklist Parameters'!$E$16&lt;3),0,$X489)))</f>
        <v>0</v>
      </c>
      <c r="AD489" s="161" t="str">
        <f>IF(AND(I489&lt;'Checklist Parameters'!$E$22,$I489&lt;&gt;0),"Y","")</f>
        <v/>
      </c>
      <c r="AE489" s="161" t="str">
        <f>IF($AD489="Y",0,IF('Checklist Parameters'!$E$25="","&lt;no limit&gt;",ROUNDDOWN((($I489-'Checklist Parameters'!$E$24)/'Checklist Parameters'!$E$25)+1,0)))</f>
        <v>&lt;no limit&gt;</v>
      </c>
      <c r="AF489" s="174">
        <f t="shared" si="46"/>
        <v>0</v>
      </c>
      <c r="AG489" s="161">
        <f t="shared" si="47"/>
        <v>0</v>
      </c>
      <c r="AH489" s="126"/>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row>
    <row r="490" spans="1:79" ht="15">
      <c r="A490" s="393"/>
      <c r="B490" s="393"/>
      <c r="C490" s="393"/>
      <c r="D490" s="393"/>
      <c r="E490" s="393"/>
      <c r="F490" s="393"/>
      <c r="G490" s="393"/>
      <c r="H490" s="394"/>
      <c r="I490" s="394"/>
      <c r="J490" s="394"/>
      <c r="K490" s="394"/>
      <c r="L490" s="394"/>
      <c r="M490" s="394"/>
      <c r="N490" s="313">
        <f>IF(IF(I490&lt;'Checklist Parameters'!$E$22,0,($I490-$L490))&lt;0,0,IF(I490&lt;'Checklist Parameters'!$E$22,0,($I490-$L490)))</f>
        <v>0</v>
      </c>
      <c r="O490" s="394"/>
      <c r="P490" s="395"/>
      <c r="Q490" s="316">
        <f t="shared" si="42"/>
        <v>0</v>
      </c>
      <c r="R490" s="159">
        <f t="shared" si="43"/>
        <v>0</v>
      </c>
      <c r="S490" s="159">
        <f>IF('Checklist Parameters'!$E$60&lt;0.2,0.2,'Checklist Parameters'!$E$60)</f>
        <v>0.72</v>
      </c>
      <c r="T490" s="160">
        <f>IF($O490="",IF('Checklist District ID'!$C$43="Y",MAX($R490:$S490)*$I490,SUM($R490:$S490)*$I490),IF(O490&gt;0,Q490*S490))</f>
        <v>0</v>
      </c>
      <c r="U490" s="160">
        <f>IF(Q490&gt;0,((I490-T490)*'Formula Matrix'!$E$38),0)</f>
        <v>0</v>
      </c>
      <c r="V490" s="160">
        <f t="shared" si="44"/>
        <v>0</v>
      </c>
      <c r="W490" s="160">
        <f>IF(V490&gt;0,(V490*'Checklist Parameters'!$E$35),0)</f>
        <v>0</v>
      </c>
      <c r="X490" s="161">
        <f t="shared" si="45"/>
        <v>0</v>
      </c>
      <c r="Y490" s="161">
        <f>IF('Checklist Parameters'!$E$102&lt;&gt;"",(I490/43560)*'Checklist Parameters'!$E$102,"N/A")</f>
        <v>0</v>
      </c>
      <c r="Z490" s="161" t="str">
        <f>IF('Checklist Parameters'!$E$58&lt;&gt;"",((I490*'Checklist Parameters'!$E$58)*'Checklist Parameters'!$E$35)/1000,"N/A")</f>
        <v>N/A</v>
      </c>
      <c r="AA490" s="161">
        <f>IF('Checklist Parameters'!$E$101&lt;&gt;"",IFERROR(I490/'Checklist Parameters'!$E$101,0),"N/A")</f>
        <v>0</v>
      </c>
      <c r="AB490" s="161" t="str">
        <f>IF('Checklist Parameters'!$E$43&lt;&gt;"",(I490*'Checklist Parameters'!$E$43)/1000,"N/A")</f>
        <v>N/A</v>
      </c>
      <c r="AC490" s="161">
        <f>IF('Checklist Parameters'!$E$16="",$X490,IF(AND('Checklist Parameters'!$E$16&lt;$X490,'Checklist Parameters'!$E$16&gt;=3),'Checklist Parameters'!$E$16,IF(AND('Checklist Parameters'!$E$16&lt;$X490,'Checklist Parameters'!$E$16&lt;3),0,$X490)))</f>
        <v>0</v>
      </c>
      <c r="AD490" s="161" t="str">
        <f>IF(AND(I490&lt;'Checklist Parameters'!$E$22,$I490&lt;&gt;0),"Y","")</f>
        <v/>
      </c>
      <c r="AE490" s="161" t="str">
        <f>IF($AD490="Y",0,IF('Checklist Parameters'!$E$25="","&lt;no limit&gt;",ROUNDDOWN((($I490-'Checklist Parameters'!$E$24)/'Checklist Parameters'!$E$25)+1,0)))</f>
        <v>&lt;no limit&gt;</v>
      </c>
      <c r="AF490" s="174">
        <f t="shared" si="46"/>
        <v>0</v>
      </c>
      <c r="AG490" s="161">
        <f t="shared" si="47"/>
        <v>0</v>
      </c>
      <c r="AH490" s="126"/>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row>
    <row r="491" spans="1:79" ht="15">
      <c r="A491" s="393"/>
      <c r="B491" s="393"/>
      <c r="C491" s="393"/>
      <c r="D491" s="393"/>
      <c r="E491" s="393"/>
      <c r="F491" s="393"/>
      <c r="G491" s="393"/>
      <c r="H491" s="394"/>
      <c r="I491" s="394"/>
      <c r="J491" s="394"/>
      <c r="K491" s="394"/>
      <c r="L491" s="394"/>
      <c r="M491" s="394"/>
      <c r="N491" s="313">
        <f>IF(IF(I491&lt;'Checklist Parameters'!$E$22,0,($I491-$L491))&lt;0,0,IF(I491&lt;'Checklist Parameters'!$E$22,0,($I491-$L491)))</f>
        <v>0</v>
      </c>
      <c r="O491" s="394"/>
      <c r="P491" s="395"/>
      <c r="Q491" s="316">
        <f t="shared" si="42"/>
        <v>0</v>
      </c>
      <c r="R491" s="159">
        <f t="shared" si="43"/>
        <v>0</v>
      </c>
      <c r="S491" s="159">
        <f>IF('Checklist Parameters'!$E$60&lt;0.2,0.2,'Checklist Parameters'!$E$60)</f>
        <v>0.72</v>
      </c>
      <c r="T491" s="160">
        <f>IF($O491="",IF('Checklist District ID'!$C$43="Y",MAX($R491:$S491)*$I491,SUM($R491:$S491)*$I491),IF(O491&gt;0,Q491*S491))</f>
        <v>0</v>
      </c>
      <c r="U491" s="160">
        <f>IF(Q491&gt;0,((I491-T491)*'Formula Matrix'!$E$38),0)</f>
        <v>0</v>
      </c>
      <c r="V491" s="160">
        <f t="shared" si="44"/>
        <v>0</v>
      </c>
      <c r="W491" s="160">
        <f>IF(V491&gt;0,(V491*'Checklist Parameters'!$E$35),0)</f>
        <v>0</v>
      </c>
      <c r="X491" s="161">
        <f t="shared" si="45"/>
        <v>0</v>
      </c>
      <c r="Y491" s="161">
        <f>IF('Checklist Parameters'!$E$102&lt;&gt;"",(I491/43560)*'Checklist Parameters'!$E$102,"N/A")</f>
        <v>0</v>
      </c>
      <c r="Z491" s="161" t="str">
        <f>IF('Checklist Parameters'!$E$58&lt;&gt;"",((I491*'Checklist Parameters'!$E$58)*'Checklist Parameters'!$E$35)/1000,"N/A")</f>
        <v>N/A</v>
      </c>
      <c r="AA491" s="161">
        <f>IF('Checklist Parameters'!$E$101&lt;&gt;"",IFERROR(I491/'Checklist Parameters'!$E$101,0),"N/A")</f>
        <v>0</v>
      </c>
      <c r="AB491" s="161" t="str">
        <f>IF('Checklist Parameters'!$E$43&lt;&gt;"",(I491*'Checklist Parameters'!$E$43)/1000,"N/A")</f>
        <v>N/A</v>
      </c>
      <c r="AC491" s="161">
        <f>IF('Checklist Parameters'!$E$16="",$X491,IF(AND('Checklist Parameters'!$E$16&lt;$X491,'Checklist Parameters'!$E$16&gt;=3),'Checklist Parameters'!$E$16,IF(AND('Checklist Parameters'!$E$16&lt;$X491,'Checklist Parameters'!$E$16&lt;3),0,$X491)))</f>
        <v>0</v>
      </c>
      <c r="AD491" s="161" t="str">
        <f>IF(AND(I491&lt;'Checklist Parameters'!$E$22,$I491&lt;&gt;0),"Y","")</f>
        <v/>
      </c>
      <c r="AE491" s="161" t="str">
        <f>IF($AD491="Y",0,IF('Checklist Parameters'!$E$25="","&lt;no limit&gt;",ROUNDDOWN((($I491-'Checklist Parameters'!$E$24)/'Checklist Parameters'!$E$25)+1,0)))</f>
        <v>&lt;no limit&gt;</v>
      </c>
      <c r="AF491" s="174">
        <f t="shared" si="46"/>
        <v>0</v>
      </c>
      <c r="AG491" s="161">
        <f t="shared" si="47"/>
        <v>0</v>
      </c>
      <c r="AH491" s="126"/>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row>
    <row r="492" spans="1:79" ht="15">
      <c r="A492" s="393"/>
      <c r="B492" s="393"/>
      <c r="C492" s="393"/>
      <c r="D492" s="393"/>
      <c r="E492" s="393"/>
      <c r="F492" s="393"/>
      <c r="G492" s="393"/>
      <c r="H492" s="394"/>
      <c r="I492" s="394"/>
      <c r="J492" s="394"/>
      <c r="K492" s="394"/>
      <c r="L492" s="394"/>
      <c r="M492" s="394"/>
      <c r="N492" s="313">
        <f>IF(IF(I492&lt;'Checklist Parameters'!$E$22,0,($I492-$L492))&lt;0,0,IF(I492&lt;'Checklist Parameters'!$E$22,0,($I492-$L492)))</f>
        <v>0</v>
      </c>
      <c r="O492" s="394"/>
      <c r="P492" s="395"/>
      <c r="Q492" s="316">
        <f t="shared" si="42"/>
        <v>0</v>
      </c>
      <c r="R492" s="159">
        <f t="shared" si="43"/>
        <v>0</v>
      </c>
      <c r="S492" s="159">
        <f>IF('Checklist Parameters'!$E$60&lt;0.2,0.2,'Checklist Parameters'!$E$60)</f>
        <v>0.72</v>
      </c>
      <c r="T492" s="160">
        <f>IF($O492="",IF('Checklist District ID'!$C$43="Y",MAX($R492:$S492)*$I492,SUM($R492:$S492)*$I492),IF(O492&gt;0,Q492*S492))</f>
        <v>0</v>
      </c>
      <c r="U492" s="160">
        <f>IF(Q492&gt;0,((I492-T492)*'Formula Matrix'!$E$38),0)</f>
        <v>0</v>
      </c>
      <c r="V492" s="160">
        <f t="shared" si="44"/>
        <v>0</v>
      </c>
      <c r="W492" s="160">
        <f>IF(V492&gt;0,(V492*'Checklist Parameters'!$E$35),0)</f>
        <v>0</v>
      </c>
      <c r="X492" s="161">
        <f t="shared" si="45"/>
        <v>0</v>
      </c>
      <c r="Y492" s="161">
        <f>IF('Checklist Parameters'!$E$102&lt;&gt;"",(I492/43560)*'Checklist Parameters'!$E$102,"N/A")</f>
        <v>0</v>
      </c>
      <c r="Z492" s="161" t="str">
        <f>IF('Checklist Parameters'!$E$58&lt;&gt;"",((I492*'Checklist Parameters'!$E$58)*'Checklist Parameters'!$E$35)/1000,"N/A")</f>
        <v>N/A</v>
      </c>
      <c r="AA492" s="161">
        <f>IF('Checklist Parameters'!$E$101&lt;&gt;"",IFERROR(I492/'Checklist Parameters'!$E$101,0),"N/A")</f>
        <v>0</v>
      </c>
      <c r="AB492" s="161" t="str">
        <f>IF('Checklist Parameters'!$E$43&lt;&gt;"",(I492*'Checklist Parameters'!$E$43)/1000,"N/A")</f>
        <v>N/A</v>
      </c>
      <c r="AC492" s="161">
        <f>IF('Checklist Parameters'!$E$16="",$X492,IF(AND('Checklist Parameters'!$E$16&lt;$X492,'Checklist Parameters'!$E$16&gt;=3),'Checklist Parameters'!$E$16,IF(AND('Checklist Parameters'!$E$16&lt;$X492,'Checklist Parameters'!$E$16&lt;3),0,$X492)))</f>
        <v>0</v>
      </c>
      <c r="AD492" s="161" t="str">
        <f>IF(AND(I492&lt;'Checklist Parameters'!$E$22,$I492&lt;&gt;0),"Y","")</f>
        <v/>
      </c>
      <c r="AE492" s="161" t="str">
        <f>IF($AD492="Y",0,IF('Checklist Parameters'!$E$25="","&lt;no limit&gt;",ROUNDDOWN((($I492-'Checklist Parameters'!$E$24)/'Checklist Parameters'!$E$25)+1,0)))</f>
        <v>&lt;no limit&gt;</v>
      </c>
      <c r="AF492" s="174">
        <f t="shared" si="46"/>
        <v>0</v>
      </c>
      <c r="AG492" s="161">
        <f t="shared" si="47"/>
        <v>0</v>
      </c>
      <c r="AH492" s="126"/>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row>
    <row r="493" spans="1:79" ht="15">
      <c r="A493" s="393"/>
      <c r="B493" s="393"/>
      <c r="C493" s="393"/>
      <c r="D493" s="393"/>
      <c r="E493" s="393"/>
      <c r="F493" s="393"/>
      <c r="G493" s="393"/>
      <c r="H493" s="394"/>
      <c r="I493" s="394"/>
      <c r="J493" s="394"/>
      <c r="K493" s="394"/>
      <c r="L493" s="394"/>
      <c r="M493" s="394"/>
      <c r="N493" s="313">
        <f>IF(IF(I493&lt;'Checklist Parameters'!$E$22,0,($I493-$L493))&lt;0,0,IF(I493&lt;'Checklist Parameters'!$E$22,0,($I493-$L493)))</f>
        <v>0</v>
      </c>
      <c r="O493" s="394"/>
      <c r="P493" s="395"/>
      <c r="Q493" s="316">
        <f t="shared" si="42"/>
        <v>0</v>
      </c>
      <c r="R493" s="159">
        <f t="shared" si="43"/>
        <v>0</v>
      </c>
      <c r="S493" s="159">
        <f>IF('Checklist Parameters'!$E$60&lt;0.2,0.2,'Checklist Parameters'!$E$60)</f>
        <v>0.72</v>
      </c>
      <c r="T493" s="160">
        <f>IF($O493="",IF('Checklist District ID'!$C$43="Y",MAX($R493:$S493)*$I493,SUM($R493:$S493)*$I493),IF(O493&gt;0,Q493*S493))</f>
        <v>0</v>
      </c>
      <c r="U493" s="160">
        <f>IF(Q493&gt;0,((I493-T493)*'Formula Matrix'!$E$38),0)</f>
        <v>0</v>
      </c>
      <c r="V493" s="160">
        <f t="shared" si="44"/>
        <v>0</v>
      </c>
      <c r="W493" s="160">
        <f>IF(V493&gt;0,(V493*'Checklist Parameters'!$E$35),0)</f>
        <v>0</v>
      </c>
      <c r="X493" s="161">
        <f t="shared" si="45"/>
        <v>0</v>
      </c>
      <c r="Y493" s="161">
        <f>IF('Checklist Parameters'!$E$102&lt;&gt;"",(I493/43560)*'Checklist Parameters'!$E$102,"N/A")</f>
        <v>0</v>
      </c>
      <c r="Z493" s="161" t="str">
        <f>IF('Checklist Parameters'!$E$58&lt;&gt;"",((I493*'Checklist Parameters'!$E$58)*'Checklist Parameters'!$E$35)/1000,"N/A")</f>
        <v>N/A</v>
      </c>
      <c r="AA493" s="161">
        <f>IF('Checklist Parameters'!$E$101&lt;&gt;"",IFERROR(I493/'Checklist Parameters'!$E$101,0),"N/A")</f>
        <v>0</v>
      </c>
      <c r="AB493" s="161" t="str">
        <f>IF('Checklist Parameters'!$E$43&lt;&gt;"",(I493*'Checklist Parameters'!$E$43)/1000,"N/A")</f>
        <v>N/A</v>
      </c>
      <c r="AC493" s="161">
        <f>IF('Checklist Parameters'!$E$16="",$X493,IF(AND('Checklist Parameters'!$E$16&lt;$X493,'Checklist Parameters'!$E$16&gt;=3),'Checklist Parameters'!$E$16,IF(AND('Checklist Parameters'!$E$16&lt;$X493,'Checklist Parameters'!$E$16&lt;3),0,$X493)))</f>
        <v>0</v>
      </c>
      <c r="AD493" s="161" t="str">
        <f>IF(AND(I493&lt;'Checklist Parameters'!$E$22,$I493&lt;&gt;0),"Y","")</f>
        <v/>
      </c>
      <c r="AE493" s="161" t="str">
        <f>IF($AD493="Y",0,IF('Checklist Parameters'!$E$25="","&lt;no limit&gt;",ROUNDDOWN((($I493-'Checklist Parameters'!$E$24)/'Checklist Parameters'!$E$25)+1,0)))</f>
        <v>&lt;no limit&gt;</v>
      </c>
      <c r="AF493" s="174">
        <f t="shared" si="46"/>
        <v>0</v>
      </c>
      <c r="AG493" s="161">
        <f t="shared" si="47"/>
        <v>0</v>
      </c>
      <c r="AH493" s="126"/>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row>
    <row r="494" spans="1:79" ht="15">
      <c r="A494" s="393"/>
      <c r="B494" s="393"/>
      <c r="C494" s="393"/>
      <c r="D494" s="393"/>
      <c r="E494" s="393"/>
      <c r="F494" s="393"/>
      <c r="G494" s="393"/>
      <c r="H494" s="394"/>
      <c r="I494" s="394"/>
      <c r="J494" s="394"/>
      <c r="K494" s="394"/>
      <c r="L494" s="394"/>
      <c r="M494" s="394"/>
      <c r="N494" s="313">
        <f>IF(IF(I494&lt;'Checklist Parameters'!$E$22,0,($I494-$L494))&lt;0,0,IF(I494&lt;'Checklist Parameters'!$E$22,0,($I494-$L494)))</f>
        <v>0</v>
      </c>
      <c r="O494" s="394"/>
      <c r="P494" s="395"/>
      <c r="Q494" s="316">
        <f t="shared" si="42"/>
        <v>0</v>
      </c>
      <c r="R494" s="159">
        <f t="shared" si="43"/>
        <v>0</v>
      </c>
      <c r="S494" s="159">
        <f>IF('Checklist Parameters'!$E$60&lt;0.2,0.2,'Checklist Parameters'!$E$60)</f>
        <v>0.72</v>
      </c>
      <c r="T494" s="160">
        <f>IF($O494="",IF('Checklist District ID'!$C$43="Y",MAX($R494:$S494)*$I494,SUM($R494:$S494)*$I494),IF(O494&gt;0,Q494*S494))</f>
        <v>0</v>
      </c>
      <c r="U494" s="160">
        <f>IF(Q494&gt;0,((I494-T494)*'Formula Matrix'!$E$38),0)</f>
        <v>0</v>
      </c>
      <c r="V494" s="160">
        <f t="shared" si="44"/>
        <v>0</v>
      </c>
      <c r="W494" s="160">
        <f>IF(V494&gt;0,(V494*'Checklist Parameters'!$E$35),0)</f>
        <v>0</v>
      </c>
      <c r="X494" s="161">
        <f t="shared" si="45"/>
        <v>0</v>
      </c>
      <c r="Y494" s="161">
        <f>IF('Checklist Parameters'!$E$102&lt;&gt;"",(I494/43560)*'Checklist Parameters'!$E$102,"N/A")</f>
        <v>0</v>
      </c>
      <c r="Z494" s="161" t="str">
        <f>IF('Checklist Parameters'!$E$58&lt;&gt;"",((I494*'Checklist Parameters'!$E$58)*'Checklist Parameters'!$E$35)/1000,"N/A")</f>
        <v>N/A</v>
      </c>
      <c r="AA494" s="161">
        <f>IF('Checklist Parameters'!$E$101&lt;&gt;"",IFERROR(I494/'Checklist Parameters'!$E$101,0),"N/A")</f>
        <v>0</v>
      </c>
      <c r="AB494" s="161" t="str">
        <f>IF('Checklist Parameters'!$E$43&lt;&gt;"",(I494*'Checklist Parameters'!$E$43)/1000,"N/A")</f>
        <v>N/A</v>
      </c>
      <c r="AC494" s="161">
        <f>IF('Checklist Parameters'!$E$16="",$X494,IF(AND('Checklist Parameters'!$E$16&lt;$X494,'Checklist Parameters'!$E$16&gt;=3),'Checklist Parameters'!$E$16,IF(AND('Checklist Parameters'!$E$16&lt;$X494,'Checklist Parameters'!$E$16&lt;3),0,$X494)))</f>
        <v>0</v>
      </c>
      <c r="AD494" s="161" t="str">
        <f>IF(AND(I494&lt;'Checklist Parameters'!$E$22,$I494&lt;&gt;0),"Y","")</f>
        <v/>
      </c>
      <c r="AE494" s="161" t="str">
        <f>IF($AD494="Y",0,IF('Checklist Parameters'!$E$25="","&lt;no limit&gt;",ROUNDDOWN((($I494-'Checklist Parameters'!$E$24)/'Checklist Parameters'!$E$25)+1,0)))</f>
        <v>&lt;no limit&gt;</v>
      </c>
      <c r="AF494" s="174">
        <f t="shared" si="46"/>
        <v>0</v>
      </c>
      <c r="AG494" s="161">
        <f t="shared" si="47"/>
        <v>0</v>
      </c>
      <c r="AH494" s="126"/>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row>
    <row r="495" spans="1:79" ht="15">
      <c r="A495" s="393"/>
      <c r="B495" s="393"/>
      <c r="C495" s="393"/>
      <c r="D495" s="393"/>
      <c r="E495" s="393"/>
      <c r="F495" s="393"/>
      <c r="G495" s="393"/>
      <c r="H495" s="394"/>
      <c r="I495" s="394"/>
      <c r="J495" s="394"/>
      <c r="K495" s="394"/>
      <c r="L495" s="394"/>
      <c r="M495" s="394"/>
      <c r="N495" s="313">
        <f>IF(IF(I495&lt;'Checklist Parameters'!$E$22,0,($I495-$L495))&lt;0,0,IF(I495&lt;'Checklist Parameters'!$E$22,0,($I495-$L495)))</f>
        <v>0</v>
      </c>
      <c r="O495" s="394"/>
      <c r="P495" s="395"/>
      <c r="Q495" s="316">
        <f t="shared" si="42"/>
        <v>0</v>
      </c>
      <c r="R495" s="159">
        <f t="shared" si="43"/>
        <v>0</v>
      </c>
      <c r="S495" s="159">
        <f>IF('Checklist Parameters'!$E$60&lt;0.2,0.2,'Checklist Parameters'!$E$60)</f>
        <v>0.72</v>
      </c>
      <c r="T495" s="160">
        <f>IF($O495="",IF('Checklist District ID'!$C$43="Y",MAX($R495:$S495)*$I495,SUM($R495:$S495)*$I495),IF(O495&gt;0,Q495*S495))</f>
        <v>0</v>
      </c>
      <c r="U495" s="160">
        <f>IF(Q495&gt;0,((I495-T495)*'Formula Matrix'!$E$38),0)</f>
        <v>0</v>
      </c>
      <c r="V495" s="160">
        <f t="shared" si="44"/>
        <v>0</v>
      </c>
      <c r="W495" s="160">
        <f>IF(V495&gt;0,(V495*'Checklist Parameters'!$E$35),0)</f>
        <v>0</v>
      </c>
      <c r="X495" s="161">
        <f t="shared" si="45"/>
        <v>0</v>
      </c>
      <c r="Y495" s="161">
        <f>IF('Checklist Parameters'!$E$102&lt;&gt;"",(I495/43560)*'Checklist Parameters'!$E$102,"N/A")</f>
        <v>0</v>
      </c>
      <c r="Z495" s="161" t="str">
        <f>IF('Checklist Parameters'!$E$58&lt;&gt;"",((I495*'Checklist Parameters'!$E$58)*'Checklist Parameters'!$E$35)/1000,"N/A")</f>
        <v>N/A</v>
      </c>
      <c r="AA495" s="161">
        <f>IF('Checklist Parameters'!$E$101&lt;&gt;"",IFERROR(I495/'Checklist Parameters'!$E$101,0),"N/A")</f>
        <v>0</v>
      </c>
      <c r="AB495" s="161" t="str">
        <f>IF('Checklist Parameters'!$E$43&lt;&gt;"",(I495*'Checklist Parameters'!$E$43)/1000,"N/A")</f>
        <v>N/A</v>
      </c>
      <c r="AC495" s="161">
        <f>IF('Checklist Parameters'!$E$16="",$X495,IF(AND('Checklist Parameters'!$E$16&lt;$X495,'Checklist Parameters'!$E$16&gt;=3),'Checklist Parameters'!$E$16,IF(AND('Checklist Parameters'!$E$16&lt;$X495,'Checklist Parameters'!$E$16&lt;3),0,$X495)))</f>
        <v>0</v>
      </c>
      <c r="AD495" s="161" t="str">
        <f>IF(AND(I495&lt;'Checklist Parameters'!$E$22,$I495&lt;&gt;0),"Y","")</f>
        <v/>
      </c>
      <c r="AE495" s="161" t="str">
        <f>IF($AD495="Y",0,IF('Checklist Parameters'!$E$25="","&lt;no limit&gt;",ROUNDDOWN((($I495-'Checklist Parameters'!$E$24)/'Checklist Parameters'!$E$25)+1,0)))</f>
        <v>&lt;no limit&gt;</v>
      </c>
      <c r="AF495" s="174">
        <f t="shared" si="46"/>
        <v>0</v>
      </c>
      <c r="AG495" s="161">
        <f t="shared" si="47"/>
        <v>0</v>
      </c>
      <c r="AH495" s="126"/>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row>
    <row r="496" spans="1:79" ht="15">
      <c r="A496" s="393"/>
      <c r="B496" s="393"/>
      <c r="C496" s="393"/>
      <c r="D496" s="393"/>
      <c r="E496" s="393"/>
      <c r="F496" s="393"/>
      <c r="G496" s="393"/>
      <c r="H496" s="394"/>
      <c r="I496" s="394"/>
      <c r="J496" s="394"/>
      <c r="K496" s="394"/>
      <c r="L496" s="394"/>
      <c r="M496" s="394"/>
      <c r="N496" s="313">
        <f>IF(IF(I496&lt;'Checklist Parameters'!$E$22,0,($I496-$L496))&lt;0,0,IF(I496&lt;'Checklist Parameters'!$E$22,0,($I496-$L496)))</f>
        <v>0</v>
      </c>
      <c r="O496" s="394"/>
      <c r="P496" s="395"/>
      <c r="Q496" s="316">
        <f t="shared" si="42"/>
        <v>0</v>
      </c>
      <c r="R496" s="159">
        <f t="shared" si="43"/>
        <v>0</v>
      </c>
      <c r="S496" s="159">
        <f>IF('Checklist Parameters'!$E$60&lt;0.2,0.2,'Checklist Parameters'!$E$60)</f>
        <v>0.72</v>
      </c>
      <c r="T496" s="160">
        <f>IF($O496="",IF('Checklist District ID'!$C$43="Y",MAX($R496:$S496)*$I496,SUM($R496:$S496)*$I496),IF(O496&gt;0,Q496*S496))</f>
        <v>0</v>
      </c>
      <c r="U496" s="160">
        <f>IF(Q496&gt;0,((I496-T496)*'Formula Matrix'!$E$38),0)</f>
        <v>0</v>
      </c>
      <c r="V496" s="160">
        <f t="shared" si="44"/>
        <v>0</v>
      </c>
      <c r="W496" s="160">
        <f>IF(V496&gt;0,(V496*'Checklist Parameters'!$E$35),0)</f>
        <v>0</v>
      </c>
      <c r="X496" s="161">
        <f t="shared" si="45"/>
        <v>0</v>
      </c>
      <c r="Y496" s="161">
        <f>IF('Checklist Parameters'!$E$102&lt;&gt;"",(I496/43560)*'Checklist Parameters'!$E$102,"N/A")</f>
        <v>0</v>
      </c>
      <c r="Z496" s="161" t="str">
        <f>IF('Checklist Parameters'!$E$58&lt;&gt;"",((I496*'Checklist Parameters'!$E$58)*'Checklist Parameters'!$E$35)/1000,"N/A")</f>
        <v>N/A</v>
      </c>
      <c r="AA496" s="161">
        <f>IF('Checklist Parameters'!$E$101&lt;&gt;"",IFERROR(I496/'Checklist Parameters'!$E$101,0),"N/A")</f>
        <v>0</v>
      </c>
      <c r="AB496" s="161" t="str">
        <f>IF('Checklist Parameters'!$E$43&lt;&gt;"",(I496*'Checklist Parameters'!$E$43)/1000,"N/A")</f>
        <v>N/A</v>
      </c>
      <c r="AC496" s="161">
        <f>IF('Checklist Parameters'!$E$16="",$X496,IF(AND('Checklist Parameters'!$E$16&lt;$X496,'Checklist Parameters'!$E$16&gt;=3),'Checklist Parameters'!$E$16,IF(AND('Checklist Parameters'!$E$16&lt;$X496,'Checklist Parameters'!$E$16&lt;3),0,$X496)))</f>
        <v>0</v>
      </c>
      <c r="AD496" s="161" t="str">
        <f>IF(AND(I496&lt;'Checklist Parameters'!$E$22,$I496&lt;&gt;0),"Y","")</f>
        <v/>
      </c>
      <c r="AE496" s="161" t="str">
        <f>IF($AD496="Y",0,IF('Checklist Parameters'!$E$25="","&lt;no limit&gt;",ROUNDDOWN((($I496-'Checklist Parameters'!$E$24)/'Checklist Parameters'!$E$25)+1,0)))</f>
        <v>&lt;no limit&gt;</v>
      </c>
      <c r="AF496" s="174">
        <f t="shared" si="46"/>
        <v>0</v>
      </c>
      <c r="AG496" s="161">
        <f t="shared" si="47"/>
        <v>0</v>
      </c>
      <c r="AH496" s="126"/>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row>
    <row r="497" spans="1:79" ht="15">
      <c r="A497" s="393"/>
      <c r="B497" s="393"/>
      <c r="C497" s="393"/>
      <c r="D497" s="393"/>
      <c r="E497" s="393"/>
      <c r="F497" s="393"/>
      <c r="G497" s="393"/>
      <c r="H497" s="394"/>
      <c r="I497" s="394"/>
      <c r="J497" s="394"/>
      <c r="K497" s="394"/>
      <c r="L497" s="394"/>
      <c r="M497" s="394"/>
      <c r="N497" s="313">
        <f>IF(IF(I497&lt;'Checklist Parameters'!$E$22,0,($I497-$L497))&lt;0,0,IF(I497&lt;'Checklist Parameters'!$E$22,0,($I497-$L497)))</f>
        <v>0</v>
      </c>
      <c r="O497" s="394"/>
      <c r="P497" s="395"/>
      <c r="Q497" s="316">
        <f t="shared" si="42"/>
        <v>0</v>
      </c>
      <c r="R497" s="159">
        <f t="shared" si="43"/>
        <v>0</v>
      </c>
      <c r="S497" s="159">
        <f>IF('Checklist Parameters'!$E$60&lt;0.2,0.2,'Checklist Parameters'!$E$60)</f>
        <v>0.72</v>
      </c>
      <c r="T497" s="160">
        <f>IF($O497="",IF('Checklist District ID'!$C$43="Y",MAX($R497:$S497)*$I497,SUM($R497:$S497)*$I497),IF(O497&gt;0,Q497*S497))</f>
        <v>0</v>
      </c>
      <c r="U497" s="160">
        <f>IF(Q497&gt;0,((I497-T497)*'Formula Matrix'!$E$38),0)</f>
        <v>0</v>
      </c>
      <c r="V497" s="160">
        <f t="shared" si="44"/>
        <v>0</v>
      </c>
      <c r="W497" s="160">
        <f>IF(V497&gt;0,(V497*'Checklist Parameters'!$E$35),0)</f>
        <v>0</v>
      </c>
      <c r="X497" s="161">
        <f t="shared" si="45"/>
        <v>0</v>
      </c>
      <c r="Y497" s="161">
        <f>IF('Checklist Parameters'!$E$102&lt;&gt;"",(I497/43560)*'Checklist Parameters'!$E$102,"N/A")</f>
        <v>0</v>
      </c>
      <c r="Z497" s="161" t="str">
        <f>IF('Checklist Parameters'!$E$58&lt;&gt;"",((I497*'Checklist Parameters'!$E$58)*'Checklist Parameters'!$E$35)/1000,"N/A")</f>
        <v>N/A</v>
      </c>
      <c r="AA497" s="161">
        <f>IF('Checklist Parameters'!$E$101&lt;&gt;"",IFERROR(I497/'Checklist Parameters'!$E$101,0),"N/A")</f>
        <v>0</v>
      </c>
      <c r="AB497" s="161" t="str">
        <f>IF('Checklist Parameters'!$E$43&lt;&gt;"",(I497*'Checklist Parameters'!$E$43)/1000,"N/A")</f>
        <v>N/A</v>
      </c>
      <c r="AC497" s="161">
        <f>IF('Checklist Parameters'!$E$16="",$X497,IF(AND('Checklist Parameters'!$E$16&lt;$X497,'Checklist Parameters'!$E$16&gt;=3),'Checklist Parameters'!$E$16,IF(AND('Checklist Parameters'!$E$16&lt;$X497,'Checklist Parameters'!$E$16&lt;3),0,$X497)))</f>
        <v>0</v>
      </c>
      <c r="AD497" s="161" t="str">
        <f>IF(AND(I497&lt;'Checklist Parameters'!$E$22,$I497&lt;&gt;0),"Y","")</f>
        <v/>
      </c>
      <c r="AE497" s="161" t="str">
        <f>IF($AD497="Y",0,IF('Checklist Parameters'!$E$25="","&lt;no limit&gt;",ROUNDDOWN((($I497-'Checklist Parameters'!$E$24)/'Checklist Parameters'!$E$25)+1,0)))</f>
        <v>&lt;no limit&gt;</v>
      </c>
      <c r="AF497" s="174">
        <f t="shared" si="46"/>
        <v>0</v>
      </c>
      <c r="AG497" s="161">
        <f t="shared" si="47"/>
        <v>0</v>
      </c>
      <c r="AH497" s="126"/>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row>
    <row r="498" spans="1:79" ht="15">
      <c r="A498" s="393"/>
      <c r="B498" s="393"/>
      <c r="C498" s="393"/>
      <c r="D498" s="393"/>
      <c r="E498" s="393"/>
      <c r="F498" s="393"/>
      <c r="G498" s="393"/>
      <c r="H498" s="394"/>
      <c r="I498" s="394"/>
      <c r="J498" s="394"/>
      <c r="K498" s="394"/>
      <c r="L498" s="394"/>
      <c r="M498" s="394"/>
      <c r="N498" s="313">
        <f>IF(IF(I498&lt;'Checklist Parameters'!$E$22,0,($I498-$L498))&lt;0,0,IF(I498&lt;'Checklist Parameters'!$E$22,0,($I498-$L498)))</f>
        <v>0</v>
      </c>
      <c r="O498" s="394"/>
      <c r="P498" s="395"/>
      <c r="Q498" s="316">
        <f t="shared" si="42"/>
        <v>0</v>
      </c>
      <c r="R498" s="159">
        <f t="shared" si="43"/>
        <v>0</v>
      </c>
      <c r="S498" s="159">
        <f>IF('Checklist Parameters'!$E$60&lt;0.2,0.2,'Checklist Parameters'!$E$60)</f>
        <v>0.72</v>
      </c>
      <c r="T498" s="160">
        <f>IF($O498="",IF('Checklist District ID'!$C$43="Y",MAX($R498:$S498)*$I498,SUM($R498:$S498)*$I498),IF(O498&gt;0,Q498*S498))</f>
        <v>0</v>
      </c>
      <c r="U498" s="160">
        <f>IF(Q498&gt;0,((I498-T498)*'Formula Matrix'!$E$38),0)</f>
        <v>0</v>
      </c>
      <c r="V498" s="160">
        <f t="shared" si="44"/>
        <v>0</v>
      </c>
      <c r="W498" s="160">
        <f>IF(V498&gt;0,(V498*'Checklist Parameters'!$E$35),0)</f>
        <v>0</v>
      </c>
      <c r="X498" s="161">
        <f t="shared" si="45"/>
        <v>0</v>
      </c>
      <c r="Y498" s="161">
        <f>IF('Checklist Parameters'!$E$102&lt;&gt;"",(I498/43560)*'Checklist Parameters'!$E$102,"N/A")</f>
        <v>0</v>
      </c>
      <c r="Z498" s="161" t="str">
        <f>IF('Checklist Parameters'!$E$58&lt;&gt;"",((I498*'Checklist Parameters'!$E$58)*'Checklist Parameters'!$E$35)/1000,"N/A")</f>
        <v>N/A</v>
      </c>
      <c r="AA498" s="161">
        <f>IF('Checklist Parameters'!$E$101&lt;&gt;"",IFERROR(I498/'Checklist Parameters'!$E$101,0),"N/A")</f>
        <v>0</v>
      </c>
      <c r="AB498" s="161" t="str">
        <f>IF('Checklist Parameters'!$E$43&lt;&gt;"",(I498*'Checklist Parameters'!$E$43)/1000,"N/A")</f>
        <v>N/A</v>
      </c>
      <c r="AC498" s="161">
        <f>IF('Checklist Parameters'!$E$16="",$X498,IF(AND('Checklist Parameters'!$E$16&lt;$X498,'Checklist Parameters'!$E$16&gt;=3),'Checklist Parameters'!$E$16,IF(AND('Checklist Parameters'!$E$16&lt;$X498,'Checklist Parameters'!$E$16&lt;3),0,$X498)))</f>
        <v>0</v>
      </c>
      <c r="AD498" s="161" t="str">
        <f>IF(AND(I498&lt;'Checklist Parameters'!$E$22,$I498&lt;&gt;0),"Y","")</f>
        <v/>
      </c>
      <c r="AE498" s="161" t="str">
        <f>IF($AD498="Y",0,IF('Checklist Parameters'!$E$25="","&lt;no limit&gt;",ROUNDDOWN((($I498-'Checklist Parameters'!$E$24)/'Checklist Parameters'!$E$25)+1,0)))</f>
        <v>&lt;no limit&gt;</v>
      </c>
      <c r="AF498" s="174">
        <f t="shared" si="46"/>
        <v>0</v>
      </c>
      <c r="AG498" s="161">
        <f t="shared" si="47"/>
        <v>0</v>
      </c>
      <c r="AH498" s="126"/>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row>
    <row r="499" spans="1:79" ht="15">
      <c r="A499" s="393"/>
      <c r="B499" s="393"/>
      <c r="C499" s="393"/>
      <c r="D499" s="393"/>
      <c r="E499" s="393"/>
      <c r="F499" s="393"/>
      <c r="G499" s="393"/>
      <c r="H499" s="394"/>
      <c r="I499" s="394"/>
      <c r="J499" s="394"/>
      <c r="K499" s="394"/>
      <c r="L499" s="394"/>
      <c r="M499" s="394"/>
      <c r="N499" s="313">
        <f>IF(IF(I499&lt;'Checklist Parameters'!$E$22,0,($I499-$L499))&lt;0,0,IF(I499&lt;'Checklist Parameters'!$E$22,0,($I499-$L499)))</f>
        <v>0</v>
      </c>
      <c r="O499" s="394"/>
      <c r="P499" s="395"/>
      <c r="Q499" s="316">
        <f t="shared" si="42"/>
        <v>0</v>
      </c>
      <c r="R499" s="159">
        <f t="shared" si="43"/>
        <v>0</v>
      </c>
      <c r="S499" s="159">
        <f>IF('Checklist Parameters'!$E$60&lt;0.2,0.2,'Checklist Parameters'!$E$60)</f>
        <v>0.72</v>
      </c>
      <c r="T499" s="160">
        <f>IF($O499="",IF('Checklist District ID'!$C$43="Y",MAX($R499:$S499)*$I499,SUM($R499:$S499)*$I499),IF(O499&gt;0,Q499*S499))</f>
        <v>0</v>
      </c>
      <c r="U499" s="160">
        <f>IF(Q499&gt;0,((I499-T499)*'Formula Matrix'!$E$38),0)</f>
        <v>0</v>
      </c>
      <c r="V499" s="160">
        <f t="shared" si="44"/>
        <v>0</v>
      </c>
      <c r="W499" s="160">
        <f>IF(V499&gt;0,(V499*'Checklist Parameters'!$E$35),0)</f>
        <v>0</v>
      </c>
      <c r="X499" s="161">
        <f t="shared" si="45"/>
        <v>0</v>
      </c>
      <c r="Y499" s="161">
        <f>IF('Checklist Parameters'!$E$102&lt;&gt;"",(I499/43560)*'Checklist Parameters'!$E$102,"N/A")</f>
        <v>0</v>
      </c>
      <c r="Z499" s="161" t="str">
        <f>IF('Checklist Parameters'!$E$58&lt;&gt;"",((I499*'Checklist Parameters'!$E$58)*'Checklist Parameters'!$E$35)/1000,"N/A")</f>
        <v>N/A</v>
      </c>
      <c r="AA499" s="161">
        <f>IF('Checklist Parameters'!$E$101&lt;&gt;"",IFERROR(I499/'Checklist Parameters'!$E$101,0),"N/A")</f>
        <v>0</v>
      </c>
      <c r="AB499" s="161" t="str">
        <f>IF('Checklist Parameters'!$E$43&lt;&gt;"",(I499*'Checklist Parameters'!$E$43)/1000,"N/A")</f>
        <v>N/A</v>
      </c>
      <c r="AC499" s="161">
        <f>IF('Checklist Parameters'!$E$16="",$X499,IF(AND('Checklist Parameters'!$E$16&lt;$X499,'Checklist Parameters'!$E$16&gt;=3),'Checklist Parameters'!$E$16,IF(AND('Checklist Parameters'!$E$16&lt;$X499,'Checklist Parameters'!$E$16&lt;3),0,$X499)))</f>
        <v>0</v>
      </c>
      <c r="AD499" s="161" t="str">
        <f>IF(AND(I499&lt;'Checklist Parameters'!$E$22,$I499&lt;&gt;0),"Y","")</f>
        <v/>
      </c>
      <c r="AE499" s="161" t="str">
        <f>IF($AD499="Y",0,IF('Checklist Parameters'!$E$25="","&lt;no limit&gt;",ROUNDDOWN((($I499-'Checklist Parameters'!$E$24)/'Checklist Parameters'!$E$25)+1,0)))</f>
        <v>&lt;no limit&gt;</v>
      </c>
      <c r="AF499" s="174">
        <f t="shared" si="46"/>
        <v>0</v>
      </c>
      <c r="AG499" s="161">
        <f t="shared" si="47"/>
        <v>0</v>
      </c>
      <c r="AH499" s="126"/>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row>
    <row r="500" spans="1:79" ht="15">
      <c r="A500" s="393"/>
      <c r="B500" s="393"/>
      <c r="C500" s="393"/>
      <c r="D500" s="393"/>
      <c r="E500" s="393"/>
      <c r="F500" s="393"/>
      <c r="G500" s="393"/>
      <c r="H500" s="394"/>
      <c r="I500" s="394"/>
      <c r="J500" s="394"/>
      <c r="K500" s="394"/>
      <c r="L500" s="394"/>
      <c r="M500" s="394"/>
      <c r="N500" s="313">
        <f>IF(IF(I500&lt;'Checklist Parameters'!$E$22,0,($I500-$L500))&lt;0,0,IF(I500&lt;'Checklist Parameters'!$E$22,0,($I500-$L500)))</f>
        <v>0</v>
      </c>
      <c r="O500" s="394"/>
      <c r="P500" s="395"/>
      <c r="Q500" s="316">
        <f t="shared" si="42"/>
        <v>0</v>
      </c>
      <c r="R500" s="159">
        <f t="shared" si="43"/>
        <v>0</v>
      </c>
      <c r="S500" s="159">
        <f>IF('Checklist Parameters'!$E$60&lt;0.2,0.2,'Checklist Parameters'!$E$60)</f>
        <v>0.72</v>
      </c>
      <c r="T500" s="160">
        <f>IF($O500="",IF('Checklist District ID'!$C$43="Y",MAX($R500:$S500)*$I500,SUM($R500:$S500)*$I500),IF(O500&gt;0,Q500*S500))</f>
        <v>0</v>
      </c>
      <c r="U500" s="160">
        <f>IF(Q500&gt;0,((I500-T500)*'Formula Matrix'!$E$38),0)</f>
        <v>0</v>
      </c>
      <c r="V500" s="160">
        <f t="shared" si="44"/>
        <v>0</v>
      </c>
      <c r="W500" s="160">
        <f>IF(V500&gt;0,(V500*'Checklist Parameters'!$E$35),0)</f>
        <v>0</v>
      </c>
      <c r="X500" s="161">
        <f t="shared" si="45"/>
        <v>0</v>
      </c>
      <c r="Y500" s="161">
        <f>IF('Checklist Parameters'!$E$102&lt;&gt;"",(I500/43560)*'Checklist Parameters'!$E$102,"N/A")</f>
        <v>0</v>
      </c>
      <c r="Z500" s="161" t="str">
        <f>IF('Checklist Parameters'!$E$58&lt;&gt;"",((I500*'Checklist Parameters'!$E$58)*'Checklist Parameters'!$E$35)/1000,"N/A")</f>
        <v>N/A</v>
      </c>
      <c r="AA500" s="161">
        <f>IF('Checklist Parameters'!$E$101&lt;&gt;"",IFERROR(I500/'Checklist Parameters'!$E$101,0),"N/A")</f>
        <v>0</v>
      </c>
      <c r="AB500" s="161" t="str">
        <f>IF('Checklist Parameters'!$E$43&lt;&gt;"",(I500*'Checklist Parameters'!$E$43)/1000,"N/A")</f>
        <v>N/A</v>
      </c>
      <c r="AC500" s="161">
        <f>IF('Checklist Parameters'!$E$16="",$X500,IF(AND('Checklist Parameters'!$E$16&lt;$X500,'Checklist Parameters'!$E$16&gt;=3),'Checklist Parameters'!$E$16,IF(AND('Checklist Parameters'!$E$16&lt;$X500,'Checklist Parameters'!$E$16&lt;3),0,$X500)))</f>
        <v>0</v>
      </c>
      <c r="AD500" s="161" t="str">
        <f>IF(AND(I500&lt;'Checklist Parameters'!$E$22,$I500&lt;&gt;0),"Y","")</f>
        <v/>
      </c>
      <c r="AE500" s="161" t="str">
        <f>IF($AD500="Y",0,IF('Checklist Parameters'!$E$25="","&lt;no limit&gt;",ROUNDDOWN((($I500-'Checklist Parameters'!$E$24)/'Checklist Parameters'!$E$25)+1,0)))</f>
        <v>&lt;no limit&gt;</v>
      </c>
      <c r="AF500" s="174">
        <f t="shared" si="46"/>
        <v>0</v>
      </c>
      <c r="AG500" s="161">
        <f t="shared" si="47"/>
        <v>0</v>
      </c>
      <c r="AH500" s="126"/>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row>
    <row r="501" spans="1:79" ht="15">
      <c r="A501" s="393"/>
      <c r="B501" s="393"/>
      <c r="C501" s="393"/>
      <c r="D501" s="393"/>
      <c r="E501" s="393"/>
      <c r="F501" s="393"/>
      <c r="G501" s="393"/>
      <c r="H501" s="394"/>
      <c r="I501" s="394"/>
      <c r="J501" s="394"/>
      <c r="K501" s="394"/>
      <c r="L501" s="394"/>
      <c r="M501" s="394"/>
      <c r="N501" s="313">
        <f>IF(IF(I501&lt;'Checklist Parameters'!$E$22,0,($I501-$L501))&lt;0,0,IF(I501&lt;'Checklist Parameters'!$E$22,0,($I501-$L501)))</f>
        <v>0</v>
      </c>
      <c r="O501" s="394"/>
      <c r="P501" s="395"/>
      <c r="Q501" s="316">
        <f t="shared" si="42"/>
        <v>0</v>
      </c>
      <c r="R501" s="159">
        <f t="shared" si="43"/>
        <v>0</v>
      </c>
      <c r="S501" s="159">
        <f>IF('Checklist Parameters'!$E$60&lt;0.2,0.2,'Checklist Parameters'!$E$60)</f>
        <v>0.72</v>
      </c>
      <c r="T501" s="160">
        <f>IF($O501="",IF('Checklist District ID'!$C$43="Y",MAX($R501:$S501)*$I501,SUM($R501:$S501)*$I501),IF(O501&gt;0,Q501*S501))</f>
        <v>0</v>
      </c>
      <c r="U501" s="160">
        <f>IF(Q501&gt;0,((I501-T501)*'Formula Matrix'!$E$38),0)</f>
        <v>0</v>
      </c>
      <c r="V501" s="160">
        <f t="shared" si="44"/>
        <v>0</v>
      </c>
      <c r="W501" s="160">
        <f>IF(V501&gt;0,(V501*'Checklist Parameters'!$E$35),0)</f>
        <v>0</v>
      </c>
      <c r="X501" s="161">
        <f t="shared" si="45"/>
        <v>0</v>
      </c>
      <c r="Y501" s="161">
        <f>IF('Checklist Parameters'!$E$102&lt;&gt;"",(I501/43560)*'Checklist Parameters'!$E$102,"N/A")</f>
        <v>0</v>
      </c>
      <c r="Z501" s="161" t="str">
        <f>IF('Checklist Parameters'!$E$58&lt;&gt;"",((I501*'Checklist Parameters'!$E$58)*'Checklist Parameters'!$E$35)/1000,"N/A")</f>
        <v>N/A</v>
      </c>
      <c r="AA501" s="161">
        <f>IF('Checklist Parameters'!$E$101&lt;&gt;"",IFERROR(I501/'Checklist Parameters'!$E$101,0),"N/A")</f>
        <v>0</v>
      </c>
      <c r="AB501" s="161" t="str">
        <f>IF('Checklist Parameters'!$E$43&lt;&gt;"",(I501*'Checklist Parameters'!$E$43)/1000,"N/A")</f>
        <v>N/A</v>
      </c>
      <c r="AC501" s="161">
        <f>IF('Checklist Parameters'!$E$16="",$X501,IF(AND('Checklist Parameters'!$E$16&lt;$X501,'Checklist Parameters'!$E$16&gt;=3),'Checklist Parameters'!$E$16,IF(AND('Checklist Parameters'!$E$16&lt;$X501,'Checklist Parameters'!$E$16&lt;3),0,$X501)))</f>
        <v>0</v>
      </c>
      <c r="AD501" s="161" t="str">
        <f>IF(AND(I501&lt;'Checklist Parameters'!$E$22,$I501&lt;&gt;0),"Y","")</f>
        <v/>
      </c>
      <c r="AE501" s="161" t="str">
        <f>IF($AD501="Y",0,IF('Checklist Parameters'!$E$25="","&lt;no limit&gt;",ROUNDDOWN((($I501-'Checklist Parameters'!$E$24)/'Checklist Parameters'!$E$25)+1,0)))</f>
        <v>&lt;no limit&gt;</v>
      </c>
      <c r="AF501" s="174">
        <f t="shared" si="46"/>
        <v>0</v>
      </c>
      <c r="AG501" s="161">
        <f t="shared" si="47"/>
        <v>0</v>
      </c>
      <c r="AH501" s="126"/>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row>
    <row r="502" spans="1:79" ht="15">
      <c r="A502" s="393"/>
      <c r="B502" s="393"/>
      <c r="C502" s="393"/>
      <c r="D502" s="393"/>
      <c r="E502" s="393"/>
      <c r="F502" s="393"/>
      <c r="G502" s="393"/>
      <c r="H502" s="394"/>
      <c r="I502" s="394"/>
      <c r="J502" s="394"/>
      <c r="K502" s="394"/>
      <c r="L502" s="394"/>
      <c r="M502" s="394"/>
      <c r="N502" s="313">
        <f>IF(IF(I502&lt;'Checklist Parameters'!$E$22,0,($I502-$L502))&lt;0,0,IF(I502&lt;'Checklist Parameters'!$E$22,0,($I502-$L502)))</f>
        <v>0</v>
      </c>
      <c r="O502" s="394"/>
      <c r="P502" s="395"/>
      <c r="Q502" s="316">
        <f t="shared" si="42"/>
        <v>0</v>
      </c>
      <c r="R502" s="159">
        <f t="shared" si="43"/>
        <v>0</v>
      </c>
      <c r="S502" s="159">
        <f>IF('Checklist Parameters'!$E$60&lt;0.2,0.2,'Checklist Parameters'!$E$60)</f>
        <v>0.72</v>
      </c>
      <c r="T502" s="160">
        <f>IF($O502="",IF('Checklist District ID'!$C$43="Y",MAX($R502:$S502)*$I502,SUM($R502:$S502)*$I502),IF(O502&gt;0,Q502*S502))</f>
        <v>0</v>
      </c>
      <c r="U502" s="160">
        <f>IF(Q502&gt;0,((I502-T502)*'Formula Matrix'!$E$38),0)</f>
        <v>0</v>
      </c>
      <c r="V502" s="160">
        <f t="shared" si="44"/>
        <v>0</v>
      </c>
      <c r="W502" s="160">
        <f>IF(V502&gt;0,(V502*'Checklist Parameters'!$E$35),0)</f>
        <v>0</v>
      </c>
      <c r="X502" s="161">
        <f t="shared" si="45"/>
        <v>0</v>
      </c>
      <c r="Y502" s="161">
        <f>IF('Checklist Parameters'!$E$102&lt;&gt;"",(I502/43560)*'Checklist Parameters'!$E$102,"N/A")</f>
        <v>0</v>
      </c>
      <c r="Z502" s="161" t="str">
        <f>IF('Checklist Parameters'!$E$58&lt;&gt;"",((I502*'Checklist Parameters'!$E$58)*'Checklist Parameters'!$E$35)/1000,"N/A")</f>
        <v>N/A</v>
      </c>
      <c r="AA502" s="161">
        <f>IF('Checklist Parameters'!$E$101&lt;&gt;"",IFERROR(I502/'Checklist Parameters'!$E$101,0),"N/A")</f>
        <v>0</v>
      </c>
      <c r="AB502" s="161" t="str">
        <f>IF('Checklist Parameters'!$E$43&lt;&gt;"",(I502*'Checklist Parameters'!$E$43)/1000,"N/A")</f>
        <v>N/A</v>
      </c>
      <c r="AC502" s="161">
        <f>IF('Checklist Parameters'!$E$16="",$X502,IF(AND('Checklist Parameters'!$E$16&lt;$X502,'Checklist Parameters'!$E$16&gt;=3),'Checklist Parameters'!$E$16,IF(AND('Checklist Parameters'!$E$16&lt;$X502,'Checklist Parameters'!$E$16&lt;3),0,$X502)))</f>
        <v>0</v>
      </c>
      <c r="AD502" s="161" t="str">
        <f>IF(AND(I502&lt;'Checklist Parameters'!$E$22,$I502&lt;&gt;0),"Y","")</f>
        <v/>
      </c>
      <c r="AE502" s="161" t="str">
        <f>IF($AD502="Y",0,IF('Checklist Parameters'!$E$25="","&lt;no limit&gt;",ROUNDDOWN((($I502-'Checklist Parameters'!$E$24)/'Checklist Parameters'!$E$25)+1,0)))</f>
        <v>&lt;no limit&gt;</v>
      </c>
      <c r="AF502" s="174">
        <f t="shared" si="46"/>
        <v>0</v>
      </c>
      <c r="AG502" s="161">
        <f t="shared" si="47"/>
        <v>0</v>
      </c>
      <c r="AH502" s="126"/>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row>
    <row r="503" spans="1:79" ht="15">
      <c r="A503" s="393"/>
      <c r="B503" s="393"/>
      <c r="C503" s="393"/>
      <c r="D503" s="393"/>
      <c r="E503" s="393"/>
      <c r="F503" s="393"/>
      <c r="G503" s="393"/>
      <c r="H503" s="394"/>
      <c r="I503" s="394"/>
      <c r="J503" s="394"/>
      <c r="K503" s="394"/>
      <c r="L503" s="394"/>
      <c r="M503" s="394"/>
      <c r="N503" s="313">
        <f>IF(IF(I503&lt;'Checklist Parameters'!$E$22,0,($I503-$L503))&lt;0,0,IF(I503&lt;'Checklist Parameters'!$E$22,0,($I503-$L503)))</f>
        <v>0</v>
      </c>
      <c r="O503" s="394"/>
      <c r="P503" s="395"/>
      <c r="Q503" s="316">
        <f t="shared" si="42"/>
        <v>0</v>
      </c>
      <c r="R503" s="159">
        <f t="shared" si="43"/>
        <v>0</v>
      </c>
      <c r="S503" s="159">
        <f>IF('Checklist Parameters'!$E$60&lt;0.2,0.2,'Checklist Parameters'!$E$60)</f>
        <v>0.72</v>
      </c>
      <c r="T503" s="160">
        <f>IF($O503="",IF('Checklist District ID'!$C$43="Y",MAX($R503:$S503)*$I503,SUM($R503:$S503)*$I503),IF(O503&gt;0,Q503*S503))</f>
        <v>0</v>
      </c>
      <c r="U503" s="160">
        <f>IF(Q503&gt;0,((I503-T503)*'Formula Matrix'!$E$38),0)</f>
        <v>0</v>
      </c>
      <c r="V503" s="160">
        <f t="shared" si="44"/>
        <v>0</v>
      </c>
      <c r="W503" s="160">
        <f>IF(V503&gt;0,(V503*'Checklist Parameters'!$E$35),0)</f>
        <v>0</v>
      </c>
      <c r="X503" s="161">
        <f t="shared" si="45"/>
        <v>0</v>
      </c>
      <c r="Y503" s="161">
        <f>IF('Checklist Parameters'!$E$102&lt;&gt;"",(I503/43560)*'Checklist Parameters'!$E$102,"N/A")</f>
        <v>0</v>
      </c>
      <c r="Z503" s="161" t="str">
        <f>IF('Checklist Parameters'!$E$58&lt;&gt;"",((I503*'Checklist Parameters'!$E$58)*'Checklist Parameters'!$E$35)/1000,"N/A")</f>
        <v>N/A</v>
      </c>
      <c r="AA503" s="161">
        <f>IF('Checklist Parameters'!$E$101&lt;&gt;"",IFERROR(I503/'Checklist Parameters'!$E$101,0),"N/A")</f>
        <v>0</v>
      </c>
      <c r="AB503" s="161" t="str">
        <f>IF('Checklist Parameters'!$E$43&lt;&gt;"",(I503*'Checklist Parameters'!$E$43)/1000,"N/A")</f>
        <v>N/A</v>
      </c>
      <c r="AC503" s="161">
        <f>IF('Checklist Parameters'!$E$16="",$X503,IF(AND('Checklist Parameters'!$E$16&lt;$X503,'Checklist Parameters'!$E$16&gt;=3),'Checklist Parameters'!$E$16,IF(AND('Checklist Parameters'!$E$16&lt;$X503,'Checklist Parameters'!$E$16&lt;3),0,$X503)))</f>
        <v>0</v>
      </c>
      <c r="AD503" s="161" t="str">
        <f>IF(AND(I503&lt;'Checklist Parameters'!$E$22,$I503&lt;&gt;0),"Y","")</f>
        <v/>
      </c>
      <c r="AE503" s="161" t="str">
        <f>IF($AD503="Y",0,IF('Checklist Parameters'!$E$25="","&lt;no limit&gt;",ROUNDDOWN((($I503-'Checklist Parameters'!$E$24)/'Checklist Parameters'!$E$25)+1,0)))</f>
        <v>&lt;no limit&gt;</v>
      </c>
      <c r="AF503" s="174">
        <f t="shared" si="46"/>
        <v>0</v>
      </c>
      <c r="AG503" s="161">
        <f t="shared" si="47"/>
        <v>0</v>
      </c>
      <c r="AH503" s="126"/>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row>
    <row r="504" spans="1:79" ht="15">
      <c r="A504" s="393"/>
      <c r="B504" s="393"/>
      <c r="C504" s="393"/>
      <c r="D504" s="393"/>
      <c r="E504" s="393"/>
      <c r="F504" s="393"/>
      <c r="G504" s="393"/>
      <c r="H504" s="394"/>
      <c r="I504" s="394"/>
      <c r="J504" s="394"/>
      <c r="K504" s="394"/>
      <c r="L504" s="394"/>
      <c r="M504" s="394"/>
      <c r="N504" s="313">
        <f>IF(IF(I504&lt;'Checklist Parameters'!$E$22,0,($I504-$L504))&lt;0,0,IF(I504&lt;'Checklist Parameters'!$E$22,0,($I504-$L504)))</f>
        <v>0</v>
      </c>
      <c r="O504" s="394"/>
      <c r="P504" s="395"/>
      <c r="Q504" s="316">
        <f t="shared" si="42"/>
        <v>0</v>
      </c>
      <c r="R504" s="159">
        <f t="shared" si="43"/>
        <v>0</v>
      </c>
      <c r="S504" s="159">
        <f>IF('Checklist Parameters'!$E$60&lt;0.2,0.2,'Checklist Parameters'!$E$60)</f>
        <v>0.72</v>
      </c>
      <c r="T504" s="160">
        <f>IF($O504="",IF('Checklist District ID'!$C$43="Y",MAX($R504:$S504)*$I504,SUM($R504:$S504)*$I504),IF(O504&gt;0,Q504*S504))</f>
        <v>0</v>
      </c>
      <c r="U504" s="160">
        <f>IF(Q504&gt;0,((I504-T504)*'Formula Matrix'!$E$38),0)</f>
        <v>0</v>
      </c>
      <c r="V504" s="160">
        <f t="shared" si="44"/>
        <v>0</v>
      </c>
      <c r="W504" s="160">
        <f>IF(V504&gt;0,(V504*'Checklist Parameters'!$E$35),0)</f>
        <v>0</v>
      </c>
      <c r="X504" s="161">
        <f t="shared" si="45"/>
        <v>0</v>
      </c>
      <c r="Y504" s="161">
        <f>IF('Checklist Parameters'!$E$102&lt;&gt;"",(I504/43560)*'Checklist Parameters'!$E$102,"N/A")</f>
        <v>0</v>
      </c>
      <c r="Z504" s="161" t="str">
        <f>IF('Checklist Parameters'!$E$58&lt;&gt;"",((I504*'Checklist Parameters'!$E$58)*'Checklist Parameters'!$E$35)/1000,"N/A")</f>
        <v>N/A</v>
      </c>
      <c r="AA504" s="161">
        <f>IF('Checklist Parameters'!$E$101&lt;&gt;"",IFERROR(I504/'Checklist Parameters'!$E$101,0),"N/A")</f>
        <v>0</v>
      </c>
      <c r="AB504" s="161" t="str">
        <f>IF('Checklist Parameters'!$E$43&lt;&gt;"",(I504*'Checklist Parameters'!$E$43)/1000,"N/A")</f>
        <v>N/A</v>
      </c>
      <c r="AC504" s="161">
        <f>IF('Checklist Parameters'!$E$16="",$X504,IF(AND('Checklist Parameters'!$E$16&lt;$X504,'Checklist Parameters'!$E$16&gt;=3),'Checklist Parameters'!$E$16,IF(AND('Checklist Parameters'!$E$16&lt;$X504,'Checklist Parameters'!$E$16&lt;3),0,$X504)))</f>
        <v>0</v>
      </c>
      <c r="AD504" s="161" t="str">
        <f>IF(AND(I504&lt;'Checklist Parameters'!$E$22,$I504&lt;&gt;0),"Y","")</f>
        <v/>
      </c>
      <c r="AE504" s="161" t="str">
        <f>IF($AD504="Y",0,IF('Checklist Parameters'!$E$25="","&lt;no limit&gt;",ROUNDDOWN((($I504-'Checklist Parameters'!$E$24)/'Checklist Parameters'!$E$25)+1,0)))</f>
        <v>&lt;no limit&gt;</v>
      </c>
      <c r="AF504" s="174">
        <f t="shared" si="46"/>
        <v>0</v>
      </c>
      <c r="AG504" s="161">
        <f t="shared" si="47"/>
        <v>0</v>
      </c>
      <c r="AH504" s="126"/>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row>
    <row r="505" spans="1:79" ht="15">
      <c r="A505" s="393"/>
      <c r="B505" s="393"/>
      <c r="C505" s="393"/>
      <c r="D505" s="393"/>
      <c r="E505" s="393"/>
      <c r="F505" s="393"/>
      <c r="G505" s="393"/>
      <c r="H505" s="394"/>
      <c r="I505" s="394"/>
      <c r="J505" s="394"/>
      <c r="K505" s="394"/>
      <c r="L505" s="394"/>
      <c r="M505" s="394"/>
      <c r="N505" s="313">
        <f>IF(IF(I505&lt;'Checklist Parameters'!$E$22,0,($I505-$L505))&lt;0,0,IF(I505&lt;'Checklist Parameters'!$E$22,0,($I505-$L505)))</f>
        <v>0</v>
      </c>
      <c r="O505" s="394"/>
      <c r="P505" s="395"/>
      <c r="Q505" s="316">
        <f t="shared" si="42"/>
        <v>0</v>
      </c>
      <c r="R505" s="159">
        <f t="shared" si="43"/>
        <v>0</v>
      </c>
      <c r="S505" s="159">
        <f>IF('Checklist Parameters'!$E$60&lt;0.2,0.2,'Checklist Parameters'!$E$60)</f>
        <v>0.72</v>
      </c>
      <c r="T505" s="160">
        <f>IF($O505="",IF('Checklist District ID'!$C$43="Y",MAX($R505:$S505)*$I505,SUM($R505:$S505)*$I505),IF(O505&gt;0,Q505*S505))</f>
        <v>0</v>
      </c>
      <c r="U505" s="160">
        <f>IF(Q505&gt;0,((I505-T505)*'Formula Matrix'!$E$38),0)</f>
        <v>0</v>
      </c>
      <c r="V505" s="160">
        <f t="shared" si="44"/>
        <v>0</v>
      </c>
      <c r="W505" s="160">
        <f>IF(V505&gt;0,(V505*'Checklist Parameters'!$E$35),0)</f>
        <v>0</v>
      </c>
      <c r="X505" s="161">
        <f t="shared" si="45"/>
        <v>0</v>
      </c>
      <c r="Y505" s="161">
        <f>IF('Checklist Parameters'!$E$102&lt;&gt;"",(I505/43560)*'Checklist Parameters'!$E$102,"N/A")</f>
        <v>0</v>
      </c>
      <c r="Z505" s="161" t="str">
        <f>IF('Checklist Parameters'!$E$58&lt;&gt;"",((I505*'Checklist Parameters'!$E$58)*'Checklist Parameters'!$E$35)/1000,"N/A")</f>
        <v>N/A</v>
      </c>
      <c r="AA505" s="161">
        <f>IF('Checklist Parameters'!$E$101&lt;&gt;"",IFERROR(I505/'Checklist Parameters'!$E$101,0),"N/A")</f>
        <v>0</v>
      </c>
      <c r="AB505" s="161" t="str">
        <f>IF('Checklist Parameters'!$E$43&lt;&gt;"",(I505*'Checklist Parameters'!$E$43)/1000,"N/A")</f>
        <v>N/A</v>
      </c>
      <c r="AC505" s="161">
        <f>IF('Checklist Parameters'!$E$16="",$X505,IF(AND('Checklist Parameters'!$E$16&lt;$X505,'Checklist Parameters'!$E$16&gt;=3),'Checklist Parameters'!$E$16,IF(AND('Checklist Parameters'!$E$16&lt;$X505,'Checklist Parameters'!$E$16&lt;3),0,$X505)))</f>
        <v>0</v>
      </c>
      <c r="AD505" s="161" t="str">
        <f>IF(AND(I505&lt;'Checklist Parameters'!$E$22,$I505&lt;&gt;0),"Y","")</f>
        <v/>
      </c>
      <c r="AE505" s="161" t="str">
        <f>IF($AD505="Y",0,IF('Checklist Parameters'!$E$25="","&lt;no limit&gt;",ROUNDDOWN((($I505-'Checklist Parameters'!$E$24)/'Checklist Parameters'!$E$25)+1,0)))</f>
        <v>&lt;no limit&gt;</v>
      </c>
      <c r="AF505" s="174">
        <f t="shared" si="46"/>
        <v>0</v>
      </c>
      <c r="AG505" s="161">
        <f t="shared" si="47"/>
        <v>0</v>
      </c>
      <c r="AH505" s="126"/>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row>
    <row r="506" spans="1:79" ht="15">
      <c r="A506" s="393"/>
      <c r="B506" s="393"/>
      <c r="C506" s="393"/>
      <c r="D506" s="393"/>
      <c r="E506" s="393"/>
      <c r="F506" s="393"/>
      <c r="G506" s="393"/>
      <c r="H506" s="394"/>
      <c r="I506" s="394"/>
      <c r="J506" s="394"/>
      <c r="K506" s="394"/>
      <c r="L506" s="394"/>
      <c r="M506" s="394"/>
      <c r="N506" s="313">
        <f>IF(IF(I506&lt;'Checklist Parameters'!$E$22,0,($I506-$L506))&lt;0,0,IF(I506&lt;'Checklist Parameters'!$E$22,0,($I506-$L506)))</f>
        <v>0</v>
      </c>
      <c r="O506" s="394"/>
      <c r="P506" s="395"/>
      <c r="Q506" s="316">
        <f t="shared" si="42"/>
        <v>0</v>
      </c>
      <c r="R506" s="159">
        <f t="shared" si="43"/>
        <v>0</v>
      </c>
      <c r="S506" s="159">
        <f>IF('Checklist Parameters'!$E$60&lt;0.2,0.2,'Checklist Parameters'!$E$60)</f>
        <v>0.72</v>
      </c>
      <c r="T506" s="160">
        <f>IF($O506="",IF('Checklist District ID'!$C$43="Y",MAX($R506:$S506)*$I506,SUM($R506:$S506)*$I506),IF(O506&gt;0,Q506*S506))</f>
        <v>0</v>
      </c>
      <c r="U506" s="160">
        <f>IF(Q506&gt;0,((I506-T506)*'Formula Matrix'!$E$38),0)</f>
        <v>0</v>
      </c>
      <c r="V506" s="160">
        <f t="shared" si="44"/>
        <v>0</v>
      </c>
      <c r="W506" s="160">
        <f>IF(V506&gt;0,(V506*'Checklist Parameters'!$E$35),0)</f>
        <v>0</v>
      </c>
      <c r="X506" s="161">
        <f t="shared" si="45"/>
        <v>0</v>
      </c>
      <c r="Y506" s="161">
        <f>IF('Checklist Parameters'!$E$102&lt;&gt;"",(I506/43560)*'Checklist Parameters'!$E$102,"N/A")</f>
        <v>0</v>
      </c>
      <c r="Z506" s="161" t="str">
        <f>IF('Checklist Parameters'!$E$58&lt;&gt;"",((I506*'Checklist Parameters'!$E$58)*'Checklist Parameters'!$E$35)/1000,"N/A")</f>
        <v>N/A</v>
      </c>
      <c r="AA506" s="161">
        <f>IF('Checklist Parameters'!$E$101&lt;&gt;"",IFERROR(I506/'Checklist Parameters'!$E$101,0),"N/A")</f>
        <v>0</v>
      </c>
      <c r="AB506" s="161" t="str">
        <f>IF('Checklist Parameters'!$E$43&lt;&gt;"",(I506*'Checklist Parameters'!$E$43)/1000,"N/A")</f>
        <v>N/A</v>
      </c>
      <c r="AC506" s="161">
        <f>IF('Checklist Parameters'!$E$16="",$X506,IF(AND('Checklist Parameters'!$E$16&lt;$X506,'Checklist Parameters'!$E$16&gt;=3),'Checklist Parameters'!$E$16,IF(AND('Checklist Parameters'!$E$16&lt;$X506,'Checklist Parameters'!$E$16&lt;3),0,$X506)))</f>
        <v>0</v>
      </c>
      <c r="AD506" s="161" t="str">
        <f>IF(AND(I506&lt;'Checklist Parameters'!$E$22,$I506&lt;&gt;0),"Y","")</f>
        <v/>
      </c>
      <c r="AE506" s="161" t="str">
        <f>IF($AD506="Y",0,IF('Checklist Parameters'!$E$25="","&lt;no limit&gt;",ROUNDDOWN((($I506-'Checklist Parameters'!$E$24)/'Checklist Parameters'!$E$25)+1,0)))</f>
        <v>&lt;no limit&gt;</v>
      </c>
      <c r="AF506" s="174">
        <f t="shared" si="46"/>
        <v>0</v>
      </c>
      <c r="AG506" s="161">
        <f t="shared" si="47"/>
        <v>0</v>
      </c>
      <c r="AH506" s="126"/>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row>
    <row r="507" spans="1:79" ht="15">
      <c r="A507" s="393"/>
      <c r="B507" s="393"/>
      <c r="C507" s="393"/>
      <c r="D507" s="393"/>
      <c r="E507" s="393"/>
      <c r="F507" s="393"/>
      <c r="G507" s="393"/>
      <c r="H507" s="394"/>
      <c r="I507" s="394"/>
      <c r="J507" s="394"/>
      <c r="K507" s="394"/>
      <c r="L507" s="394"/>
      <c r="M507" s="394"/>
      <c r="N507" s="313">
        <f>IF(IF(I507&lt;'Checklist Parameters'!$E$22,0,($I507-$L507))&lt;0,0,IF(I507&lt;'Checklist Parameters'!$E$22,0,($I507-$L507)))</f>
        <v>0</v>
      </c>
      <c r="O507" s="394"/>
      <c r="P507" s="395"/>
      <c r="Q507" s="316">
        <f t="shared" si="42"/>
        <v>0</v>
      </c>
      <c r="R507" s="159">
        <f t="shared" si="43"/>
        <v>0</v>
      </c>
      <c r="S507" s="159">
        <f>IF('Checklist Parameters'!$E$60&lt;0.2,0.2,'Checklist Parameters'!$E$60)</f>
        <v>0.72</v>
      </c>
      <c r="T507" s="160">
        <f>IF($O507="",IF('Checklist District ID'!$C$43="Y",MAX($R507:$S507)*$I507,SUM($R507:$S507)*$I507),IF(O507&gt;0,Q507*S507))</f>
        <v>0</v>
      </c>
      <c r="U507" s="160">
        <f>IF(Q507&gt;0,((I507-T507)*'Formula Matrix'!$E$38),0)</f>
        <v>0</v>
      </c>
      <c r="V507" s="160">
        <f t="shared" si="44"/>
        <v>0</v>
      </c>
      <c r="W507" s="160">
        <f>IF(V507&gt;0,(V507*'Checklist Parameters'!$E$35),0)</f>
        <v>0</v>
      </c>
      <c r="X507" s="161">
        <f t="shared" si="45"/>
        <v>0</v>
      </c>
      <c r="Y507" s="161">
        <f>IF('Checklist Parameters'!$E$102&lt;&gt;"",(I507/43560)*'Checklist Parameters'!$E$102,"N/A")</f>
        <v>0</v>
      </c>
      <c r="Z507" s="161" t="str">
        <f>IF('Checklist Parameters'!$E$58&lt;&gt;"",((I507*'Checklist Parameters'!$E$58)*'Checklist Parameters'!$E$35)/1000,"N/A")</f>
        <v>N/A</v>
      </c>
      <c r="AA507" s="161">
        <f>IF('Checklist Parameters'!$E$101&lt;&gt;"",IFERROR(I507/'Checklist Parameters'!$E$101,0),"N/A")</f>
        <v>0</v>
      </c>
      <c r="AB507" s="161" t="str">
        <f>IF('Checklist Parameters'!$E$43&lt;&gt;"",(I507*'Checklist Parameters'!$E$43)/1000,"N/A")</f>
        <v>N/A</v>
      </c>
      <c r="AC507" s="161">
        <f>IF('Checklist Parameters'!$E$16="",$X507,IF(AND('Checklist Parameters'!$E$16&lt;$X507,'Checklist Parameters'!$E$16&gt;=3),'Checklist Parameters'!$E$16,IF(AND('Checklist Parameters'!$E$16&lt;$X507,'Checklist Parameters'!$E$16&lt;3),0,$X507)))</f>
        <v>0</v>
      </c>
      <c r="AD507" s="161" t="str">
        <f>IF(AND(I507&lt;'Checklist Parameters'!$E$22,$I507&lt;&gt;0),"Y","")</f>
        <v/>
      </c>
      <c r="AE507" s="161" t="str">
        <f>IF($AD507="Y",0,IF('Checklist Parameters'!$E$25="","&lt;no limit&gt;",ROUNDDOWN((($I507-'Checklist Parameters'!$E$24)/'Checklist Parameters'!$E$25)+1,0)))</f>
        <v>&lt;no limit&gt;</v>
      </c>
      <c r="AF507" s="174">
        <f t="shared" si="46"/>
        <v>0</v>
      </c>
      <c r="AG507" s="161">
        <f t="shared" si="47"/>
        <v>0</v>
      </c>
      <c r="AH507" s="126"/>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row>
    <row r="508" spans="1:79" ht="15">
      <c r="A508" s="393"/>
      <c r="B508" s="393"/>
      <c r="C508" s="393"/>
      <c r="D508" s="393"/>
      <c r="E508" s="393"/>
      <c r="F508" s="393"/>
      <c r="G508" s="393"/>
      <c r="H508" s="394"/>
      <c r="I508" s="394"/>
      <c r="J508" s="394"/>
      <c r="K508" s="394"/>
      <c r="L508" s="394"/>
      <c r="M508" s="394"/>
      <c r="N508" s="313">
        <f>IF(IF(I508&lt;'Checklist Parameters'!$E$22,0,($I508-$L508))&lt;0,0,IF(I508&lt;'Checklist Parameters'!$E$22,0,($I508-$L508)))</f>
        <v>0</v>
      </c>
      <c r="O508" s="394"/>
      <c r="P508" s="395"/>
      <c r="Q508" s="316">
        <f t="shared" si="42"/>
        <v>0</v>
      </c>
      <c r="R508" s="159">
        <f t="shared" si="43"/>
        <v>0</v>
      </c>
      <c r="S508" s="159">
        <f>IF('Checklist Parameters'!$E$60&lt;0.2,0.2,'Checklist Parameters'!$E$60)</f>
        <v>0.72</v>
      </c>
      <c r="T508" s="160">
        <f>IF($O508="",IF('Checklist District ID'!$C$43="Y",MAX($R508:$S508)*$I508,SUM($R508:$S508)*$I508),IF(O508&gt;0,Q508*S508))</f>
        <v>0</v>
      </c>
      <c r="U508" s="160">
        <f>IF(Q508&gt;0,((I508-T508)*'Formula Matrix'!$E$38),0)</f>
        <v>0</v>
      </c>
      <c r="V508" s="160">
        <f t="shared" si="44"/>
        <v>0</v>
      </c>
      <c r="W508" s="160">
        <f>IF(V508&gt;0,(V508*'Checklist Parameters'!$E$35),0)</f>
        <v>0</v>
      </c>
      <c r="X508" s="161">
        <f t="shared" si="45"/>
        <v>0</v>
      </c>
      <c r="Y508" s="161">
        <f>IF('Checklist Parameters'!$E$102&lt;&gt;"",(I508/43560)*'Checklist Parameters'!$E$102,"N/A")</f>
        <v>0</v>
      </c>
      <c r="Z508" s="161" t="str">
        <f>IF('Checklist Parameters'!$E$58&lt;&gt;"",((I508*'Checklist Parameters'!$E$58)*'Checklist Parameters'!$E$35)/1000,"N/A")</f>
        <v>N/A</v>
      </c>
      <c r="AA508" s="161">
        <f>IF('Checklist Parameters'!$E$101&lt;&gt;"",IFERROR(I508/'Checklist Parameters'!$E$101,0),"N/A")</f>
        <v>0</v>
      </c>
      <c r="AB508" s="161" t="str">
        <f>IF('Checklist Parameters'!$E$43&lt;&gt;"",(I508*'Checklist Parameters'!$E$43)/1000,"N/A")</f>
        <v>N/A</v>
      </c>
      <c r="AC508" s="161">
        <f>IF('Checklist Parameters'!$E$16="",$X508,IF(AND('Checklist Parameters'!$E$16&lt;$X508,'Checklist Parameters'!$E$16&gt;=3),'Checklist Parameters'!$E$16,IF(AND('Checklist Parameters'!$E$16&lt;$X508,'Checklist Parameters'!$E$16&lt;3),0,$X508)))</f>
        <v>0</v>
      </c>
      <c r="AD508" s="161" t="str">
        <f>IF(AND(I508&lt;'Checklist Parameters'!$E$22,$I508&lt;&gt;0),"Y","")</f>
        <v/>
      </c>
      <c r="AE508" s="161" t="str">
        <f>IF($AD508="Y",0,IF('Checklist Parameters'!$E$25="","&lt;no limit&gt;",ROUNDDOWN((($I508-'Checklist Parameters'!$E$24)/'Checklist Parameters'!$E$25)+1,0)))</f>
        <v>&lt;no limit&gt;</v>
      </c>
      <c r="AF508" s="174">
        <f t="shared" si="46"/>
        <v>0</v>
      </c>
      <c r="AG508" s="161">
        <f t="shared" si="47"/>
        <v>0</v>
      </c>
      <c r="AH508" s="126"/>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row>
    <row r="509" spans="1:79" ht="15">
      <c r="A509" s="393"/>
      <c r="B509" s="393"/>
      <c r="C509" s="393"/>
      <c r="D509" s="393"/>
      <c r="E509" s="393"/>
      <c r="F509" s="393"/>
      <c r="G509" s="393"/>
      <c r="H509" s="394"/>
      <c r="I509" s="394"/>
      <c r="J509" s="394"/>
      <c r="K509" s="394"/>
      <c r="L509" s="394"/>
      <c r="M509" s="394"/>
      <c r="N509" s="313">
        <f>IF(IF(I509&lt;'Checklist Parameters'!$E$22,0,($I509-$L509))&lt;0,0,IF(I509&lt;'Checklist Parameters'!$E$22,0,($I509-$L509)))</f>
        <v>0</v>
      </c>
      <c r="O509" s="394"/>
      <c r="P509" s="395"/>
      <c r="Q509" s="316">
        <f t="shared" si="42"/>
        <v>0</v>
      </c>
      <c r="R509" s="159">
        <f t="shared" si="43"/>
        <v>0</v>
      </c>
      <c r="S509" s="159">
        <f>IF('Checklist Parameters'!$E$60&lt;0.2,0.2,'Checklist Parameters'!$E$60)</f>
        <v>0.72</v>
      </c>
      <c r="T509" s="160">
        <f>IF($O509="",IF('Checklist District ID'!$C$43="Y",MAX($R509:$S509)*$I509,SUM($R509:$S509)*$I509),IF(O509&gt;0,Q509*S509))</f>
        <v>0</v>
      </c>
      <c r="U509" s="160">
        <f>IF(Q509&gt;0,((I509-T509)*'Formula Matrix'!$E$38),0)</f>
        <v>0</v>
      </c>
      <c r="V509" s="160">
        <f t="shared" si="44"/>
        <v>0</v>
      </c>
      <c r="W509" s="160">
        <f>IF(V509&gt;0,(V509*'Checklist Parameters'!$E$35),0)</f>
        <v>0</v>
      </c>
      <c r="X509" s="161">
        <f t="shared" si="45"/>
        <v>0</v>
      </c>
      <c r="Y509" s="161">
        <f>IF('Checklist Parameters'!$E$102&lt;&gt;"",(I509/43560)*'Checklist Parameters'!$E$102,"N/A")</f>
        <v>0</v>
      </c>
      <c r="Z509" s="161" t="str">
        <f>IF('Checklist Parameters'!$E$58&lt;&gt;"",((I509*'Checklist Parameters'!$E$58)*'Checklist Parameters'!$E$35)/1000,"N/A")</f>
        <v>N/A</v>
      </c>
      <c r="AA509" s="161">
        <f>IF('Checklist Parameters'!$E$101&lt;&gt;"",IFERROR(I509/'Checklist Parameters'!$E$101,0),"N/A")</f>
        <v>0</v>
      </c>
      <c r="AB509" s="161" t="str">
        <f>IF('Checklist Parameters'!$E$43&lt;&gt;"",(I509*'Checklist Parameters'!$E$43)/1000,"N/A")</f>
        <v>N/A</v>
      </c>
      <c r="AC509" s="161">
        <f>IF('Checklist Parameters'!$E$16="",$X509,IF(AND('Checklist Parameters'!$E$16&lt;$X509,'Checklist Parameters'!$E$16&gt;=3),'Checklist Parameters'!$E$16,IF(AND('Checklist Parameters'!$E$16&lt;$X509,'Checklist Parameters'!$E$16&lt;3),0,$X509)))</f>
        <v>0</v>
      </c>
      <c r="AD509" s="161" t="str">
        <f>IF(AND(I509&lt;'Checklist Parameters'!$E$22,$I509&lt;&gt;0),"Y","")</f>
        <v/>
      </c>
      <c r="AE509" s="161" t="str">
        <f>IF($AD509="Y",0,IF('Checklist Parameters'!$E$25="","&lt;no limit&gt;",ROUNDDOWN((($I509-'Checklist Parameters'!$E$24)/'Checklist Parameters'!$E$25)+1,0)))</f>
        <v>&lt;no limit&gt;</v>
      </c>
      <c r="AF509" s="174">
        <f t="shared" si="46"/>
        <v>0</v>
      </c>
      <c r="AG509" s="161">
        <f t="shared" si="47"/>
        <v>0</v>
      </c>
      <c r="AH509" s="126"/>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row>
    <row r="510" spans="1:79" ht="15">
      <c r="A510" s="393"/>
      <c r="B510" s="393"/>
      <c r="C510" s="393"/>
      <c r="D510" s="393"/>
      <c r="E510" s="393"/>
      <c r="F510" s="393"/>
      <c r="G510" s="393"/>
      <c r="H510" s="394"/>
      <c r="I510" s="394"/>
      <c r="J510" s="394"/>
      <c r="K510" s="394"/>
      <c r="L510" s="394"/>
      <c r="M510" s="394"/>
      <c r="N510" s="313">
        <f>IF(IF(I510&lt;'Checklist Parameters'!$E$22,0,($I510-$L510))&lt;0,0,IF(I510&lt;'Checklist Parameters'!$E$22,0,($I510-$L510)))</f>
        <v>0</v>
      </c>
      <c r="O510" s="394"/>
      <c r="P510" s="395"/>
      <c r="Q510" s="316">
        <f t="shared" si="42"/>
        <v>0</v>
      </c>
      <c r="R510" s="159">
        <f t="shared" si="43"/>
        <v>0</v>
      </c>
      <c r="S510" s="159">
        <f>IF('Checklist Parameters'!$E$60&lt;0.2,0.2,'Checklist Parameters'!$E$60)</f>
        <v>0.72</v>
      </c>
      <c r="T510" s="160">
        <f>IF($O510="",IF('Checklist District ID'!$C$43="Y",MAX($R510:$S510)*$I510,SUM($R510:$S510)*$I510),IF(O510&gt;0,Q510*S510))</f>
        <v>0</v>
      </c>
      <c r="U510" s="160">
        <f>IF(Q510&gt;0,((I510-T510)*'Formula Matrix'!$E$38),0)</f>
        <v>0</v>
      </c>
      <c r="V510" s="160">
        <f t="shared" si="44"/>
        <v>0</v>
      </c>
      <c r="W510" s="160">
        <f>IF(V510&gt;0,(V510*'Checklist Parameters'!$E$35),0)</f>
        <v>0</v>
      </c>
      <c r="X510" s="161">
        <f t="shared" si="45"/>
        <v>0</v>
      </c>
      <c r="Y510" s="161">
        <f>IF('Checklist Parameters'!$E$102&lt;&gt;"",(I510/43560)*'Checklist Parameters'!$E$102,"N/A")</f>
        <v>0</v>
      </c>
      <c r="Z510" s="161" t="str">
        <f>IF('Checklist Parameters'!$E$58&lt;&gt;"",((I510*'Checklist Parameters'!$E$58)*'Checklist Parameters'!$E$35)/1000,"N/A")</f>
        <v>N/A</v>
      </c>
      <c r="AA510" s="161">
        <f>IF('Checklist Parameters'!$E$101&lt;&gt;"",IFERROR(I510/'Checklist Parameters'!$E$101,0),"N/A")</f>
        <v>0</v>
      </c>
      <c r="AB510" s="161" t="str">
        <f>IF('Checklist Parameters'!$E$43&lt;&gt;"",(I510*'Checklist Parameters'!$E$43)/1000,"N/A")</f>
        <v>N/A</v>
      </c>
      <c r="AC510" s="161">
        <f>IF('Checklist Parameters'!$E$16="",$X510,IF(AND('Checklist Parameters'!$E$16&lt;$X510,'Checklist Parameters'!$E$16&gt;=3),'Checklist Parameters'!$E$16,IF(AND('Checklist Parameters'!$E$16&lt;$X510,'Checklist Parameters'!$E$16&lt;3),0,$X510)))</f>
        <v>0</v>
      </c>
      <c r="AD510" s="161" t="str">
        <f>IF(AND(I510&lt;'Checklist Parameters'!$E$22,$I510&lt;&gt;0),"Y","")</f>
        <v/>
      </c>
      <c r="AE510" s="161" t="str">
        <f>IF($AD510="Y",0,IF('Checklist Parameters'!$E$25="","&lt;no limit&gt;",ROUNDDOWN((($I510-'Checklist Parameters'!$E$24)/'Checklist Parameters'!$E$25)+1,0)))</f>
        <v>&lt;no limit&gt;</v>
      </c>
      <c r="AF510" s="174">
        <f t="shared" si="46"/>
        <v>0</v>
      </c>
      <c r="AG510" s="161">
        <f t="shared" si="47"/>
        <v>0</v>
      </c>
      <c r="AH510" s="126"/>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row>
    <row r="511" spans="1:79" ht="15">
      <c r="A511" s="393"/>
      <c r="B511" s="393"/>
      <c r="C511" s="393"/>
      <c r="D511" s="393"/>
      <c r="E511" s="393"/>
      <c r="F511" s="393"/>
      <c r="G511" s="393"/>
      <c r="H511" s="394"/>
      <c r="I511" s="394"/>
      <c r="J511" s="394"/>
      <c r="K511" s="394"/>
      <c r="L511" s="394"/>
      <c r="M511" s="394"/>
      <c r="N511" s="313">
        <f>IF(IF(I511&lt;'Checklist Parameters'!$E$22,0,($I511-$L511))&lt;0,0,IF(I511&lt;'Checklist Parameters'!$E$22,0,($I511-$L511)))</f>
        <v>0</v>
      </c>
      <c r="O511" s="394"/>
      <c r="P511" s="395"/>
      <c r="Q511" s="316">
        <f t="shared" si="42"/>
        <v>0</v>
      </c>
      <c r="R511" s="159">
        <f t="shared" si="43"/>
        <v>0</v>
      </c>
      <c r="S511" s="159">
        <f>IF('Checklist Parameters'!$E$60&lt;0.2,0.2,'Checklist Parameters'!$E$60)</f>
        <v>0.72</v>
      </c>
      <c r="T511" s="160">
        <f>IF($O511="",IF('Checklist District ID'!$C$43="Y",MAX($R511:$S511)*$I511,SUM($R511:$S511)*$I511),IF(O511&gt;0,Q511*S511))</f>
        <v>0</v>
      </c>
      <c r="U511" s="160">
        <f>IF(Q511&gt;0,((I511-T511)*'Formula Matrix'!$E$38),0)</f>
        <v>0</v>
      </c>
      <c r="V511" s="160">
        <f t="shared" si="44"/>
        <v>0</v>
      </c>
      <c r="W511" s="160">
        <f>IF(V511&gt;0,(V511*'Checklist Parameters'!$E$35),0)</f>
        <v>0</v>
      </c>
      <c r="X511" s="161">
        <f t="shared" si="45"/>
        <v>0</v>
      </c>
      <c r="Y511" s="161">
        <f>IF('Checklist Parameters'!$E$102&lt;&gt;"",(I511/43560)*'Checklist Parameters'!$E$102,"N/A")</f>
        <v>0</v>
      </c>
      <c r="Z511" s="161" t="str">
        <f>IF('Checklist Parameters'!$E$58&lt;&gt;"",((I511*'Checklist Parameters'!$E$58)*'Checklist Parameters'!$E$35)/1000,"N/A")</f>
        <v>N/A</v>
      </c>
      <c r="AA511" s="161">
        <f>IF('Checklist Parameters'!$E$101&lt;&gt;"",IFERROR(I511/'Checklist Parameters'!$E$101,0),"N/A")</f>
        <v>0</v>
      </c>
      <c r="AB511" s="161" t="str">
        <f>IF('Checklist Parameters'!$E$43&lt;&gt;"",(I511*'Checklist Parameters'!$E$43)/1000,"N/A")</f>
        <v>N/A</v>
      </c>
      <c r="AC511" s="161">
        <f>IF('Checklist Parameters'!$E$16="",$X511,IF(AND('Checklist Parameters'!$E$16&lt;$X511,'Checklist Parameters'!$E$16&gt;=3),'Checklist Parameters'!$E$16,IF(AND('Checklist Parameters'!$E$16&lt;$X511,'Checklist Parameters'!$E$16&lt;3),0,$X511)))</f>
        <v>0</v>
      </c>
      <c r="AD511" s="161" t="str">
        <f>IF(AND(I511&lt;'Checklist Parameters'!$E$22,$I511&lt;&gt;0),"Y","")</f>
        <v/>
      </c>
      <c r="AE511" s="161" t="str">
        <f>IF($AD511="Y",0,IF('Checklist Parameters'!$E$25="","&lt;no limit&gt;",ROUNDDOWN((($I511-'Checklist Parameters'!$E$24)/'Checklist Parameters'!$E$25)+1,0)))</f>
        <v>&lt;no limit&gt;</v>
      </c>
      <c r="AF511" s="174">
        <f t="shared" si="46"/>
        <v>0</v>
      </c>
      <c r="AG511" s="161">
        <f t="shared" si="47"/>
        <v>0</v>
      </c>
      <c r="AH511" s="126"/>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row>
    <row r="512" spans="1:79" ht="15">
      <c r="A512" s="393"/>
      <c r="B512" s="393"/>
      <c r="C512" s="393"/>
      <c r="D512" s="393"/>
      <c r="E512" s="393"/>
      <c r="F512" s="393"/>
      <c r="G512" s="393"/>
      <c r="H512" s="394"/>
      <c r="I512" s="394"/>
      <c r="J512" s="394"/>
      <c r="K512" s="394"/>
      <c r="L512" s="394"/>
      <c r="M512" s="394"/>
      <c r="N512" s="313">
        <f>IF(IF(I512&lt;'Checklist Parameters'!$E$22,0,($I512-$L512))&lt;0,0,IF(I512&lt;'Checklist Parameters'!$E$22,0,($I512-$L512)))</f>
        <v>0</v>
      </c>
      <c r="O512" s="394"/>
      <c r="P512" s="395"/>
      <c r="Q512" s="316">
        <f t="shared" si="42"/>
        <v>0</v>
      </c>
      <c r="R512" s="159">
        <f t="shared" si="43"/>
        <v>0</v>
      </c>
      <c r="S512" s="159">
        <f>IF('Checklist Parameters'!$E$60&lt;0.2,0.2,'Checklist Parameters'!$E$60)</f>
        <v>0.72</v>
      </c>
      <c r="T512" s="160">
        <f>IF($O512="",IF('Checklist District ID'!$C$43="Y",MAX($R512:$S512)*$I512,SUM($R512:$S512)*$I512),IF(O512&gt;0,Q512*S512))</f>
        <v>0</v>
      </c>
      <c r="U512" s="160">
        <f>IF(Q512&gt;0,((I512-T512)*'Formula Matrix'!$E$38),0)</f>
        <v>0</v>
      </c>
      <c r="V512" s="160">
        <f t="shared" si="44"/>
        <v>0</v>
      </c>
      <c r="W512" s="160">
        <f>IF(V512&gt;0,(V512*'Checklist Parameters'!$E$35),0)</f>
        <v>0</v>
      </c>
      <c r="X512" s="161">
        <f t="shared" si="45"/>
        <v>0</v>
      </c>
      <c r="Y512" s="161">
        <f>IF('Checklist Parameters'!$E$102&lt;&gt;"",(I512/43560)*'Checklist Parameters'!$E$102,"N/A")</f>
        <v>0</v>
      </c>
      <c r="Z512" s="161" t="str">
        <f>IF('Checklist Parameters'!$E$58&lt;&gt;"",((I512*'Checklist Parameters'!$E$58)*'Checklist Parameters'!$E$35)/1000,"N/A")</f>
        <v>N/A</v>
      </c>
      <c r="AA512" s="161">
        <f>IF('Checklist Parameters'!$E$101&lt;&gt;"",IFERROR(I512/'Checklist Parameters'!$E$101,0),"N/A")</f>
        <v>0</v>
      </c>
      <c r="AB512" s="161" t="str">
        <f>IF('Checklist Parameters'!$E$43&lt;&gt;"",(I512*'Checklist Parameters'!$E$43)/1000,"N/A")</f>
        <v>N/A</v>
      </c>
      <c r="AC512" s="161">
        <f>IF('Checklist Parameters'!$E$16="",$X512,IF(AND('Checklist Parameters'!$E$16&lt;$X512,'Checklist Parameters'!$E$16&gt;=3),'Checklist Parameters'!$E$16,IF(AND('Checklist Parameters'!$E$16&lt;$X512,'Checklist Parameters'!$E$16&lt;3),0,$X512)))</f>
        <v>0</v>
      </c>
      <c r="AD512" s="161" t="str">
        <f>IF(AND(I512&lt;'Checklist Parameters'!$E$22,$I512&lt;&gt;0),"Y","")</f>
        <v/>
      </c>
      <c r="AE512" s="161" t="str">
        <f>IF($AD512="Y",0,IF('Checklist Parameters'!$E$25="","&lt;no limit&gt;",ROUNDDOWN((($I512-'Checklist Parameters'!$E$24)/'Checklist Parameters'!$E$25)+1,0)))</f>
        <v>&lt;no limit&gt;</v>
      </c>
      <c r="AF512" s="174">
        <f t="shared" si="46"/>
        <v>0</v>
      </c>
      <c r="AG512" s="161">
        <f t="shared" si="47"/>
        <v>0</v>
      </c>
      <c r="AH512" s="126"/>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row>
    <row r="513" spans="1:79" ht="15">
      <c r="A513" s="393"/>
      <c r="B513" s="393"/>
      <c r="C513" s="393"/>
      <c r="D513" s="393"/>
      <c r="E513" s="393"/>
      <c r="F513" s="393"/>
      <c r="G513" s="393"/>
      <c r="H513" s="394"/>
      <c r="I513" s="394"/>
      <c r="J513" s="394"/>
      <c r="K513" s="394"/>
      <c r="L513" s="394"/>
      <c r="M513" s="394"/>
      <c r="N513" s="313">
        <f>IF(IF(I513&lt;'Checklist Parameters'!$E$22,0,($I513-$L513))&lt;0,0,IF(I513&lt;'Checklist Parameters'!$E$22,0,($I513-$L513)))</f>
        <v>0</v>
      </c>
      <c r="O513" s="394"/>
      <c r="P513" s="395"/>
      <c r="Q513" s="316">
        <f t="shared" si="42"/>
        <v>0</v>
      </c>
      <c r="R513" s="159">
        <f t="shared" si="43"/>
        <v>0</v>
      </c>
      <c r="S513" s="159">
        <f>IF('Checklist Parameters'!$E$60&lt;0.2,0.2,'Checklist Parameters'!$E$60)</f>
        <v>0.72</v>
      </c>
      <c r="T513" s="160">
        <f>IF($O513="",IF('Checklist District ID'!$C$43="Y",MAX($R513:$S513)*$I513,SUM($R513:$S513)*$I513),IF(O513&gt;0,Q513*S513))</f>
        <v>0</v>
      </c>
      <c r="U513" s="160">
        <f>IF(Q513&gt;0,((I513-T513)*'Formula Matrix'!$E$38),0)</f>
        <v>0</v>
      </c>
      <c r="V513" s="160">
        <f t="shared" si="44"/>
        <v>0</v>
      </c>
      <c r="W513" s="160">
        <f>IF(V513&gt;0,(V513*'Checklist Parameters'!$E$35),0)</f>
        <v>0</v>
      </c>
      <c r="X513" s="161">
        <f t="shared" si="45"/>
        <v>0</v>
      </c>
      <c r="Y513" s="161">
        <f>IF('Checklist Parameters'!$E$102&lt;&gt;"",(I513/43560)*'Checklist Parameters'!$E$102,"N/A")</f>
        <v>0</v>
      </c>
      <c r="Z513" s="161" t="str">
        <f>IF('Checklist Parameters'!$E$58&lt;&gt;"",((I513*'Checklist Parameters'!$E$58)*'Checklist Parameters'!$E$35)/1000,"N/A")</f>
        <v>N/A</v>
      </c>
      <c r="AA513" s="161">
        <f>IF('Checklist Parameters'!$E$101&lt;&gt;"",IFERROR(I513/'Checklist Parameters'!$E$101,0),"N/A")</f>
        <v>0</v>
      </c>
      <c r="AB513" s="161" t="str">
        <f>IF('Checklist Parameters'!$E$43&lt;&gt;"",(I513*'Checklist Parameters'!$E$43)/1000,"N/A")</f>
        <v>N/A</v>
      </c>
      <c r="AC513" s="161">
        <f>IF('Checklist Parameters'!$E$16="",$X513,IF(AND('Checklist Parameters'!$E$16&lt;$X513,'Checklist Parameters'!$E$16&gt;=3),'Checklist Parameters'!$E$16,IF(AND('Checklist Parameters'!$E$16&lt;$X513,'Checklist Parameters'!$E$16&lt;3),0,$X513)))</f>
        <v>0</v>
      </c>
      <c r="AD513" s="161" t="str">
        <f>IF(AND(I513&lt;'Checklist Parameters'!$E$22,$I513&lt;&gt;0),"Y","")</f>
        <v/>
      </c>
      <c r="AE513" s="161" t="str">
        <f>IF($AD513="Y",0,IF('Checklist Parameters'!$E$25="","&lt;no limit&gt;",ROUNDDOWN((($I513-'Checklist Parameters'!$E$24)/'Checklist Parameters'!$E$25)+1,0)))</f>
        <v>&lt;no limit&gt;</v>
      </c>
      <c r="AF513" s="174">
        <f t="shared" si="46"/>
        <v>0</v>
      </c>
      <c r="AG513" s="161">
        <f t="shared" si="47"/>
        <v>0</v>
      </c>
      <c r="AH513" s="126"/>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row>
    <row r="514" spans="1:79" ht="15">
      <c r="A514" s="393"/>
      <c r="B514" s="393"/>
      <c r="C514" s="393"/>
      <c r="D514" s="393"/>
      <c r="E514" s="393"/>
      <c r="F514" s="393"/>
      <c r="G514" s="393"/>
      <c r="H514" s="394"/>
      <c r="I514" s="394"/>
      <c r="J514" s="394"/>
      <c r="K514" s="394"/>
      <c r="L514" s="394"/>
      <c r="M514" s="394"/>
      <c r="N514" s="313">
        <f>IF(IF(I514&lt;'Checklist Parameters'!$E$22,0,($I514-$L514))&lt;0,0,IF(I514&lt;'Checklist Parameters'!$E$22,0,($I514-$L514)))</f>
        <v>0</v>
      </c>
      <c r="O514" s="394"/>
      <c r="P514" s="395"/>
      <c r="Q514" s="316">
        <f t="shared" si="42"/>
        <v>0</v>
      </c>
      <c r="R514" s="159">
        <f t="shared" si="43"/>
        <v>0</v>
      </c>
      <c r="S514" s="159">
        <f>IF('Checklist Parameters'!$E$60&lt;0.2,0.2,'Checklist Parameters'!$E$60)</f>
        <v>0.72</v>
      </c>
      <c r="T514" s="160">
        <f>IF($O514="",IF('Checklist District ID'!$C$43="Y",MAX($R514:$S514)*$I514,SUM($R514:$S514)*$I514),IF(O514&gt;0,Q514*S514))</f>
        <v>0</v>
      </c>
      <c r="U514" s="160">
        <f>IF(Q514&gt;0,((I514-T514)*'Formula Matrix'!$E$38),0)</f>
        <v>0</v>
      </c>
      <c r="V514" s="160">
        <f t="shared" si="44"/>
        <v>0</v>
      </c>
      <c r="W514" s="160">
        <f>IF(V514&gt;0,(V514*'Checklist Parameters'!$E$35),0)</f>
        <v>0</v>
      </c>
      <c r="X514" s="161">
        <f t="shared" si="45"/>
        <v>0</v>
      </c>
      <c r="Y514" s="161">
        <f>IF('Checklist Parameters'!$E$102&lt;&gt;"",(I514/43560)*'Checklist Parameters'!$E$102,"N/A")</f>
        <v>0</v>
      </c>
      <c r="Z514" s="161" t="str">
        <f>IF('Checklist Parameters'!$E$58&lt;&gt;"",((I514*'Checklist Parameters'!$E$58)*'Checklist Parameters'!$E$35)/1000,"N/A")</f>
        <v>N/A</v>
      </c>
      <c r="AA514" s="161">
        <f>IF('Checklist Parameters'!$E$101&lt;&gt;"",IFERROR(I514/'Checklist Parameters'!$E$101,0),"N/A")</f>
        <v>0</v>
      </c>
      <c r="AB514" s="161" t="str">
        <f>IF('Checklist Parameters'!$E$43&lt;&gt;"",(I514*'Checklist Parameters'!$E$43)/1000,"N/A")</f>
        <v>N/A</v>
      </c>
      <c r="AC514" s="161">
        <f>IF('Checklist Parameters'!$E$16="",$X514,IF(AND('Checklist Parameters'!$E$16&lt;$X514,'Checklist Parameters'!$E$16&gt;=3),'Checklist Parameters'!$E$16,IF(AND('Checklist Parameters'!$E$16&lt;$X514,'Checklist Parameters'!$E$16&lt;3),0,$X514)))</f>
        <v>0</v>
      </c>
      <c r="AD514" s="161" t="str">
        <f>IF(AND(I514&lt;'Checklist Parameters'!$E$22,$I514&lt;&gt;0),"Y","")</f>
        <v/>
      </c>
      <c r="AE514" s="161" t="str">
        <f>IF($AD514="Y",0,IF('Checklist Parameters'!$E$25="","&lt;no limit&gt;",ROUNDDOWN((($I514-'Checklist Parameters'!$E$24)/'Checklist Parameters'!$E$25)+1,0)))</f>
        <v>&lt;no limit&gt;</v>
      </c>
      <c r="AF514" s="174">
        <f t="shared" si="46"/>
        <v>0</v>
      </c>
      <c r="AG514" s="161">
        <f t="shared" si="47"/>
        <v>0</v>
      </c>
      <c r="AH514" s="126"/>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row>
    <row r="515" spans="1:79" ht="15">
      <c r="A515" s="393"/>
      <c r="B515" s="393"/>
      <c r="C515" s="393"/>
      <c r="D515" s="393"/>
      <c r="E515" s="393"/>
      <c r="F515" s="393"/>
      <c r="G515" s="393"/>
      <c r="H515" s="394"/>
      <c r="I515" s="394"/>
      <c r="J515" s="394"/>
      <c r="K515" s="394"/>
      <c r="L515" s="394"/>
      <c r="M515" s="394"/>
      <c r="N515" s="313">
        <f>IF(IF(I515&lt;'Checklist Parameters'!$E$22,0,($I515-$L515))&lt;0,0,IF(I515&lt;'Checklist Parameters'!$E$22,0,($I515-$L515)))</f>
        <v>0</v>
      </c>
      <c r="O515" s="394"/>
      <c r="P515" s="395"/>
      <c r="Q515" s="316">
        <f t="shared" si="42"/>
        <v>0</v>
      </c>
      <c r="R515" s="159">
        <f t="shared" si="43"/>
        <v>0</v>
      </c>
      <c r="S515" s="159">
        <f>IF('Checklist Parameters'!$E$60&lt;0.2,0.2,'Checklist Parameters'!$E$60)</f>
        <v>0.72</v>
      </c>
      <c r="T515" s="160">
        <f>IF($O515="",IF('Checklist District ID'!$C$43="Y",MAX($R515:$S515)*$I515,SUM($R515:$S515)*$I515),IF(O515&gt;0,Q515*S515))</f>
        <v>0</v>
      </c>
      <c r="U515" s="160">
        <f>IF(Q515&gt;0,((I515-T515)*'Formula Matrix'!$E$38),0)</f>
        <v>0</v>
      </c>
      <c r="V515" s="160">
        <f t="shared" si="44"/>
        <v>0</v>
      </c>
      <c r="W515" s="160">
        <f>IF(V515&gt;0,(V515*'Checklist Parameters'!$E$35),0)</f>
        <v>0</v>
      </c>
      <c r="X515" s="161">
        <f t="shared" si="45"/>
        <v>0</v>
      </c>
      <c r="Y515" s="161">
        <f>IF('Checklist Parameters'!$E$102&lt;&gt;"",(I515/43560)*'Checklist Parameters'!$E$102,"N/A")</f>
        <v>0</v>
      </c>
      <c r="Z515" s="161" t="str">
        <f>IF('Checklist Parameters'!$E$58&lt;&gt;"",((I515*'Checklist Parameters'!$E$58)*'Checklist Parameters'!$E$35)/1000,"N/A")</f>
        <v>N/A</v>
      </c>
      <c r="AA515" s="161">
        <f>IF('Checklist Parameters'!$E$101&lt;&gt;"",IFERROR(I515/'Checklist Parameters'!$E$101,0),"N/A")</f>
        <v>0</v>
      </c>
      <c r="AB515" s="161" t="str">
        <f>IF('Checklist Parameters'!$E$43&lt;&gt;"",(I515*'Checklist Parameters'!$E$43)/1000,"N/A")</f>
        <v>N/A</v>
      </c>
      <c r="AC515" s="161">
        <f>IF('Checklist Parameters'!$E$16="",$X515,IF(AND('Checklist Parameters'!$E$16&lt;$X515,'Checklist Parameters'!$E$16&gt;=3),'Checklist Parameters'!$E$16,IF(AND('Checklist Parameters'!$E$16&lt;$X515,'Checklist Parameters'!$E$16&lt;3),0,$X515)))</f>
        <v>0</v>
      </c>
      <c r="AD515" s="161" t="str">
        <f>IF(AND(I515&lt;'Checklist Parameters'!$E$22,$I515&lt;&gt;0),"Y","")</f>
        <v/>
      </c>
      <c r="AE515" s="161" t="str">
        <f>IF($AD515="Y",0,IF('Checklist Parameters'!$E$25="","&lt;no limit&gt;",ROUNDDOWN((($I515-'Checklist Parameters'!$E$24)/'Checklist Parameters'!$E$25)+1,0)))</f>
        <v>&lt;no limit&gt;</v>
      </c>
      <c r="AF515" s="174">
        <f t="shared" si="46"/>
        <v>0</v>
      </c>
      <c r="AG515" s="161">
        <f t="shared" si="47"/>
        <v>0</v>
      </c>
      <c r="AH515" s="126"/>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row>
    <row r="516" spans="1:79" ht="15">
      <c r="A516" s="393"/>
      <c r="B516" s="393"/>
      <c r="C516" s="393"/>
      <c r="D516" s="393"/>
      <c r="E516" s="393"/>
      <c r="F516" s="393"/>
      <c r="G516" s="393"/>
      <c r="H516" s="394"/>
      <c r="I516" s="394"/>
      <c r="J516" s="394"/>
      <c r="K516" s="394"/>
      <c r="L516" s="394"/>
      <c r="M516" s="394"/>
      <c r="N516" s="313">
        <f>IF(IF(I516&lt;'Checklist Parameters'!$E$22,0,($I516-$L516))&lt;0,0,IF(I516&lt;'Checklist Parameters'!$E$22,0,($I516-$L516)))</f>
        <v>0</v>
      </c>
      <c r="O516" s="394"/>
      <c r="P516" s="395"/>
      <c r="Q516" s="316">
        <f t="shared" si="42"/>
        <v>0</v>
      </c>
      <c r="R516" s="159">
        <f t="shared" si="43"/>
        <v>0</v>
      </c>
      <c r="S516" s="159">
        <f>IF('Checklist Parameters'!$E$60&lt;0.2,0.2,'Checklist Parameters'!$E$60)</f>
        <v>0.72</v>
      </c>
      <c r="T516" s="160">
        <f>IF($O516="",IF('Checklist District ID'!$C$43="Y",MAX($R516:$S516)*$I516,SUM($R516:$S516)*$I516),IF(O516&gt;0,Q516*S516))</f>
        <v>0</v>
      </c>
      <c r="U516" s="160">
        <f>IF(Q516&gt;0,((I516-T516)*'Formula Matrix'!$E$38),0)</f>
        <v>0</v>
      </c>
      <c r="V516" s="160">
        <f t="shared" si="44"/>
        <v>0</v>
      </c>
      <c r="W516" s="160">
        <f>IF(V516&gt;0,(V516*'Checklist Parameters'!$E$35),0)</f>
        <v>0</v>
      </c>
      <c r="X516" s="161">
        <f t="shared" si="45"/>
        <v>0</v>
      </c>
      <c r="Y516" s="161">
        <f>IF('Checklist Parameters'!$E$102&lt;&gt;"",(I516/43560)*'Checklist Parameters'!$E$102,"N/A")</f>
        <v>0</v>
      </c>
      <c r="Z516" s="161" t="str">
        <f>IF('Checklist Parameters'!$E$58&lt;&gt;"",((I516*'Checklist Parameters'!$E$58)*'Checklist Parameters'!$E$35)/1000,"N/A")</f>
        <v>N/A</v>
      </c>
      <c r="AA516" s="161">
        <f>IF('Checklist Parameters'!$E$101&lt;&gt;"",IFERROR(I516/'Checklist Parameters'!$E$101,0),"N/A")</f>
        <v>0</v>
      </c>
      <c r="AB516" s="161" t="str">
        <f>IF('Checklist Parameters'!$E$43&lt;&gt;"",(I516*'Checklist Parameters'!$E$43)/1000,"N/A")</f>
        <v>N/A</v>
      </c>
      <c r="AC516" s="161">
        <f>IF('Checklist Parameters'!$E$16="",$X516,IF(AND('Checklist Parameters'!$E$16&lt;$X516,'Checklist Parameters'!$E$16&gt;=3),'Checklist Parameters'!$E$16,IF(AND('Checklist Parameters'!$E$16&lt;$X516,'Checklist Parameters'!$E$16&lt;3),0,$X516)))</f>
        <v>0</v>
      </c>
      <c r="AD516" s="161" t="str">
        <f>IF(AND(I516&lt;'Checklist Parameters'!$E$22,$I516&lt;&gt;0),"Y","")</f>
        <v/>
      </c>
      <c r="AE516" s="161" t="str">
        <f>IF($AD516="Y",0,IF('Checklist Parameters'!$E$25="","&lt;no limit&gt;",ROUNDDOWN((($I516-'Checklist Parameters'!$E$24)/'Checklist Parameters'!$E$25)+1,0)))</f>
        <v>&lt;no limit&gt;</v>
      </c>
      <c r="AF516" s="174">
        <f t="shared" si="46"/>
        <v>0</v>
      </c>
      <c r="AG516" s="161">
        <f t="shared" si="47"/>
        <v>0</v>
      </c>
      <c r="AH516" s="126"/>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row>
    <row r="517" spans="1:79" ht="15">
      <c r="A517" s="393"/>
      <c r="B517" s="393"/>
      <c r="C517" s="393"/>
      <c r="D517" s="393"/>
      <c r="E517" s="393"/>
      <c r="F517" s="393"/>
      <c r="G517" s="393"/>
      <c r="H517" s="394"/>
      <c r="I517" s="394"/>
      <c r="J517" s="394"/>
      <c r="K517" s="394"/>
      <c r="L517" s="394"/>
      <c r="M517" s="394"/>
      <c r="N517" s="313">
        <f>IF(IF(I517&lt;'Checklist Parameters'!$E$22,0,($I517-$L517))&lt;0,0,IF(I517&lt;'Checklist Parameters'!$E$22,0,($I517-$L517)))</f>
        <v>0</v>
      </c>
      <c r="O517" s="394"/>
      <c r="P517" s="395"/>
      <c r="Q517" s="316">
        <f t="shared" si="42"/>
        <v>0</v>
      </c>
      <c r="R517" s="159">
        <f t="shared" si="43"/>
        <v>0</v>
      </c>
      <c r="S517" s="159">
        <f>IF('Checklist Parameters'!$E$60&lt;0.2,0.2,'Checklist Parameters'!$E$60)</f>
        <v>0.72</v>
      </c>
      <c r="T517" s="160">
        <f>IF($O517="",IF('Checklist District ID'!$C$43="Y",MAX($R517:$S517)*$I517,SUM($R517:$S517)*$I517),IF(O517&gt;0,Q517*S517))</f>
        <v>0</v>
      </c>
      <c r="U517" s="160">
        <f>IF(Q517&gt;0,((I517-T517)*'Formula Matrix'!$E$38),0)</f>
        <v>0</v>
      </c>
      <c r="V517" s="160">
        <f t="shared" si="44"/>
        <v>0</v>
      </c>
      <c r="W517" s="160">
        <f>IF(V517&gt;0,(V517*'Checklist Parameters'!$E$35),0)</f>
        <v>0</v>
      </c>
      <c r="X517" s="161">
        <f t="shared" si="45"/>
        <v>0</v>
      </c>
      <c r="Y517" s="161">
        <f>IF('Checklist Parameters'!$E$102&lt;&gt;"",(I517/43560)*'Checklist Parameters'!$E$102,"N/A")</f>
        <v>0</v>
      </c>
      <c r="Z517" s="161" t="str">
        <f>IF('Checklist Parameters'!$E$58&lt;&gt;"",((I517*'Checklist Parameters'!$E$58)*'Checklist Parameters'!$E$35)/1000,"N/A")</f>
        <v>N/A</v>
      </c>
      <c r="AA517" s="161">
        <f>IF('Checklist Parameters'!$E$101&lt;&gt;"",IFERROR(I517/'Checklist Parameters'!$E$101,0),"N/A")</f>
        <v>0</v>
      </c>
      <c r="AB517" s="161" t="str">
        <f>IF('Checklist Parameters'!$E$43&lt;&gt;"",(I517*'Checklist Parameters'!$E$43)/1000,"N/A")</f>
        <v>N/A</v>
      </c>
      <c r="AC517" s="161">
        <f>IF('Checklist Parameters'!$E$16="",$X517,IF(AND('Checklist Parameters'!$E$16&lt;$X517,'Checklist Parameters'!$E$16&gt;=3),'Checklist Parameters'!$E$16,IF(AND('Checklist Parameters'!$E$16&lt;$X517,'Checklist Parameters'!$E$16&lt;3),0,$X517)))</f>
        <v>0</v>
      </c>
      <c r="AD517" s="161" t="str">
        <f>IF(AND(I517&lt;'Checklist Parameters'!$E$22,$I517&lt;&gt;0),"Y","")</f>
        <v/>
      </c>
      <c r="AE517" s="161" t="str">
        <f>IF($AD517="Y",0,IF('Checklist Parameters'!$E$25="","&lt;no limit&gt;",ROUNDDOWN((($I517-'Checklist Parameters'!$E$24)/'Checklist Parameters'!$E$25)+1,0)))</f>
        <v>&lt;no limit&gt;</v>
      </c>
      <c r="AF517" s="174">
        <f t="shared" si="46"/>
        <v>0</v>
      </c>
      <c r="AG517" s="161">
        <f t="shared" si="47"/>
        <v>0</v>
      </c>
      <c r="AH517" s="126"/>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row>
    <row r="518" spans="1:79" ht="15">
      <c r="A518" s="393"/>
      <c r="B518" s="393"/>
      <c r="C518" s="393"/>
      <c r="D518" s="393"/>
      <c r="E518" s="393"/>
      <c r="F518" s="393"/>
      <c r="G518" s="393"/>
      <c r="H518" s="394"/>
      <c r="I518" s="394"/>
      <c r="J518" s="394"/>
      <c r="K518" s="394"/>
      <c r="L518" s="394"/>
      <c r="M518" s="394"/>
      <c r="N518" s="313">
        <f>IF(IF(I518&lt;'Checklist Parameters'!$E$22,0,($I518-$L518))&lt;0,0,IF(I518&lt;'Checklist Parameters'!$E$22,0,($I518-$L518)))</f>
        <v>0</v>
      </c>
      <c r="O518" s="394"/>
      <c r="P518" s="395"/>
      <c r="Q518" s="316">
        <f t="shared" si="42"/>
        <v>0</v>
      </c>
      <c r="R518" s="159">
        <f t="shared" si="43"/>
        <v>0</v>
      </c>
      <c r="S518" s="159">
        <f>IF('Checklist Parameters'!$E$60&lt;0.2,0.2,'Checklist Parameters'!$E$60)</f>
        <v>0.72</v>
      </c>
      <c r="T518" s="160">
        <f>IF($O518="",IF('Checklist District ID'!$C$43="Y",MAX($R518:$S518)*$I518,SUM($R518:$S518)*$I518),IF(O518&gt;0,Q518*S518))</f>
        <v>0</v>
      </c>
      <c r="U518" s="160">
        <f>IF(Q518&gt;0,((I518-T518)*'Formula Matrix'!$E$38),0)</f>
        <v>0</v>
      </c>
      <c r="V518" s="160">
        <f t="shared" si="44"/>
        <v>0</v>
      </c>
      <c r="W518" s="160">
        <f>IF(V518&gt;0,(V518*'Checklist Parameters'!$E$35),0)</f>
        <v>0</v>
      </c>
      <c r="X518" s="161">
        <f t="shared" si="45"/>
        <v>0</v>
      </c>
      <c r="Y518" s="161">
        <f>IF('Checklist Parameters'!$E$102&lt;&gt;"",(I518/43560)*'Checklist Parameters'!$E$102,"N/A")</f>
        <v>0</v>
      </c>
      <c r="Z518" s="161" t="str">
        <f>IF('Checklist Parameters'!$E$58&lt;&gt;"",((I518*'Checklist Parameters'!$E$58)*'Checklist Parameters'!$E$35)/1000,"N/A")</f>
        <v>N/A</v>
      </c>
      <c r="AA518" s="161">
        <f>IF('Checklist Parameters'!$E$101&lt;&gt;"",IFERROR(I518/'Checklist Parameters'!$E$101,0),"N/A")</f>
        <v>0</v>
      </c>
      <c r="AB518" s="161" t="str">
        <f>IF('Checklist Parameters'!$E$43&lt;&gt;"",(I518*'Checklist Parameters'!$E$43)/1000,"N/A")</f>
        <v>N/A</v>
      </c>
      <c r="AC518" s="161">
        <f>IF('Checklist Parameters'!$E$16="",$X518,IF(AND('Checklist Parameters'!$E$16&lt;$X518,'Checklist Parameters'!$E$16&gt;=3),'Checklist Parameters'!$E$16,IF(AND('Checklist Parameters'!$E$16&lt;$X518,'Checklist Parameters'!$E$16&lt;3),0,$X518)))</f>
        <v>0</v>
      </c>
      <c r="AD518" s="161" t="str">
        <f>IF(AND(I518&lt;'Checklist Parameters'!$E$22,$I518&lt;&gt;0),"Y","")</f>
        <v/>
      </c>
      <c r="AE518" s="161" t="str">
        <f>IF($AD518="Y",0,IF('Checklist Parameters'!$E$25="","&lt;no limit&gt;",ROUNDDOWN((($I518-'Checklist Parameters'!$E$24)/'Checklist Parameters'!$E$25)+1,0)))</f>
        <v>&lt;no limit&gt;</v>
      </c>
      <c r="AF518" s="174">
        <f t="shared" si="46"/>
        <v>0</v>
      </c>
      <c r="AG518" s="161">
        <f t="shared" si="47"/>
        <v>0</v>
      </c>
      <c r="AH518" s="126"/>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row>
    <row r="519" spans="1:79" ht="15">
      <c r="A519" s="393"/>
      <c r="B519" s="393"/>
      <c r="C519" s="393"/>
      <c r="D519" s="393"/>
      <c r="E519" s="393"/>
      <c r="F519" s="393"/>
      <c r="G519" s="393"/>
      <c r="H519" s="394"/>
      <c r="I519" s="394"/>
      <c r="J519" s="394"/>
      <c r="K519" s="394"/>
      <c r="L519" s="394"/>
      <c r="M519" s="394"/>
      <c r="N519" s="313">
        <f>IF(IF(I519&lt;'Checklist Parameters'!$E$22,0,($I519-$L519))&lt;0,0,IF(I519&lt;'Checklist Parameters'!$E$22,0,($I519-$L519)))</f>
        <v>0</v>
      </c>
      <c r="O519" s="394"/>
      <c r="P519" s="395"/>
      <c r="Q519" s="316">
        <f t="shared" si="42"/>
        <v>0</v>
      </c>
      <c r="R519" s="159">
        <f t="shared" si="43"/>
        <v>0</v>
      </c>
      <c r="S519" s="159">
        <f>IF('Checklist Parameters'!$E$60&lt;0.2,0.2,'Checklist Parameters'!$E$60)</f>
        <v>0.72</v>
      </c>
      <c r="T519" s="160">
        <f>IF($O519="",IF('Checklist District ID'!$C$43="Y",MAX($R519:$S519)*$I519,SUM($R519:$S519)*$I519),IF(O519&gt;0,Q519*S519))</f>
        <v>0</v>
      </c>
      <c r="U519" s="160">
        <f>IF(Q519&gt;0,((I519-T519)*'Formula Matrix'!$E$38),0)</f>
        <v>0</v>
      </c>
      <c r="V519" s="160">
        <f t="shared" si="44"/>
        <v>0</v>
      </c>
      <c r="W519" s="160">
        <f>IF(V519&gt;0,(V519*'Checklist Parameters'!$E$35),0)</f>
        <v>0</v>
      </c>
      <c r="X519" s="161">
        <f t="shared" si="45"/>
        <v>0</v>
      </c>
      <c r="Y519" s="161">
        <f>IF('Checklist Parameters'!$E$102&lt;&gt;"",(I519/43560)*'Checklist Parameters'!$E$102,"N/A")</f>
        <v>0</v>
      </c>
      <c r="Z519" s="161" t="str">
        <f>IF('Checklist Parameters'!$E$58&lt;&gt;"",((I519*'Checklist Parameters'!$E$58)*'Checklist Parameters'!$E$35)/1000,"N/A")</f>
        <v>N/A</v>
      </c>
      <c r="AA519" s="161">
        <f>IF('Checklist Parameters'!$E$101&lt;&gt;"",IFERROR(I519/'Checklist Parameters'!$E$101,0),"N/A")</f>
        <v>0</v>
      </c>
      <c r="AB519" s="161" t="str">
        <f>IF('Checklist Parameters'!$E$43&lt;&gt;"",(I519*'Checklist Parameters'!$E$43)/1000,"N/A")</f>
        <v>N/A</v>
      </c>
      <c r="AC519" s="161">
        <f>IF('Checklist Parameters'!$E$16="",$X519,IF(AND('Checklist Parameters'!$E$16&lt;$X519,'Checklist Parameters'!$E$16&gt;=3),'Checklist Parameters'!$E$16,IF(AND('Checklist Parameters'!$E$16&lt;$X519,'Checklist Parameters'!$E$16&lt;3),0,$X519)))</f>
        <v>0</v>
      </c>
      <c r="AD519" s="161" t="str">
        <f>IF(AND(I519&lt;'Checklist Parameters'!$E$22,$I519&lt;&gt;0),"Y","")</f>
        <v/>
      </c>
      <c r="AE519" s="161" t="str">
        <f>IF($AD519="Y",0,IF('Checklist Parameters'!$E$25="","&lt;no limit&gt;",ROUNDDOWN((($I519-'Checklist Parameters'!$E$24)/'Checklist Parameters'!$E$25)+1,0)))</f>
        <v>&lt;no limit&gt;</v>
      </c>
      <c r="AF519" s="174">
        <f t="shared" si="46"/>
        <v>0</v>
      </c>
      <c r="AG519" s="161">
        <f t="shared" si="47"/>
        <v>0</v>
      </c>
      <c r="AH519" s="126"/>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row>
    <row r="520" spans="1:79" ht="15">
      <c r="A520" s="393"/>
      <c r="B520" s="393"/>
      <c r="C520" s="393"/>
      <c r="D520" s="393"/>
      <c r="E520" s="393"/>
      <c r="F520" s="393"/>
      <c r="G520" s="393"/>
      <c r="H520" s="394"/>
      <c r="I520" s="394"/>
      <c r="J520" s="394"/>
      <c r="K520" s="394"/>
      <c r="L520" s="394"/>
      <c r="M520" s="394"/>
      <c r="N520" s="313">
        <f>IF(IF(I520&lt;'Checklist Parameters'!$E$22,0,($I520-$L520))&lt;0,0,IF(I520&lt;'Checklist Parameters'!$E$22,0,($I520-$L520)))</f>
        <v>0</v>
      </c>
      <c r="O520" s="394"/>
      <c r="P520" s="395"/>
      <c r="Q520" s="316">
        <f t="shared" si="42"/>
        <v>0</v>
      </c>
      <c r="R520" s="159">
        <f t="shared" si="43"/>
        <v>0</v>
      </c>
      <c r="S520" s="159">
        <f>IF('Checklist Parameters'!$E$60&lt;0.2,0.2,'Checklist Parameters'!$E$60)</f>
        <v>0.72</v>
      </c>
      <c r="T520" s="160">
        <f>IF($O520="",IF('Checklist District ID'!$C$43="Y",MAX($R520:$S520)*$I520,SUM($R520:$S520)*$I520),IF(O520&gt;0,Q520*S520))</f>
        <v>0</v>
      </c>
      <c r="U520" s="160">
        <f>IF(Q520&gt;0,((I520-T520)*'Formula Matrix'!$E$38),0)</f>
        <v>0</v>
      </c>
      <c r="V520" s="160">
        <f t="shared" si="44"/>
        <v>0</v>
      </c>
      <c r="W520" s="160">
        <f>IF(V520&gt;0,(V520*'Checklist Parameters'!$E$35),0)</f>
        <v>0</v>
      </c>
      <c r="X520" s="161">
        <f t="shared" si="45"/>
        <v>0</v>
      </c>
      <c r="Y520" s="161">
        <f>IF('Checklist Parameters'!$E$102&lt;&gt;"",(I520/43560)*'Checklist Parameters'!$E$102,"N/A")</f>
        <v>0</v>
      </c>
      <c r="Z520" s="161" t="str">
        <f>IF('Checklist Parameters'!$E$58&lt;&gt;"",((I520*'Checklist Parameters'!$E$58)*'Checklist Parameters'!$E$35)/1000,"N/A")</f>
        <v>N/A</v>
      </c>
      <c r="AA520" s="161">
        <f>IF('Checklist Parameters'!$E$101&lt;&gt;"",IFERROR(I520/'Checklist Parameters'!$E$101,0),"N/A")</f>
        <v>0</v>
      </c>
      <c r="AB520" s="161" t="str">
        <f>IF('Checklist Parameters'!$E$43&lt;&gt;"",(I520*'Checklist Parameters'!$E$43)/1000,"N/A")</f>
        <v>N/A</v>
      </c>
      <c r="AC520" s="161">
        <f>IF('Checklist Parameters'!$E$16="",$X520,IF(AND('Checklist Parameters'!$E$16&lt;$X520,'Checklist Parameters'!$E$16&gt;=3),'Checklist Parameters'!$E$16,IF(AND('Checklist Parameters'!$E$16&lt;$X520,'Checklist Parameters'!$E$16&lt;3),0,$X520)))</f>
        <v>0</v>
      </c>
      <c r="AD520" s="161" t="str">
        <f>IF(AND(I520&lt;'Checklist Parameters'!$E$22,$I520&lt;&gt;0),"Y","")</f>
        <v/>
      </c>
      <c r="AE520" s="161" t="str">
        <f>IF($AD520="Y",0,IF('Checklist Parameters'!$E$25="","&lt;no limit&gt;",ROUNDDOWN((($I520-'Checklist Parameters'!$E$24)/'Checklist Parameters'!$E$25)+1,0)))</f>
        <v>&lt;no limit&gt;</v>
      </c>
      <c r="AF520" s="174">
        <f t="shared" si="46"/>
        <v>0</v>
      </c>
      <c r="AG520" s="161">
        <f t="shared" si="47"/>
        <v>0</v>
      </c>
      <c r="AH520" s="126"/>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row>
    <row r="521" spans="1:79" ht="15">
      <c r="A521" s="393"/>
      <c r="B521" s="393"/>
      <c r="C521" s="393"/>
      <c r="D521" s="393"/>
      <c r="E521" s="393"/>
      <c r="F521" s="393"/>
      <c r="G521" s="393"/>
      <c r="H521" s="394"/>
      <c r="I521" s="394"/>
      <c r="J521" s="394"/>
      <c r="K521" s="394"/>
      <c r="L521" s="394"/>
      <c r="M521" s="394"/>
      <c r="N521" s="313">
        <f>IF(IF(I521&lt;'Checklist Parameters'!$E$22,0,($I521-$L521))&lt;0,0,IF(I521&lt;'Checklist Parameters'!$E$22,0,($I521-$L521)))</f>
        <v>0</v>
      </c>
      <c r="O521" s="394"/>
      <c r="P521" s="395"/>
      <c r="Q521" s="316">
        <f t="shared" si="42"/>
        <v>0</v>
      </c>
      <c r="R521" s="159">
        <f t="shared" si="43"/>
        <v>0</v>
      </c>
      <c r="S521" s="159">
        <f>IF('Checklist Parameters'!$E$60&lt;0.2,0.2,'Checklist Parameters'!$E$60)</f>
        <v>0.72</v>
      </c>
      <c r="T521" s="160">
        <f>IF($O521="",IF('Checklist District ID'!$C$43="Y",MAX($R521:$S521)*$I521,SUM($R521:$S521)*$I521),IF(O521&gt;0,Q521*S521))</f>
        <v>0</v>
      </c>
      <c r="U521" s="160">
        <f>IF(Q521&gt;0,((I521-T521)*'Formula Matrix'!$E$38),0)</f>
        <v>0</v>
      </c>
      <c r="V521" s="160">
        <f t="shared" si="44"/>
        <v>0</v>
      </c>
      <c r="W521" s="160">
        <f>IF(V521&gt;0,(V521*'Checklist Parameters'!$E$35),0)</f>
        <v>0</v>
      </c>
      <c r="X521" s="161">
        <f t="shared" si="45"/>
        <v>0</v>
      </c>
      <c r="Y521" s="161">
        <f>IF('Checklist Parameters'!$E$102&lt;&gt;"",(I521/43560)*'Checklist Parameters'!$E$102,"N/A")</f>
        <v>0</v>
      </c>
      <c r="Z521" s="161" t="str">
        <f>IF('Checklist Parameters'!$E$58&lt;&gt;"",((I521*'Checklist Parameters'!$E$58)*'Checklist Parameters'!$E$35)/1000,"N/A")</f>
        <v>N/A</v>
      </c>
      <c r="AA521" s="161">
        <f>IF('Checklist Parameters'!$E$101&lt;&gt;"",IFERROR(I521/'Checklist Parameters'!$E$101,0),"N/A")</f>
        <v>0</v>
      </c>
      <c r="AB521" s="161" t="str">
        <f>IF('Checklist Parameters'!$E$43&lt;&gt;"",(I521*'Checklist Parameters'!$E$43)/1000,"N/A")</f>
        <v>N/A</v>
      </c>
      <c r="AC521" s="161">
        <f>IF('Checklist Parameters'!$E$16="",$X521,IF(AND('Checklist Parameters'!$E$16&lt;$X521,'Checklist Parameters'!$E$16&gt;=3),'Checklist Parameters'!$E$16,IF(AND('Checklist Parameters'!$E$16&lt;$X521,'Checklist Parameters'!$E$16&lt;3),0,$X521)))</f>
        <v>0</v>
      </c>
      <c r="AD521" s="161" t="str">
        <f>IF(AND(I521&lt;'Checklist Parameters'!$E$22,$I521&lt;&gt;0),"Y","")</f>
        <v/>
      </c>
      <c r="AE521" s="161" t="str">
        <f>IF($AD521="Y",0,IF('Checklist Parameters'!$E$25="","&lt;no limit&gt;",ROUNDDOWN((($I521-'Checklist Parameters'!$E$24)/'Checklist Parameters'!$E$25)+1,0)))</f>
        <v>&lt;no limit&gt;</v>
      </c>
      <c r="AF521" s="174">
        <f t="shared" si="46"/>
        <v>0</v>
      </c>
      <c r="AG521" s="161">
        <f t="shared" si="47"/>
        <v>0</v>
      </c>
      <c r="AH521" s="126"/>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row>
    <row r="522" spans="1:79" ht="15">
      <c r="A522" s="393"/>
      <c r="B522" s="393"/>
      <c r="C522" s="393"/>
      <c r="D522" s="393"/>
      <c r="E522" s="393"/>
      <c r="F522" s="393"/>
      <c r="G522" s="393"/>
      <c r="H522" s="394"/>
      <c r="I522" s="394"/>
      <c r="J522" s="394"/>
      <c r="K522" s="394"/>
      <c r="L522" s="394"/>
      <c r="M522" s="394"/>
      <c r="N522" s="313">
        <f>IF(IF(I522&lt;'Checklist Parameters'!$E$22,0,($I522-$L522))&lt;0,0,IF(I522&lt;'Checklist Parameters'!$E$22,0,($I522-$L522)))</f>
        <v>0</v>
      </c>
      <c r="O522" s="394"/>
      <c r="P522" s="395"/>
      <c r="Q522" s="316">
        <f t="shared" si="42"/>
        <v>0</v>
      </c>
      <c r="R522" s="159">
        <f t="shared" si="43"/>
        <v>0</v>
      </c>
      <c r="S522" s="159">
        <f>IF('Checklist Parameters'!$E$60&lt;0.2,0.2,'Checklist Parameters'!$E$60)</f>
        <v>0.72</v>
      </c>
      <c r="T522" s="160">
        <f>IF($O522="",IF('Checklist District ID'!$C$43="Y",MAX($R522:$S522)*$I522,SUM($R522:$S522)*$I522),IF(O522&gt;0,Q522*S522))</f>
        <v>0</v>
      </c>
      <c r="U522" s="160">
        <f>IF(Q522&gt;0,((I522-T522)*'Formula Matrix'!$E$38),0)</f>
        <v>0</v>
      </c>
      <c r="V522" s="160">
        <f t="shared" si="44"/>
        <v>0</v>
      </c>
      <c r="W522" s="160">
        <f>IF(V522&gt;0,(V522*'Checklist Parameters'!$E$35),0)</f>
        <v>0</v>
      </c>
      <c r="X522" s="161">
        <f t="shared" si="45"/>
        <v>0</v>
      </c>
      <c r="Y522" s="161">
        <f>IF('Checklist Parameters'!$E$102&lt;&gt;"",(I522/43560)*'Checklist Parameters'!$E$102,"N/A")</f>
        <v>0</v>
      </c>
      <c r="Z522" s="161" t="str">
        <f>IF('Checklist Parameters'!$E$58&lt;&gt;"",((I522*'Checklist Parameters'!$E$58)*'Checklist Parameters'!$E$35)/1000,"N/A")</f>
        <v>N/A</v>
      </c>
      <c r="AA522" s="161">
        <f>IF('Checklist Parameters'!$E$101&lt;&gt;"",IFERROR(I522/'Checklist Parameters'!$E$101,0),"N/A")</f>
        <v>0</v>
      </c>
      <c r="AB522" s="161" t="str">
        <f>IF('Checklist Parameters'!$E$43&lt;&gt;"",(I522*'Checklist Parameters'!$E$43)/1000,"N/A")</f>
        <v>N/A</v>
      </c>
      <c r="AC522" s="161">
        <f>IF('Checklist Parameters'!$E$16="",$X522,IF(AND('Checklist Parameters'!$E$16&lt;$X522,'Checklist Parameters'!$E$16&gt;=3),'Checklist Parameters'!$E$16,IF(AND('Checklist Parameters'!$E$16&lt;$X522,'Checklist Parameters'!$E$16&lt;3),0,$X522)))</f>
        <v>0</v>
      </c>
      <c r="AD522" s="161" t="str">
        <f>IF(AND(I522&lt;'Checklist Parameters'!$E$22,$I522&lt;&gt;0),"Y","")</f>
        <v/>
      </c>
      <c r="AE522" s="161" t="str">
        <f>IF($AD522="Y",0,IF('Checklist Parameters'!$E$25="","&lt;no limit&gt;",ROUNDDOWN((($I522-'Checklist Parameters'!$E$24)/'Checklist Parameters'!$E$25)+1,0)))</f>
        <v>&lt;no limit&gt;</v>
      </c>
      <c r="AF522" s="174">
        <f t="shared" si="46"/>
        <v>0</v>
      </c>
      <c r="AG522" s="161">
        <f t="shared" si="47"/>
        <v>0</v>
      </c>
      <c r="AH522" s="126"/>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row>
    <row r="523" spans="1:79" ht="15">
      <c r="A523" s="393"/>
      <c r="B523" s="393"/>
      <c r="C523" s="393"/>
      <c r="D523" s="393"/>
      <c r="E523" s="393"/>
      <c r="F523" s="393"/>
      <c r="G523" s="393"/>
      <c r="H523" s="394"/>
      <c r="I523" s="394"/>
      <c r="J523" s="394"/>
      <c r="K523" s="394"/>
      <c r="L523" s="394"/>
      <c r="M523" s="394"/>
      <c r="N523" s="313">
        <f>IF(IF(I523&lt;'Checklist Parameters'!$E$22,0,($I523-$L523))&lt;0,0,IF(I523&lt;'Checklist Parameters'!$E$22,0,($I523-$L523)))</f>
        <v>0</v>
      </c>
      <c r="O523" s="394"/>
      <c r="P523" s="395"/>
      <c r="Q523" s="316">
        <f t="shared" si="42"/>
        <v>0</v>
      </c>
      <c r="R523" s="159">
        <f t="shared" si="43"/>
        <v>0</v>
      </c>
      <c r="S523" s="159">
        <f>IF('Checklist Parameters'!$E$60&lt;0.2,0.2,'Checklist Parameters'!$E$60)</f>
        <v>0.72</v>
      </c>
      <c r="T523" s="160">
        <f>IF($O523="",IF('Checklist District ID'!$C$43="Y",MAX($R523:$S523)*$I523,SUM($R523:$S523)*$I523),IF(O523&gt;0,Q523*S523))</f>
        <v>0</v>
      </c>
      <c r="U523" s="160">
        <f>IF(Q523&gt;0,((I523-T523)*'Formula Matrix'!$E$38),0)</f>
        <v>0</v>
      </c>
      <c r="V523" s="160">
        <f t="shared" si="44"/>
        <v>0</v>
      </c>
      <c r="W523" s="160">
        <f>IF(V523&gt;0,(V523*'Checklist Parameters'!$E$35),0)</f>
        <v>0</v>
      </c>
      <c r="X523" s="161">
        <f t="shared" si="45"/>
        <v>0</v>
      </c>
      <c r="Y523" s="161">
        <f>IF('Checklist Parameters'!$E$102&lt;&gt;"",(I523/43560)*'Checklist Parameters'!$E$102,"N/A")</f>
        <v>0</v>
      </c>
      <c r="Z523" s="161" t="str">
        <f>IF('Checklist Parameters'!$E$58&lt;&gt;"",((I523*'Checklist Parameters'!$E$58)*'Checklist Parameters'!$E$35)/1000,"N/A")</f>
        <v>N/A</v>
      </c>
      <c r="AA523" s="161">
        <f>IF('Checklist Parameters'!$E$101&lt;&gt;"",IFERROR(I523/'Checklist Parameters'!$E$101,0),"N/A")</f>
        <v>0</v>
      </c>
      <c r="AB523" s="161" t="str">
        <f>IF('Checklist Parameters'!$E$43&lt;&gt;"",(I523*'Checklist Parameters'!$E$43)/1000,"N/A")</f>
        <v>N/A</v>
      </c>
      <c r="AC523" s="161">
        <f>IF('Checklist Parameters'!$E$16="",$X523,IF(AND('Checklist Parameters'!$E$16&lt;$X523,'Checklist Parameters'!$E$16&gt;=3),'Checklist Parameters'!$E$16,IF(AND('Checklist Parameters'!$E$16&lt;$X523,'Checklist Parameters'!$E$16&lt;3),0,$X523)))</f>
        <v>0</v>
      </c>
      <c r="AD523" s="161" t="str">
        <f>IF(AND(I523&lt;'Checklist Parameters'!$E$22,$I523&lt;&gt;0),"Y","")</f>
        <v/>
      </c>
      <c r="AE523" s="161" t="str">
        <f>IF($AD523="Y",0,IF('Checklist Parameters'!$E$25="","&lt;no limit&gt;",ROUNDDOWN((($I523-'Checklist Parameters'!$E$24)/'Checklist Parameters'!$E$25)+1,0)))</f>
        <v>&lt;no limit&gt;</v>
      </c>
      <c r="AF523" s="174">
        <f t="shared" si="46"/>
        <v>0</v>
      </c>
      <c r="AG523" s="161">
        <f t="shared" si="47"/>
        <v>0</v>
      </c>
      <c r="AH523" s="126"/>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row>
    <row r="524" spans="1:79" ht="15">
      <c r="A524" s="393"/>
      <c r="B524" s="393"/>
      <c r="C524" s="393"/>
      <c r="D524" s="393"/>
      <c r="E524" s="393"/>
      <c r="F524" s="393"/>
      <c r="G524" s="393"/>
      <c r="H524" s="394"/>
      <c r="I524" s="394"/>
      <c r="J524" s="394"/>
      <c r="K524" s="394"/>
      <c r="L524" s="394"/>
      <c r="M524" s="394"/>
      <c r="N524" s="313">
        <f>IF(IF(I524&lt;'Checklist Parameters'!$E$22,0,($I524-$L524))&lt;0,0,IF(I524&lt;'Checklist Parameters'!$E$22,0,($I524-$L524)))</f>
        <v>0</v>
      </c>
      <c r="O524" s="394"/>
      <c r="P524" s="395"/>
      <c r="Q524" s="316">
        <f t="shared" si="42"/>
        <v>0</v>
      </c>
      <c r="R524" s="159">
        <f t="shared" si="43"/>
        <v>0</v>
      </c>
      <c r="S524" s="159">
        <f>IF('Checklist Parameters'!$E$60&lt;0.2,0.2,'Checklist Parameters'!$E$60)</f>
        <v>0.72</v>
      </c>
      <c r="T524" s="160">
        <f>IF($O524="",IF('Checklist District ID'!$C$43="Y",MAX($R524:$S524)*$I524,SUM($R524:$S524)*$I524),IF(O524&gt;0,Q524*S524))</f>
        <v>0</v>
      </c>
      <c r="U524" s="160">
        <f>IF(Q524&gt;0,((I524-T524)*'Formula Matrix'!$E$38),0)</f>
        <v>0</v>
      </c>
      <c r="V524" s="160">
        <f t="shared" si="44"/>
        <v>0</v>
      </c>
      <c r="W524" s="160">
        <f>IF(V524&gt;0,(V524*'Checklist Parameters'!$E$35),0)</f>
        <v>0</v>
      </c>
      <c r="X524" s="161">
        <f t="shared" si="45"/>
        <v>0</v>
      </c>
      <c r="Y524" s="161">
        <f>IF('Checklist Parameters'!$E$102&lt;&gt;"",(I524/43560)*'Checklist Parameters'!$E$102,"N/A")</f>
        <v>0</v>
      </c>
      <c r="Z524" s="161" t="str">
        <f>IF('Checklist Parameters'!$E$58&lt;&gt;"",((I524*'Checklist Parameters'!$E$58)*'Checklist Parameters'!$E$35)/1000,"N/A")</f>
        <v>N/A</v>
      </c>
      <c r="AA524" s="161">
        <f>IF('Checklist Parameters'!$E$101&lt;&gt;"",IFERROR(I524/'Checklist Parameters'!$E$101,0),"N/A")</f>
        <v>0</v>
      </c>
      <c r="AB524" s="161" t="str">
        <f>IF('Checklist Parameters'!$E$43&lt;&gt;"",(I524*'Checklist Parameters'!$E$43)/1000,"N/A")</f>
        <v>N/A</v>
      </c>
      <c r="AC524" s="161">
        <f>IF('Checklist Parameters'!$E$16="",$X524,IF(AND('Checklist Parameters'!$E$16&lt;$X524,'Checklist Parameters'!$E$16&gt;=3),'Checklist Parameters'!$E$16,IF(AND('Checklist Parameters'!$E$16&lt;$X524,'Checklist Parameters'!$E$16&lt;3),0,$X524)))</f>
        <v>0</v>
      </c>
      <c r="AD524" s="161" t="str">
        <f>IF(AND(I524&lt;'Checklist Parameters'!$E$22,$I524&lt;&gt;0),"Y","")</f>
        <v/>
      </c>
      <c r="AE524" s="161" t="str">
        <f>IF($AD524="Y",0,IF('Checklist Parameters'!$E$25="","&lt;no limit&gt;",ROUNDDOWN((($I524-'Checklist Parameters'!$E$24)/'Checklist Parameters'!$E$25)+1,0)))</f>
        <v>&lt;no limit&gt;</v>
      </c>
      <c r="AF524" s="174">
        <f t="shared" si="46"/>
        <v>0</v>
      </c>
      <c r="AG524" s="161">
        <f t="shared" si="47"/>
        <v>0</v>
      </c>
      <c r="AH524" s="126"/>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row>
    <row r="525" spans="1:79" ht="15">
      <c r="A525" s="393"/>
      <c r="B525" s="393"/>
      <c r="C525" s="393"/>
      <c r="D525" s="393"/>
      <c r="E525" s="393"/>
      <c r="F525" s="393"/>
      <c r="G525" s="393"/>
      <c r="H525" s="394"/>
      <c r="I525" s="394"/>
      <c r="J525" s="394"/>
      <c r="K525" s="394"/>
      <c r="L525" s="394"/>
      <c r="M525" s="394"/>
      <c r="N525" s="313">
        <f>IF(IF(I525&lt;'Checklist Parameters'!$E$22,0,($I525-$L525))&lt;0,0,IF(I525&lt;'Checklist Parameters'!$E$22,0,($I525-$L525)))</f>
        <v>0</v>
      </c>
      <c r="O525" s="394"/>
      <c r="P525" s="395"/>
      <c r="Q525" s="316">
        <f t="shared" si="42"/>
        <v>0</v>
      </c>
      <c r="R525" s="159">
        <f t="shared" si="43"/>
        <v>0</v>
      </c>
      <c r="S525" s="159">
        <f>IF('Checklist Parameters'!$E$60&lt;0.2,0.2,'Checklist Parameters'!$E$60)</f>
        <v>0.72</v>
      </c>
      <c r="T525" s="160">
        <f>IF($O525="",IF('Checklist District ID'!$C$43="Y",MAX($R525:$S525)*$I525,SUM($R525:$S525)*$I525),IF(O525&gt;0,Q525*S525))</f>
        <v>0</v>
      </c>
      <c r="U525" s="160">
        <f>IF(Q525&gt;0,((I525-T525)*'Formula Matrix'!$E$38),0)</f>
        <v>0</v>
      </c>
      <c r="V525" s="160">
        <f t="shared" si="44"/>
        <v>0</v>
      </c>
      <c r="W525" s="160">
        <f>IF(V525&gt;0,(V525*'Checklist Parameters'!$E$35),0)</f>
        <v>0</v>
      </c>
      <c r="X525" s="161">
        <f t="shared" si="45"/>
        <v>0</v>
      </c>
      <c r="Y525" s="161">
        <f>IF('Checklist Parameters'!$E$102&lt;&gt;"",(I525/43560)*'Checklist Parameters'!$E$102,"N/A")</f>
        <v>0</v>
      </c>
      <c r="Z525" s="161" t="str">
        <f>IF('Checklist Parameters'!$E$58&lt;&gt;"",((I525*'Checklist Parameters'!$E$58)*'Checklist Parameters'!$E$35)/1000,"N/A")</f>
        <v>N/A</v>
      </c>
      <c r="AA525" s="161">
        <f>IF('Checklist Parameters'!$E$101&lt;&gt;"",IFERROR(I525/'Checklist Parameters'!$E$101,0),"N/A")</f>
        <v>0</v>
      </c>
      <c r="AB525" s="161" t="str">
        <f>IF('Checklist Parameters'!$E$43&lt;&gt;"",(I525*'Checklist Parameters'!$E$43)/1000,"N/A")</f>
        <v>N/A</v>
      </c>
      <c r="AC525" s="161">
        <f>IF('Checklist Parameters'!$E$16="",$X525,IF(AND('Checklist Parameters'!$E$16&lt;$X525,'Checklist Parameters'!$E$16&gt;=3),'Checklist Parameters'!$E$16,IF(AND('Checklist Parameters'!$E$16&lt;$X525,'Checklist Parameters'!$E$16&lt;3),0,$X525)))</f>
        <v>0</v>
      </c>
      <c r="AD525" s="161" t="str">
        <f>IF(AND(I525&lt;'Checklist Parameters'!$E$22,$I525&lt;&gt;0),"Y","")</f>
        <v/>
      </c>
      <c r="AE525" s="161" t="str">
        <f>IF($AD525="Y",0,IF('Checklist Parameters'!$E$25="","&lt;no limit&gt;",ROUNDDOWN((($I525-'Checklist Parameters'!$E$24)/'Checklist Parameters'!$E$25)+1,0)))</f>
        <v>&lt;no limit&gt;</v>
      </c>
      <c r="AF525" s="174">
        <f t="shared" si="46"/>
        <v>0</v>
      </c>
      <c r="AG525" s="161">
        <f t="shared" si="47"/>
        <v>0</v>
      </c>
      <c r="AH525" s="126"/>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row>
    <row r="526" spans="1:79" ht="15">
      <c r="A526" s="393"/>
      <c r="B526" s="393"/>
      <c r="C526" s="393"/>
      <c r="D526" s="393"/>
      <c r="E526" s="393"/>
      <c r="F526" s="393"/>
      <c r="G526" s="393"/>
      <c r="H526" s="394"/>
      <c r="I526" s="394"/>
      <c r="J526" s="394"/>
      <c r="K526" s="394"/>
      <c r="L526" s="394"/>
      <c r="M526" s="394"/>
      <c r="N526" s="313">
        <f>IF(IF(I526&lt;'Checklist Parameters'!$E$22,0,($I526-$L526))&lt;0,0,IF(I526&lt;'Checklist Parameters'!$E$22,0,($I526-$L526)))</f>
        <v>0</v>
      </c>
      <c r="O526" s="394"/>
      <c r="P526" s="395"/>
      <c r="Q526" s="316">
        <f t="shared" si="42"/>
        <v>0</v>
      </c>
      <c r="R526" s="159">
        <f t="shared" si="43"/>
        <v>0</v>
      </c>
      <c r="S526" s="159">
        <f>IF('Checklist Parameters'!$E$60&lt;0.2,0.2,'Checklist Parameters'!$E$60)</f>
        <v>0.72</v>
      </c>
      <c r="T526" s="160">
        <f>IF($O526="",IF('Checklist District ID'!$C$43="Y",MAX($R526:$S526)*$I526,SUM($R526:$S526)*$I526),IF(O526&gt;0,Q526*S526))</f>
        <v>0</v>
      </c>
      <c r="U526" s="160">
        <f>IF(Q526&gt;0,((I526-T526)*'Formula Matrix'!$E$38),0)</f>
        <v>0</v>
      </c>
      <c r="V526" s="160">
        <f t="shared" si="44"/>
        <v>0</v>
      </c>
      <c r="W526" s="160">
        <f>IF(V526&gt;0,(V526*'Checklist Parameters'!$E$35),0)</f>
        <v>0</v>
      </c>
      <c r="X526" s="161">
        <f t="shared" si="45"/>
        <v>0</v>
      </c>
      <c r="Y526" s="161">
        <f>IF('Checklist Parameters'!$E$102&lt;&gt;"",(I526/43560)*'Checklist Parameters'!$E$102,"N/A")</f>
        <v>0</v>
      </c>
      <c r="Z526" s="161" t="str">
        <f>IF('Checklist Parameters'!$E$58&lt;&gt;"",((I526*'Checklist Parameters'!$E$58)*'Checklist Parameters'!$E$35)/1000,"N/A")</f>
        <v>N/A</v>
      </c>
      <c r="AA526" s="161">
        <f>IF('Checklist Parameters'!$E$101&lt;&gt;"",IFERROR(I526/'Checklist Parameters'!$E$101,0),"N/A")</f>
        <v>0</v>
      </c>
      <c r="AB526" s="161" t="str">
        <f>IF('Checklist Parameters'!$E$43&lt;&gt;"",(I526*'Checklist Parameters'!$E$43)/1000,"N/A")</f>
        <v>N/A</v>
      </c>
      <c r="AC526" s="161">
        <f>IF('Checklist Parameters'!$E$16="",$X526,IF(AND('Checklist Parameters'!$E$16&lt;$X526,'Checklist Parameters'!$E$16&gt;=3),'Checklist Parameters'!$E$16,IF(AND('Checklist Parameters'!$E$16&lt;$X526,'Checklist Parameters'!$E$16&lt;3),0,$X526)))</f>
        <v>0</v>
      </c>
      <c r="AD526" s="161" t="str">
        <f>IF(AND(I526&lt;'Checklist Parameters'!$E$22,$I526&lt;&gt;0),"Y","")</f>
        <v/>
      </c>
      <c r="AE526" s="161" t="str">
        <f>IF($AD526="Y",0,IF('Checklist Parameters'!$E$25="","&lt;no limit&gt;",ROUNDDOWN((($I526-'Checklist Parameters'!$E$24)/'Checklist Parameters'!$E$25)+1,0)))</f>
        <v>&lt;no limit&gt;</v>
      </c>
      <c r="AF526" s="174">
        <f t="shared" si="46"/>
        <v>0</v>
      </c>
      <c r="AG526" s="161">
        <f t="shared" si="47"/>
        <v>0</v>
      </c>
      <c r="AH526" s="126"/>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row>
    <row r="527" spans="1:79" ht="15">
      <c r="A527" s="393"/>
      <c r="B527" s="393"/>
      <c r="C527" s="393"/>
      <c r="D527" s="393"/>
      <c r="E527" s="393"/>
      <c r="F527" s="393"/>
      <c r="G527" s="393"/>
      <c r="H527" s="394"/>
      <c r="I527" s="394"/>
      <c r="J527" s="394"/>
      <c r="K527" s="394"/>
      <c r="L527" s="394"/>
      <c r="M527" s="394"/>
      <c r="N527" s="313">
        <f>IF(IF(I527&lt;'Checklist Parameters'!$E$22,0,($I527-$L527))&lt;0,0,IF(I527&lt;'Checklist Parameters'!$E$22,0,($I527-$L527)))</f>
        <v>0</v>
      </c>
      <c r="O527" s="394"/>
      <c r="P527" s="395"/>
      <c r="Q527" s="316">
        <f t="shared" si="42"/>
        <v>0</v>
      </c>
      <c r="R527" s="159">
        <f t="shared" si="43"/>
        <v>0</v>
      </c>
      <c r="S527" s="159">
        <f>IF('Checklist Parameters'!$E$60&lt;0.2,0.2,'Checklist Parameters'!$E$60)</f>
        <v>0.72</v>
      </c>
      <c r="T527" s="160">
        <f>IF($O527="",IF('Checklist District ID'!$C$43="Y",MAX($R527:$S527)*$I527,SUM($R527:$S527)*$I527),IF(O527&gt;0,Q527*S527))</f>
        <v>0</v>
      </c>
      <c r="U527" s="160">
        <f>IF(Q527&gt;0,((I527-T527)*'Formula Matrix'!$E$38),0)</f>
        <v>0</v>
      </c>
      <c r="V527" s="160">
        <f t="shared" si="44"/>
        <v>0</v>
      </c>
      <c r="W527" s="160">
        <f>IF(V527&gt;0,(V527*'Checklist Parameters'!$E$35),0)</f>
        <v>0</v>
      </c>
      <c r="X527" s="161">
        <f t="shared" si="45"/>
        <v>0</v>
      </c>
      <c r="Y527" s="161">
        <f>IF('Checklist Parameters'!$E$102&lt;&gt;"",(I527/43560)*'Checklist Parameters'!$E$102,"N/A")</f>
        <v>0</v>
      </c>
      <c r="Z527" s="161" t="str">
        <f>IF('Checklist Parameters'!$E$58&lt;&gt;"",((I527*'Checklist Parameters'!$E$58)*'Checklist Parameters'!$E$35)/1000,"N/A")</f>
        <v>N/A</v>
      </c>
      <c r="AA527" s="161">
        <f>IF('Checklist Parameters'!$E$101&lt;&gt;"",IFERROR(I527/'Checklist Parameters'!$E$101,0),"N/A")</f>
        <v>0</v>
      </c>
      <c r="AB527" s="161" t="str">
        <f>IF('Checklist Parameters'!$E$43&lt;&gt;"",(I527*'Checklist Parameters'!$E$43)/1000,"N/A")</f>
        <v>N/A</v>
      </c>
      <c r="AC527" s="161">
        <f>IF('Checklist Parameters'!$E$16="",$X527,IF(AND('Checklist Parameters'!$E$16&lt;$X527,'Checklist Parameters'!$E$16&gt;=3),'Checklist Parameters'!$E$16,IF(AND('Checklist Parameters'!$E$16&lt;$X527,'Checklist Parameters'!$E$16&lt;3),0,$X527)))</f>
        <v>0</v>
      </c>
      <c r="AD527" s="161" t="str">
        <f>IF(AND(I527&lt;'Checklist Parameters'!$E$22,$I527&lt;&gt;0),"Y","")</f>
        <v/>
      </c>
      <c r="AE527" s="161" t="str">
        <f>IF($AD527="Y",0,IF('Checklist Parameters'!$E$25="","&lt;no limit&gt;",ROUNDDOWN((($I527-'Checklist Parameters'!$E$24)/'Checklist Parameters'!$E$25)+1,0)))</f>
        <v>&lt;no limit&gt;</v>
      </c>
      <c r="AF527" s="174">
        <f t="shared" si="46"/>
        <v>0</v>
      </c>
      <c r="AG527" s="161">
        <f t="shared" si="47"/>
        <v>0</v>
      </c>
      <c r="AH527" s="126"/>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row>
    <row r="528" spans="1:79" ht="15">
      <c r="A528" s="393"/>
      <c r="B528" s="393"/>
      <c r="C528" s="393"/>
      <c r="D528" s="393"/>
      <c r="E528" s="393"/>
      <c r="F528" s="393"/>
      <c r="G528" s="393"/>
      <c r="H528" s="394"/>
      <c r="I528" s="394"/>
      <c r="J528" s="394"/>
      <c r="K528" s="394"/>
      <c r="L528" s="394"/>
      <c r="M528" s="394"/>
      <c r="N528" s="313">
        <f>IF(IF(I528&lt;'Checklist Parameters'!$E$22,0,($I528-$L528))&lt;0,0,IF(I528&lt;'Checklist Parameters'!$E$22,0,($I528-$L528)))</f>
        <v>0</v>
      </c>
      <c r="O528" s="394"/>
      <c r="P528" s="395"/>
      <c r="Q528" s="316">
        <f t="shared" si="42"/>
        <v>0</v>
      </c>
      <c r="R528" s="159">
        <f t="shared" si="43"/>
        <v>0</v>
      </c>
      <c r="S528" s="159">
        <f>IF('Checklist Parameters'!$E$60&lt;0.2,0.2,'Checklist Parameters'!$E$60)</f>
        <v>0.72</v>
      </c>
      <c r="T528" s="160">
        <f>IF($O528="",IF('Checklist District ID'!$C$43="Y",MAX($R528:$S528)*$I528,SUM($R528:$S528)*$I528),IF(O528&gt;0,Q528*S528))</f>
        <v>0</v>
      </c>
      <c r="U528" s="160">
        <f>IF(Q528&gt;0,((I528-T528)*'Formula Matrix'!$E$38),0)</f>
        <v>0</v>
      </c>
      <c r="V528" s="160">
        <f t="shared" si="44"/>
        <v>0</v>
      </c>
      <c r="W528" s="160">
        <f>IF(V528&gt;0,(V528*'Checklist Parameters'!$E$35),0)</f>
        <v>0</v>
      </c>
      <c r="X528" s="161">
        <f t="shared" si="45"/>
        <v>0</v>
      </c>
      <c r="Y528" s="161">
        <f>IF('Checklist Parameters'!$E$102&lt;&gt;"",(I528/43560)*'Checklist Parameters'!$E$102,"N/A")</f>
        <v>0</v>
      </c>
      <c r="Z528" s="161" t="str">
        <f>IF('Checklist Parameters'!$E$58&lt;&gt;"",((I528*'Checklist Parameters'!$E$58)*'Checklist Parameters'!$E$35)/1000,"N/A")</f>
        <v>N/A</v>
      </c>
      <c r="AA528" s="161">
        <f>IF('Checklist Parameters'!$E$101&lt;&gt;"",IFERROR(I528/'Checklist Parameters'!$E$101,0),"N/A")</f>
        <v>0</v>
      </c>
      <c r="AB528" s="161" t="str">
        <f>IF('Checklist Parameters'!$E$43&lt;&gt;"",(I528*'Checklist Parameters'!$E$43)/1000,"N/A")</f>
        <v>N/A</v>
      </c>
      <c r="AC528" s="161">
        <f>IF('Checklist Parameters'!$E$16="",$X528,IF(AND('Checklist Parameters'!$E$16&lt;$X528,'Checklist Parameters'!$E$16&gt;=3),'Checklist Parameters'!$E$16,IF(AND('Checklist Parameters'!$E$16&lt;$X528,'Checklist Parameters'!$E$16&lt;3),0,$X528)))</f>
        <v>0</v>
      </c>
      <c r="AD528" s="161" t="str">
        <f>IF(AND(I528&lt;'Checklist Parameters'!$E$22,$I528&lt;&gt;0),"Y","")</f>
        <v/>
      </c>
      <c r="AE528" s="161" t="str">
        <f>IF($AD528="Y",0,IF('Checklist Parameters'!$E$25="","&lt;no limit&gt;",ROUNDDOWN((($I528-'Checklist Parameters'!$E$24)/'Checklist Parameters'!$E$25)+1,0)))</f>
        <v>&lt;no limit&gt;</v>
      </c>
      <c r="AF528" s="174">
        <f t="shared" si="46"/>
        <v>0</v>
      </c>
      <c r="AG528" s="161">
        <f t="shared" si="47"/>
        <v>0</v>
      </c>
      <c r="AH528" s="126"/>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row>
    <row r="529" spans="1:79" ht="15">
      <c r="A529" s="393"/>
      <c r="B529" s="393"/>
      <c r="C529" s="393"/>
      <c r="D529" s="393"/>
      <c r="E529" s="393"/>
      <c r="F529" s="393"/>
      <c r="G529" s="393"/>
      <c r="H529" s="394"/>
      <c r="I529" s="394"/>
      <c r="J529" s="394"/>
      <c r="K529" s="394"/>
      <c r="L529" s="394"/>
      <c r="M529" s="394"/>
      <c r="N529" s="313">
        <f>IF(IF(I529&lt;'Checklist Parameters'!$E$22,0,($I529-$L529))&lt;0,0,IF(I529&lt;'Checklist Parameters'!$E$22,0,($I529-$L529)))</f>
        <v>0</v>
      </c>
      <c r="O529" s="394"/>
      <c r="P529" s="395"/>
      <c r="Q529" s="316">
        <f t="shared" si="42"/>
        <v>0</v>
      </c>
      <c r="R529" s="159">
        <f t="shared" si="43"/>
        <v>0</v>
      </c>
      <c r="S529" s="159">
        <f>IF('Checklist Parameters'!$E$60&lt;0.2,0.2,'Checklist Parameters'!$E$60)</f>
        <v>0.72</v>
      </c>
      <c r="T529" s="160">
        <f>IF($O529="",IF('Checklist District ID'!$C$43="Y",MAX($R529:$S529)*$I529,SUM($R529:$S529)*$I529),IF(O529&gt;0,Q529*S529))</f>
        <v>0</v>
      </c>
      <c r="U529" s="160">
        <f>IF(Q529&gt;0,((I529-T529)*'Formula Matrix'!$E$38),0)</f>
        <v>0</v>
      </c>
      <c r="V529" s="160">
        <f t="shared" si="44"/>
        <v>0</v>
      </c>
      <c r="W529" s="160">
        <f>IF(V529&gt;0,(V529*'Checklist Parameters'!$E$35),0)</f>
        <v>0</v>
      </c>
      <c r="X529" s="161">
        <f t="shared" si="45"/>
        <v>0</v>
      </c>
      <c r="Y529" s="161">
        <f>IF('Checklist Parameters'!$E$102&lt;&gt;"",(I529/43560)*'Checklist Parameters'!$E$102,"N/A")</f>
        <v>0</v>
      </c>
      <c r="Z529" s="161" t="str">
        <f>IF('Checklist Parameters'!$E$58&lt;&gt;"",((I529*'Checklist Parameters'!$E$58)*'Checklist Parameters'!$E$35)/1000,"N/A")</f>
        <v>N/A</v>
      </c>
      <c r="AA529" s="161">
        <f>IF('Checklist Parameters'!$E$101&lt;&gt;"",IFERROR(I529/'Checklist Parameters'!$E$101,0),"N/A")</f>
        <v>0</v>
      </c>
      <c r="AB529" s="161" t="str">
        <f>IF('Checklist Parameters'!$E$43&lt;&gt;"",(I529*'Checklist Parameters'!$E$43)/1000,"N/A")</f>
        <v>N/A</v>
      </c>
      <c r="AC529" s="161">
        <f>IF('Checklist Parameters'!$E$16="",$X529,IF(AND('Checklist Parameters'!$E$16&lt;$X529,'Checklist Parameters'!$E$16&gt;=3),'Checklist Parameters'!$E$16,IF(AND('Checklist Parameters'!$E$16&lt;$X529,'Checklist Parameters'!$E$16&lt;3),0,$X529)))</f>
        <v>0</v>
      </c>
      <c r="AD529" s="161" t="str">
        <f>IF(AND(I529&lt;'Checklist Parameters'!$E$22,$I529&lt;&gt;0),"Y","")</f>
        <v/>
      </c>
      <c r="AE529" s="161" t="str">
        <f>IF($AD529="Y",0,IF('Checklist Parameters'!$E$25="","&lt;no limit&gt;",ROUNDDOWN((($I529-'Checklist Parameters'!$E$24)/'Checklist Parameters'!$E$25)+1,0)))</f>
        <v>&lt;no limit&gt;</v>
      </c>
      <c r="AF529" s="174">
        <f t="shared" si="46"/>
        <v>0</v>
      </c>
      <c r="AG529" s="161">
        <f t="shared" si="47"/>
        <v>0</v>
      </c>
      <c r="AH529" s="126"/>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row>
    <row r="530" spans="1:79" ht="15">
      <c r="A530" s="393"/>
      <c r="B530" s="393"/>
      <c r="C530" s="393"/>
      <c r="D530" s="393"/>
      <c r="E530" s="393"/>
      <c r="F530" s="393"/>
      <c r="G530" s="393"/>
      <c r="H530" s="394"/>
      <c r="I530" s="394"/>
      <c r="J530" s="394"/>
      <c r="K530" s="394"/>
      <c r="L530" s="394"/>
      <c r="M530" s="394"/>
      <c r="N530" s="313">
        <f>IF(IF(I530&lt;'Checklist Parameters'!$E$22,0,($I530-$L530))&lt;0,0,IF(I530&lt;'Checklist Parameters'!$E$22,0,($I530-$L530)))</f>
        <v>0</v>
      </c>
      <c r="O530" s="394"/>
      <c r="P530" s="395"/>
      <c r="Q530" s="316">
        <f t="shared" si="42"/>
        <v>0</v>
      </c>
      <c r="R530" s="159">
        <f t="shared" si="43"/>
        <v>0</v>
      </c>
      <c r="S530" s="159">
        <f>IF('Checklist Parameters'!$E$60&lt;0.2,0.2,'Checklist Parameters'!$E$60)</f>
        <v>0.72</v>
      </c>
      <c r="T530" s="160">
        <f>IF($O530="",IF('Checklist District ID'!$C$43="Y",MAX($R530:$S530)*$I530,SUM($R530:$S530)*$I530),IF(O530&gt;0,Q530*S530))</f>
        <v>0</v>
      </c>
      <c r="U530" s="160">
        <f>IF(Q530&gt;0,((I530-T530)*'Formula Matrix'!$E$38),0)</f>
        <v>0</v>
      </c>
      <c r="V530" s="160">
        <f t="shared" si="44"/>
        <v>0</v>
      </c>
      <c r="W530" s="160">
        <f>IF(V530&gt;0,(V530*'Checklist Parameters'!$E$35),0)</f>
        <v>0</v>
      </c>
      <c r="X530" s="161">
        <f t="shared" si="45"/>
        <v>0</v>
      </c>
      <c r="Y530" s="161">
        <f>IF('Checklist Parameters'!$E$102&lt;&gt;"",(I530/43560)*'Checklist Parameters'!$E$102,"N/A")</f>
        <v>0</v>
      </c>
      <c r="Z530" s="161" t="str">
        <f>IF('Checklist Parameters'!$E$58&lt;&gt;"",((I530*'Checklist Parameters'!$E$58)*'Checklist Parameters'!$E$35)/1000,"N/A")</f>
        <v>N/A</v>
      </c>
      <c r="AA530" s="161">
        <f>IF('Checklist Parameters'!$E$101&lt;&gt;"",IFERROR(I530/'Checklist Parameters'!$E$101,0),"N/A")</f>
        <v>0</v>
      </c>
      <c r="AB530" s="161" t="str">
        <f>IF('Checklist Parameters'!$E$43&lt;&gt;"",(I530*'Checklist Parameters'!$E$43)/1000,"N/A")</f>
        <v>N/A</v>
      </c>
      <c r="AC530" s="161">
        <f>IF('Checklist Parameters'!$E$16="",$X530,IF(AND('Checklist Parameters'!$E$16&lt;$X530,'Checklist Parameters'!$E$16&gt;=3),'Checklist Parameters'!$E$16,IF(AND('Checklist Parameters'!$E$16&lt;$X530,'Checklist Parameters'!$E$16&lt;3),0,$X530)))</f>
        <v>0</v>
      </c>
      <c r="AD530" s="161" t="str">
        <f>IF(AND(I530&lt;'Checklist Parameters'!$E$22,$I530&lt;&gt;0),"Y","")</f>
        <v/>
      </c>
      <c r="AE530" s="161" t="str">
        <f>IF($AD530="Y",0,IF('Checklist Parameters'!$E$25="","&lt;no limit&gt;",ROUNDDOWN((($I530-'Checklist Parameters'!$E$24)/'Checklist Parameters'!$E$25)+1,0)))</f>
        <v>&lt;no limit&gt;</v>
      </c>
      <c r="AF530" s="174">
        <f t="shared" si="46"/>
        <v>0</v>
      </c>
      <c r="AG530" s="161">
        <f t="shared" si="47"/>
        <v>0</v>
      </c>
      <c r="AH530" s="126"/>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row>
    <row r="531" spans="1:79" ht="15">
      <c r="A531" s="393"/>
      <c r="B531" s="393"/>
      <c r="C531" s="393"/>
      <c r="D531" s="393"/>
      <c r="E531" s="393"/>
      <c r="F531" s="393"/>
      <c r="G531" s="393"/>
      <c r="H531" s="394"/>
      <c r="I531" s="394"/>
      <c r="J531" s="394"/>
      <c r="K531" s="394"/>
      <c r="L531" s="394"/>
      <c r="M531" s="394"/>
      <c r="N531" s="313">
        <f>IF(IF(I531&lt;'Checklist Parameters'!$E$22,0,($I531-$L531))&lt;0,0,IF(I531&lt;'Checklist Parameters'!$E$22,0,($I531-$L531)))</f>
        <v>0</v>
      </c>
      <c r="O531" s="394"/>
      <c r="P531" s="395"/>
      <c r="Q531" s="316">
        <f t="shared" si="42"/>
        <v>0</v>
      </c>
      <c r="R531" s="159">
        <f t="shared" si="43"/>
        <v>0</v>
      </c>
      <c r="S531" s="159">
        <f>IF('Checklist Parameters'!$E$60&lt;0.2,0.2,'Checklist Parameters'!$E$60)</f>
        <v>0.72</v>
      </c>
      <c r="T531" s="160">
        <f>IF($O531="",IF('Checklist District ID'!$C$43="Y",MAX($R531:$S531)*$I531,SUM($R531:$S531)*$I531),IF(O531&gt;0,Q531*S531))</f>
        <v>0</v>
      </c>
      <c r="U531" s="160">
        <f>IF(Q531&gt;0,((I531-T531)*'Formula Matrix'!$E$38),0)</f>
        <v>0</v>
      </c>
      <c r="V531" s="160">
        <f t="shared" si="44"/>
        <v>0</v>
      </c>
      <c r="W531" s="160">
        <f>IF(V531&gt;0,(V531*'Checklist Parameters'!$E$35),0)</f>
        <v>0</v>
      </c>
      <c r="X531" s="161">
        <f t="shared" si="45"/>
        <v>0</v>
      </c>
      <c r="Y531" s="161">
        <f>IF('Checklist Parameters'!$E$102&lt;&gt;"",(I531/43560)*'Checklist Parameters'!$E$102,"N/A")</f>
        <v>0</v>
      </c>
      <c r="Z531" s="161" t="str">
        <f>IF('Checklist Parameters'!$E$58&lt;&gt;"",((I531*'Checklist Parameters'!$E$58)*'Checklist Parameters'!$E$35)/1000,"N/A")</f>
        <v>N/A</v>
      </c>
      <c r="AA531" s="161">
        <f>IF('Checklist Parameters'!$E$101&lt;&gt;"",IFERROR(I531/'Checklist Parameters'!$E$101,0),"N/A")</f>
        <v>0</v>
      </c>
      <c r="AB531" s="161" t="str">
        <f>IF('Checklist Parameters'!$E$43&lt;&gt;"",(I531*'Checklist Parameters'!$E$43)/1000,"N/A")</f>
        <v>N/A</v>
      </c>
      <c r="AC531" s="161">
        <f>IF('Checklist Parameters'!$E$16="",$X531,IF(AND('Checklist Parameters'!$E$16&lt;$X531,'Checklist Parameters'!$E$16&gt;=3),'Checklist Parameters'!$E$16,IF(AND('Checklist Parameters'!$E$16&lt;$X531,'Checklist Parameters'!$E$16&lt;3),0,$X531)))</f>
        <v>0</v>
      </c>
      <c r="AD531" s="161" t="str">
        <f>IF(AND(I531&lt;'Checklist Parameters'!$E$22,$I531&lt;&gt;0),"Y","")</f>
        <v/>
      </c>
      <c r="AE531" s="161" t="str">
        <f>IF($AD531="Y",0,IF('Checklist Parameters'!$E$25="","&lt;no limit&gt;",ROUNDDOWN((($I531-'Checklist Parameters'!$E$24)/'Checklist Parameters'!$E$25)+1,0)))</f>
        <v>&lt;no limit&gt;</v>
      </c>
      <c r="AF531" s="174">
        <f t="shared" si="46"/>
        <v>0</v>
      </c>
      <c r="AG531" s="161">
        <f t="shared" si="47"/>
        <v>0</v>
      </c>
      <c r="AH531" s="126"/>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row>
    <row r="532" spans="1:79" ht="15">
      <c r="A532" s="393"/>
      <c r="B532" s="393"/>
      <c r="C532" s="393"/>
      <c r="D532" s="393"/>
      <c r="E532" s="393"/>
      <c r="F532" s="393"/>
      <c r="G532" s="393"/>
      <c r="H532" s="394"/>
      <c r="I532" s="394"/>
      <c r="J532" s="394"/>
      <c r="K532" s="394"/>
      <c r="L532" s="394"/>
      <c r="M532" s="394"/>
      <c r="N532" s="313">
        <f>IF(IF(I532&lt;'Checklist Parameters'!$E$22,0,($I532-$L532))&lt;0,0,IF(I532&lt;'Checklist Parameters'!$E$22,0,($I532-$L532)))</f>
        <v>0</v>
      </c>
      <c r="O532" s="394"/>
      <c r="P532" s="395"/>
      <c r="Q532" s="316">
        <f t="shared" ref="Q532:Q595" si="48">IF(O532&lt;&gt;"",O532,N532)</f>
        <v>0</v>
      </c>
      <c r="R532" s="159">
        <f t="shared" ref="R532:R595" si="49">IFERROR(L532/I532,0)</f>
        <v>0</v>
      </c>
      <c r="S532" s="159">
        <f>IF('Checklist Parameters'!$E$60&lt;0.2,0.2,'Checklist Parameters'!$E$60)</f>
        <v>0.72</v>
      </c>
      <c r="T532" s="160">
        <f>IF($O532="",IF('Checklist District ID'!$C$43="Y",MAX($R532:$S532)*$I532,SUM($R532:$S532)*$I532),IF(O532&gt;0,Q532*S532))</f>
        <v>0</v>
      </c>
      <c r="U532" s="160">
        <f>IF(Q532&gt;0,((I532-T532)*'Formula Matrix'!$E$38),0)</f>
        <v>0</v>
      </c>
      <c r="V532" s="160">
        <f t="shared" ref="V532:V595" si="50">IF(Q532=0,0,(I532-T532-U532))</f>
        <v>0</v>
      </c>
      <c r="W532" s="160">
        <f>IF(V532&gt;0,(V532*'Checklist Parameters'!$E$35),0)</f>
        <v>0</v>
      </c>
      <c r="X532" s="161">
        <f t="shared" ref="X532:X595" si="51">IF($W532/1000&gt;3,(ROUNDDOWN($W532/1000,0)),IF(AND($W532/1000&gt;2.5,$W532/1000&lt;=3),3,0))</f>
        <v>0</v>
      </c>
      <c r="Y532" s="161">
        <f>IF('Checklist Parameters'!$E$102&lt;&gt;"",(I532/43560)*'Checklist Parameters'!$E$102,"N/A")</f>
        <v>0</v>
      </c>
      <c r="Z532" s="161" t="str">
        <f>IF('Checklist Parameters'!$E$58&lt;&gt;"",((I532*'Checklist Parameters'!$E$58)*'Checklist Parameters'!$E$35)/1000,"N/A")</f>
        <v>N/A</v>
      </c>
      <c r="AA532" s="161">
        <f>IF('Checklist Parameters'!$E$101&lt;&gt;"",IFERROR(I532/'Checklist Parameters'!$E$101,0),"N/A")</f>
        <v>0</v>
      </c>
      <c r="AB532" s="161" t="str">
        <f>IF('Checklist Parameters'!$E$43&lt;&gt;"",(I532*'Checklist Parameters'!$E$43)/1000,"N/A")</f>
        <v>N/A</v>
      </c>
      <c r="AC532" s="161">
        <f>IF('Checklist Parameters'!$E$16="",$X532,IF(AND('Checklist Parameters'!$E$16&lt;$X532,'Checklist Parameters'!$E$16&gt;=3),'Checklist Parameters'!$E$16,IF(AND('Checklist Parameters'!$E$16&lt;$X532,'Checklist Parameters'!$E$16&lt;3),0,$X532)))</f>
        <v>0</v>
      </c>
      <c r="AD532" s="161" t="str">
        <f>IF(AND(I532&lt;'Checklist Parameters'!$E$22,$I532&lt;&gt;0),"Y","")</f>
        <v/>
      </c>
      <c r="AE532" s="161" t="str">
        <f>IF($AD532="Y",0,IF('Checklist Parameters'!$E$25="","&lt;no limit&gt;",ROUNDDOWN((($I532-'Checklist Parameters'!$E$24)/'Checklist Parameters'!$E$25)+1,0)))</f>
        <v>&lt;no limit&gt;</v>
      </c>
      <c r="AF532" s="174">
        <f t="shared" ref="AF532:AF595" si="52">IF(MIN(X532,Y532,Z532,AA532,AB532,AC532)&lt;2.5,0,IF(AND(MIN(X532,Y532,Z532,AA532,AB532,AC532)&gt;=2.5,MIN(X532,Y532,Z532,AA532,AB532,AC532)&lt;3),3,ROUND(MIN(X532,Y532,Z532,AA532,AB532,AC532),0)))</f>
        <v>0</v>
      </c>
      <c r="AG532" s="161">
        <f t="shared" ref="AG532:AG595" si="53">IFERROR((43560/$I532)*$AF532,0)</f>
        <v>0</v>
      </c>
      <c r="AH532" s="126"/>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row>
    <row r="533" spans="1:79" ht="15">
      <c r="A533" s="393"/>
      <c r="B533" s="393"/>
      <c r="C533" s="393"/>
      <c r="D533" s="393"/>
      <c r="E533" s="393"/>
      <c r="F533" s="393"/>
      <c r="G533" s="393"/>
      <c r="H533" s="394"/>
      <c r="I533" s="394"/>
      <c r="J533" s="394"/>
      <c r="K533" s="394"/>
      <c r="L533" s="394"/>
      <c r="M533" s="394"/>
      <c r="N533" s="313">
        <f>IF(IF(I533&lt;'Checklist Parameters'!$E$22,0,($I533-$L533))&lt;0,0,IF(I533&lt;'Checklist Parameters'!$E$22,0,($I533-$L533)))</f>
        <v>0</v>
      </c>
      <c r="O533" s="394"/>
      <c r="P533" s="395"/>
      <c r="Q533" s="316">
        <f t="shared" si="48"/>
        <v>0</v>
      </c>
      <c r="R533" s="159">
        <f t="shared" si="49"/>
        <v>0</v>
      </c>
      <c r="S533" s="159">
        <f>IF('Checklist Parameters'!$E$60&lt;0.2,0.2,'Checklist Parameters'!$E$60)</f>
        <v>0.72</v>
      </c>
      <c r="T533" s="160">
        <f>IF($O533="",IF('Checklist District ID'!$C$43="Y",MAX($R533:$S533)*$I533,SUM($R533:$S533)*$I533),IF(O533&gt;0,Q533*S533))</f>
        <v>0</v>
      </c>
      <c r="U533" s="160">
        <f>IF(Q533&gt;0,((I533-T533)*'Formula Matrix'!$E$38),0)</f>
        <v>0</v>
      </c>
      <c r="V533" s="160">
        <f t="shared" si="50"/>
        <v>0</v>
      </c>
      <c r="W533" s="160">
        <f>IF(V533&gt;0,(V533*'Checklist Parameters'!$E$35),0)</f>
        <v>0</v>
      </c>
      <c r="X533" s="161">
        <f t="shared" si="51"/>
        <v>0</v>
      </c>
      <c r="Y533" s="161">
        <f>IF('Checklist Parameters'!$E$102&lt;&gt;"",(I533/43560)*'Checklist Parameters'!$E$102,"N/A")</f>
        <v>0</v>
      </c>
      <c r="Z533" s="161" t="str">
        <f>IF('Checklist Parameters'!$E$58&lt;&gt;"",((I533*'Checklist Parameters'!$E$58)*'Checklist Parameters'!$E$35)/1000,"N/A")</f>
        <v>N/A</v>
      </c>
      <c r="AA533" s="161">
        <f>IF('Checklist Parameters'!$E$101&lt;&gt;"",IFERROR(I533/'Checklist Parameters'!$E$101,0),"N/A")</f>
        <v>0</v>
      </c>
      <c r="AB533" s="161" t="str">
        <f>IF('Checklist Parameters'!$E$43&lt;&gt;"",(I533*'Checklist Parameters'!$E$43)/1000,"N/A")</f>
        <v>N/A</v>
      </c>
      <c r="AC533" s="161">
        <f>IF('Checklist Parameters'!$E$16="",$X533,IF(AND('Checklist Parameters'!$E$16&lt;$X533,'Checklist Parameters'!$E$16&gt;=3),'Checklist Parameters'!$E$16,IF(AND('Checklist Parameters'!$E$16&lt;$X533,'Checklist Parameters'!$E$16&lt;3),0,$X533)))</f>
        <v>0</v>
      </c>
      <c r="AD533" s="161" t="str">
        <f>IF(AND(I533&lt;'Checklist Parameters'!$E$22,$I533&lt;&gt;0),"Y","")</f>
        <v/>
      </c>
      <c r="AE533" s="161" t="str">
        <f>IF($AD533="Y",0,IF('Checklist Parameters'!$E$25="","&lt;no limit&gt;",ROUNDDOWN((($I533-'Checklist Parameters'!$E$24)/'Checklist Parameters'!$E$25)+1,0)))</f>
        <v>&lt;no limit&gt;</v>
      </c>
      <c r="AF533" s="174">
        <f t="shared" si="52"/>
        <v>0</v>
      </c>
      <c r="AG533" s="161">
        <f t="shared" si="53"/>
        <v>0</v>
      </c>
      <c r="AH533" s="126"/>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row>
    <row r="534" spans="1:79" ht="15">
      <c r="A534" s="393"/>
      <c r="B534" s="393"/>
      <c r="C534" s="393"/>
      <c r="D534" s="393"/>
      <c r="E534" s="393"/>
      <c r="F534" s="393"/>
      <c r="G534" s="393"/>
      <c r="H534" s="394"/>
      <c r="I534" s="394"/>
      <c r="J534" s="394"/>
      <c r="K534" s="394"/>
      <c r="L534" s="394"/>
      <c r="M534" s="394"/>
      <c r="N534" s="313">
        <f>IF(IF(I534&lt;'Checklist Parameters'!$E$22,0,($I534-$L534))&lt;0,0,IF(I534&lt;'Checklist Parameters'!$E$22,0,($I534-$L534)))</f>
        <v>0</v>
      </c>
      <c r="O534" s="394"/>
      <c r="P534" s="395"/>
      <c r="Q534" s="316">
        <f t="shared" si="48"/>
        <v>0</v>
      </c>
      <c r="R534" s="159">
        <f t="shared" si="49"/>
        <v>0</v>
      </c>
      <c r="S534" s="159">
        <f>IF('Checklist Parameters'!$E$60&lt;0.2,0.2,'Checklist Parameters'!$E$60)</f>
        <v>0.72</v>
      </c>
      <c r="T534" s="160">
        <f>IF($O534="",IF('Checklist District ID'!$C$43="Y",MAX($R534:$S534)*$I534,SUM($R534:$S534)*$I534),IF(O534&gt;0,Q534*S534))</f>
        <v>0</v>
      </c>
      <c r="U534" s="160">
        <f>IF(Q534&gt;0,((I534-T534)*'Formula Matrix'!$E$38),0)</f>
        <v>0</v>
      </c>
      <c r="V534" s="160">
        <f t="shared" si="50"/>
        <v>0</v>
      </c>
      <c r="W534" s="160">
        <f>IF(V534&gt;0,(V534*'Checklist Parameters'!$E$35),0)</f>
        <v>0</v>
      </c>
      <c r="X534" s="161">
        <f t="shared" si="51"/>
        <v>0</v>
      </c>
      <c r="Y534" s="161">
        <f>IF('Checklist Parameters'!$E$102&lt;&gt;"",(I534/43560)*'Checklist Parameters'!$E$102,"N/A")</f>
        <v>0</v>
      </c>
      <c r="Z534" s="161" t="str">
        <f>IF('Checklist Parameters'!$E$58&lt;&gt;"",((I534*'Checklist Parameters'!$E$58)*'Checklist Parameters'!$E$35)/1000,"N/A")</f>
        <v>N/A</v>
      </c>
      <c r="AA534" s="161">
        <f>IF('Checklist Parameters'!$E$101&lt;&gt;"",IFERROR(I534/'Checklist Parameters'!$E$101,0),"N/A")</f>
        <v>0</v>
      </c>
      <c r="AB534" s="161" t="str">
        <f>IF('Checklist Parameters'!$E$43&lt;&gt;"",(I534*'Checklist Parameters'!$E$43)/1000,"N/A")</f>
        <v>N/A</v>
      </c>
      <c r="AC534" s="161">
        <f>IF('Checklist Parameters'!$E$16="",$X534,IF(AND('Checklist Parameters'!$E$16&lt;$X534,'Checklist Parameters'!$E$16&gt;=3),'Checklist Parameters'!$E$16,IF(AND('Checklist Parameters'!$E$16&lt;$X534,'Checklist Parameters'!$E$16&lt;3),0,$X534)))</f>
        <v>0</v>
      </c>
      <c r="AD534" s="161" t="str">
        <f>IF(AND(I534&lt;'Checklist Parameters'!$E$22,$I534&lt;&gt;0),"Y","")</f>
        <v/>
      </c>
      <c r="AE534" s="161" t="str">
        <f>IF($AD534="Y",0,IF('Checklist Parameters'!$E$25="","&lt;no limit&gt;",ROUNDDOWN((($I534-'Checklist Parameters'!$E$24)/'Checklist Parameters'!$E$25)+1,0)))</f>
        <v>&lt;no limit&gt;</v>
      </c>
      <c r="AF534" s="174">
        <f t="shared" si="52"/>
        <v>0</v>
      </c>
      <c r="AG534" s="161">
        <f t="shared" si="53"/>
        <v>0</v>
      </c>
      <c r="AH534" s="126"/>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row>
    <row r="535" spans="1:79" ht="15">
      <c r="A535" s="393"/>
      <c r="B535" s="393"/>
      <c r="C535" s="393"/>
      <c r="D535" s="393"/>
      <c r="E535" s="393"/>
      <c r="F535" s="393"/>
      <c r="G535" s="393"/>
      <c r="H535" s="394"/>
      <c r="I535" s="394"/>
      <c r="J535" s="394"/>
      <c r="K535" s="394"/>
      <c r="L535" s="394"/>
      <c r="M535" s="394"/>
      <c r="N535" s="313">
        <f>IF(IF(I535&lt;'Checklist Parameters'!$E$22,0,($I535-$L535))&lt;0,0,IF(I535&lt;'Checklist Parameters'!$E$22,0,($I535-$L535)))</f>
        <v>0</v>
      </c>
      <c r="O535" s="394"/>
      <c r="P535" s="395"/>
      <c r="Q535" s="316">
        <f t="shared" si="48"/>
        <v>0</v>
      </c>
      <c r="R535" s="159">
        <f t="shared" si="49"/>
        <v>0</v>
      </c>
      <c r="S535" s="159">
        <f>IF('Checklist Parameters'!$E$60&lt;0.2,0.2,'Checklist Parameters'!$E$60)</f>
        <v>0.72</v>
      </c>
      <c r="T535" s="160">
        <f>IF($O535="",IF('Checklist District ID'!$C$43="Y",MAX($R535:$S535)*$I535,SUM($R535:$S535)*$I535),IF(O535&gt;0,Q535*S535))</f>
        <v>0</v>
      </c>
      <c r="U535" s="160">
        <f>IF(Q535&gt;0,((I535-T535)*'Formula Matrix'!$E$38),0)</f>
        <v>0</v>
      </c>
      <c r="V535" s="160">
        <f t="shared" si="50"/>
        <v>0</v>
      </c>
      <c r="W535" s="160">
        <f>IF(V535&gt;0,(V535*'Checklist Parameters'!$E$35),0)</f>
        <v>0</v>
      </c>
      <c r="X535" s="161">
        <f t="shared" si="51"/>
        <v>0</v>
      </c>
      <c r="Y535" s="161">
        <f>IF('Checklist Parameters'!$E$102&lt;&gt;"",(I535/43560)*'Checklist Parameters'!$E$102,"N/A")</f>
        <v>0</v>
      </c>
      <c r="Z535" s="161" t="str">
        <f>IF('Checklist Parameters'!$E$58&lt;&gt;"",((I535*'Checklist Parameters'!$E$58)*'Checklist Parameters'!$E$35)/1000,"N/A")</f>
        <v>N/A</v>
      </c>
      <c r="AA535" s="161">
        <f>IF('Checklist Parameters'!$E$101&lt;&gt;"",IFERROR(I535/'Checklist Parameters'!$E$101,0),"N/A")</f>
        <v>0</v>
      </c>
      <c r="AB535" s="161" t="str">
        <f>IF('Checklist Parameters'!$E$43&lt;&gt;"",(I535*'Checklist Parameters'!$E$43)/1000,"N/A")</f>
        <v>N/A</v>
      </c>
      <c r="AC535" s="161">
        <f>IF('Checklist Parameters'!$E$16="",$X535,IF(AND('Checklist Parameters'!$E$16&lt;$X535,'Checklist Parameters'!$E$16&gt;=3),'Checklist Parameters'!$E$16,IF(AND('Checklist Parameters'!$E$16&lt;$X535,'Checklist Parameters'!$E$16&lt;3),0,$X535)))</f>
        <v>0</v>
      </c>
      <c r="AD535" s="161" t="str">
        <f>IF(AND(I535&lt;'Checklist Parameters'!$E$22,$I535&lt;&gt;0),"Y","")</f>
        <v/>
      </c>
      <c r="AE535" s="161" t="str">
        <f>IF($AD535="Y",0,IF('Checklist Parameters'!$E$25="","&lt;no limit&gt;",ROUNDDOWN((($I535-'Checklist Parameters'!$E$24)/'Checklist Parameters'!$E$25)+1,0)))</f>
        <v>&lt;no limit&gt;</v>
      </c>
      <c r="AF535" s="174">
        <f t="shared" si="52"/>
        <v>0</v>
      </c>
      <c r="AG535" s="161">
        <f t="shared" si="53"/>
        <v>0</v>
      </c>
      <c r="AH535" s="126"/>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row>
    <row r="536" spans="1:79" ht="15">
      <c r="A536" s="393"/>
      <c r="B536" s="393"/>
      <c r="C536" s="393"/>
      <c r="D536" s="393"/>
      <c r="E536" s="393"/>
      <c r="F536" s="393"/>
      <c r="G536" s="393"/>
      <c r="H536" s="394"/>
      <c r="I536" s="394"/>
      <c r="J536" s="394"/>
      <c r="K536" s="394"/>
      <c r="L536" s="394"/>
      <c r="M536" s="394"/>
      <c r="N536" s="313">
        <f>IF(IF(I536&lt;'Checklist Parameters'!$E$22,0,($I536-$L536))&lt;0,0,IF(I536&lt;'Checklist Parameters'!$E$22,0,($I536-$L536)))</f>
        <v>0</v>
      </c>
      <c r="O536" s="394"/>
      <c r="P536" s="395"/>
      <c r="Q536" s="316">
        <f t="shared" si="48"/>
        <v>0</v>
      </c>
      <c r="R536" s="159">
        <f t="shared" si="49"/>
        <v>0</v>
      </c>
      <c r="S536" s="159">
        <f>IF('Checklist Parameters'!$E$60&lt;0.2,0.2,'Checklist Parameters'!$E$60)</f>
        <v>0.72</v>
      </c>
      <c r="T536" s="160">
        <f>IF($O536="",IF('Checklist District ID'!$C$43="Y",MAX($R536:$S536)*$I536,SUM($R536:$S536)*$I536),IF(O536&gt;0,Q536*S536))</f>
        <v>0</v>
      </c>
      <c r="U536" s="160">
        <f>IF(Q536&gt;0,((I536-T536)*'Formula Matrix'!$E$38),0)</f>
        <v>0</v>
      </c>
      <c r="V536" s="160">
        <f t="shared" si="50"/>
        <v>0</v>
      </c>
      <c r="W536" s="160">
        <f>IF(V536&gt;0,(V536*'Checklist Parameters'!$E$35),0)</f>
        <v>0</v>
      </c>
      <c r="X536" s="161">
        <f t="shared" si="51"/>
        <v>0</v>
      </c>
      <c r="Y536" s="161">
        <f>IF('Checklist Parameters'!$E$102&lt;&gt;"",(I536/43560)*'Checklist Parameters'!$E$102,"N/A")</f>
        <v>0</v>
      </c>
      <c r="Z536" s="161" t="str">
        <f>IF('Checklist Parameters'!$E$58&lt;&gt;"",((I536*'Checklist Parameters'!$E$58)*'Checklist Parameters'!$E$35)/1000,"N/A")</f>
        <v>N/A</v>
      </c>
      <c r="AA536" s="161">
        <f>IF('Checklist Parameters'!$E$101&lt;&gt;"",IFERROR(I536/'Checklist Parameters'!$E$101,0),"N/A")</f>
        <v>0</v>
      </c>
      <c r="AB536" s="161" t="str">
        <f>IF('Checklist Parameters'!$E$43&lt;&gt;"",(I536*'Checklist Parameters'!$E$43)/1000,"N/A")</f>
        <v>N/A</v>
      </c>
      <c r="AC536" s="161">
        <f>IF('Checklist Parameters'!$E$16="",$X536,IF(AND('Checklist Parameters'!$E$16&lt;$X536,'Checklist Parameters'!$E$16&gt;=3),'Checklist Parameters'!$E$16,IF(AND('Checklist Parameters'!$E$16&lt;$X536,'Checklist Parameters'!$E$16&lt;3),0,$X536)))</f>
        <v>0</v>
      </c>
      <c r="AD536" s="161" t="str">
        <f>IF(AND(I536&lt;'Checklist Parameters'!$E$22,$I536&lt;&gt;0),"Y","")</f>
        <v/>
      </c>
      <c r="AE536" s="161" t="str">
        <f>IF($AD536="Y",0,IF('Checklist Parameters'!$E$25="","&lt;no limit&gt;",ROUNDDOWN((($I536-'Checklist Parameters'!$E$24)/'Checklist Parameters'!$E$25)+1,0)))</f>
        <v>&lt;no limit&gt;</v>
      </c>
      <c r="AF536" s="174">
        <f t="shared" si="52"/>
        <v>0</v>
      </c>
      <c r="AG536" s="161">
        <f t="shared" si="53"/>
        <v>0</v>
      </c>
      <c r="AH536" s="126"/>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row>
    <row r="537" spans="1:79" ht="15">
      <c r="A537" s="393"/>
      <c r="B537" s="393"/>
      <c r="C537" s="393"/>
      <c r="D537" s="393"/>
      <c r="E537" s="393"/>
      <c r="F537" s="393"/>
      <c r="G537" s="393"/>
      <c r="H537" s="394"/>
      <c r="I537" s="394"/>
      <c r="J537" s="394"/>
      <c r="K537" s="394"/>
      <c r="L537" s="394"/>
      <c r="M537" s="394"/>
      <c r="N537" s="313">
        <f>IF(IF(I537&lt;'Checklist Parameters'!$E$22,0,($I537-$L537))&lt;0,0,IF(I537&lt;'Checklist Parameters'!$E$22,0,($I537-$L537)))</f>
        <v>0</v>
      </c>
      <c r="O537" s="394"/>
      <c r="P537" s="395"/>
      <c r="Q537" s="316">
        <f t="shared" si="48"/>
        <v>0</v>
      </c>
      <c r="R537" s="159">
        <f t="shared" si="49"/>
        <v>0</v>
      </c>
      <c r="S537" s="159">
        <f>IF('Checklist Parameters'!$E$60&lt;0.2,0.2,'Checklist Parameters'!$E$60)</f>
        <v>0.72</v>
      </c>
      <c r="T537" s="160">
        <f>IF($O537="",IF('Checklist District ID'!$C$43="Y",MAX($R537:$S537)*$I537,SUM($R537:$S537)*$I537),IF(O537&gt;0,Q537*S537))</f>
        <v>0</v>
      </c>
      <c r="U537" s="160">
        <f>IF(Q537&gt;0,((I537-T537)*'Formula Matrix'!$E$38),0)</f>
        <v>0</v>
      </c>
      <c r="V537" s="160">
        <f t="shared" si="50"/>
        <v>0</v>
      </c>
      <c r="W537" s="160">
        <f>IF(V537&gt;0,(V537*'Checklist Parameters'!$E$35),0)</f>
        <v>0</v>
      </c>
      <c r="X537" s="161">
        <f t="shared" si="51"/>
        <v>0</v>
      </c>
      <c r="Y537" s="161">
        <f>IF('Checklist Parameters'!$E$102&lt;&gt;"",(I537/43560)*'Checklist Parameters'!$E$102,"N/A")</f>
        <v>0</v>
      </c>
      <c r="Z537" s="161" t="str">
        <f>IF('Checklist Parameters'!$E$58&lt;&gt;"",((I537*'Checklist Parameters'!$E$58)*'Checklist Parameters'!$E$35)/1000,"N/A")</f>
        <v>N/A</v>
      </c>
      <c r="AA537" s="161">
        <f>IF('Checklist Parameters'!$E$101&lt;&gt;"",IFERROR(I537/'Checklist Parameters'!$E$101,0),"N/A")</f>
        <v>0</v>
      </c>
      <c r="AB537" s="161" t="str">
        <f>IF('Checklist Parameters'!$E$43&lt;&gt;"",(I537*'Checklist Parameters'!$E$43)/1000,"N/A")</f>
        <v>N/A</v>
      </c>
      <c r="AC537" s="161">
        <f>IF('Checklist Parameters'!$E$16="",$X537,IF(AND('Checklist Parameters'!$E$16&lt;$X537,'Checklist Parameters'!$E$16&gt;=3),'Checklist Parameters'!$E$16,IF(AND('Checklist Parameters'!$E$16&lt;$X537,'Checklist Parameters'!$E$16&lt;3),0,$X537)))</f>
        <v>0</v>
      </c>
      <c r="AD537" s="161" t="str">
        <f>IF(AND(I537&lt;'Checklist Parameters'!$E$22,$I537&lt;&gt;0),"Y","")</f>
        <v/>
      </c>
      <c r="AE537" s="161" t="str">
        <f>IF($AD537="Y",0,IF('Checklist Parameters'!$E$25="","&lt;no limit&gt;",ROUNDDOWN((($I537-'Checklist Parameters'!$E$24)/'Checklist Parameters'!$E$25)+1,0)))</f>
        <v>&lt;no limit&gt;</v>
      </c>
      <c r="AF537" s="174">
        <f t="shared" si="52"/>
        <v>0</v>
      </c>
      <c r="AG537" s="161">
        <f t="shared" si="53"/>
        <v>0</v>
      </c>
      <c r="AH537" s="126"/>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row>
    <row r="538" spans="1:79" ht="15">
      <c r="A538" s="393"/>
      <c r="B538" s="393"/>
      <c r="C538" s="393"/>
      <c r="D538" s="393"/>
      <c r="E538" s="393"/>
      <c r="F538" s="393"/>
      <c r="G538" s="393"/>
      <c r="H538" s="394"/>
      <c r="I538" s="394"/>
      <c r="J538" s="394"/>
      <c r="K538" s="394"/>
      <c r="L538" s="394"/>
      <c r="M538" s="394"/>
      <c r="N538" s="313">
        <f>IF(IF(I538&lt;'Checklist Parameters'!$E$22,0,($I538-$L538))&lt;0,0,IF(I538&lt;'Checklist Parameters'!$E$22,0,($I538-$L538)))</f>
        <v>0</v>
      </c>
      <c r="O538" s="394"/>
      <c r="P538" s="395"/>
      <c r="Q538" s="316">
        <f t="shared" si="48"/>
        <v>0</v>
      </c>
      <c r="R538" s="159">
        <f t="shared" si="49"/>
        <v>0</v>
      </c>
      <c r="S538" s="159">
        <f>IF('Checklist Parameters'!$E$60&lt;0.2,0.2,'Checklist Parameters'!$E$60)</f>
        <v>0.72</v>
      </c>
      <c r="T538" s="160">
        <f>IF($O538="",IF('Checklist District ID'!$C$43="Y",MAX($R538:$S538)*$I538,SUM($R538:$S538)*$I538),IF(O538&gt;0,Q538*S538))</f>
        <v>0</v>
      </c>
      <c r="U538" s="160">
        <f>IF(Q538&gt;0,((I538-T538)*'Formula Matrix'!$E$38),0)</f>
        <v>0</v>
      </c>
      <c r="V538" s="160">
        <f t="shared" si="50"/>
        <v>0</v>
      </c>
      <c r="W538" s="160">
        <f>IF(V538&gt;0,(V538*'Checklist Parameters'!$E$35),0)</f>
        <v>0</v>
      </c>
      <c r="X538" s="161">
        <f t="shared" si="51"/>
        <v>0</v>
      </c>
      <c r="Y538" s="161">
        <f>IF('Checklist Parameters'!$E$102&lt;&gt;"",(I538/43560)*'Checklist Parameters'!$E$102,"N/A")</f>
        <v>0</v>
      </c>
      <c r="Z538" s="161" t="str">
        <f>IF('Checklist Parameters'!$E$58&lt;&gt;"",((I538*'Checklist Parameters'!$E$58)*'Checklist Parameters'!$E$35)/1000,"N/A")</f>
        <v>N/A</v>
      </c>
      <c r="AA538" s="161">
        <f>IF('Checklist Parameters'!$E$101&lt;&gt;"",IFERROR(I538/'Checklist Parameters'!$E$101,0),"N/A")</f>
        <v>0</v>
      </c>
      <c r="AB538" s="161" t="str">
        <f>IF('Checklist Parameters'!$E$43&lt;&gt;"",(I538*'Checklist Parameters'!$E$43)/1000,"N/A")</f>
        <v>N/A</v>
      </c>
      <c r="AC538" s="161">
        <f>IF('Checklist Parameters'!$E$16="",$X538,IF(AND('Checklist Parameters'!$E$16&lt;$X538,'Checklist Parameters'!$E$16&gt;=3),'Checklist Parameters'!$E$16,IF(AND('Checklist Parameters'!$E$16&lt;$X538,'Checklist Parameters'!$E$16&lt;3),0,$X538)))</f>
        <v>0</v>
      </c>
      <c r="AD538" s="161" t="str">
        <f>IF(AND(I538&lt;'Checklist Parameters'!$E$22,$I538&lt;&gt;0),"Y","")</f>
        <v/>
      </c>
      <c r="AE538" s="161" t="str">
        <f>IF($AD538="Y",0,IF('Checklist Parameters'!$E$25="","&lt;no limit&gt;",ROUNDDOWN((($I538-'Checklist Parameters'!$E$24)/'Checklist Parameters'!$E$25)+1,0)))</f>
        <v>&lt;no limit&gt;</v>
      </c>
      <c r="AF538" s="174">
        <f t="shared" si="52"/>
        <v>0</v>
      </c>
      <c r="AG538" s="161">
        <f t="shared" si="53"/>
        <v>0</v>
      </c>
      <c r="AH538" s="126"/>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row>
    <row r="539" spans="1:79" ht="15">
      <c r="A539" s="393"/>
      <c r="B539" s="393"/>
      <c r="C539" s="393"/>
      <c r="D539" s="393"/>
      <c r="E539" s="393"/>
      <c r="F539" s="393"/>
      <c r="G539" s="393"/>
      <c r="H539" s="394"/>
      <c r="I539" s="394"/>
      <c r="J539" s="394"/>
      <c r="K539" s="394"/>
      <c r="L539" s="394"/>
      <c r="M539" s="394"/>
      <c r="N539" s="313">
        <f>IF(IF(I539&lt;'Checklist Parameters'!$E$22,0,($I539-$L539))&lt;0,0,IF(I539&lt;'Checklist Parameters'!$E$22,0,($I539-$L539)))</f>
        <v>0</v>
      </c>
      <c r="O539" s="394"/>
      <c r="P539" s="395"/>
      <c r="Q539" s="316">
        <f t="shared" si="48"/>
        <v>0</v>
      </c>
      <c r="R539" s="159">
        <f t="shared" si="49"/>
        <v>0</v>
      </c>
      <c r="S539" s="159">
        <f>IF('Checklist Parameters'!$E$60&lt;0.2,0.2,'Checklist Parameters'!$E$60)</f>
        <v>0.72</v>
      </c>
      <c r="T539" s="160">
        <f>IF($O539="",IF('Checklist District ID'!$C$43="Y",MAX($R539:$S539)*$I539,SUM($R539:$S539)*$I539),IF(O539&gt;0,Q539*S539))</f>
        <v>0</v>
      </c>
      <c r="U539" s="160">
        <f>IF(Q539&gt;0,((I539-T539)*'Formula Matrix'!$E$38),0)</f>
        <v>0</v>
      </c>
      <c r="V539" s="160">
        <f t="shared" si="50"/>
        <v>0</v>
      </c>
      <c r="W539" s="160">
        <f>IF(V539&gt;0,(V539*'Checklist Parameters'!$E$35),0)</f>
        <v>0</v>
      </c>
      <c r="X539" s="161">
        <f t="shared" si="51"/>
        <v>0</v>
      </c>
      <c r="Y539" s="161">
        <f>IF('Checklist Parameters'!$E$102&lt;&gt;"",(I539/43560)*'Checklist Parameters'!$E$102,"N/A")</f>
        <v>0</v>
      </c>
      <c r="Z539" s="161" t="str">
        <f>IF('Checklist Parameters'!$E$58&lt;&gt;"",((I539*'Checklist Parameters'!$E$58)*'Checklist Parameters'!$E$35)/1000,"N/A")</f>
        <v>N/A</v>
      </c>
      <c r="AA539" s="161">
        <f>IF('Checklist Parameters'!$E$101&lt;&gt;"",IFERROR(I539/'Checklist Parameters'!$E$101,0),"N/A")</f>
        <v>0</v>
      </c>
      <c r="AB539" s="161" t="str">
        <f>IF('Checklist Parameters'!$E$43&lt;&gt;"",(I539*'Checklist Parameters'!$E$43)/1000,"N/A")</f>
        <v>N/A</v>
      </c>
      <c r="AC539" s="161">
        <f>IF('Checklist Parameters'!$E$16="",$X539,IF(AND('Checklist Parameters'!$E$16&lt;$X539,'Checklist Parameters'!$E$16&gt;=3),'Checklist Parameters'!$E$16,IF(AND('Checklist Parameters'!$E$16&lt;$X539,'Checklist Parameters'!$E$16&lt;3),0,$X539)))</f>
        <v>0</v>
      </c>
      <c r="AD539" s="161" t="str">
        <f>IF(AND(I539&lt;'Checklist Parameters'!$E$22,$I539&lt;&gt;0),"Y","")</f>
        <v/>
      </c>
      <c r="AE539" s="161" t="str">
        <f>IF($AD539="Y",0,IF('Checklist Parameters'!$E$25="","&lt;no limit&gt;",ROUNDDOWN((($I539-'Checklist Parameters'!$E$24)/'Checklist Parameters'!$E$25)+1,0)))</f>
        <v>&lt;no limit&gt;</v>
      </c>
      <c r="AF539" s="174">
        <f t="shared" si="52"/>
        <v>0</v>
      </c>
      <c r="AG539" s="161">
        <f t="shared" si="53"/>
        <v>0</v>
      </c>
      <c r="AH539" s="126"/>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row>
    <row r="540" spans="1:79" ht="15">
      <c r="A540" s="393"/>
      <c r="B540" s="393"/>
      <c r="C540" s="393"/>
      <c r="D540" s="393"/>
      <c r="E540" s="393"/>
      <c r="F540" s="393"/>
      <c r="G540" s="393"/>
      <c r="H540" s="394"/>
      <c r="I540" s="394"/>
      <c r="J540" s="394"/>
      <c r="K540" s="394"/>
      <c r="L540" s="394"/>
      <c r="M540" s="394"/>
      <c r="N540" s="313">
        <f>IF(IF(I540&lt;'Checklist Parameters'!$E$22,0,($I540-$L540))&lt;0,0,IF(I540&lt;'Checklist Parameters'!$E$22,0,($I540-$L540)))</f>
        <v>0</v>
      </c>
      <c r="O540" s="394"/>
      <c r="P540" s="395"/>
      <c r="Q540" s="316">
        <f t="shared" si="48"/>
        <v>0</v>
      </c>
      <c r="R540" s="159">
        <f t="shared" si="49"/>
        <v>0</v>
      </c>
      <c r="S540" s="159">
        <f>IF('Checklist Parameters'!$E$60&lt;0.2,0.2,'Checklist Parameters'!$E$60)</f>
        <v>0.72</v>
      </c>
      <c r="T540" s="160">
        <f>IF($O540="",IF('Checklist District ID'!$C$43="Y",MAX($R540:$S540)*$I540,SUM($R540:$S540)*$I540),IF(O540&gt;0,Q540*S540))</f>
        <v>0</v>
      </c>
      <c r="U540" s="160">
        <f>IF(Q540&gt;0,((I540-T540)*'Formula Matrix'!$E$38),0)</f>
        <v>0</v>
      </c>
      <c r="V540" s="160">
        <f t="shared" si="50"/>
        <v>0</v>
      </c>
      <c r="W540" s="160">
        <f>IF(V540&gt;0,(V540*'Checklist Parameters'!$E$35),0)</f>
        <v>0</v>
      </c>
      <c r="X540" s="161">
        <f t="shared" si="51"/>
        <v>0</v>
      </c>
      <c r="Y540" s="161">
        <f>IF('Checklist Parameters'!$E$102&lt;&gt;"",(I540/43560)*'Checklist Parameters'!$E$102,"N/A")</f>
        <v>0</v>
      </c>
      <c r="Z540" s="161" t="str">
        <f>IF('Checklist Parameters'!$E$58&lt;&gt;"",((I540*'Checklist Parameters'!$E$58)*'Checklist Parameters'!$E$35)/1000,"N/A")</f>
        <v>N/A</v>
      </c>
      <c r="AA540" s="161">
        <f>IF('Checklist Parameters'!$E$101&lt;&gt;"",IFERROR(I540/'Checklist Parameters'!$E$101,0),"N/A")</f>
        <v>0</v>
      </c>
      <c r="AB540" s="161" t="str">
        <f>IF('Checklist Parameters'!$E$43&lt;&gt;"",(I540*'Checklist Parameters'!$E$43)/1000,"N/A")</f>
        <v>N/A</v>
      </c>
      <c r="AC540" s="161">
        <f>IF('Checklist Parameters'!$E$16="",$X540,IF(AND('Checklist Parameters'!$E$16&lt;$X540,'Checklist Parameters'!$E$16&gt;=3),'Checklist Parameters'!$E$16,IF(AND('Checklist Parameters'!$E$16&lt;$X540,'Checklist Parameters'!$E$16&lt;3),0,$X540)))</f>
        <v>0</v>
      </c>
      <c r="AD540" s="161" t="str">
        <f>IF(AND(I540&lt;'Checklist Parameters'!$E$22,$I540&lt;&gt;0),"Y","")</f>
        <v/>
      </c>
      <c r="AE540" s="161" t="str">
        <f>IF($AD540="Y",0,IF('Checklist Parameters'!$E$25="","&lt;no limit&gt;",ROUNDDOWN((($I540-'Checklist Parameters'!$E$24)/'Checklist Parameters'!$E$25)+1,0)))</f>
        <v>&lt;no limit&gt;</v>
      </c>
      <c r="AF540" s="174">
        <f t="shared" si="52"/>
        <v>0</v>
      </c>
      <c r="AG540" s="161">
        <f t="shared" si="53"/>
        <v>0</v>
      </c>
      <c r="AH540" s="126"/>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row>
    <row r="541" spans="1:79" ht="15">
      <c r="A541" s="393"/>
      <c r="B541" s="393"/>
      <c r="C541" s="393"/>
      <c r="D541" s="393"/>
      <c r="E541" s="393"/>
      <c r="F541" s="393"/>
      <c r="G541" s="393"/>
      <c r="H541" s="394"/>
      <c r="I541" s="394"/>
      <c r="J541" s="394"/>
      <c r="K541" s="394"/>
      <c r="L541" s="394"/>
      <c r="M541" s="394"/>
      <c r="N541" s="313">
        <f>IF(IF(I541&lt;'Checklist Parameters'!$E$22,0,($I541-$L541))&lt;0,0,IF(I541&lt;'Checklist Parameters'!$E$22,0,($I541-$L541)))</f>
        <v>0</v>
      </c>
      <c r="O541" s="394"/>
      <c r="P541" s="395"/>
      <c r="Q541" s="316">
        <f t="shared" si="48"/>
        <v>0</v>
      </c>
      <c r="R541" s="159">
        <f t="shared" si="49"/>
        <v>0</v>
      </c>
      <c r="S541" s="159">
        <f>IF('Checklist Parameters'!$E$60&lt;0.2,0.2,'Checklist Parameters'!$E$60)</f>
        <v>0.72</v>
      </c>
      <c r="T541" s="160">
        <f>IF($O541="",IF('Checklist District ID'!$C$43="Y",MAX($R541:$S541)*$I541,SUM($R541:$S541)*$I541),IF(O541&gt;0,Q541*S541))</f>
        <v>0</v>
      </c>
      <c r="U541" s="160">
        <f>IF(Q541&gt;0,((I541-T541)*'Formula Matrix'!$E$38),0)</f>
        <v>0</v>
      </c>
      <c r="V541" s="160">
        <f t="shared" si="50"/>
        <v>0</v>
      </c>
      <c r="W541" s="160">
        <f>IF(V541&gt;0,(V541*'Checklist Parameters'!$E$35),0)</f>
        <v>0</v>
      </c>
      <c r="X541" s="161">
        <f t="shared" si="51"/>
        <v>0</v>
      </c>
      <c r="Y541" s="161">
        <f>IF('Checklist Parameters'!$E$102&lt;&gt;"",(I541/43560)*'Checklist Parameters'!$E$102,"N/A")</f>
        <v>0</v>
      </c>
      <c r="Z541" s="161" t="str">
        <f>IF('Checklist Parameters'!$E$58&lt;&gt;"",((I541*'Checklist Parameters'!$E$58)*'Checklist Parameters'!$E$35)/1000,"N/A")</f>
        <v>N/A</v>
      </c>
      <c r="AA541" s="161">
        <f>IF('Checklist Parameters'!$E$101&lt;&gt;"",IFERROR(I541/'Checklist Parameters'!$E$101,0),"N/A")</f>
        <v>0</v>
      </c>
      <c r="AB541" s="161" t="str">
        <f>IF('Checklist Parameters'!$E$43&lt;&gt;"",(I541*'Checklist Parameters'!$E$43)/1000,"N/A")</f>
        <v>N/A</v>
      </c>
      <c r="AC541" s="161">
        <f>IF('Checklist Parameters'!$E$16="",$X541,IF(AND('Checklist Parameters'!$E$16&lt;$X541,'Checklist Parameters'!$E$16&gt;=3),'Checklist Parameters'!$E$16,IF(AND('Checklist Parameters'!$E$16&lt;$X541,'Checklist Parameters'!$E$16&lt;3),0,$X541)))</f>
        <v>0</v>
      </c>
      <c r="AD541" s="161" t="str">
        <f>IF(AND(I541&lt;'Checklist Parameters'!$E$22,$I541&lt;&gt;0),"Y","")</f>
        <v/>
      </c>
      <c r="AE541" s="161" t="str">
        <f>IF($AD541="Y",0,IF('Checklist Parameters'!$E$25="","&lt;no limit&gt;",ROUNDDOWN((($I541-'Checklist Parameters'!$E$24)/'Checklist Parameters'!$E$25)+1,0)))</f>
        <v>&lt;no limit&gt;</v>
      </c>
      <c r="AF541" s="174">
        <f t="shared" si="52"/>
        <v>0</v>
      </c>
      <c r="AG541" s="161">
        <f t="shared" si="53"/>
        <v>0</v>
      </c>
      <c r="AH541" s="126"/>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row>
    <row r="542" spans="1:79" ht="15">
      <c r="A542" s="393"/>
      <c r="B542" s="393"/>
      <c r="C542" s="393"/>
      <c r="D542" s="393"/>
      <c r="E542" s="393"/>
      <c r="F542" s="393"/>
      <c r="G542" s="393"/>
      <c r="H542" s="394"/>
      <c r="I542" s="394"/>
      <c r="J542" s="394"/>
      <c r="K542" s="394"/>
      <c r="L542" s="394"/>
      <c r="M542" s="394"/>
      <c r="N542" s="313">
        <f>IF(IF(I542&lt;'Checklist Parameters'!$E$22,0,($I542-$L542))&lt;0,0,IF(I542&lt;'Checklist Parameters'!$E$22,0,($I542-$L542)))</f>
        <v>0</v>
      </c>
      <c r="O542" s="394"/>
      <c r="P542" s="395"/>
      <c r="Q542" s="316">
        <f t="shared" si="48"/>
        <v>0</v>
      </c>
      <c r="R542" s="159">
        <f t="shared" si="49"/>
        <v>0</v>
      </c>
      <c r="S542" s="159">
        <f>IF('Checklist Parameters'!$E$60&lt;0.2,0.2,'Checklist Parameters'!$E$60)</f>
        <v>0.72</v>
      </c>
      <c r="T542" s="160">
        <f>IF($O542="",IF('Checklist District ID'!$C$43="Y",MAX($R542:$S542)*$I542,SUM($R542:$S542)*$I542),IF(O542&gt;0,Q542*S542))</f>
        <v>0</v>
      </c>
      <c r="U542" s="160">
        <f>IF(Q542&gt;0,((I542-T542)*'Formula Matrix'!$E$38),0)</f>
        <v>0</v>
      </c>
      <c r="V542" s="160">
        <f t="shared" si="50"/>
        <v>0</v>
      </c>
      <c r="W542" s="160">
        <f>IF(V542&gt;0,(V542*'Checklist Parameters'!$E$35),0)</f>
        <v>0</v>
      </c>
      <c r="X542" s="161">
        <f t="shared" si="51"/>
        <v>0</v>
      </c>
      <c r="Y542" s="161">
        <f>IF('Checklist Parameters'!$E$102&lt;&gt;"",(I542/43560)*'Checklist Parameters'!$E$102,"N/A")</f>
        <v>0</v>
      </c>
      <c r="Z542" s="161" t="str">
        <f>IF('Checklist Parameters'!$E$58&lt;&gt;"",((I542*'Checklist Parameters'!$E$58)*'Checklist Parameters'!$E$35)/1000,"N/A")</f>
        <v>N/A</v>
      </c>
      <c r="AA542" s="161">
        <f>IF('Checklist Parameters'!$E$101&lt;&gt;"",IFERROR(I542/'Checklist Parameters'!$E$101,0),"N/A")</f>
        <v>0</v>
      </c>
      <c r="AB542" s="161" t="str">
        <f>IF('Checklist Parameters'!$E$43&lt;&gt;"",(I542*'Checklist Parameters'!$E$43)/1000,"N/A")</f>
        <v>N/A</v>
      </c>
      <c r="AC542" s="161">
        <f>IF('Checklist Parameters'!$E$16="",$X542,IF(AND('Checklist Parameters'!$E$16&lt;$X542,'Checklist Parameters'!$E$16&gt;=3),'Checklist Parameters'!$E$16,IF(AND('Checklist Parameters'!$E$16&lt;$X542,'Checklist Parameters'!$E$16&lt;3),0,$X542)))</f>
        <v>0</v>
      </c>
      <c r="AD542" s="161" t="str">
        <f>IF(AND(I542&lt;'Checklist Parameters'!$E$22,$I542&lt;&gt;0),"Y","")</f>
        <v/>
      </c>
      <c r="AE542" s="161" t="str">
        <f>IF($AD542="Y",0,IF('Checklist Parameters'!$E$25="","&lt;no limit&gt;",ROUNDDOWN((($I542-'Checklist Parameters'!$E$24)/'Checklist Parameters'!$E$25)+1,0)))</f>
        <v>&lt;no limit&gt;</v>
      </c>
      <c r="AF542" s="174">
        <f t="shared" si="52"/>
        <v>0</v>
      </c>
      <c r="AG542" s="161">
        <f t="shared" si="53"/>
        <v>0</v>
      </c>
      <c r="AH542" s="126"/>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row>
    <row r="543" spans="1:79" ht="15">
      <c r="A543" s="393"/>
      <c r="B543" s="393"/>
      <c r="C543" s="393"/>
      <c r="D543" s="393"/>
      <c r="E543" s="393"/>
      <c r="F543" s="393"/>
      <c r="G543" s="393"/>
      <c r="H543" s="394"/>
      <c r="I543" s="394"/>
      <c r="J543" s="394"/>
      <c r="K543" s="394"/>
      <c r="L543" s="394"/>
      <c r="M543" s="394"/>
      <c r="N543" s="313">
        <f>IF(IF(I543&lt;'Checklist Parameters'!$E$22,0,($I543-$L543))&lt;0,0,IF(I543&lt;'Checklist Parameters'!$E$22,0,($I543-$L543)))</f>
        <v>0</v>
      </c>
      <c r="O543" s="394"/>
      <c r="P543" s="395"/>
      <c r="Q543" s="316">
        <f t="shared" si="48"/>
        <v>0</v>
      </c>
      <c r="R543" s="159">
        <f t="shared" si="49"/>
        <v>0</v>
      </c>
      <c r="S543" s="159">
        <f>IF('Checklist Parameters'!$E$60&lt;0.2,0.2,'Checklist Parameters'!$E$60)</f>
        <v>0.72</v>
      </c>
      <c r="T543" s="160">
        <f>IF($O543="",IF('Checklist District ID'!$C$43="Y",MAX($R543:$S543)*$I543,SUM($R543:$S543)*$I543),IF(O543&gt;0,Q543*S543))</f>
        <v>0</v>
      </c>
      <c r="U543" s="160">
        <f>IF(Q543&gt;0,((I543-T543)*'Formula Matrix'!$E$38),0)</f>
        <v>0</v>
      </c>
      <c r="V543" s="160">
        <f t="shared" si="50"/>
        <v>0</v>
      </c>
      <c r="W543" s="160">
        <f>IF(V543&gt;0,(V543*'Checklist Parameters'!$E$35),0)</f>
        <v>0</v>
      </c>
      <c r="X543" s="161">
        <f t="shared" si="51"/>
        <v>0</v>
      </c>
      <c r="Y543" s="161">
        <f>IF('Checklist Parameters'!$E$102&lt;&gt;"",(I543/43560)*'Checklist Parameters'!$E$102,"N/A")</f>
        <v>0</v>
      </c>
      <c r="Z543" s="161" t="str">
        <f>IF('Checklist Parameters'!$E$58&lt;&gt;"",((I543*'Checklist Parameters'!$E$58)*'Checklist Parameters'!$E$35)/1000,"N/A")</f>
        <v>N/A</v>
      </c>
      <c r="AA543" s="161">
        <f>IF('Checklist Parameters'!$E$101&lt;&gt;"",IFERROR(I543/'Checklist Parameters'!$E$101,0),"N/A")</f>
        <v>0</v>
      </c>
      <c r="AB543" s="161" t="str">
        <f>IF('Checklist Parameters'!$E$43&lt;&gt;"",(I543*'Checklist Parameters'!$E$43)/1000,"N/A")</f>
        <v>N/A</v>
      </c>
      <c r="AC543" s="161">
        <f>IF('Checklist Parameters'!$E$16="",$X543,IF(AND('Checklist Parameters'!$E$16&lt;$X543,'Checklist Parameters'!$E$16&gt;=3),'Checklist Parameters'!$E$16,IF(AND('Checklist Parameters'!$E$16&lt;$X543,'Checklist Parameters'!$E$16&lt;3),0,$X543)))</f>
        <v>0</v>
      </c>
      <c r="AD543" s="161" t="str">
        <f>IF(AND(I543&lt;'Checklist Parameters'!$E$22,$I543&lt;&gt;0),"Y","")</f>
        <v/>
      </c>
      <c r="AE543" s="161" t="str">
        <f>IF($AD543="Y",0,IF('Checklist Parameters'!$E$25="","&lt;no limit&gt;",ROUNDDOWN((($I543-'Checklist Parameters'!$E$24)/'Checklist Parameters'!$E$25)+1,0)))</f>
        <v>&lt;no limit&gt;</v>
      </c>
      <c r="AF543" s="174">
        <f t="shared" si="52"/>
        <v>0</v>
      </c>
      <c r="AG543" s="161">
        <f t="shared" si="53"/>
        <v>0</v>
      </c>
      <c r="AH543" s="126"/>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row>
    <row r="544" spans="1:79" ht="15">
      <c r="A544" s="393"/>
      <c r="B544" s="393"/>
      <c r="C544" s="393"/>
      <c r="D544" s="393"/>
      <c r="E544" s="393"/>
      <c r="F544" s="393"/>
      <c r="G544" s="393"/>
      <c r="H544" s="394"/>
      <c r="I544" s="394"/>
      <c r="J544" s="394"/>
      <c r="K544" s="394"/>
      <c r="L544" s="394"/>
      <c r="M544" s="394"/>
      <c r="N544" s="313">
        <f>IF(IF(I544&lt;'Checklist Parameters'!$E$22,0,($I544-$L544))&lt;0,0,IF(I544&lt;'Checklist Parameters'!$E$22,0,($I544-$L544)))</f>
        <v>0</v>
      </c>
      <c r="O544" s="394"/>
      <c r="P544" s="395"/>
      <c r="Q544" s="316">
        <f t="shared" si="48"/>
        <v>0</v>
      </c>
      <c r="R544" s="159">
        <f t="shared" si="49"/>
        <v>0</v>
      </c>
      <c r="S544" s="159">
        <f>IF('Checklist Parameters'!$E$60&lt;0.2,0.2,'Checklist Parameters'!$E$60)</f>
        <v>0.72</v>
      </c>
      <c r="T544" s="160">
        <f>IF($O544="",IF('Checklist District ID'!$C$43="Y",MAX($R544:$S544)*$I544,SUM($R544:$S544)*$I544),IF(O544&gt;0,Q544*S544))</f>
        <v>0</v>
      </c>
      <c r="U544" s="160">
        <f>IF(Q544&gt;0,((I544-T544)*'Formula Matrix'!$E$38),0)</f>
        <v>0</v>
      </c>
      <c r="V544" s="160">
        <f t="shared" si="50"/>
        <v>0</v>
      </c>
      <c r="W544" s="160">
        <f>IF(V544&gt;0,(V544*'Checklist Parameters'!$E$35),0)</f>
        <v>0</v>
      </c>
      <c r="X544" s="161">
        <f t="shared" si="51"/>
        <v>0</v>
      </c>
      <c r="Y544" s="161">
        <f>IF('Checklist Parameters'!$E$102&lt;&gt;"",(I544/43560)*'Checklist Parameters'!$E$102,"N/A")</f>
        <v>0</v>
      </c>
      <c r="Z544" s="161" t="str">
        <f>IF('Checklist Parameters'!$E$58&lt;&gt;"",((I544*'Checklist Parameters'!$E$58)*'Checklist Parameters'!$E$35)/1000,"N/A")</f>
        <v>N/A</v>
      </c>
      <c r="AA544" s="161">
        <f>IF('Checklist Parameters'!$E$101&lt;&gt;"",IFERROR(I544/'Checklist Parameters'!$E$101,0),"N/A")</f>
        <v>0</v>
      </c>
      <c r="AB544" s="161" t="str">
        <f>IF('Checklist Parameters'!$E$43&lt;&gt;"",(I544*'Checklist Parameters'!$E$43)/1000,"N/A")</f>
        <v>N/A</v>
      </c>
      <c r="AC544" s="161">
        <f>IF('Checklist Parameters'!$E$16="",$X544,IF(AND('Checklist Parameters'!$E$16&lt;$X544,'Checklist Parameters'!$E$16&gt;=3),'Checklist Parameters'!$E$16,IF(AND('Checklist Parameters'!$E$16&lt;$X544,'Checklist Parameters'!$E$16&lt;3),0,$X544)))</f>
        <v>0</v>
      </c>
      <c r="AD544" s="161" t="str">
        <f>IF(AND(I544&lt;'Checklist Parameters'!$E$22,$I544&lt;&gt;0),"Y","")</f>
        <v/>
      </c>
      <c r="AE544" s="161" t="str">
        <f>IF($AD544="Y",0,IF('Checklist Parameters'!$E$25="","&lt;no limit&gt;",ROUNDDOWN((($I544-'Checklist Parameters'!$E$24)/'Checklist Parameters'!$E$25)+1,0)))</f>
        <v>&lt;no limit&gt;</v>
      </c>
      <c r="AF544" s="174">
        <f t="shared" si="52"/>
        <v>0</v>
      </c>
      <c r="AG544" s="161">
        <f t="shared" si="53"/>
        <v>0</v>
      </c>
      <c r="AH544" s="126"/>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row>
    <row r="545" spans="1:79" ht="15">
      <c r="A545" s="393"/>
      <c r="B545" s="393"/>
      <c r="C545" s="393"/>
      <c r="D545" s="393"/>
      <c r="E545" s="393"/>
      <c r="F545" s="393"/>
      <c r="G545" s="393"/>
      <c r="H545" s="394"/>
      <c r="I545" s="394"/>
      <c r="J545" s="394"/>
      <c r="K545" s="394"/>
      <c r="L545" s="394"/>
      <c r="M545" s="394"/>
      <c r="N545" s="313">
        <f>IF(IF(I545&lt;'Checklist Parameters'!$E$22,0,($I545-$L545))&lt;0,0,IF(I545&lt;'Checklist Parameters'!$E$22,0,($I545-$L545)))</f>
        <v>0</v>
      </c>
      <c r="O545" s="394"/>
      <c r="P545" s="395"/>
      <c r="Q545" s="316">
        <f t="shared" si="48"/>
        <v>0</v>
      </c>
      <c r="R545" s="159">
        <f t="shared" si="49"/>
        <v>0</v>
      </c>
      <c r="S545" s="159">
        <f>IF('Checklist Parameters'!$E$60&lt;0.2,0.2,'Checklist Parameters'!$E$60)</f>
        <v>0.72</v>
      </c>
      <c r="T545" s="160">
        <f>IF($O545="",IF('Checklist District ID'!$C$43="Y",MAX($R545:$S545)*$I545,SUM($R545:$S545)*$I545),IF(O545&gt;0,Q545*S545))</f>
        <v>0</v>
      </c>
      <c r="U545" s="160">
        <f>IF(Q545&gt;0,((I545-T545)*'Formula Matrix'!$E$38),0)</f>
        <v>0</v>
      </c>
      <c r="V545" s="160">
        <f t="shared" si="50"/>
        <v>0</v>
      </c>
      <c r="W545" s="160">
        <f>IF(V545&gt;0,(V545*'Checklist Parameters'!$E$35),0)</f>
        <v>0</v>
      </c>
      <c r="X545" s="161">
        <f t="shared" si="51"/>
        <v>0</v>
      </c>
      <c r="Y545" s="161">
        <f>IF('Checklist Parameters'!$E$102&lt;&gt;"",(I545/43560)*'Checklist Parameters'!$E$102,"N/A")</f>
        <v>0</v>
      </c>
      <c r="Z545" s="161" t="str">
        <f>IF('Checklist Parameters'!$E$58&lt;&gt;"",((I545*'Checklist Parameters'!$E$58)*'Checklist Parameters'!$E$35)/1000,"N/A")</f>
        <v>N/A</v>
      </c>
      <c r="AA545" s="161">
        <f>IF('Checklist Parameters'!$E$101&lt;&gt;"",IFERROR(I545/'Checklist Parameters'!$E$101,0),"N/A")</f>
        <v>0</v>
      </c>
      <c r="AB545" s="161" t="str">
        <f>IF('Checklist Parameters'!$E$43&lt;&gt;"",(I545*'Checklist Parameters'!$E$43)/1000,"N/A")</f>
        <v>N/A</v>
      </c>
      <c r="AC545" s="161">
        <f>IF('Checklist Parameters'!$E$16="",$X545,IF(AND('Checklist Parameters'!$E$16&lt;$X545,'Checklist Parameters'!$E$16&gt;=3),'Checklist Parameters'!$E$16,IF(AND('Checklist Parameters'!$E$16&lt;$X545,'Checklist Parameters'!$E$16&lt;3),0,$X545)))</f>
        <v>0</v>
      </c>
      <c r="AD545" s="161" t="str">
        <f>IF(AND(I545&lt;'Checklist Parameters'!$E$22,$I545&lt;&gt;0),"Y","")</f>
        <v/>
      </c>
      <c r="AE545" s="161" t="str">
        <f>IF($AD545="Y",0,IF('Checklist Parameters'!$E$25="","&lt;no limit&gt;",ROUNDDOWN((($I545-'Checklist Parameters'!$E$24)/'Checklist Parameters'!$E$25)+1,0)))</f>
        <v>&lt;no limit&gt;</v>
      </c>
      <c r="AF545" s="174">
        <f t="shared" si="52"/>
        <v>0</v>
      </c>
      <c r="AG545" s="161">
        <f t="shared" si="53"/>
        <v>0</v>
      </c>
      <c r="AH545" s="126"/>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row>
    <row r="546" spans="1:79" ht="15">
      <c r="A546" s="393"/>
      <c r="B546" s="393"/>
      <c r="C546" s="393"/>
      <c r="D546" s="393"/>
      <c r="E546" s="393"/>
      <c r="F546" s="393"/>
      <c r="G546" s="393"/>
      <c r="H546" s="394"/>
      <c r="I546" s="394"/>
      <c r="J546" s="394"/>
      <c r="K546" s="394"/>
      <c r="L546" s="394"/>
      <c r="M546" s="394"/>
      <c r="N546" s="313">
        <f>IF(IF(I546&lt;'Checklist Parameters'!$E$22,0,($I546-$L546))&lt;0,0,IF(I546&lt;'Checklist Parameters'!$E$22,0,($I546-$L546)))</f>
        <v>0</v>
      </c>
      <c r="O546" s="394"/>
      <c r="P546" s="395"/>
      <c r="Q546" s="316">
        <f t="shared" si="48"/>
        <v>0</v>
      </c>
      <c r="R546" s="159">
        <f t="shared" si="49"/>
        <v>0</v>
      </c>
      <c r="S546" s="159">
        <f>IF('Checklist Parameters'!$E$60&lt;0.2,0.2,'Checklist Parameters'!$E$60)</f>
        <v>0.72</v>
      </c>
      <c r="T546" s="160">
        <f>IF($O546="",IF('Checklist District ID'!$C$43="Y",MAX($R546:$S546)*$I546,SUM($R546:$S546)*$I546),IF(O546&gt;0,Q546*S546))</f>
        <v>0</v>
      </c>
      <c r="U546" s="160">
        <f>IF(Q546&gt;0,((I546-T546)*'Formula Matrix'!$E$38),0)</f>
        <v>0</v>
      </c>
      <c r="V546" s="160">
        <f t="shared" si="50"/>
        <v>0</v>
      </c>
      <c r="W546" s="160">
        <f>IF(V546&gt;0,(V546*'Checklist Parameters'!$E$35),0)</f>
        <v>0</v>
      </c>
      <c r="X546" s="161">
        <f t="shared" si="51"/>
        <v>0</v>
      </c>
      <c r="Y546" s="161">
        <f>IF('Checklist Parameters'!$E$102&lt;&gt;"",(I546/43560)*'Checklist Parameters'!$E$102,"N/A")</f>
        <v>0</v>
      </c>
      <c r="Z546" s="161" t="str">
        <f>IF('Checklist Parameters'!$E$58&lt;&gt;"",((I546*'Checklist Parameters'!$E$58)*'Checklist Parameters'!$E$35)/1000,"N/A")</f>
        <v>N/A</v>
      </c>
      <c r="AA546" s="161">
        <f>IF('Checklist Parameters'!$E$101&lt;&gt;"",IFERROR(I546/'Checklist Parameters'!$E$101,0),"N/A")</f>
        <v>0</v>
      </c>
      <c r="AB546" s="161" t="str">
        <f>IF('Checklist Parameters'!$E$43&lt;&gt;"",(I546*'Checklist Parameters'!$E$43)/1000,"N/A")</f>
        <v>N/A</v>
      </c>
      <c r="AC546" s="161">
        <f>IF('Checklist Parameters'!$E$16="",$X546,IF(AND('Checklist Parameters'!$E$16&lt;$X546,'Checklist Parameters'!$E$16&gt;=3),'Checklist Parameters'!$E$16,IF(AND('Checklist Parameters'!$E$16&lt;$X546,'Checklist Parameters'!$E$16&lt;3),0,$X546)))</f>
        <v>0</v>
      </c>
      <c r="AD546" s="161" t="str">
        <f>IF(AND(I546&lt;'Checklist Parameters'!$E$22,$I546&lt;&gt;0),"Y","")</f>
        <v/>
      </c>
      <c r="AE546" s="161" t="str">
        <f>IF($AD546="Y",0,IF('Checklist Parameters'!$E$25="","&lt;no limit&gt;",ROUNDDOWN((($I546-'Checklist Parameters'!$E$24)/'Checklist Parameters'!$E$25)+1,0)))</f>
        <v>&lt;no limit&gt;</v>
      </c>
      <c r="AF546" s="174">
        <f t="shared" si="52"/>
        <v>0</v>
      </c>
      <c r="AG546" s="161">
        <f t="shared" si="53"/>
        <v>0</v>
      </c>
      <c r="AH546" s="126"/>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row>
    <row r="547" spans="1:79" ht="15">
      <c r="A547" s="393"/>
      <c r="B547" s="393"/>
      <c r="C547" s="393"/>
      <c r="D547" s="393"/>
      <c r="E547" s="393"/>
      <c r="F547" s="393"/>
      <c r="G547" s="393"/>
      <c r="H547" s="394"/>
      <c r="I547" s="394"/>
      <c r="J547" s="394"/>
      <c r="K547" s="394"/>
      <c r="L547" s="394"/>
      <c r="M547" s="394"/>
      <c r="N547" s="313">
        <f>IF(IF(I547&lt;'Checklist Parameters'!$E$22,0,($I547-$L547))&lt;0,0,IF(I547&lt;'Checklist Parameters'!$E$22,0,($I547-$L547)))</f>
        <v>0</v>
      </c>
      <c r="O547" s="394"/>
      <c r="P547" s="395"/>
      <c r="Q547" s="316">
        <f t="shared" si="48"/>
        <v>0</v>
      </c>
      <c r="R547" s="159">
        <f t="shared" si="49"/>
        <v>0</v>
      </c>
      <c r="S547" s="159">
        <f>IF('Checklist Parameters'!$E$60&lt;0.2,0.2,'Checklist Parameters'!$E$60)</f>
        <v>0.72</v>
      </c>
      <c r="T547" s="160">
        <f>IF($O547="",IF('Checklist District ID'!$C$43="Y",MAX($R547:$S547)*$I547,SUM($R547:$S547)*$I547),IF(O547&gt;0,Q547*S547))</f>
        <v>0</v>
      </c>
      <c r="U547" s="160">
        <f>IF(Q547&gt;0,((I547-T547)*'Formula Matrix'!$E$38),0)</f>
        <v>0</v>
      </c>
      <c r="V547" s="160">
        <f t="shared" si="50"/>
        <v>0</v>
      </c>
      <c r="W547" s="160">
        <f>IF(V547&gt;0,(V547*'Checklist Parameters'!$E$35),0)</f>
        <v>0</v>
      </c>
      <c r="X547" s="161">
        <f t="shared" si="51"/>
        <v>0</v>
      </c>
      <c r="Y547" s="161">
        <f>IF('Checklist Parameters'!$E$102&lt;&gt;"",(I547/43560)*'Checklist Parameters'!$E$102,"N/A")</f>
        <v>0</v>
      </c>
      <c r="Z547" s="161" t="str">
        <f>IF('Checklist Parameters'!$E$58&lt;&gt;"",((I547*'Checklist Parameters'!$E$58)*'Checklist Parameters'!$E$35)/1000,"N/A")</f>
        <v>N/A</v>
      </c>
      <c r="AA547" s="161">
        <f>IF('Checklist Parameters'!$E$101&lt;&gt;"",IFERROR(I547/'Checklist Parameters'!$E$101,0),"N/A")</f>
        <v>0</v>
      </c>
      <c r="AB547" s="161" t="str">
        <f>IF('Checklist Parameters'!$E$43&lt;&gt;"",(I547*'Checklist Parameters'!$E$43)/1000,"N/A")</f>
        <v>N/A</v>
      </c>
      <c r="AC547" s="161">
        <f>IF('Checklist Parameters'!$E$16="",$X547,IF(AND('Checklist Parameters'!$E$16&lt;$X547,'Checklist Parameters'!$E$16&gt;=3),'Checklist Parameters'!$E$16,IF(AND('Checklist Parameters'!$E$16&lt;$X547,'Checklist Parameters'!$E$16&lt;3),0,$X547)))</f>
        <v>0</v>
      </c>
      <c r="AD547" s="161" t="str">
        <f>IF(AND(I547&lt;'Checklist Parameters'!$E$22,$I547&lt;&gt;0),"Y","")</f>
        <v/>
      </c>
      <c r="AE547" s="161" t="str">
        <f>IF($AD547="Y",0,IF('Checklist Parameters'!$E$25="","&lt;no limit&gt;",ROUNDDOWN((($I547-'Checklist Parameters'!$E$24)/'Checklist Parameters'!$E$25)+1,0)))</f>
        <v>&lt;no limit&gt;</v>
      </c>
      <c r="AF547" s="174">
        <f t="shared" si="52"/>
        <v>0</v>
      </c>
      <c r="AG547" s="161">
        <f t="shared" si="53"/>
        <v>0</v>
      </c>
      <c r="AH547" s="126"/>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row>
    <row r="548" spans="1:79" ht="15">
      <c r="A548" s="393"/>
      <c r="B548" s="393"/>
      <c r="C548" s="393"/>
      <c r="D548" s="393"/>
      <c r="E548" s="393"/>
      <c r="F548" s="393"/>
      <c r="G548" s="393"/>
      <c r="H548" s="394"/>
      <c r="I548" s="394"/>
      <c r="J548" s="394"/>
      <c r="K548" s="394"/>
      <c r="L548" s="394"/>
      <c r="M548" s="394"/>
      <c r="N548" s="313">
        <f>IF(IF(I548&lt;'Checklist Parameters'!$E$22,0,($I548-$L548))&lt;0,0,IF(I548&lt;'Checklist Parameters'!$E$22,0,($I548-$L548)))</f>
        <v>0</v>
      </c>
      <c r="O548" s="394"/>
      <c r="P548" s="395"/>
      <c r="Q548" s="316">
        <f t="shared" si="48"/>
        <v>0</v>
      </c>
      <c r="R548" s="159">
        <f t="shared" si="49"/>
        <v>0</v>
      </c>
      <c r="S548" s="159">
        <f>IF('Checklist Parameters'!$E$60&lt;0.2,0.2,'Checklist Parameters'!$E$60)</f>
        <v>0.72</v>
      </c>
      <c r="T548" s="160">
        <f>IF($O548="",IF('Checklist District ID'!$C$43="Y",MAX($R548:$S548)*$I548,SUM($R548:$S548)*$I548),IF(O548&gt;0,Q548*S548))</f>
        <v>0</v>
      </c>
      <c r="U548" s="160">
        <f>IF(Q548&gt;0,((I548-T548)*'Formula Matrix'!$E$38),0)</f>
        <v>0</v>
      </c>
      <c r="V548" s="160">
        <f t="shared" si="50"/>
        <v>0</v>
      </c>
      <c r="W548" s="160">
        <f>IF(V548&gt;0,(V548*'Checklist Parameters'!$E$35),0)</f>
        <v>0</v>
      </c>
      <c r="X548" s="161">
        <f t="shared" si="51"/>
        <v>0</v>
      </c>
      <c r="Y548" s="161">
        <f>IF('Checklist Parameters'!$E$102&lt;&gt;"",(I548/43560)*'Checklist Parameters'!$E$102,"N/A")</f>
        <v>0</v>
      </c>
      <c r="Z548" s="161" t="str">
        <f>IF('Checklist Parameters'!$E$58&lt;&gt;"",((I548*'Checklist Parameters'!$E$58)*'Checklist Parameters'!$E$35)/1000,"N/A")</f>
        <v>N/A</v>
      </c>
      <c r="AA548" s="161">
        <f>IF('Checklist Parameters'!$E$101&lt;&gt;"",IFERROR(I548/'Checklist Parameters'!$E$101,0),"N/A")</f>
        <v>0</v>
      </c>
      <c r="AB548" s="161" t="str">
        <f>IF('Checklist Parameters'!$E$43&lt;&gt;"",(I548*'Checklist Parameters'!$E$43)/1000,"N/A")</f>
        <v>N/A</v>
      </c>
      <c r="AC548" s="161">
        <f>IF('Checklist Parameters'!$E$16="",$X548,IF(AND('Checklist Parameters'!$E$16&lt;$X548,'Checklist Parameters'!$E$16&gt;=3),'Checklist Parameters'!$E$16,IF(AND('Checklist Parameters'!$E$16&lt;$X548,'Checklist Parameters'!$E$16&lt;3),0,$X548)))</f>
        <v>0</v>
      </c>
      <c r="AD548" s="161" t="str">
        <f>IF(AND(I548&lt;'Checklist Parameters'!$E$22,$I548&lt;&gt;0),"Y","")</f>
        <v/>
      </c>
      <c r="AE548" s="161" t="str">
        <f>IF($AD548="Y",0,IF('Checklist Parameters'!$E$25="","&lt;no limit&gt;",ROUNDDOWN((($I548-'Checklist Parameters'!$E$24)/'Checklist Parameters'!$E$25)+1,0)))</f>
        <v>&lt;no limit&gt;</v>
      </c>
      <c r="AF548" s="174">
        <f t="shared" si="52"/>
        <v>0</v>
      </c>
      <c r="AG548" s="161">
        <f t="shared" si="53"/>
        <v>0</v>
      </c>
      <c r="AH548" s="126"/>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row>
    <row r="549" spans="1:79" ht="15">
      <c r="A549" s="393"/>
      <c r="B549" s="393"/>
      <c r="C549" s="393"/>
      <c r="D549" s="393"/>
      <c r="E549" s="393"/>
      <c r="F549" s="393"/>
      <c r="G549" s="393"/>
      <c r="H549" s="394"/>
      <c r="I549" s="394"/>
      <c r="J549" s="394"/>
      <c r="K549" s="394"/>
      <c r="L549" s="394"/>
      <c r="M549" s="394"/>
      <c r="N549" s="313">
        <f>IF(IF(I549&lt;'Checklist Parameters'!$E$22,0,($I549-$L549))&lt;0,0,IF(I549&lt;'Checklist Parameters'!$E$22,0,($I549-$L549)))</f>
        <v>0</v>
      </c>
      <c r="O549" s="394"/>
      <c r="P549" s="395"/>
      <c r="Q549" s="316">
        <f t="shared" si="48"/>
        <v>0</v>
      </c>
      <c r="R549" s="159">
        <f t="shared" si="49"/>
        <v>0</v>
      </c>
      <c r="S549" s="159">
        <f>IF('Checklist Parameters'!$E$60&lt;0.2,0.2,'Checklist Parameters'!$E$60)</f>
        <v>0.72</v>
      </c>
      <c r="T549" s="160">
        <f>IF($O549="",IF('Checklist District ID'!$C$43="Y",MAX($R549:$S549)*$I549,SUM($R549:$S549)*$I549),IF(O549&gt;0,Q549*S549))</f>
        <v>0</v>
      </c>
      <c r="U549" s="160">
        <f>IF(Q549&gt;0,((I549-T549)*'Formula Matrix'!$E$38),0)</f>
        <v>0</v>
      </c>
      <c r="V549" s="160">
        <f t="shared" si="50"/>
        <v>0</v>
      </c>
      <c r="W549" s="160">
        <f>IF(V549&gt;0,(V549*'Checklist Parameters'!$E$35),0)</f>
        <v>0</v>
      </c>
      <c r="X549" s="161">
        <f t="shared" si="51"/>
        <v>0</v>
      </c>
      <c r="Y549" s="161">
        <f>IF('Checklist Parameters'!$E$102&lt;&gt;"",(I549/43560)*'Checklist Parameters'!$E$102,"N/A")</f>
        <v>0</v>
      </c>
      <c r="Z549" s="161" t="str">
        <f>IF('Checklist Parameters'!$E$58&lt;&gt;"",((I549*'Checklist Parameters'!$E$58)*'Checklist Parameters'!$E$35)/1000,"N/A")</f>
        <v>N/A</v>
      </c>
      <c r="AA549" s="161">
        <f>IF('Checklist Parameters'!$E$101&lt;&gt;"",IFERROR(I549/'Checklist Parameters'!$E$101,0),"N/A")</f>
        <v>0</v>
      </c>
      <c r="AB549" s="161" t="str">
        <f>IF('Checklist Parameters'!$E$43&lt;&gt;"",(I549*'Checklist Parameters'!$E$43)/1000,"N/A")</f>
        <v>N/A</v>
      </c>
      <c r="AC549" s="161">
        <f>IF('Checklist Parameters'!$E$16="",$X549,IF(AND('Checklist Parameters'!$E$16&lt;$X549,'Checklist Parameters'!$E$16&gt;=3),'Checklist Parameters'!$E$16,IF(AND('Checklist Parameters'!$E$16&lt;$X549,'Checklist Parameters'!$E$16&lt;3),0,$X549)))</f>
        <v>0</v>
      </c>
      <c r="AD549" s="161" t="str">
        <f>IF(AND(I549&lt;'Checklist Parameters'!$E$22,$I549&lt;&gt;0),"Y","")</f>
        <v/>
      </c>
      <c r="AE549" s="161" t="str">
        <f>IF($AD549="Y",0,IF('Checklist Parameters'!$E$25="","&lt;no limit&gt;",ROUNDDOWN((($I549-'Checklist Parameters'!$E$24)/'Checklist Parameters'!$E$25)+1,0)))</f>
        <v>&lt;no limit&gt;</v>
      </c>
      <c r="AF549" s="174">
        <f t="shared" si="52"/>
        <v>0</v>
      </c>
      <c r="AG549" s="161">
        <f t="shared" si="53"/>
        <v>0</v>
      </c>
      <c r="AH549" s="126"/>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row>
    <row r="550" spans="1:79" ht="15">
      <c r="A550" s="393"/>
      <c r="B550" s="393"/>
      <c r="C550" s="393"/>
      <c r="D550" s="393"/>
      <c r="E550" s="393"/>
      <c r="F550" s="393"/>
      <c r="G550" s="393"/>
      <c r="H550" s="394"/>
      <c r="I550" s="394"/>
      <c r="J550" s="394"/>
      <c r="K550" s="394"/>
      <c r="L550" s="394"/>
      <c r="M550" s="394"/>
      <c r="N550" s="313">
        <f>IF(IF(I550&lt;'Checklist Parameters'!$E$22,0,($I550-$L550))&lt;0,0,IF(I550&lt;'Checklist Parameters'!$E$22,0,($I550-$L550)))</f>
        <v>0</v>
      </c>
      <c r="O550" s="394"/>
      <c r="P550" s="395"/>
      <c r="Q550" s="316">
        <f t="shared" si="48"/>
        <v>0</v>
      </c>
      <c r="R550" s="159">
        <f t="shared" si="49"/>
        <v>0</v>
      </c>
      <c r="S550" s="159">
        <f>IF('Checklist Parameters'!$E$60&lt;0.2,0.2,'Checklist Parameters'!$E$60)</f>
        <v>0.72</v>
      </c>
      <c r="T550" s="160">
        <f>IF($O550="",IF('Checklist District ID'!$C$43="Y",MAX($R550:$S550)*$I550,SUM($R550:$S550)*$I550),IF(O550&gt;0,Q550*S550))</f>
        <v>0</v>
      </c>
      <c r="U550" s="160">
        <f>IF(Q550&gt;0,((I550-T550)*'Formula Matrix'!$E$38),0)</f>
        <v>0</v>
      </c>
      <c r="V550" s="160">
        <f t="shared" si="50"/>
        <v>0</v>
      </c>
      <c r="W550" s="160">
        <f>IF(V550&gt;0,(V550*'Checklist Parameters'!$E$35),0)</f>
        <v>0</v>
      </c>
      <c r="X550" s="161">
        <f t="shared" si="51"/>
        <v>0</v>
      </c>
      <c r="Y550" s="161">
        <f>IF('Checklist Parameters'!$E$102&lt;&gt;"",(I550/43560)*'Checklist Parameters'!$E$102,"N/A")</f>
        <v>0</v>
      </c>
      <c r="Z550" s="161" t="str">
        <f>IF('Checklist Parameters'!$E$58&lt;&gt;"",((I550*'Checklist Parameters'!$E$58)*'Checklist Parameters'!$E$35)/1000,"N/A")</f>
        <v>N/A</v>
      </c>
      <c r="AA550" s="161">
        <f>IF('Checklist Parameters'!$E$101&lt;&gt;"",IFERROR(I550/'Checklist Parameters'!$E$101,0),"N/A")</f>
        <v>0</v>
      </c>
      <c r="AB550" s="161" t="str">
        <f>IF('Checklist Parameters'!$E$43&lt;&gt;"",(I550*'Checklist Parameters'!$E$43)/1000,"N/A")</f>
        <v>N/A</v>
      </c>
      <c r="AC550" s="161">
        <f>IF('Checklist Parameters'!$E$16="",$X550,IF(AND('Checklist Parameters'!$E$16&lt;$X550,'Checklist Parameters'!$E$16&gt;=3),'Checklist Parameters'!$E$16,IF(AND('Checklist Parameters'!$E$16&lt;$X550,'Checklist Parameters'!$E$16&lt;3),0,$X550)))</f>
        <v>0</v>
      </c>
      <c r="AD550" s="161" t="str">
        <f>IF(AND(I550&lt;'Checklist Parameters'!$E$22,$I550&lt;&gt;0),"Y","")</f>
        <v/>
      </c>
      <c r="AE550" s="161" t="str">
        <f>IF($AD550="Y",0,IF('Checklist Parameters'!$E$25="","&lt;no limit&gt;",ROUNDDOWN((($I550-'Checklist Parameters'!$E$24)/'Checklist Parameters'!$E$25)+1,0)))</f>
        <v>&lt;no limit&gt;</v>
      </c>
      <c r="AF550" s="174">
        <f t="shared" si="52"/>
        <v>0</v>
      </c>
      <c r="AG550" s="161">
        <f t="shared" si="53"/>
        <v>0</v>
      </c>
      <c r="AH550" s="126"/>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row>
    <row r="551" spans="1:79" ht="15">
      <c r="A551" s="393"/>
      <c r="B551" s="393"/>
      <c r="C551" s="393"/>
      <c r="D551" s="393"/>
      <c r="E551" s="393"/>
      <c r="F551" s="393"/>
      <c r="G551" s="393"/>
      <c r="H551" s="394"/>
      <c r="I551" s="394"/>
      <c r="J551" s="394"/>
      <c r="K551" s="394"/>
      <c r="L551" s="394"/>
      <c r="M551" s="394"/>
      <c r="N551" s="313">
        <f>IF(IF(I551&lt;'Checklist Parameters'!$E$22,0,($I551-$L551))&lt;0,0,IF(I551&lt;'Checklist Parameters'!$E$22,0,($I551-$L551)))</f>
        <v>0</v>
      </c>
      <c r="O551" s="394"/>
      <c r="P551" s="395"/>
      <c r="Q551" s="316">
        <f t="shared" si="48"/>
        <v>0</v>
      </c>
      <c r="R551" s="159">
        <f t="shared" si="49"/>
        <v>0</v>
      </c>
      <c r="S551" s="159">
        <f>IF('Checklist Parameters'!$E$60&lt;0.2,0.2,'Checklist Parameters'!$E$60)</f>
        <v>0.72</v>
      </c>
      <c r="T551" s="160">
        <f>IF($O551="",IF('Checklist District ID'!$C$43="Y",MAX($R551:$S551)*$I551,SUM($R551:$S551)*$I551),IF(O551&gt;0,Q551*S551))</f>
        <v>0</v>
      </c>
      <c r="U551" s="160">
        <f>IF(Q551&gt;0,((I551-T551)*'Formula Matrix'!$E$38),0)</f>
        <v>0</v>
      </c>
      <c r="V551" s="160">
        <f t="shared" si="50"/>
        <v>0</v>
      </c>
      <c r="W551" s="160">
        <f>IF(V551&gt;0,(V551*'Checklist Parameters'!$E$35),0)</f>
        <v>0</v>
      </c>
      <c r="X551" s="161">
        <f t="shared" si="51"/>
        <v>0</v>
      </c>
      <c r="Y551" s="161">
        <f>IF('Checklist Parameters'!$E$102&lt;&gt;"",(I551/43560)*'Checklist Parameters'!$E$102,"N/A")</f>
        <v>0</v>
      </c>
      <c r="Z551" s="161" t="str">
        <f>IF('Checklist Parameters'!$E$58&lt;&gt;"",((I551*'Checklist Parameters'!$E$58)*'Checklist Parameters'!$E$35)/1000,"N/A")</f>
        <v>N/A</v>
      </c>
      <c r="AA551" s="161">
        <f>IF('Checklist Parameters'!$E$101&lt;&gt;"",IFERROR(I551/'Checklist Parameters'!$E$101,0),"N/A")</f>
        <v>0</v>
      </c>
      <c r="AB551" s="161" t="str">
        <f>IF('Checklist Parameters'!$E$43&lt;&gt;"",(I551*'Checklist Parameters'!$E$43)/1000,"N/A")</f>
        <v>N/A</v>
      </c>
      <c r="AC551" s="161">
        <f>IF('Checklist Parameters'!$E$16="",$X551,IF(AND('Checklist Parameters'!$E$16&lt;$X551,'Checklist Parameters'!$E$16&gt;=3),'Checklist Parameters'!$E$16,IF(AND('Checklist Parameters'!$E$16&lt;$X551,'Checklist Parameters'!$E$16&lt;3),0,$X551)))</f>
        <v>0</v>
      </c>
      <c r="AD551" s="161" t="str">
        <f>IF(AND(I551&lt;'Checklist Parameters'!$E$22,$I551&lt;&gt;0),"Y","")</f>
        <v/>
      </c>
      <c r="AE551" s="161" t="str">
        <f>IF($AD551="Y",0,IF('Checklist Parameters'!$E$25="","&lt;no limit&gt;",ROUNDDOWN((($I551-'Checklist Parameters'!$E$24)/'Checklist Parameters'!$E$25)+1,0)))</f>
        <v>&lt;no limit&gt;</v>
      </c>
      <c r="AF551" s="174">
        <f t="shared" si="52"/>
        <v>0</v>
      </c>
      <c r="AG551" s="161">
        <f t="shared" si="53"/>
        <v>0</v>
      </c>
      <c r="AH551" s="126"/>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row>
    <row r="552" spans="1:79" ht="15">
      <c r="A552" s="393"/>
      <c r="B552" s="393"/>
      <c r="C552" s="393"/>
      <c r="D552" s="393"/>
      <c r="E552" s="393"/>
      <c r="F552" s="393"/>
      <c r="G552" s="393"/>
      <c r="H552" s="394"/>
      <c r="I552" s="394"/>
      <c r="J552" s="394"/>
      <c r="K552" s="394"/>
      <c r="L552" s="394"/>
      <c r="M552" s="394"/>
      <c r="N552" s="313">
        <f>IF(IF(I552&lt;'Checklist Parameters'!$E$22,0,($I552-$L552))&lt;0,0,IF(I552&lt;'Checklist Parameters'!$E$22,0,($I552-$L552)))</f>
        <v>0</v>
      </c>
      <c r="O552" s="394"/>
      <c r="P552" s="395"/>
      <c r="Q552" s="316">
        <f t="shared" si="48"/>
        <v>0</v>
      </c>
      <c r="R552" s="159">
        <f t="shared" si="49"/>
        <v>0</v>
      </c>
      <c r="S552" s="159">
        <f>IF('Checklist Parameters'!$E$60&lt;0.2,0.2,'Checklist Parameters'!$E$60)</f>
        <v>0.72</v>
      </c>
      <c r="T552" s="160">
        <f>IF($O552="",IF('Checklist District ID'!$C$43="Y",MAX($R552:$S552)*$I552,SUM($R552:$S552)*$I552),IF(O552&gt;0,Q552*S552))</f>
        <v>0</v>
      </c>
      <c r="U552" s="160">
        <f>IF(Q552&gt;0,((I552-T552)*'Formula Matrix'!$E$38),0)</f>
        <v>0</v>
      </c>
      <c r="V552" s="160">
        <f t="shared" si="50"/>
        <v>0</v>
      </c>
      <c r="W552" s="160">
        <f>IF(V552&gt;0,(V552*'Checklist Parameters'!$E$35),0)</f>
        <v>0</v>
      </c>
      <c r="X552" s="161">
        <f t="shared" si="51"/>
        <v>0</v>
      </c>
      <c r="Y552" s="161">
        <f>IF('Checklist Parameters'!$E$102&lt;&gt;"",(I552/43560)*'Checklist Parameters'!$E$102,"N/A")</f>
        <v>0</v>
      </c>
      <c r="Z552" s="161" t="str">
        <f>IF('Checklist Parameters'!$E$58&lt;&gt;"",((I552*'Checklist Parameters'!$E$58)*'Checklist Parameters'!$E$35)/1000,"N/A")</f>
        <v>N/A</v>
      </c>
      <c r="AA552" s="161">
        <f>IF('Checklist Parameters'!$E$101&lt;&gt;"",IFERROR(I552/'Checklist Parameters'!$E$101,0),"N/A")</f>
        <v>0</v>
      </c>
      <c r="AB552" s="161" t="str">
        <f>IF('Checklist Parameters'!$E$43&lt;&gt;"",(I552*'Checklist Parameters'!$E$43)/1000,"N/A")</f>
        <v>N/A</v>
      </c>
      <c r="AC552" s="161">
        <f>IF('Checklist Parameters'!$E$16="",$X552,IF(AND('Checklist Parameters'!$E$16&lt;$X552,'Checklist Parameters'!$E$16&gt;=3),'Checklist Parameters'!$E$16,IF(AND('Checklist Parameters'!$E$16&lt;$X552,'Checklist Parameters'!$E$16&lt;3),0,$X552)))</f>
        <v>0</v>
      </c>
      <c r="AD552" s="161" t="str">
        <f>IF(AND(I552&lt;'Checklist Parameters'!$E$22,$I552&lt;&gt;0),"Y","")</f>
        <v/>
      </c>
      <c r="AE552" s="161" t="str">
        <f>IF($AD552="Y",0,IF('Checklist Parameters'!$E$25="","&lt;no limit&gt;",ROUNDDOWN((($I552-'Checklist Parameters'!$E$24)/'Checklist Parameters'!$E$25)+1,0)))</f>
        <v>&lt;no limit&gt;</v>
      </c>
      <c r="AF552" s="174">
        <f t="shared" si="52"/>
        <v>0</v>
      </c>
      <c r="AG552" s="161">
        <f t="shared" si="53"/>
        <v>0</v>
      </c>
      <c r="AH552" s="126"/>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row>
    <row r="553" spans="1:79" ht="15">
      <c r="A553" s="393"/>
      <c r="B553" s="393"/>
      <c r="C553" s="393"/>
      <c r="D553" s="393"/>
      <c r="E553" s="393"/>
      <c r="F553" s="393"/>
      <c r="G553" s="393"/>
      <c r="H553" s="394"/>
      <c r="I553" s="394"/>
      <c r="J553" s="394"/>
      <c r="K553" s="394"/>
      <c r="L553" s="394"/>
      <c r="M553" s="394"/>
      <c r="N553" s="313">
        <f>IF(IF(I553&lt;'Checklist Parameters'!$E$22,0,($I553-$L553))&lt;0,0,IF(I553&lt;'Checklist Parameters'!$E$22,0,($I553-$L553)))</f>
        <v>0</v>
      </c>
      <c r="O553" s="394"/>
      <c r="P553" s="395"/>
      <c r="Q553" s="316">
        <f t="shared" si="48"/>
        <v>0</v>
      </c>
      <c r="R553" s="159">
        <f t="shared" si="49"/>
        <v>0</v>
      </c>
      <c r="S553" s="159">
        <f>IF('Checklist Parameters'!$E$60&lt;0.2,0.2,'Checklist Parameters'!$E$60)</f>
        <v>0.72</v>
      </c>
      <c r="T553" s="160">
        <f>IF($O553="",IF('Checklist District ID'!$C$43="Y",MAX($R553:$S553)*$I553,SUM($R553:$S553)*$I553),IF(O553&gt;0,Q553*S553))</f>
        <v>0</v>
      </c>
      <c r="U553" s="160">
        <f>IF(Q553&gt;0,((I553-T553)*'Formula Matrix'!$E$38),0)</f>
        <v>0</v>
      </c>
      <c r="V553" s="160">
        <f t="shared" si="50"/>
        <v>0</v>
      </c>
      <c r="W553" s="160">
        <f>IF(V553&gt;0,(V553*'Checklist Parameters'!$E$35),0)</f>
        <v>0</v>
      </c>
      <c r="X553" s="161">
        <f t="shared" si="51"/>
        <v>0</v>
      </c>
      <c r="Y553" s="161">
        <f>IF('Checklist Parameters'!$E$102&lt;&gt;"",(I553/43560)*'Checklist Parameters'!$E$102,"N/A")</f>
        <v>0</v>
      </c>
      <c r="Z553" s="161" t="str">
        <f>IF('Checklist Parameters'!$E$58&lt;&gt;"",((I553*'Checklist Parameters'!$E$58)*'Checklist Parameters'!$E$35)/1000,"N/A")</f>
        <v>N/A</v>
      </c>
      <c r="AA553" s="161">
        <f>IF('Checklist Parameters'!$E$101&lt;&gt;"",IFERROR(I553/'Checklist Parameters'!$E$101,0),"N/A")</f>
        <v>0</v>
      </c>
      <c r="AB553" s="161" t="str">
        <f>IF('Checklist Parameters'!$E$43&lt;&gt;"",(I553*'Checklist Parameters'!$E$43)/1000,"N/A")</f>
        <v>N/A</v>
      </c>
      <c r="AC553" s="161">
        <f>IF('Checklist Parameters'!$E$16="",$X553,IF(AND('Checklist Parameters'!$E$16&lt;$X553,'Checklist Parameters'!$E$16&gt;=3),'Checklist Parameters'!$E$16,IF(AND('Checklist Parameters'!$E$16&lt;$X553,'Checklist Parameters'!$E$16&lt;3),0,$X553)))</f>
        <v>0</v>
      </c>
      <c r="AD553" s="161" t="str">
        <f>IF(AND(I553&lt;'Checklist Parameters'!$E$22,$I553&lt;&gt;0),"Y","")</f>
        <v/>
      </c>
      <c r="AE553" s="161" t="str">
        <f>IF($AD553="Y",0,IF('Checklist Parameters'!$E$25="","&lt;no limit&gt;",ROUNDDOWN((($I553-'Checklist Parameters'!$E$24)/'Checklist Parameters'!$E$25)+1,0)))</f>
        <v>&lt;no limit&gt;</v>
      </c>
      <c r="AF553" s="174">
        <f t="shared" si="52"/>
        <v>0</v>
      </c>
      <c r="AG553" s="161">
        <f t="shared" si="53"/>
        <v>0</v>
      </c>
      <c r="AH553" s="126"/>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row>
    <row r="554" spans="1:79" ht="15">
      <c r="A554" s="393"/>
      <c r="B554" s="393"/>
      <c r="C554" s="393"/>
      <c r="D554" s="393"/>
      <c r="E554" s="393"/>
      <c r="F554" s="393"/>
      <c r="G554" s="393"/>
      <c r="H554" s="394"/>
      <c r="I554" s="394"/>
      <c r="J554" s="394"/>
      <c r="K554" s="394"/>
      <c r="L554" s="394"/>
      <c r="M554" s="394"/>
      <c r="N554" s="313">
        <f>IF(IF(I554&lt;'Checklist Parameters'!$E$22,0,($I554-$L554))&lt;0,0,IF(I554&lt;'Checklist Parameters'!$E$22,0,($I554-$L554)))</f>
        <v>0</v>
      </c>
      <c r="O554" s="394"/>
      <c r="P554" s="395"/>
      <c r="Q554" s="316">
        <f t="shared" si="48"/>
        <v>0</v>
      </c>
      <c r="R554" s="159">
        <f t="shared" si="49"/>
        <v>0</v>
      </c>
      <c r="S554" s="159">
        <f>IF('Checklist Parameters'!$E$60&lt;0.2,0.2,'Checklist Parameters'!$E$60)</f>
        <v>0.72</v>
      </c>
      <c r="T554" s="160">
        <f>IF($O554="",IF('Checklist District ID'!$C$43="Y",MAX($R554:$S554)*$I554,SUM($R554:$S554)*$I554),IF(O554&gt;0,Q554*S554))</f>
        <v>0</v>
      </c>
      <c r="U554" s="160">
        <f>IF(Q554&gt;0,((I554-T554)*'Formula Matrix'!$E$38),0)</f>
        <v>0</v>
      </c>
      <c r="V554" s="160">
        <f t="shared" si="50"/>
        <v>0</v>
      </c>
      <c r="W554" s="160">
        <f>IF(V554&gt;0,(V554*'Checklist Parameters'!$E$35),0)</f>
        <v>0</v>
      </c>
      <c r="X554" s="161">
        <f t="shared" si="51"/>
        <v>0</v>
      </c>
      <c r="Y554" s="161">
        <f>IF('Checklist Parameters'!$E$102&lt;&gt;"",(I554/43560)*'Checklist Parameters'!$E$102,"N/A")</f>
        <v>0</v>
      </c>
      <c r="Z554" s="161" t="str">
        <f>IF('Checklist Parameters'!$E$58&lt;&gt;"",((I554*'Checklist Parameters'!$E$58)*'Checklist Parameters'!$E$35)/1000,"N/A")</f>
        <v>N/A</v>
      </c>
      <c r="AA554" s="161">
        <f>IF('Checklist Parameters'!$E$101&lt;&gt;"",IFERROR(I554/'Checklist Parameters'!$E$101,0),"N/A")</f>
        <v>0</v>
      </c>
      <c r="AB554" s="161" t="str">
        <f>IF('Checklist Parameters'!$E$43&lt;&gt;"",(I554*'Checklist Parameters'!$E$43)/1000,"N/A")</f>
        <v>N/A</v>
      </c>
      <c r="AC554" s="161">
        <f>IF('Checklist Parameters'!$E$16="",$X554,IF(AND('Checklist Parameters'!$E$16&lt;$X554,'Checklist Parameters'!$E$16&gt;=3),'Checklist Parameters'!$E$16,IF(AND('Checklist Parameters'!$E$16&lt;$X554,'Checklist Parameters'!$E$16&lt;3),0,$X554)))</f>
        <v>0</v>
      </c>
      <c r="AD554" s="161" t="str">
        <f>IF(AND(I554&lt;'Checklist Parameters'!$E$22,$I554&lt;&gt;0),"Y","")</f>
        <v/>
      </c>
      <c r="AE554" s="161" t="str">
        <f>IF($AD554="Y",0,IF('Checklist Parameters'!$E$25="","&lt;no limit&gt;",ROUNDDOWN((($I554-'Checklist Parameters'!$E$24)/'Checklist Parameters'!$E$25)+1,0)))</f>
        <v>&lt;no limit&gt;</v>
      </c>
      <c r="AF554" s="174">
        <f t="shared" si="52"/>
        <v>0</v>
      </c>
      <c r="AG554" s="161">
        <f t="shared" si="53"/>
        <v>0</v>
      </c>
      <c r="AH554" s="126"/>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row>
    <row r="555" spans="1:79" ht="15">
      <c r="A555" s="393"/>
      <c r="B555" s="393"/>
      <c r="C555" s="393"/>
      <c r="D555" s="393"/>
      <c r="E555" s="393"/>
      <c r="F555" s="393"/>
      <c r="G555" s="393"/>
      <c r="H555" s="394"/>
      <c r="I555" s="394"/>
      <c r="J555" s="394"/>
      <c r="K555" s="394"/>
      <c r="L555" s="394"/>
      <c r="M555" s="394"/>
      <c r="N555" s="313">
        <f>IF(IF(I555&lt;'Checklist Parameters'!$E$22,0,($I555-$L555))&lt;0,0,IF(I555&lt;'Checklist Parameters'!$E$22,0,($I555-$L555)))</f>
        <v>0</v>
      </c>
      <c r="O555" s="394"/>
      <c r="P555" s="395"/>
      <c r="Q555" s="316">
        <f t="shared" si="48"/>
        <v>0</v>
      </c>
      <c r="R555" s="159">
        <f t="shared" si="49"/>
        <v>0</v>
      </c>
      <c r="S555" s="159">
        <f>IF('Checklist Parameters'!$E$60&lt;0.2,0.2,'Checklist Parameters'!$E$60)</f>
        <v>0.72</v>
      </c>
      <c r="T555" s="160">
        <f>IF($O555="",IF('Checklist District ID'!$C$43="Y",MAX($R555:$S555)*$I555,SUM($R555:$S555)*$I555),IF(O555&gt;0,Q555*S555))</f>
        <v>0</v>
      </c>
      <c r="U555" s="160">
        <f>IF(Q555&gt;0,((I555-T555)*'Formula Matrix'!$E$38),0)</f>
        <v>0</v>
      </c>
      <c r="V555" s="160">
        <f t="shared" si="50"/>
        <v>0</v>
      </c>
      <c r="W555" s="160">
        <f>IF(V555&gt;0,(V555*'Checklist Parameters'!$E$35),0)</f>
        <v>0</v>
      </c>
      <c r="X555" s="161">
        <f t="shared" si="51"/>
        <v>0</v>
      </c>
      <c r="Y555" s="161">
        <f>IF('Checklist Parameters'!$E$102&lt;&gt;"",(I555/43560)*'Checklist Parameters'!$E$102,"N/A")</f>
        <v>0</v>
      </c>
      <c r="Z555" s="161" t="str">
        <f>IF('Checklist Parameters'!$E$58&lt;&gt;"",((I555*'Checklist Parameters'!$E$58)*'Checklist Parameters'!$E$35)/1000,"N/A")</f>
        <v>N/A</v>
      </c>
      <c r="AA555" s="161">
        <f>IF('Checklist Parameters'!$E$101&lt;&gt;"",IFERROR(I555/'Checklist Parameters'!$E$101,0),"N/A")</f>
        <v>0</v>
      </c>
      <c r="AB555" s="161" t="str">
        <f>IF('Checklist Parameters'!$E$43&lt;&gt;"",(I555*'Checklist Parameters'!$E$43)/1000,"N/A")</f>
        <v>N/A</v>
      </c>
      <c r="AC555" s="161">
        <f>IF('Checklist Parameters'!$E$16="",$X555,IF(AND('Checklist Parameters'!$E$16&lt;$X555,'Checklist Parameters'!$E$16&gt;=3),'Checklist Parameters'!$E$16,IF(AND('Checklist Parameters'!$E$16&lt;$X555,'Checklist Parameters'!$E$16&lt;3),0,$X555)))</f>
        <v>0</v>
      </c>
      <c r="AD555" s="161" t="str">
        <f>IF(AND(I555&lt;'Checklist Parameters'!$E$22,$I555&lt;&gt;0),"Y","")</f>
        <v/>
      </c>
      <c r="AE555" s="161" t="str">
        <f>IF($AD555="Y",0,IF('Checklist Parameters'!$E$25="","&lt;no limit&gt;",ROUNDDOWN((($I555-'Checklist Parameters'!$E$24)/'Checklist Parameters'!$E$25)+1,0)))</f>
        <v>&lt;no limit&gt;</v>
      </c>
      <c r="AF555" s="174">
        <f t="shared" si="52"/>
        <v>0</v>
      </c>
      <c r="AG555" s="161">
        <f t="shared" si="53"/>
        <v>0</v>
      </c>
      <c r="AH555" s="126"/>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row>
    <row r="556" spans="1:79" ht="15">
      <c r="A556" s="393"/>
      <c r="B556" s="393"/>
      <c r="C556" s="393"/>
      <c r="D556" s="393"/>
      <c r="E556" s="393"/>
      <c r="F556" s="393"/>
      <c r="G556" s="393"/>
      <c r="H556" s="394"/>
      <c r="I556" s="394"/>
      <c r="J556" s="394"/>
      <c r="K556" s="394"/>
      <c r="L556" s="394"/>
      <c r="M556" s="394"/>
      <c r="N556" s="313">
        <f>IF(IF(I556&lt;'Checklist Parameters'!$E$22,0,($I556-$L556))&lt;0,0,IF(I556&lt;'Checklist Parameters'!$E$22,0,($I556-$L556)))</f>
        <v>0</v>
      </c>
      <c r="O556" s="394"/>
      <c r="P556" s="395"/>
      <c r="Q556" s="316">
        <f t="shared" si="48"/>
        <v>0</v>
      </c>
      <c r="R556" s="159">
        <f t="shared" si="49"/>
        <v>0</v>
      </c>
      <c r="S556" s="159">
        <f>IF('Checklist Parameters'!$E$60&lt;0.2,0.2,'Checklist Parameters'!$E$60)</f>
        <v>0.72</v>
      </c>
      <c r="T556" s="160">
        <f>IF($O556="",IF('Checklist District ID'!$C$43="Y",MAX($R556:$S556)*$I556,SUM($R556:$S556)*$I556),IF(O556&gt;0,Q556*S556))</f>
        <v>0</v>
      </c>
      <c r="U556" s="160">
        <f>IF(Q556&gt;0,((I556-T556)*'Formula Matrix'!$E$38),0)</f>
        <v>0</v>
      </c>
      <c r="V556" s="160">
        <f t="shared" si="50"/>
        <v>0</v>
      </c>
      <c r="W556" s="160">
        <f>IF(V556&gt;0,(V556*'Checklist Parameters'!$E$35),0)</f>
        <v>0</v>
      </c>
      <c r="X556" s="161">
        <f t="shared" si="51"/>
        <v>0</v>
      </c>
      <c r="Y556" s="161">
        <f>IF('Checklist Parameters'!$E$102&lt;&gt;"",(I556/43560)*'Checklist Parameters'!$E$102,"N/A")</f>
        <v>0</v>
      </c>
      <c r="Z556" s="161" t="str">
        <f>IF('Checklist Parameters'!$E$58&lt;&gt;"",((I556*'Checklist Parameters'!$E$58)*'Checklist Parameters'!$E$35)/1000,"N/A")</f>
        <v>N/A</v>
      </c>
      <c r="AA556" s="161">
        <f>IF('Checklist Parameters'!$E$101&lt;&gt;"",IFERROR(I556/'Checklist Parameters'!$E$101,0),"N/A")</f>
        <v>0</v>
      </c>
      <c r="AB556" s="161" t="str">
        <f>IF('Checklist Parameters'!$E$43&lt;&gt;"",(I556*'Checklist Parameters'!$E$43)/1000,"N/A")</f>
        <v>N/A</v>
      </c>
      <c r="AC556" s="161">
        <f>IF('Checklist Parameters'!$E$16="",$X556,IF(AND('Checklist Parameters'!$E$16&lt;$X556,'Checklist Parameters'!$E$16&gt;=3),'Checklist Parameters'!$E$16,IF(AND('Checklist Parameters'!$E$16&lt;$X556,'Checklist Parameters'!$E$16&lt;3),0,$X556)))</f>
        <v>0</v>
      </c>
      <c r="AD556" s="161" t="str">
        <f>IF(AND(I556&lt;'Checklist Parameters'!$E$22,$I556&lt;&gt;0),"Y","")</f>
        <v/>
      </c>
      <c r="AE556" s="161" t="str">
        <f>IF($AD556="Y",0,IF('Checklist Parameters'!$E$25="","&lt;no limit&gt;",ROUNDDOWN((($I556-'Checklist Parameters'!$E$24)/'Checklist Parameters'!$E$25)+1,0)))</f>
        <v>&lt;no limit&gt;</v>
      </c>
      <c r="AF556" s="174">
        <f t="shared" si="52"/>
        <v>0</v>
      </c>
      <c r="AG556" s="161">
        <f t="shared" si="53"/>
        <v>0</v>
      </c>
      <c r="AH556" s="126"/>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row>
    <row r="557" spans="1:79" ht="15">
      <c r="A557" s="393"/>
      <c r="B557" s="393"/>
      <c r="C557" s="393"/>
      <c r="D557" s="393"/>
      <c r="E557" s="393"/>
      <c r="F557" s="393"/>
      <c r="G557" s="393"/>
      <c r="H557" s="394"/>
      <c r="I557" s="394"/>
      <c r="J557" s="394"/>
      <c r="K557" s="394"/>
      <c r="L557" s="394"/>
      <c r="M557" s="394"/>
      <c r="N557" s="313">
        <f>IF(IF(I557&lt;'Checklist Parameters'!$E$22,0,($I557-$L557))&lt;0,0,IF(I557&lt;'Checklist Parameters'!$E$22,0,($I557-$L557)))</f>
        <v>0</v>
      </c>
      <c r="O557" s="394"/>
      <c r="P557" s="395"/>
      <c r="Q557" s="316">
        <f t="shared" si="48"/>
        <v>0</v>
      </c>
      <c r="R557" s="159">
        <f t="shared" si="49"/>
        <v>0</v>
      </c>
      <c r="S557" s="159">
        <f>IF('Checklist Parameters'!$E$60&lt;0.2,0.2,'Checklist Parameters'!$E$60)</f>
        <v>0.72</v>
      </c>
      <c r="T557" s="160">
        <f>IF($O557="",IF('Checklist District ID'!$C$43="Y",MAX($R557:$S557)*$I557,SUM($R557:$S557)*$I557),IF(O557&gt;0,Q557*S557))</f>
        <v>0</v>
      </c>
      <c r="U557" s="160">
        <f>IF(Q557&gt;0,((I557-T557)*'Formula Matrix'!$E$38),0)</f>
        <v>0</v>
      </c>
      <c r="V557" s="160">
        <f t="shared" si="50"/>
        <v>0</v>
      </c>
      <c r="W557" s="160">
        <f>IF(V557&gt;0,(V557*'Checklist Parameters'!$E$35),0)</f>
        <v>0</v>
      </c>
      <c r="X557" s="161">
        <f t="shared" si="51"/>
        <v>0</v>
      </c>
      <c r="Y557" s="161">
        <f>IF('Checklist Parameters'!$E$102&lt;&gt;"",(I557/43560)*'Checklist Parameters'!$E$102,"N/A")</f>
        <v>0</v>
      </c>
      <c r="Z557" s="161" t="str">
        <f>IF('Checklist Parameters'!$E$58&lt;&gt;"",((I557*'Checklist Parameters'!$E$58)*'Checklist Parameters'!$E$35)/1000,"N/A")</f>
        <v>N/A</v>
      </c>
      <c r="AA557" s="161">
        <f>IF('Checklist Parameters'!$E$101&lt;&gt;"",IFERROR(I557/'Checklist Parameters'!$E$101,0),"N/A")</f>
        <v>0</v>
      </c>
      <c r="AB557" s="161" t="str">
        <f>IF('Checklist Parameters'!$E$43&lt;&gt;"",(I557*'Checklist Parameters'!$E$43)/1000,"N/A")</f>
        <v>N/A</v>
      </c>
      <c r="AC557" s="161">
        <f>IF('Checklist Parameters'!$E$16="",$X557,IF(AND('Checklist Parameters'!$E$16&lt;$X557,'Checklist Parameters'!$E$16&gt;=3),'Checklist Parameters'!$E$16,IF(AND('Checklist Parameters'!$E$16&lt;$X557,'Checklist Parameters'!$E$16&lt;3),0,$X557)))</f>
        <v>0</v>
      </c>
      <c r="AD557" s="161" t="str">
        <f>IF(AND(I557&lt;'Checklist Parameters'!$E$22,$I557&lt;&gt;0),"Y","")</f>
        <v/>
      </c>
      <c r="AE557" s="161" t="str">
        <f>IF($AD557="Y",0,IF('Checklist Parameters'!$E$25="","&lt;no limit&gt;",ROUNDDOWN((($I557-'Checklist Parameters'!$E$24)/'Checklist Parameters'!$E$25)+1,0)))</f>
        <v>&lt;no limit&gt;</v>
      </c>
      <c r="AF557" s="174">
        <f t="shared" si="52"/>
        <v>0</v>
      </c>
      <c r="AG557" s="161">
        <f t="shared" si="53"/>
        <v>0</v>
      </c>
      <c r="AH557" s="126"/>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row>
    <row r="558" spans="1:79" ht="15">
      <c r="A558" s="393"/>
      <c r="B558" s="393"/>
      <c r="C558" s="393"/>
      <c r="D558" s="393"/>
      <c r="E558" s="393"/>
      <c r="F558" s="393"/>
      <c r="G558" s="393"/>
      <c r="H558" s="394"/>
      <c r="I558" s="394"/>
      <c r="J558" s="394"/>
      <c r="K558" s="394"/>
      <c r="L558" s="394"/>
      <c r="M558" s="394"/>
      <c r="N558" s="313">
        <f>IF(IF(I558&lt;'Checklist Parameters'!$E$22,0,($I558-$L558))&lt;0,0,IF(I558&lt;'Checklist Parameters'!$E$22,0,($I558-$L558)))</f>
        <v>0</v>
      </c>
      <c r="O558" s="394"/>
      <c r="P558" s="395"/>
      <c r="Q558" s="316">
        <f t="shared" si="48"/>
        <v>0</v>
      </c>
      <c r="R558" s="159">
        <f t="shared" si="49"/>
        <v>0</v>
      </c>
      <c r="S558" s="159">
        <f>IF('Checklist Parameters'!$E$60&lt;0.2,0.2,'Checklist Parameters'!$E$60)</f>
        <v>0.72</v>
      </c>
      <c r="T558" s="160">
        <f>IF($O558="",IF('Checklist District ID'!$C$43="Y",MAX($R558:$S558)*$I558,SUM($R558:$S558)*$I558),IF(O558&gt;0,Q558*S558))</f>
        <v>0</v>
      </c>
      <c r="U558" s="160">
        <f>IF(Q558&gt;0,((I558-T558)*'Formula Matrix'!$E$38),0)</f>
        <v>0</v>
      </c>
      <c r="V558" s="160">
        <f t="shared" si="50"/>
        <v>0</v>
      </c>
      <c r="W558" s="160">
        <f>IF(V558&gt;0,(V558*'Checklist Parameters'!$E$35),0)</f>
        <v>0</v>
      </c>
      <c r="X558" s="161">
        <f t="shared" si="51"/>
        <v>0</v>
      </c>
      <c r="Y558" s="161">
        <f>IF('Checklist Parameters'!$E$102&lt;&gt;"",(I558/43560)*'Checklist Parameters'!$E$102,"N/A")</f>
        <v>0</v>
      </c>
      <c r="Z558" s="161" t="str">
        <f>IF('Checklist Parameters'!$E$58&lt;&gt;"",((I558*'Checklist Parameters'!$E$58)*'Checklist Parameters'!$E$35)/1000,"N/A")</f>
        <v>N/A</v>
      </c>
      <c r="AA558" s="161">
        <f>IF('Checklist Parameters'!$E$101&lt;&gt;"",IFERROR(I558/'Checklist Parameters'!$E$101,0),"N/A")</f>
        <v>0</v>
      </c>
      <c r="AB558" s="161" t="str">
        <f>IF('Checklist Parameters'!$E$43&lt;&gt;"",(I558*'Checklist Parameters'!$E$43)/1000,"N/A")</f>
        <v>N/A</v>
      </c>
      <c r="AC558" s="161">
        <f>IF('Checklist Parameters'!$E$16="",$X558,IF(AND('Checklist Parameters'!$E$16&lt;$X558,'Checklist Parameters'!$E$16&gt;=3),'Checklist Parameters'!$E$16,IF(AND('Checklist Parameters'!$E$16&lt;$X558,'Checklist Parameters'!$E$16&lt;3),0,$X558)))</f>
        <v>0</v>
      </c>
      <c r="AD558" s="161" t="str">
        <f>IF(AND(I558&lt;'Checklist Parameters'!$E$22,$I558&lt;&gt;0),"Y","")</f>
        <v/>
      </c>
      <c r="AE558" s="161" t="str">
        <f>IF($AD558="Y",0,IF('Checklist Parameters'!$E$25="","&lt;no limit&gt;",ROUNDDOWN((($I558-'Checklist Parameters'!$E$24)/'Checklist Parameters'!$E$25)+1,0)))</f>
        <v>&lt;no limit&gt;</v>
      </c>
      <c r="AF558" s="174">
        <f t="shared" si="52"/>
        <v>0</v>
      </c>
      <c r="AG558" s="161">
        <f t="shared" si="53"/>
        <v>0</v>
      </c>
      <c r="AH558" s="126"/>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row>
    <row r="559" spans="1:79" ht="15">
      <c r="A559" s="393"/>
      <c r="B559" s="393"/>
      <c r="C559" s="393"/>
      <c r="D559" s="393"/>
      <c r="E559" s="393"/>
      <c r="F559" s="393"/>
      <c r="G559" s="393"/>
      <c r="H559" s="394"/>
      <c r="I559" s="394"/>
      <c r="J559" s="394"/>
      <c r="K559" s="394"/>
      <c r="L559" s="394"/>
      <c r="M559" s="394"/>
      <c r="N559" s="313">
        <f>IF(IF(I559&lt;'Checklist Parameters'!$E$22,0,($I559-$L559))&lt;0,0,IF(I559&lt;'Checklist Parameters'!$E$22,0,($I559-$L559)))</f>
        <v>0</v>
      </c>
      <c r="O559" s="394"/>
      <c r="P559" s="395"/>
      <c r="Q559" s="316">
        <f t="shared" si="48"/>
        <v>0</v>
      </c>
      <c r="R559" s="159">
        <f t="shared" si="49"/>
        <v>0</v>
      </c>
      <c r="S559" s="159">
        <f>IF('Checklist Parameters'!$E$60&lt;0.2,0.2,'Checklist Parameters'!$E$60)</f>
        <v>0.72</v>
      </c>
      <c r="T559" s="160">
        <f>IF($O559="",IF('Checklist District ID'!$C$43="Y",MAX($R559:$S559)*$I559,SUM($R559:$S559)*$I559),IF(O559&gt;0,Q559*S559))</f>
        <v>0</v>
      </c>
      <c r="U559" s="160">
        <f>IF(Q559&gt;0,((I559-T559)*'Formula Matrix'!$E$38),0)</f>
        <v>0</v>
      </c>
      <c r="V559" s="160">
        <f t="shared" si="50"/>
        <v>0</v>
      </c>
      <c r="W559" s="160">
        <f>IF(V559&gt;0,(V559*'Checklist Parameters'!$E$35),0)</f>
        <v>0</v>
      </c>
      <c r="X559" s="161">
        <f t="shared" si="51"/>
        <v>0</v>
      </c>
      <c r="Y559" s="161">
        <f>IF('Checklist Parameters'!$E$102&lt;&gt;"",(I559/43560)*'Checklist Parameters'!$E$102,"N/A")</f>
        <v>0</v>
      </c>
      <c r="Z559" s="161" t="str">
        <f>IF('Checklist Parameters'!$E$58&lt;&gt;"",((I559*'Checklist Parameters'!$E$58)*'Checklist Parameters'!$E$35)/1000,"N/A")</f>
        <v>N/A</v>
      </c>
      <c r="AA559" s="161">
        <f>IF('Checklist Parameters'!$E$101&lt;&gt;"",IFERROR(I559/'Checklist Parameters'!$E$101,0),"N/A")</f>
        <v>0</v>
      </c>
      <c r="AB559" s="161" t="str">
        <f>IF('Checklist Parameters'!$E$43&lt;&gt;"",(I559*'Checklist Parameters'!$E$43)/1000,"N/A")</f>
        <v>N/A</v>
      </c>
      <c r="AC559" s="161">
        <f>IF('Checklist Parameters'!$E$16="",$X559,IF(AND('Checklist Parameters'!$E$16&lt;$X559,'Checklist Parameters'!$E$16&gt;=3),'Checklist Parameters'!$E$16,IF(AND('Checklist Parameters'!$E$16&lt;$X559,'Checklist Parameters'!$E$16&lt;3),0,$X559)))</f>
        <v>0</v>
      </c>
      <c r="AD559" s="161" t="str">
        <f>IF(AND(I559&lt;'Checklist Parameters'!$E$22,$I559&lt;&gt;0),"Y","")</f>
        <v/>
      </c>
      <c r="AE559" s="161" t="str">
        <f>IF($AD559="Y",0,IF('Checklist Parameters'!$E$25="","&lt;no limit&gt;",ROUNDDOWN((($I559-'Checklist Parameters'!$E$24)/'Checklist Parameters'!$E$25)+1,0)))</f>
        <v>&lt;no limit&gt;</v>
      </c>
      <c r="AF559" s="174">
        <f t="shared" si="52"/>
        <v>0</v>
      </c>
      <c r="AG559" s="161">
        <f t="shared" si="53"/>
        <v>0</v>
      </c>
      <c r="AH559" s="126"/>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row>
    <row r="560" spans="1:79" ht="15">
      <c r="A560" s="393"/>
      <c r="B560" s="393"/>
      <c r="C560" s="393"/>
      <c r="D560" s="393"/>
      <c r="E560" s="393"/>
      <c r="F560" s="393"/>
      <c r="G560" s="393"/>
      <c r="H560" s="394"/>
      <c r="I560" s="394"/>
      <c r="J560" s="394"/>
      <c r="K560" s="394"/>
      <c r="L560" s="394"/>
      <c r="M560" s="394"/>
      <c r="N560" s="313">
        <f>IF(IF(I560&lt;'Checklist Parameters'!$E$22,0,($I560-$L560))&lt;0,0,IF(I560&lt;'Checklist Parameters'!$E$22,0,($I560-$L560)))</f>
        <v>0</v>
      </c>
      <c r="O560" s="394"/>
      <c r="P560" s="395"/>
      <c r="Q560" s="316">
        <f t="shared" si="48"/>
        <v>0</v>
      </c>
      <c r="R560" s="159">
        <f t="shared" si="49"/>
        <v>0</v>
      </c>
      <c r="S560" s="159">
        <f>IF('Checklist Parameters'!$E$60&lt;0.2,0.2,'Checklist Parameters'!$E$60)</f>
        <v>0.72</v>
      </c>
      <c r="T560" s="160">
        <f>IF($O560="",IF('Checklist District ID'!$C$43="Y",MAX($R560:$S560)*$I560,SUM($R560:$S560)*$I560),IF(O560&gt;0,Q560*S560))</f>
        <v>0</v>
      </c>
      <c r="U560" s="160">
        <f>IF(Q560&gt;0,((I560-T560)*'Formula Matrix'!$E$38),0)</f>
        <v>0</v>
      </c>
      <c r="V560" s="160">
        <f t="shared" si="50"/>
        <v>0</v>
      </c>
      <c r="W560" s="160">
        <f>IF(V560&gt;0,(V560*'Checklist Parameters'!$E$35),0)</f>
        <v>0</v>
      </c>
      <c r="X560" s="161">
        <f t="shared" si="51"/>
        <v>0</v>
      </c>
      <c r="Y560" s="161">
        <f>IF('Checklist Parameters'!$E$102&lt;&gt;"",(I560/43560)*'Checklist Parameters'!$E$102,"N/A")</f>
        <v>0</v>
      </c>
      <c r="Z560" s="161" t="str">
        <f>IF('Checklist Parameters'!$E$58&lt;&gt;"",((I560*'Checklist Parameters'!$E$58)*'Checklist Parameters'!$E$35)/1000,"N/A")</f>
        <v>N/A</v>
      </c>
      <c r="AA560" s="161">
        <f>IF('Checklist Parameters'!$E$101&lt;&gt;"",IFERROR(I560/'Checklist Parameters'!$E$101,0),"N/A")</f>
        <v>0</v>
      </c>
      <c r="AB560" s="161" t="str">
        <f>IF('Checklist Parameters'!$E$43&lt;&gt;"",(I560*'Checklist Parameters'!$E$43)/1000,"N/A")</f>
        <v>N/A</v>
      </c>
      <c r="AC560" s="161">
        <f>IF('Checklist Parameters'!$E$16="",$X560,IF(AND('Checklist Parameters'!$E$16&lt;$X560,'Checklist Parameters'!$E$16&gt;=3),'Checklist Parameters'!$E$16,IF(AND('Checklist Parameters'!$E$16&lt;$X560,'Checklist Parameters'!$E$16&lt;3),0,$X560)))</f>
        <v>0</v>
      </c>
      <c r="AD560" s="161" t="str">
        <f>IF(AND(I560&lt;'Checklist Parameters'!$E$22,$I560&lt;&gt;0),"Y","")</f>
        <v/>
      </c>
      <c r="AE560" s="161" t="str">
        <f>IF($AD560="Y",0,IF('Checklist Parameters'!$E$25="","&lt;no limit&gt;",ROUNDDOWN((($I560-'Checklist Parameters'!$E$24)/'Checklist Parameters'!$E$25)+1,0)))</f>
        <v>&lt;no limit&gt;</v>
      </c>
      <c r="AF560" s="174">
        <f t="shared" si="52"/>
        <v>0</v>
      </c>
      <c r="AG560" s="161">
        <f t="shared" si="53"/>
        <v>0</v>
      </c>
      <c r="AH560" s="126"/>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row>
    <row r="561" spans="1:79" ht="15">
      <c r="A561" s="393"/>
      <c r="B561" s="393"/>
      <c r="C561" s="393"/>
      <c r="D561" s="393"/>
      <c r="E561" s="393"/>
      <c r="F561" s="393"/>
      <c r="G561" s="393"/>
      <c r="H561" s="394"/>
      <c r="I561" s="394"/>
      <c r="J561" s="394"/>
      <c r="K561" s="394"/>
      <c r="L561" s="394"/>
      <c r="M561" s="394"/>
      <c r="N561" s="313">
        <f>IF(IF(I561&lt;'Checklist Parameters'!$E$22,0,($I561-$L561))&lt;0,0,IF(I561&lt;'Checklist Parameters'!$E$22,0,($I561-$L561)))</f>
        <v>0</v>
      </c>
      <c r="O561" s="394"/>
      <c r="P561" s="395"/>
      <c r="Q561" s="316">
        <f t="shared" si="48"/>
        <v>0</v>
      </c>
      <c r="R561" s="159">
        <f t="shared" si="49"/>
        <v>0</v>
      </c>
      <c r="S561" s="159">
        <f>IF('Checklist Parameters'!$E$60&lt;0.2,0.2,'Checklist Parameters'!$E$60)</f>
        <v>0.72</v>
      </c>
      <c r="T561" s="160">
        <f>IF($O561="",IF('Checklist District ID'!$C$43="Y",MAX($R561:$S561)*$I561,SUM($R561:$S561)*$I561),IF(O561&gt;0,Q561*S561))</f>
        <v>0</v>
      </c>
      <c r="U561" s="160">
        <f>IF(Q561&gt;0,((I561-T561)*'Formula Matrix'!$E$38),0)</f>
        <v>0</v>
      </c>
      <c r="V561" s="160">
        <f t="shared" si="50"/>
        <v>0</v>
      </c>
      <c r="W561" s="160">
        <f>IF(V561&gt;0,(V561*'Checklist Parameters'!$E$35),0)</f>
        <v>0</v>
      </c>
      <c r="X561" s="161">
        <f t="shared" si="51"/>
        <v>0</v>
      </c>
      <c r="Y561" s="161">
        <f>IF('Checklist Parameters'!$E$102&lt;&gt;"",(I561/43560)*'Checklist Parameters'!$E$102,"N/A")</f>
        <v>0</v>
      </c>
      <c r="Z561" s="161" t="str">
        <f>IF('Checklist Parameters'!$E$58&lt;&gt;"",((I561*'Checklist Parameters'!$E$58)*'Checklist Parameters'!$E$35)/1000,"N/A")</f>
        <v>N/A</v>
      </c>
      <c r="AA561" s="161">
        <f>IF('Checklist Parameters'!$E$101&lt;&gt;"",IFERROR(I561/'Checklist Parameters'!$E$101,0),"N/A")</f>
        <v>0</v>
      </c>
      <c r="AB561" s="161" t="str">
        <f>IF('Checklist Parameters'!$E$43&lt;&gt;"",(I561*'Checklist Parameters'!$E$43)/1000,"N/A")</f>
        <v>N/A</v>
      </c>
      <c r="AC561" s="161">
        <f>IF('Checklist Parameters'!$E$16="",$X561,IF(AND('Checklist Parameters'!$E$16&lt;$X561,'Checklist Parameters'!$E$16&gt;=3),'Checklist Parameters'!$E$16,IF(AND('Checklist Parameters'!$E$16&lt;$X561,'Checklist Parameters'!$E$16&lt;3),0,$X561)))</f>
        <v>0</v>
      </c>
      <c r="AD561" s="161" t="str">
        <f>IF(AND(I561&lt;'Checklist Parameters'!$E$22,$I561&lt;&gt;0),"Y","")</f>
        <v/>
      </c>
      <c r="AE561" s="161" t="str">
        <f>IF($AD561="Y",0,IF('Checklist Parameters'!$E$25="","&lt;no limit&gt;",ROUNDDOWN((($I561-'Checklist Parameters'!$E$24)/'Checklist Parameters'!$E$25)+1,0)))</f>
        <v>&lt;no limit&gt;</v>
      </c>
      <c r="AF561" s="174">
        <f t="shared" si="52"/>
        <v>0</v>
      </c>
      <c r="AG561" s="161">
        <f t="shared" si="53"/>
        <v>0</v>
      </c>
      <c r="AH561" s="126"/>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row>
    <row r="562" spans="1:79" ht="15">
      <c r="A562" s="393"/>
      <c r="B562" s="393"/>
      <c r="C562" s="393"/>
      <c r="D562" s="393"/>
      <c r="E562" s="393"/>
      <c r="F562" s="393"/>
      <c r="G562" s="393"/>
      <c r="H562" s="394"/>
      <c r="I562" s="394"/>
      <c r="J562" s="394"/>
      <c r="K562" s="394"/>
      <c r="L562" s="394"/>
      <c r="M562" s="394"/>
      <c r="N562" s="313">
        <f>IF(IF(I562&lt;'Checklist Parameters'!$E$22,0,($I562-$L562))&lt;0,0,IF(I562&lt;'Checklist Parameters'!$E$22,0,($I562-$L562)))</f>
        <v>0</v>
      </c>
      <c r="O562" s="394"/>
      <c r="P562" s="395"/>
      <c r="Q562" s="316">
        <f t="shared" si="48"/>
        <v>0</v>
      </c>
      <c r="R562" s="159">
        <f t="shared" si="49"/>
        <v>0</v>
      </c>
      <c r="S562" s="159">
        <f>IF('Checklist Parameters'!$E$60&lt;0.2,0.2,'Checklist Parameters'!$E$60)</f>
        <v>0.72</v>
      </c>
      <c r="T562" s="160">
        <f>IF($O562="",IF('Checklist District ID'!$C$43="Y",MAX($R562:$S562)*$I562,SUM($R562:$S562)*$I562),IF(O562&gt;0,Q562*S562))</f>
        <v>0</v>
      </c>
      <c r="U562" s="160">
        <f>IF(Q562&gt;0,((I562-T562)*'Formula Matrix'!$E$38),0)</f>
        <v>0</v>
      </c>
      <c r="V562" s="160">
        <f t="shared" si="50"/>
        <v>0</v>
      </c>
      <c r="W562" s="160">
        <f>IF(V562&gt;0,(V562*'Checklist Parameters'!$E$35),0)</f>
        <v>0</v>
      </c>
      <c r="X562" s="161">
        <f t="shared" si="51"/>
        <v>0</v>
      </c>
      <c r="Y562" s="161">
        <f>IF('Checklist Parameters'!$E$102&lt;&gt;"",(I562/43560)*'Checklist Parameters'!$E$102,"N/A")</f>
        <v>0</v>
      </c>
      <c r="Z562" s="161" t="str">
        <f>IF('Checklist Parameters'!$E$58&lt;&gt;"",((I562*'Checklist Parameters'!$E$58)*'Checklist Parameters'!$E$35)/1000,"N/A")</f>
        <v>N/A</v>
      </c>
      <c r="AA562" s="161">
        <f>IF('Checklist Parameters'!$E$101&lt;&gt;"",IFERROR(I562/'Checklist Parameters'!$E$101,0),"N/A")</f>
        <v>0</v>
      </c>
      <c r="AB562" s="161" t="str">
        <f>IF('Checklist Parameters'!$E$43&lt;&gt;"",(I562*'Checklist Parameters'!$E$43)/1000,"N/A")</f>
        <v>N/A</v>
      </c>
      <c r="AC562" s="161">
        <f>IF('Checklist Parameters'!$E$16="",$X562,IF(AND('Checklist Parameters'!$E$16&lt;$X562,'Checklist Parameters'!$E$16&gt;=3),'Checklist Parameters'!$E$16,IF(AND('Checklist Parameters'!$E$16&lt;$X562,'Checklist Parameters'!$E$16&lt;3),0,$X562)))</f>
        <v>0</v>
      </c>
      <c r="AD562" s="161" t="str">
        <f>IF(AND(I562&lt;'Checklist Parameters'!$E$22,$I562&lt;&gt;0),"Y","")</f>
        <v/>
      </c>
      <c r="AE562" s="161" t="str">
        <f>IF($AD562="Y",0,IF('Checklist Parameters'!$E$25="","&lt;no limit&gt;",ROUNDDOWN((($I562-'Checklist Parameters'!$E$24)/'Checklist Parameters'!$E$25)+1,0)))</f>
        <v>&lt;no limit&gt;</v>
      </c>
      <c r="AF562" s="174">
        <f t="shared" si="52"/>
        <v>0</v>
      </c>
      <c r="AG562" s="161">
        <f t="shared" si="53"/>
        <v>0</v>
      </c>
      <c r="AH562" s="126"/>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row>
    <row r="563" spans="1:79" ht="15">
      <c r="A563" s="393"/>
      <c r="B563" s="393"/>
      <c r="C563" s="393"/>
      <c r="D563" s="393"/>
      <c r="E563" s="393"/>
      <c r="F563" s="393"/>
      <c r="G563" s="393"/>
      <c r="H563" s="394"/>
      <c r="I563" s="394"/>
      <c r="J563" s="394"/>
      <c r="K563" s="394"/>
      <c r="L563" s="394"/>
      <c r="M563" s="394"/>
      <c r="N563" s="313">
        <f>IF(IF(I563&lt;'Checklist Parameters'!$E$22,0,($I563-$L563))&lt;0,0,IF(I563&lt;'Checklist Parameters'!$E$22,0,($I563-$L563)))</f>
        <v>0</v>
      </c>
      <c r="O563" s="394"/>
      <c r="P563" s="395"/>
      <c r="Q563" s="316">
        <f t="shared" si="48"/>
        <v>0</v>
      </c>
      <c r="R563" s="159">
        <f t="shared" si="49"/>
        <v>0</v>
      </c>
      <c r="S563" s="159">
        <f>IF('Checklist Parameters'!$E$60&lt;0.2,0.2,'Checklist Parameters'!$E$60)</f>
        <v>0.72</v>
      </c>
      <c r="T563" s="160">
        <f>IF($O563="",IF('Checklist District ID'!$C$43="Y",MAX($R563:$S563)*$I563,SUM($R563:$S563)*$I563),IF(O563&gt;0,Q563*S563))</f>
        <v>0</v>
      </c>
      <c r="U563" s="160">
        <f>IF(Q563&gt;0,((I563-T563)*'Formula Matrix'!$E$38),0)</f>
        <v>0</v>
      </c>
      <c r="V563" s="160">
        <f t="shared" si="50"/>
        <v>0</v>
      </c>
      <c r="W563" s="160">
        <f>IF(V563&gt;0,(V563*'Checklist Parameters'!$E$35),0)</f>
        <v>0</v>
      </c>
      <c r="X563" s="161">
        <f t="shared" si="51"/>
        <v>0</v>
      </c>
      <c r="Y563" s="161">
        <f>IF('Checklist Parameters'!$E$102&lt;&gt;"",(I563/43560)*'Checklist Parameters'!$E$102,"N/A")</f>
        <v>0</v>
      </c>
      <c r="Z563" s="161" t="str">
        <f>IF('Checklist Parameters'!$E$58&lt;&gt;"",((I563*'Checklist Parameters'!$E$58)*'Checklist Parameters'!$E$35)/1000,"N/A")</f>
        <v>N/A</v>
      </c>
      <c r="AA563" s="161">
        <f>IF('Checklist Parameters'!$E$101&lt;&gt;"",IFERROR(I563/'Checklist Parameters'!$E$101,0),"N/A")</f>
        <v>0</v>
      </c>
      <c r="AB563" s="161" t="str">
        <f>IF('Checklist Parameters'!$E$43&lt;&gt;"",(I563*'Checklist Parameters'!$E$43)/1000,"N/A")</f>
        <v>N/A</v>
      </c>
      <c r="AC563" s="161">
        <f>IF('Checklist Parameters'!$E$16="",$X563,IF(AND('Checklist Parameters'!$E$16&lt;$X563,'Checklist Parameters'!$E$16&gt;=3),'Checklist Parameters'!$E$16,IF(AND('Checklist Parameters'!$E$16&lt;$X563,'Checklist Parameters'!$E$16&lt;3),0,$X563)))</f>
        <v>0</v>
      </c>
      <c r="AD563" s="161" t="str">
        <f>IF(AND(I563&lt;'Checklist Parameters'!$E$22,$I563&lt;&gt;0),"Y","")</f>
        <v/>
      </c>
      <c r="AE563" s="161" t="str">
        <f>IF($AD563="Y",0,IF('Checklist Parameters'!$E$25="","&lt;no limit&gt;",ROUNDDOWN((($I563-'Checklist Parameters'!$E$24)/'Checklist Parameters'!$E$25)+1,0)))</f>
        <v>&lt;no limit&gt;</v>
      </c>
      <c r="AF563" s="174">
        <f t="shared" si="52"/>
        <v>0</v>
      </c>
      <c r="AG563" s="161">
        <f t="shared" si="53"/>
        <v>0</v>
      </c>
      <c r="AH563" s="126"/>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row>
    <row r="564" spans="1:79" ht="15">
      <c r="A564" s="393"/>
      <c r="B564" s="393"/>
      <c r="C564" s="393"/>
      <c r="D564" s="393"/>
      <c r="E564" s="393"/>
      <c r="F564" s="393"/>
      <c r="G564" s="393"/>
      <c r="H564" s="394"/>
      <c r="I564" s="394"/>
      <c r="J564" s="394"/>
      <c r="K564" s="394"/>
      <c r="L564" s="394"/>
      <c r="M564" s="394"/>
      <c r="N564" s="313">
        <f>IF(IF(I564&lt;'Checklist Parameters'!$E$22,0,($I564-$L564))&lt;0,0,IF(I564&lt;'Checklist Parameters'!$E$22,0,($I564-$L564)))</f>
        <v>0</v>
      </c>
      <c r="O564" s="394"/>
      <c r="P564" s="395"/>
      <c r="Q564" s="316">
        <f t="shared" si="48"/>
        <v>0</v>
      </c>
      <c r="R564" s="159">
        <f t="shared" si="49"/>
        <v>0</v>
      </c>
      <c r="S564" s="159">
        <f>IF('Checklist Parameters'!$E$60&lt;0.2,0.2,'Checklist Parameters'!$E$60)</f>
        <v>0.72</v>
      </c>
      <c r="T564" s="160">
        <f>IF($O564="",IF('Checklist District ID'!$C$43="Y",MAX($R564:$S564)*$I564,SUM($R564:$S564)*$I564),IF(O564&gt;0,Q564*S564))</f>
        <v>0</v>
      </c>
      <c r="U564" s="160">
        <f>IF(Q564&gt;0,((I564-T564)*'Formula Matrix'!$E$38),0)</f>
        <v>0</v>
      </c>
      <c r="V564" s="160">
        <f t="shared" si="50"/>
        <v>0</v>
      </c>
      <c r="W564" s="160">
        <f>IF(V564&gt;0,(V564*'Checklist Parameters'!$E$35),0)</f>
        <v>0</v>
      </c>
      <c r="X564" s="161">
        <f t="shared" si="51"/>
        <v>0</v>
      </c>
      <c r="Y564" s="161">
        <f>IF('Checklist Parameters'!$E$102&lt;&gt;"",(I564/43560)*'Checklist Parameters'!$E$102,"N/A")</f>
        <v>0</v>
      </c>
      <c r="Z564" s="161" t="str">
        <f>IF('Checklist Parameters'!$E$58&lt;&gt;"",((I564*'Checklist Parameters'!$E$58)*'Checklist Parameters'!$E$35)/1000,"N/A")</f>
        <v>N/A</v>
      </c>
      <c r="AA564" s="161">
        <f>IF('Checklist Parameters'!$E$101&lt;&gt;"",IFERROR(I564/'Checklist Parameters'!$E$101,0),"N/A")</f>
        <v>0</v>
      </c>
      <c r="AB564" s="161" t="str">
        <f>IF('Checklist Parameters'!$E$43&lt;&gt;"",(I564*'Checklist Parameters'!$E$43)/1000,"N/A")</f>
        <v>N/A</v>
      </c>
      <c r="AC564" s="161">
        <f>IF('Checklist Parameters'!$E$16="",$X564,IF(AND('Checklist Parameters'!$E$16&lt;$X564,'Checklist Parameters'!$E$16&gt;=3),'Checklist Parameters'!$E$16,IF(AND('Checklist Parameters'!$E$16&lt;$X564,'Checklist Parameters'!$E$16&lt;3),0,$X564)))</f>
        <v>0</v>
      </c>
      <c r="AD564" s="161" t="str">
        <f>IF(AND(I564&lt;'Checklist Parameters'!$E$22,$I564&lt;&gt;0),"Y","")</f>
        <v/>
      </c>
      <c r="AE564" s="161" t="str">
        <f>IF($AD564="Y",0,IF('Checklist Parameters'!$E$25="","&lt;no limit&gt;",ROUNDDOWN((($I564-'Checklist Parameters'!$E$24)/'Checklist Parameters'!$E$25)+1,0)))</f>
        <v>&lt;no limit&gt;</v>
      </c>
      <c r="AF564" s="174">
        <f t="shared" si="52"/>
        <v>0</v>
      </c>
      <c r="AG564" s="161">
        <f t="shared" si="53"/>
        <v>0</v>
      </c>
      <c r="AH564" s="126"/>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row>
    <row r="565" spans="1:79" ht="15">
      <c r="A565" s="393"/>
      <c r="B565" s="393"/>
      <c r="C565" s="393"/>
      <c r="D565" s="393"/>
      <c r="E565" s="393"/>
      <c r="F565" s="393"/>
      <c r="G565" s="393"/>
      <c r="H565" s="394"/>
      <c r="I565" s="394"/>
      <c r="J565" s="394"/>
      <c r="K565" s="394"/>
      <c r="L565" s="394"/>
      <c r="M565" s="394"/>
      <c r="N565" s="313">
        <f>IF(IF(I565&lt;'Checklist Parameters'!$E$22,0,($I565-$L565))&lt;0,0,IF(I565&lt;'Checklist Parameters'!$E$22,0,($I565-$L565)))</f>
        <v>0</v>
      </c>
      <c r="O565" s="394"/>
      <c r="P565" s="395"/>
      <c r="Q565" s="316">
        <f t="shared" si="48"/>
        <v>0</v>
      </c>
      <c r="R565" s="159">
        <f t="shared" si="49"/>
        <v>0</v>
      </c>
      <c r="S565" s="159">
        <f>IF('Checklist Parameters'!$E$60&lt;0.2,0.2,'Checklist Parameters'!$E$60)</f>
        <v>0.72</v>
      </c>
      <c r="T565" s="160">
        <f>IF($O565="",IF('Checklist District ID'!$C$43="Y",MAX($R565:$S565)*$I565,SUM($R565:$S565)*$I565),IF(O565&gt;0,Q565*S565))</f>
        <v>0</v>
      </c>
      <c r="U565" s="160">
        <f>IF(Q565&gt;0,((I565-T565)*'Formula Matrix'!$E$38),0)</f>
        <v>0</v>
      </c>
      <c r="V565" s="160">
        <f t="shared" si="50"/>
        <v>0</v>
      </c>
      <c r="W565" s="160">
        <f>IF(V565&gt;0,(V565*'Checklist Parameters'!$E$35),0)</f>
        <v>0</v>
      </c>
      <c r="X565" s="161">
        <f t="shared" si="51"/>
        <v>0</v>
      </c>
      <c r="Y565" s="161">
        <f>IF('Checklist Parameters'!$E$102&lt;&gt;"",(I565/43560)*'Checklist Parameters'!$E$102,"N/A")</f>
        <v>0</v>
      </c>
      <c r="Z565" s="161" t="str">
        <f>IF('Checklist Parameters'!$E$58&lt;&gt;"",((I565*'Checklist Parameters'!$E$58)*'Checklist Parameters'!$E$35)/1000,"N/A")</f>
        <v>N/A</v>
      </c>
      <c r="AA565" s="161">
        <f>IF('Checklist Parameters'!$E$101&lt;&gt;"",IFERROR(I565/'Checklist Parameters'!$E$101,0),"N/A")</f>
        <v>0</v>
      </c>
      <c r="AB565" s="161" t="str">
        <f>IF('Checklist Parameters'!$E$43&lt;&gt;"",(I565*'Checklist Parameters'!$E$43)/1000,"N/A")</f>
        <v>N/A</v>
      </c>
      <c r="AC565" s="161">
        <f>IF('Checklist Parameters'!$E$16="",$X565,IF(AND('Checklist Parameters'!$E$16&lt;$X565,'Checklist Parameters'!$E$16&gt;=3),'Checklist Parameters'!$E$16,IF(AND('Checklist Parameters'!$E$16&lt;$X565,'Checklist Parameters'!$E$16&lt;3),0,$X565)))</f>
        <v>0</v>
      </c>
      <c r="AD565" s="161" t="str">
        <f>IF(AND(I565&lt;'Checklist Parameters'!$E$22,$I565&lt;&gt;0),"Y","")</f>
        <v/>
      </c>
      <c r="AE565" s="161" t="str">
        <f>IF($AD565="Y",0,IF('Checklist Parameters'!$E$25="","&lt;no limit&gt;",ROUNDDOWN((($I565-'Checklist Parameters'!$E$24)/'Checklist Parameters'!$E$25)+1,0)))</f>
        <v>&lt;no limit&gt;</v>
      </c>
      <c r="AF565" s="174">
        <f t="shared" si="52"/>
        <v>0</v>
      </c>
      <c r="AG565" s="161">
        <f t="shared" si="53"/>
        <v>0</v>
      </c>
      <c r="AH565" s="126"/>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row>
    <row r="566" spans="1:79" ht="15">
      <c r="A566" s="393"/>
      <c r="B566" s="393"/>
      <c r="C566" s="393"/>
      <c r="D566" s="393"/>
      <c r="E566" s="393"/>
      <c r="F566" s="393"/>
      <c r="G566" s="393"/>
      <c r="H566" s="394"/>
      <c r="I566" s="394"/>
      <c r="J566" s="394"/>
      <c r="K566" s="394"/>
      <c r="L566" s="394"/>
      <c r="M566" s="394"/>
      <c r="N566" s="313">
        <f>IF(IF(I566&lt;'Checklist Parameters'!$E$22,0,($I566-$L566))&lt;0,0,IF(I566&lt;'Checklist Parameters'!$E$22,0,($I566-$L566)))</f>
        <v>0</v>
      </c>
      <c r="O566" s="394"/>
      <c r="P566" s="395"/>
      <c r="Q566" s="316">
        <f t="shared" si="48"/>
        <v>0</v>
      </c>
      <c r="R566" s="159">
        <f t="shared" si="49"/>
        <v>0</v>
      </c>
      <c r="S566" s="159">
        <f>IF('Checklist Parameters'!$E$60&lt;0.2,0.2,'Checklist Parameters'!$E$60)</f>
        <v>0.72</v>
      </c>
      <c r="T566" s="160">
        <f>IF($O566="",IF('Checklist District ID'!$C$43="Y",MAX($R566:$S566)*$I566,SUM($R566:$S566)*$I566),IF(O566&gt;0,Q566*S566))</f>
        <v>0</v>
      </c>
      <c r="U566" s="160">
        <f>IF(Q566&gt;0,((I566-T566)*'Formula Matrix'!$E$38),0)</f>
        <v>0</v>
      </c>
      <c r="V566" s="160">
        <f t="shared" si="50"/>
        <v>0</v>
      </c>
      <c r="W566" s="160">
        <f>IF(V566&gt;0,(V566*'Checklist Parameters'!$E$35),0)</f>
        <v>0</v>
      </c>
      <c r="X566" s="161">
        <f t="shared" si="51"/>
        <v>0</v>
      </c>
      <c r="Y566" s="161">
        <f>IF('Checklist Parameters'!$E$102&lt;&gt;"",(I566/43560)*'Checklist Parameters'!$E$102,"N/A")</f>
        <v>0</v>
      </c>
      <c r="Z566" s="161" t="str">
        <f>IF('Checklist Parameters'!$E$58&lt;&gt;"",((I566*'Checklist Parameters'!$E$58)*'Checklist Parameters'!$E$35)/1000,"N/A")</f>
        <v>N/A</v>
      </c>
      <c r="AA566" s="161">
        <f>IF('Checklist Parameters'!$E$101&lt;&gt;"",IFERROR(I566/'Checklist Parameters'!$E$101,0),"N/A")</f>
        <v>0</v>
      </c>
      <c r="AB566" s="161" t="str">
        <f>IF('Checklist Parameters'!$E$43&lt;&gt;"",(I566*'Checklist Parameters'!$E$43)/1000,"N/A")</f>
        <v>N/A</v>
      </c>
      <c r="AC566" s="161">
        <f>IF('Checklist Parameters'!$E$16="",$X566,IF(AND('Checklist Parameters'!$E$16&lt;$X566,'Checklist Parameters'!$E$16&gt;=3),'Checklist Parameters'!$E$16,IF(AND('Checklist Parameters'!$E$16&lt;$X566,'Checklist Parameters'!$E$16&lt;3),0,$X566)))</f>
        <v>0</v>
      </c>
      <c r="AD566" s="161" t="str">
        <f>IF(AND(I566&lt;'Checklist Parameters'!$E$22,$I566&lt;&gt;0),"Y","")</f>
        <v/>
      </c>
      <c r="AE566" s="161" t="str">
        <f>IF($AD566="Y",0,IF('Checklist Parameters'!$E$25="","&lt;no limit&gt;",ROUNDDOWN((($I566-'Checklist Parameters'!$E$24)/'Checklist Parameters'!$E$25)+1,0)))</f>
        <v>&lt;no limit&gt;</v>
      </c>
      <c r="AF566" s="174">
        <f t="shared" si="52"/>
        <v>0</v>
      </c>
      <c r="AG566" s="161">
        <f t="shared" si="53"/>
        <v>0</v>
      </c>
      <c r="AH566" s="126"/>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row>
    <row r="567" spans="1:79" ht="15">
      <c r="A567" s="393"/>
      <c r="B567" s="393"/>
      <c r="C567" s="393"/>
      <c r="D567" s="393"/>
      <c r="E567" s="393"/>
      <c r="F567" s="393"/>
      <c r="G567" s="393"/>
      <c r="H567" s="394"/>
      <c r="I567" s="394"/>
      <c r="J567" s="394"/>
      <c r="K567" s="394"/>
      <c r="L567" s="394"/>
      <c r="M567" s="394"/>
      <c r="N567" s="313">
        <f>IF(IF(I567&lt;'Checklist Parameters'!$E$22,0,($I567-$L567))&lt;0,0,IF(I567&lt;'Checklist Parameters'!$E$22,0,($I567-$L567)))</f>
        <v>0</v>
      </c>
      <c r="O567" s="394"/>
      <c r="P567" s="395"/>
      <c r="Q567" s="316">
        <f t="shared" si="48"/>
        <v>0</v>
      </c>
      <c r="R567" s="159">
        <f t="shared" si="49"/>
        <v>0</v>
      </c>
      <c r="S567" s="159">
        <f>IF('Checklist Parameters'!$E$60&lt;0.2,0.2,'Checklist Parameters'!$E$60)</f>
        <v>0.72</v>
      </c>
      <c r="T567" s="160">
        <f>IF($O567="",IF('Checklist District ID'!$C$43="Y",MAX($R567:$S567)*$I567,SUM($R567:$S567)*$I567),IF(O567&gt;0,Q567*S567))</f>
        <v>0</v>
      </c>
      <c r="U567" s="160">
        <f>IF(Q567&gt;0,((I567-T567)*'Formula Matrix'!$E$38),0)</f>
        <v>0</v>
      </c>
      <c r="V567" s="160">
        <f t="shared" si="50"/>
        <v>0</v>
      </c>
      <c r="W567" s="160">
        <f>IF(V567&gt;0,(V567*'Checklist Parameters'!$E$35),0)</f>
        <v>0</v>
      </c>
      <c r="X567" s="161">
        <f t="shared" si="51"/>
        <v>0</v>
      </c>
      <c r="Y567" s="161">
        <f>IF('Checklist Parameters'!$E$102&lt;&gt;"",(I567/43560)*'Checklist Parameters'!$E$102,"N/A")</f>
        <v>0</v>
      </c>
      <c r="Z567" s="161" t="str">
        <f>IF('Checklist Parameters'!$E$58&lt;&gt;"",((I567*'Checklist Parameters'!$E$58)*'Checklist Parameters'!$E$35)/1000,"N/A")</f>
        <v>N/A</v>
      </c>
      <c r="AA567" s="161">
        <f>IF('Checklist Parameters'!$E$101&lt;&gt;"",IFERROR(I567/'Checklist Parameters'!$E$101,0),"N/A")</f>
        <v>0</v>
      </c>
      <c r="AB567" s="161" t="str">
        <f>IF('Checklist Parameters'!$E$43&lt;&gt;"",(I567*'Checklist Parameters'!$E$43)/1000,"N/A")</f>
        <v>N/A</v>
      </c>
      <c r="AC567" s="161">
        <f>IF('Checklist Parameters'!$E$16="",$X567,IF(AND('Checklist Parameters'!$E$16&lt;$X567,'Checklist Parameters'!$E$16&gt;=3),'Checklist Parameters'!$E$16,IF(AND('Checklist Parameters'!$E$16&lt;$X567,'Checklist Parameters'!$E$16&lt;3),0,$X567)))</f>
        <v>0</v>
      </c>
      <c r="AD567" s="161" t="str">
        <f>IF(AND(I567&lt;'Checklist Parameters'!$E$22,$I567&lt;&gt;0),"Y","")</f>
        <v/>
      </c>
      <c r="AE567" s="161" t="str">
        <f>IF($AD567="Y",0,IF('Checklist Parameters'!$E$25="","&lt;no limit&gt;",ROUNDDOWN((($I567-'Checklist Parameters'!$E$24)/'Checklist Parameters'!$E$25)+1,0)))</f>
        <v>&lt;no limit&gt;</v>
      </c>
      <c r="AF567" s="174">
        <f t="shared" si="52"/>
        <v>0</v>
      </c>
      <c r="AG567" s="161">
        <f t="shared" si="53"/>
        <v>0</v>
      </c>
      <c r="AH567" s="126"/>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row>
    <row r="568" spans="1:79" ht="15">
      <c r="A568" s="393"/>
      <c r="B568" s="393"/>
      <c r="C568" s="393"/>
      <c r="D568" s="393"/>
      <c r="E568" s="393"/>
      <c r="F568" s="393"/>
      <c r="G568" s="393"/>
      <c r="H568" s="394"/>
      <c r="I568" s="394"/>
      <c r="J568" s="394"/>
      <c r="K568" s="394"/>
      <c r="L568" s="394"/>
      <c r="M568" s="394"/>
      <c r="N568" s="313">
        <f>IF(IF(I568&lt;'Checklist Parameters'!$E$22,0,($I568-$L568))&lt;0,0,IF(I568&lt;'Checklist Parameters'!$E$22,0,($I568-$L568)))</f>
        <v>0</v>
      </c>
      <c r="O568" s="394"/>
      <c r="P568" s="395"/>
      <c r="Q568" s="316">
        <f t="shared" si="48"/>
        <v>0</v>
      </c>
      <c r="R568" s="159">
        <f t="shared" si="49"/>
        <v>0</v>
      </c>
      <c r="S568" s="159">
        <f>IF('Checklist Parameters'!$E$60&lt;0.2,0.2,'Checklist Parameters'!$E$60)</f>
        <v>0.72</v>
      </c>
      <c r="T568" s="160">
        <f>IF($O568="",IF('Checklist District ID'!$C$43="Y",MAX($R568:$S568)*$I568,SUM($R568:$S568)*$I568),IF(O568&gt;0,Q568*S568))</f>
        <v>0</v>
      </c>
      <c r="U568" s="160">
        <f>IF(Q568&gt;0,((I568-T568)*'Formula Matrix'!$E$38),0)</f>
        <v>0</v>
      </c>
      <c r="V568" s="160">
        <f t="shared" si="50"/>
        <v>0</v>
      </c>
      <c r="W568" s="160">
        <f>IF(V568&gt;0,(V568*'Checklist Parameters'!$E$35),0)</f>
        <v>0</v>
      </c>
      <c r="X568" s="161">
        <f t="shared" si="51"/>
        <v>0</v>
      </c>
      <c r="Y568" s="161">
        <f>IF('Checklist Parameters'!$E$102&lt;&gt;"",(I568/43560)*'Checklist Parameters'!$E$102,"N/A")</f>
        <v>0</v>
      </c>
      <c r="Z568" s="161" t="str">
        <f>IF('Checklist Parameters'!$E$58&lt;&gt;"",((I568*'Checklist Parameters'!$E$58)*'Checklist Parameters'!$E$35)/1000,"N/A")</f>
        <v>N/A</v>
      </c>
      <c r="AA568" s="161">
        <f>IF('Checklist Parameters'!$E$101&lt;&gt;"",IFERROR(I568/'Checklist Parameters'!$E$101,0),"N/A")</f>
        <v>0</v>
      </c>
      <c r="AB568" s="161" t="str">
        <f>IF('Checklist Parameters'!$E$43&lt;&gt;"",(I568*'Checklist Parameters'!$E$43)/1000,"N/A")</f>
        <v>N/A</v>
      </c>
      <c r="AC568" s="161">
        <f>IF('Checklist Parameters'!$E$16="",$X568,IF(AND('Checklist Parameters'!$E$16&lt;$X568,'Checklist Parameters'!$E$16&gt;=3),'Checklist Parameters'!$E$16,IF(AND('Checklist Parameters'!$E$16&lt;$X568,'Checklist Parameters'!$E$16&lt;3),0,$X568)))</f>
        <v>0</v>
      </c>
      <c r="AD568" s="161" t="str">
        <f>IF(AND(I568&lt;'Checklist Parameters'!$E$22,$I568&lt;&gt;0),"Y","")</f>
        <v/>
      </c>
      <c r="AE568" s="161" t="str">
        <f>IF($AD568="Y",0,IF('Checklist Parameters'!$E$25="","&lt;no limit&gt;",ROUNDDOWN((($I568-'Checklist Parameters'!$E$24)/'Checklist Parameters'!$E$25)+1,0)))</f>
        <v>&lt;no limit&gt;</v>
      </c>
      <c r="AF568" s="174">
        <f t="shared" si="52"/>
        <v>0</v>
      </c>
      <c r="AG568" s="161">
        <f t="shared" si="53"/>
        <v>0</v>
      </c>
      <c r="AH568" s="126"/>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row>
    <row r="569" spans="1:79" ht="15">
      <c r="A569" s="393"/>
      <c r="B569" s="393"/>
      <c r="C569" s="393"/>
      <c r="D569" s="393"/>
      <c r="E569" s="393"/>
      <c r="F569" s="393"/>
      <c r="G569" s="393"/>
      <c r="H569" s="394"/>
      <c r="I569" s="394"/>
      <c r="J569" s="394"/>
      <c r="K569" s="394"/>
      <c r="L569" s="394"/>
      <c r="M569" s="394"/>
      <c r="N569" s="313">
        <f>IF(IF(I569&lt;'Checklist Parameters'!$E$22,0,($I569-$L569))&lt;0,0,IF(I569&lt;'Checklist Parameters'!$E$22,0,($I569-$L569)))</f>
        <v>0</v>
      </c>
      <c r="O569" s="394"/>
      <c r="P569" s="395"/>
      <c r="Q569" s="316">
        <f t="shared" si="48"/>
        <v>0</v>
      </c>
      <c r="R569" s="159">
        <f t="shared" si="49"/>
        <v>0</v>
      </c>
      <c r="S569" s="159">
        <f>IF('Checklist Parameters'!$E$60&lt;0.2,0.2,'Checklist Parameters'!$E$60)</f>
        <v>0.72</v>
      </c>
      <c r="T569" s="160">
        <f>IF($O569="",IF('Checklist District ID'!$C$43="Y",MAX($R569:$S569)*$I569,SUM($R569:$S569)*$I569),IF(O569&gt;0,Q569*S569))</f>
        <v>0</v>
      </c>
      <c r="U569" s="160">
        <f>IF(Q569&gt;0,((I569-T569)*'Formula Matrix'!$E$38),0)</f>
        <v>0</v>
      </c>
      <c r="V569" s="160">
        <f t="shared" si="50"/>
        <v>0</v>
      </c>
      <c r="W569" s="160">
        <f>IF(V569&gt;0,(V569*'Checklist Parameters'!$E$35),0)</f>
        <v>0</v>
      </c>
      <c r="X569" s="161">
        <f t="shared" si="51"/>
        <v>0</v>
      </c>
      <c r="Y569" s="161">
        <f>IF('Checklist Parameters'!$E$102&lt;&gt;"",(I569/43560)*'Checklist Parameters'!$E$102,"N/A")</f>
        <v>0</v>
      </c>
      <c r="Z569" s="161" t="str">
        <f>IF('Checklist Parameters'!$E$58&lt;&gt;"",((I569*'Checklist Parameters'!$E$58)*'Checklist Parameters'!$E$35)/1000,"N/A")</f>
        <v>N/A</v>
      </c>
      <c r="AA569" s="161">
        <f>IF('Checklist Parameters'!$E$101&lt;&gt;"",IFERROR(I569/'Checklist Parameters'!$E$101,0),"N/A")</f>
        <v>0</v>
      </c>
      <c r="AB569" s="161" t="str">
        <f>IF('Checklist Parameters'!$E$43&lt;&gt;"",(I569*'Checklist Parameters'!$E$43)/1000,"N/A")</f>
        <v>N/A</v>
      </c>
      <c r="AC569" s="161">
        <f>IF('Checklist Parameters'!$E$16="",$X569,IF(AND('Checklist Parameters'!$E$16&lt;$X569,'Checklist Parameters'!$E$16&gt;=3),'Checklist Parameters'!$E$16,IF(AND('Checklist Parameters'!$E$16&lt;$X569,'Checklist Parameters'!$E$16&lt;3),0,$X569)))</f>
        <v>0</v>
      </c>
      <c r="AD569" s="161" t="str">
        <f>IF(AND(I569&lt;'Checklist Parameters'!$E$22,$I569&lt;&gt;0),"Y","")</f>
        <v/>
      </c>
      <c r="AE569" s="161" t="str">
        <f>IF($AD569="Y",0,IF('Checklist Parameters'!$E$25="","&lt;no limit&gt;",ROUNDDOWN((($I569-'Checklist Parameters'!$E$24)/'Checklist Parameters'!$E$25)+1,0)))</f>
        <v>&lt;no limit&gt;</v>
      </c>
      <c r="AF569" s="174">
        <f t="shared" si="52"/>
        <v>0</v>
      </c>
      <c r="AG569" s="161">
        <f t="shared" si="53"/>
        <v>0</v>
      </c>
      <c r="AH569" s="126"/>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row>
    <row r="570" spans="1:79" ht="15">
      <c r="A570" s="393"/>
      <c r="B570" s="393"/>
      <c r="C570" s="393"/>
      <c r="D570" s="393"/>
      <c r="E570" s="393"/>
      <c r="F570" s="393"/>
      <c r="G570" s="393"/>
      <c r="H570" s="394"/>
      <c r="I570" s="394"/>
      <c r="J570" s="394"/>
      <c r="K570" s="394"/>
      <c r="L570" s="394"/>
      <c r="M570" s="394"/>
      <c r="N570" s="313">
        <f>IF(IF(I570&lt;'Checklist Parameters'!$E$22,0,($I570-$L570))&lt;0,0,IF(I570&lt;'Checklist Parameters'!$E$22,0,($I570-$L570)))</f>
        <v>0</v>
      </c>
      <c r="O570" s="394"/>
      <c r="P570" s="395"/>
      <c r="Q570" s="316">
        <f t="shared" si="48"/>
        <v>0</v>
      </c>
      <c r="R570" s="159">
        <f t="shared" si="49"/>
        <v>0</v>
      </c>
      <c r="S570" s="159">
        <f>IF('Checklist Parameters'!$E$60&lt;0.2,0.2,'Checklist Parameters'!$E$60)</f>
        <v>0.72</v>
      </c>
      <c r="T570" s="160">
        <f>IF($O570="",IF('Checklist District ID'!$C$43="Y",MAX($R570:$S570)*$I570,SUM($R570:$S570)*$I570),IF(O570&gt;0,Q570*S570))</f>
        <v>0</v>
      </c>
      <c r="U570" s="160">
        <f>IF(Q570&gt;0,((I570-T570)*'Formula Matrix'!$E$38),0)</f>
        <v>0</v>
      </c>
      <c r="V570" s="160">
        <f t="shared" si="50"/>
        <v>0</v>
      </c>
      <c r="W570" s="160">
        <f>IF(V570&gt;0,(V570*'Checklist Parameters'!$E$35),0)</f>
        <v>0</v>
      </c>
      <c r="X570" s="161">
        <f t="shared" si="51"/>
        <v>0</v>
      </c>
      <c r="Y570" s="161">
        <f>IF('Checklist Parameters'!$E$102&lt;&gt;"",(I570/43560)*'Checklist Parameters'!$E$102,"N/A")</f>
        <v>0</v>
      </c>
      <c r="Z570" s="161" t="str">
        <f>IF('Checklist Parameters'!$E$58&lt;&gt;"",((I570*'Checklist Parameters'!$E$58)*'Checklist Parameters'!$E$35)/1000,"N/A")</f>
        <v>N/A</v>
      </c>
      <c r="AA570" s="161">
        <f>IF('Checklist Parameters'!$E$101&lt;&gt;"",IFERROR(I570/'Checklist Parameters'!$E$101,0),"N/A")</f>
        <v>0</v>
      </c>
      <c r="AB570" s="161" t="str">
        <f>IF('Checklist Parameters'!$E$43&lt;&gt;"",(I570*'Checklist Parameters'!$E$43)/1000,"N/A")</f>
        <v>N/A</v>
      </c>
      <c r="AC570" s="161">
        <f>IF('Checklist Parameters'!$E$16="",$X570,IF(AND('Checklist Parameters'!$E$16&lt;$X570,'Checklist Parameters'!$E$16&gt;=3),'Checklist Parameters'!$E$16,IF(AND('Checklist Parameters'!$E$16&lt;$X570,'Checklist Parameters'!$E$16&lt;3),0,$X570)))</f>
        <v>0</v>
      </c>
      <c r="AD570" s="161" t="str">
        <f>IF(AND(I570&lt;'Checklist Parameters'!$E$22,$I570&lt;&gt;0),"Y","")</f>
        <v/>
      </c>
      <c r="AE570" s="161" t="str">
        <f>IF($AD570="Y",0,IF('Checklist Parameters'!$E$25="","&lt;no limit&gt;",ROUNDDOWN((($I570-'Checklist Parameters'!$E$24)/'Checklist Parameters'!$E$25)+1,0)))</f>
        <v>&lt;no limit&gt;</v>
      </c>
      <c r="AF570" s="174">
        <f t="shared" si="52"/>
        <v>0</v>
      </c>
      <c r="AG570" s="161">
        <f t="shared" si="53"/>
        <v>0</v>
      </c>
      <c r="AH570" s="126"/>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row>
    <row r="571" spans="1:79" ht="15">
      <c r="A571" s="393"/>
      <c r="B571" s="393"/>
      <c r="C571" s="393"/>
      <c r="D571" s="393"/>
      <c r="E571" s="393"/>
      <c r="F571" s="393"/>
      <c r="G571" s="393"/>
      <c r="H571" s="394"/>
      <c r="I571" s="394"/>
      <c r="J571" s="394"/>
      <c r="K571" s="394"/>
      <c r="L571" s="394"/>
      <c r="M571" s="394"/>
      <c r="N571" s="313">
        <f>IF(IF(I571&lt;'Checklist Parameters'!$E$22,0,($I571-$L571))&lt;0,0,IF(I571&lt;'Checklist Parameters'!$E$22,0,($I571-$L571)))</f>
        <v>0</v>
      </c>
      <c r="O571" s="394"/>
      <c r="P571" s="395"/>
      <c r="Q571" s="316">
        <f t="shared" si="48"/>
        <v>0</v>
      </c>
      <c r="R571" s="159">
        <f t="shared" si="49"/>
        <v>0</v>
      </c>
      <c r="S571" s="159">
        <f>IF('Checklist Parameters'!$E$60&lt;0.2,0.2,'Checklist Parameters'!$E$60)</f>
        <v>0.72</v>
      </c>
      <c r="T571" s="160">
        <f>IF($O571="",IF('Checklist District ID'!$C$43="Y",MAX($R571:$S571)*$I571,SUM($R571:$S571)*$I571),IF(O571&gt;0,Q571*S571))</f>
        <v>0</v>
      </c>
      <c r="U571" s="160">
        <f>IF(Q571&gt;0,((I571-T571)*'Formula Matrix'!$E$38),0)</f>
        <v>0</v>
      </c>
      <c r="V571" s="160">
        <f t="shared" si="50"/>
        <v>0</v>
      </c>
      <c r="W571" s="160">
        <f>IF(V571&gt;0,(V571*'Checklist Parameters'!$E$35),0)</f>
        <v>0</v>
      </c>
      <c r="X571" s="161">
        <f t="shared" si="51"/>
        <v>0</v>
      </c>
      <c r="Y571" s="161">
        <f>IF('Checklist Parameters'!$E$102&lt;&gt;"",(I571/43560)*'Checklist Parameters'!$E$102,"N/A")</f>
        <v>0</v>
      </c>
      <c r="Z571" s="161" t="str">
        <f>IF('Checklist Parameters'!$E$58&lt;&gt;"",((I571*'Checklist Parameters'!$E$58)*'Checklist Parameters'!$E$35)/1000,"N/A")</f>
        <v>N/A</v>
      </c>
      <c r="AA571" s="161">
        <f>IF('Checklist Parameters'!$E$101&lt;&gt;"",IFERROR(I571/'Checklist Parameters'!$E$101,0),"N/A")</f>
        <v>0</v>
      </c>
      <c r="AB571" s="161" t="str">
        <f>IF('Checklist Parameters'!$E$43&lt;&gt;"",(I571*'Checklist Parameters'!$E$43)/1000,"N/A")</f>
        <v>N/A</v>
      </c>
      <c r="AC571" s="161">
        <f>IF('Checklist Parameters'!$E$16="",$X571,IF(AND('Checklist Parameters'!$E$16&lt;$X571,'Checklist Parameters'!$E$16&gt;=3),'Checklist Parameters'!$E$16,IF(AND('Checklist Parameters'!$E$16&lt;$X571,'Checklist Parameters'!$E$16&lt;3),0,$X571)))</f>
        <v>0</v>
      </c>
      <c r="AD571" s="161" t="str">
        <f>IF(AND(I571&lt;'Checklist Parameters'!$E$22,$I571&lt;&gt;0),"Y","")</f>
        <v/>
      </c>
      <c r="AE571" s="161" t="str">
        <f>IF($AD571="Y",0,IF('Checklist Parameters'!$E$25="","&lt;no limit&gt;",ROUNDDOWN((($I571-'Checklist Parameters'!$E$24)/'Checklist Parameters'!$E$25)+1,0)))</f>
        <v>&lt;no limit&gt;</v>
      </c>
      <c r="AF571" s="174">
        <f t="shared" si="52"/>
        <v>0</v>
      </c>
      <c r="AG571" s="161">
        <f t="shared" si="53"/>
        <v>0</v>
      </c>
      <c r="AH571" s="126"/>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row>
    <row r="572" spans="1:79" ht="15">
      <c r="A572" s="393"/>
      <c r="B572" s="393"/>
      <c r="C572" s="393"/>
      <c r="D572" s="393"/>
      <c r="E572" s="393"/>
      <c r="F572" s="393"/>
      <c r="G572" s="393"/>
      <c r="H572" s="394"/>
      <c r="I572" s="394"/>
      <c r="J572" s="394"/>
      <c r="K572" s="394"/>
      <c r="L572" s="394"/>
      <c r="M572" s="394"/>
      <c r="N572" s="313">
        <f>IF(IF(I572&lt;'Checklist Parameters'!$E$22,0,($I572-$L572))&lt;0,0,IF(I572&lt;'Checklist Parameters'!$E$22,0,($I572-$L572)))</f>
        <v>0</v>
      </c>
      <c r="O572" s="394"/>
      <c r="P572" s="395"/>
      <c r="Q572" s="316">
        <f t="shared" si="48"/>
        <v>0</v>
      </c>
      <c r="R572" s="159">
        <f t="shared" si="49"/>
        <v>0</v>
      </c>
      <c r="S572" s="159">
        <f>IF('Checklist Parameters'!$E$60&lt;0.2,0.2,'Checklist Parameters'!$E$60)</f>
        <v>0.72</v>
      </c>
      <c r="T572" s="160">
        <f>IF($O572="",IF('Checklist District ID'!$C$43="Y",MAX($R572:$S572)*$I572,SUM($R572:$S572)*$I572),IF(O572&gt;0,Q572*S572))</f>
        <v>0</v>
      </c>
      <c r="U572" s="160">
        <f>IF(Q572&gt;0,((I572-T572)*'Formula Matrix'!$E$38),0)</f>
        <v>0</v>
      </c>
      <c r="V572" s="160">
        <f t="shared" si="50"/>
        <v>0</v>
      </c>
      <c r="W572" s="160">
        <f>IF(V572&gt;0,(V572*'Checklist Parameters'!$E$35),0)</f>
        <v>0</v>
      </c>
      <c r="X572" s="161">
        <f t="shared" si="51"/>
        <v>0</v>
      </c>
      <c r="Y572" s="161">
        <f>IF('Checklist Parameters'!$E$102&lt;&gt;"",(I572/43560)*'Checklist Parameters'!$E$102,"N/A")</f>
        <v>0</v>
      </c>
      <c r="Z572" s="161" t="str">
        <f>IF('Checklist Parameters'!$E$58&lt;&gt;"",((I572*'Checklist Parameters'!$E$58)*'Checklist Parameters'!$E$35)/1000,"N/A")</f>
        <v>N/A</v>
      </c>
      <c r="AA572" s="161">
        <f>IF('Checklist Parameters'!$E$101&lt;&gt;"",IFERROR(I572/'Checklist Parameters'!$E$101,0),"N/A")</f>
        <v>0</v>
      </c>
      <c r="AB572" s="161" t="str">
        <f>IF('Checklist Parameters'!$E$43&lt;&gt;"",(I572*'Checklist Parameters'!$E$43)/1000,"N/A")</f>
        <v>N/A</v>
      </c>
      <c r="AC572" s="161">
        <f>IF('Checklist Parameters'!$E$16="",$X572,IF(AND('Checklist Parameters'!$E$16&lt;$X572,'Checklist Parameters'!$E$16&gt;=3),'Checklist Parameters'!$E$16,IF(AND('Checklist Parameters'!$E$16&lt;$X572,'Checklist Parameters'!$E$16&lt;3),0,$X572)))</f>
        <v>0</v>
      </c>
      <c r="AD572" s="161" t="str">
        <f>IF(AND(I572&lt;'Checklist Parameters'!$E$22,$I572&lt;&gt;0),"Y","")</f>
        <v/>
      </c>
      <c r="AE572" s="161" t="str">
        <f>IF($AD572="Y",0,IF('Checklist Parameters'!$E$25="","&lt;no limit&gt;",ROUNDDOWN((($I572-'Checklist Parameters'!$E$24)/'Checklist Parameters'!$E$25)+1,0)))</f>
        <v>&lt;no limit&gt;</v>
      </c>
      <c r="AF572" s="174">
        <f t="shared" si="52"/>
        <v>0</v>
      </c>
      <c r="AG572" s="161">
        <f t="shared" si="53"/>
        <v>0</v>
      </c>
      <c r="AH572" s="126"/>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row>
    <row r="573" spans="1:79" ht="15">
      <c r="A573" s="393"/>
      <c r="B573" s="393"/>
      <c r="C573" s="393"/>
      <c r="D573" s="393"/>
      <c r="E573" s="393"/>
      <c r="F573" s="393"/>
      <c r="G573" s="393"/>
      <c r="H573" s="394"/>
      <c r="I573" s="394"/>
      <c r="J573" s="394"/>
      <c r="K573" s="394"/>
      <c r="L573" s="394"/>
      <c r="M573" s="394"/>
      <c r="N573" s="313">
        <f>IF(IF(I573&lt;'Checklist Parameters'!$E$22,0,($I573-$L573))&lt;0,0,IF(I573&lt;'Checklist Parameters'!$E$22,0,($I573-$L573)))</f>
        <v>0</v>
      </c>
      <c r="O573" s="394"/>
      <c r="P573" s="395"/>
      <c r="Q573" s="316">
        <f t="shared" si="48"/>
        <v>0</v>
      </c>
      <c r="R573" s="159">
        <f t="shared" si="49"/>
        <v>0</v>
      </c>
      <c r="S573" s="159">
        <f>IF('Checklist Parameters'!$E$60&lt;0.2,0.2,'Checklist Parameters'!$E$60)</f>
        <v>0.72</v>
      </c>
      <c r="T573" s="160">
        <f>IF($O573="",IF('Checklist District ID'!$C$43="Y",MAX($R573:$S573)*$I573,SUM($R573:$S573)*$I573),IF(O573&gt;0,Q573*S573))</f>
        <v>0</v>
      </c>
      <c r="U573" s="160">
        <f>IF(Q573&gt;0,((I573-T573)*'Formula Matrix'!$E$38),0)</f>
        <v>0</v>
      </c>
      <c r="V573" s="160">
        <f t="shared" si="50"/>
        <v>0</v>
      </c>
      <c r="W573" s="160">
        <f>IF(V573&gt;0,(V573*'Checklist Parameters'!$E$35),0)</f>
        <v>0</v>
      </c>
      <c r="X573" s="161">
        <f t="shared" si="51"/>
        <v>0</v>
      </c>
      <c r="Y573" s="161">
        <f>IF('Checklist Parameters'!$E$102&lt;&gt;"",(I573/43560)*'Checklist Parameters'!$E$102,"N/A")</f>
        <v>0</v>
      </c>
      <c r="Z573" s="161" t="str">
        <f>IF('Checklist Parameters'!$E$58&lt;&gt;"",((I573*'Checklist Parameters'!$E$58)*'Checklist Parameters'!$E$35)/1000,"N/A")</f>
        <v>N/A</v>
      </c>
      <c r="AA573" s="161">
        <f>IF('Checklist Parameters'!$E$101&lt;&gt;"",IFERROR(I573/'Checklist Parameters'!$E$101,0),"N/A")</f>
        <v>0</v>
      </c>
      <c r="AB573" s="161" t="str">
        <f>IF('Checklist Parameters'!$E$43&lt;&gt;"",(I573*'Checklist Parameters'!$E$43)/1000,"N/A")</f>
        <v>N/A</v>
      </c>
      <c r="AC573" s="161">
        <f>IF('Checklist Parameters'!$E$16="",$X573,IF(AND('Checklist Parameters'!$E$16&lt;$X573,'Checklist Parameters'!$E$16&gt;=3),'Checklist Parameters'!$E$16,IF(AND('Checklist Parameters'!$E$16&lt;$X573,'Checklist Parameters'!$E$16&lt;3),0,$X573)))</f>
        <v>0</v>
      </c>
      <c r="AD573" s="161" t="str">
        <f>IF(AND(I573&lt;'Checklist Parameters'!$E$22,$I573&lt;&gt;0),"Y","")</f>
        <v/>
      </c>
      <c r="AE573" s="161" t="str">
        <f>IF($AD573="Y",0,IF('Checklist Parameters'!$E$25="","&lt;no limit&gt;",ROUNDDOWN((($I573-'Checklist Parameters'!$E$24)/'Checklist Parameters'!$E$25)+1,0)))</f>
        <v>&lt;no limit&gt;</v>
      </c>
      <c r="AF573" s="174">
        <f t="shared" si="52"/>
        <v>0</v>
      </c>
      <c r="AG573" s="161">
        <f t="shared" si="53"/>
        <v>0</v>
      </c>
      <c r="AH573" s="126"/>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row>
    <row r="574" spans="1:79" ht="15">
      <c r="A574" s="393"/>
      <c r="B574" s="393"/>
      <c r="C574" s="393"/>
      <c r="D574" s="393"/>
      <c r="E574" s="393"/>
      <c r="F574" s="393"/>
      <c r="G574" s="393"/>
      <c r="H574" s="394"/>
      <c r="I574" s="394"/>
      <c r="J574" s="394"/>
      <c r="K574" s="394"/>
      <c r="L574" s="394"/>
      <c r="M574" s="394"/>
      <c r="N574" s="313">
        <f>IF(IF(I574&lt;'Checklist Parameters'!$E$22,0,($I574-$L574))&lt;0,0,IF(I574&lt;'Checklist Parameters'!$E$22,0,($I574-$L574)))</f>
        <v>0</v>
      </c>
      <c r="O574" s="394"/>
      <c r="P574" s="395"/>
      <c r="Q574" s="316">
        <f t="shared" si="48"/>
        <v>0</v>
      </c>
      <c r="R574" s="159">
        <f t="shared" si="49"/>
        <v>0</v>
      </c>
      <c r="S574" s="159">
        <f>IF('Checklist Parameters'!$E$60&lt;0.2,0.2,'Checklist Parameters'!$E$60)</f>
        <v>0.72</v>
      </c>
      <c r="T574" s="160">
        <f>IF($O574="",IF('Checklist District ID'!$C$43="Y",MAX($R574:$S574)*$I574,SUM($R574:$S574)*$I574),IF(O574&gt;0,Q574*S574))</f>
        <v>0</v>
      </c>
      <c r="U574" s="160">
        <f>IF(Q574&gt;0,((I574-T574)*'Formula Matrix'!$E$38),0)</f>
        <v>0</v>
      </c>
      <c r="V574" s="160">
        <f t="shared" si="50"/>
        <v>0</v>
      </c>
      <c r="W574" s="160">
        <f>IF(V574&gt;0,(V574*'Checklist Parameters'!$E$35),0)</f>
        <v>0</v>
      </c>
      <c r="X574" s="161">
        <f t="shared" si="51"/>
        <v>0</v>
      </c>
      <c r="Y574" s="161">
        <f>IF('Checklist Parameters'!$E$102&lt;&gt;"",(I574/43560)*'Checklist Parameters'!$E$102,"N/A")</f>
        <v>0</v>
      </c>
      <c r="Z574" s="161" t="str">
        <f>IF('Checklist Parameters'!$E$58&lt;&gt;"",((I574*'Checklist Parameters'!$E$58)*'Checklist Parameters'!$E$35)/1000,"N/A")</f>
        <v>N/A</v>
      </c>
      <c r="AA574" s="161">
        <f>IF('Checklist Parameters'!$E$101&lt;&gt;"",IFERROR(I574/'Checklist Parameters'!$E$101,0),"N/A")</f>
        <v>0</v>
      </c>
      <c r="AB574" s="161" t="str">
        <f>IF('Checklist Parameters'!$E$43&lt;&gt;"",(I574*'Checklist Parameters'!$E$43)/1000,"N/A")</f>
        <v>N/A</v>
      </c>
      <c r="AC574" s="161">
        <f>IF('Checklist Parameters'!$E$16="",$X574,IF(AND('Checklist Parameters'!$E$16&lt;$X574,'Checklist Parameters'!$E$16&gt;=3),'Checklist Parameters'!$E$16,IF(AND('Checklist Parameters'!$E$16&lt;$X574,'Checklist Parameters'!$E$16&lt;3),0,$X574)))</f>
        <v>0</v>
      </c>
      <c r="AD574" s="161" t="str">
        <f>IF(AND(I574&lt;'Checklist Parameters'!$E$22,$I574&lt;&gt;0),"Y","")</f>
        <v/>
      </c>
      <c r="AE574" s="161" t="str">
        <f>IF($AD574="Y",0,IF('Checklist Parameters'!$E$25="","&lt;no limit&gt;",ROUNDDOWN((($I574-'Checklist Parameters'!$E$24)/'Checklist Parameters'!$E$25)+1,0)))</f>
        <v>&lt;no limit&gt;</v>
      </c>
      <c r="AF574" s="174">
        <f t="shared" si="52"/>
        <v>0</v>
      </c>
      <c r="AG574" s="161">
        <f t="shared" si="53"/>
        <v>0</v>
      </c>
      <c r="AH574" s="126"/>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row>
    <row r="575" spans="1:79" ht="15">
      <c r="A575" s="393"/>
      <c r="B575" s="393"/>
      <c r="C575" s="393"/>
      <c r="D575" s="393"/>
      <c r="E575" s="393"/>
      <c r="F575" s="393"/>
      <c r="G575" s="393"/>
      <c r="H575" s="394"/>
      <c r="I575" s="394"/>
      <c r="J575" s="394"/>
      <c r="K575" s="394"/>
      <c r="L575" s="394"/>
      <c r="M575" s="394"/>
      <c r="N575" s="313">
        <f>IF(IF(I575&lt;'Checklist Parameters'!$E$22,0,($I575-$L575))&lt;0,0,IF(I575&lt;'Checklist Parameters'!$E$22,0,($I575-$L575)))</f>
        <v>0</v>
      </c>
      <c r="O575" s="394"/>
      <c r="P575" s="395"/>
      <c r="Q575" s="316">
        <f t="shared" si="48"/>
        <v>0</v>
      </c>
      <c r="R575" s="159">
        <f t="shared" si="49"/>
        <v>0</v>
      </c>
      <c r="S575" s="159">
        <f>IF('Checklist Parameters'!$E$60&lt;0.2,0.2,'Checklist Parameters'!$E$60)</f>
        <v>0.72</v>
      </c>
      <c r="T575" s="160">
        <f>IF($O575="",IF('Checklist District ID'!$C$43="Y",MAX($R575:$S575)*$I575,SUM($R575:$S575)*$I575),IF(O575&gt;0,Q575*S575))</f>
        <v>0</v>
      </c>
      <c r="U575" s="160">
        <f>IF(Q575&gt;0,((I575-T575)*'Formula Matrix'!$E$38),0)</f>
        <v>0</v>
      </c>
      <c r="V575" s="160">
        <f t="shared" si="50"/>
        <v>0</v>
      </c>
      <c r="W575" s="160">
        <f>IF(V575&gt;0,(V575*'Checklist Parameters'!$E$35),0)</f>
        <v>0</v>
      </c>
      <c r="X575" s="161">
        <f t="shared" si="51"/>
        <v>0</v>
      </c>
      <c r="Y575" s="161">
        <f>IF('Checklist Parameters'!$E$102&lt;&gt;"",(I575/43560)*'Checklist Parameters'!$E$102,"N/A")</f>
        <v>0</v>
      </c>
      <c r="Z575" s="161" t="str">
        <f>IF('Checklist Parameters'!$E$58&lt;&gt;"",((I575*'Checklist Parameters'!$E$58)*'Checklist Parameters'!$E$35)/1000,"N/A")</f>
        <v>N/A</v>
      </c>
      <c r="AA575" s="161">
        <f>IF('Checklist Parameters'!$E$101&lt;&gt;"",IFERROR(I575/'Checklist Parameters'!$E$101,0),"N/A")</f>
        <v>0</v>
      </c>
      <c r="AB575" s="161" t="str">
        <f>IF('Checklist Parameters'!$E$43&lt;&gt;"",(I575*'Checklist Parameters'!$E$43)/1000,"N/A")</f>
        <v>N/A</v>
      </c>
      <c r="AC575" s="161">
        <f>IF('Checklist Parameters'!$E$16="",$X575,IF(AND('Checklist Parameters'!$E$16&lt;$X575,'Checklist Parameters'!$E$16&gt;=3),'Checklist Parameters'!$E$16,IF(AND('Checklist Parameters'!$E$16&lt;$X575,'Checklist Parameters'!$E$16&lt;3),0,$X575)))</f>
        <v>0</v>
      </c>
      <c r="AD575" s="161" t="str">
        <f>IF(AND(I575&lt;'Checklist Parameters'!$E$22,$I575&lt;&gt;0),"Y","")</f>
        <v/>
      </c>
      <c r="AE575" s="161" t="str">
        <f>IF($AD575="Y",0,IF('Checklist Parameters'!$E$25="","&lt;no limit&gt;",ROUNDDOWN((($I575-'Checklist Parameters'!$E$24)/'Checklist Parameters'!$E$25)+1,0)))</f>
        <v>&lt;no limit&gt;</v>
      </c>
      <c r="AF575" s="174">
        <f t="shared" si="52"/>
        <v>0</v>
      </c>
      <c r="AG575" s="161">
        <f t="shared" si="53"/>
        <v>0</v>
      </c>
      <c r="AH575" s="126"/>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row>
    <row r="576" spans="1:79" ht="15">
      <c r="A576" s="393"/>
      <c r="B576" s="393"/>
      <c r="C576" s="393"/>
      <c r="D576" s="393"/>
      <c r="E576" s="393"/>
      <c r="F576" s="393"/>
      <c r="G576" s="393"/>
      <c r="H576" s="394"/>
      <c r="I576" s="394"/>
      <c r="J576" s="394"/>
      <c r="K576" s="394"/>
      <c r="L576" s="394"/>
      <c r="M576" s="394"/>
      <c r="N576" s="313">
        <f>IF(IF(I576&lt;'Checklist Parameters'!$E$22,0,($I576-$L576))&lt;0,0,IF(I576&lt;'Checklist Parameters'!$E$22,0,($I576-$L576)))</f>
        <v>0</v>
      </c>
      <c r="O576" s="394"/>
      <c r="P576" s="395"/>
      <c r="Q576" s="316">
        <f t="shared" si="48"/>
        <v>0</v>
      </c>
      <c r="R576" s="159">
        <f t="shared" si="49"/>
        <v>0</v>
      </c>
      <c r="S576" s="159">
        <f>IF('Checklist Parameters'!$E$60&lt;0.2,0.2,'Checklist Parameters'!$E$60)</f>
        <v>0.72</v>
      </c>
      <c r="T576" s="160">
        <f>IF($O576="",IF('Checklist District ID'!$C$43="Y",MAX($R576:$S576)*$I576,SUM($R576:$S576)*$I576),IF(O576&gt;0,Q576*S576))</f>
        <v>0</v>
      </c>
      <c r="U576" s="160">
        <f>IF(Q576&gt;0,((I576-T576)*'Formula Matrix'!$E$38),0)</f>
        <v>0</v>
      </c>
      <c r="V576" s="160">
        <f t="shared" si="50"/>
        <v>0</v>
      </c>
      <c r="W576" s="160">
        <f>IF(V576&gt;0,(V576*'Checklist Parameters'!$E$35),0)</f>
        <v>0</v>
      </c>
      <c r="X576" s="161">
        <f t="shared" si="51"/>
        <v>0</v>
      </c>
      <c r="Y576" s="161">
        <f>IF('Checklist Parameters'!$E$102&lt;&gt;"",(I576/43560)*'Checklist Parameters'!$E$102,"N/A")</f>
        <v>0</v>
      </c>
      <c r="Z576" s="161" t="str">
        <f>IF('Checklist Parameters'!$E$58&lt;&gt;"",((I576*'Checklist Parameters'!$E$58)*'Checklist Parameters'!$E$35)/1000,"N/A")</f>
        <v>N/A</v>
      </c>
      <c r="AA576" s="161">
        <f>IF('Checklist Parameters'!$E$101&lt;&gt;"",IFERROR(I576/'Checklist Parameters'!$E$101,0),"N/A")</f>
        <v>0</v>
      </c>
      <c r="AB576" s="161" t="str">
        <f>IF('Checklist Parameters'!$E$43&lt;&gt;"",(I576*'Checklist Parameters'!$E$43)/1000,"N/A")</f>
        <v>N/A</v>
      </c>
      <c r="AC576" s="161">
        <f>IF('Checklist Parameters'!$E$16="",$X576,IF(AND('Checklist Parameters'!$E$16&lt;$X576,'Checklist Parameters'!$E$16&gt;=3),'Checklist Parameters'!$E$16,IF(AND('Checklist Parameters'!$E$16&lt;$X576,'Checklist Parameters'!$E$16&lt;3),0,$X576)))</f>
        <v>0</v>
      </c>
      <c r="AD576" s="161" t="str">
        <f>IF(AND(I576&lt;'Checklist Parameters'!$E$22,$I576&lt;&gt;0),"Y","")</f>
        <v/>
      </c>
      <c r="AE576" s="161" t="str">
        <f>IF($AD576="Y",0,IF('Checklist Parameters'!$E$25="","&lt;no limit&gt;",ROUNDDOWN((($I576-'Checklist Parameters'!$E$24)/'Checklist Parameters'!$E$25)+1,0)))</f>
        <v>&lt;no limit&gt;</v>
      </c>
      <c r="AF576" s="174">
        <f t="shared" si="52"/>
        <v>0</v>
      </c>
      <c r="AG576" s="161">
        <f t="shared" si="53"/>
        <v>0</v>
      </c>
      <c r="AH576" s="126"/>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row>
    <row r="577" spans="1:79" ht="15">
      <c r="A577" s="393"/>
      <c r="B577" s="393"/>
      <c r="C577" s="393"/>
      <c r="D577" s="393"/>
      <c r="E577" s="393"/>
      <c r="F577" s="393"/>
      <c r="G577" s="393"/>
      <c r="H577" s="394"/>
      <c r="I577" s="394"/>
      <c r="J577" s="394"/>
      <c r="K577" s="394"/>
      <c r="L577" s="394"/>
      <c r="M577" s="394"/>
      <c r="N577" s="313">
        <f>IF(IF(I577&lt;'Checklist Parameters'!$E$22,0,($I577-$L577))&lt;0,0,IF(I577&lt;'Checklist Parameters'!$E$22,0,($I577-$L577)))</f>
        <v>0</v>
      </c>
      <c r="O577" s="394"/>
      <c r="P577" s="395"/>
      <c r="Q577" s="316">
        <f t="shared" si="48"/>
        <v>0</v>
      </c>
      <c r="R577" s="159">
        <f t="shared" si="49"/>
        <v>0</v>
      </c>
      <c r="S577" s="159">
        <f>IF('Checklist Parameters'!$E$60&lt;0.2,0.2,'Checklist Parameters'!$E$60)</f>
        <v>0.72</v>
      </c>
      <c r="T577" s="160">
        <f>IF($O577="",IF('Checklist District ID'!$C$43="Y",MAX($R577:$S577)*$I577,SUM($R577:$S577)*$I577),IF(O577&gt;0,Q577*S577))</f>
        <v>0</v>
      </c>
      <c r="U577" s="160">
        <f>IF(Q577&gt;0,((I577-T577)*'Formula Matrix'!$E$38),0)</f>
        <v>0</v>
      </c>
      <c r="V577" s="160">
        <f t="shared" si="50"/>
        <v>0</v>
      </c>
      <c r="W577" s="160">
        <f>IF(V577&gt;0,(V577*'Checklist Parameters'!$E$35),0)</f>
        <v>0</v>
      </c>
      <c r="X577" s="161">
        <f t="shared" si="51"/>
        <v>0</v>
      </c>
      <c r="Y577" s="161">
        <f>IF('Checklist Parameters'!$E$102&lt;&gt;"",(I577/43560)*'Checklist Parameters'!$E$102,"N/A")</f>
        <v>0</v>
      </c>
      <c r="Z577" s="161" t="str">
        <f>IF('Checklist Parameters'!$E$58&lt;&gt;"",((I577*'Checklist Parameters'!$E$58)*'Checklist Parameters'!$E$35)/1000,"N/A")</f>
        <v>N/A</v>
      </c>
      <c r="AA577" s="161">
        <f>IF('Checklist Parameters'!$E$101&lt;&gt;"",IFERROR(I577/'Checklist Parameters'!$E$101,0),"N/A")</f>
        <v>0</v>
      </c>
      <c r="AB577" s="161" t="str">
        <f>IF('Checklist Parameters'!$E$43&lt;&gt;"",(I577*'Checklist Parameters'!$E$43)/1000,"N/A")</f>
        <v>N/A</v>
      </c>
      <c r="AC577" s="161">
        <f>IF('Checklist Parameters'!$E$16="",$X577,IF(AND('Checklist Parameters'!$E$16&lt;$X577,'Checklist Parameters'!$E$16&gt;=3),'Checklist Parameters'!$E$16,IF(AND('Checklist Parameters'!$E$16&lt;$X577,'Checklist Parameters'!$E$16&lt;3),0,$X577)))</f>
        <v>0</v>
      </c>
      <c r="AD577" s="161" t="str">
        <f>IF(AND(I577&lt;'Checklist Parameters'!$E$22,$I577&lt;&gt;0),"Y","")</f>
        <v/>
      </c>
      <c r="AE577" s="161" t="str">
        <f>IF($AD577="Y",0,IF('Checklist Parameters'!$E$25="","&lt;no limit&gt;",ROUNDDOWN((($I577-'Checklist Parameters'!$E$24)/'Checklist Parameters'!$E$25)+1,0)))</f>
        <v>&lt;no limit&gt;</v>
      </c>
      <c r="AF577" s="174">
        <f t="shared" si="52"/>
        <v>0</v>
      </c>
      <c r="AG577" s="161">
        <f t="shared" si="53"/>
        <v>0</v>
      </c>
      <c r="AH577" s="126"/>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row>
    <row r="578" spans="1:79" ht="15">
      <c r="A578" s="393"/>
      <c r="B578" s="393"/>
      <c r="C578" s="393"/>
      <c r="D578" s="393"/>
      <c r="E578" s="393"/>
      <c r="F578" s="393"/>
      <c r="G578" s="393"/>
      <c r="H578" s="394"/>
      <c r="I578" s="394"/>
      <c r="J578" s="394"/>
      <c r="K578" s="394"/>
      <c r="L578" s="394"/>
      <c r="M578" s="394"/>
      <c r="N578" s="313">
        <f>IF(IF(I578&lt;'Checklist Parameters'!$E$22,0,($I578-$L578))&lt;0,0,IF(I578&lt;'Checklist Parameters'!$E$22,0,($I578-$L578)))</f>
        <v>0</v>
      </c>
      <c r="O578" s="394"/>
      <c r="P578" s="395"/>
      <c r="Q578" s="316">
        <f t="shared" si="48"/>
        <v>0</v>
      </c>
      <c r="R578" s="159">
        <f t="shared" si="49"/>
        <v>0</v>
      </c>
      <c r="S578" s="159">
        <f>IF('Checklist Parameters'!$E$60&lt;0.2,0.2,'Checklist Parameters'!$E$60)</f>
        <v>0.72</v>
      </c>
      <c r="T578" s="160">
        <f>IF($O578="",IF('Checklist District ID'!$C$43="Y",MAX($R578:$S578)*$I578,SUM($R578:$S578)*$I578),IF(O578&gt;0,Q578*S578))</f>
        <v>0</v>
      </c>
      <c r="U578" s="160">
        <f>IF(Q578&gt;0,((I578-T578)*'Formula Matrix'!$E$38),0)</f>
        <v>0</v>
      </c>
      <c r="V578" s="160">
        <f t="shared" si="50"/>
        <v>0</v>
      </c>
      <c r="W578" s="160">
        <f>IF(V578&gt;0,(V578*'Checklist Parameters'!$E$35),0)</f>
        <v>0</v>
      </c>
      <c r="X578" s="161">
        <f t="shared" si="51"/>
        <v>0</v>
      </c>
      <c r="Y578" s="161">
        <f>IF('Checklist Parameters'!$E$102&lt;&gt;"",(I578/43560)*'Checklist Parameters'!$E$102,"N/A")</f>
        <v>0</v>
      </c>
      <c r="Z578" s="161" t="str">
        <f>IF('Checklist Parameters'!$E$58&lt;&gt;"",((I578*'Checklist Parameters'!$E$58)*'Checklist Parameters'!$E$35)/1000,"N/A")</f>
        <v>N/A</v>
      </c>
      <c r="AA578" s="161">
        <f>IF('Checklist Parameters'!$E$101&lt;&gt;"",IFERROR(I578/'Checklist Parameters'!$E$101,0),"N/A")</f>
        <v>0</v>
      </c>
      <c r="AB578" s="161" t="str">
        <f>IF('Checklist Parameters'!$E$43&lt;&gt;"",(I578*'Checklist Parameters'!$E$43)/1000,"N/A")</f>
        <v>N/A</v>
      </c>
      <c r="AC578" s="161">
        <f>IF('Checklist Parameters'!$E$16="",$X578,IF(AND('Checklist Parameters'!$E$16&lt;$X578,'Checklist Parameters'!$E$16&gt;=3),'Checklist Parameters'!$E$16,IF(AND('Checklist Parameters'!$E$16&lt;$X578,'Checklist Parameters'!$E$16&lt;3),0,$X578)))</f>
        <v>0</v>
      </c>
      <c r="AD578" s="161" t="str">
        <f>IF(AND(I578&lt;'Checklist Parameters'!$E$22,$I578&lt;&gt;0),"Y","")</f>
        <v/>
      </c>
      <c r="AE578" s="161" t="str">
        <f>IF($AD578="Y",0,IF('Checklist Parameters'!$E$25="","&lt;no limit&gt;",ROUNDDOWN((($I578-'Checklist Parameters'!$E$24)/'Checklist Parameters'!$E$25)+1,0)))</f>
        <v>&lt;no limit&gt;</v>
      </c>
      <c r="AF578" s="174">
        <f t="shared" si="52"/>
        <v>0</v>
      </c>
      <c r="AG578" s="161">
        <f t="shared" si="53"/>
        <v>0</v>
      </c>
      <c r="AH578" s="126"/>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row>
    <row r="579" spans="1:79" ht="15">
      <c r="A579" s="393"/>
      <c r="B579" s="393"/>
      <c r="C579" s="393"/>
      <c r="D579" s="393"/>
      <c r="E579" s="393"/>
      <c r="F579" s="393"/>
      <c r="G579" s="393"/>
      <c r="H579" s="394"/>
      <c r="I579" s="394"/>
      <c r="J579" s="394"/>
      <c r="K579" s="394"/>
      <c r="L579" s="394"/>
      <c r="M579" s="394"/>
      <c r="N579" s="313">
        <f>IF(IF(I579&lt;'Checklist Parameters'!$E$22,0,($I579-$L579))&lt;0,0,IF(I579&lt;'Checklist Parameters'!$E$22,0,($I579-$L579)))</f>
        <v>0</v>
      </c>
      <c r="O579" s="394"/>
      <c r="P579" s="395"/>
      <c r="Q579" s="316">
        <f t="shared" si="48"/>
        <v>0</v>
      </c>
      <c r="R579" s="159">
        <f t="shared" si="49"/>
        <v>0</v>
      </c>
      <c r="S579" s="159">
        <f>IF('Checklist Parameters'!$E$60&lt;0.2,0.2,'Checklist Parameters'!$E$60)</f>
        <v>0.72</v>
      </c>
      <c r="T579" s="160">
        <f>IF($O579="",IF('Checklist District ID'!$C$43="Y",MAX($R579:$S579)*$I579,SUM($R579:$S579)*$I579),IF(O579&gt;0,Q579*S579))</f>
        <v>0</v>
      </c>
      <c r="U579" s="160">
        <f>IF(Q579&gt;0,((I579-T579)*'Formula Matrix'!$E$38),0)</f>
        <v>0</v>
      </c>
      <c r="V579" s="160">
        <f t="shared" si="50"/>
        <v>0</v>
      </c>
      <c r="W579" s="160">
        <f>IF(V579&gt;0,(V579*'Checklist Parameters'!$E$35),0)</f>
        <v>0</v>
      </c>
      <c r="X579" s="161">
        <f t="shared" si="51"/>
        <v>0</v>
      </c>
      <c r="Y579" s="161">
        <f>IF('Checklist Parameters'!$E$102&lt;&gt;"",(I579/43560)*'Checklist Parameters'!$E$102,"N/A")</f>
        <v>0</v>
      </c>
      <c r="Z579" s="161" t="str">
        <f>IF('Checklist Parameters'!$E$58&lt;&gt;"",((I579*'Checklist Parameters'!$E$58)*'Checklist Parameters'!$E$35)/1000,"N/A")</f>
        <v>N/A</v>
      </c>
      <c r="AA579" s="161">
        <f>IF('Checklist Parameters'!$E$101&lt;&gt;"",IFERROR(I579/'Checklist Parameters'!$E$101,0),"N/A")</f>
        <v>0</v>
      </c>
      <c r="AB579" s="161" t="str">
        <f>IF('Checklist Parameters'!$E$43&lt;&gt;"",(I579*'Checklist Parameters'!$E$43)/1000,"N/A")</f>
        <v>N/A</v>
      </c>
      <c r="AC579" s="161">
        <f>IF('Checklist Parameters'!$E$16="",$X579,IF(AND('Checklist Parameters'!$E$16&lt;$X579,'Checklist Parameters'!$E$16&gt;=3),'Checklist Parameters'!$E$16,IF(AND('Checklist Parameters'!$E$16&lt;$X579,'Checklist Parameters'!$E$16&lt;3),0,$X579)))</f>
        <v>0</v>
      </c>
      <c r="AD579" s="161" t="str">
        <f>IF(AND(I579&lt;'Checklist Parameters'!$E$22,$I579&lt;&gt;0),"Y","")</f>
        <v/>
      </c>
      <c r="AE579" s="161" t="str">
        <f>IF($AD579="Y",0,IF('Checklist Parameters'!$E$25="","&lt;no limit&gt;",ROUNDDOWN((($I579-'Checklist Parameters'!$E$24)/'Checklist Parameters'!$E$25)+1,0)))</f>
        <v>&lt;no limit&gt;</v>
      </c>
      <c r="AF579" s="174">
        <f t="shared" si="52"/>
        <v>0</v>
      </c>
      <c r="AG579" s="161">
        <f t="shared" si="53"/>
        <v>0</v>
      </c>
      <c r="AH579" s="126"/>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row>
    <row r="580" spans="1:79" ht="15">
      <c r="A580" s="393"/>
      <c r="B580" s="393"/>
      <c r="C580" s="393"/>
      <c r="D580" s="393"/>
      <c r="E580" s="393"/>
      <c r="F580" s="393"/>
      <c r="G580" s="393"/>
      <c r="H580" s="394"/>
      <c r="I580" s="394"/>
      <c r="J580" s="394"/>
      <c r="K580" s="394"/>
      <c r="L580" s="394"/>
      <c r="M580" s="394"/>
      <c r="N580" s="313">
        <f>IF(IF(I580&lt;'Checklist Parameters'!$E$22,0,($I580-$L580))&lt;0,0,IF(I580&lt;'Checklist Parameters'!$E$22,0,($I580-$L580)))</f>
        <v>0</v>
      </c>
      <c r="O580" s="394"/>
      <c r="P580" s="395"/>
      <c r="Q580" s="316">
        <f t="shared" si="48"/>
        <v>0</v>
      </c>
      <c r="R580" s="159">
        <f t="shared" si="49"/>
        <v>0</v>
      </c>
      <c r="S580" s="159">
        <f>IF('Checklist Parameters'!$E$60&lt;0.2,0.2,'Checklist Parameters'!$E$60)</f>
        <v>0.72</v>
      </c>
      <c r="T580" s="160">
        <f>IF($O580="",IF('Checklist District ID'!$C$43="Y",MAX($R580:$S580)*$I580,SUM($R580:$S580)*$I580),IF(O580&gt;0,Q580*S580))</f>
        <v>0</v>
      </c>
      <c r="U580" s="160">
        <f>IF(Q580&gt;0,((I580-T580)*'Formula Matrix'!$E$38),0)</f>
        <v>0</v>
      </c>
      <c r="V580" s="160">
        <f t="shared" si="50"/>
        <v>0</v>
      </c>
      <c r="W580" s="160">
        <f>IF(V580&gt;0,(V580*'Checklist Parameters'!$E$35),0)</f>
        <v>0</v>
      </c>
      <c r="X580" s="161">
        <f t="shared" si="51"/>
        <v>0</v>
      </c>
      <c r="Y580" s="161">
        <f>IF('Checklist Parameters'!$E$102&lt;&gt;"",(I580/43560)*'Checklist Parameters'!$E$102,"N/A")</f>
        <v>0</v>
      </c>
      <c r="Z580" s="161" t="str">
        <f>IF('Checklist Parameters'!$E$58&lt;&gt;"",((I580*'Checklist Parameters'!$E$58)*'Checklist Parameters'!$E$35)/1000,"N/A")</f>
        <v>N/A</v>
      </c>
      <c r="AA580" s="161">
        <f>IF('Checklist Parameters'!$E$101&lt;&gt;"",IFERROR(I580/'Checklist Parameters'!$E$101,0),"N/A")</f>
        <v>0</v>
      </c>
      <c r="AB580" s="161" t="str">
        <f>IF('Checklist Parameters'!$E$43&lt;&gt;"",(I580*'Checklist Parameters'!$E$43)/1000,"N/A")</f>
        <v>N/A</v>
      </c>
      <c r="AC580" s="161">
        <f>IF('Checklist Parameters'!$E$16="",$X580,IF(AND('Checklist Parameters'!$E$16&lt;$X580,'Checklist Parameters'!$E$16&gt;=3),'Checklist Parameters'!$E$16,IF(AND('Checklist Parameters'!$E$16&lt;$X580,'Checklist Parameters'!$E$16&lt;3),0,$X580)))</f>
        <v>0</v>
      </c>
      <c r="AD580" s="161" t="str">
        <f>IF(AND(I580&lt;'Checklist Parameters'!$E$22,$I580&lt;&gt;0),"Y","")</f>
        <v/>
      </c>
      <c r="AE580" s="161" t="str">
        <f>IF($AD580="Y",0,IF('Checklist Parameters'!$E$25="","&lt;no limit&gt;",ROUNDDOWN((($I580-'Checklist Parameters'!$E$24)/'Checklist Parameters'!$E$25)+1,0)))</f>
        <v>&lt;no limit&gt;</v>
      </c>
      <c r="AF580" s="174">
        <f t="shared" si="52"/>
        <v>0</v>
      </c>
      <c r="AG580" s="161">
        <f t="shared" si="53"/>
        <v>0</v>
      </c>
      <c r="AH580" s="126"/>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row>
    <row r="581" spans="1:79" ht="15">
      <c r="A581" s="393"/>
      <c r="B581" s="393"/>
      <c r="C581" s="393"/>
      <c r="D581" s="393"/>
      <c r="E581" s="393"/>
      <c r="F581" s="393"/>
      <c r="G581" s="393"/>
      <c r="H581" s="394"/>
      <c r="I581" s="394"/>
      <c r="J581" s="394"/>
      <c r="K581" s="394"/>
      <c r="L581" s="394"/>
      <c r="M581" s="394"/>
      <c r="N581" s="313">
        <f>IF(IF(I581&lt;'Checklist Parameters'!$E$22,0,($I581-$L581))&lt;0,0,IF(I581&lt;'Checklist Parameters'!$E$22,0,($I581-$L581)))</f>
        <v>0</v>
      </c>
      <c r="O581" s="394"/>
      <c r="P581" s="395"/>
      <c r="Q581" s="316">
        <f t="shared" si="48"/>
        <v>0</v>
      </c>
      <c r="R581" s="159">
        <f t="shared" si="49"/>
        <v>0</v>
      </c>
      <c r="S581" s="159">
        <f>IF('Checklist Parameters'!$E$60&lt;0.2,0.2,'Checklist Parameters'!$E$60)</f>
        <v>0.72</v>
      </c>
      <c r="T581" s="160">
        <f>IF($O581="",IF('Checklist District ID'!$C$43="Y",MAX($R581:$S581)*$I581,SUM($R581:$S581)*$I581),IF(O581&gt;0,Q581*S581))</f>
        <v>0</v>
      </c>
      <c r="U581" s="160">
        <f>IF(Q581&gt;0,((I581-T581)*'Formula Matrix'!$E$38),0)</f>
        <v>0</v>
      </c>
      <c r="V581" s="160">
        <f t="shared" si="50"/>
        <v>0</v>
      </c>
      <c r="W581" s="160">
        <f>IF(V581&gt;0,(V581*'Checklist Parameters'!$E$35),0)</f>
        <v>0</v>
      </c>
      <c r="X581" s="161">
        <f t="shared" si="51"/>
        <v>0</v>
      </c>
      <c r="Y581" s="161">
        <f>IF('Checklist Parameters'!$E$102&lt;&gt;"",(I581/43560)*'Checklist Parameters'!$E$102,"N/A")</f>
        <v>0</v>
      </c>
      <c r="Z581" s="161" t="str">
        <f>IF('Checklist Parameters'!$E$58&lt;&gt;"",((I581*'Checklist Parameters'!$E$58)*'Checklist Parameters'!$E$35)/1000,"N/A")</f>
        <v>N/A</v>
      </c>
      <c r="AA581" s="161">
        <f>IF('Checklist Parameters'!$E$101&lt;&gt;"",IFERROR(I581/'Checklist Parameters'!$E$101,0),"N/A")</f>
        <v>0</v>
      </c>
      <c r="AB581" s="161" t="str">
        <f>IF('Checklist Parameters'!$E$43&lt;&gt;"",(I581*'Checklist Parameters'!$E$43)/1000,"N/A")</f>
        <v>N/A</v>
      </c>
      <c r="AC581" s="161">
        <f>IF('Checklist Parameters'!$E$16="",$X581,IF(AND('Checklist Parameters'!$E$16&lt;$X581,'Checklist Parameters'!$E$16&gt;=3),'Checklist Parameters'!$E$16,IF(AND('Checklist Parameters'!$E$16&lt;$X581,'Checklist Parameters'!$E$16&lt;3),0,$X581)))</f>
        <v>0</v>
      </c>
      <c r="AD581" s="161" t="str">
        <f>IF(AND(I581&lt;'Checklist Parameters'!$E$22,$I581&lt;&gt;0),"Y","")</f>
        <v/>
      </c>
      <c r="AE581" s="161" t="str">
        <f>IF($AD581="Y",0,IF('Checklist Parameters'!$E$25="","&lt;no limit&gt;",ROUNDDOWN((($I581-'Checklist Parameters'!$E$24)/'Checklist Parameters'!$E$25)+1,0)))</f>
        <v>&lt;no limit&gt;</v>
      </c>
      <c r="AF581" s="174">
        <f t="shared" si="52"/>
        <v>0</v>
      </c>
      <c r="AG581" s="161">
        <f t="shared" si="53"/>
        <v>0</v>
      </c>
      <c r="AH581" s="126"/>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row>
    <row r="582" spans="1:79" ht="15">
      <c r="A582" s="393"/>
      <c r="B582" s="393"/>
      <c r="C582" s="393"/>
      <c r="D582" s="393"/>
      <c r="E582" s="393"/>
      <c r="F582" s="393"/>
      <c r="G582" s="393"/>
      <c r="H582" s="394"/>
      <c r="I582" s="394"/>
      <c r="J582" s="394"/>
      <c r="K582" s="394"/>
      <c r="L582" s="394"/>
      <c r="M582" s="394"/>
      <c r="N582" s="313">
        <f>IF(IF(I582&lt;'Checklist Parameters'!$E$22,0,($I582-$L582))&lt;0,0,IF(I582&lt;'Checklist Parameters'!$E$22,0,($I582-$L582)))</f>
        <v>0</v>
      </c>
      <c r="O582" s="394"/>
      <c r="P582" s="395"/>
      <c r="Q582" s="316">
        <f t="shared" si="48"/>
        <v>0</v>
      </c>
      <c r="R582" s="159">
        <f t="shared" si="49"/>
        <v>0</v>
      </c>
      <c r="S582" s="159">
        <f>IF('Checklist Parameters'!$E$60&lt;0.2,0.2,'Checklist Parameters'!$E$60)</f>
        <v>0.72</v>
      </c>
      <c r="T582" s="160">
        <f>IF($O582="",IF('Checklist District ID'!$C$43="Y",MAX($R582:$S582)*$I582,SUM($R582:$S582)*$I582),IF(O582&gt;0,Q582*S582))</f>
        <v>0</v>
      </c>
      <c r="U582" s="160">
        <f>IF(Q582&gt;0,((I582-T582)*'Formula Matrix'!$E$38),0)</f>
        <v>0</v>
      </c>
      <c r="V582" s="160">
        <f t="shared" si="50"/>
        <v>0</v>
      </c>
      <c r="W582" s="160">
        <f>IF(V582&gt;0,(V582*'Checklist Parameters'!$E$35),0)</f>
        <v>0</v>
      </c>
      <c r="X582" s="161">
        <f t="shared" si="51"/>
        <v>0</v>
      </c>
      <c r="Y582" s="161">
        <f>IF('Checklist Parameters'!$E$102&lt;&gt;"",(I582/43560)*'Checklist Parameters'!$E$102,"N/A")</f>
        <v>0</v>
      </c>
      <c r="Z582" s="161" t="str">
        <f>IF('Checklist Parameters'!$E$58&lt;&gt;"",((I582*'Checklist Parameters'!$E$58)*'Checklist Parameters'!$E$35)/1000,"N/A")</f>
        <v>N/A</v>
      </c>
      <c r="AA582" s="161">
        <f>IF('Checklist Parameters'!$E$101&lt;&gt;"",IFERROR(I582/'Checklist Parameters'!$E$101,0),"N/A")</f>
        <v>0</v>
      </c>
      <c r="AB582" s="161" t="str">
        <f>IF('Checklist Parameters'!$E$43&lt;&gt;"",(I582*'Checklist Parameters'!$E$43)/1000,"N/A")</f>
        <v>N/A</v>
      </c>
      <c r="AC582" s="161">
        <f>IF('Checklist Parameters'!$E$16="",$X582,IF(AND('Checklist Parameters'!$E$16&lt;$X582,'Checklist Parameters'!$E$16&gt;=3),'Checklist Parameters'!$E$16,IF(AND('Checklist Parameters'!$E$16&lt;$X582,'Checklist Parameters'!$E$16&lt;3),0,$X582)))</f>
        <v>0</v>
      </c>
      <c r="AD582" s="161" t="str">
        <f>IF(AND(I582&lt;'Checklist Parameters'!$E$22,$I582&lt;&gt;0),"Y","")</f>
        <v/>
      </c>
      <c r="AE582" s="161" t="str">
        <f>IF($AD582="Y",0,IF('Checklist Parameters'!$E$25="","&lt;no limit&gt;",ROUNDDOWN((($I582-'Checklist Parameters'!$E$24)/'Checklist Parameters'!$E$25)+1,0)))</f>
        <v>&lt;no limit&gt;</v>
      </c>
      <c r="AF582" s="174">
        <f t="shared" si="52"/>
        <v>0</v>
      </c>
      <c r="AG582" s="161">
        <f t="shared" si="53"/>
        <v>0</v>
      </c>
      <c r="AH582" s="126"/>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row>
    <row r="583" spans="1:79" ht="15">
      <c r="A583" s="393"/>
      <c r="B583" s="393"/>
      <c r="C583" s="393"/>
      <c r="D583" s="393"/>
      <c r="E583" s="393"/>
      <c r="F583" s="393"/>
      <c r="G583" s="393"/>
      <c r="H583" s="394"/>
      <c r="I583" s="394"/>
      <c r="J583" s="394"/>
      <c r="K583" s="394"/>
      <c r="L583" s="394"/>
      <c r="M583" s="394"/>
      <c r="N583" s="313">
        <f>IF(IF(I583&lt;'Checklist Parameters'!$E$22,0,($I583-$L583))&lt;0,0,IF(I583&lt;'Checklist Parameters'!$E$22,0,($I583-$L583)))</f>
        <v>0</v>
      </c>
      <c r="O583" s="394"/>
      <c r="P583" s="395"/>
      <c r="Q583" s="316">
        <f t="shared" si="48"/>
        <v>0</v>
      </c>
      <c r="R583" s="159">
        <f t="shared" si="49"/>
        <v>0</v>
      </c>
      <c r="S583" s="159">
        <f>IF('Checklist Parameters'!$E$60&lt;0.2,0.2,'Checklist Parameters'!$E$60)</f>
        <v>0.72</v>
      </c>
      <c r="T583" s="160">
        <f>IF($O583="",IF('Checklist District ID'!$C$43="Y",MAX($R583:$S583)*$I583,SUM($R583:$S583)*$I583),IF(O583&gt;0,Q583*S583))</f>
        <v>0</v>
      </c>
      <c r="U583" s="160">
        <f>IF(Q583&gt;0,((I583-T583)*'Formula Matrix'!$E$38),0)</f>
        <v>0</v>
      </c>
      <c r="V583" s="160">
        <f t="shared" si="50"/>
        <v>0</v>
      </c>
      <c r="W583" s="160">
        <f>IF(V583&gt;0,(V583*'Checklist Parameters'!$E$35),0)</f>
        <v>0</v>
      </c>
      <c r="X583" s="161">
        <f t="shared" si="51"/>
        <v>0</v>
      </c>
      <c r="Y583" s="161">
        <f>IF('Checklist Parameters'!$E$102&lt;&gt;"",(I583/43560)*'Checklist Parameters'!$E$102,"N/A")</f>
        <v>0</v>
      </c>
      <c r="Z583" s="161" t="str">
        <f>IF('Checklist Parameters'!$E$58&lt;&gt;"",((I583*'Checklist Parameters'!$E$58)*'Checklist Parameters'!$E$35)/1000,"N/A")</f>
        <v>N/A</v>
      </c>
      <c r="AA583" s="161">
        <f>IF('Checklist Parameters'!$E$101&lt;&gt;"",IFERROR(I583/'Checklist Parameters'!$E$101,0),"N/A")</f>
        <v>0</v>
      </c>
      <c r="AB583" s="161" t="str">
        <f>IF('Checklist Parameters'!$E$43&lt;&gt;"",(I583*'Checklist Parameters'!$E$43)/1000,"N/A")</f>
        <v>N/A</v>
      </c>
      <c r="AC583" s="161">
        <f>IF('Checklist Parameters'!$E$16="",$X583,IF(AND('Checklist Parameters'!$E$16&lt;$X583,'Checklist Parameters'!$E$16&gt;=3),'Checklist Parameters'!$E$16,IF(AND('Checklist Parameters'!$E$16&lt;$X583,'Checklist Parameters'!$E$16&lt;3),0,$X583)))</f>
        <v>0</v>
      </c>
      <c r="AD583" s="161" t="str">
        <f>IF(AND(I583&lt;'Checklist Parameters'!$E$22,$I583&lt;&gt;0),"Y","")</f>
        <v/>
      </c>
      <c r="AE583" s="161" t="str">
        <f>IF($AD583="Y",0,IF('Checklist Parameters'!$E$25="","&lt;no limit&gt;",ROUNDDOWN((($I583-'Checklist Parameters'!$E$24)/'Checklist Parameters'!$E$25)+1,0)))</f>
        <v>&lt;no limit&gt;</v>
      </c>
      <c r="AF583" s="174">
        <f t="shared" si="52"/>
        <v>0</v>
      </c>
      <c r="AG583" s="161">
        <f t="shared" si="53"/>
        <v>0</v>
      </c>
      <c r="AH583" s="126"/>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row>
    <row r="584" spans="1:79" ht="15">
      <c r="A584" s="393"/>
      <c r="B584" s="393"/>
      <c r="C584" s="393"/>
      <c r="D584" s="393"/>
      <c r="E584" s="393"/>
      <c r="F584" s="393"/>
      <c r="G584" s="393"/>
      <c r="H584" s="394"/>
      <c r="I584" s="394"/>
      <c r="J584" s="394"/>
      <c r="K584" s="394"/>
      <c r="L584" s="394"/>
      <c r="M584" s="394"/>
      <c r="N584" s="313">
        <f>IF(IF(I584&lt;'Checklist Parameters'!$E$22,0,($I584-$L584))&lt;0,0,IF(I584&lt;'Checklist Parameters'!$E$22,0,($I584-$L584)))</f>
        <v>0</v>
      </c>
      <c r="O584" s="394"/>
      <c r="P584" s="395"/>
      <c r="Q584" s="316">
        <f t="shared" si="48"/>
        <v>0</v>
      </c>
      <c r="R584" s="159">
        <f t="shared" si="49"/>
        <v>0</v>
      </c>
      <c r="S584" s="159">
        <f>IF('Checklist Parameters'!$E$60&lt;0.2,0.2,'Checklist Parameters'!$E$60)</f>
        <v>0.72</v>
      </c>
      <c r="T584" s="160">
        <f>IF($O584="",IF('Checklist District ID'!$C$43="Y",MAX($R584:$S584)*$I584,SUM($R584:$S584)*$I584),IF(O584&gt;0,Q584*S584))</f>
        <v>0</v>
      </c>
      <c r="U584" s="160">
        <f>IF(Q584&gt;0,((I584-T584)*'Formula Matrix'!$E$38),0)</f>
        <v>0</v>
      </c>
      <c r="V584" s="160">
        <f t="shared" si="50"/>
        <v>0</v>
      </c>
      <c r="W584" s="160">
        <f>IF(V584&gt;0,(V584*'Checklist Parameters'!$E$35),0)</f>
        <v>0</v>
      </c>
      <c r="X584" s="161">
        <f t="shared" si="51"/>
        <v>0</v>
      </c>
      <c r="Y584" s="161">
        <f>IF('Checklist Parameters'!$E$102&lt;&gt;"",(I584/43560)*'Checklist Parameters'!$E$102,"N/A")</f>
        <v>0</v>
      </c>
      <c r="Z584" s="161" t="str">
        <f>IF('Checklist Parameters'!$E$58&lt;&gt;"",((I584*'Checklist Parameters'!$E$58)*'Checklist Parameters'!$E$35)/1000,"N/A")</f>
        <v>N/A</v>
      </c>
      <c r="AA584" s="161">
        <f>IF('Checklist Parameters'!$E$101&lt;&gt;"",IFERROR(I584/'Checklist Parameters'!$E$101,0),"N/A")</f>
        <v>0</v>
      </c>
      <c r="AB584" s="161" t="str">
        <f>IF('Checklist Parameters'!$E$43&lt;&gt;"",(I584*'Checklist Parameters'!$E$43)/1000,"N/A")</f>
        <v>N/A</v>
      </c>
      <c r="AC584" s="161">
        <f>IF('Checklist Parameters'!$E$16="",$X584,IF(AND('Checklist Parameters'!$E$16&lt;$X584,'Checklist Parameters'!$E$16&gt;=3),'Checklist Parameters'!$E$16,IF(AND('Checklist Parameters'!$E$16&lt;$X584,'Checklist Parameters'!$E$16&lt;3),0,$X584)))</f>
        <v>0</v>
      </c>
      <c r="AD584" s="161" t="str">
        <f>IF(AND(I584&lt;'Checklist Parameters'!$E$22,$I584&lt;&gt;0),"Y","")</f>
        <v/>
      </c>
      <c r="AE584" s="161" t="str">
        <f>IF($AD584="Y",0,IF('Checklist Parameters'!$E$25="","&lt;no limit&gt;",ROUNDDOWN((($I584-'Checklist Parameters'!$E$24)/'Checklist Parameters'!$E$25)+1,0)))</f>
        <v>&lt;no limit&gt;</v>
      </c>
      <c r="AF584" s="174">
        <f t="shared" si="52"/>
        <v>0</v>
      </c>
      <c r="AG584" s="161">
        <f t="shared" si="53"/>
        <v>0</v>
      </c>
      <c r="AH584" s="126"/>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row>
    <row r="585" spans="1:79" ht="15">
      <c r="A585" s="393"/>
      <c r="B585" s="393"/>
      <c r="C585" s="393"/>
      <c r="D585" s="393"/>
      <c r="E585" s="393"/>
      <c r="F585" s="393"/>
      <c r="G585" s="393"/>
      <c r="H585" s="394"/>
      <c r="I585" s="394"/>
      <c r="J585" s="394"/>
      <c r="K585" s="394"/>
      <c r="L585" s="394"/>
      <c r="M585" s="394"/>
      <c r="N585" s="313">
        <f>IF(IF(I585&lt;'Checklist Parameters'!$E$22,0,($I585-$L585))&lt;0,0,IF(I585&lt;'Checklist Parameters'!$E$22,0,($I585-$L585)))</f>
        <v>0</v>
      </c>
      <c r="O585" s="394"/>
      <c r="P585" s="395"/>
      <c r="Q585" s="316">
        <f t="shared" si="48"/>
        <v>0</v>
      </c>
      <c r="R585" s="159">
        <f t="shared" si="49"/>
        <v>0</v>
      </c>
      <c r="S585" s="159">
        <f>IF('Checklist Parameters'!$E$60&lt;0.2,0.2,'Checklist Parameters'!$E$60)</f>
        <v>0.72</v>
      </c>
      <c r="T585" s="160">
        <f>IF($O585="",IF('Checklist District ID'!$C$43="Y",MAX($R585:$S585)*$I585,SUM($R585:$S585)*$I585),IF(O585&gt;0,Q585*S585))</f>
        <v>0</v>
      </c>
      <c r="U585" s="160">
        <f>IF(Q585&gt;0,((I585-T585)*'Formula Matrix'!$E$38),0)</f>
        <v>0</v>
      </c>
      <c r="V585" s="160">
        <f t="shared" si="50"/>
        <v>0</v>
      </c>
      <c r="W585" s="160">
        <f>IF(V585&gt;0,(V585*'Checklist Parameters'!$E$35),0)</f>
        <v>0</v>
      </c>
      <c r="X585" s="161">
        <f t="shared" si="51"/>
        <v>0</v>
      </c>
      <c r="Y585" s="161">
        <f>IF('Checklist Parameters'!$E$102&lt;&gt;"",(I585/43560)*'Checklist Parameters'!$E$102,"N/A")</f>
        <v>0</v>
      </c>
      <c r="Z585" s="161" t="str">
        <f>IF('Checklist Parameters'!$E$58&lt;&gt;"",((I585*'Checklist Parameters'!$E$58)*'Checklist Parameters'!$E$35)/1000,"N/A")</f>
        <v>N/A</v>
      </c>
      <c r="AA585" s="161">
        <f>IF('Checklist Parameters'!$E$101&lt;&gt;"",IFERROR(I585/'Checklist Parameters'!$E$101,0),"N/A")</f>
        <v>0</v>
      </c>
      <c r="AB585" s="161" t="str">
        <f>IF('Checklist Parameters'!$E$43&lt;&gt;"",(I585*'Checklist Parameters'!$E$43)/1000,"N/A")</f>
        <v>N/A</v>
      </c>
      <c r="AC585" s="161">
        <f>IF('Checklist Parameters'!$E$16="",$X585,IF(AND('Checklist Parameters'!$E$16&lt;$X585,'Checklist Parameters'!$E$16&gt;=3),'Checklist Parameters'!$E$16,IF(AND('Checklist Parameters'!$E$16&lt;$X585,'Checklist Parameters'!$E$16&lt;3),0,$X585)))</f>
        <v>0</v>
      </c>
      <c r="AD585" s="161" t="str">
        <f>IF(AND(I585&lt;'Checklist Parameters'!$E$22,$I585&lt;&gt;0),"Y","")</f>
        <v/>
      </c>
      <c r="AE585" s="161" t="str">
        <f>IF($AD585="Y",0,IF('Checklist Parameters'!$E$25="","&lt;no limit&gt;",ROUNDDOWN((($I585-'Checklist Parameters'!$E$24)/'Checklist Parameters'!$E$25)+1,0)))</f>
        <v>&lt;no limit&gt;</v>
      </c>
      <c r="AF585" s="174">
        <f t="shared" si="52"/>
        <v>0</v>
      </c>
      <c r="AG585" s="161">
        <f t="shared" si="53"/>
        <v>0</v>
      </c>
      <c r="AH585" s="126"/>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row>
    <row r="586" spans="1:79" ht="15">
      <c r="A586" s="393"/>
      <c r="B586" s="393"/>
      <c r="C586" s="393"/>
      <c r="D586" s="393"/>
      <c r="E586" s="393"/>
      <c r="F586" s="393"/>
      <c r="G586" s="393"/>
      <c r="H586" s="394"/>
      <c r="I586" s="394"/>
      <c r="J586" s="394"/>
      <c r="K586" s="394"/>
      <c r="L586" s="394"/>
      <c r="M586" s="394"/>
      <c r="N586" s="313">
        <f>IF(IF(I586&lt;'Checklist Parameters'!$E$22,0,($I586-$L586))&lt;0,0,IF(I586&lt;'Checklist Parameters'!$E$22,0,($I586-$L586)))</f>
        <v>0</v>
      </c>
      <c r="O586" s="394"/>
      <c r="P586" s="395"/>
      <c r="Q586" s="316">
        <f t="shared" si="48"/>
        <v>0</v>
      </c>
      <c r="R586" s="159">
        <f t="shared" si="49"/>
        <v>0</v>
      </c>
      <c r="S586" s="159">
        <f>IF('Checklist Parameters'!$E$60&lt;0.2,0.2,'Checklist Parameters'!$E$60)</f>
        <v>0.72</v>
      </c>
      <c r="T586" s="160">
        <f>IF($O586="",IF('Checklist District ID'!$C$43="Y",MAX($R586:$S586)*$I586,SUM($R586:$S586)*$I586),IF(O586&gt;0,Q586*S586))</f>
        <v>0</v>
      </c>
      <c r="U586" s="160">
        <f>IF(Q586&gt;0,((I586-T586)*'Formula Matrix'!$E$38),0)</f>
        <v>0</v>
      </c>
      <c r="V586" s="160">
        <f t="shared" si="50"/>
        <v>0</v>
      </c>
      <c r="W586" s="160">
        <f>IF(V586&gt;0,(V586*'Checklist Parameters'!$E$35),0)</f>
        <v>0</v>
      </c>
      <c r="X586" s="161">
        <f t="shared" si="51"/>
        <v>0</v>
      </c>
      <c r="Y586" s="161">
        <f>IF('Checklist Parameters'!$E$102&lt;&gt;"",(I586/43560)*'Checklist Parameters'!$E$102,"N/A")</f>
        <v>0</v>
      </c>
      <c r="Z586" s="161" t="str">
        <f>IF('Checklist Parameters'!$E$58&lt;&gt;"",((I586*'Checklist Parameters'!$E$58)*'Checklist Parameters'!$E$35)/1000,"N/A")</f>
        <v>N/A</v>
      </c>
      <c r="AA586" s="161">
        <f>IF('Checklist Parameters'!$E$101&lt;&gt;"",IFERROR(I586/'Checklist Parameters'!$E$101,0),"N/A")</f>
        <v>0</v>
      </c>
      <c r="AB586" s="161" t="str">
        <f>IF('Checklist Parameters'!$E$43&lt;&gt;"",(I586*'Checklist Parameters'!$E$43)/1000,"N/A")</f>
        <v>N/A</v>
      </c>
      <c r="AC586" s="161">
        <f>IF('Checklist Parameters'!$E$16="",$X586,IF(AND('Checklist Parameters'!$E$16&lt;$X586,'Checklist Parameters'!$E$16&gt;=3),'Checklist Parameters'!$E$16,IF(AND('Checklist Parameters'!$E$16&lt;$X586,'Checklist Parameters'!$E$16&lt;3),0,$X586)))</f>
        <v>0</v>
      </c>
      <c r="AD586" s="161" t="str">
        <f>IF(AND(I586&lt;'Checklist Parameters'!$E$22,$I586&lt;&gt;0),"Y","")</f>
        <v/>
      </c>
      <c r="AE586" s="161" t="str">
        <f>IF($AD586="Y",0,IF('Checklist Parameters'!$E$25="","&lt;no limit&gt;",ROUNDDOWN((($I586-'Checklist Parameters'!$E$24)/'Checklist Parameters'!$E$25)+1,0)))</f>
        <v>&lt;no limit&gt;</v>
      </c>
      <c r="AF586" s="174">
        <f t="shared" si="52"/>
        <v>0</v>
      </c>
      <c r="AG586" s="161">
        <f t="shared" si="53"/>
        <v>0</v>
      </c>
      <c r="AH586" s="126"/>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row>
    <row r="587" spans="1:79" ht="15">
      <c r="A587" s="393"/>
      <c r="B587" s="393"/>
      <c r="C587" s="393"/>
      <c r="D587" s="393"/>
      <c r="E587" s="393"/>
      <c r="F587" s="393"/>
      <c r="G587" s="393"/>
      <c r="H587" s="394"/>
      <c r="I587" s="394"/>
      <c r="J587" s="394"/>
      <c r="K587" s="394"/>
      <c r="L587" s="394"/>
      <c r="M587" s="394"/>
      <c r="N587" s="313">
        <f>IF(IF(I587&lt;'Checklist Parameters'!$E$22,0,($I587-$L587))&lt;0,0,IF(I587&lt;'Checklist Parameters'!$E$22,0,($I587-$L587)))</f>
        <v>0</v>
      </c>
      <c r="O587" s="394"/>
      <c r="P587" s="395"/>
      <c r="Q587" s="316">
        <f t="shared" si="48"/>
        <v>0</v>
      </c>
      <c r="R587" s="159">
        <f t="shared" si="49"/>
        <v>0</v>
      </c>
      <c r="S587" s="159">
        <f>IF('Checklist Parameters'!$E$60&lt;0.2,0.2,'Checklist Parameters'!$E$60)</f>
        <v>0.72</v>
      </c>
      <c r="T587" s="160">
        <f>IF($O587="",IF('Checklist District ID'!$C$43="Y",MAX($R587:$S587)*$I587,SUM($R587:$S587)*$I587),IF(O587&gt;0,Q587*S587))</f>
        <v>0</v>
      </c>
      <c r="U587" s="160">
        <f>IF(Q587&gt;0,((I587-T587)*'Formula Matrix'!$E$38),0)</f>
        <v>0</v>
      </c>
      <c r="V587" s="160">
        <f t="shared" si="50"/>
        <v>0</v>
      </c>
      <c r="W587" s="160">
        <f>IF(V587&gt;0,(V587*'Checklist Parameters'!$E$35),0)</f>
        <v>0</v>
      </c>
      <c r="X587" s="161">
        <f t="shared" si="51"/>
        <v>0</v>
      </c>
      <c r="Y587" s="161">
        <f>IF('Checklist Parameters'!$E$102&lt;&gt;"",(I587/43560)*'Checklist Parameters'!$E$102,"N/A")</f>
        <v>0</v>
      </c>
      <c r="Z587" s="161" t="str">
        <f>IF('Checklist Parameters'!$E$58&lt;&gt;"",((I587*'Checklist Parameters'!$E$58)*'Checklist Parameters'!$E$35)/1000,"N/A")</f>
        <v>N/A</v>
      </c>
      <c r="AA587" s="161">
        <f>IF('Checklist Parameters'!$E$101&lt;&gt;"",IFERROR(I587/'Checklist Parameters'!$E$101,0),"N/A")</f>
        <v>0</v>
      </c>
      <c r="AB587" s="161" t="str">
        <f>IF('Checklist Parameters'!$E$43&lt;&gt;"",(I587*'Checklist Parameters'!$E$43)/1000,"N/A")</f>
        <v>N/A</v>
      </c>
      <c r="AC587" s="161">
        <f>IF('Checklist Parameters'!$E$16="",$X587,IF(AND('Checklist Parameters'!$E$16&lt;$X587,'Checklist Parameters'!$E$16&gt;=3),'Checklist Parameters'!$E$16,IF(AND('Checklist Parameters'!$E$16&lt;$X587,'Checklist Parameters'!$E$16&lt;3),0,$X587)))</f>
        <v>0</v>
      </c>
      <c r="AD587" s="161" t="str">
        <f>IF(AND(I587&lt;'Checklist Parameters'!$E$22,$I587&lt;&gt;0),"Y","")</f>
        <v/>
      </c>
      <c r="AE587" s="161" t="str">
        <f>IF($AD587="Y",0,IF('Checklist Parameters'!$E$25="","&lt;no limit&gt;",ROUNDDOWN((($I587-'Checklist Parameters'!$E$24)/'Checklist Parameters'!$E$25)+1,0)))</f>
        <v>&lt;no limit&gt;</v>
      </c>
      <c r="AF587" s="174">
        <f t="shared" si="52"/>
        <v>0</v>
      </c>
      <c r="AG587" s="161">
        <f t="shared" si="53"/>
        <v>0</v>
      </c>
      <c r="AH587" s="126"/>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row>
    <row r="588" spans="1:79" ht="15">
      <c r="A588" s="393"/>
      <c r="B588" s="393"/>
      <c r="C588" s="393"/>
      <c r="D588" s="393"/>
      <c r="E588" s="393"/>
      <c r="F588" s="393"/>
      <c r="G588" s="393"/>
      <c r="H588" s="394"/>
      <c r="I588" s="394"/>
      <c r="J588" s="394"/>
      <c r="K588" s="394"/>
      <c r="L588" s="394"/>
      <c r="M588" s="394"/>
      <c r="N588" s="313">
        <f>IF(IF(I588&lt;'Checklist Parameters'!$E$22,0,($I588-$L588))&lt;0,0,IF(I588&lt;'Checklist Parameters'!$E$22,0,($I588-$L588)))</f>
        <v>0</v>
      </c>
      <c r="O588" s="394"/>
      <c r="P588" s="395"/>
      <c r="Q588" s="316">
        <f t="shared" si="48"/>
        <v>0</v>
      </c>
      <c r="R588" s="159">
        <f t="shared" si="49"/>
        <v>0</v>
      </c>
      <c r="S588" s="159">
        <f>IF('Checklist Parameters'!$E$60&lt;0.2,0.2,'Checklist Parameters'!$E$60)</f>
        <v>0.72</v>
      </c>
      <c r="T588" s="160">
        <f>IF($O588="",IF('Checklist District ID'!$C$43="Y",MAX($R588:$S588)*$I588,SUM($R588:$S588)*$I588),IF(O588&gt;0,Q588*S588))</f>
        <v>0</v>
      </c>
      <c r="U588" s="160">
        <f>IF(Q588&gt;0,((I588-T588)*'Formula Matrix'!$E$38),0)</f>
        <v>0</v>
      </c>
      <c r="V588" s="160">
        <f t="shared" si="50"/>
        <v>0</v>
      </c>
      <c r="W588" s="160">
        <f>IF(V588&gt;0,(V588*'Checklist Parameters'!$E$35),0)</f>
        <v>0</v>
      </c>
      <c r="X588" s="161">
        <f t="shared" si="51"/>
        <v>0</v>
      </c>
      <c r="Y588" s="161">
        <f>IF('Checklist Parameters'!$E$102&lt;&gt;"",(I588/43560)*'Checklist Parameters'!$E$102,"N/A")</f>
        <v>0</v>
      </c>
      <c r="Z588" s="161" t="str">
        <f>IF('Checklist Parameters'!$E$58&lt;&gt;"",((I588*'Checklist Parameters'!$E$58)*'Checklist Parameters'!$E$35)/1000,"N/A")</f>
        <v>N/A</v>
      </c>
      <c r="AA588" s="161">
        <f>IF('Checklist Parameters'!$E$101&lt;&gt;"",IFERROR(I588/'Checklist Parameters'!$E$101,0),"N/A")</f>
        <v>0</v>
      </c>
      <c r="AB588" s="161" t="str">
        <f>IF('Checklist Parameters'!$E$43&lt;&gt;"",(I588*'Checklist Parameters'!$E$43)/1000,"N/A")</f>
        <v>N/A</v>
      </c>
      <c r="AC588" s="161">
        <f>IF('Checklist Parameters'!$E$16="",$X588,IF(AND('Checklist Parameters'!$E$16&lt;$X588,'Checklist Parameters'!$E$16&gt;=3),'Checklist Parameters'!$E$16,IF(AND('Checklist Parameters'!$E$16&lt;$X588,'Checklist Parameters'!$E$16&lt;3),0,$X588)))</f>
        <v>0</v>
      </c>
      <c r="AD588" s="161" t="str">
        <f>IF(AND(I588&lt;'Checklist Parameters'!$E$22,$I588&lt;&gt;0),"Y","")</f>
        <v/>
      </c>
      <c r="AE588" s="161" t="str">
        <f>IF($AD588="Y",0,IF('Checklist Parameters'!$E$25="","&lt;no limit&gt;",ROUNDDOWN((($I588-'Checklist Parameters'!$E$24)/'Checklist Parameters'!$E$25)+1,0)))</f>
        <v>&lt;no limit&gt;</v>
      </c>
      <c r="AF588" s="174">
        <f t="shared" si="52"/>
        <v>0</v>
      </c>
      <c r="AG588" s="161">
        <f t="shared" si="53"/>
        <v>0</v>
      </c>
      <c r="AH588" s="126"/>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row>
    <row r="589" spans="1:79" ht="15">
      <c r="A589" s="393"/>
      <c r="B589" s="393"/>
      <c r="C589" s="393"/>
      <c r="D589" s="393"/>
      <c r="E589" s="393"/>
      <c r="F589" s="393"/>
      <c r="G589" s="393"/>
      <c r="H589" s="394"/>
      <c r="I589" s="394"/>
      <c r="J589" s="394"/>
      <c r="K589" s="394"/>
      <c r="L589" s="394"/>
      <c r="M589" s="394"/>
      <c r="N589" s="313">
        <f>IF(IF(I589&lt;'Checklist Parameters'!$E$22,0,($I589-$L589))&lt;0,0,IF(I589&lt;'Checklist Parameters'!$E$22,0,($I589-$L589)))</f>
        <v>0</v>
      </c>
      <c r="O589" s="394"/>
      <c r="P589" s="395"/>
      <c r="Q589" s="316">
        <f t="shared" si="48"/>
        <v>0</v>
      </c>
      <c r="R589" s="159">
        <f t="shared" si="49"/>
        <v>0</v>
      </c>
      <c r="S589" s="159">
        <f>IF('Checklist Parameters'!$E$60&lt;0.2,0.2,'Checklist Parameters'!$E$60)</f>
        <v>0.72</v>
      </c>
      <c r="T589" s="160">
        <f>IF($O589="",IF('Checklist District ID'!$C$43="Y",MAX($R589:$S589)*$I589,SUM($R589:$S589)*$I589),IF(O589&gt;0,Q589*S589))</f>
        <v>0</v>
      </c>
      <c r="U589" s="160">
        <f>IF(Q589&gt;0,((I589-T589)*'Formula Matrix'!$E$38),0)</f>
        <v>0</v>
      </c>
      <c r="V589" s="160">
        <f t="shared" si="50"/>
        <v>0</v>
      </c>
      <c r="W589" s="160">
        <f>IF(V589&gt;0,(V589*'Checklist Parameters'!$E$35),0)</f>
        <v>0</v>
      </c>
      <c r="X589" s="161">
        <f t="shared" si="51"/>
        <v>0</v>
      </c>
      <c r="Y589" s="161">
        <f>IF('Checklist Parameters'!$E$102&lt;&gt;"",(I589/43560)*'Checklist Parameters'!$E$102,"N/A")</f>
        <v>0</v>
      </c>
      <c r="Z589" s="161" t="str">
        <f>IF('Checklist Parameters'!$E$58&lt;&gt;"",((I589*'Checklist Parameters'!$E$58)*'Checklist Parameters'!$E$35)/1000,"N/A")</f>
        <v>N/A</v>
      </c>
      <c r="AA589" s="161">
        <f>IF('Checklist Parameters'!$E$101&lt;&gt;"",IFERROR(I589/'Checklist Parameters'!$E$101,0),"N/A")</f>
        <v>0</v>
      </c>
      <c r="AB589" s="161" t="str">
        <f>IF('Checklist Parameters'!$E$43&lt;&gt;"",(I589*'Checklist Parameters'!$E$43)/1000,"N/A")</f>
        <v>N/A</v>
      </c>
      <c r="AC589" s="161">
        <f>IF('Checklist Parameters'!$E$16="",$X589,IF(AND('Checklist Parameters'!$E$16&lt;$X589,'Checklist Parameters'!$E$16&gt;=3),'Checklist Parameters'!$E$16,IF(AND('Checklist Parameters'!$E$16&lt;$X589,'Checklist Parameters'!$E$16&lt;3),0,$X589)))</f>
        <v>0</v>
      </c>
      <c r="AD589" s="161" t="str">
        <f>IF(AND(I589&lt;'Checklist Parameters'!$E$22,$I589&lt;&gt;0),"Y","")</f>
        <v/>
      </c>
      <c r="AE589" s="161" t="str">
        <f>IF($AD589="Y",0,IF('Checklist Parameters'!$E$25="","&lt;no limit&gt;",ROUNDDOWN((($I589-'Checklist Parameters'!$E$24)/'Checklist Parameters'!$E$25)+1,0)))</f>
        <v>&lt;no limit&gt;</v>
      </c>
      <c r="AF589" s="174">
        <f t="shared" si="52"/>
        <v>0</v>
      </c>
      <c r="AG589" s="161">
        <f t="shared" si="53"/>
        <v>0</v>
      </c>
      <c r="AH589" s="126"/>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row>
    <row r="590" spans="1:79" ht="15">
      <c r="A590" s="393"/>
      <c r="B590" s="393"/>
      <c r="C590" s="393"/>
      <c r="D590" s="393"/>
      <c r="E590" s="393"/>
      <c r="F590" s="393"/>
      <c r="G590" s="393"/>
      <c r="H590" s="394"/>
      <c r="I590" s="394"/>
      <c r="J590" s="394"/>
      <c r="K590" s="394"/>
      <c r="L590" s="394"/>
      <c r="M590" s="394"/>
      <c r="N590" s="313">
        <f>IF(IF(I590&lt;'Checklist Parameters'!$E$22,0,($I590-$L590))&lt;0,0,IF(I590&lt;'Checklist Parameters'!$E$22,0,($I590-$L590)))</f>
        <v>0</v>
      </c>
      <c r="O590" s="394"/>
      <c r="P590" s="395"/>
      <c r="Q590" s="316">
        <f t="shared" si="48"/>
        <v>0</v>
      </c>
      <c r="R590" s="159">
        <f t="shared" si="49"/>
        <v>0</v>
      </c>
      <c r="S590" s="159">
        <f>IF('Checklist Parameters'!$E$60&lt;0.2,0.2,'Checklist Parameters'!$E$60)</f>
        <v>0.72</v>
      </c>
      <c r="T590" s="160">
        <f>IF($O590="",IF('Checklist District ID'!$C$43="Y",MAX($R590:$S590)*$I590,SUM($R590:$S590)*$I590),IF(O590&gt;0,Q590*S590))</f>
        <v>0</v>
      </c>
      <c r="U590" s="160">
        <f>IF(Q590&gt;0,((I590-T590)*'Formula Matrix'!$E$38),0)</f>
        <v>0</v>
      </c>
      <c r="V590" s="160">
        <f t="shared" si="50"/>
        <v>0</v>
      </c>
      <c r="W590" s="160">
        <f>IF(V590&gt;0,(V590*'Checklist Parameters'!$E$35),0)</f>
        <v>0</v>
      </c>
      <c r="X590" s="161">
        <f t="shared" si="51"/>
        <v>0</v>
      </c>
      <c r="Y590" s="161">
        <f>IF('Checklist Parameters'!$E$102&lt;&gt;"",(I590/43560)*'Checklist Parameters'!$E$102,"N/A")</f>
        <v>0</v>
      </c>
      <c r="Z590" s="161" t="str">
        <f>IF('Checklist Parameters'!$E$58&lt;&gt;"",((I590*'Checklist Parameters'!$E$58)*'Checklist Parameters'!$E$35)/1000,"N/A")</f>
        <v>N/A</v>
      </c>
      <c r="AA590" s="161">
        <f>IF('Checklist Parameters'!$E$101&lt;&gt;"",IFERROR(I590/'Checklist Parameters'!$E$101,0),"N/A")</f>
        <v>0</v>
      </c>
      <c r="AB590" s="161" t="str">
        <f>IF('Checklist Parameters'!$E$43&lt;&gt;"",(I590*'Checklist Parameters'!$E$43)/1000,"N/A")</f>
        <v>N/A</v>
      </c>
      <c r="AC590" s="161">
        <f>IF('Checklist Parameters'!$E$16="",$X590,IF(AND('Checklist Parameters'!$E$16&lt;$X590,'Checklist Parameters'!$E$16&gt;=3),'Checklist Parameters'!$E$16,IF(AND('Checklist Parameters'!$E$16&lt;$X590,'Checklist Parameters'!$E$16&lt;3),0,$X590)))</f>
        <v>0</v>
      </c>
      <c r="AD590" s="161" t="str">
        <f>IF(AND(I590&lt;'Checklist Parameters'!$E$22,$I590&lt;&gt;0),"Y","")</f>
        <v/>
      </c>
      <c r="AE590" s="161" t="str">
        <f>IF($AD590="Y",0,IF('Checklist Parameters'!$E$25="","&lt;no limit&gt;",ROUNDDOWN((($I590-'Checklist Parameters'!$E$24)/'Checklist Parameters'!$E$25)+1,0)))</f>
        <v>&lt;no limit&gt;</v>
      </c>
      <c r="AF590" s="174">
        <f t="shared" si="52"/>
        <v>0</v>
      </c>
      <c r="AG590" s="161">
        <f t="shared" si="53"/>
        <v>0</v>
      </c>
      <c r="AH590" s="126"/>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row>
    <row r="591" spans="1:79" ht="15">
      <c r="A591" s="393"/>
      <c r="B591" s="393"/>
      <c r="C591" s="393"/>
      <c r="D591" s="393"/>
      <c r="E591" s="393"/>
      <c r="F591" s="393"/>
      <c r="G591" s="393"/>
      <c r="H591" s="394"/>
      <c r="I591" s="394"/>
      <c r="J591" s="394"/>
      <c r="K591" s="394"/>
      <c r="L591" s="394"/>
      <c r="M591" s="394"/>
      <c r="N591" s="313">
        <f>IF(IF(I591&lt;'Checklist Parameters'!$E$22,0,($I591-$L591))&lt;0,0,IF(I591&lt;'Checklist Parameters'!$E$22,0,($I591-$L591)))</f>
        <v>0</v>
      </c>
      <c r="O591" s="394"/>
      <c r="P591" s="395"/>
      <c r="Q591" s="316">
        <f t="shared" si="48"/>
        <v>0</v>
      </c>
      <c r="R591" s="159">
        <f t="shared" si="49"/>
        <v>0</v>
      </c>
      <c r="S591" s="159">
        <f>IF('Checklist Parameters'!$E$60&lt;0.2,0.2,'Checklist Parameters'!$E$60)</f>
        <v>0.72</v>
      </c>
      <c r="T591" s="160">
        <f>IF($O591="",IF('Checklist District ID'!$C$43="Y",MAX($R591:$S591)*$I591,SUM($R591:$S591)*$I591),IF(O591&gt;0,Q591*S591))</f>
        <v>0</v>
      </c>
      <c r="U591" s="160">
        <f>IF(Q591&gt;0,((I591-T591)*'Formula Matrix'!$E$38),0)</f>
        <v>0</v>
      </c>
      <c r="V591" s="160">
        <f t="shared" si="50"/>
        <v>0</v>
      </c>
      <c r="W591" s="160">
        <f>IF(V591&gt;0,(V591*'Checklist Parameters'!$E$35),0)</f>
        <v>0</v>
      </c>
      <c r="X591" s="161">
        <f t="shared" si="51"/>
        <v>0</v>
      </c>
      <c r="Y591" s="161">
        <f>IF('Checklist Parameters'!$E$102&lt;&gt;"",(I591/43560)*'Checklist Parameters'!$E$102,"N/A")</f>
        <v>0</v>
      </c>
      <c r="Z591" s="161" t="str">
        <f>IF('Checklist Parameters'!$E$58&lt;&gt;"",((I591*'Checklist Parameters'!$E$58)*'Checklist Parameters'!$E$35)/1000,"N/A")</f>
        <v>N/A</v>
      </c>
      <c r="AA591" s="161">
        <f>IF('Checklist Parameters'!$E$101&lt;&gt;"",IFERROR(I591/'Checklist Parameters'!$E$101,0),"N/A")</f>
        <v>0</v>
      </c>
      <c r="AB591" s="161" t="str">
        <f>IF('Checklist Parameters'!$E$43&lt;&gt;"",(I591*'Checklist Parameters'!$E$43)/1000,"N/A")</f>
        <v>N/A</v>
      </c>
      <c r="AC591" s="161">
        <f>IF('Checklist Parameters'!$E$16="",$X591,IF(AND('Checklist Parameters'!$E$16&lt;$X591,'Checklist Parameters'!$E$16&gt;=3),'Checklist Parameters'!$E$16,IF(AND('Checklist Parameters'!$E$16&lt;$X591,'Checklist Parameters'!$E$16&lt;3),0,$X591)))</f>
        <v>0</v>
      </c>
      <c r="AD591" s="161" t="str">
        <f>IF(AND(I591&lt;'Checklist Parameters'!$E$22,$I591&lt;&gt;0),"Y","")</f>
        <v/>
      </c>
      <c r="AE591" s="161" t="str">
        <f>IF($AD591="Y",0,IF('Checklist Parameters'!$E$25="","&lt;no limit&gt;",ROUNDDOWN((($I591-'Checklist Parameters'!$E$24)/'Checklist Parameters'!$E$25)+1,0)))</f>
        <v>&lt;no limit&gt;</v>
      </c>
      <c r="AF591" s="174">
        <f t="shared" si="52"/>
        <v>0</v>
      </c>
      <c r="AG591" s="161">
        <f t="shared" si="53"/>
        <v>0</v>
      </c>
      <c r="AH591" s="126"/>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row>
    <row r="592" spans="1:79" ht="15">
      <c r="A592" s="393"/>
      <c r="B592" s="393"/>
      <c r="C592" s="393"/>
      <c r="D592" s="393"/>
      <c r="E592" s="393"/>
      <c r="F592" s="393"/>
      <c r="G592" s="393"/>
      <c r="H592" s="394"/>
      <c r="I592" s="394"/>
      <c r="J592" s="394"/>
      <c r="K592" s="394"/>
      <c r="L592" s="394"/>
      <c r="M592" s="394"/>
      <c r="N592" s="313">
        <f>IF(IF(I592&lt;'Checklist Parameters'!$E$22,0,($I592-$L592))&lt;0,0,IF(I592&lt;'Checklist Parameters'!$E$22,0,($I592-$L592)))</f>
        <v>0</v>
      </c>
      <c r="O592" s="394"/>
      <c r="P592" s="395"/>
      <c r="Q592" s="316">
        <f t="shared" si="48"/>
        <v>0</v>
      </c>
      <c r="R592" s="159">
        <f t="shared" si="49"/>
        <v>0</v>
      </c>
      <c r="S592" s="159">
        <f>IF('Checklist Parameters'!$E$60&lt;0.2,0.2,'Checklist Parameters'!$E$60)</f>
        <v>0.72</v>
      </c>
      <c r="T592" s="160">
        <f>IF($O592="",IF('Checklist District ID'!$C$43="Y",MAX($R592:$S592)*$I592,SUM($R592:$S592)*$I592),IF(O592&gt;0,Q592*S592))</f>
        <v>0</v>
      </c>
      <c r="U592" s="160">
        <f>IF(Q592&gt;0,((I592-T592)*'Formula Matrix'!$E$38),0)</f>
        <v>0</v>
      </c>
      <c r="V592" s="160">
        <f t="shared" si="50"/>
        <v>0</v>
      </c>
      <c r="W592" s="160">
        <f>IF(V592&gt;0,(V592*'Checklist Parameters'!$E$35),0)</f>
        <v>0</v>
      </c>
      <c r="X592" s="161">
        <f t="shared" si="51"/>
        <v>0</v>
      </c>
      <c r="Y592" s="161">
        <f>IF('Checklist Parameters'!$E$102&lt;&gt;"",(I592/43560)*'Checklist Parameters'!$E$102,"N/A")</f>
        <v>0</v>
      </c>
      <c r="Z592" s="161" t="str">
        <f>IF('Checklist Parameters'!$E$58&lt;&gt;"",((I592*'Checklist Parameters'!$E$58)*'Checklist Parameters'!$E$35)/1000,"N/A")</f>
        <v>N/A</v>
      </c>
      <c r="AA592" s="161">
        <f>IF('Checklist Parameters'!$E$101&lt;&gt;"",IFERROR(I592/'Checklist Parameters'!$E$101,0),"N/A")</f>
        <v>0</v>
      </c>
      <c r="AB592" s="161" t="str">
        <f>IF('Checklist Parameters'!$E$43&lt;&gt;"",(I592*'Checklist Parameters'!$E$43)/1000,"N/A")</f>
        <v>N/A</v>
      </c>
      <c r="AC592" s="161">
        <f>IF('Checklist Parameters'!$E$16="",$X592,IF(AND('Checklist Parameters'!$E$16&lt;$X592,'Checklist Parameters'!$E$16&gt;=3),'Checklist Parameters'!$E$16,IF(AND('Checklist Parameters'!$E$16&lt;$X592,'Checklist Parameters'!$E$16&lt;3),0,$X592)))</f>
        <v>0</v>
      </c>
      <c r="AD592" s="161" t="str">
        <f>IF(AND(I592&lt;'Checklist Parameters'!$E$22,$I592&lt;&gt;0),"Y","")</f>
        <v/>
      </c>
      <c r="AE592" s="161" t="str">
        <f>IF($AD592="Y",0,IF('Checklist Parameters'!$E$25="","&lt;no limit&gt;",ROUNDDOWN((($I592-'Checklist Parameters'!$E$24)/'Checklist Parameters'!$E$25)+1,0)))</f>
        <v>&lt;no limit&gt;</v>
      </c>
      <c r="AF592" s="174">
        <f t="shared" si="52"/>
        <v>0</v>
      </c>
      <c r="AG592" s="161">
        <f t="shared" si="53"/>
        <v>0</v>
      </c>
      <c r="AH592" s="126"/>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row>
    <row r="593" spans="1:79" ht="15">
      <c r="A593" s="393"/>
      <c r="B593" s="393"/>
      <c r="C593" s="393"/>
      <c r="D593" s="393"/>
      <c r="E593" s="393"/>
      <c r="F593" s="393"/>
      <c r="G593" s="393"/>
      <c r="H593" s="394"/>
      <c r="I593" s="394"/>
      <c r="J593" s="394"/>
      <c r="K593" s="394"/>
      <c r="L593" s="394"/>
      <c r="M593" s="394"/>
      <c r="N593" s="313">
        <f>IF(IF(I593&lt;'Checklist Parameters'!$E$22,0,($I593-$L593))&lt;0,0,IF(I593&lt;'Checklist Parameters'!$E$22,0,($I593-$L593)))</f>
        <v>0</v>
      </c>
      <c r="O593" s="394"/>
      <c r="P593" s="395"/>
      <c r="Q593" s="316">
        <f t="shared" si="48"/>
        <v>0</v>
      </c>
      <c r="R593" s="159">
        <f t="shared" si="49"/>
        <v>0</v>
      </c>
      <c r="S593" s="159">
        <f>IF('Checklist Parameters'!$E$60&lt;0.2,0.2,'Checklist Parameters'!$E$60)</f>
        <v>0.72</v>
      </c>
      <c r="T593" s="160">
        <f>IF($O593="",IF('Checklist District ID'!$C$43="Y",MAX($R593:$S593)*$I593,SUM($R593:$S593)*$I593),IF(O593&gt;0,Q593*S593))</f>
        <v>0</v>
      </c>
      <c r="U593" s="160">
        <f>IF(Q593&gt;0,((I593-T593)*'Formula Matrix'!$E$38),0)</f>
        <v>0</v>
      </c>
      <c r="V593" s="160">
        <f t="shared" si="50"/>
        <v>0</v>
      </c>
      <c r="W593" s="160">
        <f>IF(V593&gt;0,(V593*'Checklist Parameters'!$E$35),0)</f>
        <v>0</v>
      </c>
      <c r="X593" s="161">
        <f t="shared" si="51"/>
        <v>0</v>
      </c>
      <c r="Y593" s="161">
        <f>IF('Checklist Parameters'!$E$102&lt;&gt;"",(I593/43560)*'Checklist Parameters'!$E$102,"N/A")</f>
        <v>0</v>
      </c>
      <c r="Z593" s="161" t="str">
        <f>IF('Checklist Parameters'!$E$58&lt;&gt;"",((I593*'Checklist Parameters'!$E$58)*'Checklist Parameters'!$E$35)/1000,"N/A")</f>
        <v>N/A</v>
      </c>
      <c r="AA593" s="161">
        <f>IF('Checklist Parameters'!$E$101&lt;&gt;"",IFERROR(I593/'Checklist Parameters'!$E$101,0),"N/A")</f>
        <v>0</v>
      </c>
      <c r="AB593" s="161" t="str">
        <f>IF('Checklist Parameters'!$E$43&lt;&gt;"",(I593*'Checklist Parameters'!$E$43)/1000,"N/A")</f>
        <v>N/A</v>
      </c>
      <c r="AC593" s="161">
        <f>IF('Checklist Parameters'!$E$16="",$X593,IF(AND('Checklist Parameters'!$E$16&lt;$X593,'Checklist Parameters'!$E$16&gt;=3),'Checklist Parameters'!$E$16,IF(AND('Checklist Parameters'!$E$16&lt;$X593,'Checklist Parameters'!$E$16&lt;3),0,$X593)))</f>
        <v>0</v>
      </c>
      <c r="AD593" s="161" t="str">
        <f>IF(AND(I593&lt;'Checklist Parameters'!$E$22,$I593&lt;&gt;0),"Y","")</f>
        <v/>
      </c>
      <c r="AE593" s="161" t="str">
        <f>IF($AD593="Y",0,IF('Checklist Parameters'!$E$25="","&lt;no limit&gt;",ROUNDDOWN((($I593-'Checklist Parameters'!$E$24)/'Checklist Parameters'!$E$25)+1,0)))</f>
        <v>&lt;no limit&gt;</v>
      </c>
      <c r="AF593" s="174">
        <f t="shared" si="52"/>
        <v>0</v>
      </c>
      <c r="AG593" s="161">
        <f t="shared" si="53"/>
        <v>0</v>
      </c>
      <c r="AH593" s="126"/>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row>
    <row r="594" spans="1:79" ht="15">
      <c r="A594" s="393"/>
      <c r="B594" s="393"/>
      <c r="C594" s="393"/>
      <c r="D594" s="393"/>
      <c r="E594" s="393"/>
      <c r="F594" s="393"/>
      <c r="G594" s="393"/>
      <c r="H594" s="394"/>
      <c r="I594" s="394"/>
      <c r="J594" s="394"/>
      <c r="K594" s="394"/>
      <c r="L594" s="394"/>
      <c r="M594" s="394"/>
      <c r="N594" s="313">
        <f>IF(IF(I594&lt;'Checklist Parameters'!$E$22,0,($I594-$L594))&lt;0,0,IF(I594&lt;'Checklist Parameters'!$E$22,0,($I594-$L594)))</f>
        <v>0</v>
      </c>
      <c r="O594" s="394"/>
      <c r="P594" s="395"/>
      <c r="Q594" s="316">
        <f t="shared" si="48"/>
        <v>0</v>
      </c>
      <c r="R594" s="159">
        <f t="shared" si="49"/>
        <v>0</v>
      </c>
      <c r="S594" s="159">
        <f>IF('Checklist Parameters'!$E$60&lt;0.2,0.2,'Checklist Parameters'!$E$60)</f>
        <v>0.72</v>
      </c>
      <c r="T594" s="160">
        <f>IF($O594="",IF('Checklist District ID'!$C$43="Y",MAX($R594:$S594)*$I594,SUM($R594:$S594)*$I594),IF(O594&gt;0,Q594*S594))</f>
        <v>0</v>
      </c>
      <c r="U594" s="160">
        <f>IF(Q594&gt;0,((I594-T594)*'Formula Matrix'!$E$38),0)</f>
        <v>0</v>
      </c>
      <c r="V594" s="160">
        <f t="shared" si="50"/>
        <v>0</v>
      </c>
      <c r="W594" s="160">
        <f>IF(V594&gt;0,(V594*'Checklist Parameters'!$E$35),0)</f>
        <v>0</v>
      </c>
      <c r="X594" s="161">
        <f t="shared" si="51"/>
        <v>0</v>
      </c>
      <c r="Y594" s="161">
        <f>IF('Checklist Parameters'!$E$102&lt;&gt;"",(I594/43560)*'Checklist Parameters'!$E$102,"N/A")</f>
        <v>0</v>
      </c>
      <c r="Z594" s="161" t="str">
        <f>IF('Checklist Parameters'!$E$58&lt;&gt;"",((I594*'Checklist Parameters'!$E$58)*'Checklist Parameters'!$E$35)/1000,"N/A")</f>
        <v>N/A</v>
      </c>
      <c r="AA594" s="161">
        <f>IF('Checklist Parameters'!$E$101&lt;&gt;"",IFERROR(I594/'Checklist Parameters'!$E$101,0),"N/A")</f>
        <v>0</v>
      </c>
      <c r="AB594" s="161" t="str">
        <f>IF('Checklist Parameters'!$E$43&lt;&gt;"",(I594*'Checklist Parameters'!$E$43)/1000,"N/A")</f>
        <v>N/A</v>
      </c>
      <c r="AC594" s="161">
        <f>IF('Checklist Parameters'!$E$16="",$X594,IF(AND('Checklist Parameters'!$E$16&lt;$X594,'Checklist Parameters'!$E$16&gt;=3),'Checklist Parameters'!$E$16,IF(AND('Checklist Parameters'!$E$16&lt;$X594,'Checklist Parameters'!$E$16&lt;3),0,$X594)))</f>
        <v>0</v>
      </c>
      <c r="AD594" s="161" t="str">
        <f>IF(AND(I594&lt;'Checklist Parameters'!$E$22,$I594&lt;&gt;0),"Y","")</f>
        <v/>
      </c>
      <c r="AE594" s="161" t="str">
        <f>IF($AD594="Y",0,IF('Checklist Parameters'!$E$25="","&lt;no limit&gt;",ROUNDDOWN((($I594-'Checklist Parameters'!$E$24)/'Checklist Parameters'!$E$25)+1,0)))</f>
        <v>&lt;no limit&gt;</v>
      </c>
      <c r="AF594" s="174">
        <f t="shared" si="52"/>
        <v>0</v>
      </c>
      <c r="AG594" s="161">
        <f t="shared" si="53"/>
        <v>0</v>
      </c>
      <c r="AH594" s="126"/>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row>
    <row r="595" spans="1:79" ht="15">
      <c r="A595" s="393"/>
      <c r="B595" s="393"/>
      <c r="C595" s="393"/>
      <c r="D595" s="393"/>
      <c r="E595" s="393"/>
      <c r="F595" s="393"/>
      <c r="G595" s="393"/>
      <c r="H595" s="394"/>
      <c r="I595" s="394"/>
      <c r="J595" s="394"/>
      <c r="K595" s="394"/>
      <c r="L595" s="394"/>
      <c r="M595" s="394"/>
      <c r="N595" s="313">
        <f>IF(IF(I595&lt;'Checklist Parameters'!$E$22,0,($I595-$L595))&lt;0,0,IF(I595&lt;'Checklist Parameters'!$E$22,0,($I595-$L595)))</f>
        <v>0</v>
      </c>
      <c r="O595" s="394"/>
      <c r="P595" s="395"/>
      <c r="Q595" s="316">
        <f t="shared" si="48"/>
        <v>0</v>
      </c>
      <c r="R595" s="159">
        <f t="shared" si="49"/>
        <v>0</v>
      </c>
      <c r="S595" s="159">
        <f>IF('Checklist Parameters'!$E$60&lt;0.2,0.2,'Checklist Parameters'!$E$60)</f>
        <v>0.72</v>
      </c>
      <c r="T595" s="160">
        <f>IF($O595="",IF('Checklist District ID'!$C$43="Y",MAX($R595:$S595)*$I595,SUM($R595:$S595)*$I595),IF(O595&gt;0,Q595*S595))</f>
        <v>0</v>
      </c>
      <c r="U595" s="160">
        <f>IF(Q595&gt;0,((I595-T595)*'Formula Matrix'!$E$38),0)</f>
        <v>0</v>
      </c>
      <c r="V595" s="160">
        <f t="shared" si="50"/>
        <v>0</v>
      </c>
      <c r="W595" s="160">
        <f>IF(V595&gt;0,(V595*'Checklist Parameters'!$E$35),0)</f>
        <v>0</v>
      </c>
      <c r="X595" s="161">
        <f t="shared" si="51"/>
        <v>0</v>
      </c>
      <c r="Y595" s="161">
        <f>IF('Checklist Parameters'!$E$102&lt;&gt;"",(I595/43560)*'Checklist Parameters'!$E$102,"N/A")</f>
        <v>0</v>
      </c>
      <c r="Z595" s="161" t="str">
        <f>IF('Checklist Parameters'!$E$58&lt;&gt;"",((I595*'Checklist Parameters'!$E$58)*'Checklist Parameters'!$E$35)/1000,"N/A")</f>
        <v>N/A</v>
      </c>
      <c r="AA595" s="161">
        <f>IF('Checklist Parameters'!$E$101&lt;&gt;"",IFERROR(I595/'Checklist Parameters'!$E$101,0),"N/A")</f>
        <v>0</v>
      </c>
      <c r="AB595" s="161" t="str">
        <f>IF('Checklist Parameters'!$E$43&lt;&gt;"",(I595*'Checklist Parameters'!$E$43)/1000,"N/A")</f>
        <v>N/A</v>
      </c>
      <c r="AC595" s="161">
        <f>IF('Checklist Parameters'!$E$16="",$X595,IF(AND('Checklist Parameters'!$E$16&lt;$X595,'Checklist Parameters'!$E$16&gt;=3),'Checklist Parameters'!$E$16,IF(AND('Checklist Parameters'!$E$16&lt;$X595,'Checklist Parameters'!$E$16&lt;3),0,$X595)))</f>
        <v>0</v>
      </c>
      <c r="AD595" s="161" t="str">
        <f>IF(AND(I595&lt;'Checklist Parameters'!$E$22,$I595&lt;&gt;0),"Y","")</f>
        <v/>
      </c>
      <c r="AE595" s="161" t="str">
        <f>IF($AD595="Y",0,IF('Checklist Parameters'!$E$25="","&lt;no limit&gt;",ROUNDDOWN((($I595-'Checklist Parameters'!$E$24)/'Checklist Parameters'!$E$25)+1,0)))</f>
        <v>&lt;no limit&gt;</v>
      </c>
      <c r="AF595" s="174">
        <f t="shared" si="52"/>
        <v>0</v>
      </c>
      <c r="AG595" s="161">
        <f t="shared" si="53"/>
        <v>0</v>
      </c>
      <c r="AH595" s="126"/>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row>
    <row r="596" spans="1:79" ht="15">
      <c r="A596" s="393"/>
      <c r="B596" s="393"/>
      <c r="C596" s="393"/>
      <c r="D596" s="393"/>
      <c r="E596" s="393"/>
      <c r="F596" s="393"/>
      <c r="G596" s="393"/>
      <c r="H596" s="394"/>
      <c r="I596" s="394"/>
      <c r="J596" s="394"/>
      <c r="K596" s="394"/>
      <c r="L596" s="394"/>
      <c r="M596" s="394"/>
      <c r="N596" s="313">
        <f>IF(IF(I596&lt;'Checklist Parameters'!$E$22,0,($I596-$L596))&lt;0,0,IF(I596&lt;'Checklist Parameters'!$E$22,0,($I596-$L596)))</f>
        <v>0</v>
      </c>
      <c r="O596" s="394"/>
      <c r="P596" s="395"/>
      <c r="Q596" s="316">
        <f t="shared" ref="Q596:Q659" si="54">IF(O596&lt;&gt;"",O596,N596)</f>
        <v>0</v>
      </c>
      <c r="R596" s="159">
        <f t="shared" ref="R596:R659" si="55">IFERROR(L596/I596,0)</f>
        <v>0</v>
      </c>
      <c r="S596" s="159">
        <f>IF('Checklist Parameters'!$E$60&lt;0.2,0.2,'Checklist Parameters'!$E$60)</f>
        <v>0.72</v>
      </c>
      <c r="T596" s="160">
        <f>IF($O596="",IF('Checklist District ID'!$C$43="Y",MAX($R596:$S596)*$I596,SUM($R596:$S596)*$I596),IF(O596&gt;0,Q596*S596))</f>
        <v>0</v>
      </c>
      <c r="U596" s="160">
        <f>IF(Q596&gt;0,((I596-T596)*'Formula Matrix'!$E$38),0)</f>
        <v>0</v>
      </c>
      <c r="V596" s="160">
        <f t="shared" ref="V596:V659" si="56">IF(Q596=0,0,(I596-T596-U596))</f>
        <v>0</v>
      </c>
      <c r="W596" s="160">
        <f>IF(V596&gt;0,(V596*'Checklist Parameters'!$E$35),0)</f>
        <v>0</v>
      </c>
      <c r="X596" s="161">
        <f t="shared" ref="X596:X659" si="57">IF($W596/1000&gt;3,(ROUNDDOWN($W596/1000,0)),IF(AND($W596/1000&gt;2.5,$W596/1000&lt;=3),3,0))</f>
        <v>0</v>
      </c>
      <c r="Y596" s="161">
        <f>IF('Checklist Parameters'!$E$102&lt;&gt;"",(I596/43560)*'Checklist Parameters'!$E$102,"N/A")</f>
        <v>0</v>
      </c>
      <c r="Z596" s="161" t="str">
        <f>IF('Checklist Parameters'!$E$58&lt;&gt;"",((I596*'Checklist Parameters'!$E$58)*'Checklist Parameters'!$E$35)/1000,"N/A")</f>
        <v>N/A</v>
      </c>
      <c r="AA596" s="161">
        <f>IF('Checklist Parameters'!$E$101&lt;&gt;"",IFERROR(I596/'Checklist Parameters'!$E$101,0),"N/A")</f>
        <v>0</v>
      </c>
      <c r="AB596" s="161" t="str">
        <f>IF('Checklist Parameters'!$E$43&lt;&gt;"",(I596*'Checklist Parameters'!$E$43)/1000,"N/A")</f>
        <v>N/A</v>
      </c>
      <c r="AC596" s="161">
        <f>IF('Checklist Parameters'!$E$16="",$X596,IF(AND('Checklist Parameters'!$E$16&lt;$X596,'Checklist Parameters'!$E$16&gt;=3),'Checklist Parameters'!$E$16,IF(AND('Checklist Parameters'!$E$16&lt;$X596,'Checklist Parameters'!$E$16&lt;3),0,$X596)))</f>
        <v>0</v>
      </c>
      <c r="AD596" s="161" t="str">
        <f>IF(AND(I596&lt;'Checklist Parameters'!$E$22,$I596&lt;&gt;0),"Y","")</f>
        <v/>
      </c>
      <c r="AE596" s="161" t="str">
        <f>IF($AD596="Y",0,IF('Checklist Parameters'!$E$25="","&lt;no limit&gt;",ROUNDDOWN((($I596-'Checklist Parameters'!$E$24)/'Checklist Parameters'!$E$25)+1,0)))</f>
        <v>&lt;no limit&gt;</v>
      </c>
      <c r="AF596" s="174">
        <f t="shared" ref="AF596:AF659" si="58">IF(MIN(X596,Y596,Z596,AA596,AB596,AC596)&lt;2.5,0,IF(AND(MIN(X596,Y596,Z596,AA596,AB596,AC596)&gt;=2.5,MIN(X596,Y596,Z596,AA596,AB596,AC596)&lt;3),3,ROUND(MIN(X596,Y596,Z596,AA596,AB596,AC596),0)))</f>
        <v>0</v>
      </c>
      <c r="AG596" s="161">
        <f t="shared" ref="AG596:AG659" si="59">IFERROR((43560/$I596)*$AF596,0)</f>
        <v>0</v>
      </c>
      <c r="AH596" s="126"/>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row>
    <row r="597" spans="1:79" ht="15">
      <c r="A597" s="393"/>
      <c r="B597" s="393"/>
      <c r="C597" s="393"/>
      <c r="D597" s="393"/>
      <c r="E597" s="393"/>
      <c r="F597" s="393"/>
      <c r="G597" s="393"/>
      <c r="H597" s="394"/>
      <c r="I597" s="394"/>
      <c r="J597" s="394"/>
      <c r="K597" s="394"/>
      <c r="L597" s="394"/>
      <c r="M597" s="394"/>
      <c r="N597" s="313">
        <f>IF(IF(I597&lt;'Checklist Parameters'!$E$22,0,($I597-$L597))&lt;0,0,IF(I597&lt;'Checklist Parameters'!$E$22,0,($I597-$L597)))</f>
        <v>0</v>
      </c>
      <c r="O597" s="394"/>
      <c r="P597" s="395"/>
      <c r="Q597" s="316">
        <f t="shared" si="54"/>
        <v>0</v>
      </c>
      <c r="R597" s="159">
        <f t="shared" si="55"/>
        <v>0</v>
      </c>
      <c r="S597" s="159">
        <f>IF('Checklist Parameters'!$E$60&lt;0.2,0.2,'Checklist Parameters'!$E$60)</f>
        <v>0.72</v>
      </c>
      <c r="T597" s="160">
        <f>IF($O597="",IF('Checklist District ID'!$C$43="Y",MAX($R597:$S597)*$I597,SUM($R597:$S597)*$I597),IF(O597&gt;0,Q597*S597))</f>
        <v>0</v>
      </c>
      <c r="U597" s="160">
        <f>IF(Q597&gt;0,((I597-T597)*'Formula Matrix'!$E$38),0)</f>
        <v>0</v>
      </c>
      <c r="V597" s="160">
        <f t="shared" si="56"/>
        <v>0</v>
      </c>
      <c r="W597" s="160">
        <f>IF(V597&gt;0,(V597*'Checklist Parameters'!$E$35),0)</f>
        <v>0</v>
      </c>
      <c r="X597" s="161">
        <f t="shared" si="57"/>
        <v>0</v>
      </c>
      <c r="Y597" s="161">
        <f>IF('Checklist Parameters'!$E$102&lt;&gt;"",(I597/43560)*'Checklist Parameters'!$E$102,"N/A")</f>
        <v>0</v>
      </c>
      <c r="Z597" s="161" t="str">
        <f>IF('Checklist Parameters'!$E$58&lt;&gt;"",((I597*'Checklist Parameters'!$E$58)*'Checklist Parameters'!$E$35)/1000,"N/A")</f>
        <v>N/A</v>
      </c>
      <c r="AA597" s="161">
        <f>IF('Checklist Parameters'!$E$101&lt;&gt;"",IFERROR(I597/'Checklist Parameters'!$E$101,0),"N/A")</f>
        <v>0</v>
      </c>
      <c r="AB597" s="161" t="str">
        <f>IF('Checklist Parameters'!$E$43&lt;&gt;"",(I597*'Checklist Parameters'!$E$43)/1000,"N/A")</f>
        <v>N/A</v>
      </c>
      <c r="AC597" s="161">
        <f>IF('Checklist Parameters'!$E$16="",$X597,IF(AND('Checklist Parameters'!$E$16&lt;$X597,'Checklist Parameters'!$E$16&gt;=3),'Checklist Parameters'!$E$16,IF(AND('Checklist Parameters'!$E$16&lt;$X597,'Checklist Parameters'!$E$16&lt;3),0,$X597)))</f>
        <v>0</v>
      </c>
      <c r="AD597" s="161" t="str">
        <f>IF(AND(I597&lt;'Checklist Parameters'!$E$22,$I597&lt;&gt;0),"Y","")</f>
        <v/>
      </c>
      <c r="AE597" s="161" t="str">
        <f>IF($AD597="Y",0,IF('Checklist Parameters'!$E$25="","&lt;no limit&gt;",ROUNDDOWN((($I597-'Checklist Parameters'!$E$24)/'Checklist Parameters'!$E$25)+1,0)))</f>
        <v>&lt;no limit&gt;</v>
      </c>
      <c r="AF597" s="174">
        <f t="shared" si="58"/>
        <v>0</v>
      </c>
      <c r="AG597" s="161">
        <f t="shared" si="59"/>
        <v>0</v>
      </c>
      <c r="AH597" s="126"/>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row>
    <row r="598" spans="1:79" ht="15">
      <c r="A598" s="393"/>
      <c r="B598" s="393"/>
      <c r="C598" s="393"/>
      <c r="D598" s="393"/>
      <c r="E598" s="393"/>
      <c r="F598" s="393"/>
      <c r="G598" s="393"/>
      <c r="H598" s="394"/>
      <c r="I598" s="394"/>
      <c r="J598" s="394"/>
      <c r="K598" s="394"/>
      <c r="L598" s="394"/>
      <c r="M598" s="394"/>
      <c r="N598" s="313">
        <f>IF(IF(I598&lt;'Checklist Parameters'!$E$22,0,($I598-$L598))&lt;0,0,IF(I598&lt;'Checklist Parameters'!$E$22,0,($I598-$L598)))</f>
        <v>0</v>
      </c>
      <c r="O598" s="394"/>
      <c r="P598" s="395"/>
      <c r="Q598" s="316">
        <f t="shared" si="54"/>
        <v>0</v>
      </c>
      <c r="R598" s="159">
        <f t="shared" si="55"/>
        <v>0</v>
      </c>
      <c r="S598" s="159">
        <f>IF('Checklist Parameters'!$E$60&lt;0.2,0.2,'Checklist Parameters'!$E$60)</f>
        <v>0.72</v>
      </c>
      <c r="T598" s="160">
        <f>IF($O598="",IF('Checklist District ID'!$C$43="Y",MAX($R598:$S598)*$I598,SUM($R598:$S598)*$I598),IF(O598&gt;0,Q598*S598))</f>
        <v>0</v>
      </c>
      <c r="U598" s="160">
        <f>IF(Q598&gt;0,((I598-T598)*'Formula Matrix'!$E$38),0)</f>
        <v>0</v>
      </c>
      <c r="V598" s="160">
        <f t="shared" si="56"/>
        <v>0</v>
      </c>
      <c r="W598" s="160">
        <f>IF(V598&gt;0,(V598*'Checklist Parameters'!$E$35),0)</f>
        <v>0</v>
      </c>
      <c r="X598" s="161">
        <f t="shared" si="57"/>
        <v>0</v>
      </c>
      <c r="Y598" s="161">
        <f>IF('Checklist Parameters'!$E$102&lt;&gt;"",(I598/43560)*'Checklist Parameters'!$E$102,"N/A")</f>
        <v>0</v>
      </c>
      <c r="Z598" s="161" t="str">
        <f>IF('Checklist Parameters'!$E$58&lt;&gt;"",((I598*'Checklist Parameters'!$E$58)*'Checklist Parameters'!$E$35)/1000,"N/A")</f>
        <v>N/A</v>
      </c>
      <c r="AA598" s="161">
        <f>IF('Checklist Parameters'!$E$101&lt;&gt;"",IFERROR(I598/'Checklist Parameters'!$E$101,0),"N/A")</f>
        <v>0</v>
      </c>
      <c r="AB598" s="161" t="str">
        <f>IF('Checklist Parameters'!$E$43&lt;&gt;"",(I598*'Checklist Parameters'!$E$43)/1000,"N/A")</f>
        <v>N/A</v>
      </c>
      <c r="AC598" s="161">
        <f>IF('Checklist Parameters'!$E$16="",$X598,IF(AND('Checklist Parameters'!$E$16&lt;$X598,'Checklist Parameters'!$E$16&gt;=3),'Checklist Parameters'!$E$16,IF(AND('Checklist Parameters'!$E$16&lt;$X598,'Checklist Parameters'!$E$16&lt;3),0,$X598)))</f>
        <v>0</v>
      </c>
      <c r="AD598" s="161" t="str">
        <f>IF(AND(I598&lt;'Checklist Parameters'!$E$22,$I598&lt;&gt;0),"Y","")</f>
        <v/>
      </c>
      <c r="AE598" s="161" t="str">
        <f>IF($AD598="Y",0,IF('Checklist Parameters'!$E$25="","&lt;no limit&gt;",ROUNDDOWN((($I598-'Checklist Parameters'!$E$24)/'Checklist Parameters'!$E$25)+1,0)))</f>
        <v>&lt;no limit&gt;</v>
      </c>
      <c r="AF598" s="174">
        <f t="shared" si="58"/>
        <v>0</v>
      </c>
      <c r="AG598" s="161">
        <f t="shared" si="59"/>
        <v>0</v>
      </c>
      <c r="AH598" s="126"/>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row>
    <row r="599" spans="1:79" ht="15">
      <c r="A599" s="393"/>
      <c r="B599" s="393"/>
      <c r="C599" s="393"/>
      <c r="D599" s="393"/>
      <c r="E599" s="393"/>
      <c r="F599" s="393"/>
      <c r="G599" s="393"/>
      <c r="H599" s="394"/>
      <c r="I599" s="394"/>
      <c r="J599" s="394"/>
      <c r="K599" s="394"/>
      <c r="L599" s="394"/>
      <c r="M599" s="394"/>
      <c r="N599" s="313">
        <f>IF(IF(I599&lt;'Checklist Parameters'!$E$22,0,($I599-$L599))&lt;0,0,IF(I599&lt;'Checklist Parameters'!$E$22,0,($I599-$L599)))</f>
        <v>0</v>
      </c>
      <c r="O599" s="394"/>
      <c r="P599" s="395"/>
      <c r="Q599" s="316">
        <f t="shared" si="54"/>
        <v>0</v>
      </c>
      <c r="R599" s="159">
        <f t="shared" si="55"/>
        <v>0</v>
      </c>
      <c r="S599" s="159">
        <f>IF('Checklist Parameters'!$E$60&lt;0.2,0.2,'Checklist Parameters'!$E$60)</f>
        <v>0.72</v>
      </c>
      <c r="T599" s="160">
        <f>IF($O599="",IF('Checklist District ID'!$C$43="Y",MAX($R599:$S599)*$I599,SUM($R599:$S599)*$I599),IF(O599&gt;0,Q599*S599))</f>
        <v>0</v>
      </c>
      <c r="U599" s="160">
        <f>IF(Q599&gt;0,((I599-T599)*'Formula Matrix'!$E$38),0)</f>
        <v>0</v>
      </c>
      <c r="V599" s="160">
        <f t="shared" si="56"/>
        <v>0</v>
      </c>
      <c r="W599" s="160">
        <f>IF(V599&gt;0,(V599*'Checklist Parameters'!$E$35),0)</f>
        <v>0</v>
      </c>
      <c r="X599" s="161">
        <f t="shared" si="57"/>
        <v>0</v>
      </c>
      <c r="Y599" s="161">
        <f>IF('Checklist Parameters'!$E$102&lt;&gt;"",(I599/43560)*'Checklist Parameters'!$E$102,"N/A")</f>
        <v>0</v>
      </c>
      <c r="Z599" s="161" t="str">
        <f>IF('Checklist Parameters'!$E$58&lt;&gt;"",((I599*'Checklist Parameters'!$E$58)*'Checklist Parameters'!$E$35)/1000,"N/A")</f>
        <v>N/A</v>
      </c>
      <c r="AA599" s="161">
        <f>IF('Checklist Parameters'!$E$101&lt;&gt;"",IFERROR(I599/'Checklist Parameters'!$E$101,0),"N/A")</f>
        <v>0</v>
      </c>
      <c r="AB599" s="161" t="str">
        <f>IF('Checklist Parameters'!$E$43&lt;&gt;"",(I599*'Checklist Parameters'!$E$43)/1000,"N/A")</f>
        <v>N/A</v>
      </c>
      <c r="AC599" s="161">
        <f>IF('Checklist Parameters'!$E$16="",$X599,IF(AND('Checklist Parameters'!$E$16&lt;$X599,'Checklist Parameters'!$E$16&gt;=3),'Checklist Parameters'!$E$16,IF(AND('Checklist Parameters'!$E$16&lt;$X599,'Checklist Parameters'!$E$16&lt;3),0,$X599)))</f>
        <v>0</v>
      </c>
      <c r="AD599" s="161" t="str">
        <f>IF(AND(I599&lt;'Checklist Parameters'!$E$22,$I599&lt;&gt;0),"Y","")</f>
        <v/>
      </c>
      <c r="AE599" s="161" t="str">
        <f>IF($AD599="Y",0,IF('Checklist Parameters'!$E$25="","&lt;no limit&gt;",ROUNDDOWN((($I599-'Checklist Parameters'!$E$24)/'Checklist Parameters'!$E$25)+1,0)))</f>
        <v>&lt;no limit&gt;</v>
      </c>
      <c r="AF599" s="174">
        <f t="shared" si="58"/>
        <v>0</v>
      </c>
      <c r="AG599" s="161">
        <f t="shared" si="59"/>
        <v>0</v>
      </c>
      <c r="AH599" s="126"/>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row>
    <row r="600" spans="1:79" ht="15">
      <c r="A600" s="393"/>
      <c r="B600" s="393"/>
      <c r="C600" s="393"/>
      <c r="D600" s="393"/>
      <c r="E600" s="393"/>
      <c r="F600" s="393"/>
      <c r="G600" s="393"/>
      <c r="H600" s="394"/>
      <c r="I600" s="394"/>
      <c r="J600" s="394"/>
      <c r="K600" s="394"/>
      <c r="L600" s="394"/>
      <c r="M600" s="394"/>
      <c r="N600" s="313">
        <f>IF(IF(I600&lt;'Checklist Parameters'!$E$22,0,($I600-$L600))&lt;0,0,IF(I600&lt;'Checklist Parameters'!$E$22,0,($I600-$L600)))</f>
        <v>0</v>
      </c>
      <c r="O600" s="394"/>
      <c r="P600" s="395"/>
      <c r="Q600" s="316">
        <f t="shared" si="54"/>
        <v>0</v>
      </c>
      <c r="R600" s="159">
        <f t="shared" si="55"/>
        <v>0</v>
      </c>
      <c r="S600" s="159">
        <f>IF('Checklist Parameters'!$E$60&lt;0.2,0.2,'Checklist Parameters'!$E$60)</f>
        <v>0.72</v>
      </c>
      <c r="T600" s="160">
        <f>IF($O600="",IF('Checklist District ID'!$C$43="Y",MAX($R600:$S600)*$I600,SUM($R600:$S600)*$I600),IF(O600&gt;0,Q600*S600))</f>
        <v>0</v>
      </c>
      <c r="U600" s="160">
        <f>IF(Q600&gt;0,((I600-T600)*'Formula Matrix'!$E$38),0)</f>
        <v>0</v>
      </c>
      <c r="V600" s="160">
        <f t="shared" si="56"/>
        <v>0</v>
      </c>
      <c r="W600" s="160">
        <f>IF(V600&gt;0,(V600*'Checklist Parameters'!$E$35),0)</f>
        <v>0</v>
      </c>
      <c r="X600" s="161">
        <f t="shared" si="57"/>
        <v>0</v>
      </c>
      <c r="Y600" s="161">
        <f>IF('Checklist Parameters'!$E$102&lt;&gt;"",(I600/43560)*'Checklist Parameters'!$E$102,"N/A")</f>
        <v>0</v>
      </c>
      <c r="Z600" s="161" t="str">
        <f>IF('Checklist Parameters'!$E$58&lt;&gt;"",((I600*'Checklist Parameters'!$E$58)*'Checklist Parameters'!$E$35)/1000,"N/A")</f>
        <v>N/A</v>
      </c>
      <c r="AA600" s="161">
        <f>IF('Checklist Parameters'!$E$101&lt;&gt;"",IFERROR(I600/'Checklist Parameters'!$E$101,0),"N/A")</f>
        <v>0</v>
      </c>
      <c r="AB600" s="161" t="str">
        <f>IF('Checklist Parameters'!$E$43&lt;&gt;"",(I600*'Checklist Parameters'!$E$43)/1000,"N/A")</f>
        <v>N/A</v>
      </c>
      <c r="AC600" s="161">
        <f>IF('Checklist Parameters'!$E$16="",$X600,IF(AND('Checklist Parameters'!$E$16&lt;$X600,'Checklist Parameters'!$E$16&gt;=3),'Checklist Parameters'!$E$16,IF(AND('Checklist Parameters'!$E$16&lt;$X600,'Checklist Parameters'!$E$16&lt;3),0,$X600)))</f>
        <v>0</v>
      </c>
      <c r="AD600" s="161" t="str">
        <f>IF(AND(I600&lt;'Checklist Parameters'!$E$22,$I600&lt;&gt;0),"Y","")</f>
        <v/>
      </c>
      <c r="AE600" s="161" t="str">
        <f>IF($AD600="Y",0,IF('Checklist Parameters'!$E$25="","&lt;no limit&gt;",ROUNDDOWN((($I600-'Checklist Parameters'!$E$24)/'Checklist Parameters'!$E$25)+1,0)))</f>
        <v>&lt;no limit&gt;</v>
      </c>
      <c r="AF600" s="174">
        <f t="shared" si="58"/>
        <v>0</v>
      </c>
      <c r="AG600" s="161">
        <f t="shared" si="59"/>
        <v>0</v>
      </c>
      <c r="AH600" s="126"/>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row>
    <row r="601" spans="1:79" ht="15">
      <c r="A601" s="393"/>
      <c r="B601" s="393"/>
      <c r="C601" s="393"/>
      <c r="D601" s="393"/>
      <c r="E601" s="393"/>
      <c r="F601" s="393"/>
      <c r="G601" s="393"/>
      <c r="H601" s="394"/>
      <c r="I601" s="394"/>
      <c r="J601" s="394"/>
      <c r="K601" s="394"/>
      <c r="L601" s="394"/>
      <c r="M601" s="394"/>
      <c r="N601" s="313">
        <f>IF(IF(I601&lt;'Checklist Parameters'!$E$22,0,($I601-$L601))&lt;0,0,IF(I601&lt;'Checklist Parameters'!$E$22,0,($I601-$L601)))</f>
        <v>0</v>
      </c>
      <c r="O601" s="394"/>
      <c r="P601" s="395"/>
      <c r="Q601" s="316">
        <f t="shared" si="54"/>
        <v>0</v>
      </c>
      <c r="R601" s="159">
        <f t="shared" si="55"/>
        <v>0</v>
      </c>
      <c r="S601" s="159">
        <f>IF('Checklist Parameters'!$E$60&lt;0.2,0.2,'Checklist Parameters'!$E$60)</f>
        <v>0.72</v>
      </c>
      <c r="T601" s="160">
        <f>IF($O601="",IF('Checklist District ID'!$C$43="Y",MAX($R601:$S601)*$I601,SUM($R601:$S601)*$I601),IF(O601&gt;0,Q601*S601))</f>
        <v>0</v>
      </c>
      <c r="U601" s="160">
        <f>IF(Q601&gt;0,((I601-T601)*'Formula Matrix'!$E$38),0)</f>
        <v>0</v>
      </c>
      <c r="V601" s="160">
        <f t="shared" si="56"/>
        <v>0</v>
      </c>
      <c r="W601" s="160">
        <f>IF(V601&gt;0,(V601*'Checklist Parameters'!$E$35),0)</f>
        <v>0</v>
      </c>
      <c r="X601" s="161">
        <f t="shared" si="57"/>
        <v>0</v>
      </c>
      <c r="Y601" s="161">
        <f>IF('Checklist Parameters'!$E$102&lt;&gt;"",(I601/43560)*'Checklist Parameters'!$E$102,"N/A")</f>
        <v>0</v>
      </c>
      <c r="Z601" s="161" t="str">
        <f>IF('Checklist Parameters'!$E$58&lt;&gt;"",((I601*'Checklist Parameters'!$E$58)*'Checklist Parameters'!$E$35)/1000,"N/A")</f>
        <v>N/A</v>
      </c>
      <c r="AA601" s="161">
        <f>IF('Checklist Parameters'!$E$101&lt;&gt;"",IFERROR(I601/'Checklist Parameters'!$E$101,0),"N/A")</f>
        <v>0</v>
      </c>
      <c r="AB601" s="161" t="str">
        <f>IF('Checklist Parameters'!$E$43&lt;&gt;"",(I601*'Checklist Parameters'!$E$43)/1000,"N/A")</f>
        <v>N/A</v>
      </c>
      <c r="AC601" s="161">
        <f>IF('Checklist Parameters'!$E$16="",$X601,IF(AND('Checklist Parameters'!$E$16&lt;$X601,'Checklist Parameters'!$E$16&gt;=3),'Checklist Parameters'!$E$16,IF(AND('Checklist Parameters'!$E$16&lt;$X601,'Checklist Parameters'!$E$16&lt;3),0,$X601)))</f>
        <v>0</v>
      </c>
      <c r="AD601" s="161" t="str">
        <f>IF(AND(I601&lt;'Checklist Parameters'!$E$22,$I601&lt;&gt;0),"Y","")</f>
        <v/>
      </c>
      <c r="AE601" s="161" t="str">
        <f>IF($AD601="Y",0,IF('Checklist Parameters'!$E$25="","&lt;no limit&gt;",ROUNDDOWN((($I601-'Checklist Parameters'!$E$24)/'Checklist Parameters'!$E$25)+1,0)))</f>
        <v>&lt;no limit&gt;</v>
      </c>
      <c r="AF601" s="174">
        <f t="shared" si="58"/>
        <v>0</v>
      </c>
      <c r="AG601" s="161">
        <f t="shared" si="59"/>
        <v>0</v>
      </c>
      <c r="AH601" s="126"/>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row>
    <row r="602" spans="1:79" ht="15">
      <c r="A602" s="393"/>
      <c r="B602" s="393"/>
      <c r="C602" s="393"/>
      <c r="D602" s="393"/>
      <c r="E602" s="393"/>
      <c r="F602" s="393"/>
      <c r="G602" s="393"/>
      <c r="H602" s="394"/>
      <c r="I602" s="394"/>
      <c r="J602" s="394"/>
      <c r="K602" s="394"/>
      <c r="L602" s="394"/>
      <c r="M602" s="394"/>
      <c r="N602" s="313">
        <f>IF(IF(I602&lt;'Checklist Parameters'!$E$22,0,($I602-$L602))&lt;0,0,IF(I602&lt;'Checklist Parameters'!$E$22,0,($I602-$L602)))</f>
        <v>0</v>
      </c>
      <c r="O602" s="394"/>
      <c r="P602" s="395"/>
      <c r="Q602" s="316">
        <f t="shared" si="54"/>
        <v>0</v>
      </c>
      <c r="R602" s="159">
        <f t="shared" si="55"/>
        <v>0</v>
      </c>
      <c r="S602" s="159">
        <f>IF('Checklist Parameters'!$E$60&lt;0.2,0.2,'Checklist Parameters'!$E$60)</f>
        <v>0.72</v>
      </c>
      <c r="T602" s="160">
        <f>IF($O602="",IF('Checklist District ID'!$C$43="Y",MAX($R602:$S602)*$I602,SUM($R602:$S602)*$I602),IF(O602&gt;0,Q602*S602))</f>
        <v>0</v>
      </c>
      <c r="U602" s="160">
        <f>IF(Q602&gt;0,((I602-T602)*'Formula Matrix'!$E$38),0)</f>
        <v>0</v>
      </c>
      <c r="V602" s="160">
        <f t="shared" si="56"/>
        <v>0</v>
      </c>
      <c r="W602" s="160">
        <f>IF(V602&gt;0,(V602*'Checklist Parameters'!$E$35),0)</f>
        <v>0</v>
      </c>
      <c r="X602" s="161">
        <f t="shared" si="57"/>
        <v>0</v>
      </c>
      <c r="Y602" s="161">
        <f>IF('Checklist Parameters'!$E$102&lt;&gt;"",(I602/43560)*'Checklist Parameters'!$E$102,"N/A")</f>
        <v>0</v>
      </c>
      <c r="Z602" s="161" t="str">
        <f>IF('Checklist Parameters'!$E$58&lt;&gt;"",((I602*'Checklist Parameters'!$E$58)*'Checklist Parameters'!$E$35)/1000,"N/A")</f>
        <v>N/A</v>
      </c>
      <c r="AA602" s="161">
        <f>IF('Checklist Parameters'!$E$101&lt;&gt;"",IFERROR(I602/'Checklist Parameters'!$E$101,0),"N/A")</f>
        <v>0</v>
      </c>
      <c r="AB602" s="161" t="str">
        <f>IF('Checklist Parameters'!$E$43&lt;&gt;"",(I602*'Checklist Parameters'!$E$43)/1000,"N/A")</f>
        <v>N/A</v>
      </c>
      <c r="AC602" s="161">
        <f>IF('Checklist Parameters'!$E$16="",$X602,IF(AND('Checklist Parameters'!$E$16&lt;$X602,'Checklist Parameters'!$E$16&gt;=3),'Checklist Parameters'!$E$16,IF(AND('Checklist Parameters'!$E$16&lt;$X602,'Checklist Parameters'!$E$16&lt;3),0,$X602)))</f>
        <v>0</v>
      </c>
      <c r="AD602" s="161" t="str">
        <f>IF(AND(I602&lt;'Checklist Parameters'!$E$22,$I602&lt;&gt;0),"Y","")</f>
        <v/>
      </c>
      <c r="AE602" s="161" t="str">
        <f>IF($AD602="Y",0,IF('Checklist Parameters'!$E$25="","&lt;no limit&gt;",ROUNDDOWN((($I602-'Checklist Parameters'!$E$24)/'Checklist Parameters'!$E$25)+1,0)))</f>
        <v>&lt;no limit&gt;</v>
      </c>
      <c r="AF602" s="174">
        <f t="shared" si="58"/>
        <v>0</v>
      </c>
      <c r="AG602" s="161">
        <f t="shared" si="59"/>
        <v>0</v>
      </c>
      <c r="AH602" s="126"/>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row>
    <row r="603" spans="1:79" ht="15">
      <c r="A603" s="393"/>
      <c r="B603" s="393"/>
      <c r="C603" s="393"/>
      <c r="D603" s="393"/>
      <c r="E603" s="393"/>
      <c r="F603" s="393"/>
      <c r="G603" s="393"/>
      <c r="H603" s="394"/>
      <c r="I603" s="394"/>
      <c r="J603" s="394"/>
      <c r="K603" s="394"/>
      <c r="L603" s="394"/>
      <c r="M603" s="394"/>
      <c r="N603" s="313">
        <f>IF(IF(I603&lt;'Checklist Parameters'!$E$22,0,($I603-$L603))&lt;0,0,IF(I603&lt;'Checklist Parameters'!$E$22,0,($I603-$L603)))</f>
        <v>0</v>
      </c>
      <c r="O603" s="394"/>
      <c r="P603" s="395"/>
      <c r="Q603" s="316">
        <f t="shared" si="54"/>
        <v>0</v>
      </c>
      <c r="R603" s="159">
        <f t="shared" si="55"/>
        <v>0</v>
      </c>
      <c r="S603" s="159">
        <f>IF('Checklist Parameters'!$E$60&lt;0.2,0.2,'Checklist Parameters'!$E$60)</f>
        <v>0.72</v>
      </c>
      <c r="T603" s="160">
        <f>IF($O603="",IF('Checklist District ID'!$C$43="Y",MAX($R603:$S603)*$I603,SUM($R603:$S603)*$I603),IF(O603&gt;0,Q603*S603))</f>
        <v>0</v>
      </c>
      <c r="U603" s="160">
        <f>IF(Q603&gt;0,((I603-T603)*'Formula Matrix'!$E$38),0)</f>
        <v>0</v>
      </c>
      <c r="V603" s="160">
        <f t="shared" si="56"/>
        <v>0</v>
      </c>
      <c r="W603" s="160">
        <f>IF(V603&gt;0,(V603*'Checklist Parameters'!$E$35),0)</f>
        <v>0</v>
      </c>
      <c r="X603" s="161">
        <f t="shared" si="57"/>
        <v>0</v>
      </c>
      <c r="Y603" s="161">
        <f>IF('Checklist Parameters'!$E$102&lt;&gt;"",(I603/43560)*'Checklist Parameters'!$E$102,"N/A")</f>
        <v>0</v>
      </c>
      <c r="Z603" s="161" t="str">
        <f>IF('Checklist Parameters'!$E$58&lt;&gt;"",((I603*'Checklist Parameters'!$E$58)*'Checklist Parameters'!$E$35)/1000,"N/A")</f>
        <v>N/A</v>
      </c>
      <c r="AA603" s="161">
        <f>IF('Checklist Parameters'!$E$101&lt;&gt;"",IFERROR(I603/'Checklist Parameters'!$E$101,0),"N/A")</f>
        <v>0</v>
      </c>
      <c r="AB603" s="161" t="str">
        <f>IF('Checklist Parameters'!$E$43&lt;&gt;"",(I603*'Checklist Parameters'!$E$43)/1000,"N/A")</f>
        <v>N/A</v>
      </c>
      <c r="AC603" s="161">
        <f>IF('Checklist Parameters'!$E$16="",$X603,IF(AND('Checklist Parameters'!$E$16&lt;$X603,'Checklist Parameters'!$E$16&gt;=3),'Checklist Parameters'!$E$16,IF(AND('Checklist Parameters'!$E$16&lt;$X603,'Checklist Parameters'!$E$16&lt;3),0,$X603)))</f>
        <v>0</v>
      </c>
      <c r="AD603" s="161" t="str">
        <f>IF(AND(I603&lt;'Checklist Parameters'!$E$22,$I603&lt;&gt;0),"Y","")</f>
        <v/>
      </c>
      <c r="AE603" s="161" t="str">
        <f>IF($AD603="Y",0,IF('Checklist Parameters'!$E$25="","&lt;no limit&gt;",ROUNDDOWN((($I603-'Checklist Parameters'!$E$24)/'Checklist Parameters'!$E$25)+1,0)))</f>
        <v>&lt;no limit&gt;</v>
      </c>
      <c r="AF603" s="174">
        <f t="shared" si="58"/>
        <v>0</v>
      </c>
      <c r="AG603" s="161">
        <f t="shared" si="59"/>
        <v>0</v>
      </c>
      <c r="AH603" s="126"/>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row>
    <row r="604" spans="1:79" ht="15">
      <c r="A604" s="393"/>
      <c r="B604" s="393"/>
      <c r="C604" s="393"/>
      <c r="D604" s="393"/>
      <c r="E604" s="393"/>
      <c r="F604" s="393"/>
      <c r="G604" s="393"/>
      <c r="H604" s="394"/>
      <c r="I604" s="394"/>
      <c r="J604" s="394"/>
      <c r="K604" s="394"/>
      <c r="L604" s="394"/>
      <c r="M604" s="394"/>
      <c r="N604" s="313">
        <f>IF(IF(I604&lt;'Checklist Parameters'!$E$22,0,($I604-$L604))&lt;0,0,IF(I604&lt;'Checklist Parameters'!$E$22,0,($I604-$L604)))</f>
        <v>0</v>
      </c>
      <c r="O604" s="394"/>
      <c r="P604" s="395"/>
      <c r="Q604" s="316">
        <f t="shared" si="54"/>
        <v>0</v>
      </c>
      <c r="R604" s="159">
        <f t="shared" si="55"/>
        <v>0</v>
      </c>
      <c r="S604" s="159">
        <f>IF('Checklist Parameters'!$E$60&lt;0.2,0.2,'Checklist Parameters'!$E$60)</f>
        <v>0.72</v>
      </c>
      <c r="T604" s="160">
        <f>IF($O604="",IF('Checklist District ID'!$C$43="Y",MAX($R604:$S604)*$I604,SUM($R604:$S604)*$I604),IF(O604&gt;0,Q604*S604))</f>
        <v>0</v>
      </c>
      <c r="U604" s="160">
        <f>IF(Q604&gt;0,((I604-T604)*'Formula Matrix'!$E$38),0)</f>
        <v>0</v>
      </c>
      <c r="V604" s="160">
        <f t="shared" si="56"/>
        <v>0</v>
      </c>
      <c r="W604" s="160">
        <f>IF(V604&gt;0,(V604*'Checklist Parameters'!$E$35),0)</f>
        <v>0</v>
      </c>
      <c r="X604" s="161">
        <f t="shared" si="57"/>
        <v>0</v>
      </c>
      <c r="Y604" s="161">
        <f>IF('Checklist Parameters'!$E$102&lt;&gt;"",(I604/43560)*'Checklist Parameters'!$E$102,"N/A")</f>
        <v>0</v>
      </c>
      <c r="Z604" s="161" t="str">
        <f>IF('Checklist Parameters'!$E$58&lt;&gt;"",((I604*'Checklist Parameters'!$E$58)*'Checklist Parameters'!$E$35)/1000,"N/A")</f>
        <v>N/A</v>
      </c>
      <c r="AA604" s="161">
        <f>IF('Checklist Parameters'!$E$101&lt;&gt;"",IFERROR(I604/'Checklist Parameters'!$E$101,0),"N/A")</f>
        <v>0</v>
      </c>
      <c r="AB604" s="161" t="str">
        <f>IF('Checklist Parameters'!$E$43&lt;&gt;"",(I604*'Checklist Parameters'!$E$43)/1000,"N/A")</f>
        <v>N/A</v>
      </c>
      <c r="AC604" s="161">
        <f>IF('Checklist Parameters'!$E$16="",$X604,IF(AND('Checklist Parameters'!$E$16&lt;$X604,'Checklist Parameters'!$E$16&gt;=3),'Checklist Parameters'!$E$16,IF(AND('Checklist Parameters'!$E$16&lt;$X604,'Checklist Parameters'!$E$16&lt;3),0,$X604)))</f>
        <v>0</v>
      </c>
      <c r="AD604" s="161" t="str">
        <f>IF(AND(I604&lt;'Checklist Parameters'!$E$22,$I604&lt;&gt;0),"Y","")</f>
        <v/>
      </c>
      <c r="AE604" s="161" t="str">
        <f>IF($AD604="Y",0,IF('Checklist Parameters'!$E$25="","&lt;no limit&gt;",ROUNDDOWN((($I604-'Checklist Parameters'!$E$24)/'Checklist Parameters'!$E$25)+1,0)))</f>
        <v>&lt;no limit&gt;</v>
      </c>
      <c r="AF604" s="174">
        <f t="shared" si="58"/>
        <v>0</v>
      </c>
      <c r="AG604" s="161">
        <f t="shared" si="59"/>
        <v>0</v>
      </c>
      <c r="AH604" s="126"/>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row>
    <row r="605" spans="1:79" ht="15">
      <c r="A605" s="393"/>
      <c r="B605" s="393"/>
      <c r="C605" s="393"/>
      <c r="D605" s="393"/>
      <c r="E605" s="393"/>
      <c r="F605" s="393"/>
      <c r="G605" s="393"/>
      <c r="H605" s="394"/>
      <c r="I605" s="394"/>
      <c r="J605" s="394"/>
      <c r="K605" s="394"/>
      <c r="L605" s="394"/>
      <c r="M605" s="394"/>
      <c r="N605" s="313">
        <f>IF(IF(I605&lt;'Checklist Parameters'!$E$22,0,($I605-$L605))&lt;0,0,IF(I605&lt;'Checklist Parameters'!$E$22,0,($I605-$L605)))</f>
        <v>0</v>
      </c>
      <c r="O605" s="394"/>
      <c r="P605" s="395"/>
      <c r="Q605" s="316">
        <f t="shared" si="54"/>
        <v>0</v>
      </c>
      <c r="R605" s="159">
        <f t="shared" si="55"/>
        <v>0</v>
      </c>
      <c r="S605" s="159">
        <f>IF('Checklist Parameters'!$E$60&lt;0.2,0.2,'Checklist Parameters'!$E$60)</f>
        <v>0.72</v>
      </c>
      <c r="T605" s="160">
        <f>IF($O605="",IF('Checklist District ID'!$C$43="Y",MAX($R605:$S605)*$I605,SUM($R605:$S605)*$I605),IF(O605&gt;0,Q605*S605))</f>
        <v>0</v>
      </c>
      <c r="U605" s="160">
        <f>IF(Q605&gt;0,((I605-T605)*'Formula Matrix'!$E$38),0)</f>
        <v>0</v>
      </c>
      <c r="V605" s="160">
        <f t="shared" si="56"/>
        <v>0</v>
      </c>
      <c r="W605" s="160">
        <f>IF(V605&gt;0,(V605*'Checklist Parameters'!$E$35),0)</f>
        <v>0</v>
      </c>
      <c r="X605" s="161">
        <f t="shared" si="57"/>
        <v>0</v>
      </c>
      <c r="Y605" s="161">
        <f>IF('Checklist Parameters'!$E$102&lt;&gt;"",(I605/43560)*'Checklist Parameters'!$E$102,"N/A")</f>
        <v>0</v>
      </c>
      <c r="Z605" s="161" t="str">
        <f>IF('Checklist Parameters'!$E$58&lt;&gt;"",((I605*'Checklist Parameters'!$E$58)*'Checklist Parameters'!$E$35)/1000,"N/A")</f>
        <v>N/A</v>
      </c>
      <c r="AA605" s="161">
        <f>IF('Checklist Parameters'!$E$101&lt;&gt;"",IFERROR(I605/'Checklist Parameters'!$E$101,0),"N/A")</f>
        <v>0</v>
      </c>
      <c r="AB605" s="161" t="str">
        <f>IF('Checklist Parameters'!$E$43&lt;&gt;"",(I605*'Checklist Parameters'!$E$43)/1000,"N/A")</f>
        <v>N/A</v>
      </c>
      <c r="AC605" s="161">
        <f>IF('Checklist Parameters'!$E$16="",$X605,IF(AND('Checklist Parameters'!$E$16&lt;$X605,'Checklist Parameters'!$E$16&gt;=3),'Checklist Parameters'!$E$16,IF(AND('Checklist Parameters'!$E$16&lt;$X605,'Checklist Parameters'!$E$16&lt;3),0,$X605)))</f>
        <v>0</v>
      </c>
      <c r="AD605" s="161" t="str">
        <f>IF(AND(I605&lt;'Checklist Parameters'!$E$22,$I605&lt;&gt;0),"Y","")</f>
        <v/>
      </c>
      <c r="AE605" s="161" t="str">
        <f>IF($AD605="Y",0,IF('Checklist Parameters'!$E$25="","&lt;no limit&gt;",ROUNDDOWN((($I605-'Checklist Parameters'!$E$24)/'Checklist Parameters'!$E$25)+1,0)))</f>
        <v>&lt;no limit&gt;</v>
      </c>
      <c r="AF605" s="174">
        <f t="shared" si="58"/>
        <v>0</v>
      </c>
      <c r="AG605" s="161">
        <f t="shared" si="59"/>
        <v>0</v>
      </c>
      <c r="AH605" s="126"/>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row>
    <row r="606" spans="1:79" ht="15">
      <c r="A606" s="393"/>
      <c r="B606" s="393"/>
      <c r="C606" s="393"/>
      <c r="D606" s="393"/>
      <c r="E606" s="393"/>
      <c r="F606" s="393"/>
      <c r="G606" s="393"/>
      <c r="H606" s="394"/>
      <c r="I606" s="394"/>
      <c r="J606" s="394"/>
      <c r="K606" s="394"/>
      <c r="L606" s="394"/>
      <c r="M606" s="394"/>
      <c r="N606" s="313">
        <f>IF(IF(I606&lt;'Checklist Parameters'!$E$22,0,($I606-$L606))&lt;0,0,IF(I606&lt;'Checklist Parameters'!$E$22,0,($I606-$L606)))</f>
        <v>0</v>
      </c>
      <c r="O606" s="394"/>
      <c r="P606" s="395"/>
      <c r="Q606" s="316">
        <f t="shared" si="54"/>
        <v>0</v>
      </c>
      <c r="R606" s="159">
        <f t="shared" si="55"/>
        <v>0</v>
      </c>
      <c r="S606" s="159">
        <f>IF('Checklist Parameters'!$E$60&lt;0.2,0.2,'Checklist Parameters'!$E$60)</f>
        <v>0.72</v>
      </c>
      <c r="T606" s="160">
        <f>IF($O606="",IF('Checklist District ID'!$C$43="Y",MAX($R606:$S606)*$I606,SUM($R606:$S606)*$I606),IF(O606&gt;0,Q606*S606))</f>
        <v>0</v>
      </c>
      <c r="U606" s="160">
        <f>IF(Q606&gt;0,((I606-T606)*'Formula Matrix'!$E$38),0)</f>
        <v>0</v>
      </c>
      <c r="V606" s="160">
        <f t="shared" si="56"/>
        <v>0</v>
      </c>
      <c r="W606" s="160">
        <f>IF(V606&gt;0,(V606*'Checklist Parameters'!$E$35),0)</f>
        <v>0</v>
      </c>
      <c r="X606" s="161">
        <f t="shared" si="57"/>
        <v>0</v>
      </c>
      <c r="Y606" s="161">
        <f>IF('Checklist Parameters'!$E$102&lt;&gt;"",(I606/43560)*'Checklist Parameters'!$E$102,"N/A")</f>
        <v>0</v>
      </c>
      <c r="Z606" s="161" t="str">
        <f>IF('Checklist Parameters'!$E$58&lt;&gt;"",((I606*'Checklist Parameters'!$E$58)*'Checklist Parameters'!$E$35)/1000,"N/A")</f>
        <v>N/A</v>
      </c>
      <c r="AA606" s="161">
        <f>IF('Checklist Parameters'!$E$101&lt;&gt;"",IFERROR(I606/'Checklist Parameters'!$E$101,0),"N/A")</f>
        <v>0</v>
      </c>
      <c r="AB606" s="161" t="str">
        <f>IF('Checklist Parameters'!$E$43&lt;&gt;"",(I606*'Checklist Parameters'!$E$43)/1000,"N/A")</f>
        <v>N/A</v>
      </c>
      <c r="AC606" s="161">
        <f>IF('Checklist Parameters'!$E$16="",$X606,IF(AND('Checklist Parameters'!$E$16&lt;$X606,'Checklist Parameters'!$E$16&gt;=3),'Checklist Parameters'!$E$16,IF(AND('Checklist Parameters'!$E$16&lt;$X606,'Checklist Parameters'!$E$16&lt;3),0,$X606)))</f>
        <v>0</v>
      </c>
      <c r="AD606" s="161" t="str">
        <f>IF(AND(I606&lt;'Checklist Parameters'!$E$22,$I606&lt;&gt;0),"Y","")</f>
        <v/>
      </c>
      <c r="AE606" s="161" t="str">
        <f>IF($AD606="Y",0,IF('Checklist Parameters'!$E$25="","&lt;no limit&gt;",ROUNDDOWN((($I606-'Checklist Parameters'!$E$24)/'Checklist Parameters'!$E$25)+1,0)))</f>
        <v>&lt;no limit&gt;</v>
      </c>
      <c r="AF606" s="174">
        <f t="shared" si="58"/>
        <v>0</v>
      </c>
      <c r="AG606" s="161">
        <f t="shared" si="59"/>
        <v>0</v>
      </c>
      <c r="AH606" s="126"/>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row>
    <row r="607" spans="1:79" ht="15">
      <c r="A607" s="393"/>
      <c r="B607" s="393"/>
      <c r="C607" s="393"/>
      <c r="D607" s="393"/>
      <c r="E607" s="393"/>
      <c r="F607" s="393"/>
      <c r="G607" s="393"/>
      <c r="H607" s="394"/>
      <c r="I607" s="394"/>
      <c r="J607" s="394"/>
      <c r="K607" s="394"/>
      <c r="L607" s="394"/>
      <c r="M607" s="394"/>
      <c r="N607" s="313">
        <f>IF(IF(I607&lt;'Checklist Parameters'!$E$22,0,($I607-$L607))&lt;0,0,IF(I607&lt;'Checklist Parameters'!$E$22,0,($I607-$L607)))</f>
        <v>0</v>
      </c>
      <c r="O607" s="394"/>
      <c r="P607" s="395"/>
      <c r="Q607" s="316">
        <f t="shared" si="54"/>
        <v>0</v>
      </c>
      <c r="R607" s="159">
        <f t="shared" si="55"/>
        <v>0</v>
      </c>
      <c r="S607" s="159">
        <f>IF('Checklist Parameters'!$E$60&lt;0.2,0.2,'Checklist Parameters'!$E$60)</f>
        <v>0.72</v>
      </c>
      <c r="T607" s="160">
        <f>IF($O607="",IF('Checklist District ID'!$C$43="Y",MAX($R607:$S607)*$I607,SUM($R607:$S607)*$I607),IF(O607&gt;0,Q607*S607))</f>
        <v>0</v>
      </c>
      <c r="U607" s="160">
        <f>IF(Q607&gt;0,((I607-T607)*'Formula Matrix'!$E$38),0)</f>
        <v>0</v>
      </c>
      <c r="V607" s="160">
        <f t="shared" si="56"/>
        <v>0</v>
      </c>
      <c r="W607" s="160">
        <f>IF(V607&gt;0,(V607*'Checklist Parameters'!$E$35),0)</f>
        <v>0</v>
      </c>
      <c r="X607" s="161">
        <f t="shared" si="57"/>
        <v>0</v>
      </c>
      <c r="Y607" s="161">
        <f>IF('Checklist Parameters'!$E$102&lt;&gt;"",(I607/43560)*'Checklist Parameters'!$E$102,"N/A")</f>
        <v>0</v>
      </c>
      <c r="Z607" s="161" t="str">
        <f>IF('Checklist Parameters'!$E$58&lt;&gt;"",((I607*'Checklist Parameters'!$E$58)*'Checklist Parameters'!$E$35)/1000,"N/A")</f>
        <v>N/A</v>
      </c>
      <c r="AA607" s="161">
        <f>IF('Checklist Parameters'!$E$101&lt;&gt;"",IFERROR(I607/'Checklist Parameters'!$E$101,0),"N/A")</f>
        <v>0</v>
      </c>
      <c r="AB607" s="161" t="str">
        <f>IF('Checklist Parameters'!$E$43&lt;&gt;"",(I607*'Checklist Parameters'!$E$43)/1000,"N/A")</f>
        <v>N/A</v>
      </c>
      <c r="AC607" s="161">
        <f>IF('Checklist Parameters'!$E$16="",$X607,IF(AND('Checklist Parameters'!$E$16&lt;$X607,'Checklist Parameters'!$E$16&gt;=3),'Checklist Parameters'!$E$16,IF(AND('Checklist Parameters'!$E$16&lt;$X607,'Checklist Parameters'!$E$16&lt;3),0,$X607)))</f>
        <v>0</v>
      </c>
      <c r="AD607" s="161" t="str">
        <f>IF(AND(I607&lt;'Checklist Parameters'!$E$22,$I607&lt;&gt;0),"Y","")</f>
        <v/>
      </c>
      <c r="AE607" s="161" t="str">
        <f>IF($AD607="Y",0,IF('Checklist Parameters'!$E$25="","&lt;no limit&gt;",ROUNDDOWN((($I607-'Checklist Parameters'!$E$24)/'Checklist Parameters'!$E$25)+1,0)))</f>
        <v>&lt;no limit&gt;</v>
      </c>
      <c r="AF607" s="174">
        <f t="shared" si="58"/>
        <v>0</v>
      </c>
      <c r="AG607" s="161">
        <f t="shared" si="59"/>
        <v>0</v>
      </c>
      <c r="AH607" s="126"/>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row>
    <row r="608" spans="1:79" ht="15">
      <c r="A608" s="393"/>
      <c r="B608" s="393"/>
      <c r="C608" s="393"/>
      <c r="D608" s="393"/>
      <c r="E608" s="393"/>
      <c r="F608" s="393"/>
      <c r="G608" s="393"/>
      <c r="H608" s="394"/>
      <c r="I608" s="394"/>
      <c r="J608" s="394"/>
      <c r="K608" s="394"/>
      <c r="L608" s="394"/>
      <c r="M608" s="394"/>
      <c r="N608" s="313">
        <f>IF(IF(I608&lt;'Checklist Parameters'!$E$22,0,($I608-$L608))&lt;0,0,IF(I608&lt;'Checklist Parameters'!$E$22,0,($I608-$L608)))</f>
        <v>0</v>
      </c>
      <c r="O608" s="394"/>
      <c r="P608" s="395"/>
      <c r="Q608" s="316">
        <f t="shared" si="54"/>
        <v>0</v>
      </c>
      <c r="R608" s="159">
        <f t="shared" si="55"/>
        <v>0</v>
      </c>
      <c r="S608" s="159">
        <f>IF('Checklist Parameters'!$E$60&lt;0.2,0.2,'Checklist Parameters'!$E$60)</f>
        <v>0.72</v>
      </c>
      <c r="T608" s="160">
        <f>IF($O608="",IF('Checklist District ID'!$C$43="Y",MAX($R608:$S608)*$I608,SUM($R608:$S608)*$I608),IF(O608&gt;0,Q608*S608))</f>
        <v>0</v>
      </c>
      <c r="U608" s="160">
        <f>IF(Q608&gt;0,((I608-T608)*'Formula Matrix'!$E$38),0)</f>
        <v>0</v>
      </c>
      <c r="V608" s="160">
        <f t="shared" si="56"/>
        <v>0</v>
      </c>
      <c r="W608" s="160">
        <f>IF(V608&gt;0,(V608*'Checklist Parameters'!$E$35),0)</f>
        <v>0</v>
      </c>
      <c r="X608" s="161">
        <f t="shared" si="57"/>
        <v>0</v>
      </c>
      <c r="Y608" s="161">
        <f>IF('Checklist Parameters'!$E$102&lt;&gt;"",(I608/43560)*'Checklist Parameters'!$E$102,"N/A")</f>
        <v>0</v>
      </c>
      <c r="Z608" s="161" t="str">
        <f>IF('Checklist Parameters'!$E$58&lt;&gt;"",((I608*'Checklist Parameters'!$E$58)*'Checklist Parameters'!$E$35)/1000,"N/A")</f>
        <v>N/A</v>
      </c>
      <c r="AA608" s="161">
        <f>IF('Checklist Parameters'!$E$101&lt;&gt;"",IFERROR(I608/'Checklist Parameters'!$E$101,0),"N/A")</f>
        <v>0</v>
      </c>
      <c r="AB608" s="161" t="str">
        <f>IF('Checklist Parameters'!$E$43&lt;&gt;"",(I608*'Checklist Parameters'!$E$43)/1000,"N/A")</f>
        <v>N/A</v>
      </c>
      <c r="AC608" s="161">
        <f>IF('Checklist Parameters'!$E$16="",$X608,IF(AND('Checklist Parameters'!$E$16&lt;$X608,'Checklist Parameters'!$E$16&gt;=3),'Checklist Parameters'!$E$16,IF(AND('Checklist Parameters'!$E$16&lt;$X608,'Checklist Parameters'!$E$16&lt;3),0,$X608)))</f>
        <v>0</v>
      </c>
      <c r="AD608" s="161" t="str">
        <f>IF(AND(I608&lt;'Checklist Parameters'!$E$22,$I608&lt;&gt;0),"Y","")</f>
        <v/>
      </c>
      <c r="AE608" s="161" t="str">
        <f>IF($AD608="Y",0,IF('Checklist Parameters'!$E$25="","&lt;no limit&gt;",ROUNDDOWN((($I608-'Checklist Parameters'!$E$24)/'Checklist Parameters'!$E$25)+1,0)))</f>
        <v>&lt;no limit&gt;</v>
      </c>
      <c r="AF608" s="174">
        <f t="shared" si="58"/>
        <v>0</v>
      </c>
      <c r="AG608" s="161">
        <f t="shared" si="59"/>
        <v>0</v>
      </c>
      <c r="AH608" s="126"/>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row>
    <row r="609" spans="1:79" ht="15">
      <c r="A609" s="393"/>
      <c r="B609" s="393"/>
      <c r="C609" s="393"/>
      <c r="D609" s="393"/>
      <c r="E609" s="393"/>
      <c r="F609" s="393"/>
      <c r="G609" s="393"/>
      <c r="H609" s="394"/>
      <c r="I609" s="394"/>
      <c r="J609" s="394"/>
      <c r="K609" s="394"/>
      <c r="L609" s="394"/>
      <c r="M609" s="394"/>
      <c r="N609" s="313">
        <f>IF(IF(I609&lt;'Checklist Parameters'!$E$22,0,($I609-$L609))&lt;0,0,IF(I609&lt;'Checklist Parameters'!$E$22,0,($I609-$L609)))</f>
        <v>0</v>
      </c>
      <c r="O609" s="394"/>
      <c r="P609" s="395"/>
      <c r="Q609" s="316">
        <f t="shared" si="54"/>
        <v>0</v>
      </c>
      <c r="R609" s="159">
        <f t="shared" si="55"/>
        <v>0</v>
      </c>
      <c r="S609" s="159">
        <f>IF('Checklist Parameters'!$E$60&lt;0.2,0.2,'Checklist Parameters'!$E$60)</f>
        <v>0.72</v>
      </c>
      <c r="T609" s="160">
        <f>IF($O609="",IF('Checklist District ID'!$C$43="Y",MAX($R609:$S609)*$I609,SUM($R609:$S609)*$I609),IF(O609&gt;0,Q609*S609))</f>
        <v>0</v>
      </c>
      <c r="U609" s="160">
        <f>IF(Q609&gt;0,((I609-T609)*'Formula Matrix'!$E$38),0)</f>
        <v>0</v>
      </c>
      <c r="V609" s="160">
        <f t="shared" si="56"/>
        <v>0</v>
      </c>
      <c r="W609" s="160">
        <f>IF(V609&gt;0,(V609*'Checklist Parameters'!$E$35),0)</f>
        <v>0</v>
      </c>
      <c r="X609" s="161">
        <f t="shared" si="57"/>
        <v>0</v>
      </c>
      <c r="Y609" s="161">
        <f>IF('Checklist Parameters'!$E$102&lt;&gt;"",(I609/43560)*'Checklist Parameters'!$E$102,"N/A")</f>
        <v>0</v>
      </c>
      <c r="Z609" s="161" t="str">
        <f>IF('Checklist Parameters'!$E$58&lt;&gt;"",((I609*'Checklist Parameters'!$E$58)*'Checklist Parameters'!$E$35)/1000,"N/A")</f>
        <v>N/A</v>
      </c>
      <c r="AA609" s="161">
        <f>IF('Checklist Parameters'!$E$101&lt;&gt;"",IFERROR(I609/'Checklist Parameters'!$E$101,0),"N/A")</f>
        <v>0</v>
      </c>
      <c r="AB609" s="161" t="str">
        <f>IF('Checklist Parameters'!$E$43&lt;&gt;"",(I609*'Checklist Parameters'!$E$43)/1000,"N/A")</f>
        <v>N/A</v>
      </c>
      <c r="AC609" s="161">
        <f>IF('Checklist Parameters'!$E$16="",$X609,IF(AND('Checklist Parameters'!$E$16&lt;$X609,'Checklist Parameters'!$E$16&gt;=3),'Checklist Parameters'!$E$16,IF(AND('Checklist Parameters'!$E$16&lt;$X609,'Checklist Parameters'!$E$16&lt;3),0,$X609)))</f>
        <v>0</v>
      </c>
      <c r="AD609" s="161" t="str">
        <f>IF(AND(I609&lt;'Checklist Parameters'!$E$22,$I609&lt;&gt;0),"Y","")</f>
        <v/>
      </c>
      <c r="AE609" s="161" t="str">
        <f>IF($AD609="Y",0,IF('Checklist Parameters'!$E$25="","&lt;no limit&gt;",ROUNDDOWN((($I609-'Checklist Parameters'!$E$24)/'Checklist Parameters'!$E$25)+1,0)))</f>
        <v>&lt;no limit&gt;</v>
      </c>
      <c r="AF609" s="174">
        <f t="shared" si="58"/>
        <v>0</v>
      </c>
      <c r="AG609" s="161">
        <f t="shared" si="59"/>
        <v>0</v>
      </c>
      <c r="AH609" s="126"/>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row>
    <row r="610" spans="1:79" ht="15">
      <c r="A610" s="393"/>
      <c r="B610" s="393"/>
      <c r="C610" s="393"/>
      <c r="D610" s="393"/>
      <c r="E610" s="393"/>
      <c r="F610" s="393"/>
      <c r="G610" s="393"/>
      <c r="H610" s="394"/>
      <c r="I610" s="394"/>
      <c r="J610" s="394"/>
      <c r="K610" s="394"/>
      <c r="L610" s="394"/>
      <c r="M610" s="394"/>
      <c r="N610" s="313">
        <f>IF(IF(I610&lt;'Checklist Parameters'!$E$22,0,($I610-$L610))&lt;0,0,IF(I610&lt;'Checklist Parameters'!$E$22,0,($I610-$L610)))</f>
        <v>0</v>
      </c>
      <c r="O610" s="394"/>
      <c r="P610" s="395"/>
      <c r="Q610" s="316">
        <f t="shared" si="54"/>
        <v>0</v>
      </c>
      <c r="R610" s="159">
        <f t="shared" si="55"/>
        <v>0</v>
      </c>
      <c r="S610" s="159">
        <f>IF('Checklist Parameters'!$E$60&lt;0.2,0.2,'Checklist Parameters'!$E$60)</f>
        <v>0.72</v>
      </c>
      <c r="T610" s="160">
        <f>IF($O610="",IF('Checklist District ID'!$C$43="Y",MAX($R610:$S610)*$I610,SUM($R610:$S610)*$I610),IF(O610&gt;0,Q610*S610))</f>
        <v>0</v>
      </c>
      <c r="U610" s="160">
        <f>IF(Q610&gt;0,((I610-T610)*'Formula Matrix'!$E$38),0)</f>
        <v>0</v>
      </c>
      <c r="V610" s="160">
        <f t="shared" si="56"/>
        <v>0</v>
      </c>
      <c r="W610" s="160">
        <f>IF(V610&gt;0,(V610*'Checklist Parameters'!$E$35),0)</f>
        <v>0</v>
      </c>
      <c r="X610" s="161">
        <f t="shared" si="57"/>
        <v>0</v>
      </c>
      <c r="Y610" s="161">
        <f>IF('Checklist Parameters'!$E$102&lt;&gt;"",(I610/43560)*'Checklist Parameters'!$E$102,"N/A")</f>
        <v>0</v>
      </c>
      <c r="Z610" s="161" t="str">
        <f>IF('Checklist Parameters'!$E$58&lt;&gt;"",((I610*'Checklist Parameters'!$E$58)*'Checklist Parameters'!$E$35)/1000,"N/A")</f>
        <v>N/A</v>
      </c>
      <c r="AA610" s="161">
        <f>IF('Checklist Parameters'!$E$101&lt;&gt;"",IFERROR(I610/'Checklist Parameters'!$E$101,0),"N/A")</f>
        <v>0</v>
      </c>
      <c r="AB610" s="161" t="str">
        <f>IF('Checklist Parameters'!$E$43&lt;&gt;"",(I610*'Checklist Parameters'!$E$43)/1000,"N/A")</f>
        <v>N/A</v>
      </c>
      <c r="AC610" s="161">
        <f>IF('Checklist Parameters'!$E$16="",$X610,IF(AND('Checklist Parameters'!$E$16&lt;$X610,'Checklist Parameters'!$E$16&gt;=3),'Checklist Parameters'!$E$16,IF(AND('Checklist Parameters'!$E$16&lt;$X610,'Checklist Parameters'!$E$16&lt;3),0,$X610)))</f>
        <v>0</v>
      </c>
      <c r="AD610" s="161" t="str">
        <f>IF(AND(I610&lt;'Checklist Parameters'!$E$22,$I610&lt;&gt;0),"Y","")</f>
        <v/>
      </c>
      <c r="AE610" s="161" t="str">
        <f>IF($AD610="Y",0,IF('Checklist Parameters'!$E$25="","&lt;no limit&gt;",ROUNDDOWN((($I610-'Checklist Parameters'!$E$24)/'Checklist Parameters'!$E$25)+1,0)))</f>
        <v>&lt;no limit&gt;</v>
      </c>
      <c r="AF610" s="174">
        <f t="shared" si="58"/>
        <v>0</v>
      </c>
      <c r="AG610" s="161">
        <f t="shared" si="59"/>
        <v>0</v>
      </c>
      <c r="AH610" s="126"/>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row>
    <row r="611" spans="1:79" ht="15">
      <c r="A611" s="393"/>
      <c r="B611" s="393"/>
      <c r="C611" s="393"/>
      <c r="D611" s="393"/>
      <c r="E611" s="393"/>
      <c r="F611" s="393"/>
      <c r="G611" s="393"/>
      <c r="H611" s="394"/>
      <c r="I611" s="394"/>
      <c r="J611" s="394"/>
      <c r="K611" s="394"/>
      <c r="L611" s="394"/>
      <c r="M611" s="394"/>
      <c r="N611" s="313">
        <f>IF(IF(I611&lt;'Checklist Parameters'!$E$22,0,($I611-$L611))&lt;0,0,IF(I611&lt;'Checklist Parameters'!$E$22,0,($I611-$L611)))</f>
        <v>0</v>
      </c>
      <c r="O611" s="394"/>
      <c r="P611" s="395"/>
      <c r="Q611" s="316">
        <f t="shared" si="54"/>
        <v>0</v>
      </c>
      <c r="R611" s="159">
        <f t="shared" si="55"/>
        <v>0</v>
      </c>
      <c r="S611" s="159">
        <f>IF('Checklist Parameters'!$E$60&lt;0.2,0.2,'Checklist Parameters'!$E$60)</f>
        <v>0.72</v>
      </c>
      <c r="T611" s="160">
        <f>IF($O611="",IF('Checklist District ID'!$C$43="Y",MAX($R611:$S611)*$I611,SUM($R611:$S611)*$I611),IF(O611&gt;0,Q611*S611))</f>
        <v>0</v>
      </c>
      <c r="U611" s="160">
        <f>IF(Q611&gt;0,((I611-T611)*'Formula Matrix'!$E$38),0)</f>
        <v>0</v>
      </c>
      <c r="V611" s="160">
        <f t="shared" si="56"/>
        <v>0</v>
      </c>
      <c r="W611" s="160">
        <f>IF(V611&gt;0,(V611*'Checklist Parameters'!$E$35),0)</f>
        <v>0</v>
      </c>
      <c r="X611" s="161">
        <f t="shared" si="57"/>
        <v>0</v>
      </c>
      <c r="Y611" s="161">
        <f>IF('Checklist Parameters'!$E$102&lt;&gt;"",(I611/43560)*'Checklist Parameters'!$E$102,"N/A")</f>
        <v>0</v>
      </c>
      <c r="Z611" s="161" t="str">
        <f>IF('Checklist Parameters'!$E$58&lt;&gt;"",((I611*'Checklist Parameters'!$E$58)*'Checklist Parameters'!$E$35)/1000,"N/A")</f>
        <v>N/A</v>
      </c>
      <c r="AA611" s="161">
        <f>IF('Checklist Parameters'!$E$101&lt;&gt;"",IFERROR(I611/'Checklist Parameters'!$E$101,0),"N/A")</f>
        <v>0</v>
      </c>
      <c r="AB611" s="161" t="str">
        <f>IF('Checklist Parameters'!$E$43&lt;&gt;"",(I611*'Checklist Parameters'!$E$43)/1000,"N/A")</f>
        <v>N/A</v>
      </c>
      <c r="AC611" s="161">
        <f>IF('Checklist Parameters'!$E$16="",$X611,IF(AND('Checklist Parameters'!$E$16&lt;$X611,'Checklist Parameters'!$E$16&gt;=3),'Checklist Parameters'!$E$16,IF(AND('Checklist Parameters'!$E$16&lt;$X611,'Checklist Parameters'!$E$16&lt;3),0,$X611)))</f>
        <v>0</v>
      </c>
      <c r="AD611" s="161" t="str">
        <f>IF(AND(I611&lt;'Checklist Parameters'!$E$22,$I611&lt;&gt;0),"Y","")</f>
        <v/>
      </c>
      <c r="AE611" s="161" t="str">
        <f>IF($AD611="Y",0,IF('Checklist Parameters'!$E$25="","&lt;no limit&gt;",ROUNDDOWN((($I611-'Checklist Parameters'!$E$24)/'Checklist Parameters'!$E$25)+1,0)))</f>
        <v>&lt;no limit&gt;</v>
      </c>
      <c r="AF611" s="174">
        <f t="shared" si="58"/>
        <v>0</v>
      </c>
      <c r="AG611" s="161">
        <f t="shared" si="59"/>
        <v>0</v>
      </c>
      <c r="AH611" s="126"/>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row>
    <row r="612" spans="1:79" ht="15">
      <c r="A612" s="393"/>
      <c r="B612" s="393"/>
      <c r="C612" s="393"/>
      <c r="D612" s="393"/>
      <c r="E612" s="393"/>
      <c r="F612" s="393"/>
      <c r="G612" s="393"/>
      <c r="H612" s="394"/>
      <c r="I612" s="394"/>
      <c r="J612" s="394"/>
      <c r="K612" s="394"/>
      <c r="L612" s="394"/>
      <c r="M612" s="394"/>
      <c r="N612" s="313">
        <f>IF(IF(I612&lt;'Checklist Parameters'!$E$22,0,($I612-$L612))&lt;0,0,IF(I612&lt;'Checklist Parameters'!$E$22,0,($I612-$L612)))</f>
        <v>0</v>
      </c>
      <c r="O612" s="394"/>
      <c r="P612" s="395"/>
      <c r="Q612" s="316">
        <f t="shared" si="54"/>
        <v>0</v>
      </c>
      <c r="R612" s="159">
        <f t="shared" si="55"/>
        <v>0</v>
      </c>
      <c r="S612" s="159">
        <f>IF('Checklist Parameters'!$E$60&lt;0.2,0.2,'Checklist Parameters'!$E$60)</f>
        <v>0.72</v>
      </c>
      <c r="T612" s="160">
        <f>IF($O612="",IF('Checklist District ID'!$C$43="Y",MAX($R612:$S612)*$I612,SUM($R612:$S612)*$I612),IF(O612&gt;0,Q612*S612))</f>
        <v>0</v>
      </c>
      <c r="U612" s="160">
        <f>IF(Q612&gt;0,((I612-T612)*'Formula Matrix'!$E$38),0)</f>
        <v>0</v>
      </c>
      <c r="V612" s="160">
        <f t="shared" si="56"/>
        <v>0</v>
      </c>
      <c r="W612" s="160">
        <f>IF(V612&gt;0,(V612*'Checklist Parameters'!$E$35),0)</f>
        <v>0</v>
      </c>
      <c r="X612" s="161">
        <f t="shared" si="57"/>
        <v>0</v>
      </c>
      <c r="Y612" s="161">
        <f>IF('Checklist Parameters'!$E$102&lt;&gt;"",(I612/43560)*'Checklist Parameters'!$E$102,"N/A")</f>
        <v>0</v>
      </c>
      <c r="Z612" s="161" t="str">
        <f>IF('Checklist Parameters'!$E$58&lt;&gt;"",((I612*'Checklist Parameters'!$E$58)*'Checklist Parameters'!$E$35)/1000,"N/A")</f>
        <v>N/A</v>
      </c>
      <c r="AA612" s="161">
        <f>IF('Checklist Parameters'!$E$101&lt;&gt;"",IFERROR(I612/'Checklist Parameters'!$E$101,0),"N/A")</f>
        <v>0</v>
      </c>
      <c r="AB612" s="161" t="str">
        <f>IF('Checklist Parameters'!$E$43&lt;&gt;"",(I612*'Checklist Parameters'!$E$43)/1000,"N/A")</f>
        <v>N/A</v>
      </c>
      <c r="AC612" s="161">
        <f>IF('Checklist Parameters'!$E$16="",$X612,IF(AND('Checklist Parameters'!$E$16&lt;$X612,'Checklist Parameters'!$E$16&gt;=3),'Checklist Parameters'!$E$16,IF(AND('Checklist Parameters'!$E$16&lt;$X612,'Checklist Parameters'!$E$16&lt;3),0,$X612)))</f>
        <v>0</v>
      </c>
      <c r="AD612" s="161" t="str">
        <f>IF(AND(I612&lt;'Checklist Parameters'!$E$22,$I612&lt;&gt;0),"Y","")</f>
        <v/>
      </c>
      <c r="AE612" s="161" t="str">
        <f>IF($AD612="Y",0,IF('Checklist Parameters'!$E$25="","&lt;no limit&gt;",ROUNDDOWN((($I612-'Checklist Parameters'!$E$24)/'Checklist Parameters'!$E$25)+1,0)))</f>
        <v>&lt;no limit&gt;</v>
      </c>
      <c r="AF612" s="174">
        <f t="shared" si="58"/>
        <v>0</v>
      </c>
      <c r="AG612" s="161">
        <f t="shared" si="59"/>
        <v>0</v>
      </c>
      <c r="AH612" s="126"/>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row>
    <row r="613" spans="1:79" ht="15">
      <c r="A613" s="393"/>
      <c r="B613" s="393"/>
      <c r="C613" s="393"/>
      <c r="D613" s="393"/>
      <c r="E613" s="393"/>
      <c r="F613" s="393"/>
      <c r="G613" s="393"/>
      <c r="H613" s="394"/>
      <c r="I613" s="394"/>
      <c r="J613" s="394"/>
      <c r="K613" s="394"/>
      <c r="L613" s="394"/>
      <c r="M613" s="394"/>
      <c r="N613" s="313">
        <f>IF(IF(I613&lt;'Checklist Parameters'!$E$22,0,($I613-$L613))&lt;0,0,IF(I613&lt;'Checklist Parameters'!$E$22,0,($I613-$L613)))</f>
        <v>0</v>
      </c>
      <c r="O613" s="394"/>
      <c r="P613" s="395"/>
      <c r="Q613" s="316">
        <f t="shared" si="54"/>
        <v>0</v>
      </c>
      <c r="R613" s="159">
        <f t="shared" si="55"/>
        <v>0</v>
      </c>
      <c r="S613" s="159">
        <f>IF('Checklist Parameters'!$E$60&lt;0.2,0.2,'Checklist Parameters'!$E$60)</f>
        <v>0.72</v>
      </c>
      <c r="T613" s="160">
        <f>IF($O613="",IF('Checklist District ID'!$C$43="Y",MAX($R613:$S613)*$I613,SUM($R613:$S613)*$I613),IF(O613&gt;0,Q613*S613))</f>
        <v>0</v>
      </c>
      <c r="U613" s="160">
        <f>IF(Q613&gt;0,((I613-T613)*'Formula Matrix'!$E$38),0)</f>
        <v>0</v>
      </c>
      <c r="V613" s="160">
        <f t="shared" si="56"/>
        <v>0</v>
      </c>
      <c r="W613" s="160">
        <f>IF(V613&gt;0,(V613*'Checklist Parameters'!$E$35),0)</f>
        <v>0</v>
      </c>
      <c r="X613" s="161">
        <f t="shared" si="57"/>
        <v>0</v>
      </c>
      <c r="Y613" s="161">
        <f>IF('Checklist Parameters'!$E$102&lt;&gt;"",(I613/43560)*'Checklist Parameters'!$E$102,"N/A")</f>
        <v>0</v>
      </c>
      <c r="Z613" s="161" t="str">
        <f>IF('Checklist Parameters'!$E$58&lt;&gt;"",((I613*'Checklist Parameters'!$E$58)*'Checklist Parameters'!$E$35)/1000,"N/A")</f>
        <v>N/A</v>
      </c>
      <c r="AA613" s="161">
        <f>IF('Checklist Parameters'!$E$101&lt;&gt;"",IFERROR(I613/'Checklist Parameters'!$E$101,0),"N/A")</f>
        <v>0</v>
      </c>
      <c r="AB613" s="161" t="str">
        <f>IF('Checklist Parameters'!$E$43&lt;&gt;"",(I613*'Checklist Parameters'!$E$43)/1000,"N/A")</f>
        <v>N/A</v>
      </c>
      <c r="AC613" s="161">
        <f>IF('Checklist Parameters'!$E$16="",$X613,IF(AND('Checklist Parameters'!$E$16&lt;$X613,'Checklist Parameters'!$E$16&gt;=3),'Checklist Parameters'!$E$16,IF(AND('Checklist Parameters'!$E$16&lt;$X613,'Checklist Parameters'!$E$16&lt;3),0,$X613)))</f>
        <v>0</v>
      </c>
      <c r="AD613" s="161" t="str">
        <f>IF(AND(I613&lt;'Checklist Parameters'!$E$22,$I613&lt;&gt;0),"Y","")</f>
        <v/>
      </c>
      <c r="AE613" s="161" t="str">
        <f>IF($AD613="Y",0,IF('Checklist Parameters'!$E$25="","&lt;no limit&gt;",ROUNDDOWN((($I613-'Checklist Parameters'!$E$24)/'Checklist Parameters'!$E$25)+1,0)))</f>
        <v>&lt;no limit&gt;</v>
      </c>
      <c r="AF613" s="174">
        <f t="shared" si="58"/>
        <v>0</v>
      </c>
      <c r="AG613" s="161">
        <f t="shared" si="59"/>
        <v>0</v>
      </c>
      <c r="AH613" s="126"/>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row>
    <row r="614" spans="1:79" ht="15">
      <c r="A614" s="393"/>
      <c r="B614" s="393"/>
      <c r="C614" s="393"/>
      <c r="D614" s="393"/>
      <c r="E614" s="393"/>
      <c r="F614" s="393"/>
      <c r="G614" s="393"/>
      <c r="H614" s="394"/>
      <c r="I614" s="394"/>
      <c r="J614" s="394"/>
      <c r="K614" s="394"/>
      <c r="L614" s="394"/>
      <c r="M614" s="394"/>
      <c r="N614" s="313">
        <f>IF(IF(I614&lt;'Checklist Parameters'!$E$22,0,($I614-$L614))&lt;0,0,IF(I614&lt;'Checklist Parameters'!$E$22,0,($I614-$L614)))</f>
        <v>0</v>
      </c>
      <c r="O614" s="394"/>
      <c r="P614" s="395"/>
      <c r="Q614" s="316">
        <f t="shared" si="54"/>
        <v>0</v>
      </c>
      <c r="R614" s="159">
        <f t="shared" si="55"/>
        <v>0</v>
      </c>
      <c r="S614" s="159">
        <f>IF('Checklist Parameters'!$E$60&lt;0.2,0.2,'Checklist Parameters'!$E$60)</f>
        <v>0.72</v>
      </c>
      <c r="T614" s="160">
        <f>IF($O614="",IF('Checklist District ID'!$C$43="Y",MAX($R614:$S614)*$I614,SUM($R614:$S614)*$I614),IF(O614&gt;0,Q614*S614))</f>
        <v>0</v>
      </c>
      <c r="U614" s="160">
        <f>IF(Q614&gt;0,((I614-T614)*'Formula Matrix'!$E$38),0)</f>
        <v>0</v>
      </c>
      <c r="V614" s="160">
        <f t="shared" si="56"/>
        <v>0</v>
      </c>
      <c r="W614" s="160">
        <f>IF(V614&gt;0,(V614*'Checklist Parameters'!$E$35),0)</f>
        <v>0</v>
      </c>
      <c r="X614" s="161">
        <f t="shared" si="57"/>
        <v>0</v>
      </c>
      <c r="Y614" s="161">
        <f>IF('Checklist Parameters'!$E$102&lt;&gt;"",(I614/43560)*'Checklist Parameters'!$E$102,"N/A")</f>
        <v>0</v>
      </c>
      <c r="Z614" s="161" t="str">
        <f>IF('Checklist Parameters'!$E$58&lt;&gt;"",((I614*'Checklist Parameters'!$E$58)*'Checklist Parameters'!$E$35)/1000,"N/A")</f>
        <v>N/A</v>
      </c>
      <c r="AA614" s="161">
        <f>IF('Checklist Parameters'!$E$101&lt;&gt;"",IFERROR(I614/'Checklist Parameters'!$E$101,0),"N/A")</f>
        <v>0</v>
      </c>
      <c r="AB614" s="161" t="str">
        <f>IF('Checklist Parameters'!$E$43&lt;&gt;"",(I614*'Checklist Parameters'!$E$43)/1000,"N/A")</f>
        <v>N/A</v>
      </c>
      <c r="AC614" s="161">
        <f>IF('Checklist Parameters'!$E$16="",$X614,IF(AND('Checklist Parameters'!$E$16&lt;$X614,'Checklist Parameters'!$E$16&gt;=3),'Checklist Parameters'!$E$16,IF(AND('Checklist Parameters'!$E$16&lt;$X614,'Checklist Parameters'!$E$16&lt;3),0,$X614)))</f>
        <v>0</v>
      </c>
      <c r="AD614" s="161" t="str">
        <f>IF(AND(I614&lt;'Checklist Parameters'!$E$22,$I614&lt;&gt;0),"Y","")</f>
        <v/>
      </c>
      <c r="AE614" s="161" t="str">
        <f>IF($AD614="Y",0,IF('Checklist Parameters'!$E$25="","&lt;no limit&gt;",ROUNDDOWN((($I614-'Checklist Parameters'!$E$24)/'Checklist Parameters'!$E$25)+1,0)))</f>
        <v>&lt;no limit&gt;</v>
      </c>
      <c r="AF614" s="174">
        <f t="shared" si="58"/>
        <v>0</v>
      </c>
      <c r="AG614" s="161">
        <f t="shared" si="59"/>
        <v>0</v>
      </c>
      <c r="AH614" s="126"/>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row>
    <row r="615" spans="1:79" ht="15">
      <c r="A615" s="393"/>
      <c r="B615" s="393"/>
      <c r="C615" s="393"/>
      <c r="D615" s="393"/>
      <c r="E615" s="393"/>
      <c r="F615" s="393"/>
      <c r="G615" s="393"/>
      <c r="H615" s="394"/>
      <c r="I615" s="394"/>
      <c r="J615" s="394"/>
      <c r="K615" s="394"/>
      <c r="L615" s="394"/>
      <c r="M615" s="394"/>
      <c r="N615" s="313">
        <f>IF(IF(I615&lt;'Checklist Parameters'!$E$22,0,($I615-$L615))&lt;0,0,IF(I615&lt;'Checklist Parameters'!$E$22,0,($I615-$L615)))</f>
        <v>0</v>
      </c>
      <c r="O615" s="394"/>
      <c r="P615" s="395"/>
      <c r="Q615" s="316">
        <f t="shared" si="54"/>
        <v>0</v>
      </c>
      <c r="R615" s="159">
        <f t="shared" si="55"/>
        <v>0</v>
      </c>
      <c r="S615" s="159">
        <f>IF('Checklist Parameters'!$E$60&lt;0.2,0.2,'Checklist Parameters'!$E$60)</f>
        <v>0.72</v>
      </c>
      <c r="T615" s="160">
        <f>IF($O615="",IF('Checklist District ID'!$C$43="Y",MAX($R615:$S615)*$I615,SUM($R615:$S615)*$I615),IF(O615&gt;0,Q615*S615))</f>
        <v>0</v>
      </c>
      <c r="U615" s="160">
        <f>IF(Q615&gt;0,((I615-T615)*'Formula Matrix'!$E$38),0)</f>
        <v>0</v>
      </c>
      <c r="V615" s="160">
        <f t="shared" si="56"/>
        <v>0</v>
      </c>
      <c r="W615" s="160">
        <f>IF(V615&gt;0,(V615*'Checklist Parameters'!$E$35),0)</f>
        <v>0</v>
      </c>
      <c r="X615" s="161">
        <f t="shared" si="57"/>
        <v>0</v>
      </c>
      <c r="Y615" s="161">
        <f>IF('Checklist Parameters'!$E$102&lt;&gt;"",(I615/43560)*'Checklist Parameters'!$E$102,"N/A")</f>
        <v>0</v>
      </c>
      <c r="Z615" s="161" t="str">
        <f>IF('Checklist Parameters'!$E$58&lt;&gt;"",((I615*'Checklist Parameters'!$E$58)*'Checklist Parameters'!$E$35)/1000,"N/A")</f>
        <v>N/A</v>
      </c>
      <c r="AA615" s="161">
        <f>IF('Checklist Parameters'!$E$101&lt;&gt;"",IFERROR(I615/'Checklist Parameters'!$E$101,0),"N/A")</f>
        <v>0</v>
      </c>
      <c r="AB615" s="161" t="str">
        <f>IF('Checklist Parameters'!$E$43&lt;&gt;"",(I615*'Checklist Parameters'!$E$43)/1000,"N/A")</f>
        <v>N/A</v>
      </c>
      <c r="AC615" s="161">
        <f>IF('Checklist Parameters'!$E$16="",$X615,IF(AND('Checklist Parameters'!$E$16&lt;$X615,'Checklist Parameters'!$E$16&gt;=3),'Checklist Parameters'!$E$16,IF(AND('Checklist Parameters'!$E$16&lt;$X615,'Checklist Parameters'!$E$16&lt;3),0,$X615)))</f>
        <v>0</v>
      </c>
      <c r="AD615" s="161" t="str">
        <f>IF(AND(I615&lt;'Checklist Parameters'!$E$22,$I615&lt;&gt;0),"Y","")</f>
        <v/>
      </c>
      <c r="AE615" s="161" t="str">
        <f>IF($AD615="Y",0,IF('Checklist Parameters'!$E$25="","&lt;no limit&gt;",ROUNDDOWN((($I615-'Checklist Parameters'!$E$24)/'Checklist Parameters'!$E$25)+1,0)))</f>
        <v>&lt;no limit&gt;</v>
      </c>
      <c r="AF615" s="174">
        <f t="shared" si="58"/>
        <v>0</v>
      </c>
      <c r="AG615" s="161">
        <f t="shared" si="59"/>
        <v>0</v>
      </c>
      <c r="AH615" s="126"/>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row>
    <row r="616" spans="1:79" ht="15">
      <c r="A616" s="393"/>
      <c r="B616" s="393"/>
      <c r="C616" s="393"/>
      <c r="D616" s="393"/>
      <c r="E616" s="393"/>
      <c r="F616" s="393"/>
      <c r="G616" s="393"/>
      <c r="H616" s="394"/>
      <c r="I616" s="394"/>
      <c r="J616" s="394"/>
      <c r="K616" s="394"/>
      <c r="L616" s="394"/>
      <c r="M616" s="394"/>
      <c r="N616" s="313">
        <f>IF(IF(I616&lt;'Checklist Parameters'!$E$22,0,($I616-$L616))&lt;0,0,IF(I616&lt;'Checklist Parameters'!$E$22,0,($I616-$L616)))</f>
        <v>0</v>
      </c>
      <c r="O616" s="394"/>
      <c r="P616" s="395"/>
      <c r="Q616" s="316">
        <f t="shared" si="54"/>
        <v>0</v>
      </c>
      <c r="R616" s="159">
        <f t="shared" si="55"/>
        <v>0</v>
      </c>
      <c r="S616" s="159">
        <f>IF('Checklist Parameters'!$E$60&lt;0.2,0.2,'Checklist Parameters'!$E$60)</f>
        <v>0.72</v>
      </c>
      <c r="T616" s="160">
        <f>IF($O616="",IF('Checklist District ID'!$C$43="Y",MAX($R616:$S616)*$I616,SUM($R616:$S616)*$I616),IF(O616&gt;0,Q616*S616))</f>
        <v>0</v>
      </c>
      <c r="U616" s="160">
        <f>IF(Q616&gt;0,((I616-T616)*'Formula Matrix'!$E$38),0)</f>
        <v>0</v>
      </c>
      <c r="V616" s="160">
        <f t="shared" si="56"/>
        <v>0</v>
      </c>
      <c r="W616" s="160">
        <f>IF(V616&gt;0,(V616*'Checklist Parameters'!$E$35),0)</f>
        <v>0</v>
      </c>
      <c r="X616" s="161">
        <f t="shared" si="57"/>
        <v>0</v>
      </c>
      <c r="Y616" s="161">
        <f>IF('Checklist Parameters'!$E$102&lt;&gt;"",(I616/43560)*'Checklist Parameters'!$E$102,"N/A")</f>
        <v>0</v>
      </c>
      <c r="Z616" s="161" t="str">
        <f>IF('Checklist Parameters'!$E$58&lt;&gt;"",((I616*'Checklist Parameters'!$E$58)*'Checklist Parameters'!$E$35)/1000,"N/A")</f>
        <v>N/A</v>
      </c>
      <c r="AA616" s="161">
        <f>IF('Checklist Parameters'!$E$101&lt;&gt;"",IFERROR(I616/'Checklist Parameters'!$E$101,0),"N/A")</f>
        <v>0</v>
      </c>
      <c r="AB616" s="161" t="str">
        <f>IF('Checklist Parameters'!$E$43&lt;&gt;"",(I616*'Checklist Parameters'!$E$43)/1000,"N/A")</f>
        <v>N/A</v>
      </c>
      <c r="AC616" s="161">
        <f>IF('Checklist Parameters'!$E$16="",$X616,IF(AND('Checklist Parameters'!$E$16&lt;$X616,'Checklist Parameters'!$E$16&gt;=3),'Checklist Parameters'!$E$16,IF(AND('Checklist Parameters'!$E$16&lt;$X616,'Checklist Parameters'!$E$16&lt;3),0,$X616)))</f>
        <v>0</v>
      </c>
      <c r="AD616" s="161" t="str">
        <f>IF(AND(I616&lt;'Checklist Parameters'!$E$22,$I616&lt;&gt;0),"Y","")</f>
        <v/>
      </c>
      <c r="AE616" s="161" t="str">
        <f>IF($AD616="Y",0,IF('Checklist Parameters'!$E$25="","&lt;no limit&gt;",ROUNDDOWN((($I616-'Checklist Parameters'!$E$24)/'Checklist Parameters'!$E$25)+1,0)))</f>
        <v>&lt;no limit&gt;</v>
      </c>
      <c r="AF616" s="174">
        <f t="shared" si="58"/>
        <v>0</v>
      </c>
      <c r="AG616" s="161">
        <f t="shared" si="59"/>
        <v>0</v>
      </c>
      <c r="AH616" s="126"/>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row>
    <row r="617" spans="1:79" ht="15">
      <c r="A617" s="393"/>
      <c r="B617" s="393"/>
      <c r="C617" s="393"/>
      <c r="D617" s="393"/>
      <c r="E617" s="393"/>
      <c r="F617" s="393"/>
      <c r="G617" s="393"/>
      <c r="H617" s="394"/>
      <c r="I617" s="394"/>
      <c r="J617" s="394"/>
      <c r="K617" s="394"/>
      <c r="L617" s="394"/>
      <c r="M617" s="394"/>
      <c r="N617" s="313">
        <f>IF(IF(I617&lt;'Checklist Parameters'!$E$22,0,($I617-$L617))&lt;0,0,IF(I617&lt;'Checklist Parameters'!$E$22,0,($I617-$L617)))</f>
        <v>0</v>
      </c>
      <c r="O617" s="394"/>
      <c r="P617" s="395"/>
      <c r="Q617" s="316">
        <f t="shared" si="54"/>
        <v>0</v>
      </c>
      <c r="R617" s="159">
        <f t="shared" si="55"/>
        <v>0</v>
      </c>
      <c r="S617" s="159">
        <f>IF('Checklist Parameters'!$E$60&lt;0.2,0.2,'Checklist Parameters'!$E$60)</f>
        <v>0.72</v>
      </c>
      <c r="T617" s="160">
        <f>IF($O617="",IF('Checklist District ID'!$C$43="Y",MAX($R617:$S617)*$I617,SUM($R617:$S617)*$I617),IF(O617&gt;0,Q617*S617))</f>
        <v>0</v>
      </c>
      <c r="U617" s="160">
        <f>IF(Q617&gt;0,((I617-T617)*'Formula Matrix'!$E$38),0)</f>
        <v>0</v>
      </c>
      <c r="V617" s="160">
        <f t="shared" si="56"/>
        <v>0</v>
      </c>
      <c r="W617" s="160">
        <f>IF(V617&gt;0,(V617*'Checklist Parameters'!$E$35),0)</f>
        <v>0</v>
      </c>
      <c r="X617" s="161">
        <f t="shared" si="57"/>
        <v>0</v>
      </c>
      <c r="Y617" s="161">
        <f>IF('Checklist Parameters'!$E$102&lt;&gt;"",(I617/43560)*'Checklist Parameters'!$E$102,"N/A")</f>
        <v>0</v>
      </c>
      <c r="Z617" s="161" t="str">
        <f>IF('Checklist Parameters'!$E$58&lt;&gt;"",((I617*'Checklist Parameters'!$E$58)*'Checklist Parameters'!$E$35)/1000,"N/A")</f>
        <v>N/A</v>
      </c>
      <c r="AA617" s="161">
        <f>IF('Checklist Parameters'!$E$101&lt;&gt;"",IFERROR(I617/'Checklist Parameters'!$E$101,0),"N/A")</f>
        <v>0</v>
      </c>
      <c r="AB617" s="161" t="str">
        <f>IF('Checklist Parameters'!$E$43&lt;&gt;"",(I617*'Checklist Parameters'!$E$43)/1000,"N/A")</f>
        <v>N/A</v>
      </c>
      <c r="AC617" s="161">
        <f>IF('Checklist Parameters'!$E$16="",$X617,IF(AND('Checklist Parameters'!$E$16&lt;$X617,'Checklist Parameters'!$E$16&gt;=3),'Checklist Parameters'!$E$16,IF(AND('Checklist Parameters'!$E$16&lt;$X617,'Checklist Parameters'!$E$16&lt;3),0,$X617)))</f>
        <v>0</v>
      </c>
      <c r="AD617" s="161" t="str">
        <f>IF(AND(I617&lt;'Checklist Parameters'!$E$22,$I617&lt;&gt;0),"Y","")</f>
        <v/>
      </c>
      <c r="AE617" s="161" t="str">
        <f>IF($AD617="Y",0,IF('Checklist Parameters'!$E$25="","&lt;no limit&gt;",ROUNDDOWN((($I617-'Checklist Parameters'!$E$24)/'Checklist Parameters'!$E$25)+1,0)))</f>
        <v>&lt;no limit&gt;</v>
      </c>
      <c r="AF617" s="174">
        <f t="shared" si="58"/>
        <v>0</v>
      </c>
      <c r="AG617" s="161">
        <f t="shared" si="59"/>
        <v>0</v>
      </c>
      <c r="AH617" s="126"/>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row>
    <row r="618" spans="1:79" ht="15">
      <c r="A618" s="393"/>
      <c r="B618" s="393"/>
      <c r="C618" s="393"/>
      <c r="D618" s="393"/>
      <c r="E618" s="393"/>
      <c r="F618" s="393"/>
      <c r="G618" s="393"/>
      <c r="H618" s="394"/>
      <c r="I618" s="394"/>
      <c r="J618" s="394"/>
      <c r="K618" s="394"/>
      <c r="L618" s="394"/>
      <c r="M618" s="394"/>
      <c r="N618" s="313">
        <f>IF(IF(I618&lt;'Checklist Parameters'!$E$22,0,($I618-$L618))&lt;0,0,IF(I618&lt;'Checklist Parameters'!$E$22,0,($I618-$L618)))</f>
        <v>0</v>
      </c>
      <c r="O618" s="394"/>
      <c r="P618" s="395"/>
      <c r="Q618" s="316">
        <f t="shared" si="54"/>
        <v>0</v>
      </c>
      <c r="R618" s="159">
        <f t="shared" si="55"/>
        <v>0</v>
      </c>
      <c r="S618" s="159">
        <f>IF('Checklist Parameters'!$E$60&lt;0.2,0.2,'Checklist Parameters'!$E$60)</f>
        <v>0.72</v>
      </c>
      <c r="T618" s="160">
        <f>IF($O618="",IF('Checklist District ID'!$C$43="Y",MAX($R618:$S618)*$I618,SUM($R618:$S618)*$I618),IF(O618&gt;0,Q618*S618))</f>
        <v>0</v>
      </c>
      <c r="U618" s="160">
        <f>IF(Q618&gt;0,((I618-T618)*'Formula Matrix'!$E$38),0)</f>
        <v>0</v>
      </c>
      <c r="V618" s="160">
        <f t="shared" si="56"/>
        <v>0</v>
      </c>
      <c r="W618" s="160">
        <f>IF(V618&gt;0,(V618*'Checklist Parameters'!$E$35),0)</f>
        <v>0</v>
      </c>
      <c r="X618" s="161">
        <f t="shared" si="57"/>
        <v>0</v>
      </c>
      <c r="Y618" s="161">
        <f>IF('Checklist Parameters'!$E$102&lt;&gt;"",(I618/43560)*'Checklist Parameters'!$E$102,"N/A")</f>
        <v>0</v>
      </c>
      <c r="Z618" s="161" t="str">
        <f>IF('Checklist Parameters'!$E$58&lt;&gt;"",((I618*'Checklist Parameters'!$E$58)*'Checklist Parameters'!$E$35)/1000,"N/A")</f>
        <v>N/A</v>
      </c>
      <c r="AA618" s="161">
        <f>IF('Checklist Parameters'!$E$101&lt;&gt;"",IFERROR(I618/'Checklist Parameters'!$E$101,0),"N/A")</f>
        <v>0</v>
      </c>
      <c r="AB618" s="161" t="str">
        <f>IF('Checklist Parameters'!$E$43&lt;&gt;"",(I618*'Checklist Parameters'!$E$43)/1000,"N/A")</f>
        <v>N/A</v>
      </c>
      <c r="AC618" s="161">
        <f>IF('Checklist Parameters'!$E$16="",$X618,IF(AND('Checklist Parameters'!$E$16&lt;$X618,'Checklist Parameters'!$E$16&gt;=3),'Checklist Parameters'!$E$16,IF(AND('Checklist Parameters'!$E$16&lt;$X618,'Checklist Parameters'!$E$16&lt;3),0,$X618)))</f>
        <v>0</v>
      </c>
      <c r="AD618" s="161" t="str">
        <f>IF(AND(I618&lt;'Checklist Parameters'!$E$22,$I618&lt;&gt;0),"Y","")</f>
        <v/>
      </c>
      <c r="AE618" s="161" t="str">
        <f>IF($AD618="Y",0,IF('Checklist Parameters'!$E$25="","&lt;no limit&gt;",ROUNDDOWN((($I618-'Checklist Parameters'!$E$24)/'Checklist Parameters'!$E$25)+1,0)))</f>
        <v>&lt;no limit&gt;</v>
      </c>
      <c r="AF618" s="174">
        <f t="shared" si="58"/>
        <v>0</v>
      </c>
      <c r="AG618" s="161">
        <f t="shared" si="59"/>
        <v>0</v>
      </c>
      <c r="AH618" s="126"/>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row>
    <row r="619" spans="1:79" ht="15">
      <c r="A619" s="393"/>
      <c r="B619" s="393"/>
      <c r="C619" s="393"/>
      <c r="D619" s="393"/>
      <c r="E619" s="393"/>
      <c r="F619" s="393"/>
      <c r="G619" s="393"/>
      <c r="H619" s="394"/>
      <c r="I619" s="394"/>
      <c r="J619" s="394"/>
      <c r="K619" s="394"/>
      <c r="L619" s="394"/>
      <c r="M619" s="394"/>
      <c r="N619" s="313">
        <f>IF(IF(I619&lt;'Checklist Parameters'!$E$22,0,($I619-$L619))&lt;0,0,IF(I619&lt;'Checklist Parameters'!$E$22,0,($I619-$L619)))</f>
        <v>0</v>
      </c>
      <c r="O619" s="394"/>
      <c r="P619" s="395"/>
      <c r="Q619" s="316">
        <f t="shared" si="54"/>
        <v>0</v>
      </c>
      <c r="R619" s="159">
        <f t="shared" si="55"/>
        <v>0</v>
      </c>
      <c r="S619" s="159">
        <f>IF('Checklist Parameters'!$E$60&lt;0.2,0.2,'Checklist Parameters'!$E$60)</f>
        <v>0.72</v>
      </c>
      <c r="T619" s="160">
        <f>IF($O619="",IF('Checklist District ID'!$C$43="Y",MAX($R619:$S619)*$I619,SUM($R619:$S619)*$I619),IF(O619&gt;0,Q619*S619))</f>
        <v>0</v>
      </c>
      <c r="U619" s="160">
        <f>IF(Q619&gt;0,((I619-T619)*'Formula Matrix'!$E$38),0)</f>
        <v>0</v>
      </c>
      <c r="V619" s="160">
        <f t="shared" si="56"/>
        <v>0</v>
      </c>
      <c r="W619" s="160">
        <f>IF(V619&gt;0,(V619*'Checklist Parameters'!$E$35),0)</f>
        <v>0</v>
      </c>
      <c r="X619" s="161">
        <f t="shared" si="57"/>
        <v>0</v>
      </c>
      <c r="Y619" s="161">
        <f>IF('Checklist Parameters'!$E$102&lt;&gt;"",(I619/43560)*'Checklist Parameters'!$E$102,"N/A")</f>
        <v>0</v>
      </c>
      <c r="Z619" s="161" t="str">
        <f>IF('Checklist Parameters'!$E$58&lt;&gt;"",((I619*'Checklist Parameters'!$E$58)*'Checklist Parameters'!$E$35)/1000,"N/A")</f>
        <v>N/A</v>
      </c>
      <c r="AA619" s="161">
        <f>IF('Checklist Parameters'!$E$101&lt;&gt;"",IFERROR(I619/'Checklist Parameters'!$E$101,0),"N/A")</f>
        <v>0</v>
      </c>
      <c r="AB619" s="161" t="str">
        <f>IF('Checklist Parameters'!$E$43&lt;&gt;"",(I619*'Checklist Parameters'!$E$43)/1000,"N/A")</f>
        <v>N/A</v>
      </c>
      <c r="AC619" s="161">
        <f>IF('Checklist Parameters'!$E$16="",$X619,IF(AND('Checklist Parameters'!$E$16&lt;$X619,'Checklist Parameters'!$E$16&gt;=3),'Checklist Parameters'!$E$16,IF(AND('Checklist Parameters'!$E$16&lt;$X619,'Checklist Parameters'!$E$16&lt;3),0,$X619)))</f>
        <v>0</v>
      </c>
      <c r="AD619" s="161" t="str">
        <f>IF(AND(I619&lt;'Checklist Parameters'!$E$22,$I619&lt;&gt;0),"Y","")</f>
        <v/>
      </c>
      <c r="AE619" s="161" t="str">
        <f>IF($AD619="Y",0,IF('Checklist Parameters'!$E$25="","&lt;no limit&gt;",ROUNDDOWN((($I619-'Checklist Parameters'!$E$24)/'Checklist Parameters'!$E$25)+1,0)))</f>
        <v>&lt;no limit&gt;</v>
      </c>
      <c r="AF619" s="174">
        <f t="shared" si="58"/>
        <v>0</v>
      </c>
      <c r="AG619" s="161">
        <f t="shared" si="59"/>
        <v>0</v>
      </c>
      <c r="AH619" s="126"/>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row>
    <row r="620" spans="1:79" ht="15">
      <c r="A620" s="393"/>
      <c r="B620" s="393"/>
      <c r="C620" s="393"/>
      <c r="D620" s="393"/>
      <c r="E620" s="393"/>
      <c r="F620" s="393"/>
      <c r="G620" s="393"/>
      <c r="H620" s="394"/>
      <c r="I620" s="394"/>
      <c r="J620" s="394"/>
      <c r="K620" s="394"/>
      <c r="L620" s="394"/>
      <c r="M620" s="394"/>
      <c r="N620" s="313">
        <f>IF(IF(I620&lt;'Checklist Parameters'!$E$22,0,($I620-$L620))&lt;0,0,IF(I620&lt;'Checklist Parameters'!$E$22,0,($I620-$L620)))</f>
        <v>0</v>
      </c>
      <c r="O620" s="394"/>
      <c r="P620" s="395"/>
      <c r="Q620" s="316">
        <f t="shared" si="54"/>
        <v>0</v>
      </c>
      <c r="R620" s="159">
        <f t="shared" si="55"/>
        <v>0</v>
      </c>
      <c r="S620" s="159">
        <f>IF('Checklist Parameters'!$E$60&lt;0.2,0.2,'Checklist Parameters'!$E$60)</f>
        <v>0.72</v>
      </c>
      <c r="T620" s="160">
        <f>IF($O620="",IF('Checklist District ID'!$C$43="Y",MAX($R620:$S620)*$I620,SUM($R620:$S620)*$I620),IF(O620&gt;0,Q620*S620))</f>
        <v>0</v>
      </c>
      <c r="U620" s="160">
        <f>IF(Q620&gt;0,((I620-T620)*'Formula Matrix'!$E$38),0)</f>
        <v>0</v>
      </c>
      <c r="V620" s="160">
        <f t="shared" si="56"/>
        <v>0</v>
      </c>
      <c r="W620" s="160">
        <f>IF(V620&gt;0,(V620*'Checklist Parameters'!$E$35),0)</f>
        <v>0</v>
      </c>
      <c r="X620" s="161">
        <f t="shared" si="57"/>
        <v>0</v>
      </c>
      <c r="Y620" s="161">
        <f>IF('Checklist Parameters'!$E$102&lt;&gt;"",(I620/43560)*'Checklist Parameters'!$E$102,"N/A")</f>
        <v>0</v>
      </c>
      <c r="Z620" s="161" t="str">
        <f>IF('Checklist Parameters'!$E$58&lt;&gt;"",((I620*'Checklist Parameters'!$E$58)*'Checklist Parameters'!$E$35)/1000,"N/A")</f>
        <v>N/A</v>
      </c>
      <c r="AA620" s="161">
        <f>IF('Checklist Parameters'!$E$101&lt;&gt;"",IFERROR(I620/'Checklist Parameters'!$E$101,0),"N/A")</f>
        <v>0</v>
      </c>
      <c r="AB620" s="161" t="str">
        <f>IF('Checklist Parameters'!$E$43&lt;&gt;"",(I620*'Checklist Parameters'!$E$43)/1000,"N/A")</f>
        <v>N/A</v>
      </c>
      <c r="AC620" s="161">
        <f>IF('Checklist Parameters'!$E$16="",$X620,IF(AND('Checklist Parameters'!$E$16&lt;$X620,'Checklist Parameters'!$E$16&gt;=3),'Checklist Parameters'!$E$16,IF(AND('Checklist Parameters'!$E$16&lt;$X620,'Checklist Parameters'!$E$16&lt;3),0,$X620)))</f>
        <v>0</v>
      </c>
      <c r="AD620" s="161" t="str">
        <f>IF(AND(I620&lt;'Checklist Parameters'!$E$22,$I620&lt;&gt;0),"Y","")</f>
        <v/>
      </c>
      <c r="AE620" s="161" t="str">
        <f>IF($AD620="Y",0,IF('Checklist Parameters'!$E$25="","&lt;no limit&gt;",ROUNDDOWN((($I620-'Checklist Parameters'!$E$24)/'Checklist Parameters'!$E$25)+1,0)))</f>
        <v>&lt;no limit&gt;</v>
      </c>
      <c r="AF620" s="174">
        <f t="shared" si="58"/>
        <v>0</v>
      </c>
      <c r="AG620" s="161">
        <f t="shared" si="59"/>
        <v>0</v>
      </c>
      <c r="AH620" s="126"/>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row>
    <row r="621" spans="1:79" ht="15">
      <c r="A621" s="393"/>
      <c r="B621" s="393"/>
      <c r="C621" s="393"/>
      <c r="D621" s="393"/>
      <c r="E621" s="393"/>
      <c r="F621" s="393"/>
      <c r="G621" s="393"/>
      <c r="H621" s="394"/>
      <c r="I621" s="394"/>
      <c r="J621" s="394"/>
      <c r="K621" s="394"/>
      <c r="L621" s="394"/>
      <c r="M621" s="394"/>
      <c r="N621" s="313">
        <f>IF(IF(I621&lt;'Checklist Parameters'!$E$22,0,($I621-$L621))&lt;0,0,IF(I621&lt;'Checklist Parameters'!$E$22,0,($I621-$L621)))</f>
        <v>0</v>
      </c>
      <c r="O621" s="394"/>
      <c r="P621" s="395"/>
      <c r="Q621" s="316">
        <f t="shared" si="54"/>
        <v>0</v>
      </c>
      <c r="R621" s="159">
        <f t="shared" si="55"/>
        <v>0</v>
      </c>
      <c r="S621" s="159">
        <f>IF('Checklist Parameters'!$E$60&lt;0.2,0.2,'Checklist Parameters'!$E$60)</f>
        <v>0.72</v>
      </c>
      <c r="T621" s="160">
        <f>IF($O621="",IF('Checklist District ID'!$C$43="Y",MAX($R621:$S621)*$I621,SUM($R621:$S621)*$I621),IF(O621&gt;0,Q621*S621))</f>
        <v>0</v>
      </c>
      <c r="U621" s="160">
        <f>IF(Q621&gt;0,((I621-T621)*'Formula Matrix'!$E$38),0)</f>
        <v>0</v>
      </c>
      <c r="V621" s="160">
        <f t="shared" si="56"/>
        <v>0</v>
      </c>
      <c r="W621" s="160">
        <f>IF(V621&gt;0,(V621*'Checklist Parameters'!$E$35),0)</f>
        <v>0</v>
      </c>
      <c r="X621" s="161">
        <f t="shared" si="57"/>
        <v>0</v>
      </c>
      <c r="Y621" s="161">
        <f>IF('Checklist Parameters'!$E$102&lt;&gt;"",(I621/43560)*'Checklist Parameters'!$E$102,"N/A")</f>
        <v>0</v>
      </c>
      <c r="Z621" s="161" t="str">
        <f>IF('Checklist Parameters'!$E$58&lt;&gt;"",((I621*'Checklist Parameters'!$E$58)*'Checklist Parameters'!$E$35)/1000,"N/A")</f>
        <v>N/A</v>
      </c>
      <c r="AA621" s="161">
        <f>IF('Checklist Parameters'!$E$101&lt;&gt;"",IFERROR(I621/'Checklist Parameters'!$E$101,0),"N/A")</f>
        <v>0</v>
      </c>
      <c r="AB621" s="161" t="str">
        <f>IF('Checklist Parameters'!$E$43&lt;&gt;"",(I621*'Checklist Parameters'!$E$43)/1000,"N/A")</f>
        <v>N/A</v>
      </c>
      <c r="AC621" s="161">
        <f>IF('Checklist Parameters'!$E$16="",$X621,IF(AND('Checklist Parameters'!$E$16&lt;$X621,'Checklist Parameters'!$E$16&gt;=3),'Checklist Parameters'!$E$16,IF(AND('Checklist Parameters'!$E$16&lt;$X621,'Checklist Parameters'!$E$16&lt;3),0,$X621)))</f>
        <v>0</v>
      </c>
      <c r="AD621" s="161" t="str">
        <f>IF(AND(I621&lt;'Checklist Parameters'!$E$22,$I621&lt;&gt;0),"Y","")</f>
        <v/>
      </c>
      <c r="AE621" s="161" t="str">
        <f>IF($AD621="Y",0,IF('Checklist Parameters'!$E$25="","&lt;no limit&gt;",ROUNDDOWN((($I621-'Checklist Parameters'!$E$24)/'Checklist Parameters'!$E$25)+1,0)))</f>
        <v>&lt;no limit&gt;</v>
      </c>
      <c r="AF621" s="174">
        <f t="shared" si="58"/>
        <v>0</v>
      </c>
      <c r="AG621" s="161">
        <f t="shared" si="59"/>
        <v>0</v>
      </c>
      <c r="AH621" s="126"/>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row>
    <row r="622" spans="1:79" ht="15">
      <c r="A622" s="393"/>
      <c r="B622" s="393"/>
      <c r="C622" s="393"/>
      <c r="D622" s="393"/>
      <c r="E622" s="393"/>
      <c r="F622" s="393"/>
      <c r="G622" s="393"/>
      <c r="H622" s="394"/>
      <c r="I622" s="394"/>
      <c r="J622" s="394"/>
      <c r="K622" s="394"/>
      <c r="L622" s="394"/>
      <c r="M622" s="394"/>
      <c r="N622" s="313">
        <f>IF(IF(I622&lt;'Checklist Parameters'!$E$22,0,($I622-$L622))&lt;0,0,IF(I622&lt;'Checklist Parameters'!$E$22,0,($I622-$L622)))</f>
        <v>0</v>
      </c>
      <c r="O622" s="394"/>
      <c r="P622" s="395"/>
      <c r="Q622" s="316">
        <f t="shared" si="54"/>
        <v>0</v>
      </c>
      <c r="R622" s="159">
        <f t="shared" si="55"/>
        <v>0</v>
      </c>
      <c r="S622" s="159">
        <f>IF('Checklist Parameters'!$E$60&lt;0.2,0.2,'Checklist Parameters'!$E$60)</f>
        <v>0.72</v>
      </c>
      <c r="T622" s="160">
        <f>IF($O622="",IF('Checklist District ID'!$C$43="Y",MAX($R622:$S622)*$I622,SUM($R622:$S622)*$I622),IF(O622&gt;0,Q622*S622))</f>
        <v>0</v>
      </c>
      <c r="U622" s="160">
        <f>IF(Q622&gt;0,((I622-T622)*'Formula Matrix'!$E$38),0)</f>
        <v>0</v>
      </c>
      <c r="V622" s="160">
        <f t="shared" si="56"/>
        <v>0</v>
      </c>
      <c r="W622" s="160">
        <f>IF(V622&gt;0,(V622*'Checklist Parameters'!$E$35),0)</f>
        <v>0</v>
      </c>
      <c r="X622" s="161">
        <f t="shared" si="57"/>
        <v>0</v>
      </c>
      <c r="Y622" s="161">
        <f>IF('Checklist Parameters'!$E$102&lt;&gt;"",(I622/43560)*'Checklist Parameters'!$E$102,"N/A")</f>
        <v>0</v>
      </c>
      <c r="Z622" s="161" t="str">
        <f>IF('Checklist Parameters'!$E$58&lt;&gt;"",((I622*'Checklist Parameters'!$E$58)*'Checklist Parameters'!$E$35)/1000,"N/A")</f>
        <v>N/A</v>
      </c>
      <c r="AA622" s="161">
        <f>IF('Checklist Parameters'!$E$101&lt;&gt;"",IFERROR(I622/'Checklist Parameters'!$E$101,0),"N/A")</f>
        <v>0</v>
      </c>
      <c r="AB622" s="161" t="str">
        <f>IF('Checklist Parameters'!$E$43&lt;&gt;"",(I622*'Checklist Parameters'!$E$43)/1000,"N/A")</f>
        <v>N/A</v>
      </c>
      <c r="AC622" s="161">
        <f>IF('Checklist Parameters'!$E$16="",$X622,IF(AND('Checklist Parameters'!$E$16&lt;$X622,'Checklist Parameters'!$E$16&gt;=3),'Checklist Parameters'!$E$16,IF(AND('Checklist Parameters'!$E$16&lt;$X622,'Checklist Parameters'!$E$16&lt;3),0,$X622)))</f>
        <v>0</v>
      </c>
      <c r="AD622" s="161" t="str">
        <f>IF(AND(I622&lt;'Checklist Parameters'!$E$22,$I622&lt;&gt;0),"Y","")</f>
        <v/>
      </c>
      <c r="AE622" s="161" t="str">
        <f>IF($AD622="Y",0,IF('Checklist Parameters'!$E$25="","&lt;no limit&gt;",ROUNDDOWN((($I622-'Checklist Parameters'!$E$24)/'Checklist Parameters'!$E$25)+1,0)))</f>
        <v>&lt;no limit&gt;</v>
      </c>
      <c r="AF622" s="174">
        <f t="shared" si="58"/>
        <v>0</v>
      </c>
      <c r="AG622" s="161">
        <f t="shared" si="59"/>
        <v>0</v>
      </c>
      <c r="AH622" s="126"/>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row>
    <row r="623" spans="1:79" ht="15">
      <c r="A623" s="393"/>
      <c r="B623" s="393"/>
      <c r="C623" s="393"/>
      <c r="D623" s="393"/>
      <c r="E623" s="393"/>
      <c r="F623" s="393"/>
      <c r="G623" s="393"/>
      <c r="H623" s="394"/>
      <c r="I623" s="394"/>
      <c r="J623" s="394"/>
      <c r="K623" s="394"/>
      <c r="L623" s="394"/>
      <c r="M623" s="394"/>
      <c r="N623" s="313">
        <f>IF(IF(I623&lt;'Checklist Parameters'!$E$22,0,($I623-$L623))&lt;0,0,IF(I623&lt;'Checklist Parameters'!$E$22,0,($I623-$L623)))</f>
        <v>0</v>
      </c>
      <c r="O623" s="394"/>
      <c r="P623" s="395"/>
      <c r="Q623" s="316">
        <f t="shared" si="54"/>
        <v>0</v>
      </c>
      <c r="R623" s="159">
        <f t="shared" si="55"/>
        <v>0</v>
      </c>
      <c r="S623" s="159">
        <f>IF('Checklist Parameters'!$E$60&lt;0.2,0.2,'Checklist Parameters'!$E$60)</f>
        <v>0.72</v>
      </c>
      <c r="T623" s="160">
        <f>IF($O623="",IF('Checklist District ID'!$C$43="Y",MAX($R623:$S623)*$I623,SUM($R623:$S623)*$I623),IF(O623&gt;0,Q623*S623))</f>
        <v>0</v>
      </c>
      <c r="U623" s="160">
        <f>IF(Q623&gt;0,((I623-T623)*'Formula Matrix'!$E$38),0)</f>
        <v>0</v>
      </c>
      <c r="V623" s="160">
        <f t="shared" si="56"/>
        <v>0</v>
      </c>
      <c r="W623" s="160">
        <f>IF(V623&gt;0,(V623*'Checklist Parameters'!$E$35),0)</f>
        <v>0</v>
      </c>
      <c r="X623" s="161">
        <f t="shared" si="57"/>
        <v>0</v>
      </c>
      <c r="Y623" s="161">
        <f>IF('Checklist Parameters'!$E$102&lt;&gt;"",(I623/43560)*'Checklist Parameters'!$E$102,"N/A")</f>
        <v>0</v>
      </c>
      <c r="Z623" s="161" t="str">
        <f>IF('Checklist Parameters'!$E$58&lt;&gt;"",((I623*'Checklist Parameters'!$E$58)*'Checklist Parameters'!$E$35)/1000,"N/A")</f>
        <v>N/A</v>
      </c>
      <c r="AA623" s="161">
        <f>IF('Checklist Parameters'!$E$101&lt;&gt;"",IFERROR(I623/'Checklist Parameters'!$E$101,0),"N/A")</f>
        <v>0</v>
      </c>
      <c r="AB623" s="161" t="str">
        <f>IF('Checklist Parameters'!$E$43&lt;&gt;"",(I623*'Checklist Parameters'!$E$43)/1000,"N/A")</f>
        <v>N/A</v>
      </c>
      <c r="AC623" s="161">
        <f>IF('Checklist Parameters'!$E$16="",$X623,IF(AND('Checklist Parameters'!$E$16&lt;$X623,'Checklist Parameters'!$E$16&gt;=3),'Checklist Parameters'!$E$16,IF(AND('Checklist Parameters'!$E$16&lt;$X623,'Checklist Parameters'!$E$16&lt;3),0,$X623)))</f>
        <v>0</v>
      </c>
      <c r="AD623" s="161" t="str">
        <f>IF(AND(I623&lt;'Checklist Parameters'!$E$22,$I623&lt;&gt;0),"Y","")</f>
        <v/>
      </c>
      <c r="AE623" s="161" t="str">
        <f>IF($AD623="Y",0,IF('Checklist Parameters'!$E$25="","&lt;no limit&gt;",ROUNDDOWN((($I623-'Checklist Parameters'!$E$24)/'Checklist Parameters'!$E$25)+1,0)))</f>
        <v>&lt;no limit&gt;</v>
      </c>
      <c r="AF623" s="174">
        <f t="shared" si="58"/>
        <v>0</v>
      </c>
      <c r="AG623" s="161">
        <f t="shared" si="59"/>
        <v>0</v>
      </c>
      <c r="AH623" s="126"/>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row>
    <row r="624" spans="1:79" ht="15">
      <c r="A624" s="393"/>
      <c r="B624" s="393"/>
      <c r="C624" s="393"/>
      <c r="D624" s="393"/>
      <c r="E624" s="393"/>
      <c r="F624" s="393"/>
      <c r="G624" s="393"/>
      <c r="H624" s="394"/>
      <c r="I624" s="394"/>
      <c r="J624" s="394"/>
      <c r="K624" s="394"/>
      <c r="L624" s="394"/>
      <c r="M624" s="394"/>
      <c r="N624" s="313">
        <f>IF(IF(I624&lt;'Checklist Parameters'!$E$22,0,($I624-$L624))&lt;0,0,IF(I624&lt;'Checklist Parameters'!$E$22,0,($I624-$L624)))</f>
        <v>0</v>
      </c>
      <c r="O624" s="394"/>
      <c r="P624" s="395"/>
      <c r="Q624" s="316">
        <f t="shared" si="54"/>
        <v>0</v>
      </c>
      <c r="R624" s="159">
        <f t="shared" si="55"/>
        <v>0</v>
      </c>
      <c r="S624" s="159">
        <f>IF('Checklist Parameters'!$E$60&lt;0.2,0.2,'Checklist Parameters'!$E$60)</f>
        <v>0.72</v>
      </c>
      <c r="T624" s="160">
        <f>IF($O624="",IF('Checklist District ID'!$C$43="Y",MAX($R624:$S624)*$I624,SUM($R624:$S624)*$I624),IF(O624&gt;0,Q624*S624))</f>
        <v>0</v>
      </c>
      <c r="U624" s="160">
        <f>IF(Q624&gt;0,((I624-T624)*'Formula Matrix'!$E$38),0)</f>
        <v>0</v>
      </c>
      <c r="V624" s="160">
        <f t="shared" si="56"/>
        <v>0</v>
      </c>
      <c r="W624" s="160">
        <f>IF(V624&gt;0,(V624*'Checklist Parameters'!$E$35),0)</f>
        <v>0</v>
      </c>
      <c r="X624" s="161">
        <f t="shared" si="57"/>
        <v>0</v>
      </c>
      <c r="Y624" s="161">
        <f>IF('Checklist Parameters'!$E$102&lt;&gt;"",(I624/43560)*'Checklist Parameters'!$E$102,"N/A")</f>
        <v>0</v>
      </c>
      <c r="Z624" s="161" t="str">
        <f>IF('Checklist Parameters'!$E$58&lt;&gt;"",((I624*'Checklist Parameters'!$E$58)*'Checklist Parameters'!$E$35)/1000,"N/A")</f>
        <v>N/A</v>
      </c>
      <c r="AA624" s="161">
        <f>IF('Checklist Parameters'!$E$101&lt;&gt;"",IFERROR(I624/'Checklist Parameters'!$E$101,0),"N/A")</f>
        <v>0</v>
      </c>
      <c r="AB624" s="161" t="str">
        <f>IF('Checklist Parameters'!$E$43&lt;&gt;"",(I624*'Checklist Parameters'!$E$43)/1000,"N/A")</f>
        <v>N/A</v>
      </c>
      <c r="AC624" s="161">
        <f>IF('Checklist Parameters'!$E$16="",$X624,IF(AND('Checklist Parameters'!$E$16&lt;$X624,'Checklist Parameters'!$E$16&gt;=3),'Checklist Parameters'!$E$16,IF(AND('Checklist Parameters'!$E$16&lt;$X624,'Checklist Parameters'!$E$16&lt;3),0,$X624)))</f>
        <v>0</v>
      </c>
      <c r="AD624" s="161" t="str">
        <f>IF(AND(I624&lt;'Checklist Parameters'!$E$22,$I624&lt;&gt;0),"Y","")</f>
        <v/>
      </c>
      <c r="AE624" s="161" t="str">
        <f>IF($AD624="Y",0,IF('Checklist Parameters'!$E$25="","&lt;no limit&gt;",ROUNDDOWN((($I624-'Checklist Parameters'!$E$24)/'Checklist Parameters'!$E$25)+1,0)))</f>
        <v>&lt;no limit&gt;</v>
      </c>
      <c r="AF624" s="174">
        <f t="shared" si="58"/>
        <v>0</v>
      </c>
      <c r="AG624" s="161">
        <f t="shared" si="59"/>
        <v>0</v>
      </c>
      <c r="AH624" s="126"/>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row>
    <row r="625" spans="1:79" ht="15">
      <c r="A625" s="393"/>
      <c r="B625" s="393"/>
      <c r="C625" s="393"/>
      <c r="D625" s="393"/>
      <c r="E625" s="393"/>
      <c r="F625" s="393"/>
      <c r="G625" s="393"/>
      <c r="H625" s="394"/>
      <c r="I625" s="394"/>
      <c r="J625" s="394"/>
      <c r="K625" s="394"/>
      <c r="L625" s="394"/>
      <c r="M625" s="394"/>
      <c r="N625" s="313">
        <f>IF(IF(I625&lt;'Checklist Parameters'!$E$22,0,($I625-$L625))&lt;0,0,IF(I625&lt;'Checklist Parameters'!$E$22,0,($I625-$L625)))</f>
        <v>0</v>
      </c>
      <c r="O625" s="394"/>
      <c r="P625" s="395"/>
      <c r="Q625" s="316">
        <f t="shared" si="54"/>
        <v>0</v>
      </c>
      <c r="R625" s="159">
        <f t="shared" si="55"/>
        <v>0</v>
      </c>
      <c r="S625" s="159">
        <f>IF('Checklist Parameters'!$E$60&lt;0.2,0.2,'Checklist Parameters'!$E$60)</f>
        <v>0.72</v>
      </c>
      <c r="T625" s="160">
        <f>IF($O625="",IF('Checklist District ID'!$C$43="Y",MAX($R625:$S625)*$I625,SUM($R625:$S625)*$I625),IF(O625&gt;0,Q625*S625))</f>
        <v>0</v>
      </c>
      <c r="U625" s="160">
        <f>IF(Q625&gt;0,((I625-T625)*'Formula Matrix'!$E$38),0)</f>
        <v>0</v>
      </c>
      <c r="V625" s="160">
        <f t="shared" si="56"/>
        <v>0</v>
      </c>
      <c r="W625" s="160">
        <f>IF(V625&gt;0,(V625*'Checklist Parameters'!$E$35),0)</f>
        <v>0</v>
      </c>
      <c r="X625" s="161">
        <f t="shared" si="57"/>
        <v>0</v>
      </c>
      <c r="Y625" s="161">
        <f>IF('Checklist Parameters'!$E$102&lt;&gt;"",(I625/43560)*'Checklist Parameters'!$E$102,"N/A")</f>
        <v>0</v>
      </c>
      <c r="Z625" s="161" t="str">
        <f>IF('Checklist Parameters'!$E$58&lt;&gt;"",((I625*'Checklist Parameters'!$E$58)*'Checklist Parameters'!$E$35)/1000,"N/A")</f>
        <v>N/A</v>
      </c>
      <c r="AA625" s="161">
        <f>IF('Checklist Parameters'!$E$101&lt;&gt;"",IFERROR(I625/'Checklist Parameters'!$E$101,0),"N/A")</f>
        <v>0</v>
      </c>
      <c r="AB625" s="161" t="str">
        <f>IF('Checklist Parameters'!$E$43&lt;&gt;"",(I625*'Checklist Parameters'!$E$43)/1000,"N/A")</f>
        <v>N/A</v>
      </c>
      <c r="AC625" s="161">
        <f>IF('Checklist Parameters'!$E$16="",$X625,IF(AND('Checklist Parameters'!$E$16&lt;$X625,'Checklist Parameters'!$E$16&gt;=3),'Checklist Parameters'!$E$16,IF(AND('Checklist Parameters'!$E$16&lt;$X625,'Checklist Parameters'!$E$16&lt;3),0,$X625)))</f>
        <v>0</v>
      </c>
      <c r="AD625" s="161" t="str">
        <f>IF(AND(I625&lt;'Checklist Parameters'!$E$22,$I625&lt;&gt;0),"Y","")</f>
        <v/>
      </c>
      <c r="AE625" s="161" t="str">
        <f>IF($AD625="Y",0,IF('Checklist Parameters'!$E$25="","&lt;no limit&gt;",ROUNDDOWN((($I625-'Checklist Parameters'!$E$24)/'Checklist Parameters'!$E$25)+1,0)))</f>
        <v>&lt;no limit&gt;</v>
      </c>
      <c r="AF625" s="174">
        <f t="shared" si="58"/>
        <v>0</v>
      </c>
      <c r="AG625" s="161">
        <f t="shared" si="59"/>
        <v>0</v>
      </c>
      <c r="AH625" s="126"/>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row>
    <row r="626" spans="1:79" ht="15">
      <c r="A626" s="393"/>
      <c r="B626" s="393"/>
      <c r="C626" s="393"/>
      <c r="D626" s="393"/>
      <c r="E626" s="393"/>
      <c r="F626" s="393"/>
      <c r="G626" s="393"/>
      <c r="H626" s="394"/>
      <c r="I626" s="394"/>
      <c r="J626" s="394"/>
      <c r="K626" s="394"/>
      <c r="L626" s="394"/>
      <c r="M626" s="394"/>
      <c r="N626" s="313">
        <f>IF(IF(I626&lt;'Checklist Parameters'!$E$22,0,($I626-$L626))&lt;0,0,IF(I626&lt;'Checklist Parameters'!$E$22,0,($I626-$L626)))</f>
        <v>0</v>
      </c>
      <c r="O626" s="394"/>
      <c r="P626" s="395"/>
      <c r="Q626" s="316">
        <f t="shared" si="54"/>
        <v>0</v>
      </c>
      <c r="R626" s="159">
        <f t="shared" si="55"/>
        <v>0</v>
      </c>
      <c r="S626" s="159">
        <f>IF('Checklist Parameters'!$E$60&lt;0.2,0.2,'Checklist Parameters'!$E$60)</f>
        <v>0.72</v>
      </c>
      <c r="T626" s="160">
        <f>IF($O626="",IF('Checklist District ID'!$C$43="Y",MAX($R626:$S626)*$I626,SUM($R626:$S626)*$I626),IF(O626&gt;0,Q626*S626))</f>
        <v>0</v>
      </c>
      <c r="U626" s="160">
        <f>IF(Q626&gt;0,((I626-T626)*'Formula Matrix'!$E$38),0)</f>
        <v>0</v>
      </c>
      <c r="V626" s="160">
        <f t="shared" si="56"/>
        <v>0</v>
      </c>
      <c r="W626" s="160">
        <f>IF(V626&gt;0,(V626*'Checklist Parameters'!$E$35),0)</f>
        <v>0</v>
      </c>
      <c r="X626" s="161">
        <f t="shared" si="57"/>
        <v>0</v>
      </c>
      <c r="Y626" s="161">
        <f>IF('Checklist Parameters'!$E$102&lt;&gt;"",(I626/43560)*'Checklist Parameters'!$E$102,"N/A")</f>
        <v>0</v>
      </c>
      <c r="Z626" s="161" t="str">
        <f>IF('Checklist Parameters'!$E$58&lt;&gt;"",((I626*'Checklist Parameters'!$E$58)*'Checklist Parameters'!$E$35)/1000,"N/A")</f>
        <v>N/A</v>
      </c>
      <c r="AA626" s="161">
        <f>IF('Checklist Parameters'!$E$101&lt;&gt;"",IFERROR(I626/'Checklist Parameters'!$E$101,0),"N/A")</f>
        <v>0</v>
      </c>
      <c r="AB626" s="161" t="str">
        <f>IF('Checklist Parameters'!$E$43&lt;&gt;"",(I626*'Checklist Parameters'!$E$43)/1000,"N/A")</f>
        <v>N/A</v>
      </c>
      <c r="AC626" s="161">
        <f>IF('Checklist Parameters'!$E$16="",$X626,IF(AND('Checklist Parameters'!$E$16&lt;$X626,'Checklist Parameters'!$E$16&gt;=3),'Checklist Parameters'!$E$16,IF(AND('Checklist Parameters'!$E$16&lt;$X626,'Checklist Parameters'!$E$16&lt;3),0,$X626)))</f>
        <v>0</v>
      </c>
      <c r="AD626" s="161" t="str">
        <f>IF(AND(I626&lt;'Checklist Parameters'!$E$22,$I626&lt;&gt;0),"Y","")</f>
        <v/>
      </c>
      <c r="AE626" s="161" t="str">
        <f>IF($AD626="Y",0,IF('Checklist Parameters'!$E$25="","&lt;no limit&gt;",ROUNDDOWN((($I626-'Checklist Parameters'!$E$24)/'Checklist Parameters'!$E$25)+1,0)))</f>
        <v>&lt;no limit&gt;</v>
      </c>
      <c r="AF626" s="174">
        <f t="shared" si="58"/>
        <v>0</v>
      </c>
      <c r="AG626" s="161">
        <f t="shared" si="59"/>
        <v>0</v>
      </c>
      <c r="AH626" s="126"/>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row>
    <row r="627" spans="1:79" ht="15">
      <c r="A627" s="393"/>
      <c r="B627" s="393"/>
      <c r="C627" s="393"/>
      <c r="D627" s="393"/>
      <c r="E627" s="393"/>
      <c r="F627" s="393"/>
      <c r="G627" s="393"/>
      <c r="H627" s="394"/>
      <c r="I627" s="394"/>
      <c r="J627" s="394"/>
      <c r="K627" s="394"/>
      <c r="L627" s="394"/>
      <c r="M627" s="394"/>
      <c r="N627" s="313">
        <f>IF(IF(I627&lt;'Checklist Parameters'!$E$22,0,($I627-$L627))&lt;0,0,IF(I627&lt;'Checklist Parameters'!$E$22,0,($I627-$L627)))</f>
        <v>0</v>
      </c>
      <c r="O627" s="394"/>
      <c r="P627" s="395"/>
      <c r="Q627" s="316">
        <f t="shared" si="54"/>
        <v>0</v>
      </c>
      <c r="R627" s="159">
        <f t="shared" si="55"/>
        <v>0</v>
      </c>
      <c r="S627" s="159">
        <f>IF('Checklist Parameters'!$E$60&lt;0.2,0.2,'Checklist Parameters'!$E$60)</f>
        <v>0.72</v>
      </c>
      <c r="T627" s="160">
        <f>IF($O627="",IF('Checklist District ID'!$C$43="Y",MAX($R627:$S627)*$I627,SUM($R627:$S627)*$I627),IF(O627&gt;0,Q627*S627))</f>
        <v>0</v>
      </c>
      <c r="U627" s="160">
        <f>IF(Q627&gt;0,((I627-T627)*'Formula Matrix'!$E$38),0)</f>
        <v>0</v>
      </c>
      <c r="V627" s="160">
        <f t="shared" si="56"/>
        <v>0</v>
      </c>
      <c r="W627" s="160">
        <f>IF(V627&gt;0,(V627*'Checklist Parameters'!$E$35),0)</f>
        <v>0</v>
      </c>
      <c r="X627" s="161">
        <f t="shared" si="57"/>
        <v>0</v>
      </c>
      <c r="Y627" s="161">
        <f>IF('Checklist Parameters'!$E$102&lt;&gt;"",(I627/43560)*'Checklist Parameters'!$E$102,"N/A")</f>
        <v>0</v>
      </c>
      <c r="Z627" s="161" t="str">
        <f>IF('Checklist Parameters'!$E$58&lt;&gt;"",((I627*'Checklist Parameters'!$E$58)*'Checklist Parameters'!$E$35)/1000,"N/A")</f>
        <v>N/A</v>
      </c>
      <c r="AA627" s="161">
        <f>IF('Checklist Parameters'!$E$101&lt;&gt;"",IFERROR(I627/'Checklist Parameters'!$E$101,0),"N/A")</f>
        <v>0</v>
      </c>
      <c r="AB627" s="161" t="str">
        <f>IF('Checklist Parameters'!$E$43&lt;&gt;"",(I627*'Checklist Parameters'!$E$43)/1000,"N/A")</f>
        <v>N/A</v>
      </c>
      <c r="AC627" s="161">
        <f>IF('Checklist Parameters'!$E$16="",$X627,IF(AND('Checklist Parameters'!$E$16&lt;$X627,'Checklist Parameters'!$E$16&gt;=3),'Checklist Parameters'!$E$16,IF(AND('Checklist Parameters'!$E$16&lt;$X627,'Checklist Parameters'!$E$16&lt;3),0,$X627)))</f>
        <v>0</v>
      </c>
      <c r="AD627" s="161" t="str">
        <f>IF(AND(I627&lt;'Checklist Parameters'!$E$22,$I627&lt;&gt;0),"Y","")</f>
        <v/>
      </c>
      <c r="AE627" s="161" t="str">
        <f>IF($AD627="Y",0,IF('Checklist Parameters'!$E$25="","&lt;no limit&gt;",ROUNDDOWN((($I627-'Checklist Parameters'!$E$24)/'Checklist Parameters'!$E$25)+1,0)))</f>
        <v>&lt;no limit&gt;</v>
      </c>
      <c r="AF627" s="174">
        <f t="shared" si="58"/>
        <v>0</v>
      </c>
      <c r="AG627" s="161">
        <f t="shared" si="59"/>
        <v>0</v>
      </c>
      <c r="AH627" s="126"/>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row>
    <row r="628" spans="1:79" ht="15">
      <c r="A628" s="393"/>
      <c r="B628" s="393"/>
      <c r="C628" s="393"/>
      <c r="D628" s="393"/>
      <c r="E628" s="393"/>
      <c r="F628" s="393"/>
      <c r="G628" s="393"/>
      <c r="H628" s="394"/>
      <c r="I628" s="394"/>
      <c r="J628" s="394"/>
      <c r="K628" s="394"/>
      <c r="L628" s="394"/>
      <c r="M628" s="394"/>
      <c r="N628" s="313">
        <f>IF(IF(I628&lt;'Checklist Parameters'!$E$22,0,($I628-$L628))&lt;0,0,IF(I628&lt;'Checklist Parameters'!$E$22,0,($I628-$L628)))</f>
        <v>0</v>
      </c>
      <c r="O628" s="394"/>
      <c r="P628" s="395"/>
      <c r="Q628" s="316">
        <f t="shared" si="54"/>
        <v>0</v>
      </c>
      <c r="R628" s="159">
        <f t="shared" si="55"/>
        <v>0</v>
      </c>
      <c r="S628" s="159">
        <f>IF('Checklist Parameters'!$E$60&lt;0.2,0.2,'Checklist Parameters'!$E$60)</f>
        <v>0.72</v>
      </c>
      <c r="T628" s="160">
        <f>IF($O628="",IF('Checklist District ID'!$C$43="Y",MAX($R628:$S628)*$I628,SUM($R628:$S628)*$I628),IF(O628&gt;0,Q628*S628))</f>
        <v>0</v>
      </c>
      <c r="U628" s="160">
        <f>IF(Q628&gt;0,((I628-T628)*'Formula Matrix'!$E$38),0)</f>
        <v>0</v>
      </c>
      <c r="V628" s="160">
        <f t="shared" si="56"/>
        <v>0</v>
      </c>
      <c r="W628" s="160">
        <f>IF(V628&gt;0,(V628*'Checklist Parameters'!$E$35),0)</f>
        <v>0</v>
      </c>
      <c r="X628" s="161">
        <f t="shared" si="57"/>
        <v>0</v>
      </c>
      <c r="Y628" s="161">
        <f>IF('Checklist Parameters'!$E$102&lt;&gt;"",(I628/43560)*'Checklist Parameters'!$E$102,"N/A")</f>
        <v>0</v>
      </c>
      <c r="Z628" s="161" t="str">
        <f>IF('Checklist Parameters'!$E$58&lt;&gt;"",((I628*'Checklist Parameters'!$E$58)*'Checklist Parameters'!$E$35)/1000,"N/A")</f>
        <v>N/A</v>
      </c>
      <c r="AA628" s="161">
        <f>IF('Checklist Parameters'!$E$101&lt;&gt;"",IFERROR(I628/'Checklist Parameters'!$E$101,0),"N/A")</f>
        <v>0</v>
      </c>
      <c r="AB628" s="161" t="str">
        <f>IF('Checklist Parameters'!$E$43&lt;&gt;"",(I628*'Checklist Parameters'!$E$43)/1000,"N/A")</f>
        <v>N/A</v>
      </c>
      <c r="AC628" s="161">
        <f>IF('Checklist Parameters'!$E$16="",$X628,IF(AND('Checklist Parameters'!$E$16&lt;$X628,'Checklist Parameters'!$E$16&gt;=3),'Checklist Parameters'!$E$16,IF(AND('Checklist Parameters'!$E$16&lt;$X628,'Checklist Parameters'!$E$16&lt;3),0,$X628)))</f>
        <v>0</v>
      </c>
      <c r="AD628" s="161" t="str">
        <f>IF(AND(I628&lt;'Checklist Parameters'!$E$22,$I628&lt;&gt;0),"Y","")</f>
        <v/>
      </c>
      <c r="AE628" s="161" t="str">
        <f>IF($AD628="Y",0,IF('Checklist Parameters'!$E$25="","&lt;no limit&gt;",ROUNDDOWN((($I628-'Checklist Parameters'!$E$24)/'Checklist Parameters'!$E$25)+1,0)))</f>
        <v>&lt;no limit&gt;</v>
      </c>
      <c r="AF628" s="174">
        <f t="shared" si="58"/>
        <v>0</v>
      </c>
      <c r="AG628" s="161">
        <f t="shared" si="59"/>
        <v>0</v>
      </c>
      <c r="AH628" s="126"/>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row>
    <row r="629" spans="1:79" ht="15">
      <c r="A629" s="393"/>
      <c r="B629" s="393"/>
      <c r="C629" s="393"/>
      <c r="D629" s="393"/>
      <c r="E629" s="393"/>
      <c r="F629" s="393"/>
      <c r="G629" s="393"/>
      <c r="H629" s="394"/>
      <c r="I629" s="394"/>
      <c r="J629" s="394"/>
      <c r="K629" s="394"/>
      <c r="L629" s="394"/>
      <c r="M629" s="394"/>
      <c r="N629" s="313">
        <f>IF(IF(I629&lt;'Checklist Parameters'!$E$22,0,($I629-$L629))&lt;0,0,IF(I629&lt;'Checklist Parameters'!$E$22,0,($I629-$L629)))</f>
        <v>0</v>
      </c>
      <c r="O629" s="394"/>
      <c r="P629" s="395"/>
      <c r="Q629" s="316">
        <f t="shared" si="54"/>
        <v>0</v>
      </c>
      <c r="R629" s="159">
        <f t="shared" si="55"/>
        <v>0</v>
      </c>
      <c r="S629" s="159">
        <f>IF('Checklist Parameters'!$E$60&lt;0.2,0.2,'Checklist Parameters'!$E$60)</f>
        <v>0.72</v>
      </c>
      <c r="T629" s="160">
        <f>IF($O629="",IF('Checklist District ID'!$C$43="Y",MAX($R629:$S629)*$I629,SUM($R629:$S629)*$I629),IF(O629&gt;0,Q629*S629))</f>
        <v>0</v>
      </c>
      <c r="U629" s="160">
        <f>IF(Q629&gt;0,((I629-T629)*'Formula Matrix'!$E$38),0)</f>
        <v>0</v>
      </c>
      <c r="V629" s="160">
        <f t="shared" si="56"/>
        <v>0</v>
      </c>
      <c r="W629" s="160">
        <f>IF(V629&gt;0,(V629*'Checklist Parameters'!$E$35),0)</f>
        <v>0</v>
      </c>
      <c r="X629" s="161">
        <f t="shared" si="57"/>
        <v>0</v>
      </c>
      <c r="Y629" s="161">
        <f>IF('Checklist Parameters'!$E$102&lt;&gt;"",(I629/43560)*'Checklist Parameters'!$E$102,"N/A")</f>
        <v>0</v>
      </c>
      <c r="Z629" s="161" t="str">
        <f>IF('Checklist Parameters'!$E$58&lt;&gt;"",((I629*'Checklist Parameters'!$E$58)*'Checklist Parameters'!$E$35)/1000,"N/A")</f>
        <v>N/A</v>
      </c>
      <c r="AA629" s="161">
        <f>IF('Checklist Parameters'!$E$101&lt;&gt;"",IFERROR(I629/'Checklist Parameters'!$E$101,0),"N/A")</f>
        <v>0</v>
      </c>
      <c r="AB629" s="161" t="str">
        <f>IF('Checklist Parameters'!$E$43&lt;&gt;"",(I629*'Checklist Parameters'!$E$43)/1000,"N/A")</f>
        <v>N/A</v>
      </c>
      <c r="AC629" s="161">
        <f>IF('Checklist Parameters'!$E$16="",$X629,IF(AND('Checklist Parameters'!$E$16&lt;$X629,'Checklist Parameters'!$E$16&gt;=3),'Checklist Parameters'!$E$16,IF(AND('Checklist Parameters'!$E$16&lt;$X629,'Checklist Parameters'!$E$16&lt;3),0,$X629)))</f>
        <v>0</v>
      </c>
      <c r="AD629" s="161" t="str">
        <f>IF(AND(I629&lt;'Checklist Parameters'!$E$22,$I629&lt;&gt;0),"Y","")</f>
        <v/>
      </c>
      <c r="AE629" s="161" t="str">
        <f>IF($AD629="Y",0,IF('Checklist Parameters'!$E$25="","&lt;no limit&gt;",ROUNDDOWN((($I629-'Checklist Parameters'!$E$24)/'Checklist Parameters'!$E$25)+1,0)))</f>
        <v>&lt;no limit&gt;</v>
      </c>
      <c r="AF629" s="174">
        <f t="shared" si="58"/>
        <v>0</v>
      </c>
      <c r="AG629" s="161">
        <f t="shared" si="59"/>
        <v>0</v>
      </c>
      <c r="AH629" s="126"/>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row>
    <row r="630" spans="1:79" ht="15">
      <c r="A630" s="393"/>
      <c r="B630" s="393"/>
      <c r="C630" s="393"/>
      <c r="D630" s="393"/>
      <c r="E630" s="393"/>
      <c r="F630" s="393"/>
      <c r="G630" s="393"/>
      <c r="H630" s="394"/>
      <c r="I630" s="394"/>
      <c r="J630" s="394"/>
      <c r="K630" s="394"/>
      <c r="L630" s="394"/>
      <c r="M630" s="394"/>
      <c r="N630" s="313">
        <f>IF(IF(I630&lt;'Checklist Parameters'!$E$22,0,($I630-$L630))&lt;0,0,IF(I630&lt;'Checklist Parameters'!$E$22,0,($I630-$L630)))</f>
        <v>0</v>
      </c>
      <c r="O630" s="394"/>
      <c r="P630" s="395"/>
      <c r="Q630" s="316">
        <f t="shared" si="54"/>
        <v>0</v>
      </c>
      <c r="R630" s="159">
        <f t="shared" si="55"/>
        <v>0</v>
      </c>
      <c r="S630" s="159">
        <f>IF('Checklist Parameters'!$E$60&lt;0.2,0.2,'Checklist Parameters'!$E$60)</f>
        <v>0.72</v>
      </c>
      <c r="T630" s="160">
        <f>IF($O630="",IF('Checklist District ID'!$C$43="Y",MAX($R630:$S630)*$I630,SUM($R630:$S630)*$I630),IF(O630&gt;0,Q630*S630))</f>
        <v>0</v>
      </c>
      <c r="U630" s="160">
        <f>IF(Q630&gt;0,((I630-T630)*'Formula Matrix'!$E$38),0)</f>
        <v>0</v>
      </c>
      <c r="V630" s="160">
        <f t="shared" si="56"/>
        <v>0</v>
      </c>
      <c r="W630" s="160">
        <f>IF(V630&gt;0,(V630*'Checklist Parameters'!$E$35),0)</f>
        <v>0</v>
      </c>
      <c r="X630" s="161">
        <f t="shared" si="57"/>
        <v>0</v>
      </c>
      <c r="Y630" s="161">
        <f>IF('Checklist Parameters'!$E$102&lt;&gt;"",(I630/43560)*'Checklist Parameters'!$E$102,"N/A")</f>
        <v>0</v>
      </c>
      <c r="Z630" s="161" t="str">
        <f>IF('Checklist Parameters'!$E$58&lt;&gt;"",((I630*'Checklist Parameters'!$E$58)*'Checklist Parameters'!$E$35)/1000,"N/A")</f>
        <v>N/A</v>
      </c>
      <c r="AA630" s="161">
        <f>IF('Checklist Parameters'!$E$101&lt;&gt;"",IFERROR(I630/'Checklist Parameters'!$E$101,0),"N/A")</f>
        <v>0</v>
      </c>
      <c r="AB630" s="161" t="str">
        <f>IF('Checklist Parameters'!$E$43&lt;&gt;"",(I630*'Checklist Parameters'!$E$43)/1000,"N/A")</f>
        <v>N/A</v>
      </c>
      <c r="AC630" s="161">
        <f>IF('Checklist Parameters'!$E$16="",$X630,IF(AND('Checklist Parameters'!$E$16&lt;$X630,'Checklist Parameters'!$E$16&gt;=3),'Checklist Parameters'!$E$16,IF(AND('Checklist Parameters'!$E$16&lt;$X630,'Checklist Parameters'!$E$16&lt;3),0,$X630)))</f>
        <v>0</v>
      </c>
      <c r="AD630" s="161" t="str">
        <f>IF(AND(I630&lt;'Checklist Parameters'!$E$22,$I630&lt;&gt;0),"Y","")</f>
        <v/>
      </c>
      <c r="AE630" s="161" t="str">
        <f>IF($AD630="Y",0,IF('Checklist Parameters'!$E$25="","&lt;no limit&gt;",ROUNDDOWN((($I630-'Checklist Parameters'!$E$24)/'Checklist Parameters'!$E$25)+1,0)))</f>
        <v>&lt;no limit&gt;</v>
      </c>
      <c r="AF630" s="174">
        <f t="shared" si="58"/>
        <v>0</v>
      </c>
      <c r="AG630" s="161">
        <f t="shared" si="59"/>
        <v>0</v>
      </c>
      <c r="AH630" s="126"/>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row>
    <row r="631" spans="1:79" ht="15">
      <c r="A631" s="393"/>
      <c r="B631" s="393"/>
      <c r="C631" s="393"/>
      <c r="D631" s="393"/>
      <c r="E631" s="393"/>
      <c r="F631" s="393"/>
      <c r="G631" s="393"/>
      <c r="H631" s="394"/>
      <c r="I631" s="394"/>
      <c r="J631" s="394"/>
      <c r="K631" s="394"/>
      <c r="L631" s="394"/>
      <c r="M631" s="394"/>
      <c r="N631" s="313">
        <f>IF(IF(I631&lt;'Checklist Parameters'!$E$22,0,($I631-$L631))&lt;0,0,IF(I631&lt;'Checklist Parameters'!$E$22,0,($I631-$L631)))</f>
        <v>0</v>
      </c>
      <c r="O631" s="394"/>
      <c r="P631" s="395"/>
      <c r="Q631" s="316">
        <f t="shared" si="54"/>
        <v>0</v>
      </c>
      <c r="R631" s="159">
        <f t="shared" si="55"/>
        <v>0</v>
      </c>
      <c r="S631" s="159">
        <f>IF('Checklist Parameters'!$E$60&lt;0.2,0.2,'Checklist Parameters'!$E$60)</f>
        <v>0.72</v>
      </c>
      <c r="T631" s="160">
        <f>IF($O631="",IF('Checklist District ID'!$C$43="Y",MAX($R631:$S631)*$I631,SUM($R631:$S631)*$I631),IF(O631&gt;0,Q631*S631))</f>
        <v>0</v>
      </c>
      <c r="U631" s="160">
        <f>IF(Q631&gt;0,((I631-T631)*'Formula Matrix'!$E$38),0)</f>
        <v>0</v>
      </c>
      <c r="V631" s="160">
        <f t="shared" si="56"/>
        <v>0</v>
      </c>
      <c r="W631" s="160">
        <f>IF(V631&gt;0,(V631*'Checklist Parameters'!$E$35),0)</f>
        <v>0</v>
      </c>
      <c r="X631" s="161">
        <f t="shared" si="57"/>
        <v>0</v>
      </c>
      <c r="Y631" s="161">
        <f>IF('Checklist Parameters'!$E$102&lt;&gt;"",(I631/43560)*'Checklist Parameters'!$E$102,"N/A")</f>
        <v>0</v>
      </c>
      <c r="Z631" s="161" t="str">
        <f>IF('Checklist Parameters'!$E$58&lt;&gt;"",((I631*'Checklist Parameters'!$E$58)*'Checklist Parameters'!$E$35)/1000,"N/A")</f>
        <v>N/A</v>
      </c>
      <c r="AA631" s="161">
        <f>IF('Checklist Parameters'!$E$101&lt;&gt;"",IFERROR(I631/'Checklist Parameters'!$E$101,0),"N/A")</f>
        <v>0</v>
      </c>
      <c r="AB631" s="161" t="str">
        <f>IF('Checklist Parameters'!$E$43&lt;&gt;"",(I631*'Checklist Parameters'!$E$43)/1000,"N/A")</f>
        <v>N/A</v>
      </c>
      <c r="AC631" s="161">
        <f>IF('Checklist Parameters'!$E$16="",$X631,IF(AND('Checklist Parameters'!$E$16&lt;$X631,'Checklist Parameters'!$E$16&gt;=3),'Checklist Parameters'!$E$16,IF(AND('Checklist Parameters'!$E$16&lt;$X631,'Checklist Parameters'!$E$16&lt;3),0,$X631)))</f>
        <v>0</v>
      </c>
      <c r="AD631" s="161" t="str">
        <f>IF(AND(I631&lt;'Checklist Parameters'!$E$22,$I631&lt;&gt;0),"Y","")</f>
        <v/>
      </c>
      <c r="AE631" s="161" t="str">
        <f>IF($AD631="Y",0,IF('Checklist Parameters'!$E$25="","&lt;no limit&gt;",ROUNDDOWN((($I631-'Checklist Parameters'!$E$24)/'Checklist Parameters'!$E$25)+1,0)))</f>
        <v>&lt;no limit&gt;</v>
      </c>
      <c r="AF631" s="174">
        <f t="shared" si="58"/>
        <v>0</v>
      </c>
      <c r="AG631" s="161">
        <f t="shared" si="59"/>
        <v>0</v>
      </c>
      <c r="AH631" s="126"/>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row>
    <row r="632" spans="1:79" ht="15">
      <c r="A632" s="393"/>
      <c r="B632" s="393"/>
      <c r="C632" s="393"/>
      <c r="D632" s="393"/>
      <c r="E632" s="393"/>
      <c r="F632" s="393"/>
      <c r="G632" s="393"/>
      <c r="H632" s="394"/>
      <c r="I632" s="394"/>
      <c r="J632" s="394"/>
      <c r="K632" s="394"/>
      <c r="L632" s="394"/>
      <c r="M632" s="394"/>
      <c r="N632" s="313">
        <f>IF(IF(I632&lt;'Checklist Parameters'!$E$22,0,($I632-$L632))&lt;0,0,IF(I632&lt;'Checklist Parameters'!$E$22,0,($I632-$L632)))</f>
        <v>0</v>
      </c>
      <c r="O632" s="394"/>
      <c r="P632" s="395"/>
      <c r="Q632" s="316">
        <f t="shared" si="54"/>
        <v>0</v>
      </c>
      <c r="R632" s="159">
        <f t="shared" si="55"/>
        <v>0</v>
      </c>
      <c r="S632" s="159">
        <f>IF('Checklist Parameters'!$E$60&lt;0.2,0.2,'Checklist Parameters'!$E$60)</f>
        <v>0.72</v>
      </c>
      <c r="T632" s="160">
        <f>IF($O632="",IF('Checklist District ID'!$C$43="Y",MAX($R632:$S632)*$I632,SUM($R632:$S632)*$I632),IF(O632&gt;0,Q632*S632))</f>
        <v>0</v>
      </c>
      <c r="U632" s="160">
        <f>IF(Q632&gt;0,((I632-T632)*'Formula Matrix'!$E$38),0)</f>
        <v>0</v>
      </c>
      <c r="V632" s="160">
        <f t="shared" si="56"/>
        <v>0</v>
      </c>
      <c r="W632" s="160">
        <f>IF(V632&gt;0,(V632*'Checklist Parameters'!$E$35),0)</f>
        <v>0</v>
      </c>
      <c r="X632" s="161">
        <f t="shared" si="57"/>
        <v>0</v>
      </c>
      <c r="Y632" s="161">
        <f>IF('Checklist Parameters'!$E$102&lt;&gt;"",(I632/43560)*'Checklist Parameters'!$E$102,"N/A")</f>
        <v>0</v>
      </c>
      <c r="Z632" s="161" t="str">
        <f>IF('Checklist Parameters'!$E$58&lt;&gt;"",((I632*'Checklist Parameters'!$E$58)*'Checklist Parameters'!$E$35)/1000,"N/A")</f>
        <v>N/A</v>
      </c>
      <c r="AA632" s="161">
        <f>IF('Checklist Parameters'!$E$101&lt;&gt;"",IFERROR(I632/'Checklist Parameters'!$E$101,0),"N/A")</f>
        <v>0</v>
      </c>
      <c r="AB632" s="161" t="str">
        <f>IF('Checklist Parameters'!$E$43&lt;&gt;"",(I632*'Checklist Parameters'!$E$43)/1000,"N/A")</f>
        <v>N/A</v>
      </c>
      <c r="AC632" s="161">
        <f>IF('Checklist Parameters'!$E$16="",$X632,IF(AND('Checklist Parameters'!$E$16&lt;$X632,'Checklist Parameters'!$E$16&gt;=3),'Checklist Parameters'!$E$16,IF(AND('Checklist Parameters'!$E$16&lt;$X632,'Checklist Parameters'!$E$16&lt;3),0,$X632)))</f>
        <v>0</v>
      </c>
      <c r="AD632" s="161" t="str">
        <f>IF(AND(I632&lt;'Checklist Parameters'!$E$22,$I632&lt;&gt;0),"Y","")</f>
        <v/>
      </c>
      <c r="AE632" s="161" t="str">
        <f>IF($AD632="Y",0,IF('Checklist Parameters'!$E$25="","&lt;no limit&gt;",ROUNDDOWN((($I632-'Checklist Parameters'!$E$24)/'Checklist Parameters'!$E$25)+1,0)))</f>
        <v>&lt;no limit&gt;</v>
      </c>
      <c r="AF632" s="174">
        <f t="shared" si="58"/>
        <v>0</v>
      </c>
      <c r="AG632" s="161">
        <f t="shared" si="59"/>
        <v>0</v>
      </c>
      <c r="AH632" s="126"/>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row>
    <row r="633" spans="1:79" ht="15">
      <c r="A633" s="393"/>
      <c r="B633" s="393"/>
      <c r="C633" s="393"/>
      <c r="D633" s="393"/>
      <c r="E633" s="393"/>
      <c r="F633" s="393"/>
      <c r="G633" s="393"/>
      <c r="H633" s="394"/>
      <c r="I633" s="394"/>
      <c r="J633" s="394"/>
      <c r="K633" s="394"/>
      <c r="L633" s="394"/>
      <c r="M633" s="394"/>
      <c r="N633" s="313">
        <f>IF(IF(I633&lt;'Checklist Parameters'!$E$22,0,($I633-$L633))&lt;0,0,IF(I633&lt;'Checklist Parameters'!$E$22,0,($I633-$L633)))</f>
        <v>0</v>
      </c>
      <c r="O633" s="394"/>
      <c r="P633" s="395"/>
      <c r="Q633" s="316">
        <f t="shared" si="54"/>
        <v>0</v>
      </c>
      <c r="R633" s="159">
        <f t="shared" si="55"/>
        <v>0</v>
      </c>
      <c r="S633" s="159">
        <f>IF('Checklist Parameters'!$E$60&lt;0.2,0.2,'Checklist Parameters'!$E$60)</f>
        <v>0.72</v>
      </c>
      <c r="T633" s="160">
        <f>IF($O633="",IF('Checklist District ID'!$C$43="Y",MAX($R633:$S633)*$I633,SUM($R633:$S633)*$I633),IF(O633&gt;0,Q633*S633))</f>
        <v>0</v>
      </c>
      <c r="U633" s="160">
        <f>IF(Q633&gt;0,((I633-T633)*'Formula Matrix'!$E$38),0)</f>
        <v>0</v>
      </c>
      <c r="V633" s="160">
        <f t="shared" si="56"/>
        <v>0</v>
      </c>
      <c r="W633" s="160">
        <f>IF(V633&gt;0,(V633*'Checklist Parameters'!$E$35),0)</f>
        <v>0</v>
      </c>
      <c r="X633" s="161">
        <f t="shared" si="57"/>
        <v>0</v>
      </c>
      <c r="Y633" s="161">
        <f>IF('Checklist Parameters'!$E$102&lt;&gt;"",(I633/43560)*'Checklist Parameters'!$E$102,"N/A")</f>
        <v>0</v>
      </c>
      <c r="Z633" s="161" t="str">
        <f>IF('Checklist Parameters'!$E$58&lt;&gt;"",((I633*'Checklist Parameters'!$E$58)*'Checklist Parameters'!$E$35)/1000,"N/A")</f>
        <v>N/A</v>
      </c>
      <c r="AA633" s="161">
        <f>IF('Checklist Parameters'!$E$101&lt;&gt;"",IFERROR(I633/'Checklist Parameters'!$E$101,0),"N/A")</f>
        <v>0</v>
      </c>
      <c r="AB633" s="161" t="str">
        <f>IF('Checklist Parameters'!$E$43&lt;&gt;"",(I633*'Checklist Parameters'!$E$43)/1000,"N/A")</f>
        <v>N/A</v>
      </c>
      <c r="AC633" s="161">
        <f>IF('Checklist Parameters'!$E$16="",$X633,IF(AND('Checklist Parameters'!$E$16&lt;$X633,'Checklist Parameters'!$E$16&gt;=3),'Checklist Parameters'!$E$16,IF(AND('Checklist Parameters'!$E$16&lt;$X633,'Checklist Parameters'!$E$16&lt;3),0,$X633)))</f>
        <v>0</v>
      </c>
      <c r="AD633" s="161" t="str">
        <f>IF(AND(I633&lt;'Checklist Parameters'!$E$22,$I633&lt;&gt;0),"Y","")</f>
        <v/>
      </c>
      <c r="AE633" s="161" t="str">
        <f>IF($AD633="Y",0,IF('Checklist Parameters'!$E$25="","&lt;no limit&gt;",ROUNDDOWN((($I633-'Checklist Parameters'!$E$24)/'Checklist Parameters'!$E$25)+1,0)))</f>
        <v>&lt;no limit&gt;</v>
      </c>
      <c r="AF633" s="174">
        <f t="shared" si="58"/>
        <v>0</v>
      </c>
      <c r="AG633" s="161">
        <f t="shared" si="59"/>
        <v>0</v>
      </c>
      <c r="AH633" s="126"/>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row>
    <row r="634" spans="1:79" ht="15">
      <c r="A634" s="393"/>
      <c r="B634" s="393"/>
      <c r="C634" s="393"/>
      <c r="D634" s="393"/>
      <c r="E634" s="393"/>
      <c r="F634" s="393"/>
      <c r="G634" s="393"/>
      <c r="H634" s="394"/>
      <c r="I634" s="394"/>
      <c r="J634" s="394"/>
      <c r="K634" s="394"/>
      <c r="L634" s="394"/>
      <c r="M634" s="394"/>
      <c r="N634" s="313">
        <f>IF(IF(I634&lt;'Checklist Parameters'!$E$22,0,($I634-$L634))&lt;0,0,IF(I634&lt;'Checklist Parameters'!$E$22,0,($I634-$L634)))</f>
        <v>0</v>
      </c>
      <c r="O634" s="394"/>
      <c r="P634" s="395"/>
      <c r="Q634" s="316">
        <f t="shared" si="54"/>
        <v>0</v>
      </c>
      <c r="R634" s="159">
        <f t="shared" si="55"/>
        <v>0</v>
      </c>
      <c r="S634" s="159">
        <f>IF('Checklist Parameters'!$E$60&lt;0.2,0.2,'Checklist Parameters'!$E$60)</f>
        <v>0.72</v>
      </c>
      <c r="T634" s="160">
        <f>IF($O634="",IF('Checklist District ID'!$C$43="Y",MAX($R634:$S634)*$I634,SUM($R634:$S634)*$I634),IF(O634&gt;0,Q634*S634))</f>
        <v>0</v>
      </c>
      <c r="U634" s="160">
        <f>IF(Q634&gt;0,((I634-T634)*'Formula Matrix'!$E$38),0)</f>
        <v>0</v>
      </c>
      <c r="V634" s="160">
        <f t="shared" si="56"/>
        <v>0</v>
      </c>
      <c r="W634" s="160">
        <f>IF(V634&gt;0,(V634*'Checklist Parameters'!$E$35),0)</f>
        <v>0</v>
      </c>
      <c r="X634" s="161">
        <f t="shared" si="57"/>
        <v>0</v>
      </c>
      <c r="Y634" s="161">
        <f>IF('Checklist Parameters'!$E$102&lt;&gt;"",(I634/43560)*'Checklist Parameters'!$E$102,"N/A")</f>
        <v>0</v>
      </c>
      <c r="Z634" s="161" t="str">
        <f>IF('Checklist Parameters'!$E$58&lt;&gt;"",((I634*'Checklist Parameters'!$E$58)*'Checklist Parameters'!$E$35)/1000,"N/A")</f>
        <v>N/A</v>
      </c>
      <c r="AA634" s="161">
        <f>IF('Checklist Parameters'!$E$101&lt;&gt;"",IFERROR(I634/'Checklist Parameters'!$E$101,0),"N/A")</f>
        <v>0</v>
      </c>
      <c r="AB634" s="161" t="str">
        <f>IF('Checklist Parameters'!$E$43&lt;&gt;"",(I634*'Checklist Parameters'!$E$43)/1000,"N/A")</f>
        <v>N/A</v>
      </c>
      <c r="AC634" s="161">
        <f>IF('Checklist Parameters'!$E$16="",$X634,IF(AND('Checklist Parameters'!$E$16&lt;$X634,'Checklist Parameters'!$E$16&gt;=3),'Checklist Parameters'!$E$16,IF(AND('Checklist Parameters'!$E$16&lt;$X634,'Checklist Parameters'!$E$16&lt;3),0,$X634)))</f>
        <v>0</v>
      </c>
      <c r="AD634" s="161" t="str">
        <f>IF(AND(I634&lt;'Checklist Parameters'!$E$22,$I634&lt;&gt;0),"Y","")</f>
        <v/>
      </c>
      <c r="AE634" s="161" t="str">
        <f>IF($AD634="Y",0,IF('Checklist Parameters'!$E$25="","&lt;no limit&gt;",ROUNDDOWN((($I634-'Checklist Parameters'!$E$24)/'Checklist Parameters'!$E$25)+1,0)))</f>
        <v>&lt;no limit&gt;</v>
      </c>
      <c r="AF634" s="174">
        <f t="shared" si="58"/>
        <v>0</v>
      </c>
      <c r="AG634" s="161">
        <f t="shared" si="59"/>
        <v>0</v>
      </c>
      <c r="AH634" s="126"/>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row>
    <row r="635" spans="1:79" ht="15">
      <c r="A635" s="393"/>
      <c r="B635" s="393"/>
      <c r="C635" s="393"/>
      <c r="D635" s="393"/>
      <c r="E635" s="393"/>
      <c r="F635" s="393"/>
      <c r="G635" s="393"/>
      <c r="H635" s="394"/>
      <c r="I635" s="394"/>
      <c r="J635" s="394"/>
      <c r="K635" s="394"/>
      <c r="L635" s="394"/>
      <c r="M635" s="394"/>
      <c r="N635" s="313">
        <f>IF(IF(I635&lt;'Checklist Parameters'!$E$22,0,($I635-$L635))&lt;0,0,IF(I635&lt;'Checklist Parameters'!$E$22,0,($I635-$L635)))</f>
        <v>0</v>
      </c>
      <c r="O635" s="394"/>
      <c r="P635" s="395"/>
      <c r="Q635" s="316">
        <f t="shared" si="54"/>
        <v>0</v>
      </c>
      <c r="R635" s="159">
        <f t="shared" si="55"/>
        <v>0</v>
      </c>
      <c r="S635" s="159">
        <f>IF('Checklist Parameters'!$E$60&lt;0.2,0.2,'Checklist Parameters'!$E$60)</f>
        <v>0.72</v>
      </c>
      <c r="T635" s="160">
        <f>IF($O635="",IF('Checklist District ID'!$C$43="Y",MAX($R635:$S635)*$I635,SUM($R635:$S635)*$I635),IF(O635&gt;0,Q635*S635))</f>
        <v>0</v>
      </c>
      <c r="U635" s="160">
        <f>IF(Q635&gt;0,((I635-T635)*'Formula Matrix'!$E$38),0)</f>
        <v>0</v>
      </c>
      <c r="V635" s="160">
        <f t="shared" si="56"/>
        <v>0</v>
      </c>
      <c r="W635" s="160">
        <f>IF(V635&gt;0,(V635*'Checklist Parameters'!$E$35),0)</f>
        <v>0</v>
      </c>
      <c r="X635" s="161">
        <f t="shared" si="57"/>
        <v>0</v>
      </c>
      <c r="Y635" s="161">
        <f>IF('Checklist Parameters'!$E$102&lt;&gt;"",(I635/43560)*'Checklist Parameters'!$E$102,"N/A")</f>
        <v>0</v>
      </c>
      <c r="Z635" s="161" t="str">
        <f>IF('Checklist Parameters'!$E$58&lt;&gt;"",((I635*'Checklist Parameters'!$E$58)*'Checklist Parameters'!$E$35)/1000,"N/A")</f>
        <v>N/A</v>
      </c>
      <c r="AA635" s="161">
        <f>IF('Checklist Parameters'!$E$101&lt;&gt;"",IFERROR(I635/'Checklist Parameters'!$E$101,0),"N/A")</f>
        <v>0</v>
      </c>
      <c r="AB635" s="161" t="str">
        <f>IF('Checklist Parameters'!$E$43&lt;&gt;"",(I635*'Checklist Parameters'!$E$43)/1000,"N/A")</f>
        <v>N/A</v>
      </c>
      <c r="AC635" s="161">
        <f>IF('Checklist Parameters'!$E$16="",$X635,IF(AND('Checklist Parameters'!$E$16&lt;$X635,'Checklist Parameters'!$E$16&gt;=3),'Checklist Parameters'!$E$16,IF(AND('Checklist Parameters'!$E$16&lt;$X635,'Checklist Parameters'!$E$16&lt;3),0,$X635)))</f>
        <v>0</v>
      </c>
      <c r="AD635" s="161" t="str">
        <f>IF(AND(I635&lt;'Checklist Parameters'!$E$22,$I635&lt;&gt;0),"Y","")</f>
        <v/>
      </c>
      <c r="AE635" s="161" t="str">
        <f>IF($AD635="Y",0,IF('Checklist Parameters'!$E$25="","&lt;no limit&gt;",ROUNDDOWN((($I635-'Checklist Parameters'!$E$24)/'Checklist Parameters'!$E$25)+1,0)))</f>
        <v>&lt;no limit&gt;</v>
      </c>
      <c r="AF635" s="174">
        <f t="shared" si="58"/>
        <v>0</v>
      </c>
      <c r="AG635" s="161">
        <f t="shared" si="59"/>
        <v>0</v>
      </c>
      <c r="AH635" s="126"/>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row>
    <row r="636" spans="1:79" ht="15">
      <c r="A636" s="393"/>
      <c r="B636" s="393"/>
      <c r="C636" s="393"/>
      <c r="D636" s="393"/>
      <c r="E636" s="393"/>
      <c r="F636" s="393"/>
      <c r="G636" s="393"/>
      <c r="H636" s="394"/>
      <c r="I636" s="394"/>
      <c r="J636" s="394"/>
      <c r="K636" s="394"/>
      <c r="L636" s="394"/>
      <c r="M636" s="394"/>
      <c r="N636" s="313">
        <f>IF(IF(I636&lt;'Checklist Parameters'!$E$22,0,($I636-$L636))&lt;0,0,IF(I636&lt;'Checklist Parameters'!$E$22,0,($I636-$L636)))</f>
        <v>0</v>
      </c>
      <c r="O636" s="394"/>
      <c r="P636" s="395"/>
      <c r="Q636" s="316">
        <f t="shared" si="54"/>
        <v>0</v>
      </c>
      <c r="R636" s="159">
        <f t="shared" si="55"/>
        <v>0</v>
      </c>
      <c r="S636" s="159">
        <f>IF('Checklist Parameters'!$E$60&lt;0.2,0.2,'Checklist Parameters'!$E$60)</f>
        <v>0.72</v>
      </c>
      <c r="T636" s="160">
        <f>IF($O636="",IF('Checklist District ID'!$C$43="Y",MAX($R636:$S636)*$I636,SUM($R636:$S636)*$I636),IF(O636&gt;0,Q636*S636))</f>
        <v>0</v>
      </c>
      <c r="U636" s="160">
        <f>IF(Q636&gt;0,((I636-T636)*'Formula Matrix'!$E$38),0)</f>
        <v>0</v>
      </c>
      <c r="V636" s="160">
        <f t="shared" si="56"/>
        <v>0</v>
      </c>
      <c r="W636" s="160">
        <f>IF(V636&gt;0,(V636*'Checklist Parameters'!$E$35),0)</f>
        <v>0</v>
      </c>
      <c r="X636" s="161">
        <f t="shared" si="57"/>
        <v>0</v>
      </c>
      <c r="Y636" s="161">
        <f>IF('Checklist Parameters'!$E$102&lt;&gt;"",(I636/43560)*'Checklist Parameters'!$E$102,"N/A")</f>
        <v>0</v>
      </c>
      <c r="Z636" s="161" t="str">
        <f>IF('Checklist Parameters'!$E$58&lt;&gt;"",((I636*'Checklist Parameters'!$E$58)*'Checklist Parameters'!$E$35)/1000,"N/A")</f>
        <v>N/A</v>
      </c>
      <c r="AA636" s="161">
        <f>IF('Checklist Parameters'!$E$101&lt;&gt;"",IFERROR(I636/'Checklist Parameters'!$E$101,0),"N/A")</f>
        <v>0</v>
      </c>
      <c r="AB636" s="161" t="str">
        <f>IF('Checklist Parameters'!$E$43&lt;&gt;"",(I636*'Checklist Parameters'!$E$43)/1000,"N/A")</f>
        <v>N/A</v>
      </c>
      <c r="AC636" s="161">
        <f>IF('Checklist Parameters'!$E$16="",$X636,IF(AND('Checklist Parameters'!$E$16&lt;$X636,'Checklist Parameters'!$E$16&gt;=3),'Checklist Parameters'!$E$16,IF(AND('Checklist Parameters'!$E$16&lt;$X636,'Checklist Parameters'!$E$16&lt;3),0,$X636)))</f>
        <v>0</v>
      </c>
      <c r="AD636" s="161" t="str">
        <f>IF(AND(I636&lt;'Checklist Parameters'!$E$22,$I636&lt;&gt;0),"Y","")</f>
        <v/>
      </c>
      <c r="AE636" s="161" t="str">
        <f>IF($AD636="Y",0,IF('Checklist Parameters'!$E$25="","&lt;no limit&gt;",ROUNDDOWN((($I636-'Checklist Parameters'!$E$24)/'Checklist Parameters'!$E$25)+1,0)))</f>
        <v>&lt;no limit&gt;</v>
      </c>
      <c r="AF636" s="174">
        <f t="shared" si="58"/>
        <v>0</v>
      </c>
      <c r="AG636" s="161">
        <f t="shared" si="59"/>
        <v>0</v>
      </c>
      <c r="AH636" s="126"/>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row>
    <row r="637" spans="1:79" ht="15">
      <c r="A637" s="393"/>
      <c r="B637" s="393"/>
      <c r="C637" s="393"/>
      <c r="D637" s="393"/>
      <c r="E637" s="393"/>
      <c r="F637" s="393"/>
      <c r="G637" s="393"/>
      <c r="H637" s="394"/>
      <c r="I637" s="394"/>
      <c r="J637" s="394"/>
      <c r="K637" s="394"/>
      <c r="L637" s="394"/>
      <c r="M637" s="394"/>
      <c r="N637" s="313">
        <f>IF(IF(I637&lt;'Checklist Parameters'!$E$22,0,($I637-$L637))&lt;0,0,IF(I637&lt;'Checklist Parameters'!$E$22,0,($I637-$L637)))</f>
        <v>0</v>
      </c>
      <c r="O637" s="394"/>
      <c r="P637" s="395"/>
      <c r="Q637" s="316">
        <f t="shared" si="54"/>
        <v>0</v>
      </c>
      <c r="R637" s="159">
        <f t="shared" si="55"/>
        <v>0</v>
      </c>
      <c r="S637" s="159">
        <f>IF('Checklist Parameters'!$E$60&lt;0.2,0.2,'Checklist Parameters'!$E$60)</f>
        <v>0.72</v>
      </c>
      <c r="T637" s="160">
        <f>IF($O637="",IF('Checklist District ID'!$C$43="Y",MAX($R637:$S637)*$I637,SUM($R637:$S637)*$I637),IF(O637&gt;0,Q637*S637))</f>
        <v>0</v>
      </c>
      <c r="U637" s="160">
        <f>IF(Q637&gt;0,((I637-T637)*'Formula Matrix'!$E$38),0)</f>
        <v>0</v>
      </c>
      <c r="V637" s="160">
        <f t="shared" si="56"/>
        <v>0</v>
      </c>
      <c r="W637" s="160">
        <f>IF(V637&gt;0,(V637*'Checklist Parameters'!$E$35),0)</f>
        <v>0</v>
      </c>
      <c r="X637" s="161">
        <f t="shared" si="57"/>
        <v>0</v>
      </c>
      <c r="Y637" s="161">
        <f>IF('Checklist Parameters'!$E$102&lt;&gt;"",(I637/43560)*'Checklist Parameters'!$E$102,"N/A")</f>
        <v>0</v>
      </c>
      <c r="Z637" s="161" t="str">
        <f>IF('Checklist Parameters'!$E$58&lt;&gt;"",((I637*'Checklist Parameters'!$E$58)*'Checklist Parameters'!$E$35)/1000,"N/A")</f>
        <v>N/A</v>
      </c>
      <c r="AA637" s="161">
        <f>IF('Checklist Parameters'!$E$101&lt;&gt;"",IFERROR(I637/'Checklist Parameters'!$E$101,0),"N/A")</f>
        <v>0</v>
      </c>
      <c r="AB637" s="161" t="str">
        <f>IF('Checklist Parameters'!$E$43&lt;&gt;"",(I637*'Checklist Parameters'!$E$43)/1000,"N/A")</f>
        <v>N/A</v>
      </c>
      <c r="AC637" s="161">
        <f>IF('Checklist Parameters'!$E$16="",$X637,IF(AND('Checklist Parameters'!$E$16&lt;$X637,'Checklist Parameters'!$E$16&gt;=3),'Checklist Parameters'!$E$16,IF(AND('Checklist Parameters'!$E$16&lt;$X637,'Checklist Parameters'!$E$16&lt;3),0,$X637)))</f>
        <v>0</v>
      </c>
      <c r="AD637" s="161" t="str">
        <f>IF(AND(I637&lt;'Checklist Parameters'!$E$22,$I637&lt;&gt;0),"Y","")</f>
        <v/>
      </c>
      <c r="AE637" s="161" t="str">
        <f>IF($AD637="Y",0,IF('Checklist Parameters'!$E$25="","&lt;no limit&gt;",ROUNDDOWN((($I637-'Checklist Parameters'!$E$24)/'Checklist Parameters'!$E$25)+1,0)))</f>
        <v>&lt;no limit&gt;</v>
      </c>
      <c r="AF637" s="174">
        <f t="shared" si="58"/>
        <v>0</v>
      </c>
      <c r="AG637" s="161">
        <f t="shared" si="59"/>
        <v>0</v>
      </c>
      <c r="AH637" s="126"/>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row>
    <row r="638" spans="1:79" ht="15">
      <c r="A638" s="393"/>
      <c r="B638" s="393"/>
      <c r="C638" s="393"/>
      <c r="D638" s="393"/>
      <c r="E638" s="393"/>
      <c r="F638" s="393"/>
      <c r="G638" s="393"/>
      <c r="H638" s="394"/>
      <c r="I638" s="394"/>
      <c r="J638" s="394"/>
      <c r="K638" s="394"/>
      <c r="L638" s="394"/>
      <c r="M638" s="394"/>
      <c r="N638" s="313">
        <f>IF(IF(I638&lt;'Checklist Parameters'!$E$22,0,($I638-$L638))&lt;0,0,IF(I638&lt;'Checklist Parameters'!$E$22,0,($I638-$L638)))</f>
        <v>0</v>
      </c>
      <c r="O638" s="394"/>
      <c r="P638" s="395"/>
      <c r="Q638" s="316">
        <f t="shared" si="54"/>
        <v>0</v>
      </c>
      <c r="R638" s="159">
        <f t="shared" si="55"/>
        <v>0</v>
      </c>
      <c r="S638" s="159">
        <f>IF('Checklist Parameters'!$E$60&lt;0.2,0.2,'Checklist Parameters'!$E$60)</f>
        <v>0.72</v>
      </c>
      <c r="T638" s="160">
        <f>IF($O638="",IF('Checklist District ID'!$C$43="Y",MAX($R638:$S638)*$I638,SUM($R638:$S638)*$I638),IF(O638&gt;0,Q638*S638))</f>
        <v>0</v>
      </c>
      <c r="U638" s="160">
        <f>IF(Q638&gt;0,((I638-T638)*'Formula Matrix'!$E$38),0)</f>
        <v>0</v>
      </c>
      <c r="V638" s="160">
        <f t="shared" si="56"/>
        <v>0</v>
      </c>
      <c r="W638" s="160">
        <f>IF(V638&gt;0,(V638*'Checklist Parameters'!$E$35),0)</f>
        <v>0</v>
      </c>
      <c r="X638" s="161">
        <f t="shared" si="57"/>
        <v>0</v>
      </c>
      <c r="Y638" s="161">
        <f>IF('Checklist Parameters'!$E$102&lt;&gt;"",(I638/43560)*'Checklist Parameters'!$E$102,"N/A")</f>
        <v>0</v>
      </c>
      <c r="Z638" s="161" t="str">
        <f>IF('Checklist Parameters'!$E$58&lt;&gt;"",((I638*'Checklist Parameters'!$E$58)*'Checklist Parameters'!$E$35)/1000,"N/A")</f>
        <v>N/A</v>
      </c>
      <c r="AA638" s="161">
        <f>IF('Checklist Parameters'!$E$101&lt;&gt;"",IFERROR(I638/'Checklist Parameters'!$E$101,0),"N/A")</f>
        <v>0</v>
      </c>
      <c r="AB638" s="161" t="str">
        <f>IF('Checklist Parameters'!$E$43&lt;&gt;"",(I638*'Checklist Parameters'!$E$43)/1000,"N/A")</f>
        <v>N/A</v>
      </c>
      <c r="AC638" s="161">
        <f>IF('Checklist Parameters'!$E$16="",$X638,IF(AND('Checklist Parameters'!$E$16&lt;$X638,'Checklist Parameters'!$E$16&gt;=3),'Checklist Parameters'!$E$16,IF(AND('Checklist Parameters'!$E$16&lt;$X638,'Checklist Parameters'!$E$16&lt;3),0,$X638)))</f>
        <v>0</v>
      </c>
      <c r="AD638" s="161" t="str">
        <f>IF(AND(I638&lt;'Checklist Parameters'!$E$22,$I638&lt;&gt;0),"Y","")</f>
        <v/>
      </c>
      <c r="AE638" s="161" t="str">
        <f>IF($AD638="Y",0,IF('Checklist Parameters'!$E$25="","&lt;no limit&gt;",ROUNDDOWN((($I638-'Checklist Parameters'!$E$24)/'Checklist Parameters'!$E$25)+1,0)))</f>
        <v>&lt;no limit&gt;</v>
      </c>
      <c r="AF638" s="174">
        <f t="shared" si="58"/>
        <v>0</v>
      </c>
      <c r="AG638" s="161">
        <f t="shared" si="59"/>
        <v>0</v>
      </c>
      <c r="AH638" s="126"/>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row>
    <row r="639" spans="1:79" ht="15">
      <c r="A639" s="393"/>
      <c r="B639" s="393"/>
      <c r="C639" s="393"/>
      <c r="D639" s="393"/>
      <c r="E639" s="393"/>
      <c r="F639" s="393"/>
      <c r="G639" s="393"/>
      <c r="H639" s="394"/>
      <c r="I639" s="394"/>
      <c r="J639" s="394"/>
      <c r="K639" s="394"/>
      <c r="L639" s="394"/>
      <c r="M639" s="394"/>
      <c r="N639" s="313">
        <f>IF(IF(I639&lt;'Checklist Parameters'!$E$22,0,($I639-$L639))&lt;0,0,IF(I639&lt;'Checklist Parameters'!$E$22,0,($I639-$L639)))</f>
        <v>0</v>
      </c>
      <c r="O639" s="394"/>
      <c r="P639" s="395"/>
      <c r="Q639" s="316">
        <f t="shared" si="54"/>
        <v>0</v>
      </c>
      <c r="R639" s="159">
        <f t="shared" si="55"/>
        <v>0</v>
      </c>
      <c r="S639" s="159">
        <f>IF('Checklist Parameters'!$E$60&lt;0.2,0.2,'Checklist Parameters'!$E$60)</f>
        <v>0.72</v>
      </c>
      <c r="T639" s="160">
        <f>IF($O639="",IF('Checklist District ID'!$C$43="Y",MAX($R639:$S639)*$I639,SUM($R639:$S639)*$I639),IF(O639&gt;0,Q639*S639))</f>
        <v>0</v>
      </c>
      <c r="U639" s="160">
        <f>IF(Q639&gt;0,((I639-T639)*'Formula Matrix'!$E$38),0)</f>
        <v>0</v>
      </c>
      <c r="V639" s="160">
        <f t="shared" si="56"/>
        <v>0</v>
      </c>
      <c r="W639" s="160">
        <f>IF(V639&gt;0,(V639*'Checklist Parameters'!$E$35),0)</f>
        <v>0</v>
      </c>
      <c r="X639" s="161">
        <f t="shared" si="57"/>
        <v>0</v>
      </c>
      <c r="Y639" s="161">
        <f>IF('Checklist Parameters'!$E$102&lt;&gt;"",(I639/43560)*'Checklist Parameters'!$E$102,"N/A")</f>
        <v>0</v>
      </c>
      <c r="Z639" s="161" t="str">
        <f>IF('Checklist Parameters'!$E$58&lt;&gt;"",((I639*'Checklist Parameters'!$E$58)*'Checklist Parameters'!$E$35)/1000,"N/A")</f>
        <v>N/A</v>
      </c>
      <c r="AA639" s="161">
        <f>IF('Checklist Parameters'!$E$101&lt;&gt;"",IFERROR(I639/'Checklist Parameters'!$E$101,0),"N/A")</f>
        <v>0</v>
      </c>
      <c r="AB639" s="161" t="str">
        <f>IF('Checklist Parameters'!$E$43&lt;&gt;"",(I639*'Checklist Parameters'!$E$43)/1000,"N/A")</f>
        <v>N/A</v>
      </c>
      <c r="AC639" s="161">
        <f>IF('Checklist Parameters'!$E$16="",$X639,IF(AND('Checklist Parameters'!$E$16&lt;$X639,'Checklist Parameters'!$E$16&gt;=3),'Checklist Parameters'!$E$16,IF(AND('Checklist Parameters'!$E$16&lt;$X639,'Checklist Parameters'!$E$16&lt;3),0,$X639)))</f>
        <v>0</v>
      </c>
      <c r="AD639" s="161" t="str">
        <f>IF(AND(I639&lt;'Checklist Parameters'!$E$22,$I639&lt;&gt;0),"Y","")</f>
        <v/>
      </c>
      <c r="AE639" s="161" t="str">
        <f>IF($AD639="Y",0,IF('Checklist Parameters'!$E$25="","&lt;no limit&gt;",ROUNDDOWN((($I639-'Checklist Parameters'!$E$24)/'Checklist Parameters'!$E$25)+1,0)))</f>
        <v>&lt;no limit&gt;</v>
      </c>
      <c r="AF639" s="174">
        <f t="shared" si="58"/>
        <v>0</v>
      </c>
      <c r="AG639" s="161">
        <f t="shared" si="59"/>
        <v>0</v>
      </c>
      <c r="AH639" s="126"/>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row>
    <row r="640" spans="1:79" ht="15">
      <c r="A640" s="393"/>
      <c r="B640" s="393"/>
      <c r="C640" s="393"/>
      <c r="D640" s="393"/>
      <c r="E640" s="393"/>
      <c r="F640" s="393"/>
      <c r="G640" s="393"/>
      <c r="H640" s="394"/>
      <c r="I640" s="394"/>
      <c r="J640" s="394"/>
      <c r="K640" s="394"/>
      <c r="L640" s="394"/>
      <c r="M640" s="394"/>
      <c r="N640" s="313">
        <f>IF(IF(I640&lt;'Checklist Parameters'!$E$22,0,($I640-$L640))&lt;0,0,IF(I640&lt;'Checklist Parameters'!$E$22,0,($I640-$L640)))</f>
        <v>0</v>
      </c>
      <c r="O640" s="394"/>
      <c r="P640" s="395"/>
      <c r="Q640" s="316">
        <f t="shared" si="54"/>
        <v>0</v>
      </c>
      <c r="R640" s="159">
        <f t="shared" si="55"/>
        <v>0</v>
      </c>
      <c r="S640" s="159">
        <f>IF('Checklist Parameters'!$E$60&lt;0.2,0.2,'Checklist Parameters'!$E$60)</f>
        <v>0.72</v>
      </c>
      <c r="T640" s="160">
        <f>IF($O640="",IF('Checklist District ID'!$C$43="Y",MAX($R640:$S640)*$I640,SUM($R640:$S640)*$I640),IF(O640&gt;0,Q640*S640))</f>
        <v>0</v>
      </c>
      <c r="U640" s="160">
        <f>IF(Q640&gt;0,((I640-T640)*'Formula Matrix'!$E$38),0)</f>
        <v>0</v>
      </c>
      <c r="V640" s="160">
        <f t="shared" si="56"/>
        <v>0</v>
      </c>
      <c r="W640" s="160">
        <f>IF(V640&gt;0,(V640*'Checklist Parameters'!$E$35),0)</f>
        <v>0</v>
      </c>
      <c r="X640" s="161">
        <f t="shared" si="57"/>
        <v>0</v>
      </c>
      <c r="Y640" s="161">
        <f>IF('Checklist Parameters'!$E$102&lt;&gt;"",(I640/43560)*'Checklist Parameters'!$E$102,"N/A")</f>
        <v>0</v>
      </c>
      <c r="Z640" s="161" t="str">
        <f>IF('Checklist Parameters'!$E$58&lt;&gt;"",((I640*'Checklist Parameters'!$E$58)*'Checklist Parameters'!$E$35)/1000,"N/A")</f>
        <v>N/A</v>
      </c>
      <c r="AA640" s="161">
        <f>IF('Checklist Parameters'!$E$101&lt;&gt;"",IFERROR(I640/'Checklist Parameters'!$E$101,0),"N/A")</f>
        <v>0</v>
      </c>
      <c r="AB640" s="161" t="str">
        <f>IF('Checklist Parameters'!$E$43&lt;&gt;"",(I640*'Checklist Parameters'!$E$43)/1000,"N/A")</f>
        <v>N/A</v>
      </c>
      <c r="AC640" s="161">
        <f>IF('Checklist Parameters'!$E$16="",$X640,IF(AND('Checklist Parameters'!$E$16&lt;$X640,'Checklist Parameters'!$E$16&gt;=3),'Checklist Parameters'!$E$16,IF(AND('Checklist Parameters'!$E$16&lt;$X640,'Checklist Parameters'!$E$16&lt;3),0,$X640)))</f>
        <v>0</v>
      </c>
      <c r="AD640" s="161" t="str">
        <f>IF(AND(I640&lt;'Checklist Parameters'!$E$22,$I640&lt;&gt;0),"Y","")</f>
        <v/>
      </c>
      <c r="AE640" s="161" t="str">
        <f>IF($AD640="Y",0,IF('Checklist Parameters'!$E$25="","&lt;no limit&gt;",ROUNDDOWN((($I640-'Checklist Parameters'!$E$24)/'Checklist Parameters'!$E$25)+1,0)))</f>
        <v>&lt;no limit&gt;</v>
      </c>
      <c r="AF640" s="174">
        <f t="shared" si="58"/>
        <v>0</v>
      </c>
      <c r="AG640" s="161">
        <f t="shared" si="59"/>
        <v>0</v>
      </c>
      <c r="AH640" s="126"/>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row>
    <row r="641" spans="1:79" ht="15">
      <c r="A641" s="393"/>
      <c r="B641" s="393"/>
      <c r="C641" s="393"/>
      <c r="D641" s="393"/>
      <c r="E641" s="393"/>
      <c r="F641" s="393"/>
      <c r="G641" s="393"/>
      <c r="H641" s="394"/>
      <c r="I641" s="394"/>
      <c r="J641" s="394"/>
      <c r="K641" s="394"/>
      <c r="L641" s="394"/>
      <c r="M641" s="394"/>
      <c r="N641" s="313">
        <f>IF(IF(I641&lt;'Checklist Parameters'!$E$22,0,($I641-$L641))&lt;0,0,IF(I641&lt;'Checklist Parameters'!$E$22,0,($I641-$L641)))</f>
        <v>0</v>
      </c>
      <c r="O641" s="394"/>
      <c r="P641" s="395"/>
      <c r="Q641" s="316">
        <f t="shared" si="54"/>
        <v>0</v>
      </c>
      <c r="R641" s="159">
        <f t="shared" si="55"/>
        <v>0</v>
      </c>
      <c r="S641" s="159">
        <f>IF('Checklist Parameters'!$E$60&lt;0.2,0.2,'Checklist Parameters'!$E$60)</f>
        <v>0.72</v>
      </c>
      <c r="T641" s="160">
        <f>IF($O641="",IF('Checklist District ID'!$C$43="Y",MAX($R641:$S641)*$I641,SUM($R641:$S641)*$I641),IF(O641&gt;0,Q641*S641))</f>
        <v>0</v>
      </c>
      <c r="U641" s="160">
        <f>IF(Q641&gt;0,((I641-T641)*'Formula Matrix'!$E$38),0)</f>
        <v>0</v>
      </c>
      <c r="V641" s="160">
        <f t="shared" si="56"/>
        <v>0</v>
      </c>
      <c r="W641" s="160">
        <f>IF(V641&gt;0,(V641*'Checklist Parameters'!$E$35),0)</f>
        <v>0</v>
      </c>
      <c r="X641" s="161">
        <f t="shared" si="57"/>
        <v>0</v>
      </c>
      <c r="Y641" s="161">
        <f>IF('Checklist Parameters'!$E$102&lt;&gt;"",(I641/43560)*'Checklist Parameters'!$E$102,"N/A")</f>
        <v>0</v>
      </c>
      <c r="Z641" s="161" t="str">
        <f>IF('Checklist Parameters'!$E$58&lt;&gt;"",((I641*'Checklist Parameters'!$E$58)*'Checklist Parameters'!$E$35)/1000,"N/A")</f>
        <v>N/A</v>
      </c>
      <c r="AA641" s="161">
        <f>IF('Checklist Parameters'!$E$101&lt;&gt;"",IFERROR(I641/'Checklist Parameters'!$E$101,0),"N/A")</f>
        <v>0</v>
      </c>
      <c r="AB641" s="161" t="str">
        <f>IF('Checklist Parameters'!$E$43&lt;&gt;"",(I641*'Checklist Parameters'!$E$43)/1000,"N/A")</f>
        <v>N/A</v>
      </c>
      <c r="AC641" s="161">
        <f>IF('Checklist Parameters'!$E$16="",$X641,IF(AND('Checklist Parameters'!$E$16&lt;$X641,'Checklist Parameters'!$E$16&gt;=3),'Checklist Parameters'!$E$16,IF(AND('Checklist Parameters'!$E$16&lt;$X641,'Checklist Parameters'!$E$16&lt;3),0,$X641)))</f>
        <v>0</v>
      </c>
      <c r="AD641" s="161" t="str">
        <f>IF(AND(I641&lt;'Checklist Parameters'!$E$22,$I641&lt;&gt;0),"Y","")</f>
        <v/>
      </c>
      <c r="AE641" s="161" t="str">
        <f>IF($AD641="Y",0,IF('Checklist Parameters'!$E$25="","&lt;no limit&gt;",ROUNDDOWN((($I641-'Checklist Parameters'!$E$24)/'Checklist Parameters'!$E$25)+1,0)))</f>
        <v>&lt;no limit&gt;</v>
      </c>
      <c r="AF641" s="174">
        <f t="shared" si="58"/>
        <v>0</v>
      </c>
      <c r="AG641" s="161">
        <f t="shared" si="59"/>
        <v>0</v>
      </c>
      <c r="AH641" s="126"/>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row>
    <row r="642" spans="1:79" ht="15">
      <c r="A642" s="393"/>
      <c r="B642" s="393"/>
      <c r="C642" s="393"/>
      <c r="D642" s="393"/>
      <c r="E642" s="393"/>
      <c r="F642" s="393"/>
      <c r="G642" s="393"/>
      <c r="H642" s="394"/>
      <c r="I642" s="394"/>
      <c r="J642" s="394"/>
      <c r="K642" s="394"/>
      <c r="L642" s="394"/>
      <c r="M642" s="394"/>
      <c r="N642" s="313">
        <f>IF(IF(I642&lt;'Checklist Parameters'!$E$22,0,($I642-$L642))&lt;0,0,IF(I642&lt;'Checklist Parameters'!$E$22,0,($I642-$L642)))</f>
        <v>0</v>
      </c>
      <c r="O642" s="394"/>
      <c r="P642" s="395"/>
      <c r="Q642" s="316">
        <f t="shared" si="54"/>
        <v>0</v>
      </c>
      <c r="R642" s="159">
        <f t="shared" si="55"/>
        <v>0</v>
      </c>
      <c r="S642" s="159">
        <f>IF('Checklist Parameters'!$E$60&lt;0.2,0.2,'Checklist Parameters'!$E$60)</f>
        <v>0.72</v>
      </c>
      <c r="T642" s="160">
        <f>IF($O642="",IF('Checklist District ID'!$C$43="Y",MAX($R642:$S642)*$I642,SUM($R642:$S642)*$I642),IF(O642&gt;0,Q642*S642))</f>
        <v>0</v>
      </c>
      <c r="U642" s="160">
        <f>IF(Q642&gt;0,((I642-T642)*'Formula Matrix'!$E$38),0)</f>
        <v>0</v>
      </c>
      <c r="V642" s="160">
        <f t="shared" si="56"/>
        <v>0</v>
      </c>
      <c r="W642" s="160">
        <f>IF(V642&gt;0,(V642*'Checklist Parameters'!$E$35),0)</f>
        <v>0</v>
      </c>
      <c r="X642" s="161">
        <f t="shared" si="57"/>
        <v>0</v>
      </c>
      <c r="Y642" s="161">
        <f>IF('Checklist Parameters'!$E$102&lt;&gt;"",(I642/43560)*'Checklist Parameters'!$E$102,"N/A")</f>
        <v>0</v>
      </c>
      <c r="Z642" s="161" t="str">
        <f>IF('Checklist Parameters'!$E$58&lt;&gt;"",((I642*'Checklist Parameters'!$E$58)*'Checklist Parameters'!$E$35)/1000,"N/A")</f>
        <v>N/A</v>
      </c>
      <c r="AA642" s="161">
        <f>IF('Checklist Parameters'!$E$101&lt;&gt;"",IFERROR(I642/'Checklist Parameters'!$E$101,0),"N/A")</f>
        <v>0</v>
      </c>
      <c r="AB642" s="161" t="str">
        <f>IF('Checklist Parameters'!$E$43&lt;&gt;"",(I642*'Checklist Parameters'!$E$43)/1000,"N/A")</f>
        <v>N/A</v>
      </c>
      <c r="AC642" s="161">
        <f>IF('Checklist Parameters'!$E$16="",$X642,IF(AND('Checklist Parameters'!$E$16&lt;$X642,'Checklist Parameters'!$E$16&gt;=3),'Checklist Parameters'!$E$16,IF(AND('Checklist Parameters'!$E$16&lt;$X642,'Checklist Parameters'!$E$16&lt;3),0,$X642)))</f>
        <v>0</v>
      </c>
      <c r="AD642" s="161" t="str">
        <f>IF(AND(I642&lt;'Checklist Parameters'!$E$22,$I642&lt;&gt;0),"Y","")</f>
        <v/>
      </c>
      <c r="AE642" s="161" t="str">
        <f>IF($AD642="Y",0,IF('Checklist Parameters'!$E$25="","&lt;no limit&gt;",ROUNDDOWN((($I642-'Checklist Parameters'!$E$24)/'Checklist Parameters'!$E$25)+1,0)))</f>
        <v>&lt;no limit&gt;</v>
      </c>
      <c r="AF642" s="174">
        <f t="shared" si="58"/>
        <v>0</v>
      </c>
      <c r="AG642" s="161">
        <f t="shared" si="59"/>
        <v>0</v>
      </c>
      <c r="AH642" s="126"/>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row>
    <row r="643" spans="1:79" ht="15">
      <c r="A643" s="393"/>
      <c r="B643" s="393"/>
      <c r="C643" s="393"/>
      <c r="D643" s="393"/>
      <c r="E643" s="393"/>
      <c r="F643" s="393"/>
      <c r="G643" s="393"/>
      <c r="H643" s="394"/>
      <c r="I643" s="394"/>
      <c r="J643" s="394"/>
      <c r="K643" s="394"/>
      <c r="L643" s="394"/>
      <c r="M643" s="394"/>
      <c r="N643" s="313">
        <f>IF(IF(I643&lt;'Checklist Parameters'!$E$22,0,($I643-$L643))&lt;0,0,IF(I643&lt;'Checklist Parameters'!$E$22,0,($I643-$L643)))</f>
        <v>0</v>
      </c>
      <c r="O643" s="394"/>
      <c r="P643" s="395"/>
      <c r="Q643" s="316">
        <f t="shared" si="54"/>
        <v>0</v>
      </c>
      <c r="R643" s="159">
        <f t="shared" si="55"/>
        <v>0</v>
      </c>
      <c r="S643" s="159">
        <f>IF('Checklist Parameters'!$E$60&lt;0.2,0.2,'Checklist Parameters'!$E$60)</f>
        <v>0.72</v>
      </c>
      <c r="T643" s="160">
        <f>IF($O643="",IF('Checklist District ID'!$C$43="Y",MAX($R643:$S643)*$I643,SUM($R643:$S643)*$I643),IF(O643&gt;0,Q643*S643))</f>
        <v>0</v>
      </c>
      <c r="U643" s="160">
        <f>IF(Q643&gt;0,((I643-T643)*'Formula Matrix'!$E$38),0)</f>
        <v>0</v>
      </c>
      <c r="V643" s="160">
        <f t="shared" si="56"/>
        <v>0</v>
      </c>
      <c r="W643" s="160">
        <f>IF(V643&gt;0,(V643*'Checklist Parameters'!$E$35),0)</f>
        <v>0</v>
      </c>
      <c r="X643" s="161">
        <f t="shared" si="57"/>
        <v>0</v>
      </c>
      <c r="Y643" s="161">
        <f>IF('Checklist Parameters'!$E$102&lt;&gt;"",(I643/43560)*'Checklist Parameters'!$E$102,"N/A")</f>
        <v>0</v>
      </c>
      <c r="Z643" s="161" t="str">
        <f>IF('Checklist Parameters'!$E$58&lt;&gt;"",((I643*'Checklist Parameters'!$E$58)*'Checklist Parameters'!$E$35)/1000,"N/A")</f>
        <v>N/A</v>
      </c>
      <c r="AA643" s="161">
        <f>IF('Checklist Parameters'!$E$101&lt;&gt;"",IFERROR(I643/'Checklist Parameters'!$E$101,0),"N/A")</f>
        <v>0</v>
      </c>
      <c r="AB643" s="161" t="str">
        <f>IF('Checklist Parameters'!$E$43&lt;&gt;"",(I643*'Checklist Parameters'!$E$43)/1000,"N/A")</f>
        <v>N/A</v>
      </c>
      <c r="AC643" s="161">
        <f>IF('Checklist Parameters'!$E$16="",$X643,IF(AND('Checklist Parameters'!$E$16&lt;$X643,'Checklist Parameters'!$E$16&gt;=3),'Checklist Parameters'!$E$16,IF(AND('Checklist Parameters'!$E$16&lt;$X643,'Checklist Parameters'!$E$16&lt;3),0,$X643)))</f>
        <v>0</v>
      </c>
      <c r="AD643" s="161" t="str">
        <f>IF(AND(I643&lt;'Checklist Parameters'!$E$22,$I643&lt;&gt;0),"Y","")</f>
        <v/>
      </c>
      <c r="AE643" s="161" t="str">
        <f>IF($AD643="Y",0,IF('Checklist Parameters'!$E$25="","&lt;no limit&gt;",ROUNDDOWN((($I643-'Checklist Parameters'!$E$24)/'Checklist Parameters'!$E$25)+1,0)))</f>
        <v>&lt;no limit&gt;</v>
      </c>
      <c r="AF643" s="174">
        <f t="shared" si="58"/>
        <v>0</v>
      </c>
      <c r="AG643" s="161">
        <f t="shared" si="59"/>
        <v>0</v>
      </c>
      <c r="AH643" s="126"/>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row>
    <row r="644" spans="1:79" ht="15">
      <c r="A644" s="393"/>
      <c r="B644" s="393"/>
      <c r="C644" s="393"/>
      <c r="D644" s="393"/>
      <c r="E644" s="393"/>
      <c r="F644" s="393"/>
      <c r="G644" s="393"/>
      <c r="H644" s="394"/>
      <c r="I644" s="394"/>
      <c r="J644" s="394"/>
      <c r="K644" s="394"/>
      <c r="L644" s="394"/>
      <c r="M644" s="394"/>
      <c r="N644" s="313">
        <f>IF(IF(I644&lt;'Checklist Parameters'!$E$22,0,($I644-$L644))&lt;0,0,IF(I644&lt;'Checklist Parameters'!$E$22,0,($I644-$L644)))</f>
        <v>0</v>
      </c>
      <c r="O644" s="394"/>
      <c r="P644" s="395"/>
      <c r="Q644" s="316">
        <f t="shared" si="54"/>
        <v>0</v>
      </c>
      <c r="R644" s="159">
        <f t="shared" si="55"/>
        <v>0</v>
      </c>
      <c r="S644" s="159">
        <f>IF('Checklist Parameters'!$E$60&lt;0.2,0.2,'Checklist Parameters'!$E$60)</f>
        <v>0.72</v>
      </c>
      <c r="T644" s="160">
        <f>IF($O644="",IF('Checklist District ID'!$C$43="Y",MAX($R644:$S644)*$I644,SUM($R644:$S644)*$I644),IF(O644&gt;0,Q644*S644))</f>
        <v>0</v>
      </c>
      <c r="U644" s="160">
        <f>IF(Q644&gt;0,((I644-T644)*'Formula Matrix'!$E$38),0)</f>
        <v>0</v>
      </c>
      <c r="V644" s="160">
        <f t="shared" si="56"/>
        <v>0</v>
      </c>
      <c r="W644" s="160">
        <f>IF(V644&gt;0,(V644*'Checklist Parameters'!$E$35),0)</f>
        <v>0</v>
      </c>
      <c r="X644" s="161">
        <f t="shared" si="57"/>
        <v>0</v>
      </c>
      <c r="Y644" s="161">
        <f>IF('Checklist Parameters'!$E$102&lt;&gt;"",(I644/43560)*'Checklist Parameters'!$E$102,"N/A")</f>
        <v>0</v>
      </c>
      <c r="Z644" s="161" t="str">
        <f>IF('Checklist Parameters'!$E$58&lt;&gt;"",((I644*'Checklist Parameters'!$E$58)*'Checklist Parameters'!$E$35)/1000,"N/A")</f>
        <v>N/A</v>
      </c>
      <c r="AA644" s="161">
        <f>IF('Checklist Parameters'!$E$101&lt;&gt;"",IFERROR(I644/'Checklist Parameters'!$E$101,0),"N/A")</f>
        <v>0</v>
      </c>
      <c r="AB644" s="161" t="str">
        <f>IF('Checklist Parameters'!$E$43&lt;&gt;"",(I644*'Checklist Parameters'!$E$43)/1000,"N/A")</f>
        <v>N/A</v>
      </c>
      <c r="AC644" s="161">
        <f>IF('Checklist Parameters'!$E$16="",$X644,IF(AND('Checklist Parameters'!$E$16&lt;$X644,'Checklist Parameters'!$E$16&gt;=3),'Checklist Parameters'!$E$16,IF(AND('Checklist Parameters'!$E$16&lt;$X644,'Checklist Parameters'!$E$16&lt;3),0,$X644)))</f>
        <v>0</v>
      </c>
      <c r="AD644" s="161" t="str">
        <f>IF(AND(I644&lt;'Checklist Parameters'!$E$22,$I644&lt;&gt;0),"Y","")</f>
        <v/>
      </c>
      <c r="AE644" s="161" t="str">
        <f>IF($AD644="Y",0,IF('Checklist Parameters'!$E$25="","&lt;no limit&gt;",ROUNDDOWN((($I644-'Checklist Parameters'!$E$24)/'Checklist Parameters'!$E$25)+1,0)))</f>
        <v>&lt;no limit&gt;</v>
      </c>
      <c r="AF644" s="174">
        <f t="shared" si="58"/>
        <v>0</v>
      </c>
      <c r="AG644" s="161">
        <f t="shared" si="59"/>
        <v>0</v>
      </c>
      <c r="AH644" s="126"/>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row>
    <row r="645" spans="1:79" ht="15">
      <c r="A645" s="393"/>
      <c r="B645" s="393"/>
      <c r="C645" s="393"/>
      <c r="D645" s="393"/>
      <c r="E645" s="393"/>
      <c r="F645" s="393"/>
      <c r="G645" s="393"/>
      <c r="H645" s="394"/>
      <c r="I645" s="394"/>
      <c r="J645" s="394"/>
      <c r="K645" s="394"/>
      <c r="L645" s="394"/>
      <c r="M645" s="394"/>
      <c r="N645" s="313">
        <f>IF(IF(I645&lt;'Checklist Parameters'!$E$22,0,($I645-$L645))&lt;0,0,IF(I645&lt;'Checklist Parameters'!$E$22,0,($I645-$L645)))</f>
        <v>0</v>
      </c>
      <c r="O645" s="394"/>
      <c r="P645" s="395"/>
      <c r="Q645" s="316">
        <f t="shared" si="54"/>
        <v>0</v>
      </c>
      <c r="R645" s="159">
        <f t="shared" si="55"/>
        <v>0</v>
      </c>
      <c r="S645" s="159">
        <f>IF('Checklist Parameters'!$E$60&lt;0.2,0.2,'Checklist Parameters'!$E$60)</f>
        <v>0.72</v>
      </c>
      <c r="T645" s="160">
        <f>IF($O645="",IF('Checklist District ID'!$C$43="Y",MAX($R645:$S645)*$I645,SUM($R645:$S645)*$I645),IF(O645&gt;0,Q645*S645))</f>
        <v>0</v>
      </c>
      <c r="U645" s="160">
        <f>IF(Q645&gt;0,((I645-T645)*'Formula Matrix'!$E$38),0)</f>
        <v>0</v>
      </c>
      <c r="V645" s="160">
        <f t="shared" si="56"/>
        <v>0</v>
      </c>
      <c r="W645" s="160">
        <f>IF(V645&gt;0,(V645*'Checklist Parameters'!$E$35),0)</f>
        <v>0</v>
      </c>
      <c r="X645" s="161">
        <f t="shared" si="57"/>
        <v>0</v>
      </c>
      <c r="Y645" s="161">
        <f>IF('Checklist Parameters'!$E$102&lt;&gt;"",(I645/43560)*'Checklist Parameters'!$E$102,"N/A")</f>
        <v>0</v>
      </c>
      <c r="Z645" s="161" t="str">
        <f>IF('Checklist Parameters'!$E$58&lt;&gt;"",((I645*'Checklist Parameters'!$E$58)*'Checklist Parameters'!$E$35)/1000,"N/A")</f>
        <v>N/A</v>
      </c>
      <c r="AA645" s="161">
        <f>IF('Checklist Parameters'!$E$101&lt;&gt;"",IFERROR(I645/'Checklist Parameters'!$E$101,0),"N/A")</f>
        <v>0</v>
      </c>
      <c r="AB645" s="161" t="str">
        <f>IF('Checklist Parameters'!$E$43&lt;&gt;"",(I645*'Checklist Parameters'!$E$43)/1000,"N/A")</f>
        <v>N/A</v>
      </c>
      <c r="AC645" s="161">
        <f>IF('Checklist Parameters'!$E$16="",$X645,IF(AND('Checklist Parameters'!$E$16&lt;$X645,'Checklist Parameters'!$E$16&gt;=3),'Checklist Parameters'!$E$16,IF(AND('Checklist Parameters'!$E$16&lt;$X645,'Checklist Parameters'!$E$16&lt;3),0,$X645)))</f>
        <v>0</v>
      </c>
      <c r="AD645" s="161" t="str">
        <f>IF(AND(I645&lt;'Checklist Parameters'!$E$22,$I645&lt;&gt;0),"Y","")</f>
        <v/>
      </c>
      <c r="AE645" s="161" t="str">
        <f>IF($AD645="Y",0,IF('Checklist Parameters'!$E$25="","&lt;no limit&gt;",ROUNDDOWN((($I645-'Checklist Parameters'!$E$24)/'Checklist Parameters'!$E$25)+1,0)))</f>
        <v>&lt;no limit&gt;</v>
      </c>
      <c r="AF645" s="174">
        <f t="shared" si="58"/>
        <v>0</v>
      </c>
      <c r="AG645" s="161">
        <f t="shared" si="59"/>
        <v>0</v>
      </c>
      <c r="AH645" s="126"/>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row>
    <row r="646" spans="1:79" ht="15">
      <c r="A646" s="393"/>
      <c r="B646" s="393"/>
      <c r="C646" s="393"/>
      <c r="D646" s="393"/>
      <c r="E646" s="393"/>
      <c r="F646" s="393"/>
      <c r="G646" s="393"/>
      <c r="H646" s="394"/>
      <c r="I646" s="394"/>
      <c r="J646" s="394"/>
      <c r="K646" s="394"/>
      <c r="L646" s="394"/>
      <c r="M646" s="394"/>
      <c r="N646" s="313">
        <f>IF(IF(I646&lt;'Checklist Parameters'!$E$22,0,($I646-$L646))&lt;0,0,IF(I646&lt;'Checklist Parameters'!$E$22,0,($I646-$L646)))</f>
        <v>0</v>
      </c>
      <c r="O646" s="394"/>
      <c r="P646" s="395"/>
      <c r="Q646" s="316">
        <f t="shared" si="54"/>
        <v>0</v>
      </c>
      <c r="R646" s="159">
        <f t="shared" si="55"/>
        <v>0</v>
      </c>
      <c r="S646" s="159">
        <f>IF('Checklist Parameters'!$E$60&lt;0.2,0.2,'Checklist Parameters'!$E$60)</f>
        <v>0.72</v>
      </c>
      <c r="T646" s="160">
        <f>IF($O646="",IF('Checklist District ID'!$C$43="Y",MAX($R646:$S646)*$I646,SUM($R646:$S646)*$I646),IF(O646&gt;0,Q646*S646))</f>
        <v>0</v>
      </c>
      <c r="U646" s="160">
        <f>IF(Q646&gt;0,((I646-T646)*'Formula Matrix'!$E$38),0)</f>
        <v>0</v>
      </c>
      <c r="V646" s="160">
        <f t="shared" si="56"/>
        <v>0</v>
      </c>
      <c r="W646" s="160">
        <f>IF(V646&gt;0,(V646*'Checklist Parameters'!$E$35),0)</f>
        <v>0</v>
      </c>
      <c r="X646" s="161">
        <f t="shared" si="57"/>
        <v>0</v>
      </c>
      <c r="Y646" s="161">
        <f>IF('Checklist Parameters'!$E$102&lt;&gt;"",(I646/43560)*'Checklist Parameters'!$E$102,"N/A")</f>
        <v>0</v>
      </c>
      <c r="Z646" s="161" t="str">
        <f>IF('Checklist Parameters'!$E$58&lt;&gt;"",((I646*'Checklist Parameters'!$E$58)*'Checklist Parameters'!$E$35)/1000,"N/A")</f>
        <v>N/A</v>
      </c>
      <c r="AA646" s="161">
        <f>IF('Checklist Parameters'!$E$101&lt;&gt;"",IFERROR(I646/'Checklist Parameters'!$E$101,0),"N/A")</f>
        <v>0</v>
      </c>
      <c r="AB646" s="161" t="str">
        <f>IF('Checklist Parameters'!$E$43&lt;&gt;"",(I646*'Checklist Parameters'!$E$43)/1000,"N/A")</f>
        <v>N/A</v>
      </c>
      <c r="AC646" s="161">
        <f>IF('Checklist Parameters'!$E$16="",$X646,IF(AND('Checklist Parameters'!$E$16&lt;$X646,'Checklist Parameters'!$E$16&gt;=3),'Checklist Parameters'!$E$16,IF(AND('Checklist Parameters'!$E$16&lt;$X646,'Checklist Parameters'!$E$16&lt;3),0,$X646)))</f>
        <v>0</v>
      </c>
      <c r="AD646" s="161" t="str">
        <f>IF(AND(I646&lt;'Checklist Parameters'!$E$22,$I646&lt;&gt;0),"Y","")</f>
        <v/>
      </c>
      <c r="AE646" s="161" t="str">
        <f>IF($AD646="Y",0,IF('Checklist Parameters'!$E$25="","&lt;no limit&gt;",ROUNDDOWN((($I646-'Checklist Parameters'!$E$24)/'Checklist Parameters'!$E$25)+1,0)))</f>
        <v>&lt;no limit&gt;</v>
      </c>
      <c r="AF646" s="174">
        <f t="shared" si="58"/>
        <v>0</v>
      </c>
      <c r="AG646" s="161">
        <f t="shared" si="59"/>
        <v>0</v>
      </c>
      <c r="AH646" s="126"/>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row>
    <row r="647" spans="1:79" ht="15">
      <c r="A647" s="393"/>
      <c r="B647" s="393"/>
      <c r="C647" s="393"/>
      <c r="D647" s="393"/>
      <c r="E647" s="393"/>
      <c r="F647" s="393"/>
      <c r="G647" s="393"/>
      <c r="H647" s="394"/>
      <c r="I647" s="394"/>
      <c r="J647" s="394"/>
      <c r="K647" s="394"/>
      <c r="L647" s="394"/>
      <c r="M647" s="394"/>
      <c r="N647" s="313">
        <f>IF(IF(I647&lt;'Checklist Parameters'!$E$22,0,($I647-$L647))&lt;0,0,IF(I647&lt;'Checklist Parameters'!$E$22,0,($I647-$L647)))</f>
        <v>0</v>
      </c>
      <c r="O647" s="394"/>
      <c r="P647" s="395"/>
      <c r="Q647" s="316">
        <f t="shared" si="54"/>
        <v>0</v>
      </c>
      <c r="R647" s="159">
        <f t="shared" si="55"/>
        <v>0</v>
      </c>
      <c r="S647" s="159">
        <f>IF('Checklist Parameters'!$E$60&lt;0.2,0.2,'Checklist Parameters'!$E$60)</f>
        <v>0.72</v>
      </c>
      <c r="T647" s="160">
        <f>IF($O647="",IF('Checklist District ID'!$C$43="Y",MAX($R647:$S647)*$I647,SUM($R647:$S647)*$I647),IF(O647&gt;0,Q647*S647))</f>
        <v>0</v>
      </c>
      <c r="U647" s="160">
        <f>IF(Q647&gt;0,((I647-T647)*'Formula Matrix'!$E$38),0)</f>
        <v>0</v>
      </c>
      <c r="V647" s="160">
        <f t="shared" si="56"/>
        <v>0</v>
      </c>
      <c r="W647" s="160">
        <f>IF(V647&gt;0,(V647*'Checklist Parameters'!$E$35),0)</f>
        <v>0</v>
      </c>
      <c r="X647" s="161">
        <f t="shared" si="57"/>
        <v>0</v>
      </c>
      <c r="Y647" s="161">
        <f>IF('Checklist Parameters'!$E$102&lt;&gt;"",(I647/43560)*'Checklist Parameters'!$E$102,"N/A")</f>
        <v>0</v>
      </c>
      <c r="Z647" s="161" t="str">
        <f>IF('Checklist Parameters'!$E$58&lt;&gt;"",((I647*'Checklist Parameters'!$E$58)*'Checklist Parameters'!$E$35)/1000,"N/A")</f>
        <v>N/A</v>
      </c>
      <c r="AA647" s="161">
        <f>IF('Checklist Parameters'!$E$101&lt;&gt;"",IFERROR(I647/'Checklist Parameters'!$E$101,0),"N/A")</f>
        <v>0</v>
      </c>
      <c r="AB647" s="161" t="str">
        <f>IF('Checklist Parameters'!$E$43&lt;&gt;"",(I647*'Checklist Parameters'!$E$43)/1000,"N/A")</f>
        <v>N/A</v>
      </c>
      <c r="AC647" s="161">
        <f>IF('Checklist Parameters'!$E$16="",$X647,IF(AND('Checklist Parameters'!$E$16&lt;$X647,'Checklist Parameters'!$E$16&gt;=3),'Checklist Parameters'!$E$16,IF(AND('Checklist Parameters'!$E$16&lt;$X647,'Checklist Parameters'!$E$16&lt;3),0,$X647)))</f>
        <v>0</v>
      </c>
      <c r="AD647" s="161" t="str">
        <f>IF(AND(I647&lt;'Checklist Parameters'!$E$22,$I647&lt;&gt;0),"Y","")</f>
        <v/>
      </c>
      <c r="AE647" s="161" t="str">
        <f>IF($AD647="Y",0,IF('Checklist Parameters'!$E$25="","&lt;no limit&gt;",ROUNDDOWN((($I647-'Checklist Parameters'!$E$24)/'Checklist Parameters'!$E$25)+1,0)))</f>
        <v>&lt;no limit&gt;</v>
      </c>
      <c r="AF647" s="174">
        <f t="shared" si="58"/>
        <v>0</v>
      </c>
      <c r="AG647" s="161">
        <f t="shared" si="59"/>
        <v>0</v>
      </c>
      <c r="AH647" s="126"/>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row>
    <row r="648" spans="1:79" ht="15">
      <c r="A648" s="393"/>
      <c r="B648" s="393"/>
      <c r="C648" s="393"/>
      <c r="D648" s="393"/>
      <c r="E648" s="393"/>
      <c r="F648" s="393"/>
      <c r="G648" s="393"/>
      <c r="H648" s="394"/>
      <c r="I648" s="394"/>
      <c r="J648" s="394"/>
      <c r="K648" s="394"/>
      <c r="L648" s="394"/>
      <c r="M648" s="394"/>
      <c r="N648" s="313">
        <f>IF(IF(I648&lt;'Checklist Parameters'!$E$22,0,($I648-$L648))&lt;0,0,IF(I648&lt;'Checklist Parameters'!$E$22,0,($I648-$L648)))</f>
        <v>0</v>
      </c>
      <c r="O648" s="394"/>
      <c r="P648" s="395"/>
      <c r="Q648" s="316">
        <f t="shared" si="54"/>
        <v>0</v>
      </c>
      <c r="R648" s="159">
        <f t="shared" si="55"/>
        <v>0</v>
      </c>
      <c r="S648" s="159">
        <f>IF('Checklist Parameters'!$E$60&lt;0.2,0.2,'Checklist Parameters'!$E$60)</f>
        <v>0.72</v>
      </c>
      <c r="T648" s="160">
        <f>IF($O648="",IF('Checklist District ID'!$C$43="Y",MAX($R648:$S648)*$I648,SUM($R648:$S648)*$I648),IF(O648&gt;0,Q648*S648))</f>
        <v>0</v>
      </c>
      <c r="U648" s="160">
        <f>IF(Q648&gt;0,((I648-T648)*'Formula Matrix'!$E$38),0)</f>
        <v>0</v>
      </c>
      <c r="V648" s="160">
        <f t="shared" si="56"/>
        <v>0</v>
      </c>
      <c r="W648" s="160">
        <f>IF(V648&gt;0,(V648*'Checklist Parameters'!$E$35),0)</f>
        <v>0</v>
      </c>
      <c r="X648" s="161">
        <f t="shared" si="57"/>
        <v>0</v>
      </c>
      <c r="Y648" s="161">
        <f>IF('Checklist Parameters'!$E$102&lt;&gt;"",(I648/43560)*'Checklist Parameters'!$E$102,"N/A")</f>
        <v>0</v>
      </c>
      <c r="Z648" s="161" t="str">
        <f>IF('Checklist Parameters'!$E$58&lt;&gt;"",((I648*'Checklist Parameters'!$E$58)*'Checklist Parameters'!$E$35)/1000,"N/A")</f>
        <v>N/A</v>
      </c>
      <c r="AA648" s="161">
        <f>IF('Checklist Parameters'!$E$101&lt;&gt;"",IFERROR(I648/'Checklist Parameters'!$E$101,0),"N/A")</f>
        <v>0</v>
      </c>
      <c r="AB648" s="161" t="str">
        <f>IF('Checklist Parameters'!$E$43&lt;&gt;"",(I648*'Checklist Parameters'!$E$43)/1000,"N/A")</f>
        <v>N/A</v>
      </c>
      <c r="AC648" s="161">
        <f>IF('Checklist Parameters'!$E$16="",$X648,IF(AND('Checklist Parameters'!$E$16&lt;$X648,'Checklist Parameters'!$E$16&gt;=3),'Checklist Parameters'!$E$16,IF(AND('Checklist Parameters'!$E$16&lt;$X648,'Checklist Parameters'!$E$16&lt;3),0,$X648)))</f>
        <v>0</v>
      </c>
      <c r="AD648" s="161" t="str">
        <f>IF(AND(I648&lt;'Checklist Parameters'!$E$22,$I648&lt;&gt;0),"Y","")</f>
        <v/>
      </c>
      <c r="AE648" s="161" t="str">
        <f>IF($AD648="Y",0,IF('Checklist Parameters'!$E$25="","&lt;no limit&gt;",ROUNDDOWN((($I648-'Checklist Parameters'!$E$24)/'Checklist Parameters'!$E$25)+1,0)))</f>
        <v>&lt;no limit&gt;</v>
      </c>
      <c r="AF648" s="174">
        <f t="shared" si="58"/>
        <v>0</v>
      </c>
      <c r="AG648" s="161">
        <f t="shared" si="59"/>
        <v>0</v>
      </c>
      <c r="AH648" s="126"/>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row>
    <row r="649" spans="1:79" ht="15">
      <c r="A649" s="393"/>
      <c r="B649" s="393"/>
      <c r="C649" s="393"/>
      <c r="D649" s="393"/>
      <c r="E649" s="393"/>
      <c r="F649" s="393"/>
      <c r="G649" s="393"/>
      <c r="H649" s="394"/>
      <c r="I649" s="394"/>
      <c r="J649" s="394"/>
      <c r="K649" s="394"/>
      <c r="L649" s="394"/>
      <c r="M649" s="394"/>
      <c r="N649" s="313">
        <f>IF(IF(I649&lt;'Checklist Parameters'!$E$22,0,($I649-$L649))&lt;0,0,IF(I649&lt;'Checklist Parameters'!$E$22,0,($I649-$L649)))</f>
        <v>0</v>
      </c>
      <c r="O649" s="394"/>
      <c r="P649" s="395"/>
      <c r="Q649" s="316">
        <f t="shared" si="54"/>
        <v>0</v>
      </c>
      <c r="R649" s="159">
        <f t="shared" si="55"/>
        <v>0</v>
      </c>
      <c r="S649" s="159">
        <f>IF('Checklist Parameters'!$E$60&lt;0.2,0.2,'Checklist Parameters'!$E$60)</f>
        <v>0.72</v>
      </c>
      <c r="T649" s="160">
        <f>IF($O649="",IF('Checklist District ID'!$C$43="Y",MAX($R649:$S649)*$I649,SUM($R649:$S649)*$I649),IF(O649&gt;0,Q649*S649))</f>
        <v>0</v>
      </c>
      <c r="U649" s="160">
        <f>IF(Q649&gt;0,((I649-T649)*'Formula Matrix'!$E$38),0)</f>
        <v>0</v>
      </c>
      <c r="V649" s="160">
        <f t="shared" si="56"/>
        <v>0</v>
      </c>
      <c r="W649" s="160">
        <f>IF(V649&gt;0,(V649*'Checklist Parameters'!$E$35),0)</f>
        <v>0</v>
      </c>
      <c r="X649" s="161">
        <f t="shared" si="57"/>
        <v>0</v>
      </c>
      <c r="Y649" s="161">
        <f>IF('Checklist Parameters'!$E$102&lt;&gt;"",(I649/43560)*'Checklist Parameters'!$E$102,"N/A")</f>
        <v>0</v>
      </c>
      <c r="Z649" s="161" t="str">
        <f>IF('Checklist Parameters'!$E$58&lt;&gt;"",((I649*'Checklist Parameters'!$E$58)*'Checklist Parameters'!$E$35)/1000,"N/A")</f>
        <v>N/A</v>
      </c>
      <c r="AA649" s="161">
        <f>IF('Checklist Parameters'!$E$101&lt;&gt;"",IFERROR(I649/'Checklist Parameters'!$E$101,0),"N/A")</f>
        <v>0</v>
      </c>
      <c r="AB649" s="161" t="str">
        <f>IF('Checklist Parameters'!$E$43&lt;&gt;"",(I649*'Checklist Parameters'!$E$43)/1000,"N/A")</f>
        <v>N/A</v>
      </c>
      <c r="AC649" s="161">
        <f>IF('Checklist Parameters'!$E$16="",$X649,IF(AND('Checklist Parameters'!$E$16&lt;$X649,'Checklist Parameters'!$E$16&gt;=3),'Checklist Parameters'!$E$16,IF(AND('Checklist Parameters'!$E$16&lt;$X649,'Checklist Parameters'!$E$16&lt;3),0,$X649)))</f>
        <v>0</v>
      </c>
      <c r="AD649" s="161" t="str">
        <f>IF(AND(I649&lt;'Checklist Parameters'!$E$22,$I649&lt;&gt;0),"Y","")</f>
        <v/>
      </c>
      <c r="AE649" s="161" t="str">
        <f>IF($AD649="Y",0,IF('Checklist Parameters'!$E$25="","&lt;no limit&gt;",ROUNDDOWN((($I649-'Checklist Parameters'!$E$24)/'Checklist Parameters'!$E$25)+1,0)))</f>
        <v>&lt;no limit&gt;</v>
      </c>
      <c r="AF649" s="174">
        <f t="shared" si="58"/>
        <v>0</v>
      </c>
      <c r="AG649" s="161">
        <f t="shared" si="59"/>
        <v>0</v>
      </c>
      <c r="AH649" s="126"/>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row>
    <row r="650" spans="1:79" ht="15">
      <c r="A650" s="393"/>
      <c r="B650" s="393"/>
      <c r="C650" s="393"/>
      <c r="D650" s="393"/>
      <c r="E650" s="393"/>
      <c r="F650" s="393"/>
      <c r="G650" s="393"/>
      <c r="H650" s="394"/>
      <c r="I650" s="394"/>
      <c r="J650" s="394"/>
      <c r="K650" s="394"/>
      <c r="L650" s="394"/>
      <c r="M650" s="394"/>
      <c r="N650" s="313">
        <f>IF(IF(I650&lt;'Checklist Parameters'!$E$22,0,($I650-$L650))&lt;0,0,IF(I650&lt;'Checklist Parameters'!$E$22,0,($I650-$L650)))</f>
        <v>0</v>
      </c>
      <c r="O650" s="394"/>
      <c r="P650" s="395"/>
      <c r="Q650" s="316">
        <f t="shared" si="54"/>
        <v>0</v>
      </c>
      <c r="R650" s="159">
        <f t="shared" si="55"/>
        <v>0</v>
      </c>
      <c r="S650" s="159">
        <f>IF('Checklist Parameters'!$E$60&lt;0.2,0.2,'Checklist Parameters'!$E$60)</f>
        <v>0.72</v>
      </c>
      <c r="T650" s="160">
        <f>IF($O650="",IF('Checklist District ID'!$C$43="Y",MAX($R650:$S650)*$I650,SUM($R650:$S650)*$I650),IF(O650&gt;0,Q650*S650))</f>
        <v>0</v>
      </c>
      <c r="U650" s="160">
        <f>IF(Q650&gt;0,((I650-T650)*'Formula Matrix'!$E$38),0)</f>
        <v>0</v>
      </c>
      <c r="V650" s="160">
        <f t="shared" si="56"/>
        <v>0</v>
      </c>
      <c r="W650" s="160">
        <f>IF(V650&gt;0,(V650*'Checklist Parameters'!$E$35),0)</f>
        <v>0</v>
      </c>
      <c r="X650" s="161">
        <f t="shared" si="57"/>
        <v>0</v>
      </c>
      <c r="Y650" s="161">
        <f>IF('Checklist Parameters'!$E$102&lt;&gt;"",(I650/43560)*'Checklist Parameters'!$E$102,"N/A")</f>
        <v>0</v>
      </c>
      <c r="Z650" s="161" t="str">
        <f>IF('Checklist Parameters'!$E$58&lt;&gt;"",((I650*'Checklist Parameters'!$E$58)*'Checklist Parameters'!$E$35)/1000,"N/A")</f>
        <v>N/A</v>
      </c>
      <c r="AA650" s="161">
        <f>IF('Checklist Parameters'!$E$101&lt;&gt;"",IFERROR(I650/'Checklist Parameters'!$E$101,0),"N/A")</f>
        <v>0</v>
      </c>
      <c r="AB650" s="161" t="str">
        <f>IF('Checklist Parameters'!$E$43&lt;&gt;"",(I650*'Checklist Parameters'!$E$43)/1000,"N/A")</f>
        <v>N/A</v>
      </c>
      <c r="AC650" s="161">
        <f>IF('Checklist Parameters'!$E$16="",$X650,IF(AND('Checklist Parameters'!$E$16&lt;$X650,'Checklist Parameters'!$E$16&gt;=3),'Checklist Parameters'!$E$16,IF(AND('Checklist Parameters'!$E$16&lt;$X650,'Checklist Parameters'!$E$16&lt;3),0,$X650)))</f>
        <v>0</v>
      </c>
      <c r="AD650" s="161" t="str">
        <f>IF(AND(I650&lt;'Checklist Parameters'!$E$22,$I650&lt;&gt;0),"Y","")</f>
        <v/>
      </c>
      <c r="AE650" s="161" t="str">
        <f>IF($AD650="Y",0,IF('Checklist Parameters'!$E$25="","&lt;no limit&gt;",ROUNDDOWN((($I650-'Checklist Parameters'!$E$24)/'Checklist Parameters'!$E$25)+1,0)))</f>
        <v>&lt;no limit&gt;</v>
      </c>
      <c r="AF650" s="174">
        <f t="shared" si="58"/>
        <v>0</v>
      </c>
      <c r="AG650" s="161">
        <f t="shared" si="59"/>
        <v>0</v>
      </c>
      <c r="AH650" s="126"/>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row>
    <row r="651" spans="1:79" ht="15">
      <c r="A651" s="393"/>
      <c r="B651" s="393"/>
      <c r="C651" s="393"/>
      <c r="D651" s="393"/>
      <c r="E651" s="393"/>
      <c r="F651" s="393"/>
      <c r="G651" s="393"/>
      <c r="H651" s="394"/>
      <c r="I651" s="394"/>
      <c r="J651" s="394"/>
      <c r="K651" s="394"/>
      <c r="L651" s="394"/>
      <c r="M651" s="394"/>
      <c r="N651" s="313">
        <f>IF(IF(I651&lt;'Checklist Parameters'!$E$22,0,($I651-$L651))&lt;0,0,IF(I651&lt;'Checklist Parameters'!$E$22,0,($I651-$L651)))</f>
        <v>0</v>
      </c>
      <c r="O651" s="394"/>
      <c r="P651" s="395"/>
      <c r="Q651" s="316">
        <f t="shared" si="54"/>
        <v>0</v>
      </c>
      <c r="R651" s="159">
        <f t="shared" si="55"/>
        <v>0</v>
      </c>
      <c r="S651" s="159">
        <f>IF('Checklist Parameters'!$E$60&lt;0.2,0.2,'Checklist Parameters'!$E$60)</f>
        <v>0.72</v>
      </c>
      <c r="T651" s="160">
        <f>IF($O651="",IF('Checklist District ID'!$C$43="Y",MAX($R651:$S651)*$I651,SUM($R651:$S651)*$I651),IF(O651&gt;0,Q651*S651))</f>
        <v>0</v>
      </c>
      <c r="U651" s="160">
        <f>IF(Q651&gt;0,((I651-T651)*'Formula Matrix'!$E$38),0)</f>
        <v>0</v>
      </c>
      <c r="V651" s="160">
        <f t="shared" si="56"/>
        <v>0</v>
      </c>
      <c r="W651" s="160">
        <f>IF(V651&gt;0,(V651*'Checklist Parameters'!$E$35),0)</f>
        <v>0</v>
      </c>
      <c r="X651" s="161">
        <f t="shared" si="57"/>
        <v>0</v>
      </c>
      <c r="Y651" s="161">
        <f>IF('Checklist Parameters'!$E$102&lt;&gt;"",(I651/43560)*'Checklist Parameters'!$E$102,"N/A")</f>
        <v>0</v>
      </c>
      <c r="Z651" s="161" t="str">
        <f>IF('Checklist Parameters'!$E$58&lt;&gt;"",((I651*'Checklist Parameters'!$E$58)*'Checklist Parameters'!$E$35)/1000,"N/A")</f>
        <v>N/A</v>
      </c>
      <c r="AA651" s="161">
        <f>IF('Checklist Parameters'!$E$101&lt;&gt;"",IFERROR(I651/'Checklist Parameters'!$E$101,0),"N/A")</f>
        <v>0</v>
      </c>
      <c r="AB651" s="161" t="str">
        <f>IF('Checklist Parameters'!$E$43&lt;&gt;"",(I651*'Checklist Parameters'!$E$43)/1000,"N/A")</f>
        <v>N/A</v>
      </c>
      <c r="AC651" s="161">
        <f>IF('Checklist Parameters'!$E$16="",$X651,IF(AND('Checklist Parameters'!$E$16&lt;$X651,'Checklist Parameters'!$E$16&gt;=3),'Checklist Parameters'!$E$16,IF(AND('Checklist Parameters'!$E$16&lt;$X651,'Checklist Parameters'!$E$16&lt;3),0,$X651)))</f>
        <v>0</v>
      </c>
      <c r="AD651" s="161" t="str">
        <f>IF(AND(I651&lt;'Checklist Parameters'!$E$22,$I651&lt;&gt;0),"Y","")</f>
        <v/>
      </c>
      <c r="AE651" s="161" t="str">
        <f>IF($AD651="Y",0,IF('Checklist Parameters'!$E$25="","&lt;no limit&gt;",ROUNDDOWN((($I651-'Checklist Parameters'!$E$24)/'Checklist Parameters'!$E$25)+1,0)))</f>
        <v>&lt;no limit&gt;</v>
      </c>
      <c r="AF651" s="174">
        <f t="shared" si="58"/>
        <v>0</v>
      </c>
      <c r="AG651" s="161">
        <f t="shared" si="59"/>
        <v>0</v>
      </c>
      <c r="AH651" s="126"/>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row>
    <row r="652" spans="1:79" ht="15">
      <c r="A652" s="393"/>
      <c r="B652" s="393"/>
      <c r="C652" s="393"/>
      <c r="D652" s="393"/>
      <c r="E652" s="393"/>
      <c r="F652" s="393"/>
      <c r="G652" s="393"/>
      <c r="H652" s="394"/>
      <c r="I652" s="394"/>
      <c r="J652" s="394"/>
      <c r="K652" s="394"/>
      <c r="L652" s="394"/>
      <c r="M652" s="394"/>
      <c r="N652" s="313">
        <f>IF(IF(I652&lt;'Checklist Parameters'!$E$22,0,($I652-$L652))&lt;0,0,IF(I652&lt;'Checklist Parameters'!$E$22,0,($I652-$L652)))</f>
        <v>0</v>
      </c>
      <c r="O652" s="394"/>
      <c r="P652" s="395"/>
      <c r="Q652" s="316">
        <f t="shared" si="54"/>
        <v>0</v>
      </c>
      <c r="R652" s="159">
        <f t="shared" si="55"/>
        <v>0</v>
      </c>
      <c r="S652" s="159">
        <f>IF('Checklist Parameters'!$E$60&lt;0.2,0.2,'Checklist Parameters'!$E$60)</f>
        <v>0.72</v>
      </c>
      <c r="T652" s="160">
        <f>IF($O652="",IF('Checklist District ID'!$C$43="Y",MAX($R652:$S652)*$I652,SUM($R652:$S652)*$I652),IF(O652&gt;0,Q652*S652))</f>
        <v>0</v>
      </c>
      <c r="U652" s="160">
        <f>IF(Q652&gt;0,((I652-T652)*'Formula Matrix'!$E$38),0)</f>
        <v>0</v>
      </c>
      <c r="V652" s="160">
        <f t="shared" si="56"/>
        <v>0</v>
      </c>
      <c r="W652" s="160">
        <f>IF(V652&gt;0,(V652*'Checklist Parameters'!$E$35),0)</f>
        <v>0</v>
      </c>
      <c r="X652" s="161">
        <f t="shared" si="57"/>
        <v>0</v>
      </c>
      <c r="Y652" s="161">
        <f>IF('Checklist Parameters'!$E$102&lt;&gt;"",(I652/43560)*'Checklist Parameters'!$E$102,"N/A")</f>
        <v>0</v>
      </c>
      <c r="Z652" s="161" t="str">
        <f>IF('Checklist Parameters'!$E$58&lt;&gt;"",((I652*'Checklist Parameters'!$E$58)*'Checklist Parameters'!$E$35)/1000,"N/A")</f>
        <v>N/A</v>
      </c>
      <c r="AA652" s="161">
        <f>IF('Checklist Parameters'!$E$101&lt;&gt;"",IFERROR(I652/'Checklist Parameters'!$E$101,0),"N/A")</f>
        <v>0</v>
      </c>
      <c r="AB652" s="161" t="str">
        <f>IF('Checklist Parameters'!$E$43&lt;&gt;"",(I652*'Checklist Parameters'!$E$43)/1000,"N/A")</f>
        <v>N/A</v>
      </c>
      <c r="AC652" s="161">
        <f>IF('Checklist Parameters'!$E$16="",$X652,IF(AND('Checklist Parameters'!$E$16&lt;$X652,'Checklist Parameters'!$E$16&gt;=3),'Checklist Parameters'!$E$16,IF(AND('Checklist Parameters'!$E$16&lt;$X652,'Checklist Parameters'!$E$16&lt;3),0,$X652)))</f>
        <v>0</v>
      </c>
      <c r="AD652" s="161" t="str">
        <f>IF(AND(I652&lt;'Checklist Parameters'!$E$22,$I652&lt;&gt;0),"Y","")</f>
        <v/>
      </c>
      <c r="AE652" s="161" t="str">
        <f>IF($AD652="Y",0,IF('Checklist Parameters'!$E$25="","&lt;no limit&gt;",ROUNDDOWN((($I652-'Checklist Parameters'!$E$24)/'Checklist Parameters'!$E$25)+1,0)))</f>
        <v>&lt;no limit&gt;</v>
      </c>
      <c r="AF652" s="174">
        <f t="shared" si="58"/>
        <v>0</v>
      </c>
      <c r="AG652" s="161">
        <f t="shared" si="59"/>
        <v>0</v>
      </c>
      <c r="AH652" s="126"/>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row>
    <row r="653" spans="1:79" ht="15">
      <c r="A653" s="393"/>
      <c r="B653" s="393"/>
      <c r="C653" s="393"/>
      <c r="D653" s="393"/>
      <c r="E653" s="393"/>
      <c r="F653" s="393"/>
      <c r="G653" s="393"/>
      <c r="H653" s="394"/>
      <c r="I653" s="394"/>
      <c r="J653" s="394"/>
      <c r="K653" s="394"/>
      <c r="L653" s="394"/>
      <c r="M653" s="394"/>
      <c r="N653" s="313">
        <f>IF(IF(I653&lt;'Checklist Parameters'!$E$22,0,($I653-$L653))&lt;0,0,IF(I653&lt;'Checklist Parameters'!$E$22,0,($I653-$L653)))</f>
        <v>0</v>
      </c>
      <c r="O653" s="394"/>
      <c r="P653" s="395"/>
      <c r="Q653" s="316">
        <f t="shared" si="54"/>
        <v>0</v>
      </c>
      <c r="R653" s="159">
        <f t="shared" si="55"/>
        <v>0</v>
      </c>
      <c r="S653" s="159">
        <f>IF('Checklist Parameters'!$E$60&lt;0.2,0.2,'Checklist Parameters'!$E$60)</f>
        <v>0.72</v>
      </c>
      <c r="T653" s="160">
        <f>IF($O653="",IF('Checklist District ID'!$C$43="Y",MAX($R653:$S653)*$I653,SUM($R653:$S653)*$I653),IF(O653&gt;0,Q653*S653))</f>
        <v>0</v>
      </c>
      <c r="U653" s="160">
        <f>IF(Q653&gt;0,((I653-T653)*'Formula Matrix'!$E$38),0)</f>
        <v>0</v>
      </c>
      <c r="V653" s="160">
        <f t="shared" si="56"/>
        <v>0</v>
      </c>
      <c r="W653" s="160">
        <f>IF(V653&gt;0,(V653*'Checklist Parameters'!$E$35),0)</f>
        <v>0</v>
      </c>
      <c r="X653" s="161">
        <f t="shared" si="57"/>
        <v>0</v>
      </c>
      <c r="Y653" s="161">
        <f>IF('Checklist Parameters'!$E$102&lt;&gt;"",(I653/43560)*'Checklist Parameters'!$E$102,"N/A")</f>
        <v>0</v>
      </c>
      <c r="Z653" s="161" t="str">
        <f>IF('Checklist Parameters'!$E$58&lt;&gt;"",((I653*'Checklist Parameters'!$E$58)*'Checklist Parameters'!$E$35)/1000,"N/A")</f>
        <v>N/A</v>
      </c>
      <c r="AA653" s="161">
        <f>IF('Checklist Parameters'!$E$101&lt;&gt;"",IFERROR(I653/'Checklist Parameters'!$E$101,0),"N/A")</f>
        <v>0</v>
      </c>
      <c r="AB653" s="161" t="str">
        <f>IF('Checklist Parameters'!$E$43&lt;&gt;"",(I653*'Checklist Parameters'!$E$43)/1000,"N/A")</f>
        <v>N/A</v>
      </c>
      <c r="AC653" s="161">
        <f>IF('Checklist Parameters'!$E$16="",$X653,IF(AND('Checklist Parameters'!$E$16&lt;$X653,'Checklist Parameters'!$E$16&gt;=3),'Checklist Parameters'!$E$16,IF(AND('Checklist Parameters'!$E$16&lt;$X653,'Checklist Parameters'!$E$16&lt;3),0,$X653)))</f>
        <v>0</v>
      </c>
      <c r="AD653" s="161" t="str">
        <f>IF(AND(I653&lt;'Checklist Parameters'!$E$22,$I653&lt;&gt;0),"Y","")</f>
        <v/>
      </c>
      <c r="AE653" s="161" t="str">
        <f>IF($AD653="Y",0,IF('Checklist Parameters'!$E$25="","&lt;no limit&gt;",ROUNDDOWN((($I653-'Checklist Parameters'!$E$24)/'Checklist Parameters'!$E$25)+1,0)))</f>
        <v>&lt;no limit&gt;</v>
      </c>
      <c r="AF653" s="174">
        <f t="shared" si="58"/>
        <v>0</v>
      </c>
      <c r="AG653" s="161">
        <f t="shared" si="59"/>
        <v>0</v>
      </c>
      <c r="AH653" s="126"/>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row>
    <row r="654" spans="1:79" ht="15">
      <c r="A654" s="393"/>
      <c r="B654" s="393"/>
      <c r="C654" s="393"/>
      <c r="D654" s="393"/>
      <c r="E654" s="393"/>
      <c r="F654" s="393"/>
      <c r="G654" s="393"/>
      <c r="H654" s="394"/>
      <c r="I654" s="394"/>
      <c r="J654" s="394"/>
      <c r="K654" s="394"/>
      <c r="L654" s="394"/>
      <c r="M654" s="394"/>
      <c r="N654" s="313">
        <f>IF(IF(I654&lt;'Checklist Parameters'!$E$22,0,($I654-$L654))&lt;0,0,IF(I654&lt;'Checklist Parameters'!$E$22,0,($I654-$L654)))</f>
        <v>0</v>
      </c>
      <c r="O654" s="394"/>
      <c r="P654" s="395"/>
      <c r="Q654" s="316">
        <f t="shared" si="54"/>
        <v>0</v>
      </c>
      <c r="R654" s="159">
        <f t="shared" si="55"/>
        <v>0</v>
      </c>
      <c r="S654" s="159">
        <f>IF('Checklist Parameters'!$E$60&lt;0.2,0.2,'Checklist Parameters'!$E$60)</f>
        <v>0.72</v>
      </c>
      <c r="T654" s="160">
        <f>IF($O654="",IF('Checklist District ID'!$C$43="Y",MAX($R654:$S654)*$I654,SUM($R654:$S654)*$I654),IF(O654&gt;0,Q654*S654))</f>
        <v>0</v>
      </c>
      <c r="U654" s="160">
        <f>IF(Q654&gt;0,((I654-T654)*'Formula Matrix'!$E$38),0)</f>
        <v>0</v>
      </c>
      <c r="V654" s="160">
        <f t="shared" si="56"/>
        <v>0</v>
      </c>
      <c r="W654" s="160">
        <f>IF(V654&gt;0,(V654*'Checklist Parameters'!$E$35),0)</f>
        <v>0</v>
      </c>
      <c r="X654" s="161">
        <f t="shared" si="57"/>
        <v>0</v>
      </c>
      <c r="Y654" s="161">
        <f>IF('Checklist Parameters'!$E$102&lt;&gt;"",(I654/43560)*'Checklist Parameters'!$E$102,"N/A")</f>
        <v>0</v>
      </c>
      <c r="Z654" s="161" t="str">
        <f>IF('Checklist Parameters'!$E$58&lt;&gt;"",((I654*'Checklist Parameters'!$E$58)*'Checklist Parameters'!$E$35)/1000,"N/A")</f>
        <v>N/A</v>
      </c>
      <c r="AA654" s="161">
        <f>IF('Checklist Parameters'!$E$101&lt;&gt;"",IFERROR(I654/'Checklist Parameters'!$E$101,0),"N/A")</f>
        <v>0</v>
      </c>
      <c r="AB654" s="161" t="str">
        <f>IF('Checklist Parameters'!$E$43&lt;&gt;"",(I654*'Checklist Parameters'!$E$43)/1000,"N/A")</f>
        <v>N/A</v>
      </c>
      <c r="AC654" s="161">
        <f>IF('Checklist Parameters'!$E$16="",$X654,IF(AND('Checklist Parameters'!$E$16&lt;$X654,'Checklist Parameters'!$E$16&gt;=3),'Checklist Parameters'!$E$16,IF(AND('Checklist Parameters'!$E$16&lt;$X654,'Checklist Parameters'!$E$16&lt;3),0,$X654)))</f>
        <v>0</v>
      </c>
      <c r="AD654" s="161" t="str">
        <f>IF(AND(I654&lt;'Checklist Parameters'!$E$22,$I654&lt;&gt;0),"Y","")</f>
        <v/>
      </c>
      <c r="AE654" s="161" t="str">
        <f>IF($AD654="Y",0,IF('Checklist Parameters'!$E$25="","&lt;no limit&gt;",ROUNDDOWN((($I654-'Checklist Parameters'!$E$24)/'Checklist Parameters'!$E$25)+1,0)))</f>
        <v>&lt;no limit&gt;</v>
      </c>
      <c r="AF654" s="174">
        <f t="shared" si="58"/>
        <v>0</v>
      </c>
      <c r="AG654" s="161">
        <f t="shared" si="59"/>
        <v>0</v>
      </c>
      <c r="AH654" s="126"/>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row>
    <row r="655" spans="1:79" ht="15">
      <c r="A655" s="393"/>
      <c r="B655" s="393"/>
      <c r="C655" s="393"/>
      <c r="D655" s="393"/>
      <c r="E655" s="393"/>
      <c r="F655" s="393"/>
      <c r="G655" s="393"/>
      <c r="H655" s="394"/>
      <c r="I655" s="394"/>
      <c r="J655" s="394"/>
      <c r="K655" s="394"/>
      <c r="L655" s="394"/>
      <c r="M655" s="394"/>
      <c r="N655" s="313">
        <f>IF(IF(I655&lt;'Checklist Parameters'!$E$22,0,($I655-$L655))&lt;0,0,IF(I655&lt;'Checklist Parameters'!$E$22,0,($I655-$L655)))</f>
        <v>0</v>
      </c>
      <c r="O655" s="394"/>
      <c r="P655" s="395"/>
      <c r="Q655" s="316">
        <f t="shared" si="54"/>
        <v>0</v>
      </c>
      <c r="R655" s="159">
        <f t="shared" si="55"/>
        <v>0</v>
      </c>
      <c r="S655" s="159">
        <f>IF('Checklist Parameters'!$E$60&lt;0.2,0.2,'Checklist Parameters'!$E$60)</f>
        <v>0.72</v>
      </c>
      <c r="T655" s="160">
        <f>IF($O655="",IF('Checklist District ID'!$C$43="Y",MAX($R655:$S655)*$I655,SUM($R655:$S655)*$I655),IF(O655&gt;0,Q655*S655))</f>
        <v>0</v>
      </c>
      <c r="U655" s="160">
        <f>IF(Q655&gt;0,((I655-T655)*'Formula Matrix'!$E$38),0)</f>
        <v>0</v>
      </c>
      <c r="V655" s="160">
        <f t="shared" si="56"/>
        <v>0</v>
      </c>
      <c r="W655" s="160">
        <f>IF(V655&gt;0,(V655*'Checklist Parameters'!$E$35),0)</f>
        <v>0</v>
      </c>
      <c r="X655" s="161">
        <f t="shared" si="57"/>
        <v>0</v>
      </c>
      <c r="Y655" s="161">
        <f>IF('Checklist Parameters'!$E$102&lt;&gt;"",(I655/43560)*'Checklist Parameters'!$E$102,"N/A")</f>
        <v>0</v>
      </c>
      <c r="Z655" s="161" t="str">
        <f>IF('Checklist Parameters'!$E$58&lt;&gt;"",((I655*'Checklist Parameters'!$E$58)*'Checklist Parameters'!$E$35)/1000,"N/A")</f>
        <v>N/A</v>
      </c>
      <c r="AA655" s="161">
        <f>IF('Checklist Parameters'!$E$101&lt;&gt;"",IFERROR(I655/'Checklist Parameters'!$E$101,0),"N/A")</f>
        <v>0</v>
      </c>
      <c r="AB655" s="161" t="str">
        <f>IF('Checklist Parameters'!$E$43&lt;&gt;"",(I655*'Checklist Parameters'!$E$43)/1000,"N/A")</f>
        <v>N/A</v>
      </c>
      <c r="AC655" s="161">
        <f>IF('Checklist Parameters'!$E$16="",$X655,IF(AND('Checklist Parameters'!$E$16&lt;$X655,'Checklist Parameters'!$E$16&gt;=3),'Checklist Parameters'!$E$16,IF(AND('Checklist Parameters'!$E$16&lt;$X655,'Checklist Parameters'!$E$16&lt;3),0,$X655)))</f>
        <v>0</v>
      </c>
      <c r="AD655" s="161" t="str">
        <f>IF(AND(I655&lt;'Checklist Parameters'!$E$22,$I655&lt;&gt;0),"Y","")</f>
        <v/>
      </c>
      <c r="AE655" s="161" t="str">
        <f>IF($AD655="Y",0,IF('Checklist Parameters'!$E$25="","&lt;no limit&gt;",ROUNDDOWN((($I655-'Checklist Parameters'!$E$24)/'Checklist Parameters'!$E$25)+1,0)))</f>
        <v>&lt;no limit&gt;</v>
      </c>
      <c r="AF655" s="174">
        <f t="shared" si="58"/>
        <v>0</v>
      </c>
      <c r="AG655" s="161">
        <f t="shared" si="59"/>
        <v>0</v>
      </c>
      <c r="AH655" s="126"/>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row>
    <row r="656" spans="1:79" ht="15">
      <c r="A656" s="393"/>
      <c r="B656" s="393"/>
      <c r="C656" s="393"/>
      <c r="D656" s="393"/>
      <c r="E656" s="393"/>
      <c r="F656" s="393"/>
      <c r="G656" s="393"/>
      <c r="H656" s="394"/>
      <c r="I656" s="394"/>
      <c r="J656" s="394"/>
      <c r="K656" s="394"/>
      <c r="L656" s="394"/>
      <c r="M656" s="394"/>
      <c r="N656" s="313">
        <f>IF(IF(I656&lt;'Checklist Parameters'!$E$22,0,($I656-$L656))&lt;0,0,IF(I656&lt;'Checklist Parameters'!$E$22,0,($I656-$L656)))</f>
        <v>0</v>
      </c>
      <c r="O656" s="394"/>
      <c r="P656" s="395"/>
      <c r="Q656" s="316">
        <f t="shared" si="54"/>
        <v>0</v>
      </c>
      <c r="R656" s="159">
        <f t="shared" si="55"/>
        <v>0</v>
      </c>
      <c r="S656" s="159">
        <f>IF('Checklist Parameters'!$E$60&lt;0.2,0.2,'Checklist Parameters'!$E$60)</f>
        <v>0.72</v>
      </c>
      <c r="T656" s="160">
        <f>IF($O656="",IF('Checklist District ID'!$C$43="Y",MAX($R656:$S656)*$I656,SUM($R656:$S656)*$I656),IF(O656&gt;0,Q656*S656))</f>
        <v>0</v>
      </c>
      <c r="U656" s="160">
        <f>IF(Q656&gt;0,((I656-T656)*'Formula Matrix'!$E$38),0)</f>
        <v>0</v>
      </c>
      <c r="V656" s="160">
        <f t="shared" si="56"/>
        <v>0</v>
      </c>
      <c r="W656" s="160">
        <f>IF(V656&gt;0,(V656*'Checklist Parameters'!$E$35),0)</f>
        <v>0</v>
      </c>
      <c r="X656" s="161">
        <f t="shared" si="57"/>
        <v>0</v>
      </c>
      <c r="Y656" s="161">
        <f>IF('Checklist Parameters'!$E$102&lt;&gt;"",(I656/43560)*'Checklist Parameters'!$E$102,"N/A")</f>
        <v>0</v>
      </c>
      <c r="Z656" s="161" t="str">
        <f>IF('Checklist Parameters'!$E$58&lt;&gt;"",((I656*'Checklist Parameters'!$E$58)*'Checklist Parameters'!$E$35)/1000,"N/A")</f>
        <v>N/A</v>
      </c>
      <c r="AA656" s="161">
        <f>IF('Checklist Parameters'!$E$101&lt;&gt;"",IFERROR(I656/'Checklist Parameters'!$E$101,0),"N/A")</f>
        <v>0</v>
      </c>
      <c r="AB656" s="161" t="str">
        <f>IF('Checklist Parameters'!$E$43&lt;&gt;"",(I656*'Checklist Parameters'!$E$43)/1000,"N/A")</f>
        <v>N/A</v>
      </c>
      <c r="AC656" s="161">
        <f>IF('Checklist Parameters'!$E$16="",$X656,IF(AND('Checklist Parameters'!$E$16&lt;$X656,'Checklist Parameters'!$E$16&gt;=3),'Checklist Parameters'!$E$16,IF(AND('Checklist Parameters'!$E$16&lt;$X656,'Checklist Parameters'!$E$16&lt;3),0,$X656)))</f>
        <v>0</v>
      </c>
      <c r="AD656" s="161" t="str">
        <f>IF(AND(I656&lt;'Checklist Parameters'!$E$22,$I656&lt;&gt;0),"Y","")</f>
        <v/>
      </c>
      <c r="AE656" s="161" t="str">
        <f>IF($AD656="Y",0,IF('Checklist Parameters'!$E$25="","&lt;no limit&gt;",ROUNDDOWN((($I656-'Checklist Parameters'!$E$24)/'Checklist Parameters'!$E$25)+1,0)))</f>
        <v>&lt;no limit&gt;</v>
      </c>
      <c r="AF656" s="174">
        <f t="shared" si="58"/>
        <v>0</v>
      </c>
      <c r="AG656" s="161">
        <f t="shared" si="59"/>
        <v>0</v>
      </c>
      <c r="AH656" s="126"/>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row>
    <row r="657" spans="1:79" ht="15">
      <c r="A657" s="393"/>
      <c r="B657" s="393"/>
      <c r="C657" s="393"/>
      <c r="D657" s="393"/>
      <c r="E657" s="393"/>
      <c r="F657" s="393"/>
      <c r="G657" s="393"/>
      <c r="H657" s="394"/>
      <c r="I657" s="394"/>
      <c r="J657" s="394"/>
      <c r="K657" s="394"/>
      <c r="L657" s="394"/>
      <c r="M657" s="394"/>
      <c r="N657" s="313">
        <f>IF(IF(I657&lt;'Checklist Parameters'!$E$22,0,($I657-$L657))&lt;0,0,IF(I657&lt;'Checklist Parameters'!$E$22,0,($I657-$L657)))</f>
        <v>0</v>
      </c>
      <c r="O657" s="394"/>
      <c r="P657" s="395"/>
      <c r="Q657" s="316">
        <f t="shared" si="54"/>
        <v>0</v>
      </c>
      <c r="R657" s="159">
        <f t="shared" si="55"/>
        <v>0</v>
      </c>
      <c r="S657" s="159">
        <f>IF('Checklist Parameters'!$E$60&lt;0.2,0.2,'Checklist Parameters'!$E$60)</f>
        <v>0.72</v>
      </c>
      <c r="T657" s="160">
        <f>IF($O657="",IF('Checklist District ID'!$C$43="Y",MAX($R657:$S657)*$I657,SUM($R657:$S657)*$I657),IF(O657&gt;0,Q657*S657))</f>
        <v>0</v>
      </c>
      <c r="U657" s="160">
        <f>IF(Q657&gt;0,((I657-T657)*'Formula Matrix'!$E$38),0)</f>
        <v>0</v>
      </c>
      <c r="V657" s="160">
        <f t="shared" si="56"/>
        <v>0</v>
      </c>
      <c r="W657" s="160">
        <f>IF(V657&gt;0,(V657*'Checklist Parameters'!$E$35),0)</f>
        <v>0</v>
      </c>
      <c r="X657" s="161">
        <f t="shared" si="57"/>
        <v>0</v>
      </c>
      <c r="Y657" s="161">
        <f>IF('Checklist Parameters'!$E$102&lt;&gt;"",(I657/43560)*'Checklist Parameters'!$E$102,"N/A")</f>
        <v>0</v>
      </c>
      <c r="Z657" s="161" t="str">
        <f>IF('Checklist Parameters'!$E$58&lt;&gt;"",((I657*'Checklist Parameters'!$E$58)*'Checklist Parameters'!$E$35)/1000,"N/A")</f>
        <v>N/A</v>
      </c>
      <c r="AA657" s="161">
        <f>IF('Checklist Parameters'!$E$101&lt;&gt;"",IFERROR(I657/'Checklist Parameters'!$E$101,0),"N/A")</f>
        <v>0</v>
      </c>
      <c r="AB657" s="161" t="str">
        <f>IF('Checklist Parameters'!$E$43&lt;&gt;"",(I657*'Checklist Parameters'!$E$43)/1000,"N/A")</f>
        <v>N/A</v>
      </c>
      <c r="AC657" s="161">
        <f>IF('Checklist Parameters'!$E$16="",$X657,IF(AND('Checklist Parameters'!$E$16&lt;$X657,'Checklist Parameters'!$E$16&gt;=3),'Checklist Parameters'!$E$16,IF(AND('Checklist Parameters'!$E$16&lt;$X657,'Checklist Parameters'!$E$16&lt;3),0,$X657)))</f>
        <v>0</v>
      </c>
      <c r="AD657" s="161" t="str">
        <f>IF(AND(I657&lt;'Checklist Parameters'!$E$22,$I657&lt;&gt;0),"Y","")</f>
        <v/>
      </c>
      <c r="AE657" s="161" t="str">
        <f>IF($AD657="Y",0,IF('Checklist Parameters'!$E$25="","&lt;no limit&gt;",ROUNDDOWN((($I657-'Checklist Parameters'!$E$24)/'Checklist Parameters'!$E$25)+1,0)))</f>
        <v>&lt;no limit&gt;</v>
      </c>
      <c r="AF657" s="174">
        <f t="shared" si="58"/>
        <v>0</v>
      </c>
      <c r="AG657" s="161">
        <f t="shared" si="59"/>
        <v>0</v>
      </c>
      <c r="AH657" s="126"/>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row>
    <row r="658" spans="1:79" ht="15">
      <c r="A658" s="393"/>
      <c r="B658" s="393"/>
      <c r="C658" s="393"/>
      <c r="D658" s="393"/>
      <c r="E658" s="393"/>
      <c r="F658" s="393"/>
      <c r="G658" s="393"/>
      <c r="H658" s="394"/>
      <c r="I658" s="394"/>
      <c r="J658" s="394"/>
      <c r="K658" s="394"/>
      <c r="L658" s="394"/>
      <c r="M658" s="394"/>
      <c r="N658" s="313">
        <f>IF(IF(I658&lt;'Checklist Parameters'!$E$22,0,($I658-$L658))&lt;0,0,IF(I658&lt;'Checklist Parameters'!$E$22,0,($I658-$L658)))</f>
        <v>0</v>
      </c>
      <c r="O658" s="394"/>
      <c r="P658" s="395"/>
      <c r="Q658" s="316">
        <f t="shared" si="54"/>
        <v>0</v>
      </c>
      <c r="R658" s="159">
        <f t="shared" si="55"/>
        <v>0</v>
      </c>
      <c r="S658" s="159">
        <f>IF('Checklist Parameters'!$E$60&lt;0.2,0.2,'Checklist Parameters'!$E$60)</f>
        <v>0.72</v>
      </c>
      <c r="T658" s="160">
        <f>IF($O658="",IF('Checklist District ID'!$C$43="Y",MAX($R658:$S658)*$I658,SUM($R658:$S658)*$I658),IF(O658&gt;0,Q658*S658))</f>
        <v>0</v>
      </c>
      <c r="U658" s="160">
        <f>IF(Q658&gt;0,((I658-T658)*'Formula Matrix'!$E$38),0)</f>
        <v>0</v>
      </c>
      <c r="V658" s="160">
        <f t="shared" si="56"/>
        <v>0</v>
      </c>
      <c r="W658" s="160">
        <f>IF(V658&gt;0,(V658*'Checklist Parameters'!$E$35),0)</f>
        <v>0</v>
      </c>
      <c r="X658" s="161">
        <f t="shared" si="57"/>
        <v>0</v>
      </c>
      <c r="Y658" s="161">
        <f>IF('Checklist Parameters'!$E$102&lt;&gt;"",(I658/43560)*'Checklist Parameters'!$E$102,"N/A")</f>
        <v>0</v>
      </c>
      <c r="Z658" s="161" t="str">
        <f>IF('Checklist Parameters'!$E$58&lt;&gt;"",((I658*'Checklist Parameters'!$E$58)*'Checklist Parameters'!$E$35)/1000,"N/A")</f>
        <v>N/A</v>
      </c>
      <c r="AA658" s="161">
        <f>IF('Checklist Parameters'!$E$101&lt;&gt;"",IFERROR(I658/'Checklist Parameters'!$E$101,0),"N/A")</f>
        <v>0</v>
      </c>
      <c r="AB658" s="161" t="str">
        <f>IF('Checklist Parameters'!$E$43&lt;&gt;"",(I658*'Checklist Parameters'!$E$43)/1000,"N/A")</f>
        <v>N/A</v>
      </c>
      <c r="AC658" s="161">
        <f>IF('Checklist Parameters'!$E$16="",$X658,IF(AND('Checklist Parameters'!$E$16&lt;$X658,'Checklist Parameters'!$E$16&gt;=3),'Checklist Parameters'!$E$16,IF(AND('Checklist Parameters'!$E$16&lt;$X658,'Checklist Parameters'!$E$16&lt;3),0,$X658)))</f>
        <v>0</v>
      </c>
      <c r="AD658" s="161" t="str">
        <f>IF(AND(I658&lt;'Checklist Parameters'!$E$22,$I658&lt;&gt;0),"Y","")</f>
        <v/>
      </c>
      <c r="AE658" s="161" t="str">
        <f>IF($AD658="Y",0,IF('Checklist Parameters'!$E$25="","&lt;no limit&gt;",ROUNDDOWN((($I658-'Checklist Parameters'!$E$24)/'Checklist Parameters'!$E$25)+1,0)))</f>
        <v>&lt;no limit&gt;</v>
      </c>
      <c r="AF658" s="174">
        <f t="shared" si="58"/>
        <v>0</v>
      </c>
      <c r="AG658" s="161">
        <f t="shared" si="59"/>
        <v>0</v>
      </c>
      <c r="AH658" s="126"/>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row>
    <row r="659" spans="1:79" ht="15">
      <c r="A659" s="393"/>
      <c r="B659" s="393"/>
      <c r="C659" s="393"/>
      <c r="D659" s="393"/>
      <c r="E659" s="393"/>
      <c r="F659" s="393"/>
      <c r="G659" s="393"/>
      <c r="H659" s="394"/>
      <c r="I659" s="394"/>
      <c r="J659" s="394"/>
      <c r="K659" s="394"/>
      <c r="L659" s="394"/>
      <c r="M659" s="394"/>
      <c r="N659" s="313">
        <f>IF(IF(I659&lt;'Checklist Parameters'!$E$22,0,($I659-$L659))&lt;0,0,IF(I659&lt;'Checklist Parameters'!$E$22,0,($I659-$L659)))</f>
        <v>0</v>
      </c>
      <c r="O659" s="394"/>
      <c r="P659" s="395"/>
      <c r="Q659" s="316">
        <f t="shared" si="54"/>
        <v>0</v>
      </c>
      <c r="R659" s="159">
        <f t="shared" si="55"/>
        <v>0</v>
      </c>
      <c r="S659" s="159">
        <f>IF('Checklist Parameters'!$E$60&lt;0.2,0.2,'Checklist Parameters'!$E$60)</f>
        <v>0.72</v>
      </c>
      <c r="T659" s="160">
        <f>IF($O659="",IF('Checklist District ID'!$C$43="Y",MAX($R659:$S659)*$I659,SUM($R659:$S659)*$I659),IF(O659&gt;0,Q659*S659))</f>
        <v>0</v>
      </c>
      <c r="U659" s="160">
        <f>IF(Q659&gt;0,((I659-T659)*'Formula Matrix'!$E$38),0)</f>
        <v>0</v>
      </c>
      <c r="V659" s="160">
        <f t="shared" si="56"/>
        <v>0</v>
      </c>
      <c r="W659" s="160">
        <f>IF(V659&gt;0,(V659*'Checklist Parameters'!$E$35),0)</f>
        <v>0</v>
      </c>
      <c r="X659" s="161">
        <f t="shared" si="57"/>
        <v>0</v>
      </c>
      <c r="Y659" s="161">
        <f>IF('Checklist Parameters'!$E$102&lt;&gt;"",(I659/43560)*'Checklist Parameters'!$E$102,"N/A")</f>
        <v>0</v>
      </c>
      <c r="Z659" s="161" t="str">
        <f>IF('Checklist Parameters'!$E$58&lt;&gt;"",((I659*'Checklist Parameters'!$E$58)*'Checklist Parameters'!$E$35)/1000,"N/A")</f>
        <v>N/A</v>
      </c>
      <c r="AA659" s="161">
        <f>IF('Checklist Parameters'!$E$101&lt;&gt;"",IFERROR(I659/'Checklist Parameters'!$E$101,0),"N/A")</f>
        <v>0</v>
      </c>
      <c r="AB659" s="161" t="str">
        <f>IF('Checklist Parameters'!$E$43&lt;&gt;"",(I659*'Checklist Parameters'!$E$43)/1000,"N/A")</f>
        <v>N/A</v>
      </c>
      <c r="AC659" s="161">
        <f>IF('Checklist Parameters'!$E$16="",$X659,IF(AND('Checklist Parameters'!$E$16&lt;$X659,'Checklist Parameters'!$E$16&gt;=3),'Checklist Parameters'!$E$16,IF(AND('Checklist Parameters'!$E$16&lt;$X659,'Checklist Parameters'!$E$16&lt;3),0,$X659)))</f>
        <v>0</v>
      </c>
      <c r="AD659" s="161" t="str">
        <f>IF(AND(I659&lt;'Checklist Parameters'!$E$22,$I659&lt;&gt;0),"Y","")</f>
        <v/>
      </c>
      <c r="AE659" s="161" t="str">
        <f>IF($AD659="Y",0,IF('Checklist Parameters'!$E$25="","&lt;no limit&gt;",ROUNDDOWN((($I659-'Checklist Parameters'!$E$24)/'Checklist Parameters'!$E$25)+1,0)))</f>
        <v>&lt;no limit&gt;</v>
      </c>
      <c r="AF659" s="174">
        <f t="shared" si="58"/>
        <v>0</v>
      </c>
      <c r="AG659" s="161">
        <f t="shared" si="59"/>
        <v>0</v>
      </c>
      <c r="AH659" s="126"/>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row>
    <row r="660" spans="1:79" ht="15">
      <c r="A660" s="393"/>
      <c r="B660" s="393"/>
      <c r="C660" s="393"/>
      <c r="D660" s="393"/>
      <c r="E660" s="393"/>
      <c r="F660" s="393"/>
      <c r="G660" s="393"/>
      <c r="H660" s="394"/>
      <c r="I660" s="394"/>
      <c r="J660" s="394"/>
      <c r="K660" s="394"/>
      <c r="L660" s="394"/>
      <c r="M660" s="394"/>
      <c r="N660" s="313">
        <f>IF(IF(I660&lt;'Checklist Parameters'!$E$22,0,($I660-$L660))&lt;0,0,IF(I660&lt;'Checklist Parameters'!$E$22,0,($I660-$L660)))</f>
        <v>0</v>
      </c>
      <c r="O660" s="394"/>
      <c r="P660" s="395"/>
      <c r="Q660" s="316">
        <f t="shared" ref="Q660:Q723" si="60">IF(O660&lt;&gt;"",O660,N660)</f>
        <v>0</v>
      </c>
      <c r="R660" s="159">
        <f t="shared" ref="R660:R723" si="61">IFERROR(L660/I660,0)</f>
        <v>0</v>
      </c>
      <c r="S660" s="159">
        <f>IF('Checklist Parameters'!$E$60&lt;0.2,0.2,'Checklist Parameters'!$E$60)</f>
        <v>0.72</v>
      </c>
      <c r="T660" s="160">
        <f>IF($O660="",IF('Checklist District ID'!$C$43="Y",MAX($R660:$S660)*$I660,SUM($R660:$S660)*$I660),IF(O660&gt;0,Q660*S660))</f>
        <v>0</v>
      </c>
      <c r="U660" s="160">
        <f>IF(Q660&gt;0,((I660-T660)*'Formula Matrix'!$E$38),0)</f>
        <v>0</v>
      </c>
      <c r="V660" s="160">
        <f t="shared" ref="V660:V723" si="62">IF(Q660=0,0,(I660-T660-U660))</f>
        <v>0</v>
      </c>
      <c r="W660" s="160">
        <f>IF(V660&gt;0,(V660*'Checklist Parameters'!$E$35),0)</f>
        <v>0</v>
      </c>
      <c r="X660" s="161">
        <f t="shared" ref="X660:X723" si="63">IF($W660/1000&gt;3,(ROUNDDOWN($W660/1000,0)),IF(AND($W660/1000&gt;2.5,$W660/1000&lt;=3),3,0))</f>
        <v>0</v>
      </c>
      <c r="Y660" s="161">
        <f>IF('Checklist Parameters'!$E$102&lt;&gt;"",(I660/43560)*'Checklist Parameters'!$E$102,"N/A")</f>
        <v>0</v>
      </c>
      <c r="Z660" s="161" t="str">
        <f>IF('Checklist Parameters'!$E$58&lt;&gt;"",((I660*'Checklist Parameters'!$E$58)*'Checklist Parameters'!$E$35)/1000,"N/A")</f>
        <v>N/A</v>
      </c>
      <c r="AA660" s="161">
        <f>IF('Checklist Parameters'!$E$101&lt;&gt;"",IFERROR(I660/'Checklist Parameters'!$E$101,0),"N/A")</f>
        <v>0</v>
      </c>
      <c r="AB660" s="161" t="str">
        <f>IF('Checklist Parameters'!$E$43&lt;&gt;"",(I660*'Checklist Parameters'!$E$43)/1000,"N/A")</f>
        <v>N/A</v>
      </c>
      <c r="AC660" s="161">
        <f>IF('Checklist Parameters'!$E$16="",$X660,IF(AND('Checklist Parameters'!$E$16&lt;$X660,'Checklist Parameters'!$E$16&gt;=3),'Checklist Parameters'!$E$16,IF(AND('Checklist Parameters'!$E$16&lt;$X660,'Checklist Parameters'!$E$16&lt;3),0,$X660)))</f>
        <v>0</v>
      </c>
      <c r="AD660" s="161" t="str">
        <f>IF(AND(I660&lt;'Checklist Parameters'!$E$22,$I660&lt;&gt;0),"Y","")</f>
        <v/>
      </c>
      <c r="AE660" s="161" t="str">
        <f>IF($AD660="Y",0,IF('Checklist Parameters'!$E$25="","&lt;no limit&gt;",ROUNDDOWN((($I660-'Checklist Parameters'!$E$24)/'Checklist Parameters'!$E$25)+1,0)))</f>
        <v>&lt;no limit&gt;</v>
      </c>
      <c r="AF660" s="174">
        <f t="shared" ref="AF660:AF723" si="64">IF(MIN(X660,Y660,Z660,AA660,AB660,AC660)&lt;2.5,0,IF(AND(MIN(X660,Y660,Z660,AA660,AB660,AC660)&gt;=2.5,MIN(X660,Y660,Z660,AA660,AB660,AC660)&lt;3),3,ROUND(MIN(X660,Y660,Z660,AA660,AB660,AC660),0)))</f>
        <v>0</v>
      </c>
      <c r="AG660" s="161">
        <f t="shared" ref="AG660:AG723" si="65">IFERROR((43560/$I660)*$AF660,0)</f>
        <v>0</v>
      </c>
      <c r="AH660" s="126"/>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row>
    <row r="661" spans="1:79" ht="15">
      <c r="A661" s="393"/>
      <c r="B661" s="393"/>
      <c r="C661" s="393"/>
      <c r="D661" s="393"/>
      <c r="E661" s="393"/>
      <c r="F661" s="393"/>
      <c r="G661" s="393"/>
      <c r="H661" s="394"/>
      <c r="I661" s="394"/>
      <c r="J661" s="394"/>
      <c r="K661" s="394"/>
      <c r="L661" s="394"/>
      <c r="M661" s="394"/>
      <c r="N661" s="313">
        <f>IF(IF(I661&lt;'Checklist Parameters'!$E$22,0,($I661-$L661))&lt;0,0,IF(I661&lt;'Checklist Parameters'!$E$22,0,($I661-$L661)))</f>
        <v>0</v>
      </c>
      <c r="O661" s="394"/>
      <c r="P661" s="395"/>
      <c r="Q661" s="316">
        <f t="shared" si="60"/>
        <v>0</v>
      </c>
      <c r="R661" s="159">
        <f t="shared" si="61"/>
        <v>0</v>
      </c>
      <c r="S661" s="159">
        <f>IF('Checklist Parameters'!$E$60&lt;0.2,0.2,'Checklist Parameters'!$E$60)</f>
        <v>0.72</v>
      </c>
      <c r="T661" s="160">
        <f>IF($O661="",IF('Checklist District ID'!$C$43="Y",MAX($R661:$S661)*$I661,SUM($R661:$S661)*$I661),IF(O661&gt;0,Q661*S661))</f>
        <v>0</v>
      </c>
      <c r="U661" s="160">
        <f>IF(Q661&gt;0,((I661-T661)*'Formula Matrix'!$E$38),0)</f>
        <v>0</v>
      </c>
      <c r="V661" s="160">
        <f t="shared" si="62"/>
        <v>0</v>
      </c>
      <c r="W661" s="160">
        <f>IF(V661&gt;0,(V661*'Checklist Parameters'!$E$35),0)</f>
        <v>0</v>
      </c>
      <c r="X661" s="161">
        <f t="shared" si="63"/>
        <v>0</v>
      </c>
      <c r="Y661" s="161">
        <f>IF('Checklist Parameters'!$E$102&lt;&gt;"",(I661/43560)*'Checklist Parameters'!$E$102,"N/A")</f>
        <v>0</v>
      </c>
      <c r="Z661" s="161" t="str">
        <f>IF('Checklist Parameters'!$E$58&lt;&gt;"",((I661*'Checklist Parameters'!$E$58)*'Checklist Parameters'!$E$35)/1000,"N/A")</f>
        <v>N/A</v>
      </c>
      <c r="AA661" s="161">
        <f>IF('Checklist Parameters'!$E$101&lt;&gt;"",IFERROR(I661/'Checklist Parameters'!$E$101,0),"N/A")</f>
        <v>0</v>
      </c>
      <c r="AB661" s="161" t="str">
        <f>IF('Checklist Parameters'!$E$43&lt;&gt;"",(I661*'Checklist Parameters'!$E$43)/1000,"N/A")</f>
        <v>N/A</v>
      </c>
      <c r="AC661" s="161">
        <f>IF('Checklist Parameters'!$E$16="",$X661,IF(AND('Checklist Parameters'!$E$16&lt;$X661,'Checklist Parameters'!$E$16&gt;=3),'Checklist Parameters'!$E$16,IF(AND('Checklist Parameters'!$E$16&lt;$X661,'Checklist Parameters'!$E$16&lt;3),0,$X661)))</f>
        <v>0</v>
      </c>
      <c r="AD661" s="161" t="str">
        <f>IF(AND(I661&lt;'Checklist Parameters'!$E$22,$I661&lt;&gt;0),"Y","")</f>
        <v/>
      </c>
      <c r="AE661" s="161" t="str">
        <f>IF($AD661="Y",0,IF('Checklist Parameters'!$E$25="","&lt;no limit&gt;",ROUNDDOWN((($I661-'Checklist Parameters'!$E$24)/'Checklist Parameters'!$E$25)+1,0)))</f>
        <v>&lt;no limit&gt;</v>
      </c>
      <c r="AF661" s="174">
        <f t="shared" si="64"/>
        <v>0</v>
      </c>
      <c r="AG661" s="161">
        <f t="shared" si="65"/>
        <v>0</v>
      </c>
      <c r="AH661" s="126"/>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row>
    <row r="662" spans="1:79" ht="15">
      <c r="A662" s="393"/>
      <c r="B662" s="393"/>
      <c r="C662" s="393"/>
      <c r="D662" s="393"/>
      <c r="E662" s="393"/>
      <c r="F662" s="393"/>
      <c r="G662" s="393"/>
      <c r="H662" s="394"/>
      <c r="I662" s="394"/>
      <c r="J662" s="394"/>
      <c r="K662" s="394"/>
      <c r="L662" s="394"/>
      <c r="M662" s="394"/>
      <c r="N662" s="313">
        <f>IF(IF(I662&lt;'Checklist Parameters'!$E$22,0,($I662-$L662))&lt;0,0,IF(I662&lt;'Checklist Parameters'!$E$22,0,($I662-$L662)))</f>
        <v>0</v>
      </c>
      <c r="O662" s="394"/>
      <c r="P662" s="395"/>
      <c r="Q662" s="316">
        <f t="shared" si="60"/>
        <v>0</v>
      </c>
      <c r="R662" s="159">
        <f t="shared" si="61"/>
        <v>0</v>
      </c>
      <c r="S662" s="159">
        <f>IF('Checklist Parameters'!$E$60&lt;0.2,0.2,'Checklist Parameters'!$E$60)</f>
        <v>0.72</v>
      </c>
      <c r="T662" s="160">
        <f>IF($O662="",IF('Checklist District ID'!$C$43="Y",MAX($R662:$S662)*$I662,SUM($R662:$S662)*$I662),IF(O662&gt;0,Q662*S662))</f>
        <v>0</v>
      </c>
      <c r="U662" s="160">
        <f>IF(Q662&gt;0,((I662-T662)*'Formula Matrix'!$E$38),0)</f>
        <v>0</v>
      </c>
      <c r="V662" s="160">
        <f t="shared" si="62"/>
        <v>0</v>
      </c>
      <c r="W662" s="160">
        <f>IF(V662&gt;0,(V662*'Checklist Parameters'!$E$35),0)</f>
        <v>0</v>
      </c>
      <c r="X662" s="161">
        <f t="shared" si="63"/>
        <v>0</v>
      </c>
      <c r="Y662" s="161">
        <f>IF('Checklist Parameters'!$E$102&lt;&gt;"",(I662/43560)*'Checklist Parameters'!$E$102,"N/A")</f>
        <v>0</v>
      </c>
      <c r="Z662" s="161" t="str">
        <f>IF('Checklist Parameters'!$E$58&lt;&gt;"",((I662*'Checklist Parameters'!$E$58)*'Checklist Parameters'!$E$35)/1000,"N/A")</f>
        <v>N/A</v>
      </c>
      <c r="AA662" s="161">
        <f>IF('Checklist Parameters'!$E$101&lt;&gt;"",IFERROR(I662/'Checklist Parameters'!$E$101,0),"N/A")</f>
        <v>0</v>
      </c>
      <c r="AB662" s="161" t="str">
        <f>IF('Checklist Parameters'!$E$43&lt;&gt;"",(I662*'Checklist Parameters'!$E$43)/1000,"N/A")</f>
        <v>N/A</v>
      </c>
      <c r="AC662" s="161">
        <f>IF('Checklist Parameters'!$E$16="",$X662,IF(AND('Checklist Parameters'!$E$16&lt;$X662,'Checklist Parameters'!$E$16&gt;=3),'Checklist Parameters'!$E$16,IF(AND('Checklist Parameters'!$E$16&lt;$X662,'Checklist Parameters'!$E$16&lt;3),0,$X662)))</f>
        <v>0</v>
      </c>
      <c r="AD662" s="161" t="str">
        <f>IF(AND(I662&lt;'Checklist Parameters'!$E$22,$I662&lt;&gt;0),"Y","")</f>
        <v/>
      </c>
      <c r="AE662" s="161" t="str">
        <f>IF($AD662="Y",0,IF('Checklist Parameters'!$E$25="","&lt;no limit&gt;",ROUNDDOWN((($I662-'Checklist Parameters'!$E$24)/'Checklist Parameters'!$E$25)+1,0)))</f>
        <v>&lt;no limit&gt;</v>
      </c>
      <c r="AF662" s="174">
        <f t="shared" si="64"/>
        <v>0</v>
      </c>
      <c r="AG662" s="161">
        <f t="shared" si="65"/>
        <v>0</v>
      </c>
      <c r="AH662" s="126"/>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row>
    <row r="663" spans="1:79" ht="15">
      <c r="A663" s="393"/>
      <c r="B663" s="393"/>
      <c r="C663" s="393"/>
      <c r="D663" s="393"/>
      <c r="E663" s="393"/>
      <c r="F663" s="393"/>
      <c r="G663" s="393"/>
      <c r="H663" s="394"/>
      <c r="I663" s="394"/>
      <c r="J663" s="394"/>
      <c r="K663" s="394"/>
      <c r="L663" s="394"/>
      <c r="M663" s="394"/>
      <c r="N663" s="313">
        <f>IF(IF(I663&lt;'Checklist Parameters'!$E$22,0,($I663-$L663))&lt;0,0,IF(I663&lt;'Checklist Parameters'!$E$22,0,($I663-$L663)))</f>
        <v>0</v>
      </c>
      <c r="O663" s="394"/>
      <c r="P663" s="395"/>
      <c r="Q663" s="316">
        <f t="shared" si="60"/>
        <v>0</v>
      </c>
      <c r="R663" s="159">
        <f t="shared" si="61"/>
        <v>0</v>
      </c>
      <c r="S663" s="159">
        <f>IF('Checklist Parameters'!$E$60&lt;0.2,0.2,'Checklist Parameters'!$E$60)</f>
        <v>0.72</v>
      </c>
      <c r="T663" s="160">
        <f>IF($O663="",IF('Checklist District ID'!$C$43="Y",MAX($R663:$S663)*$I663,SUM($R663:$S663)*$I663),IF(O663&gt;0,Q663*S663))</f>
        <v>0</v>
      </c>
      <c r="U663" s="160">
        <f>IF(Q663&gt;0,((I663-T663)*'Formula Matrix'!$E$38),0)</f>
        <v>0</v>
      </c>
      <c r="V663" s="160">
        <f t="shared" si="62"/>
        <v>0</v>
      </c>
      <c r="W663" s="160">
        <f>IF(V663&gt;0,(V663*'Checklist Parameters'!$E$35),0)</f>
        <v>0</v>
      </c>
      <c r="X663" s="161">
        <f t="shared" si="63"/>
        <v>0</v>
      </c>
      <c r="Y663" s="161">
        <f>IF('Checklist Parameters'!$E$102&lt;&gt;"",(I663/43560)*'Checklist Parameters'!$E$102,"N/A")</f>
        <v>0</v>
      </c>
      <c r="Z663" s="161" t="str">
        <f>IF('Checklist Parameters'!$E$58&lt;&gt;"",((I663*'Checklist Parameters'!$E$58)*'Checklist Parameters'!$E$35)/1000,"N/A")</f>
        <v>N/A</v>
      </c>
      <c r="AA663" s="161">
        <f>IF('Checklist Parameters'!$E$101&lt;&gt;"",IFERROR(I663/'Checklist Parameters'!$E$101,0),"N/A")</f>
        <v>0</v>
      </c>
      <c r="AB663" s="161" t="str">
        <f>IF('Checklist Parameters'!$E$43&lt;&gt;"",(I663*'Checklist Parameters'!$E$43)/1000,"N/A")</f>
        <v>N/A</v>
      </c>
      <c r="AC663" s="161">
        <f>IF('Checklist Parameters'!$E$16="",$X663,IF(AND('Checklist Parameters'!$E$16&lt;$X663,'Checklist Parameters'!$E$16&gt;=3),'Checklist Parameters'!$E$16,IF(AND('Checklist Parameters'!$E$16&lt;$X663,'Checklist Parameters'!$E$16&lt;3),0,$X663)))</f>
        <v>0</v>
      </c>
      <c r="AD663" s="161" t="str">
        <f>IF(AND(I663&lt;'Checklist Parameters'!$E$22,$I663&lt;&gt;0),"Y","")</f>
        <v/>
      </c>
      <c r="AE663" s="161" t="str">
        <f>IF($AD663="Y",0,IF('Checklist Parameters'!$E$25="","&lt;no limit&gt;",ROUNDDOWN((($I663-'Checklist Parameters'!$E$24)/'Checklist Parameters'!$E$25)+1,0)))</f>
        <v>&lt;no limit&gt;</v>
      </c>
      <c r="AF663" s="174">
        <f t="shared" si="64"/>
        <v>0</v>
      </c>
      <c r="AG663" s="161">
        <f t="shared" si="65"/>
        <v>0</v>
      </c>
      <c r="AH663" s="126"/>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row>
    <row r="664" spans="1:79" ht="15">
      <c r="A664" s="393"/>
      <c r="B664" s="393"/>
      <c r="C664" s="393"/>
      <c r="D664" s="393"/>
      <c r="E664" s="393"/>
      <c r="F664" s="393"/>
      <c r="G664" s="393"/>
      <c r="H664" s="394"/>
      <c r="I664" s="394"/>
      <c r="J664" s="394"/>
      <c r="K664" s="394"/>
      <c r="L664" s="394"/>
      <c r="M664" s="394"/>
      <c r="N664" s="313">
        <f>IF(IF(I664&lt;'Checklist Parameters'!$E$22,0,($I664-$L664))&lt;0,0,IF(I664&lt;'Checklist Parameters'!$E$22,0,($I664-$L664)))</f>
        <v>0</v>
      </c>
      <c r="O664" s="394"/>
      <c r="P664" s="395"/>
      <c r="Q664" s="316">
        <f t="shared" si="60"/>
        <v>0</v>
      </c>
      <c r="R664" s="159">
        <f t="shared" si="61"/>
        <v>0</v>
      </c>
      <c r="S664" s="159">
        <f>IF('Checklist Parameters'!$E$60&lt;0.2,0.2,'Checklist Parameters'!$E$60)</f>
        <v>0.72</v>
      </c>
      <c r="T664" s="160">
        <f>IF($O664="",IF('Checklist District ID'!$C$43="Y",MAX($R664:$S664)*$I664,SUM($R664:$S664)*$I664),IF(O664&gt;0,Q664*S664))</f>
        <v>0</v>
      </c>
      <c r="U664" s="160">
        <f>IF(Q664&gt;0,((I664-T664)*'Formula Matrix'!$E$38),0)</f>
        <v>0</v>
      </c>
      <c r="V664" s="160">
        <f t="shared" si="62"/>
        <v>0</v>
      </c>
      <c r="W664" s="160">
        <f>IF(V664&gt;0,(V664*'Checklist Parameters'!$E$35),0)</f>
        <v>0</v>
      </c>
      <c r="X664" s="161">
        <f t="shared" si="63"/>
        <v>0</v>
      </c>
      <c r="Y664" s="161">
        <f>IF('Checklist Parameters'!$E$102&lt;&gt;"",(I664/43560)*'Checklist Parameters'!$E$102,"N/A")</f>
        <v>0</v>
      </c>
      <c r="Z664" s="161" t="str">
        <f>IF('Checklist Parameters'!$E$58&lt;&gt;"",((I664*'Checklist Parameters'!$E$58)*'Checklist Parameters'!$E$35)/1000,"N/A")</f>
        <v>N/A</v>
      </c>
      <c r="AA664" s="161">
        <f>IF('Checklist Parameters'!$E$101&lt;&gt;"",IFERROR(I664/'Checklist Parameters'!$E$101,0),"N/A")</f>
        <v>0</v>
      </c>
      <c r="AB664" s="161" t="str">
        <f>IF('Checklist Parameters'!$E$43&lt;&gt;"",(I664*'Checklist Parameters'!$E$43)/1000,"N/A")</f>
        <v>N/A</v>
      </c>
      <c r="AC664" s="161">
        <f>IF('Checklist Parameters'!$E$16="",$X664,IF(AND('Checklist Parameters'!$E$16&lt;$X664,'Checklist Parameters'!$E$16&gt;=3),'Checklist Parameters'!$E$16,IF(AND('Checklist Parameters'!$E$16&lt;$X664,'Checklist Parameters'!$E$16&lt;3),0,$X664)))</f>
        <v>0</v>
      </c>
      <c r="AD664" s="161" t="str">
        <f>IF(AND(I664&lt;'Checklist Parameters'!$E$22,$I664&lt;&gt;0),"Y","")</f>
        <v/>
      </c>
      <c r="AE664" s="161" t="str">
        <f>IF($AD664="Y",0,IF('Checklist Parameters'!$E$25="","&lt;no limit&gt;",ROUNDDOWN((($I664-'Checklist Parameters'!$E$24)/'Checklist Parameters'!$E$25)+1,0)))</f>
        <v>&lt;no limit&gt;</v>
      </c>
      <c r="AF664" s="174">
        <f t="shared" si="64"/>
        <v>0</v>
      </c>
      <c r="AG664" s="161">
        <f t="shared" si="65"/>
        <v>0</v>
      </c>
      <c r="AH664" s="126"/>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row>
    <row r="665" spans="1:79" ht="15">
      <c r="A665" s="393"/>
      <c r="B665" s="393"/>
      <c r="C665" s="393"/>
      <c r="D665" s="393"/>
      <c r="E665" s="393"/>
      <c r="F665" s="393"/>
      <c r="G665" s="393"/>
      <c r="H665" s="394"/>
      <c r="I665" s="394"/>
      <c r="J665" s="394"/>
      <c r="K665" s="394"/>
      <c r="L665" s="394"/>
      <c r="M665" s="394"/>
      <c r="N665" s="313">
        <f>IF(IF(I665&lt;'Checklist Parameters'!$E$22,0,($I665-$L665))&lt;0,0,IF(I665&lt;'Checklist Parameters'!$E$22,0,($I665-$L665)))</f>
        <v>0</v>
      </c>
      <c r="O665" s="394"/>
      <c r="P665" s="395"/>
      <c r="Q665" s="316">
        <f t="shared" si="60"/>
        <v>0</v>
      </c>
      <c r="R665" s="159">
        <f t="shared" si="61"/>
        <v>0</v>
      </c>
      <c r="S665" s="159">
        <f>IF('Checklist Parameters'!$E$60&lt;0.2,0.2,'Checklist Parameters'!$E$60)</f>
        <v>0.72</v>
      </c>
      <c r="T665" s="160">
        <f>IF($O665="",IF('Checklist District ID'!$C$43="Y",MAX($R665:$S665)*$I665,SUM($R665:$S665)*$I665),IF(O665&gt;0,Q665*S665))</f>
        <v>0</v>
      </c>
      <c r="U665" s="160">
        <f>IF(Q665&gt;0,((I665-T665)*'Formula Matrix'!$E$38),0)</f>
        <v>0</v>
      </c>
      <c r="V665" s="160">
        <f t="shared" si="62"/>
        <v>0</v>
      </c>
      <c r="W665" s="160">
        <f>IF(V665&gt;0,(V665*'Checklist Parameters'!$E$35),0)</f>
        <v>0</v>
      </c>
      <c r="X665" s="161">
        <f t="shared" si="63"/>
        <v>0</v>
      </c>
      <c r="Y665" s="161">
        <f>IF('Checklist Parameters'!$E$102&lt;&gt;"",(I665/43560)*'Checklist Parameters'!$E$102,"N/A")</f>
        <v>0</v>
      </c>
      <c r="Z665" s="161" t="str">
        <f>IF('Checklist Parameters'!$E$58&lt;&gt;"",((I665*'Checklist Parameters'!$E$58)*'Checklist Parameters'!$E$35)/1000,"N/A")</f>
        <v>N/A</v>
      </c>
      <c r="AA665" s="161">
        <f>IF('Checklist Parameters'!$E$101&lt;&gt;"",IFERROR(I665/'Checklist Parameters'!$E$101,0),"N/A")</f>
        <v>0</v>
      </c>
      <c r="AB665" s="161" t="str">
        <f>IF('Checklist Parameters'!$E$43&lt;&gt;"",(I665*'Checklist Parameters'!$E$43)/1000,"N/A")</f>
        <v>N/A</v>
      </c>
      <c r="AC665" s="161">
        <f>IF('Checklist Parameters'!$E$16="",$X665,IF(AND('Checklist Parameters'!$E$16&lt;$X665,'Checklist Parameters'!$E$16&gt;=3),'Checklist Parameters'!$E$16,IF(AND('Checklist Parameters'!$E$16&lt;$X665,'Checklist Parameters'!$E$16&lt;3),0,$X665)))</f>
        <v>0</v>
      </c>
      <c r="AD665" s="161" t="str">
        <f>IF(AND(I665&lt;'Checklist Parameters'!$E$22,$I665&lt;&gt;0),"Y","")</f>
        <v/>
      </c>
      <c r="AE665" s="161" t="str">
        <f>IF($AD665="Y",0,IF('Checklist Parameters'!$E$25="","&lt;no limit&gt;",ROUNDDOWN((($I665-'Checklist Parameters'!$E$24)/'Checklist Parameters'!$E$25)+1,0)))</f>
        <v>&lt;no limit&gt;</v>
      </c>
      <c r="AF665" s="174">
        <f t="shared" si="64"/>
        <v>0</v>
      </c>
      <c r="AG665" s="161">
        <f t="shared" si="65"/>
        <v>0</v>
      </c>
      <c r="AH665" s="126"/>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row>
    <row r="666" spans="1:79" ht="15">
      <c r="A666" s="393"/>
      <c r="B666" s="393"/>
      <c r="C666" s="393"/>
      <c r="D666" s="393"/>
      <c r="E666" s="393"/>
      <c r="F666" s="393"/>
      <c r="G666" s="393"/>
      <c r="H666" s="394"/>
      <c r="I666" s="394"/>
      <c r="J666" s="394"/>
      <c r="K666" s="394"/>
      <c r="L666" s="394"/>
      <c r="M666" s="394"/>
      <c r="N666" s="313">
        <f>IF(IF(I666&lt;'Checklist Parameters'!$E$22,0,($I666-$L666))&lt;0,0,IF(I666&lt;'Checklist Parameters'!$E$22,0,($I666-$L666)))</f>
        <v>0</v>
      </c>
      <c r="O666" s="394"/>
      <c r="P666" s="395"/>
      <c r="Q666" s="316">
        <f t="shared" si="60"/>
        <v>0</v>
      </c>
      <c r="R666" s="159">
        <f t="shared" si="61"/>
        <v>0</v>
      </c>
      <c r="S666" s="159">
        <f>IF('Checklist Parameters'!$E$60&lt;0.2,0.2,'Checklist Parameters'!$E$60)</f>
        <v>0.72</v>
      </c>
      <c r="T666" s="160">
        <f>IF($O666="",IF('Checklist District ID'!$C$43="Y",MAX($R666:$S666)*$I666,SUM($R666:$S666)*$I666),IF(O666&gt;0,Q666*S666))</f>
        <v>0</v>
      </c>
      <c r="U666" s="160">
        <f>IF(Q666&gt;0,((I666-T666)*'Formula Matrix'!$E$38),0)</f>
        <v>0</v>
      </c>
      <c r="V666" s="160">
        <f t="shared" si="62"/>
        <v>0</v>
      </c>
      <c r="W666" s="160">
        <f>IF(V666&gt;0,(V666*'Checklist Parameters'!$E$35),0)</f>
        <v>0</v>
      </c>
      <c r="X666" s="161">
        <f t="shared" si="63"/>
        <v>0</v>
      </c>
      <c r="Y666" s="161">
        <f>IF('Checklist Parameters'!$E$102&lt;&gt;"",(I666/43560)*'Checklist Parameters'!$E$102,"N/A")</f>
        <v>0</v>
      </c>
      <c r="Z666" s="161" t="str">
        <f>IF('Checklist Parameters'!$E$58&lt;&gt;"",((I666*'Checklist Parameters'!$E$58)*'Checklist Parameters'!$E$35)/1000,"N/A")</f>
        <v>N/A</v>
      </c>
      <c r="AA666" s="161">
        <f>IF('Checklist Parameters'!$E$101&lt;&gt;"",IFERROR(I666/'Checklist Parameters'!$E$101,0),"N/A")</f>
        <v>0</v>
      </c>
      <c r="AB666" s="161" t="str">
        <f>IF('Checklist Parameters'!$E$43&lt;&gt;"",(I666*'Checklist Parameters'!$E$43)/1000,"N/A")</f>
        <v>N/A</v>
      </c>
      <c r="AC666" s="161">
        <f>IF('Checklist Parameters'!$E$16="",$X666,IF(AND('Checklist Parameters'!$E$16&lt;$X666,'Checklist Parameters'!$E$16&gt;=3),'Checklist Parameters'!$E$16,IF(AND('Checklist Parameters'!$E$16&lt;$X666,'Checklist Parameters'!$E$16&lt;3),0,$X666)))</f>
        <v>0</v>
      </c>
      <c r="AD666" s="161" t="str">
        <f>IF(AND(I666&lt;'Checklist Parameters'!$E$22,$I666&lt;&gt;0),"Y","")</f>
        <v/>
      </c>
      <c r="AE666" s="161" t="str">
        <f>IF($AD666="Y",0,IF('Checklist Parameters'!$E$25="","&lt;no limit&gt;",ROUNDDOWN((($I666-'Checklist Parameters'!$E$24)/'Checklist Parameters'!$E$25)+1,0)))</f>
        <v>&lt;no limit&gt;</v>
      </c>
      <c r="AF666" s="174">
        <f t="shared" si="64"/>
        <v>0</v>
      </c>
      <c r="AG666" s="161">
        <f t="shared" si="65"/>
        <v>0</v>
      </c>
      <c r="AH666" s="126"/>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row>
    <row r="667" spans="1:79" ht="15">
      <c r="A667" s="393"/>
      <c r="B667" s="393"/>
      <c r="C667" s="393"/>
      <c r="D667" s="393"/>
      <c r="E667" s="393"/>
      <c r="F667" s="393"/>
      <c r="G667" s="393"/>
      <c r="H667" s="394"/>
      <c r="I667" s="394"/>
      <c r="J667" s="394"/>
      <c r="K667" s="394"/>
      <c r="L667" s="394"/>
      <c r="M667" s="394"/>
      <c r="N667" s="313">
        <f>IF(IF(I667&lt;'Checklist Parameters'!$E$22,0,($I667-$L667))&lt;0,0,IF(I667&lt;'Checklist Parameters'!$E$22,0,($I667-$L667)))</f>
        <v>0</v>
      </c>
      <c r="O667" s="394"/>
      <c r="P667" s="395"/>
      <c r="Q667" s="316">
        <f t="shared" si="60"/>
        <v>0</v>
      </c>
      <c r="R667" s="159">
        <f t="shared" si="61"/>
        <v>0</v>
      </c>
      <c r="S667" s="159">
        <f>IF('Checklist Parameters'!$E$60&lt;0.2,0.2,'Checklist Parameters'!$E$60)</f>
        <v>0.72</v>
      </c>
      <c r="T667" s="160">
        <f>IF($O667="",IF('Checklist District ID'!$C$43="Y",MAX($R667:$S667)*$I667,SUM($R667:$S667)*$I667),IF(O667&gt;0,Q667*S667))</f>
        <v>0</v>
      </c>
      <c r="U667" s="160">
        <f>IF(Q667&gt;0,((I667-T667)*'Formula Matrix'!$E$38),0)</f>
        <v>0</v>
      </c>
      <c r="V667" s="160">
        <f t="shared" si="62"/>
        <v>0</v>
      </c>
      <c r="W667" s="160">
        <f>IF(V667&gt;0,(V667*'Checklist Parameters'!$E$35),0)</f>
        <v>0</v>
      </c>
      <c r="X667" s="161">
        <f t="shared" si="63"/>
        <v>0</v>
      </c>
      <c r="Y667" s="161">
        <f>IF('Checklist Parameters'!$E$102&lt;&gt;"",(I667/43560)*'Checklist Parameters'!$E$102,"N/A")</f>
        <v>0</v>
      </c>
      <c r="Z667" s="161" t="str">
        <f>IF('Checklist Parameters'!$E$58&lt;&gt;"",((I667*'Checklist Parameters'!$E$58)*'Checklist Parameters'!$E$35)/1000,"N/A")</f>
        <v>N/A</v>
      </c>
      <c r="AA667" s="161">
        <f>IF('Checklist Parameters'!$E$101&lt;&gt;"",IFERROR(I667/'Checklist Parameters'!$E$101,0),"N/A")</f>
        <v>0</v>
      </c>
      <c r="AB667" s="161" t="str">
        <f>IF('Checklist Parameters'!$E$43&lt;&gt;"",(I667*'Checklist Parameters'!$E$43)/1000,"N/A")</f>
        <v>N/A</v>
      </c>
      <c r="AC667" s="161">
        <f>IF('Checklist Parameters'!$E$16="",$X667,IF(AND('Checklist Parameters'!$E$16&lt;$X667,'Checklist Parameters'!$E$16&gt;=3),'Checklist Parameters'!$E$16,IF(AND('Checklist Parameters'!$E$16&lt;$X667,'Checklist Parameters'!$E$16&lt;3),0,$X667)))</f>
        <v>0</v>
      </c>
      <c r="AD667" s="161" t="str">
        <f>IF(AND(I667&lt;'Checklist Parameters'!$E$22,$I667&lt;&gt;0),"Y","")</f>
        <v/>
      </c>
      <c r="AE667" s="161" t="str">
        <f>IF($AD667="Y",0,IF('Checklist Parameters'!$E$25="","&lt;no limit&gt;",ROUNDDOWN((($I667-'Checklist Parameters'!$E$24)/'Checklist Parameters'!$E$25)+1,0)))</f>
        <v>&lt;no limit&gt;</v>
      </c>
      <c r="AF667" s="174">
        <f t="shared" si="64"/>
        <v>0</v>
      </c>
      <c r="AG667" s="161">
        <f t="shared" si="65"/>
        <v>0</v>
      </c>
      <c r="AH667" s="126"/>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row>
    <row r="668" spans="1:79" ht="15">
      <c r="A668" s="393"/>
      <c r="B668" s="393"/>
      <c r="C668" s="393"/>
      <c r="D668" s="393"/>
      <c r="E668" s="393"/>
      <c r="F668" s="393"/>
      <c r="G668" s="393"/>
      <c r="H668" s="394"/>
      <c r="I668" s="394"/>
      <c r="J668" s="394"/>
      <c r="K668" s="394"/>
      <c r="L668" s="394"/>
      <c r="M668" s="394"/>
      <c r="N668" s="313">
        <f>IF(IF(I668&lt;'Checklist Parameters'!$E$22,0,($I668-$L668))&lt;0,0,IF(I668&lt;'Checklist Parameters'!$E$22,0,($I668-$L668)))</f>
        <v>0</v>
      </c>
      <c r="O668" s="394"/>
      <c r="P668" s="395"/>
      <c r="Q668" s="316">
        <f t="shared" si="60"/>
        <v>0</v>
      </c>
      <c r="R668" s="159">
        <f t="shared" si="61"/>
        <v>0</v>
      </c>
      <c r="S668" s="159">
        <f>IF('Checklist Parameters'!$E$60&lt;0.2,0.2,'Checklist Parameters'!$E$60)</f>
        <v>0.72</v>
      </c>
      <c r="T668" s="160">
        <f>IF($O668="",IF('Checklist District ID'!$C$43="Y",MAX($R668:$S668)*$I668,SUM($R668:$S668)*$I668),IF(O668&gt;0,Q668*S668))</f>
        <v>0</v>
      </c>
      <c r="U668" s="160">
        <f>IF(Q668&gt;0,((I668-T668)*'Formula Matrix'!$E$38),0)</f>
        <v>0</v>
      </c>
      <c r="V668" s="160">
        <f t="shared" si="62"/>
        <v>0</v>
      </c>
      <c r="W668" s="160">
        <f>IF(V668&gt;0,(V668*'Checklist Parameters'!$E$35),0)</f>
        <v>0</v>
      </c>
      <c r="X668" s="161">
        <f t="shared" si="63"/>
        <v>0</v>
      </c>
      <c r="Y668" s="161">
        <f>IF('Checklist Parameters'!$E$102&lt;&gt;"",(I668/43560)*'Checklist Parameters'!$E$102,"N/A")</f>
        <v>0</v>
      </c>
      <c r="Z668" s="161" t="str">
        <f>IF('Checklist Parameters'!$E$58&lt;&gt;"",((I668*'Checklist Parameters'!$E$58)*'Checklist Parameters'!$E$35)/1000,"N/A")</f>
        <v>N/A</v>
      </c>
      <c r="AA668" s="161">
        <f>IF('Checklist Parameters'!$E$101&lt;&gt;"",IFERROR(I668/'Checklist Parameters'!$E$101,0),"N/A")</f>
        <v>0</v>
      </c>
      <c r="AB668" s="161" t="str">
        <f>IF('Checklist Parameters'!$E$43&lt;&gt;"",(I668*'Checklist Parameters'!$E$43)/1000,"N/A")</f>
        <v>N/A</v>
      </c>
      <c r="AC668" s="161">
        <f>IF('Checklist Parameters'!$E$16="",$X668,IF(AND('Checklist Parameters'!$E$16&lt;$X668,'Checklist Parameters'!$E$16&gt;=3),'Checklist Parameters'!$E$16,IF(AND('Checklist Parameters'!$E$16&lt;$X668,'Checklist Parameters'!$E$16&lt;3),0,$X668)))</f>
        <v>0</v>
      </c>
      <c r="AD668" s="161" t="str">
        <f>IF(AND(I668&lt;'Checklist Parameters'!$E$22,$I668&lt;&gt;0),"Y","")</f>
        <v/>
      </c>
      <c r="AE668" s="161" t="str">
        <f>IF($AD668="Y",0,IF('Checklist Parameters'!$E$25="","&lt;no limit&gt;",ROUNDDOWN((($I668-'Checklist Parameters'!$E$24)/'Checklist Parameters'!$E$25)+1,0)))</f>
        <v>&lt;no limit&gt;</v>
      </c>
      <c r="AF668" s="174">
        <f t="shared" si="64"/>
        <v>0</v>
      </c>
      <c r="AG668" s="161">
        <f t="shared" si="65"/>
        <v>0</v>
      </c>
      <c r="AH668" s="126"/>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row>
    <row r="669" spans="1:79" ht="15">
      <c r="A669" s="393"/>
      <c r="B669" s="393"/>
      <c r="C669" s="393"/>
      <c r="D669" s="393"/>
      <c r="E669" s="393"/>
      <c r="F669" s="393"/>
      <c r="G669" s="393"/>
      <c r="H669" s="394"/>
      <c r="I669" s="394"/>
      <c r="J669" s="394"/>
      <c r="K669" s="394"/>
      <c r="L669" s="394"/>
      <c r="M669" s="394"/>
      <c r="N669" s="313">
        <f>IF(IF(I669&lt;'Checklist Parameters'!$E$22,0,($I669-$L669))&lt;0,0,IF(I669&lt;'Checklist Parameters'!$E$22,0,($I669-$L669)))</f>
        <v>0</v>
      </c>
      <c r="O669" s="394"/>
      <c r="P669" s="395"/>
      <c r="Q669" s="316">
        <f t="shared" si="60"/>
        <v>0</v>
      </c>
      <c r="R669" s="159">
        <f t="shared" si="61"/>
        <v>0</v>
      </c>
      <c r="S669" s="159">
        <f>IF('Checklist Parameters'!$E$60&lt;0.2,0.2,'Checklist Parameters'!$E$60)</f>
        <v>0.72</v>
      </c>
      <c r="T669" s="160">
        <f>IF($O669="",IF('Checklist District ID'!$C$43="Y",MAX($R669:$S669)*$I669,SUM($R669:$S669)*$I669),IF(O669&gt;0,Q669*S669))</f>
        <v>0</v>
      </c>
      <c r="U669" s="160">
        <f>IF(Q669&gt;0,((I669-T669)*'Formula Matrix'!$E$38),0)</f>
        <v>0</v>
      </c>
      <c r="V669" s="160">
        <f t="shared" si="62"/>
        <v>0</v>
      </c>
      <c r="W669" s="160">
        <f>IF(V669&gt;0,(V669*'Checklist Parameters'!$E$35),0)</f>
        <v>0</v>
      </c>
      <c r="X669" s="161">
        <f t="shared" si="63"/>
        <v>0</v>
      </c>
      <c r="Y669" s="161">
        <f>IF('Checklist Parameters'!$E$102&lt;&gt;"",(I669/43560)*'Checklist Parameters'!$E$102,"N/A")</f>
        <v>0</v>
      </c>
      <c r="Z669" s="161" t="str">
        <f>IF('Checklist Parameters'!$E$58&lt;&gt;"",((I669*'Checklist Parameters'!$E$58)*'Checklist Parameters'!$E$35)/1000,"N/A")</f>
        <v>N/A</v>
      </c>
      <c r="AA669" s="161">
        <f>IF('Checklist Parameters'!$E$101&lt;&gt;"",IFERROR(I669/'Checklist Parameters'!$E$101,0),"N/A")</f>
        <v>0</v>
      </c>
      <c r="AB669" s="161" t="str">
        <f>IF('Checklist Parameters'!$E$43&lt;&gt;"",(I669*'Checklist Parameters'!$E$43)/1000,"N/A")</f>
        <v>N/A</v>
      </c>
      <c r="AC669" s="161">
        <f>IF('Checklist Parameters'!$E$16="",$X669,IF(AND('Checklist Parameters'!$E$16&lt;$X669,'Checklist Parameters'!$E$16&gt;=3),'Checklist Parameters'!$E$16,IF(AND('Checklist Parameters'!$E$16&lt;$X669,'Checklist Parameters'!$E$16&lt;3),0,$X669)))</f>
        <v>0</v>
      </c>
      <c r="AD669" s="161" t="str">
        <f>IF(AND(I669&lt;'Checklist Parameters'!$E$22,$I669&lt;&gt;0),"Y","")</f>
        <v/>
      </c>
      <c r="AE669" s="161" t="str">
        <f>IF($AD669="Y",0,IF('Checklist Parameters'!$E$25="","&lt;no limit&gt;",ROUNDDOWN((($I669-'Checklist Parameters'!$E$24)/'Checklist Parameters'!$E$25)+1,0)))</f>
        <v>&lt;no limit&gt;</v>
      </c>
      <c r="AF669" s="174">
        <f t="shared" si="64"/>
        <v>0</v>
      </c>
      <c r="AG669" s="161">
        <f t="shared" si="65"/>
        <v>0</v>
      </c>
      <c r="AH669" s="126"/>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row>
    <row r="670" spans="1:79" ht="15">
      <c r="A670" s="393"/>
      <c r="B670" s="393"/>
      <c r="C670" s="393"/>
      <c r="D670" s="393"/>
      <c r="E670" s="393"/>
      <c r="F670" s="393"/>
      <c r="G670" s="393"/>
      <c r="H670" s="394"/>
      <c r="I670" s="394"/>
      <c r="J670" s="394"/>
      <c r="K670" s="394"/>
      <c r="L670" s="394"/>
      <c r="M670" s="394"/>
      <c r="N670" s="313">
        <f>IF(IF(I670&lt;'Checklist Parameters'!$E$22,0,($I670-$L670))&lt;0,0,IF(I670&lt;'Checklist Parameters'!$E$22,0,($I670-$L670)))</f>
        <v>0</v>
      </c>
      <c r="O670" s="394"/>
      <c r="P670" s="395"/>
      <c r="Q670" s="316">
        <f t="shared" si="60"/>
        <v>0</v>
      </c>
      <c r="R670" s="159">
        <f t="shared" si="61"/>
        <v>0</v>
      </c>
      <c r="S670" s="159">
        <f>IF('Checklist Parameters'!$E$60&lt;0.2,0.2,'Checklist Parameters'!$E$60)</f>
        <v>0.72</v>
      </c>
      <c r="T670" s="160">
        <f>IF($O670="",IF('Checklist District ID'!$C$43="Y",MAX($R670:$S670)*$I670,SUM($R670:$S670)*$I670),IF(O670&gt;0,Q670*S670))</f>
        <v>0</v>
      </c>
      <c r="U670" s="160">
        <f>IF(Q670&gt;0,((I670-T670)*'Formula Matrix'!$E$38),0)</f>
        <v>0</v>
      </c>
      <c r="V670" s="160">
        <f t="shared" si="62"/>
        <v>0</v>
      </c>
      <c r="W670" s="160">
        <f>IF(V670&gt;0,(V670*'Checklist Parameters'!$E$35),0)</f>
        <v>0</v>
      </c>
      <c r="X670" s="161">
        <f t="shared" si="63"/>
        <v>0</v>
      </c>
      <c r="Y670" s="161">
        <f>IF('Checklist Parameters'!$E$102&lt;&gt;"",(I670/43560)*'Checklist Parameters'!$E$102,"N/A")</f>
        <v>0</v>
      </c>
      <c r="Z670" s="161" t="str">
        <f>IF('Checklist Parameters'!$E$58&lt;&gt;"",((I670*'Checklist Parameters'!$E$58)*'Checklist Parameters'!$E$35)/1000,"N/A")</f>
        <v>N/A</v>
      </c>
      <c r="AA670" s="161">
        <f>IF('Checklist Parameters'!$E$101&lt;&gt;"",IFERROR(I670/'Checklist Parameters'!$E$101,0),"N/A")</f>
        <v>0</v>
      </c>
      <c r="AB670" s="161" t="str">
        <f>IF('Checklist Parameters'!$E$43&lt;&gt;"",(I670*'Checklist Parameters'!$E$43)/1000,"N/A")</f>
        <v>N/A</v>
      </c>
      <c r="AC670" s="161">
        <f>IF('Checklist Parameters'!$E$16="",$X670,IF(AND('Checklist Parameters'!$E$16&lt;$X670,'Checklist Parameters'!$E$16&gt;=3),'Checklist Parameters'!$E$16,IF(AND('Checklist Parameters'!$E$16&lt;$X670,'Checklist Parameters'!$E$16&lt;3),0,$X670)))</f>
        <v>0</v>
      </c>
      <c r="AD670" s="161" t="str">
        <f>IF(AND(I670&lt;'Checklist Parameters'!$E$22,$I670&lt;&gt;0),"Y","")</f>
        <v/>
      </c>
      <c r="AE670" s="161" t="str">
        <f>IF($AD670="Y",0,IF('Checklist Parameters'!$E$25="","&lt;no limit&gt;",ROUNDDOWN((($I670-'Checklist Parameters'!$E$24)/'Checklist Parameters'!$E$25)+1,0)))</f>
        <v>&lt;no limit&gt;</v>
      </c>
      <c r="AF670" s="174">
        <f t="shared" si="64"/>
        <v>0</v>
      </c>
      <c r="AG670" s="161">
        <f t="shared" si="65"/>
        <v>0</v>
      </c>
      <c r="AH670" s="126"/>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row>
    <row r="671" spans="1:79" ht="15">
      <c r="A671" s="393"/>
      <c r="B671" s="393"/>
      <c r="C671" s="393"/>
      <c r="D671" s="393"/>
      <c r="E671" s="393"/>
      <c r="F671" s="393"/>
      <c r="G671" s="393"/>
      <c r="H671" s="394"/>
      <c r="I671" s="394"/>
      <c r="J671" s="394"/>
      <c r="K671" s="394"/>
      <c r="L671" s="394"/>
      <c r="M671" s="394"/>
      <c r="N671" s="313">
        <f>IF(IF(I671&lt;'Checklist Parameters'!$E$22,0,($I671-$L671))&lt;0,0,IF(I671&lt;'Checklist Parameters'!$E$22,0,($I671-$L671)))</f>
        <v>0</v>
      </c>
      <c r="O671" s="394"/>
      <c r="P671" s="395"/>
      <c r="Q671" s="316">
        <f t="shared" si="60"/>
        <v>0</v>
      </c>
      <c r="R671" s="159">
        <f t="shared" si="61"/>
        <v>0</v>
      </c>
      <c r="S671" s="159">
        <f>IF('Checklist Parameters'!$E$60&lt;0.2,0.2,'Checklist Parameters'!$E$60)</f>
        <v>0.72</v>
      </c>
      <c r="T671" s="160">
        <f>IF($O671="",IF('Checklist District ID'!$C$43="Y",MAX($R671:$S671)*$I671,SUM($R671:$S671)*$I671),IF(O671&gt;0,Q671*S671))</f>
        <v>0</v>
      </c>
      <c r="U671" s="160">
        <f>IF(Q671&gt;0,((I671-T671)*'Formula Matrix'!$E$38),0)</f>
        <v>0</v>
      </c>
      <c r="V671" s="160">
        <f t="shared" si="62"/>
        <v>0</v>
      </c>
      <c r="W671" s="160">
        <f>IF(V671&gt;0,(V671*'Checklist Parameters'!$E$35),0)</f>
        <v>0</v>
      </c>
      <c r="X671" s="161">
        <f t="shared" si="63"/>
        <v>0</v>
      </c>
      <c r="Y671" s="161">
        <f>IF('Checklist Parameters'!$E$102&lt;&gt;"",(I671/43560)*'Checklist Parameters'!$E$102,"N/A")</f>
        <v>0</v>
      </c>
      <c r="Z671" s="161" t="str">
        <f>IF('Checklist Parameters'!$E$58&lt;&gt;"",((I671*'Checklist Parameters'!$E$58)*'Checklist Parameters'!$E$35)/1000,"N/A")</f>
        <v>N/A</v>
      </c>
      <c r="AA671" s="161">
        <f>IF('Checklist Parameters'!$E$101&lt;&gt;"",IFERROR(I671/'Checklist Parameters'!$E$101,0),"N/A")</f>
        <v>0</v>
      </c>
      <c r="AB671" s="161" t="str">
        <f>IF('Checklist Parameters'!$E$43&lt;&gt;"",(I671*'Checklist Parameters'!$E$43)/1000,"N/A")</f>
        <v>N/A</v>
      </c>
      <c r="AC671" s="161">
        <f>IF('Checklist Parameters'!$E$16="",$X671,IF(AND('Checklist Parameters'!$E$16&lt;$X671,'Checklist Parameters'!$E$16&gt;=3),'Checklist Parameters'!$E$16,IF(AND('Checklist Parameters'!$E$16&lt;$X671,'Checklist Parameters'!$E$16&lt;3),0,$X671)))</f>
        <v>0</v>
      </c>
      <c r="AD671" s="161" t="str">
        <f>IF(AND(I671&lt;'Checklist Parameters'!$E$22,$I671&lt;&gt;0),"Y","")</f>
        <v/>
      </c>
      <c r="AE671" s="161" t="str">
        <f>IF($AD671="Y",0,IF('Checklist Parameters'!$E$25="","&lt;no limit&gt;",ROUNDDOWN((($I671-'Checklist Parameters'!$E$24)/'Checklist Parameters'!$E$25)+1,0)))</f>
        <v>&lt;no limit&gt;</v>
      </c>
      <c r="AF671" s="174">
        <f t="shared" si="64"/>
        <v>0</v>
      </c>
      <c r="AG671" s="161">
        <f t="shared" si="65"/>
        <v>0</v>
      </c>
      <c r="AH671" s="126"/>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row>
    <row r="672" spans="1:79" ht="15">
      <c r="A672" s="393"/>
      <c r="B672" s="393"/>
      <c r="C672" s="393"/>
      <c r="D672" s="393"/>
      <c r="E672" s="393"/>
      <c r="F672" s="393"/>
      <c r="G672" s="393"/>
      <c r="H672" s="394"/>
      <c r="I672" s="394"/>
      <c r="J672" s="394"/>
      <c r="K672" s="394"/>
      <c r="L672" s="394"/>
      <c r="M672" s="394"/>
      <c r="N672" s="313">
        <f>IF(IF(I672&lt;'Checklist Parameters'!$E$22,0,($I672-$L672))&lt;0,0,IF(I672&lt;'Checklist Parameters'!$E$22,0,($I672-$L672)))</f>
        <v>0</v>
      </c>
      <c r="O672" s="394"/>
      <c r="P672" s="395"/>
      <c r="Q672" s="316">
        <f t="shared" si="60"/>
        <v>0</v>
      </c>
      <c r="R672" s="159">
        <f t="shared" si="61"/>
        <v>0</v>
      </c>
      <c r="S672" s="159">
        <f>IF('Checklist Parameters'!$E$60&lt;0.2,0.2,'Checklist Parameters'!$E$60)</f>
        <v>0.72</v>
      </c>
      <c r="T672" s="160">
        <f>IF($O672="",IF('Checklist District ID'!$C$43="Y",MAX($R672:$S672)*$I672,SUM($R672:$S672)*$I672),IF(O672&gt;0,Q672*S672))</f>
        <v>0</v>
      </c>
      <c r="U672" s="160">
        <f>IF(Q672&gt;0,((I672-T672)*'Formula Matrix'!$E$38),0)</f>
        <v>0</v>
      </c>
      <c r="V672" s="160">
        <f t="shared" si="62"/>
        <v>0</v>
      </c>
      <c r="W672" s="160">
        <f>IF(V672&gt;0,(V672*'Checklist Parameters'!$E$35),0)</f>
        <v>0</v>
      </c>
      <c r="X672" s="161">
        <f t="shared" si="63"/>
        <v>0</v>
      </c>
      <c r="Y672" s="161">
        <f>IF('Checklist Parameters'!$E$102&lt;&gt;"",(I672/43560)*'Checklist Parameters'!$E$102,"N/A")</f>
        <v>0</v>
      </c>
      <c r="Z672" s="161" t="str">
        <f>IF('Checklist Parameters'!$E$58&lt;&gt;"",((I672*'Checklist Parameters'!$E$58)*'Checklist Parameters'!$E$35)/1000,"N/A")</f>
        <v>N/A</v>
      </c>
      <c r="AA672" s="161">
        <f>IF('Checklist Parameters'!$E$101&lt;&gt;"",IFERROR(I672/'Checklist Parameters'!$E$101,0),"N/A")</f>
        <v>0</v>
      </c>
      <c r="AB672" s="161" t="str">
        <f>IF('Checklist Parameters'!$E$43&lt;&gt;"",(I672*'Checklist Parameters'!$E$43)/1000,"N/A")</f>
        <v>N/A</v>
      </c>
      <c r="AC672" s="161">
        <f>IF('Checklist Parameters'!$E$16="",$X672,IF(AND('Checklist Parameters'!$E$16&lt;$X672,'Checklist Parameters'!$E$16&gt;=3),'Checklist Parameters'!$E$16,IF(AND('Checklist Parameters'!$E$16&lt;$X672,'Checklist Parameters'!$E$16&lt;3),0,$X672)))</f>
        <v>0</v>
      </c>
      <c r="AD672" s="161" t="str">
        <f>IF(AND(I672&lt;'Checklist Parameters'!$E$22,$I672&lt;&gt;0),"Y","")</f>
        <v/>
      </c>
      <c r="AE672" s="161" t="str">
        <f>IF($AD672="Y",0,IF('Checklist Parameters'!$E$25="","&lt;no limit&gt;",ROUNDDOWN((($I672-'Checklist Parameters'!$E$24)/'Checklist Parameters'!$E$25)+1,0)))</f>
        <v>&lt;no limit&gt;</v>
      </c>
      <c r="AF672" s="174">
        <f t="shared" si="64"/>
        <v>0</v>
      </c>
      <c r="AG672" s="161">
        <f t="shared" si="65"/>
        <v>0</v>
      </c>
      <c r="AH672" s="126"/>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row>
    <row r="673" spans="1:79" ht="15">
      <c r="A673" s="393"/>
      <c r="B673" s="393"/>
      <c r="C673" s="393"/>
      <c r="D673" s="393"/>
      <c r="E673" s="393"/>
      <c r="F673" s="393"/>
      <c r="G673" s="393"/>
      <c r="H673" s="394"/>
      <c r="I673" s="394"/>
      <c r="J673" s="394"/>
      <c r="K673" s="394"/>
      <c r="L673" s="394"/>
      <c r="M673" s="394"/>
      <c r="N673" s="313">
        <f>IF(IF(I673&lt;'Checklist Parameters'!$E$22,0,($I673-$L673))&lt;0,0,IF(I673&lt;'Checklist Parameters'!$E$22,0,($I673-$L673)))</f>
        <v>0</v>
      </c>
      <c r="O673" s="394"/>
      <c r="P673" s="395"/>
      <c r="Q673" s="316">
        <f t="shared" si="60"/>
        <v>0</v>
      </c>
      <c r="R673" s="159">
        <f t="shared" si="61"/>
        <v>0</v>
      </c>
      <c r="S673" s="159">
        <f>IF('Checklist Parameters'!$E$60&lt;0.2,0.2,'Checklist Parameters'!$E$60)</f>
        <v>0.72</v>
      </c>
      <c r="T673" s="160">
        <f>IF($O673="",IF('Checklist District ID'!$C$43="Y",MAX($R673:$S673)*$I673,SUM($R673:$S673)*$I673),IF(O673&gt;0,Q673*S673))</f>
        <v>0</v>
      </c>
      <c r="U673" s="160">
        <f>IF(Q673&gt;0,((I673-T673)*'Formula Matrix'!$E$38),0)</f>
        <v>0</v>
      </c>
      <c r="V673" s="160">
        <f t="shared" si="62"/>
        <v>0</v>
      </c>
      <c r="W673" s="160">
        <f>IF(V673&gt;0,(V673*'Checklist Parameters'!$E$35),0)</f>
        <v>0</v>
      </c>
      <c r="X673" s="161">
        <f t="shared" si="63"/>
        <v>0</v>
      </c>
      <c r="Y673" s="161">
        <f>IF('Checklist Parameters'!$E$102&lt;&gt;"",(I673/43560)*'Checklist Parameters'!$E$102,"N/A")</f>
        <v>0</v>
      </c>
      <c r="Z673" s="161" t="str">
        <f>IF('Checklist Parameters'!$E$58&lt;&gt;"",((I673*'Checklist Parameters'!$E$58)*'Checklist Parameters'!$E$35)/1000,"N/A")</f>
        <v>N/A</v>
      </c>
      <c r="AA673" s="161">
        <f>IF('Checklist Parameters'!$E$101&lt;&gt;"",IFERROR(I673/'Checklist Parameters'!$E$101,0),"N/A")</f>
        <v>0</v>
      </c>
      <c r="AB673" s="161" t="str">
        <f>IF('Checklist Parameters'!$E$43&lt;&gt;"",(I673*'Checklist Parameters'!$E$43)/1000,"N/A")</f>
        <v>N/A</v>
      </c>
      <c r="AC673" s="161">
        <f>IF('Checklist Parameters'!$E$16="",$X673,IF(AND('Checklist Parameters'!$E$16&lt;$X673,'Checklist Parameters'!$E$16&gt;=3),'Checklist Parameters'!$E$16,IF(AND('Checklist Parameters'!$E$16&lt;$X673,'Checklist Parameters'!$E$16&lt;3),0,$X673)))</f>
        <v>0</v>
      </c>
      <c r="AD673" s="161" t="str">
        <f>IF(AND(I673&lt;'Checklist Parameters'!$E$22,$I673&lt;&gt;0),"Y","")</f>
        <v/>
      </c>
      <c r="AE673" s="161" t="str">
        <f>IF($AD673="Y",0,IF('Checklist Parameters'!$E$25="","&lt;no limit&gt;",ROUNDDOWN((($I673-'Checklist Parameters'!$E$24)/'Checklist Parameters'!$E$25)+1,0)))</f>
        <v>&lt;no limit&gt;</v>
      </c>
      <c r="AF673" s="174">
        <f t="shared" si="64"/>
        <v>0</v>
      </c>
      <c r="AG673" s="161">
        <f t="shared" si="65"/>
        <v>0</v>
      </c>
      <c r="AH673" s="126"/>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row>
    <row r="674" spans="1:79" ht="15">
      <c r="A674" s="393"/>
      <c r="B674" s="393"/>
      <c r="C674" s="393"/>
      <c r="D674" s="393"/>
      <c r="E674" s="393"/>
      <c r="F674" s="393"/>
      <c r="G674" s="393"/>
      <c r="H674" s="394"/>
      <c r="I674" s="394"/>
      <c r="J674" s="394"/>
      <c r="K674" s="394"/>
      <c r="L674" s="394"/>
      <c r="M674" s="394"/>
      <c r="N674" s="313">
        <f>IF(IF(I674&lt;'Checklist Parameters'!$E$22,0,($I674-$L674))&lt;0,0,IF(I674&lt;'Checklist Parameters'!$E$22,0,($I674-$L674)))</f>
        <v>0</v>
      </c>
      <c r="O674" s="394"/>
      <c r="P674" s="395"/>
      <c r="Q674" s="316">
        <f t="shared" si="60"/>
        <v>0</v>
      </c>
      <c r="R674" s="159">
        <f t="shared" si="61"/>
        <v>0</v>
      </c>
      <c r="S674" s="159">
        <f>IF('Checklist Parameters'!$E$60&lt;0.2,0.2,'Checklist Parameters'!$E$60)</f>
        <v>0.72</v>
      </c>
      <c r="T674" s="160">
        <f>IF($O674="",IF('Checklist District ID'!$C$43="Y",MAX($R674:$S674)*$I674,SUM($R674:$S674)*$I674),IF(O674&gt;0,Q674*S674))</f>
        <v>0</v>
      </c>
      <c r="U674" s="160">
        <f>IF(Q674&gt;0,((I674-T674)*'Formula Matrix'!$E$38),0)</f>
        <v>0</v>
      </c>
      <c r="V674" s="160">
        <f t="shared" si="62"/>
        <v>0</v>
      </c>
      <c r="W674" s="160">
        <f>IF(V674&gt;0,(V674*'Checklist Parameters'!$E$35),0)</f>
        <v>0</v>
      </c>
      <c r="X674" s="161">
        <f t="shared" si="63"/>
        <v>0</v>
      </c>
      <c r="Y674" s="161">
        <f>IF('Checklist Parameters'!$E$102&lt;&gt;"",(I674/43560)*'Checklist Parameters'!$E$102,"N/A")</f>
        <v>0</v>
      </c>
      <c r="Z674" s="161" t="str">
        <f>IF('Checklist Parameters'!$E$58&lt;&gt;"",((I674*'Checklist Parameters'!$E$58)*'Checklist Parameters'!$E$35)/1000,"N/A")</f>
        <v>N/A</v>
      </c>
      <c r="AA674" s="161">
        <f>IF('Checklist Parameters'!$E$101&lt;&gt;"",IFERROR(I674/'Checklist Parameters'!$E$101,0),"N/A")</f>
        <v>0</v>
      </c>
      <c r="AB674" s="161" t="str">
        <f>IF('Checklist Parameters'!$E$43&lt;&gt;"",(I674*'Checklist Parameters'!$E$43)/1000,"N/A")</f>
        <v>N/A</v>
      </c>
      <c r="AC674" s="161">
        <f>IF('Checklist Parameters'!$E$16="",$X674,IF(AND('Checklist Parameters'!$E$16&lt;$X674,'Checklist Parameters'!$E$16&gt;=3),'Checklist Parameters'!$E$16,IF(AND('Checklist Parameters'!$E$16&lt;$X674,'Checklist Parameters'!$E$16&lt;3),0,$X674)))</f>
        <v>0</v>
      </c>
      <c r="AD674" s="161" t="str">
        <f>IF(AND(I674&lt;'Checklist Parameters'!$E$22,$I674&lt;&gt;0),"Y","")</f>
        <v/>
      </c>
      <c r="AE674" s="161" t="str">
        <f>IF($AD674="Y",0,IF('Checklist Parameters'!$E$25="","&lt;no limit&gt;",ROUNDDOWN((($I674-'Checklist Parameters'!$E$24)/'Checklist Parameters'!$E$25)+1,0)))</f>
        <v>&lt;no limit&gt;</v>
      </c>
      <c r="AF674" s="174">
        <f t="shared" si="64"/>
        <v>0</v>
      </c>
      <c r="AG674" s="161">
        <f t="shared" si="65"/>
        <v>0</v>
      </c>
      <c r="AH674" s="126"/>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row>
    <row r="675" spans="1:79" ht="15">
      <c r="A675" s="393"/>
      <c r="B675" s="393"/>
      <c r="C675" s="393"/>
      <c r="D675" s="393"/>
      <c r="E675" s="393"/>
      <c r="F675" s="393"/>
      <c r="G675" s="393"/>
      <c r="H675" s="394"/>
      <c r="I675" s="394"/>
      <c r="J675" s="394"/>
      <c r="K675" s="394"/>
      <c r="L675" s="394"/>
      <c r="M675" s="394"/>
      <c r="N675" s="313">
        <f>IF(IF(I675&lt;'Checklist Parameters'!$E$22,0,($I675-$L675))&lt;0,0,IF(I675&lt;'Checklist Parameters'!$E$22,0,($I675-$L675)))</f>
        <v>0</v>
      </c>
      <c r="O675" s="394"/>
      <c r="P675" s="395"/>
      <c r="Q675" s="316">
        <f t="shared" si="60"/>
        <v>0</v>
      </c>
      <c r="R675" s="159">
        <f t="shared" si="61"/>
        <v>0</v>
      </c>
      <c r="S675" s="159">
        <f>IF('Checklist Parameters'!$E$60&lt;0.2,0.2,'Checklist Parameters'!$E$60)</f>
        <v>0.72</v>
      </c>
      <c r="T675" s="160">
        <f>IF($O675="",IF('Checklist District ID'!$C$43="Y",MAX($R675:$S675)*$I675,SUM($R675:$S675)*$I675),IF(O675&gt;0,Q675*S675))</f>
        <v>0</v>
      </c>
      <c r="U675" s="160">
        <f>IF(Q675&gt;0,((I675-T675)*'Formula Matrix'!$E$38),0)</f>
        <v>0</v>
      </c>
      <c r="V675" s="160">
        <f t="shared" si="62"/>
        <v>0</v>
      </c>
      <c r="W675" s="160">
        <f>IF(V675&gt;0,(V675*'Checklist Parameters'!$E$35),0)</f>
        <v>0</v>
      </c>
      <c r="X675" s="161">
        <f t="shared" si="63"/>
        <v>0</v>
      </c>
      <c r="Y675" s="161">
        <f>IF('Checklist Parameters'!$E$102&lt;&gt;"",(I675/43560)*'Checklist Parameters'!$E$102,"N/A")</f>
        <v>0</v>
      </c>
      <c r="Z675" s="161" t="str">
        <f>IF('Checklist Parameters'!$E$58&lt;&gt;"",((I675*'Checklist Parameters'!$E$58)*'Checklist Parameters'!$E$35)/1000,"N/A")</f>
        <v>N/A</v>
      </c>
      <c r="AA675" s="161">
        <f>IF('Checklist Parameters'!$E$101&lt;&gt;"",IFERROR(I675/'Checklist Parameters'!$E$101,0),"N/A")</f>
        <v>0</v>
      </c>
      <c r="AB675" s="161" t="str">
        <f>IF('Checklist Parameters'!$E$43&lt;&gt;"",(I675*'Checklist Parameters'!$E$43)/1000,"N/A")</f>
        <v>N/A</v>
      </c>
      <c r="AC675" s="161">
        <f>IF('Checklist Parameters'!$E$16="",$X675,IF(AND('Checklist Parameters'!$E$16&lt;$X675,'Checklist Parameters'!$E$16&gt;=3),'Checklist Parameters'!$E$16,IF(AND('Checklist Parameters'!$E$16&lt;$X675,'Checklist Parameters'!$E$16&lt;3),0,$X675)))</f>
        <v>0</v>
      </c>
      <c r="AD675" s="161" t="str">
        <f>IF(AND(I675&lt;'Checklist Parameters'!$E$22,$I675&lt;&gt;0),"Y","")</f>
        <v/>
      </c>
      <c r="AE675" s="161" t="str">
        <f>IF($AD675="Y",0,IF('Checklist Parameters'!$E$25="","&lt;no limit&gt;",ROUNDDOWN((($I675-'Checklist Parameters'!$E$24)/'Checklist Parameters'!$E$25)+1,0)))</f>
        <v>&lt;no limit&gt;</v>
      </c>
      <c r="AF675" s="174">
        <f t="shared" si="64"/>
        <v>0</v>
      </c>
      <c r="AG675" s="161">
        <f t="shared" si="65"/>
        <v>0</v>
      </c>
      <c r="AH675" s="126"/>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row>
    <row r="676" spans="1:79" ht="15">
      <c r="A676" s="393"/>
      <c r="B676" s="393"/>
      <c r="C676" s="393"/>
      <c r="D676" s="393"/>
      <c r="E676" s="393"/>
      <c r="F676" s="393"/>
      <c r="G676" s="393"/>
      <c r="H676" s="394"/>
      <c r="I676" s="394"/>
      <c r="J676" s="394"/>
      <c r="K676" s="394"/>
      <c r="L676" s="394"/>
      <c r="M676" s="394"/>
      <c r="N676" s="313">
        <f>IF(IF(I676&lt;'Checklist Parameters'!$E$22,0,($I676-$L676))&lt;0,0,IF(I676&lt;'Checklist Parameters'!$E$22,0,($I676-$L676)))</f>
        <v>0</v>
      </c>
      <c r="O676" s="394"/>
      <c r="P676" s="395"/>
      <c r="Q676" s="316">
        <f t="shared" si="60"/>
        <v>0</v>
      </c>
      <c r="R676" s="159">
        <f t="shared" si="61"/>
        <v>0</v>
      </c>
      <c r="S676" s="159">
        <f>IF('Checklist Parameters'!$E$60&lt;0.2,0.2,'Checklist Parameters'!$E$60)</f>
        <v>0.72</v>
      </c>
      <c r="T676" s="160">
        <f>IF($O676="",IF('Checklist District ID'!$C$43="Y",MAX($R676:$S676)*$I676,SUM($R676:$S676)*$I676),IF(O676&gt;0,Q676*S676))</f>
        <v>0</v>
      </c>
      <c r="U676" s="160">
        <f>IF(Q676&gt;0,((I676-T676)*'Formula Matrix'!$E$38),0)</f>
        <v>0</v>
      </c>
      <c r="V676" s="160">
        <f t="shared" si="62"/>
        <v>0</v>
      </c>
      <c r="W676" s="160">
        <f>IF(V676&gt;0,(V676*'Checklist Parameters'!$E$35),0)</f>
        <v>0</v>
      </c>
      <c r="X676" s="161">
        <f t="shared" si="63"/>
        <v>0</v>
      </c>
      <c r="Y676" s="161">
        <f>IF('Checklist Parameters'!$E$102&lt;&gt;"",(I676/43560)*'Checklist Parameters'!$E$102,"N/A")</f>
        <v>0</v>
      </c>
      <c r="Z676" s="161" t="str">
        <f>IF('Checklist Parameters'!$E$58&lt;&gt;"",((I676*'Checklist Parameters'!$E$58)*'Checklist Parameters'!$E$35)/1000,"N/A")</f>
        <v>N/A</v>
      </c>
      <c r="AA676" s="161">
        <f>IF('Checklist Parameters'!$E$101&lt;&gt;"",IFERROR(I676/'Checklist Parameters'!$E$101,0),"N/A")</f>
        <v>0</v>
      </c>
      <c r="AB676" s="161" t="str">
        <f>IF('Checklist Parameters'!$E$43&lt;&gt;"",(I676*'Checklist Parameters'!$E$43)/1000,"N/A")</f>
        <v>N/A</v>
      </c>
      <c r="AC676" s="161">
        <f>IF('Checklist Parameters'!$E$16="",$X676,IF(AND('Checklist Parameters'!$E$16&lt;$X676,'Checklist Parameters'!$E$16&gt;=3),'Checklist Parameters'!$E$16,IF(AND('Checklist Parameters'!$E$16&lt;$X676,'Checklist Parameters'!$E$16&lt;3),0,$X676)))</f>
        <v>0</v>
      </c>
      <c r="AD676" s="161" t="str">
        <f>IF(AND(I676&lt;'Checklist Parameters'!$E$22,$I676&lt;&gt;0),"Y","")</f>
        <v/>
      </c>
      <c r="AE676" s="161" t="str">
        <f>IF($AD676="Y",0,IF('Checklist Parameters'!$E$25="","&lt;no limit&gt;",ROUNDDOWN((($I676-'Checklist Parameters'!$E$24)/'Checklist Parameters'!$E$25)+1,0)))</f>
        <v>&lt;no limit&gt;</v>
      </c>
      <c r="AF676" s="174">
        <f t="shared" si="64"/>
        <v>0</v>
      </c>
      <c r="AG676" s="161">
        <f t="shared" si="65"/>
        <v>0</v>
      </c>
      <c r="AH676" s="126"/>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row>
    <row r="677" spans="1:79" ht="15">
      <c r="A677" s="393"/>
      <c r="B677" s="393"/>
      <c r="C677" s="393"/>
      <c r="D677" s="393"/>
      <c r="E677" s="393"/>
      <c r="F677" s="393"/>
      <c r="G677" s="393"/>
      <c r="H677" s="394"/>
      <c r="I677" s="394"/>
      <c r="J677" s="394"/>
      <c r="K677" s="394"/>
      <c r="L677" s="394"/>
      <c r="M677" s="394"/>
      <c r="N677" s="313">
        <f>IF(IF(I677&lt;'Checklist Parameters'!$E$22,0,($I677-$L677))&lt;0,0,IF(I677&lt;'Checklist Parameters'!$E$22,0,($I677-$L677)))</f>
        <v>0</v>
      </c>
      <c r="O677" s="394"/>
      <c r="P677" s="395"/>
      <c r="Q677" s="316">
        <f t="shared" si="60"/>
        <v>0</v>
      </c>
      <c r="R677" s="159">
        <f t="shared" si="61"/>
        <v>0</v>
      </c>
      <c r="S677" s="159">
        <f>IF('Checklist Parameters'!$E$60&lt;0.2,0.2,'Checklist Parameters'!$E$60)</f>
        <v>0.72</v>
      </c>
      <c r="T677" s="160">
        <f>IF($O677="",IF('Checklist District ID'!$C$43="Y",MAX($R677:$S677)*$I677,SUM($R677:$S677)*$I677),IF(O677&gt;0,Q677*S677))</f>
        <v>0</v>
      </c>
      <c r="U677" s="160">
        <f>IF(Q677&gt;0,((I677-T677)*'Formula Matrix'!$E$38),0)</f>
        <v>0</v>
      </c>
      <c r="V677" s="160">
        <f t="shared" si="62"/>
        <v>0</v>
      </c>
      <c r="W677" s="160">
        <f>IF(V677&gt;0,(V677*'Checklist Parameters'!$E$35),0)</f>
        <v>0</v>
      </c>
      <c r="X677" s="161">
        <f t="shared" si="63"/>
        <v>0</v>
      </c>
      <c r="Y677" s="161">
        <f>IF('Checklist Parameters'!$E$102&lt;&gt;"",(I677/43560)*'Checklist Parameters'!$E$102,"N/A")</f>
        <v>0</v>
      </c>
      <c r="Z677" s="161" t="str">
        <f>IF('Checklist Parameters'!$E$58&lt;&gt;"",((I677*'Checklist Parameters'!$E$58)*'Checklist Parameters'!$E$35)/1000,"N/A")</f>
        <v>N/A</v>
      </c>
      <c r="AA677" s="161">
        <f>IF('Checklist Parameters'!$E$101&lt;&gt;"",IFERROR(I677/'Checklist Parameters'!$E$101,0),"N/A")</f>
        <v>0</v>
      </c>
      <c r="AB677" s="161" t="str">
        <f>IF('Checklist Parameters'!$E$43&lt;&gt;"",(I677*'Checklist Parameters'!$E$43)/1000,"N/A")</f>
        <v>N/A</v>
      </c>
      <c r="AC677" s="161">
        <f>IF('Checklist Parameters'!$E$16="",$X677,IF(AND('Checklist Parameters'!$E$16&lt;$X677,'Checklist Parameters'!$E$16&gt;=3),'Checklist Parameters'!$E$16,IF(AND('Checklist Parameters'!$E$16&lt;$X677,'Checklist Parameters'!$E$16&lt;3),0,$X677)))</f>
        <v>0</v>
      </c>
      <c r="AD677" s="161" t="str">
        <f>IF(AND(I677&lt;'Checklist Parameters'!$E$22,$I677&lt;&gt;0),"Y","")</f>
        <v/>
      </c>
      <c r="AE677" s="161" t="str">
        <f>IF($AD677="Y",0,IF('Checklist Parameters'!$E$25="","&lt;no limit&gt;",ROUNDDOWN((($I677-'Checklist Parameters'!$E$24)/'Checklist Parameters'!$E$25)+1,0)))</f>
        <v>&lt;no limit&gt;</v>
      </c>
      <c r="AF677" s="174">
        <f t="shared" si="64"/>
        <v>0</v>
      </c>
      <c r="AG677" s="161">
        <f t="shared" si="65"/>
        <v>0</v>
      </c>
      <c r="AH677" s="126"/>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row>
    <row r="678" spans="1:79" ht="15">
      <c r="A678" s="393"/>
      <c r="B678" s="393"/>
      <c r="C678" s="393"/>
      <c r="D678" s="393"/>
      <c r="E678" s="393"/>
      <c r="F678" s="393"/>
      <c r="G678" s="393"/>
      <c r="H678" s="394"/>
      <c r="I678" s="394"/>
      <c r="J678" s="394"/>
      <c r="K678" s="394"/>
      <c r="L678" s="394"/>
      <c r="M678" s="394"/>
      <c r="N678" s="313">
        <f>IF(IF(I678&lt;'Checklist Parameters'!$E$22,0,($I678-$L678))&lt;0,0,IF(I678&lt;'Checklist Parameters'!$E$22,0,($I678-$L678)))</f>
        <v>0</v>
      </c>
      <c r="O678" s="394"/>
      <c r="P678" s="395"/>
      <c r="Q678" s="316">
        <f t="shared" si="60"/>
        <v>0</v>
      </c>
      <c r="R678" s="159">
        <f t="shared" si="61"/>
        <v>0</v>
      </c>
      <c r="S678" s="159">
        <f>IF('Checklist Parameters'!$E$60&lt;0.2,0.2,'Checklist Parameters'!$E$60)</f>
        <v>0.72</v>
      </c>
      <c r="T678" s="160">
        <f>IF($O678="",IF('Checklist District ID'!$C$43="Y",MAX($R678:$S678)*$I678,SUM($R678:$S678)*$I678),IF(O678&gt;0,Q678*S678))</f>
        <v>0</v>
      </c>
      <c r="U678" s="160">
        <f>IF(Q678&gt;0,((I678-T678)*'Formula Matrix'!$E$38),0)</f>
        <v>0</v>
      </c>
      <c r="V678" s="160">
        <f t="shared" si="62"/>
        <v>0</v>
      </c>
      <c r="W678" s="160">
        <f>IF(V678&gt;0,(V678*'Checklist Parameters'!$E$35),0)</f>
        <v>0</v>
      </c>
      <c r="X678" s="161">
        <f t="shared" si="63"/>
        <v>0</v>
      </c>
      <c r="Y678" s="161">
        <f>IF('Checklist Parameters'!$E$102&lt;&gt;"",(I678/43560)*'Checklist Parameters'!$E$102,"N/A")</f>
        <v>0</v>
      </c>
      <c r="Z678" s="161" t="str">
        <f>IF('Checklist Parameters'!$E$58&lt;&gt;"",((I678*'Checklist Parameters'!$E$58)*'Checklist Parameters'!$E$35)/1000,"N/A")</f>
        <v>N/A</v>
      </c>
      <c r="AA678" s="161">
        <f>IF('Checklist Parameters'!$E$101&lt;&gt;"",IFERROR(I678/'Checklist Parameters'!$E$101,0),"N/A")</f>
        <v>0</v>
      </c>
      <c r="AB678" s="161" t="str">
        <f>IF('Checklist Parameters'!$E$43&lt;&gt;"",(I678*'Checklist Parameters'!$E$43)/1000,"N/A")</f>
        <v>N/A</v>
      </c>
      <c r="AC678" s="161">
        <f>IF('Checklist Parameters'!$E$16="",$X678,IF(AND('Checklist Parameters'!$E$16&lt;$X678,'Checklist Parameters'!$E$16&gt;=3),'Checklist Parameters'!$E$16,IF(AND('Checklist Parameters'!$E$16&lt;$X678,'Checklist Parameters'!$E$16&lt;3),0,$X678)))</f>
        <v>0</v>
      </c>
      <c r="AD678" s="161" t="str">
        <f>IF(AND(I678&lt;'Checklist Parameters'!$E$22,$I678&lt;&gt;0),"Y","")</f>
        <v/>
      </c>
      <c r="AE678" s="161" t="str">
        <f>IF($AD678="Y",0,IF('Checklist Parameters'!$E$25="","&lt;no limit&gt;",ROUNDDOWN((($I678-'Checklist Parameters'!$E$24)/'Checklist Parameters'!$E$25)+1,0)))</f>
        <v>&lt;no limit&gt;</v>
      </c>
      <c r="AF678" s="174">
        <f t="shared" si="64"/>
        <v>0</v>
      </c>
      <c r="AG678" s="161">
        <f t="shared" si="65"/>
        <v>0</v>
      </c>
      <c r="AH678" s="126"/>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row>
    <row r="679" spans="1:79" ht="15">
      <c r="A679" s="393"/>
      <c r="B679" s="393"/>
      <c r="C679" s="393"/>
      <c r="D679" s="393"/>
      <c r="E679" s="393"/>
      <c r="F679" s="393"/>
      <c r="G679" s="393"/>
      <c r="H679" s="394"/>
      <c r="I679" s="394"/>
      <c r="J679" s="394"/>
      <c r="K679" s="394"/>
      <c r="L679" s="394"/>
      <c r="M679" s="394"/>
      <c r="N679" s="313">
        <f>IF(IF(I679&lt;'Checklist Parameters'!$E$22,0,($I679-$L679))&lt;0,0,IF(I679&lt;'Checklist Parameters'!$E$22,0,($I679-$L679)))</f>
        <v>0</v>
      </c>
      <c r="O679" s="394"/>
      <c r="P679" s="395"/>
      <c r="Q679" s="316">
        <f t="shared" si="60"/>
        <v>0</v>
      </c>
      <c r="R679" s="159">
        <f t="shared" si="61"/>
        <v>0</v>
      </c>
      <c r="S679" s="159">
        <f>IF('Checklist Parameters'!$E$60&lt;0.2,0.2,'Checklist Parameters'!$E$60)</f>
        <v>0.72</v>
      </c>
      <c r="T679" s="160">
        <f>IF($O679="",IF('Checklist District ID'!$C$43="Y",MAX($R679:$S679)*$I679,SUM($R679:$S679)*$I679),IF(O679&gt;0,Q679*S679))</f>
        <v>0</v>
      </c>
      <c r="U679" s="160">
        <f>IF(Q679&gt;0,((I679-T679)*'Formula Matrix'!$E$38),0)</f>
        <v>0</v>
      </c>
      <c r="V679" s="160">
        <f t="shared" si="62"/>
        <v>0</v>
      </c>
      <c r="W679" s="160">
        <f>IF(V679&gt;0,(V679*'Checklist Parameters'!$E$35),0)</f>
        <v>0</v>
      </c>
      <c r="X679" s="161">
        <f t="shared" si="63"/>
        <v>0</v>
      </c>
      <c r="Y679" s="161">
        <f>IF('Checklist Parameters'!$E$102&lt;&gt;"",(I679/43560)*'Checklist Parameters'!$E$102,"N/A")</f>
        <v>0</v>
      </c>
      <c r="Z679" s="161" t="str">
        <f>IF('Checklist Parameters'!$E$58&lt;&gt;"",((I679*'Checklist Parameters'!$E$58)*'Checklist Parameters'!$E$35)/1000,"N/A")</f>
        <v>N/A</v>
      </c>
      <c r="AA679" s="161">
        <f>IF('Checklist Parameters'!$E$101&lt;&gt;"",IFERROR(I679/'Checklist Parameters'!$E$101,0),"N/A")</f>
        <v>0</v>
      </c>
      <c r="AB679" s="161" t="str">
        <f>IF('Checklist Parameters'!$E$43&lt;&gt;"",(I679*'Checklist Parameters'!$E$43)/1000,"N/A")</f>
        <v>N/A</v>
      </c>
      <c r="AC679" s="161">
        <f>IF('Checklist Parameters'!$E$16="",$X679,IF(AND('Checklist Parameters'!$E$16&lt;$X679,'Checklist Parameters'!$E$16&gt;=3),'Checklist Parameters'!$E$16,IF(AND('Checklist Parameters'!$E$16&lt;$X679,'Checklist Parameters'!$E$16&lt;3),0,$X679)))</f>
        <v>0</v>
      </c>
      <c r="AD679" s="161" t="str">
        <f>IF(AND(I679&lt;'Checklist Parameters'!$E$22,$I679&lt;&gt;0),"Y","")</f>
        <v/>
      </c>
      <c r="AE679" s="161" t="str">
        <f>IF($AD679="Y",0,IF('Checklist Parameters'!$E$25="","&lt;no limit&gt;",ROUNDDOWN((($I679-'Checklist Parameters'!$E$24)/'Checklist Parameters'!$E$25)+1,0)))</f>
        <v>&lt;no limit&gt;</v>
      </c>
      <c r="AF679" s="174">
        <f t="shared" si="64"/>
        <v>0</v>
      </c>
      <c r="AG679" s="161">
        <f t="shared" si="65"/>
        <v>0</v>
      </c>
      <c r="AH679" s="126"/>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row>
    <row r="680" spans="1:79" ht="15">
      <c r="A680" s="393"/>
      <c r="B680" s="393"/>
      <c r="C680" s="393"/>
      <c r="D680" s="393"/>
      <c r="E680" s="393"/>
      <c r="F680" s="393"/>
      <c r="G680" s="393"/>
      <c r="H680" s="394"/>
      <c r="I680" s="394"/>
      <c r="J680" s="394"/>
      <c r="K680" s="394"/>
      <c r="L680" s="394"/>
      <c r="M680" s="394"/>
      <c r="N680" s="313">
        <f>IF(IF(I680&lt;'Checklist Parameters'!$E$22,0,($I680-$L680))&lt;0,0,IF(I680&lt;'Checklist Parameters'!$E$22,0,($I680-$L680)))</f>
        <v>0</v>
      </c>
      <c r="O680" s="394"/>
      <c r="P680" s="395"/>
      <c r="Q680" s="316">
        <f t="shared" si="60"/>
        <v>0</v>
      </c>
      <c r="R680" s="159">
        <f t="shared" si="61"/>
        <v>0</v>
      </c>
      <c r="S680" s="159">
        <f>IF('Checklist Parameters'!$E$60&lt;0.2,0.2,'Checklist Parameters'!$E$60)</f>
        <v>0.72</v>
      </c>
      <c r="T680" s="160">
        <f>IF($O680="",IF('Checklist District ID'!$C$43="Y",MAX($R680:$S680)*$I680,SUM($R680:$S680)*$I680),IF(O680&gt;0,Q680*S680))</f>
        <v>0</v>
      </c>
      <c r="U680" s="160">
        <f>IF(Q680&gt;0,((I680-T680)*'Formula Matrix'!$E$38),0)</f>
        <v>0</v>
      </c>
      <c r="V680" s="160">
        <f t="shared" si="62"/>
        <v>0</v>
      </c>
      <c r="W680" s="160">
        <f>IF(V680&gt;0,(V680*'Checklist Parameters'!$E$35),0)</f>
        <v>0</v>
      </c>
      <c r="X680" s="161">
        <f t="shared" si="63"/>
        <v>0</v>
      </c>
      <c r="Y680" s="161">
        <f>IF('Checklist Parameters'!$E$102&lt;&gt;"",(I680/43560)*'Checklist Parameters'!$E$102,"N/A")</f>
        <v>0</v>
      </c>
      <c r="Z680" s="161" t="str">
        <f>IF('Checklist Parameters'!$E$58&lt;&gt;"",((I680*'Checklist Parameters'!$E$58)*'Checklist Parameters'!$E$35)/1000,"N/A")</f>
        <v>N/A</v>
      </c>
      <c r="AA680" s="161">
        <f>IF('Checklist Parameters'!$E$101&lt;&gt;"",IFERROR(I680/'Checklist Parameters'!$E$101,0),"N/A")</f>
        <v>0</v>
      </c>
      <c r="AB680" s="161" t="str">
        <f>IF('Checklist Parameters'!$E$43&lt;&gt;"",(I680*'Checklist Parameters'!$E$43)/1000,"N/A")</f>
        <v>N/A</v>
      </c>
      <c r="AC680" s="161">
        <f>IF('Checklist Parameters'!$E$16="",$X680,IF(AND('Checklist Parameters'!$E$16&lt;$X680,'Checklist Parameters'!$E$16&gt;=3),'Checklist Parameters'!$E$16,IF(AND('Checklist Parameters'!$E$16&lt;$X680,'Checklist Parameters'!$E$16&lt;3),0,$X680)))</f>
        <v>0</v>
      </c>
      <c r="AD680" s="161" t="str">
        <f>IF(AND(I680&lt;'Checklist Parameters'!$E$22,$I680&lt;&gt;0),"Y","")</f>
        <v/>
      </c>
      <c r="AE680" s="161" t="str">
        <f>IF($AD680="Y",0,IF('Checklist Parameters'!$E$25="","&lt;no limit&gt;",ROUNDDOWN((($I680-'Checklist Parameters'!$E$24)/'Checklist Parameters'!$E$25)+1,0)))</f>
        <v>&lt;no limit&gt;</v>
      </c>
      <c r="AF680" s="174">
        <f t="shared" si="64"/>
        <v>0</v>
      </c>
      <c r="AG680" s="161">
        <f t="shared" si="65"/>
        <v>0</v>
      </c>
      <c r="AH680" s="126"/>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row>
    <row r="681" spans="1:79" ht="15">
      <c r="A681" s="393"/>
      <c r="B681" s="393"/>
      <c r="C681" s="393"/>
      <c r="D681" s="393"/>
      <c r="E681" s="393"/>
      <c r="F681" s="393"/>
      <c r="G681" s="393"/>
      <c r="H681" s="394"/>
      <c r="I681" s="394"/>
      <c r="J681" s="394"/>
      <c r="K681" s="394"/>
      <c r="L681" s="394"/>
      <c r="M681" s="394"/>
      <c r="N681" s="313">
        <f>IF(IF(I681&lt;'Checklist Parameters'!$E$22,0,($I681-$L681))&lt;0,0,IF(I681&lt;'Checklist Parameters'!$E$22,0,($I681-$L681)))</f>
        <v>0</v>
      </c>
      <c r="O681" s="394"/>
      <c r="P681" s="395"/>
      <c r="Q681" s="316">
        <f t="shared" si="60"/>
        <v>0</v>
      </c>
      <c r="R681" s="159">
        <f t="shared" si="61"/>
        <v>0</v>
      </c>
      <c r="S681" s="159">
        <f>IF('Checklist Parameters'!$E$60&lt;0.2,0.2,'Checklist Parameters'!$E$60)</f>
        <v>0.72</v>
      </c>
      <c r="T681" s="160">
        <f>IF($O681="",IF('Checklist District ID'!$C$43="Y",MAX($R681:$S681)*$I681,SUM($R681:$S681)*$I681),IF(O681&gt;0,Q681*S681))</f>
        <v>0</v>
      </c>
      <c r="U681" s="160">
        <f>IF(Q681&gt;0,((I681-T681)*'Formula Matrix'!$E$38),0)</f>
        <v>0</v>
      </c>
      <c r="V681" s="160">
        <f t="shared" si="62"/>
        <v>0</v>
      </c>
      <c r="W681" s="160">
        <f>IF(V681&gt;0,(V681*'Checklist Parameters'!$E$35),0)</f>
        <v>0</v>
      </c>
      <c r="X681" s="161">
        <f t="shared" si="63"/>
        <v>0</v>
      </c>
      <c r="Y681" s="161">
        <f>IF('Checklist Parameters'!$E$102&lt;&gt;"",(I681/43560)*'Checklist Parameters'!$E$102,"N/A")</f>
        <v>0</v>
      </c>
      <c r="Z681" s="161" t="str">
        <f>IF('Checklist Parameters'!$E$58&lt;&gt;"",((I681*'Checklist Parameters'!$E$58)*'Checklist Parameters'!$E$35)/1000,"N/A")</f>
        <v>N/A</v>
      </c>
      <c r="AA681" s="161">
        <f>IF('Checklist Parameters'!$E$101&lt;&gt;"",IFERROR(I681/'Checklist Parameters'!$E$101,0),"N/A")</f>
        <v>0</v>
      </c>
      <c r="AB681" s="161" t="str">
        <f>IF('Checklist Parameters'!$E$43&lt;&gt;"",(I681*'Checklist Parameters'!$E$43)/1000,"N/A")</f>
        <v>N/A</v>
      </c>
      <c r="AC681" s="161">
        <f>IF('Checklist Parameters'!$E$16="",$X681,IF(AND('Checklist Parameters'!$E$16&lt;$X681,'Checklist Parameters'!$E$16&gt;=3),'Checklist Parameters'!$E$16,IF(AND('Checklist Parameters'!$E$16&lt;$X681,'Checklist Parameters'!$E$16&lt;3),0,$X681)))</f>
        <v>0</v>
      </c>
      <c r="AD681" s="161" t="str">
        <f>IF(AND(I681&lt;'Checklist Parameters'!$E$22,$I681&lt;&gt;0),"Y","")</f>
        <v/>
      </c>
      <c r="AE681" s="161" t="str">
        <f>IF($AD681="Y",0,IF('Checklist Parameters'!$E$25="","&lt;no limit&gt;",ROUNDDOWN((($I681-'Checklist Parameters'!$E$24)/'Checklist Parameters'!$E$25)+1,0)))</f>
        <v>&lt;no limit&gt;</v>
      </c>
      <c r="AF681" s="174">
        <f t="shared" si="64"/>
        <v>0</v>
      </c>
      <c r="AG681" s="161">
        <f t="shared" si="65"/>
        <v>0</v>
      </c>
      <c r="AH681" s="126"/>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row>
    <row r="682" spans="1:79" ht="15">
      <c r="A682" s="393"/>
      <c r="B682" s="393"/>
      <c r="C682" s="393"/>
      <c r="D682" s="393"/>
      <c r="E682" s="393"/>
      <c r="F682" s="393"/>
      <c r="G682" s="393"/>
      <c r="H682" s="394"/>
      <c r="I682" s="394"/>
      <c r="J682" s="394"/>
      <c r="K682" s="394"/>
      <c r="L682" s="394"/>
      <c r="M682" s="394"/>
      <c r="N682" s="313">
        <f>IF(IF(I682&lt;'Checklist Parameters'!$E$22,0,($I682-$L682))&lt;0,0,IF(I682&lt;'Checklist Parameters'!$E$22,0,($I682-$L682)))</f>
        <v>0</v>
      </c>
      <c r="O682" s="394"/>
      <c r="P682" s="395"/>
      <c r="Q682" s="316">
        <f t="shared" si="60"/>
        <v>0</v>
      </c>
      <c r="R682" s="159">
        <f t="shared" si="61"/>
        <v>0</v>
      </c>
      <c r="S682" s="159">
        <f>IF('Checklist Parameters'!$E$60&lt;0.2,0.2,'Checklist Parameters'!$E$60)</f>
        <v>0.72</v>
      </c>
      <c r="T682" s="160">
        <f>IF($O682="",IF('Checklist District ID'!$C$43="Y",MAX($R682:$S682)*$I682,SUM($R682:$S682)*$I682),IF(O682&gt;0,Q682*S682))</f>
        <v>0</v>
      </c>
      <c r="U682" s="160">
        <f>IF(Q682&gt;0,((I682-T682)*'Formula Matrix'!$E$38),0)</f>
        <v>0</v>
      </c>
      <c r="V682" s="160">
        <f t="shared" si="62"/>
        <v>0</v>
      </c>
      <c r="W682" s="160">
        <f>IF(V682&gt;0,(V682*'Checklist Parameters'!$E$35),0)</f>
        <v>0</v>
      </c>
      <c r="X682" s="161">
        <f t="shared" si="63"/>
        <v>0</v>
      </c>
      <c r="Y682" s="161">
        <f>IF('Checklist Parameters'!$E$102&lt;&gt;"",(I682/43560)*'Checklist Parameters'!$E$102,"N/A")</f>
        <v>0</v>
      </c>
      <c r="Z682" s="161" t="str">
        <f>IF('Checklist Parameters'!$E$58&lt;&gt;"",((I682*'Checklist Parameters'!$E$58)*'Checklist Parameters'!$E$35)/1000,"N/A")</f>
        <v>N/A</v>
      </c>
      <c r="AA682" s="161">
        <f>IF('Checklist Parameters'!$E$101&lt;&gt;"",IFERROR(I682/'Checklist Parameters'!$E$101,0),"N/A")</f>
        <v>0</v>
      </c>
      <c r="AB682" s="161" t="str">
        <f>IF('Checklist Parameters'!$E$43&lt;&gt;"",(I682*'Checklist Parameters'!$E$43)/1000,"N/A")</f>
        <v>N/A</v>
      </c>
      <c r="AC682" s="161">
        <f>IF('Checklist Parameters'!$E$16="",$X682,IF(AND('Checklist Parameters'!$E$16&lt;$X682,'Checklist Parameters'!$E$16&gt;=3),'Checklist Parameters'!$E$16,IF(AND('Checklist Parameters'!$E$16&lt;$X682,'Checklist Parameters'!$E$16&lt;3),0,$X682)))</f>
        <v>0</v>
      </c>
      <c r="AD682" s="161" t="str">
        <f>IF(AND(I682&lt;'Checklist Parameters'!$E$22,$I682&lt;&gt;0),"Y","")</f>
        <v/>
      </c>
      <c r="AE682" s="161" t="str">
        <f>IF($AD682="Y",0,IF('Checklist Parameters'!$E$25="","&lt;no limit&gt;",ROUNDDOWN((($I682-'Checklist Parameters'!$E$24)/'Checklist Parameters'!$E$25)+1,0)))</f>
        <v>&lt;no limit&gt;</v>
      </c>
      <c r="AF682" s="174">
        <f t="shared" si="64"/>
        <v>0</v>
      </c>
      <c r="AG682" s="161">
        <f t="shared" si="65"/>
        <v>0</v>
      </c>
      <c r="AH682" s="126"/>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row>
    <row r="683" spans="1:79" ht="15">
      <c r="A683" s="393"/>
      <c r="B683" s="393"/>
      <c r="C683" s="393"/>
      <c r="D683" s="393"/>
      <c r="E683" s="393"/>
      <c r="F683" s="393"/>
      <c r="G683" s="393"/>
      <c r="H683" s="394"/>
      <c r="I683" s="394"/>
      <c r="J683" s="394"/>
      <c r="K683" s="394"/>
      <c r="L683" s="394"/>
      <c r="M683" s="394"/>
      <c r="N683" s="313">
        <f>IF(IF(I683&lt;'Checklist Parameters'!$E$22,0,($I683-$L683))&lt;0,0,IF(I683&lt;'Checklist Parameters'!$E$22,0,($I683-$L683)))</f>
        <v>0</v>
      </c>
      <c r="O683" s="394"/>
      <c r="P683" s="395"/>
      <c r="Q683" s="316">
        <f t="shared" si="60"/>
        <v>0</v>
      </c>
      <c r="R683" s="159">
        <f t="shared" si="61"/>
        <v>0</v>
      </c>
      <c r="S683" s="159">
        <f>IF('Checklist Parameters'!$E$60&lt;0.2,0.2,'Checklist Parameters'!$E$60)</f>
        <v>0.72</v>
      </c>
      <c r="T683" s="160">
        <f>IF($O683="",IF('Checklist District ID'!$C$43="Y",MAX($R683:$S683)*$I683,SUM($R683:$S683)*$I683),IF(O683&gt;0,Q683*S683))</f>
        <v>0</v>
      </c>
      <c r="U683" s="160">
        <f>IF(Q683&gt;0,((I683-T683)*'Formula Matrix'!$E$38),0)</f>
        <v>0</v>
      </c>
      <c r="V683" s="160">
        <f t="shared" si="62"/>
        <v>0</v>
      </c>
      <c r="W683" s="160">
        <f>IF(V683&gt;0,(V683*'Checklist Parameters'!$E$35),0)</f>
        <v>0</v>
      </c>
      <c r="X683" s="161">
        <f t="shared" si="63"/>
        <v>0</v>
      </c>
      <c r="Y683" s="161">
        <f>IF('Checklist Parameters'!$E$102&lt;&gt;"",(I683/43560)*'Checklist Parameters'!$E$102,"N/A")</f>
        <v>0</v>
      </c>
      <c r="Z683" s="161" t="str">
        <f>IF('Checklist Parameters'!$E$58&lt;&gt;"",((I683*'Checklist Parameters'!$E$58)*'Checklist Parameters'!$E$35)/1000,"N/A")</f>
        <v>N/A</v>
      </c>
      <c r="AA683" s="161">
        <f>IF('Checklist Parameters'!$E$101&lt;&gt;"",IFERROR(I683/'Checklist Parameters'!$E$101,0),"N/A")</f>
        <v>0</v>
      </c>
      <c r="AB683" s="161" t="str">
        <f>IF('Checklist Parameters'!$E$43&lt;&gt;"",(I683*'Checklist Parameters'!$E$43)/1000,"N/A")</f>
        <v>N/A</v>
      </c>
      <c r="AC683" s="161">
        <f>IF('Checklist Parameters'!$E$16="",$X683,IF(AND('Checklist Parameters'!$E$16&lt;$X683,'Checklist Parameters'!$E$16&gt;=3),'Checklist Parameters'!$E$16,IF(AND('Checklist Parameters'!$E$16&lt;$X683,'Checklist Parameters'!$E$16&lt;3),0,$X683)))</f>
        <v>0</v>
      </c>
      <c r="AD683" s="161" t="str">
        <f>IF(AND(I683&lt;'Checklist Parameters'!$E$22,$I683&lt;&gt;0),"Y","")</f>
        <v/>
      </c>
      <c r="AE683" s="161" t="str">
        <f>IF($AD683="Y",0,IF('Checklist Parameters'!$E$25="","&lt;no limit&gt;",ROUNDDOWN((($I683-'Checklist Parameters'!$E$24)/'Checklist Parameters'!$E$25)+1,0)))</f>
        <v>&lt;no limit&gt;</v>
      </c>
      <c r="AF683" s="174">
        <f t="shared" si="64"/>
        <v>0</v>
      </c>
      <c r="AG683" s="161">
        <f t="shared" si="65"/>
        <v>0</v>
      </c>
      <c r="AH683" s="126"/>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row>
    <row r="684" spans="1:79" ht="15">
      <c r="A684" s="393"/>
      <c r="B684" s="393"/>
      <c r="C684" s="393"/>
      <c r="D684" s="393"/>
      <c r="E684" s="393"/>
      <c r="F684" s="393"/>
      <c r="G684" s="393"/>
      <c r="H684" s="394"/>
      <c r="I684" s="394"/>
      <c r="J684" s="394"/>
      <c r="K684" s="394"/>
      <c r="L684" s="394"/>
      <c r="M684" s="394"/>
      <c r="N684" s="313">
        <f>IF(IF(I684&lt;'Checklist Parameters'!$E$22,0,($I684-$L684))&lt;0,0,IF(I684&lt;'Checklist Parameters'!$E$22,0,($I684-$L684)))</f>
        <v>0</v>
      </c>
      <c r="O684" s="394"/>
      <c r="P684" s="395"/>
      <c r="Q684" s="316">
        <f t="shared" si="60"/>
        <v>0</v>
      </c>
      <c r="R684" s="159">
        <f t="shared" si="61"/>
        <v>0</v>
      </c>
      <c r="S684" s="159">
        <f>IF('Checklist Parameters'!$E$60&lt;0.2,0.2,'Checklist Parameters'!$E$60)</f>
        <v>0.72</v>
      </c>
      <c r="T684" s="160">
        <f>IF($O684="",IF('Checklist District ID'!$C$43="Y",MAX($R684:$S684)*$I684,SUM($R684:$S684)*$I684),IF(O684&gt;0,Q684*S684))</f>
        <v>0</v>
      </c>
      <c r="U684" s="160">
        <f>IF(Q684&gt;0,((I684-T684)*'Formula Matrix'!$E$38),0)</f>
        <v>0</v>
      </c>
      <c r="V684" s="160">
        <f t="shared" si="62"/>
        <v>0</v>
      </c>
      <c r="W684" s="160">
        <f>IF(V684&gt;0,(V684*'Checklist Parameters'!$E$35),0)</f>
        <v>0</v>
      </c>
      <c r="X684" s="161">
        <f t="shared" si="63"/>
        <v>0</v>
      </c>
      <c r="Y684" s="161">
        <f>IF('Checklist Parameters'!$E$102&lt;&gt;"",(I684/43560)*'Checklist Parameters'!$E$102,"N/A")</f>
        <v>0</v>
      </c>
      <c r="Z684" s="161" t="str">
        <f>IF('Checklist Parameters'!$E$58&lt;&gt;"",((I684*'Checklist Parameters'!$E$58)*'Checklist Parameters'!$E$35)/1000,"N/A")</f>
        <v>N/A</v>
      </c>
      <c r="AA684" s="161">
        <f>IF('Checklist Parameters'!$E$101&lt;&gt;"",IFERROR(I684/'Checklist Parameters'!$E$101,0),"N/A")</f>
        <v>0</v>
      </c>
      <c r="AB684" s="161" t="str">
        <f>IF('Checklist Parameters'!$E$43&lt;&gt;"",(I684*'Checklist Parameters'!$E$43)/1000,"N/A")</f>
        <v>N/A</v>
      </c>
      <c r="AC684" s="161">
        <f>IF('Checklist Parameters'!$E$16="",$X684,IF(AND('Checklist Parameters'!$E$16&lt;$X684,'Checklist Parameters'!$E$16&gt;=3),'Checklist Parameters'!$E$16,IF(AND('Checklist Parameters'!$E$16&lt;$X684,'Checklist Parameters'!$E$16&lt;3),0,$X684)))</f>
        <v>0</v>
      </c>
      <c r="AD684" s="161" t="str">
        <f>IF(AND(I684&lt;'Checklist Parameters'!$E$22,$I684&lt;&gt;0),"Y","")</f>
        <v/>
      </c>
      <c r="AE684" s="161" t="str">
        <f>IF($AD684="Y",0,IF('Checklist Parameters'!$E$25="","&lt;no limit&gt;",ROUNDDOWN((($I684-'Checklist Parameters'!$E$24)/'Checklist Parameters'!$E$25)+1,0)))</f>
        <v>&lt;no limit&gt;</v>
      </c>
      <c r="AF684" s="174">
        <f t="shared" si="64"/>
        <v>0</v>
      </c>
      <c r="AG684" s="161">
        <f t="shared" si="65"/>
        <v>0</v>
      </c>
      <c r="AH684" s="126"/>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row>
    <row r="685" spans="1:79" ht="15">
      <c r="A685" s="393"/>
      <c r="B685" s="393"/>
      <c r="C685" s="393"/>
      <c r="D685" s="393"/>
      <c r="E685" s="393"/>
      <c r="F685" s="393"/>
      <c r="G685" s="393"/>
      <c r="H685" s="394"/>
      <c r="I685" s="394"/>
      <c r="J685" s="394"/>
      <c r="K685" s="394"/>
      <c r="L685" s="394"/>
      <c r="M685" s="394"/>
      <c r="N685" s="313">
        <f>IF(IF(I685&lt;'Checklist Parameters'!$E$22,0,($I685-$L685))&lt;0,0,IF(I685&lt;'Checklist Parameters'!$E$22,0,($I685-$L685)))</f>
        <v>0</v>
      </c>
      <c r="O685" s="394"/>
      <c r="P685" s="395"/>
      <c r="Q685" s="316">
        <f t="shared" si="60"/>
        <v>0</v>
      </c>
      <c r="R685" s="159">
        <f t="shared" si="61"/>
        <v>0</v>
      </c>
      <c r="S685" s="159">
        <f>IF('Checklist Parameters'!$E$60&lt;0.2,0.2,'Checklist Parameters'!$E$60)</f>
        <v>0.72</v>
      </c>
      <c r="T685" s="160">
        <f>IF($O685="",IF('Checklist District ID'!$C$43="Y",MAX($R685:$S685)*$I685,SUM($R685:$S685)*$I685),IF(O685&gt;0,Q685*S685))</f>
        <v>0</v>
      </c>
      <c r="U685" s="160">
        <f>IF(Q685&gt;0,((I685-T685)*'Formula Matrix'!$E$38),0)</f>
        <v>0</v>
      </c>
      <c r="V685" s="160">
        <f t="shared" si="62"/>
        <v>0</v>
      </c>
      <c r="W685" s="160">
        <f>IF(V685&gt;0,(V685*'Checklist Parameters'!$E$35),0)</f>
        <v>0</v>
      </c>
      <c r="X685" s="161">
        <f t="shared" si="63"/>
        <v>0</v>
      </c>
      <c r="Y685" s="161">
        <f>IF('Checklist Parameters'!$E$102&lt;&gt;"",(I685/43560)*'Checklist Parameters'!$E$102,"N/A")</f>
        <v>0</v>
      </c>
      <c r="Z685" s="161" t="str">
        <f>IF('Checklist Parameters'!$E$58&lt;&gt;"",((I685*'Checklist Parameters'!$E$58)*'Checklist Parameters'!$E$35)/1000,"N/A")</f>
        <v>N/A</v>
      </c>
      <c r="AA685" s="161">
        <f>IF('Checklist Parameters'!$E$101&lt;&gt;"",IFERROR(I685/'Checklist Parameters'!$E$101,0),"N/A")</f>
        <v>0</v>
      </c>
      <c r="AB685" s="161" t="str">
        <f>IF('Checklist Parameters'!$E$43&lt;&gt;"",(I685*'Checklist Parameters'!$E$43)/1000,"N/A")</f>
        <v>N/A</v>
      </c>
      <c r="AC685" s="161">
        <f>IF('Checklist Parameters'!$E$16="",$X685,IF(AND('Checklist Parameters'!$E$16&lt;$X685,'Checklist Parameters'!$E$16&gt;=3),'Checklist Parameters'!$E$16,IF(AND('Checklist Parameters'!$E$16&lt;$X685,'Checklist Parameters'!$E$16&lt;3),0,$X685)))</f>
        <v>0</v>
      </c>
      <c r="AD685" s="161" t="str">
        <f>IF(AND(I685&lt;'Checklist Parameters'!$E$22,$I685&lt;&gt;0),"Y","")</f>
        <v/>
      </c>
      <c r="AE685" s="161" t="str">
        <f>IF($AD685="Y",0,IF('Checklist Parameters'!$E$25="","&lt;no limit&gt;",ROUNDDOWN((($I685-'Checklist Parameters'!$E$24)/'Checklist Parameters'!$E$25)+1,0)))</f>
        <v>&lt;no limit&gt;</v>
      </c>
      <c r="AF685" s="174">
        <f t="shared" si="64"/>
        <v>0</v>
      </c>
      <c r="AG685" s="161">
        <f t="shared" si="65"/>
        <v>0</v>
      </c>
      <c r="AH685" s="126"/>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row>
    <row r="686" spans="1:79" ht="15">
      <c r="A686" s="393"/>
      <c r="B686" s="393"/>
      <c r="C686" s="393"/>
      <c r="D686" s="393"/>
      <c r="E686" s="393"/>
      <c r="F686" s="393"/>
      <c r="G686" s="393"/>
      <c r="H686" s="394"/>
      <c r="I686" s="394"/>
      <c r="J686" s="394"/>
      <c r="K686" s="394"/>
      <c r="L686" s="394"/>
      <c r="M686" s="394"/>
      <c r="N686" s="313">
        <f>IF(IF(I686&lt;'Checklist Parameters'!$E$22,0,($I686-$L686))&lt;0,0,IF(I686&lt;'Checklist Parameters'!$E$22,0,($I686-$L686)))</f>
        <v>0</v>
      </c>
      <c r="O686" s="394"/>
      <c r="P686" s="395"/>
      <c r="Q686" s="316">
        <f t="shared" si="60"/>
        <v>0</v>
      </c>
      <c r="R686" s="159">
        <f t="shared" si="61"/>
        <v>0</v>
      </c>
      <c r="S686" s="159">
        <f>IF('Checklist Parameters'!$E$60&lt;0.2,0.2,'Checklist Parameters'!$E$60)</f>
        <v>0.72</v>
      </c>
      <c r="T686" s="160">
        <f>IF($O686="",IF('Checklist District ID'!$C$43="Y",MAX($R686:$S686)*$I686,SUM($R686:$S686)*$I686),IF(O686&gt;0,Q686*S686))</f>
        <v>0</v>
      </c>
      <c r="U686" s="160">
        <f>IF(Q686&gt;0,((I686-T686)*'Formula Matrix'!$E$38),0)</f>
        <v>0</v>
      </c>
      <c r="V686" s="160">
        <f t="shared" si="62"/>
        <v>0</v>
      </c>
      <c r="W686" s="160">
        <f>IF(V686&gt;0,(V686*'Checklist Parameters'!$E$35),0)</f>
        <v>0</v>
      </c>
      <c r="X686" s="161">
        <f t="shared" si="63"/>
        <v>0</v>
      </c>
      <c r="Y686" s="161">
        <f>IF('Checklist Parameters'!$E$102&lt;&gt;"",(I686/43560)*'Checklist Parameters'!$E$102,"N/A")</f>
        <v>0</v>
      </c>
      <c r="Z686" s="161" t="str">
        <f>IF('Checklist Parameters'!$E$58&lt;&gt;"",((I686*'Checklist Parameters'!$E$58)*'Checklist Parameters'!$E$35)/1000,"N/A")</f>
        <v>N/A</v>
      </c>
      <c r="AA686" s="161">
        <f>IF('Checklist Parameters'!$E$101&lt;&gt;"",IFERROR(I686/'Checklist Parameters'!$E$101,0),"N/A")</f>
        <v>0</v>
      </c>
      <c r="AB686" s="161" t="str">
        <f>IF('Checklist Parameters'!$E$43&lt;&gt;"",(I686*'Checklist Parameters'!$E$43)/1000,"N/A")</f>
        <v>N/A</v>
      </c>
      <c r="AC686" s="161">
        <f>IF('Checklist Parameters'!$E$16="",$X686,IF(AND('Checklist Parameters'!$E$16&lt;$X686,'Checklist Parameters'!$E$16&gt;=3),'Checklist Parameters'!$E$16,IF(AND('Checklist Parameters'!$E$16&lt;$X686,'Checklist Parameters'!$E$16&lt;3),0,$X686)))</f>
        <v>0</v>
      </c>
      <c r="AD686" s="161" t="str">
        <f>IF(AND(I686&lt;'Checklist Parameters'!$E$22,$I686&lt;&gt;0),"Y","")</f>
        <v/>
      </c>
      <c r="AE686" s="161" t="str">
        <f>IF($AD686="Y",0,IF('Checklist Parameters'!$E$25="","&lt;no limit&gt;",ROUNDDOWN((($I686-'Checklist Parameters'!$E$24)/'Checklist Parameters'!$E$25)+1,0)))</f>
        <v>&lt;no limit&gt;</v>
      </c>
      <c r="AF686" s="174">
        <f t="shared" si="64"/>
        <v>0</v>
      </c>
      <c r="AG686" s="161">
        <f t="shared" si="65"/>
        <v>0</v>
      </c>
      <c r="AH686" s="126"/>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row>
    <row r="687" spans="1:79" ht="15">
      <c r="A687" s="393"/>
      <c r="B687" s="393"/>
      <c r="C687" s="393"/>
      <c r="D687" s="393"/>
      <c r="E687" s="393"/>
      <c r="F687" s="393"/>
      <c r="G687" s="393"/>
      <c r="H687" s="394"/>
      <c r="I687" s="394"/>
      <c r="J687" s="394"/>
      <c r="K687" s="394"/>
      <c r="L687" s="394"/>
      <c r="M687" s="394"/>
      <c r="N687" s="313">
        <f>IF(IF(I687&lt;'Checklist Parameters'!$E$22,0,($I687-$L687))&lt;0,0,IF(I687&lt;'Checklist Parameters'!$E$22,0,($I687-$L687)))</f>
        <v>0</v>
      </c>
      <c r="O687" s="394"/>
      <c r="P687" s="395"/>
      <c r="Q687" s="316">
        <f t="shared" si="60"/>
        <v>0</v>
      </c>
      <c r="R687" s="159">
        <f t="shared" si="61"/>
        <v>0</v>
      </c>
      <c r="S687" s="159">
        <f>IF('Checklist Parameters'!$E$60&lt;0.2,0.2,'Checklist Parameters'!$E$60)</f>
        <v>0.72</v>
      </c>
      <c r="T687" s="160">
        <f>IF($O687="",IF('Checklist District ID'!$C$43="Y",MAX($R687:$S687)*$I687,SUM($R687:$S687)*$I687),IF(O687&gt;0,Q687*S687))</f>
        <v>0</v>
      </c>
      <c r="U687" s="160">
        <f>IF(Q687&gt;0,((I687-T687)*'Formula Matrix'!$E$38),0)</f>
        <v>0</v>
      </c>
      <c r="V687" s="160">
        <f t="shared" si="62"/>
        <v>0</v>
      </c>
      <c r="W687" s="160">
        <f>IF(V687&gt;0,(V687*'Checklist Parameters'!$E$35),0)</f>
        <v>0</v>
      </c>
      <c r="X687" s="161">
        <f t="shared" si="63"/>
        <v>0</v>
      </c>
      <c r="Y687" s="161">
        <f>IF('Checklist Parameters'!$E$102&lt;&gt;"",(I687/43560)*'Checklist Parameters'!$E$102,"N/A")</f>
        <v>0</v>
      </c>
      <c r="Z687" s="161" t="str">
        <f>IF('Checklist Parameters'!$E$58&lt;&gt;"",((I687*'Checklist Parameters'!$E$58)*'Checklist Parameters'!$E$35)/1000,"N/A")</f>
        <v>N/A</v>
      </c>
      <c r="AA687" s="161">
        <f>IF('Checklist Parameters'!$E$101&lt;&gt;"",IFERROR(I687/'Checklist Parameters'!$E$101,0),"N/A")</f>
        <v>0</v>
      </c>
      <c r="AB687" s="161" t="str">
        <f>IF('Checklist Parameters'!$E$43&lt;&gt;"",(I687*'Checklist Parameters'!$E$43)/1000,"N/A")</f>
        <v>N/A</v>
      </c>
      <c r="AC687" s="161">
        <f>IF('Checklist Parameters'!$E$16="",$X687,IF(AND('Checklist Parameters'!$E$16&lt;$X687,'Checklist Parameters'!$E$16&gt;=3),'Checklist Parameters'!$E$16,IF(AND('Checklist Parameters'!$E$16&lt;$X687,'Checklist Parameters'!$E$16&lt;3),0,$X687)))</f>
        <v>0</v>
      </c>
      <c r="AD687" s="161" t="str">
        <f>IF(AND(I687&lt;'Checklist Parameters'!$E$22,$I687&lt;&gt;0),"Y","")</f>
        <v/>
      </c>
      <c r="AE687" s="161" t="str">
        <f>IF($AD687="Y",0,IF('Checklist Parameters'!$E$25="","&lt;no limit&gt;",ROUNDDOWN((($I687-'Checklist Parameters'!$E$24)/'Checklist Parameters'!$E$25)+1,0)))</f>
        <v>&lt;no limit&gt;</v>
      </c>
      <c r="AF687" s="174">
        <f t="shared" si="64"/>
        <v>0</v>
      </c>
      <c r="AG687" s="161">
        <f t="shared" si="65"/>
        <v>0</v>
      </c>
      <c r="AH687" s="126"/>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row>
    <row r="688" spans="1:79" ht="15">
      <c r="A688" s="393"/>
      <c r="B688" s="393"/>
      <c r="C688" s="393"/>
      <c r="D688" s="393"/>
      <c r="E688" s="393"/>
      <c r="F688" s="393"/>
      <c r="G688" s="393"/>
      <c r="H688" s="394"/>
      <c r="I688" s="394"/>
      <c r="J688" s="394"/>
      <c r="K688" s="394"/>
      <c r="L688" s="394"/>
      <c r="M688" s="394"/>
      <c r="N688" s="313">
        <f>IF(IF(I688&lt;'Checklist Parameters'!$E$22,0,($I688-$L688))&lt;0,0,IF(I688&lt;'Checklist Parameters'!$E$22,0,($I688-$L688)))</f>
        <v>0</v>
      </c>
      <c r="O688" s="394"/>
      <c r="P688" s="395"/>
      <c r="Q688" s="316">
        <f t="shared" si="60"/>
        <v>0</v>
      </c>
      <c r="R688" s="159">
        <f t="shared" si="61"/>
        <v>0</v>
      </c>
      <c r="S688" s="159">
        <f>IF('Checklist Parameters'!$E$60&lt;0.2,0.2,'Checklist Parameters'!$E$60)</f>
        <v>0.72</v>
      </c>
      <c r="T688" s="160">
        <f>IF($O688="",IF('Checklist District ID'!$C$43="Y",MAX($R688:$S688)*$I688,SUM($R688:$S688)*$I688),IF(O688&gt;0,Q688*S688))</f>
        <v>0</v>
      </c>
      <c r="U688" s="160">
        <f>IF(Q688&gt;0,((I688-T688)*'Formula Matrix'!$E$38),0)</f>
        <v>0</v>
      </c>
      <c r="V688" s="160">
        <f t="shared" si="62"/>
        <v>0</v>
      </c>
      <c r="W688" s="160">
        <f>IF(V688&gt;0,(V688*'Checklist Parameters'!$E$35),0)</f>
        <v>0</v>
      </c>
      <c r="X688" s="161">
        <f t="shared" si="63"/>
        <v>0</v>
      </c>
      <c r="Y688" s="161">
        <f>IF('Checklist Parameters'!$E$102&lt;&gt;"",(I688/43560)*'Checklist Parameters'!$E$102,"N/A")</f>
        <v>0</v>
      </c>
      <c r="Z688" s="161" t="str">
        <f>IF('Checklist Parameters'!$E$58&lt;&gt;"",((I688*'Checklist Parameters'!$E$58)*'Checklist Parameters'!$E$35)/1000,"N/A")</f>
        <v>N/A</v>
      </c>
      <c r="AA688" s="161">
        <f>IF('Checklist Parameters'!$E$101&lt;&gt;"",IFERROR(I688/'Checklist Parameters'!$E$101,0),"N/A")</f>
        <v>0</v>
      </c>
      <c r="AB688" s="161" t="str">
        <f>IF('Checklist Parameters'!$E$43&lt;&gt;"",(I688*'Checklist Parameters'!$E$43)/1000,"N/A")</f>
        <v>N/A</v>
      </c>
      <c r="AC688" s="161">
        <f>IF('Checklist Parameters'!$E$16="",$X688,IF(AND('Checklist Parameters'!$E$16&lt;$X688,'Checklist Parameters'!$E$16&gt;=3),'Checklist Parameters'!$E$16,IF(AND('Checklist Parameters'!$E$16&lt;$X688,'Checklist Parameters'!$E$16&lt;3),0,$X688)))</f>
        <v>0</v>
      </c>
      <c r="AD688" s="161" t="str">
        <f>IF(AND(I688&lt;'Checklist Parameters'!$E$22,$I688&lt;&gt;0),"Y","")</f>
        <v/>
      </c>
      <c r="AE688" s="161" t="str">
        <f>IF($AD688="Y",0,IF('Checklist Parameters'!$E$25="","&lt;no limit&gt;",ROUNDDOWN((($I688-'Checklist Parameters'!$E$24)/'Checklist Parameters'!$E$25)+1,0)))</f>
        <v>&lt;no limit&gt;</v>
      </c>
      <c r="AF688" s="174">
        <f t="shared" si="64"/>
        <v>0</v>
      </c>
      <c r="AG688" s="161">
        <f t="shared" si="65"/>
        <v>0</v>
      </c>
      <c r="AH688" s="126"/>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row>
    <row r="689" spans="1:79" ht="15">
      <c r="A689" s="393"/>
      <c r="B689" s="393"/>
      <c r="C689" s="393"/>
      <c r="D689" s="393"/>
      <c r="E689" s="393"/>
      <c r="F689" s="393"/>
      <c r="G689" s="393"/>
      <c r="H689" s="394"/>
      <c r="I689" s="394"/>
      <c r="J689" s="394"/>
      <c r="K689" s="394"/>
      <c r="L689" s="394"/>
      <c r="M689" s="394"/>
      <c r="N689" s="313">
        <f>IF(IF(I689&lt;'Checklist Parameters'!$E$22,0,($I689-$L689))&lt;0,0,IF(I689&lt;'Checklist Parameters'!$E$22,0,($I689-$L689)))</f>
        <v>0</v>
      </c>
      <c r="O689" s="394"/>
      <c r="P689" s="395"/>
      <c r="Q689" s="316">
        <f t="shared" si="60"/>
        <v>0</v>
      </c>
      <c r="R689" s="159">
        <f t="shared" si="61"/>
        <v>0</v>
      </c>
      <c r="S689" s="159">
        <f>IF('Checklist Parameters'!$E$60&lt;0.2,0.2,'Checklist Parameters'!$E$60)</f>
        <v>0.72</v>
      </c>
      <c r="T689" s="160">
        <f>IF($O689="",IF('Checklist District ID'!$C$43="Y",MAX($R689:$S689)*$I689,SUM($R689:$S689)*$I689),IF(O689&gt;0,Q689*S689))</f>
        <v>0</v>
      </c>
      <c r="U689" s="160">
        <f>IF(Q689&gt;0,((I689-T689)*'Formula Matrix'!$E$38),0)</f>
        <v>0</v>
      </c>
      <c r="V689" s="160">
        <f t="shared" si="62"/>
        <v>0</v>
      </c>
      <c r="W689" s="160">
        <f>IF(V689&gt;0,(V689*'Checklist Parameters'!$E$35),0)</f>
        <v>0</v>
      </c>
      <c r="X689" s="161">
        <f t="shared" si="63"/>
        <v>0</v>
      </c>
      <c r="Y689" s="161">
        <f>IF('Checklist Parameters'!$E$102&lt;&gt;"",(I689/43560)*'Checklist Parameters'!$E$102,"N/A")</f>
        <v>0</v>
      </c>
      <c r="Z689" s="161" t="str">
        <f>IF('Checklist Parameters'!$E$58&lt;&gt;"",((I689*'Checklist Parameters'!$E$58)*'Checklist Parameters'!$E$35)/1000,"N/A")</f>
        <v>N/A</v>
      </c>
      <c r="AA689" s="161">
        <f>IF('Checklist Parameters'!$E$101&lt;&gt;"",IFERROR(I689/'Checklist Parameters'!$E$101,0),"N/A")</f>
        <v>0</v>
      </c>
      <c r="AB689" s="161" t="str">
        <f>IF('Checklist Parameters'!$E$43&lt;&gt;"",(I689*'Checklist Parameters'!$E$43)/1000,"N/A")</f>
        <v>N/A</v>
      </c>
      <c r="AC689" s="161">
        <f>IF('Checklist Parameters'!$E$16="",$X689,IF(AND('Checklist Parameters'!$E$16&lt;$X689,'Checklist Parameters'!$E$16&gt;=3),'Checklist Parameters'!$E$16,IF(AND('Checklist Parameters'!$E$16&lt;$X689,'Checklist Parameters'!$E$16&lt;3),0,$X689)))</f>
        <v>0</v>
      </c>
      <c r="AD689" s="161" t="str">
        <f>IF(AND(I689&lt;'Checklist Parameters'!$E$22,$I689&lt;&gt;0),"Y","")</f>
        <v/>
      </c>
      <c r="AE689" s="161" t="str">
        <f>IF($AD689="Y",0,IF('Checklist Parameters'!$E$25="","&lt;no limit&gt;",ROUNDDOWN((($I689-'Checklist Parameters'!$E$24)/'Checklist Parameters'!$E$25)+1,0)))</f>
        <v>&lt;no limit&gt;</v>
      </c>
      <c r="AF689" s="174">
        <f t="shared" si="64"/>
        <v>0</v>
      </c>
      <c r="AG689" s="161">
        <f t="shared" si="65"/>
        <v>0</v>
      </c>
      <c r="AH689" s="126"/>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row>
    <row r="690" spans="1:79" ht="15">
      <c r="A690" s="393"/>
      <c r="B690" s="393"/>
      <c r="C690" s="393"/>
      <c r="D690" s="393"/>
      <c r="E690" s="393"/>
      <c r="F690" s="393"/>
      <c r="G690" s="393"/>
      <c r="H690" s="394"/>
      <c r="I690" s="394"/>
      <c r="J690" s="394"/>
      <c r="K690" s="394"/>
      <c r="L690" s="394"/>
      <c r="M690" s="394"/>
      <c r="N690" s="313">
        <f>IF(IF(I690&lt;'Checklist Parameters'!$E$22,0,($I690-$L690))&lt;0,0,IF(I690&lt;'Checklist Parameters'!$E$22,0,($I690-$L690)))</f>
        <v>0</v>
      </c>
      <c r="O690" s="394"/>
      <c r="P690" s="395"/>
      <c r="Q690" s="316">
        <f t="shared" si="60"/>
        <v>0</v>
      </c>
      <c r="R690" s="159">
        <f t="shared" si="61"/>
        <v>0</v>
      </c>
      <c r="S690" s="159">
        <f>IF('Checklist Parameters'!$E$60&lt;0.2,0.2,'Checklist Parameters'!$E$60)</f>
        <v>0.72</v>
      </c>
      <c r="T690" s="160">
        <f>IF($O690="",IF('Checklist District ID'!$C$43="Y",MAX($R690:$S690)*$I690,SUM($R690:$S690)*$I690),IF(O690&gt;0,Q690*S690))</f>
        <v>0</v>
      </c>
      <c r="U690" s="160">
        <f>IF(Q690&gt;0,((I690-T690)*'Formula Matrix'!$E$38),0)</f>
        <v>0</v>
      </c>
      <c r="V690" s="160">
        <f t="shared" si="62"/>
        <v>0</v>
      </c>
      <c r="W690" s="160">
        <f>IF(V690&gt;0,(V690*'Checklist Parameters'!$E$35),0)</f>
        <v>0</v>
      </c>
      <c r="X690" s="161">
        <f t="shared" si="63"/>
        <v>0</v>
      </c>
      <c r="Y690" s="161">
        <f>IF('Checklist Parameters'!$E$102&lt;&gt;"",(I690/43560)*'Checklist Parameters'!$E$102,"N/A")</f>
        <v>0</v>
      </c>
      <c r="Z690" s="161" t="str">
        <f>IF('Checklist Parameters'!$E$58&lt;&gt;"",((I690*'Checklist Parameters'!$E$58)*'Checklist Parameters'!$E$35)/1000,"N/A")</f>
        <v>N/A</v>
      </c>
      <c r="AA690" s="161">
        <f>IF('Checklist Parameters'!$E$101&lt;&gt;"",IFERROR(I690/'Checklist Parameters'!$E$101,0),"N/A")</f>
        <v>0</v>
      </c>
      <c r="AB690" s="161" t="str">
        <f>IF('Checklist Parameters'!$E$43&lt;&gt;"",(I690*'Checklist Parameters'!$E$43)/1000,"N/A")</f>
        <v>N/A</v>
      </c>
      <c r="AC690" s="161">
        <f>IF('Checklist Parameters'!$E$16="",$X690,IF(AND('Checklist Parameters'!$E$16&lt;$X690,'Checklist Parameters'!$E$16&gt;=3),'Checklist Parameters'!$E$16,IF(AND('Checklist Parameters'!$E$16&lt;$X690,'Checklist Parameters'!$E$16&lt;3),0,$X690)))</f>
        <v>0</v>
      </c>
      <c r="AD690" s="161" t="str">
        <f>IF(AND(I690&lt;'Checklist Parameters'!$E$22,$I690&lt;&gt;0),"Y","")</f>
        <v/>
      </c>
      <c r="AE690" s="161" t="str">
        <f>IF($AD690="Y",0,IF('Checklist Parameters'!$E$25="","&lt;no limit&gt;",ROUNDDOWN((($I690-'Checklist Parameters'!$E$24)/'Checklist Parameters'!$E$25)+1,0)))</f>
        <v>&lt;no limit&gt;</v>
      </c>
      <c r="AF690" s="174">
        <f t="shared" si="64"/>
        <v>0</v>
      </c>
      <c r="AG690" s="161">
        <f t="shared" si="65"/>
        <v>0</v>
      </c>
      <c r="AH690" s="126"/>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row>
    <row r="691" spans="1:79" ht="15">
      <c r="A691" s="393"/>
      <c r="B691" s="393"/>
      <c r="C691" s="393"/>
      <c r="D691" s="393"/>
      <c r="E691" s="393"/>
      <c r="F691" s="393"/>
      <c r="G691" s="393"/>
      <c r="H691" s="394"/>
      <c r="I691" s="394"/>
      <c r="J691" s="394"/>
      <c r="K691" s="394"/>
      <c r="L691" s="394"/>
      <c r="M691" s="394"/>
      <c r="N691" s="313">
        <f>IF(IF(I691&lt;'Checklist Parameters'!$E$22,0,($I691-$L691))&lt;0,0,IF(I691&lt;'Checklist Parameters'!$E$22,0,($I691-$L691)))</f>
        <v>0</v>
      </c>
      <c r="O691" s="394"/>
      <c r="P691" s="395"/>
      <c r="Q691" s="316">
        <f t="shared" si="60"/>
        <v>0</v>
      </c>
      <c r="R691" s="159">
        <f t="shared" si="61"/>
        <v>0</v>
      </c>
      <c r="S691" s="159">
        <f>IF('Checklist Parameters'!$E$60&lt;0.2,0.2,'Checklist Parameters'!$E$60)</f>
        <v>0.72</v>
      </c>
      <c r="T691" s="160">
        <f>IF($O691="",IF('Checklist District ID'!$C$43="Y",MAX($R691:$S691)*$I691,SUM($R691:$S691)*$I691),IF(O691&gt;0,Q691*S691))</f>
        <v>0</v>
      </c>
      <c r="U691" s="160">
        <f>IF(Q691&gt;0,((I691-T691)*'Formula Matrix'!$E$38),0)</f>
        <v>0</v>
      </c>
      <c r="V691" s="160">
        <f t="shared" si="62"/>
        <v>0</v>
      </c>
      <c r="W691" s="160">
        <f>IF(V691&gt;0,(V691*'Checklist Parameters'!$E$35),0)</f>
        <v>0</v>
      </c>
      <c r="X691" s="161">
        <f t="shared" si="63"/>
        <v>0</v>
      </c>
      <c r="Y691" s="161">
        <f>IF('Checklist Parameters'!$E$102&lt;&gt;"",(I691/43560)*'Checklist Parameters'!$E$102,"N/A")</f>
        <v>0</v>
      </c>
      <c r="Z691" s="161" t="str">
        <f>IF('Checklist Parameters'!$E$58&lt;&gt;"",((I691*'Checklist Parameters'!$E$58)*'Checklist Parameters'!$E$35)/1000,"N/A")</f>
        <v>N/A</v>
      </c>
      <c r="AA691" s="161">
        <f>IF('Checklist Parameters'!$E$101&lt;&gt;"",IFERROR(I691/'Checklist Parameters'!$E$101,0),"N/A")</f>
        <v>0</v>
      </c>
      <c r="AB691" s="161" t="str">
        <f>IF('Checklist Parameters'!$E$43&lt;&gt;"",(I691*'Checklist Parameters'!$E$43)/1000,"N/A")</f>
        <v>N/A</v>
      </c>
      <c r="AC691" s="161">
        <f>IF('Checklist Parameters'!$E$16="",$X691,IF(AND('Checklist Parameters'!$E$16&lt;$X691,'Checklist Parameters'!$E$16&gt;=3),'Checklist Parameters'!$E$16,IF(AND('Checklist Parameters'!$E$16&lt;$X691,'Checklist Parameters'!$E$16&lt;3),0,$X691)))</f>
        <v>0</v>
      </c>
      <c r="AD691" s="161" t="str">
        <f>IF(AND(I691&lt;'Checklist Parameters'!$E$22,$I691&lt;&gt;0),"Y","")</f>
        <v/>
      </c>
      <c r="AE691" s="161" t="str">
        <f>IF($AD691="Y",0,IF('Checklist Parameters'!$E$25="","&lt;no limit&gt;",ROUNDDOWN((($I691-'Checklist Parameters'!$E$24)/'Checklist Parameters'!$E$25)+1,0)))</f>
        <v>&lt;no limit&gt;</v>
      </c>
      <c r="AF691" s="174">
        <f t="shared" si="64"/>
        <v>0</v>
      </c>
      <c r="AG691" s="161">
        <f t="shared" si="65"/>
        <v>0</v>
      </c>
      <c r="AH691" s="126"/>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row>
    <row r="692" spans="1:79" ht="15">
      <c r="A692" s="393"/>
      <c r="B692" s="393"/>
      <c r="C692" s="393"/>
      <c r="D692" s="393"/>
      <c r="E692" s="393"/>
      <c r="F692" s="393"/>
      <c r="G692" s="393"/>
      <c r="H692" s="394"/>
      <c r="I692" s="394"/>
      <c r="J692" s="394"/>
      <c r="K692" s="394"/>
      <c r="L692" s="394"/>
      <c r="M692" s="394"/>
      <c r="N692" s="313">
        <f>IF(IF(I692&lt;'Checklist Parameters'!$E$22,0,($I692-$L692))&lt;0,0,IF(I692&lt;'Checklist Parameters'!$E$22,0,($I692-$L692)))</f>
        <v>0</v>
      </c>
      <c r="O692" s="394"/>
      <c r="P692" s="395"/>
      <c r="Q692" s="316">
        <f t="shared" si="60"/>
        <v>0</v>
      </c>
      <c r="R692" s="159">
        <f t="shared" si="61"/>
        <v>0</v>
      </c>
      <c r="S692" s="159">
        <f>IF('Checklist Parameters'!$E$60&lt;0.2,0.2,'Checklist Parameters'!$E$60)</f>
        <v>0.72</v>
      </c>
      <c r="T692" s="160">
        <f>IF($O692="",IF('Checklist District ID'!$C$43="Y",MAX($R692:$S692)*$I692,SUM($R692:$S692)*$I692),IF(O692&gt;0,Q692*S692))</f>
        <v>0</v>
      </c>
      <c r="U692" s="160">
        <f>IF(Q692&gt;0,((I692-T692)*'Formula Matrix'!$E$38),0)</f>
        <v>0</v>
      </c>
      <c r="V692" s="160">
        <f t="shared" si="62"/>
        <v>0</v>
      </c>
      <c r="W692" s="160">
        <f>IF(V692&gt;0,(V692*'Checklist Parameters'!$E$35),0)</f>
        <v>0</v>
      </c>
      <c r="X692" s="161">
        <f t="shared" si="63"/>
        <v>0</v>
      </c>
      <c r="Y692" s="161">
        <f>IF('Checklist Parameters'!$E$102&lt;&gt;"",(I692/43560)*'Checklist Parameters'!$E$102,"N/A")</f>
        <v>0</v>
      </c>
      <c r="Z692" s="161" t="str">
        <f>IF('Checklist Parameters'!$E$58&lt;&gt;"",((I692*'Checklist Parameters'!$E$58)*'Checklist Parameters'!$E$35)/1000,"N/A")</f>
        <v>N/A</v>
      </c>
      <c r="AA692" s="161">
        <f>IF('Checklist Parameters'!$E$101&lt;&gt;"",IFERROR(I692/'Checklist Parameters'!$E$101,0),"N/A")</f>
        <v>0</v>
      </c>
      <c r="AB692" s="161" t="str">
        <f>IF('Checklist Parameters'!$E$43&lt;&gt;"",(I692*'Checklist Parameters'!$E$43)/1000,"N/A")</f>
        <v>N/A</v>
      </c>
      <c r="AC692" s="161">
        <f>IF('Checklist Parameters'!$E$16="",$X692,IF(AND('Checklist Parameters'!$E$16&lt;$X692,'Checklist Parameters'!$E$16&gt;=3),'Checklist Parameters'!$E$16,IF(AND('Checklist Parameters'!$E$16&lt;$X692,'Checklist Parameters'!$E$16&lt;3),0,$X692)))</f>
        <v>0</v>
      </c>
      <c r="AD692" s="161" t="str">
        <f>IF(AND(I692&lt;'Checklist Parameters'!$E$22,$I692&lt;&gt;0),"Y","")</f>
        <v/>
      </c>
      <c r="AE692" s="161" t="str">
        <f>IF($AD692="Y",0,IF('Checklist Parameters'!$E$25="","&lt;no limit&gt;",ROUNDDOWN((($I692-'Checklist Parameters'!$E$24)/'Checklist Parameters'!$E$25)+1,0)))</f>
        <v>&lt;no limit&gt;</v>
      </c>
      <c r="AF692" s="174">
        <f t="shared" si="64"/>
        <v>0</v>
      </c>
      <c r="AG692" s="161">
        <f t="shared" si="65"/>
        <v>0</v>
      </c>
      <c r="AH692" s="126"/>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row>
    <row r="693" spans="1:79" ht="15">
      <c r="A693" s="393"/>
      <c r="B693" s="393"/>
      <c r="C693" s="393"/>
      <c r="D693" s="393"/>
      <c r="E693" s="393"/>
      <c r="F693" s="393"/>
      <c r="G693" s="393"/>
      <c r="H693" s="394"/>
      <c r="I693" s="394"/>
      <c r="J693" s="394"/>
      <c r="K693" s="394"/>
      <c r="L693" s="394"/>
      <c r="M693" s="394"/>
      <c r="N693" s="313">
        <f>IF(IF(I693&lt;'Checklist Parameters'!$E$22,0,($I693-$L693))&lt;0,0,IF(I693&lt;'Checklist Parameters'!$E$22,0,($I693-$L693)))</f>
        <v>0</v>
      </c>
      <c r="O693" s="394"/>
      <c r="P693" s="395"/>
      <c r="Q693" s="316">
        <f t="shared" si="60"/>
        <v>0</v>
      </c>
      <c r="R693" s="159">
        <f t="shared" si="61"/>
        <v>0</v>
      </c>
      <c r="S693" s="159">
        <f>IF('Checklist Parameters'!$E$60&lt;0.2,0.2,'Checklist Parameters'!$E$60)</f>
        <v>0.72</v>
      </c>
      <c r="T693" s="160">
        <f>IF($O693="",IF('Checklist District ID'!$C$43="Y",MAX($R693:$S693)*$I693,SUM($R693:$S693)*$I693),IF(O693&gt;0,Q693*S693))</f>
        <v>0</v>
      </c>
      <c r="U693" s="160">
        <f>IF(Q693&gt;0,((I693-T693)*'Formula Matrix'!$E$38),0)</f>
        <v>0</v>
      </c>
      <c r="V693" s="160">
        <f t="shared" si="62"/>
        <v>0</v>
      </c>
      <c r="W693" s="160">
        <f>IF(V693&gt;0,(V693*'Checklist Parameters'!$E$35),0)</f>
        <v>0</v>
      </c>
      <c r="X693" s="161">
        <f t="shared" si="63"/>
        <v>0</v>
      </c>
      <c r="Y693" s="161">
        <f>IF('Checklist Parameters'!$E$102&lt;&gt;"",(I693/43560)*'Checklist Parameters'!$E$102,"N/A")</f>
        <v>0</v>
      </c>
      <c r="Z693" s="161" t="str">
        <f>IF('Checklist Parameters'!$E$58&lt;&gt;"",((I693*'Checklist Parameters'!$E$58)*'Checklist Parameters'!$E$35)/1000,"N/A")</f>
        <v>N/A</v>
      </c>
      <c r="AA693" s="161">
        <f>IF('Checklist Parameters'!$E$101&lt;&gt;"",IFERROR(I693/'Checklist Parameters'!$E$101,0),"N/A")</f>
        <v>0</v>
      </c>
      <c r="AB693" s="161" t="str">
        <f>IF('Checklist Parameters'!$E$43&lt;&gt;"",(I693*'Checklist Parameters'!$E$43)/1000,"N/A")</f>
        <v>N/A</v>
      </c>
      <c r="AC693" s="161">
        <f>IF('Checklist Parameters'!$E$16="",$X693,IF(AND('Checklist Parameters'!$E$16&lt;$X693,'Checklist Parameters'!$E$16&gt;=3),'Checklist Parameters'!$E$16,IF(AND('Checklist Parameters'!$E$16&lt;$X693,'Checklist Parameters'!$E$16&lt;3),0,$X693)))</f>
        <v>0</v>
      </c>
      <c r="AD693" s="161" t="str">
        <f>IF(AND(I693&lt;'Checklist Parameters'!$E$22,$I693&lt;&gt;0),"Y","")</f>
        <v/>
      </c>
      <c r="AE693" s="161" t="str">
        <f>IF($AD693="Y",0,IF('Checklist Parameters'!$E$25="","&lt;no limit&gt;",ROUNDDOWN((($I693-'Checklist Parameters'!$E$24)/'Checklist Parameters'!$E$25)+1,0)))</f>
        <v>&lt;no limit&gt;</v>
      </c>
      <c r="AF693" s="174">
        <f t="shared" si="64"/>
        <v>0</v>
      </c>
      <c r="AG693" s="161">
        <f t="shared" si="65"/>
        <v>0</v>
      </c>
      <c r="AH693" s="126"/>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row>
    <row r="694" spans="1:79" ht="15">
      <c r="A694" s="393"/>
      <c r="B694" s="393"/>
      <c r="C694" s="393"/>
      <c r="D694" s="393"/>
      <c r="E694" s="393"/>
      <c r="F694" s="393"/>
      <c r="G694" s="393"/>
      <c r="H694" s="394"/>
      <c r="I694" s="394"/>
      <c r="J694" s="394"/>
      <c r="K694" s="394"/>
      <c r="L694" s="394"/>
      <c r="M694" s="394"/>
      <c r="N694" s="313">
        <f>IF(IF(I694&lt;'Checklist Parameters'!$E$22,0,($I694-$L694))&lt;0,0,IF(I694&lt;'Checklist Parameters'!$E$22,0,($I694-$L694)))</f>
        <v>0</v>
      </c>
      <c r="O694" s="394"/>
      <c r="P694" s="395"/>
      <c r="Q694" s="316">
        <f t="shared" si="60"/>
        <v>0</v>
      </c>
      <c r="R694" s="159">
        <f t="shared" si="61"/>
        <v>0</v>
      </c>
      <c r="S694" s="159">
        <f>IF('Checklist Parameters'!$E$60&lt;0.2,0.2,'Checklist Parameters'!$E$60)</f>
        <v>0.72</v>
      </c>
      <c r="T694" s="160">
        <f>IF($O694="",IF('Checklist District ID'!$C$43="Y",MAX($R694:$S694)*$I694,SUM($R694:$S694)*$I694),IF(O694&gt;0,Q694*S694))</f>
        <v>0</v>
      </c>
      <c r="U694" s="160">
        <f>IF(Q694&gt;0,((I694-T694)*'Formula Matrix'!$E$38),0)</f>
        <v>0</v>
      </c>
      <c r="V694" s="160">
        <f t="shared" si="62"/>
        <v>0</v>
      </c>
      <c r="W694" s="160">
        <f>IF(V694&gt;0,(V694*'Checklist Parameters'!$E$35),0)</f>
        <v>0</v>
      </c>
      <c r="X694" s="161">
        <f t="shared" si="63"/>
        <v>0</v>
      </c>
      <c r="Y694" s="161">
        <f>IF('Checklist Parameters'!$E$102&lt;&gt;"",(I694/43560)*'Checklist Parameters'!$E$102,"N/A")</f>
        <v>0</v>
      </c>
      <c r="Z694" s="161" t="str">
        <f>IF('Checklist Parameters'!$E$58&lt;&gt;"",((I694*'Checklist Parameters'!$E$58)*'Checklist Parameters'!$E$35)/1000,"N/A")</f>
        <v>N/A</v>
      </c>
      <c r="AA694" s="161">
        <f>IF('Checklist Parameters'!$E$101&lt;&gt;"",IFERROR(I694/'Checklist Parameters'!$E$101,0),"N/A")</f>
        <v>0</v>
      </c>
      <c r="AB694" s="161" t="str">
        <f>IF('Checklist Parameters'!$E$43&lt;&gt;"",(I694*'Checklist Parameters'!$E$43)/1000,"N/A")</f>
        <v>N/A</v>
      </c>
      <c r="AC694" s="161">
        <f>IF('Checklist Parameters'!$E$16="",$X694,IF(AND('Checklist Parameters'!$E$16&lt;$X694,'Checklist Parameters'!$E$16&gt;=3),'Checklist Parameters'!$E$16,IF(AND('Checklist Parameters'!$E$16&lt;$X694,'Checklist Parameters'!$E$16&lt;3),0,$X694)))</f>
        <v>0</v>
      </c>
      <c r="AD694" s="161" t="str">
        <f>IF(AND(I694&lt;'Checklist Parameters'!$E$22,$I694&lt;&gt;0),"Y","")</f>
        <v/>
      </c>
      <c r="AE694" s="161" t="str">
        <f>IF($AD694="Y",0,IF('Checklist Parameters'!$E$25="","&lt;no limit&gt;",ROUNDDOWN((($I694-'Checklist Parameters'!$E$24)/'Checklist Parameters'!$E$25)+1,0)))</f>
        <v>&lt;no limit&gt;</v>
      </c>
      <c r="AF694" s="174">
        <f t="shared" si="64"/>
        <v>0</v>
      </c>
      <c r="AG694" s="161">
        <f t="shared" si="65"/>
        <v>0</v>
      </c>
      <c r="AH694" s="126"/>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row>
    <row r="695" spans="1:79" ht="15">
      <c r="A695" s="393"/>
      <c r="B695" s="393"/>
      <c r="C695" s="393"/>
      <c r="D695" s="393"/>
      <c r="E695" s="393"/>
      <c r="F695" s="393"/>
      <c r="G695" s="393"/>
      <c r="H695" s="394"/>
      <c r="I695" s="394"/>
      <c r="J695" s="394"/>
      <c r="K695" s="394"/>
      <c r="L695" s="394"/>
      <c r="M695" s="394"/>
      <c r="N695" s="313">
        <f>IF(IF(I695&lt;'Checklist Parameters'!$E$22,0,($I695-$L695))&lt;0,0,IF(I695&lt;'Checklist Parameters'!$E$22,0,($I695-$L695)))</f>
        <v>0</v>
      </c>
      <c r="O695" s="394"/>
      <c r="P695" s="395"/>
      <c r="Q695" s="316">
        <f t="shared" si="60"/>
        <v>0</v>
      </c>
      <c r="R695" s="159">
        <f t="shared" si="61"/>
        <v>0</v>
      </c>
      <c r="S695" s="159">
        <f>IF('Checklist Parameters'!$E$60&lt;0.2,0.2,'Checklist Parameters'!$E$60)</f>
        <v>0.72</v>
      </c>
      <c r="T695" s="160">
        <f>IF($O695="",IF('Checklist District ID'!$C$43="Y",MAX($R695:$S695)*$I695,SUM($R695:$S695)*$I695),IF(O695&gt;0,Q695*S695))</f>
        <v>0</v>
      </c>
      <c r="U695" s="160">
        <f>IF(Q695&gt;0,((I695-T695)*'Formula Matrix'!$E$38),0)</f>
        <v>0</v>
      </c>
      <c r="V695" s="160">
        <f t="shared" si="62"/>
        <v>0</v>
      </c>
      <c r="W695" s="160">
        <f>IF(V695&gt;0,(V695*'Checklist Parameters'!$E$35),0)</f>
        <v>0</v>
      </c>
      <c r="X695" s="161">
        <f t="shared" si="63"/>
        <v>0</v>
      </c>
      <c r="Y695" s="161">
        <f>IF('Checklist Parameters'!$E$102&lt;&gt;"",(I695/43560)*'Checklist Parameters'!$E$102,"N/A")</f>
        <v>0</v>
      </c>
      <c r="Z695" s="161" t="str">
        <f>IF('Checklist Parameters'!$E$58&lt;&gt;"",((I695*'Checklist Parameters'!$E$58)*'Checklist Parameters'!$E$35)/1000,"N/A")</f>
        <v>N/A</v>
      </c>
      <c r="AA695" s="161">
        <f>IF('Checklist Parameters'!$E$101&lt;&gt;"",IFERROR(I695/'Checklist Parameters'!$E$101,0),"N/A")</f>
        <v>0</v>
      </c>
      <c r="AB695" s="161" t="str">
        <f>IF('Checklist Parameters'!$E$43&lt;&gt;"",(I695*'Checklist Parameters'!$E$43)/1000,"N/A")</f>
        <v>N/A</v>
      </c>
      <c r="AC695" s="161">
        <f>IF('Checklist Parameters'!$E$16="",$X695,IF(AND('Checklist Parameters'!$E$16&lt;$X695,'Checklist Parameters'!$E$16&gt;=3),'Checklist Parameters'!$E$16,IF(AND('Checklist Parameters'!$E$16&lt;$X695,'Checklist Parameters'!$E$16&lt;3),0,$X695)))</f>
        <v>0</v>
      </c>
      <c r="AD695" s="161" t="str">
        <f>IF(AND(I695&lt;'Checklist Parameters'!$E$22,$I695&lt;&gt;0),"Y","")</f>
        <v/>
      </c>
      <c r="AE695" s="161" t="str">
        <f>IF($AD695="Y",0,IF('Checklist Parameters'!$E$25="","&lt;no limit&gt;",ROUNDDOWN((($I695-'Checklist Parameters'!$E$24)/'Checklist Parameters'!$E$25)+1,0)))</f>
        <v>&lt;no limit&gt;</v>
      </c>
      <c r="AF695" s="174">
        <f t="shared" si="64"/>
        <v>0</v>
      </c>
      <c r="AG695" s="161">
        <f t="shared" si="65"/>
        <v>0</v>
      </c>
      <c r="AH695" s="126"/>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row>
    <row r="696" spans="1:79" ht="15">
      <c r="A696" s="393"/>
      <c r="B696" s="393"/>
      <c r="C696" s="393"/>
      <c r="D696" s="393"/>
      <c r="E696" s="393"/>
      <c r="F696" s="393"/>
      <c r="G696" s="393"/>
      <c r="H696" s="394"/>
      <c r="I696" s="394"/>
      <c r="J696" s="394"/>
      <c r="K696" s="394"/>
      <c r="L696" s="394"/>
      <c r="M696" s="394"/>
      <c r="N696" s="313">
        <f>IF(IF(I696&lt;'Checklist Parameters'!$E$22,0,($I696-$L696))&lt;0,0,IF(I696&lt;'Checklist Parameters'!$E$22,0,($I696-$L696)))</f>
        <v>0</v>
      </c>
      <c r="O696" s="394"/>
      <c r="P696" s="395"/>
      <c r="Q696" s="316">
        <f t="shared" si="60"/>
        <v>0</v>
      </c>
      <c r="R696" s="159">
        <f t="shared" si="61"/>
        <v>0</v>
      </c>
      <c r="S696" s="159">
        <f>IF('Checklist Parameters'!$E$60&lt;0.2,0.2,'Checklist Parameters'!$E$60)</f>
        <v>0.72</v>
      </c>
      <c r="T696" s="160">
        <f>IF($O696="",IF('Checklist District ID'!$C$43="Y",MAX($R696:$S696)*$I696,SUM($R696:$S696)*$I696),IF(O696&gt;0,Q696*S696))</f>
        <v>0</v>
      </c>
      <c r="U696" s="160">
        <f>IF(Q696&gt;0,((I696-T696)*'Formula Matrix'!$E$38),0)</f>
        <v>0</v>
      </c>
      <c r="V696" s="160">
        <f t="shared" si="62"/>
        <v>0</v>
      </c>
      <c r="W696" s="160">
        <f>IF(V696&gt;0,(V696*'Checklist Parameters'!$E$35),0)</f>
        <v>0</v>
      </c>
      <c r="X696" s="161">
        <f t="shared" si="63"/>
        <v>0</v>
      </c>
      <c r="Y696" s="161">
        <f>IF('Checklist Parameters'!$E$102&lt;&gt;"",(I696/43560)*'Checklist Parameters'!$E$102,"N/A")</f>
        <v>0</v>
      </c>
      <c r="Z696" s="161" t="str">
        <f>IF('Checklist Parameters'!$E$58&lt;&gt;"",((I696*'Checklist Parameters'!$E$58)*'Checklist Parameters'!$E$35)/1000,"N/A")</f>
        <v>N/A</v>
      </c>
      <c r="AA696" s="161">
        <f>IF('Checklist Parameters'!$E$101&lt;&gt;"",IFERROR(I696/'Checklist Parameters'!$E$101,0),"N/A")</f>
        <v>0</v>
      </c>
      <c r="AB696" s="161" t="str">
        <f>IF('Checklist Parameters'!$E$43&lt;&gt;"",(I696*'Checklist Parameters'!$E$43)/1000,"N/A")</f>
        <v>N/A</v>
      </c>
      <c r="AC696" s="161">
        <f>IF('Checklist Parameters'!$E$16="",$X696,IF(AND('Checklist Parameters'!$E$16&lt;$X696,'Checklist Parameters'!$E$16&gt;=3),'Checklist Parameters'!$E$16,IF(AND('Checklist Parameters'!$E$16&lt;$X696,'Checklist Parameters'!$E$16&lt;3),0,$X696)))</f>
        <v>0</v>
      </c>
      <c r="AD696" s="161" t="str">
        <f>IF(AND(I696&lt;'Checklist Parameters'!$E$22,$I696&lt;&gt;0),"Y","")</f>
        <v/>
      </c>
      <c r="AE696" s="161" t="str">
        <f>IF($AD696="Y",0,IF('Checklist Parameters'!$E$25="","&lt;no limit&gt;",ROUNDDOWN((($I696-'Checklist Parameters'!$E$24)/'Checklist Parameters'!$E$25)+1,0)))</f>
        <v>&lt;no limit&gt;</v>
      </c>
      <c r="AF696" s="174">
        <f t="shared" si="64"/>
        <v>0</v>
      </c>
      <c r="AG696" s="161">
        <f t="shared" si="65"/>
        <v>0</v>
      </c>
      <c r="AH696" s="126"/>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row>
    <row r="697" spans="1:79" ht="15">
      <c r="A697" s="393"/>
      <c r="B697" s="393"/>
      <c r="C697" s="393"/>
      <c r="D697" s="393"/>
      <c r="E697" s="393"/>
      <c r="F697" s="393"/>
      <c r="G697" s="393"/>
      <c r="H697" s="394"/>
      <c r="I697" s="394"/>
      <c r="J697" s="394"/>
      <c r="K697" s="394"/>
      <c r="L697" s="394"/>
      <c r="M697" s="394"/>
      <c r="N697" s="313">
        <f>IF(IF(I697&lt;'Checklist Parameters'!$E$22,0,($I697-$L697))&lt;0,0,IF(I697&lt;'Checklist Parameters'!$E$22,0,($I697-$L697)))</f>
        <v>0</v>
      </c>
      <c r="O697" s="394"/>
      <c r="P697" s="395"/>
      <c r="Q697" s="316">
        <f t="shared" si="60"/>
        <v>0</v>
      </c>
      <c r="R697" s="159">
        <f t="shared" si="61"/>
        <v>0</v>
      </c>
      <c r="S697" s="159">
        <f>IF('Checklist Parameters'!$E$60&lt;0.2,0.2,'Checklist Parameters'!$E$60)</f>
        <v>0.72</v>
      </c>
      <c r="T697" s="160">
        <f>IF($O697="",IF('Checklist District ID'!$C$43="Y",MAX($R697:$S697)*$I697,SUM($R697:$S697)*$I697),IF(O697&gt;0,Q697*S697))</f>
        <v>0</v>
      </c>
      <c r="U697" s="160">
        <f>IF(Q697&gt;0,((I697-T697)*'Formula Matrix'!$E$38),0)</f>
        <v>0</v>
      </c>
      <c r="V697" s="160">
        <f t="shared" si="62"/>
        <v>0</v>
      </c>
      <c r="W697" s="160">
        <f>IF(V697&gt;0,(V697*'Checklist Parameters'!$E$35),0)</f>
        <v>0</v>
      </c>
      <c r="X697" s="161">
        <f t="shared" si="63"/>
        <v>0</v>
      </c>
      <c r="Y697" s="161">
        <f>IF('Checklist Parameters'!$E$102&lt;&gt;"",(I697/43560)*'Checklist Parameters'!$E$102,"N/A")</f>
        <v>0</v>
      </c>
      <c r="Z697" s="161" t="str">
        <f>IF('Checklist Parameters'!$E$58&lt;&gt;"",((I697*'Checklist Parameters'!$E$58)*'Checklist Parameters'!$E$35)/1000,"N/A")</f>
        <v>N/A</v>
      </c>
      <c r="AA697" s="161">
        <f>IF('Checklist Parameters'!$E$101&lt;&gt;"",IFERROR(I697/'Checklist Parameters'!$E$101,0),"N/A")</f>
        <v>0</v>
      </c>
      <c r="AB697" s="161" t="str">
        <f>IF('Checklist Parameters'!$E$43&lt;&gt;"",(I697*'Checklist Parameters'!$E$43)/1000,"N/A")</f>
        <v>N/A</v>
      </c>
      <c r="AC697" s="161">
        <f>IF('Checklist Parameters'!$E$16="",$X697,IF(AND('Checklist Parameters'!$E$16&lt;$X697,'Checklist Parameters'!$E$16&gt;=3),'Checklist Parameters'!$E$16,IF(AND('Checklist Parameters'!$E$16&lt;$X697,'Checklist Parameters'!$E$16&lt;3),0,$X697)))</f>
        <v>0</v>
      </c>
      <c r="AD697" s="161" t="str">
        <f>IF(AND(I697&lt;'Checklist Parameters'!$E$22,$I697&lt;&gt;0),"Y","")</f>
        <v/>
      </c>
      <c r="AE697" s="161" t="str">
        <f>IF($AD697="Y",0,IF('Checklist Parameters'!$E$25="","&lt;no limit&gt;",ROUNDDOWN((($I697-'Checklist Parameters'!$E$24)/'Checklist Parameters'!$E$25)+1,0)))</f>
        <v>&lt;no limit&gt;</v>
      </c>
      <c r="AF697" s="174">
        <f t="shared" si="64"/>
        <v>0</v>
      </c>
      <c r="AG697" s="161">
        <f t="shared" si="65"/>
        <v>0</v>
      </c>
      <c r="AH697" s="126"/>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row>
    <row r="698" spans="1:79" ht="15">
      <c r="A698" s="393"/>
      <c r="B698" s="393"/>
      <c r="C698" s="393"/>
      <c r="D698" s="393"/>
      <c r="E698" s="393"/>
      <c r="F698" s="393"/>
      <c r="G698" s="393"/>
      <c r="H698" s="394"/>
      <c r="I698" s="394"/>
      <c r="J698" s="394"/>
      <c r="K698" s="394"/>
      <c r="L698" s="394"/>
      <c r="M698" s="394"/>
      <c r="N698" s="313">
        <f>IF(IF(I698&lt;'Checklist Parameters'!$E$22,0,($I698-$L698))&lt;0,0,IF(I698&lt;'Checklist Parameters'!$E$22,0,($I698-$L698)))</f>
        <v>0</v>
      </c>
      <c r="O698" s="394"/>
      <c r="P698" s="395"/>
      <c r="Q698" s="316">
        <f t="shared" si="60"/>
        <v>0</v>
      </c>
      <c r="R698" s="159">
        <f t="shared" si="61"/>
        <v>0</v>
      </c>
      <c r="S698" s="159">
        <f>IF('Checklist Parameters'!$E$60&lt;0.2,0.2,'Checklist Parameters'!$E$60)</f>
        <v>0.72</v>
      </c>
      <c r="T698" s="160">
        <f>IF($O698="",IF('Checklist District ID'!$C$43="Y",MAX($R698:$S698)*$I698,SUM($R698:$S698)*$I698),IF(O698&gt;0,Q698*S698))</f>
        <v>0</v>
      </c>
      <c r="U698" s="160">
        <f>IF(Q698&gt;0,((I698-T698)*'Formula Matrix'!$E$38),0)</f>
        <v>0</v>
      </c>
      <c r="V698" s="160">
        <f t="shared" si="62"/>
        <v>0</v>
      </c>
      <c r="W698" s="160">
        <f>IF(V698&gt;0,(V698*'Checklist Parameters'!$E$35),0)</f>
        <v>0</v>
      </c>
      <c r="X698" s="161">
        <f t="shared" si="63"/>
        <v>0</v>
      </c>
      <c r="Y698" s="161">
        <f>IF('Checklist Parameters'!$E$102&lt;&gt;"",(I698/43560)*'Checklist Parameters'!$E$102,"N/A")</f>
        <v>0</v>
      </c>
      <c r="Z698" s="161" t="str">
        <f>IF('Checklist Parameters'!$E$58&lt;&gt;"",((I698*'Checklist Parameters'!$E$58)*'Checklist Parameters'!$E$35)/1000,"N/A")</f>
        <v>N/A</v>
      </c>
      <c r="AA698" s="161">
        <f>IF('Checklist Parameters'!$E$101&lt;&gt;"",IFERROR(I698/'Checklist Parameters'!$E$101,0),"N/A")</f>
        <v>0</v>
      </c>
      <c r="AB698" s="161" t="str">
        <f>IF('Checklist Parameters'!$E$43&lt;&gt;"",(I698*'Checklist Parameters'!$E$43)/1000,"N/A")</f>
        <v>N/A</v>
      </c>
      <c r="AC698" s="161">
        <f>IF('Checklist Parameters'!$E$16="",$X698,IF(AND('Checklist Parameters'!$E$16&lt;$X698,'Checklist Parameters'!$E$16&gt;=3),'Checklist Parameters'!$E$16,IF(AND('Checklist Parameters'!$E$16&lt;$X698,'Checklist Parameters'!$E$16&lt;3),0,$X698)))</f>
        <v>0</v>
      </c>
      <c r="AD698" s="161" t="str">
        <f>IF(AND(I698&lt;'Checklist Parameters'!$E$22,$I698&lt;&gt;0),"Y","")</f>
        <v/>
      </c>
      <c r="AE698" s="161" t="str">
        <f>IF($AD698="Y",0,IF('Checklist Parameters'!$E$25="","&lt;no limit&gt;",ROUNDDOWN((($I698-'Checklist Parameters'!$E$24)/'Checklist Parameters'!$E$25)+1,0)))</f>
        <v>&lt;no limit&gt;</v>
      </c>
      <c r="AF698" s="174">
        <f t="shared" si="64"/>
        <v>0</v>
      </c>
      <c r="AG698" s="161">
        <f t="shared" si="65"/>
        <v>0</v>
      </c>
      <c r="AH698" s="126"/>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row>
    <row r="699" spans="1:79" ht="15">
      <c r="A699" s="393"/>
      <c r="B699" s="393"/>
      <c r="C699" s="393"/>
      <c r="D699" s="393"/>
      <c r="E699" s="393"/>
      <c r="F699" s="393"/>
      <c r="G699" s="393"/>
      <c r="H699" s="394"/>
      <c r="I699" s="394"/>
      <c r="J699" s="394"/>
      <c r="K699" s="394"/>
      <c r="L699" s="394"/>
      <c r="M699" s="394"/>
      <c r="N699" s="313">
        <f>IF(IF(I699&lt;'Checklist Parameters'!$E$22,0,($I699-$L699))&lt;0,0,IF(I699&lt;'Checklist Parameters'!$E$22,0,($I699-$L699)))</f>
        <v>0</v>
      </c>
      <c r="O699" s="394"/>
      <c r="P699" s="395"/>
      <c r="Q699" s="316">
        <f t="shared" si="60"/>
        <v>0</v>
      </c>
      <c r="R699" s="159">
        <f t="shared" si="61"/>
        <v>0</v>
      </c>
      <c r="S699" s="159">
        <f>IF('Checklist Parameters'!$E$60&lt;0.2,0.2,'Checklist Parameters'!$E$60)</f>
        <v>0.72</v>
      </c>
      <c r="T699" s="160">
        <f>IF($O699="",IF('Checklist District ID'!$C$43="Y",MAX($R699:$S699)*$I699,SUM($R699:$S699)*$I699),IF(O699&gt;0,Q699*S699))</f>
        <v>0</v>
      </c>
      <c r="U699" s="160">
        <f>IF(Q699&gt;0,((I699-T699)*'Formula Matrix'!$E$38),0)</f>
        <v>0</v>
      </c>
      <c r="V699" s="160">
        <f t="shared" si="62"/>
        <v>0</v>
      </c>
      <c r="W699" s="160">
        <f>IF(V699&gt;0,(V699*'Checklist Parameters'!$E$35),0)</f>
        <v>0</v>
      </c>
      <c r="X699" s="161">
        <f t="shared" si="63"/>
        <v>0</v>
      </c>
      <c r="Y699" s="161">
        <f>IF('Checklist Parameters'!$E$102&lt;&gt;"",(I699/43560)*'Checklist Parameters'!$E$102,"N/A")</f>
        <v>0</v>
      </c>
      <c r="Z699" s="161" t="str">
        <f>IF('Checklist Parameters'!$E$58&lt;&gt;"",((I699*'Checklist Parameters'!$E$58)*'Checklist Parameters'!$E$35)/1000,"N/A")</f>
        <v>N/A</v>
      </c>
      <c r="AA699" s="161">
        <f>IF('Checklist Parameters'!$E$101&lt;&gt;"",IFERROR(I699/'Checklist Parameters'!$E$101,0),"N/A")</f>
        <v>0</v>
      </c>
      <c r="AB699" s="161" t="str">
        <f>IF('Checklist Parameters'!$E$43&lt;&gt;"",(I699*'Checklist Parameters'!$E$43)/1000,"N/A")</f>
        <v>N/A</v>
      </c>
      <c r="AC699" s="161">
        <f>IF('Checklist Parameters'!$E$16="",$X699,IF(AND('Checklist Parameters'!$E$16&lt;$X699,'Checklist Parameters'!$E$16&gt;=3),'Checklist Parameters'!$E$16,IF(AND('Checklist Parameters'!$E$16&lt;$X699,'Checklist Parameters'!$E$16&lt;3),0,$X699)))</f>
        <v>0</v>
      </c>
      <c r="AD699" s="161" t="str">
        <f>IF(AND(I699&lt;'Checklist Parameters'!$E$22,$I699&lt;&gt;0),"Y","")</f>
        <v/>
      </c>
      <c r="AE699" s="161" t="str">
        <f>IF($AD699="Y",0,IF('Checklist Parameters'!$E$25="","&lt;no limit&gt;",ROUNDDOWN((($I699-'Checklist Parameters'!$E$24)/'Checklist Parameters'!$E$25)+1,0)))</f>
        <v>&lt;no limit&gt;</v>
      </c>
      <c r="AF699" s="174">
        <f t="shared" si="64"/>
        <v>0</v>
      </c>
      <c r="AG699" s="161">
        <f t="shared" si="65"/>
        <v>0</v>
      </c>
      <c r="AH699" s="126"/>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row>
    <row r="700" spans="1:79" ht="15">
      <c r="A700" s="393"/>
      <c r="B700" s="393"/>
      <c r="C700" s="393"/>
      <c r="D700" s="393"/>
      <c r="E700" s="393"/>
      <c r="F700" s="393"/>
      <c r="G700" s="393"/>
      <c r="H700" s="394"/>
      <c r="I700" s="394"/>
      <c r="J700" s="394"/>
      <c r="K700" s="394"/>
      <c r="L700" s="394"/>
      <c r="M700" s="394"/>
      <c r="N700" s="313">
        <f>IF(IF(I700&lt;'Checklist Parameters'!$E$22,0,($I700-$L700))&lt;0,0,IF(I700&lt;'Checklist Parameters'!$E$22,0,($I700-$L700)))</f>
        <v>0</v>
      </c>
      <c r="O700" s="394"/>
      <c r="P700" s="395"/>
      <c r="Q700" s="316">
        <f t="shared" si="60"/>
        <v>0</v>
      </c>
      <c r="R700" s="159">
        <f t="shared" si="61"/>
        <v>0</v>
      </c>
      <c r="S700" s="159">
        <f>IF('Checklist Parameters'!$E$60&lt;0.2,0.2,'Checklist Parameters'!$E$60)</f>
        <v>0.72</v>
      </c>
      <c r="T700" s="160">
        <f>IF($O700="",IF('Checklist District ID'!$C$43="Y",MAX($R700:$S700)*$I700,SUM($R700:$S700)*$I700),IF(O700&gt;0,Q700*S700))</f>
        <v>0</v>
      </c>
      <c r="U700" s="160">
        <f>IF(Q700&gt;0,((I700-T700)*'Formula Matrix'!$E$38),0)</f>
        <v>0</v>
      </c>
      <c r="V700" s="160">
        <f t="shared" si="62"/>
        <v>0</v>
      </c>
      <c r="W700" s="160">
        <f>IF(V700&gt;0,(V700*'Checklist Parameters'!$E$35),0)</f>
        <v>0</v>
      </c>
      <c r="X700" s="161">
        <f t="shared" si="63"/>
        <v>0</v>
      </c>
      <c r="Y700" s="161">
        <f>IF('Checklist Parameters'!$E$102&lt;&gt;"",(I700/43560)*'Checklist Parameters'!$E$102,"N/A")</f>
        <v>0</v>
      </c>
      <c r="Z700" s="161" t="str">
        <f>IF('Checklist Parameters'!$E$58&lt;&gt;"",((I700*'Checklist Parameters'!$E$58)*'Checklist Parameters'!$E$35)/1000,"N/A")</f>
        <v>N/A</v>
      </c>
      <c r="AA700" s="161">
        <f>IF('Checklist Parameters'!$E$101&lt;&gt;"",IFERROR(I700/'Checklist Parameters'!$E$101,0),"N/A")</f>
        <v>0</v>
      </c>
      <c r="AB700" s="161" t="str">
        <f>IF('Checklist Parameters'!$E$43&lt;&gt;"",(I700*'Checklist Parameters'!$E$43)/1000,"N/A")</f>
        <v>N/A</v>
      </c>
      <c r="AC700" s="161">
        <f>IF('Checklist Parameters'!$E$16="",$X700,IF(AND('Checklist Parameters'!$E$16&lt;$X700,'Checklist Parameters'!$E$16&gt;=3),'Checklist Parameters'!$E$16,IF(AND('Checklist Parameters'!$E$16&lt;$X700,'Checklist Parameters'!$E$16&lt;3),0,$X700)))</f>
        <v>0</v>
      </c>
      <c r="AD700" s="161" t="str">
        <f>IF(AND(I700&lt;'Checklist Parameters'!$E$22,$I700&lt;&gt;0),"Y","")</f>
        <v/>
      </c>
      <c r="AE700" s="161" t="str">
        <f>IF($AD700="Y",0,IF('Checklist Parameters'!$E$25="","&lt;no limit&gt;",ROUNDDOWN((($I700-'Checklist Parameters'!$E$24)/'Checklist Parameters'!$E$25)+1,0)))</f>
        <v>&lt;no limit&gt;</v>
      </c>
      <c r="AF700" s="174">
        <f t="shared" si="64"/>
        <v>0</v>
      </c>
      <c r="AG700" s="161">
        <f t="shared" si="65"/>
        <v>0</v>
      </c>
      <c r="AH700" s="126"/>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row>
    <row r="701" spans="1:79" ht="15">
      <c r="A701" s="393"/>
      <c r="B701" s="393"/>
      <c r="C701" s="393"/>
      <c r="D701" s="393"/>
      <c r="E701" s="393"/>
      <c r="F701" s="393"/>
      <c r="G701" s="393"/>
      <c r="H701" s="394"/>
      <c r="I701" s="394"/>
      <c r="J701" s="394"/>
      <c r="K701" s="394"/>
      <c r="L701" s="394"/>
      <c r="M701" s="394"/>
      <c r="N701" s="313">
        <f>IF(IF(I701&lt;'Checklist Parameters'!$E$22,0,($I701-$L701))&lt;0,0,IF(I701&lt;'Checklist Parameters'!$E$22,0,($I701-$L701)))</f>
        <v>0</v>
      </c>
      <c r="O701" s="394"/>
      <c r="P701" s="395"/>
      <c r="Q701" s="316">
        <f t="shared" si="60"/>
        <v>0</v>
      </c>
      <c r="R701" s="159">
        <f t="shared" si="61"/>
        <v>0</v>
      </c>
      <c r="S701" s="159">
        <f>IF('Checklist Parameters'!$E$60&lt;0.2,0.2,'Checklist Parameters'!$E$60)</f>
        <v>0.72</v>
      </c>
      <c r="T701" s="160">
        <f>IF($O701="",IF('Checklist District ID'!$C$43="Y",MAX($R701:$S701)*$I701,SUM($R701:$S701)*$I701),IF(O701&gt;0,Q701*S701))</f>
        <v>0</v>
      </c>
      <c r="U701" s="160">
        <f>IF(Q701&gt;0,((I701-T701)*'Formula Matrix'!$E$38),0)</f>
        <v>0</v>
      </c>
      <c r="V701" s="160">
        <f t="shared" si="62"/>
        <v>0</v>
      </c>
      <c r="W701" s="160">
        <f>IF(V701&gt;0,(V701*'Checklist Parameters'!$E$35),0)</f>
        <v>0</v>
      </c>
      <c r="X701" s="161">
        <f t="shared" si="63"/>
        <v>0</v>
      </c>
      <c r="Y701" s="161">
        <f>IF('Checklist Parameters'!$E$102&lt;&gt;"",(I701/43560)*'Checklist Parameters'!$E$102,"N/A")</f>
        <v>0</v>
      </c>
      <c r="Z701" s="161" t="str">
        <f>IF('Checklist Parameters'!$E$58&lt;&gt;"",((I701*'Checklist Parameters'!$E$58)*'Checklist Parameters'!$E$35)/1000,"N/A")</f>
        <v>N/A</v>
      </c>
      <c r="AA701" s="161">
        <f>IF('Checklist Parameters'!$E$101&lt;&gt;"",IFERROR(I701/'Checklist Parameters'!$E$101,0),"N/A")</f>
        <v>0</v>
      </c>
      <c r="AB701" s="161" t="str">
        <f>IF('Checklist Parameters'!$E$43&lt;&gt;"",(I701*'Checklist Parameters'!$E$43)/1000,"N/A")</f>
        <v>N/A</v>
      </c>
      <c r="AC701" s="161">
        <f>IF('Checklist Parameters'!$E$16="",$X701,IF(AND('Checklist Parameters'!$E$16&lt;$X701,'Checklist Parameters'!$E$16&gt;=3),'Checklist Parameters'!$E$16,IF(AND('Checklist Parameters'!$E$16&lt;$X701,'Checklist Parameters'!$E$16&lt;3),0,$X701)))</f>
        <v>0</v>
      </c>
      <c r="AD701" s="161" t="str">
        <f>IF(AND(I701&lt;'Checklist Parameters'!$E$22,$I701&lt;&gt;0),"Y","")</f>
        <v/>
      </c>
      <c r="AE701" s="161" t="str">
        <f>IF($AD701="Y",0,IF('Checklist Parameters'!$E$25="","&lt;no limit&gt;",ROUNDDOWN((($I701-'Checklist Parameters'!$E$24)/'Checklist Parameters'!$E$25)+1,0)))</f>
        <v>&lt;no limit&gt;</v>
      </c>
      <c r="AF701" s="174">
        <f t="shared" si="64"/>
        <v>0</v>
      </c>
      <c r="AG701" s="161">
        <f t="shared" si="65"/>
        <v>0</v>
      </c>
      <c r="AH701" s="126"/>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row>
    <row r="702" spans="1:79" ht="15">
      <c r="A702" s="393"/>
      <c r="B702" s="393"/>
      <c r="C702" s="393"/>
      <c r="D702" s="393"/>
      <c r="E702" s="393"/>
      <c r="F702" s="393"/>
      <c r="G702" s="393"/>
      <c r="H702" s="394"/>
      <c r="I702" s="394"/>
      <c r="J702" s="394"/>
      <c r="K702" s="394"/>
      <c r="L702" s="394"/>
      <c r="M702" s="394"/>
      <c r="N702" s="313">
        <f>IF(IF(I702&lt;'Checklist Parameters'!$E$22,0,($I702-$L702))&lt;0,0,IF(I702&lt;'Checklist Parameters'!$E$22,0,($I702-$L702)))</f>
        <v>0</v>
      </c>
      <c r="O702" s="394"/>
      <c r="P702" s="395"/>
      <c r="Q702" s="316">
        <f t="shared" si="60"/>
        <v>0</v>
      </c>
      <c r="R702" s="159">
        <f t="shared" si="61"/>
        <v>0</v>
      </c>
      <c r="S702" s="159">
        <f>IF('Checklist Parameters'!$E$60&lt;0.2,0.2,'Checklist Parameters'!$E$60)</f>
        <v>0.72</v>
      </c>
      <c r="T702" s="160">
        <f>IF($O702="",IF('Checklist District ID'!$C$43="Y",MAX($R702:$S702)*$I702,SUM($R702:$S702)*$I702),IF(O702&gt;0,Q702*S702))</f>
        <v>0</v>
      </c>
      <c r="U702" s="160">
        <f>IF(Q702&gt;0,((I702-T702)*'Formula Matrix'!$E$38),0)</f>
        <v>0</v>
      </c>
      <c r="V702" s="160">
        <f t="shared" si="62"/>
        <v>0</v>
      </c>
      <c r="W702" s="160">
        <f>IF(V702&gt;0,(V702*'Checklist Parameters'!$E$35),0)</f>
        <v>0</v>
      </c>
      <c r="X702" s="161">
        <f t="shared" si="63"/>
        <v>0</v>
      </c>
      <c r="Y702" s="161">
        <f>IF('Checklist Parameters'!$E$102&lt;&gt;"",(I702/43560)*'Checklist Parameters'!$E$102,"N/A")</f>
        <v>0</v>
      </c>
      <c r="Z702" s="161" t="str">
        <f>IF('Checklist Parameters'!$E$58&lt;&gt;"",((I702*'Checklist Parameters'!$E$58)*'Checklist Parameters'!$E$35)/1000,"N/A")</f>
        <v>N/A</v>
      </c>
      <c r="AA702" s="161">
        <f>IF('Checklist Parameters'!$E$101&lt;&gt;"",IFERROR(I702/'Checklist Parameters'!$E$101,0),"N/A")</f>
        <v>0</v>
      </c>
      <c r="AB702" s="161" t="str">
        <f>IF('Checklist Parameters'!$E$43&lt;&gt;"",(I702*'Checklist Parameters'!$E$43)/1000,"N/A")</f>
        <v>N/A</v>
      </c>
      <c r="AC702" s="161">
        <f>IF('Checklist Parameters'!$E$16="",$X702,IF(AND('Checklist Parameters'!$E$16&lt;$X702,'Checklist Parameters'!$E$16&gt;=3),'Checklist Parameters'!$E$16,IF(AND('Checklist Parameters'!$E$16&lt;$X702,'Checklist Parameters'!$E$16&lt;3),0,$X702)))</f>
        <v>0</v>
      </c>
      <c r="AD702" s="161" t="str">
        <f>IF(AND(I702&lt;'Checklist Parameters'!$E$22,$I702&lt;&gt;0),"Y","")</f>
        <v/>
      </c>
      <c r="AE702" s="161" t="str">
        <f>IF($AD702="Y",0,IF('Checklist Parameters'!$E$25="","&lt;no limit&gt;",ROUNDDOWN((($I702-'Checklist Parameters'!$E$24)/'Checklist Parameters'!$E$25)+1,0)))</f>
        <v>&lt;no limit&gt;</v>
      </c>
      <c r="AF702" s="174">
        <f t="shared" si="64"/>
        <v>0</v>
      </c>
      <c r="AG702" s="161">
        <f t="shared" si="65"/>
        <v>0</v>
      </c>
      <c r="AH702" s="126"/>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row>
    <row r="703" spans="1:79" ht="15">
      <c r="A703" s="393"/>
      <c r="B703" s="393"/>
      <c r="C703" s="393"/>
      <c r="D703" s="393"/>
      <c r="E703" s="393"/>
      <c r="F703" s="393"/>
      <c r="G703" s="393"/>
      <c r="H703" s="394"/>
      <c r="I703" s="394"/>
      <c r="J703" s="394"/>
      <c r="K703" s="394"/>
      <c r="L703" s="394"/>
      <c r="M703" s="394"/>
      <c r="N703" s="313">
        <f>IF(IF(I703&lt;'Checklist Parameters'!$E$22,0,($I703-$L703))&lt;0,0,IF(I703&lt;'Checklist Parameters'!$E$22,0,($I703-$L703)))</f>
        <v>0</v>
      </c>
      <c r="O703" s="394"/>
      <c r="P703" s="395"/>
      <c r="Q703" s="316">
        <f t="shared" si="60"/>
        <v>0</v>
      </c>
      <c r="R703" s="159">
        <f t="shared" si="61"/>
        <v>0</v>
      </c>
      <c r="S703" s="159">
        <f>IF('Checklist Parameters'!$E$60&lt;0.2,0.2,'Checklist Parameters'!$E$60)</f>
        <v>0.72</v>
      </c>
      <c r="T703" s="160">
        <f>IF($O703="",IF('Checklist District ID'!$C$43="Y",MAX($R703:$S703)*$I703,SUM($R703:$S703)*$I703),IF(O703&gt;0,Q703*S703))</f>
        <v>0</v>
      </c>
      <c r="U703" s="160">
        <f>IF(Q703&gt;0,((I703-T703)*'Formula Matrix'!$E$38),0)</f>
        <v>0</v>
      </c>
      <c r="V703" s="160">
        <f t="shared" si="62"/>
        <v>0</v>
      </c>
      <c r="W703" s="160">
        <f>IF(V703&gt;0,(V703*'Checklist Parameters'!$E$35),0)</f>
        <v>0</v>
      </c>
      <c r="X703" s="161">
        <f t="shared" si="63"/>
        <v>0</v>
      </c>
      <c r="Y703" s="161">
        <f>IF('Checklist Parameters'!$E$102&lt;&gt;"",(I703/43560)*'Checklist Parameters'!$E$102,"N/A")</f>
        <v>0</v>
      </c>
      <c r="Z703" s="161" t="str">
        <f>IF('Checklist Parameters'!$E$58&lt;&gt;"",((I703*'Checklist Parameters'!$E$58)*'Checklist Parameters'!$E$35)/1000,"N/A")</f>
        <v>N/A</v>
      </c>
      <c r="AA703" s="161">
        <f>IF('Checklist Parameters'!$E$101&lt;&gt;"",IFERROR(I703/'Checklist Parameters'!$E$101,0),"N/A")</f>
        <v>0</v>
      </c>
      <c r="AB703" s="161" t="str">
        <f>IF('Checklist Parameters'!$E$43&lt;&gt;"",(I703*'Checklist Parameters'!$E$43)/1000,"N/A")</f>
        <v>N/A</v>
      </c>
      <c r="AC703" s="161">
        <f>IF('Checklist Parameters'!$E$16="",$X703,IF(AND('Checklist Parameters'!$E$16&lt;$X703,'Checklist Parameters'!$E$16&gt;=3),'Checklist Parameters'!$E$16,IF(AND('Checklist Parameters'!$E$16&lt;$X703,'Checklist Parameters'!$E$16&lt;3),0,$X703)))</f>
        <v>0</v>
      </c>
      <c r="AD703" s="161" t="str">
        <f>IF(AND(I703&lt;'Checklist Parameters'!$E$22,$I703&lt;&gt;0),"Y","")</f>
        <v/>
      </c>
      <c r="AE703" s="161" t="str">
        <f>IF($AD703="Y",0,IF('Checklist Parameters'!$E$25="","&lt;no limit&gt;",ROUNDDOWN((($I703-'Checklist Parameters'!$E$24)/'Checklist Parameters'!$E$25)+1,0)))</f>
        <v>&lt;no limit&gt;</v>
      </c>
      <c r="AF703" s="174">
        <f t="shared" si="64"/>
        <v>0</v>
      </c>
      <c r="AG703" s="161">
        <f t="shared" si="65"/>
        <v>0</v>
      </c>
      <c r="AH703" s="126"/>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row>
    <row r="704" spans="1:79" ht="15">
      <c r="A704" s="393"/>
      <c r="B704" s="393"/>
      <c r="C704" s="393"/>
      <c r="D704" s="393"/>
      <c r="E704" s="393"/>
      <c r="F704" s="393"/>
      <c r="G704" s="393"/>
      <c r="H704" s="394"/>
      <c r="I704" s="394"/>
      <c r="J704" s="394"/>
      <c r="K704" s="394"/>
      <c r="L704" s="394"/>
      <c r="M704" s="394"/>
      <c r="N704" s="313">
        <f>IF(IF(I704&lt;'Checklist Parameters'!$E$22,0,($I704-$L704))&lt;0,0,IF(I704&lt;'Checklist Parameters'!$E$22,0,($I704-$L704)))</f>
        <v>0</v>
      </c>
      <c r="O704" s="394"/>
      <c r="P704" s="395"/>
      <c r="Q704" s="316">
        <f t="shared" si="60"/>
        <v>0</v>
      </c>
      <c r="R704" s="159">
        <f t="shared" si="61"/>
        <v>0</v>
      </c>
      <c r="S704" s="159">
        <f>IF('Checklist Parameters'!$E$60&lt;0.2,0.2,'Checklist Parameters'!$E$60)</f>
        <v>0.72</v>
      </c>
      <c r="T704" s="160">
        <f>IF($O704="",IF('Checklist District ID'!$C$43="Y",MAX($R704:$S704)*$I704,SUM($R704:$S704)*$I704),IF(O704&gt;0,Q704*S704))</f>
        <v>0</v>
      </c>
      <c r="U704" s="160">
        <f>IF(Q704&gt;0,((I704-T704)*'Formula Matrix'!$E$38),0)</f>
        <v>0</v>
      </c>
      <c r="V704" s="160">
        <f t="shared" si="62"/>
        <v>0</v>
      </c>
      <c r="W704" s="160">
        <f>IF(V704&gt;0,(V704*'Checklist Parameters'!$E$35),0)</f>
        <v>0</v>
      </c>
      <c r="X704" s="161">
        <f t="shared" si="63"/>
        <v>0</v>
      </c>
      <c r="Y704" s="161">
        <f>IF('Checklist Parameters'!$E$102&lt;&gt;"",(I704/43560)*'Checklist Parameters'!$E$102,"N/A")</f>
        <v>0</v>
      </c>
      <c r="Z704" s="161" t="str">
        <f>IF('Checklist Parameters'!$E$58&lt;&gt;"",((I704*'Checklist Parameters'!$E$58)*'Checklist Parameters'!$E$35)/1000,"N/A")</f>
        <v>N/A</v>
      </c>
      <c r="AA704" s="161">
        <f>IF('Checklist Parameters'!$E$101&lt;&gt;"",IFERROR(I704/'Checklist Parameters'!$E$101,0),"N/A")</f>
        <v>0</v>
      </c>
      <c r="AB704" s="161" t="str">
        <f>IF('Checklist Parameters'!$E$43&lt;&gt;"",(I704*'Checklist Parameters'!$E$43)/1000,"N/A")</f>
        <v>N/A</v>
      </c>
      <c r="AC704" s="161">
        <f>IF('Checklist Parameters'!$E$16="",$X704,IF(AND('Checklist Parameters'!$E$16&lt;$X704,'Checklist Parameters'!$E$16&gt;=3),'Checklist Parameters'!$E$16,IF(AND('Checklist Parameters'!$E$16&lt;$X704,'Checklist Parameters'!$E$16&lt;3),0,$X704)))</f>
        <v>0</v>
      </c>
      <c r="AD704" s="161" t="str">
        <f>IF(AND(I704&lt;'Checklist Parameters'!$E$22,$I704&lt;&gt;0),"Y","")</f>
        <v/>
      </c>
      <c r="AE704" s="161" t="str">
        <f>IF($AD704="Y",0,IF('Checklist Parameters'!$E$25="","&lt;no limit&gt;",ROUNDDOWN((($I704-'Checklist Parameters'!$E$24)/'Checklist Parameters'!$E$25)+1,0)))</f>
        <v>&lt;no limit&gt;</v>
      </c>
      <c r="AF704" s="174">
        <f t="shared" si="64"/>
        <v>0</v>
      </c>
      <c r="AG704" s="161">
        <f t="shared" si="65"/>
        <v>0</v>
      </c>
      <c r="AH704" s="126"/>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row>
    <row r="705" spans="1:79" ht="15">
      <c r="A705" s="393"/>
      <c r="B705" s="393"/>
      <c r="C705" s="393"/>
      <c r="D705" s="393"/>
      <c r="E705" s="393"/>
      <c r="F705" s="393"/>
      <c r="G705" s="393"/>
      <c r="H705" s="394"/>
      <c r="I705" s="394"/>
      <c r="J705" s="394"/>
      <c r="K705" s="394"/>
      <c r="L705" s="394"/>
      <c r="M705" s="394"/>
      <c r="N705" s="313">
        <f>IF(IF(I705&lt;'Checklist Parameters'!$E$22,0,($I705-$L705))&lt;0,0,IF(I705&lt;'Checklist Parameters'!$E$22,0,($I705-$L705)))</f>
        <v>0</v>
      </c>
      <c r="O705" s="394"/>
      <c r="P705" s="395"/>
      <c r="Q705" s="316">
        <f t="shared" si="60"/>
        <v>0</v>
      </c>
      <c r="R705" s="159">
        <f t="shared" si="61"/>
        <v>0</v>
      </c>
      <c r="S705" s="159">
        <f>IF('Checklist Parameters'!$E$60&lt;0.2,0.2,'Checklist Parameters'!$E$60)</f>
        <v>0.72</v>
      </c>
      <c r="T705" s="160">
        <f>IF($O705="",IF('Checklist District ID'!$C$43="Y",MAX($R705:$S705)*$I705,SUM($R705:$S705)*$I705),IF(O705&gt;0,Q705*S705))</f>
        <v>0</v>
      </c>
      <c r="U705" s="160">
        <f>IF(Q705&gt;0,((I705-T705)*'Formula Matrix'!$E$38),0)</f>
        <v>0</v>
      </c>
      <c r="V705" s="160">
        <f t="shared" si="62"/>
        <v>0</v>
      </c>
      <c r="W705" s="160">
        <f>IF(V705&gt;0,(V705*'Checklist Parameters'!$E$35),0)</f>
        <v>0</v>
      </c>
      <c r="X705" s="161">
        <f t="shared" si="63"/>
        <v>0</v>
      </c>
      <c r="Y705" s="161">
        <f>IF('Checklist Parameters'!$E$102&lt;&gt;"",(I705/43560)*'Checklist Parameters'!$E$102,"N/A")</f>
        <v>0</v>
      </c>
      <c r="Z705" s="161" t="str">
        <f>IF('Checklist Parameters'!$E$58&lt;&gt;"",((I705*'Checklist Parameters'!$E$58)*'Checklist Parameters'!$E$35)/1000,"N/A")</f>
        <v>N/A</v>
      </c>
      <c r="AA705" s="161">
        <f>IF('Checklist Parameters'!$E$101&lt;&gt;"",IFERROR(I705/'Checklist Parameters'!$E$101,0),"N/A")</f>
        <v>0</v>
      </c>
      <c r="AB705" s="161" t="str">
        <f>IF('Checklist Parameters'!$E$43&lt;&gt;"",(I705*'Checklist Parameters'!$E$43)/1000,"N/A")</f>
        <v>N/A</v>
      </c>
      <c r="AC705" s="161">
        <f>IF('Checklist Parameters'!$E$16="",$X705,IF(AND('Checklist Parameters'!$E$16&lt;$X705,'Checklist Parameters'!$E$16&gt;=3),'Checklist Parameters'!$E$16,IF(AND('Checklist Parameters'!$E$16&lt;$X705,'Checklist Parameters'!$E$16&lt;3),0,$X705)))</f>
        <v>0</v>
      </c>
      <c r="AD705" s="161" t="str">
        <f>IF(AND(I705&lt;'Checklist Parameters'!$E$22,$I705&lt;&gt;0),"Y","")</f>
        <v/>
      </c>
      <c r="AE705" s="161" t="str">
        <f>IF($AD705="Y",0,IF('Checklist Parameters'!$E$25="","&lt;no limit&gt;",ROUNDDOWN((($I705-'Checklist Parameters'!$E$24)/'Checklist Parameters'!$E$25)+1,0)))</f>
        <v>&lt;no limit&gt;</v>
      </c>
      <c r="AF705" s="174">
        <f t="shared" si="64"/>
        <v>0</v>
      </c>
      <c r="AG705" s="161">
        <f t="shared" si="65"/>
        <v>0</v>
      </c>
      <c r="AH705" s="126"/>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row>
    <row r="706" spans="1:79" ht="15">
      <c r="A706" s="393"/>
      <c r="B706" s="393"/>
      <c r="C706" s="393"/>
      <c r="D706" s="393"/>
      <c r="E706" s="393"/>
      <c r="F706" s="393"/>
      <c r="G706" s="393"/>
      <c r="H706" s="394"/>
      <c r="I706" s="394"/>
      <c r="J706" s="394"/>
      <c r="K706" s="394"/>
      <c r="L706" s="394"/>
      <c r="M706" s="394"/>
      <c r="N706" s="313">
        <f>IF(IF(I706&lt;'Checklist Parameters'!$E$22,0,($I706-$L706))&lt;0,0,IF(I706&lt;'Checklist Parameters'!$E$22,0,($I706-$L706)))</f>
        <v>0</v>
      </c>
      <c r="O706" s="394"/>
      <c r="P706" s="395"/>
      <c r="Q706" s="316">
        <f t="shared" si="60"/>
        <v>0</v>
      </c>
      <c r="R706" s="159">
        <f t="shared" si="61"/>
        <v>0</v>
      </c>
      <c r="S706" s="159">
        <f>IF('Checklist Parameters'!$E$60&lt;0.2,0.2,'Checklist Parameters'!$E$60)</f>
        <v>0.72</v>
      </c>
      <c r="T706" s="160">
        <f>IF($O706="",IF('Checklist District ID'!$C$43="Y",MAX($R706:$S706)*$I706,SUM($R706:$S706)*$I706),IF(O706&gt;0,Q706*S706))</f>
        <v>0</v>
      </c>
      <c r="U706" s="160">
        <f>IF(Q706&gt;0,((I706-T706)*'Formula Matrix'!$E$38),0)</f>
        <v>0</v>
      </c>
      <c r="V706" s="160">
        <f t="shared" si="62"/>
        <v>0</v>
      </c>
      <c r="W706" s="160">
        <f>IF(V706&gt;0,(V706*'Checklist Parameters'!$E$35),0)</f>
        <v>0</v>
      </c>
      <c r="X706" s="161">
        <f t="shared" si="63"/>
        <v>0</v>
      </c>
      <c r="Y706" s="161">
        <f>IF('Checklist Parameters'!$E$102&lt;&gt;"",(I706/43560)*'Checklist Parameters'!$E$102,"N/A")</f>
        <v>0</v>
      </c>
      <c r="Z706" s="161" t="str">
        <f>IF('Checklist Parameters'!$E$58&lt;&gt;"",((I706*'Checklist Parameters'!$E$58)*'Checklist Parameters'!$E$35)/1000,"N/A")</f>
        <v>N/A</v>
      </c>
      <c r="AA706" s="161">
        <f>IF('Checklist Parameters'!$E$101&lt;&gt;"",IFERROR(I706/'Checklist Parameters'!$E$101,0),"N/A")</f>
        <v>0</v>
      </c>
      <c r="AB706" s="161" t="str">
        <f>IF('Checklist Parameters'!$E$43&lt;&gt;"",(I706*'Checklist Parameters'!$E$43)/1000,"N/A")</f>
        <v>N/A</v>
      </c>
      <c r="AC706" s="161">
        <f>IF('Checklist Parameters'!$E$16="",$X706,IF(AND('Checklist Parameters'!$E$16&lt;$X706,'Checklist Parameters'!$E$16&gt;=3),'Checklist Parameters'!$E$16,IF(AND('Checklist Parameters'!$E$16&lt;$X706,'Checklist Parameters'!$E$16&lt;3),0,$X706)))</f>
        <v>0</v>
      </c>
      <c r="AD706" s="161" t="str">
        <f>IF(AND(I706&lt;'Checklist Parameters'!$E$22,$I706&lt;&gt;0),"Y","")</f>
        <v/>
      </c>
      <c r="AE706" s="161" t="str">
        <f>IF($AD706="Y",0,IF('Checklist Parameters'!$E$25="","&lt;no limit&gt;",ROUNDDOWN((($I706-'Checklist Parameters'!$E$24)/'Checklist Parameters'!$E$25)+1,0)))</f>
        <v>&lt;no limit&gt;</v>
      </c>
      <c r="AF706" s="174">
        <f t="shared" si="64"/>
        <v>0</v>
      </c>
      <c r="AG706" s="161">
        <f t="shared" si="65"/>
        <v>0</v>
      </c>
      <c r="AH706" s="126"/>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row>
    <row r="707" spans="1:79" ht="15">
      <c r="A707" s="393"/>
      <c r="B707" s="393"/>
      <c r="C707" s="393"/>
      <c r="D707" s="393"/>
      <c r="E707" s="393"/>
      <c r="F707" s="393"/>
      <c r="G707" s="393"/>
      <c r="H707" s="394"/>
      <c r="I707" s="394"/>
      <c r="J707" s="394"/>
      <c r="K707" s="394"/>
      <c r="L707" s="394"/>
      <c r="M707" s="394"/>
      <c r="N707" s="313">
        <f>IF(IF(I707&lt;'Checklist Parameters'!$E$22,0,($I707-$L707))&lt;0,0,IF(I707&lt;'Checklist Parameters'!$E$22,0,($I707-$L707)))</f>
        <v>0</v>
      </c>
      <c r="O707" s="394"/>
      <c r="P707" s="395"/>
      <c r="Q707" s="316">
        <f t="shared" si="60"/>
        <v>0</v>
      </c>
      <c r="R707" s="159">
        <f t="shared" si="61"/>
        <v>0</v>
      </c>
      <c r="S707" s="159">
        <f>IF('Checklist Parameters'!$E$60&lt;0.2,0.2,'Checklist Parameters'!$E$60)</f>
        <v>0.72</v>
      </c>
      <c r="T707" s="160">
        <f>IF($O707="",IF('Checklist District ID'!$C$43="Y",MAX($R707:$S707)*$I707,SUM($R707:$S707)*$I707),IF(O707&gt;0,Q707*S707))</f>
        <v>0</v>
      </c>
      <c r="U707" s="160">
        <f>IF(Q707&gt;0,((I707-T707)*'Formula Matrix'!$E$38),0)</f>
        <v>0</v>
      </c>
      <c r="V707" s="160">
        <f t="shared" si="62"/>
        <v>0</v>
      </c>
      <c r="W707" s="160">
        <f>IF(V707&gt;0,(V707*'Checklist Parameters'!$E$35),0)</f>
        <v>0</v>
      </c>
      <c r="X707" s="161">
        <f t="shared" si="63"/>
        <v>0</v>
      </c>
      <c r="Y707" s="161">
        <f>IF('Checklist Parameters'!$E$102&lt;&gt;"",(I707/43560)*'Checklist Parameters'!$E$102,"N/A")</f>
        <v>0</v>
      </c>
      <c r="Z707" s="161" t="str">
        <f>IF('Checklist Parameters'!$E$58&lt;&gt;"",((I707*'Checklist Parameters'!$E$58)*'Checklist Parameters'!$E$35)/1000,"N/A")</f>
        <v>N/A</v>
      </c>
      <c r="AA707" s="161">
        <f>IF('Checklist Parameters'!$E$101&lt;&gt;"",IFERROR(I707/'Checklist Parameters'!$E$101,0),"N/A")</f>
        <v>0</v>
      </c>
      <c r="AB707" s="161" t="str">
        <f>IF('Checklist Parameters'!$E$43&lt;&gt;"",(I707*'Checklist Parameters'!$E$43)/1000,"N/A")</f>
        <v>N/A</v>
      </c>
      <c r="AC707" s="161">
        <f>IF('Checklist Parameters'!$E$16="",$X707,IF(AND('Checklist Parameters'!$E$16&lt;$X707,'Checklist Parameters'!$E$16&gt;=3),'Checklist Parameters'!$E$16,IF(AND('Checklist Parameters'!$E$16&lt;$X707,'Checklist Parameters'!$E$16&lt;3),0,$X707)))</f>
        <v>0</v>
      </c>
      <c r="AD707" s="161" t="str">
        <f>IF(AND(I707&lt;'Checklist Parameters'!$E$22,$I707&lt;&gt;0),"Y","")</f>
        <v/>
      </c>
      <c r="AE707" s="161" t="str">
        <f>IF($AD707="Y",0,IF('Checklist Parameters'!$E$25="","&lt;no limit&gt;",ROUNDDOWN((($I707-'Checklist Parameters'!$E$24)/'Checklist Parameters'!$E$25)+1,0)))</f>
        <v>&lt;no limit&gt;</v>
      </c>
      <c r="AF707" s="174">
        <f t="shared" si="64"/>
        <v>0</v>
      </c>
      <c r="AG707" s="161">
        <f t="shared" si="65"/>
        <v>0</v>
      </c>
      <c r="AH707" s="126"/>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row>
    <row r="708" spans="1:79" ht="15">
      <c r="A708" s="393"/>
      <c r="B708" s="393"/>
      <c r="C708" s="393"/>
      <c r="D708" s="393"/>
      <c r="E708" s="393"/>
      <c r="F708" s="393"/>
      <c r="G708" s="393"/>
      <c r="H708" s="394"/>
      <c r="I708" s="394"/>
      <c r="J708" s="394"/>
      <c r="K708" s="394"/>
      <c r="L708" s="394"/>
      <c r="M708" s="394"/>
      <c r="N708" s="313">
        <f>IF(IF(I708&lt;'Checklist Parameters'!$E$22,0,($I708-$L708))&lt;0,0,IF(I708&lt;'Checklist Parameters'!$E$22,0,($I708-$L708)))</f>
        <v>0</v>
      </c>
      <c r="O708" s="394"/>
      <c r="P708" s="395"/>
      <c r="Q708" s="316">
        <f t="shared" si="60"/>
        <v>0</v>
      </c>
      <c r="R708" s="159">
        <f t="shared" si="61"/>
        <v>0</v>
      </c>
      <c r="S708" s="159">
        <f>IF('Checklist Parameters'!$E$60&lt;0.2,0.2,'Checklist Parameters'!$E$60)</f>
        <v>0.72</v>
      </c>
      <c r="T708" s="160">
        <f>IF($O708="",IF('Checklist District ID'!$C$43="Y",MAX($R708:$S708)*$I708,SUM($R708:$S708)*$I708),IF(O708&gt;0,Q708*S708))</f>
        <v>0</v>
      </c>
      <c r="U708" s="160">
        <f>IF(Q708&gt;0,((I708-T708)*'Formula Matrix'!$E$38),0)</f>
        <v>0</v>
      </c>
      <c r="V708" s="160">
        <f t="shared" si="62"/>
        <v>0</v>
      </c>
      <c r="W708" s="160">
        <f>IF(V708&gt;0,(V708*'Checklist Parameters'!$E$35),0)</f>
        <v>0</v>
      </c>
      <c r="X708" s="161">
        <f t="shared" si="63"/>
        <v>0</v>
      </c>
      <c r="Y708" s="161">
        <f>IF('Checklist Parameters'!$E$102&lt;&gt;"",(I708/43560)*'Checklist Parameters'!$E$102,"N/A")</f>
        <v>0</v>
      </c>
      <c r="Z708" s="161" t="str">
        <f>IF('Checklist Parameters'!$E$58&lt;&gt;"",((I708*'Checklist Parameters'!$E$58)*'Checklist Parameters'!$E$35)/1000,"N/A")</f>
        <v>N/A</v>
      </c>
      <c r="AA708" s="161">
        <f>IF('Checklist Parameters'!$E$101&lt;&gt;"",IFERROR(I708/'Checklist Parameters'!$E$101,0),"N/A")</f>
        <v>0</v>
      </c>
      <c r="AB708" s="161" t="str">
        <f>IF('Checklist Parameters'!$E$43&lt;&gt;"",(I708*'Checklist Parameters'!$E$43)/1000,"N/A")</f>
        <v>N/A</v>
      </c>
      <c r="AC708" s="161">
        <f>IF('Checklist Parameters'!$E$16="",$X708,IF(AND('Checklist Parameters'!$E$16&lt;$X708,'Checklist Parameters'!$E$16&gt;=3),'Checklist Parameters'!$E$16,IF(AND('Checklist Parameters'!$E$16&lt;$X708,'Checklist Parameters'!$E$16&lt;3),0,$X708)))</f>
        <v>0</v>
      </c>
      <c r="AD708" s="161" t="str">
        <f>IF(AND(I708&lt;'Checklist Parameters'!$E$22,$I708&lt;&gt;0),"Y","")</f>
        <v/>
      </c>
      <c r="AE708" s="161" t="str">
        <f>IF($AD708="Y",0,IF('Checklist Parameters'!$E$25="","&lt;no limit&gt;",ROUNDDOWN((($I708-'Checklist Parameters'!$E$24)/'Checklist Parameters'!$E$25)+1,0)))</f>
        <v>&lt;no limit&gt;</v>
      </c>
      <c r="AF708" s="174">
        <f t="shared" si="64"/>
        <v>0</v>
      </c>
      <c r="AG708" s="161">
        <f t="shared" si="65"/>
        <v>0</v>
      </c>
      <c r="AH708" s="126"/>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row>
    <row r="709" spans="1:79" ht="15">
      <c r="A709" s="393"/>
      <c r="B709" s="393"/>
      <c r="C709" s="393"/>
      <c r="D709" s="393"/>
      <c r="E709" s="393"/>
      <c r="F709" s="393"/>
      <c r="G709" s="393"/>
      <c r="H709" s="394"/>
      <c r="I709" s="394"/>
      <c r="J709" s="394"/>
      <c r="K709" s="394"/>
      <c r="L709" s="394"/>
      <c r="M709" s="394"/>
      <c r="N709" s="313">
        <f>IF(IF(I709&lt;'Checklist Parameters'!$E$22,0,($I709-$L709))&lt;0,0,IF(I709&lt;'Checklist Parameters'!$E$22,0,($I709-$L709)))</f>
        <v>0</v>
      </c>
      <c r="O709" s="394"/>
      <c r="P709" s="395"/>
      <c r="Q709" s="316">
        <f t="shared" si="60"/>
        <v>0</v>
      </c>
      <c r="R709" s="159">
        <f t="shared" si="61"/>
        <v>0</v>
      </c>
      <c r="S709" s="159">
        <f>IF('Checklist Parameters'!$E$60&lt;0.2,0.2,'Checklist Parameters'!$E$60)</f>
        <v>0.72</v>
      </c>
      <c r="T709" s="160">
        <f>IF($O709="",IF('Checklist District ID'!$C$43="Y",MAX($R709:$S709)*$I709,SUM($R709:$S709)*$I709),IF(O709&gt;0,Q709*S709))</f>
        <v>0</v>
      </c>
      <c r="U709" s="160">
        <f>IF(Q709&gt;0,((I709-T709)*'Formula Matrix'!$E$38),0)</f>
        <v>0</v>
      </c>
      <c r="V709" s="160">
        <f t="shared" si="62"/>
        <v>0</v>
      </c>
      <c r="W709" s="160">
        <f>IF(V709&gt;0,(V709*'Checklist Parameters'!$E$35),0)</f>
        <v>0</v>
      </c>
      <c r="X709" s="161">
        <f t="shared" si="63"/>
        <v>0</v>
      </c>
      <c r="Y709" s="161">
        <f>IF('Checklist Parameters'!$E$102&lt;&gt;"",(I709/43560)*'Checklist Parameters'!$E$102,"N/A")</f>
        <v>0</v>
      </c>
      <c r="Z709" s="161" t="str">
        <f>IF('Checklist Parameters'!$E$58&lt;&gt;"",((I709*'Checklist Parameters'!$E$58)*'Checklist Parameters'!$E$35)/1000,"N/A")</f>
        <v>N/A</v>
      </c>
      <c r="AA709" s="161">
        <f>IF('Checklist Parameters'!$E$101&lt;&gt;"",IFERROR(I709/'Checklist Parameters'!$E$101,0),"N/A")</f>
        <v>0</v>
      </c>
      <c r="AB709" s="161" t="str">
        <f>IF('Checklist Parameters'!$E$43&lt;&gt;"",(I709*'Checklist Parameters'!$E$43)/1000,"N/A")</f>
        <v>N/A</v>
      </c>
      <c r="AC709" s="161">
        <f>IF('Checklist Parameters'!$E$16="",$X709,IF(AND('Checklist Parameters'!$E$16&lt;$X709,'Checklist Parameters'!$E$16&gt;=3),'Checklist Parameters'!$E$16,IF(AND('Checklist Parameters'!$E$16&lt;$X709,'Checklist Parameters'!$E$16&lt;3),0,$X709)))</f>
        <v>0</v>
      </c>
      <c r="AD709" s="161" t="str">
        <f>IF(AND(I709&lt;'Checklist Parameters'!$E$22,$I709&lt;&gt;0),"Y","")</f>
        <v/>
      </c>
      <c r="AE709" s="161" t="str">
        <f>IF($AD709="Y",0,IF('Checklist Parameters'!$E$25="","&lt;no limit&gt;",ROUNDDOWN((($I709-'Checklist Parameters'!$E$24)/'Checklist Parameters'!$E$25)+1,0)))</f>
        <v>&lt;no limit&gt;</v>
      </c>
      <c r="AF709" s="174">
        <f t="shared" si="64"/>
        <v>0</v>
      </c>
      <c r="AG709" s="161">
        <f t="shared" si="65"/>
        <v>0</v>
      </c>
      <c r="AH709" s="126"/>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row>
    <row r="710" spans="1:79" ht="15">
      <c r="A710" s="393"/>
      <c r="B710" s="393"/>
      <c r="C710" s="393"/>
      <c r="D710" s="393"/>
      <c r="E710" s="393"/>
      <c r="F710" s="393"/>
      <c r="G710" s="393"/>
      <c r="H710" s="394"/>
      <c r="I710" s="394"/>
      <c r="J710" s="394"/>
      <c r="K710" s="394"/>
      <c r="L710" s="394"/>
      <c r="M710" s="394"/>
      <c r="N710" s="313">
        <f>IF(IF(I710&lt;'Checklist Parameters'!$E$22,0,($I710-$L710))&lt;0,0,IF(I710&lt;'Checklist Parameters'!$E$22,0,($I710-$L710)))</f>
        <v>0</v>
      </c>
      <c r="O710" s="394"/>
      <c r="P710" s="395"/>
      <c r="Q710" s="316">
        <f t="shared" si="60"/>
        <v>0</v>
      </c>
      <c r="R710" s="159">
        <f t="shared" si="61"/>
        <v>0</v>
      </c>
      <c r="S710" s="159">
        <f>IF('Checklist Parameters'!$E$60&lt;0.2,0.2,'Checklist Parameters'!$E$60)</f>
        <v>0.72</v>
      </c>
      <c r="T710" s="160">
        <f>IF($O710="",IF('Checklist District ID'!$C$43="Y",MAX($R710:$S710)*$I710,SUM($R710:$S710)*$I710),IF(O710&gt;0,Q710*S710))</f>
        <v>0</v>
      </c>
      <c r="U710" s="160">
        <f>IF(Q710&gt;0,((I710-T710)*'Formula Matrix'!$E$38),0)</f>
        <v>0</v>
      </c>
      <c r="V710" s="160">
        <f t="shared" si="62"/>
        <v>0</v>
      </c>
      <c r="W710" s="160">
        <f>IF(V710&gt;0,(V710*'Checklist Parameters'!$E$35),0)</f>
        <v>0</v>
      </c>
      <c r="X710" s="161">
        <f t="shared" si="63"/>
        <v>0</v>
      </c>
      <c r="Y710" s="161">
        <f>IF('Checklist Parameters'!$E$102&lt;&gt;"",(I710/43560)*'Checklist Parameters'!$E$102,"N/A")</f>
        <v>0</v>
      </c>
      <c r="Z710" s="161" t="str">
        <f>IF('Checklist Parameters'!$E$58&lt;&gt;"",((I710*'Checklist Parameters'!$E$58)*'Checklist Parameters'!$E$35)/1000,"N/A")</f>
        <v>N/A</v>
      </c>
      <c r="AA710" s="161">
        <f>IF('Checklist Parameters'!$E$101&lt;&gt;"",IFERROR(I710/'Checklist Parameters'!$E$101,0),"N/A")</f>
        <v>0</v>
      </c>
      <c r="AB710" s="161" t="str">
        <f>IF('Checklist Parameters'!$E$43&lt;&gt;"",(I710*'Checklist Parameters'!$E$43)/1000,"N/A")</f>
        <v>N/A</v>
      </c>
      <c r="AC710" s="161">
        <f>IF('Checklist Parameters'!$E$16="",$X710,IF(AND('Checklist Parameters'!$E$16&lt;$X710,'Checklist Parameters'!$E$16&gt;=3),'Checklist Parameters'!$E$16,IF(AND('Checklist Parameters'!$E$16&lt;$X710,'Checklist Parameters'!$E$16&lt;3),0,$X710)))</f>
        <v>0</v>
      </c>
      <c r="AD710" s="161" t="str">
        <f>IF(AND(I710&lt;'Checklist Parameters'!$E$22,$I710&lt;&gt;0),"Y","")</f>
        <v/>
      </c>
      <c r="AE710" s="161" t="str">
        <f>IF($AD710="Y",0,IF('Checklist Parameters'!$E$25="","&lt;no limit&gt;",ROUNDDOWN((($I710-'Checklist Parameters'!$E$24)/'Checklist Parameters'!$E$25)+1,0)))</f>
        <v>&lt;no limit&gt;</v>
      </c>
      <c r="AF710" s="174">
        <f t="shared" si="64"/>
        <v>0</v>
      </c>
      <c r="AG710" s="161">
        <f t="shared" si="65"/>
        <v>0</v>
      </c>
      <c r="AH710" s="126"/>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row>
    <row r="711" spans="1:79" ht="15">
      <c r="A711" s="393"/>
      <c r="B711" s="393"/>
      <c r="C711" s="393"/>
      <c r="D711" s="393"/>
      <c r="E711" s="393"/>
      <c r="F711" s="393"/>
      <c r="G711" s="393"/>
      <c r="H711" s="394"/>
      <c r="I711" s="394"/>
      <c r="J711" s="394"/>
      <c r="K711" s="394"/>
      <c r="L711" s="394"/>
      <c r="M711" s="394"/>
      <c r="N711" s="313">
        <f>IF(IF(I711&lt;'Checklist Parameters'!$E$22,0,($I711-$L711))&lt;0,0,IF(I711&lt;'Checklist Parameters'!$E$22,0,($I711-$L711)))</f>
        <v>0</v>
      </c>
      <c r="O711" s="394"/>
      <c r="P711" s="395"/>
      <c r="Q711" s="316">
        <f t="shared" si="60"/>
        <v>0</v>
      </c>
      <c r="R711" s="159">
        <f t="shared" si="61"/>
        <v>0</v>
      </c>
      <c r="S711" s="159">
        <f>IF('Checklist Parameters'!$E$60&lt;0.2,0.2,'Checklist Parameters'!$E$60)</f>
        <v>0.72</v>
      </c>
      <c r="T711" s="160">
        <f>IF($O711="",IF('Checklist District ID'!$C$43="Y",MAX($R711:$S711)*$I711,SUM($R711:$S711)*$I711),IF(O711&gt;0,Q711*S711))</f>
        <v>0</v>
      </c>
      <c r="U711" s="160">
        <f>IF(Q711&gt;0,((I711-T711)*'Formula Matrix'!$E$38),0)</f>
        <v>0</v>
      </c>
      <c r="V711" s="160">
        <f t="shared" si="62"/>
        <v>0</v>
      </c>
      <c r="W711" s="160">
        <f>IF(V711&gt;0,(V711*'Checklist Parameters'!$E$35),0)</f>
        <v>0</v>
      </c>
      <c r="X711" s="161">
        <f t="shared" si="63"/>
        <v>0</v>
      </c>
      <c r="Y711" s="161">
        <f>IF('Checklist Parameters'!$E$102&lt;&gt;"",(I711/43560)*'Checklist Parameters'!$E$102,"N/A")</f>
        <v>0</v>
      </c>
      <c r="Z711" s="161" t="str">
        <f>IF('Checklist Parameters'!$E$58&lt;&gt;"",((I711*'Checklist Parameters'!$E$58)*'Checklist Parameters'!$E$35)/1000,"N/A")</f>
        <v>N/A</v>
      </c>
      <c r="AA711" s="161">
        <f>IF('Checklist Parameters'!$E$101&lt;&gt;"",IFERROR(I711/'Checklist Parameters'!$E$101,0),"N/A")</f>
        <v>0</v>
      </c>
      <c r="AB711" s="161" t="str">
        <f>IF('Checklist Parameters'!$E$43&lt;&gt;"",(I711*'Checklist Parameters'!$E$43)/1000,"N/A")</f>
        <v>N/A</v>
      </c>
      <c r="AC711" s="161">
        <f>IF('Checklist Parameters'!$E$16="",$X711,IF(AND('Checklist Parameters'!$E$16&lt;$X711,'Checklist Parameters'!$E$16&gt;=3),'Checklist Parameters'!$E$16,IF(AND('Checklist Parameters'!$E$16&lt;$X711,'Checklist Parameters'!$E$16&lt;3),0,$X711)))</f>
        <v>0</v>
      </c>
      <c r="AD711" s="161" t="str">
        <f>IF(AND(I711&lt;'Checklist Parameters'!$E$22,$I711&lt;&gt;0),"Y","")</f>
        <v/>
      </c>
      <c r="AE711" s="161" t="str">
        <f>IF($AD711="Y",0,IF('Checklist Parameters'!$E$25="","&lt;no limit&gt;",ROUNDDOWN((($I711-'Checklist Parameters'!$E$24)/'Checklist Parameters'!$E$25)+1,0)))</f>
        <v>&lt;no limit&gt;</v>
      </c>
      <c r="AF711" s="174">
        <f t="shared" si="64"/>
        <v>0</v>
      </c>
      <c r="AG711" s="161">
        <f t="shared" si="65"/>
        <v>0</v>
      </c>
      <c r="AH711" s="126"/>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row>
    <row r="712" spans="1:79" ht="15">
      <c r="A712" s="393"/>
      <c r="B712" s="393"/>
      <c r="C712" s="393"/>
      <c r="D712" s="393"/>
      <c r="E712" s="393"/>
      <c r="F712" s="393"/>
      <c r="G712" s="393"/>
      <c r="H712" s="394"/>
      <c r="I712" s="394"/>
      <c r="J712" s="394"/>
      <c r="K712" s="394"/>
      <c r="L712" s="394"/>
      <c r="M712" s="394"/>
      <c r="N712" s="313">
        <f>IF(IF(I712&lt;'Checklist Parameters'!$E$22,0,($I712-$L712))&lt;0,0,IF(I712&lt;'Checklist Parameters'!$E$22,0,($I712-$L712)))</f>
        <v>0</v>
      </c>
      <c r="O712" s="394"/>
      <c r="P712" s="395"/>
      <c r="Q712" s="316">
        <f t="shared" si="60"/>
        <v>0</v>
      </c>
      <c r="R712" s="159">
        <f t="shared" si="61"/>
        <v>0</v>
      </c>
      <c r="S712" s="159">
        <f>IF('Checklist Parameters'!$E$60&lt;0.2,0.2,'Checklist Parameters'!$E$60)</f>
        <v>0.72</v>
      </c>
      <c r="T712" s="160">
        <f>IF($O712="",IF('Checklist District ID'!$C$43="Y",MAX($R712:$S712)*$I712,SUM($R712:$S712)*$I712),IF(O712&gt;0,Q712*S712))</f>
        <v>0</v>
      </c>
      <c r="U712" s="160">
        <f>IF(Q712&gt;0,((I712-T712)*'Formula Matrix'!$E$38),0)</f>
        <v>0</v>
      </c>
      <c r="V712" s="160">
        <f t="shared" si="62"/>
        <v>0</v>
      </c>
      <c r="W712" s="160">
        <f>IF(V712&gt;0,(V712*'Checklist Parameters'!$E$35),0)</f>
        <v>0</v>
      </c>
      <c r="X712" s="161">
        <f t="shared" si="63"/>
        <v>0</v>
      </c>
      <c r="Y712" s="161">
        <f>IF('Checklist Parameters'!$E$102&lt;&gt;"",(I712/43560)*'Checklist Parameters'!$E$102,"N/A")</f>
        <v>0</v>
      </c>
      <c r="Z712" s="161" t="str">
        <f>IF('Checklist Parameters'!$E$58&lt;&gt;"",((I712*'Checklist Parameters'!$E$58)*'Checklist Parameters'!$E$35)/1000,"N/A")</f>
        <v>N/A</v>
      </c>
      <c r="AA712" s="161">
        <f>IF('Checklist Parameters'!$E$101&lt;&gt;"",IFERROR(I712/'Checklist Parameters'!$E$101,0),"N/A")</f>
        <v>0</v>
      </c>
      <c r="AB712" s="161" t="str">
        <f>IF('Checklist Parameters'!$E$43&lt;&gt;"",(I712*'Checklist Parameters'!$E$43)/1000,"N/A")</f>
        <v>N/A</v>
      </c>
      <c r="AC712" s="161">
        <f>IF('Checklist Parameters'!$E$16="",$X712,IF(AND('Checklist Parameters'!$E$16&lt;$X712,'Checklist Parameters'!$E$16&gt;=3),'Checklist Parameters'!$E$16,IF(AND('Checklist Parameters'!$E$16&lt;$X712,'Checklist Parameters'!$E$16&lt;3),0,$X712)))</f>
        <v>0</v>
      </c>
      <c r="AD712" s="161" t="str">
        <f>IF(AND(I712&lt;'Checklist Parameters'!$E$22,$I712&lt;&gt;0),"Y","")</f>
        <v/>
      </c>
      <c r="AE712" s="161" t="str">
        <f>IF($AD712="Y",0,IF('Checklist Parameters'!$E$25="","&lt;no limit&gt;",ROUNDDOWN((($I712-'Checklist Parameters'!$E$24)/'Checklist Parameters'!$E$25)+1,0)))</f>
        <v>&lt;no limit&gt;</v>
      </c>
      <c r="AF712" s="174">
        <f t="shared" si="64"/>
        <v>0</v>
      </c>
      <c r="AG712" s="161">
        <f t="shared" si="65"/>
        <v>0</v>
      </c>
      <c r="AH712" s="126"/>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row>
    <row r="713" spans="1:79" ht="15">
      <c r="A713" s="393"/>
      <c r="B713" s="393"/>
      <c r="C713" s="393"/>
      <c r="D713" s="393"/>
      <c r="E713" s="393"/>
      <c r="F713" s="393"/>
      <c r="G713" s="393"/>
      <c r="H713" s="394"/>
      <c r="I713" s="394"/>
      <c r="J713" s="394"/>
      <c r="K713" s="394"/>
      <c r="L713" s="394"/>
      <c r="M713" s="394"/>
      <c r="N713" s="313">
        <f>IF(IF(I713&lt;'Checklist Parameters'!$E$22,0,($I713-$L713))&lt;0,0,IF(I713&lt;'Checklist Parameters'!$E$22,0,($I713-$L713)))</f>
        <v>0</v>
      </c>
      <c r="O713" s="394"/>
      <c r="P713" s="395"/>
      <c r="Q713" s="316">
        <f t="shared" si="60"/>
        <v>0</v>
      </c>
      <c r="R713" s="159">
        <f t="shared" si="61"/>
        <v>0</v>
      </c>
      <c r="S713" s="159">
        <f>IF('Checklist Parameters'!$E$60&lt;0.2,0.2,'Checklist Parameters'!$E$60)</f>
        <v>0.72</v>
      </c>
      <c r="T713" s="160">
        <f>IF($O713="",IF('Checklist District ID'!$C$43="Y",MAX($R713:$S713)*$I713,SUM($R713:$S713)*$I713),IF(O713&gt;0,Q713*S713))</f>
        <v>0</v>
      </c>
      <c r="U713" s="160">
        <f>IF(Q713&gt;0,((I713-T713)*'Formula Matrix'!$E$38),0)</f>
        <v>0</v>
      </c>
      <c r="V713" s="160">
        <f t="shared" si="62"/>
        <v>0</v>
      </c>
      <c r="W713" s="160">
        <f>IF(V713&gt;0,(V713*'Checklist Parameters'!$E$35),0)</f>
        <v>0</v>
      </c>
      <c r="X713" s="161">
        <f t="shared" si="63"/>
        <v>0</v>
      </c>
      <c r="Y713" s="161">
        <f>IF('Checklist Parameters'!$E$102&lt;&gt;"",(I713/43560)*'Checklist Parameters'!$E$102,"N/A")</f>
        <v>0</v>
      </c>
      <c r="Z713" s="161" t="str">
        <f>IF('Checklist Parameters'!$E$58&lt;&gt;"",((I713*'Checklist Parameters'!$E$58)*'Checklist Parameters'!$E$35)/1000,"N/A")</f>
        <v>N/A</v>
      </c>
      <c r="AA713" s="161">
        <f>IF('Checklist Parameters'!$E$101&lt;&gt;"",IFERROR(I713/'Checklist Parameters'!$E$101,0),"N/A")</f>
        <v>0</v>
      </c>
      <c r="AB713" s="161" t="str">
        <f>IF('Checklist Parameters'!$E$43&lt;&gt;"",(I713*'Checklist Parameters'!$E$43)/1000,"N/A")</f>
        <v>N/A</v>
      </c>
      <c r="AC713" s="161">
        <f>IF('Checklist Parameters'!$E$16="",$X713,IF(AND('Checklist Parameters'!$E$16&lt;$X713,'Checklist Parameters'!$E$16&gt;=3),'Checklist Parameters'!$E$16,IF(AND('Checklist Parameters'!$E$16&lt;$X713,'Checklist Parameters'!$E$16&lt;3),0,$X713)))</f>
        <v>0</v>
      </c>
      <c r="AD713" s="161" t="str">
        <f>IF(AND(I713&lt;'Checklist Parameters'!$E$22,$I713&lt;&gt;0),"Y","")</f>
        <v/>
      </c>
      <c r="AE713" s="161" t="str">
        <f>IF($AD713="Y",0,IF('Checklist Parameters'!$E$25="","&lt;no limit&gt;",ROUNDDOWN((($I713-'Checklist Parameters'!$E$24)/'Checklist Parameters'!$E$25)+1,0)))</f>
        <v>&lt;no limit&gt;</v>
      </c>
      <c r="AF713" s="174">
        <f t="shared" si="64"/>
        <v>0</v>
      </c>
      <c r="AG713" s="161">
        <f t="shared" si="65"/>
        <v>0</v>
      </c>
      <c r="AH713" s="126"/>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row>
    <row r="714" spans="1:79" ht="15">
      <c r="A714" s="393"/>
      <c r="B714" s="393"/>
      <c r="C714" s="393"/>
      <c r="D714" s="393"/>
      <c r="E714" s="393"/>
      <c r="F714" s="393"/>
      <c r="G714" s="393"/>
      <c r="H714" s="394"/>
      <c r="I714" s="394"/>
      <c r="J714" s="394"/>
      <c r="K714" s="394"/>
      <c r="L714" s="394"/>
      <c r="M714" s="394"/>
      <c r="N714" s="313">
        <f>IF(IF(I714&lt;'Checklist Parameters'!$E$22,0,($I714-$L714))&lt;0,0,IF(I714&lt;'Checklist Parameters'!$E$22,0,($I714-$L714)))</f>
        <v>0</v>
      </c>
      <c r="O714" s="394"/>
      <c r="P714" s="395"/>
      <c r="Q714" s="316">
        <f t="shared" si="60"/>
        <v>0</v>
      </c>
      <c r="R714" s="159">
        <f t="shared" si="61"/>
        <v>0</v>
      </c>
      <c r="S714" s="159">
        <f>IF('Checklist Parameters'!$E$60&lt;0.2,0.2,'Checklist Parameters'!$E$60)</f>
        <v>0.72</v>
      </c>
      <c r="T714" s="160">
        <f>IF($O714="",IF('Checklist District ID'!$C$43="Y",MAX($R714:$S714)*$I714,SUM($R714:$S714)*$I714),IF(O714&gt;0,Q714*S714))</f>
        <v>0</v>
      </c>
      <c r="U714" s="160">
        <f>IF(Q714&gt;0,((I714-T714)*'Formula Matrix'!$E$38),0)</f>
        <v>0</v>
      </c>
      <c r="V714" s="160">
        <f t="shared" si="62"/>
        <v>0</v>
      </c>
      <c r="W714" s="160">
        <f>IF(V714&gt;0,(V714*'Checklist Parameters'!$E$35),0)</f>
        <v>0</v>
      </c>
      <c r="X714" s="161">
        <f t="shared" si="63"/>
        <v>0</v>
      </c>
      <c r="Y714" s="161">
        <f>IF('Checklist Parameters'!$E$102&lt;&gt;"",(I714/43560)*'Checklist Parameters'!$E$102,"N/A")</f>
        <v>0</v>
      </c>
      <c r="Z714" s="161" t="str">
        <f>IF('Checklist Parameters'!$E$58&lt;&gt;"",((I714*'Checklist Parameters'!$E$58)*'Checklist Parameters'!$E$35)/1000,"N/A")</f>
        <v>N/A</v>
      </c>
      <c r="AA714" s="161">
        <f>IF('Checklist Parameters'!$E$101&lt;&gt;"",IFERROR(I714/'Checklist Parameters'!$E$101,0),"N/A")</f>
        <v>0</v>
      </c>
      <c r="AB714" s="161" t="str">
        <f>IF('Checklist Parameters'!$E$43&lt;&gt;"",(I714*'Checklist Parameters'!$E$43)/1000,"N/A")</f>
        <v>N/A</v>
      </c>
      <c r="AC714" s="161">
        <f>IF('Checklist Parameters'!$E$16="",$X714,IF(AND('Checklist Parameters'!$E$16&lt;$X714,'Checklist Parameters'!$E$16&gt;=3),'Checklist Parameters'!$E$16,IF(AND('Checklist Parameters'!$E$16&lt;$X714,'Checklist Parameters'!$E$16&lt;3),0,$X714)))</f>
        <v>0</v>
      </c>
      <c r="AD714" s="161" t="str">
        <f>IF(AND(I714&lt;'Checklist Parameters'!$E$22,$I714&lt;&gt;0),"Y","")</f>
        <v/>
      </c>
      <c r="AE714" s="161" t="str">
        <f>IF($AD714="Y",0,IF('Checklist Parameters'!$E$25="","&lt;no limit&gt;",ROUNDDOWN((($I714-'Checklist Parameters'!$E$24)/'Checklist Parameters'!$E$25)+1,0)))</f>
        <v>&lt;no limit&gt;</v>
      </c>
      <c r="AF714" s="174">
        <f t="shared" si="64"/>
        <v>0</v>
      </c>
      <c r="AG714" s="161">
        <f t="shared" si="65"/>
        <v>0</v>
      </c>
      <c r="AH714" s="126"/>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row>
    <row r="715" spans="1:79" ht="15">
      <c r="A715" s="393"/>
      <c r="B715" s="393"/>
      <c r="C715" s="393"/>
      <c r="D715" s="393"/>
      <c r="E715" s="393"/>
      <c r="F715" s="393"/>
      <c r="G715" s="393"/>
      <c r="H715" s="394"/>
      <c r="I715" s="394"/>
      <c r="J715" s="394"/>
      <c r="K715" s="394"/>
      <c r="L715" s="394"/>
      <c r="M715" s="394"/>
      <c r="N715" s="313">
        <f>IF(IF(I715&lt;'Checklist Parameters'!$E$22,0,($I715-$L715))&lt;0,0,IF(I715&lt;'Checklist Parameters'!$E$22,0,($I715-$L715)))</f>
        <v>0</v>
      </c>
      <c r="O715" s="394"/>
      <c r="P715" s="395"/>
      <c r="Q715" s="316">
        <f t="shared" si="60"/>
        <v>0</v>
      </c>
      <c r="R715" s="159">
        <f t="shared" si="61"/>
        <v>0</v>
      </c>
      <c r="S715" s="159">
        <f>IF('Checklist Parameters'!$E$60&lt;0.2,0.2,'Checklist Parameters'!$E$60)</f>
        <v>0.72</v>
      </c>
      <c r="T715" s="160">
        <f>IF($O715="",IF('Checklist District ID'!$C$43="Y",MAX($R715:$S715)*$I715,SUM($R715:$S715)*$I715),IF(O715&gt;0,Q715*S715))</f>
        <v>0</v>
      </c>
      <c r="U715" s="160">
        <f>IF(Q715&gt;0,((I715-T715)*'Formula Matrix'!$E$38),0)</f>
        <v>0</v>
      </c>
      <c r="V715" s="160">
        <f t="shared" si="62"/>
        <v>0</v>
      </c>
      <c r="W715" s="160">
        <f>IF(V715&gt;0,(V715*'Checklist Parameters'!$E$35),0)</f>
        <v>0</v>
      </c>
      <c r="X715" s="161">
        <f t="shared" si="63"/>
        <v>0</v>
      </c>
      <c r="Y715" s="161">
        <f>IF('Checklist Parameters'!$E$102&lt;&gt;"",(I715/43560)*'Checklist Parameters'!$E$102,"N/A")</f>
        <v>0</v>
      </c>
      <c r="Z715" s="161" t="str">
        <f>IF('Checklist Parameters'!$E$58&lt;&gt;"",((I715*'Checklist Parameters'!$E$58)*'Checklist Parameters'!$E$35)/1000,"N/A")</f>
        <v>N/A</v>
      </c>
      <c r="AA715" s="161">
        <f>IF('Checklist Parameters'!$E$101&lt;&gt;"",IFERROR(I715/'Checklist Parameters'!$E$101,0),"N/A")</f>
        <v>0</v>
      </c>
      <c r="AB715" s="161" t="str">
        <f>IF('Checklist Parameters'!$E$43&lt;&gt;"",(I715*'Checklist Parameters'!$E$43)/1000,"N/A")</f>
        <v>N/A</v>
      </c>
      <c r="AC715" s="161">
        <f>IF('Checklist Parameters'!$E$16="",$X715,IF(AND('Checklist Parameters'!$E$16&lt;$X715,'Checklist Parameters'!$E$16&gt;=3),'Checklist Parameters'!$E$16,IF(AND('Checklist Parameters'!$E$16&lt;$X715,'Checklist Parameters'!$E$16&lt;3),0,$X715)))</f>
        <v>0</v>
      </c>
      <c r="AD715" s="161" t="str">
        <f>IF(AND(I715&lt;'Checklist Parameters'!$E$22,$I715&lt;&gt;0),"Y","")</f>
        <v/>
      </c>
      <c r="AE715" s="161" t="str">
        <f>IF($AD715="Y",0,IF('Checklist Parameters'!$E$25="","&lt;no limit&gt;",ROUNDDOWN((($I715-'Checklist Parameters'!$E$24)/'Checklist Parameters'!$E$25)+1,0)))</f>
        <v>&lt;no limit&gt;</v>
      </c>
      <c r="AF715" s="174">
        <f t="shared" si="64"/>
        <v>0</v>
      </c>
      <c r="AG715" s="161">
        <f t="shared" si="65"/>
        <v>0</v>
      </c>
      <c r="AH715" s="126"/>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row>
    <row r="716" spans="1:79" ht="15">
      <c r="A716" s="393"/>
      <c r="B716" s="393"/>
      <c r="C716" s="393"/>
      <c r="D716" s="393"/>
      <c r="E716" s="393"/>
      <c r="F716" s="393"/>
      <c r="G716" s="393"/>
      <c r="H716" s="394"/>
      <c r="I716" s="394"/>
      <c r="J716" s="394"/>
      <c r="K716" s="394"/>
      <c r="L716" s="394"/>
      <c r="M716" s="394"/>
      <c r="N716" s="313">
        <f>IF(IF(I716&lt;'Checklist Parameters'!$E$22,0,($I716-$L716))&lt;0,0,IF(I716&lt;'Checklist Parameters'!$E$22,0,($I716-$L716)))</f>
        <v>0</v>
      </c>
      <c r="O716" s="394"/>
      <c r="P716" s="395"/>
      <c r="Q716" s="316">
        <f t="shared" si="60"/>
        <v>0</v>
      </c>
      <c r="R716" s="159">
        <f t="shared" si="61"/>
        <v>0</v>
      </c>
      <c r="S716" s="159">
        <f>IF('Checklist Parameters'!$E$60&lt;0.2,0.2,'Checklist Parameters'!$E$60)</f>
        <v>0.72</v>
      </c>
      <c r="T716" s="160">
        <f>IF($O716="",IF('Checklist District ID'!$C$43="Y",MAX($R716:$S716)*$I716,SUM($R716:$S716)*$I716),IF(O716&gt;0,Q716*S716))</f>
        <v>0</v>
      </c>
      <c r="U716" s="160">
        <f>IF(Q716&gt;0,((I716-T716)*'Formula Matrix'!$E$38),0)</f>
        <v>0</v>
      </c>
      <c r="V716" s="160">
        <f t="shared" si="62"/>
        <v>0</v>
      </c>
      <c r="W716" s="160">
        <f>IF(V716&gt;0,(V716*'Checklist Parameters'!$E$35),0)</f>
        <v>0</v>
      </c>
      <c r="X716" s="161">
        <f t="shared" si="63"/>
        <v>0</v>
      </c>
      <c r="Y716" s="161">
        <f>IF('Checklist Parameters'!$E$102&lt;&gt;"",(I716/43560)*'Checklist Parameters'!$E$102,"N/A")</f>
        <v>0</v>
      </c>
      <c r="Z716" s="161" t="str">
        <f>IF('Checklist Parameters'!$E$58&lt;&gt;"",((I716*'Checklist Parameters'!$E$58)*'Checklist Parameters'!$E$35)/1000,"N/A")</f>
        <v>N/A</v>
      </c>
      <c r="AA716" s="161">
        <f>IF('Checklist Parameters'!$E$101&lt;&gt;"",IFERROR(I716/'Checklist Parameters'!$E$101,0),"N/A")</f>
        <v>0</v>
      </c>
      <c r="AB716" s="161" t="str">
        <f>IF('Checklist Parameters'!$E$43&lt;&gt;"",(I716*'Checklist Parameters'!$E$43)/1000,"N/A")</f>
        <v>N/A</v>
      </c>
      <c r="AC716" s="161">
        <f>IF('Checklist Parameters'!$E$16="",$X716,IF(AND('Checklist Parameters'!$E$16&lt;$X716,'Checklist Parameters'!$E$16&gt;=3),'Checklist Parameters'!$E$16,IF(AND('Checklist Parameters'!$E$16&lt;$X716,'Checklist Parameters'!$E$16&lt;3),0,$X716)))</f>
        <v>0</v>
      </c>
      <c r="AD716" s="161" t="str">
        <f>IF(AND(I716&lt;'Checklist Parameters'!$E$22,$I716&lt;&gt;0),"Y","")</f>
        <v/>
      </c>
      <c r="AE716" s="161" t="str">
        <f>IF($AD716="Y",0,IF('Checklist Parameters'!$E$25="","&lt;no limit&gt;",ROUNDDOWN((($I716-'Checklist Parameters'!$E$24)/'Checklist Parameters'!$E$25)+1,0)))</f>
        <v>&lt;no limit&gt;</v>
      </c>
      <c r="AF716" s="174">
        <f t="shared" si="64"/>
        <v>0</v>
      </c>
      <c r="AG716" s="161">
        <f t="shared" si="65"/>
        <v>0</v>
      </c>
      <c r="AH716" s="126"/>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row>
    <row r="717" spans="1:79" ht="15">
      <c r="A717" s="393"/>
      <c r="B717" s="393"/>
      <c r="C717" s="393"/>
      <c r="D717" s="393"/>
      <c r="E717" s="393"/>
      <c r="F717" s="393"/>
      <c r="G717" s="393"/>
      <c r="H717" s="394"/>
      <c r="I717" s="394"/>
      <c r="J717" s="394"/>
      <c r="K717" s="394"/>
      <c r="L717" s="394"/>
      <c r="M717" s="394"/>
      <c r="N717" s="313">
        <f>IF(IF(I717&lt;'Checklist Parameters'!$E$22,0,($I717-$L717))&lt;0,0,IF(I717&lt;'Checklist Parameters'!$E$22,0,($I717-$L717)))</f>
        <v>0</v>
      </c>
      <c r="O717" s="394"/>
      <c r="P717" s="395"/>
      <c r="Q717" s="316">
        <f t="shared" si="60"/>
        <v>0</v>
      </c>
      <c r="R717" s="159">
        <f t="shared" si="61"/>
        <v>0</v>
      </c>
      <c r="S717" s="159">
        <f>IF('Checklist Parameters'!$E$60&lt;0.2,0.2,'Checklist Parameters'!$E$60)</f>
        <v>0.72</v>
      </c>
      <c r="T717" s="160">
        <f>IF($O717="",IF('Checklist District ID'!$C$43="Y",MAX($R717:$S717)*$I717,SUM($R717:$S717)*$I717),IF(O717&gt;0,Q717*S717))</f>
        <v>0</v>
      </c>
      <c r="U717" s="160">
        <f>IF(Q717&gt;0,((I717-T717)*'Formula Matrix'!$E$38),0)</f>
        <v>0</v>
      </c>
      <c r="V717" s="160">
        <f t="shared" si="62"/>
        <v>0</v>
      </c>
      <c r="W717" s="160">
        <f>IF(V717&gt;0,(V717*'Checklist Parameters'!$E$35),0)</f>
        <v>0</v>
      </c>
      <c r="X717" s="161">
        <f t="shared" si="63"/>
        <v>0</v>
      </c>
      <c r="Y717" s="161">
        <f>IF('Checklist Parameters'!$E$102&lt;&gt;"",(I717/43560)*'Checklist Parameters'!$E$102,"N/A")</f>
        <v>0</v>
      </c>
      <c r="Z717" s="161" t="str">
        <f>IF('Checklist Parameters'!$E$58&lt;&gt;"",((I717*'Checklist Parameters'!$E$58)*'Checklist Parameters'!$E$35)/1000,"N/A")</f>
        <v>N/A</v>
      </c>
      <c r="AA717" s="161">
        <f>IF('Checklist Parameters'!$E$101&lt;&gt;"",IFERROR(I717/'Checklist Parameters'!$E$101,0),"N/A")</f>
        <v>0</v>
      </c>
      <c r="AB717" s="161" t="str">
        <f>IF('Checklist Parameters'!$E$43&lt;&gt;"",(I717*'Checklist Parameters'!$E$43)/1000,"N/A")</f>
        <v>N/A</v>
      </c>
      <c r="AC717" s="161">
        <f>IF('Checklist Parameters'!$E$16="",$X717,IF(AND('Checklist Parameters'!$E$16&lt;$X717,'Checklist Parameters'!$E$16&gt;=3),'Checklist Parameters'!$E$16,IF(AND('Checklist Parameters'!$E$16&lt;$X717,'Checklist Parameters'!$E$16&lt;3),0,$X717)))</f>
        <v>0</v>
      </c>
      <c r="AD717" s="161" t="str">
        <f>IF(AND(I717&lt;'Checklist Parameters'!$E$22,$I717&lt;&gt;0),"Y","")</f>
        <v/>
      </c>
      <c r="AE717" s="161" t="str">
        <f>IF($AD717="Y",0,IF('Checklist Parameters'!$E$25="","&lt;no limit&gt;",ROUNDDOWN((($I717-'Checklist Parameters'!$E$24)/'Checklist Parameters'!$E$25)+1,0)))</f>
        <v>&lt;no limit&gt;</v>
      </c>
      <c r="AF717" s="174">
        <f t="shared" si="64"/>
        <v>0</v>
      </c>
      <c r="AG717" s="161">
        <f t="shared" si="65"/>
        <v>0</v>
      </c>
      <c r="AH717" s="126"/>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row>
    <row r="718" spans="1:79" ht="15">
      <c r="A718" s="393"/>
      <c r="B718" s="393"/>
      <c r="C718" s="393"/>
      <c r="D718" s="393"/>
      <c r="E718" s="393"/>
      <c r="F718" s="393"/>
      <c r="G718" s="393"/>
      <c r="H718" s="394"/>
      <c r="I718" s="394"/>
      <c r="J718" s="394"/>
      <c r="K718" s="394"/>
      <c r="L718" s="394"/>
      <c r="M718" s="394"/>
      <c r="N718" s="313">
        <f>IF(IF(I718&lt;'Checklist Parameters'!$E$22,0,($I718-$L718))&lt;0,0,IF(I718&lt;'Checklist Parameters'!$E$22,0,($I718-$L718)))</f>
        <v>0</v>
      </c>
      <c r="O718" s="394"/>
      <c r="P718" s="395"/>
      <c r="Q718" s="316">
        <f t="shared" si="60"/>
        <v>0</v>
      </c>
      <c r="R718" s="159">
        <f t="shared" si="61"/>
        <v>0</v>
      </c>
      <c r="S718" s="159">
        <f>IF('Checklist Parameters'!$E$60&lt;0.2,0.2,'Checklist Parameters'!$E$60)</f>
        <v>0.72</v>
      </c>
      <c r="T718" s="160">
        <f>IF($O718="",IF('Checklist District ID'!$C$43="Y",MAX($R718:$S718)*$I718,SUM($R718:$S718)*$I718),IF(O718&gt;0,Q718*S718))</f>
        <v>0</v>
      </c>
      <c r="U718" s="160">
        <f>IF(Q718&gt;0,((I718-T718)*'Formula Matrix'!$E$38),0)</f>
        <v>0</v>
      </c>
      <c r="V718" s="160">
        <f t="shared" si="62"/>
        <v>0</v>
      </c>
      <c r="W718" s="160">
        <f>IF(V718&gt;0,(V718*'Checklist Parameters'!$E$35),0)</f>
        <v>0</v>
      </c>
      <c r="X718" s="161">
        <f t="shared" si="63"/>
        <v>0</v>
      </c>
      <c r="Y718" s="161">
        <f>IF('Checklist Parameters'!$E$102&lt;&gt;"",(I718/43560)*'Checklist Parameters'!$E$102,"N/A")</f>
        <v>0</v>
      </c>
      <c r="Z718" s="161" t="str">
        <f>IF('Checklist Parameters'!$E$58&lt;&gt;"",((I718*'Checklist Parameters'!$E$58)*'Checklist Parameters'!$E$35)/1000,"N/A")</f>
        <v>N/A</v>
      </c>
      <c r="AA718" s="161">
        <f>IF('Checklist Parameters'!$E$101&lt;&gt;"",IFERROR(I718/'Checklist Parameters'!$E$101,0),"N/A")</f>
        <v>0</v>
      </c>
      <c r="AB718" s="161" t="str">
        <f>IF('Checklist Parameters'!$E$43&lt;&gt;"",(I718*'Checklist Parameters'!$E$43)/1000,"N/A")</f>
        <v>N/A</v>
      </c>
      <c r="AC718" s="161">
        <f>IF('Checklist Parameters'!$E$16="",$X718,IF(AND('Checklist Parameters'!$E$16&lt;$X718,'Checklist Parameters'!$E$16&gt;=3),'Checklist Parameters'!$E$16,IF(AND('Checklist Parameters'!$E$16&lt;$X718,'Checklist Parameters'!$E$16&lt;3),0,$X718)))</f>
        <v>0</v>
      </c>
      <c r="AD718" s="161" t="str">
        <f>IF(AND(I718&lt;'Checklist Parameters'!$E$22,$I718&lt;&gt;0),"Y","")</f>
        <v/>
      </c>
      <c r="AE718" s="161" t="str">
        <f>IF($AD718="Y",0,IF('Checklist Parameters'!$E$25="","&lt;no limit&gt;",ROUNDDOWN((($I718-'Checklist Parameters'!$E$24)/'Checklist Parameters'!$E$25)+1,0)))</f>
        <v>&lt;no limit&gt;</v>
      </c>
      <c r="AF718" s="174">
        <f t="shared" si="64"/>
        <v>0</v>
      </c>
      <c r="AG718" s="161">
        <f t="shared" si="65"/>
        <v>0</v>
      </c>
      <c r="AH718" s="126"/>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row>
    <row r="719" spans="1:79" ht="15">
      <c r="A719" s="393"/>
      <c r="B719" s="393"/>
      <c r="C719" s="393"/>
      <c r="D719" s="393"/>
      <c r="E719" s="393"/>
      <c r="F719" s="393"/>
      <c r="G719" s="393"/>
      <c r="H719" s="394"/>
      <c r="I719" s="394"/>
      <c r="J719" s="394"/>
      <c r="K719" s="394"/>
      <c r="L719" s="394"/>
      <c r="M719" s="394"/>
      <c r="N719" s="313">
        <f>IF(IF(I719&lt;'Checklist Parameters'!$E$22,0,($I719-$L719))&lt;0,0,IF(I719&lt;'Checklist Parameters'!$E$22,0,($I719-$L719)))</f>
        <v>0</v>
      </c>
      <c r="O719" s="394"/>
      <c r="P719" s="395"/>
      <c r="Q719" s="316">
        <f t="shared" si="60"/>
        <v>0</v>
      </c>
      <c r="R719" s="159">
        <f t="shared" si="61"/>
        <v>0</v>
      </c>
      <c r="S719" s="159">
        <f>IF('Checklist Parameters'!$E$60&lt;0.2,0.2,'Checklist Parameters'!$E$60)</f>
        <v>0.72</v>
      </c>
      <c r="T719" s="160">
        <f>IF($O719="",IF('Checklist District ID'!$C$43="Y",MAX($R719:$S719)*$I719,SUM($R719:$S719)*$I719),IF(O719&gt;0,Q719*S719))</f>
        <v>0</v>
      </c>
      <c r="U719" s="160">
        <f>IF(Q719&gt;0,((I719-T719)*'Formula Matrix'!$E$38),0)</f>
        <v>0</v>
      </c>
      <c r="V719" s="160">
        <f t="shared" si="62"/>
        <v>0</v>
      </c>
      <c r="W719" s="160">
        <f>IF(V719&gt;0,(V719*'Checklist Parameters'!$E$35),0)</f>
        <v>0</v>
      </c>
      <c r="X719" s="161">
        <f t="shared" si="63"/>
        <v>0</v>
      </c>
      <c r="Y719" s="161">
        <f>IF('Checklist Parameters'!$E$102&lt;&gt;"",(I719/43560)*'Checklist Parameters'!$E$102,"N/A")</f>
        <v>0</v>
      </c>
      <c r="Z719" s="161" t="str">
        <f>IF('Checklist Parameters'!$E$58&lt;&gt;"",((I719*'Checklist Parameters'!$E$58)*'Checklist Parameters'!$E$35)/1000,"N/A")</f>
        <v>N/A</v>
      </c>
      <c r="AA719" s="161">
        <f>IF('Checklist Parameters'!$E$101&lt;&gt;"",IFERROR(I719/'Checklist Parameters'!$E$101,0),"N/A")</f>
        <v>0</v>
      </c>
      <c r="AB719" s="161" t="str">
        <f>IF('Checklist Parameters'!$E$43&lt;&gt;"",(I719*'Checklist Parameters'!$E$43)/1000,"N/A")</f>
        <v>N/A</v>
      </c>
      <c r="AC719" s="161">
        <f>IF('Checklist Parameters'!$E$16="",$X719,IF(AND('Checklist Parameters'!$E$16&lt;$X719,'Checklist Parameters'!$E$16&gt;=3),'Checklist Parameters'!$E$16,IF(AND('Checklist Parameters'!$E$16&lt;$X719,'Checklist Parameters'!$E$16&lt;3),0,$X719)))</f>
        <v>0</v>
      </c>
      <c r="AD719" s="161" t="str">
        <f>IF(AND(I719&lt;'Checklist Parameters'!$E$22,$I719&lt;&gt;0),"Y","")</f>
        <v/>
      </c>
      <c r="AE719" s="161" t="str">
        <f>IF($AD719="Y",0,IF('Checklist Parameters'!$E$25="","&lt;no limit&gt;",ROUNDDOWN((($I719-'Checklist Parameters'!$E$24)/'Checklist Parameters'!$E$25)+1,0)))</f>
        <v>&lt;no limit&gt;</v>
      </c>
      <c r="AF719" s="174">
        <f t="shared" si="64"/>
        <v>0</v>
      </c>
      <c r="AG719" s="161">
        <f t="shared" si="65"/>
        <v>0</v>
      </c>
      <c r="AH719" s="126"/>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row>
    <row r="720" spans="1:79" ht="15">
      <c r="A720" s="393"/>
      <c r="B720" s="393"/>
      <c r="C720" s="393"/>
      <c r="D720" s="393"/>
      <c r="E720" s="393"/>
      <c r="F720" s="393"/>
      <c r="G720" s="393"/>
      <c r="H720" s="394"/>
      <c r="I720" s="394"/>
      <c r="J720" s="394"/>
      <c r="K720" s="394"/>
      <c r="L720" s="394"/>
      <c r="M720" s="394"/>
      <c r="N720" s="313">
        <f>IF(IF(I720&lt;'Checklist Parameters'!$E$22,0,($I720-$L720))&lt;0,0,IF(I720&lt;'Checklist Parameters'!$E$22,0,($I720-$L720)))</f>
        <v>0</v>
      </c>
      <c r="O720" s="394"/>
      <c r="P720" s="395"/>
      <c r="Q720" s="316">
        <f t="shared" si="60"/>
        <v>0</v>
      </c>
      <c r="R720" s="159">
        <f t="shared" si="61"/>
        <v>0</v>
      </c>
      <c r="S720" s="159">
        <f>IF('Checklist Parameters'!$E$60&lt;0.2,0.2,'Checklist Parameters'!$E$60)</f>
        <v>0.72</v>
      </c>
      <c r="T720" s="160">
        <f>IF($O720="",IF('Checklist District ID'!$C$43="Y",MAX($R720:$S720)*$I720,SUM($R720:$S720)*$I720),IF(O720&gt;0,Q720*S720))</f>
        <v>0</v>
      </c>
      <c r="U720" s="160">
        <f>IF(Q720&gt;0,((I720-T720)*'Formula Matrix'!$E$38),0)</f>
        <v>0</v>
      </c>
      <c r="V720" s="160">
        <f t="shared" si="62"/>
        <v>0</v>
      </c>
      <c r="W720" s="160">
        <f>IF(V720&gt;0,(V720*'Checklist Parameters'!$E$35),0)</f>
        <v>0</v>
      </c>
      <c r="X720" s="161">
        <f t="shared" si="63"/>
        <v>0</v>
      </c>
      <c r="Y720" s="161">
        <f>IF('Checklist Parameters'!$E$102&lt;&gt;"",(I720/43560)*'Checklist Parameters'!$E$102,"N/A")</f>
        <v>0</v>
      </c>
      <c r="Z720" s="161" t="str">
        <f>IF('Checklist Parameters'!$E$58&lt;&gt;"",((I720*'Checklist Parameters'!$E$58)*'Checklist Parameters'!$E$35)/1000,"N/A")</f>
        <v>N/A</v>
      </c>
      <c r="AA720" s="161">
        <f>IF('Checklist Parameters'!$E$101&lt;&gt;"",IFERROR(I720/'Checklist Parameters'!$E$101,0),"N/A")</f>
        <v>0</v>
      </c>
      <c r="AB720" s="161" t="str">
        <f>IF('Checklist Parameters'!$E$43&lt;&gt;"",(I720*'Checklist Parameters'!$E$43)/1000,"N/A")</f>
        <v>N/A</v>
      </c>
      <c r="AC720" s="161">
        <f>IF('Checklist Parameters'!$E$16="",$X720,IF(AND('Checklist Parameters'!$E$16&lt;$X720,'Checklist Parameters'!$E$16&gt;=3),'Checklist Parameters'!$E$16,IF(AND('Checklist Parameters'!$E$16&lt;$X720,'Checklist Parameters'!$E$16&lt;3),0,$X720)))</f>
        <v>0</v>
      </c>
      <c r="AD720" s="161" t="str">
        <f>IF(AND(I720&lt;'Checklist Parameters'!$E$22,$I720&lt;&gt;0),"Y","")</f>
        <v/>
      </c>
      <c r="AE720" s="161" t="str">
        <f>IF($AD720="Y",0,IF('Checklist Parameters'!$E$25="","&lt;no limit&gt;",ROUNDDOWN((($I720-'Checklist Parameters'!$E$24)/'Checklist Parameters'!$E$25)+1,0)))</f>
        <v>&lt;no limit&gt;</v>
      </c>
      <c r="AF720" s="174">
        <f t="shared" si="64"/>
        <v>0</v>
      </c>
      <c r="AG720" s="161">
        <f t="shared" si="65"/>
        <v>0</v>
      </c>
      <c r="AH720" s="126"/>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row>
    <row r="721" spans="1:79" ht="15">
      <c r="A721" s="393"/>
      <c r="B721" s="393"/>
      <c r="C721" s="393"/>
      <c r="D721" s="393"/>
      <c r="E721" s="393"/>
      <c r="F721" s="393"/>
      <c r="G721" s="393"/>
      <c r="H721" s="394"/>
      <c r="I721" s="394"/>
      <c r="J721" s="394"/>
      <c r="K721" s="394"/>
      <c r="L721" s="394"/>
      <c r="M721" s="394"/>
      <c r="N721" s="313">
        <f>IF(IF(I721&lt;'Checklist Parameters'!$E$22,0,($I721-$L721))&lt;0,0,IF(I721&lt;'Checklist Parameters'!$E$22,0,($I721-$L721)))</f>
        <v>0</v>
      </c>
      <c r="O721" s="394"/>
      <c r="P721" s="395"/>
      <c r="Q721" s="316">
        <f t="shared" si="60"/>
        <v>0</v>
      </c>
      <c r="R721" s="159">
        <f t="shared" si="61"/>
        <v>0</v>
      </c>
      <c r="S721" s="159">
        <f>IF('Checklist Parameters'!$E$60&lt;0.2,0.2,'Checklist Parameters'!$E$60)</f>
        <v>0.72</v>
      </c>
      <c r="T721" s="160">
        <f>IF($O721="",IF('Checklist District ID'!$C$43="Y",MAX($R721:$S721)*$I721,SUM($R721:$S721)*$I721),IF(O721&gt;0,Q721*S721))</f>
        <v>0</v>
      </c>
      <c r="U721" s="160">
        <f>IF(Q721&gt;0,((I721-T721)*'Formula Matrix'!$E$38),0)</f>
        <v>0</v>
      </c>
      <c r="V721" s="160">
        <f t="shared" si="62"/>
        <v>0</v>
      </c>
      <c r="W721" s="160">
        <f>IF(V721&gt;0,(V721*'Checklist Parameters'!$E$35),0)</f>
        <v>0</v>
      </c>
      <c r="X721" s="161">
        <f t="shared" si="63"/>
        <v>0</v>
      </c>
      <c r="Y721" s="161">
        <f>IF('Checklist Parameters'!$E$102&lt;&gt;"",(I721/43560)*'Checklist Parameters'!$E$102,"N/A")</f>
        <v>0</v>
      </c>
      <c r="Z721" s="161" t="str">
        <f>IF('Checklist Parameters'!$E$58&lt;&gt;"",((I721*'Checklist Parameters'!$E$58)*'Checklist Parameters'!$E$35)/1000,"N/A")</f>
        <v>N/A</v>
      </c>
      <c r="AA721" s="161">
        <f>IF('Checklist Parameters'!$E$101&lt;&gt;"",IFERROR(I721/'Checklist Parameters'!$E$101,0),"N/A")</f>
        <v>0</v>
      </c>
      <c r="AB721" s="161" t="str">
        <f>IF('Checklist Parameters'!$E$43&lt;&gt;"",(I721*'Checklist Parameters'!$E$43)/1000,"N/A")</f>
        <v>N/A</v>
      </c>
      <c r="AC721" s="161">
        <f>IF('Checklist Parameters'!$E$16="",$X721,IF(AND('Checklist Parameters'!$E$16&lt;$X721,'Checklist Parameters'!$E$16&gt;=3),'Checklist Parameters'!$E$16,IF(AND('Checklist Parameters'!$E$16&lt;$X721,'Checklist Parameters'!$E$16&lt;3),0,$X721)))</f>
        <v>0</v>
      </c>
      <c r="AD721" s="161" t="str">
        <f>IF(AND(I721&lt;'Checklist Parameters'!$E$22,$I721&lt;&gt;0),"Y","")</f>
        <v/>
      </c>
      <c r="AE721" s="161" t="str">
        <f>IF($AD721="Y",0,IF('Checklist Parameters'!$E$25="","&lt;no limit&gt;",ROUNDDOWN((($I721-'Checklist Parameters'!$E$24)/'Checklist Parameters'!$E$25)+1,0)))</f>
        <v>&lt;no limit&gt;</v>
      </c>
      <c r="AF721" s="174">
        <f t="shared" si="64"/>
        <v>0</v>
      </c>
      <c r="AG721" s="161">
        <f t="shared" si="65"/>
        <v>0</v>
      </c>
      <c r="AH721" s="126"/>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row>
    <row r="722" spans="1:79" ht="15">
      <c r="A722" s="393"/>
      <c r="B722" s="393"/>
      <c r="C722" s="393"/>
      <c r="D722" s="393"/>
      <c r="E722" s="393"/>
      <c r="F722" s="393"/>
      <c r="G722" s="393"/>
      <c r="H722" s="394"/>
      <c r="I722" s="394"/>
      <c r="J722" s="394"/>
      <c r="K722" s="394"/>
      <c r="L722" s="394"/>
      <c r="M722" s="394"/>
      <c r="N722" s="313">
        <f>IF(IF(I722&lt;'Checklist Parameters'!$E$22,0,($I722-$L722))&lt;0,0,IF(I722&lt;'Checklist Parameters'!$E$22,0,($I722-$L722)))</f>
        <v>0</v>
      </c>
      <c r="O722" s="394"/>
      <c r="P722" s="395"/>
      <c r="Q722" s="316">
        <f t="shared" si="60"/>
        <v>0</v>
      </c>
      <c r="R722" s="159">
        <f t="shared" si="61"/>
        <v>0</v>
      </c>
      <c r="S722" s="159">
        <f>IF('Checklist Parameters'!$E$60&lt;0.2,0.2,'Checklist Parameters'!$E$60)</f>
        <v>0.72</v>
      </c>
      <c r="T722" s="160">
        <f>IF($O722="",IF('Checklist District ID'!$C$43="Y",MAX($R722:$S722)*$I722,SUM($R722:$S722)*$I722),IF(O722&gt;0,Q722*S722))</f>
        <v>0</v>
      </c>
      <c r="U722" s="160">
        <f>IF(Q722&gt;0,((I722-T722)*'Formula Matrix'!$E$38),0)</f>
        <v>0</v>
      </c>
      <c r="V722" s="160">
        <f t="shared" si="62"/>
        <v>0</v>
      </c>
      <c r="W722" s="160">
        <f>IF(V722&gt;0,(V722*'Checklist Parameters'!$E$35),0)</f>
        <v>0</v>
      </c>
      <c r="X722" s="161">
        <f t="shared" si="63"/>
        <v>0</v>
      </c>
      <c r="Y722" s="161">
        <f>IF('Checklist Parameters'!$E$102&lt;&gt;"",(I722/43560)*'Checklist Parameters'!$E$102,"N/A")</f>
        <v>0</v>
      </c>
      <c r="Z722" s="161" t="str">
        <f>IF('Checklist Parameters'!$E$58&lt;&gt;"",((I722*'Checklist Parameters'!$E$58)*'Checklist Parameters'!$E$35)/1000,"N/A")</f>
        <v>N/A</v>
      </c>
      <c r="AA722" s="161">
        <f>IF('Checklist Parameters'!$E$101&lt;&gt;"",IFERROR(I722/'Checklist Parameters'!$E$101,0),"N/A")</f>
        <v>0</v>
      </c>
      <c r="AB722" s="161" t="str">
        <f>IF('Checklist Parameters'!$E$43&lt;&gt;"",(I722*'Checklist Parameters'!$E$43)/1000,"N/A")</f>
        <v>N/A</v>
      </c>
      <c r="AC722" s="161">
        <f>IF('Checklist Parameters'!$E$16="",$X722,IF(AND('Checklist Parameters'!$E$16&lt;$X722,'Checklist Parameters'!$E$16&gt;=3),'Checklist Parameters'!$E$16,IF(AND('Checklist Parameters'!$E$16&lt;$X722,'Checklist Parameters'!$E$16&lt;3),0,$X722)))</f>
        <v>0</v>
      </c>
      <c r="AD722" s="161" t="str">
        <f>IF(AND(I722&lt;'Checklist Parameters'!$E$22,$I722&lt;&gt;0),"Y","")</f>
        <v/>
      </c>
      <c r="AE722" s="161" t="str">
        <f>IF($AD722="Y",0,IF('Checklist Parameters'!$E$25="","&lt;no limit&gt;",ROUNDDOWN((($I722-'Checklist Parameters'!$E$24)/'Checklist Parameters'!$E$25)+1,0)))</f>
        <v>&lt;no limit&gt;</v>
      </c>
      <c r="AF722" s="174">
        <f t="shared" si="64"/>
        <v>0</v>
      </c>
      <c r="AG722" s="161">
        <f t="shared" si="65"/>
        <v>0</v>
      </c>
      <c r="AH722" s="126"/>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row>
    <row r="723" spans="1:79" ht="15">
      <c r="A723" s="393"/>
      <c r="B723" s="393"/>
      <c r="C723" s="393"/>
      <c r="D723" s="393"/>
      <c r="E723" s="393"/>
      <c r="F723" s="393"/>
      <c r="G723" s="393"/>
      <c r="H723" s="394"/>
      <c r="I723" s="394"/>
      <c r="J723" s="394"/>
      <c r="K723" s="394"/>
      <c r="L723" s="394"/>
      <c r="M723" s="394"/>
      <c r="N723" s="313">
        <f>IF(IF(I723&lt;'Checklist Parameters'!$E$22,0,($I723-$L723))&lt;0,0,IF(I723&lt;'Checklist Parameters'!$E$22,0,($I723-$L723)))</f>
        <v>0</v>
      </c>
      <c r="O723" s="394"/>
      <c r="P723" s="395"/>
      <c r="Q723" s="316">
        <f t="shared" si="60"/>
        <v>0</v>
      </c>
      <c r="R723" s="159">
        <f t="shared" si="61"/>
        <v>0</v>
      </c>
      <c r="S723" s="159">
        <f>IF('Checklist Parameters'!$E$60&lt;0.2,0.2,'Checklist Parameters'!$E$60)</f>
        <v>0.72</v>
      </c>
      <c r="T723" s="160">
        <f>IF($O723="",IF('Checklist District ID'!$C$43="Y",MAX($R723:$S723)*$I723,SUM($R723:$S723)*$I723),IF(O723&gt;0,Q723*S723))</f>
        <v>0</v>
      </c>
      <c r="U723" s="160">
        <f>IF(Q723&gt;0,((I723-T723)*'Formula Matrix'!$E$38),0)</f>
        <v>0</v>
      </c>
      <c r="V723" s="160">
        <f t="shared" si="62"/>
        <v>0</v>
      </c>
      <c r="W723" s="160">
        <f>IF(V723&gt;0,(V723*'Checklist Parameters'!$E$35),0)</f>
        <v>0</v>
      </c>
      <c r="X723" s="161">
        <f t="shared" si="63"/>
        <v>0</v>
      </c>
      <c r="Y723" s="161">
        <f>IF('Checklist Parameters'!$E$102&lt;&gt;"",(I723/43560)*'Checklist Parameters'!$E$102,"N/A")</f>
        <v>0</v>
      </c>
      <c r="Z723" s="161" t="str">
        <f>IF('Checklist Parameters'!$E$58&lt;&gt;"",((I723*'Checklist Parameters'!$E$58)*'Checklist Parameters'!$E$35)/1000,"N/A")</f>
        <v>N/A</v>
      </c>
      <c r="AA723" s="161">
        <f>IF('Checklist Parameters'!$E$101&lt;&gt;"",IFERROR(I723/'Checklist Parameters'!$E$101,0),"N/A")</f>
        <v>0</v>
      </c>
      <c r="AB723" s="161" t="str">
        <f>IF('Checklist Parameters'!$E$43&lt;&gt;"",(I723*'Checklist Parameters'!$E$43)/1000,"N/A")</f>
        <v>N/A</v>
      </c>
      <c r="AC723" s="161">
        <f>IF('Checklist Parameters'!$E$16="",$X723,IF(AND('Checklist Parameters'!$E$16&lt;$X723,'Checklist Parameters'!$E$16&gt;=3),'Checklist Parameters'!$E$16,IF(AND('Checklist Parameters'!$E$16&lt;$X723,'Checklist Parameters'!$E$16&lt;3),0,$X723)))</f>
        <v>0</v>
      </c>
      <c r="AD723" s="161" t="str">
        <f>IF(AND(I723&lt;'Checklist Parameters'!$E$22,$I723&lt;&gt;0),"Y","")</f>
        <v/>
      </c>
      <c r="AE723" s="161" t="str">
        <f>IF($AD723="Y",0,IF('Checklist Parameters'!$E$25="","&lt;no limit&gt;",ROUNDDOWN((($I723-'Checklist Parameters'!$E$24)/'Checklist Parameters'!$E$25)+1,0)))</f>
        <v>&lt;no limit&gt;</v>
      </c>
      <c r="AF723" s="174">
        <f t="shared" si="64"/>
        <v>0</v>
      </c>
      <c r="AG723" s="161">
        <f t="shared" si="65"/>
        <v>0</v>
      </c>
      <c r="AH723" s="126"/>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row>
    <row r="724" spans="1:79" ht="15">
      <c r="A724" s="393"/>
      <c r="B724" s="393"/>
      <c r="C724" s="393"/>
      <c r="D724" s="393"/>
      <c r="E724" s="393"/>
      <c r="F724" s="393"/>
      <c r="G724" s="393"/>
      <c r="H724" s="394"/>
      <c r="I724" s="394"/>
      <c r="J724" s="394"/>
      <c r="K724" s="394"/>
      <c r="L724" s="394"/>
      <c r="M724" s="394"/>
      <c r="N724" s="313">
        <f>IF(IF(I724&lt;'Checklist Parameters'!$E$22,0,($I724-$L724))&lt;0,0,IF(I724&lt;'Checklist Parameters'!$E$22,0,($I724-$L724)))</f>
        <v>0</v>
      </c>
      <c r="O724" s="394"/>
      <c r="P724" s="395"/>
      <c r="Q724" s="316">
        <f t="shared" ref="Q724:Q787" si="66">IF(O724&lt;&gt;"",O724,N724)</f>
        <v>0</v>
      </c>
      <c r="R724" s="159">
        <f t="shared" ref="R724:R787" si="67">IFERROR(L724/I724,0)</f>
        <v>0</v>
      </c>
      <c r="S724" s="159">
        <f>IF('Checklist Parameters'!$E$60&lt;0.2,0.2,'Checklist Parameters'!$E$60)</f>
        <v>0.72</v>
      </c>
      <c r="T724" s="160">
        <f>IF($O724="",IF('Checklist District ID'!$C$43="Y",MAX($R724:$S724)*$I724,SUM($R724:$S724)*$I724),IF(O724&gt;0,Q724*S724))</f>
        <v>0</v>
      </c>
      <c r="U724" s="160">
        <f>IF(Q724&gt;0,((I724-T724)*'Formula Matrix'!$E$38),0)</f>
        <v>0</v>
      </c>
      <c r="V724" s="160">
        <f t="shared" ref="V724:V787" si="68">IF(Q724=0,0,(I724-T724-U724))</f>
        <v>0</v>
      </c>
      <c r="W724" s="160">
        <f>IF(V724&gt;0,(V724*'Checklist Parameters'!$E$35),0)</f>
        <v>0</v>
      </c>
      <c r="X724" s="161">
        <f t="shared" ref="X724:X787" si="69">IF($W724/1000&gt;3,(ROUNDDOWN($W724/1000,0)),IF(AND($W724/1000&gt;2.5,$W724/1000&lt;=3),3,0))</f>
        <v>0</v>
      </c>
      <c r="Y724" s="161">
        <f>IF('Checklist Parameters'!$E$102&lt;&gt;"",(I724/43560)*'Checklist Parameters'!$E$102,"N/A")</f>
        <v>0</v>
      </c>
      <c r="Z724" s="161" t="str">
        <f>IF('Checklist Parameters'!$E$58&lt;&gt;"",((I724*'Checklist Parameters'!$E$58)*'Checklist Parameters'!$E$35)/1000,"N/A")</f>
        <v>N/A</v>
      </c>
      <c r="AA724" s="161">
        <f>IF('Checklist Parameters'!$E$101&lt;&gt;"",IFERROR(I724/'Checklist Parameters'!$E$101,0),"N/A")</f>
        <v>0</v>
      </c>
      <c r="AB724" s="161" t="str">
        <f>IF('Checklist Parameters'!$E$43&lt;&gt;"",(I724*'Checklist Parameters'!$E$43)/1000,"N/A")</f>
        <v>N/A</v>
      </c>
      <c r="AC724" s="161">
        <f>IF('Checklist Parameters'!$E$16="",$X724,IF(AND('Checklist Parameters'!$E$16&lt;$X724,'Checklist Parameters'!$E$16&gt;=3),'Checklist Parameters'!$E$16,IF(AND('Checklist Parameters'!$E$16&lt;$X724,'Checklist Parameters'!$E$16&lt;3),0,$X724)))</f>
        <v>0</v>
      </c>
      <c r="AD724" s="161" t="str">
        <f>IF(AND(I724&lt;'Checklist Parameters'!$E$22,$I724&lt;&gt;0),"Y","")</f>
        <v/>
      </c>
      <c r="AE724" s="161" t="str">
        <f>IF($AD724="Y",0,IF('Checklist Parameters'!$E$25="","&lt;no limit&gt;",ROUNDDOWN((($I724-'Checklist Parameters'!$E$24)/'Checklist Parameters'!$E$25)+1,0)))</f>
        <v>&lt;no limit&gt;</v>
      </c>
      <c r="AF724" s="174">
        <f t="shared" ref="AF724:AF787" si="70">IF(MIN(X724,Y724,Z724,AA724,AB724,AC724)&lt;2.5,0,IF(AND(MIN(X724,Y724,Z724,AA724,AB724,AC724)&gt;=2.5,MIN(X724,Y724,Z724,AA724,AB724,AC724)&lt;3),3,ROUND(MIN(X724,Y724,Z724,AA724,AB724,AC724),0)))</f>
        <v>0</v>
      </c>
      <c r="AG724" s="161">
        <f t="shared" ref="AG724:AG787" si="71">IFERROR((43560/$I724)*$AF724,0)</f>
        <v>0</v>
      </c>
      <c r="AH724" s="126"/>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row>
    <row r="725" spans="1:79" ht="15">
      <c r="A725" s="393"/>
      <c r="B725" s="393"/>
      <c r="C725" s="393"/>
      <c r="D725" s="393"/>
      <c r="E725" s="393"/>
      <c r="F725" s="393"/>
      <c r="G725" s="393"/>
      <c r="H725" s="394"/>
      <c r="I725" s="394"/>
      <c r="J725" s="394"/>
      <c r="K725" s="394"/>
      <c r="L725" s="394"/>
      <c r="M725" s="394"/>
      <c r="N725" s="313">
        <f>IF(IF(I725&lt;'Checklist Parameters'!$E$22,0,($I725-$L725))&lt;0,0,IF(I725&lt;'Checklist Parameters'!$E$22,0,($I725-$L725)))</f>
        <v>0</v>
      </c>
      <c r="O725" s="394"/>
      <c r="P725" s="395"/>
      <c r="Q725" s="316">
        <f t="shared" si="66"/>
        <v>0</v>
      </c>
      <c r="R725" s="159">
        <f t="shared" si="67"/>
        <v>0</v>
      </c>
      <c r="S725" s="159">
        <f>IF('Checklist Parameters'!$E$60&lt;0.2,0.2,'Checklist Parameters'!$E$60)</f>
        <v>0.72</v>
      </c>
      <c r="T725" s="160">
        <f>IF($O725="",IF('Checklist District ID'!$C$43="Y",MAX($R725:$S725)*$I725,SUM($R725:$S725)*$I725),IF(O725&gt;0,Q725*S725))</f>
        <v>0</v>
      </c>
      <c r="U725" s="160">
        <f>IF(Q725&gt;0,((I725-T725)*'Formula Matrix'!$E$38),0)</f>
        <v>0</v>
      </c>
      <c r="V725" s="160">
        <f t="shared" si="68"/>
        <v>0</v>
      </c>
      <c r="W725" s="160">
        <f>IF(V725&gt;0,(V725*'Checklist Parameters'!$E$35),0)</f>
        <v>0</v>
      </c>
      <c r="X725" s="161">
        <f t="shared" si="69"/>
        <v>0</v>
      </c>
      <c r="Y725" s="161">
        <f>IF('Checklist Parameters'!$E$102&lt;&gt;"",(I725/43560)*'Checklist Parameters'!$E$102,"N/A")</f>
        <v>0</v>
      </c>
      <c r="Z725" s="161" t="str">
        <f>IF('Checklist Parameters'!$E$58&lt;&gt;"",((I725*'Checklist Parameters'!$E$58)*'Checklist Parameters'!$E$35)/1000,"N/A")</f>
        <v>N/A</v>
      </c>
      <c r="AA725" s="161">
        <f>IF('Checklist Parameters'!$E$101&lt;&gt;"",IFERROR(I725/'Checklist Parameters'!$E$101,0),"N/A")</f>
        <v>0</v>
      </c>
      <c r="AB725" s="161" t="str">
        <f>IF('Checklist Parameters'!$E$43&lt;&gt;"",(I725*'Checklist Parameters'!$E$43)/1000,"N/A")</f>
        <v>N/A</v>
      </c>
      <c r="AC725" s="161">
        <f>IF('Checklist Parameters'!$E$16="",$X725,IF(AND('Checklist Parameters'!$E$16&lt;$X725,'Checklist Parameters'!$E$16&gt;=3),'Checklist Parameters'!$E$16,IF(AND('Checklist Parameters'!$E$16&lt;$X725,'Checklist Parameters'!$E$16&lt;3),0,$X725)))</f>
        <v>0</v>
      </c>
      <c r="AD725" s="161" t="str">
        <f>IF(AND(I725&lt;'Checklist Parameters'!$E$22,$I725&lt;&gt;0),"Y","")</f>
        <v/>
      </c>
      <c r="AE725" s="161" t="str">
        <f>IF($AD725="Y",0,IF('Checklist Parameters'!$E$25="","&lt;no limit&gt;",ROUNDDOWN((($I725-'Checklist Parameters'!$E$24)/'Checklist Parameters'!$E$25)+1,0)))</f>
        <v>&lt;no limit&gt;</v>
      </c>
      <c r="AF725" s="174">
        <f t="shared" si="70"/>
        <v>0</v>
      </c>
      <c r="AG725" s="161">
        <f t="shared" si="71"/>
        <v>0</v>
      </c>
      <c r="AH725" s="126"/>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row>
    <row r="726" spans="1:79" ht="15">
      <c r="A726" s="393"/>
      <c r="B726" s="393"/>
      <c r="C726" s="393"/>
      <c r="D726" s="393"/>
      <c r="E726" s="393"/>
      <c r="F726" s="393"/>
      <c r="G726" s="393"/>
      <c r="H726" s="394"/>
      <c r="I726" s="394"/>
      <c r="J726" s="394"/>
      <c r="K726" s="394"/>
      <c r="L726" s="394"/>
      <c r="M726" s="394"/>
      <c r="N726" s="313">
        <f>IF(IF(I726&lt;'Checklist Parameters'!$E$22,0,($I726-$L726))&lt;0,0,IF(I726&lt;'Checklist Parameters'!$E$22,0,($I726-$L726)))</f>
        <v>0</v>
      </c>
      <c r="O726" s="394"/>
      <c r="P726" s="395"/>
      <c r="Q726" s="316">
        <f t="shared" si="66"/>
        <v>0</v>
      </c>
      <c r="R726" s="159">
        <f t="shared" si="67"/>
        <v>0</v>
      </c>
      <c r="S726" s="159">
        <f>IF('Checklist Parameters'!$E$60&lt;0.2,0.2,'Checklist Parameters'!$E$60)</f>
        <v>0.72</v>
      </c>
      <c r="T726" s="160">
        <f>IF($O726="",IF('Checklist District ID'!$C$43="Y",MAX($R726:$S726)*$I726,SUM($R726:$S726)*$I726),IF(O726&gt;0,Q726*S726))</f>
        <v>0</v>
      </c>
      <c r="U726" s="160">
        <f>IF(Q726&gt;0,((I726-T726)*'Formula Matrix'!$E$38),0)</f>
        <v>0</v>
      </c>
      <c r="V726" s="160">
        <f t="shared" si="68"/>
        <v>0</v>
      </c>
      <c r="W726" s="160">
        <f>IF(V726&gt;0,(V726*'Checklist Parameters'!$E$35),0)</f>
        <v>0</v>
      </c>
      <c r="X726" s="161">
        <f t="shared" si="69"/>
        <v>0</v>
      </c>
      <c r="Y726" s="161">
        <f>IF('Checklist Parameters'!$E$102&lt;&gt;"",(I726/43560)*'Checklist Parameters'!$E$102,"N/A")</f>
        <v>0</v>
      </c>
      <c r="Z726" s="161" t="str">
        <f>IF('Checklist Parameters'!$E$58&lt;&gt;"",((I726*'Checklist Parameters'!$E$58)*'Checklist Parameters'!$E$35)/1000,"N/A")</f>
        <v>N/A</v>
      </c>
      <c r="AA726" s="161">
        <f>IF('Checklist Parameters'!$E$101&lt;&gt;"",IFERROR(I726/'Checklist Parameters'!$E$101,0),"N/A")</f>
        <v>0</v>
      </c>
      <c r="AB726" s="161" t="str">
        <f>IF('Checklist Parameters'!$E$43&lt;&gt;"",(I726*'Checklist Parameters'!$E$43)/1000,"N/A")</f>
        <v>N/A</v>
      </c>
      <c r="AC726" s="161">
        <f>IF('Checklist Parameters'!$E$16="",$X726,IF(AND('Checklist Parameters'!$E$16&lt;$X726,'Checklist Parameters'!$E$16&gt;=3),'Checklist Parameters'!$E$16,IF(AND('Checklist Parameters'!$E$16&lt;$X726,'Checklist Parameters'!$E$16&lt;3),0,$X726)))</f>
        <v>0</v>
      </c>
      <c r="AD726" s="161" t="str">
        <f>IF(AND(I726&lt;'Checklist Parameters'!$E$22,$I726&lt;&gt;0),"Y","")</f>
        <v/>
      </c>
      <c r="AE726" s="161" t="str">
        <f>IF($AD726="Y",0,IF('Checklist Parameters'!$E$25="","&lt;no limit&gt;",ROUNDDOWN((($I726-'Checklist Parameters'!$E$24)/'Checklist Parameters'!$E$25)+1,0)))</f>
        <v>&lt;no limit&gt;</v>
      </c>
      <c r="AF726" s="174">
        <f t="shared" si="70"/>
        <v>0</v>
      </c>
      <c r="AG726" s="161">
        <f t="shared" si="71"/>
        <v>0</v>
      </c>
      <c r="AH726" s="126"/>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row>
    <row r="727" spans="1:79" ht="15">
      <c r="A727" s="393"/>
      <c r="B727" s="393"/>
      <c r="C727" s="393"/>
      <c r="D727" s="393"/>
      <c r="E727" s="393"/>
      <c r="F727" s="393"/>
      <c r="G727" s="393"/>
      <c r="H727" s="394"/>
      <c r="I727" s="394"/>
      <c r="J727" s="394"/>
      <c r="K727" s="394"/>
      <c r="L727" s="394"/>
      <c r="M727" s="394"/>
      <c r="N727" s="313">
        <f>IF(IF(I727&lt;'Checklist Parameters'!$E$22,0,($I727-$L727))&lt;0,0,IF(I727&lt;'Checklist Parameters'!$E$22,0,($I727-$L727)))</f>
        <v>0</v>
      </c>
      <c r="O727" s="394"/>
      <c r="P727" s="395"/>
      <c r="Q727" s="316">
        <f t="shared" si="66"/>
        <v>0</v>
      </c>
      <c r="R727" s="159">
        <f t="shared" si="67"/>
        <v>0</v>
      </c>
      <c r="S727" s="159">
        <f>IF('Checklist Parameters'!$E$60&lt;0.2,0.2,'Checklist Parameters'!$E$60)</f>
        <v>0.72</v>
      </c>
      <c r="T727" s="160">
        <f>IF($O727="",IF('Checklist District ID'!$C$43="Y",MAX($R727:$S727)*$I727,SUM($R727:$S727)*$I727),IF(O727&gt;0,Q727*S727))</f>
        <v>0</v>
      </c>
      <c r="U727" s="160">
        <f>IF(Q727&gt;0,((I727-T727)*'Formula Matrix'!$E$38),0)</f>
        <v>0</v>
      </c>
      <c r="V727" s="160">
        <f t="shared" si="68"/>
        <v>0</v>
      </c>
      <c r="W727" s="160">
        <f>IF(V727&gt;0,(V727*'Checklist Parameters'!$E$35),0)</f>
        <v>0</v>
      </c>
      <c r="X727" s="161">
        <f t="shared" si="69"/>
        <v>0</v>
      </c>
      <c r="Y727" s="161">
        <f>IF('Checklist Parameters'!$E$102&lt;&gt;"",(I727/43560)*'Checklist Parameters'!$E$102,"N/A")</f>
        <v>0</v>
      </c>
      <c r="Z727" s="161" t="str">
        <f>IF('Checklist Parameters'!$E$58&lt;&gt;"",((I727*'Checklist Parameters'!$E$58)*'Checklist Parameters'!$E$35)/1000,"N/A")</f>
        <v>N/A</v>
      </c>
      <c r="AA727" s="161">
        <f>IF('Checklist Parameters'!$E$101&lt;&gt;"",IFERROR(I727/'Checklist Parameters'!$E$101,0),"N/A")</f>
        <v>0</v>
      </c>
      <c r="AB727" s="161" t="str">
        <f>IF('Checklist Parameters'!$E$43&lt;&gt;"",(I727*'Checklist Parameters'!$E$43)/1000,"N/A")</f>
        <v>N/A</v>
      </c>
      <c r="AC727" s="161">
        <f>IF('Checklist Parameters'!$E$16="",$X727,IF(AND('Checklist Parameters'!$E$16&lt;$X727,'Checklist Parameters'!$E$16&gt;=3),'Checklist Parameters'!$E$16,IF(AND('Checklist Parameters'!$E$16&lt;$X727,'Checklist Parameters'!$E$16&lt;3),0,$X727)))</f>
        <v>0</v>
      </c>
      <c r="AD727" s="161" t="str">
        <f>IF(AND(I727&lt;'Checklist Parameters'!$E$22,$I727&lt;&gt;0),"Y","")</f>
        <v/>
      </c>
      <c r="AE727" s="161" t="str">
        <f>IF($AD727="Y",0,IF('Checklist Parameters'!$E$25="","&lt;no limit&gt;",ROUNDDOWN((($I727-'Checklist Parameters'!$E$24)/'Checklist Parameters'!$E$25)+1,0)))</f>
        <v>&lt;no limit&gt;</v>
      </c>
      <c r="AF727" s="174">
        <f t="shared" si="70"/>
        <v>0</v>
      </c>
      <c r="AG727" s="161">
        <f t="shared" si="71"/>
        <v>0</v>
      </c>
      <c r="AH727" s="126"/>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row>
    <row r="728" spans="1:79" ht="15">
      <c r="A728" s="393"/>
      <c r="B728" s="393"/>
      <c r="C728" s="393"/>
      <c r="D728" s="393"/>
      <c r="E728" s="393"/>
      <c r="F728" s="393"/>
      <c r="G728" s="393"/>
      <c r="H728" s="394"/>
      <c r="I728" s="394"/>
      <c r="J728" s="394"/>
      <c r="K728" s="394"/>
      <c r="L728" s="394"/>
      <c r="M728" s="394"/>
      <c r="N728" s="313">
        <f>IF(IF(I728&lt;'Checklist Parameters'!$E$22,0,($I728-$L728))&lt;0,0,IF(I728&lt;'Checklist Parameters'!$E$22,0,($I728-$L728)))</f>
        <v>0</v>
      </c>
      <c r="O728" s="394"/>
      <c r="P728" s="395"/>
      <c r="Q728" s="316">
        <f t="shared" si="66"/>
        <v>0</v>
      </c>
      <c r="R728" s="159">
        <f t="shared" si="67"/>
        <v>0</v>
      </c>
      <c r="S728" s="159">
        <f>IF('Checklist Parameters'!$E$60&lt;0.2,0.2,'Checklist Parameters'!$E$60)</f>
        <v>0.72</v>
      </c>
      <c r="T728" s="160">
        <f>IF($O728="",IF('Checklist District ID'!$C$43="Y",MAX($R728:$S728)*$I728,SUM($R728:$S728)*$I728),IF(O728&gt;0,Q728*S728))</f>
        <v>0</v>
      </c>
      <c r="U728" s="160">
        <f>IF(Q728&gt;0,((I728-T728)*'Formula Matrix'!$E$38),0)</f>
        <v>0</v>
      </c>
      <c r="V728" s="160">
        <f t="shared" si="68"/>
        <v>0</v>
      </c>
      <c r="W728" s="160">
        <f>IF(V728&gt;0,(V728*'Checklist Parameters'!$E$35),0)</f>
        <v>0</v>
      </c>
      <c r="X728" s="161">
        <f t="shared" si="69"/>
        <v>0</v>
      </c>
      <c r="Y728" s="161">
        <f>IF('Checklist Parameters'!$E$102&lt;&gt;"",(I728/43560)*'Checklist Parameters'!$E$102,"N/A")</f>
        <v>0</v>
      </c>
      <c r="Z728" s="161" t="str">
        <f>IF('Checklist Parameters'!$E$58&lt;&gt;"",((I728*'Checklist Parameters'!$E$58)*'Checklist Parameters'!$E$35)/1000,"N/A")</f>
        <v>N/A</v>
      </c>
      <c r="AA728" s="161">
        <f>IF('Checklist Parameters'!$E$101&lt;&gt;"",IFERROR(I728/'Checklist Parameters'!$E$101,0),"N/A")</f>
        <v>0</v>
      </c>
      <c r="AB728" s="161" t="str">
        <f>IF('Checklist Parameters'!$E$43&lt;&gt;"",(I728*'Checklist Parameters'!$E$43)/1000,"N/A")</f>
        <v>N/A</v>
      </c>
      <c r="AC728" s="161">
        <f>IF('Checklist Parameters'!$E$16="",$X728,IF(AND('Checklist Parameters'!$E$16&lt;$X728,'Checklist Parameters'!$E$16&gt;=3),'Checklist Parameters'!$E$16,IF(AND('Checklist Parameters'!$E$16&lt;$X728,'Checklist Parameters'!$E$16&lt;3),0,$X728)))</f>
        <v>0</v>
      </c>
      <c r="AD728" s="161" t="str">
        <f>IF(AND(I728&lt;'Checklist Parameters'!$E$22,$I728&lt;&gt;0),"Y","")</f>
        <v/>
      </c>
      <c r="AE728" s="161" t="str">
        <f>IF($AD728="Y",0,IF('Checklist Parameters'!$E$25="","&lt;no limit&gt;",ROUNDDOWN((($I728-'Checklist Parameters'!$E$24)/'Checklist Parameters'!$E$25)+1,0)))</f>
        <v>&lt;no limit&gt;</v>
      </c>
      <c r="AF728" s="174">
        <f t="shared" si="70"/>
        <v>0</v>
      </c>
      <c r="AG728" s="161">
        <f t="shared" si="71"/>
        <v>0</v>
      </c>
      <c r="AH728" s="126"/>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row>
    <row r="729" spans="1:79" ht="15">
      <c r="A729" s="393"/>
      <c r="B729" s="393"/>
      <c r="C729" s="393"/>
      <c r="D729" s="393"/>
      <c r="E729" s="393"/>
      <c r="F729" s="393"/>
      <c r="G729" s="393"/>
      <c r="H729" s="394"/>
      <c r="I729" s="394"/>
      <c r="J729" s="394"/>
      <c r="K729" s="394"/>
      <c r="L729" s="394"/>
      <c r="M729" s="394"/>
      <c r="N729" s="313">
        <f>IF(IF(I729&lt;'Checklist Parameters'!$E$22,0,($I729-$L729))&lt;0,0,IF(I729&lt;'Checklist Parameters'!$E$22,0,($I729-$L729)))</f>
        <v>0</v>
      </c>
      <c r="O729" s="394"/>
      <c r="P729" s="395"/>
      <c r="Q729" s="316">
        <f t="shared" si="66"/>
        <v>0</v>
      </c>
      <c r="R729" s="159">
        <f t="shared" si="67"/>
        <v>0</v>
      </c>
      <c r="S729" s="159">
        <f>IF('Checklist Parameters'!$E$60&lt;0.2,0.2,'Checklist Parameters'!$E$60)</f>
        <v>0.72</v>
      </c>
      <c r="T729" s="160">
        <f>IF($O729="",IF('Checklist District ID'!$C$43="Y",MAX($R729:$S729)*$I729,SUM($R729:$S729)*$I729),IF(O729&gt;0,Q729*S729))</f>
        <v>0</v>
      </c>
      <c r="U729" s="160">
        <f>IF(Q729&gt;0,((I729-T729)*'Formula Matrix'!$E$38),0)</f>
        <v>0</v>
      </c>
      <c r="V729" s="160">
        <f t="shared" si="68"/>
        <v>0</v>
      </c>
      <c r="W729" s="160">
        <f>IF(V729&gt;0,(V729*'Checklist Parameters'!$E$35),0)</f>
        <v>0</v>
      </c>
      <c r="X729" s="161">
        <f t="shared" si="69"/>
        <v>0</v>
      </c>
      <c r="Y729" s="161">
        <f>IF('Checklist Parameters'!$E$102&lt;&gt;"",(I729/43560)*'Checklist Parameters'!$E$102,"N/A")</f>
        <v>0</v>
      </c>
      <c r="Z729" s="161" t="str">
        <f>IF('Checklist Parameters'!$E$58&lt;&gt;"",((I729*'Checklist Parameters'!$E$58)*'Checklist Parameters'!$E$35)/1000,"N/A")</f>
        <v>N/A</v>
      </c>
      <c r="AA729" s="161">
        <f>IF('Checklist Parameters'!$E$101&lt;&gt;"",IFERROR(I729/'Checklist Parameters'!$E$101,0),"N/A")</f>
        <v>0</v>
      </c>
      <c r="AB729" s="161" t="str">
        <f>IF('Checklist Parameters'!$E$43&lt;&gt;"",(I729*'Checklist Parameters'!$E$43)/1000,"N/A")</f>
        <v>N/A</v>
      </c>
      <c r="AC729" s="161">
        <f>IF('Checklist Parameters'!$E$16="",$X729,IF(AND('Checklist Parameters'!$E$16&lt;$X729,'Checklist Parameters'!$E$16&gt;=3),'Checklist Parameters'!$E$16,IF(AND('Checklist Parameters'!$E$16&lt;$X729,'Checklist Parameters'!$E$16&lt;3),0,$X729)))</f>
        <v>0</v>
      </c>
      <c r="AD729" s="161" t="str">
        <f>IF(AND(I729&lt;'Checklist Parameters'!$E$22,$I729&lt;&gt;0),"Y","")</f>
        <v/>
      </c>
      <c r="AE729" s="161" t="str">
        <f>IF($AD729="Y",0,IF('Checklist Parameters'!$E$25="","&lt;no limit&gt;",ROUNDDOWN((($I729-'Checklist Parameters'!$E$24)/'Checklist Parameters'!$E$25)+1,0)))</f>
        <v>&lt;no limit&gt;</v>
      </c>
      <c r="AF729" s="174">
        <f t="shared" si="70"/>
        <v>0</v>
      </c>
      <c r="AG729" s="161">
        <f t="shared" si="71"/>
        <v>0</v>
      </c>
      <c r="AH729" s="126"/>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row>
    <row r="730" spans="1:79" ht="15">
      <c r="A730" s="393"/>
      <c r="B730" s="393"/>
      <c r="C730" s="393"/>
      <c r="D730" s="393"/>
      <c r="E730" s="393"/>
      <c r="F730" s="393"/>
      <c r="G730" s="393"/>
      <c r="H730" s="394"/>
      <c r="I730" s="394"/>
      <c r="J730" s="394"/>
      <c r="K730" s="394"/>
      <c r="L730" s="394"/>
      <c r="M730" s="394"/>
      <c r="N730" s="313">
        <f>IF(IF(I730&lt;'Checklist Parameters'!$E$22,0,($I730-$L730))&lt;0,0,IF(I730&lt;'Checklist Parameters'!$E$22,0,($I730-$L730)))</f>
        <v>0</v>
      </c>
      <c r="O730" s="394"/>
      <c r="P730" s="395"/>
      <c r="Q730" s="316">
        <f t="shared" si="66"/>
        <v>0</v>
      </c>
      <c r="R730" s="159">
        <f t="shared" si="67"/>
        <v>0</v>
      </c>
      <c r="S730" s="159">
        <f>IF('Checklist Parameters'!$E$60&lt;0.2,0.2,'Checklist Parameters'!$E$60)</f>
        <v>0.72</v>
      </c>
      <c r="T730" s="160">
        <f>IF($O730="",IF('Checklist District ID'!$C$43="Y",MAX($R730:$S730)*$I730,SUM($R730:$S730)*$I730),IF(O730&gt;0,Q730*S730))</f>
        <v>0</v>
      </c>
      <c r="U730" s="160">
        <f>IF(Q730&gt;0,((I730-T730)*'Formula Matrix'!$E$38),0)</f>
        <v>0</v>
      </c>
      <c r="V730" s="160">
        <f t="shared" si="68"/>
        <v>0</v>
      </c>
      <c r="W730" s="160">
        <f>IF(V730&gt;0,(V730*'Checklist Parameters'!$E$35),0)</f>
        <v>0</v>
      </c>
      <c r="X730" s="161">
        <f t="shared" si="69"/>
        <v>0</v>
      </c>
      <c r="Y730" s="161">
        <f>IF('Checklist Parameters'!$E$102&lt;&gt;"",(I730/43560)*'Checklist Parameters'!$E$102,"N/A")</f>
        <v>0</v>
      </c>
      <c r="Z730" s="161" t="str">
        <f>IF('Checklist Parameters'!$E$58&lt;&gt;"",((I730*'Checklist Parameters'!$E$58)*'Checklist Parameters'!$E$35)/1000,"N/A")</f>
        <v>N/A</v>
      </c>
      <c r="AA730" s="161">
        <f>IF('Checklist Parameters'!$E$101&lt;&gt;"",IFERROR(I730/'Checklist Parameters'!$E$101,0),"N/A")</f>
        <v>0</v>
      </c>
      <c r="AB730" s="161" t="str">
        <f>IF('Checklist Parameters'!$E$43&lt;&gt;"",(I730*'Checklist Parameters'!$E$43)/1000,"N/A")</f>
        <v>N/A</v>
      </c>
      <c r="AC730" s="161">
        <f>IF('Checklist Parameters'!$E$16="",$X730,IF(AND('Checklist Parameters'!$E$16&lt;$X730,'Checklist Parameters'!$E$16&gt;=3),'Checklist Parameters'!$E$16,IF(AND('Checklist Parameters'!$E$16&lt;$X730,'Checklist Parameters'!$E$16&lt;3),0,$X730)))</f>
        <v>0</v>
      </c>
      <c r="AD730" s="161" t="str">
        <f>IF(AND(I730&lt;'Checklist Parameters'!$E$22,$I730&lt;&gt;0),"Y","")</f>
        <v/>
      </c>
      <c r="AE730" s="161" t="str">
        <f>IF($AD730="Y",0,IF('Checklist Parameters'!$E$25="","&lt;no limit&gt;",ROUNDDOWN((($I730-'Checklist Parameters'!$E$24)/'Checklist Parameters'!$E$25)+1,0)))</f>
        <v>&lt;no limit&gt;</v>
      </c>
      <c r="AF730" s="174">
        <f t="shared" si="70"/>
        <v>0</v>
      </c>
      <c r="AG730" s="161">
        <f t="shared" si="71"/>
        <v>0</v>
      </c>
      <c r="AH730" s="126"/>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row>
    <row r="731" spans="1:79" ht="15">
      <c r="A731" s="393"/>
      <c r="B731" s="393"/>
      <c r="C731" s="393"/>
      <c r="D731" s="393"/>
      <c r="E731" s="393"/>
      <c r="F731" s="393"/>
      <c r="G731" s="393"/>
      <c r="H731" s="394"/>
      <c r="I731" s="394"/>
      <c r="J731" s="394"/>
      <c r="K731" s="394"/>
      <c r="L731" s="394"/>
      <c r="M731" s="394"/>
      <c r="N731" s="313">
        <f>IF(IF(I731&lt;'Checklist Parameters'!$E$22,0,($I731-$L731))&lt;0,0,IF(I731&lt;'Checklist Parameters'!$E$22,0,($I731-$L731)))</f>
        <v>0</v>
      </c>
      <c r="O731" s="394"/>
      <c r="P731" s="395"/>
      <c r="Q731" s="316">
        <f t="shared" si="66"/>
        <v>0</v>
      </c>
      <c r="R731" s="159">
        <f t="shared" si="67"/>
        <v>0</v>
      </c>
      <c r="S731" s="159">
        <f>IF('Checklist Parameters'!$E$60&lt;0.2,0.2,'Checklist Parameters'!$E$60)</f>
        <v>0.72</v>
      </c>
      <c r="T731" s="160">
        <f>IF($O731="",IF('Checklist District ID'!$C$43="Y",MAX($R731:$S731)*$I731,SUM($R731:$S731)*$I731),IF(O731&gt;0,Q731*S731))</f>
        <v>0</v>
      </c>
      <c r="U731" s="160">
        <f>IF(Q731&gt;0,((I731-T731)*'Formula Matrix'!$E$38),0)</f>
        <v>0</v>
      </c>
      <c r="V731" s="160">
        <f t="shared" si="68"/>
        <v>0</v>
      </c>
      <c r="W731" s="160">
        <f>IF(V731&gt;0,(V731*'Checklist Parameters'!$E$35),0)</f>
        <v>0</v>
      </c>
      <c r="X731" s="161">
        <f t="shared" si="69"/>
        <v>0</v>
      </c>
      <c r="Y731" s="161">
        <f>IF('Checklist Parameters'!$E$102&lt;&gt;"",(I731/43560)*'Checklist Parameters'!$E$102,"N/A")</f>
        <v>0</v>
      </c>
      <c r="Z731" s="161" t="str">
        <f>IF('Checklist Parameters'!$E$58&lt;&gt;"",((I731*'Checklist Parameters'!$E$58)*'Checklist Parameters'!$E$35)/1000,"N/A")</f>
        <v>N/A</v>
      </c>
      <c r="AA731" s="161">
        <f>IF('Checklist Parameters'!$E$101&lt;&gt;"",IFERROR(I731/'Checklist Parameters'!$E$101,0),"N/A")</f>
        <v>0</v>
      </c>
      <c r="AB731" s="161" t="str">
        <f>IF('Checklist Parameters'!$E$43&lt;&gt;"",(I731*'Checklist Parameters'!$E$43)/1000,"N/A")</f>
        <v>N/A</v>
      </c>
      <c r="AC731" s="161">
        <f>IF('Checklist Parameters'!$E$16="",$X731,IF(AND('Checklist Parameters'!$E$16&lt;$X731,'Checklist Parameters'!$E$16&gt;=3),'Checklist Parameters'!$E$16,IF(AND('Checklist Parameters'!$E$16&lt;$X731,'Checklist Parameters'!$E$16&lt;3),0,$X731)))</f>
        <v>0</v>
      </c>
      <c r="AD731" s="161" t="str">
        <f>IF(AND(I731&lt;'Checklist Parameters'!$E$22,$I731&lt;&gt;0),"Y","")</f>
        <v/>
      </c>
      <c r="AE731" s="161" t="str">
        <f>IF($AD731="Y",0,IF('Checklist Parameters'!$E$25="","&lt;no limit&gt;",ROUNDDOWN((($I731-'Checklist Parameters'!$E$24)/'Checklist Parameters'!$E$25)+1,0)))</f>
        <v>&lt;no limit&gt;</v>
      </c>
      <c r="AF731" s="174">
        <f t="shared" si="70"/>
        <v>0</v>
      </c>
      <c r="AG731" s="161">
        <f t="shared" si="71"/>
        <v>0</v>
      </c>
      <c r="AH731" s="126"/>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row>
    <row r="732" spans="1:79" ht="15">
      <c r="A732" s="393"/>
      <c r="B732" s="393"/>
      <c r="C732" s="393"/>
      <c r="D732" s="393"/>
      <c r="E732" s="393"/>
      <c r="F732" s="393"/>
      <c r="G732" s="393"/>
      <c r="H732" s="394"/>
      <c r="I732" s="394"/>
      <c r="J732" s="394"/>
      <c r="K732" s="394"/>
      <c r="L732" s="394"/>
      <c r="M732" s="394"/>
      <c r="N732" s="313">
        <f>IF(IF(I732&lt;'Checklist Parameters'!$E$22,0,($I732-$L732))&lt;0,0,IF(I732&lt;'Checklist Parameters'!$E$22,0,($I732-$L732)))</f>
        <v>0</v>
      </c>
      <c r="O732" s="394"/>
      <c r="P732" s="395"/>
      <c r="Q732" s="316">
        <f t="shared" si="66"/>
        <v>0</v>
      </c>
      <c r="R732" s="159">
        <f t="shared" si="67"/>
        <v>0</v>
      </c>
      <c r="S732" s="159">
        <f>IF('Checklist Parameters'!$E$60&lt;0.2,0.2,'Checklist Parameters'!$E$60)</f>
        <v>0.72</v>
      </c>
      <c r="T732" s="160">
        <f>IF($O732="",IF('Checklist District ID'!$C$43="Y",MAX($R732:$S732)*$I732,SUM($R732:$S732)*$I732),IF(O732&gt;0,Q732*S732))</f>
        <v>0</v>
      </c>
      <c r="U732" s="160">
        <f>IF(Q732&gt;0,((I732-T732)*'Formula Matrix'!$E$38),0)</f>
        <v>0</v>
      </c>
      <c r="V732" s="160">
        <f t="shared" si="68"/>
        <v>0</v>
      </c>
      <c r="W732" s="160">
        <f>IF(V732&gt;0,(V732*'Checklist Parameters'!$E$35),0)</f>
        <v>0</v>
      </c>
      <c r="X732" s="161">
        <f t="shared" si="69"/>
        <v>0</v>
      </c>
      <c r="Y732" s="161">
        <f>IF('Checklist Parameters'!$E$102&lt;&gt;"",(I732/43560)*'Checklist Parameters'!$E$102,"N/A")</f>
        <v>0</v>
      </c>
      <c r="Z732" s="161" t="str">
        <f>IF('Checklist Parameters'!$E$58&lt;&gt;"",((I732*'Checklist Parameters'!$E$58)*'Checklist Parameters'!$E$35)/1000,"N/A")</f>
        <v>N/A</v>
      </c>
      <c r="AA732" s="161">
        <f>IF('Checklist Parameters'!$E$101&lt;&gt;"",IFERROR(I732/'Checklist Parameters'!$E$101,0),"N/A")</f>
        <v>0</v>
      </c>
      <c r="AB732" s="161" t="str">
        <f>IF('Checklist Parameters'!$E$43&lt;&gt;"",(I732*'Checklist Parameters'!$E$43)/1000,"N/A")</f>
        <v>N/A</v>
      </c>
      <c r="AC732" s="161">
        <f>IF('Checklist Parameters'!$E$16="",$X732,IF(AND('Checklist Parameters'!$E$16&lt;$X732,'Checklist Parameters'!$E$16&gt;=3),'Checklist Parameters'!$E$16,IF(AND('Checklist Parameters'!$E$16&lt;$X732,'Checklist Parameters'!$E$16&lt;3),0,$X732)))</f>
        <v>0</v>
      </c>
      <c r="AD732" s="161" t="str">
        <f>IF(AND(I732&lt;'Checklist Parameters'!$E$22,$I732&lt;&gt;0),"Y","")</f>
        <v/>
      </c>
      <c r="AE732" s="161" t="str">
        <f>IF($AD732="Y",0,IF('Checklist Parameters'!$E$25="","&lt;no limit&gt;",ROUNDDOWN((($I732-'Checklist Parameters'!$E$24)/'Checklist Parameters'!$E$25)+1,0)))</f>
        <v>&lt;no limit&gt;</v>
      </c>
      <c r="AF732" s="174">
        <f t="shared" si="70"/>
        <v>0</v>
      </c>
      <c r="AG732" s="161">
        <f t="shared" si="71"/>
        <v>0</v>
      </c>
      <c r="AH732" s="126"/>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row>
    <row r="733" spans="1:79" ht="15">
      <c r="A733" s="393"/>
      <c r="B733" s="393"/>
      <c r="C733" s="393"/>
      <c r="D733" s="393"/>
      <c r="E733" s="393"/>
      <c r="F733" s="393"/>
      <c r="G733" s="393"/>
      <c r="H733" s="394"/>
      <c r="I733" s="394"/>
      <c r="J733" s="394"/>
      <c r="K733" s="394"/>
      <c r="L733" s="394"/>
      <c r="M733" s="394"/>
      <c r="N733" s="313">
        <f>IF(IF(I733&lt;'Checklist Parameters'!$E$22,0,($I733-$L733))&lt;0,0,IF(I733&lt;'Checklist Parameters'!$E$22,0,($I733-$L733)))</f>
        <v>0</v>
      </c>
      <c r="O733" s="394"/>
      <c r="P733" s="395"/>
      <c r="Q733" s="316">
        <f t="shared" si="66"/>
        <v>0</v>
      </c>
      <c r="R733" s="159">
        <f t="shared" si="67"/>
        <v>0</v>
      </c>
      <c r="S733" s="159">
        <f>IF('Checklist Parameters'!$E$60&lt;0.2,0.2,'Checklist Parameters'!$E$60)</f>
        <v>0.72</v>
      </c>
      <c r="T733" s="160">
        <f>IF($O733="",IF('Checklist District ID'!$C$43="Y",MAX($R733:$S733)*$I733,SUM($R733:$S733)*$I733),IF(O733&gt;0,Q733*S733))</f>
        <v>0</v>
      </c>
      <c r="U733" s="160">
        <f>IF(Q733&gt;0,((I733-T733)*'Formula Matrix'!$E$38),0)</f>
        <v>0</v>
      </c>
      <c r="V733" s="160">
        <f t="shared" si="68"/>
        <v>0</v>
      </c>
      <c r="W733" s="160">
        <f>IF(V733&gt;0,(V733*'Checklist Parameters'!$E$35),0)</f>
        <v>0</v>
      </c>
      <c r="X733" s="161">
        <f t="shared" si="69"/>
        <v>0</v>
      </c>
      <c r="Y733" s="161">
        <f>IF('Checklist Parameters'!$E$102&lt;&gt;"",(I733/43560)*'Checklist Parameters'!$E$102,"N/A")</f>
        <v>0</v>
      </c>
      <c r="Z733" s="161" t="str">
        <f>IF('Checklist Parameters'!$E$58&lt;&gt;"",((I733*'Checklist Parameters'!$E$58)*'Checklist Parameters'!$E$35)/1000,"N/A")</f>
        <v>N/A</v>
      </c>
      <c r="AA733" s="161">
        <f>IF('Checklist Parameters'!$E$101&lt;&gt;"",IFERROR(I733/'Checklist Parameters'!$E$101,0),"N/A")</f>
        <v>0</v>
      </c>
      <c r="AB733" s="161" t="str">
        <f>IF('Checklist Parameters'!$E$43&lt;&gt;"",(I733*'Checklist Parameters'!$E$43)/1000,"N/A")</f>
        <v>N/A</v>
      </c>
      <c r="AC733" s="161">
        <f>IF('Checklist Parameters'!$E$16="",$X733,IF(AND('Checklist Parameters'!$E$16&lt;$X733,'Checklist Parameters'!$E$16&gt;=3),'Checklist Parameters'!$E$16,IF(AND('Checklist Parameters'!$E$16&lt;$X733,'Checklist Parameters'!$E$16&lt;3),0,$X733)))</f>
        <v>0</v>
      </c>
      <c r="AD733" s="161" t="str">
        <f>IF(AND(I733&lt;'Checklist Parameters'!$E$22,$I733&lt;&gt;0),"Y","")</f>
        <v/>
      </c>
      <c r="AE733" s="161" t="str">
        <f>IF($AD733="Y",0,IF('Checklist Parameters'!$E$25="","&lt;no limit&gt;",ROUNDDOWN((($I733-'Checklist Parameters'!$E$24)/'Checklist Parameters'!$E$25)+1,0)))</f>
        <v>&lt;no limit&gt;</v>
      </c>
      <c r="AF733" s="174">
        <f t="shared" si="70"/>
        <v>0</v>
      </c>
      <c r="AG733" s="161">
        <f t="shared" si="71"/>
        <v>0</v>
      </c>
      <c r="AH733" s="126"/>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row>
    <row r="734" spans="1:79" ht="15">
      <c r="A734" s="393"/>
      <c r="B734" s="393"/>
      <c r="C734" s="393"/>
      <c r="D734" s="393"/>
      <c r="E734" s="393"/>
      <c r="F734" s="393"/>
      <c r="G734" s="393"/>
      <c r="H734" s="394"/>
      <c r="I734" s="394"/>
      <c r="J734" s="394"/>
      <c r="K734" s="394"/>
      <c r="L734" s="394"/>
      <c r="M734" s="394"/>
      <c r="N734" s="313">
        <f>IF(IF(I734&lt;'Checklist Parameters'!$E$22,0,($I734-$L734))&lt;0,0,IF(I734&lt;'Checklist Parameters'!$E$22,0,($I734-$L734)))</f>
        <v>0</v>
      </c>
      <c r="O734" s="394"/>
      <c r="P734" s="395"/>
      <c r="Q734" s="316">
        <f t="shared" si="66"/>
        <v>0</v>
      </c>
      <c r="R734" s="159">
        <f t="shared" si="67"/>
        <v>0</v>
      </c>
      <c r="S734" s="159">
        <f>IF('Checklist Parameters'!$E$60&lt;0.2,0.2,'Checklist Parameters'!$E$60)</f>
        <v>0.72</v>
      </c>
      <c r="T734" s="160">
        <f>IF($O734="",IF('Checklist District ID'!$C$43="Y",MAX($R734:$S734)*$I734,SUM($R734:$S734)*$I734),IF(O734&gt;0,Q734*S734))</f>
        <v>0</v>
      </c>
      <c r="U734" s="160">
        <f>IF(Q734&gt;0,((I734-T734)*'Formula Matrix'!$E$38),0)</f>
        <v>0</v>
      </c>
      <c r="V734" s="160">
        <f t="shared" si="68"/>
        <v>0</v>
      </c>
      <c r="W734" s="160">
        <f>IF(V734&gt;0,(V734*'Checklist Parameters'!$E$35),0)</f>
        <v>0</v>
      </c>
      <c r="X734" s="161">
        <f t="shared" si="69"/>
        <v>0</v>
      </c>
      <c r="Y734" s="161">
        <f>IF('Checklist Parameters'!$E$102&lt;&gt;"",(I734/43560)*'Checklist Parameters'!$E$102,"N/A")</f>
        <v>0</v>
      </c>
      <c r="Z734" s="161" t="str">
        <f>IF('Checklist Parameters'!$E$58&lt;&gt;"",((I734*'Checklist Parameters'!$E$58)*'Checklist Parameters'!$E$35)/1000,"N/A")</f>
        <v>N/A</v>
      </c>
      <c r="AA734" s="161">
        <f>IF('Checklist Parameters'!$E$101&lt;&gt;"",IFERROR(I734/'Checklist Parameters'!$E$101,0),"N/A")</f>
        <v>0</v>
      </c>
      <c r="AB734" s="161" t="str">
        <f>IF('Checklist Parameters'!$E$43&lt;&gt;"",(I734*'Checklist Parameters'!$E$43)/1000,"N/A")</f>
        <v>N/A</v>
      </c>
      <c r="AC734" s="161">
        <f>IF('Checklist Parameters'!$E$16="",$X734,IF(AND('Checklist Parameters'!$E$16&lt;$X734,'Checklist Parameters'!$E$16&gt;=3),'Checklist Parameters'!$E$16,IF(AND('Checklist Parameters'!$E$16&lt;$X734,'Checklist Parameters'!$E$16&lt;3),0,$X734)))</f>
        <v>0</v>
      </c>
      <c r="AD734" s="161" t="str">
        <f>IF(AND(I734&lt;'Checklist Parameters'!$E$22,$I734&lt;&gt;0),"Y","")</f>
        <v/>
      </c>
      <c r="AE734" s="161" t="str">
        <f>IF($AD734="Y",0,IF('Checklist Parameters'!$E$25="","&lt;no limit&gt;",ROUNDDOWN((($I734-'Checklist Parameters'!$E$24)/'Checklist Parameters'!$E$25)+1,0)))</f>
        <v>&lt;no limit&gt;</v>
      </c>
      <c r="AF734" s="174">
        <f t="shared" si="70"/>
        <v>0</v>
      </c>
      <c r="AG734" s="161">
        <f t="shared" si="71"/>
        <v>0</v>
      </c>
      <c r="AH734" s="126"/>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row>
    <row r="735" spans="1:79" ht="15">
      <c r="A735" s="393"/>
      <c r="B735" s="393"/>
      <c r="C735" s="393"/>
      <c r="D735" s="393"/>
      <c r="E735" s="393"/>
      <c r="F735" s="393"/>
      <c r="G735" s="393"/>
      <c r="H735" s="394"/>
      <c r="I735" s="394"/>
      <c r="J735" s="394"/>
      <c r="K735" s="394"/>
      <c r="L735" s="394"/>
      <c r="M735" s="394"/>
      <c r="N735" s="313">
        <f>IF(IF(I735&lt;'Checklist Parameters'!$E$22,0,($I735-$L735))&lt;0,0,IF(I735&lt;'Checklist Parameters'!$E$22,0,($I735-$L735)))</f>
        <v>0</v>
      </c>
      <c r="O735" s="394"/>
      <c r="P735" s="395"/>
      <c r="Q735" s="316">
        <f t="shared" si="66"/>
        <v>0</v>
      </c>
      <c r="R735" s="159">
        <f t="shared" si="67"/>
        <v>0</v>
      </c>
      <c r="S735" s="159">
        <f>IF('Checklist Parameters'!$E$60&lt;0.2,0.2,'Checklist Parameters'!$E$60)</f>
        <v>0.72</v>
      </c>
      <c r="T735" s="160">
        <f>IF($O735="",IF('Checklist District ID'!$C$43="Y",MAX($R735:$S735)*$I735,SUM($R735:$S735)*$I735),IF(O735&gt;0,Q735*S735))</f>
        <v>0</v>
      </c>
      <c r="U735" s="160">
        <f>IF(Q735&gt;0,((I735-T735)*'Formula Matrix'!$E$38),0)</f>
        <v>0</v>
      </c>
      <c r="V735" s="160">
        <f t="shared" si="68"/>
        <v>0</v>
      </c>
      <c r="W735" s="160">
        <f>IF(V735&gt;0,(V735*'Checklist Parameters'!$E$35),0)</f>
        <v>0</v>
      </c>
      <c r="X735" s="161">
        <f t="shared" si="69"/>
        <v>0</v>
      </c>
      <c r="Y735" s="161">
        <f>IF('Checklist Parameters'!$E$102&lt;&gt;"",(I735/43560)*'Checklist Parameters'!$E$102,"N/A")</f>
        <v>0</v>
      </c>
      <c r="Z735" s="161" t="str">
        <f>IF('Checklist Parameters'!$E$58&lt;&gt;"",((I735*'Checklist Parameters'!$E$58)*'Checklist Parameters'!$E$35)/1000,"N/A")</f>
        <v>N/A</v>
      </c>
      <c r="AA735" s="161">
        <f>IF('Checklist Parameters'!$E$101&lt;&gt;"",IFERROR(I735/'Checklist Parameters'!$E$101,0),"N/A")</f>
        <v>0</v>
      </c>
      <c r="AB735" s="161" t="str">
        <f>IF('Checklist Parameters'!$E$43&lt;&gt;"",(I735*'Checklist Parameters'!$E$43)/1000,"N/A")</f>
        <v>N/A</v>
      </c>
      <c r="AC735" s="161">
        <f>IF('Checklist Parameters'!$E$16="",$X735,IF(AND('Checklist Parameters'!$E$16&lt;$X735,'Checklist Parameters'!$E$16&gt;=3),'Checklist Parameters'!$E$16,IF(AND('Checklist Parameters'!$E$16&lt;$X735,'Checklist Parameters'!$E$16&lt;3),0,$X735)))</f>
        <v>0</v>
      </c>
      <c r="AD735" s="161" t="str">
        <f>IF(AND(I735&lt;'Checklist Parameters'!$E$22,$I735&lt;&gt;0),"Y","")</f>
        <v/>
      </c>
      <c r="AE735" s="161" t="str">
        <f>IF($AD735="Y",0,IF('Checklist Parameters'!$E$25="","&lt;no limit&gt;",ROUNDDOWN((($I735-'Checklist Parameters'!$E$24)/'Checklist Parameters'!$E$25)+1,0)))</f>
        <v>&lt;no limit&gt;</v>
      </c>
      <c r="AF735" s="174">
        <f t="shared" si="70"/>
        <v>0</v>
      </c>
      <c r="AG735" s="161">
        <f t="shared" si="71"/>
        <v>0</v>
      </c>
      <c r="AH735" s="126"/>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row>
    <row r="736" spans="1:79" ht="15">
      <c r="A736" s="393"/>
      <c r="B736" s="393"/>
      <c r="C736" s="393"/>
      <c r="D736" s="393"/>
      <c r="E736" s="393"/>
      <c r="F736" s="393"/>
      <c r="G736" s="393"/>
      <c r="H736" s="394"/>
      <c r="I736" s="394"/>
      <c r="J736" s="394"/>
      <c r="K736" s="394"/>
      <c r="L736" s="394"/>
      <c r="M736" s="394"/>
      <c r="N736" s="313">
        <f>IF(IF(I736&lt;'Checklist Parameters'!$E$22,0,($I736-$L736))&lt;0,0,IF(I736&lt;'Checklist Parameters'!$E$22,0,($I736-$L736)))</f>
        <v>0</v>
      </c>
      <c r="O736" s="394"/>
      <c r="P736" s="395"/>
      <c r="Q736" s="316">
        <f t="shared" si="66"/>
        <v>0</v>
      </c>
      <c r="R736" s="159">
        <f t="shared" si="67"/>
        <v>0</v>
      </c>
      <c r="S736" s="159">
        <f>IF('Checklist Parameters'!$E$60&lt;0.2,0.2,'Checklist Parameters'!$E$60)</f>
        <v>0.72</v>
      </c>
      <c r="T736" s="160">
        <f>IF($O736="",IF('Checklist District ID'!$C$43="Y",MAX($R736:$S736)*$I736,SUM($R736:$S736)*$I736),IF(O736&gt;0,Q736*S736))</f>
        <v>0</v>
      </c>
      <c r="U736" s="160">
        <f>IF(Q736&gt;0,((I736-T736)*'Formula Matrix'!$E$38),0)</f>
        <v>0</v>
      </c>
      <c r="V736" s="160">
        <f t="shared" si="68"/>
        <v>0</v>
      </c>
      <c r="W736" s="160">
        <f>IF(V736&gt;0,(V736*'Checklist Parameters'!$E$35),0)</f>
        <v>0</v>
      </c>
      <c r="X736" s="161">
        <f t="shared" si="69"/>
        <v>0</v>
      </c>
      <c r="Y736" s="161">
        <f>IF('Checklist Parameters'!$E$102&lt;&gt;"",(I736/43560)*'Checklist Parameters'!$E$102,"N/A")</f>
        <v>0</v>
      </c>
      <c r="Z736" s="161" t="str">
        <f>IF('Checklist Parameters'!$E$58&lt;&gt;"",((I736*'Checklist Parameters'!$E$58)*'Checklist Parameters'!$E$35)/1000,"N/A")</f>
        <v>N/A</v>
      </c>
      <c r="AA736" s="161">
        <f>IF('Checklist Parameters'!$E$101&lt;&gt;"",IFERROR(I736/'Checklist Parameters'!$E$101,0),"N/A")</f>
        <v>0</v>
      </c>
      <c r="AB736" s="161" t="str">
        <f>IF('Checklist Parameters'!$E$43&lt;&gt;"",(I736*'Checklist Parameters'!$E$43)/1000,"N/A")</f>
        <v>N/A</v>
      </c>
      <c r="AC736" s="161">
        <f>IF('Checklist Parameters'!$E$16="",$X736,IF(AND('Checklist Parameters'!$E$16&lt;$X736,'Checklist Parameters'!$E$16&gt;=3),'Checklist Parameters'!$E$16,IF(AND('Checklist Parameters'!$E$16&lt;$X736,'Checklist Parameters'!$E$16&lt;3),0,$X736)))</f>
        <v>0</v>
      </c>
      <c r="AD736" s="161" t="str">
        <f>IF(AND(I736&lt;'Checklist Parameters'!$E$22,$I736&lt;&gt;0),"Y","")</f>
        <v/>
      </c>
      <c r="AE736" s="161" t="str">
        <f>IF($AD736="Y",0,IF('Checklist Parameters'!$E$25="","&lt;no limit&gt;",ROUNDDOWN((($I736-'Checklist Parameters'!$E$24)/'Checklist Parameters'!$E$25)+1,0)))</f>
        <v>&lt;no limit&gt;</v>
      </c>
      <c r="AF736" s="174">
        <f t="shared" si="70"/>
        <v>0</v>
      </c>
      <c r="AG736" s="161">
        <f t="shared" si="71"/>
        <v>0</v>
      </c>
      <c r="AH736" s="126"/>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row>
    <row r="737" spans="1:79" ht="15">
      <c r="A737" s="393"/>
      <c r="B737" s="393"/>
      <c r="C737" s="393"/>
      <c r="D737" s="393"/>
      <c r="E737" s="393"/>
      <c r="F737" s="393"/>
      <c r="G737" s="393"/>
      <c r="H737" s="394"/>
      <c r="I737" s="394"/>
      <c r="J737" s="394"/>
      <c r="K737" s="394"/>
      <c r="L737" s="394"/>
      <c r="M737" s="394"/>
      <c r="N737" s="313">
        <f>IF(IF(I737&lt;'Checklist Parameters'!$E$22,0,($I737-$L737))&lt;0,0,IF(I737&lt;'Checklist Parameters'!$E$22,0,($I737-$L737)))</f>
        <v>0</v>
      </c>
      <c r="O737" s="394"/>
      <c r="P737" s="395"/>
      <c r="Q737" s="316">
        <f t="shared" si="66"/>
        <v>0</v>
      </c>
      <c r="R737" s="159">
        <f t="shared" si="67"/>
        <v>0</v>
      </c>
      <c r="S737" s="159">
        <f>IF('Checklist Parameters'!$E$60&lt;0.2,0.2,'Checklist Parameters'!$E$60)</f>
        <v>0.72</v>
      </c>
      <c r="T737" s="160">
        <f>IF($O737="",IF('Checklist District ID'!$C$43="Y",MAX($R737:$S737)*$I737,SUM($R737:$S737)*$I737),IF(O737&gt;0,Q737*S737))</f>
        <v>0</v>
      </c>
      <c r="U737" s="160">
        <f>IF(Q737&gt;0,((I737-T737)*'Formula Matrix'!$E$38),0)</f>
        <v>0</v>
      </c>
      <c r="V737" s="160">
        <f t="shared" si="68"/>
        <v>0</v>
      </c>
      <c r="W737" s="160">
        <f>IF(V737&gt;0,(V737*'Checklist Parameters'!$E$35),0)</f>
        <v>0</v>
      </c>
      <c r="X737" s="161">
        <f t="shared" si="69"/>
        <v>0</v>
      </c>
      <c r="Y737" s="161">
        <f>IF('Checklist Parameters'!$E$102&lt;&gt;"",(I737/43560)*'Checklist Parameters'!$E$102,"N/A")</f>
        <v>0</v>
      </c>
      <c r="Z737" s="161" t="str">
        <f>IF('Checklist Parameters'!$E$58&lt;&gt;"",((I737*'Checklist Parameters'!$E$58)*'Checklist Parameters'!$E$35)/1000,"N/A")</f>
        <v>N/A</v>
      </c>
      <c r="AA737" s="161">
        <f>IF('Checklist Parameters'!$E$101&lt;&gt;"",IFERROR(I737/'Checklist Parameters'!$E$101,0),"N/A")</f>
        <v>0</v>
      </c>
      <c r="AB737" s="161" t="str">
        <f>IF('Checklist Parameters'!$E$43&lt;&gt;"",(I737*'Checklist Parameters'!$E$43)/1000,"N/A")</f>
        <v>N/A</v>
      </c>
      <c r="AC737" s="161">
        <f>IF('Checklist Parameters'!$E$16="",$X737,IF(AND('Checklist Parameters'!$E$16&lt;$X737,'Checklist Parameters'!$E$16&gt;=3),'Checklist Parameters'!$E$16,IF(AND('Checklist Parameters'!$E$16&lt;$X737,'Checklist Parameters'!$E$16&lt;3),0,$X737)))</f>
        <v>0</v>
      </c>
      <c r="AD737" s="161" t="str">
        <f>IF(AND(I737&lt;'Checklist Parameters'!$E$22,$I737&lt;&gt;0),"Y","")</f>
        <v/>
      </c>
      <c r="AE737" s="161" t="str">
        <f>IF($AD737="Y",0,IF('Checklist Parameters'!$E$25="","&lt;no limit&gt;",ROUNDDOWN((($I737-'Checklist Parameters'!$E$24)/'Checklist Parameters'!$E$25)+1,0)))</f>
        <v>&lt;no limit&gt;</v>
      </c>
      <c r="AF737" s="174">
        <f t="shared" si="70"/>
        <v>0</v>
      </c>
      <c r="AG737" s="161">
        <f t="shared" si="71"/>
        <v>0</v>
      </c>
      <c r="AH737" s="126"/>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row>
    <row r="738" spans="1:79" ht="15">
      <c r="A738" s="393"/>
      <c r="B738" s="393"/>
      <c r="C738" s="393"/>
      <c r="D738" s="393"/>
      <c r="E738" s="393"/>
      <c r="F738" s="393"/>
      <c r="G738" s="393"/>
      <c r="H738" s="394"/>
      <c r="I738" s="394"/>
      <c r="J738" s="394"/>
      <c r="K738" s="394"/>
      <c r="L738" s="394"/>
      <c r="M738" s="394"/>
      <c r="N738" s="313">
        <f>IF(IF(I738&lt;'Checklist Parameters'!$E$22,0,($I738-$L738))&lt;0,0,IF(I738&lt;'Checklist Parameters'!$E$22,0,($I738-$L738)))</f>
        <v>0</v>
      </c>
      <c r="O738" s="394"/>
      <c r="P738" s="395"/>
      <c r="Q738" s="316">
        <f t="shared" si="66"/>
        <v>0</v>
      </c>
      <c r="R738" s="159">
        <f t="shared" si="67"/>
        <v>0</v>
      </c>
      <c r="S738" s="159">
        <f>IF('Checklist Parameters'!$E$60&lt;0.2,0.2,'Checklist Parameters'!$E$60)</f>
        <v>0.72</v>
      </c>
      <c r="T738" s="160">
        <f>IF($O738="",IF('Checklist District ID'!$C$43="Y",MAX($R738:$S738)*$I738,SUM($R738:$S738)*$I738),IF(O738&gt;0,Q738*S738))</f>
        <v>0</v>
      </c>
      <c r="U738" s="160">
        <f>IF(Q738&gt;0,((I738-T738)*'Formula Matrix'!$E$38),0)</f>
        <v>0</v>
      </c>
      <c r="V738" s="160">
        <f t="shared" si="68"/>
        <v>0</v>
      </c>
      <c r="W738" s="160">
        <f>IF(V738&gt;0,(V738*'Checklist Parameters'!$E$35),0)</f>
        <v>0</v>
      </c>
      <c r="X738" s="161">
        <f t="shared" si="69"/>
        <v>0</v>
      </c>
      <c r="Y738" s="161">
        <f>IF('Checklist Parameters'!$E$102&lt;&gt;"",(I738/43560)*'Checklist Parameters'!$E$102,"N/A")</f>
        <v>0</v>
      </c>
      <c r="Z738" s="161" t="str">
        <f>IF('Checklist Parameters'!$E$58&lt;&gt;"",((I738*'Checklist Parameters'!$E$58)*'Checklist Parameters'!$E$35)/1000,"N/A")</f>
        <v>N/A</v>
      </c>
      <c r="AA738" s="161">
        <f>IF('Checklist Parameters'!$E$101&lt;&gt;"",IFERROR(I738/'Checklist Parameters'!$E$101,0),"N/A")</f>
        <v>0</v>
      </c>
      <c r="AB738" s="161" t="str">
        <f>IF('Checklist Parameters'!$E$43&lt;&gt;"",(I738*'Checklist Parameters'!$E$43)/1000,"N/A")</f>
        <v>N/A</v>
      </c>
      <c r="AC738" s="161">
        <f>IF('Checklist Parameters'!$E$16="",$X738,IF(AND('Checklist Parameters'!$E$16&lt;$X738,'Checklist Parameters'!$E$16&gt;=3),'Checklist Parameters'!$E$16,IF(AND('Checklist Parameters'!$E$16&lt;$X738,'Checklist Parameters'!$E$16&lt;3),0,$X738)))</f>
        <v>0</v>
      </c>
      <c r="AD738" s="161" t="str">
        <f>IF(AND(I738&lt;'Checklist Parameters'!$E$22,$I738&lt;&gt;0),"Y","")</f>
        <v/>
      </c>
      <c r="AE738" s="161" t="str">
        <f>IF($AD738="Y",0,IF('Checklist Parameters'!$E$25="","&lt;no limit&gt;",ROUNDDOWN((($I738-'Checklist Parameters'!$E$24)/'Checklist Parameters'!$E$25)+1,0)))</f>
        <v>&lt;no limit&gt;</v>
      </c>
      <c r="AF738" s="174">
        <f t="shared" si="70"/>
        <v>0</v>
      </c>
      <c r="AG738" s="161">
        <f t="shared" si="71"/>
        <v>0</v>
      </c>
      <c r="AH738" s="126"/>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row>
    <row r="739" spans="1:79" ht="15">
      <c r="A739" s="393"/>
      <c r="B739" s="393"/>
      <c r="C739" s="393"/>
      <c r="D739" s="393"/>
      <c r="E739" s="393"/>
      <c r="F739" s="393"/>
      <c r="G739" s="393"/>
      <c r="H739" s="394"/>
      <c r="I739" s="394"/>
      <c r="J739" s="394"/>
      <c r="K739" s="394"/>
      <c r="L739" s="394"/>
      <c r="M739" s="394"/>
      <c r="N739" s="313">
        <f>IF(IF(I739&lt;'Checklist Parameters'!$E$22,0,($I739-$L739))&lt;0,0,IF(I739&lt;'Checklist Parameters'!$E$22,0,($I739-$L739)))</f>
        <v>0</v>
      </c>
      <c r="O739" s="394"/>
      <c r="P739" s="395"/>
      <c r="Q739" s="316">
        <f t="shared" si="66"/>
        <v>0</v>
      </c>
      <c r="R739" s="159">
        <f t="shared" si="67"/>
        <v>0</v>
      </c>
      <c r="S739" s="159">
        <f>IF('Checklist Parameters'!$E$60&lt;0.2,0.2,'Checklist Parameters'!$E$60)</f>
        <v>0.72</v>
      </c>
      <c r="T739" s="160">
        <f>IF($O739="",IF('Checklist District ID'!$C$43="Y",MAX($R739:$S739)*$I739,SUM($R739:$S739)*$I739),IF(O739&gt;0,Q739*S739))</f>
        <v>0</v>
      </c>
      <c r="U739" s="160">
        <f>IF(Q739&gt;0,((I739-T739)*'Formula Matrix'!$E$38),0)</f>
        <v>0</v>
      </c>
      <c r="V739" s="160">
        <f t="shared" si="68"/>
        <v>0</v>
      </c>
      <c r="W739" s="160">
        <f>IF(V739&gt;0,(V739*'Checklist Parameters'!$E$35),0)</f>
        <v>0</v>
      </c>
      <c r="X739" s="161">
        <f t="shared" si="69"/>
        <v>0</v>
      </c>
      <c r="Y739" s="161">
        <f>IF('Checklist Parameters'!$E$102&lt;&gt;"",(I739/43560)*'Checklist Parameters'!$E$102,"N/A")</f>
        <v>0</v>
      </c>
      <c r="Z739" s="161" t="str">
        <f>IF('Checklist Parameters'!$E$58&lt;&gt;"",((I739*'Checklist Parameters'!$E$58)*'Checklist Parameters'!$E$35)/1000,"N/A")</f>
        <v>N/A</v>
      </c>
      <c r="AA739" s="161">
        <f>IF('Checklist Parameters'!$E$101&lt;&gt;"",IFERROR(I739/'Checklist Parameters'!$E$101,0),"N/A")</f>
        <v>0</v>
      </c>
      <c r="AB739" s="161" t="str">
        <f>IF('Checklist Parameters'!$E$43&lt;&gt;"",(I739*'Checklist Parameters'!$E$43)/1000,"N/A")</f>
        <v>N/A</v>
      </c>
      <c r="AC739" s="161">
        <f>IF('Checklist Parameters'!$E$16="",$X739,IF(AND('Checklist Parameters'!$E$16&lt;$X739,'Checklist Parameters'!$E$16&gt;=3),'Checklist Parameters'!$E$16,IF(AND('Checklist Parameters'!$E$16&lt;$X739,'Checklist Parameters'!$E$16&lt;3),0,$X739)))</f>
        <v>0</v>
      </c>
      <c r="AD739" s="161" t="str">
        <f>IF(AND(I739&lt;'Checklist Parameters'!$E$22,$I739&lt;&gt;0),"Y","")</f>
        <v/>
      </c>
      <c r="AE739" s="161" t="str">
        <f>IF($AD739="Y",0,IF('Checklist Parameters'!$E$25="","&lt;no limit&gt;",ROUNDDOWN((($I739-'Checklist Parameters'!$E$24)/'Checklist Parameters'!$E$25)+1,0)))</f>
        <v>&lt;no limit&gt;</v>
      </c>
      <c r="AF739" s="174">
        <f t="shared" si="70"/>
        <v>0</v>
      </c>
      <c r="AG739" s="161">
        <f t="shared" si="71"/>
        <v>0</v>
      </c>
      <c r="AH739" s="126"/>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row>
    <row r="740" spans="1:79" ht="15">
      <c r="A740" s="393"/>
      <c r="B740" s="393"/>
      <c r="C740" s="393"/>
      <c r="D740" s="393"/>
      <c r="E740" s="393"/>
      <c r="F740" s="393"/>
      <c r="G740" s="393"/>
      <c r="H740" s="394"/>
      <c r="I740" s="394"/>
      <c r="J740" s="394"/>
      <c r="K740" s="394"/>
      <c r="L740" s="394"/>
      <c r="M740" s="394"/>
      <c r="N740" s="313">
        <f>IF(IF(I740&lt;'Checklist Parameters'!$E$22,0,($I740-$L740))&lt;0,0,IF(I740&lt;'Checklist Parameters'!$E$22,0,($I740-$L740)))</f>
        <v>0</v>
      </c>
      <c r="O740" s="394"/>
      <c r="P740" s="395"/>
      <c r="Q740" s="316">
        <f t="shared" si="66"/>
        <v>0</v>
      </c>
      <c r="R740" s="159">
        <f t="shared" si="67"/>
        <v>0</v>
      </c>
      <c r="S740" s="159">
        <f>IF('Checklist Parameters'!$E$60&lt;0.2,0.2,'Checklist Parameters'!$E$60)</f>
        <v>0.72</v>
      </c>
      <c r="T740" s="160">
        <f>IF($O740="",IF('Checklist District ID'!$C$43="Y",MAX($R740:$S740)*$I740,SUM($R740:$S740)*$I740),IF(O740&gt;0,Q740*S740))</f>
        <v>0</v>
      </c>
      <c r="U740" s="160">
        <f>IF(Q740&gt;0,((I740-T740)*'Formula Matrix'!$E$38),0)</f>
        <v>0</v>
      </c>
      <c r="V740" s="160">
        <f t="shared" si="68"/>
        <v>0</v>
      </c>
      <c r="W740" s="160">
        <f>IF(V740&gt;0,(V740*'Checklist Parameters'!$E$35),0)</f>
        <v>0</v>
      </c>
      <c r="X740" s="161">
        <f t="shared" si="69"/>
        <v>0</v>
      </c>
      <c r="Y740" s="161">
        <f>IF('Checklist Parameters'!$E$102&lt;&gt;"",(I740/43560)*'Checklist Parameters'!$E$102,"N/A")</f>
        <v>0</v>
      </c>
      <c r="Z740" s="161" t="str">
        <f>IF('Checklist Parameters'!$E$58&lt;&gt;"",((I740*'Checklist Parameters'!$E$58)*'Checklist Parameters'!$E$35)/1000,"N/A")</f>
        <v>N/A</v>
      </c>
      <c r="AA740" s="161">
        <f>IF('Checklist Parameters'!$E$101&lt;&gt;"",IFERROR(I740/'Checklist Parameters'!$E$101,0),"N/A")</f>
        <v>0</v>
      </c>
      <c r="AB740" s="161" t="str">
        <f>IF('Checklist Parameters'!$E$43&lt;&gt;"",(I740*'Checklist Parameters'!$E$43)/1000,"N/A")</f>
        <v>N/A</v>
      </c>
      <c r="AC740" s="161">
        <f>IF('Checklist Parameters'!$E$16="",$X740,IF(AND('Checklist Parameters'!$E$16&lt;$X740,'Checklist Parameters'!$E$16&gt;=3),'Checklist Parameters'!$E$16,IF(AND('Checklist Parameters'!$E$16&lt;$X740,'Checklist Parameters'!$E$16&lt;3),0,$X740)))</f>
        <v>0</v>
      </c>
      <c r="AD740" s="161" t="str">
        <f>IF(AND(I740&lt;'Checklist Parameters'!$E$22,$I740&lt;&gt;0),"Y","")</f>
        <v/>
      </c>
      <c r="AE740" s="161" t="str">
        <f>IF($AD740="Y",0,IF('Checklist Parameters'!$E$25="","&lt;no limit&gt;",ROUNDDOWN((($I740-'Checklist Parameters'!$E$24)/'Checklist Parameters'!$E$25)+1,0)))</f>
        <v>&lt;no limit&gt;</v>
      </c>
      <c r="AF740" s="174">
        <f t="shared" si="70"/>
        <v>0</v>
      </c>
      <c r="AG740" s="161">
        <f t="shared" si="71"/>
        <v>0</v>
      </c>
      <c r="AH740" s="126"/>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row>
    <row r="741" spans="1:79" ht="15">
      <c r="A741" s="393"/>
      <c r="B741" s="393"/>
      <c r="C741" s="393"/>
      <c r="D741" s="393"/>
      <c r="E741" s="393"/>
      <c r="F741" s="393"/>
      <c r="G741" s="393"/>
      <c r="H741" s="394"/>
      <c r="I741" s="394"/>
      <c r="J741" s="394"/>
      <c r="K741" s="394"/>
      <c r="L741" s="394"/>
      <c r="M741" s="394"/>
      <c r="N741" s="313">
        <f>IF(IF(I741&lt;'Checklist Parameters'!$E$22,0,($I741-$L741))&lt;0,0,IF(I741&lt;'Checklist Parameters'!$E$22,0,($I741-$L741)))</f>
        <v>0</v>
      </c>
      <c r="O741" s="394"/>
      <c r="P741" s="395"/>
      <c r="Q741" s="316">
        <f t="shared" si="66"/>
        <v>0</v>
      </c>
      <c r="R741" s="159">
        <f t="shared" si="67"/>
        <v>0</v>
      </c>
      <c r="S741" s="159">
        <f>IF('Checklist Parameters'!$E$60&lt;0.2,0.2,'Checklist Parameters'!$E$60)</f>
        <v>0.72</v>
      </c>
      <c r="T741" s="160">
        <f>IF($O741="",IF('Checklist District ID'!$C$43="Y",MAX($R741:$S741)*$I741,SUM($R741:$S741)*$I741),IF(O741&gt;0,Q741*S741))</f>
        <v>0</v>
      </c>
      <c r="U741" s="160">
        <f>IF(Q741&gt;0,((I741-T741)*'Formula Matrix'!$E$38),0)</f>
        <v>0</v>
      </c>
      <c r="V741" s="160">
        <f t="shared" si="68"/>
        <v>0</v>
      </c>
      <c r="W741" s="160">
        <f>IF(V741&gt;0,(V741*'Checklist Parameters'!$E$35),0)</f>
        <v>0</v>
      </c>
      <c r="X741" s="161">
        <f t="shared" si="69"/>
        <v>0</v>
      </c>
      <c r="Y741" s="161">
        <f>IF('Checklist Parameters'!$E$102&lt;&gt;"",(I741/43560)*'Checklist Parameters'!$E$102,"N/A")</f>
        <v>0</v>
      </c>
      <c r="Z741" s="161" t="str">
        <f>IF('Checklist Parameters'!$E$58&lt;&gt;"",((I741*'Checklist Parameters'!$E$58)*'Checklist Parameters'!$E$35)/1000,"N/A")</f>
        <v>N/A</v>
      </c>
      <c r="AA741" s="161">
        <f>IF('Checklist Parameters'!$E$101&lt;&gt;"",IFERROR(I741/'Checklist Parameters'!$E$101,0),"N/A")</f>
        <v>0</v>
      </c>
      <c r="AB741" s="161" t="str">
        <f>IF('Checklist Parameters'!$E$43&lt;&gt;"",(I741*'Checklist Parameters'!$E$43)/1000,"N/A")</f>
        <v>N/A</v>
      </c>
      <c r="AC741" s="161">
        <f>IF('Checklist Parameters'!$E$16="",$X741,IF(AND('Checklist Parameters'!$E$16&lt;$X741,'Checklist Parameters'!$E$16&gt;=3),'Checklist Parameters'!$E$16,IF(AND('Checklist Parameters'!$E$16&lt;$X741,'Checklist Parameters'!$E$16&lt;3),0,$X741)))</f>
        <v>0</v>
      </c>
      <c r="AD741" s="161" t="str">
        <f>IF(AND(I741&lt;'Checklist Parameters'!$E$22,$I741&lt;&gt;0),"Y","")</f>
        <v/>
      </c>
      <c r="AE741" s="161" t="str">
        <f>IF($AD741="Y",0,IF('Checklist Parameters'!$E$25="","&lt;no limit&gt;",ROUNDDOWN((($I741-'Checklist Parameters'!$E$24)/'Checklist Parameters'!$E$25)+1,0)))</f>
        <v>&lt;no limit&gt;</v>
      </c>
      <c r="AF741" s="174">
        <f t="shared" si="70"/>
        <v>0</v>
      </c>
      <c r="AG741" s="161">
        <f t="shared" si="71"/>
        <v>0</v>
      </c>
      <c r="AH741" s="126"/>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row>
    <row r="742" spans="1:79" ht="15">
      <c r="A742" s="393"/>
      <c r="B742" s="393"/>
      <c r="C742" s="393"/>
      <c r="D742" s="393"/>
      <c r="E742" s="393"/>
      <c r="F742" s="393"/>
      <c r="G742" s="393"/>
      <c r="H742" s="394"/>
      <c r="I742" s="394"/>
      <c r="J742" s="394"/>
      <c r="K742" s="394"/>
      <c r="L742" s="394"/>
      <c r="M742" s="394"/>
      <c r="N742" s="313">
        <f>IF(IF(I742&lt;'Checklist Parameters'!$E$22,0,($I742-$L742))&lt;0,0,IF(I742&lt;'Checklist Parameters'!$E$22,0,($I742-$L742)))</f>
        <v>0</v>
      </c>
      <c r="O742" s="394"/>
      <c r="P742" s="395"/>
      <c r="Q742" s="316">
        <f t="shared" si="66"/>
        <v>0</v>
      </c>
      <c r="R742" s="159">
        <f t="shared" si="67"/>
        <v>0</v>
      </c>
      <c r="S742" s="159">
        <f>IF('Checklist Parameters'!$E$60&lt;0.2,0.2,'Checklist Parameters'!$E$60)</f>
        <v>0.72</v>
      </c>
      <c r="T742" s="160">
        <f>IF($O742="",IF('Checklist District ID'!$C$43="Y",MAX($R742:$S742)*$I742,SUM($R742:$S742)*$I742),IF(O742&gt;0,Q742*S742))</f>
        <v>0</v>
      </c>
      <c r="U742" s="160">
        <f>IF(Q742&gt;0,((I742-T742)*'Formula Matrix'!$E$38),0)</f>
        <v>0</v>
      </c>
      <c r="V742" s="160">
        <f t="shared" si="68"/>
        <v>0</v>
      </c>
      <c r="W742" s="160">
        <f>IF(V742&gt;0,(V742*'Checklist Parameters'!$E$35),0)</f>
        <v>0</v>
      </c>
      <c r="X742" s="161">
        <f t="shared" si="69"/>
        <v>0</v>
      </c>
      <c r="Y742" s="161">
        <f>IF('Checklist Parameters'!$E$102&lt;&gt;"",(I742/43560)*'Checklist Parameters'!$E$102,"N/A")</f>
        <v>0</v>
      </c>
      <c r="Z742" s="161" t="str">
        <f>IF('Checklist Parameters'!$E$58&lt;&gt;"",((I742*'Checklist Parameters'!$E$58)*'Checklist Parameters'!$E$35)/1000,"N/A")</f>
        <v>N/A</v>
      </c>
      <c r="AA742" s="161">
        <f>IF('Checklist Parameters'!$E$101&lt;&gt;"",IFERROR(I742/'Checklist Parameters'!$E$101,0),"N/A")</f>
        <v>0</v>
      </c>
      <c r="AB742" s="161" t="str">
        <f>IF('Checklist Parameters'!$E$43&lt;&gt;"",(I742*'Checklist Parameters'!$E$43)/1000,"N/A")</f>
        <v>N/A</v>
      </c>
      <c r="AC742" s="161">
        <f>IF('Checklist Parameters'!$E$16="",$X742,IF(AND('Checklist Parameters'!$E$16&lt;$X742,'Checklist Parameters'!$E$16&gt;=3),'Checklist Parameters'!$E$16,IF(AND('Checklist Parameters'!$E$16&lt;$X742,'Checklist Parameters'!$E$16&lt;3),0,$X742)))</f>
        <v>0</v>
      </c>
      <c r="AD742" s="161" t="str">
        <f>IF(AND(I742&lt;'Checklist Parameters'!$E$22,$I742&lt;&gt;0),"Y","")</f>
        <v/>
      </c>
      <c r="AE742" s="161" t="str">
        <f>IF($AD742="Y",0,IF('Checklist Parameters'!$E$25="","&lt;no limit&gt;",ROUNDDOWN((($I742-'Checklist Parameters'!$E$24)/'Checklist Parameters'!$E$25)+1,0)))</f>
        <v>&lt;no limit&gt;</v>
      </c>
      <c r="AF742" s="174">
        <f t="shared" si="70"/>
        <v>0</v>
      </c>
      <c r="AG742" s="161">
        <f t="shared" si="71"/>
        <v>0</v>
      </c>
      <c r="AH742" s="126"/>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row>
    <row r="743" spans="1:79" ht="15">
      <c r="A743" s="393"/>
      <c r="B743" s="393"/>
      <c r="C743" s="393"/>
      <c r="D743" s="393"/>
      <c r="E743" s="393"/>
      <c r="F743" s="393"/>
      <c r="G743" s="393"/>
      <c r="H743" s="394"/>
      <c r="I743" s="394"/>
      <c r="J743" s="394"/>
      <c r="K743" s="394"/>
      <c r="L743" s="394"/>
      <c r="M743" s="394"/>
      <c r="N743" s="313">
        <f>IF(IF(I743&lt;'Checklist Parameters'!$E$22,0,($I743-$L743))&lt;0,0,IF(I743&lt;'Checklist Parameters'!$E$22,0,($I743-$L743)))</f>
        <v>0</v>
      </c>
      <c r="O743" s="394"/>
      <c r="P743" s="395"/>
      <c r="Q743" s="316">
        <f t="shared" si="66"/>
        <v>0</v>
      </c>
      <c r="R743" s="159">
        <f t="shared" si="67"/>
        <v>0</v>
      </c>
      <c r="S743" s="159">
        <f>IF('Checklist Parameters'!$E$60&lt;0.2,0.2,'Checklist Parameters'!$E$60)</f>
        <v>0.72</v>
      </c>
      <c r="T743" s="160">
        <f>IF($O743="",IF('Checklist District ID'!$C$43="Y",MAX($R743:$S743)*$I743,SUM($R743:$S743)*$I743),IF(O743&gt;0,Q743*S743))</f>
        <v>0</v>
      </c>
      <c r="U743" s="160">
        <f>IF(Q743&gt;0,((I743-T743)*'Formula Matrix'!$E$38),0)</f>
        <v>0</v>
      </c>
      <c r="V743" s="160">
        <f t="shared" si="68"/>
        <v>0</v>
      </c>
      <c r="W743" s="160">
        <f>IF(V743&gt;0,(V743*'Checklist Parameters'!$E$35),0)</f>
        <v>0</v>
      </c>
      <c r="X743" s="161">
        <f t="shared" si="69"/>
        <v>0</v>
      </c>
      <c r="Y743" s="161">
        <f>IF('Checklist Parameters'!$E$102&lt;&gt;"",(I743/43560)*'Checklist Parameters'!$E$102,"N/A")</f>
        <v>0</v>
      </c>
      <c r="Z743" s="161" t="str">
        <f>IF('Checklist Parameters'!$E$58&lt;&gt;"",((I743*'Checklist Parameters'!$E$58)*'Checklist Parameters'!$E$35)/1000,"N/A")</f>
        <v>N/A</v>
      </c>
      <c r="AA743" s="161">
        <f>IF('Checklist Parameters'!$E$101&lt;&gt;"",IFERROR(I743/'Checklist Parameters'!$E$101,0),"N/A")</f>
        <v>0</v>
      </c>
      <c r="AB743" s="161" t="str">
        <f>IF('Checklist Parameters'!$E$43&lt;&gt;"",(I743*'Checklist Parameters'!$E$43)/1000,"N/A")</f>
        <v>N/A</v>
      </c>
      <c r="AC743" s="161">
        <f>IF('Checklist Parameters'!$E$16="",$X743,IF(AND('Checklist Parameters'!$E$16&lt;$X743,'Checklist Parameters'!$E$16&gt;=3),'Checklist Parameters'!$E$16,IF(AND('Checklist Parameters'!$E$16&lt;$X743,'Checklist Parameters'!$E$16&lt;3),0,$X743)))</f>
        <v>0</v>
      </c>
      <c r="AD743" s="161" t="str">
        <f>IF(AND(I743&lt;'Checklist Parameters'!$E$22,$I743&lt;&gt;0),"Y","")</f>
        <v/>
      </c>
      <c r="AE743" s="161" t="str">
        <f>IF($AD743="Y",0,IF('Checklist Parameters'!$E$25="","&lt;no limit&gt;",ROUNDDOWN((($I743-'Checklist Parameters'!$E$24)/'Checklist Parameters'!$E$25)+1,0)))</f>
        <v>&lt;no limit&gt;</v>
      </c>
      <c r="AF743" s="174">
        <f t="shared" si="70"/>
        <v>0</v>
      </c>
      <c r="AG743" s="161">
        <f t="shared" si="71"/>
        <v>0</v>
      </c>
      <c r="AH743" s="126"/>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row>
    <row r="744" spans="1:79" ht="15">
      <c r="A744" s="393"/>
      <c r="B744" s="393"/>
      <c r="C744" s="393"/>
      <c r="D744" s="393"/>
      <c r="E744" s="393"/>
      <c r="F744" s="393"/>
      <c r="G744" s="393"/>
      <c r="H744" s="394"/>
      <c r="I744" s="394"/>
      <c r="J744" s="394"/>
      <c r="K744" s="394"/>
      <c r="L744" s="394"/>
      <c r="M744" s="394"/>
      <c r="N744" s="313">
        <f>IF(IF(I744&lt;'Checklist Parameters'!$E$22,0,($I744-$L744))&lt;0,0,IF(I744&lt;'Checklist Parameters'!$E$22,0,($I744-$L744)))</f>
        <v>0</v>
      </c>
      <c r="O744" s="394"/>
      <c r="P744" s="395"/>
      <c r="Q744" s="316">
        <f t="shared" si="66"/>
        <v>0</v>
      </c>
      <c r="R744" s="159">
        <f t="shared" si="67"/>
        <v>0</v>
      </c>
      <c r="S744" s="159">
        <f>IF('Checklist Parameters'!$E$60&lt;0.2,0.2,'Checklist Parameters'!$E$60)</f>
        <v>0.72</v>
      </c>
      <c r="T744" s="160">
        <f>IF($O744="",IF('Checklist District ID'!$C$43="Y",MAX($R744:$S744)*$I744,SUM($R744:$S744)*$I744),IF(O744&gt;0,Q744*S744))</f>
        <v>0</v>
      </c>
      <c r="U744" s="160">
        <f>IF(Q744&gt;0,((I744-T744)*'Formula Matrix'!$E$38),0)</f>
        <v>0</v>
      </c>
      <c r="V744" s="160">
        <f t="shared" si="68"/>
        <v>0</v>
      </c>
      <c r="W744" s="160">
        <f>IF(V744&gt;0,(V744*'Checklist Parameters'!$E$35),0)</f>
        <v>0</v>
      </c>
      <c r="X744" s="161">
        <f t="shared" si="69"/>
        <v>0</v>
      </c>
      <c r="Y744" s="161">
        <f>IF('Checklist Parameters'!$E$102&lt;&gt;"",(I744/43560)*'Checklist Parameters'!$E$102,"N/A")</f>
        <v>0</v>
      </c>
      <c r="Z744" s="161" t="str">
        <f>IF('Checklist Parameters'!$E$58&lt;&gt;"",((I744*'Checklist Parameters'!$E$58)*'Checklist Parameters'!$E$35)/1000,"N/A")</f>
        <v>N/A</v>
      </c>
      <c r="AA744" s="161">
        <f>IF('Checklist Parameters'!$E$101&lt;&gt;"",IFERROR(I744/'Checklist Parameters'!$E$101,0),"N/A")</f>
        <v>0</v>
      </c>
      <c r="AB744" s="161" t="str">
        <f>IF('Checklist Parameters'!$E$43&lt;&gt;"",(I744*'Checklist Parameters'!$E$43)/1000,"N/A")</f>
        <v>N/A</v>
      </c>
      <c r="AC744" s="161">
        <f>IF('Checklist Parameters'!$E$16="",$X744,IF(AND('Checklist Parameters'!$E$16&lt;$X744,'Checklist Parameters'!$E$16&gt;=3),'Checklist Parameters'!$E$16,IF(AND('Checklist Parameters'!$E$16&lt;$X744,'Checklist Parameters'!$E$16&lt;3),0,$X744)))</f>
        <v>0</v>
      </c>
      <c r="AD744" s="161" t="str">
        <f>IF(AND(I744&lt;'Checklist Parameters'!$E$22,$I744&lt;&gt;0),"Y","")</f>
        <v/>
      </c>
      <c r="AE744" s="161" t="str">
        <f>IF($AD744="Y",0,IF('Checklist Parameters'!$E$25="","&lt;no limit&gt;",ROUNDDOWN((($I744-'Checklist Parameters'!$E$24)/'Checklist Parameters'!$E$25)+1,0)))</f>
        <v>&lt;no limit&gt;</v>
      </c>
      <c r="AF744" s="174">
        <f t="shared" si="70"/>
        <v>0</v>
      </c>
      <c r="AG744" s="161">
        <f t="shared" si="71"/>
        <v>0</v>
      </c>
      <c r="AH744" s="126"/>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row>
    <row r="745" spans="1:79" ht="15">
      <c r="A745" s="393"/>
      <c r="B745" s="393"/>
      <c r="C745" s="393"/>
      <c r="D745" s="393"/>
      <c r="E745" s="393"/>
      <c r="F745" s="393"/>
      <c r="G745" s="393"/>
      <c r="H745" s="394"/>
      <c r="I745" s="394"/>
      <c r="J745" s="394"/>
      <c r="K745" s="394"/>
      <c r="L745" s="394"/>
      <c r="M745" s="394"/>
      <c r="N745" s="313">
        <f>IF(IF(I745&lt;'Checklist Parameters'!$E$22,0,($I745-$L745))&lt;0,0,IF(I745&lt;'Checklist Parameters'!$E$22,0,($I745-$L745)))</f>
        <v>0</v>
      </c>
      <c r="O745" s="394"/>
      <c r="P745" s="395"/>
      <c r="Q745" s="316">
        <f t="shared" si="66"/>
        <v>0</v>
      </c>
      <c r="R745" s="159">
        <f t="shared" si="67"/>
        <v>0</v>
      </c>
      <c r="S745" s="159">
        <f>IF('Checklist Parameters'!$E$60&lt;0.2,0.2,'Checklist Parameters'!$E$60)</f>
        <v>0.72</v>
      </c>
      <c r="T745" s="160">
        <f>IF($O745="",IF('Checklist District ID'!$C$43="Y",MAX($R745:$S745)*$I745,SUM($R745:$S745)*$I745),IF(O745&gt;0,Q745*S745))</f>
        <v>0</v>
      </c>
      <c r="U745" s="160">
        <f>IF(Q745&gt;0,((I745-T745)*'Formula Matrix'!$E$38),0)</f>
        <v>0</v>
      </c>
      <c r="V745" s="160">
        <f t="shared" si="68"/>
        <v>0</v>
      </c>
      <c r="W745" s="160">
        <f>IF(V745&gt;0,(V745*'Checklist Parameters'!$E$35),0)</f>
        <v>0</v>
      </c>
      <c r="X745" s="161">
        <f t="shared" si="69"/>
        <v>0</v>
      </c>
      <c r="Y745" s="161">
        <f>IF('Checklist Parameters'!$E$102&lt;&gt;"",(I745/43560)*'Checklist Parameters'!$E$102,"N/A")</f>
        <v>0</v>
      </c>
      <c r="Z745" s="161" t="str">
        <f>IF('Checklist Parameters'!$E$58&lt;&gt;"",((I745*'Checklist Parameters'!$E$58)*'Checklist Parameters'!$E$35)/1000,"N/A")</f>
        <v>N/A</v>
      </c>
      <c r="AA745" s="161">
        <f>IF('Checklist Parameters'!$E$101&lt;&gt;"",IFERROR(I745/'Checklist Parameters'!$E$101,0),"N/A")</f>
        <v>0</v>
      </c>
      <c r="AB745" s="161" t="str">
        <f>IF('Checklist Parameters'!$E$43&lt;&gt;"",(I745*'Checklist Parameters'!$E$43)/1000,"N/A")</f>
        <v>N/A</v>
      </c>
      <c r="AC745" s="161">
        <f>IF('Checklist Parameters'!$E$16="",$X745,IF(AND('Checklist Parameters'!$E$16&lt;$X745,'Checklist Parameters'!$E$16&gt;=3),'Checklist Parameters'!$E$16,IF(AND('Checklist Parameters'!$E$16&lt;$X745,'Checklist Parameters'!$E$16&lt;3),0,$X745)))</f>
        <v>0</v>
      </c>
      <c r="AD745" s="161" t="str">
        <f>IF(AND(I745&lt;'Checklist Parameters'!$E$22,$I745&lt;&gt;0),"Y","")</f>
        <v/>
      </c>
      <c r="AE745" s="161" t="str">
        <f>IF($AD745="Y",0,IF('Checklist Parameters'!$E$25="","&lt;no limit&gt;",ROUNDDOWN((($I745-'Checklist Parameters'!$E$24)/'Checklist Parameters'!$E$25)+1,0)))</f>
        <v>&lt;no limit&gt;</v>
      </c>
      <c r="AF745" s="174">
        <f t="shared" si="70"/>
        <v>0</v>
      </c>
      <c r="AG745" s="161">
        <f t="shared" si="71"/>
        <v>0</v>
      </c>
      <c r="AH745" s="126"/>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row>
    <row r="746" spans="1:79" ht="15">
      <c r="A746" s="393"/>
      <c r="B746" s="393"/>
      <c r="C746" s="393"/>
      <c r="D746" s="393"/>
      <c r="E746" s="393"/>
      <c r="F746" s="393"/>
      <c r="G746" s="393"/>
      <c r="H746" s="394"/>
      <c r="I746" s="394"/>
      <c r="J746" s="394"/>
      <c r="K746" s="394"/>
      <c r="L746" s="394"/>
      <c r="M746" s="394"/>
      <c r="N746" s="313">
        <f>IF(IF(I746&lt;'Checklist Parameters'!$E$22,0,($I746-$L746))&lt;0,0,IF(I746&lt;'Checklist Parameters'!$E$22,0,($I746-$L746)))</f>
        <v>0</v>
      </c>
      <c r="O746" s="394"/>
      <c r="P746" s="395"/>
      <c r="Q746" s="316">
        <f t="shared" si="66"/>
        <v>0</v>
      </c>
      <c r="R746" s="159">
        <f t="shared" si="67"/>
        <v>0</v>
      </c>
      <c r="S746" s="159">
        <f>IF('Checklist Parameters'!$E$60&lt;0.2,0.2,'Checklist Parameters'!$E$60)</f>
        <v>0.72</v>
      </c>
      <c r="T746" s="160">
        <f>IF($O746="",IF('Checklist District ID'!$C$43="Y",MAX($R746:$S746)*$I746,SUM($R746:$S746)*$I746),IF(O746&gt;0,Q746*S746))</f>
        <v>0</v>
      </c>
      <c r="U746" s="160">
        <f>IF(Q746&gt;0,((I746-T746)*'Formula Matrix'!$E$38),0)</f>
        <v>0</v>
      </c>
      <c r="V746" s="160">
        <f t="shared" si="68"/>
        <v>0</v>
      </c>
      <c r="W746" s="160">
        <f>IF(V746&gt;0,(V746*'Checklist Parameters'!$E$35),0)</f>
        <v>0</v>
      </c>
      <c r="X746" s="161">
        <f t="shared" si="69"/>
        <v>0</v>
      </c>
      <c r="Y746" s="161">
        <f>IF('Checklist Parameters'!$E$102&lt;&gt;"",(I746/43560)*'Checklist Parameters'!$E$102,"N/A")</f>
        <v>0</v>
      </c>
      <c r="Z746" s="161" t="str">
        <f>IF('Checklist Parameters'!$E$58&lt;&gt;"",((I746*'Checklist Parameters'!$E$58)*'Checklist Parameters'!$E$35)/1000,"N/A")</f>
        <v>N/A</v>
      </c>
      <c r="AA746" s="161">
        <f>IF('Checklist Parameters'!$E$101&lt;&gt;"",IFERROR(I746/'Checklist Parameters'!$E$101,0),"N/A")</f>
        <v>0</v>
      </c>
      <c r="AB746" s="161" t="str">
        <f>IF('Checklist Parameters'!$E$43&lt;&gt;"",(I746*'Checklist Parameters'!$E$43)/1000,"N/A")</f>
        <v>N/A</v>
      </c>
      <c r="AC746" s="161">
        <f>IF('Checklist Parameters'!$E$16="",$X746,IF(AND('Checklist Parameters'!$E$16&lt;$X746,'Checklist Parameters'!$E$16&gt;=3),'Checklist Parameters'!$E$16,IF(AND('Checklist Parameters'!$E$16&lt;$X746,'Checklist Parameters'!$E$16&lt;3),0,$X746)))</f>
        <v>0</v>
      </c>
      <c r="AD746" s="161" t="str">
        <f>IF(AND(I746&lt;'Checklist Parameters'!$E$22,$I746&lt;&gt;0),"Y","")</f>
        <v/>
      </c>
      <c r="AE746" s="161" t="str">
        <f>IF($AD746="Y",0,IF('Checklist Parameters'!$E$25="","&lt;no limit&gt;",ROUNDDOWN((($I746-'Checklist Parameters'!$E$24)/'Checklist Parameters'!$E$25)+1,0)))</f>
        <v>&lt;no limit&gt;</v>
      </c>
      <c r="AF746" s="174">
        <f t="shared" si="70"/>
        <v>0</v>
      </c>
      <c r="AG746" s="161">
        <f t="shared" si="71"/>
        <v>0</v>
      </c>
      <c r="AH746" s="126"/>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row>
    <row r="747" spans="1:79" ht="15">
      <c r="A747" s="393"/>
      <c r="B747" s="393"/>
      <c r="C747" s="393"/>
      <c r="D747" s="393"/>
      <c r="E747" s="393"/>
      <c r="F747" s="393"/>
      <c r="G747" s="393"/>
      <c r="H747" s="394"/>
      <c r="I747" s="394"/>
      <c r="J747" s="394"/>
      <c r="K747" s="394"/>
      <c r="L747" s="394"/>
      <c r="M747" s="394"/>
      <c r="N747" s="313">
        <f>IF(IF(I747&lt;'Checklist Parameters'!$E$22,0,($I747-$L747))&lt;0,0,IF(I747&lt;'Checklist Parameters'!$E$22,0,($I747-$L747)))</f>
        <v>0</v>
      </c>
      <c r="O747" s="394"/>
      <c r="P747" s="395"/>
      <c r="Q747" s="316">
        <f t="shared" si="66"/>
        <v>0</v>
      </c>
      <c r="R747" s="159">
        <f t="shared" si="67"/>
        <v>0</v>
      </c>
      <c r="S747" s="159">
        <f>IF('Checklist Parameters'!$E$60&lt;0.2,0.2,'Checklist Parameters'!$E$60)</f>
        <v>0.72</v>
      </c>
      <c r="T747" s="160">
        <f>IF($O747="",IF('Checklist District ID'!$C$43="Y",MAX($R747:$S747)*$I747,SUM($R747:$S747)*$I747),IF(O747&gt;0,Q747*S747))</f>
        <v>0</v>
      </c>
      <c r="U747" s="160">
        <f>IF(Q747&gt;0,((I747-T747)*'Formula Matrix'!$E$38),0)</f>
        <v>0</v>
      </c>
      <c r="V747" s="160">
        <f t="shared" si="68"/>
        <v>0</v>
      </c>
      <c r="W747" s="160">
        <f>IF(V747&gt;0,(V747*'Checklist Parameters'!$E$35),0)</f>
        <v>0</v>
      </c>
      <c r="X747" s="161">
        <f t="shared" si="69"/>
        <v>0</v>
      </c>
      <c r="Y747" s="161">
        <f>IF('Checklist Parameters'!$E$102&lt;&gt;"",(I747/43560)*'Checklist Parameters'!$E$102,"N/A")</f>
        <v>0</v>
      </c>
      <c r="Z747" s="161" t="str">
        <f>IF('Checklist Parameters'!$E$58&lt;&gt;"",((I747*'Checklist Parameters'!$E$58)*'Checklist Parameters'!$E$35)/1000,"N/A")</f>
        <v>N/A</v>
      </c>
      <c r="AA747" s="161">
        <f>IF('Checklist Parameters'!$E$101&lt;&gt;"",IFERROR(I747/'Checklist Parameters'!$E$101,0),"N/A")</f>
        <v>0</v>
      </c>
      <c r="AB747" s="161" t="str">
        <f>IF('Checklist Parameters'!$E$43&lt;&gt;"",(I747*'Checklist Parameters'!$E$43)/1000,"N/A")</f>
        <v>N/A</v>
      </c>
      <c r="AC747" s="161">
        <f>IF('Checklist Parameters'!$E$16="",$X747,IF(AND('Checklist Parameters'!$E$16&lt;$X747,'Checklist Parameters'!$E$16&gt;=3),'Checklist Parameters'!$E$16,IF(AND('Checklist Parameters'!$E$16&lt;$X747,'Checklist Parameters'!$E$16&lt;3),0,$X747)))</f>
        <v>0</v>
      </c>
      <c r="AD747" s="161" t="str">
        <f>IF(AND(I747&lt;'Checklist Parameters'!$E$22,$I747&lt;&gt;0),"Y","")</f>
        <v/>
      </c>
      <c r="AE747" s="161" t="str">
        <f>IF($AD747="Y",0,IF('Checklist Parameters'!$E$25="","&lt;no limit&gt;",ROUNDDOWN((($I747-'Checklist Parameters'!$E$24)/'Checklist Parameters'!$E$25)+1,0)))</f>
        <v>&lt;no limit&gt;</v>
      </c>
      <c r="AF747" s="174">
        <f t="shared" si="70"/>
        <v>0</v>
      </c>
      <c r="AG747" s="161">
        <f t="shared" si="71"/>
        <v>0</v>
      </c>
      <c r="AH747" s="126"/>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row>
    <row r="748" spans="1:79" ht="15">
      <c r="A748" s="393"/>
      <c r="B748" s="393"/>
      <c r="C748" s="393"/>
      <c r="D748" s="393"/>
      <c r="E748" s="393"/>
      <c r="F748" s="393"/>
      <c r="G748" s="393"/>
      <c r="H748" s="394"/>
      <c r="I748" s="394"/>
      <c r="J748" s="394"/>
      <c r="K748" s="394"/>
      <c r="L748" s="394"/>
      <c r="M748" s="394"/>
      <c r="N748" s="313">
        <f>IF(IF(I748&lt;'Checklist Parameters'!$E$22,0,($I748-$L748))&lt;0,0,IF(I748&lt;'Checklist Parameters'!$E$22,0,($I748-$L748)))</f>
        <v>0</v>
      </c>
      <c r="O748" s="394"/>
      <c r="P748" s="395"/>
      <c r="Q748" s="316">
        <f t="shared" si="66"/>
        <v>0</v>
      </c>
      <c r="R748" s="159">
        <f t="shared" si="67"/>
        <v>0</v>
      </c>
      <c r="S748" s="159">
        <f>IF('Checklist Parameters'!$E$60&lt;0.2,0.2,'Checklist Parameters'!$E$60)</f>
        <v>0.72</v>
      </c>
      <c r="T748" s="160">
        <f>IF($O748="",IF('Checklist District ID'!$C$43="Y",MAX($R748:$S748)*$I748,SUM($R748:$S748)*$I748),IF(O748&gt;0,Q748*S748))</f>
        <v>0</v>
      </c>
      <c r="U748" s="160">
        <f>IF(Q748&gt;0,((I748-T748)*'Formula Matrix'!$E$38),0)</f>
        <v>0</v>
      </c>
      <c r="V748" s="160">
        <f t="shared" si="68"/>
        <v>0</v>
      </c>
      <c r="W748" s="160">
        <f>IF(V748&gt;0,(V748*'Checklist Parameters'!$E$35),0)</f>
        <v>0</v>
      </c>
      <c r="X748" s="161">
        <f t="shared" si="69"/>
        <v>0</v>
      </c>
      <c r="Y748" s="161">
        <f>IF('Checklist Parameters'!$E$102&lt;&gt;"",(I748/43560)*'Checklist Parameters'!$E$102,"N/A")</f>
        <v>0</v>
      </c>
      <c r="Z748" s="161" t="str">
        <f>IF('Checklist Parameters'!$E$58&lt;&gt;"",((I748*'Checklist Parameters'!$E$58)*'Checklist Parameters'!$E$35)/1000,"N/A")</f>
        <v>N/A</v>
      </c>
      <c r="AA748" s="161">
        <f>IF('Checklist Parameters'!$E$101&lt;&gt;"",IFERROR(I748/'Checklist Parameters'!$E$101,0),"N/A")</f>
        <v>0</v>
      </c>
      <c r="AB748" s="161" t="str">
        <f>IF('Checklist Parameters'!$E$43&lt;&gt;"",(I748*'Checklist Parameters'!$E$43)/1000,"N/A")</f>
        <v>N/A</v>
      </c>
      <c r="AC748" s="161">
        <f>IF('Checklist Parameters'!$E$16="",$X748,IF(AND('Checklist Parameters'!$E$16&lt;$X748,'Checklist Parameters'!$E$16&gt;=3),'Checklist Parameters'!$E$16,IF(AND('Checklist Parameters'!$E$16&lt;$X748,'Checklist Parameters'!$E$16&lt;3),0,$X748)))</f>
        <v>0</v>
      </c>
      <c r="AD748" s="161" t="str">
        <f>IF(AND(I748&lt;'Checklist Parameters'!$E$22,$I748&lt;&gt;0),"Y","")</f>
        <v/>
      </c>
      <c r="AE748" s="161" t="str">
        <f>IF($AD748="Y",0,IF('Checklist Parameters'!$E$25="","&lt;no limit&gt;",ROUNDDOWN((($I748-'Checklist Parameters'!$E$24)/'Checklist Parameters'!$E$25)+1,0)))</f>
        <v>&lt;no limit&gt;</v>
      </c>
      <c r="AF748" s="174">
        <f t="shared" si="70"/>
        <v>0</v>
      </c>
      <c r="AG748" s="161">
        <f t="shared" si="71"/>
        <v>0</v>
      </c>
      <c r="AH748" s="126"/>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row>
    <row r="749" spans="1:79" ht="15">
      <c r="A749" s="393"/>
      <c r="B749" s="393"/>
      <c r="C749" s="393"/>
      <c r="D749" s="393"/>
      <c r="E749" s="393"/>
      <c r="F749" s="393"/>
      <c r="G749" s="393"/>
      <c r="H749" s="394"/>
      <c r="I749" s="394"/>
      <c r="J749" s="394"/>
      <c r="K749" s="394"/>
      <c r="L749" s="394"/>
      <c r="M749" s="394"/>
      <c r="N749" s="313">
        <f>IF(IF(I749&lt;'Checklist Parameters'!$E$22,0,($I749-$L749))&lt;0,0,IF(I749&lt;'Checklist Parameters'!$E$22,0,($I749-$L749)))</f>
        <v>0</v>
      </c>
      <c r="O749" s="394"/>
      <c r="P749" s="395"/>
      <c r="Q749" s="316">
        <f t="shared" si="66"/>
        <v>0</v>
      </c>
      <c r="R749" s="159">
        <f t="shared" si="67"/>
        <v>0</v>
      </c>
      <c r="S749" s="159">
        <f>IF('Checklist Parameters'!$E$60&lt;0.2,0.2,'Checklist Parameters'!$E$60)</f>
        <v>0.72</v>
      </c>
      <c r="T749" s="160">
        <f>IF($O749="",IF('Checklist District ID'!$C$43="Y",MAX($R749:$S749)*$I749,SUM($R749:$S749)*$I749),IF(O749&gt;0,Q749*S749))</f>
        <v>0</v>
      </c>
      <c r="U749" s="160">
        <f>IF(Q749&gt;0,((I749-T749)*'Formula Matrix'!$E$38),0)</f>
        <v>0</v>
      </c>
      <c r="V749" s="160">
        <f t="shared" si="68"/>
        <v>0</v>
      </c>
      <c r="W749" s="160">
        <f>IF(V749&gt;0,(V749*'Checklist Parameters'!$E$35),0)</f>
        <v>0</v>
      </c>
      <c r="X749" s="161">
        <f t="shared" si="69"/>
        <v>0</v>
      </c>
      <c r="Y749" s="161">
        <f>IF('Checklist Parameters'!$E$102&lt;&gt;"",(I749/43560)*'Checklist Parameters'!$E$102,"N/A")</f>
        <v>0</v>
      </c>
      <c r="Z749" s="161" t="str">
        <f>IF('Checklist Parameters'!$E$58&lt;&gt;"",((I749*'Checklist Parameters'!$E$58)*'Checklist Parameters'!$E$35)/1000,"N/A")</f>
        <v>N/A</v>
      </c>
      <c r="AA749" s="161">
        <f>IF('Checklist Parameters'!$E$101&lt;&gt;"",IFERROR(I749/'Checklist Parameters'!$E$101,0),"N/A")</f>
        <v>0</v>
      </c>
      <c r="AB749" s="161" t="str">
        <f>IF('Checklist Parameters'!$E$43&lt;&gt;"",(I749*'Checklist Parameters'!$E$43)/1000,"N/A")</f>
        <v>N/A</v>
      </c>
      <c r="AC749" s="161">
        <f>IF('Checklist Parameters'!$E$16="",$X749,IF(AND('Checklist Parameters'!$E$16&lt;$X749,'Checklist Parameters'!$E$16&gt;=3),'Checklist Parameters'!$E$16,IF(AND('Checklist Parameters'!$E$16&lt;$X749,'Checklist Parameters'!$E$16&lt;3),0,$X749)))</f>
        <v>0</v>
      </c>
      <c r="AD749" s="161" t="str">
        <f>IF(AND(I749&lt;'Checklist Parameters'!$E$22,$I749&lt;&gt;0),"Y","")</f>
        <v/>
      </c>
      <c r="AE749" s="161" t="str">
        <f>IF($AD749="Y",0,IF('Checklist Parameters'!$E$25="","&lt;no limit&gt;",ROUNDDOWN((($I749-'Checklist Parameters'!$E$24)/'Checklist Parameters'!$E$25)+1,0)))</f>
        <v>&lt;no limit&gt;</v>
      </c>
      <c r="AF749" s="174">
        <f t="shared" si="70"/>
        <v>0</v>
      </c>
      <c r="AG749" s="161">
        <f t="shared" si="71"/>
        <v>0</v>
      </c>
      <c r="AH749" s="126"/>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row>
    <row r="750" spans="1:79" ht="15">
      <c r="A750" s="393"/>
      <c r="B750" s="393"/>
      <c r="C750" s="393"/>
      <c r="D750" s="393"/>
      <c r="E750" s="393"/>
      <c r="F750" s="393"/>
      <c r="G750" s="393"/>
      <c r="H750" s="394"/>
      <c r="I750" s="394"/>
      <c r="J750" s="394"/>
      <c r="K750" s="394"/>
      <c r="L750" s="394"/>
      <c r="M750" s="394"/>
      <c r="N750" s="313">
        <f>IF(IF(I750&lt;'Checklist Parameters'!$E$22,0,($I750-$L750))&lt;0,0,IF(I750&lt;'Checklist Parameters'!$E$22,0,($I750-$L750)))</f>
        <v>0</v>
      </c>
      <c r="O750" s="394"/>
      <c r="P750" s="395"/>
      <c r="Q750" s="316">
        <f t="shared" si="66"/>
        <v>0</v>
      </c>
      <c r="R750" s="159">
        <f t="shared" si="67"/>
        <v>0</v>
      </c>
      <c r="S750" s="159">
        <f>IF('Checklist Parameters'!$E$60&lt;0.2,0.2,'Checklist Parameters'!$E$60)</f>
        <v>0.72</v>
      </c>
      <c r="T750" s="160">
        <f>IF($O750="",IF('Checklist District ID'!$C$43="Y",MAX($R750:$S750)*$I750,SUM($R750:$S750)*$I750),IF(O750&gt;0,Q750*S750))</f>
        <v>0</v>
      </c>
      <c r="U750" s="160">
        <f>IF(Q750&gt;0,((I750-T750)*'Formula Matrix'!$E$38),0)</f>
        <v>0</v>
      </c>
      <c r="V750" s="160">
        <f t="shared" si="68"/>
        <v>0</v>
      </c>
      <c r="W750" s="160">
        <f>IF(V750&gt;0,(V750*'Checklist Parameters'!$E$35),0)</f>
        <v>0</v>
      </c>
      <c r="X750" s="161">
        <f t="shared" si="69"/>
        <v>0</v>
      </c>
      <c r="Y750" s="161">
        <f>IF('Checklist Parameters'!$E$102&lt;&gt;"",(I750/43560)*'Checklist Parameters'!$E$102,"N/A")</f>
        <v>0</v>
      </c>
      <c r="Z750" s="161" t="str">
        <f>IF('Checklist Parameters'!$E$58&lt;&gt;"",((I750*'Checklist Parameters'!$E$58)*'Checklist Parameters'!$E$35)/1000,"N/A")</f>
        <v>N/A</v>
      </c>
      <c r="AA750" s="161">
        <f>IF('Checklist Parameters'!$E$101&lt;&gt;"",IFERROR(I750/'Checklist Parameters'!$E$101,0),"N/A")</f>
        <v>0</v>
      </c>
      <c r="AB750" s="161" t="str">
        <f>IF('Checklist Parameters'!$E$43&lt;&gt;"",(I750*'Checklist Parameters'!$E$43)/1000,"N/A")</f>
        <v>N/A</v>
      </c>
      <c r="AC750" s="161">
        <f>IF('Checklist Parameters'!$E$16="",$X750,IF(AND('Checklist Parameters'!$E$16&lt;$X750,'Checklist Parameters'!$E$16&gt;=3),'Checklist Parameters'!$E$16,IF(AND('Checklist Parameters'!$E$16&lt;$X750,'Checklist Parameters'!$E$16&lt;3),0,$X750)))</f>
        <v>0</v>
      </c>
      <c r="AD750" s="161" t="str">
        <f>IF(AND(I750&lt;'Checklist Parameters'!$E$22,$I750&lt;&gt;0),"Y","")</f>
        <v/>
      </c>
      <c r="AE750" s="161" t="str">
        <f>IF($AD750="Y",0,IF('Checklist Parameters'!$E$25="","&lt;no limit&gt;",ROUNDDOWN((($I750-'Checklist Parameters'!$E$24)/'Checklist Parameters'!$E$25)+1,0)))</f>
        <v>&lt;no limit&gt;</v>
      </c>
      <c r="AF750" s="174">
        <f t="shared" si="70"/>
        <v>0</v>
      </c>
      <c r="AG750" s="161">
        <f t="shared" si="71"/>
        <v>0</v>
      </c>
      <c r="AH750" s="126"/>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row>
    <row r="751" spans="1:79" ht="15">
      <c r="A751" s="393"/>
      <c r="B751" s="393"/>
      <c r="C751" s="393"/>
      <c r="D751" s="393"/>
      <c r="E751" s="393"/>
      <c r="F751" s="393"/>
      <c r="G751" s="393"/>
      <c r="H751" s="394"/>
      <c r="I751" s="394"/>
      <c r="J751" s="394"/>
      <c r="K751" s="394"/>
      <c r="L751" s="394"/>
      <c r="M751" s="394"/>
      <c r="N751" s="313">
        <f>IF(IF(I751&lt;'Checklist Parameters'!$E$22,0,($I751-$L751))&lt;0,0,IF(I751&lt;'Checklist Parameters'!$E$22,0,($I751-$L751)))</f>
        <v>0</v>
      </c>
      <c r="O751" s="394"/>
      <c r="P751" s="395"/>
      <c r="Q751" s="316">
        <f t="shared" si="66"/>
        <v>0</v>
      </c>
      <c r="R751" s="159">
        <f t="shared" si="67"/>
        <v>0</v>
      </c>
      <c r="S751" s="159">
        <f>IF('Checklist Parameters'!$E$60&lt;0.2,0.2,'Checklist Parameters'!$E$60)</f>
        <v>0.72</v>
      </c>
      <c r="T751" s="160">
        <f>IF($O751="",IF('Checklist District ID'!$C$43="Y",MAX($R751:$S751)*$I751,SUM($R751:$S751)*$I751),IF(O751&gt;0,Q751*S751))</f>
        <v>0</v>
      </c>
      <c r="U751" s="160">
        <f>IF(Q751&gt;0,((I751-T751)*'Formula Matrix'!$E$38),0)</f>
        <v>0</v>
      </c>
      <c r="V751" s="160">
        <f t="shared" si="68"/>
        <v>0</v>
      </c>
      <c r="W751" s="160">
        <f>IF(V751&gt;0,(V751*'Checklist Parameters'!$E$35),0)</f>
        <v>0</v>
      </c>
      <c r="X751" s="161">
        <f t="shared" si="69"/>
        <v>0</v>
      </c>
      <c r="Y751" s="161">
        <f>IF('Checklist Parameters'!$E$102&lt;&gt;"",(I751/43560)*'Checklist Parameters'!$E$102,"N/A")</f>
        <v>0</v>
      </c>
      <c r="Z751" s="161" t="str">
        <f>IF('Checklist Parameters'!$E$58&lt;&gt;"",((I751*'Checklist Parameters'!$E$58)*'Checklist Parameters'!$E$35)/1000,"N/A")</f>
        <v>N/A</v>
      </c>
      <c r="AA751" s="161">
        <f>IF('Checklist Parameters'!$E$101&lt;&gt;"",IFERROR(I751/'Checklist Parameters'!$E$101,0),"N/A")</f>
        <v>0</v>
      </c>
      <c r="AB751" s="161" t="str">
        <f>IF('Checklist Parameters'!$E$43&lt;&gt;"",(I751*'Checklist Parameters'!$E$43)/1000,"N/A")</f>
        <v>N/A</v>
      </c>
      <c r="AC751" s="161">
        <f>IF('Checklist Parameters'!$E$16="",$X751,IF(AND('Checklist Parameters'!$E$16&lt;$X751,'Checklist Parameters'!$E$16&gt;=3),'Checklist Parameters'!$E$16,IF(AND('Checklist Parameters'!$E$16&lt;$X751,'Checklist Parameters'!$E$16&lt;3),0,$X751)))</f>
        <v>0</v>
      </c>
      <c r="AD751" s="161" t="str">
        <f>IF(AND(I751&lt;'Checklist Parameters'!$E$22,$I751&lt;&gt;0),"Y","")</f>
        <v/>
      </c>
      <c r="AE751" s="161" t="str">
        <f>IF($AD751="Y",0,IF('Checklist Parameters'!$E$25="","&lt;no limit&gt;",ROUNDDOWN((($I751-'Checklist Parameters'!$E$24)/'Checklist Parameters'!$E$25)+1,0)))</f>
        <v>&lt;no limit&gt;</v>
      </c>
      <c r="AF751" s="174">
        <f t="shared" si="70"/>
        <v>0</v>
      </c>
      <c r="AG751" s="161">
        <f t="shared" si="71"/>
        <v>0</v>
      </c>
      <c r="AH751" s="126"/>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row>
    <row r="752" spans="1:79" ht="15">
      <c r="A752" s="393"/>
      <c r="B752" s="393"/>
      <c r="C752" s="393"/>
      <c r="D752" s="393"/>
      <c r="E752" s="393"/>
      <c r="F752" s="393"/>
      <c r="G752" s="393"/>
      <c r="H752" s="394"/>
      <c r="I752" s="394"/>
      <c r="J752" s="394"/>
      <c r="K752" s="394"/>
      <c r="L752" s="394"/>
      <c r="M752" s="394"/>
      <c r="N752" s="313">
        <f>IF(IF(I752&lt;'Checklist Parameters'!$E$22,0,($I752-$L752))&lt;0,0,IF(I752&lt;'Checklist Parameters'!$E$22,0,($I752-$L752)))</f>
        <v>0</v>
      </c>
      <c r="O752" s="394"/>
      <c r="P752" s="395"/>
      <c r="Q752" s="316">
        <f t="shared" si="66"/>
        <v>0</v>
      </c>
      <c r="R752" s="159">
        <f t="shared" si="67"/>
        <v>0</v>
      </c>
      <c r="S752" s="159">
        <f>IF('Checklist Parameters'!$E$60&lt;0.2,0.2,'Checklist Parameters'!$E$60)</f>
        <v>0.72</v>
      </c>
      <c r="T752" s="160">
        <f>IF($O752="",IF('Checklist District ID'!$C$43="Y",MAX($R752:$S752)*$I752,SUM($R752:$S752)*$I752),IF(O752&gt;0,Q752*S752))</f>
        <v>0</v>
      </c>
      <c r="U752" s="160">
        <f>IF(Q752&gt;0,((I752-T752)*'Formula Matrix'!$E$38),0)</f>
        <v>0</v>
      </c>
      <c r="V752" s="160">
        <f t="shared" si="68"/>
        <v>0</v>
      </c>
      <c r="W752" s="160">
        <f>IF(V752&gt;0,(V752*'Checklist Parameters'!$E$35),0)</f>
        <v>0</v>
      </c>
      <c r="X752" s="161">
        <f t="shared" si="69"/>
        <v>0</v>
      </c>
      <c r="Y752" s="161">
        <f>IF('Checklist Parameters'!$E$102&lt;&gt;"",(I752/43560)*'Checklist Parameters'!$E$102,"N/A")</f>
        <v>0</v>
      </c>
      <c r="Z752" s="161" t="str">
        <f>IF('Checklist Parameters'!$E$58&lt;&gt;"",((I752*'Checklist Parameters'!$E$58)*'Checklist Parameters'!$E$35)/1000,"N/A")</f>
        <v>N/A</v>
      </c>
      <c r="AA752" s="161">
        <f>IF('Checklist Parameters'!$E$101&lt;&gt;"",IFERROR(I752/'Checklist Parameters'!$E$101,0),"N/A")</f>
        <v>0</v>
      </c>
      <c r="AB752" s="161" t="str">
        <f>IF('Checklist Parameters'!$E$43&lt;&gt;"",(I752*'Checklist Parameters'!$E$43)/1000,"N/A")</f>
        <v>N/A</v>
      </c>
      <c r="AC752" s="161">
        <f>IF('Checklist Parameters'!$E$16="",$X752,IF(AND('Checklist Parameters'!$E$16&lt;$X752,'Checklist Parameters'!$E$16&gt;=3),'Checklist Parameters'!$E$16,IF(AND('Checklist Parameters'!$E$16&lt;$X752,'Checklist Parameters'!$E$16&lt;3),0,$X752)))</f>
        <v>0</v>
      </c>
      <c r="AD752" s="161" t="str">
        <f>IF(AND(I752&lt;'Checklist Parameters'!$E$22,$I752&lt;&gt;0),"Y","")</f>
        <v/>
      </c>
      <c r="AE752" s="161" t="str">
        <f>IF($AD752="Y",0,IF('Checklist Parameters'!$E$25="","&lt;no limit&gt;",ROUNDDOWN((($I752-'Checklist Parameters'!$E$24)/'Checklist Parameters'!$E$25)+1,0)))</f>
        <v>&lt;no limit&gt;</v>
      </c>
      <c r="AF752" s="174">
        <f t="shared" si="70"/>
        <v>0</v>
      </c>
      <c r="AG752" s="161">
        <f t="shared" si="71"/>
        <v>0</v>
      </c>
      <c r="AH752" s="126"/>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row>
    <row r="753" spans="1:79" ht="15">
      <c r="A753" s="393"/>
      <c r="B753" s="393"/>
      <c r="C753" s="393"/>
      <c r="D753" s="393"/>
      <c r="E753" s="393"/>
      <c r="F753" s="393"/>
      <c r="G753" s="393"/>
      <c r="H753" s="394"/>
      <c r="I753" s="394"/>
      <c r="J753" s="394"/>
      <c r="K753" s="394"/>
      <c r="L753" s="394"/>
      <c r="M753" s="394"/>
      <c r="N753" s="313">
        <f>IF(IF(I753&lt;'Checklist Parameters'!$E$22,0,($I753-$L753))&lt;0,0,IF(I753&lt;'Checklist Parameters'!$E$22,0,($I753-$L753)))</f>
        <v>0</v>
      </c>
      <c r="O753" s="394"/>
      <c r="P753" s="395"/>
      <c r="Q753" s="316">
        <f t="shared" si="66"/>
        <v>0</v>
      </c>
      <c r="R753" s="159">
        <f t="shared" si="67"/>
        <v>0</v>
      </c>
      <c r="S753" s="159">
        <f>IF('Checklist Parameters'!$E$60&lt;0.2,0.2,'Checklist Parameters'!$E$60)</f>
        <v>0.72</v>
      </c>
      <c r="T753" s="160">
        <f>IF($O753="",IF('Checklist District ID'!$C$43="Y",MAX($R753:$S753)*$I753,SUM($R753:$S753)*$I753),IF(O753&gt;0,Q753*S753))</f>
        <v>0</v>
      </c>
      <c r="U753" s="160">
        <f>IF(Q753&gt;0,((I753-T753)*'Formula Matrix'!$E$38),0)</f>
        <v>0</v>
      </c>
      <c r="V753" s="160">
        <f t="shared" si="68"/>
        <v>0</v>
      </c>
      <c r="W753" s="160">
        <f>IF(V753&gt;0,(V753*'Checklist Parameters'!$E$35),0)</f>
        <v>0</v>
      </c>
      <c r="X753" s="161">
        <f t="shared" si="69"/>
        <v>0</v>
      </c>
      <c r="Y753" s="161">
        <f>IF('Checklist Parameters'!$E$102&lt;&gt;"",(I753/43560)*'Checklist Parameters'!$E$102,"N/A")</f>
        <v>0</v>
      </c>
      <c r="Z753" s="161" t="str">
        <f>IF('Checklist Parameters'!$E$58&lt;&gt;"",((I753*'Checklist Parameters'!$E$58)*'Checklist Parameters'!$E$35)/1000,"N/A")</f>
        <v>N/A</v>
      </c>
      <c r="AA753" s="161">
        <f>IF('Checklist Parameters'!$E$101&lt;&gt;"",IFERROR(I753/'Checklist Parameters'!$E$101,0),"N/A")</f>
        <v>0</v>
      </c>
      <c r="AB753" s="161" t="str">
        <f>IF('Checklist Parameters'!$E$43&lt;&gt;"",(I753*'Checklist Parameters'!$E$43)/1000,"N/A")</f>
        <v>N/A</v>
      </c>
      <c r="AC753" s="161">
        <f>IF('Checklist Parameters'!$E$16="",$X753,IF(AND('Checklist Parameters'!$E$16&lt;$X753,'Checklist Parameters'!$E$16&gt;=3),'Checklist Parameters'!$E$16,IF(AND('Checklist Parameters'!$E$16&lt;$X753,'Checklist Parameters'!$E$16&lt;3),0,$X753)))</f>
        <v>0</v>
      </c>
      <c r="AD753" s="161" t="str">
        <f>IF(AND(I753&lt;'Checklist Parameters'!$E$22,$I753&lt;&gt;0),"Y","")</f>
        <v/>
      </c>
      <c r="AE753" s="161" t="str">
        <f>IF($AD753="Y",0,IF('Checklist Parameters'!$E$25="","&lt;no limit&gt;",ROUNDDOWN((($I753-'Checklist Parameters'!$E$24)/'Checklist Parameters'!$E$25)+1,0)))</f>
        <v>&lt;no limit&gt;</v>
      </c>
      <c r="AF753" s="174">
        <f t="shared" si="70"/>
        <v>0</v>
      </c>
      <c r="AG753" s="161">
        <f t="shared" si="71"/>
        <v>0</v>
      </c>
      <c r="AH753" s="126"/>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row>
    <row r="754" spans="1:79" ht="15">
      <c r="A754" s="393"/>
      <c r="B754" s="393"/>
      <c r="C754" s="393"/>
      <c r="D754" s="393"/>
      <c r="E754" s="393"/>
      <c r="F754" s="393"/>
      <c r="G754" s="393"/>
      <c r="H754" s="394"/>
      <c r="I754" s="394"/>
      <c r="J754" s="394"/>
      <c r="K754" s="394"/>
      <c r="L754" s="394"/>
      <c r="M754" s="394"/>
      <c r="N754" s="313">
        <f>IF(IF(I754&lt;'Checklist Parameters'!$E$22,0,($I754-$L754))&lt;0,0,IF(I754&lt;'Checklist Parameters'!$E$22,0,($I754-$L754)))</f>
        <v>0</v>
      </c>
      <c r="O754" s="394"/>
      <c r="P754" s="395"/>
      <c r="Q754" s="316">
        <f t="shared" si="66"/>
        <v>0</v>
      </c>
      <c r="R754" s="159">
        <f t="shared" si="67"/>
        <v>0</v>
      </c>
      <c r="S754" s="159">
        <f>IF('Checklist Parameters'!$E$60&lt;0.2,0.2,'Checklist Parameters'!$E$60)</f>
        <v>0.72</v>
      </c>
      <c r="T754" s="160">
        <f>IF($O754="",IF('Checklist District ID'!$C$43="Y",MAX($R754:$S754)*$I754,SUM($R754:$S754)*$I754),IF(O754&gt;0,Q754*S754))</f>
        <v>0</v>
      </c>
      <c r="U754" s="160">
        <f>IF(Q754&gt;0,((I754-T754)*'Formula Matrix'!$E$38),0)</f>
        <v>0</v>
      </c>
      <c r="V754" s="160">
        <f t="shared" si="68"/>
        <v>0</v>
      </c>
      <c r="W754" s="160">
        <f>IF(V754&gt;0,(V754*'Checklist Parameters'!$E$35),0)</f>
        <v>0</v>
      </c>
      <c r="X754" s="161">
        <f t="shared" si="69"/>
        <v>0</v>
      </c>
      <c r="Y754" s="161">
        <f>IF('Checklist Parameters'!$E$102&lt;&gt;"",(I754/43560)*'Checklist Parameters'!$E$102,"N/A")</f>
        <v>0</v>
      </c>
      <c r="Z754" s="161" t="str">
        <f>IF('Checklist Parameters'!$E$58&lt;&gt;"",((I754*'Checklist Parameters'!$E$58)*'Checklist Parameters'!$E$35)/1000,"N/A")</f>
        <v>N/A</v>
      </c>
      <c r="AA754" s="161">
        <f>IF('Checklist Parameters'!$E$101&lt;&gt;"",IFERROR(I754/'Checklist Parameters'!$E$101,0),"N/A")</f>
        <v>0</v>
      </c>
      <c r="AB754" s="161" t="str">
        <f>IF('Checklist Parameters'!$E$43&lt;&gt;"",(I754*'Checklist Parameters'!$E$43)/1000,"N/A")</f>
        <v>N/A</v>
      </c>
      <c r="AC754" s="161">
        <f>IF('Checklist Parameters'!$E$16="",$X754,IF(AND('Checklist Parameters'!$E$16&lt;$X754,'Checklist Parameters'!$E$16&gt;=3),'Checklist Parameters'!$E$16,IF(AND('Checklist Parameters'!$E$16&lt;$X754,'Checklist Parameters'!$E$16&lt;3),0,$X754)))</f>
        <v>0</v>
      </c>
      <c r="AD754" s="161" t="str">
        <f>IF(AND(I754&lt;'Checklist Parameters'!$E$22,$I754&lt;&gt;0),"Y","")</f>
        <v/>
      </c>
      <c r="AE754" s="161" t="str">
        <f>IF($AD754="Y",0,IF('Checklist Parameters'!$E$25="","&lt;no limit&gt;",ROUNDDOWN((($I754-'Checklist Parameters'!$E$24)/'Checklist Parameters'!$E$25)+1,0)))</f>
        <v>&lt;no limit&gt;</v>
      </c>
      <c r="AF754" s="174">
        <f t="shared" si="70"/>
        <v>0</v>
      </c>
      <c r="AG754" s="161">
        <f t="shared" si="71"/>
        <v>0</v>
      </c>
      <c r="AH754" s="126"/>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row>
    <row r="755" spans="1:79" ht="15">
      <c r="A755" s="393"/>
      <c r="B755" s="393"/>
      <c r="C755" s="393"/>
      <c r="D755" s="393"/>
      <c r="E755" s="393"/>
      <c r="F755" s="393"/>
      <c r="G755" s="393"/>
      <c r="H755" s="394"/>
      <c r="I755" s="394"/>
      <c r="J755" s="394"/>
      <c r="K755" s="394"/>
      <c r="L755" s="394"/>
      <c r="M755" s="394"/>
      <c r="N755" s="313">
        <f>IF(IF(I755&lt;'Checklist Parameters'!$E$22,0,($I755-$L755))&lt;0,0,IF(I755&lt;'Checklist Parameters'!$E$22,0,($I755-$L755)))</f>
        <v>0</v>
      </c>
      <c r="O755" s="394"/>
      <c r="P755" s="395"/>
      <c r="Q755" s="316">
        <f t="shared" si="66"/>
        <v>0</v>
      </c>
      <c r="R755" s="159">
        <f t="shared" si="67"/>
        <v>0</v>
      </c>
      <c r="S755" s="159">
        <f>IF('Checklist Parameters'!$E$60&lt;0.2,0.2,'Checklist Parameters'!$E$60)</f>
        <v>0.72</v>
      </c>
      <c r="T755" s="160">
        <f>IF($O755="",IF('Checklist District ID'!$C$43="Y",MAX($R755:$S755)*$I755,SUM($R755:$S755)*$I755),IF(O755&gt;0,Q755*S755))</f>
        <v>0</v>
      </c>
      <c r="U755" s="160">
        <f>IF(Q755&gt;0,((I755-T755)*'Formula Matrix'!$E$38),0)</f>
        <v>0</v>
      </c>
      <c r="V755" s="160">
        <f t="shared" si="68"/>
        <v>0</v>
      </c>
      <c r="W755" s="160">
        <f>IF(V755&gt;0,(V755*'Checklist Parameters'!$E$35),0)</f>
        <v>0</v>
      </c>
      <c r="X755" s="161">
        <f t="shared" si="69"/>
        <v>0</v>
      </c>
      <c r="Y755" s="161">
        <f>IF('Checklist Parameters'!$E$102&lt;&gt;"",(I755/43560)*'Checklist Parameters'!$E$102,"N/A")</f>
        <v>0</v>
      </c>
      <c r="Z755" s="161" t="str">
        <f>IF('Checklist Parameters'!$E$58&lt;&gt;"",((I755*'Checklist Parameters'!$E$58)*'Checklist Parameters'!$E$35)/1000,"N/A")</f>
        <v>N/A</v>
      </c>
      <c r="AA755" s="161">
        <f>IF('Checklist Parameters'!$E$101&lt;&gt;"",IFERROR(I755/'Checklist Parameters'!$E$101,0),"N/A")</f>
        <v>0</v>
      </c>
      <c r="AB755" s="161" t="str">
        <f>IF('Checklist Parameters'!$E$43&lt;&gt;"",(I755*'Checklist Parameters'!$E$43)/1000,"N/A")</f>
        <v>N/A</v>
      </c>
      <c r="AC755" s="161">
        <f>IF('Checklist Parameters'!$E$16="",$X755,IF(AND('Checklist Parameters'!$E$16&lt;$X755,'Checklist Parameters'!$E$16&gt;=3),'Checklist Parameters'!$E$16,IF(AND('Checklist Parameters'!$E$16&lt;$X755,'Checklist Parameters'!$E$16&lt;3),0,$X755)))</f>
        <v>0</v>
      </c>
      <c r="AD755" s="161" t="str">
        <f>IF(AND(I755&lt;'Checklist Parameters'!$E$22,$I755&lt;&gt;0),"Y","")</f>
        <v/>
      </c>
      <c r="AE755" s="161" t="str">
        <f>IF($AD755="Y",0,IF('Checklist Parameters'!$E$25="","&lt;no limit&gt;",ROUNDDOWN((($I755-'Checklist Parameters'!$E$24)/'Checklist Parameters'!$E$25)+1,0)))</f>
        <v>&lt;no limit&gt;</v>
      </c>
      <c r="AF755" s="174">
        <f t="shared" si="70"/>
        <v>0</v>
      </c>
      <c r="AG755" s="161">
        <f t="shared" si="71"/>
        <v>0</v>
      </c>
      <c r="AH755" s="126"/>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row>
    <row r="756" spans="1:79" ht="15">
      <c r="A756" s="393"/>
      <c r="B756" s="393"/>
      <c r="C756" s="393"/>
      <c r="D756" s="393"/>
      <c r="E756" s="393"/>
      <c r="F756" s="393"/>
      <c r="G756" s="393"/>
      <c r="H756" s="394"/>
      <c r="I756" s="394"/>
      <c r="J756" s="394"/>
      <c r="K756" s="394"/>
      <c r="L756" s="394"/>
      <c r="M756" s="394"/>
      <c r="N756" s="313">
        <f>IF(IF(I756&lt;'Checklist Parameters'!$E$22,0,($I756-$L756))&lt;0,0,IF(I756&lt;'Checklist Parameters'!$E$22,0,($I756-$L756)))</f>
        <v>0</v>
      </c>
      <c r="O756" s="394"/>
      <c r="P756" s="395"/>
      <c r="Q756" s="316">
        <f t="shared" si="66"/>
        <v>0</v>
      </c>
      <c r="R756" s="159">
        <f t="shared" si="67"/>
        <v>0</v>
      </c>
      <c r="S756" s="159">
        <f>IF('Checklist Parameters'!$E$60&lt;0.2,0.2,'Checklist Parameters'!$E$60)</f>
        <v>0.72</v>
      </c>
      <c r="T756" s="160">
        <f>IF($O756="",IF('Checklist District ID'!$C$43="Y",MAX($R756:$S756)*$I756,SUM($R756:$S756)*$I756),IF(O756&gt;0,Q756*S756))</f>
        <v>0</v>
      </c>
      <c r="U756" s="160">
        <f>IF(Q756&gt;0,((I756-T756)*'Formula Matrix'!$E$38),0)</f>
        <v>0</v>
      </c>
      <c r="V756" s="160">
        <f t="shared" si="68"/>
        <v>0</v>
      </c>
      <c r="W756" s="160">
        <f>IF(V756&gt;0,(V756*'Checklist Parameters'!$E$35),0)</f>
        <v>0</v>
      </c>
      <c r="X756" s="161">
        <f t="shared" si="69"/>
        <v>0</v>
      </c>
      <c r="Y756" s="161">
        <f>IF('Checklist Parameters'!$E$102&lt;&gt;"",(I756/43560)*'Checklist Parameters'!$E$102,"N/A")</f>
        <v>0</v>
      </c>
      <c r="Z756" s="161" t="str">
        <f>IF('Checklist Parameters'!$E$58&lt;&gt;"",((I756*'Checklist Parameters'!$E$58)*'Checklist Parameters'!$E$35)/1000,"N/A")</f>
        <v>N/A</v>
      </c>
      <c r="AA756" s="161">
        <f>IF('Checklist Parameters'!$E$101&lt;&gt;"",IFERROR(I756/'Checklist Parameters'!$E$101,0),"N/A")</f>
        <v>0</v>
      </c>
      <c r="AB756" s="161" t="str">
        <f>IF('Checklist Parameters'!$E$43&lt;&gt;"",(I756*'Checklist Parameters'!$E$43)/1000,"N/A")</f>
        <v>N/A</v>
      </c>
      <c r="AC756" s="161">
        <f>IF('Checklist Parameters'!$E$16="",$X756,IF(AND('Checklist Parameters'!$E$16&lt;$X756,'Checklist Parameters'!$E$16&gt;=3),'Checklist Parameters'!$E$16,IF(AND('Checklist Parameters'!$E$16&lt;$X756,'Checklist Parameters'!$E$16&lt;3),0,$X756)))</f>
        <v>0</v>
      </c>
      <c r="AD756" s="161" t="str">
        <f>IF(AND(I756&lt;'Checklist Parameters'!$E$22,$I756&lt;&gt;0),"Y","")</f>
        <v/>
      </c>
      <c r="AE756" s="161" t="str">
        <f>IF($AD756="Y",0,IF('Checklist Parameters'!$E$25="","&lt;no limit&gt;",ROUNDDOWN((($I756-'Checklist Parameters'!$E$24)/'Checklist Parameters'!$E$25)+1,0)))</f>
        <v>&lt;no limit&gt;</v>
      </c>
      <c r="AF756" s="174">
        <f t="shared" si="70"/>
        <v>0</v>
      </c>
      <c r="AG756" s="161">
        <f t="shared" si="71"/>
        <v>0</v>
      </c>
      <c r="AH756" s="126"/>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row>
    <row r="757" spans="1:79" ht="15">
      <c r="A757" s="393"/>
      <c r="B757" s="393"/>
      <c r="C757" s="393"/>
      <c r="D757" s="393"/>
      <c r="E757" s="393"/>
      <c r="F757" s="393"/>
      <c r="G757" s="393"/>
      <c r="H757" s="394"/>
      <c r="I757" s="394"/>
      <c r="J757" s="394"/>
      <c r="K757" s="394"/>
      <c r="L757" s="394"/>
      <c r="M757" s="394"/>
      <c r="N757" s="313">
        <f>IF(IF(I757&lt;'Checklist Parameters'!$E$22,0,($I757-$L757))&lt;0,0,IF(I757&lt;'Checklist Parameters'!$E$22,0,($I757-$L757)))</f>
        <v>0</v>
      </c>
      <c r="O757" s="394"/>
      <c r="P757" s="395"/>
      <c r="Q757" s="316">
        <f t="shared" si="66"/>
        <v>0</v>
      </c>
      <c r="R757" s="159">
        <f t="shared" si="67"/>
        <v>0</v>
      </c>
      <c r="S757" s="159">
        <f>IF('Checklist Parameters'!$E$60&lt;0.2,0.2,'Checklist Parameters'!$E$60)</f>
        <v>0.72</v>
      </c>
      <c r="T757" s="160">
        <f>IF($O757="",IF('Checklist District ID'!$C$43="Y",MAX($R757:$S757)*$I757,SUM($R757:$S757)*$I757),IF(O757&gt;0,Q757*S757))</f>
        <v>0</v>
      </c>
      <c r="U757" s="160">
        <f>IF(Q757&gt;0,((I757-T757)*'Formula Matrix'!$E$38),0)</f>
        <v>0</v>
      </c>
      <c r="V757" s="160">
        <f t="shared" si="68"/>
        <v>0</v>
      </c>
      <c r="W757" s="160">
        <f>IF(V757&gt;0,(V757*'Checklist Parameters'!$E$35),0)</f>
        <v>0</v>
      </c>
      <c r="X757" s="161">
        <f t="shared" si="69"/>
        <v>0</v>
      </c>
      <c r="Y757" s="161">
        <f>IF('Checklist Parameters'!$E$102&lt;&gt;"",(I757/43560)*'Checklist Parameters'!$E$102,"N/A")</f>
        <v>0</v>
      </c>
      <c r="Z757" s="161" t="str">
        <f>IF('Checklist Parameters'!$E$58&lt;&gt;"",((I757*'Checklist Parameters'!$E$58)*'Checklist Parameters'!$E$35)/1000,"N/A")</f>
        <v>N/A</v>
      </c>
      <c r="AA757" s="161">
        <f>IF('Checklist Parameters'!$E$101&lt;&gt;"",IFERROR(I757/'Checklist Parameters'!$E$101,0),"N/A")</f>
        <v>0</v>
      </c>
      <c r="AB757" s="161" t="str">
        <f>IF('Checklist Parameters'!$E$43&lt;&gt;"",(I757*'Checklist Parameters'!$E$43)/1000,"N/A")</f>
        <v>N/A</v>
      </c>
      <c r="AC757" s="161">
        <f>IF('Checklist Parameters'!$E$16="",$X757,IF(AND('Checklist Parameters'!$E$16&lt;$X757,'Checklist Parameters'!$E$16&gt;=3),'Checklist Parameters'!$E$16,IF(AND('Checklist Parameters'!$E$16&lt;$X757,'Checklist Parameters'!$E$16&lt;3),0,$X757)))</f>
        <v>0</v>
      </c>
      <c r="AD757" s="161" t="str">
        <f>IF(AND(I757&lt;'Checklist Parameters'!$E$22,$I757&lt;&gt;0),"Y","")</f>
        <v/>
      </c>
      <c r="AE757" s="161" t="str">
        <f>IF($AD757="Y",0,IF('Checklist Parameters'!$E$25="","&lt;no limit&gt;",ROUNDDOWN((($I757-'Checklist Parameters'!$E$24)/'Checklist Parameters'!$E$25)+1,0)))</f>
        <v>&lt;no limit&gt;</v>
      </c>
      <c r="AF757" s="174">
        <f t="shared" si="70"/>
        <v>0</v>
      </c>
      <c r="AG757" s="161">
        <f t="shared" si="71"/>
        <v>0</v>
      </c>
      <c r="AH757" s="126"/>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row>
    <row r="758" spans="1:79" ht="15">
      <c r="A758" s="393"/>
      <c r="B758" s="393"/>
      <c r="C758" s="393"/>
      <c r="D758" s="393"/>
      <c r="E758" s="393"/>
      <c r="F758" s="393"/>
      <c r="G758" s="393"/>
      <c r="H758" s="394"/>
      <c r="I758" s="394"/>
      <c r="J758" s="394"/>
      <c r="K758" s="394"/>
      <c r="L758" s="394"/>
      <c r="M758" s="394"/>
      <c r="N758" s="313">
        <f>IF(IF(I758&lt;'Checklist Parameters'!$E$22,0,($I758-$L758))&lt;0,0,IF(I758&lt;'Checklist Parameters'!$E$22,0,($I758-$L758)))</f>
        <v>0</v>
      </c>
      <c r="O758" s="394"/>
      <c r="P758" s="395"/>
      <c r="Q758" s="316">
        <f t="shared" si="66"/>
        <v>0</v>
      </c>
      <c r="R758" s="159">
        <f t="shared" si="67"/>
        <v>0</v>
      </c>
      <c r="S758" s="159">
        <f>IF('Checklist Parameters'!$E$60&lt;0.2,0.2,'Checklist Parameters'!$E$60)</f>
        <v>0.72</v>
      </c>
      <c r="T758" s="160">
        <f>IF($O758="",IF('Checklist District ID'!$C$43="Y",MAX($R758:$S758)*$I758,SUM($R758:$S758)*$I758),IF(O758&gt;0,Q758*S758))</f>
        <v>0</v>
      </c>
      <c r="U758" s="160">
        <f>IF(Q758&gt;0,((I758-T758)*'Formula Matrix'!$E$38),0)</f>
        <v>0</v>
      </c>
      <c r="V758" s="160">
        <f t="shared" si="68"/>
        <v>0</v>
      </c>
      <c r="W758" s="160">
        <f>IF(V758&gt;0,(V758*'Checklist Parameters'!$E$35),0)</f>
        <v>0</v>
      </c>
      <c r="X758" s="161">
        <f t="shared" si="69"/>
        <v>0</v>
      </c>
      <c r="Y758" s="161">
        <f>IF('Checklist Parameters'!$E$102&lt;&gt;"",(I758/43560)*'Checklist Parameters'!$E$102,"N/A")</f>
        <v>0</v>
      </c>
      <c r="Z758" s="161" t="str">
        <f>IF('Checklist Parameters'!$E$58&lt;&gt;"",((I758*'Checklist Parameters'!$E$58)*'Checklist Parameters'!$E$35)/1000,"N/A")</f>
        <v>N/A</v>
      </c>
      <c r="AA758" s="161">
        <f>IF('Checklist Parameters'!$E$101&lt;&gt;"",IFERROR(I758/'Checklist Parameters'!$E$101,0),"N/A")</f>
        <v>0</v>
      </c>
      <c r="AB758" s="161" t="str">
        <f>IF('Checklist Parameters'!$E$43&lt;&gt;"",(I758*'Checklist Parameters'!$E$43)/1000,"N/A")</f>
        <v>N/A</v>
      </c>
      <c r="AC758" s="161">
        <f>IF('Checklist Parameters'!$E$16="",$X758,IF(AND('Checklist Parameters'!$E$16&lt;$X758,'Checklist Parameters'!$E$16&gt;=3),'Checklist Parameters'!$E$16,IF(AND('Checklist Parameters'!$E$16&lt;$X758,'Checklist Parameters'!$E$16&lt;3),0,$X758)))</f>
        <v>0</v>
      </c>
      <c r="AD758" s="161" t="str">
        <f>IF(AND(I758&lt;'Checklist Parameters'!$E$22,$I758&lt;&gt;0),"Y","")</f>
        <v/>
      </c>
      <c r="AE758" s="161" t="str">
        <f>IF($AD758="Y",0,IF('Checklist Parameters'!$E$25="","&lt;no limit&gt;",ROUNDDOWN((($I758-'Checklist Parameters'!$E$24)/'Checklist Parameters'!$E$25)+1,0)))</f>
        <v>&lt;no limit&gt;</v>
      </c>
      <c r="AF758" s="174">
        <f t="shared" si="70"/>
        <v>0</v>
      </c>
      <c r="AG758" s="161">
        <f t="shared" si="71"/>
        <v>0</v>
      </c>
      <c r="AH758" s="126"/>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row>
    <row r="759" spans="1:79" ht="15">
      <c r="A759" s="393"/>
      <c r="B759" s="393"/>
      <c r="C759" s="393"/>
      <c r="D759" s="393"/>
      <c r="E759" s="393"/>
      <c r="F759" s="393"/>
      <c r="G759" s="393"/>
      <c r="H759" s="394"/>
      <c r="I759" s="394"/>
      <c r="J759" s="394"/>
      <c r="K759" s="394"/>
      <c r="L759" s="394"/>
      <c r="M759" s="394"/>
      <c r="N759" s="313">
        <f>IF(IF(I759&lt;'Checklist Parameters'!$E$22,0,($I759-$L759))&lt;0,0,IF(I759&lt;'Checklist Parameters'!$E$22,0,($I759-$L759)))</f>
        <v>0</v>
      </c>
      <c r="O759" s="394"/>
      <c r="P759" s="395"/>
      <c r="Q759" s="316">
        <f t="shared" si="66"/>
        <v>0</v>
      </c>
      <c r="R759" s="159">
        <f t="shared" si="67"/>
        <v>0</v>
      </c>
      <c r="S759" s="159">
        <f>IF('Checklist Parameters'!$E$60&lt;0.2,0.2,'Checklist Parameters'!$E$60)</f>
        <v>0.72</v>
      </c>
      <c r="T759" s="160">
        <f>IF($O759="",IF('Checklist District ID'!$C$43="Y",MAX($R759:$S759)*$I759,SUM($R759:$S759)*$I759),IF(O759&gt;0,Q759*S759))</f>
        <v>0</v>
      </c>
      <c r="U759" s="160">
        <f>IF(Q759&gt;0,((I759-T759)*'Formula Matrix'!$E$38),0)</f>
        <v>0</v>
      </c>
      <c r="V759" s="160">
        <f t="shared" si="68"/>
        <v>0</v>
      </c>
      <c r="W759" s="160">
        <f>IF(V759&gt;0,(V759*'Checklist Parameters'!$E$35),0)</f>
        <v>0</v>
      </c>
      <c r="X759" s="161">
        <f t="shared" si="69"/>
        <v>0</v>
      </c>
      <c r="Y759" s="161">
        <f>IF('Checklist Parameters'!$E$102&lt;&gt;"",(I759/43560)*'Checklist Parameters'!$E$102,"N/A")</f>
        <v>0</v>
      </c>
      <c r="Z759" s="161" t="str">
        <f>IF('Checklist Parameters'!$E$58&lt;&gt;"",((I759*'Checklist Parameters'!$E$58)*'Checklist Parameters'!$E$35)/1000,"N/A")</f>
        <v>N/A</v>
      </c>
      <c r="AA759" s="161">
        <f>IF('Checklist Parameters'!$E$101&lt;&gt;"",IFERROR(I759/'Checklist Parameters'!$E$101,0),"N/A")</f>
        <v>0</v>
      </c>
      <c r="AB759" s="161" t="str">
        <f>IF('Checklist Parameters'!$E$43&lt;&gt;"",(I759*'Checklist Parameters'!$E$43)/1000,"N/A")</f>
        <v>N/A</v>
      </c>
      <c r="AC759" s="161">
        <f>IF('Checklist Parameters'!$E$16="",$X759,IF(AND('Checklist Parameters'!$E$16&lt;$X759,'Checklist Parameters'!$E$16&gt;=3),'Checklist Parameters'!$E$16,IF(AND('Checklist Parameters'!$E$16&lt;$X759,'Checklist Parameters'!$E$16&lt;3),0,$X759)))</f>
        <v>0</v>
      </c>
      <c r="AD759" s="161" t="str">
        <f>IF(AND(I759&lt;'Checklist Parameters'!$E$22,$I759&lt;&gt;0),"Y","")</f>
        <v/>
      </c>
      <c r="AE759" s="161" t="str">
        <f>IF($AD759="Y",0,IF('Checklist Parameters'!$E$25="","&lt;no limit&gt;",ROUNDDOWN((($I759-'Checklist Parameters'!$E$24)/'Checklist Parameters'!$E$25)+1,0)))</f>
        <v>&lt;no limit&gt;</v>
      </c>
      <c r="AF759" s="174">
        <f t="shared" si="70"/>
        <v>0</v>
      </c>
      <c r="AG759" s="161">
        <f t="shared" si="71"/>
        <v>0</v>
      </c>
      <c r="AH759" s="126"/>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row>
    <row r="760" spans="1:79" ht="15">
      <c r="A760" s="393"/>
      <c r="B760" s="393"/>
      <c r="C760" s="393"/>
      <c r="D760" s="393"/>
      <c r="E760" s="393"/>
      <c r="F760" s="393"/>
      <c r="G760" s="393"/>
      <c r="H760" s="394"/>
      <c r="I760" s="394"/>
      <c r="J760" s="394"/>
      <c r="K760" s="394"/>
      <c r="L760" s="394"/>
      <c r="M760" s="394"/>
      <c r="N760" s="313">
        <f>IF(IF(I760&lt;'Checklist Parameters'!$E$22,0,($I760-$L760))&lt;0,0,IF(I760&lt;'Checklist Parameters'!$E$22,0,($I760-$L760)))</f>
        <v>0</v>
      </c>
      <c r="O760" s="394"/>
      <c r="P760" s="395"/>
      <c r="Q760" s="316">
        <f t="shared" si="66"/>
        <v>0</v>
      </c>
      <c r="R760" s="159">
        <f t="shared" si="67"/>
        <v>0</v>
      </c>
      <c r="S760" s="159">
        <f>IF('Checklist Parameters'!$E$60&lt;0.2,0.2,'Checklist Parameters'!$E$60)</f>
        <v>0.72</v>
      </c>
      <c r="T760" s="160">
        <f>IF($O760="",IF('Checklist District ID'!$C$43="Y",MAX($R760:$S760)*$I760,SUM($R760:$S760)*$I760),IF(O760&gt;0,Q760*S760))</f>
        <v>0</v>
      </c>
      <c r="U760" s="160">
        <f>IF(Q760&gt;0,((I760-T760)*'Formula Matrix'!$E$38),0)</f>
        <v>0</v>
      </c>
      <c r="V760" s="160">
        <f t="shared" si="68"/>
        <v>0</v>
      </c>
      <c r="W760" s="160">
        <f>IF(V760&gt;0,(V760*'Checklist Parameters'!$E$35),0)</f>
        <v>0</v>
      </c>
      <c r="X760" s="161">
        <f t="shared" si="69"/>
        <v>0</v>
      </c>
      <c r="Y760" s="161">
        <f>IF('Checklist Parameters'!$E$102&lt;&gt;"",(I760/43560)*'Checklist Parameters'!$E$102,"N/A")</f>
        <v>0</v>
      </c>
      <c r="Z760" s="161" t="str">
        <f>IF('Checklist Parameters'!$E$58&lt;&gt;"",((I760*'Checklist Parameters'!$E$58)*'Checklist Parameters'!$E$35)/1000,"N/A")</f>
        <v>N/A</v>
      </c>
      <c r="AA760" s="161">
        <f>IF('Checklist Parameters'!$E$101&lt;&gt;"",IFERROR(I760/'Checklist Parameters'!$E$101,0),"N/A")</f>
        <v>0</v>
      </c>
      <c r="AB760" s="161" t="str">
        <f>IF('Checklist Parameters'!$E$43&lt;&gt;"",(I760*'Checklist Parameters'!$E$43)/1000,"N/A")</f>
        <v>N/A</v>
      </c>
      <c r="AC760" s="161">
        <f>IF('Checklist Parameters'!$E$16="",$X760,IF(AND('Checklist Parameters'!$E$16&lt;$X760,'Checklist Parameters'!$E$16&gt;=3),'Checklist Parameters'!$E$16,IF(AND('Checklist Parameters'!$E$16&lt;$X760,'Checklist Parameters'!$E$16&lt;3),0,$X760)))</f>
        <v>0</v>
      </c>
      <c r="AD760" s="161" t="str">
        <f>IF(AND(I760&lt;'Checklist Parameters'!$E$22,$I760&lt;&gt;0),"Y","")</f>
        <v/>
      </c>
      <c r="AE760" s="161" t="str">
        <f>IF($AD760="Y",0,IF('Checklist Parameters'!$E$25="","&lt;no limit&gt;",ROUNDDOWN((($I760-'Checklist Parameters'!$E$24)/'Checklist Parameters'!$E$25)+1,0)))</f>
        <v>&lt;no limit&gt;</v>
      </c>
      <c r="AF760" s="174">
        <f t="shared" si="70"/>
        <v>0</v>
      </c>
      <c r="AG760" s="161">
        <f t="shared" si="71"/>
        <v>0</v>
      </c>
      <c r="AH760" s="126"/>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row>
    <row r="761" spans="1:79" ht="15">
      <c r="A761" s="393"/>
      <c r="B761" s="393"/>
      <c r="C761" s="393"/>
      <c r="D761" s="393"/>
      <c r="E761" s="393"/>
      <c r="F761" s="393"/>
      <c r="G761" s="393"/>
      <c r="H761" s="394"/>
      <c r="I761" s="394"/>
      <c r="J761" s="394"/>
      <c r="K761" s="394"/>
      <c r="L761" s="394"/>
      <c r="M761" s="394"/>
      <c r="N761" s="313">
        <f>IF(IF(I761&lt;'Checklist Parameters'!$E$22,0,($I761-$L761))&lt;0,0,IF(I761&lt;'Checklist Parameters'!$E$22,0,($I761-$L761)))</f>
        <v>0</v>
      </c>
      <c r="O761" s="394"/>
      <c r="P761" s="395"/>
      <c r="Q761" s="316">
        <f t="shared" si="66"/>
        <v>0</v>
      </c>
      <c r="R761" s="159">
        <f t="shared" si="67"/>
        <v>0</v>
      </c>
      <c r="S761" s="159">
        <f>IF('Checklist Parameters'!$E$60&lt;0.2,0.2,'Checklist Parameters'!$E$60)</f>
        <v>0.72</v>
      </c>
      <c r="T761" s="160">
        <f>IF($O761="",IF('Checklist District ID'!$C$43="Y",MAX($R761:$S761)*$I761,SUM($R761:$S761)*$I761),IF(O761&gt;0,Q761*S761))</f>
        <v>0</v>
      </c>
      <c r="U761" s="160">
        <f>IF(Q761&gt;0,((I761-T761)*'Formula Matrix'!$E$38),0)</f>
        <v>0</v>
      </c>
      <c r="V761" s="160">
        <f t="shared" si="68"/>
        <v>0</v>
      </c>
      <c r="W761" s="160">
        <f>IF(V761&gt;0,(V761*'Checklist Parameters'!$E$35),0)</f>
        <v>0</v>
      </c>
      <c r="X761" s="161">
        <f t="shared" si="69"/>
        <v>0</v>
      </c>
      <c r="Y761" s="161">
        <f>IF('Checklist Parameters'!$E$102&lt;&gt;"",(I761/43560)*'Checklist Parameters'!$E$102,"N/A")</f>
        <v>0</v>
      </c>
      <c r="Z761" s="161" t="str">
        <f>IF('Checklist Parameters'!$E$58&lt;&gt;"",((I761*'Checklist Parameters'!$E$58)*'Checklist Parameters'!$E$35)/1000,"N/A")</f>
        <v>N/A</v>
      </c>
      <c r="AA761" s="161">
        <f>IF('Checklist Parameters'!$E$101&lt;&gt;"",IFERROR(I761/'Checklist Parameters'!$E$101,0),"N/A")</f>
        <v>0</v>
      </c>
      <c r="AB761" s="161" t="str">
        <f>IF('Checklist Parameters'!$E$43&lt;&gt;"",(I761*'Checklist Parameters'!$E$43)/1000,"N/A")</f>
        <v>N/A</v>
      </c>
      <c r="AC761" s="161">
        <f>IF('Checklist Parameters'!$E$16="",$X761,IF(AND('Checklist Parameters'!$E$16&lt;$X761,'Checklist Parameters'!$E$16&gt;=3),'Checklist Parameters'!$E$16,IF(AND('Checklist Parameters'!$E$16&lt;$X761,'Checklist Parameters'!$E$16&lt;3),0,$X761)))</f>
        <v>0</v>
      </c>
      <c r="AD761" s="161" t="str">
        <f>IF(AND(I761&lt;'Checklist Parameters'!$E$22,$I761&lt;&gt;0),"Y","")</f>
        <v/>
      </c>
      <c r="AE761" s="161" t="str">
        <f>IF($AD761="Y",0,IF('Checklist Parameters'!$E$25="","&lt;no limit&gt;",ROUNDDOWN((($I761-'Checklist Parameters'!$E$24)/'Checklist Parameters'!$E$25)+1,0)))</f>
        <v>&lt;no limit&gt;</v>
      </c>
      <c r="AF761" s="174">
        <f t="shared" si="70"/>
        <v>0</v>
      </c>
      <c r="AG761" s="161">
        <f t="shared" si="71"/>
        <v>0</v>
      </c>
      <c r="AH761" s="126"/>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row>
    <row r="762" spans="1:79" ht="15">
      <c r="A762" s="393"/>
      <c r="B762" s="393"/>
      <c r="C762" s="393"/>
      <c r="D762" s="393"/>
      <c r="E762" s="393"/>
      <c r="F762" s="393"/>
      <c r="G762" s="393"/>
      <c r="H762" s="394"/>
      <c r="I762" s="394"/>
      <c r="J762" s="394"/>
      <c r="K762" s="394"/>
      <c r="L762" s="394"/>
      <c r="M762" s="394"/>
      <c r="N762" s="313">
        <f>IF(IF(I762&lt;'Checklist Parameters'!$E$22,0,($I762-$L762))&lt;0,0,IF(I762&lt;'Checklist Parameters'!$E$22,0,($I762-$L762)))</f>
        <v>0</v>
      </c>
      <c r="O762" s="394"/>
      <c r="P762" s="395"/>
      <c r="Q762" s="316">
        <f t="shared" si="66"/>
        <v>0</v>
      </c>
      <c r="R762" s="159">
        <f t="shared" si="67"/>
        <v>0</v>
      </c>
      <c r="S762" s="159">
        <f>IF('Checklist Parameters'!$E$60&lt;0.2,0.2,'Checklist Parameters'!$E$60)</f>
        <v>0.72</v>
      </c>
      <c r="T762" s="160">
        <f>IF($O762="",IF('Checklist District ID'!$C$43="Y",MAX($R762:$S762)*$I762,SUM($R762:$S762)*$I762),IF(O762&gt;0,Q762*S762))</f>
        <v>0</v>
      </c>
      <c r="U762" s="160">
        <f>IF(Q762&gt;0,((I762-T762)*'Formula Matrix'!$E$38),0)</f>
        <v>0</v>
      </c>
      <c r="V762" s="160">
        <f t="shared" si="68"/>
        <v>0</v>
      </c>
      <c r="W762" s="160">
        <f>IF(V762&gt;0,(V762*'Checklist Parameters'!$E$35),0)</f>
        <v>0</v>
      </c>
      <c r="X762" s="161">
        <f t="shared" si="69"/>
        <v>0</v>
      </c>
      <c r="Y762" s="161">
        <f>IF('Checklist Parameters'!$E$102&lt;&gt;"",(I762/43560)*'Checklist Parameters'!$E$102,"N/A")</f>
        <v>0</v>
      </c>
      <c r="Z762" s="161" t="str">
        <f>IF('Checklist Parameters'!$E$58&lt;&gt;"",((I762*'Checklist Parameters'!$E$58)*'Checklist Parameters'!$E$35)/1000,"N/A")</f>
        <v>N/A</v>
      </c>
      <c r="AA762" s="161">
        <f>IF('Checklist Parameters'!$E$101&lt;&gt;"",IFERROR(I762/'Checklist Parameters'!$E$101,0),"N/A")</f>
        <v>0</v>
      </c>
      <c r="AB762" s="161" t="str">
        <f>IF('Checklist Parameters'!$E$43&lt;&gt;"",(I762*'Checklist Parameters'!$E$43)/1000,"N/A")</f>
        <v>N/A</v>
      </c>
      <c r="AC762" s="161">
        <f>IF('Checklist Parameters'!$E$16="",$X762,IF(AND('Checklist Parameters'!$E$16&lt;$X762,'Checklist Parameters'!$E$16&gt;=3),'Checklist Parameters'!$E$16,IF(AND('Checklist Parameters'!$E$16&lt;$X762,'Checklist Parameters'!$E$16&lt;3),0,$X762)))</f>
        <v>0</v>
      </c>
      <c r="AD762" s="161" t="str">
        <f>IF(AND(I762&lt;'Checklist Parameters'!$E$22,$I762&lt;&gt;0),"Y","")</f>
        <v/>
      </c>
      <c r="AE762" s="161" t="str">
        <f>IF($AD762="Y",0,IF('Checklist Parameters'!$E$25="","&lt;no limit&gt;",ROUNDDOWN((($I762-'Checklist Parameters'!$E$24)/'Checklist Parameters'!$E$25)+1,0)))</f>
        <v>&lt;no limit&gt;</v>
      </c>
      <c r="AF762" s="174">
        <f t="shared" si="70"/>
        <v>0</v>
      </c>
      <c r="AG762" s="161">
        <f t="shared" si="71"/>
        <v>0</v>
      </c>
      <c r="AH762" s="126"/>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row>
    <row r="763" spans="1:79" ht="15">
      <c r="A763" s="393"/>
      <c r="B763" s="393"/>
      <c r="C763" s="393"/>
      <c r="D763" s="393"/>
      <c r="E763" s="393"/>
      <c r="F763" s="393"/>
      <c r="G763" s="393"/>
      <c r="H763" s="394"/>
      <c r="I763" s="394"/>
      <c r="J763" s="394"/>
      <c r="K763" s="394"/>
      <c r="L763" s="394"/>
      <c r="M763" s="394"/>
      <c r="N763" s="313">
        <f>IF(IF(I763&lt;'Checklist Parameters'!$E$22,0,($I763-$L763))&lt;0,0,IF(I763&lt;'Checklist Parameters'!$E$22,0,($I763-$L763)))</f>
        <v>0</v>
      </c>
      <c r="O763" s="394"/>
      <c r="P763" s="395"/>
      <c r="Q763" s="316">
        <f t="shared" si="66"/>
        <v>0</v>
      </c>
      <c r="R763" s="159">
        <f t="shared" si="67"/>
        <v>0</v>
      </c>
      <c r="S763" s="159">
        <f>IF('Checklist Parameters'!$E$60&lt;0.2,0.2,'Checklist Parameters'!$E$60)</f>
        <v>0.72</v>
      </c>
      <c r="T763" s="160">
        <f>IF($O763="",IF('Checklist District ID'!$C$43="Y",MAX($R763:$S763)*$I763,SUM($R763:$S763)*$I763),IF(O763&gt;0,Q763*S763))</f>
        <v>0</v>
      </c>
      <c r="U763" s="160">
        <f>IF(Q763&gt;0,((I763-T763)*'Formula Matrix'!$E$38),0)</f>
        <v>0</v>
      </c>
      <c r="V763" s="160">
        <f t="shared" si="68"/>
        <v>0</v>
      </c>
      <c r="W763" s="160">
        <f>IF(V763&gt;0,(V763*'Checklist Parameters'!$E$35),0)</f>
        <v>0</v>
      </c>
      <c r="X763" s="161">
        <f t="shared" si="69"/>
        <v>0</v>
      </c>
      <c r="Y763" s="161">
        <f>IF('Checklist Parameters'!$E$102&lt;&gt;"",(I763/43560)*'Checklist Parameters'!$E$102,"N/A")</f>
        <v>0</v>
      </c>
      <c r="Z763" s="161" t="str">
        <f>IF('Checklist Parameters'!$E$58&lt;&gt;"",((I763*'Checklist Parameters'!$E$58)*'Checklist Parameters'!$E$35)/1000,"N/A")</f>
        <v>N/A</v>
      </c>
      <c r="AA763" s="161">
        <f>IF('Checklist Parameters'!$E$101&lt;&gt;"",IFERROR(I763/'Checklist Parameters'!$E$101,0),"N/A")</f>
        <v>0</v>
      </c>
      <c r="AB763" s="161" t="str">
        <f>IF('Checklist Parameters'!$E$43&lt;&gt;"",(I763*'Checklist Parameters'!$E$43)/1000,"N/A")</f>
        <v>N/A</v>
      </c>
      <c r="AC763" s="161">
        <f>IF('Checklist Parameters'!$E$16="",$X763,IF(AND('Checklist Parameters'!$E$16&lt;$X763,'Checklist Parameters'!$E$16&gt;=3),'Checklist Parameters'!$E$16,IF(AND('Checklist Parameters'!$E$16&lt;$X763,'Checklist Parameters'!$E$16&lt;3),0,$X763)))</f>
        <v>0</v>
      </c>
      <c r="AD763" s="161" t="str">
        <f>IF(AND(I763&lt;'Checklist Parameters'!$E$22,$I763&lt;&gt;0),"Y","")</f>
        <v/>
      </c>
      <c r="AE763" s="161" t="str">
        <f>IF($AD763="Y",0,IF('Checklist Parameters'!$E$25="","&lt;no limit&gt;",ROUNDDOWN((($I763-'Checklist Parameters'!$E$24)/'Checklist Parameters'!$E$25)+1,0)))</f>
        <v>&lt;no limit&gt;</v>
      </c>
      <c r="AF763" s="174">
        <f t="shared" si="70"/>
        <v>0</v>
      </c>
      <c r="AG763" s="161">
        <f t="shared" si="71"/>
        <v>0</v>
      </c>
      <c r="AH763" s="126"/>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row>
    <row r="764" spans="1:79" ht="15">
      <c r="A764" s="393"/>
      <c r="B764" s="393"/>
      <c r="C764" s="393"/>
      <c r="D764" s="393"/>
      <c r="E764" s="393"/>
      <c r="F764" s="393"/>
      <c r="G764" s="393"/>
      <c r="H764" s="394"/>
      <c r="I764" s="394"/>
      <c r="J764" s="394"/>
      <c r="K764" s="394"/>
      <c r="L764" s="394"/>
      <c r="M764" s="394"/>
      <c r="N764" s="313">
        <f>IF(IF(I764&lt;'Checklist Parameters'!$E$22,0,($I764-$L764))&lt;0,0,IF(I764&lt;'Checklist Parameters'!$E$22,0,($I764-$L764)))</f>
        <v>0</v>
      </c>
      <c r="O764" s="394"/>
      <c r="P764" s="395"/>
      <c r="Q764" s="316">
        <f t="shared" si="66"/>
        <v>0</v>
      </c>
      <c r="R764" s="159">
        <f t="shared" si="67"/>
        <v>0</v>
      </c>
      <c r="S764" s="159">
        <f>IF('Checklist Parameters'!$E$60&lt;0.2,0.2,'Checklist Parameters'!$E$60)</f>
        <v>0.72</v>
      </c>
      <c r="T764" s="160">
        <f>IF($O764="",IF('Checklist District ID'!$C$43="Y",MAX($R764:$S764)*$I764,SUM($R764:$S764)*$I764),IF(O764&gt;0,Q764*S764))</f>
        <v>0</v>
      </c>
      <c r="U764" s="160">
        <f>IF(Q764&gt;0,((I764-T764)*'Formula Matrix'!$E$38),0)</f>
        <v>0</v>
      </c>
      <c r="V764" s="160">
        <f t="shared" si="68"/>
        <v>0</v>
      </c>
      <c r="W764" s="160">
        <f>IF(V764&gt;0,(V764*'Checklist Parameters'!$E$35),0)</f>
        <v>0</v>
      </c>
      <c r="X764" s="161">
        <f t="shared" si="69"/>
        <v>0</v>
      </c>
      <c r="Y764" s="161">
        <f>IF('Checklist Parameters'!$E$102&lt;&gt;"",(I764/43560)*'Checklist Parameters'!$E$102,"N/A")</f>
        <v>0</v>
      </c>
      <c r="Z764" s="161" t="str">
        <f>IF('Checklist Parameters'!$E$58&lt;&gt;"",((I764*'Checklist Parameters'!$E$58)*'Checklist Parameters'!$E$35)/1000,"N/A")</f>
        <v>N/A</v>
      </c>
      <c r="AA764" s="161">
        <f>IF('Checklist Parameters'!$E$101&lt;&gt;"",IFERROR(I764/'Checklist Parameters'!$E$101,0),"N/A")</f>
        <v>0</v>
      </c>
      <c r="AB764" s="161" t="str">
        <f>IF('Checklist Parameters'!$E$43&lt;&gt;"",(I764*'Checklist Parameters'!$E$43)/1000,"N/A")</f>
        <v>N/A</v>
      </c>
      <c r="AC764" s="161">
        <f>IF('Checklist Parameters'!$E$16="",$X764,IF(AND('Checklist Parameters'!$E$16&lt;$X764,'Checklist Parameters'!$E$16&gt;=3),'Checklist Parameters'!$E$16,IF(AND('Checklist Parameters'!$E$16&lt;$X764,'Checklist Parameters'!$E$16&lt;3),0,$X764)))</f>
        <v>0</v>
      </c>
      <c r="AD764" s="161" t="str">
        <f>IF(AND(I764&lt;'Checklist Parameters'!$E$22,$I764&lt;&gt;0),"Y","")</f>
        <v/>
      </c>
      <c r="AE764" s="161" t="str">
        <f>IF($AD764="Y",0,IF('Checklist Parameters'!$E$25="","&lt;no limit&gt;",ROUNDDOWN((($I764-'Checklist Parameters'!$E$24)/'Checklist Parameters'!$E$25)+1,0)))</f>
        <v>&lt;no limit&gt;</v>
      </c>
      <c r="AF764" s="174">
        <f t="shared" si="70"/>
        <v>0</v>
      </c>
      <c r="AG764" s="161">
        <f t="shared" si="71"/>
        <v>0</v>
      </c>
      <c r="AH764" s="126"/>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row>
    <row r="765" spans="1:79" ht="15">
      <c r="A765" s="393"/>
      <c r="B765" s="393"/>
      <c r="C765" s="393"/>
      <c r="D765" s="393"/>
      <c r="E765" s="393"/>
      <c r="F765" s="393"/>
      <c r="G765" s="393"/>
      <c r="H765" s="394"/>
      <c r="I765" s="394"/>
      <c r="J765" s="394"/>
      <c r="K765" s="394"/>
      <c r="L765" s="394"/>
      <c r="M765" s="394"/>
      <c r="N765" s="313">
        <f>IF(IF(I765&lt;'Checklist Parameters'!$E$22,0,($I765-$L765))&lt;0,0,IF(I765&lt;'Checklist Parameters'!$E$22,0,($I765-$L765)))</f>
        <v>0</v>
      </c>
      <c r="O765" s="394"/>
      <c r="P765" s="395"/>
      <c r="Q765" s="316">
        <f t="shared" si="66"/>
        <v>0</v>
      </c>
      <c r="R765" s="159">
        <f t="shared" si="67"/>
        <v>0</v>
      </c>
      <c r="S765" s="159">
        <f>IF('Checklist Parameters'!$E$60&lt;0.2,0.2,'Checklist Parameters'!$E$60)</f>
        <v>0.72</v>
      </c>
      <c r="T765" s="160">
        <f>IF($O765="",IF('Checklist District ID'!$C$43="Y",MAX($R765:$S765)*$I765,SUM($R765:$S765)*$I765),IF(O765&gt;0,Q765*S765))</f>
        <v>0</v>
      </c>
      <c r="U765" s="160">
        <f>IF(Q765&gt;0,((I765-T765)*'Formula Matrix'!$E$38),0)</f>
        <v>0</v>
      </c>
      <c r="V765" s="160">
        <f t="shared" si="68"/>
        <v>0</v>
      </c>
      <c r="W765" s="160">
        <f>IF(V765&gt;0,(V765*'Checklist Parameters'!$E$35),0)</f>
        <v>0</v>
      </c>
      <c r="X765" s="161">
        <f t="shared" si="69"/>
        <v>0</v>
      </c>
      <c r="Y765" s="161">
        <f>IF('Checklist Parameters'!$E$102&lt;&gt;"",(I765/43560)*'Checklist Parameters'!$E$102,"N/A")</f>
        <v>0</v>
      </c>
      <c r="Z765" s="161" t="str">
        <f>IF('Checklist Parameters'!$E$58&lt;&gt;"",((I765*'Checklist Parameters'!$E$58)*'Checklist Parameters'!$E$35)/1000,"N/A")</f>
        <v>N/A</v>
      </c>
      <c r="AA765" s="161">
        <f>IF('Checklist Parameters'!$E$101&lt;&gt;"",IFERROR(I765/'Checklist Parameters'!$E$101,0),"N/A")</f>
        <v>0</v>
      </c>
      <c r="AB765" s="161" t="str">
        <f>IF('Checklist Parameters'!$E$43&lt;&gt;"",(I765*'Checklist Parameters'!$E$43)/1000,"N/A")</f>
        <v>N/A</v>
      </c>
      <c r="AC765" s="161">
        <f>IF('Checklist Parameters'!$E$16="",$X765,IF(AND('Checklist Parameters'!$E$16&lt;$X765,'Checklist Parameters'!$E$16&gt;=3),'Checklist Parameters'!$E$16,IF(AND('Checklist Parameters'!$E$16&lt;$X765,'Checklist Parameters'!$E$16&lt;3),0,$X765)))</f>
        <v>0</v>
      </c>
      <c r="AD765" s="161" t="str">
        <f>IF(AND(I765&lt;'Checklist Parameters'!$E$22,$I765&lt;&gt;0),"Y","")</f>
        <v/>
      </c>
      <c r="AE765" s="161" t="str">
        <f>IF($AD765="Y",0,IF('Checklist Parameters'!$E$25="","&lt;no limit&gt;",ROUNDDOWN((($I765-'Checklist Parameters'!$E$24)/'Checklist Parameters'!$E$25)+1,0)))</f>
        <v>&lt;no limit&gt;</v>
      </c>
      <c r="AF765" s="174">
        <f t="shared" si="70"/>
        <v>0</v>
      </c>
      <c r="AG765" s="161">
        <f t="shared" si="71"/>
        <v>0</v>
      </c>
      <c r="AH765" s="126"/>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row>
    <row r="766" spans="1:79" ht="15">
      <c r="A766" s="393"/>
      <c r="B766" s="393"/>
      <c r="C766" s="393"/>
      <c r="D766" s="393"/>
      <c r="E766" s="393"/>
      <c r="F766" s="393"/>
      <c r="G766" s="393"/>
      <c r="H766" s="394"/>
      <c r="I766" s="394"/>
      <c r="J766" s="394"/>
      <c r="K766" s="394"/>
      <c r="L766" s="394"/>
      <c r="M766" s="394"/>
      <c r="N766" s="313">
        <f>IF(IF(I766&lt;'Checklist Parameters'!$E$22,0,($I766-$L766))&lt;0,0,IF(I766&lt;'Checklist Parameters'!$E$22,0,($I766-$L766)))</f>
        <v>0</v>
      </c>
      <c r="O766" s="394"/>
      <c r="P766" s="395"/>
      <c r="Q766" s="316">
        <f t="shared" si="66"/>
        <v>0</v>
      </c>
      <c r="R766" s="159">
        <f t="shared" si="67"/>
        <v>0</v>
      </c>
      <c r="S766" s="159">
        <f>IF('Checklist Parameters'!$E$60&lt;0.2,0.2,'Checklist Parameters'!$E$60)</f>
        <v>0.72</v>
      </c>
      <c r="T766" s="160">
        <f>IF($O766="",IF('Checklist District ID'!$C$43="Y",MAX($R766:$S766)*$I766,SUM($R766:$S766)*$I766),IF(O766&gt;0,Q766*S766))</f>
        <v>0</v>
      </c>
      <c r="U766" s="160">
        <f>IF(Q766&gt;0,((I766-T766)*'Formula Matrix'!$E$38),0)</f>
        <v>0</v>
      </c>
      <c r="V766" s="160">
        <f t="shared" si="68"/>
        <v>0</v>
      </c>
      <c r="W766" s="160">
        <f>IF(V766&gt;0,(V766*'Checklist Parameters'!$E$35),0)</f>
        <v>0</v>
      </c>
      <c r="X766" s="161">
        <f t="shared" si="69"/>
        <v>0</v>
      </c>
      <c r="Y766" s="161">
        <f>IF('Checklist Parameters'!$E$102&lt;&gt;"",(I766/43560)*'Checklist Parameters'!$E$102,"N/A")</f>
        <v>0</v>
      </c>
      <c r="Z766" s="161" t="str">
        <f>IF('Checklist Parameters'!$E$58&lt;&gt;"",((I766*'Checklist Parameters'!$E$58)*'Checklist Parameters'!$E$35)/1000,"N/A")</f>
        <v>N/A</v>
      </c>
      <c r="AA766" s="161">
        <f>IF('Checklist Parameters'!$E$101&lt;&gt;"",IFERROR(I766/'Checklist Parameters'!$E$101,0),"N/A")</f>
        <v>0</v>
      </c>
      <c r="AB766" s="161" t="str">
        <f>IF('Checklist Parameters'!$E$43&lt;&gt;"",(I766*'Checklist Parameters'!$E$43)/1000,"N/A")</f>
        <v>N/A</v>
      </c>
      <c r="AC766" s="161">
        <f>IF('Checklist Parameters'!$E$16="",$X766,IF(AND('Checklist Parameters'!$E$16&lt;$X766,'Checklist Parameters'!$E$16&gt;=3),'Checklist Parameters'!$E$16,IF(AND('Checklist Parameters'!$E$16&lt;$X766,'Checklist Parameters'!$E$16&lt;3),0,$X766)))</f>
        <v>0</v>
      </c>
      <c r="AD766" s="161" t="str">
        <f>IF(AND(I766&lt;'Checklist Parameters'!$E$22,$I766&lt;&gt;0),"Y","")</f>
        <v/>
      </c>
      <c r="AE766" s="161" t="str">
        <f>IF($AD766="Y",0,IF('Checklist Parameters'!$E$25="","&lt;no limit&gt;",ROUNDDOWN((($I766-'Checklist Parameters'!$E$24)/'Checklist Parameters'!$E$25)+1,0)))</f>
        <v>&lt;no limit&gt;</v>
      </c>
      <c r="AF766" s="174">
        <f t="shared" si="70"/>
        <v>0</v>
      </c>
      <c r="AG766" s="161">
        <f t="shared" si="71"/>
        <v>0</v>
      </c>
      <c r="AH766" s="126"/>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row>
    <row r="767" spans="1:79" ht="15">
      <c r="A767" s="393"/>
      <c r="B767" s="393"/>
      <c r="C767" s="393"/>
      <c r="D767" s="393"/>
      <c r="E767" s="393"/>
      <c r="F767" s="393"/>
      <c r="G767" s="393"/>
      <c r="H767" s="394"/>
      <c r="I767" s="394"/>
      <c r="J767" s="394"/>
      <c r="K767" s="394"/>
      <c r="L767" s="394"/>
      <c r="M767" s="394"/>
      <c r="N767" s="313">
        <f>IF(IF(I767&lt;'Checklist Parameters'!$E$22,0,($I767-$L767))&lt;0,0,IF(I767&lt;'Checklist Parameters'!$E$22,0,($I767-$L767)))</f>
        <v>0</v>
      </c>
      <c r="O767" s="394"/>
      <c r="P767" s="395"/>
      <c r="Q767" s="316">
        <f t="shared" si="66"/>
        <v>0</v>
      </c>
      <c r="R767" s="159">
        <f t="shared" si="67"/>
        <v>0</v>
      </c>
      <c r="S767" s="159">
        <f>IF('Checklist Parameters'!$E$60&lt;0.2,0.2,'Checklist Parameters'!$E$60)</f>
        <v>0.72</v>
      </c>
      <c r="T767" s="160">
        <f>IF($O767="",IF('Checklist District ID'!$C$43="Y",MAX($R767:$S767)*$I767,SUM($R767:$S767)*$I767),IF(O767&gt;0,Q767*S767))</f>
        <v>0</v>
      </c>
      <c r="U767" s="160">
        <f>IF(Q767&gt;0,((I767-T767)*'Formula Matrix'!$E$38),0)</f>
        <v>0</v>
      </c>
      <c r="V767" s="160">
        <f t="shared" si="68"/>
        <v>0</v>
      </c>
      <c r="W767" s="160">
        <f>IF(V767&gt;0,(V767*'Checklist Parameters'!$E$35),0)</f>
        <v>0</v>
      </c>
      <c r="X767" s="161">
        <f t="shared" si="69"/>
        <v>0</v>
      </c>
      <c r="Y767" s="161">
        <f>IF('Checklist Parameters'!$E$102&lt;&gt;"",(I767/43560)*'Checklist Parameters'!$E$102,"N/A")</f>
        <v>0</v>
      </c>
      <c r="Z767" s="161" t="str">
        <f>IF('Checklist Parameters'!$E$58&lt;&gt;"",((I767*'Checklist Parameters'!$E$58)*'Checklist Parameters'!$E$35)/1000,"N/A")</f>
        <v>N/A</v>
      </c>
      <c r="AA767" s="161">
        <f>IF('Checklist Parameters'!$E$101&lt;&gt;"",IFERROR(I767/'Checklist Parameters'!$E$101,0),"N/A")</f>
        <v>0</v>
      </c>
      <c r="AB767" s="161" t="str">
        <f>IF('Checklist Parameters'!$E$43&lt;&gt;"",(I767*'Checklist Parameters'!$E$43)/1000,"N/A")</f>
        <v>N/A</v>
      </c>
      <c r="AC767" s="161">
        <f>IF('Checklist Parameters'!$E$16="",$X767,IF(AND('Checklist Parameters'!$E$16&lt;$X767,'Checklist Parameters'!$E$16&gt;=3),'Checklist Parameters'!$E$16,IF(AND('Checklist Parameters'!$E$16&lt;$X767,'Checklist Parameters'!$E$16&lt;3),0,$X767)))</f>
        <v>0</v>
      </c>
      <c r="AD767" s="161" t="str">
        <f>IF(AND(I767&lt;'Checklist Parameters'!$E$22,$I767&lt;&gt;0),"Y","")</f>
        <v/>
      </c>
      <c r="AE767" s="161" t="str">
        <f>IF($AD767="Y",0,IF('Checklist Parameters'!$E$25="","&lt;no limit&gt;",ROUNDDOWN((($I767-'Checklist Parameters'!$E$24)/'Checklist Parameters'!$E$25)+1,0)))</f>
        <v>&lt;no limit&gt;</v>
      </c>
      <c r="AF767" s="174">
        <f t="shared" si="70"/>
        <v>0</v>
      </c>
      <c r="AG767" s="161">
        <f t="shared" si="71"/>
        <v>0</v>
      </c>
      <c r="AH767" s="126"/>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row>
    <row r="768" spans="1:79" ht="15">
      <c r="A768" s="393"/>
      <c r="B768" s="393"/>
      <c r="C768" s="393"/>
      <c r="D768" s="393"/>
      <c r="E768" s="393"/>
      <c r="F768" s="393"/>
      <c r="G768" s="393"/>
      <c r="H768" s="394"/>
      <c r="I768" s="394"/>
      <c r="J768" s="394"/>
      <c r="K768" s="394"/>
      <c r="L768" s="394"/>
      <c r="M768" s="394"/>
      <c r="N768" s="313">
        <f>IF(IF(I768&lt;'Checklist Parameters'!$E$22,0,($I768-$L768))&lt;0,0,IF(I768&lt;'Checklist Parameters'!$E$22,0,($I768-$L768)))</f>
        <v>0</v>
      </c>
      <c r="O768" s="394"/>
      <c r="P768" s="395"/>
      <c r="Q768" s="316">
        <f t="shared" si="66"/>
        <v>0</v>
      </c>
      <c r="R768" s="159">
        <f t="shared" si="67"/>
        <v>0</v>
      </c>
      <c r="S768" s="159">
        <f>IF('Checklist Parameters'!$E$60&lt;0.2,0.2,'Checklist Parameters'!$E$60)</f>
        <v>0.72</v>
      </c>
      <c r="T768" s="160">
        <f>IF($O768="",IF('Checklist District ID'!$C$43="Y",MAX($R768:$S768)*$I768,SUM($R768:$S768)*$I768),IF(O768&gt;0,Q768*S768))</f>
        <v>0</v>
      </c>
      <c r="U768" s="160">
        <f>IF(Q768&gt;0,((I768-T768)*'Formula Matrix'!$E$38),0)</f>
        <v>0</v>
      </c>
      <c r="V768" s="160">
        <f t="shared" si="68"/>
        <v>0</v>
      </c>
      <c r="W768" s="160">
        <f>IF(V768&gt;0,(V768*'Checklist Parameters'!$E$35),0)</f>
        <v>0</v>
      </c>
      <c r="X768" s="161">
        <f t="shared" si="69"/>
        <v>0</v>
      </c>
      <c r="Y768" s="161">
        <f>IF('Checklist Parameters'!$E$102&lt;&gt;"",(I768/43560)*'Checklist Parameters'!$E$102,"N/A")</f>
        <v>0</v>
      </c>
      <c r="Z768" s="161" t="str">
        <f>IF('Checklist Parameters'!$E$58&lt;&gt;"",((I768*'Checklist Parameters'!$E$58)*'Checklist Parameters'!$E$35)/1000,"N/A")</f>
        <v>N/A</v>
      </c>
      <c r="AA768" s="161">
        <f>IF('Checklist Parameters'!$E$101&lt;&gt;"",IFERROR(I768/'Checklist Parameters'!$E$101,0),"N/A")</f>
        <v>0</v>
      </c>
      <c r="AB768" s="161" t="str">
        <f>IF('Checklist Parameters'!$E$43&lt;&gt;"",(I768*'Checklist Parameters'!$E$43)/1000,"N/A")</f>
        <v>N/A</v>
      </c>
      <c r="AC768" s="161">
        <f>IF('Checklist Parameters'!$E$16="",$X768,IF(AND('Checklist Parameters'!$E$16&lt;$X768,'Checklist Parameters'!$E$16&gt;=3),'Checklist Parameters'!$E$16,IF(AND('Checklist Parameters'!$E$16&lt;$X768,'Checklist Parameters'!$E$16&lt;3),0,$X768)))</f>
        <v>0</v>
      </c>
      <c r="AD768" s="161" t="str">
        <f>IF(AND(I768&lt;'Checklist Parameters'!$E$22,$I768&lt;&gt;0),"Y","")</f>
        <v/>
      </c>
      <c r="AE768" s="161" t="str">
        <f>IF($AD768="Y",0,IF('Checklist Parameters'!$E$25="","&lt;no limit&gt;",ROUNDDOWN((($I768-'Checklist Parameters'!$E$24)/'Checklist Parameters'!$E$25)+1,0)))</f>
        <v>&lt;no limit&gt;</v>
      </c>
      <c r="AF768" s="174">
        <f t="shared" si="70"/>
        <v>0</v>
      </c>
      <c r="AG768" s="161">
        <f t="shared" si="71"/>
        <v>0</v>
      </c>
      <c r="AH768" s="126"/>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row>
    <row r="769" spans="1:79" ht="15">
      <c r="A769" s="393"/>
      <c r="B769" s="393"/>
      <c r="C769" s="393"/>
      <c r="D769" s="393"/>
      <c r="E769" s="393"/>
      <c r="F769" s="393"/>
      <c r="G769" s="393"/>
      <c r="H769" s="394"/>
      <c r="I769" s="394"/>
      <c r="J769" s="394"/>
      <c r="K769" s="394"/>
      <c r="L769" s="394"/>
      <c r="M769" s="394"/>
      <c r="N769" s="313">
        <f>IF(IF(I769&lt;'Checklist Parameters'!$E$22,0,($I769-$L769))&lt;0,0,IF(I769&lt;'Checklist Parameters'!$E$22,0,($I769-$L769)))</f>
        <v>0</v>
      </c>
      <c r="O769" s="394"/>
      <c r="P769" s="395"/>
      <c r="Q769" s="316">
        <f t="shared" si="66"/>
        <v>0</v>
      </c>
      <c r="R769" s="159">
        <f t="shared" si="67"/>
        <v>0</v>
      </c>
      <c r="S769" s="159">
        <f>IF('Checklist Parameters'!$E$60&lt;0.2,0.2,'Checklist Parameters'!$E$60)</f>
        <v>0.72</v>
      </c>
      <c r="T769" s="160">
        <f>IF($O769="",IF('Checklist District ID'!$C$43="Y",MAX($R769:$S769)*$I769,SUM($R769:$S769)*$I769),IF(O769&gt;0,Q769*S769))</f>
        <v>0</v>
      </c>
      <c r="U769" s="160">
        <f>IF(Q769&gt;0,((I769-T769)*'Formula Matrix'!$E$38),0)</f>
        <v>0</v>
      </c>
      <c r="V769" s="160">
        <f t="shared" si="68"/>
        <v>0</v>
      </c>
      <c r="W769" s="160">
        <f>IF(V769&gt;0,(V769*'Checklist Parameters'!$E$35),0)</f>
        <v>0</v>
      </c>
      <c r="X769" s="161">
        <f t="shared" si="69"/>
        <v>0</v>
      </c>
      <c r="Y769" s="161">
        <f>IF('Checklist Parameters'!$E$102&lt;&gt;"",(I769/43560)*'Checklist Parameters'!$E$102,"N/A")</f>
        <v>0</v>
      </c>
      <c r="Z769" s="161" t="str">
        <f>IF('Checklist Parameters'!$E$58&lt;&gt;"",((I769*'Checklist Parameters'!$E$58)*'Checklist Parameters'!$E$35)/1000,"N/A")</f>
        <v>N/A</v>
      </c>
      <c r="AA769" s="161">
        <f>IF('Checklist Parameters'!$E$101&lt;&gt;"",IFERROR(I769/'Checklist Parameters'!$E$101,0),"N/A")</f>
        <v>0</v>
      </c>
      <c r="AB769" s="161" t="str">
        <f>IF('Checklist Parameters'!$E$43&lt;&gt;"",(I769*'Checklist Parameters'!$E$43)/1000,"N/A")</f>
        <v>N/A</v>
      </c>
      <c r="AC769" s="161">
        <f>IF('Checklist Parameters'!$E$16="",$X769,IF(AND('Checklist Parameters'!$E$16&lt;$X769,'Checklist Parameters'!$E$16&gt;=3),'Checklist Parameters'!$E$16,IF(AND('Checklist Parameters'!$E$16&lt;$X769,'Checklist Parameters'!$E$16&lt;3),0,$X769)))</f>
        <v>0</v>
      </c>
      <c r="AD769" s="161" t="str">
        <f>IF(AND(I769&lt;'Checklist Parameters'!$E$22,$I769&lt;&gt;0),"Y","")</f>
        <v/>
      </c>
      <c r="AE769" s="161" t="str">
        <f>IF($AD769="Y",0,IF('Checklist Parameters'!$E$25="","&lt;no limit&gt;",ROUNDDOWN((($I769-'Checklist Parameters'!$E$24)/'Checklist Parameters'!$E$25)+1,0)))</f>
        <v>&lt;no limit&gt;</v>
      </c>
      <c r="AF769" s="174">
        <f t="shared" si="70"/>
        <v>0</v>
      </c>
      <c r="AG769" s="161">
        <f t="shared" si="71"/>
        <v>0</v>
      </c>
      <c r="AH769" s="126"/>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row>
    <row r="770" spans="1:79" ht="15">
      <c r="A770" s="393"/>
      <c r="B770" s="393"/>
      <c r="C770" s="393"/>
      <c r="D770" s="393"/>
      <c r="E770" s="393"/>
      <c r="F770" s="393"/>
      <c r="G770" s="393"/>
      <c r="H770" s="394"/>
      <c r="I770" s="394"/>
      <c r="J770" s="394"/>
      <c r="K770" s="394"/>
      <c r="L770" s="394"/>
      <c r="M770" s="394"/>
      <c r="N770" s="313">
        <f>IF(IF(I770&lt;'Checklist Parameters'!$E$22,0,($I770-$L770))&lt;0,0,IF(I770&lt;'Checklist Parameters'!$E$22,0,($I770-$L770)))</f>
        <v>0</v>
      </c>
      <c r="O770" s="394"/>
      <c r="P770" s="395"/>
      <c r="Q770" s="316">
        <f t="shared" si="66"/>
        <v>0</v>
      </c>
      <c r="R770" s="159">
        <f t="shared" si="67"/>
        <v>0</v>
      </c>
      <c r="S770" s="159">
        <f>IF('Checklist Parameters'!$E$60&lt;0.2,0.2,'Checklist Parameters'!$E$60)</f>
        <v>0.72</v>
      </c>
      <c r="T770" s="160">
        <f>IF($O770="",IF('Checklist District ID'!$C$43="Y",MAX($R770:$S770)*$I770,SUM($R770:$S770)*$I770),IF(O770&gt;0,Q770*S770))</f>
        <v>0</v>
      </c>
      <c r="U770" s="160">
        <f>IF(Q770&gt;0,((I770-T770)*'Formula Matrix'!$E$38),0)</f>
        <v>0</v>
      </c>
      <c r="V770" s="160">
        <f t="shared" si="68"/>
        <v>0</v>
      </c>
      <c r="W770" s="160">
        <f>IF(V770&gt;0,(V770*'Checklist Parameters'!$E$35),0)</f>
        <v>0</v>
      </c>
      <c r="X770" s="161">
        <f t="shared" si="69"/>
        <v>0</v>
      </c>
      <c r="Y770" s="161">
        <f>IF('Checklist Parameters'!$E$102&lt;&gt;"",(I770/43560)*'Checklist Parameters'!$E$102,"N/A")</f>
        <v>0</v>
      </c>
      <c r="Z770" s="161" t="str">
        <f>IF('Checklist Parameters'!$E$58&lt;&gt;"",((I770*'Checklist Parameters'!$E$58)*'Checklist Parameters'!$E$35)/1000,"N/A")</f>
        <v>N/A</v>
      </c>
      <c r="AA770" s="161">
        <f>IF('Checklist Parameters'!$E$101&lt;&gt;"",IFERROR(I770/'Checklist Parameters'!$E$101,0),"N/A")</f>
        <v>0</v>
      </c>
      <c r="AB770" s="161" t="str">
        <f>IF('Checklist Parameters'!$E$43&lt;&gt;"",(I770*'Checklist Parameters'!$E$43)/1000,"N/A")</f>
        <v>N/A</v>
      </c>
      <c r="AC770" s="161">
        <f>IF('Checklist Parameters'!$E$16="",$X770,IF(AND('Checklist Parameters'!$E$16&lt;$X770,'Checklist Parameters'!$E$16&gt;=3),'Checklist Parameters'!$E$16,IF(AND('Checklist Parameters'!$E$16&lt;$X770,'Checklist Parameters'!$E$16&lt;3),0,$X770)))</f>
        <v>0</v>
      </c>
      <c r="AD770" s="161" t="str">
        <f>IF(AND(I770&lt;'Checklist Parameters'!$E$22,$I770&lt;&gt;0),"Y","")</f>
        <v/>
      </c>
      <c r="AE770" s="161" t="str">
        <f>IF($AD770="Y",0,IF('Checklist Parameters'!$E$25="","&lt;no limit&gt;",ROUNDDOWN((($I770-'Checklist Parameters'!$E$24)/'Checklist Parameters'!$E$25)+1,0)))</f>
        <v>&lt;no limit&gt;</v>
      </c>
      <c r="AF770" s="174">
        <f t="shared" si="70"/>
        <v>0</v>
      </c>
      <c r="AG770" s="161">
        <f t="shared" si="71"/>
        <v>0</v>
      </c>
      <c r="AH770" s="126"/>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row>
    <row r="771" spans="1:79" ht="15">
      <c r="A771" s="393"/>
      <c r="B771" s="393"/>
      <c r="C771" s="393"/>
      <c r="D771" s="393"/>
      <c r="E771" s="393"/>
      <c r="F771" s="393"/>
      <c r="G771" s="393"/>
      <c r="H771" s="394"/>
      <c r="I771" s="394"/>
      <c r="J771" s="394"/>
      <c r="K771" s="394"/>
      <c r="L771" s="394"/>
      <c r="M771" s="394"/>
      <c r="N771" s="313">
        <f>IF(IF(I771&lt;'Checklist Parameters'!$E$22,0,($I771-$L771))&lt;0,0,IF(I771&lt;'Checklist Parameters'!$E$22,0,($I771-$L771)))</f>
        <v>0</v>
      </c>
      <c r="O771" s="394"/>
      <c r="P771" s="395"/>
      <c r="Q771" s="316">
        <f t="shared" si="66"/>
        <v>0</v>
      </c>
      <c r="R771" s="159">
        <f t="shared" si="67"/>
        <v>0</v>
      </c>
      <c r="S771" s="159">
        <f>IF('Checklist Parameters'!$E$60&lt;0.2,0.2,'Checklist Parameters'!$E$60)</f>
        <v>0.72</v>
      </c>
      <c r="T771" s="160">
        <f>IF($O771="",IF('Checklist District ID'!$C$43="Y",MAX($R771:$S771)*$I771,SUM($R771:$S771)*$I771),IF(O771&gt;0,Q771*S771))</f>
        <v>0</v>
      </c>
      <c r="U771" s="160">
        <f>IF(Q771&gt;0,((I771-T771)*'Formula Matrix'!$E$38),0)</f>
        <v>0</v>
      </c>
      <c r="V771" s="160">
        <f t="shared" si="68"/>
        <v>0</v>
      </c>
      <c r="W771" s="160">
        <f>IF(V771&gt;0,(V771*'Checklist Parameters'!$E$35),0)</f>
        <v>0</v>
      </c>
      <c r="X771" s="161">
        <f t="shared" si="69"/>
        <v>0</v>
      </c>
      <c r="Y771" s="161">
        <f>IF('Checklist Parameters'!$E$102&lt;&gt;"",(I771/43560)*'Checklist Parameters'!$E$102,"N/A")</f>
        <v>0</v>
      </c>
      <c r="Z771" s="161" t="str">
        <f>IF('Checklist Parameters'!$E$58&lt;&gt;"",((I771*'Checklist Parameters'!$E$58)*'Checklist Parameters'!$E$35)/1000,"N/A")</f>
        <v>N/A</v>
      </c>
      <c r="AA771" s="161">
        <f>IF('Checklist Parameters'!$E$101&lt;&gt;"",IFERROR(I771/'Checklist Parameters'!$E$101,0),"N/A")</f>
        <v>0</v>
      </c>
      <c r="AB771" s="161" t="str">
        <f>IF('Checklist Parameters'!$E$43&lt;&gt;"",(I771*'Checklist Parameters'!$E$43)/1000,"N/A")</f>
        <v>N/A</v>
      </c>
      <c r="AC771" s="161">
        <f>IF('Checklist Parameters'!$E$16="",$X771,IF(AND('Checklist Parameters'!$E$16&lt;$X771,'Checklist Parameters'!$E$16&gt;=3),'Checklist Parameters'!$E$16,IF(AND('Checklist Parameters'!$E$16&lt;$X771,'Checklist Parameters'!$E$16&lt;3),0,$X771)))</f>
        <v>0</v>
      </c>
      <c r="AD771" s="161" t="str">
        <f>IF(AND(I771&lt;'Checklist Parameters'!$E$22,$I771&lt;&gt;0),"Y","")</f>
        <v/>
      </c>
      <c r="AE771" s="161" t="str">
        <f>IF($AD771="Y",0,IF('Checklist Parameters'!$E$25="","&lt;no limit&gt;",ROUNDDOWN((($I771-'Checklist Parameters'!$E$24)/'Checklist Parameters'!$E$25)+1,0)))</f>
        <v>&lt;no limit&gt;</v>
      </c>
      <c r="AF771" s="174">
        <f t="shared" si="70"/>
        <v>0</v>
      </c>
      <c r="AG771" s="161">
        <f t="shared" si="71"/>
        <v>0</v>
      </c>
      <c r="AH771" s="126"/>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row>
    <row r="772" spans="1:79" ht="15">
      <c r="A772" s="393"/>
      <c r="B772" s="393"/>
      <c r="C772" s="393"/>
      <c r="D772" s="393"/>
      <c r="E772" s="393"/>
      <c r="F772" s="393"/>
      <c r="G772" s="393"/>
      <c r="H772" s="394"/>
      <c r="I772" s="394"/>
      <c r="J772" s="394"/>
      <c r="K772" s="394"/>
      <c r="L772" s="394"/>
      <c r="M772" s="394"/>
      <c r="N772" s="313">
        <f>IF(IF(I772&lt;'Checklist Parameters'!$E$22,0,($I772-$L772))&lt;0,0,IF(I772&lt;'Checklist Parameters'!$E$22,0,($I772-$L772)))</f>
        <v>0</v>
      </c>
      <c r="O772" s="394"/>
      <c r="P772" s="395"/>
      <c r="Q772" s="316">
        <f t="shared" si="66"/>
        <v>0</v>
      </c>
      <c r="R772" s="159">
        <f t="shared" si="67"/>
        <v>0</v>
      </c>
      <c r="S772" s="159">
        <f>IF('Checklist Parameters'!$E$60&lt;0.2,0.2,'Checklist Parameters'!$E$60)</f>
        <v>0.72</v>
      </c>
      <c r="T772" s="160">
        <f>IF($O772="",IF('Checklist District ID'!$C$43="Y",MAX($R772:$S772)*$I772,SUM($R772:$S772)*$I772),IF(O772&gt;0,Q772*S772))</f>
        <v>0</v>
      </c>
      <c r="U772" s="160">
        <f>IF(Q772&gt;0,((I772-T772)*'Formula Matrix'!$E$38),0)</f>
        <v>0</v>
      </c>
      <c r="V772" s="160">
        <f t="shared" si="68"/>
        <v>0</v>
      </c>
      <c r="W772" s="160">
        <f>IF(V772&gt;0,(V772*'Checklist Parameters'!$E$35),0)</f>
        <v>0</v>
      </c>
      <c r="X772" s="161">
        <f t="shared" si="69"/>
        <v>0</v>
      </c>
      <c r="Y772" s="161">
        <f>IF('Checklist Parameters'!$E$102&lt;&gt;"",(I772/43560)*'Checklist Parameters'!$E$102,"N/A")</f>
        <v>0</v>
      </c>
      <c r="Z772" s="161" t="str">
        <f>IF('Checklist Parameters'!$E$58&lt;&gt;"",((I772*'Checklist Parameters'!$E$58)*'Checklist Parameters'!$E$35)/1000,"N/A")</f>
        <v>N/A</v>
      </c>
      <c r="AA772" s="161">
        <f>IF('Checklist Parameters'!$E$101&lt;&gt;"",IFERROR(I772/'Checklist Parameters'!$E$101,0),"N/A")</f>
        <v>0</v>
      </c>
      <c r="AB772" s="161" t="str">
        <f>IF('Checklist Parameters'!$E$43&lt;&gt;"",(I772*'Checklist Parameters'!$E$43)/1000,"N/A")</f>
        <v>N/A</v>
      </c>
      <c r="AC772" s="161">
        <f>IF('Checklist Parameters'!$E$16="",$X772,IF(AND('Checklist Parameters'!$E$16&lt;$X772,'Checklist Parameters'!$E$16&gt;=3),'Checklist Parameters'!$E$16,IF(AND('Checklist Parameters'!$E$16&lt;$X772,'Checklist Parameters'!$E$16&lt;3),0,$X772)))</f>
        <v>0</v>
      </c>
      <c r="AD772" s="161" t="str">
        <f>IF(AND(I772&lt;'Checklist Parameters'!$E$22,$I772&lt;&gt;0),"Y","")</f>
        <v/>
      </c>
      <c r="AE772" s="161" t="str">
        <f>IF($AD772="Y",0,IF('Checklist Parameters'!$E$25="","&lt;no limit&gt;",ROUNDDOWN((($I772-'Checklist Parameters'!$E$24)/'Checklist Parameters'!$E$25)+1,0)))</f>
        <v>&lt;no limit&gt;</v>
      </c>
      <c r="AF772" s="174">
        <f t="shared" si="70"/>
        <v>0</v>
      </c>
      <c r="AG772" s="161">
        <f t="shared" si="71"/>
        <v>0</v>
      </c>
      <c r="AH772" s="126"/>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row>
    <row r="773" spans="1:79" ht="15">
      <c r="A773" s="393"/>
      <c r="B773" s="393"/>
      <c r="C773" s="393"/>
      <c r="D773" s="393"/>
      <c r="E773" s="393"/>
      <c r="F773" s="393"/>
      <c r="G773" s="393"/>
      <c r="H773" s="394"/>
      <c r="I773" s="394"/>
      <c r="J773" s="394"/>
      <c r="K773" s="394"/>
      <c r="L773" s="394"/>
      <c r="M773" s="394"/>
      <c r="N773" s="313">
        <f>IF(IF(I773&lt;'Checklist Parameters'!$E$22,0,($I773-$L773))&lt;0,0,IF(I773&lt;'Checklist Parameters'!$E$22,0,($I773-$L773)))</f>
        <v>0</v>
      </c>
      <c r="O773" s="394"/>
      <c r="P773" s="395"/>
      <c r="Q773" s="316">
        <f t="shared" si="66"/>
        <v>0</v>
      </c>
      <c r="R773" s="159">
        <f t="shared" si="67"/>
        <v>0</v>
      </c>
      <c r="S773" s="159">
        <f>IF('Checklist Parameters'!$E$60&lt;0.2,0.2,'Checklist Parameters'!$E$60)</f>
        <v>0.72</v>
      </c>
      <c r="T773" s="160">
        <f>IF($O773="",IF('Checklist District ID'!$C$43="Y",MAX($R773:$S773)*$I773,SUM($R773:$S773)*$I773),IF(O773&gt;0,Q773*S773))</f>
        <v>0</v>
      </c>
      <c r="U773" s="160">
        <f>IF(Q773&gt;0,((I773-T773)*'Formula Matrix'!$E$38),0)</f>
        <v>0</v>
      </c>
      <c r="V773" s="160">
        <f t="shared" si="68"/>
        <v>0</v>
      </c>
      <c r="W773" s="160">
        <f>IF(V773&gt;0,(V773*'Checklist Parameters'!$E$35),0)</f>
        <v>0</v>
      </c>
      <c r="X773" s="161">
        <f t="shared" si="69"/>
        <v>0</v>
      </c>
      <c r="Y773" s="161">
        <f>IF('Checklist Parameters'!$E$102&lt;&gt;"",(I773/43560)*'Checklist Parameters'!$E$102,"N/A")</f>
        <v>0</v>
      </c>
      <c r="Z773" s="161" t="str">
        <f>IF('Checklist Parameters'!$E$58&lt;&gt;"",((I773*'Checklist Parameters'!$E$58)*'Checklist Parameters'!$E$35)/1000,"N/A")</f>
        <v>N/A</v>
      </c>
      <c r="AA773" s="161">
        <f>IF('Checklist Parameters'!$E$101&lt;&gt;"",IFERROR(I773/'Checklist Parameters'!$E$101,0),"N/A")</f>
        <v>0</v>
      </c>
      <c r="AB773" s="161" t="str">
        <f>IF('Checklist Parameters'!$E$43&lt;&gt;"",(I773*'Checklist Parameters'!$E$43)/1000,"N/A")</f>
        <v>N/A</v>
      </c>
      <c r="AC773" s="161">
        <f>IF('Checklist Parameters'!$E$16="",$X773,IF(AND('Checklist Parameters'!$E$16&lt;$X773,'Checklist Parameters'!$E$16&gt;=3),'Checklist Parameters'!$E$16,IF(AND('Checklist Parameters'!$E$16&lt;$X773,'Checklist Parameters'!$E$16&lt;3),0,$X773)))</f>
        <v>0</v>
      </c>
      <c r="AD773" s="161" t="str">
        <f>IF(AND(I773&lt;'Checklist Parameters'!$E$22,$I773&lt;&gt;0),"Y","")</f>
        <v/>
      </c>
      <c r="AE773" s="161" t="str">
        <f>IF($AD773="Y",0,IF('Checklist Parameters'!$E$25="","&lt;no limit&gt;",ROUNDDOWN((($I773-'Checklist Parameters'!$E$24)/'Checklist Parameters'!$E$25)+1,0)))</f>
        <v>&lt;no limit&gt;</v>
      </c>
      <c r="AF773" s="174">
        <f t="shared" si="70"/>
        <v>0</v>
      </c>
      <c r="AG773" s="161">
        <f t="shared" si="71"/>
        <v>0</v>
      </c>
      <c r="AH773" s="126"/>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row>
    <row r="774" spans="1:79" ht="15">
      <c r="A774" s="393"/>
      <c r="B774" s="393"/>
      <c r="C774" s="393"/>
      <c r="D774" s="393"/>
      <c r="E774" s="393"/>
      <c r="F774" s="393"/>
      <c r="G774" s="393"/>
      <c r="H774" s="394"/>
      <c r="I774" s="394"/>
      <c r="J774" s="394"/>
      <c r="K774" s="394"/>
      <c r="L774" s="394"/>
      <c r="M774" s="394"/>
      <c r="N774" s="313">
        <f>IF(IF(I774&lt;'Checklist Parameters'!$E$22,0,($I774-$L774))&lt;0,0,IF(I774&lt;'Checklist Parameters'!$E$22,0,($I774-$L774)))</f>
        <v>0</v>
      </c>
      <c r="O774" s="394"/>
      <c r="P774" s="395"/>
      <c r="Q774" s="316">
        <f t="shared" si="66"/>
        <v>0</v>
      </c>
      <c r="R774" s="159">
        <f t="shared" si="67"/>
        <v>0</v>
      </c>
      <c r="S774" s="159">
        <f>IF('Checklist Parameters'!$E$60&lt;0.2,0.2,'Checklist Parameters'!$E$60)</f>
        <v>0.72</v>
      </c>
      <c r="T774" s="160">
        <f>IF($O774="",IF('Checklist District ID'!$C$43="Y",MAX($R774:$S774)*$I774,SUM($R774:$S774)*$I774),IF(O774&gt;0,Q774*S774))</f>
        <v>0</v>
      </c>
      <c r="U774" s="160">
        <f>IF(Q774&gt;0,((I774-T774)*'Formula Matrix'!$E$38),0)</f>
        <v>0</v>
      </c>
      <c r="V774" s="160">
        <f t="shared" si="68"/>
        <v>0</v>
      </c>
      <c r="W774" s="160">
        <f>IF(V774&gt;0,(V774*'Checklist Parameters'!$E$35),0)</f>
        <v>0</v>
      </c>
      <c r="X774" s="161">
        <f t="shared" si="69"/>
        <v>0</v>
      </c>
      <c r="Y774" s="161">
        <f>IF('Checklist Parameters'!$E$102&lt;&gt;"",(I774/43560)*'Checklist Parameters'!$E$102,"N/A")</f>
        <v>0</v>
      </c>
      <c r="Z774" s="161" t="str">
        <f>IF('Checklist Parameters'!$E$58&lt;&gt;"",((I774*'Checklist Parameters'!$E$58)*'Checklist Parameters'!$E$35)/1000,"N/A")</f>
        <v>N/A</v>
      </c>
      <c r="AA774" s="161">
        <f>IF('Checklist Parameters'!$E$101&lt;&gt;"",IFERROR(I774/'Checklist Parameters'!$E$101,0),"N/A")</f>
        <v>0</v>
      </c>
      <c r="AB774" s="161" t="str">
        <f>IF('Checklist Parameters'!$E$43&lt;&gt;"",(I774*'Checklist Parameters'!$E$43)/1000,"N/A")</f>
        <v>N/A</v>
      </c>
      <c r="AC774" s="161">
        <f>IF('Checklist Parameters'!$E$16="",$X774,IF(AND('Checklist Parameters'!$E$16&lt;$X774,'Checklist Parameters'!$E$16&gt;=3),'Checklist Parameters'!$E$16,IF(AND('Checklist Parameters'!$E$16&lt;$X774,'Checklist Parameters'!$E$16&lt;3),0,$X774)))</f>
        <v>0</v>
      </c>
      <c r="AD774" s="161" t="str">
        <f>IF(AND(I774&lt;'Checklist Parameters'!$E$22,$I774&lt;&gt;0),"Y","")</f>
        <v/>
      </c>
      <c r="AE774" s="161" t="str">
        <f>IF($AD774="Y",0,IF('Checklist Parameters'!$E$25="","&lt;no limit&gt;",ROUNDDOWN((($I774-'Checklist Parameters'!$E$24)/'Checklist Parameters'!$E$25)+1,0)))</f>
        <v>&lt;no limit&gt;</v>
      </c>
      <c r="AF774" s="174">
        <f t="shared" si="70"/>
        <v>0</v>
      </c>
      <c r="AG774" s="161">
        <f t="shared" si="71"/>
        <v>0</v>
      </c>
      <c r="AH774" s="126"/>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row>
    <row r="775" spans="1:79" ht="15">
      <c r="A775" s="393"/>
      <c r="B775" s="393"/>
      <c r="C775" s="393"/>
      <c r="D775" s="393"/>
      <c r="E775" s="393"/>
      <c r="F775" s="393"/>
      <c r="G775" s="393"/>
      <c r="H775" s="394"/>
      <c r="I775" s="394"/>
      <c r="J775" s="394"/>
      <c r="K775" s="394"/>
      <c r="L775" s="394"/>
      <c r="M775" s="394"/>
      <c r="N775" s="313">
        <f>IF(IF(I775&lt;'Checklist Parameters'!$E$22,0,($I775-$L775))&lt;0,0,IF(I775&lt;'Checklist Parameters'!$E$22,0,($I775-$L775)))</f>
        <v>0</v>
      </c>
      <c r="O775" s="394"/>
      <c r="P775" s="395"/>
      <c r="Q775" s="316">
        <f t="shared" si="66"/>
        <v>0</v>
      </c>
      <c r="R775" s="159">
        <f t="shared" si="67"/>
        <v>0</v>
      </c>
      <c r="S775" s="159">
        <f>IF('Checklist Parameters'!$E$60&lt;0.2,0.2,'Checklist Parameters'!$E$60)</f>
        <v>0.72</v>
      </c>
      <c r="T775" s="160">
        <f>IF($O775="",IF('Checklist District ID'!$C$43="Y",MAX($R775:$S775)*$I775,SUM($R775:$S775)*$I775),IF(O775&gt;0,Q775*S775))</f>
        <v>0</v>
      </c>
      <c r="U775" s="160">
        <f>IF(Q775&gt;0,((I775-T775)*'Formula Matrix'!$E$38),0)</f>
        <v>0</v>
      </c>
      <c r="V775" s="160">
        <f t="shared" si="68"/>
        <v>0</v>
      </c>
      <c r="W775" s="160">
        <f>IF(V775&gt;0,(V775*'Checklist Parameters'!$E$35),0)</f>
        <v>0</v>
      </c>
      <c r="X775" s="161">
        <f t="shared" si="69"/>
        <v>0</v>
      </c>
      <c r="Y775" s="161">
        <f>IF('Checklist Parameters'!$E$102&lt;&gt;"",(I775/43560)*'Checklist Parameters'!$E$102,"N/A")</f>
        <v>0</v>
      </c>
      <c r="Z775" s="161" t="str">
        <f>IF('Checklist Parameters'!$E$58&lt;&gt;"",((I775*'Checklist Parameters'!$E$58)*'Checklist Parameters'!$E$35)/1000,"N/A")</f>
        <v>N/A</v>
      </c>
      <c r="AA775" s="161">
        <f>IF('Checklist Parameters'!$E$101&lt;&gt;"",IFERROR(I775/'Checklist Parameters'!$E$101,0),"N/A")</f>
        <v>0</v>
      </c>
      <c r="AB775" s="161" t="str">
        <f>IF('Checklist Parameters'!$E$43&lt;&gt;"",(I775*'Checklist Parameters'!$E$43)/1000,"N/A")</f>
        <v>N/A</v>
      </c>
      <c r="AC775" s="161">
        <f>IF('Checklist Parameters'!$E$16="",$X775,IF(AND('Checklist Parameters'!$E$16&lt;$X775,'Checklist Parameters'!$E$16&gt;=3),'Checklist Parameters'!$E$16,IF(AND('Checklist Parameters'!$E$16&lt;$X775,'Checklist Parameters'!$E$16&lt;3),0,$X775)))</f>
        <v>0</v>
      </c>
      <c r="AD775" s="161" t="str">
        <f>IF(AND(I775&lt;'Checklist Parameters'!$E$22,$I775&lt;&gt;0),"Y","")</f>
        <v/>
      </c>
      <c r="AE775" s="161" t="str">
        <f>IF($AD775="Y",0,IF('Checklist Parameters'!$E$25="","&lt;no limit&gt;",ROUNDDOWN((($I775-'Checklist Parameters'!$E$24)/'Checklist Parameters'!$E$25)+1,0)))</f>
        <v>&lt;no limit&gt;</v>
      </c>
      <c r="AF775" s="174">
        <f t="shared" si="70"/>
        <v>0</v>
      </c>
      <c r="AG775" s="161">
        <f t="shared" si="71"/>
        <v>0</v>
      </c>
      <c r="AH775" s="126"/>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row>
    <row r="776" spans="1:79" ht="15">
      <c r="A776" s="393"/>
      <c r="B776" s="393"/>
      <c r="C776" s="393"/>
      <c r="D776" s="393"/>
      <c r="E776" s="393"/>
      <c r="F776" s="393"/>
      <c r="G776" s="393"/>
      <c r="H776" s="394"/>
      <c r="I776" s="394"/>
      <c r="J776" s="394"/>
      <c r="K776" s="394"/>
      <c r="L776" s="394"/>
      <c r="M776" s="394"/>
      <c r="N776" s="313">
        <f>IF(IF(I776&lt;'Checklist Parameters'!$E$22,0,($I776-$L776))&lt;0,0,IF(I776&lt;'Checklist Parameters'!$E$22,0,($I776-$L776)))</f>
        <v>0</v>
      </c>
      <c r="O776" s="394"/>
      <c r="P776" s="395"/>
      <c r="Q776" s="316">
        <f t="shared" si="66"/>
        <v>0</v>
      </c>
      <c r="R776" s="159">
        <f t="shared" si="67"/>
        <v>0</v>
      </c>
      <c r="S776" s="159">
        <f>IF('Checklist Parameters'!$E$60&lt;0.2,0.2,'Checklist Parameters'!$E$60)</f>
        <v>0.72</v>
      </c>
      <c r="T776" s="160">
        <f>IF($O776="",IF('Checklist District ID'!$C$43="Y",MAX($R776:$S776)*$I776,SUM($R776:$S776)*$I776),IF(O776&gt;0,Q776*S776))</f>
        <v>0</v>
      </c>
      <c r="U776" s="160">
        <f>IF(Q776&gt;0,((I776-T776)*'Formula Matrix'!$E$38),0)</f>
        <v>0</v>
      </c>
      <c r="V776" s="160">
        <f t="shared" si="68"/>
        <v>0</v>
      </c>
      <c r="W776" s="160">
        <f>IF(V776&gt;0,(V776*'Checklist Parameters'!$E$35),0)</f>
        <v>0</v>
      </c>
      <c r="X776" s="161">
        <f t="shared" si="69"/>
        <v>0</v>
      </c>
      <c r="Y776" s="161">
        <f>IF('Checklist Parameters'!$E$102&lt;&gt;"",(I776/43560)*'Checklist Parameters'!$E$102,"N/A")</f>
        <v>0</v>
      </c>
      <c r="Z776" s="161" t="str">
        <f>IF('Checklist Parameters'!$E$58&lt;&gt;"",((I776*'Checklist Parameters'!$E$58)*'Checklist Parameters'!$E$35)/1000,"N/A")</f>
        <v>N/A</v>
      </c>
      <c r="AA776" s="161">
        <f>IF('Checklist Parameters'!$E$101&lt;&gt;"",IFERROR(I776/'Checklist Parameters'!$E$101,0),"N/A")</f>
        <v>0</v>
      </c>
      <c r="AB776" s="161" t="str">
        <f>IF('Checklist Parameters'!$E$43&lt;&gt;"",(I776*'Checklist Parameters'!$E$43)/1000,"N/A")</f>
        <v>N/A</v>
      </c>
      <c r="AC776" s="161">
        <f>IF('Checklist Parameters'!$E$16="",$X776,IF(AND('Checklist Parameters'!$E$16&lt;$X776,'Checklist Parameters'!$E$16&gt;=3),'Checklist Parameters'!$E$16,IF(AND('Checklist Parameters'!$E$16&lt;$X776,'Checklist Parameters'!$E$16&lt;3),0,$X776)))</f>
        <v>0</v>
      </c>
      <c r="AD776" s="161" t="str">
        <f>IF(AND(I776&lt;'Checklist Parameters'!$E$22,$I776&lt;&gt;0),"Y","")</f>
        <v/>
      </c>
      <c r="AE776" s="161" t="str">
        <f>IF($AD776="Y",0,IF('Checklist Parameters'!$E$25="","&lt;no limit&gt;",ROUNDDOWN((($I776-'Checklist Parameters'!$E$24)/'Checklist Parameters'!$E$25)+1,0)))</f>
        <v>&lt;no limit&gt;</v>
      </c>
      <c r="AF776" s="174">
        <f t="shared" si="70"/>
        <v>0</v>
      </c>
      <c r="AG776" s="161">
        <f t="shared" si="71"/>
        <v>0</v>
      </c>
      <c r="AH776" s="126"/>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row>
    <row r="777" spans="1:79" ht="15">
      <c r="A777" s="393"/>
      <c r="B777" s="393"/>
      <c r="C777" s="393"/>
      <c r="D777" s="393"/>
      <c r="E777" s="393"/>
      <c r="F777" s="393"/>
      <c r="G777" s="393"/>
      <c r="H777" s="394"/>
      <c r="I777" s="394"/>
      <c r="J777" s="394"/>
      <c r="K777" s="394"/>
      <c r="L777" s="394"/>
      <c r="M777" s="394"/>
      <c r="N777" s="313">
        <f>IF(IF(I777&lt;'Checklist Parameters'!$E$22,0,($I777-$L777))&lt;0,0,IF(I777&lt;'Checklist Parameters'!$E$22,0,($I777-$L777)))</f>
        <v>0</v>
      </c>
      <c r="O777" s="394"/>
      <c r="P777" s="395"/>
      <c r="Q777" s="316">
        <f t="shared" si="66"/>
        <v>0</v>
      </c>
      <c r="R777" s="159">
        <f t="shared" si="67"/>
        <v>0</v>
      </c>
      <c r="S777" s="159">
        <f>IF('Checklist Parameters'!$E$60&lt;0.2,0.2,'Checklist Parameters'!$E$60)</f>
        <v>0.72</v>
      </c>
      <c r="T777" s="160">
        <f>IF($O777="",IF('Checklist District ID'!$C$43="Y",MAX($R777:$S777)*$I777,SUM($R777:$S777)*$I777),IF(O777&gt;0,Q777*S777))</f>
        <v>0</v>
      </c>
      <c r="U777" s="160">
        <f>IF(Q777&gt;0,((I777-T777)*'Formula Matrix'!$E$38),0)</f>
        <v>0</v>
      </c>
      <c r="V777" s="160">
        <f t="shared" si="68"/>
        <v>0</v>
      </c>
      <c r="W777" s="160">
        <f>IF(V777&gt;0,(V777*'Checklist Parameters'!$E$35),0)</f>
        <v>0</v>
      </c>
      <c r="X777" s="161">
        <f t="shared" si="69"/>
        <v>0</v>
      </c>
      <c r="Y777" s="161">
        <f>IF('Checklist Parameters'!$E$102&lt;&gt;"",(I777/43560)*'Checklist Parameters'!$E$102,"N/A")</f>
        <v>0</v>
      </c>
      <c r="Z777" s="161" t="str">
        <f>IF('Checklist Parameters'!$E$58&lt;&gt;"",((I777*'Checklist Parameters'!$E$58)*'Checklist Parameters'!$E$35)/1000,"N/A")</f>
        <v>N/A</v>
      </c>
      <c r="AA777" s="161">
        <f>IF('Checklist Parameters'!$E$101&lt;&gt;"",IFERROR(I777/'Checklist Parameters'!$E$101,0),"N/A")</f>
        <v>0</v>
      </c>
      <c r="AB777" s="161" t="str">
        <f>IF('Checklist Parameters'!$E$43&lt;&gt;"",(I777*'Checklist Parameters'!$E$43)/1000,"N/A")</f>
        <v>N/A</v>
      </c>
      <c r="AC777" s="161">
        <f>IF('Checklist Parameters'!$E$16="",$X777,IF(AND('Checklist Parameters'!$E$16&lt;$X777,'Checklist Parameters'!$E$16&gt;=3),'Checklist Parameters'!$E$16,IF(AND('Checklist Parameters'!$E$16&lt;$X777,'Checklist Parameters'!$E$16&lt;3),0,$X777)))</f>
        <v>0</v>
      </c>
      <c r="AD777" s="161" t="str">
        <f>IF(AND(I777&lt;'Checklist Parameters'!$E$22,$I777&lt;&gt;0),"Y","")</f>
        <v/>
      </c>
      <c r="AE777" s="161" t="str">
        <f>IF($AD777="Y",0,IF('Checklist Parameters'!$E$25="","&lt;no limit&gt;",ROUNDDOWN((($I777-'Checklist Parameters'!$E$24)/'Checklist Parameters'!$E$25)+1,0)))</f>
        <v>&lt;no limit&gt;</v>
      </c>
      <c r="AF777" s="174">
        <f t="shared" si="70"/>
        <v>0</v>
      </c>
      <c r="AG777" s="161">
        <f t="shared" si="71"/>
        <v>0</v>
      </c>
      <c r="AH777" s="126"/>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row>
    <row r="778" spans="1:79" ht="15">
      <c r="A778" s="393"/>
      <c r="B778" s="393"/>
      <c r="C778" s="393"/>
      <c r="D778" s="393"/>
      <c r="E778" s="393"/>
      <c r="F778" s="393"/>
      <c r="G778" s="393"/>
      <c r="H778" s="394"/>
      <c r="I778" s="394"/>
      <c r="J778" s="394"/>
      <c r="K778" s="394"/>
      <c r="L778" s="394"/>
      <c r="M778" s="394"/>
      <c r="N778" s="313">
        <f>IF(IF(I778&lt;'Checklist Parameters'!$E$22,0,($I778-$L778))&lt;0,0,IF(I778&lt;'Checklist Parameters'!$E$22,0,($I778-$L778)))</f>
        <v>0</v>
      </c>
      <c r="O778" s="394"/>
      <c r="P778" s="395"/>
      <c r="Q778" s="316">
        <f t="shared" si="66"/>
        <v>0</v>
      </c>
      <c r="R778" s="159">
        <f t="shared" si="67"/>
        <v>0</v>
      </c>
      <c r="S778" s="159">
        <f>IF('Checklist Parameters'!$E$60&lt;0.2,0.2,'Checklist Parameters'!$E$60)</f>
        <v>0.72</v>
      </c>
      <c r="T778" s="160">
        <f>IF($O778="",IF('Checklist District ID'!$C$43="Y",MAX($R778:$S778)*$I778,SUM($R778:$S778)*$I778),IF(O778&gt;0,Q778*S778))</f>
        <v>0</v>
      </c>
      <c r="U778" s="160">
        <f>IF(Q778&gt;0,((I778-T778)*'Formula Matrix'!$E$38),0)</f>
        <v>0</v>
      </c>
      <c r="V778" s="160">
        <f t="shared" si="68"/>
        <v>0</v>
      </c>
      <c r="W778" s="160">
        <f>IF(V778&gt;0,(V778*'Checklist Parameters'!$E$35),0)</f>
        <v>0</v>
      </c>
      <c r="X778" s="161">
        <f t="shared" si="69"/>
        <v>0</v>
      </c>
      <c r="Y778" s="161">
        <f>IF('Checklist Parameters'!$E$102&lt;&gt;"",(I778/43560)*'Checklist Parameters'!$E$102,"N/A")</f>
        <v>0</v>
      </c>
      <c r="Z778" s="161" t="str">
        <f>IF('Checklist Parameters'!$E$58&lt;&gt;"",((I778*'Checklist Parameters'!$E$58)*'Checklist Parameters'!$E$35)/1000,"N/A")</f>
        <v>N/A</v>
      </c>
      <c r="AA778" s="161">
        <f>IF('Checklist Parameters'!$E$101&lt;&gt;"",IFERROR(I778/'Checklist Parameters'!$E$101,0),"N/A")</f>
        <v>0</v>
      </c>
      <c r="AB778" s="161" t="str">
        <f>IF('Checklist Parameters'!$E$43&lt;&gt;"",(I778*'Checklist Parameters'!$E$43)/1000,"N/A")</f>
        <v>N/A</v>
      </c>
      <c r="AC778" s="161">
        <f>IF('Checklist Parameters'!$E$16="",$X778,IF(AND('Checklist Parameters'!$E$16&lt;$X778,'Checklist Parameters'!$E$16&gt;=3),'Checklist Parameters'!$E$16,IF(AND('Checklist Parameters'!$E$16&lt;$X778,'Checklist Parameters'!$E$16&lt;3),0,$X778)))</f>
        <v>0</v>
      </c>
      <c r="AD778" s="161" t="str">
        <f>IF(AND(I778&lt;'Checklist Parameters'!$E$22,$I778&lt;&gt;0),"Y","")</f>
        <v/>
      </c>
      <c r="AE778" s="161" t="str">
        <f>IF($AD778="Y",0,IF('Checklist Parameters'!$E$25="","&lt;no limit&gt;",ROUNDDOWN((($I778-'Checklist Parameters'!$E$24)/'Checklist Parameters'!$E$25)+1,0)))</f>
        <v>&lt;no limit&gt;</v>
      </c>
      <c r="AF778" s="174">
        <f t="shared" si="70"/>
        <v>0</v>
      </c>
      <c r="AG778" s="161">
        <f t="shared" si="71"/>
        <v>0</v>
      </c>
      <c r="AH778" s="126"/>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row>
    <row r="779" spans="1:79" ht="15">
      <c r="A779" s="393"/>
      <c r="B779" s="393"/>
      <c r="C779" s="393"/>
      <c r="D779" s="393"/>
      <c r="E779" s="393"/>
      <c r="F779" s="393"/>
      <c r="G779" s="393"/>
      <c r="H779" s="394"/>
      <c r="I779" s="394"/>
      <c r="J779" s="394"/>
      <c r="K779" s="394"/>
      <c r="L779" s="394"/>
      <c r="M779" s="394"/>
      <c r="N779" s="313">
        <f>IF(IF(I779&lt;'Checklist Parameters'!$E$22,0,($I779-$L779))&lt;0,0,IF(I779&lt;'Checklist Parameters'!$E$22,0,($I779-$L779)))</f>
        <v>0</v>
      </c>
      <c r="O779" s="394"/>
      <c r="P779" s="395"/>
      <c r="Q779" s="316">
        <f t="shared" si="66"/>
        <v>0</v>
      </c>
      <c r="R779" s="159">
        <f t="shared" si="67"/>
        <v>0</v>
      </c>
      <c r="S779" s="159">
        <f>IF('Checklist Parameters'!$E$60&lt;0.2,0.2,'Checklist Parameters'!$E$60)</f>
        <v>0.72</v>
      </c>
      <c r="T779" s="160">
        <f>IF($O779="",IF('Checklist District ID'!$C$43="Y",MAX($R779:$S779)*$I779,SUM($R779:$S779)*$I779),IF(O779&gt;0,Q779*S779))</f>
        <v>0</v>
      </c>
      <c r="U779" s="160">
        <f>IF(Q779&gt;0,((I779-T779)*'Formula Matrix'!$E$38),0)</f>
        <v>0</v>
      </c>
      <c r="V779" s="160">
        <f t="shared" si="68"/>
        <v>0</v>
      </c>
      <c r="W779" s="160">
        <f>IF(V779&gt;0,(V779*'Checklist Parameters'!$E$35),0)</f>
        <v>0</v>
      </c>
      <c r="X779" s="161">
        <f t="shared" si="69"/>
        <v>0</v>
      </c>
      <c r="Y779" s="161">
        <f>IF('Checklist Parameters'!$E$102&lt;&gt;"",(I779/43560)*'Checklist Parameters'!$E$102,"N/A")</f>
        <v>0</v>
      </c>
      <c r="Z779" s="161" t="str">
        <f>IF('Checklist Parameters'!$E$58&lt;&gt;"",((I779*'Checklist Parameters'!$E$58)*'Checklist Parameters'!$E$35)/1000,"N/A")</f>
        <v>N/A</v>
      </c>
      <c r="AA779" s="161">
        <f>IF('Checklist Parameters'!$E$101&lt;&gt;"",IFERROR(I779/'Checklist Parameters'!$E$101,0),"N/A")</f>
        <v>0</v>
      </c>
      <c r="AB779" s="161" t="str">
        <f>IF('Checklist Parameters'!$E$43&lt;&gt;"",(I779*'Checklist Parameters'!$E$43)/1000,"N/A")</f>
        <v>N/A</v>
      </c>
      <c r="AC779" s="161">
        <f>IF('Checklist Parameters'!$E$16="",$X779,IF(AND('Checklist Parameters'!$E$16&lt;$X779,'Checklist Parameters'!$E$16&gt;=3),'Checklist Parameters'!$E$16,IF(AND('Checklist Parameters'!$E$16&lt;$X779,'Checklist Parameters'!$E$16&lt;3),0,$X779)))</f>
        <v>0</v>
      </c>
      <c r="AD779" s="161" t="str">
        <f>IF(AND(I779&lt;'Checklist Parameters'!$E$22,$I779&lt;&gt;0),"Y","")</f>
        <v/>
      </c>
      <c r="AE779" s="161" t="str">
        <f>IF($AD779="Y",0,IF('Checklist Parameters'!$E$25="","&lt;no limit&gt;",ROUNDDOWN((($I779-'Checklist Parameters'!$E$24)/'Checklist Parameters'!$E$25)+1,0)))</f>
        <v>&lt;no limit&gt;</v>
      </c>
      <c r="AF779" s="174">
        <f t="shared" si="70"/>
        <v>0</v>
      </c>
      <c r="AG779" s="161">
        <f t="shared" si="71"/>
        <v>0</v>
      </c>
      <c r="AH779" s="126"/>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row>
    <row r="780" spans="1:79" ht="15">
      <c r="A780" s="393"/>
      <c r="B780" s="393"/>
      <c r="C780" s="393"/>
      <c r="D780" s="393"/>
      <c r="E780" s="393"/>
      <c r="F780" s="393"/>
      <c r="G780" s="393"/>
      <c r="H780" s="394"/>
      <c r="I780" s="394"/>
      <c r="J780" s="394"/>
      <c r="K780" s="394"/>
      <c r="L780" s="394"/>
      <c r="M780" s="394"/>
      <c r="N780" s="313">
        <f>IF(IF(I780&lt;'Checklist Parameters'!$E$22,0,($I780-$L780))&lt;0,0,IF(I780&lt;'Checklist Parameters'!$E$22,0,($I780-$L780)))</f>
        <v>0</v>
      </c>
      <c r="O780" s="394"/>
      <c r="P780" s="395"/>
      <c r="Q780" s="316">
        <f t="shared" si="66"/>
        <v>0</v>
      </c>
      <c r="R780" s="159">
        <f t="shared" si="67"/>
        <v>0</v>
      </c>
      <c r="S780" s="159">
        <f>IF('Checklist Parameters'!$E$60&lt;0.2,0.2,'Checklist Parameters'!$E$60)</f>
        <v>0.72</v>
      </c>
      <c r="T780" s="160">
        <f>IF($O780="",IF('Checklist District ID'!$C$43="Y",MAX($R780:$S780)*$I780,SUM($R780:$S780)*$I780),IF(O780&gt;0,Q780*S780))</f>
        <v>0</v>
      </c>
      <c r="U780" s="160">
        <f>IF(Q780&gt;0,((I780-T780)*'Formula Matrix'!$E$38),0)</f>
        <v>0</v>
      </c>
      <c r="V780" s="160">
        <f t="shared" si="68"/>
        <v>0</v>
      </c>
      <c r="W780" s="160">
        <f>IF(V780&gt;0,(V780*'Checklist Parameters'!$E$35),0)</f>
        <v>0</v>
      </c>
      <c r="X780" s="161">
        <f t="shared" si="69"/>
        <v>0</v>
      </c>
      <c r="Y780" s="161">
        <f>IF('Checklist Parameters'!$E$102&lt;&gt;"",(I780/43560)*'Checklist Parameters'!$E$102,"N/A")</f>
        <v>0</v>
      </c>
      <c r="Z780" s="161" t="str">
        <f>IF('Checklist Parameters'!$E$58&lt;&gt;"",((I780*'Checklist Parameters'!$E$58)*'Checklist Parameters'!$E$35)/1000,"N/A")</f>
        <v>N/A</v>
      </c>
      <c r="AA780" s="161">
        <f>IF('Checklist Parameters'!$E$101&lt;&gt;"",IFERROR(I780/'Checklist Parameters'!$E$101,0),"N/A")</f>
        <v>0</v>
      </c>
      <c r="AB780" s="161" t="str">
        <f>IF('Checklist Parameters'!$E$43&lt;&gt;"",(I780*'Checklist Parameters'!$E$43)/1000,"N/A")</f>
        <v>N/A</v>
      </c>
      <c r="AC780" s="161">
        <f>IF('Checklist Parameters'!$E$16="",$X780,IF(AND('Checklist Parameters'!$E$16&lt;$X780,'Checklist Parameters'!$E$16&gt;=3),'Checklist Parameters'!$E$16,IF(AND('Checklist Parameters'!$E$16&lt;$X780,'Checklist Parameters'!$E$16&lt;3),0,$X780)))</f>
        <v>0</v>
      </c>
      <c r="AD780" s="161" t="str">
        <f>IF(AND(I780&lt;'Checklist Parameters'!$E$22,$I780&lt;&gt;0),"Y","")</f>
        <v/>
      </c>
      <c r="AE780" s="161" t="str">
        <f>IF($AD780="Y",0,IF('Checklist Parameters'!$E$25="","&lt;no limit&gt;",ROUNDDOWN((($I780-'Checklist Parameters'!$E$24)/'Checklist Parameters'!$E$25)+1,0)))</f>
        <v>&lt;no limit&gt;</v>
      </c>
      <c r="AF780" s="174">
        <f t="shared" si="70"/>
        <v>0</v>
      </c>
      <c r="AG780" s="161">
        <f t="shared" si="71"/>
        <v>0</v>
      </c>
      <c r="AH780" s="126"/>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row>
    <row r="781" spans="1:79" ht="15">
      <c r="A781" s="393"/>
      <c r="B781" s="393"/>
      <c r="C781" s="393"/>
      <c r="D781" s="393"/>
      <c r="E781" s="393"/>
      <c r="F781" s="393"/>
      <c r="G781" s="393"/>
      <c r="H781" s="394"/>
      <c r="I781" s="394"/>
      <c r="J781" s="394"/>
      <c r="K781" s="394"/>
      <c r="L781" s="394"/>
      <c r="M781" s="394"/>
      <c r="N781" s="313">
        <f>IF(IF(I781&lt;'Checklist Parameters'!$E$22,0,($I781-$L781))&lt;0,0,IF(I781&lt;'Checklist Parameters'!$E$22,0,($I781-$L781)))</f>
        <v>0</v>
      </c>
      <c r="O781" s="394"/>
      <c r="P781" s="395"/>
      <c r="Q781" s="316">
        <f t="shared" si="66"/>
        <v>0</v>
      </c>
      <c r="R781" s="159">
        <f t="shared" si="67"/>
        <v>0</v>
      </c>
      <c r="S781" s="159">
        <f>IF('Checklist Parameters'!$E$60&lt;0.2,0.2,'Checklist Parameters'!$E$60)</f>
        <v>0.72</v>
      </c>
      <c r="T781" s="160">
        <f>IF($O781="",IF('Checklist District ID'!$C$43="Y",MAX($R781:$S781)*$I781,SUM($R781:$S781)*$I781),IF(O781&gt;0,Q781*S781))</f>
        <v>0</v>
      </c>
      <c r="U781" s="160">
        <f>IF(Q781&gt;0,((I781-T781)*'Formula Matrix'!$E$38),0)</f>
        <v>0</v>
      </c>
      <c r="V781" s="160">
        <f t="shared" si="68"/>
        <v>0</v>
      </c>
      <c r="W781" s="160">
        <f>IF(V781&gt;0,(V781*'Checklist Parameters'!$E$35),0)</f>
        <v>0</v>
      </c>
      <c r="X781" s="161">
        <f t="shared" si="69"/>
        <v>0</v>
      </c>
      <c r="Y781" s="161">
        <f>IF('Checklist Parameters'!$E$102&lt;&gt;"",(I781/43560)*'Checklist Parameters'!$E$102,"N/A")</f>
        <v>0</v>
      </c>
      <c r="Z781" s="161" t="str">
        <f>IF('Checklist Parameters'!$E$58&lt;&gt;"",((I781*'Checklist Parameters'!$E$58)*'Checklist Parameters'!$E$35)/1000,"N/A")</f>
        <v>N/A</v>
      </c>
      <c r="AA781" s="161">
        <f>IF('Checklist Parameters'!$E$101&lt;&gt;"",IFERROR(I781/'Checklist Parameters'!$E$101,0),"N/A")</f>
        <v>0</v>
      </c>
      <c r="AB781" s="161" t="str">
        <f>IF('Checklist Parameters'!$E$43&lt;&gt;"",(I781*'Checklist Parameters'!$E$43)/1000,"N/A")</f>
        <v>N/A</v>
      </c>
      <c r="AC781" s="161">
        <f>IF('Checklist Parameters'!$E$16="",$X781,IF(AND('Checklist Parameters'!$E$16&lt;$X781,'Checklist Parameters'!$E$16&gt;=3),'Checklist Parameters'!$E$16,IF(AND('Checklist Parameters'!$E$16&lt;$X781,'Checklist Parameters'!$E$16&lt;3),0,$X781)))</f>
        <v>0</v>
      </c>
      <c r="AD781" s="161" t="str">
        <f>IF(AND(I781&lt;'Checklist Parameters'!$E$22,$I781&lt;&gt;0),"Y","")</f>
        <v/>
      </c>
      <c r="AE781" s="161" t="str">
        <f>IF($AD781="Y",0,IF('Checklist Parameters'!$E$25="","&lt;no limit&gt;",ROUNDDOWN((($I781-'Checklist Parameters'!$E$24)/'Checklist Parameters'!$E$25)+1,0)))</f>
        <v>&lt;no limit&gt;</v>
      </c>
      <c r="AF781" s="174">
        <f t="shared" si="70"/>
        <v>0</v>
      </c>
      <c r="AG781" s="161">
        <f t="shared" si="71"/>
        <v>0</v>
      </c>
      <c r="AH781" s="126"/>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row>
    <row r="782" spans="1:79" ht="15">
      <c r="A782" s="393"/>
      <c r="B782" s="393"/>
      <c r="C782" s="393"/>
      <c r="D782" s="393"/>
      <c r="E782" s="393"/>
      <c r="F782" s="393"/>
      <c r="G782" s="393"/>
      <c r="H782" s="394"/>
      <c r="I782" s="394"/>
      <c r="J782" s="394"/>
      <c r="K782" s="394"/>
      <c r="L782" s="394"/>
      <c r="M782" s="394"/>
      <c r="N782" s="313">
        <f>IF(IF(I782&lt;'Checklist Parameters'!$E$22,0,($I782-$L782))&lt;0,0,IF(I782&lt;'Checklist Parameters'!$E$22,0,($I782-$L782)))</f>
        <v>0</v>
      </c>
      <c r="O782" s="394"/>
      <c r="P782" s="395"/>
      <c r="Q782" s="316">
        <f t="shared" si="66"/>
        <v>0</v>
      </c>
      <c r="R782" s="159">
        <f t="shared" si="67"/>
        <v>0</v>
      </c>
      <c r="S782" s="159">
        <f>IF('Checklist Parameters'!$E$60&lt;0.2,0.2,'Checklist Parameters'!$E$60)</f>
        <v>0.72</v>
      </c>
      <c r="T782" s="160">
        <f>IF($O782="",IF('Checklist District ID'!$C$43="Y",MAX($R782:$S782)*$I782,SUM($R782:$S782)*$I782),IF(O782&gt;0,Q782*S782))</f>
        <v>0</v>
      </c>
      <c r="U782" s="160">
        <f>IF(Q782&gt;0,((I782-T782)*'Formula Matrix'!$E$38),0)</f>
        <v>0</v>
      </c>
      <c r="V782" s="160">
        <f t="shared" si="68"/>
        <v>0</v>
      </c>
      <c r="W782" s="160">
        <f>IF(V782&gt;0,(V782*'Checklist Parameters'!$E$35),0)</f>
        <v>0</v>
      </c>
      <c r="X782" s="161">
        <f t="shared" si="69"/>
        <v>0</v>
      </c>
      <c r="Y782" s="161">
        <f>IF('Checklist Parameters'!$E$102&lt;&gt;"",(I782/43560)*'Checklist Parameters'!$E$102,"N/A")</f>
        <v>0</v>
      </c>
      <c r="Z782" s="161" t="str">
        <f>IF('Checklist Parameters'!$E$58&lt;&gt;"",((I782*'Checklist Parameters'!$E$58)*'Checklist Parameters'!$E$35)/1000,"N/A")</f>
        <v>N/A</v>
      </c>
      <c r="AA782" s="161">
        <f>IF('Checklist Parameters'!$E$101&lt;&gt;"",IFERROR(I782/'Checklist Parameters'!$E$101,0),"N/A")</f>
        <v>0</v>
      </c>
      <c r="AB782" s="161" t="str">
        <f>IF('Checklist Parameters'!$E$43&lt;&gt;"",(I782*'Checklist Parameters'!$E$43)/1000,"N/A")</f>
        <v>N/A</v>
      </c>
      <c r="AC782" s="161">
        <f>IF('Checklist Parameters'!$E$16="",$X782,IF(AND('Checklist Parameters'!$E$16&lt;$X782,'Checklist Parameters'!$E$16&gt;=3),'Checklist Parameters'!$E$16,IF(AND('Checklist Parameters'!$E$16&lt;$X782,'Checklist Parameters'!$E$16&lt;3),0,$X782)))</f>
        <v>0</v>
      </c>
      <c r="AD782" s="161" t="str">
        <f>IF(AND(I782&lt;'Checklist Parameters'!$E$22,$I782&lt;&gt;0),"Y","")</f>
        <v/>
      </c>
      <c r="AE782" s="161" t="str">
        <f>IF($AD782="Y",0,IF('Checklist Parameters'!$E$25="","&lt;no limit&gt;",ROUNDDOWN((($I782-'Checklist Parameters'!$E$24)/'Checklist Parameters'!$E$25)+1,0)))</f>
        <v>&lt;no limit&gt;</v>
      </c>
      <c r="AF782" s="174">
        <f t="shared" si="70"/>
        <v>0</v>
      </c>
      <c r="AG782" s="161">
        <f t="shared" si="71"/>
        <v>0</v>
      </c>
      <c r="AH782" s="126"/>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row>
    <row r="783" spans="1:79" ht="15">
      <c r="A783" s="393"/>
      <c r="B783" s="393"/>
      <c r="C783" s="393"/>
      <c r="D783" s="393"/>
      <c r="E783" s="393"/>
      <c r="F783" s="393"/>
      <c r="G783" s="393"/>
      <c r="H783" s="394"/>
      <c r="I783" s="394"/>
      <c r="J783" s="394"/>
      <c r="K783" s="394"/>
      <c r="L783" s="394"/>
      <c r="M783" s="394"/>
      <c r="N783" s="313">
        <f>IF(IF(I783&lt;'Checklist Parameters'!$E$22,0,($I783-$L783))&lt;0,0,IF(I783&lt;'Checklist Parameters'!$E$22,0,($I783-$L783)))</f>
        <v>0</v>
      </c>
      <c r="O783" s="394"/>
      <c r="P783" s="395"/>
      <c r="Q783" s="316">
        <f t="shared" si="66"/>
        <v>0</v>
      </c>
      <c r="R783" s="159">
        <f t="shared" si="67"/>
        <v>0</v>
      </c>
      <c r="S783" s="159">
        <f>IF('Checklist Parameters'!$E$60&lt;0.2,0.2,'Checklist Parameters'!$E$60)</f>
        <v>0.72</v>
      </c>
      <c r="T783" s="160">
        <f>IF($O783="",IF('Checklist District ID'!$C$43="Y",MAX($R783:$S783)*$I783,SUM($R783:$S783)*$I783),IF(O783&gt;0,Q783*S783))</f>
        <v>0</v>
      </c>
      <c r="U783" s="160">
        <f>IF(Q783&gt;0,((I783-T783)*'Formula Matrix'!$E$38),0)</f>
        <v>0</v>
      </c>
      <c r="V783" s="160">
        <f t="shared" si="68"/>
        <v>0</v>
      </c>
      <c r="W783" s="160">
        <f>IF(V783&gt;0,(V783*'Checklist Parameters'!$E$35),0)</f>
        <v>0</v>
      </c>
      <c r="X783" s="161">
        <f t="shared" si="69"/>
        <v>0</v>
      </c>
      <c r="Y783" s="161">
        <f>IF('Checklist Parameters'!$E$102&lt;&gt;"",(I783/43560)*'Checklist Parameters'!$E$102,"N/A")</f>
        <v>0</v>
      </c>
      <c r="Z783" s="161" t="str">
        <f>IF('Checklist Parameters'!$E$58&lt;&gt;"",((I783*'Checklist Parameters'!$E$58)*'Checklist Parameters'!$E$35)/1000,"N/A")</f>
        <v>N/A</v>
      </c>
      <c r="AA783" s="161">
        <f>IF('Checklist Parameters'!$E$101&lt;&gt;"",IFERROR(I783/'Checklist Parameters'!$E$101,0),"N/A")</f>
        <v>0</v>
      </c>
      <c r="AB783" s="161" t="str">
        <f>IF('Checklist Parameters'!$E$43&lt;&gt;"",(I783*'Checklist Parameters'!$E$43)/1000,"N/A")</f>
        <v>N/A</v>
      </c>
      <c r="AC783" s="161">
        <f>IF('Checklist Parameters'!$E$16="",$X783,IF(AND('Checklist Parameters'!$E$16&lt;$X783,'Checklist Parameters'!$E$16&gt;=3),'Checklist Parameters'!$E$16,IF(AND('Checklist Parameters'!$E$16&lt;$X783,'Checklist Parameters'!$E$16&lt;3),0,$X783)))</f>
        <v>0</v>
      </c>
      <c r="AD783" s="161" t="str">
        <f>IF(AND(I783&lt;'Checklist Parameters'!$E$22,$I783&lt;&gt;0),"Y","")</f>
        <v/>
      </c>
      <c r="AE783" s="161" t="str">
        <f>IF($AD783="Y",0,IF('Checklist Parameters'!$E$25="","&lt;no limit&gt;",ROUNDDOWN((($I783-'Checklist Parameters'!$E$24)/'Checklist Parameters'!$E$25)+1,0)))</f>
        <v>&lt;no limit&gt;</v>
      </c>
      <c r="AF783" s="174">
        <f t="shared" si="70"/>
        <v>0</v>
      </c>
      <c r="AG783" s="161">
        <f t="shared" si="71"/>
        <v>0</v>
      </c>
      <c r="AH783" s="126"/>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row>
    <row r="784" spans="1:79" ht="15">
      <c r="A784" s="393"/>
      <c r="B784" s="393"/>
      <c r="C784" s="393"/>
      <c r="D784" s="393"/>
      <c r="E784" s="393"/>
      <c r="F784" s="393"/>
      <c r="G784" s="393"/>
      <c r="H784" s="394"/>
      <c r="I784" s="394"/>
      <c r="J784" s="394"/>
      <c r="K784" s="394"/>
      <c r="L784" s="394"/>
      <c r="M784" s="394"/>
      <c r="N784" s="313">
        <f>IF(IF(I784&lt;'Checklist Parameters'!$E$22,0,($I784-$L784))&lt;0,0,IF(I784&lt;'Checklist Parameters'!$E$22,0,($I784-$L784)))</f>
        <v>0</v>
      </c>
      <c r="O784" s="394"/>
      <c r="P784" s="395"/>
      <c r="Q784" s="316">
        <f t="shared" si="66"/>
        <v>0</v>
      </c>
      <c r="R784" s="159">
        <f t="shared" si="67"/>
        <v>0</v>
      </c>
      <c r="S784" s="159">
        <f>IF('Checklist Parameters'!$E$60&lt;0.2,0.2,'Checklist Parameters'!$E$60)</f>
        <v>0.72</v>
      </c>
      <c r="T784" s="160">
        <f>IF($O784="",IF('Checklist District ID'!$C$43="Y",MAX($R784:$S784)*$I784,SUM($R784:$S784)*$I784),IF(O784&gt;0,Q784*S784))</f>
        <v>0</v>
      </c>
      <c r="U784" s="160">
        <f>IF(Q784&gt;0,((I784-T784)*'Formula Matrix'!$E$38),0)</f>
        <v>0</v>
      </c>
      <c r="V784" s="160">
        <f t="shared" si="68"/>
        <v>0</v>
      </c>
      <c r="W784" s="160">
        <f>IF(V784&gt;0,(V784*'Checklist Parameters'!$E$35),0)</f>
        <v>0</v>
      </c>
      <c r="X784" s="161">
        <f t="shared" si="69"/>
        <v>0</v>
      </c>
      <c r="Y784" s="161">
        <f>IF('Checklist Parameters'!$E$102&lt;&gt;"",(I784/43560)*'Checklist Parameters'!$E$102,"N/A")</f>
        <v>0</v>
      </c>
      <c r="Z784" s="161" t="str">
        <f>IF('Checklist Parameters'!$E$58&lt;&gt;"",((I784*'Checklist Parameters'!$E$58)*'Checklist Parameters'!$E$35)/1000,"N/A")</f>
        <v>N/A</v>
      </c>
      <c r="AA784" s="161">
        <f>IF('Checklist Parameters'!$E$101&lt;&gt;"",IFERROR(I784/'Checklist Parameters'!$E$101,0),"N/A")</f>
        <v>0</v>
      </c>
      <c r="AB784" s="161" t="str">
        <f>IF('Checklist Parameters'!$E$43&lt;&gt;"",(I784*'Checklist Parameters'!$E$43)/1000,"N/A")</f>
        <v>N/A</v>
      </c>
      <c r="AC784" s="161">
        <f>IF('Checklist Parameters'!$E$16="",$X784,IF(AND('Checklist Parameters'!$E$16&lt;$X784,'Checklist Parameters'!$E$16&gt;=3),'Checklist Parameters'!$E$16,IF(AND('Checklist Parameters'!$E$16&lt;$X784,'Checklist Parameters'!$E$16&lt;3),0,$X784)))</f>
        <v>0</v>
      </c>
      <c r="AD784" s="161" t="str">
        <f>IF(AND(I784&lt;'Checklist Parameters'!$E$22,$I784&lt;&gt;0),"Y","")</f>
        <v/>
      </c>
      <c r="AE784" s="161" t="str">
        <f>IF($AD784="Y",0,IF('Checklist Parameters'!$E$25="","&lt;no limit&gt;",ROUNDDOWN((($I784-'Checklist Parameters'!$E$24)/'Checklist Parameters'!$E$25)+1,0)))</f>
        <v>&lt;no limit&gt;</v>
      </c>
      <c r="AF784" s="174">
        <f t="shared" si="70"/>
        <v>0</v>
      </c>
      <c r="AG784" s="161">
        <f t="shared" si="71"/>
        <v>0</v>
      </c>
      <c r="AH784" s="126"/>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row>
    <row r="785" spans="1:79" ht="15">
      <c r="A785" s="393"/>
      <c r="B785" s="393"/>
      <c r="C785" s="393"/>
      <c r="D785" s="393"/>
      <c r="E785" s="393"/>
      <c r="F785" s="393"/>
      <c r="G785" s="393"/>
      <c r="H785" s="394"/>
      <c r="I785" s="394"/>
      <c r="J785" s="394"/>
      <c r="K785" s="394"/>
      <c r="L785" s="394"/>
      <c r="M785" s="394"/>
      <c r="N785" s="313">
        <f>IF(IF(I785&lt;'Checklist Parameters'!$E$22,0,($I785-$L785))&lt;0,0,IF(I785&lt;'Checklist Parameters'!$E$22,0,($I785-$L785)))</f>
        <v>0</v>
      </c>
      <c r="O785" s="394"/>
      <c r="P785" s="395"/>
      <c r="Q785" s="316">
        <f t="shared" si="66"/>
        <v>0</v>
      </c>
      <c r="R785" s="159">
        <f t="shared" si="67"/>
        <v>0</v>
      </c>
      <c r="S785" s="159">
        <f>IF('Checklist Parameters'!$E$60&lt;0.2,0.2,'Checklist Parameters'!$E$60)</f>
        <v>0.72</v>
      </c>
      <c r="T785" s="160">
        <f>IF($O785="",IF('Checklist District ID'!$C$43="Y",MAX($R785:$S785)*$I785,SUM($R785:$S785)*$I785),IF(O785&gt;0,Q785*S785))</f>
        <v>0</v>
      </c>
      <c r="U785" s="160">
        <f>IF(Q785&gt;0,((I785-T785)*'Formula Matrix'!$E$38),0)</f>
        <v>0</v>
      </c>
      <c r="V785" s="160">
        <f t="shared" si="68"/>
        <v>0</v>
      </c>
      <c r="W785" s="160">
        <f>IF(V785&gt;0,(V785*'Checklist Parameters'!$E$35),0)</f>
        <v>0</v>
      </c>
      <c r="X785" s="161">
        <f t="shared" si="69"/>
        <v>0</v>
      </c>
      <c r="Y785" s="161">
        <f>IF('Checklist Parameters'!$E$102&lt;&gt;"",(I785/43560)*'Checklist Parameters'!$E$102,"N/A")</f>
        <v>0</v>
      </c>
      <c r="Z785" s="161" t="str">
        <f>IF('Checklist Parameters'!$E$58&lt;&gt;"",((I785*'Checklist Parameters'!$E$58)*'Checklist Parameters'!$E$35)/1000,"N/A")</f>
        <v>N/A</v>
      </c>
      <c r="AA785" s="161">
        <f>IF('Checklist Parameters'!$E$101&lt;&gt;"",IFERROR(I785/'Checklist Parameters'!$E$101,0),"N/A")</f>
        <v>0</v>
      </c>
      <c r="AB785" s="161" t="str">
        <f>IF('Checklist Parameters'!$E$43&lt;&gt;"",(I785*'Checklist Parameters'!$E$43)/1000,"N/A")</f>
        <v>N/A</v>
      </c>
      <c r="AC785" s="161">
        <f>IF('Checklist Parameters'!$E$16="",$X785,IF(AND('Checklist Parameters'!$E$16&lt;$X785,'Checklist Parameters'!$E$16&gt;=3),'Checklist Parameters'!$E$16,IF(AND('Checklist Parameters'!$E$16&lt;$X785,'Checklist Parameters'!$E$16&lt;3),0,$X785)))</f>
        <v>0</v>
      </c>
      <c r="AD785" s="161" t="str">
        <f>IF(AND(I785&lt;'Checklist Parameters'!$E$22,$I785&lt;&gt;0),"Y","")</f>
        <v/>
      </c>
      <c r="AE785" s="161" t="str">
        <f>IF($AD785="Y",0,IF('Checklist Parameters'!$E$25="","&lt;no limit&gt;",ROUNDDOWN((($I785-'Checklist Parameters'!$E$24)/'Checklist Parameters'!$E$25)+1,0)))</f>
        <v>&lt;no limit&gt;</v>
      </c>
      <c r="AF785" s="174">
        <f t="shared" si="70"/>
        <v>0</v>
      </c>
      <c r="AG785" s="161">
        <f t="shared" si="71"/>
        <v>0</v>
      </c>
      <c r="AH785" s="126"/>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row>
    <row r="786" spans="1:79" ht="15">
      <c r="A786" s="393"/>
      <c r="B786" s="393"/>
      <c r="C786" s="393"/>
      <c r="D786" s="393"/>
      <c r="E786" s="393"/>
      <c r="F786" s="393"/>
      <c r="G786" s="393"/>
      <c r="H786" s="394"/>
      <c r="I786" s="394"/>
      <c r="J786" s="394"/>
      <c r="K786" s="394"/>
      <c r="L786" s="394"/>
      <c r="M786" s="394"/>
      <c r="N786" s="313">
        <f>IF(IF(I786&lt;'Checklist Parameters'!$E$22,0,($I786-$L786))&lt;0,0,IF(I786&lt;'Checklist Parameters'!$E$22,0,($I786-$L786)))</f>
        <v>0</v>
      </c>
      <c r="O786" s="394"/>
      <c r="P786" s="395"/>
      <c r="Q786" s="316">
        <f t="shared" si="66"/>
        <v>0</v>
      </c>
      <c r="R786" s="159">
        <f t="shared" si="67"/>
        <v>0</v>
      </c>
      <c r="S786" s="159">
        <f>IF('Checklist Parameters'!$E$60&lt;0.2,0.2,'Checklist Parameters'!$E$60)</f>
        <v>0.72</v>
      </c>
      <c r="T786" s="160">
        <f>IF($O786="",IF('Checklist District ID'!$C$43="Y",MAX($R786:$S786)*$I786,SUM($R786:$S786)*$I786),IF(O786&gt;0,Q786*S786))</f>
        <v>0</v>
      </c>
      <c r="U786" s="160">
        <f>IF(Q786&gt;0,((I786-T786)*'Formula Matrix'!$E$38),0)</f>
        <v>0</v>
      </c>
      <c r="V786" s="160">
        <f t="shared" si="68"/>
        <v>0</v>
      </c>
      <c r="W786" s="160">
        <f>IF(V786&gt;0,(V786*'Checklist Parameters'!$E$35),0)</f>
        <v>0</v>
      </c>
      <c r="X786" s="161">
        <f t="shared" si="69"/>
        <v>0</v>
      </c>
      <c r="Y786" s="161">
        <f>IF('Checklist Parameters'!$E$102&lt;&gt;"",(I786/43560)*'Checklist Parameters'!$E$102,"N/A")</f>
        <v>0</v>
      </c>
      <c r="Z786" s="161" t="str">
        <f>IF('Checklist Parameters'!$E$58&lt;&gt;"",((I786*'Checklist Parameters'!$E$58)*'Checklist Parameters'!$E$35)/1000,"N/A")</f>
        <v>N/A</v>
      </c>
      <c r="AA786" s="161">
        <f>IF('Checklist Parameters'!$E$101&lt;&gt;"",IFERROR(I786/'Checklist Parameters'!$E$101,0),"N/A")</f>
        <v>0</v>
      </c>
      <c r="AB786" s="161" t="str">
        <f>IF('Checklist Parameters'!$E$43&lt;&gt;"",(I786*'Checklist Parameters'!$E$43)/1000,"N/A")</f>
        <v>N/A</v>
      </c>
      <c r="AC786" s="161">
        <f>IF('Checklist Parameters'!$E$16="",$X786,IF(AND('Checklist Parameters'!$E$16&lt;$X786,'Checklist Parameters'!$E$16&gt;=3),'Checklist Parameters'!$E$16,IF(AND('Checklist Parameters'!$E$16&lt;$X786,'Checklist Parameters'!$E$16&lt;3),0,$X786)))</f>
        <v>0</v>
      </c>
      <c r="AD786" s="161" t="str">
        <f>IF(AND(I786&lt;'Checklist Parameters'!$E$22,$I786&lt;&gt;0),"Y","")</f>
        <v/>
      </c>
      <c r="AE786" s="161" t="str">
        <f>IF($AD786="Y",0,IF('Checklist Parameters'!$E$25="","&lt;no limit&gt;",ROUNDDOWN((($I786-'Checklist Parameters'!$E$24)/'Checklist Parameters'!$E$25)+1,0)))</f>
        <v>&lt;no limit&gt;</v>
      </c>
      <c r="AF786" s="174">
        <f t="shared" si="70"/>
        <v>0</v>
      </c>
      <c r="AG786" s="161">
        <f t="shared" si="71"/>
        <v>0</v>
      </c>
      <c r="AH786" s="126"/>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row>
    <row r="787" spans="1:79" ht="15">
      <c r="A787" s="393"/>
      <c r="B787" s="393"/>
      <c r="C787" s="393"/>
      <c r="D787" s="393"/>
      <c r="E787" s="393"/>
      <c r="F787" s="393"/>
      <c r="G787" s="393"/>
      <c r="H787" s="394"/>
      <c r="I787" s="394"/>
      <c r="J787" s="394"/>
      <c r="K787" s="394"/>
      <c r="L787" s="394"/>
      <c r="M787" s="394"/>
      <c r="N787" s="313">
        <f>IF(IF(I787&lt;'Checklist Parameters'!$E$22,0,($I787-$L787))&lt;0,0,IF(I787&lt;'Checklist Parameters'!$E$22,0,($I787-$L787)))</f>
        <v>0</v>
      </c>
      <c r="O787" s="394"/>
      <c r="P787" s="395"/>
      <c r="Q787" s="316">
        <f t="shared" si="66"/>
        <v>0</v>
      </c>
      <c r="R787" s="159">
        <f t="shared" si="67"/>
        <v>0</v>
      </c>
      <c r="S787" s="159">
        <f>IF('Checklist Parameters'!$E$60&lt;0.2,0.2,'Checklist Parameters'!$E$60)</f>
        <v>0.72</v>
      </c>
      <c r="T787" s="160">
        <f>IF($O787="",IF('Checklist District ID'!$C$43="Y",MAX($R787:$S787)*$I787,SUM($R787:$S787)*$I787),IF(O787&gt;0,Q787*S787))</f>
        <v>0</v>
      </c>
      <c r="U787" s="160">
        <f>IF(Q787&gt;0,((I787-T787)*'Formula Matrix'!$E$38),0)</f>
        <v>0</v>
      </c>
      <c r="V787" s="160">
        <f t="shared" si="68"/>
        <v>0</v>
      </c>
      <c r="W787" s="160">
        <f>IF(V787&gt;0,(V787*'Checklist Parameters'!$E$35),0)</f>
        <v>0</v>
      </c>
      <c r="X787" s="161">
        <f t="shared" si="69"/>
        <v>0</v>
      </c>
      <c r="Y787" s="161">
        <f>IF('Checklist Parameters'!$E$102&lt;&gt;"",(I787/43560)*'Checklist Parameters'!$E$102,"N/A")</f>
        <v>0</v>
      </c>
      <c r="Z787" s="161" t="str">
        <f>IF('Checklist Parameters'!$E$58&lt;&gt;"",((I787*'Checklist Parameters'!$E$58)*'Checklist Parameters'!$E$35)/1000,"N/A")</f>
        <v>N/A</v>
      </c>
      <c r="AA787" s="161">
        <f>IF('Checklist Parameters'!$E$101&lt;&gt;"",IFERROR(I787/'Checklist Parameters'!$E$101,0),"N/A")</f>
        <v>0</v>
      </c>
      <c r="AB787" s="161" t="str">
        <f>IF('Checklist Parameters'!$E$43&lt;&gt;"",(I787*'Checklist Parameters'!$E$43)/1000,"N/A")</f>
        <v>N/A</v>
      </c>
      <c r="AC787" s="161">
        <f>IF('Checklist Parameters'!$E$16="",$X787,IF(AND('Checklist Parameters'!$E$16&lt;$X787,'Checklist Parameters'!$E$16&gt;=3),'Checklist Parameters'!$E$16,IF(AND('Checklist Parameters'!$E$16&lt;$X787,'Checklist Parameters'!$E$16&lt;3),0,$X787)))</f>
        <v>0</v>
      </c>
      <c r="AD787" s="161" t="str">
        <f>IF(AND(I787&lt;'Checklist Parameters'!$E$22,$I787&lt;&gt;0),"Y","")</f>
        <v/>
      </c>
      <c r="AE787" s="161" t="str">
        <f>IF($AD787="Y",0,IF('Checklist Parameters'!$E$25="","&lt;no limit&gt;",ROUNDDOWN((($I787-'Checklist Parameters'!$E$24)/'Checklist Parameters'!$E$25)+1,0)))</f>
        <v>&lt;no limit&gt;</v>
      </c>
      <c r="AF787" s="174">
        <f t="shared" si="70"/>
        <v>0</v>
      </c>
      <c r="AG787" s="161">
        <f t="shared" si="71"/>
        <v>0</v>
      </c>
      <c r="AH787" s="126"/>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row>
    <row r="788" spans="1:79" ht="15">
      <c r="A788" s="393"/>
      <c r="B788" s="393"/>
      <c r="C788" s="393"/>
      <c r="D788" s="393"/>
      <c r="E788" s="393"/>
      <c r="F788" s="393"/>
      <c r="G788" s="393"/>
      <c r="H788" s="394"/>
      <c r="I788" s="394"/>
      <c r="J788" s="394"/>
      <c r="K788" s="394"/>
      <c r="L788" s="394"/>
      <c r="M788" s="394"/>
      <c r="N788" s="313">
        <f>IF(IF(I788&lt;'Checklist Parameters'!$E$22,0,($I788-$L788))&lt;0,0,IF(I788&lt;'Checklist Parameters'!$E$22,0,($I788-$L788)))</f>
        <v>0</v>
      </c>
      <c r="O788" s="394"/>
      <c r="P788" s="395"/>
      <c r="Q788" s="316">
        <f t="shared" ref="Q788:Q851" si="72">IF(O788&lt;&gt;"",O788,N788)</f>
        <v>0</v>
      </c>
      <c r="R788" s="159">
        <f t="shared" ref="R788:R851" si="73">IFERROR(L788/I788,0)</f>
        <v>0</v>
      </c>
      <c r="S788" s="159">
        <f>IF('Checklist Parameters'!$E$60&lt;0.2,0.2,'Checklist Parameters'!$E$60)</f>
        <v>0.72</v>
      </c>
      <c r="T788" s="160">
        <f>IF($O788="",IF('Checklist District ID'!$C$43="Y",MAX($R788:$S788)*$I788,SUM($R788:$S788)*$I788),IF(O788&gt;0,Q788*S788))</f>
        <v>0</v>
      </c>
      <c r="U788" s="160">
        <f>IF(Q788&gt;0,((I788-T788)*'Formula Matrix'!$E$38),0)</f>
        <v>0</v>
      </c>
      <c r="V788" s="160">
        <f t="shared" ref="V788:V851" si="74">IF(Q788=0,0,(I788-T788-U788))</f>
        <v>0</v>
      </c>
      <c r="W788" s="160">
        <f>IF(V788&gt;0,(V788*'Checklist Parameters'!$E$35),0)</f>
        <v>0</v>
      </c>
      <c r="X788" s="161">
        <f t="shared" ref="X788:X851" si="75">IF($W788/1000&gt;3,(ROUNDDOWN($W788/1000,0)),IF(AND($W788/1000&gt;2.5,$W788/1000&lt;=3),3,0))</f>
        <v>0</v>
      </c>
      <c r="Y788" s="161">
        <f>IF('Checklist Parameters'!$E$102&lt;&gt;"",(I788/43560)*'Checklist Parameters'!$E$102,"N/A")</f>
        <v>0</v>
      </c>
      <c r="Z788" s="161" t="str">
        <f>IF('Checklist Parameters'!$E$58&lt;&gt;"",((I788*'Checklist Parameters'!$E$58)*'Checklist Parameters'!$E$35)/1000,"N/A")</f>
        <v>N/A</v>
      </c>
      <c r="AA788" s="161">
        <f>IF('Checklist Parameters'!$E$101&lt;&gt;"",IFERROR(I788/'Checklist Parameters'!$E$101,0),"N/A")</f>
        <v>0</v>
      </c>
      <c r="AB788" s="161" t="str">
        <f>IF('Checklist Parameters'!$E$43&lt;&gt;"",(I788*'Checklist Parameters'!$E$43)/1000,"N/A")</f>
        <v>N/A</v>
      </c>
      <c r="AC788" s="161">
        <f>IF('Checklist Parameters'!$E$16="",$X788,IF(AND('Checklist Parameters'!$E$16&lt;$X788,'Checklist Parameters'!$E$16&gt;=3),'Checklist Parameters'!$E$16,IF(AND('Checklist Parameters'!$E$16&lt;$X788,'Checklist Parameters'!$E$16&lt;3),0,$X788)))</f>
        <v>0</v>
      </c>
      <c r="AD788" s="161" t="str">
        <f>IF(AND(I788&lt;'Checklist Parameters'!$E$22,$I788&lt;&gt;0),"Y","")</f>
        <v/>
      </c>
      <c r="AE788" s="161" t="str">
        <f>IF($AD788="Y",0,IF('Checklist Parameters'!$E$25="","&lt;no limit&gt;",ROUNDDOWN((($I788-'Checklist Parameters'!$E$24)/'Checklist Parameters'!$E$25)+1,0)))</f>
        <v>&lt;no limit&gt;</v>
      </c>
      <c r="AF788" s="174">
        <f t="shared" ref="AF788:AF851" si="76">IF(MIN(X788,Y788,Z788,AA788,AB788,AC788)&lt;2.5,0,IF(AND(MIN(X788,Y788,Z788,AA788,AB788,AC788)&gt;=2.5,MIN(X788,Y788,Z788,AA788,AB788,AC788)&lt;3),3,ROUND(MIN(X788,Y788,Z788,AA788,AB788,AC788),0)))</f>
        <v>0</v>
      </c>
      <c r="AG788" s="161">
        <f t="shared" ref="AG788:AG851" si="77">IFERROR((43560/$I788)*$AF788,0)</f>
        <v>0</v>
      </c>
      <c r="AH788" s="126"/>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row>
    <row r="789" spans="1:79" ht="15">
      <c r="A789" s="393"/>
      <c r="B789" s="393"/>
      <c r="C789" s="393"/>
      <c r="D789" s="393"/>
      <c r="E789" s="393"/>
      <c r="F789" s="393"/>
      <c r="G789" s="393"/>
      <c r="H789" s="394"/>
      <c r="I789" s="394"/>
      <c r="J789" s="394"/>
      <c r="K789" s="394"/>
      <c r="L789" s="394"/>
      <c r="M789" s="394"/>
      <c r="N789" s="313">
        <f>IF(IF(I789&lt;'Checklist Parameters'!$E$22,0,($I789-$L789))&lt;0,0,IF(I789&lt;'Checklist Parameters'!$E$22,0,($I789-$L789)))</f>
        <v>0</v>
      </c>
      <c r="O789" s="394"/>
      <c r="P789" s="395"/>
      <c r="Q789" s="316">
        <f t="shared" si="72"/>
        <v>0</v>
      </c>
      <c r="R789" s="159">
        <f t="shared" si="73"/>
        <v>0</v>
      </c>
      <c r="S789" s="159">
        <f>IF('Checklist Parameters'!$E$60&lt;0.2,0.2,'Checklist Parameters'!$E$60)</f>
        <v>0.72</v>
      </c>
      <c r="T789" s="160">
        <f>IF($O789="",IF('Checklist District ID'!$C$43="Y",MAX($R789:$S789)*$I789,SUM($R789:$S789)*$I789),IF(O789&gt;0,Q789*S789))</f>
        <v>0</v>
      </c>
      <c r="U789" s="160">
        <f>IF(Q789&gt;0,((I789-T789)*'Formula Matrix'!$E$38),0)</f>
        <v>0</v>
      </c>
      <c r="V789" s="160">
        <f t="shared" si="74"/>
        <v>0</v>
      </c>
      <c r="W789" s="160">
        <f>IF(V789&gt;0,(V789*'Checklist Parameters'!$E$35),0)</f>
        <v>0</v>
      </c>
      <c r="X789" s="161">
        <f t="shared" si="75"/>
        <v>0</v>
      </c>
      <c r="Y789" s="161">
        <f>IF('Checklist Parameters'!$E$102&lt;&gt;"",(I789/43560)*'Checklist Parameters'!$E$102,"N/A")</f>
        <v>0</v>
      </c>
      <c r="Z789" s="161" t="str">
        <f>IF('Checklist Parameters'!$E$58&lt;&gt;"",((I789*'Checklist Parameters'!$E$58)*'Checklist Parameters'!$E$35)/1000,"N/A")</f>
        <v>N/A</v>
      </c>
      <c r="AA789" s="161">
        <f>IF('Checklist Parameters'!$E$101&lt;&gt;"",IFERROR(I789/'Checklist Parameters'!$E$101,0),"N/A")</f>
        <v>0</v>
      </c>
      <c r="AB789" s="161" t="str">
        <f>IF('Checklist Parameters'!$E$43&lt;&gt;"",(I789*'Checklist Parameters'!$E$43)/1000,"N/A")</f>
        <v>N/A</v>
      </c>
      <c r="AC789" s="161">
        <f>IF('Checklist Parameters'!$E$16="",$X789,IF(AND('Checklist Parameters'!$E$16&lt;$X789,'Checklist Parameters'!$E$16&gt;=3),'Checklist Parameters'!$E$16,IF(AND('Checklist Parameters'!$E$16&lt;$X789,'Checklist Parameters'!$E$16&lt;3),0,$X789)))</f>
        <v>0</v>
      </c>
      <c r="AD789" s="161" t="str">
        <f>IF(AND(I789&lt;'Checklist Parameters'!$E$22,$I789&lt;&gt;0),"Y","")</f>
        <v/>
      </c>
      <c r="AE789" s="161" t="str">
        <f>IF($AD789="Y",0,IF('Checklist Parameters'!$E$25="","&lt;no limit&gt;",ROUNDDOWN((($I789-'Checklist Parameters'!$E$24)/'Checklist Parameters'!$E$25)+1,0)))</f>
        <v>&lt;no limit&gt;</v>
      </c>
      <c r="AF789" s="174">
        <f t="shared" si="76"/>
        <v>0</v>
      </c>
      <c r="AG789" s="161">
        <f t="shared" si="77"/>
        <v>0</v>
      </c>
      <c r="AH789" s="126"/>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row>
    <row r="790" spans="1:79" ht="15">
      <c r="A790" s="393"/>
      <c r="B790" s="393"/>
      <c r="C790" s="393"/>
      <c r="D790" s="393"/>
      <c r="E790" s="393"/>
      <c r="F790" s="393"/>
      <c r="G790" s="393"/>
      <c r="H790" s="394"/>
      <c r="I790" s="394"/>
      <c r="J790" s="394"/>
      <c r="K790" s="394"/>
      <c r="L790" s="394"/>
      <c r="M790" s="394"/>
      <c r="N790" s="313">
        <f>IF(IF(I790&lt;'Checklist Parameters'!$E$22,0,($I790-$L790))&lt;0,0,IF(I790&lt;'Checklist Parameters'!$E$22,0,($I790-$L790)))</f>
        <v>0</v>
      </c>
      <c r="O790" s="394"/>
      <c r="P790" s="395"/>
      <c r="Q790" s="316">
        <f t="shared" si="72"/>
        <v>0</v>
      </c>
      <c r="R790" s="159">
        <f t="shared" si="73"/>
        <v>0</v>
      </c>
      <c r="S790" s="159">
        <f>IF('Checklist Parameters'!$E$60&lt;0.2,0.2,'Checklist Parameters'!$E$60)</f>
        <v>0.72</v>
      </c>
      <c r="T790" s="160">
        <f>IF($O790="",IF('Checklist District ID'!$C$43="Y",MAX($R790:$S790)*$I790,SUM($R790:$S790)*$I790),IF(O790&gt;0,Q790*S790))</f>
        <v>0</v>
      </c>
      <c r="U790" s="160">
        <f>IF(Q790&gt;0,((I790-T790)*'Formula Matrix'!$E$38),0)</f>
        <v>0</v>
      </c>
      <c r="V790" s="160">
        <f t="shared" si="74"/>
        <v>0</v>
      </c>
      <c r="W790" s="160">
        <f>IF(V790&gt;0,(V790*'Checklist Parameters'!$E$35),0)</f>
        <v>0</v>
      </c>
      <c r="X790" s="161">
        <f t="shared" si="75"/>
        <v>0</v>
      </c>
      <c r="Y790" s="161">
        <f>IF('Checklist Parameters'!$E$102&lt;&gt;"",(I790/43560)*'Checklist Parameters'!$E$102,"N/A")</f>
        <v>0</v>
      </c>
      <c r="Z790" s="161" t="str">
        <f>IF('Checklist Parameters'!$E$58&lt;&gt;"",((I790*'Checklist Parameters'!$E$58)*'Checklist Parameters'!$E$35)/1000,"N/A")</f>
        <v>N/A</v>
      </c>
      <c r="AA790" s="161">
        <f>IF('Checklist Parameters'!$E$101&lt;&gt;"",IFERROR(I790/'Checklist Parameters'!$E$101,0),"N/A")</f>
        <v>0</v>
      </c>
      <c r="AB790" s="161" t="str">
        <f>IF('Checklist Parameters'!$E$43&lt;&gt;"",(I790*'Checklist Parameters'!$E$43)/1000,"N/A")</f>
        <v>N/A</v>
      </c>
      <c r="AC790" s="161">
        <f>IF('Checklist Parameters'!$E$16="",$X790,IF(AND('Checklist Parameters'!$E$16&lt;$X790,'Checklist Parameters'!$E$16&gt;=3),'Checklist Parameters'!$E$16,IF(AND('Checklist Parameters'!$E$16&lt;$X790,'Checklist Parameters'!$E$16&lt;3),0,$X790)))</f>
        <v>0</v>
      </c>
      <c r="AD790" s="161" t="str">
        <f>IF(AND(I790&lt;'Checklist Parameters'!$E$22,$I790&lt;&gt;0),"Y","")</f>
        <v/>
      </c>
      <c r="AE790" s="161" t="str">
        <f>IF($AD790="Y",0,IF('Checklist Parameters'!$E$25="","&lt;no limit&gt;",ROUNDDOWN((($I790-'Checklist Parameters'!$E$24)/'Checklist Parameters'!$E$25)+1,0)))</f>
        <v>&lt;no limit&gt;</v>
      </c>
      <c r="AF790" s="174">
        <f t="shared" si="76"/>
        <v>0</v>
      </c>
      <c r="AG790" s="161">
        <f t="shared" si="77"/>
        <v>0</v>
      </c>
      <c r="AH790" s="126"/>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row>
    <row r="791" spans="1:79" ht="15">
      <c r="A791" s="393"/>
      <c r="B791" s="393"/>
      <c r="C791" s="393"/>
      <c r="D791" s="393"/>
      <c r="E791" s="393"/>
      <c r="F791" s="393"/>
      <c r="G791" s="393"/>
      <c r="H791" s="394"/>
      <c r="I791" s="394"/>
      <c r="J791" s="394"/>
      <c r="K791" s="394"/>
      <c r="L791" s="394"/>
      <c r="M791" s="394"/>
      <c r="N791" s="313">
        <f>IF(IF(I791&lt;'Checklist Parameters'!$E$22,0,($I791-$L791))&lt;0,0,IF(I791&lt;'Checklist Parameters'!$E$22,0,($I791-$L791)))</f>
        <v>0</v>
      </c>
      <c r="O791" s="394"/>
      <c r="P791" s="395"/>
      <c r="Q791" s="316">
        <f t="shared" si="72"/>
        <v>0</v>
      </c>
      <c r="R791" s="159">
        <f t="shared" si="73"/>
        <v>0</v>
      </c>
      <c r="S791" s="159">
        <f>IF('Checklist Parameters'!$E$60&lt;0.2,0.2,'Checklist Parameters'!$E$60)</f>
        <v>0.72</v>
      </c>
      <c r="T791" s="160">
        <f>IF($O791="",IF('Checklist District ID'!$C$43="Y",MAX($R791:$S791)*$I791,SUM($R791:$S791)*$I791),IF(O791&gt;0,Q791*S791))</f>
        <v>0</v>
      </c>
      <c r="U791" s="160">
        <f>IF(Q791&gt;0,((I791-T791)*'Formula Matrix'!$E$38),0)</f>
        <v>0</v>
      </c>
      <c r="V791" s="160">
        <f t="shared" si="74"/>
        <v>0</v>
      </c>
      <c r="W791" s="160">
        <f>IF(V791&gt;0,(V791*'Checklist Parameters'!$E$35),0)</f>
        <v>0</v>
      </c>
      <c r="X791" s="161">
        <f t="shared" si="75"/>
        <v>0</v>
      </c>
      <c r="Y791" s="161">
        <f>IF('Checklist Parameters'!$E$102&lt;&gt;"",(I791/43560)*'Checklist Parameters'!$E$102,"N/A")</f>
        <v>0</v>
      </c>
      <c r="Z791" s="161" t="str">
        <f>IF('Checklist Parameters'!$E$58&lt;&gt;"",((I791*'Checklist Parameters'!$E$58)*'Checklist Parameters'!$E$35)/1000,"N/A")</f>
        <v>N/A</v>
      </c>
      <c r="AA791" s="161">
        <f>IF('Checklist Parameters'!$E$101&lt;&gt;"",IFERROR(I791/'Checklist Parameters'!$E$101,0),"N/A")</f>
        <v>0</v>
      </c>
      <c r="AB791" s="161" t="str">
        <f>IF('Checklist Parameters'!$E$43&lt;&gt;"",(I791*'Checklist Parameters'!$E$43)/1000,"N/A")</f>
        <v>N/A</v>
      </c>
      <c r="AC791" s="161">
        <f>IF('Checklist Parameters'!$E$16="",$X791,IF(AND('Checklist Parameters'!$E$16&lt;$X791,'Checklist Parameters'!$E$16&gt;=3),'Checklist Parameters'!$E$16,IF(AND('Checklist Parameters'!$E$16&lt;$X791,'Checklist Parameters'!$E$16&lt;3),0,$X791)))</f>
        <v>0</v>
      </c>
      <c r="AD791" s="161" t="str">
        <f>IF(AND(I791&lt;'Checklist Parameters'!$E$22,$I791&lt;&gt;0),"Y","")</f>
        <v/>
      </c>
      <c r="AE791" s="161" t="str">
        <f>IF($AD791="Y",0,IF('Checklist Parameters'!$E$25="","&lt;no limit&gt;",ROUNDDOWN((($I791-'Checklist Parameters'!$E$24)/'Checklist Parameters'!$E$25)+1,0)))</f>
        <v>&lt;no limit&gt;</v>
      </c>
      <c r="AF791" s="174">
        <f t="shared" si="76"/>
        <v>0</v>
      </c>
      <c r="AG791" s="161">
        <f t="shared" si="77"/>
        <v>0</v>
      </c>
      <c r="AH791" s="126"/>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row>
    <row r="792" spans="1:79" ht="15">
      <c r="A792" s="393"/>
      <c r="B792" s="393"/>
      <c r="C792" s="393"/>
      <c r="D792" s="393"/>
      <c r="E792" s="393"/>
      <c r="F792" s="393"/>
      <c r="G792" s="393"/>
      <c r="H792" s="394"/>
      <c r="I792" s="394"/>
      <c r="J792" s="394"/>
      <c r="K792" s="394"/>
      <c r="L792" s="394"/>
      <c r="M792" s="394"/>
      <c r="N792" s="313">
        <f>IF(IF(I792&lt;'Checklist Parameters'!$E$22,0,($I792-$L792))&lt;0,0,IF(I792&lt;'Checklist Parameters'!$E$22,0,($I792-$L792)))</f>
        <v>0</v>
      </c>
      <c r="O792" s="394"/>
      <c r="P792" s="395"/>
      <c r="Q792" s="316">
        <f t="shared" si="72"/>
        <v>0</v>
      </c>
      <c r="R792" s="159">
        <f t="shared" si="73"/>
        <v>0</v>
      </c>
      <c r="S792" s="159">
        <f>IF('Checklist Parameters'!$E$60&lt;0.2,0.2,'Checklist Parameters'!$E$60)</f>
        <v>0.72</v>
      </c>
      <c r="T792" s="160">
        <f>IF($O792="",IF('Checklist District ID'!$C$43="Y",MAX($R792:$S792)*$I792,SUM($R792:$S792)*$I792),IF(O792&gt;0,Q792*S792))</f>
        <v>0</v>
      </c>
      <c r="U792" s="160">
        <f>IF(Q792&gt;0,((I792-T792)*'Formula Matrix'!$E$38),0)</f>
        <v>0</v>
      </c>
      <c r="V792" s="160">
        <f t="shared" si="74"/>
        <v>0</v>
      </c>
      <c r="W792" s="160">
        <f>IF(V792&gt;0,(V792*'Checklist Parameters'!$E$35),0)</f>
        <v>0</v>
      </c>
      <c r="X792" s="161">
        <f t="shared" si="75"/>
        <v>0</v>
      </c>
      <c r="Y792" s="161">
        <f>IF('Checklist Parameters'!$E$102&lt;&gt;"",(I792/43560)*'Checklist Parameters'!$E$102,"N/A")</f>
        <v>0</v>
      </c>
      <c r="Z792" s="161" t="str">
        <f>IF('Checklist Parameters'!$E$58&lt;&gt;"",((I792*'Checklist Parameters'!$E$58)*'Checklist Parameters'!$E$35)/1000,"N/A")</f>
        <v>N/A</v>
      </c>
      <c r="AA792" s="161">
        <f>IF('Checklist Parameters'!$E$101&lt;&gt;"",IFERROR(I792/'Checklist Parameters'!$E$101,0),"N/A")</f>
        <v>0</v>
      </c>
      <c r="AB792" s="161" t="str">
        <f>IF('Checklist Parameters'!$E$43&lt;&gt;"",(I792*'Checklist Parameters'!$E$43)/1000,"N/A")</f>
        <v>N/A</v>
      </c>
      <c r="AC792" s="161">
        <f>IF('Checklist Parameters'!$E$16="",$X792,IF(AND('Checklist Parameters'!$E$16&lt;$X792,'Checklist Parameters'!$E$16&gt;=3),'Checklist Parameters'!$E$16,IF(AND('Checklist Parameters'!$E$16&lt;$X792,'Checklist Parameters'!$E$16&lt;3),0,$X792)))</f>
        <v>0</v>
      </c>
      <c r="AD792" s="161" t="str">
        <f>IF(AND(I792&lt;'Checklist Parameters'!$E$22,$I792&lt;&gt;0),"Y","")</f>
        <v/>
      </c>
      <c r="AE792" s="161" t="str">
        <f>IF($AD792="Y",0,IF('Checklist Parameters'!$E$25="","&lt;no limit&gt;",ROUNDDOWN((($I792-'Checklist Parameters'!$E$24)/'Checklist Parameters'!$E$25)+1,0)))</f>
        <v>&lt;no limit&gt;</v>
      </c>
      <c r="AF792" s="174">
        <f t="shared" si="76"/>
        <v>0</v>
      </c>
      <c r="AG792" s="161">
        <f t="shared" si="77"/>
        <v>0</v>
      </c>
      <c r="AH792" s="126"/>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row>
    <row r="793" spans="1:79" ht="15">
      <c r="A793" s="393"/>
      <c r="B793" s="393"/>
      <c r="C793" s="393"/>
      <c r="D793" s="393"/>
      <c r="E793" s="393"/>
      <c r="F793" s="393"/>
      <c r="G793" s="393"/>
      <c r="H793" s="394"/>
      <c r="I793" s="394"/>
      <c r="J793" s="394"/>
      <c r="K793" s="394"/>
      <c r="L793" s="394"/>
      <c r="M793" s="394"/>
      <c r="N793" s="313">
        <f>IF(IF(I793&lt;'Checklist Parameters'!$E$22,0,($I793-$L793))&lt;0,0,IF(I793&lt;'Checklist Parameters'!$E$22,0,($I793-$L793)))</f>
        <v>0</v>
      </c>
      <c r="O793" s="394"/>
      <c r="P793" s="395"/>
      <c r="Q793" s="316">
        <f t="shared" si="72"/>
        <v>0</v>
      </c>
      <c r="R793" s="159">
        <f t="shared" si="73"/>
        <v>0</v>
      </c>
      <c r="S793" s="159">
        <f>IF('Checklist Parameters'!$E$60&lt;0.2,0.2,'Checklist Parameters'!$E$60)</f>
        <v>0.72</v>
      </c>
      <c r="T793" s="160">
        <f>IF($O793="",IF('Checklist District ID'!$C$43="Y",MAX($R793:$S793)*$I793,SUM($R793:$S793)*$I793),IF(O793&gt;0,Q793*S793))</f>
        <v>0</v>
      </c>
      <c r="U793" s="160">
        <f>IF(Q793&gt;0,((I793-T793)*'Formula Matrix'!$E$38),0)</f>
        <v>0</v>
      </c>
      <c r="V793" s="160">
        <f t="shared" si="74"/>
        <v>0</v>
      </c>
      <c r="W793" s="160">
        <f>IF(V793&gt;0,(V793*'Checklist Parameters'!$E$35),0)</f>
        <v>0</v>
      </c>
      <c r="X793" s="161">
        <f t="shared" si="75"/>
        <v>0</v>
      </c>
      <c r="Y793" s="161">
        <f>IF('Checklist Parameters'!$E$102&lt;&gt;"",(I793/43560)*'Checklist Parameters'!$E$102,"N/A")</f>
        <v>0</v>
      </c>
      <c r="Z793" s="161" t="str">
        <f>IF('Checklist Parameters'!$E$58&lt;&gt;"",((I793*'Checklist Parameters'!$E$58)*'Checklist Parameters'!$E$35)/1000,"N/A")</f>
        <v>N/A</v>
      </c>
      <c r="AA793" s="161">
        <f>IF('Checklist Parameters'!$E$101&lt;&gt;"",IFERROR(I793/'Checklist Parameters'!$E$101,0),"N/A")</f>
        <v>0</v>
      </c>
      <c r="AB793" s="161" t="str">
        <f>IF('Checklist Parameters'!$E$43&lt;&gt;"",(I793*'Checklist Parameters'!$E$43)/1000,"N/A")</f>
        <v>N/A</v>
      </c>
      <c r="AC793" s="161">
        <f>IF('Checklist Parameters'!$E$16="",$X793,IF(AND('Checklist Parameters'!$E$16&lt;$X793,'Checklist Parameters'!$E$16&gt;=3),'Checklist Parameters'!$E$16,IF(AND('Checklist Parameters'!$E$16&lt;$X793,'Checklist Parameters'!$E$16&lt;3),0,$X793)))</f>
        <v>0</v>
      </c>
      <c r="AD793" s="161" t="str">
        <f>IF(AND(I793&lt;'Checklist Parameters'!$E$22,$I793&lt;&gt;0),"Y","")</f>
        <v/>
      </c>
      <c r="AE793" s="161" t="str">
        <f>IF($AD793="Y",0,IF('Checklist Parameters'!$E$25="","&lt;no limit&gt;",ROUNDDOWN((($I793-'Checklist Parameters'!$E$24)/'Checklist Parameters'!$E$25)+1,0)))</f>
        <v>&lt;no limit&gt;</v>
      </c>
      <c r="AF793" s="174">
        <f t="shared" si="76"/>
        <v>0</v>
      </c>
      <c r="AG793" s="161">
        <f t="shared" si="77"/>
        <v>0</v>
      </c>
      <c r="AH793" s="126"/>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row>
    <row r="794" spans="1:79" ht="15">
      <c r="A794" s="393"/>
      <c r="B794" s="393"/>
      <c r="C794" s="393"/>
      <c r="D794" s="393"/>
      <c r="E794" s="393"/>
      <c r="F794" s="393"/>
      <c r="G794" s="393"/>
      <c r="H794" s="394"/>
      <c r="I794" s="394"/>
      <c r="J794" s="394"/>
      <c r="K794" s="394"/>
      <c r="L794" s="394"/>
      <c r="M794" s="394"/>
      <c r="N794" s="313">
        <f>IF(IF(I794&lt;'Checklist Parameters'!$E$22,0,($I794-$L794))&lt;0,0,IF(I794&lt;'Checklist Parameters'!$E$22,0,($I794-$L794)))</f>
        <v>0</v>
      </c>
      <c r="O794" s="394"/>
      <c r="P794" s="395"/>
      <c r="Q794" s="316">
        <f t="shared" si="72"/>
        <v>0</v>
      </c>
      <c r="R794" s="159">
        <f t="shared" si="73"/>
        <v>0</v>
      </c>
      <c r="S794" s="159">
        <f>IF('Checklist Parameters'!$E$60&lt;0.2,0.2,'Checklist Parameters'!$E$60)</f>
        <v>0.72</v>
      </c>
      <c r="T794" s="160">
        <f>IF($O794="",IF('Checklist District ID'!$C$43="Y",MAX($R794:$S794)*$I794,SUM($R794:$S794)*$I794),IF(O794&gt;0,Q794*S794))</f>
        <v>0</v>
      </c>
      <c r="U794" s="160">
        <f>IF(Q794&gt;0,((I794-T794)*'Formula Matrix'!$E$38),0)</f>
        <v>0</v>
      </c>
      <c r="V794" s="160">
        <f t="shared" si="74"/>
        <v>0</v>
      </c>
      <c r="W794" s="160">
        <f>IF(V794&gt;0,(V794*'Checklist Parameters'!$E$35),0)</f>
        <v>0</v>
      </c>
      <c r="X794" s="161">
        <f t="shared" si="75"/>
        <v>0</v>
      </c>
      <c r="Y794" s="161">
        <f>IF('Checklist Parameters'!$E$102&lt;&gt;"",(I794/43560)*'Checklist Parameters'!$E$102,"N/A")</f>
        <v>0</v>
      </c>
      <c r="Z794" s="161" t="str">
        <f>IF('Checklist Parameters'!$E$58&lt;&gt;"",((I794*'Checklist Parameters'!$E$58)*'Checklist Parameters'!$E$35)/1000,"N/A")</f>
        <v>N/A</v>
      </c>
      <c r="AA794" s="161">
        <f>IF('Checklist Parameters'!$E$101&lt;&gt;"",IFERROR(I794/'Checklist Parameters'!$E$101,0),"N/A")</f>
        <v>0</v>
      </c>
      <c r="AB794" s="161" t="str">
        <f>IF('Checklist Parameters'!$E$43&lt;&gt;"",(I794*'Checklist Parameters'!$E$43)/1000,"N/A")</f>
        <v>N/A</v>
      </c>
      <c r="AC794" s="161">
        <f>IF('Checklist Parameters'!$E$16="",$X794,IF(AND('Checklist Parameters'!$E$16&lt;$X794,'Checklist Parameters'!$E$16&gt;=3),'Checklist Parameters'!$E$16,IF(AND('Checklist Parameters'!$E$16&lt;$X794,'Checklist Parameters'!$E$16&lt;3),0,$X794)))</f>
        <v>0</v>
      </c>
      <c r="AD794" s="161" t="str">
        <f>IF(AND(I794&lt;'Checklist Parameters'!$E$22,$I794&lt;&gt;0),"Y","")</f>
        <v/>
      </c>
      <c r="AE794" s="161" t="str">
        <f>IF($AD794="Y",0,IF('Checklist Parameters'!$E$25="","&lt;no limit&gt;",ROUNDDOWN((($I794-'Checklist Parameters'!$E$24)/'Checklist Parameters'!$E$25)+1,0)))</f>
        <v>&lt;no limit&gt;</v>
      </c>
      <c r="AF794" s="174">
        <f t="shared" si="76"/>
        <v>0</v>
      </c>
      <c r="AG794" s="161">
        <f t="shared" si="77"/>
        <v>0</v>
      </c>
      <c r="AH794" s="126"/>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row>
    <row r="795" spans="1:79" ht="15">
      <c r="A795" s="393"/>
      <c r="B795" s="393"/>
      <c r="C795" s="393"/>
      <c r="D795" s="393"/>
      <c r="E795" s="393"/>
      <c r="F795" s="393"/>
      <c r="G795" s="393"/>
      <c r="H795" s="394"/>
      <c r="I795" s="394"/>
      <c r="J795" s="394"/>
      <c r="K795" s="394"/>
      <c r="L795" s="394"/>
      <c r="M795" s="394"/>
      <c r="N795" s="313">
        <f>IF(IF(I795&lt;'Checklist Parameters'!$E$22,0,($I795-$L795))&lt;0,0,IF(I795&lt;'Checklist Parameters'!$E$22,0,($I795-$L795)))</f>
        <v>0</v>
      </c>
      <c r="O795" s="394"/>
      <c r="P795" s="395"/>
      <c r="Q795" s="316">
        <f t="shared" si="72"/>
        <v>0</v>
      </c>
      <c r="R795" s="159">
        <f t="shared" si="73"/>
        <v>0</v>
      </c>
      <c r="S795" s="159">
        <f>IF('Checklist Parameters'!$E$60&lt;0.2,0.2,'Checklist Parameters'!$E$60)</f>
        <v>0.72</v>
      </c>
      <c r="T795" s="160">
        <f>IF($O795="",IF('Checklist District ID'!$C$43="Y",MAX($R795:$S795)*$I795,SUM($R795:$S795)*$I795),IF(O795&gt;0,Q795*S795))</f>
        <v>0</v>
      </c>
      <c r="U795" s="160">
        <f>IF(Q795&gt;0,((I795-T795)*'Formula Matrix'!$E$38),0)</f>
        <v>0</v>
      </c>
      <c r="V795" s="160">
        <f t="shared" si="74"/>
        <v>0</v>
      </c>
      <c r="W795" s="160">
        <f>IF(V795&gt;0,(V795*'Checklist Parameters'!$E$35),0)</f>
        <v>0</v>
      </c>
      <c r="X795" s="161">
        <f t="shared" si="75"/>
        <v>0</v>
      </c>
      <c r="Y795" s="161">
        <f>IF('Checklist Parameters'!$E$102&lt;&gt;"",(I795/43560)*'Checklist Parameters'!$E$102,"N/A")</f>
        <v>0</v>
      </c>
      <c r="Z795" s="161" t="str">
        <f>IF('Checklist Parameters'!$E$58&lt;&gt;"",((I795*'Checklist Parameters'!$E$58)*'Checklist Parameters'!$E$35)/1000,"N/A")</f>
        <v>N/A</v>
      </c>
      <c r="AA795" s="161">
        <f>IF('Checklist Parameters'!$E$101&lt;&gt;"",IFERROR(I795/'Checklist Parameters'!$E$101,0),"N/A")</f>
        <v>0</v>
      </c>
      <c r="AB795" s="161" t="str">
        <f>IF('Checklist Parameters'!$E$43&lt;&gt;"",(I795*'Checklist Parameters'!$E$43)/1000,"N/A")</f>
        <v>N/A</v>
      </c>
      <c r="AC795" s="161">
        <f>IF('Checklist Parameters'!$E$16="",$X795,IF(AND('Checklist Parameters'!$E$16&lt;$X795,'Checklist Parameters'!$E$16&gt;=3),'Checklist Parameters'!$E$16,IF(AND('Checklist Parameters'!$E$16&lt;$X795,'Checklist Parameters'!$E$16&lt;3),0,$X795)))</f>
        <v>0</v>
      </c>
      <c r="AD795" s="161" t="str">
        <f>IF(AND(I795&lt;'Checklist Parameters'!$E$22,$I795&lt;&gt;0),"Y","")</f>
        <v/>
      </c>
      <c r="AE795" s="161" t="str">
        <f>IF($AD795="Y",0,IF('Checklist Parameters'!$E$25="","&lt;no limit&gt;",ROUNDDOWN((($I795-'Checklist Parameters'!$E$24)/'Checklist Parameters'!$E$25)+1,0)))</f>
        <v>&lt;no limit&gt;</v>
      </c>
      <c r="AF795" s="174">
        <f t="shared" si="76"/>
        <v>0</v>
      </c>
      <c r="AG795" s="161">
        <f t="shared" si="77"/>
        <v>0</v>
      </c>
      <c r="AH795" s="126"/>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row>
    <row r="796" spans="1:79" ht="15">
      <c r="A796" s="393"/>
      <c r="B796" s="393"/>
      <c r="C796" s="393"/>
      <c r="D796" s="393"/>
      <c r="E796" s="393"/>
      <c r="F796" s="393"/>
      <c r="G796" s="393"/>
      <c r="H796" s="394"/>
      <c r="I796" s="394"/>
      <c r="J796" s="394"/>
      <c r="K796" s="394"/>
      <c r="L796" s="394"/>
      <c r="M796" s="394"/>
      <c r="N796" s="313">
        <f>IF(IF(I796&lt;'Checklist Parameters'!$E$22,0,($I796-$L796))&lt;0,0,IF(I796&lt;'Checklist Parameters'!$E$22,0,($I796-$L796)))</f>
        <v>0</v>
      </c>
      <c r="O796" s="394"/>
      <c r="P796" s="395"/>
      <c r="Q796" s="316">
        <f t="shared" si="72"/>
        <v>0</v>
      </c>
      <c r="R796" s="159">
        <f t="shared" si="73"/>
        <v>0</v>
      </c>
      <c r="S796" s="159">
        <f>IF('Checklist Parameters'!$E$60&lt;0.2,0.2,'Checklist Parameters'!$E$60)</f>
        <v>0.72</v>
      </c>
      <c r="T796" s="160">
        <f>IF($O796="",IF('Checklist District ID'!$C$43="Y",MAX($R796:$S796)*$I796,SUM($R796:$S796)*$I796),IF(O796&gt;0,Q796*S796))</f>
        <v>0</v>
      </c>
      <c r="U796" s="160">
        <f>IF(Q796&gt;0,((I796-T796)*'Formula Matrix'!$E$38),0)</f>
        <v>0</v>
      </c>
      <c r="V796" s="160">
        <f t="shared" si="74"/>
        <v>0</v>
      </c>
      <c r="W796" s="160">
        <f>IF(V796&gt;0,(V796*'Checklist Parameters'!$E$35),0)</f>
        <v>0</v>
      </c>
      <c r="X796" s="161">
        <f t="shared" si="75"/>
        <v>0</v>
      </c>
      <c r="Y796" s="161">
        <f>IF('Checklist Parameters'!$E$102&lt;&gt;"",(I796/43560)*'Checklist Parameters'!$E$102,"N/A")</f>
        <v>0</v>
      </c>
      <c r="Z796" s="161" t="str">
        <f>IF('Checklist Parameters'!$E$58&lt;&gt;"",((I796*'Checklist Parameters'!$E$58)*'Checklist Parameters'!$E$35)/1000,"N/A")</f>
        <v>N/A</v>
      </c>
      <c r="AA796" s="161">
        <f>IF('Checklist Parameters'!$E$101&lt;&gt;"",IFERROR(I796/'Checklist Parameters'!$E$101,0),"N/A")</f>
        <v>0</v>
      </c>
      <c r="AB796" s="161" t="str">
        <f>IF('Checklist Parameters'!$E$43&lt;&gt;"",(I796*'Checklist Parameters'!$E$43)/1000,"N/A")</f>
        <v>N/A</v>
      </c>
      <c r="AC796" s="161">
        <f>IF('Checklist Parameters'!$E$16="",$X796,IF(AND('Checklist Parameters'!$E$16&lt;$X796,'Checklist Parameters'!$E$16&gt;=3),'Checklist Parameters'!$E$16,IF(AND('Checklist Parameters'!$E$16&lt;$X796,'Checklist Parameters'!$E$16&lt;3),0,$X796)))</f>
        <v>0</v>
      </c>
      <c r="AD796" s="161" t="str">
        <f>IF(AND(I796&lt;'Checklist Parameters'!$E$22,$I796&lt;&gt;0),"Y","")</f>
        <v/>
      </c>
      <c r="AE796" s="161" t="str">
        <f>IF($AD796="Y",0,IF('Checklist Parameters'!$E$25="","&lt;no limit&gt;",ROUNDDOWN((($I796-'Checklist Parameters'!$E$24)/'Checklist Parameters'!$E$25)+1,0)))</f>
        <v>&lt;no limit&gt;</v>
      </c>
      <c r="AF796" s="174">
        <f t="shared" si="76"/>
        <v>0</v>
      </c>
      <c r="AG796" s="161">
        <f t="shared" si="77"/>
        <v>0</v>
      </c>
      <c r="AH796" s="126"/>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row>
    <row r="797" spans="1:79" ht="15">
      <c r="A797" s="393"/>
      <c r="B797" s="393"/>
      <c r="C797" s="393"/>
      <c r="D797" s="393"/>
      <c r="E797" s="393"/>
      <c r="F797" s="393"/>
      <c r="G797" s="393"/>
      <c r="H797" s="394"/>
      <c r="I797" s="394"/>
      <c r="J797" s="394"/>
      <c r="K797" s="394"/>
      <c r="L797" s="394"/>
      <c r="M797" s="394"/>
      <c r="N797" s="313">
        <f>IF(IF(I797&lt;'Checklist Parameters'!$E$22,0,($I797-$L797))&lt;0,0,IF(I797&lt;'Checklist Parameters'!$E$22,0,($I797-$L797)))</f>
        <v>0</v>
      </c>
      <c r="O797" s="394"/>
      <c r="P797" s="395"/>
      <c r="Q797" s="316">
        <f t="shared" si="72"/>
        <v>0</v>
      </c>
      <c r="R797" s="159">
        <f t="shared" si="73"/>
        <v>0</v>
      </c>
      <c r="S797" s="159">
        <f>IF('Checklist Parameters'!$E$60&lt;0.2,0.2,'Checklist Parameters'!$E$60)</f>
        <v>0.72</v>
      </c>
      <c r="T797" s="160">
        <f>IF($O797="",IF('Checklist District ID'!$C$43="Y",MAX($R797:$S797)*$I797,SUM($R797:$S797)*$I797),IF(O797&gt;0,Q797*S797))</f>
        <v>0</v>
      </c>
      <c r="U797" s="160">
        <f>IF(Q797&gt;0,((I797-T797)*'Formula Matrix'!$E$38),0)</f>
        <v>0</v>
      </c>
      <c r="V797" s="160">
        <f t="shared" si="74"/>
        <v>0</v>
      </c>
      <c r="W797" s="160">
        <f>IF(V797&gt;0,(V797*'Checklist Parameters'!$E$35),0)</f>
        <v>0</v>
      </c>
      <c r="X797" s="161">
        <f t="shared" si="75"/>
        <v>0</v>
      </c>
      <c r="Y797" s="161">
        <f>IF('Checklist Parameters'!$E$102&lt;&gt;"",(I797/43560)*'Checklist Parameters'!$E$102,"N/A")</f>
        <v>0</v>
      </c>
      <c r="Z797" s="161" t="str">
        <f>IF('Checklist Parameters'!$E$58&lt;&gt;"",((I797*'Checklist Parameters'!$E$58)*'Checklist Parameters'!$E$35)/1000,"N/A")</f>
        <v>N/A</v>
      </c>
      <c r="AA797" s="161">
        <f>IF('Checklist Parameters'!$E$101&lt;&gt;"",IFERROR(I797/'Checklist Parameters'!$E$101,0),"N/A")</f>
        <v>0</v>
      </c>
      <c r="AB797" s="161" t="str">
        <f>IF('Checklist Parameters'!$E$43&lt;&gt;"",(I797*'Checklist Parameters'!$E$43)/1000,"N/A")</f>
        <v>N/A</v>
      </c>
      <c r="AC797" s="161">
        <f>IF('Checklist Parameters'!$E$16="",$X797,IF(AND('Checklist Parameters'!$E$16&lt;$X797,'Checklist Parameters'!$E$16&gt;=3),'Checklist Parameters'!$E$16,IF(AND('Checklist Parameters'!$E$16&lt;$X797,'Checklist Parameters'!$E$16&lt;3),0,$X797)))</f>
        <v>0</v>
      </c>
      <c r="AD797" s="161" t="str">
        <f>IF(AND(I797&lt;'Checklist Parameters'!$E$22,$I797&lt;&gt;0),"Y","")</f>
        <v/>
      </c>
      <c r="AE797" s="161" t="str">
        <f>IF($AD797="Y",0,IF('Checklist Parameters'!$E$25="","&lt;no limit&gt;",ROUNDDOWN((($I797-'Checklist Parameters'!$E$24)/'Checklist Parameters'!$E$25)+1,0)))</f>
        <v>&lt;no limit&gt;</v>
      </c>
      <c r="AF797" s="174">
        <f t="shared" si="76"/>
        <v>0</v>
      </c>
      <c r="AG797" s="161">
        <f t="shared" si="77"/>
        <v>0</v>
      </c>
      <c r="AH797" s="126"/>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row>
    <row r="798" spans="1:79" ht="15">
      <c r="A798" s="393"/>
      <c r="B798" s="393"/>
      <c r="C798" s="393"/>
      <c r="D798" s="393"/>
      <c r="E798" s="393"/>
      <c r="F798" s="393"/>
      <c r="G798" s="393"/>
      <c r="H798" s="394"/>
      <c r="I798" s="394"/>
      <c r="J798" s="394"/>
      <c r="K798" s="394"/>
      <c r="L798" s="394"/>
      <c r="M798" s="394"/>
      <c r="N798" s="313">
        <f>IF(IF(I798&lt;'Checklist Parameters'!$E$22,0,($I798-$L798))&lt;0,0,IF(I798&lt;'Checklist Parameters'!$E$22,0,($I798-$L798)))</f>
        <v>0</v>
      </c>
      <c r="O798" s="394"/>
      <c r="P798" s="395"/>
      <c r="Q798" s="316">
        <f t="shared" si="72"/>
        <v>0</v>
      </c>
      <c r="R798" s="159">
        <f t="shared" si="73"/>
        <v>0</v>
      </c>
      <c r="S798" s="159">
        <f>IF('Checklist Parameters'!$E$60&lt;0.2,0.2,'Checklist Parameters'!$E$60)</f>
        <v>0.72</v>
      </c>
      <c r="T798" s="160">
        <f>IF($O798="",IF('Checklist District ID'!$C$43="Y",MAX($R798:$S798)*$I798,SUM($R798:$S798)*$I798),IF(O798&gt;0,Q798*S798))</f>
        <v>0</v>
      </c>
      <c r="U798" s="160">
        <f>IF(Q798&gt;0,((I798-T798)*'Formula Matrix'!$E$38),0)</f>
        <v>0</v>
      </c>
      <c r="V798" s="160">
        <f t="shared" si="74"/>
        <v>0</v>
      </c>
      <c r="W798" s="160">
        <f>IF(V798&gt;0,(V798*'Checklist Parameters'!$E$35),0)</f>
        <v>0</v>
      </c>
      <c r="X798" s="161">
        <f t="shared" si="75"/>
        <v>0</v>
      </c>
      <c r="Y798" s="161">
        <f>IF('Checklist Parameters'!$E$102&lt;&gt;"",(I798/43560)*'Checklist Parameters'!$E$102,"N/A")</f>
        <v>0</v>
      </c>
      <c r="Z798" s="161" t="str">
        <f>IF('Checklist Parameters'!$E$58&lt;&gt;"",((I798*'Checklist Parameters'!$E$58)*'Checklist Parameters'!$E$35)/1000,"N/A")</f>
        <v>N/A</v>
      </c>
      <c r="AA798" s="161">
        <f>IF('Checklist Parameters'!$E$101&lt;&gt;"",IFERROR(I798/'Checklist Parameters'!$E$101,0),"N/A")</f>
        <v>0</v>
      </c>
      <c r="AB798" s="161" t="str">
        <f>IF('Checklist Parameters'!$E$43&lt;&gt;"",(I798*'Checklist Parameters'!$E$43)/1000,"N/A")</f>
        <v>N/A</v>
      </c>
      <c r="AC798" s="161">
        <f>IF('Checklist Parameters'!$E$16="",$X798,IF(AND('Checklist Parameters'!$E$16&lt;$X798,'Checklist Parameters'!$E$16&gt;=3),'Checklist Parameters'!$E$16,IF(AND('Checklist Parameters'!$E$16&lt;$X798,'Checklist Parameters'!$E$16&lt;3),0,$X798)))</f>
        <v>0</v>
      </c>
      <c r="AD798" s="161" t="str">
        <f>IF(AND(I798&lt;'Checklist Parameters'!$E$22,$I798&lt;&gt;0),"Y","")</f>
        <v/>
      </c>
      <c r="AE798" s="161" t="str">
        <f>IF($AD798="Y",0,IF('Checklist Parameters'!$E$25="","&lt;no limit&gt;",ROUNDDOWN((($I798-'Checklist Parameters'!$E$24)/'Checklist Parameters'!$E$25)+1,0)))</f>
        <v>&lt;no limit&gt;</v>
      </c>
      <c r="AF798" s="174">
        <f t="shared" si="76"/>
        <v>0</v>
      </c>
      <c r="AG798" s="161">
        <f t="shared" si="77"/>
        <v>0</v>
      </c>
      <c r="AH798" s="126"/>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row>
    <row r="799" spans="1:79" ht="15">
      <c r="A799" s="393"/>
      <c r="B799" s="393"/>
      <c r="C799" s="393"/>
      <c r="D799" s="393"/>
      <c r="E799" s="393"/>
      <c r="F799" s="393"/>
      <c r="G799" s="393"/>
      <c r="H799" s="394"/>
      <c r="I799" s="394"/>
      <c r="J799" s="394"/>
      <c r="K799" s="394"/>
      <c r="L799" s="394"/>
      <c r="M799" s="394"/>
      <c r="N799" s="313">
        <f>IF(IF(I799&lt;'Checklist Parameters'!$E$22,0,($I799-$L799))&lt;0,0,IF(I799&lt;'Checklist Parameters'!$E$22,0,($I799-$L799)))</f>
        <v>0</v>
      </c>
      <c r="O799" s="394"/>
      <c r="P799" s="395"/>
      <c r="Q799" s="316">
        <f t="shared" si="72"/>
        <v>0</v>
      </c>
      <c r="R799" s="159">
        <f t="shared" si="73"/>
        <v>0</v>
      </c>
      <c r="S799" s="159">
        <f>IF('Checklist Parameters'!$E$60&lt;0.2,0.2,'Checklist Parameters'!$E$60)</f>
        <v>0.72</v>
      </c>
      <c r="T799" s="160">
        <f>IF($O799="",IF('Checklist District ID'!$C$43="Y",MAX($R799:$S799)*$I799,SUM($R799:$S799)*$I799),IF(O799&gt;0,Q799*S799))</f>
        <v>0</v>
      </c>
      <c r="U799" s="160">
        <f>IF(Q799&gt;0,((I799-T799)*'Formula Matrix'!$E$38),0)</f>
        <v>0</v>
      </c>
      <c r="V799" s="160">
        <f t="shared" si="74"/>
        <v>0</v>
      </c>
      <c r="W799" s="160">
        <f>IF(V799&gt;0,(V799*'Checklist Parameters'!$E$35),0)</f>
        <v>0</v>
      </c>
      <c r="X799" s="161">
        <f t="shared" si="75"/>
        <v>0</v>
      </c>
      <c r="Y799" s="161">
        <f>IF('Checklist Parameters'!$E$102&lt;&gt;"",(I799/43560)*'Checklist Parameters'!$E$102,"N/A")</f>
        <v>0</v>
      </c>
      <c r="Z799" s="161" t="str">
        <f>IF('Checklist Parameters'!$E$58&lt;&gt;"",((I799*'Checklist Parameters'!$E$58)*'Checklist Parameters'!$E$35)/1000,"N/A")</f>
        <v>N/A</v>
      </c>
      <c r="AA799" s="161">
        <f>IF('Checklist Parameters'!$E$101&lt;&gt;"",IFERROR(I799/'Checklist Parameters'!$E$101,0),"N/A")</f>
        <v>0</v>
      </c>
      <c r="AB799" s="161" t="str">
        <f>IF('Checklist Parameters'!$E$43&lt;&gt;"",(I799*'Checklist Parameters'!$E$43)/1000,"N/A")</f>
        <v>N/A</v>
      </c>
      <c r="AC799" s="161">
        <f>IF('Checklist Parameters'!$E$16="",$X799,IF(AND('Checklist Parameters'!$E$16&lt;$X799,'Checklist Parameters'!$E$16&gt;=3),'Checklist Parameters'!$E$16,IF(AND('Checklist Parameters'!$E$16&lt;$X799,'Checklist Parameters'!$E$16&lt;3),0,$X799)))</f>
        <v>0</v>
      </c>
      <c r="AD799" s="161" t="str">
        <f>IF(AND(I799&lt;'Checklist Parameters'!$E$22,$I799&lt;&gt;0),"Y","")</f>
        <v/>
      </c>
      <c r="AE799" s="161" t="str">
        <f>IF($AD799="Y",0,IF('Checklist Parameters'!$E$25="","&lt;no limit&gt;",ROUNDDOWN((($I799-'Checklist Parameters'!$E$24)/'Checklist Parameters'!$E$25)+1,0)))</f>
        <v>&lt;no limit&gt;</v>
      </c>
      <c r="AF799" s="174">
        <f t="shared" si="76"/>
        <v>0</v>
      </c>
      <c r="AG799" s="161">
        <f t="shared" si="77"/>
        <v>0</v>
      </c>
      <c r="AH799" s="126"/>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row>
    <row r="800" spans="1:79" ht="15">
      <c r="A800" s="393"/>
      <c r="B800" s="393"/>
      <c r="C800" s="393"/>
      <c r="D800" s="393"/>
      <c r="E800" s="393"/>
      <c r="F800" s="393"/>
      <c r="G800" s="393"/>
      <c r="H800" s="394"/>
      <c r="I800" s="394"/>
      <c r="J800" s="394"/>
      <c r="K800" s="394"/>
      <c r="L800" s="394"/>
      <c r="M800" s="394"/>
      <c r="N800" s="313">
        <f>IF(IF(I800&lt;'Checklist Parameters'!$E$22,0,($I800-$L800))&lt;0,0,IF(I800&lt;'Checklist Parameters'!$E$22,0,($I800-$L800)))</f>
        <v>0</v>
      </c>
      <c r="O800" s="394"/>
      <c r="P800" s="395"/>
      <c r="Q800" s="316">
        <f t="shared" si="72"/>
        <v>0</v>
      </c>
      <c r="R800" s="159">
        <f t="shared" si="73"/>
        <v>0</v>
      </c>
      <c r="S800" s="159">
        <f>IF('Checklist Parameters'!$E$60&lt;0.2,0.2,'Checklist Parameters'!$E$60)</f>
        <v>0.72</v>
      </c>
      <c r="T800" s="160">
        <f>IF($O800="",IF('Checklist District ID'!$C$43="Y",MAX($R800:$S800)*$I800,SUM($R800:$S800)*$I800),IF(O800&gt;0,Q800*S800))</f>
        <v>0</v>
      </c>
      <c r="U800" s="160">
        <f>IF(Q800&gt;0,((I800-T800)*'Formula Matrix'!$E$38),0)</f>
        <v>0</v>
      </c>
      <c r="V800" s="160">
        <f t="shared" si="74"/>
        <v>0</v>
      </c>
      <c r="W800" s="160">
        <f>IF(V800&gt;0,(V800*'Checklist Parameters'!$E$35),0)</f>
        <v>0</v>
      </c>
      <c r="X800" s="161">
        <f t="shared" si="75"/>
        <v>0</v>
      </c>
      <c r="Y800" s="161">
        <f>IF('Checklist Parameters'!$E$102&lt;&gt;"",(I800/43560)*'Checklist Parameters'!$E$102,"N/A")</f>
        <v>0</v>
      </c>
      <c r="Z800" s="161" t="str">
        <f>IF('Checklist Parameters'!$E$58&lt;&gt;"",((I800*'Checklist Parameters'!$E$58)*'Checklist Parameters'!$E$35)/1000,"N/A")</f>
        <v>N/A</v>
      </c>
      <c r="AA800" s="161">
        <f>IF('Checklist Parameters'!$E$101&lt;&gt;"",IFERROR(I800/'Checklist Parameters'!$E$101,0),"N/A")</f>
        <v>0</v>
      </c>
      <c r="AB800" s="161" t="str">
        <f>IF('Checklist Parameters'!$E$43&lt;&gt;"",(I800*'Checklist Parameters'!$E$43)/1000,"N/A")</f>
        <v>N/A</v>
      </c>
      <c r="AC800" s="161">
        <f>IF('Checklist Parameters'!$E$16="",$X800,IF(AND('Checklist Parameters'!$E$16&lt;$X800,'Checklist Parameters'!$E$16&gt;=3),'Checklist Parameters'!$E$16,IF(AND('Checklist Parameters'!$E$16&lt;$X800,'Checklist Parameters'!$E$16&lt;3),0,$X800)))</f>
        <v>0</v>
      </c>
      <c r="AD800" s="161" t="str">
        <f>IF(AND(I800&lt;'Checklist Parameters'!$E$22,$I800&lt;&gt;0),"Y","")</f>
        <v/>
      </c>
      <c r="AE800" s="161" t="str">
        <f>IF($AD800="Y",0,IF('Checklist Parameters'!$E$25="","&lt;no limit&gt;",ROUNDDOWN((($I800-'Checklist Parameters'!$E$24)/'Checklist Parameters'!$E$25)+1,0)))</f>
        <v>&lt;no limit&gt;</v>
      </c>
      <c r="AF800" s="174">
        <f t="shared" si="76"/>
        <v>0</v>
      </c>
      <c r="AG800" s="161">
        <f t="shared" si="77"/>
        <v>0</v>
      </c>
      <c r="AH800" s="126"/>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row>
    <row r="801" spans="1:79" ht="15">
      <c r="A801" s="393"/>
      <c r="B801" s="393"/>
      <c r="C801" s="393"/>
      <c r="D801" s="393"/>
      <c r="E801" s="393"/>
      <c r="F801" s="393"/>
      <c r="G801" s="393"/>
      <c r="H801" s="394"/>
      <c r="I801" s="394"/>
      <c r="J801" s="394"/>
      <c r="K801" s="394"/>
      <c r="L801" s="394"/>
      <c r="M801" s="394"/>
      <c r="N801" s="313">
        <f>IF(IF(I801&lt;'Checklist Parameters'!$E$22,0,($I801-$L801))&lt;0,0,IF(I801&lt;'Checklist Parameters'!$E$22,0,($I801-$L801)))</f>
        <v>0</v>
      </c>
      <c r="O801" s="394"/>
      <c r="P801" s="395"/>
      <c r="Q801" s="316">
        <f t="shared" si="72"/>
        <v>0</v>
      </c>
      <c r="R801" s="159">
        <f t="shared" si="73"/>
        <v>0</v>
      </c>
      <c r="S801" s="159">
        <f>IF('Checklist Parameters'!$E$60&lt;0.2,0.2,'Checklist Parameters'!$E$60)</f>
        <v>0.72</v>
      </c>
      <c r="T801" s="160">
        <f>IF($O801="",IF('Checklist District ID'!$C$43="Y",MAX($R801:$S801)*$I801,SUM($R801:$S801)*$I801),IF(O801&gt;0,Q801*S801))</f>
        <v>0</v>
      </c>
      <c r="U801" s="160">
        <f>IF(Q801&gt;0,((I801-T801)*'Formula Matrix'!$E$38),0)</f>
        <v>0</v>
      </c>
      <c r="V801" s="160">
        <f t="shared" si="74"/>
        <v>0</v>
      </c>
      <c r="W801" s="160">
        <f>IF(V801&gt;0,(V801*'Checklist Parameters'!$E$35),0)</f>
        <v>0</v>
      </c>
      <c r="X801" s="161">
        <f t="shared" si="75"/>
        <v>0</v>
      </c>
      <c r="Y801" s="161">
        <f>IF('Checklist Parameters'!$E$102&lt;&gt;"",(I801/43560)*'Checklist Parameters'!$E$102,"N/A")</f>
        <v>0</v>
      </c>
      <c r="Z801" s="161" t="str">
        <f>IF('Checklist Parameters'!$E$58&lt;&gt;"",((I801*'Checklist Parameters'!$E$58)*'Checklist Parameters'!$E$35)/1000,"N/A")</f>
        <v>N/A</v>
      </c>
      <c r="AA801" s="161">
        <f>IF('Checklist Parameters'!$E$101&lt;&gt;"",IFERROR(I801/'Checklist Parameters'!$E$101,0),"N/A")</f>
        <v>0</v>
      </c>
      <c r="AB801" s="161" t="str">
        <f>IF('Checklist Parameters'!$E$43&lt;&gt;"",(I801*'Checklist Parameters'!$E$43)/1000,"N/A")</f>
        <v>N/A</v>
      </c>
      <c r="AC801" s="161">
        <f>IF('Checklist Parameters'!$E$16="",$X801,IF(AND('Checklist Parameters'!$E$16&lt;$X801,'Checklist Parameters'!$E$16&gt;=3),'Checklist Parameters'!$E$16,IF(AND('Checklist Parameters'!$E$16&lt;$X801,'Checklist Parameters'!$E$16&lt;3),0,$X801)))</f>
        <v>0</v>
      </c>
      <c r="AD801" s="161" t="str">
        <f>IF(AND(I801&lt;'Checklist Parameters'!$E$22,$I801&lt;&gt;0),"Y","")</f>
        <v/>
      </c>
      <c r="AE801" s="161" t="str">
        <f>IF($AD801="Y",0,IF('Checklist Parameters'!$E$25="","&lt;no limit&gt;",ROUNDDOWN((($I801-'Checklist Parameters'!$E$24)/'Checklist Parameters'!$E$25)+1,0)))</f>
        <v>&lt;no limit&gt;</v>
      </c>
      <c r="AF801" s="174">
        <f t="shared" si="76"/>
        <v>0</v>
      </c>
      <c r="AG801" s="161">
        <f t="shared" si="77"/>
        <v>0</v>
      </c>
      <c r="AH801" s="126"/>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row>
    <row r="802" spans="1:79" ht="15">
      <c r="A802" s="393"/>
      <c r="B802" s="393"/>
      <c r="C802" s="393"/>
      <c r="D802" s="393"/>
      <c r="E802" s="393"/>
      <c r="F802" s="393"/>
      <c r="G802" s="393"/>
      <c r="H802" s="394"/>
      <c r="I802" s="394"/>
      <c r="J802" s="394"/>
      <c r="K802" s="394"/>
      <c r="L802" s="394"/>
      <c r="M802" s="394"/>
      <c r="N802" s="313">
        <f>IF(IF(I802&lt;'Checklist Parameters'!$E$22,0,($I802-$L802))&lt;0,0,IF(I802&lt;'Checklist Parameters'!$E$22,0,($I802-$L802)))</f>
        <v>0</v>
      </c>
      <c r="O802" s="394"/>
      <c r="P802" s="395"/>
      <c r="Q802" s="316">
        <f t="shared" si="72"/>
        <v>0</v>
      </c>
      <c r="R802" s="159">
        <f t="shared" si="73"/>
        <v>0</v>
      </c>
      <c r="S802" s="159">
        <f>IF('Checklist Parameters'!$E$60&lt;0.2,0.2,'Checklist Parameters'!$E$60)</f>
        <v>0.72</v>
      </c>
      <c r="T802" s="160">
        <f>IF($O802="",IF('Checklist District ID'!$C$43="Y",MAX($R802:$S802)*$I802,SUM($R802:$S802)*$I802),IF(O802&gt;0,Q802*S802))</f>
        <v>0</v>
      </c>
      <c r="U802" s="160">
        <f>IF(Q802&gt;0,((I802-T802)*'Formula Matrix'!$E$38),0)</f>
        <v>0</v>
      </c>
      <c r="V802" s="160">
        <f t="shared" si="74"/>
        <v>0</v>
      </c>
      <c r="W802" s="160">
        <f>IF(V802&gt;0,(V802*'Checklist Parameters'!$E$35),0)</f>
        <v>0</v>
      </c>
      <c r="X802" s="161">
        <f t="shared" si="75"/>
        <v>0</v>
      </c>
      <c r="Y802" s="161">
        <f>IF('Checklist Parameters'!$E$102&lt;&gt;"",(I802/43560)*'Checklist Parameters'!$E$102,"N/A")</f>
        <v>0</v>
      </c>
      <c r="Z802" s="161" t="str">
        <f>IF('Checklist Parameters'!$E$58&lt;&gt;"",((I802*'Checklist Parameters'!$E$58)*'Checklist Parameters'!$E$35)/1000,"N/A")</f>
        <v>N/A</v>
      </c>
      <c r="AA802" s="161">
        <f>IF('Checklist Parameters'!$E$101&lt;&gt;"",IFERROR(I802/'Checklist Parameters'!$E$101,0),"N/A")</f>
        <v>0</v>
      </c>
      <c r="AB802" s="161" t="str">
        <f>IF('Checklist Parameters'!$E$43&lt;&gt;"",(I802*'Checklist Parameters'!$E$43)/1000,"N/A")</f>
        <v>N/A</v>
      </c>
      <c r="AC802" s="161">
        <f>IF('Checklist Parameters'!$E$16="",$X802,IF(AND('Checklist Parameters'!$E$16&lt;$X802,'Checklist Parameters'!$E$16&gt;=3),'Checklist Parameters'!$E$16,IF(AND('Checklist Parameters'!$E$16&lt;$X802,'Checklist Parameters'!$E$16&lt;3),0,$X802)))</f>
        <v>0</v>
      </c>
      <c r="AD802" s="161" t="str">
        <f>IF(AND(I802&lt;'Checklist Parameters'!$E$22,$I802&lt;&gt;0),"Y","")</f>
        <v/>
      </c>
      <c r="AE802" s="161" t="str">
        <f>IF($AD802="Y",0,IF('Checklist Parameters'!$E$25="","&lt;no limit&gt;",ROUNDDOWN((($I802-'Checklist Parameters'!$E$24)/'Checklist Parameters'!$E$25)+1,0)))</f>
        <v>&lt;no limit&gt;</v>
      </c>
      <c r="AF802" s="174">
        <f t="shared" si="76"/>
        <v>0</v>
      </c>
      <c r="AG802" s="161">
        <f t="shared" si="77"/>
        <v>0</v>
      </c>
      <c r="AH802" s="126"/>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row>
    <row r="803" spans="1:79" ht="15">
      <c r="A803" s="393"/>
      <c r="B803" s="393"/>
      <c r="C803" s="393"/>
      <c r="D803" s="393"/>
      <c r="E803" s="393"/>
      <c r="F803" s="393"/>
      <c r="G803" s="393"/>
      <c r="H803" s="394"/>
      <c r="I803" s="394"/>
      <c r="J803" s="394"/>
      <c r="K803" s="394"/>
      <c r="L803" s="394"/>
      <c r="M803" s="394"/>
      <c r="N803" s="313">
        <f>IF(IF(I803&lt;'Checklist Parameters'!$E$22,0,($I803-$L803))&lt;0,0,IF(I803&lt;'Checklist Parameters'!$E$22,0,($I803-$L803)))</f>
        <v>0</v>
      </c>
      <c r="O803" s="394"/>
      <c r="P803" s="395"/>
      <c r="Q803" s="316">
        <f t="shared" si="72"/>
        <v>0</v>
      </c>
      <c r="R803" s="159">
        <f t="shared" si="73"/>
        <v>0</v>
      </c>
      <c r="S803" s="159">
        <f>IF('Checklist Parameters'!$E$60&lt;0.2,0.2,'Checklist Parameters'!$E$60)</f>
        <v>0.72</v>
      </c>
      <c r="T803" s="160">
        <f>IF($O803="",IF('Checklist District ID'!$C$43="Y",MAX($R803:$S803)*$I803,SUM($R803:$S803)*$I803),IF(O803&gt;0,Q803*S803))</f>
        <v>0</v>
      </c>
      <c r="U803" s="160">
        <f>IF(Q803&gt;0,((I803-T803)*'Formula Matrix'!$E$38),0)</f>
        <v>0</v>
      </c>
      <c r="V803" s="160">
        <f t="shared" si="74"/>
        <v>0</v>
      </c>
      <c r="W803" s="160">
        <f>IF(V803&gt;0,(V803*'Checklist Parameters'!$E$35),0)</f>
        <v>0</v>
      </c>
      <c r="X803" s="161">
        <f t="shared" si="75"/>
        <v>0</v>
      </c>
      <c r="Y803" s="161">
        <f>IF('Checklist Parameters'!$E$102&lt;&gt;"",(I803/43560)*'Checklist Parameters'!$E$102,"N/A")</f>
        <v>0</v>
      </c>
      <c r="Z803" s="161" t="str">
        <f>IF('Checklist Parameters'!$E$58&lt;&gt;"",((I803*'Checklist Parameters'!$E$58)*'Checklist Parameters'!$E$35)/1000,"N/A")</f>
        <v>N/A</v>
      </c>
      <c r="AA803" s="161">
        <f>IF('Checklist Parameters'!$E$101&lt;&gt;"",IFERROR(I803/'Checklist Parameters'!$E$101,0),"N/A")</f>
        <v>0</v>
      </c>
      <c r="AB803" s="161" t="str">
        <f>IF('Checklist Parameters'!$E$43&lt;&gt;"",(I803*'Checklist Parameters'!$E$43)/1000,"N/A")</f>
        <v>N/A</v>
      </c>
      <c r="AC803" s="161">
        <f>IF('Checklist Parameters'!$E$16="",$X803,IF(AND('Checklist Parameters'!$E$16&lt;$X803,'Checklist Parameters'!$E$16&gt;=3),'Checklist Parameters'!$E$16,IF(AND('Checklist Parameters'!$E$16&lt;$X803,'Checklist Parameters'!$E$16&lt;3),0,$X803)))</f>
        <v>0</v>
      </c>
      <c r="AD803" s="161" t="str">
        <f>IF(AND(I803&lt;'Checklist Parameters'!$E$22,$I803&lt;&gt;0),"Y","")</f>
        <v/>
      </c>
      <c r="AE803" s="161" t="str">
        <f>IF($AD803="Y",0,IF('Checklist Parameters'!$E$25="","&lt;no limit&gt;",ROUNDDOWN((($I803-'Checklist Parameters'!$E$24)/'Checklist Parameters'!$E$25)+1,0)))</f>
        <v>&lt;no limit&gt;</v>
      </c>
      <c r="AF803" s="174">
        <f t="shared" si="76"/>
        <v>0</v>
      </c>
      <c r="AG803" s="161">
        <f t="shared" si="77"/>
        <v>0</v>
      </c>
      <c r="AH803" s="126"/>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row>
    <row r="804" spans="1:79" ht="15">
      <c r="A804" s="393"/>
      <c r="B804" s="393"/>
      <c r="C804" s="393"/>
      <c r="D804" s="393"/>
      <c r="E804" s="393"/>
      <c r="F804" s="393"/>
      <c r="G804" s="393"/>
      <c r="H804" s="394"/>
      <c r="I804" s="394"/>
      <c r="J804" s="394"/>
      <c r="K804" s="394"/>
      <c r="L804" s="394"/>
      <c r="M804" s="394"/>
      <c r="N804" s="313">
        <f>IF(IF(I804&lt;'Checklist Parameters'!$E$22,0,($I804-$L804))&lt;0,0,IF(I804&lt;'Checklist Parameters'!$E$22,0,($I804-$L804)))</f>
        <v>0</v>
      </c>
      <c r="O804" s="394"/>
      <c r="P804" s="395"/>
      <c r="Q804" s="316">
        <f t="shared" si="72"/>
        <v>0</v>
      </c>
      <c r="R804" s="159">
        <f t="shared" si="73"/>
        <v>0</v>
      </c>
      <c r="S804" s="159">
        <f>IF('Checklist Parameters'!$E$60&lt;0.2,0.2,'Checklist Parameters'!$E$60)</f>
        <v>0.72</v>
      </c>
      <c r="T804" s="160">
        <f>IF($O804="",IF('Checklist District ID'!$C$43="Y",MAX($R804:$S804)*$I804,SUM($R804:$S804)*$I804),IF(O804&gt;0,Q804*S804))</f>
        <v>0</v>
      </c>
      <c r="U804" s="160">
        <f>IF(Q804&gt;0,((I804-T804)*'Formula Matrix'!$E$38),0)</f>
        <v>0</v>
      </c>
      <c r="V804" s="160">
        <f t="shared" si="74"/>
        <v>0</v>
      </c>
      <c r="W804" s="160">
        <f>IF(V804&gt;0,(V804*'Checklist Parameters'!$E$35),0)</f>
        <v>0</v>
      </c>
      <c r="X804" s="161">
        <f t="shared" si="75"/>
        <v>0</v>
      </c>
      <c r="Y804" s="161">
        <f>IF('Checklist Parameters'!$E$102&lt;&gt;"",(I804/43560)*'Checklist Parameters'!$E$102,"N/A")</f>
        <v>0</v>
      </c>
      <c r="Z804" s="161" t="str">
        <f>IF('Checklist Parameters'!$E$58&lt;&gt;"",((I804*'Checklist Parameters'!$E$58)*'Checklist Parameters'!$E$35)/1000,"N/A")</f>
        <v>N/A</v>
      </c>
      <c r="AA804" s="161">
        <f>IF('Checklist Parameters'!$E$101&lt;&gt;"",IFERROR(I804/'Checklist Parameters'!$E$101,0),"N/A")</f>
        <v>0</v>
      </c>
      <c r="AB804" s="161" t="str">
        <f>IF('Checklist Parameters'!$E$43&lt;&gt;"",(I804*'Checklist Parameters'!$E$43)/1000,"N/A")</f>
        <v>N/A</v>
      </c>
      <c r="AC804" s="161">
        <f>IF('Checklist Parameters'!$E$16="",$X804,IF(AND('Checklist Parameters'!$E$16&lt;$X804,'Checklist Parameters'!$E$16&gt;=3),'Checklist Parameters'!$E$16,IF(AND('Checklist Parameters'!$E$16&lt;$X804,'Checklist Parameters'!$E$16&lt;3),0,$X804)))</f>
        <v>0</v>
      </c>
      <c r="AD804" s="161" t="str">
        <f>IF(AND(I804&lt;'Checklist Parameters'!$E$22,$I804&lt;&gt;0),"Y","")</f>
        <v/>
      </c>
      <c r="AE804" s="161" t="str">
        <f>IF($AD804="Y",0,IF('Checklist Parameters'!$E$25="","&lt;no limit&gt;",ROUNDDOWN((($I804-'Checklist Parameters'!$E$24)/'Checklist Parameters'!$E$25)+1,0)))</f>
        <v>&lt;no limit&gt;</v>
      </c>
      <c r="AF804" s="174">
        <f t="shared" si="76"/>
        <v>0</v>
      </c>
      <c r="AG804" s="161">
        <f t="shared" si="77"/>
        <v>0</v>
      </c>
      <c r="AH804" s="126"/>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row>
    <row r="805" spans="1:79" ht="15">
      <c r="A805" s="393"/>
      <c r="B805" s="393"/>
      <c r="C805" s="393"/>
      <c r="D805" s="393"/>
      <c r="E805" s="393"/>
      <c r="F805" s="393"/>
      <c r="G805" s="393"/>
      <c r="H805" s="394"/>
      <c r="I805" s="394"/>
      <c r="J805" s="394"/>
      <c r="K805" s="394"/>
      <c r="L805" s="394"/>
      <c r="M805" s="394"/>
      <c r="N805" s="313">
        <f>IF(IF(I805&lt;'Checklist Parameters'!$E$22,0,($I805-$L805))&lt;0,0,IF(I805&lt;'Checklist Parameters'!$E$22,0,($I805-$L805)))</f>
        <v>0</v>
      </c>
      <c r="O805" s="394"/>
      <c r="P805" s="395"/>
      <c r="Q805" s="316">
        <f t="shared" si="72"/>
        <v>0</v>
      </c>
      <c r="R805" s="159">
        <f t="shared" si="73"/>
        <v>0</v>
      </c>
      <c r="S805" s="159">
        <f>IF('Checklist Parameters'!$E$60&lt;0.2,0.2,'Checklist Parameters'!$E$60)</f>
        <v>0.72</v>
      </c>
      <c r="T805" s="160">
        <f>IF($O805="",IF('Checklist District ID'!$C$43="Y",MAX($R805:$S805)*$I805,SUM($R805:$S805)*$I805),IF(O805&gt;0,Q805*S805))</f>
        <v>0</v>
      </c>
      <c r="U805" s="160">
        <f>IF(Q805&gt;0,((I805-T805)*'Formula Matrix'!$E$38),0)</f>
        <v>0</v>
      </c>
      <c r="V805" s="160">
        <f t="shared" si="74"/>
        <v>0</v>
      </c>
      <c r="W805" s="160">
        <f>IF(V805&gt;0,(V805*'Checklist Parameters'!$E$35),0)</f>
        <v>0</v>
      </c>
      <c r="X805" s="161">
        <f t="shared" si="75"/>
        <v>0</v>
      </c>
      <c r="Y805" s="161">
        <f>IF('Checklist Parameters'!$E$102&lt;&gt;"",(I805/43560)*'Checklist Parameters'!$E$102,"N/A")</f>
        <v>0</v>
      </c>
      <c r="Z805" s="161" t="str">
        <f>IF('Checklist Parameters'!$E$58&lt;&gt;"",((I805*'Checklist Parameters'!$E$58)*'Checklist Parameters'!$E$35)/1000,"N/A")</f>
        <v>N/A</v>
      </c>
      <c r="AA805" s="161">
        <f>IF('Checklist Parameters'!$E$101&lt;&gt;"",IFERROR(I805/'Checklist Parameters'!$E$101,0),"N/A")</f>
        <v>0</v>
      </c>
      <c r="AB805" s="161" t="str">
        <f>IF('Checklist Parameters'!$E$43&lt;&gt;"",(I805*'Checklist Parameters'!$E$43)/1000,"N/A")</f>
        <v>N/A</v>
      </c>
      <c r="AC805" s="161">
        <f>IF('Checklist Parameters'!$E$16="",$X805,IF(AND('Checklist Parameters'!$E$16&lt;$X805,'Checklist Parameters'!$E$16&gt;=3),'Checklist Parameters'!$E$16,IF(AND('Checklist Parameters'!$E$16&lt;$X805,'Checklist Parameters'!$E$16&lt;3),0,$X805)))</f>
        <v>0</v>
      </c>
      <c r="AD805" s="161" t="str">
        <f>IF(AND(I805&lt;'Checklist Parameters'!$E$22,$I805&lt;&gt;0),"Y","")</f>
        <v/>
      </c>
      <c r="AE805" s="161" t="str">
        <f>IF($AD805="Y",0,IF('Checklist Parameters'!$E$25="","&lt;no limit&gt;",ROUNDDOWN((($I805-'Checklist Parameters'!$E$24)/'Checklist Parameters'!$E$25)+1,0)))</f>
        <v>&lt;no limit&gt;</v>
      </c>
      <c r="AF805" s="174">
        <f t="shared" si="76"/>
        <v>0</v>
      </c>
      <c r="AG805" s="161">
        <f t="shared" si="77"/>
        <v>0</v>
      </c>
      <c r="AH805" s="126"/>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row>
    <row r="806" spans="1:79" ht="15">
      <c r="A806" s="393"/>
      <c r="B806" s="393"/>
      <c r="C806" s="393"/>
      <c r="D806" s="393"/>
      <c r="E806" s="393"/>
      <c r="F806" s="393"/>
      <c r="G806" s="393"/>
      <c r="H806" s="394"/>
      <c r="I806" s="394"/>
      <c r="J806" s="394"/>
      <c r="K806" s="394"/>
      <c r="L806" s="394"/>
      <c r="M806" s="394"/>
      <c r="N806" s="313">
        <f>IF(IF(I806&lt;'Checklist Parameters'!$E$22,0,($I806-$L806))&lt;0,0,IF(I806&lt;'Checklist Parameters'!$E$22,0,($I806-$L806)))</f>
        <v>0</v>
      </c>
      <c r="O806" s="394"/>
      <c r="P806" s="395"/>
      <c r="Q806" s="316">
        <f t="shared" si="72"/>
        <v>0</v>
      </c>
      <c r="R806" s="159">
        <f t="shared" si="73"/>
        <v>0</v>
      </c>
      <c r="S806" s="159">
        <f>IF('Checklist Parameters'!$E$60&lt;0.2,0.2,'Checklist Parameters'!$E$60)</f>
        <v>0.72</v>
      </c>
      <c r="T806" s="160">
        <f>IF($O806="",IF('Checklist District ID'!$C$43="Y",MAX($R806:$S806)*$I806,SUM($R806:$S806)*$I806),IF(O806&gt;0,Q806*S806))</f>
        <v>0</v>
      </c>
      <c r="U806" s="160">
        <f>IF(Q806&gt;0,((I806-T806)*'Formula Matrix'!$E$38),0)</f>
        <v>0</v>
      </c>
      <c r="V806" s="160">
        <f t="shared" si="74"/>
        <v>0</v>
      </c>
      <c r="W806" s="160">
        <f>IF(V806&gt;0,(V806*'Checklist Parameters'!$E$35),0)</f>
        <v>0</v>
      </c>
      <c r="X806" s="161">
        <f t="shared" si="75"/>
        <v>0</v>
      </c>
      <c r="Y806" s="161">
        <f>IF('Checklist Parameters'!$E$102&lt;&gt;"",(I806/43560)*'Checklist Parameters'!$E$102,"N/A")</f>
        <v>0</v>
      </c>
      <c r="Z806" s="161" t="str">
        <f>IF('Checklist Parameters'!$E$58&lt;&gt;"",((I806*'Checklist Parameters'!$E$58)*'Checklist Parameters'!$E$35)/1000,"N/A")</f>
        <v>N/A</v>
      </c>
      <c r="AA806" s="161">
        <f>IF('Checklist Parameters'!$E$101&lt;&gt;"",IFERROR(I806/'Checklist Parameters'!$E$101,0),"N/A")</f>
        <v>0</v>
      </c>
      <c r="AB806" s="161" t="str">
        <f>IF('Checklist Parameters'!$E$43&lt;&gt;"",(I806*'Checklist Parameters'!$E$43)/1000,"N/A")</f>
        <v>N/A</v>
      </c>
      <c r="AC806" s="161">
        <f>IF('Checklist Parameters'!$E$16="",$X806,IF(AND('Checklist Parameters'!$E$16&lt;$X806,'Checklist Parameters'!$E$16&gt;=3),'Checklist Parameters'!$E$16,IF(AND('Checklist Parameters'!$E$16&lt;$X806,'Checklist Parameters'!$E$16&lt;3),0,$X806)))</f>
        <v>0</v>
      </c>
      <c r="AD806" s="161" t="str">
        <f>IF(AND(I806&lt;'Checklist Parameters'!$E$22,$I806&lt;&gt;0),"Y","")</f>
        <v/>
      </c>
      <c r="AE806" s="161" t="str">
        <f>IF($AD806="Y",0,IF('Checklist Parameters'!$E$25="","&lt;no limit&gt;",ROUNDDOWN((($I806-'Checklist Parameters'!$E$24)/'Checklist Parameters'!$E$25)+1,0)))</f>
        <v>&lt;no limit&gt;</v>
      </c>
      <c r="AF806" s="174">
        <f t="shared" si="76"/>
        <v>0</v>
      </c>
      <c r="AG806" s="161">
        <f t="shared" si="77"/>
        <v>0</v>
      </c>
      <c r="AH806" s="126"/>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row>
    <row r="807" spans="1:79" ht="15">
      <c r="A807" s="393"/>
      <c r="B807" s="393"/>
      <c r="C807" s="393"/>
      <c r="D807" s="393"/>
      <c r="E807" s="393"/>
      <c r="F807" s="393"/>
      <c r="G807" s="393"/>
      <c r="H807" s="394"/>
      <c r="I807" s="394"/>
      <c r="J807" s="394"/>
      <c r="K807" s="394"/>
      <c r="L807" s="394"/>
      <c r="M807" s="394"/>
      <c r="N807" s="313">
        <f>IF(IF(I807&lt;'Checklist Parameters'!$E$22,0,($I807-$L807))&lt;0,0,IF(I807&lt;'Checklist Parameters'!$E$22,0,($I807-$L807)))</f>
        <v>0</v>
      </c>
      <c r="O807" s="394"/>
      <c r="P807" s="395"/>
      <c r="Q807" s="316">
        <f t="shared" si="72"/>
        <v>0</v>
      </c>
      <c r="R807" s="159">
        <f t="shared" si="73"/>
        <v>0</v>
      </c>
      <c r="S807" s="159">
        <f>IF('Checklist Parameters'!$E$60&lt;0.2,0.2,'Checklist Parameters'!$E$60)</f>
        <v>0.72</v>
      </c>
      <c r="T807" s="160">
        <f>IF($O807="",IF('Checklist District ID'!$C$43="Y",MAX($R807:$S807)*$I807,SUM($R807:$S807)*$I807),IF(O807&gt;0,Q807*S807))</f>
        <v>0</v>
      </c>
      <c r="U807" s="160">
        <f>IF(Q807&gt;0,((I807-T807)*'Formula Matrix'!$E$38),0)</f>
        <v>0</v>
      </c>
      <c r="V807" s="160">
        <f t="shared" si="74"/>
        <v>0</v>
      </c>
      <c r="W807" s="160">
        <f>IF(V807&gt;0,(V807*'Checklist Parameters'!$E$35),0)</f>
        <v>0</v>
      </c>
      <c r="X807" s="161">
        <f t="shared" si="75"/>
        <v>0</v>
      </c>
      <c r="Y807" s="161">
        <f>IF('Checklist Parameters'!$E$102&lt;&gt;"",(I807/43560)*'Checklist Parameters'!$E$102,"N/A")</f>
        <v>0</v>
      </c>
      <c r="Z807" s="161" t="str">
        <f>IF('Checklist Parameters'!$E$58&lt;&gt;"",((I807*'Checklist Parameters'!$E$58)*'Checklist Parameters'!$E$35)/1000,"N/A")</f>
        <v>N/A</v>
      </c>
      <c r="AA807" s="161">
        <f>IF('Checklist Parameters'!$E$101&lt;&gt;"",IFERROR(I807/'Checklist Parameters'!$E$101,0),"N/A")</f>
        <v>0</v>
      </c>
      <c r="AB807" s="161" t="str">
        <f>IF('Checklist Parameters'!$E$43&lt;&gt;"",(I807*'Checklist Parameters'!$E$43)/1000,"N/A")</f>
        <v>N/A</v>
      </c>
      <c r="AC807" s="161">
        <f>IF('Checklist Parameters'!$E$16="",$X807,IF(AND('Checklist Parameters'!$E$16&lt;$X807,'Checklist Parameters'!$E$16&gt;=3),'Checklist Parameters'!$E$16,IF(AND('Checklist Parameters'!$E$16&lt;$X807,'Checklist Parameters'!$E$16&lt;3),0,$X807)))</f>
        <v>0</v>
      </c>
      <c r="AD807" s="161" t="str">
        <f>IF(AND(I807&lt;'Checklist Parameters'!$E$22,$I807&lt;&gt;0),"Y","")</f>
        <v/>
      </c>
      <c r="AE807" s="161" t="str">
        <f>IF($AD807="Y",0,IF('Checklist Parameters'!$E$25="","&lt;no limit&gt;",ROUNDDOWN((($I807-'Checklist Parameters'!$E$24)/'Checklist Parameters'!$E$25)+1,0)))</f>
        <v>&lt;no limit&gt;</v>
      </c>
      <c r="AF807" s="174">
        <f t="shared" si="76"/>
        <v>0</v>
      </c>
      <c r="AG807" s="161">
        <f t="shared" si="77"/>
        <v>0</v>
      </c>
      <c r="AH807" s="126"/>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row>
    <row r="808" spans="1:79" ht="15">
      <c r="A808" s="393"/>
      <c r="B808" s="393"/>
      <c r="C808" s="393"/>
      <c r="D808" s="393"/>
      <c r="E808" s="393"/>
      <c r="F808" s="393"/>
      <c r="G808" s="393"/>
      <c r="H808" s="394"/>
      <c r="I808" s="394"/>
      <c r="J808" s="394"/>
      <c r="K808" s="394"/>
      <c r="L808" s="394"/>
      <c r="M808" s="394"/>
      <c r="N808" s="313">
        <f>IF(IF(I808&lt;'Checklist Parameters'!$E$22,0,($I808-$L808))&lt;0,0,IF(I808&lt;'Checklist Parameters'!$E$22,0,($I808-$L808)))</f>
        <v>0</v>
      </c>
      <c r="O808" s="394"/>
      <c r="P808" s="395"/>
      <c r="Q808" s="316">
        <f t="shared" si="72"/>
        <v>0</v>
      </c>
      <c r="R808" s="159">
        <f t="shared" si="73"/>
        <v>0</v>
      </c>
      <c r="S808" s="159">
        <f>IF('Checklist Parameters'!$E$60&lt;0.2,0.2,'Checklist Parameters'!$E$60)</f>
        <v>0.72</v>
      </c>
      <c r="T808" s="160">
        <f>IF($O808="",IF('Checklist District ID'!$C$43="Y",MAX($R808:$S808)*$I808,SUM($R808:$S808)*$I808),IF(O808&gt;0,Q808*S808))</f>
        <v>0</v>
      </c>
      <c r="U808" s="160">
        <f>IF(Q808&gt;0,((I808-T808)*'Formula Matrix'!$E$38),0)</f>
        <v>0</v>
      </c>
      <c r="V808" s="160">
        <f t="shared" si="74"/>
        <v>0</v>
      </c>
      <c r="W808" s="160">
        <f>IF(V808&gt;0,(V808*'Checklist Parameters'!$E$35),0)</f>
        <v>0</v>
      </c>
      <c r="X808" s="161">
        <f t="shared" si="75"/>
        <v>0</v>
      </c>
      <c r="Y808" s="161">
        <f>IF('Checklist Parameters'!$E$102&lt;&gt;"",(I808/43560)*'Checklist Parameters'!$E$102,"N/A")</f>
        <v>0</v>
      </c>
      <c r="Z808" s="161" t="str">
        <f>IF('Checklist Parameters'!$E$58&lt;&gt;"",((I808*'Checklist Parameters'!$E$58)*'Checklist Parameters'!$E$35)/1000,"N/A")</f>
        <v>N/A</v>
      </c>
      <c r="AA808" s="161">
        <f>IF('Checklist Parameters'!$E$101&lt;&gt;"",IFERROR(I808/'Checklist Parameters'!$E$101,0),"N/A")</f>
        <v>0</v>
      </c>
      <c r="AB808" s="161" t="str">
        <f>IF('Checklist Parameters'!$E$43&lt;&gt;"",(I808*'Checklist Parameters'!$E$43)/1000,"N/A")</f>
        <v>N/A</v>
      </c>
      <c r="AC808" s="161">
        <f>IF('Checklist Parameters'!$E$16="",$X808,IF(AND('Checklist Parameters'!$E$16&lt;$X808,'Checklist Parameters'!$E$16&gt;=3),'Checklist Parameters'!$E$16,IF(AND('Checklist Parameters'!$E$16&lt;$X808,'Checklist Parameters'!$E$16&lt;3),0,$X808)))</f>
        <v>0</v>
      </c>
      <c r="AD808" s="161" t="str">
        <f>IF(AND(I808&lt;'Checklist Parameters'!$E$22,$I808&lt;&gt;0),"Y","")</f>
        <v/>
      </c>
      <c r="AE808" s="161" t="str">
        <f>IF($AD808="Y",0,IF('Checklist Parameters'!$E$25="","&lt;no limit&gt;",ROUNDDOWN((($I808-'Checklist Parameters'!$E$24)/'Checklist Parameters'!$E$25)+1,0)))</f>
        <v>&lt;no limit&gt;</v>
      </c>
      <c r="AF808" s="174">
        <f t="shared" si="76"/>
        <v>0</v>
      </c>
      <c r="AG808" s="161">
        <f t="shared" si="77"/>
        <v>0</v>
      </c>
      <c r="AH808" s="126"/>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row>
    <row r="809" spans="1:79" ht="15">
      <c r="A809" s="393"/>
      <c r="B809" s="393"/>
      <c r="C809" s="393"/>
      <c r="D809" s="393"/>
      <c r="E809" s="393"/>
      <c r="F809" s="393"/>
      <c r="G809" s="393"/>
      <c r="H809" s="394"/>
      <c r="I809" s="394"/>
      <c r="J809" s="394"/>
      <c r="K809" s="394"/>
      <c r="L809" s="394"/>
      <c r="M809" s="394"/>
      <c r="N809" s="313">
        <f>IF(IF(I809&lt;'Checklist Parameters'!$E$22,0,($I809-$L809))&lt;0,0,IF(I809&lt;'Checklist Parameters'!$E$22,0,($I809-$L809)))</f>
        <v>0</v>
      </c>
      <c r="O809" s="394"/>
      <c r="P809" s="395"/>
      <c r="Q809" s="316">
        <f t="shared" si="72"/>
        <v>0</v>
      </c>
      <c r="R809" s="159">
        <f t="shared" si="73"/>
        <v>0</v>
      </c>
      <c r="S809" s="159">
        <f>IF('Checklist Parameters'!$E$60&lt;0.2,0.2,'Checklist Parameters'!$E$60)</f>
        <v>0.72</v>
      </c>
      <c r="T809" s="160">
        <f>IF($O809="",IF('Checklist District ID'!$C$43="Y",MAX($R809:$S809)*$I809,SUM($R809:$S809)*$I809),IF(O809&gt;0,Q809*S809))</f>
        <v>0</v>
      </c>
      <c r="U809" s="160">
        <f>IF(Q809&gt;0,((I809-T809)*'Formula Matrix'!$E$38),0)</f>
        <v>0</v>
      </c>
      <c r="V809" s="160">
        <f t="shared" si="74"/>
        <v>0</v>
      </c>
      <c r="W809" s="160">
        <f>IF(V809&gt;0,(V809*'Checklist Parameters'!$E$35),0)</f>
        <v>0</v>
      </c>
      <c r="X809" s="161">
        <f t="shared" si="75"/>
        <v>0</v>
      </c>
      <c r="Y809" s="161">
        <f>IF('Checklist Parameters'!$E$102&lt;&gt;"",(I809/43560)*'Checklist Parameters'!$E$102,"N/A")</f>
        <v>0</v>
      </c>
      <c r="Z809" s="161" t="str">
        <f>IF('Checklist Parameters'!$E$58&lt;&gt;"",((I809*'Checklist Parameters'!$E$58)*'Checklist Parameters'!$E$35)/1000,"N/A")</f>
        <v>N/A</v>
      </c>
      <c r="AA809" s="161">
        <f>IF('Checklist Parameters'!$E$101&lt;&gt;"",IFERROR(I809/'Checklist Parameters'!$E$101,0),"N/A")</f>
        <v>0</v>
      </c>
      <c r="AB809" s="161" t="str">
        <f>IF('Checklist Parameters'!$E$43&lt;&gt;"",(I809*'Checklist Parameters'!$E$43)/1000,"N/A")</f>
        <v>N/A</v>
      </c>
      <c r="AC809" s="161">
        <f>IF('Checklist Parameters'!$E$16="",$X809,IF(AND('Checklist Parameters'!$E$16&lt;$X809,'Checklist Parameters'!$E$16&gt;=3),'Checklist Parameters'!$E$16,IF(AND('Checklist Parameters'!$E$16&lt;$X809,'Checklist Parameters'!$E$16&lt;3),0,$X809)))</f>
        <v>0</v>
      </c>
      <c r="AD809" s="161" t="str">
        <f>IF(AND(I809&lt;'Checklist Parameters'!$E$22,$I809&lt;&gt;0),"Y","")</f>
        <v/>
      </c>
      <c r="AE809" s="161" t="str">
        <f>IF($AD809="Y",0,IF('Checklist Parameters'!$E$25="","&lt;no limit&gt;",ROUNDDOWN((($I809-'Checklist Parameters'!$E$24)/'Checklist Parameters'!$E$25)+1,0)))</f>
        <v>&lt;no limit&gt;</v>
      </c>
      <c r="AF809" s="174">
        <f t="shared" si="76"/>
        <v>0</v>
      </c>
      <c r="AG809" s="161">
        <f t="shared" si="77"/>
        <v>0</v>
      </c>
      <c r="AH809" s="126"/>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row>
    <row r="810" spans="1:79" ht="15">
      <c r="A810" s="393"/>
      <c r="B810" s="393"/>
      <c r="C810" s="393"/>
      <c r="D810" s="393"/>
      <c r="E810" s="393"/>
      <c r="F810" s="393"/>
      <c r="G810" s="393"/>
      <c r="H810" s="394"/>
      <c r="I810" s="394"/>
      <c r="J810" s="394"/>
      <c r="K810" s="394"/>
      <c r="L810" s="394"/>
      <c r="M810" s="394"/>
      <c r="N810" s="313">
        <f>IF(IF(I810&lt;'Checklist Parameters'!$E$22,0,($I810-$L810))&lt;0,0,IF(I810&lt;'Checklist Parameters'!$E$22,0,($I810-$L810)))</f>
        <v>0</v>
      </c>
      <c r="O810" s="394"/>
      <c r="P810" s="395"/>
      <c r="Q810" s="316">
        <f t="shared" si="72"/>
        <v>0</v>
      </c>
      <c r="R810" s="159">
        <f t="shared" si="73"/>
        <v>0</v>
      </c>
      <c r="S810" s="159">
        <f>IF('Checklist Parameters'!$E$60&lt;0.2,0.2,'Checklist Parameters'!$E$60)</f>
        <v>0.72</v>
      </c>
      <c r="T810" s="160">
        <f>IF($O810="",IF('Checklist District ID'!$C$43="Y",MAX($R810:$S810)*$I810,SUM($R810:$S810)*$I810),IF(O810&gt;0,Q810*S810))</f>
        <v>0</v>
      </c>
      <c r="U810" s="160">
        <f>IF(Q810&gt;0,((I810-T810)*'Formula Matrix'!$E$38),0)</f>
        <v>0</v>
      </c>
      <c r="V810" s="160">
        <f t="shared" si="74"/>
        <v>0</v>
      </c>
      <c r="W810" s="160">
        <f>IF(V810&gt;0,(V810*'Checklist Parameters'!$E$35),0)</f>
        <v>0</v>
      </c>
      <c r="X810" s="161">
        <f t="shared" si="75"/>
        <v>0</v>
      </c>
      <c r="Y810" s="161">
        <f>IF('Checklist Parameters'!$E$102&lt;&gt;"",(I810/43560)*'Checklist Parameters'!$E$102,"N/A")</f>
        <v>0</v>
      </c>
      <c r="Z810" s="161" t="str">
        <f>IF('Checklist Parameters'!$E$58&lt;&gt;"",((I810*'Checklist Parameters'!$E$58)*'Checklist Parameters'!$E$35)/1000,"N/A")</f>
        <v>N/A</v>
      </c>
      <c r="AA810" s="161">
        <f>IF('Checklist Parameters'!$E$101&lt;&gt;"",IFERROR(I810/'Checklist Parameters'!$E$101,0),"N/A")</f>
        <v>0</v>
      </c>
      <c r="AB810" s="161" t="str">
        <f>IF('Checklist Parameters'!$E$43&lt;&gt;"",(I810*'Checklist Parameters'!$E$43)/1000,"N/A")</f>
        <v>N/A</v>
      </c>
      <c r="AC810" s="161">
        <f>IF('Checklist Parameters'!$E$16="",$X810,IF(AND('Checklist Parameters'!$E$16&lt;$X810,'Checklist Parameters'!$E$16&gt;=3),'Checklist Parameters'!$E$16,IF(AND('Checklist Parameters'!$E$16&lt;$X810,'Checklist Parameters'!$E$16&lt;3),0,$X810)))</f>
        <v>0</v>
      </c>
      <c r="AD810" s="161" t="str">
        <f>IF(AND(I810&lt;'Checklist Parameters'!$E$22,$I810&lt;&gt;0),"Y","")</f>
        <v/>
      </c>
      <c r="AE810" s="161" t="str">
        <f>IF($AD810="Y",0,IF('Checklist Parameters'!$E$25="","&lt;no limit&gt;",ROUNDDOWN((($I810-'Checklist Parameters'!$E$24)/'Checklist Parameters'!$E$25)+1,0)))</f>
        <v>&lt;no limit&gt;</v>
      </c>
      <c r="AF810" s="174">
        <f t="shared" si="76"/>
        <v>0</v>
      </c>
      <c r="AG810" s="161">
        <f t="shared" si="77"/>
        <v>0</v>
      </c>
      <c r="AH810" s="126"/>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row>
    <row r="811" spans="1:79" ht="15">
      <c r="A811" s="393"/>
      <c r="B811" s="393"/>
      <c r="C811" s="393"/>
      <c r="D811" s="393"/>
      <c r="E811" s="393"/>
      <c r="F811" s="393"/>
      <c r="G811" s="393"/>
      <c r="H811" s="394"/>
      <c r="I811" s="394"/>
      <c r="J811" s="394"/>
      <c r="K811" s="394"/>
      <c r="L811" s="394"/>
      <c r="M811" s="394"/>
      <c r="N811" s="313">
        <f>IF(IF(I811&lt;'Checklist Parameters'!$E$22,0,($I811-$L811))&lt;0,0,IF(I811&lt;'Checklist Parameters'!$E$22,0,($I811-$L811)))</f>
        <v>0</v>
      </c>
      <c r="O811" s="394"/>
      <c r="P811" s="395"/>
      <c r="Q811" s="316">
        <f t="shared" si="72"/>
        <v>0</v>
      </c>
      <c r="R811" s="159">
        <f t="shared" si="73"/>
        <v>0</v>
      </c>
      <c r="S811" s="159">
        <f>IF('Checklist Parameters'!$E$60&lt;0.2,0.2,'Checklist Parameters'!$E$60)</f>
        <v>0.72</v>
      </c>
      <c r="T811" s="160">
        <f>IF($O811="",IF('Checklist District ID'!$C$43="Y",MAX($R811:$S811)*$I811,SUM($R811:$S811)*$I811),IF(O811&gt;0,Q811*S811))</f>
        <v>0</v>
      </c>
      <c r="U811" s="160">
        <f>IF(Q811&gt;0,((I811-T811)*'Formula Matrix'!$E$38),0)</f>
        <v>0</v>
      </c>
      <c r="V811" s="160">
        <f t="shared" si="74"/>
        <v>0</v>
      </c>
      <c r="W811" s="160">
        <f>IF(V811&gt;0,(V811*'Checklist Parameters'!$E$35),0)</f>
        <v>0</v>
      </c>
      <c r="X811" s="161">
        <f t="shared" si="75"/>
        <v>0</v>
      </c>
      <c r="Y811" s="161">
        <f>IF('Checklist Parameters'!$E$102&lt;&gt;"",(I811/43560)*'Checklist Parameters'!$E$102,"N/A")</f>
        <v>0</v>
      </c>
      <c r="Z811" s="161" t="str">
        <f>IF('Checklist Parameters'!$E$58&lt;&gt;"",((I811*'Checklist Parameters'!$E$58)*'Checklist Parameters'!$E$35)/1000,"N/A")</f>
        <v>N/A</v>
      </c>
      <c r="AA811" s="161">
        <f>IF('Checklist Parameters'!$E$101&lt;&gt;"",IFERROR(I811/'Checklist Parameters'!$E$101,0),"N/A")</f>
        <v>0</v>
      </c>
      <c r="AB811" s="161" t="str">
        <f>IF('Checklist Parameters'!$E$43&lt;&gt;"",(I811*'Checklist Parameters'!$E$43)/1000,"N/A")</f>
        <v>N/A</v>
      </c>
      <c r="AC811" s="161">
        <f>IF('Checklist Parameters'!$E$16="",$X811,IF(AND('Checklist Parameters'!$E$16&lt;$X811,'Checklist Parameters'!$E$16&gt;=3),'Checklist Parameters'!$E$16,IF(AND('Checklist Parameters'!$E$16&lt;$X811,'Checklist Parameters'!$E$16&lt;3),0,$X811)))</f>
        <v>0</v>
      </c>
      <c r="AD811" s="161" t="str">
        <f>IF(AND(I811&lt;'Checklist Parameters'!$E$22,$I811&lt;&gt;0),"Y","")</f>
        <v/>
      </c>
      <c r="AE811" s="161" t="str">
        <f>IF($AD811="Y",0,IF('Checklist Parameters'!$E$25="","&lt;no limit&gt;",ROUNDDOWN((($I811-'Checklist Parameters'!$E$24)/'Checklist Parameters'!$E$25)+1,0)))</f>
        <v>&lt;no limit&gt;</v>
      </c>
      <c r="AF811" s="174">
        <f t="shared" si="76"/>
        <v>0</v>
      </c>
      <c r="AG811" s="161">
        <f t="shared" si="77"/>
        <v>0</v>
      </c>
      <c r="AH811" s="126"/>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row>
    <row r="812" spans="1:79" ht="15">
      <c r="A812" s="393"/>
      <c r="B812" s="393"/>
      <c r="C812" s="393"/>
      <c r="D812" s="393"/>
      <c r="E812" s="393"/>
      <c r="F812" s="393"/>
      <c r="G812" s="393"/>
      <c r="H812" s="394"/>
      <c r="I812" s="394"/>
      <c r="J812" s="394"/>
      <c r="K812" s="394"/>
      <c r="L812" s="394"/>
      <c r="M812" s="394"/>
      <c r="N812" s="313">
        <f>IF(IF(I812&lt;'Checklist Parameters'!$E$22,0,($I812-$L812))&lt;0,0,IF(I812&lt;'Checklist Parameters'!$E$22,0,($I812-$L812)))</f>
        <v>0</v>
      </c>
      <c r="O812" s="394"/>
      <c r="P812" s="395"/>
      <c r="Q812" s="316">
        <f t="shared" si="72"/>
        <v>0</v>
      </c>
      <c r="R812" s="159">
        <f t="shared" si="73"/>
        <v>0</v>
      </c>
      <c r="S812" s="159">
        <f>IF('Checklist Parameters'!$E$60&lt;0.2,0.2,'Checklist Parameters'!$E$60)</f>
        <v>0.72</v>
      </c>
      <c r="T812" s="160">
        <f>IF($O812="",IF('Checklist District ID'!$C$43="Y",MAX($R812:$S812)*$I812,SUM($R812:$S812)*$I812),IF(O812&gt;0,Q812*S812))</f>
        <v>0</v>
      </c>
      <c r="U812" s="160">
        <f>IF(Q812&gt;0,((I812-T812)*'Formula Matrix'!$E$38),0)</f>
        <v>0</v>
      </c>
      <c r="V812" s="160">
        <f t="shared" si="74"/>
        <v>0</v>
      </c>
      <c r="W812" s="160">
        <f>IF(V812&gt;0,(V812*'Checklist Parameters'!$E$35),0)</f>
        <v>0</v>
      </c>
      <c r="X812" s="161">
        <f t="shared" si="75"/>
        <v>0</v>
      </c>
      <c r="Y812" s="161">
        <f>IF('Checklist Parameters'!$E$102&lt;&gt;"",(I812/43560)*'Checklist Parameters'!$E$102,"N/A")</f>
        <v>0</v>
      </c>
      <c r="Z812" s="161" t="str">
        <f>IF('Checklist Parameters'!$E$58&lt;&gt;"",((I812*'Checklist Parameters'!$E$58)*'Checklist Parameters'!$E$35)/1000,"N/A")</f>
        <v>N/A</v>
      </c>
      <c r="AA812" s="161">
        <f>IF('Checklist Parameters'!$E$101&lt;&gt;"",IFERROR(I812/'Checklist Parameters'!$E$101,0),"N/A")</f>
        <v>0</v>
      </c>
      <c r="AB812" s="161" t="str">
        <f>IF('Checklist Parameters'!$E$43&lt;&gt;"",(I812*'Checklist Parameters'!$E$43)/1000,"N/A")</f>
        <v>N/A</v>
      </c>
      <c r="AC812" s="161">
        <f>IF('Checklist Parameters'!$E$16="",$X812,IF(AND('Checklist Parameters'!$E$16&lt;$X812,'Checklist Parameters'!$E$16&gt;=3),'Checklist Parameters'!$E$16,IF(AND('Checklist Parameters'!$E$16&lt;$X812,'Checklist Parameters'!$E$16&lt;3),0,$X812)))</f>
        <v>0</v>
      </c>
      <c r="AD812" s="161" t="str">
        <f>IF(AND(I812&lt;'Checklist Parameters'!$E$22,$I812&lt;&gt;0),"Y","")</f>
        <v/>
      </c>
      <c r="AE812" s="161" t="str">
        <f>IF($AD812="Y",0,IF('Checklist Parameters'!$E$25="","&lt;no limit&gt;",ROUNDDOWN((($I812-'Checklist Parameters'!$E$24)/'Checklist Parameters'!$E$25)+1,0)))</f>
        <v>&lt;no limit&gt;</v>
      </c>
      <c r="AF812" s="174">
        <f t="shared" si="76"/>
        <v>0</v>
      </c>
      <c r="AG812" s="161">
        <f t="shared" si="77"/>
        <v>0</v>
      </c>
      <c r="AH812" s="126"/>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row>
    <row r="813" spans="1:79" ht="15">
      <c r="A813" s="393"/>
      <c r="B813" s="393"/>
      <c r="C813" s="393"/>
      <c r="D813" s="393"/>
      <c r="E813" s="393"/>
      <c r="F813" s="393"/>
      <c r="G813" s="393"/>
      <c r="H813" s="394"/>
      <c r="I813" s="394"/>
      <c r="J813" s="394"/>
      <c r="K813" s="394"/>
      <c r="L813" s="394"/>
      <c r="M813" s="394"/>
      <c r="N813" s="313">
        <f>IF(IF(I813&lt;'Checklist Parameters'!$E$22,0,($I813-$L813))&lt;0,0,IF(I813&lt;'Checklist Parameters'!$E$22,0,($I813-$L813)))</f>
        <v>0</v>
      </c>
      <c r="O813" s="394"/>
      <c r="P813" s="395"/>
      <c r="Q813" s="316">
        <f t="shared" si="72"/>
        <v>0</v>
      </c>
      <c r="R813" s="159">
        <f t="shared" si="73"/>
        <v>0</v>
      </c>
      <c r="S813" s="159">
        <f>IF('Checklist Parameters'!$E$60&lt;0.2,0.2,'Checklist Parameters'!$E$60)</f>
        <v>0.72</v>
      </c>
      <c r="T813" s="160">
        <f>IF($O813="",IF('Checklist District ID'!$C$43="Y",MAX($R813:$S813)*$I813,SUM($R813:$S813)*$I813),IF(O813&gt;0,Q813*S813))</f>
        <v>0</v>
      </c>
      <c r="U813" s="160">
        <f>IF(Q813&gt;0,((I813-T813)*'Formula Matrix'!$E$38),0)</f>
        <v>0</v>
      </c>
      <c r="V813" s="160">
        <f t="shared" si="74"/>
        <v>0</v>
      </c>
      <c r="W813" s="160">
        <f>IF(V813&gt;0,(V813*'Checklist Parameters'!$E$35),0)</f>
        <v>0</v>
      </c>
      <c r="X813" s="161">
        <f t="shared" si="75"/>
        <v>0</v>
      </c>
      <c r="Y813" s="161">
        <f>IF('Checklist Parameters'!$E$102&lt;&gt;"",(I813/43560)*'Checklist Parameters'!$E$102,"N/A")</f>
        <v>0</v>
      </c>
      <c r="Z813" s="161" t="str">
        <f>IF('Checklist Parameters'!$E$58&lt;&gt;"",((I813*'Checklist Parameters'!$E$58)*'Checklist Parameters'!$E$35)/1000,"N/A")</f>
        <v>N/A</v>
      </c>
      <c r="AA813" s="161">
        <f>IF('Checklist Parameters'!$E$101&lt;&gt;"",IFERROR(I813/'Checklist Parameters'!$E$101,0),"N/A")</f>
        <v>0</v>
      </c>
      <c r="AB813" s="161" t="str">
        <f>IF('Checklist Parameters'!$E$43&lt;&gt;"",(I813*'Checklist Parameters'!$E$43)/1000,"N/A")</f>
        <v>N/A</v>
      </c>
      <c r="AC813" s="161">
        <f>IF('Checklist Parameters'!$E$16="",$X813,IF(AND('Checklist Parameters'!$E$16&lt;$X813,'Checklist Parameters'!$E$16&gt;=3),'Checklist Parameters'!$E$16,IF(AND('Checklist Parameters'!$E$16&lt;$X813,'Checklist Parameters'!$E$16&lt;3),0,$X813)))</f>
        <v>0</v>
      </c>
      <c r="AD813" s="161" t="str">
        <f>IF(AND(I813&lt;'Checklist Parameters'!$E$22,$I813&lt;&gt;0),"Y","")</f>
        <v/>
      </c>
      <c r="AE813" s="161" t="str">
        <f>IF($AD813="Y",0,IF('Checklist Parameters'!$E$25="","&lt;no limit&gt;",ROUNDDOWN((($I813-'Checklist Parameters'!$E$24)/'Checklist Parameters'!$E$25)+1,0)))</f>
        <v>&lt;no limit&gt;</v>
      </c>
      <c r="AF813" s="174">
        <f t="shared" si="76"/>
        <v>0</v>
      </c>
      <c r="AG813" s="161">
        <f t="shared" si="77"/>
        <v>0</v>
      </c>
      <c r="AH813" s="126"/>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row>
    <row r="814" spans="1:79" ht="15">
      <c r="A814" s="393"/>
      <c r="B814" s="393"/>
      <c r="C814" s="393"/>
      <c r="D814" s="393"/>
      <c r="E814" s="393"/>
      <c r="F814" s="393"/>
      <c r="G814" s="393"/>
      <c r="H814" s="394"/>
      <c r="I814" s="394"/>
      <c r="J814" s="394"/>
      <c r="K814" s="394"/>
      <c r="L814" s="394"/>
      <c r="M814" s="394"/>
      <c r="N814" s="313">
        <f>IF(IF(I814&lt;'Checklist Parameters'!$E$22,0,($I814-$L814))&lt;0,0,IF(I814&lt;'Checklist Parameters'!$E$22,0,($I814-$L814)))</f>
        <v>0</v>
      </c>
      <c r="O814" s="394"/>
      <c r="P814" s="395"/>
      <c r="Q814" s="316">
        <f t="shared" si="72"/>
        <v>0</v>
      </c>
      <c r="R814" s="159">
        <f t="shared" si="73"/>
        <v>0</v>
      </c>
      <c r="S814" s="159">
        <f>IF('Checklist Parameters'!$E$60&lt;0.2,0.2,'Checklist Parameters'!$E$60)</f>
        <v>0.72</v>
      </c>
      <c r="T814" s="160">
        <f>IF($O814="",IF('Checklist District ID'!$C$43="Y",MAX($R814:$S814)*$I814,SUM($R814:$S814)*$I814),IF(O814&gt;0,Q814*S814))</f>
        <v>0</v>
      </c>
      <c r="U814" s="160">
        <f>IF(Q814&gt;0,((I814-T814)*'Formula Matrix'!$E$38),0)</f>
        <v>0</v>
      </c>
      <c r="V814" s="160">
        <f t="shared" si="74"/>
        <v>0</v>
      </c>
      <c r="W814" s="160">
        <f>IF(V814&gt;0,(V814*'Checklist Parameters'!$E$35),0)</f>
        <v>0</v>
      </c>
      <c r="X814" s="161">
        <f t="shared" si="75"/>
        <v>0</v>
      </c>
      <c r="Y814" s="161">
        <f>IF('Checklist Parameters'!$E$102&lt;&gt;"",(I814/43560)*'Checklist Parameters'!$E$102,"N/A")</f>
        <v>0</v>
      </c>
      <c r="Z814" s="161" t="str">
        <f>IF('Checklist Parameters'!$E$58&lt;&gt;"",((I814*'Checklist Parameters'!$E$58)*'Checklist Parameters'!$E$35)/1000,"N/A")</f>
        <v>N/A</v>
      </c>
      <c r="AA814" s="161">
        <f>IF('Checklist Parameters'!$E$101&lt;&gt;"",IFERROR(I814/'Checklist Parameters'!$E$101,0),"N/A")</f>
        <v>0</v>
      </c>
      <c r="AB814" s="161" t="str">
        <f>IF('Checklist Parameters'!$E$43&lt;&gt;"",(I814*'Checklist Parameters'!$E$43)/1000,"N/A")</f>
        <v>N/A</v>
      </c>
      <c r="AC814" s="161">
        <f>IF('Checklist Parameters'!$E$16="",$X814,IF(AND('Checklist Parameters'!$E$16&lt;$X814,'Checklist Parameters'!$E$16&gt;=3),'Checklist Parameters'!$E$16,IF(AND('Checklist Parameters'!$E$16&lt;$X814,'Checklist Parameters'!$E$16&lt;3),0,$X814)))</f>
        <v>0</v>
      </c>
      <c r="AD814" s="161" t="str">
        <f>IF(AND(I814&lt;'Checklist Parameters'!$E$22,$I814&lt;&gt;0),"Y","")</f>
        <v/>
      </c>
      <c r="AE814" s="161" t="str">
        <f>IF($AD814="Y",0,IF('Checklist Parameters'!$E$25="","&lt;no limit&gt;",ROUNDDOWN((($I814-'Checklist Parameters'!$E$24)/'Checklist Parameters'!$E$25)+1,0)))</f>
        <v>&lt;no limit&gt;</v>
      </c>
      <c r="AF814" s="174">
        <f t="shared" si="76"/>
        <v>0</v>
      </c>
      <c r="AG814" s="161">
        <f t="shared" si="77"/>
        <v>0</v>
      </c>
      <c r="AH814" s="126"/>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row>
    <row r="815" spans="1:79" ht="15">
      <c r="A815" s="393"/>
      <c r="B815" s="393"/>
      <c r="C815" s="393"/>
      <c r="D815" s="393"/>
      <c r="E815" s="393"/>
      <c r="F815" s="393"/>
      <c r="G815" s="393"/>
      <c r="H815" s="394"/>
      <c r="I815" s="394"/>
      <c r="J815" s="394"/>
      <c r="K815" s="394"/>
      <c r="L815" s="394"/>
      <c r="M815" s="394"/>
      <c r="N815" s="313">
        <f>IF(IF(I815&lt;'Checklist Parameters'!$E$22,0,($I815-$L815))&lt;0,0,IF(I815&lt;'Checklist Parameters'!$E$22,0,($I815-$L815)))</f>
        <v>0</v>
      </c>
      <c r="O815" s="394"/>
      <c r="P815" s="395"/>
      <c r="Q815" s="316">
        <f t="shared" si="72"/>
        <v>0</v>
      </c>
      <c r="R815" s="159">
        <f t="shared" si="73"/>
        <v>0</v>
      </c>
      <c r="S815" s="159">
        <f>IF('Checklist Parameters'!$E$60&lt;0.2,0.2,'Checklist Parameters'!$E$60)</f>
        <v>0.72</v>
      </c>
      <c r="T815" s="160">
        <f>IF($O815="",IF('Checklist District ID'!$C$43="Y",MAX($R815:$S815)*$I815,SUM($R815:$S815)*$I815),IF(O815&gt;0,Q815*S815))</f>
        <v>0</v>
      </c>
      <c r="U815" s="160">
        <f>IF(Q815&gt;0,((I815-T815)*'Formula Matrix'!$E$38),0)</f>
        <v>0</v>
      </c>
      <c r="V815" s="160">
        <f t="shared" si="74"/>
        <v>0</v>
      </c>
      <c r="W815" s="160">
        <f>IF(V815&gt;0,(V815*'Checklist Parameters'!$E$35),0)</f>
        <v>0</v>
      </c>
      <c r="X815" s="161">
        <f t="shared" si="75"/>
        <v>0</v>
      </c>
      <c r="Y815" s="161">
        <f>IF('Checklist Parameters'!$E$102&lt;&gt;"",(I815/43560)*'Checklist Parameters'!$E$102,"N/A")</f>
        <v>0</v>
      </c>
      <c r="Z815" s="161" t="str">
        <f>IF('Checklist Parameters'!$E$58&lt;&gt;"",((I815*'Checklist Parameters'!$E$58)*'Checklist Parameters'!$E$35)/1000,"N/A")</f>
        <v>N/A</v>
      </c>
      <c r="AA815" s="161">
        <f>IF('Checklist Parameters'!$E$101&lt;&gt;"",IFERROR(I815/'Checklist Parameters'!$E$101,0),"N/A")</f>
        <v>0</v>
      </c>
      <c r="AB815" s="161" t="str">
        <f>IF('Checklist Parameters'!$E$43&lt;&gt;"",(I815*'Checklist Parameters'!$E$43)/1000,"N/A")</f>
        <v>N/A</v>
      </c>
      <c r="AC815" s="161">
        <f>IF('Checklist Parameters'!$E$16="",$X815,IF(AND('Checklist Parameters'!$E$16&lt;$X815,'Checklist Parameters'!$E$16&gt;=3),'Checklist Parameters'!$E$16,IF(AND('Checklist Parameters'!$E$16&lt;$X815,'Checklist Parameters'!$E$16&lt;3),0,$X815)))</f>
        <v>0</v>
      </c>
      <c r="AD815" s="161" t="str">
        <f>IF(AND(I815&lt;'Checklist Parameters'!$E$22,$I815&lt;&gt;0),"Y","")</f>
        <v/>
      </c>
      <c r="AE815" s="161" t="str">
        <f>IF($AD815="Y",0,IF('Checklist Parameters'!$E$25="","&lt;no limit&gt;",ROUNDDOWN((($I815-'Checklist Parameters'!$E$24)/'Checklist Parameters'!$E$25)+1,0)))</f>
        <v>&lt;no limit&gt;</v>
      </c>
      <c r="AF815" s="174">
        <f t="shared" si="76"/>
        <v>0</v>
      </c>
      <c r="AG815" s="161">
        <f t="shared" si="77"/>
        <v>0</v>
      </c>
      <c r="AH815" s="126"/>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row>
    <row r="816" spans="1:79" ht="15">
      <c r="A816" s="393"/>
      <c r="B816" s="393"/>
      <c r="C816" s="393"/>
      <c r="D816" s="393"/>
      <c r="E816" s="393"/>
      <c r="F816" s="393"/>
      <c r="G816" s="393"/>
      <c r="H816" s="394"/>
      <c r="I816" s="394"/>
      <c r="J816" s="394"/>
      <c r="K816" s="394"/>
      <c r="L816" s="394"/>
      <c r="M816" s="394"/>
      <c r="N816" s="313">
        <f>IF(IF(I816&lt;'Checklist Parameters'!$E$22,0,($I816-$L816))&lt;0,0,IF(I816&lt;'Checklist Parameters'!$E$22,0,($I816-$L816)))</f>
        <v>0</v>
      </c>
      <c r="O816" s="394"/>
      <c r="P816" s="395"/>
      <c r="Q816" s="316">
        <f t="shared" si="72"/>
        <v>0</v>
      </c>
      <c r="R816" s="159">
        <f t="shared" si="73"/>
        <v>0</v>
      </c>
      <c r="S816" s="159">
        <f>IF('Checklist Parameters'!$E$60&lt;0.2,0.2,'Checklist Parameters'!$E$60)</f>
        <v>0.72</v>
      </c>
      <c r="T816" s="160">
        <f>IF($O816="",IF('Checklist District ID'!$C$43="Y",MAX($R816:$S816)*$I816,SUM($R816:$S816)*$I816),IF(O816&gt;0,Q816*S816))</f>
        <v>0</v>
      </c>
      <c r="U816" s="160">
        <f>IF(Q816&gt;0,((I816-T816)*'Formula Matrix'!$E$38),0)</f>
        <v>0</v>
      </c>
      <c r="V816" s="160">
        <f t="shared" si="74"/>
        <v>0</v>
      </c>
      <c r="W816" s="160">
        <f>IF(V816&gt;0,(V816*'Checklist Parameters'!$E$35),0)</f>
        <v>0</v>
      </c>
      <c r="X816" s="161">
        <f t="shared" si="75"/>
        <v>0</v>
      </c>
      <c r="Y816" s="161">
        <f>IF('Checklist Parameters'!$E$102&lt;&gt;"",(I816/43560)*'Checklist Parameters'!$E$102,"N/A")</f>
        <v>0</v>
      </c>
      <c r="Z816" s="161" t="str">
        <f>IF('Checklist Parameters'!$E$58&lt;&gt;"",((I816*'Checklist Parameters'!$E$58)*'Checklist Parameters'!$E$35)/1000,"N/A")</f>
        <v>N/A</v>
      </c>
      <c r="AA816" s="161">
        <f>IF('Checklist Parameters'!$E$101&lt;&gt;"",IFERROR(I816/'Checklist Parameters'!$E$101,0),"N/A")</f>
        <v>0</v>
      </c>
      <c r="AB816" s="161" t="str">
        <f>IF('Checklist Parameters'!$E$43&lt;&gt;"",(I816*'Checklist Parameters'!$E$43)/1000,"N/A")</f>
        <v>N/A</v>
      </c>
      <c r="AC816" s="161">
        <f>IF('Checklist Parameters'!$E$16="",$X816,IF(AND('Checklist Parameters'!$E$16&lt;$X816,'Checklist Parameters'!$E$16&gt;=3),'Checklist Parameters'!$E$16,IF(AND('Checklist Parameters'!$E$16&lt;$X816,'Checklist Parameters'!$E$16&lt;3),0,$X816)))</f>
        <v>0</v>
      </c>
      <c r="AD816" s="161" t="str">
        <f>IF(AND(I816&lt;'Checklist Parameters'!$E$22,$I816&lt;&gt;0),"Y","")</f>
        <v/>
      </c>
      <c r="AE816" s="161" t="str">
        <f>IF($AD816="Y",0,IF('Checklist Parameters'!$E$25="","&lt;no limit&gt;",ROUNDDOWN((($I816-'Checklist Parameters'!$E$24)/'Checklist Parameters'!$E$25)+1,0)))</f>
        <v>&lt;no limit&gt;</v>
      </c>
      <c r="AF816" s="174">
        <f t="shared" si="76"/>
        <v>0</v>
      </c>
      <c r="AG816" s="161">
        <f t="shared" si="77"/>
        <v>0</v>
      </c>
      <c r="AH816" s="126"/>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row>
    <row r="817" spans="1:79" ht="15">
      <c r="A817" s="393"/>
      <c r="B817" s="393"/>
      <c r="C817" s="393"/>
      <c r="D817" s="393"/>
      <c r="E817" s="393"/>
      <c r="F817" s="393"/>
      <c r="G817" s="393"/>
      <c r="H817" s="394"/>
      <c r="I817" s="394"/>
      <c r="J817" s="394"/>
      <c r="K817" s="394"/>
      <c r="L817" s="394"/>
      <c r="M817" s="394"/>
      <c r="N817" s="313">
        <f>IF(IF(I817&lt;'Checklist Parameters'!$E$22,0,($I817-$L817))&lt;0,0,IF(I817&lt;'Checklist Parameters'!$E$22,0,($I817-$L817)))</f>
        <v>0</v>
      </c>
      <c r="O817" s="394"/>
      <c r="P817" s="395"/>
      <c r="Q817" s="316">
        <f t="shared" si="72"/>
        <v>0</v>
      </c>
      <c r="R817" s="159">
        <f t="shared" si="73"/>
        <v>0</v>
      </c>
      <c r="S817" s="159">
        <f>IF('Checklist Parameters'!$E$60&lt;0.2,0.2,'Checklist Parameters'!$E$60)</f>
        <v>0.72</v>
      </c>
      <c r="T817" s="160">
        <f>IF($O817="",IF('Checklist District ID'!$C$43="Y",MAX($R817:$S817)*$I817,SUM($R817:$S817)*$I817),IF(O817&gt;0,Q817*S817))</f>
        <v>0</v>
      </c>
      <c r="U817" s="160">
        <f>IF(Q817&gt;0,((I817-T817)*'Formula Matrix'!$E$38),0)</f>
        <v>0</v>
      </c>
      <c r="V817" s="160">
        <f t="shared" si="74"/>
        <v>0</v>
      </c>
      <c r="W817" s="160">
        <f>IF(V817&gt;0,(V817*'Checklist Parameters'!$E$35),0)</f>
        <v>0</v>
      </c>
      <c r="X817" s="161">
        <f t="shared" si="75"/>
        <v>0</v>
      </c>
      <c r="Y817" s="161">
        <f>IF('Checklist Parameters'!$E$102&lt;&gt;"",(I817/43560)*'Checklist Parameters'!$E$102,"N/A")</f>
        <v>0</v>
      </c>
      <c r="Z817" s="161" t="str">
        <f>IF('Checklist Parameters'!$E$58&lt;&gt;"",((I817*'Checklist Parameters'!$E$58)*'Checklist Parameters'!$E$35)/1000,"N/A")</f>
        <v>N/A</v>
      </c>
      <c r="AA817" s="161">
        <f>IF('Checklist Parameters'!$E$101&lt;&gt;"",IFERROR(I817/'Checklist Parameters'!$E$101,0),"N/A")</f>
        <v>0</v>
      </c>
      <c r="AB817" s="161" t="str">
        <f>IF('Checklist Parameters'!$E$43&lt;&gt;"",(I817*'Checklist Parameters'!$E$43)/1000,"N/A")</f>
        <v>N/A</v>
      </c>
      <c r="AC817" s="161">
        <f>IF('Checklist Parameters'!$E$16="",$X817,IF(AND('Checklist Parameters'!$E$16&lt;$X817,'Checklist Parameters'!$E$16&gt;=3),'Checklist Parameters'!$E$16,IF(AND('Checklist Parameters'!$E$16&lt;$X817,'Checklist Parameters'!$E$16&lt;3),0,$X817)))</f>
        <v>0</v>
      </c>
      <c r="AD817" s="161" t="str">
        <f>IF(AND(I817&lt;'Checklist Parameters'!$E$22,$I817&lt;&gt;0),"Y","")</f>
        <v/>
      </c>
      <c r="AE817" s="161" t="str">
        <f>IF($AD817="Y",0,IF('Checklist Parameters'!$E$25="","&lt;no limit&gt;",ROUNDDOWN((($I817-'Checklist Parameters'!$E$24)/'Checklist Parameters'!$E$25)+1,0)))</f>
        <v>&lt;no limit&gt;</v>
      </c>
      <c r="AF817" s="174">
        <f t="shared" si="76"/>
        <v>0</v>
      </c>
      <c r="AG817" s="161">
        <f t="shared" si="77"/>
        <v>0</v>
      </c>
      <c r="AH817" s="126"/>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row>
    <row r="818" spans="1:79" ht="15">
      <c r="A818" s="393"/>
      <c r="B818" s="393"/>
      <c r="C818" s="393"/>
      <c r="D818" s="393"/>
      <c r="E818" s="393"/>
      <c r="F818" s="393"/>
      <c r="G818" s="393"/>
      <c r="H818" s="394"/>
      <c r="I818" s="394"/>
      <c r="J818" s="394"/>
      <c r="K818" s="394"/>
      <c r="L818" s="394"/>
      <c r="M818" s="394"/>
      <c r="N818" s="313">
        <f>IF(IF(I818&lt;'Checklist Parameters'!$E$22,0,($I818-$L818))&lt;0,0,IF(I818&lt;'Checklist Parameters'!$E$22,0,($I818-$L818)))</f>
        <v>0</v>
      </c>
      <c r="O818" s="394"/>
      <c r="P818" s="395"/>
      <c r="Q818" s="316">
        <f t="shared" si="72"/>
        <v>0</v>
      </c>
      <c r="R818" s="159">
        <f t="shared" si="73"/>
        <v>0</v>
      </c>
      <c r="S818" s="159">
        <f>IF('Checklist Parameters'!$E$60&lt;0.2,0.2,'Checklist Parameters'!$E$60)</f>
        <v>0.72</v>
      </c>
      <c r="T818" s="160">
        <f>IF($O818="",IF('Checklist District ID'!$C$43="Y",MAX($R818:$S818)*$I818,SUM($R818:$S818)*$I818),IF(O818&gt;0,Q818*S818))</f>
        <v>0</v>
      </c>
      <c r="U818" s="160">
        <f>IF(Q818&gt;0,((I818-T818)*'Formula Matrix'!$E$38),0)</f>
        <v>0</v>
      </c>
      <c r="V818" s="160">
        <f t="shared" si="74"/>
        <v>0</v>
      </c>
      <c r="W818" s="160">
        <f>IF(V818&gt;0,(V818*'Checklist Parameters'!$E$35),0)</f>
        <v>0</v>
      </c>
      <c r="X818" s="161">
        <f t="shared" si="75"/>
        <v>0</v>
      </c>
      <c r="Y818" s="161">
        <f>IF('Checklist Parameters'!$E$102&lt;&gt;"",(I818/43560)*'Checklist Parameters'!$E$102,"N/A")</f>
        <v>0</v>
      </c>
      <c r="Z818" s="161" t="str">
        <f>IF('Checklist Parameters'!$E$58&lt;&gt;"",((I818*'Checklist Parameters'!$E$58)*'Checklist Parameters'!$E$35)/1000,"N/A")</f>
        <v>N/A</v>
      </c>
      <c r="AA818" s="161">
        <f>IF('Checklist Parameters'!$E$101&lt;&gt;"",IFERROR(I818/'Checklist Parameters'!$E$101,0),"N/A")</f>
        <v>0</v>
      </c>
      <c r="AB818" s="161" t="str">
        <f>IF('Checklist Parameters'!$E$43&lt;&gt;"",(I818*'Checklist Parameters'!$E$43)/1000,"N/A")</f>
        <v>N/A</v>
      </c>
      <c r="AC818" s="161">
        <f>IF('Checklist Parameters'!$E$16="",$X818,IF(AND('Checklist Parameters'!$E$16&lt;$X818,'Checklist Parameters'!$E$16&gt;=3),'Checklist Parameters'!$E$16,IF(AND('Checklist Parameters'!$E$16&lt;$X818,'Checklist Parameters'!$E$16&lt;3),0,$X818)))</f>
        <v>0</v>
      </c>
      <c r="AD818" s="161" t="str">
        <f>IF(AND(I818&lt;'Checklist Parameters'!$E$22,$I818&lt;&gt;0),"Y","")</f>
        <v/>
      </c>
      <c r="AE818" s="161" t="str">
        <f>IF($AD818="Y",0,IF('Checklist Parameters'!$E$25="","&lt;no limit&gt;",ROUNDDOWN((($I818-'Checklist Parameters'!$E$24)/'Checklist Parameters'!$E$25)+1,0)))</f>
        <v>&lt;no limit&gt;</v>
      </c>
      <c r="AF818" s="174">
        <f t="shared" si="76"/>
        <v>0</v>
      </c>
      <c r="AG818" s="161">
        <f t="shared" si="77"/>
        <v>0</v>
      </c>
      <c r="AH818" s="126"/>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row>
    <row r="819" spans="1:79" ht="15">
      <c r="A819" s="393"/>
      <c r="B819" s="393"/>
      <c r="C819" s="393"/>
      <c r="D819" s="393"/>
      <c r="E819" s="393"/>
      <c r="F819" s="393"/>
      <c r="G819" s="393"/>
      <c r="H819" s="394"/>
      <c r="I819" s="394"/>
      <c r="J819" s="394"/>
      <c r="K819" s="394"/>
      <c r="L819" s="394"/>
      <c r="M819" s="394"/>
      <c r="N819" s="313">
        <f>IF(IF(I819&lt;'Checklist Parameters'!$E$22,0,($I819-$L819))&lt;0,0,IF(I819&lt;'Checklist Parameters'!$E$22,0,($I819-$L819)))</f>
        <v>0</v>
      </c>
      <c r="O819" s="394"/>
      <c r="P819" s="395"/>
      <c r="Q819" s="316">
        <f t="shared" si="72"/>
        <v>0</v>
      </c>
      <c r="R819" s="159">
        <f t="shared" si="73"/>
        <v>0</v>
      </c>
      <c r="S819" s="159">
        <f>IF('Checklist Parameters'!$E$60&lt;0.2,0.2,'Checklist Parameters'!$E$60)</f>
        <v>0.72</v>
      </c>
      <c r="T819" s="160">
        <f>IF($O819="",IF('Checklist District ID'!$C$43="Y",MAX($R819:$S819)*$I819,SUM($R819:$S819)*$I819),IF(O819&gt;0,Q819*S819))</f>
        <v>0</v>
      </c>
      <c r="U819" s="160">
        <f>IF(Q819&gt;0,((I819-T819)*'Formula Matrix'!$E$38),0)</f>
        <v>0</v>
      </c>
      <c r="V819" s="160">
        <f t="shared" si="74"/>
        <v>0</v>
      </c>
      <c r="W819" s="160">
        <f>IF(V819&gt;0,(V819*'Checklist Parameters'!$E$35),0)</f>
        <v>0</v>
      </c>
      <c r="X819" s="161">
        <f t="shared" si="75"/>
        <v>0</v>
      </c>
      <c r="Y819" s="161">
        <f>IF('Checklist Parameters'!$E$102&lt;&gt;"",(I819/43560)*'Checklist Parameters'!$E$102,"N/A")</f>
        <v>0</v>
      </c>
      <c r="Z819" s="161" t="str">
        <f>IF('Checklist Parameters'!$E$58&lt;&gt;"",((I819*'Checklist Parameters'!$E$58)*'Checklist Parameters'!$E$35)/1000,"N/A")</f>
        <v>N/A</v>
      </c>
      <c r="AA819" s="161">
        <f>IF('Checklist Parameters'!$E$101&lt;&gt;"",IFERROR(I819/'Checklist Parameters'!$E$101,0),"N/A")</f>
        <v>0</v>
      </c>
      <c r="AB819" s="161" t="str">
        <f>IF('Checklist Parameters'!$E$43&lt;&gt;"",(I819*'Checklist Parameters'!$E$43)/1000,"N/A")</f>
        <v>N/A</v>
      </c>
      <c r="AC819" s="161">
        <f>IF('Checklist Parameters'!$E$16="",$X819,IF(AND('Checklist Parameters'!$E$16&lt;$X819,'Checklist Parameters'!$E$16&gt;=3),'Checklist Parameters'!$E$16,IF(AND('Checklist Parameters'!$E$16&lt;$X819,'Checklist Parameters'!$E$16&lt;3),0,$X819)))</f>
        <v>0</v>
      </c>
      <c r="AD819" s="161" t="str">
        <f>IF(AND(I819&lt;'Checklist Parameters'!$E$22,$I819&lt;&gt;0),"Y","")</f>
        <v/>
      </c>
      <c r="AE819" s="161" t="str">
        <f>IF($AD819="Y",0,IF('Checklist Parameters'!$E$25="","&lt;no limit&gt;",ROUNDDOWN((($I819-'Checklist Parameters'!$E$24)/'Checklist Parameters'!$E$25)+1,0)))</f>
        <v>&lt;no limit&gt;</v>
      </c>
      <c r="AF819" s="174">
        <f t="shared" si="76"/>
        <v>0</v>
      </c>
      <c r="AG819" s="161">
        <f t="shared" si="77"/>
        <v>0</v>
      </c>
      <c r="AH819" s="126"/>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row>
    <row r="820" spans="1:79" ht="15">
      <c r="A820" s="393"/>
      <c r="B820" s="393"/>
      <c r="C820" s="393"/>
      <c r="D820" s="393"/>
      <c r="E820" s="393"/>
      <c r="F820" s="393"/>
      <c r="G820" s="393"/>
      <c r="H820" s="394"/>
      <c r="I820" s="394"/>
      <c r="J820" s="394"/>
      <c r="K820" s="394"/>
      <c r="L820" s="394"/>
      <c r="M820" s="394"/>
      <c r="N820" s="313">
        <f>IF(IF(I820&lt;'Checklist Parameters'!$E$22,0,($I820-$L820))&lt;0,0,IF(I820&lt;'Checklist Parameters'!$E$22,0,($I820-$L820)))</f>
        <v>0</v>
      </c>
      <c r="O820" s="394"/>
      <c r="P820" s="395"/>
      <c r="Q820" s="316">
        <f t="shared" si="72"/>
        <v>0</v>
      </c>
      <c r="R820" s="159">
        <f t="shared" si="73"/>
        <v>0</v>
      </c>
      <c r="S820" s="159">
        <f>IF('Checklist Parameters'!$E$60&lt;0.2,0.2,'Checklist Parameters'!$E$60)</f>
        <v>0.72</v>
      </c>
      <c r="T820" s="160">
        <f>IF($O820="",IF('Checklist District ID'!$C$43="Y",MAX($R820:$S820)*$I820,SUM($R820:$S820)*$I820),IF(O820&gt;0,Q820*S820))</f>
        <v>0</v>
      </c>
      <c r="U820" s="160">
        <f>IF(Q820&gt;0,((I820-T820)*'Formula Matrix'!$E$38),0)</f>
        <v>0</v>
      </c>
      <c r="V820" s="160">
        <f t="shared" si="74"/>
        <v>0</v>
      </c>
      <c r="W820" s="160">
        <f>IF(V820&gt;0,(V820*'Checklist Parameters'!$E$35),0)</f>
        <v>0</v>
      </c>
      <c r="X820" s="161">
        <f t="shared" si="75"/>
        <v>0</v>
      </c>
      <c r="Y820" s="161">
        <f>IF('Checklist Parameters'!$E$102&lt;&gt;"",(I820/43560)*'Checklist Parameters'!$E$102,"N/A")</f>
        <v>0</v>
      </c>
      <c r="Z820" s="161" t="str">
        <f>IF('Checklist Parameters'!$E$58&lt;&gt;"",((I820*'Checklist Parameters'!$E$58)*'Checklist Parameters'!$E$35)/1000,"N/A")</f>
        <v>N/A</v>
      </c>
      <c r="AA820" s="161">
        <f>IF('Checklist Parameters'!$E$101&lt;&gt;"",IFERROR(I820/'Checklist Parameters'!$E$101,0),"N/A")</f>
        <v>0</v>
      </c>
      <c r="AB820" s="161" t="str">
        <f>IF('Checklist Parameters'!$E$43&lt;&gt;"",(I820*'Checklist Parameters'!$E$43)/1000,"N/A")</f>
        <v>N/A</v>
      </c>
      <c r="AC820" s="161">
        <f>IF('Checklist Parameters'!$E$16="",$X820,IF(AND('Checklist Parameters'!$E$16&lt;$X820,'Checklist Parameters'!$E$16&gt;=3),'Checklist Parameters'!$E$16,IF(AND('Checklist Parameters'!$E$16&lt;$X820,'Checklist Parameters'!$E$16&lt;3),0,$X820)))</f>
        <v>0</v>
      </c>
      <c r="AD820" s="161" t="str">
        <f>IF(AND(I820&lt;'Checklist Parameters'!$E$22,$I820&lt;&gt;0),"Y","")</f>
        <v/>
      </c>
      <c r="AE820" s="161" t="str">
        <f>IF($AD820="Y",0,IF('Checklist Parameters'!$E$25="","&lt;no limit&gt;",ROUNDDOWN((($I820-'Checklist Parameters'!$E$24)/'Checklist Parameters'!$E$25)+1,0)))</f>
        <v>&lt;no limit&gt;</v>
      </c>
      <c r="AF820" s="174">
        <f t="shared" si="76"/>
        <v>0</v>
      </c>
      <c r="AG820" s="161">
        <f t="shared" si="77"/>
        <v>0</v>
      </c>
      <c r="AH820" s="126"/>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row>
    <row r="821" spans="1:79" ht="15">
      <c r="A821" s="393"/>
      <c r="B821" s="393"/>
      <c r="C821" s="393"/>
      <c r="D821" s="393"/>
      <c r="E821" s="393"/>
      <c r="F821" s="393"/>
      <c r="G821" s="393"/>
      <c r="H821" s="394"/>
      <c r="I821" s="394"/>
      <c r="J821" s="394"/>
      <c r="K821" s="394"/>
      <c r="L821" s="394"/>
      <c r="M821" s="394"/>
      <c r="N821" s="313">
        <f>IF(IF(I821&lt;'Checklist Parameters'!$E$22,0,($I821-$L821))&lt;0,0,IF(I821&lt;'Checklist Parameters'!$E$22,0,($I821-$L821)))</f>
        <v>0</v>
      </c>
      <c r="O821" s="394"/>
      <c r="P821" s="395"/>
      <c r="Q821" s="316">
        <f t="shared" si="72"/>
        <v>0</v>
      </c>
      <c r="R821" s="159">
        <f t="shared" si="73"/>
        <v>0</v>
      </c>
      <c r="S821" s="159">
        <f>IF('Checklist Parameters'!$E$60&lt;0.2,0.2,'Checklist Parameters'!$E$60)</f>
        <v>0.72</v>
      </c>
      <c r="T821" s="160">
        <f>IF($O821="",IF('Checklist District ID'!$C$43="Y",MAX($R821:$S821)*$I821,SUM($R821:$S821)*$I821),IF(O821&gt;0,Q821*S821))</f>
        <v>0</v>
      </c>
      <c r="U821" s="160">
        <f>IF(Q821&gt;0,((I821-T821)*'Formula Matrix'!$E$38),0)</f>
        <v>0</v>
      </c>
      <c r="V821" s="160">
        <f t="shared" si="74"/>
        <v>0</v>
      </c>
      <c r="W821" s="160">
        <f>IF(V821&gt;0,(V821*'Checklist Parameters'!$E$35),0)</f>
        <v>0</v>
      </c>
      <c r="X821" s="161">
        <f t="shared" si="75"/>
        <v>0</v>
      </c>
      <c r="Y821" s="161">
        <f>IF('Checklist Parameters'!$E$102&lt;&gt;"",(I821/43560)*'Checklist Parameters'!$E$102,"N/A")</f>
        <v>0</v>
      </c>
      <c r="Z821" s="161" t="str">
        <f>IF('Checklist Parameters'!$E$58&lt;&gt;"",((I821*'Checklist Parameters'!$E$58)*'Checklist Parameters'!$E$35)/1000,"N/A")</f>
        <v>N/A</v>
      </c>
      <c r="AA821" s="161">
        <f>IF('Checklist Parameters'!$E$101&lt;&gt;"",IFERROR(I821/'Checklist Parameters'!$E$101,0),"N/A")</f>
        <v>0</v>
      </c>
      <c r="AB821" s="161" t="str">
        <f>IF('Checklist Parameters'!$E$43&lt;&gt;"",(I821*'Checklist Parameters'!$E$43)/1000,"N/A")</f>
        <v>N/A</v>
      </c>
      <c r="AC821" s="161">
        <f>IF('Checklist Parameters'!$E$16="",$X821,IF(AND('Checklist Parameters'!$E$16&lt;$X821,'Checklist Parameters'!$E$16&gt;=3),'Checklist Parameters'!$E$16,IF(AND('Checklist Parameters'!$E$16&lt;$X821,'Checklist Parameters'!$E$16&lt;3),0,$X821)))</f>
        <v>0</v>
      </c>
      <c r="AD821" s="161" t="str">
        <f>IF(AND(I821&lt;'Checklist Parameters'!$E$22,$I821&lt;&gt;0),"Y","")</f>
        <v/>
      </c>
      <c r="AE821" s="161" t="str">
        <f>IF($AD821="Y",0,IF('Checklist Parameters'!$E$25="","&lt;no limit&gt;",ROUNDDOWN((($I821-'Checklist Parameters'!$E$24)/'Checklist Parameters'!$E$25)+1,0)))</f>
        <v>&lt;no limit&gt;</v>
      </c>
      <c r="AF821" s="174">
        <f t="shared" si="76"/>
        <v>0</v>
      </c>
      <c r="AG821" s="161">
        <f t="shared" si="77"/>
        <v>0</v>
      </c>
      <c r="AH821" s="126"/>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row>
    <row r="822" spans="1:79" ht="15">
      <c r="A822" s="393"/>
      <c r="B822" s="393"/>
      <c r="C822" s="393"/>
      <c r="D822" s="393"/>
      <c r="E822" s="393"/>
      <c r="F822" s="393"/>
      <c r="G822" s="393"/>
      <c r="H822" s="394"/>
      <c r="I822" s="394"/>
      <c r="J822" s="394"/>
      <c r="K822" s="394"/>
      <c r="L822" s="394"/>
      <c r="M822" s="394"/>
      <c r="N822" s="313">
        <f>IF(IF(I822&lt;'Checklist Parameters'!$E$22,0,($I822-$L822))&lt;0,0,IF(I822&lt;'Checklist Parameters'!$E$22,0,($I822-$L822)))</f>
        <v>0</v>
      </c>
      <c r="O822" s="394"/>
      <c r="P822" s="395"/>
      <c r="Q822" s="316">
        <f t="shared" si="72"/>
        <v>0</v>
      </c>
      <c r="R822" s="159">
        <f t="shared" si="73"/>
        <v>0</v>
      </c>
      <c r="S822" s="159">
        <f>IF('Checklist Parameters'!$E$60&lt;0.2,0.2,'Checklist Parameters'!$E$60)</f>
        <v>0.72</v>
      </c>
      <c r="T822" s="160">
        <f>IF($O822="",IF('Checklist District ID'!$C$43="Y",MAX($R822:$S822)*$I822,SUM($R822:$S822)*$I822),IF(O822&gt;0,Q822*S822))</f>
        <v>0</v>
      </c>
      <c r="U822" s="160">
        <f>IF(Q822&gt;0,((I822-T822)*'Formula Matrix'!$E$38),0)</f>
        <v>0</v>
      </c>
      <c r="V822" s="160">
        <f t="shared" si="74"/>
        <v>0</v>
      </c>
      <c r="W822" s="160">
        <f>IF(V822&gt;0,(V822*'Checklist Parameters'!$E$35),0)</f>
        <v>0</v>
      </c>
      <c r="X822" s="161">
        <f t="shared" si="75"/>
        <v>0</v>
      </c>
      <c r="Y822" s="161">
        <f>IF('Checklist Parameters'!$E$102&lt;&gt;"",(I822/43560)*'Checklist Parameters'!$E$102,"N/A")</f>
        <v>0</v>
      </c>
      <c r="Z822" s="161" t="str">
        <f>IF('Checklist Parameters'!$E$58&lt;&gt;"",((I822*'Checklist Parameters'!$E$58)*'Checklist Parameters'!$E$35)/1000,"N/A")</f>
        <v>N/A</v>
      </c>
      <c r="AA822" s="161">
        <f>IF('Checklist Parameters'!$E$101&lt;&gt;"",IFERROR(I822/'Checklist Parameters'!$E$101,0),"N/A")</f>
        <v>0</v>
      </c>
      <c r="AB822" s="161" t="str">
        <f>IF('Checklist Parameters'!$E$43&lt;&gt;"",(I822*'Checklist Parameters'!$E$43)/1000,"N/A")</f>
        <v>N/A</v>
      </c>
      <c r="AC822" s="161">
        <f>IF('Checklist Parameters'!$E$16="",$X822,IF(AND('Checklist Parameters'!$E$16&lt;$X822,'Checklist Parameters'!$E$16&gt;=3),'Checklist Parameters'!$E$16,IF(AND('Checklist Parameters'!$E$16&lt;$X822,'Checklist Parameters'!$E$16&lt;3),0,$X822)))</f>
        <v>0</v>
      </c>
      <c r="AD822" s="161" t="str">
        <f>IF(AND(I822&lt;'Checklist Parameters'!$E$22,$I822&lt;&gt;0),"Y","")</f>
        <v/>
      </c>
      <c r="AE822" s="161" t="str">
        <f>IF($AD822="Y",0,IF('Checklist Parameters'!$E$25="","&lt;no limit&gt;",ROUNDDOWN((($I822-'Checklist Parameters'!$E$24)/'Checklist Parameters'!$E$25)+1,0)))</f>
        <v>&lt;no limit&gt;</v>
      </c>
      <c r="AF822" s="174">
        <f t="shared" si="76"/>
        <v>0</v>
      </c>
      <c r="AG822" s="161">
        <f t="shared" si="77"/>
        <v>0</v>
      </c>
      <c r="AH822" s="126"/>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row>
    <row r="823" spans="1:79" ht="15">
      <c r="A823" s="393"/>
      <c r="B823" s="393"/>
      <c r="C823" s="393"/>
      <c r="D823" s="393"/>
      <c r="E823" s="393"/>
      <c r="F823" s="393"/>
      <c r="G823" s="393"/>
      <c r="H823" s="394"/>
      <c r="I823" s="394"/>
      <c r="J823" s="394"/>
      <c r="K823" s="394"/>
      <c r="L823" s="394"/>
      <c r="M823" s="394"/>
      <c r="N823" s="313">
        <f>IF(IF(I823&lt;'Checklist Parameters'!$E$22,0,($I823-$L823))&lt;0,0,IF(I823&lt;'Checklist Parameters'!$E$22,0,($I823-$L823)))</f>
        <v>0</v>
      </c>
      <c r="O823" s="394"/>
      <c r="P823" s="395"/>
      <c r="Q823" s="316">
        <f t="shared" si="72"/>
        <v>0</v>
      </c>
      <c r="R823" s="159">
        <f t="shared" si="73"/>
        <v>0</v>
      </c>
      <c r="S823" s="159">
        <f>IF('Checklist Parameters'!$E$60&lt;0.2,0.2,'Checklist Parameters'!$E$60)</f>
        <v>0.72</v>
      </c>
      <c r="T823" s="160">
        <f>IF($O823="",IF('Checklist District ID'!$C$43="Y",MAX($R823:$S823)*$I823,SUM($R823:$S823)*$I823),IF(O823&gt;0,Q823*S823))</f>
        <v>0</v>
      </c>
      <c r="U823" s="160">
        <f>IF(Q823&gt;0,((I823-T823)*'Formula Matrix'!$E$38),0)</f>
        <v>0</v>
      </c>
      <c r="V823" s="160">
        <f t="shared" si="74"/>
        <v>0</v>
      </c>
      <c r="W823" s="160">
        <f>IF(V823&gt;0,(V823*'Checklist Parameters'!$E$35),0)</f>
        <v>0</v>
      </c>
      <c r="X823" s="161">
        <f t="shared" si="75"/>
        <v>0</v>
      </c>
      <c r="Y823" s="161">
        <f>IF('Checklist Parameters'!$E$102&lt;&gt;"",(I823/43560)*'Checklist Parameters'!$E$102,"N/A")</f>
        <v>0</v>
      </c>
      <c r="Z823" s="161" t="str">
        <f>IF('Checklist Parameters'!$E$58&lt;&gt;"",((I823*'Checklist Parameters'!$E$58)*'Checklist Parameters'!$E$35)/1000,"N/A")</f>
        <v>N/A</v>
      </c>
      <c r="AA823" s="161">
        <f>IF('Checklist Parameters'!$E$101&lt;&gt;"",IFERROR(I823/'Checklist Parameters'!$E$101,0),"N/A")</f>
        <v>0</v>
      </c>
      <c r="AB823" s="161" t="str">
        <f>IF('Checklist Parameters'!$E$43&lt;&gt;"",(I823*'Checklist Parameters'!$E$43)/1000,"N/A")</f>
        <v>N/A</v>
      </c>
      <c r="AC823" s="161">
        <f>IF('Checklist Parameters'!$E$16="",$X823,IF(AND('Checklist Parameters'!$E$16&lt;$X823,'Checklist Parameters'!$E$16&gt;=3),'Checklist Parameters'!$E$16,IF(AND('Checklist Parameters'!$E$16&lt;$X823,'Checklist Parameters'!$E$16&lt;3),0,$X823)))</f>
        <v>0</v>
      </c>
      <c r="AD823" s="161" t="str">
        <f>IF(AND(I823&lt;'Checklist Parameters'!$E$22,$I823&lt;&gt;0),"Y","")</f>
        <v/>
      </c>
      <c r="AE823" s="161" t="str">
        <f>IF($AD823="Y",0,IF('Checklist Parameters'!$E$25="","&lt;no limit&gt;",ROUNDDOWN((($I823-'Checklist Parameters'!$E$24)/'Checklist Parameters'!$E$25)+1,0)))</f>
        <v>&lt;no limit&gt;</v>
      </c>
      <c r="AF823" s="174">
        <f t="shared" si="76"/>
        <v>0</v>
      </c>
      <c r="AG823" s="161">
        <f t="shared" si="77"/>
        <v>0</v>
      </c>
      <c r="AH823" s="126"/>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row>
    <row r="824" spans="1:79" ht="15">
      <c r="A824" s="393"/>
      <c r="B824" s="393"/>
      <c r="C824" s="393"/>
      <c r="D824" s="393"/>
      <c r="E824" s="393"/>
      <c r="F824" s="393"/>
      <c r="G824" s="393"/>
      <c r="H824" s="394"/>
      <c r="I824" s="394"/>
      <c r="J824" s="394"/>
      <c r="K824" s="394"/>
      <c r="L824" s="394"/>
      <c r="M824" s="394"/>
      <c r="N824" s="313">
        <f>IF(IF(I824&lt;'Checklist Parameters'!$E$22,0,($I824-$L824))&lt;0,0,IF(I824&lt;'Checklist Parameters'!$E$22,0,($I824-$L824)))</f>
        <v>0</v>
      </c>
      <c r="O824" s="394"/>
      <c r="P824" s="395"/>
      <c r="Q824" s="316">
        <f t="shared" si="72"/>
        <v>0</v>
      </c>
      <c r="R824" s="159">
        <f t="shared" si="73"/>
        <v>0</v>
      </c>
      <c r="S824" s="159">
        <f>IF('Checklist Parameters'!$E$60&lt;0.2,0.2,'Checklist Parameters'!$E$60)</f>
        <v>0.72</v>
      </c>
      <c r="T824" s="160">
        <f>IF($O824="",IF('Checklist District ID'!$C$43="Y",MAX($R824:$S824)*$I824,SUM($R824:$S824)*$I824),IF(O824&gt;0,Q824*S824))</f>
        <v>0</v>
      </c>
      <c r="U824" s="160">
        <f>IF(Q824&gt;0,((I824-T824)*'Formula Matrix'!$E$38),0)</f>
        <v>0</v>
      </c>
      <c r="V824" s="160">
        <f t="shared" si="74"/>
        <v>0</v>
      </c>
      <c r="W824" s="160">
        <f>IF(V824&gt;0,(V824*'Checklist Parameters'!$E$35),0)</f>
        <v>0</v>
      </c>
      <c r="X824" s="161">
        <f t="shared" si="75"/>
        <v>0</v>
      </c>
      <c r="Y824" s="161">
        <f>IF('Checklist Parameters'!$E$102&lt;&gt;"",(I824/43560)*'Checklist Parameters'!$E$102,"N/A")</f>
        <v>0</v>
      </c>
      <c r="Z824" s="161" t="str">
        <f>IF('Checklist Parameters'!$E$58&lt;&gt;"",((I824*'Checklist Parameters'!$E$58)*'Checklist Parameters'!$E$35)/1000,"N/A")</f>
        <v>N/A</v>
      </c>
      <c r="AA824" s="161">
        <f>IF('Checklist Parameters'!$E$101&lt;&gt;"",IFERROR(I824/'Checklist Parameters'!$E$101,0),"N/A")</f>
        <v>0</v>
      </c>
      <c r="AB824" s="161" t="str">
        <f>IF('Checklist Parameters'!$E$43&lt;&gt;"",(I824*'Checklist Parameters'!$E$43)/1000,"N/A")</f>
        <v>N/A</v>
      </c>
      <c r="AC824" s="161">
        <f>IF('Checklist Parameters'!$E$16="",$X824,IF(AND('Checklist Parameters'!$E$16&lt;$X824,'Checklist Parameters'!$E$16&gt;=3),'Checklist Parameters'!$E$16,IF(AND('Checklist Parameters'!$E$16&lt;$X824,'Checklist Parameters'!$E$16&lt;3),0,$X824)))</f>
        <v>0</v>
      </c>
      <c r="AD824" s="161" t="str">
        <f>IF(AND(I824&lt;'Checklist Parameters'!$E$22,$I824&lt;&gt;0),"Y","")</f>
        <v/>
      </c>
      <c r="AE824" s="161" t="str">
        <f>IF($AD824="Y",0,IF('Checklist Parameters'!$E$25="","&lt;no limit&gt;",ROUNDDOWN((($I824-'Checklist Parameters'!$E$24)/'Checklist Parameters'!$E$25)+1,0)))</f>
        <v>&lt;no limit&gt;</v>
      </c>
      <c r="AF824" s="174">
        <f t="shared" si="76"/>
        <v>0</v>
      </c>
      <c r="AG824" s="161">
        <f t="shared" si="77"/>
        <v>0</v>
      </c>
      <c r="AH824" s="126"/>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row>
    <row r="825" spans="1:79" ht="15">
      <c r="A825" s="393"/>
      <c r="B825" s="393"/>
      <c r="C825" s="393"/>
      <c r="D825" s="393"/>
      <c r="E825" s="393"/>
      <c r="F825" s="393"/>
      <c r="G825" s="393"/>
      <c r="H825" s="394"/>
      <c r="I825" s="394"/>
      <c r="J825" s="394"/>
      <c r="K825" s="394"/>
      <c r="L825" s="394"/>
      <c r="M825" s="394"/>
      <c r="N825" s="313">
        <f>IF(IF(I825&lt;'Checklist Parameters'!$E$22,0,($I825-$L825))&lt;0,0,IF(I825&lt;'Checklist Parameters'!$E$22,0,($I825-$L825)))</f>
        <v>0</v>
      </c>
      <c r="O825" s="394"/>
      <c r="P825" s="395"/>
      <c r="Q825" s="316">
        <f t="shared" si="72"/>
        <v>0</v>
      </c>
      <c r="R825" s="159">
        <f t="shared" si="73"/>
        <v>0</v>
      </c>
      <c r="S825" s="159">
        <f>IF('Checklist Parameters'!$E$60&lt;0.2,0.2,'Checklist Parameters'!$E$60)</f>
        <v>0.72</v>
      </c>
      <c r="T825" s="160">
        <f>IF($O825="",IF('Checklist District ID'!$C$43="Y",MAX($R825:$S825)*$I825,SUM($R825:$S825)*$I825),IF(O825&gt;0,Q825*S825))</f>
        <v>0</v>
      </c>
      <c r="U825" s="160">
        <f>IF(Q825&gt;0,((I825-T825)*'Formula Matrix'!$E$38),0)</f>
        <v>0</v>
      </c>
      <c r="V825" s="160">
        <f t="shared" si="74"/>
        <v>0</v>
      </c>
      <c r="W825" s="160">
        <f>IF(V825&gt;0,(V825*'Checklist Parameters'!$E$35),0)</f>
        <v>0</v>
      </c>
      <c r="X825" s="161">
        <f t="shared" si="75"/>
        <v>0</v>
      </c>
      <c r="Y825" s="161">
        <f>IF('Checklist Parameters'!$E$102&lt;&gt;"",(I825/43560)*'Checklist Parameters'!$E$102,"N/A")</f>
        <v>0</v>
      </c>
      <c r="Z825" s="161" t="str">
        <f>IF('Checklist Parameters'!$E$58&lt;&gt;"",((I825*'Checklist Parameters'!$E$58)*'Checklist Parameters'!$E$35)/1000,"N/A")</f>
        <v>N/A</v>
      </c>
      <c r="AA825" s="161">
        <f>IF('Checklist Parameters'!$E$101&lt;&gt;"",IFERROR(I825/'Checklist Parameters'!$E$101,0),"N/A")</f>
        <v>0</v>
      </c>
      <c r="AB825" s="161" t="str">
        <f>IF('Checklist Parameters'!$E$43&lt;&gt;"",(I825*'Checklist Parameters'!$E$43)/1000,"N/A")</f>
        <v>N/A</v>
      </c>
      <c r="AC825" s="161">
        <f>IF('Checklist Parameters'!$E$16="",$X825,IF(AND('Checklist Parameters'!$E$16&lt;$X825,'Checklist Parameters'!$E$16&gt;=3),'Checklist Parameters'!$E$16,IF(AND('Checklist Parameters'!$E$16&lt;$X825,'Checklist Parameters'!$E$16&lt;3),0,$X825)))</f>
        <v>0</v>
      </c>
      <c r="AD825" s="161" t="str">
        <f>IF(AND(I825&lt;'Checklist Parameters'!$E$22,$I825&lt;&gt;0),"Y","")</f>
        <v/>
      </c>
      <c r="AE825" s="161" t="str">
        <f>IF($AD825="Y",0,IF('Checklist Parameters'!$E$25="","&lt;no limit&gt;",ROUNDDOWN((($I825-'Checklist Parameters'!$E$24)/'Checklist Parameters'!$E$25)+1,0)))</f>
        <v>&lt;no limit&gt;</v>
      </c>
      <c r="AF825" s="174">
        <f t="shared" si="76"/>
        <v>0</v>
      </c>
      <c r="AG825" s="161">
        <f t="shared" si="77"/>
        <v>0</v>
      </c>
      <c r="AH825" s="126"/>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row>
    <row r="826" spans="1:79" ht="15">
      <c r="A826" s="393"/>
      <c r="B826" s="393"/>
      <c r="C826" s="393"/>
      <c r="D826" s="393"/>
      <c r="E826" s="393"/>
      <c r="F826" s="393"/>
      <c r="G826" s="393"/>
      <c r="H826" s="394"/>
      <c r="I826" s="394"/>
      <c r="J826" s="394"/>
      <c r="K826" s="394"/>
      <c r="L826" s="394"/>
      <c r="M826" s="394"/>
      <c r="N826" s="313">
        <f>IF(IF(I826&lt;'Checklist Parameters'!$E$22,0,($I826-$L826))&lt;0,0,IF(I826&lt;'Checklist Parameters'!$E$22,0,($I826-$L826)))</f>
        <v>0</v>
      </c>
      <c r="O826" s="394"/>
      <c r="P826" s="395"/>
      <c r="Q826" s="316">
        <f t="shared" si="72"/>
        <v>0</v>
      </c>
      <c r="R826" s="159">
        <f t="shared" si="73"/>
        <v>0</v>
      </c>
      <c r="S826" s="159">
        <f>IF('Checklist Parameters'!$E$60&lt;0.2,0.2,'Checklist Parameters'!$E$60)</f>
        <v>0.72</v>
      </c>
      <c r="T826" s="160">
        <f>IF($O826="",IF('Checklist District ID'!$C$43="Y",MAX($R826:$S826)*$I826,SUM($R826:$S826)*$I826),IF(O826&gt;0,Q826*S826))</f>
        <v>0</v>
      </c>
      <c r="U826" s="160">
        <f>IF(Q826&gt;0,((I826-T826)*'Formula Matrix'!$E$38),0)</f>
        <v>0</v>
      </c>
      <c r="V826" s="160">
        <f t="shared" si="74"/>
        <v>0</v>
      </c>
      <c r="W826" s="160">
        <f>IF(V826&gt;0,(V826*'Checklist Parameters'!$E$35),0)</f>
        <v>0</v>
      </c>
      <c r="X826" s="161">
        <f t="shared" si="75"/>
        <v>0</v>
      </c>
      <c r="Y826" s="161">
        <f>IF('Checklist Parameters'!$E$102&lt;&gt;"",(I826/43560)*'Checklist Parameters'!$E$102,"N/A")</f>
        <v>0</v>
      </c>
      <c r="Z826" s="161" t="str">
        <f>IF('Checklist Parameters'!$E$58&lt;&gt;"",((I826*'Checklist Parameters'!$E$58)*'Checklist Parameters'!$E$35)/1000,"N/A")</f>
        <v>N/A</v>
      </c>
      <c r="AA826" s="161">
        <f>IF('Checklist Parameters'!$E$101&lt;&gt;"",IFERROR(I826/'Checklist Parameters'!$E$101,0),"N/A")</f>
        <v>0</v>
      </c>
      <c r="AB826" s="161" t="str">
        <f>IF('Checklist Parameters'!$E$43&lt;&gt;"",(I826*'Checklist Parameters'!$E$43)/1000,"N/A")</f>
        <v>N/A</v>
      </c>
      <c r="AC826" s="161">
        <f>IF('Checklist Parameters'!$E$16="",$X826,IF(AND('Checklist Parameters'!$E$16&lt;$X826,'Checklist Parameters'!$E$16&gt;=3),'Checklist Parameters'!$E$16,IF(AND('Checklist Parameters'!$E$16&lt;$X826,'Checklist Parameters'!$E$16&lt;3),0,$X826)))</f>
        <v>0</v>
      </c>
      <c r="AD826" s="161" t="str">
        <f>IF(AND(I826&lt;'Checklist Parameters'!$E$22,$I826&lt;&gt;0),"Y","")</f>
        <v/>
      </c>
      <c r="AE826" s="161" t="str">
        <f>IF($AD826="Y",0,IF('Checklist Parameters'!$E$25="","&lt;no limit&gt;",ROUNDDOWN((($I826-'Checklist Parameters'!$E$24)/'Checklist Parameters'!$E$25)+1,0)))</f>
        <v>&lt;no limit&gt;</v>
      </c>
      <c r="AF826" s="174">
        <f t="shared" si="76"/>
        <v>0</v>
      </c>
      <c r="AG826" s="161">
        <f t="shared" si="77"/>
        <v>0</v>
      </c>
      <c r="AH826" s="126"/>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row>
    <row r="827" spans="1:79" ht="15">
      <c r="A827" s="393"/>
      <c r="B827" s="393"/>
      <c r="C827" s="393"/>
      <c r="D827" s="393"/>
      <c r="E827" s="393"/>
      <c r="F827" s="393"/>
      <c r="G827" s="393"/>
      <c r="H827" s="394"/>
      <c r="I827" s="394"/>
      <c r="J827" s="394"/>
      <c r="K827" s="394"/>
      <c r="L827" s="394"/>
      <c r="M827" s="394"/>
      <c r="N827" s="313">
        <f>IF(IF(I827&lt;'Checklist Parameters'!$E$22,0,($I827-$L827))&lt;0,0,IF(I827&lt;'Checklist Parameters'!$E$22,0,($I827-$L827)))</f>
        <v>0</v>
      </c>
      <c r="O827" s="394"/>
      <c r="P827" s="395"/>
      <c r="Q827" s="316">
        <f t="shared" si="72"/>
        <v>0</v>
      </c>
      <c r="R827" s="159">
        <f t="shared" si="73"/>
        <v>0</v>
      </c>
      <c r="S827" s="159">
        <f>IF('Checklist Parameters'!$E$60&lt;0.2,0.2,'Checklist Parameters'!$E$60)</f>
        <v>0.72</v>
      </c>
      <c r="T827" s="160">
        <f>IF($O827="",IF('Checklist District ID'!$C$43="Y",MAX($R827:$S827)*$I827,SUM($R827:$S827)*$I827),IF(O827&gt;0,Q827*S827))</f>
        <v>0</v>
      </c>
      <c r="U827" s="160">
        <f>IF(Q827&gt;0,((I827-T827)*'Formula Matrix'!$E$38),0)</f>
        <v>0</v>
      </c>
      <c r="V827" s="160">
        <f t="shared" si="74"/>
        <v>0</v>
      </c>
      <c r="W827" s="160">
        <f>IF(V827&gt;0,(V827*'Checklist Parameters'!$E$35),0)</f>
        <v>0</v>
      </c>
      <c r="X827" s="161">
        <f t="shared" si="75"/>
        <v>0</v>
      </c>
      <c r="Y827" s="161">
        <f>IF('Checklist Parameters'!$E$102&lt;&gt;"",(I827/43560)*'Checklist Parameters'!$E$102,"N/A")</f>
        <v>0</v>
      </c>
      <c r="Z827" s="161" t="str">
        <f>IF('Checklist Parameters'!$E$58&lt;&gt;"",((I827*'Checklist Parameters'!$E$58)*'Checklist Parameters'!$E$35)/1000,"N/A")</f>
        <v>N/A</v>
      </c>
      <c r="AA827" s="161">
        <f>IF('Checklist Parameters'!$E$101&lt;&gt;"",IFERROR(I827/'Checklist Parameters'!$E$101,0),"N/A")</f>
        <v>0</v>
      </c>
      <c r="AB827" s="161" t="str">
        <f>IF('Checklist Parameters'!$E$43&lt;&gt;"",(I827*'Checklist Parameters'!$E$43)/1000,"N/A")</f>
        <v>N/A</v>
      </c>
      <c r="AC827" s="161">
        <f>IF('Checklist Parameters'!$E$16="",$X827,IF(AND('Checklist Parameters'!$E$16&lt;$X827,'Checklist Parameters'!$E$16&gt;=3),'Checklist Parameters'!$E$16,IF(AND('Checklist Parameters'!$E$16&lt;$X827,'Checklist Parameters'!$E$16&lt;3),0,$X827)))</f>
        <v>0</v>
      </c>
      <c r="AD827" s="161" t="str">
        <f>IF(AND(I827&lt;'Checklist Parameters'!$E$22,$I827&lt;&gt;0),"Y","")</f>
        <v/>
      </c>
      <c r="AE827" s="161" t="str">
        <f>IF($AD827="Y",0,IF('Checklist Parameters'!$E$25="","&lt;no limit&gt;",ROUNDDOWN((($I827-'Checklist Parameters'!$E$24)/'Checklist Parameters'!$E$25)+1,0)))</f>
        <v>&lt;no limit&gt;</v>
      </c>
      <c r="AF827" s="174">
        <f t="shared" si="76"/>
        <v>0</v>
      </c>
      <c r="AG827" s="161">
        <f t="shared" si="77"/>
        <v>0</v>
      </c>
      <c r="AH827" s="126"/>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row>
    <row r="828" spans="1:79" ht="15">
      <c r="A828" s="393"/>
      <c r="B828" s="393"/>
      <c r="C828" s="393"/>
      <c r="D828" s="393"/>
      <c r="E828" s="393"/>
      <c r="F828" s="393"/>
      <c r="G828" s="393"/>
      <c r="H828" s="394"/>
      <c r="I828" s="394"/>
      <c r="J828" s="394"/>
      <c r="K828" s="394"/>
      <c r="L828" s="394"/>
      <c r="M828" s="394"/>
      <c r="N828" s="313">
        <f>IF(IF(I828&lt;'Checklist Parameters'!$E$22,0,($I828-$L828))&lt;0,0,IF(I828&lt;'Checklist Parameters'!$E$22,0,($I828-$L828)))</f>
        <v>0</v>
      </c>
      <c r="O828" s="394"/>
      <c r="P828" s="395"/>
      <c r="Q828" s="316">
        <f t="shared" si="72"/>
        <v>0</v>
      </c>
      <c r="R828" s="159">
        <f t="shared" si="73"/>
        <v>0</v>
      </c>
      <c r="S828" s="159">
        <f>IF('Checklist Parameters'!$E$60&lt;0.2,0.2,'Checklist Parameters'!$E$60)</f>
        <v>0.72</v>
      </c>
      <c r="T828" s="160">
        <f>IF($O828="",IF('Checklist District ID'!$C$43="Y",MAX($R828:$S828)*$I828,SUM($R828:$S828)*$I828),IF(O828&gt;0,Q828*S828))</f>
        <v>0</v>
      </c>
      <c r="U828" s="160">
        <f>IF(Q828&gt;0,((I828-T828)*'Formula Matrix'!$E$38),0)</f>
        <v>0</v>
      </c>
      <c r="V828" s="160">
        <f t="shared" si="74"/>
        <v>0</v>
      </c>
      <c r="W828" s="160">
        <f>IF(V828&gt;0,(V828*'Checklist Parameters'!$E$35),0)</f>
        <v>0</v>
      </c>
      <c r="X828" s="161">
        <f t="shared" si="75"/>
        <v>0</v>
      </c>
      <c r="Y828" s="161">
        <f>IF('Checklist Parameters'!$E$102&lt;&gt;"",(I828/43560)*'Checklist Parameters'!$E$102,"N/A")</f>
        <v>0</v>
      </c>
      <c r="Z828" s="161" t="str">
        <f>IF('Checklist Parameters'!$E$58&lt;&gt;"",((I828*'Checklist Parameters'!$E$58)*'Checklist Parameters'!$E$35)/1000,"N/A")</f>
        <v>N/A</v>
      </c>
      <c r="AA828" s="161">
        <f>IF('Checklist Parameters'!$E$101&lt;&gt;"",IFERROR(I828/'Checklist Parameters'!$E$101,0),"N/A")</f>
        <v>0</v>
      </c>
      <c r="AB828" s="161" t="str">
        <f>IF('Checklist Parameters'!$E$43&lt;&gt;"",(I828*'Checklist Parameters'!$E$43)/1000,"N/A")</f>
        <v>N/A</v>
      </c>
      <c r="AC828" s="161">
        <f>IF('Checklist Parameters'!$E$16="",$X828,IF(AND('Checklist Parameters'!$E$16&lt;$X828,'Checklist Parameters'!$E$16&gt;=3),'Checklist Parameters'!$E$16,IF(AND('Checklist Parameters'!$E$16&lt;$X828,'Checklist Parameters'!$E$16&lt;3),0,$X828)))</f>
        <v>0</v>
      </c>
      <c r="AD828" s="161" t="str">
        <f>IF(AND(I828&lt;'Checklist Parameters'!$E$22,$I828&lt;&gt;0),"Y","")</f>
        <v/>
      </c>
      <c r="AE828" s="161" t="str">
        <f>IF($AD828="Y",0,IF('Checklist Parameters'!$E$25="","&lt;no limit&gt;",ROUNDDOWN((($I828-'Checklist Parameters'!$E$24)/'Checklist Parameters'!$E$25)+1,0)))</f>
        <v>&lt;no limit&gt;</v>
      </c>
      <c r="AF828" s="174">
        <f t="shared" si="76"/>
        <v>0</v>
      </c>
      <c r="AG828" s="161">
        <f t="shared" si="77"/>
        <v>0</v>
      </c>
      <c r="AH828" s="126"/>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row>
    <row r="829" spans="1:79" ht="15">
      <c r="A829" s="393"/>
      <c r="B829" s="393"/>
      <c r="C829" s="393"/>
      <c r="D829" s="393"/>
      <c r="E829" s="393"/>
      <c r="F829" s="393"/>
      <c r="G829" s="393"/>
      <c r="H829" s="394"/>
      <c r="I829" s="394"/>
      <c r="J829" s="394"/>
      <c r="K829" s="394"/>
      <c r="L829" s="394"/>
      <c r="M829" s="394"/>
      <c r="N829" s="313">
        <f>IF(IF(I829&lt;'Checklist Parameters'!$E$22,0,($I829-$L829))&lt;0,0,IF(I829&lt;'Checklist Parameters'!$E$22,0,($I829-$L829)))</f>
        <v>0</v>
      </c>
      <c r="O829" s="394"/>
      <c r="P829" s="395"/>
      <c r="Q829" s="316">
        <f t="shared" si="72"/>
        <v>0</v>
      </c>
      <c r="R829" s="159">
        <f t="shared" si="73"/>
        <v>0</v>
      </c>
      <c r="S829" s="159">
        <f>IF('Checklist Parameters'!$E$60&lt;0.2,0.2,'Checklist Parameters'!$E$60)</f>
        <v>0.72</v>
      </c>
      <c r="T829" s="160">
        <f>IF($O829="",IF('Checklist District ID'!$C$43="Y",MAX($R829:$S829)*$I829,SUM($R829:$S829)*$I829),IF(O829&gt;0,Q829*S829))</f>
        <v>0</v>
      </c>
      <c r="U829" s="160">
        <f>IF(Q829&gt;0,((I829-T829)*'Formula Matrix'!$E$38),0)</f>
        <v>0</v>
      </c>
      <c r="V829" s="160">
        <f t="shared" si="74"/>
        <v>0</v>
      </c>
      <c r="W829" s="160">
        <f>IF(V829&gt;0,(V829*'Checklist Parameters'!$E$35),0)</f>
        <v>0</v>
      </c>
      <c r="X829" s="161">
        <f t="shared" si="75"/>
        <v>0</v>
      </c>
      <c r="Y829" s="161">
        <f>IF('Checklist Parameters'!$E$102&lt;&gt;"",(I829/43560)*'Checklist Parameters'!$E$102,"N/A")</f>
        <v>0</v>
      </c>
      <c r="Z829" s="161" t="str">
        <f>IF('Checklist Parameters'!$E$58&lt;&gt;"",((I829*'Checklist Parameters'!$E$58)*'Checklist Parameters'!$E$35)/1000,"N/A")</f>
        <v>N/A</v>
      </c>
      <c r="AA829" s="161">
        <f>IF('Checklist Parameters'!$E$101&lt;&gt;"",IFERROR(I829/'Checklist Parameters'!$E$101,0),"N/A")</f>
        <v>0</v>
      </c>
      <c r="AB829" s="161" t="str">
        <f>IF('Checklist Parameters'!$E$43&lt;&gt;"",(I829*'Checklist Parameters'!$E$43)/1000,"N/A")</f>
        <v>N/A</v>
      </c>
      <c r="AC829" s="161">
        <f>IF('Checklist Parameters'!$E$16="",$X829,IF(AND('Checklist Parameters'!$E$16&lt;$X829,'Checklist Parameters'!$E$16&gt;=3),'Checklist Parameters'!$E$16,IF(AND('Checklist Parameters'!$E$16&lt;$X829,'Checklist Parameters'!$E$16&lt;3),0,$X829)))</f>
        <v>0</v>
      </c>
      <c r="AD829" s="161" t="str">
        <f>IF(AND(I829&lt;'Checklist Parameters'!$E$22,$I829&lt;&gt;0),"Y","")</f>
        <v/>
      </c>
      <c r="AE829" s="161" t="str">
        <f>IF($AD829="Y",0,IF('Checklist Parameters'!$E$25="","&lt;no limit&gt;",ROUNDDOWN((($I829-'Checklist Parameters'!$E$24)/'Checklist Parameters'!$E$25)+1,0)))</f>
        <v>&lt;no limit&gt;</v>
      </c>
      <c r="AF829" s="174">
        <f t="shared" si="76"/>
        <v>0</v>
      </c>
      <c r="AG829" s="161">
        <f t="shared" si="77"/>
        <v>0</v>
      </c>
      <c r="AH829" s="126"/>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row>
    <row r="830" spans="1:79" ht="15">
      <c r="A830" s="393"/>
      <c r="B830" s="393"/>
      <c r="C830" s="393"/>
      <c r="D830" s="393"/>
      <c r="E830" s="393"/>
      <c r="F830" s="393"/>
      <c r="G830" s="393"/>
      <c r="H830" s="394"/>
      <c r="I830" s="394"/>
      <c r="J830" s="394"/>
      <c r="K830" s="394"/>
      <c r="L830" s="394"/>
      <c r="M830" s="394"/>
      <c r="N830" s="313">
        <f>IF(IF(I830&lt;'Checklist Parameters'!$E$22,0,($I830-$L830))&lt;0,0,IF(I830&lt;'Checklist Parameters'!$E$22,0,($I830-$L830)))</f>
        <v>0</v>
      </c>
      <c r="O830" s="394"/>
      <c r="P830" s="395"/>
      <c r="Q830" s="316">
        <f t="shared" si="72"/>
        <v>0</v>
      </c>
      <c r="R830" s="159">
        <f t="shared" si="73"/>
        <v>0</v>
      </c>
      <c r="S830" s="159">
        <f>IF('Checklist Parameters'!$E$60&lt;0.2,0.2,'Checklist Parameters'!$E$60)</f>
        <v>0.72</v>
      </c>
      <c r="T830" s="160">
        <f>IF($O830="",IF('Checklist District ID'!$C$43="Y",MAX($R830:$S830)*$I830,SUM($R830:$S830)*$I830),IF(O830&gt;0,Q830*S830))</f>
        <v>0</v>
      </c>
      <c r="U830" s="160">
        <f>IF(Q830&gt;0,((I830-T830)*'Formula Matrix'!$E$38),0)</f>
        <v>0</v>
      </c>
      <c r="V830" s="160">
        <f t="shared" si="74"/>
        <v>0</v>
      </c>
      <c r="W830" s="160">
        <f>IF(V830&gt;0,(V830*'Checklist Parameters'!$E$35),0)</f>
        <v>0</v>
      </c>
      <c r="X830" s="161">
        <f t="shared" si="75"/>
        <v>0</v>
      </c>
      <c r="Y830" s="161">
        <f>IF('Checklist Parameters'!$E$102&lt;&gt;"",(I830/43560)*'Checklist Parameters'!$E$102,"N/A")</f>
        <v>0</v>
      </c>
      <c r="Z830" s="161" t="str">
        <f>IF('Checklist Parameters'!$E$58&lt;&gt;"",((I830*'Checklist Parameters'!$E$58)*'Checklist Parameters'!$E$35)/1000,"N/A")</f>
        <v>N/A</v>
      </c>
      <c r="AA830" s="161">
        <f>IF('Checklist Parameters'!$E$101&lt;&gt;"",IFERROR(I830/'Checklist Parameters'!$E$101,0),"N/A")</f>
        <v>0</v>
      </c>
      <c r="AB830" s="161" t="str">
        <f>IF('Checklist Parameters'!$E$43&lt;&gt;"",(I830*'Checklist Parameters'!$E$43)/1000,"N/A")</f>
        <v>N/A</v>
      </c>
      <c r="AC830" s="161">
        <f>IF('Checklist Parameters'!$E$16="",$X830,IF(AND('Checklist Parameters'!$E$16&lt;$X830,'Checklist Parameters'!$E$16&gt;=3),'Checklist Parameters'!$E$16,IF(AND('Checklist Parameters'!$E$16&lt;$X830,'Checklist Parameters'!$E$16&lt;3),0,$X830)))</f>
        <v>0</v>
      </c>
      <c r="AD830" s="161" t="str">
        <f>IF(AND(I830&lt;'Checklist Parameters'!$E$22,$I830&lt;&gt;0),"Y","")</f>
        <v/>
      </c>
      <c r="AE830" s="161" t="str">
        <f>IF($AD830="Y",0,IF('Checklist Parameters'!$E$25="","&lt;no limit&gt;",ROUNDDOWN((($I830-'Checklist Parameters'!$E$24)/'Checklist Parameters'!$E$25)+1,0)))</f>
        <v>&lt;no limit&gt;</v>
      </c>
      <c r="AF830" s="174">
        <f t="shared" si="76"/>
        <v>0</v>
      </c>
      <c r="AG830" s="161">
        <f t="shared" si="77"/>
        <v>0</v>
      </c>
      <c r="AH830" s="126"/>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row>
    <row r="831" spans="1:79" ht="15">
      <c r="A831" s="393"/>
      <c r="B831" s="393"/>
      <c r="C831" s="393"/>
      <c r="D831" s="393"/>
      <c r="E831" s="393"/>
      <c r="F831" s="393"/>
      <c r="G831" s="393"/>
      <c r="H831" s="394"/>
      <c r="I831" s="394"/>
      <c r="J831" s="394"/>
      <c r="K831" s="394"/>
      <c r="L831" s="394"/>
      <c r="M831" s="394"/>
      <c r="N831" s="313">
        <f>IF(IF(I831&lt;'Checklist Parameters'!$E$22,0,($I831-$L831))&lt;0,0,IF(I831&lt;'Checklist Parameters'!$E$22,0,($I831-$L831)))</f>
        <v>0</v>
      </c>
      <c r="O831" s="394"/>
      <c r="P831" s="395"/>
      <c r="Q831" s="316">
        <f t="shared" si="72"/>
        <v>0</v>
      </c>
      <c r="R831" s="159">
        <f t="shared" si="73"/>
        <v>0</v>
      </c>
      <c r="S831" s="159">
        <f>IF('Checklist Parameters'!$E$60&lt;0.2,0.2,'Checklist Parameters'!$E$60)</f>
        <v>0.72</v>
      </c>
      <c r="T831" s="160">
        <f>IF($O831="",IF('Checklist District ID'!$C$43="Y",MAX($R831:$S831)*$I831,SUM($R831:$S831)*$I831),IF(O831&gt;0,Q831*S831))</f>
        <v>0</v>
      </c>
      <c r="U831" s="160">
        <f>IF(Q831&gt;0,((I831-T831)*'Formula Matrix'!$E$38),0)</f>
        <v>0</v>
      </c>
      <c r="V831" s="160">
        <f t="shared" si="74"/>
        <v>0</v>
      </c>
      <c r="W831" s="160">
        <f>IF(V831&gt;0,(V831*'Checklist Parameters'!$E$35),0)</f>
        <v>0</v>
      </c>
      <c r="X831" s="161">
        <f t="shared" si="75"/>
        <v>0</v>
      </c>
      <c r="Y831" s="161">
        <f>IF('Checklist Parameters'!$E$102&lt;&gt;"",(I831/43560)*'Checklist Parameters'!$E$102,"N/A")</f>
        <v>0</v>
      </c>
      <c r="Z831" s="161" t="str">
        <f>IF('Checklist Parameters'!$E$58&lt;&gt;"",((I831*'Checklist Parameters'!$E$58)*'Checklist Parameters'!$E$35)/1000,"N/A")</f>
        <v>N/A</v>
      </c>
      <c r="AA831" s="161">
        <f>IF('Checklist Parameters'!$E$101&lt;&gt;"",IFERROR(I831/'Checklist Parameters'!$E$101,0),"N/A")</f>
        <v>0</v>
      </c>
      <c r="AB831" s="161" t="str">
        <f>IF('Checklist Parameters'!$E$43&lt;&gt;"",(I831*'Checklist Parameters'!$E$43)/1000,"N/A")</f>
        <v>N/A</v>
      </c>
      <c r="AC831" s="161">
        <f>IF('Checklist Parameters'!$E$16="",$X831,IF(AND('Checklist Parameters'!$E$16&lt;$X831,'Checklist Parameters'!$E$16&gt;=3),'Checklist Parameters'!$E$16,IF(AND('Checklist Parameters'!$E$16&lt;$X831,'Checklist Parameters'!$E$16&lt;3),0,$X831)))</f>
        <v>0</v>
      </c>
      <c r="AD831" s="161" t="str">
        <f>IF(AND(I831&lt;'Checklist Parameters'!$E$22,$I831&lt;&gt;0),"Y","")</f>
        <v/>
      </c>
      <c r="AE831" s="161" t="str">
        <f>IF($AD831="Y",0,IF('Checklist Parameters'!$E$25="","&lt;no limit&gt;",ROUNDDOWN((($I831-'Checklist Parameters'!$E$24)/'Checklist Parameters'!$E$25)+1,0)))</f>
        <v>&lt;no limit&gt;</v>
      </c>
      <c r="AF831" s="174">
        <f t="shared" si="76"/>
        <v>0</v>
      </c>
      <c r="AG831" s="161">
        <f t="shared" si="77"/>
        <v>0</v>
      </c>
      <c r="AH831" s="126"/>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row>
    <row r="832" spans="1:79" ht="15">
      <c r="A832" s="393"/>
      <c r="B832" s="393"/>
      <c r="C832" s="393"/>
      <c r="D832" s="393"/>
      <c r="E832" s="393"/>
      <c r="F832" s="393"/>
      <c r="G832" s="393"/>
      <c r="H832" s="394"/>
      <c r="I832" s="394"/>
      <c r="J832" s="394"/>
      <c r="K832" s="394"/>
      <c r="L832" s="394"/>
      <c r="M832" s="394"/>
      <c r="N832" s="313">
        <f>IF(IF(I832&lt;'Checklist Parameters'!$E$22,0,($I832-$L832))&lt;0,0,IF(I832&lt;'Checklist Parameters'!$E$22,0,($I832-$L832)))</f>
        <v>0</v>
      </c>
      <c r="O832" s="394"/>
      <c r="P832" s="395"/>
      <c r="Q832" s="316">
        <f t="shared" si="72"/>
        <v>0</v>
      </c>
      <c r="R832" s="159">
        <f t="shared" si="73"/>
        <v>0</v>
      </c>
      <c r="S832" s="159">
        <f>IF('Checklist Parameters'!$E$60&lt;0.2,0.2,'Checklist Parameters'!$E$60)</f>
        <v>0.72</v>
      </c>
      <c r="T832" s="160">
        <f>IF($O832="",IF('Checklist District ID'!$C$43="Y",MAX($R832:$S832)*$I832,SUM($R832:$S832)*$I832),IF(O832&gt;0,Q832*S832))</f>
        <v>0</v>
      </c>
      <c r="U832" s="160">
        <f>IF(Q832&gt;0,((I832-T832)*'Formula Matrix'!$E$38),0)</f>
        <v>0</v>
      </c>
      <c r="V832" s="160">
        <f t="shared" si="74"/>
        <v>0</v>
      </c>
      <c r="W832" s="160">
        <f>IF(V832&gt;0,(V832*'Checklist Parameters'!$E$35),0)</f>
        <v>0</v>
      </c>
      <c r="X832" s="161">
        <f t="shared" si="75"/>
        <v>0</v>
      </c>
      <c r="Y832" s="161">
        <f>IF('Checklist Parameters'!$E$102&lt;&gt;"",(I832/43560)*'Checklist Parameters'!$E$102,"N/A")</f>
        <v>0</v>
      </c>
      <c r="Z832" s="161" t="str">
        <f>IF('Checklist Parameters'!$E$58&lt;&gt;"",((I832*'Checklist Parameters'!$E$58)*'Checklist Parameters'!$E$35)/1000,"N/A")</f>
        <v>N/A</v>
      </c>
      <c r="AA832" s="161">
        <f>IF('Checklist Parameters'!$E$101&lt;&gt;"",IFERROR(I832/'Checklist Parameters'!$E$101,0),"N/A")</f>
        <v>0</v>
      </c>
      <c r="AB832" s="161" t="str">
        <f>IF('Checklist Parameters'!$E$43&lt;&gt;"",(I832*'Checklist Parameters'!$E$43)/1000,"N/A")</f>
        <v>N/A</v>
      </c>
      <c r="AC832" s="161">
        <f>IF('Checklist Parameters'!$E$16="",$X832,IF(AND('Checklist Parameters'!$E$16&lt;$X832,'Checklist Parameters'!$E$16&gt;=3),'Checklist Parameters'!$E$16,IF(AND('Checklist Parameters'!$E$16&lt;$X832,'Checklist Parameters'!$E$16&lt;3),0,$X832)))</f>
        <v>0</v>
      </c>
      <c r="AD832" s="161" t="str">
        <f>IF(AND(I832&lt;'Checklist Parameters'!$E$22,$I832&lt;&gt;0),"Y","")</f>
        <v/>
      </c>
      <c r="AE832" s="161" t="str">
        <f>IF($AD832="Y",0,IF('Checklist Parameters'!$E$25="","&lt;no limit&gt;",ROUNDDOWN((($I832-'Checklist Parameters'!$E$24)/'Checklist Parameters'!$E$25)+1,0)))</f>
        <v>&lt;no limit&gt;</v>
      </c>
      <c r="AF832" s="174">
        <f t="shared" si="76"/>
        <v>0</v>
      </c>
      <c r="AG832" s="161">
        <f t="shared" si="77"/>
        <v>0</v>
      </c>
      <c r="AH832" s="126"/>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row>
    <row r="833" spans="1:79" ht="15">
      <c r="A833" s="393"/>
      <c r="B833" s="393"/>
      <c r="C833" s="393"/>
      <c r="D833" s="393"/>
      <c r="E833" s="393"/>
      <c r="F833" s="393"/>
      <c r="G833" s="393"/>
      <c r="H833" s="394"/>
      <c r="I833" s="394"/>
      <c r="J833" s="394"/>
      <c r="K833" s="394"/>
      <c r="L833" s="394"/>
      <c r="M833" s="394"/>
      <c r="N833" s="313">
        <f>IF(IF(I833&lt;'Checklist Parameters'!$E$22,0,($I833-$L833))&lt;0,0,IF(I833&lt;'Checklist Parameters'!$E$22,0,($I833-$L833)))</f>
        <v>0</v>
      </c>
      <c r="O833" s="394"/>
      <c r="P833" s="395"/>
      <c r="Q833" s="316">
        <f t="shared" si="72"/>
        <v>0</v>
      </c>
      <c r="R833" s="159">
        <f t="shared" si="73"/>
        <v>0</v>
      </c>
      <c r="S833" s="159">
        <f>IF('Checklist Parameters'!$E$60&lt;0.2,0.2,'Checklist Parameters'!$E$60)</f>
        <v>0.72</v>
      </c>
      <c r="T833" s="160">
        <f>IF($O833="",IF('Checklist District ID'!$C$43="Y",MAX($R833:$S833)*$I833,SUM($R833:$S833)*$I833),IF(O833&gt;0,Q833*S833))</f>
        <v>0</v>
      </c>
      <c r="U833" s="160">
        <f>IF(Q833&gt;0,((I833-T833)*'Formula Matrix'!$E$38),0)</f>
        <v>0</v>
      </c>
      <c r="V833" s="160">
        <f t="shared" si="74"/>
        <v>0</v>
      </c>
      <c r="W833" s="160">
        <f>IF(V833&gt;0,(V833*'Checklist Parameters'!$E$35),0)</f>
        <v>0</v>
      </c>
      <c r="X833" s="161">
        <f t="shared" si="75"/>
        <v>0</v>
      </c>
      <c r="Y833" s="161">
        <f>IF('Checklist Parameters'!$E$102&lt;&gt;"",(I833/43560)*'Checklist Parameters'!$E$102,"N/A")</f>
        <v>0</v>
      </c>
      <c r="Z833" s="161" t="str">
        <f>IF('Checklist Parameters'!$E$58&lt;&gt;"",((I833*'Checklist Parameters'!$E$58)*'Checklist Parameters'!$E$35)/1000,"N/A")</f>
        <v>N/A</v>
      </c>
      <c r="AA833" s="161">
        <f>IF('Checklist Parameters'!$E$101&lt;&gt;"",IFERROR(I833/'Checklist Parameters'!$E$101,0),"N/A")</f>
        <v>0</v>
      </c>
      <c r="AB833" s="161" t="str">
        <f>IF('Checklist Parameters'!$E$43&lt;&gt;"",(I833*'Checklist Parameters'!$E$43)/1000,"N/A")</f>
        <v>N/A</v>
      </c>
      <c r="AC833" s="161">
        <f>IF('Checklist Parameters'!$E$16="",$X833,IF(AND('Checklist Parameters'!$E$16&lt;$X833,'Checklist Parameters'!$E$16&gt;=3),'Checklist Parameters'!$E$16,IF(AND('Checklist Parameters'!$E$16&lt;$X833,'Checklist Parameters'!$E$16&lt;3),0,$X833)))</f>
        <v>0</v>
      </c>
      <c r="AD833" s="161" t="str">
        <f>IF(AND(I833&lt;'Checklist Parameters'!$E$22,$I833&lt;&gt;0),"Y","")</f>
        <v/>
      </c>
      <c r="AE833" s="161" t="str">
        <f>IF($AD833="Y",0,IF('Checklist Parameters'!$E$25="","&lt;no limit&gt;",ROUNDDOWN((($I833-'Checklist Parameters'!$E$24)/'Checklist Parameters'!$E$25)+1,0)))</f>
        <v>&lt;no limit&gt;</v>
      </c>
      <c r="AF833" s="174">
        <f t="shared" si="76"/>
        <v>0</v>
      </c>
      <c r="AG833" s="161">
        <f t="shared" si="77"/>
        <v>0</v>
      </c>
      <c r="AH833" s="126"/>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row>
    <row r="834" spans="1:79" ht="15">
      <c r="A834" s="393"/>
      <c r="B834" s="393"/>
      <c r="C834" s="393"/>
      <c r="D834" s="393"/>
      <c r="E834" s="393"/>
      <c r="F834" s="393"/>
      <c r="G834" s="393"/>
      <c r="H834" s="394"/>
      <c r="I834" s="394"/>
      <c r="J834" s="394"/>
      <c r="K834" s="394"/>
      <c r="L834" s="394"/>
      <c r="M834" s="394"/>
      <c r="N834" s="313">
        <f>IF(IF(I834&lt;'Checklist Parameters'!$E$22,0,($I834-$L834))&lt;0,0,IF(I834&lt;'Checklist Parameters'!$E$22,0,($I834-$L834)))</f>
        <v>0</v>
      </c>
      <c r="O834" s="394"/>
      <c r="P834" s="395"/>
      <c r="Q834" s="316">
        <f t="shared" si="72"/>
        <v>0</v>
      </c>
      <c r="R834" s="159">
        <f t="shared" si="73"/>
        <v>0</v>
      </c>
      <c r="S834" s="159">
        <f>IF('Checklist Parameters'!$E$60&lt;0.2,0.2,'Checklist Parameters'!$E$60)</f>
        <v>0.72</v>
      </c>
      <c r="T834" s="160">
        <f>IF($O834="",IF('Checklist District ID'!$C$43="Y",MAX($R834:$S834)*$I834,SUM($R834:$S834)*$I834),IF(O834&gt;0,Q834*S834))</f>
        <v>0</v>
      </c>
      <c r="U834" s="160">
        <f>IF(Q834&gt;0,((I834-T834)*'Formula Matrix'!$E$38),0)</f>
        <v>0</v>
      </c>
      <c r="V834" s="160">
        <f t="shared" si="74"/>
        <v>0</v>
      </c>
      <c r="W834" s="160">
        <f>IF(V834&gt;0,(V834*'Checklist Parameters'!$E$35),0)</f>
        <v>0</v>
      </c>
      <c r="X834" s="161">
        <f t="shared" si="75"/>
        <v>0</v>
      </c>
      <c r="Y834" s="161">
        <f>IF('Checklist Parameters'!$E$102&lt;&gt;"",(I834/43560)*'Checklist Parameters'!$E$102,"N/A")</f>
        <v>0</v>
      </c>
      <c r="Z834" s="161" t="str">
        <f>IF('Checklist Parameters'!$E$58&lt;&gt;"",((I834*'Checklist Parameters'!$E$58)*'Checklist Parameters'!$E$35)/1000,"N/A")</f>
        <v>N/A</v>
      </c>
      <c r="AA834" s="161">
        <f>IF('Checklist Parameters'!$E$101&lt;&gt;"",IFERROR(I834/'Checklist Parameters'!$E$101,0),"N/A")</f>
        <v>0</v>
      </c>
      <c r="AB834" s="161" t="str">
        <f>IF('Checklist Parameters'!$E$43&lt;&gt;"",(I834*'Checklist Parameters'!$E$43)/1000,"N/A")</f>
        <v>N/A</v>
      </c>
      <c r="AC834" s="161">
        <f>IF('Checklist Parameters'!$E$16="",$X834,IF(AND('Checklist Parameters'!$E$16&lt;$X834,'Checklist Parameters'!$E$16&gt;=3),'Checklist Parameters'!$E$16,IF(AND('Checklist Parameters'!$E$16&lt;$X834,'Checklist Parameters'!$E$16&lt;3),0,$X834)))</f>
        <v>0</v>
      </c>
      <c r="AD834" s="161" t="str">
        <f>IF(AND(I834&lt;'Checklist Parameters'!$E$22,$I834&lt;&gt;0),"Y","")</f>
        <v/>
      </c>
      <c r="AE834" s="161" t="str">
        <f>IF($AD834="Y",0,IF('Checklist Parameters'!$E$25="","&lt;no limit&gt;",ROUNDDOWN((($I834-'Checklist Parameters'!$E$24)/'Checklist Parameters'!$E$25)+1,0)))</f>
        <v>&lt;no limit&gt;</v>
      </c>
      <c r="AF834" s="174">
        <f t="shared" si="76"/>
        <v>0</v>
      </c>
      <c r="AG834" s="161">
        <f t="shared" si="77"/>
        <v>0</v>
      </c>
      <c r="AH834" s="126"/>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row>
    <row r="835" spans="1:79" ht="15">
      <c r="A835" s="393"/>
      <c r="B835" s="393"/>
      <c r="C835" s="393"/>
      <c r="D835" s="393"/>
      <c r="E835" s="393"/>
      <c r="F835" s="393"/>
      <c r="G835" s="393"/>
      <c r="H835" s="394"/>
      <c r="I835" s="394"/>
      <c r="J835" s="394"/>
      <c r="K835" s="394"/>
      <c r="L835" s="394"/>
      <c r="M835" s="394"/>
      <c r="N835" s="313">
        <f>IF(IF(I835&lt;'Checklist Parameters'!$E$22,0,($I835-$L835))&lt;0,0,IF(I835&lt;'Checklist Parameters'!$E$22,0,($I835-$L835)))</f>
        <v>0</v>
      </c>
      <c r="O835" s="394"/>
      <c r="P835" s="395"/>
      <c r="Q835" s="316">
        <f t="shared" si="72"/>
        <v>0</v>
      </c>
      <c r="R835" s="159">
        <f t="shared" si="73"/>
        <v>0</v>
      </c>
      <c r="S835" s="159">
        <f>IF('Checklist Parameters'!$E$60&lt;0.2,0.2,'Checklist Parameters'!$E$60)</f>
        <v>0.72</v>
      </c>
      <c r="T835" s="160">
        <f>IF($O835="",IF('Checklist District ID'!$C$43="Y",MAX($R835:$S835)*$I835,SUM($R835:$S835)*$I835),IF(O835&gt;0,Q835*S835))</f>
        <v>0</v>
      </c>
      <c r="U835" s="160">
        <f>IF(Q835&gt;0,((I835-T835)*'Formula Matrix'!$E$38),0)</f>
        <v>0</v>
      </c>
      <c r="V835" s="160">
        <f t="shared" si="74"/>
        <v>0</v>
      </c>
      <c r="W835" s="160">
        <f>IF(V835&gt;0,(V835*'Checklist Parameters'!$E$35),0)</f>
        <v>0</v>
      </c>
      <c r="X835" s="161">
        <f t="shared" si="75"/>
        <v>0</v>
      </c>
      <c r="Y835" s="161">
        <f>IF('Checklist Parameters'!$E$102&lt;&gt;"",(I835/43560)*'Checklist Parameters'!$E$102,"N/A")</f>
        <v>0</v>
      </c>
      <c r="Z835" s="161" t="str">
        <f>IF('Checklist Parameters'!$E$58&lt;&gt;"",((I835*'Checklist Parameters'!$E$58)*'Checklist Parameters'!$E$35)/1000,"N/A")</f>
        <v>N/A</v>
      </c>
      <c r="AA835" s="161">
        <f>IF('Checklist Parameters'!$E$101&lt;&gt;"",IFERROR(I835/'Checklist Parameters'!$E$101,0),"N/A")</f>
        <v>0</v>
      </c>
      <c r="AB835" s="161" t="str">
        <f>IF('Checklist Parameters'!$E$43&lt;&gt;"",(I835*'Checklist Parameters'!$E$43)/1000,"N/A")</f>
        <v>N/A</v>
      </c>
      <c r="AC835" s="161">
        <f>IF('Checklist Parameters'!$E$16="",$X835,IF(AND('Checklist Parameters'!$E$16&lt;$X835,'Checklist Parameters'!$E$16&gt;=3),'Checklist Parameters'!$E$16,IF(AND('Checklist Parameters'!$E$16&lt;$X835,'Checklist Parameters'!$E$16&lt;3),0,$X835)))</f>
        <v>0</v>
      </c>
      <c r="AD835" s="161" t="str">
        <f>IF(AND(I835&lt;'Checklist Parameters'!$E$22,$I835&lt;&gt;0),"Y","")</f>
        <v/>
      </c>
      <c r="AE835" s="161" t="str">
        <f>IF($AD835="Y",0,IF('Checklist Parameters'!$E$25="","&lt;no limit&gt;",ROUNDDOWN((($I835-'Checklist Parameters'!$E$24)/'Checklist Parameters'!$E$25)+1,0)))</f>
        <v>&lt;no limit&gt;</v>
      </c>
      <c r="AF835" s="174">
        <f t="shared" si="76"/>
        <v>0</v>
      </c>
      <c r="AG835" s="161">
        <f t="shared" si="77"/>
        <v>0</v>
      </c>
      <c r="AH835" s="126"/>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row>
    <row r="836" spans="1:79" ht="15">
      <c r="A836" s="393"/>
      <c r="B836" s="393"/>
      <c r="C836" s="393"/>
      <c r="D836" s="393"/>
      <c r="E836" s="393"/>
      <c r="F836" s="393"/>
      <c r="G836" s="393"/>
      <c r="H836" s="394"/>
      <c r="I836" s="394"/>
      <c r="J836" s="394"/>
      <c r="K836" s="394"/>
      <c r="L836" s="394"/>
      <c r="M836" s="394"/>
      <c r="N836" s="313">
        <f>IF(IF(I836&lt;'Checklist Parameters'!$E$22,0,($I836-$L836))&lt;0,0,IF(I836&lt;'Checklist Parameters'!$E$22,0,($I836-$L836)))</f>
        <v>0</v>
      </c>
      <c r="O836" s="394"/>
      <c r="P836" s="395"/>
      <c r="Q836" s="316">
        <f t="shared" si="72"/>
        <v>0</v>
      </c>
      <c r="R836" s="159">
        <f t="shared" si="73"/>
        <v>0</v>
      </c>
      <c r="S836" s="159">
        <f>IF('Checklist Parameters'!$E$60&lt;0.2,0.2,'Checklist Parameters'!$E$60)</f>
        <v>0.72</v>
      </c>
      <c r="T836" s="160">
        <f>IF($O836="",IF('Checklist District ID'!$C$43="Y",MAX($R836:$S836)*$I836,SUM($R836:$S836)*$I836),IF(O836&gt;0,Q836*S836))</f>
        <v>0</v>
      </c>
      <c r="U836" s="160">
        <f>IF(Q836&gt;0,((I836-T836)*'Formula Matrix'!$E$38),0)</f>
        <v>0</v>
      </c>
      <c r="V836" s="160">
        <f t="shared" si="74"/>
        <v>0</v>
      </c>
      <c r="W836" s="160">
        <f>IF(V836&gt;0,(V836*'Checklist Parameters'!$E$35),0)</f>
        <v>0</v>
      </c>
      <c r="X836" s="161">
        <f t="shared" si="75"/>
        <v>0</v>
      </c>
      <c r="Y836" s="161">
        <f>IF('Checklist Parameters'!$E$102&lt;&gt;"",(I836/43560)*'Checklist Parameters'!$E$102,"N/A")</f>
        <v>0</v>
      </c>
      <c r="Z836" s="161" t="str">
        <f>IF('Checklist Parameters'!$E$58&lt;&gt;"",((I836*'Checklist Parameters'!$E$58)*'Checklist Parameters'!$E$35)/1000,"N/A")</f>
        <v>N/A</v>
      </c>
      <c r="AA836" s="161">
        <f>IF('Checklist Parameters'!$E$101&lt;&gt;"",IFERROR(I836/'Checklist Parameters'!$E$101,0),"N/A")</f>
        <v>0</v>
      </c>
      <c r="AB836" s="161" t="str">
        <f>IF('Checklist Parameters'!$E$43&lt;&gt;"",(I836*'Checklist Parameters'!$E$43)/1000,"N/A")</f>
        <v>N/A</v>
      </c>
      <c r="AC836" s="161">
        <f>IF('Checklist Parameters'!$E$16="",$X836,IF(AND('Checklist Parameters'!$E$16&lt;$X836,'Checklist Parameters'!$E$16&gt;=3),'Checklist Parameters'!$E$16,IF(AND('Checklist Parameters'!$E$16&lt;$X836,'Checklist Parameters'!$E$16&lt;3),0,$X836)))</f>
        <v>0</v>
      </c>
      <c r="AD836" s="161" t="str">
        <f>IF(AND(I836&lt;'Checklist Parameters'!$E$22,$I836&lt;&gt;0),"Y","")</f>
        <v/>
      </c>
      <c r="AE836" s="161" t="str">
        <f>IF($AD836="Y",0,IF('Checklist Parameters'!$E$25="","&lt;no limit&gt;",ROUNDDOWN((($I836-'Checklist Parameters'!$E$24)/'Checklist Parameters'!$E$25)+1,0)))</f>
        <v>&lt;no limit&gt;</v>
      </c>
      <c r="AF836" s="174">
        <f t="shared" si="76"/>
        <v>0</v>
      </c>
      <c r="AG836" s="161">
        <f t="shared" si="77"/>
        <v>0</v>
      </c>
      <c r="AH836" s="126"/>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row>
    <row r="837" spans="1:79" ht="15">
      <c r="A837" s="393"/>
      <c r="B837" s="393"/>
      <c r="C837" s="393"/>
      <c r="D837" s="393"/>
      <c r="E837" s="393"/>
      <c r="F837" s="393"/>
      <c r="G837" s="393"/>
      <c r="H837" s="394"/>
      <c r="I837" s="394"/>
      <c r="J837" s="394"/>
      <c r="K837" s="394"/>
      <c r="L837" s="394"/>
      <c r="M837" s="394"/>
      <c r="N837" s="313">
        <f>IF(IF(I837&lt;'Checklist Parameters'!$E$22,0,($I837-$L837))&lt;0,0,IF(I837&lt;'Checklist Parameters'!$E$22,0,($I837-$L837)))</f>
        <v>0</v>
      </c>
      <c r="O837" s="394"/>
      <c r="P837" s="395"/>
      <c r="Q837" s="316">
        <f t="shared" si="72"/>
        <v>0</v>
      </c>
      <c r="R837" s="159">
        <f t="shared" si="73"/>
        <v>0</v>
      </c>
      <c r="S837" s="159">
        <f>IF('Checklist Parameters'!$E$60&lt;0.2,0.2,'Checklist Parameters'!$E$60)</f>
        <v>0.72</v>
      </c>
      <c r="T837" s="160">
        <f>IF($O837="",IF('Checklist District ID'!$C$43="Y",MAX($R837:$S837)*$I837,SUM($R837:$S837)*$I837),IF(O837&gt;0,Q837*S837))</f>
        <v>0</v>
      </c>
      <c r="U837" s="160">
        <f>IF(Q837&gt;0,((I837-T837)*'Formula Matrix'!$E$38),0)</f>
        <v>0</v>
      </c>
      <c r="V837" s="160">
        <f t="shared" si="74"/>
        <v>0</v>
      </c>
      <c r="W837" s="160">
        <f>IF(V837&gt;0,(V837*'Checklist Parameters'!$E$35),0)</f>
        <v>0</v>
      </c>
      <c r="X837" s="161">
        <f t="shared" si="75"/>
        <v>0</v>
      </c>
      <c r="Y837" s="161">
        <f>IF('Checklist Parameters'!$E$102&lt;&gt;"",(I837/43560)*'Checklist Parameters'!$E$102,"N/A")</f>
        <v>0</v>
      </c>
      <c r="Z837" s="161" t="str">
        <f>IF('Checklist Parameters'!$E$58&lt;&gt;"",((I837*'Checklist Parameters'!$E$58)*'Checklist Parameters'!$E$35)/1000,"N/A")</f>
        <v>N/A</v>
      </c>
      <c r="AA837" s="161">
        <f>IF('Checklist Parameters'!$E$101&lt;&gt;"",IFERROR(I837/'Checklist Parameters'!$E$101,0),"N/A")</f>
        <v>0</v>
      </c>
      <c r="AB837" s="161" t="str">
        <f>IF('Checklist Parameters'!$E$43&lt;&gt;"",(I837*'Checklist Parameters'!$E$43)/1000,"N/A")</f>
        <v>N/A</v>
      </c>
      <c r="AC837" s="161">
        <f>IF('Checklist Parameters'!$E$16="",$X837,IF(AND('Checklist Parameters'!$E$16&lt;$X837,'Checklist Parameters'!$E$16&gt;=3),'Checklist Parameters'!$E$16,IF(AND('Checklist Parameters'!$E$16&lt;$X837,'Checklist Parameters'!$E$16&lt;3),0,$X837)))</f>
        <v>0</v>
      </c>
      <c r="AD837" s="161" t="str">
        <f>IF(AND(I837&lt;'Checklist Parameters'!$E$22,$I837&lt;&gt;0),"Y","")</f>
        <v/>
      </c>
      <c r="AE837" s="161" t="str">
        <f>IF($AD837="Y",0,IF('Checklist Parameters'!$E$25="","&lt;no limit&gt;",ROUNDDOWN((($I837-'Checklist Parameters'!$E$24)/'Checklist Parameters'!$E$25)+1,0)))</f>
        <v>&lt;no limit&gt;</v>
      </c>
      <c r="AF837" s="174">
        <f t="shared" si="76"/>
        <v>0</v>
      </c>
      <c r="AG837" s="161">
        <f t="shared" si="77"/>
        <v>0</v>
      </c>
      <c r="AH837" s="126"/>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row>
    <row r="838" spans="1:79" ht="15">
      <c r="A838" s="393"/>
      <c r="B838" s="393"/>
      <c r="C838" s="393"/>
      <c r="D838" s="393"/>
      <c r="E838" s="393"/>
      <c r="F838" s="393"/>
      <c r="G838" s="393"/>
      <c r="H838" s="394"/>
      <c r="I838" s="394"/>
      <c r="J838" s="394"/>
      <c r="K838" s="394"/>
      <c r="L838" s="394"/>
      <c r="M838" s="394"/>
      <c r="N838" s="313">
        <f>IF(IF(I838&lt;'Checklist Parameters'!$E$22,0,($I838-$L838))&lt;0,0,IF(I838&lt;'Checklist Parameters'!$E$22,0,($I838-$L838)))</f>
        <v>0</v>
      </c>
      <c r="O838" s="394"/>
      <c r="P838" s="395"/>
      <c r="Q838" s="316">
        <f t="shared" si="72"/>
        <v>0</v>
      </c>
      <c r="R838" s="159">
        <f t="shared" si="73"/>
        <v>0</v>
      </c>
      <c r="S838" s="159">
        <f>IF('Checklist Parameters'!$E$60&lt;0.2,0.2,'Checklist Parameters'!$E$60)</f>
        <v>0.72</v>
      </c>
      <c r="T838" s="160">
        <f>IF($O838="",IF('Checklist District ID'!$C$43="Y",MAX($R838:$S838)*$I838,SUM($R838:$S838)*$I838),IF(O838&gt;0,Q838*S838))</f>
        <v>0</v>
      </c>
      <c r="U838" s="160">
        <f>IF(Q838&gt;0,((I838-T838)*'Formula Matrix'!$E$38),0)</f>
        <v>0</v>
      </c>
      <c r="V838" s="160">
        <f t="shared" si="74"/>
        <v>0</v>
      </c>
      <c r="W838" s="160">
        <f>IF(V838&gt;0,(V838*'Checklist Parameters'!$E$35),0)</f>
        <v>0</v>
      </c>
      <c r="X838" s="161">
        <f t="shared" si="75"/>
        <v>0</v>
      </c>
      <c r="Y838" s="161">
        <f>IF('Checklist Parameters'!$E$102&lt;&gt;"",(I838/43560)*'Checklist Parameters'!$E$102,"N/A")</f>
        <v>0</v>
      </c>
      <c r="Z838" s="161" t="str">
        <f>IF('Checklist Parameters'!$E$58&lt;&gt;"",((I838*'Checklist Parameters'!$E$58)*'Checklist Parameters'!$E$35)/1000,"N/A")</f>
        <v>N/A</v>
      </c>
      <c r="AA838" s="161">
        <f>IF('Checklist Parameters'!$E$101&lt;&gt;"",IFERROR(I838/'Checklist Parameters'!$E$101,0),"N/A")</f>
        <v>0</v>
      </c>
      <c r="AB838" s="161" t="str">
        <f>IF('Checklist Parameters'!$E$43&lt;&gt;"",(I838*'Checklist Parameters'!$E$43)/1000,"N/A")</f>
        <v>N/A</v>
      </c>
      <c r="AC838" s="161">
        <f>IF('Checklist Parameters'!$E$16="",$X838,IF(AND('Checklist Parameters'!$E$16&lt;$X838,'Checklist Parameters'!$E$16&gt;=3),'Checklist Parameters'!$E$16,IF(AND('Checklist Parameters'!$E$16&lt;$X838,'Checklist Parameters'!$E$16&lt;3),0,$X838)))</f>
        <v>0</v>
      </c>
      <c r="AD838" s="161" t="str">
        <f>IF(AND(I838&lt;'Checklist Parameters'!$E$22,$I838&lt;&gt;0),"Y","")</f>
        <v/>
      </c>
      <c r="AE838" s="161" t="str">
        <f>IF($AD838="Y",0,IF('Checklist Parameters'!$E$25="","&lt;no limit&gt;",ROUNDDOWN((($I838-'Checklist Parameters'!$E$24)/'Checklist Parameters'!$E$25)+1,0)))</f>
        <v>&lt;no limit&gt;</v>
      </c>
      <c r="AF838" s="174">
        <f t="shared" si="76"/>
        <v>0</v>
      </c>
      <c r="AG838" s="161">
        <f t="shared" si="77"/>
        <v>0</v>
      </c>
      <c r="AH838" s="126"/>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row>
    <row r="839" spans="1:79" ht="15">
      <c r="A839" s="393"/>
      <c r="B839" s="393"/>
      <c r="C839" s="393"/>
      <c r="D839" s="393"/>
      <c r="E839" s="393"/>
      <c r="F839" s="393"/>
      <c r="G839" s="393"/>
      <c r="H839" s="394"/>
      <c r="I839" s="394"/>
      <c r="J839" s="394"/>
      <c r="K839" s="394"/>
      <c r="L839" s="394"/>
      <c r="M839" s="394"/>
      <c r="N839" s="313">
        <f>IF(IF(I839&lt;'Checklist Parameters'!$E$22,0,($I839-$L839))&lt;0,0,IF(I839&lt;'Checklist Parameters'!$E$22,0,($I839-$L839)))</f>
        <v>0</v>
      </c>
      <c r="O839" s="394"/>
      <c r="P839" s="395"/>
      <c r="Q839" s="316">
        <f t="shared" si="72"/>
        <v>0</v>
      </c>
      <c r="R839" s="159">
        <f t="shared" si="73"/>
        <v>0</v>
      </c>
      <c r="S839" s="159">
        <f>IF('Checklist Parameters'!$E$60&lt;0.2,0.2,'Checklist Parameters'!$E$60)</f>
        <v>0.72</v>
      </c>
      <c r="T839" s="160">
        <f>IF($O839="",IF('Checklist District ID'!$C$43="Y",MAX($R839:$S839)*$I839,SUM($R839:$S839)*$I839),IF(O839&gt;0,Q839*S839))</f>
        <v>0</v>
      </c>
      <c r="U839" s="160">
        <f>IF(Q839&gt;0,((I839-T839)*'Formula Matrix'!$E$38),0)</f>
        <v>0</v>
      </c>
      <c r="V839" s="160">
        <f t="shared" si="74"/>
        <v>0</v>
      </c>
      <c r="W839" s="160">
        <f>IF(V839&gt;0,(V839*'Checklist Parameters'!$E$35),0)</f>
        <v>0</v>
      </c>
      <c r="X839" s="161">
        <f t="shared" si="75"/>
        <v>0</v>
      </c>
      <c r="Y839" s="161">
        <f>IF('Checklist Parameters'!$E$102&lt;&gt;"",(I839/43560)*'Checklist Parameters'!$E$102,"N/A")</f>
        <v>0</v>
      </c>
      <c r="Z839" s="161" t="str">
        <f>IF('Checklist Parameters'!$E$58&lt;&gt;"",((I839*'Checklist Parameters'!$E$58)*'Checklist Parameters'!$E$35)/1000,"N/A")</f>
        <v>N/A</v>
      </c>
      <c r="AA839" s="161">
        <f>IF('Checklist Parameters'!$E$101&lt;&gt;"",IFERROR(I839/'Checklist Parameters'!$E$101,0),"N/A")</f>
        <v>0</v>
      </c>
      <c r="AB839" s="161" t="str">
        <f>IF('Checklist Parameters'!$E$43&lt;&gt;"",(I839*'Checklist Parameters'!$E$43)/1000,"N/A")</f>
        <v>N/A</v>
      </c>
      <c r="AC839" s="161">
        <f>IF('Checklist Parameters'!$E$16="",$X839,IF(AND('Checklist Parameters'!$E$16&lt;$X839,'Checklist Parameters'!$E$16&gt;=3),'Checklist Parameters'!$E$16,IF(AND('Checklist Parameters'!$E$16&lt;$X839,'Checklist Parameters'!$E$16&lt;3),0,$X839)))</f>
        <v>0</v>
      </c>
      <c r="AD839" s="161" t="str">
        <f>IF(AND(I839&lt;'Checklist Parameters'!$E$22,$I839&lt;&gt;0),"Y","")</f>
        <v/>
      </c>
      <c r="AE839" s="161" t="str">
        <f>IF($AD839="Y",0,IF('Checklist Parameters'!$E$25="","&lt;no limit&gt;",ROUNDDOWN((($I839-'Checklist Parameters'!$E$24)/'Checklist Parameters'!$E$25)+1,0)))</f>
        <v>&lt;no limit&gt;</v>
      </c>
      <c r="AF839" s="174">
        <f t="shared" si="76"/>
        <v>0</v>
      </c>
      <c r="AG839" s="161">
        <f t="shared" si="77"/>
        <v>0</v>
      </c>
      <c r="AH839" s="126"/>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row>
    <row r="840" spans="1:79" ht="15">
      <c r="A840" s="393"/>
      <c r="B840" s="393"/>
      <c r="C840" s="393"/>
      <c r="D840" s="393"/>
      <c r="E840" s="393"/>
      <c r="F840" s="393"/>
      <c r="G840" s="393"/>
      <c r="H840" s="394"/>
      <c r="I840" s="394"/>
      <c r="J840" s="394"/>
      <c r="K840" s="394"/>
      <c r="L840" s="394"/>
      <c r="M840" s="394"/>
      <c r="N840" s="313">
        <f>IF(IF(I840&lt;'Checklist Parameters'!$E$22,0,($I840-$L840))&lt;0,0,IF(I840&lt;'Checklist Parameters'!$E$22,0,($I840-$L840)))</f>
        <v>0</v>
      </c>
      <c r="O840" s="394"/>
      <c r="P840" s="395"/>
      <c r="Q840" s="316">
        <f t="shared" si="72"/>
        <v>0</v>
      </c>
      <c r="R840" s="159">
        <f t="shared" si="73"/>
        <v>0</v>
      </c>
      <c r="S840" s="159">
        <f>IF('Checklist Parameters'!$E$60&lt;0.2,0.2,'Checklist Parameters'!$E$60)</f>
        <v>0.72</v>
      </c>
      <c r="T840" s="160">
        <f>IF($O840="",IF('Checklist District ID'!$C$43="Y",MAX($R840:$S840)*$I840,SUM($R840:$S840)*$I840),IF(O840&gt;0,Q840*S840))</f>
        <v>0</v>
      </c>
      <c r="U840" s="160">
        <f>IF(Q840&gt;0,((I840-T840)*'Formula Matrix'!$E$38),0)</f>
        <v>0</v>
      </c>
      <c r="V840" s="160">
        <f t="shared" si="74"/>
        <v>0</v>
      </c>
      <c r="W840" s="160">
        <f>IF(V840&gt;0,(V840*'Checklist Parameters'!$E$35),0)</f>
        <v>0</v>
      </c>
      <c r="X840" s="161">
        <f t="shared" si="75"/>
        <v>0</v>
      </c>
      <c r="Y840" s="161">
        <f>IF('Checklist Parameters'!$E$102&lt;&gt;"",(I840/43560)*'Checklist Parameters'!$E$102,"N/A")</f>
        <v>0</v>
      </c>
      <c r="Z840" s="161" t="str">
        <f>IF('Checklist Parameters'!$E$58&lt;&gt;"",((I840*'Checklist Parameters'!$E$58)*'Checklist Parameters'!$E$35)/1000,"N/A")</f>
        <v>N/A</v>
      </c>
      <c r="AA840" s="161">
        <f>IF('Checklist Parameters'!$E$101&lt;&gt;"",IFERROR(I840/'Checklist Parameters'!$E$101,0),"N/A")</f>
        <v>0</v>
      </c>
      <c r="AB840" s="161" t="str">
        <f>IF('Checklist Parameters'!$E$43&lt;&gt;"",(I840*'Checklist Parameters'!$E$43)/1000,"N/A")</f>
        <v>N/A</v>
      </c>
      <c r="AC840" s="161">
        <f>IF('Checklist Parameters'!$E$16="",$X840,IF(AND('Checklist Parameters'!$E$16&lt;$X840,'Checklist Parameters'!$E$16&gt;=3),'Checklist Parameters'!$E$16,IF(AND('Checklist Parameters'!$E$16&lt;$X840,'Checklist Parameters'!$E$16&lt;3),0,$X840)))</f>
        <v>0</v>
      </c>
      <c r="AD840" s="161" t="str">
        <f>IF(AND(I840&lt;'Checklist Parameters'!$E$22,$I840&lt;&gt;0),"Y","")</f>
        <v/>
      </c>
      <c r="AE840" s="161" t="str">
        <f>IF($AD840="Y",0,IF('Checklist Parameters'!$E$25="","&lt;no limit&gt;",ROUNDDOWN((($I840-'Checklist Parameters'!$E$24)/'Checklist Parameters'!$E$25)+1,0)))</f>
        <v>&lt;no limit&gt;</v>
      </c>
      <c r="AF840" s="174">
        <f t="shared" si="76"/>
        <v>0</v>
      </c>
      <c r="AG840" s="161">
        <f t="shared" si="77"/>
        <v>0</v>
      </c>
      <c r="AH840" s="126"/>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row>
    <row r="841" spans="1:79" ht="15">
      <c r="A841" s="393"/>
      <c r="B841" s="393"/>
      <c r="C841" s="393"/>
      <c r="D841" s="393"/>
      <c r="E841" s="393"/>
      <c r="F841" s="393"/>
      <c r="G841" s="393"/>
      <c r="H841" s="394"/>
      <c r="I841" s="394"/>
      <c r="J841" s="394"/>
      <c r="K841" s="394"/>
      <c r="L841" s="394"/>
      <c r="M841" s="394"/>
      <c r="N841" s="313">
        <f>IF(IF(I841&lt;'Checklist Parameters'!$E$22,0,($I841-$L841))&lt;0,0,IF(I841&lt;'Checklist Parameters'!$E$22,0,($I841-$L841)))</f>
        <v>0</v>
      </c>
      <c r="O841" s="394"/>
      <c r="P841" s="395"/>
      <c r="Q841" s="316">
        <f t="shared" si="72"/>
        <v>0</v>
      </c>
      <c r="R841" s="159">
        <f t="shared" si="73"/>
        <v>0</v>
      </c>
      <c r="S841" s="159">
        <f>IF('Checklist Parameters'!$E$60&lt;0.2,0.2,'Checklist Parameters'!$E$60)</f>
        <v>0.72</v>
      </c>
      <c r="T841" s="160">
        <f>IF($O841="",IF('Checklist District ID'!$C$43="Y",MAX($R841:$S841)*$I841,SUM($R841:$S841)*$I841),IF(O841&gt;0,Q841*S841))</f>
        <v>0</v>
      </c>
      <c r="U841" s="160">
        <f>IF(Q841&gt;0,((I841-T841)*'Formula Matrix'!$E$38),0)</f>
        <v>0</v>
      </c>
      <c r="V841" s="160">
        <f t="shared" si="74"/>
        <v>0</v>
      </c>
      <c r="W841" s="160">
        <f>IF(V841&gt;0,(V841*'Checklist Parameters'!$E$35),0)</f>
        <v>0</v>
      </c>
      <c r="X841" s="161">
        <f t="shared" si="75"/>
        <v>0</v>
      </c>
      <c r="Y841" s="161">
        <f>IF('Checklist Parameters'!$E$102&lt;&gt;"",(I841/43560)*'Checklist Parameters'!$E$102,"N/A")</f>
        <v>0</v>
      </c>
      <c r="Z841" s="161" t="str">
        <f>IF('Checklist Parameters'!$E$58&lt;&gt;"",((I841*'Checklist Parameters'!$E$58)*'Checklist Parameters'!$E$35)/1000,"N/A")</f>
        <v>N/A</v>
      </c>
      <c r="AA841" s="161">
        <f>IF('Checklist Parameters'!$E$101&lt;&gt;"",IFERROR(I841/'Checklist Parameters'!$E$101,0),"N/A")</f>
        <v>0</v>
      </c>
      <c r="AB841" s="161" t="str">
        <f>IF('Checklist Parameters'!$E$43&lt;&gt;"",(I841*'Checklist Parameters'!$E$43)/1000,"N/A")</f>
        <v>N/A</v>
      </c>
      <c r="AC841" s="161">
        <f>IF('Checklist Parameters'!$E$16="",$X841,IF(AND('Checklist Parameters'!$E$16&lt;$X841,'Checklist Parameters'!$E$16&gt;=3),'Checklist Parameters'!$E$16,IF(AND('Checklist Parameters'!$E$16&lt;$X841,'Checklist Parameters'!$E$16&lt;3),0,$X841)))</f>
        <v>0</v>
      </c>
      <c r="AD841" s="161" t="str">
        <f>IF(AND(I841&lt;'Checklist Parameters'!$E$22,$I841&lt;&gt;0),"Y","")</f>
        <v/>
      </c>
      <c r="AE841" s="161" t="str">
        <f>IF($AD841="Y",0,IF('Checklist Parameters'!$E$25="","&lt;no limit&gt;",ROUNDDOWN((($I841-'Checklist Parameters'!$E$24)/'Checklist Parameters'!$E$25)+1,0)))</f>
        <v>&lt;no limit&gt;</v>
      </c>
      <c r="AF841" s="174">
        <f t="shared" si="76"/>
        <v>0</v>
      </c>
      <c r="AG841" s="161">
        <f t="shared" si="77"/>
        <v>0</v>
      </c>
      <c r="AH841" s="126"/>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row>
    <row r="842" spans="1:79" ht="15">
      <c r="A842" s="393"/>
      <c r="B842" s="393"/>
      <c r="C842" s="393"/>
      <c r="D842" s="393"/>
      <c r="E842" s="393"/>
      <c r="F842" s="393"/>
      <c r="G842" s="393"/>
      <c r="H842" s="394"/>
      <c r="I842" s="394"/>
      <c r="J842" s="394"/>
      <c r="K842" s="394"/>
      <c r="L842" s="394"/>
      <c r="M842" s="394"/>
      <c r="N842" s="313">
        <f>IF(IF(I842&lt;'Checklist Parameters'!$E$22,0,($I842-$L842))&lt;0,0,IF(I842&lt;'Checklist Parameters'!$E$22,0,($I842-$L842)))</f>
        <v>0</v>
      </c>
      <c r="O842" s="394"/>
      <c r="P842" s="395"/>
      <c r="Q842" s="316">
        <f t="shared" si="72"/>
        <v>0</v>
      </c>
      <c r="R842" s="159">
        <f t="shared" si="73"/>
        <v>0</v>
      </c>
      <c r="S842" s="159">
        <f>IF('Checklist Parameters'!$E$60&lt;0.2,0.2,'Checklist Parameters'!$E$60)</f>
        <v>0.72</v>
      </c>
      <c r="T842" s="160">
        <f>IF($O842="",IF('Checklist District ID'!$C$43="Y",MAX($R842:$S842)*$I842,SUM($R842:$S842)*$I842),IF(O842&gt;0,Q842*S842))</f>
        <v>0</v>
      </c>
      <c r="U842" s="160">
        <f>IF(Q842&gt;0,((I842-T842)*'Formula Matrix'!$E$38),0)</f>
        <v>0</v>
      </c>
      <c r="V842" s="160">
        <f t="shared" si="74"/>
        <v>0</v>
      </c>
      <c r="W842" s="160">
        <f>IF(V842&gt;0,(V842*'Checklist Parameters'!$E$35),0)</f>
        <v>0</v>
      </c>
      <c r="X842" s="161">
        <f t="shared" si="75"/>
        <v>0</v>
      </c>
      <c r="Y842" s="161">
        <f>IF('Checklist Parameters'!$E$102&lt;&gt;"",(I842/43560)*'Checklist Parameters'!$E$102,"N/A")</f>
        <v>0</v>
      </c>
      <c r="Z842" s="161" t="str">
        <f>IF('Checklist Parameters'!$E$58&lt;&gt;"",((I842*'Checklist Parameters'!$E$58)*'Checklist Parameters'!$E$35)/1000,"N/A")</f>
        <v>N/A</v>
      </c>
      <c r="AA842" s="161">
        <f>IF('Checklist Parameters'!$E$101&lt;&gt;"",IFERROR(I842/'Checklist Parameters'!$E$101,0),"N/A")</f>
        <v>0</v>
      </c>
      <c r="AB842" s="161" t="str">
        <f>IF('Checklist Parameters'!$E$43&lt;&gt;"",(I842*'Checklist Parameters'!$E$43)/1000,"N/A")</f>
        <v>N/A</v>
      </c>
      <c r="AC842" s="161">
        <f>IF('Checklist Parameters'!$E$16="",$X842,IF(AND('Checklist Parameters'!$E$16&lt;$X842,'Checklist Parameters'!$E$16&gt;=3),'Checklist Parameters'!$E$16,IF(AND('Checklist Parameters'!$E$16&lt;$X842,'Checklist Parameters'!$E$16&lt;3),0,$X842)))</f>
        <v>0</v>
      </c>
      <c r="AD842" s="161" t="str">
        <f>IF(AND(I842&lt;'Checklist Parameters'!$E$22,$I842&lt;&gt;0),"Y","")</f>
        <v/>
      </c>
      <c r="AE842" s="161" t="str">
        <f>IF($AD842="Y",0,IF('Checklist Parameters'!$E$25="","&lt;no limit&gt;",ROUNDDOWN((($I842-'Checklist Parameters'!$E$24)/'Checklist Parameters'!$E$25)+1,0)))</f>
        <v>&lt;no limit&gt;</v>
      </c>
      <c r="AF842" s="174">
        <f t="shared" si="76"/>
        <v>0</v>
      </c>
      <c r="AG842" s="161">
        <f t="shared" si="77"/>
        <v>0</v>
      </c>
      <c r="AH842" s="126"/>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row>
    <row r="843" spans="1:79" ht="15">
      <c r="A843" s="393"/>
      <c r="B843" s="393"/>
      <c r="C843" s="393"/>
      <c r="D843" s="393"/>
      <c r="E843" s="393"/>
      <c r="F843" s="393"/>
      <c r="G843" s="393"/>
      <c r="H843" s="394"/>
      <c r="I843" s="394"/>
      <c r="J843" s="394"/>
      <c r="K843" s="394"/>
      <c r="L843" s="394"/>
      <c r="M843" s="394"/>
      <c r="N843" s="313">
        <f>IF(IF(I843&lt;'Checklist Parameters'!$E$22,0,($I843-$L843))&lt;0,0,IF(I843&lt;'Checklist Parameters'!$E$22,0,($I843-$L843)))</f>
        <v>0</v>
      </c>
      <c r="O843" s="394"/>
      <c r="P843" s="395"/>
      <c r="Q843" s="316">
        <f t="shared" si="72"/>
        <v>0</v>
      </c>
      <c r="R843" s="159">
        <f t="shared" si="73"/>
        <v>0</v>
      </c>
      <c r="S843" s="159">
        <f>IF('Checklist Parameters'!$E$60&lt;0.2,0.2,'Checklist Parameters'!$E$60)</f>
        <v>0.72</v>
      </c>
      <c r="T843" s="160">
        <f>IF($O843="",IF('Checklist District ID'!$C$43="Y",MAX($R843:$S843)*$I843,SUM($R843:$S843)*$I843),IF(O843&gt;0,Q843*S843))</f>
        <v>0</v>
      </c>
      <c r="U843" s="160">
        <f>IF(Q843&gt;0,((I843-T843)*'Formula Matrix'!$E$38),0)</f>
        <v>0</v>
      </c>
      <c r="V843" s="160">
        <f t="shared" si="74"/>
        <v>0</v>
      </c>
      <c r="W843" s="160">
        <f>IF(V843&gt;0,(V843*'Checklist Parameters'!$E$35),0)</f>
        <v>0</v>
      </c>
      <c r="X843" s="161">
        <f t="shared" si="75"/>
        <v>0</v>
      </c>
      <c r="Y843" s="161">
        <f>IF('Checklist Parameters'!$E$102&lt;&gt;"",(I843/43560)*'Checklist Parameters'!$E$102,"N/A")</f>
        <v>0</v>
      </c>
      <c r="Z843" s="161" t="str">
        <f>IF('Checklist Parameters'!$E$58&lt;&gt;"",((I843*'Checklist Parameters'!$E$58)*'Checklist Parameters'!$E$35)/1000,"N/A")</f>
        <v>N/A</v>
      </c>
      <c r="AA843" s="161">
        <f>IF('Checklist Parameters'!$E$101&lt;&gt;"",IFERROR(I843/'Checklist Parameters'!$E$101,0),"N/A")</f>
        <v>0</v>
      </c>
      <c r="AB843" s="161" t="str">
        <f>IF('Checklist Parameters'!$E$43&lt;&gt;"",(I843*'Checklist Parameters'!$E$43)/1000,"N/A")</f>
        <v>N/A</v>
      </c>
      <c r="AC843" s="161">
        <f>IF('Checklist Parameters'!$E$16="",$X843,IF(AND('Checklist Parameters'!$E$16&lt;$X843,'Checklist Parameters'!$E$16&gt;=3),'Checklist Parameters'!$E$16,IF(AND('Checklist Parameters'!$E$16&lt;$X843,'Checklist Parameters'!$E$16&lt;3),0,$X843)))</f>
        <v>0</v>
      </c>
      <c r="AD843" s="161" t="str">
        <f>IF(AND(I843&lt;'Checklist Parameters'!$E$22,$I843&lt;&gt;0),"Y","")</f>
        <v/>
      </c>
      <c r="AE843" s="161" t="str">
        <f>IF($AD843="Y",0,IF('Checklist Parameters'!$E$25="","&lt;no limit&gt;",ROUNDDOWN((($I843-'Checklist Parameters'!$E$24)/'Checklist Parameters'!$E$25)+1,0)))</f>
        <v>&lt;no limit&gt;</v>
      </c>
      <c r="AF843" s="174">
        <f t="shared" si="76"/>
        <v>0</v>
      </c>
      <c r="AG843" s="161">
        <f t="shared" si="77"/>
        <v>0</v>
      </c>
      <c r="AH843" s="126"/>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row>
    <row r="844" spans="1:79" ht="15">
      <c r="A844" s="393"/>
      <c r="B844" s="393"/>
      <c r="C844" s="393"/>
      <c r="D844" s="393"/>
      <c r="E844" s="393"/>
      <c r="F844" s="393"/>
      <c r="G844" s="393"/>
      <c r="H844" s="394"/>
      <c r="I844" s="394"/>
      <c r="J844" s="394"/>
      <c r="K844" s="394"/>
      <c r="L844" s="394"/>
      <c r="M844" s="394"/>
      <c r="N844" s="313">
        <f>IF(IF(I844&lt;'Checklist Parameters'!$E$22,0,($I844-$L844))&lt;0,0,IF(I844&lt;'Checklist Parameters'!$E$22,0,($I844-$L844)))</f>
        <v>0</v>
      </c>
      <c r="O844" s="394"/>
      <c r="P844" s="395"/>
      <c r="Q844" s="316">
        <f t="shared" si="72"/>
        <v>0</v>
      </c>
      <c r="R844" s="159">
        <f t="shared" si="73"/>
        <v>0</v>
      </c>
      <c r="S844" s="159">
        <f>IF('Checklist Parameters'!$E$60&lt;0.2,0.2,'Checklist Parameters'!$E$60)</f>
        <v>0.72</v>
      </c>
      <c r="T844" s="160">
        <f>IF($O844="",IF('Checklist District ID'!$C$43="Y",MAX($R844:$S844)*$I844,SUM($R844:$S844)*$I844),IF(O844&gt;0,Q844*S844))</f>
        <v>0</v>
      </c>
      <c r="U844" s="160">
        <f>IF(Q844&gt;0,((I844-T844)*'Formula Matrix'!$E$38),0)</f>
        <v>0</v>
      </c>
      <c r="V844" s="160">
        <f t="shared" si="74"/>
        <v>0</v>
      </c>
      <c r="W844" s="160">
        <f>IF(V844&gt;0,(V844*'Checklist Parameters'!$E$35),0)</f>
        <v>0</v>
      </c>
      <c r="X844" s="161">
        <f t="shared" si="75"/>
        <v>0</v>
      </c>
      <c r="Y844" s="161">
        <f>IF('Checklist Parameters'!$E$102&lt;&gt;"",(I844/43560)*'Checklist Parameters'!$E$102,"N/A")</f>
        <v>0</v>
      </c>
      <c r="Z844" s="161" t="str">
        <f>IF('Checklist Parameters'!$E$58&lt;&gt;"",((I844*'Checklist Parameters'!$E$58)*'Checklist Parameters'!$E$35)/1000,"N/A")</f>
        <v>N/A</v>
      </c>
      <c r="AA844" s="161">
        <f>IF('Checklist Parameters'!$E$101&lt;&gt;"",IFERROR(I844/'Checklist Parameters'!$E$101,0),"N/A")</f>
        <v>0</v>
      </c>
      <c r="AB844" s="161" t="str">
        <f>IF('Checklist Parameters'!$E$43&lt;&gt;"",(I844*'Checklist Parameters'!$E$43)/1000,"N/A")</f>
        <v>N/A</v>
      </c>
      <c r="AC844" s="161">
        <f>IF('Checklist Parameters'!$E$16="",$X844,IF(AND('Checklist Parameters'!$E$16&lt;$X844,'Checklist Parameters'!$E$16&gt;=3),'Checklist Parameters'!$E$16,IF(AND('Checklist Parameters'!$E$16&lt;$X844,'Checklist Parameters'!$E$16&lt;3),0,$X844)))</f>
        <v>0</v>
      </c>
      <c r="AD844" s="161" t="str">
        <f>IF(AND(I844&lt;'Checklist Parameters'!$E$22,$I844&lt;&gt;0),"Y","")</f>
        <v/>
      </c>
      <c r="AE844" s="161" t="str">
        <f>IF($AD844="Y",0,IF('Checklist Parameters'!$E$25="","&lt;no limit&gt;",ROUNDDOWN((($I844-'Checklist Parameters'!$E$24)/'Checklist Parameters'!$E$25)+1,0)))</f>
        <v>&lt;no limit&gt;</v>
      </c>
      <c r="AF844" s="174">
        <f t="shared" si="76"/>
        <v>0</v>
      </c>
      <c r="AG844" s="161">
        <f t="shared" si="77"/>
        <v>0</v>
      </c>
      <c r="AH844" s="126"/>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row>
    <row r="845" spans="1:79" ht="15">
      <c r="A845" s="393"/>
      <c r="B845" s="393"/>
      <c r="C845" s="393"/>
      <c r="D845" s="393"/>
      <c r="E845" s="393"/>
      <c r="F845" s="393"/>
      <c r="G845" s="393"/>
      <c r="H845" s="394"/>
      <c r="I845" s="394"/>
      <c r="J845" s="394"/>
      <c r="K845" s="394"/>
      <c r="L845" s="394"/>
      <c r="M845" s="394"/>
      <c r="N845" s="313">
        <f>IF(IF(I845&lt;'Checklist Parameters'!$E$22,0,($I845-$L845))&lt;0,0,IF(I845&lt;'Checklist Parameters'!$E$22,0,($I845-$L845)))</f>
        <v>0</v>
      </c>
      <c r="O845" s="394"/>
      <c r="P845" s="395"/>
      <c r="Q845" s="316">
        <f t="shared" si="72"/>
        <v>0</v>
      </c>
      <c r="R845" s="159">
        <f t="shared" si="73"/>
        <v>0</v>
      </c>
      <c r="S845" s="159">
        <f>IF('Checklist Parameters'!$E$60&lt;0.2,0.2,'Checklist Parameters'!$E$60)</f>
        <v>0.72</v>
      </c>
      <c r="T845" s="160">
        <f>IF($O845="",IF('Checklist District ID'!$C$43="Y",MAX($R845:$S845)*$I845,SUM($R845:$S845)*$I845),IF(O845&gt;0,Q845*S845))</f>
        <v>0</v>
      </c>
      <c r="U845" s="160">
        <f>IF(Q845&gt;0,((I845-T845)*'Formula Matrix'!$E$38),0)</f>
        <v>0</v>
      </c>
      <c r="V845" s="160">
        <f t="shared" si="74"/>
        <v>0</v>
      </c>
      <c r="W845" s="160">
        <f>IF(V845&gt;0,(V845*'Checklist Parameters'!$E$35),0)</f>
        <v>0</v>
      </c>
      <c r="X845" s="161">
        <f t="shared" si="75"/>
        <v>0</v>
      </c>
      <c r="Y845" s="161">
        <f>IF('Checklist Parameters'!$E$102&lt;&gt;"",(I845/43560)*'Checklist Parameters'!$E$102,"N/A")</f>
        <v>0</v>
      </c>
      <c r="Z845" s="161" t="str">
        <f>IF('Checklist Parameters'!$E$58&lt;&gt;"",((I845*'Checklist Parameters'!$E$58)*'Checklist Parameters'!$E$35)/1000,"N/A")</f>
        <v>N/A</v>
      </c>
      <c r="AA845" s="161">
        <f>IF('Checklist Parameters'!$E$101&lt;&gt;"",IFERROR(I845/'Checklist Parameters'!$E$101,0),"N/A")</f>
        <v>0</v>
      </c>
      <c r="AB845" s="161" t="str">
        <f>IF('Checklist Parameters'!$E$43&lt;&gt;"",(I845*'Checklist Parameters'!$E$43)/1000,"N/A")</f>
        <v>N/A</v>
      </c>
      <c r="AC845" s="161">
        <f>IF('Checklist Parameters'!$E$16="",$X845,IF(AND('Checklist Parameters'!$E$16&lt;$X845,'Checklist Parameters'!$E$16&gt;=3),'Checklist Parameters'!$E$16,IF(AND('Checklist Parameters'!$E$16&lt;$X845,'Checklist Parameters'!$E$16&lt;3),0,$X845)))</f>
        <v>0</v>
      </c>
      <c r="AD845" s="161" t="str">
        <f>IF(AND(I845&lt;'Checklist Parameters'!$E$22,$I845&lt;&gt;0),"Y","")</f>
        <v/>
      </c>
      <c r="AE845" s="161" t="str">
        <f>IF($AD845="Y",0,IF('Checklist Parameters'!$E$25="","&lt;no limit&gt;",ROUNDDOWN((($I845-'Checklist Parameters'!$E$24)/'Checklist Parameters'!$E$25)+1,0)))</f>
        <v>&lt;no limit&gt;</v>
      </c>
      <c r="AF845" s="174">
        <f t="shared" si="76"/>
        <v>0</v>
      </c>
      <c r="AG845" s="161">
        <f t="shared" si="77"/>
        <v>0</v>
      </c>
      <c r="AH845" s="126"/>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row>
    <row r="846" spans="1:79" ht="15">
      <c r="A846" s="393"/>
      <c r="B846" s="393"/>
      <c r="C846" s="393"/>
      <c r="D846" s="393"/>
      <c r="E846" s="393"/>
      <c r="F846" s="393"/>
      <c r="G846" s="393"/>
      <c r="H846" s="394"/>
      <c r="I846" s="394"/>
      <c r="J846" s="394"/>
      <c r="K846" s="394"/>
      <c r="L846" s="394"/>
      <c r="M846" s="394"/>
      <c r="N846" s="313">
        <f>IF(IF(I846&lt;'Checklist Parameters'!$E$22,0,($I846-$L846))&lt;0,0,IF(I846&lt;'Checklist Parameters'!$E$22,0,($I846-$L846)))</f>
        <v>0</v>
      </c>
      <c r="O846" s="394"/>
      <c r="P846" s="395"/>
      <c r="Q846" s="316">
        <f t="shared" si="72"/>
        <v>0</v>
      </c>
      <c r="R846" s="159">
        <f t="shared" si="73"/>
        <v>0</v>
      </c>
      <c r="S846" s="159">
        <f>IF('Checklist Parameters'!$E$60&lt;0.2,0.2,'Checklist Parameters'!$E$60)</f>
        <v>0.72</v>
      </c>
      <c r="T846" s="160">
        <f>IF($O846="",IF('Checklist District ID'!$C$43="Y",MAX($R846:$S846)*$I846,SUM($R846:$S846)*$I846),IF(O846&gt;0,Q846*S846))</f>
        <v>0</v>
      </c>
      <c r="U846" s="160">
        <f>IF(Q846&gt;0,((I846-T846)*'Formula Matrix'!$E$38),0)</f>
        <v>0</v>
      </c>
      <c r="V846" s="160">
        <f t="shared" si="74"/>
        <v>0</v>
      </c>
      <c r="W846" s="160">
        <f>IF(V846&gt;0,(V846*'Checklist Parameters'!$E$35),0)</f>
        <v>0</v>
      </c>
      <c r="X846" s="161">
        <f t="shared" si="75"/>
        <v>0</v>
      </c>
      <c r="Y846" s="161">
        <f>IF('Checklist Parameters'!$E$102&lt;&gt;"",(I846/43560)*'Checklist Parameters'!$E$102,"N/A")</f>
        <v>0</v>
      </c>
      <c r="Z846" s="161" t="str">
        <f>IF('Checklist Parameters'!$E$58&lt;&gt;"",((I846*'Checklist Parameters'!$E$58)*'Checklist Parameters'!$E$35)/1000,"N/A")</f>
        <v>N/A</v>
      </c>
      <c r="AA846" s="161">
        <f>IF('Checklist Parameters'!$E$101&lt;&gt;"",IFERROR(I846/'Checklist Parameters'!$E$101,0),"N/A")</f>
        <v>0</v>
      </c>
      <c r="AB846" s="161" t="str">
        <f>IF('Checklist Parameters'!$E$43&lt;&gt;"",(I846*'Checklist Parameters'!$E$43)/1000,"N/A")</f>
        <v>N/A</v>
      </c>
      <c r="AC846" s="161">
        <f>IF('Checklist Parameters'!$E$16="",$X846,IF(AND('Checklist Parameters'!$E$16&lt;$X846,'Checklist Parameters'!$E$16&gt;=3),'Checklist Parameters'!$E$16,IF(AND('Checklist Parameters'!$E$16&lt;$X846,'Checklist Parameters'!$E$16&lt;3),0,$X846)))</f>
        <v>0</v>
      </c>
      <c r="AD846" s="161" t="str">
        <f>IF(AND(I846&lt;'Checklist Parameters'!$E$22,$I846&lt;&gt;0),"Y","")</f>
        <v/>
      </c>
      <c r="AE846" s="161" t="str">
        <f>IF($AD846="Y",0,IF('Checklist Parameters'!$E$25="","&lt;no limit&gt;",ROUNDDOWN((($I846-'Checklist Parameters'!$E$24)/'Checklist Parameters'!$E$25)+1,0)))</f>
        <v>&lt;no limit&gt;</v>
      </c>
      <c r="AF846" s="174">
        <f t="shared" si="76"/>
        <v>0</v>
      </c>
      <c r="AG846" s="161">
        <f t="shared" si="77"/>
        <v>0</v>
      </c>
      <c r="AH846" s="126"/>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row>
    <row r="847" spans="1:79" ht="15">
      <c r="A847" s="393"/>
      <c r="B847" s="393"/>
      <c r="C847" s="393"/>
      <c r="D847" s="393"/>
      <c r="E847" s="393"/>
      <c r="F847" s="393"/>
      <c r="G847" s="393"/>
      <c r="H847" s="394"/>
      <c r="I847" s="394"/>
      <c r="J847" s="394"/>
      <c r="K847" s="394"/>
      <c r="L847" s="394"/>
      <c r="M847" s="394"/>
      <c r="N847" s="313">
        <f>IF(IF(I847&lt;'Checklist Parameters'!$E$22,0,($I847-$L847))&lt;0,0,IF(I847&lt;'Checklist Parameters'!$E$22,0,($I847-$L847)))</f>
        <v>0</v>
      </c>
      <c r="O847" s="394"/>
      <c r="P847" s="395"/>
      <c r="Q847" s="316">
        <f t="shared" si="72"/>
        <v>0</v>
      </c>
      <c r="R847" s="159">
        <f t="shared" si="73"/>
        <v>0</v>
      </c>
      <c r="S847" s="159">
        <f>IF('Checklist Parameters'!$E$60&lt;0.2,0.2,'Checklist Parameters'!$E$60)</f>
        <v>0.72</v>
      </c>
      <c r="T847" s="160">
        <f>IF($O847="",IF('Checklist District ID'!$C$43="Y",MAX($R847:$S847)*$I847,SUM($R847:$S847)*$I847),IF(O847&gt;0,Q847*S847))</f>
        <v>0</v>
      </c>
      <c r="U847" s="160">
        <f>IF(Q847&gt;0,((I847-T847)*'Formula Matrix'!$E$38),0)</f>
        <v>0</v>
      </c>
      <c r="V847" s="160">
        <f t="shared" si="74"/>
        <v>0</v>
      </c>
      <c r="W847" s="160">
        <f>IF(V847&gt;0,(V847*'Checklist Parameters'!$E$35),0)</f>
        <v>0</v>
      </c>
      <c r="X847" s="161">
        <f t="shared" si="75"/>
        <v>0</v>
      </c>
      <c r="Y847" s="161">
        <f>IF('Checklist Parameters'!$E$102&lt;&gt;"",(I847/43560)*'Checklist Parameters'!$E$102,"N/A")</f>
        <v>0</v>
      </c>
      <c r="Z847" s="161" t="str">
        <f>IF('Checklist Parameters'!$E$58&lt;&gt;"",((I847*'Checklist Parameters'!$E$58)*'Checklist Parameters'!$E$35)/1000,"N/A")</f>
        <v>N/A</v>
      </c>
      <c r="AA847" s="161">
        <f>IF('Checklist Parameters'!$E$101&lt;&gt;"",IFERROR(I847/'Checklist Parameters'!$E$101,0),"N/A")</f>
        <v>0</v>
      </c>
      <c r="AB847" s="161" t="str">
        <f>IF('Checklist Parameters'!$E$43&lt;&gt;"",(I847*'Checklist Parameters'!$E$43)/1000,"N/A")</f>
        <v>N/A</v>
      </c>
      <c r="AC847" s="161">
        <f>IF('Checklist Parameters'!$E$16="",$X847,IF(AND('Checklist Parameters'!$E$16&lt;$X847,'Checklist Parameters'!$E$16&gt;=3),'Checklist Parameters'!$E$16,IF(AND('Checklist Parameters'!$E$16&lt;$X847,'Checklist Parameters'!$E$16&lt;3),0,$X847)))</f>
        <v>0</v>
      </c>
      <c r="AD847" s="161" t="str">
        <f>IF(AND(I847&lt;'Checklist Parameters'!$E$22,$I847&lt;&gt;0),"Y","")</f>
        <v/>
      </c>
      <c r="AE847" s="161" t="str">
        <f>IF($AD847="Y",0,IF('Checklist Parameters'!$E$25="","&lt;no limit&gt;",ROUNDDOWN((($I847-'Checklist Parameters'!$E$24)/'Checklist Parameters'!$E$25)+1,0)))</f>
        <v>&lt;no limit&gt;</v>
      </c>
      <c r="AF847" s="174">
        <f t="shared" si="76"/>
        <v>0</v>
      </c>
      <c r="AG847" s="161">
        <f t="shared" si="77"/>
        <v>0</v>
      </c>
      <c r="AH847" s="126"/>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row>
    <row r="848" spans="1:79" ht="15">
      <c r="A848" s="393"/>
      <c r="B848" s="393"/>
      <c r="C848" s="393"/>
      <c r="D848" s="393"/>
      <c r="E848" s="393"/>
      <c r="F848" s="393"/>
      <c r="G848" s="393"/>
      <c r="H848" s="394"/>
      <c r="I848" s="394"/>
      <c r="J848" s="394"/>
      <c r="K848" s="394"/>
      <c r="L848" s="394"/>
      <c r="M848" s="394"/>
      <c r="N848" s="313">
        <f>IF(IF(I848&lt;'Checklist Parameters'!$E$22,0,($I848-$L848))&lt;0,0,IF(I848&lt;'Checklist Parameters'!$E$22,0,($I848-$L848)))</f>
        <v>0</v>
      </c>
      <c r="O848" s="394"/>
      <c r="P848" s="395"/>
      <c r="Q848" s="316">
        <f t="shared" si="72"/>
        <v>0</v>
      </c>
      <c r="R848" s="159">
        <f t="shared" si="73"/>
        <v>0</v>
      </c>
      <c r="S848" s="159">
        <f>IF('Checklist Parameters'!$E$60&lt;0.2,0.2,'Checklist Parameters'!$E$60)</f>
        <v>0.72</v>
      </c>
      <c r="T848" s="160">
        <f>IF($O848="",IF('Checklist District ID'!$C$43="Y",MAX($R848:$S848)*$I848,SUM($R848:$S848)*$I848),IF(O848&gt;0,Q848*S848))</f>
        <v>0</v>
      </c>
      <c r="U848" s="160">
        <f>IF(Q848&gt;0,((I848-T848)*'Formula Matrix'!$E$38),0)</f>
        <v>0</v>
      </c>
      <c r="V848" s="160">
        <f t="shared" si="74"/>
        <v>0</v>
      </c>
      <c r="W848" s="160">
        <f>IF(V848&gt;0,(V848*'Checklist Parameters'!$E$35),0)</f>
        <v>0</v>
      </c>
      <c r="X848" s="161">
        <f t="shared" si="75"/>
        <v>0</v>
      </c>
      <c r="Y848" s="161">
        <f>IF('Checklist Parameters'!$E$102&lt;&gt;"",(I848/43560)*'Checklist Parameters'!$E$102,"N/A")</f>
        <v>0</v>
      </c>
      <c r="Z848" s="161" t="str">
        <f>IF('Checklist Parameters'!$E$58&lt;&gt;"",((I848*'Checklist Parameters'!$E$58)*'Checklist Parameters'!$E$35)/1000,"N/A")</f>
        <v>N/A</v>
      </c>
      <c r="AA848" s="161">
        <f>IF('Checklist Parameters'!$E$101&lt;&gt;"",IFERROR(I848/'Checklist Parameters'!$E$101,0),"N/A")</f>
        <v>0</v>
      </c>
      <c r="AB848" s="161" t="str">
        <f>IF('Checklist Parameters'!$E$43&lt;&gt;"",(I848*'Checklist Parameters'!$E$43)/1000,"N/A")</f>
        <v>N/A</v>
      </c>
      <c r="AC848" s="161">
        <f>IF('Checklist Parameters'!$E$16="",$X848,IF(AND('Checklist Parameters'!$E$16&lt;$X848,'Checklist Parameters'!$E$16&gt;=3),'Checklist Parameters'!$E$16,IF(AND('Checklist Parameters'!$E$16&lt;$X848,'Checklist Parameters'!$E$16&lt;3),0,$X848)))</f>
        <v>0</v>
      </c>
      <c r="AD848" s="161" t="str">
        <f>IF(AND(I848&lt;'Checklist Parameters'!$E$22,$I848&lt;&gt;0),"Y","")</f>
        <v/>
      </c>
      <c r="AE848" s="161" t="str">
        <f>IF($AD848="Y",0,IF('Checklist Parameters'!$E$25="","&lt;no limit&gt;",ROUNDDOWN((($I848-'Checklist Parameters'!$E$24)/'Checklist Parameters'!$E$25)+1,0)))</f>
        <v>&lt;no limit&gt;</v>
      </c>
      <c r="AF848" s="174">
        <f t="shared" si="76"/>
        <v>0</v>
      </c>
      <c r="AG848" s="161">
        <f t="shared" si="77"/>
        <v>0</v>
      </c>
      <c r="AH848" s="126"/>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row>
    <row r="849" spans="1:79" ht="15">
      <c r="A849" s="393"/>
      <c r="B849" s="393"/>
      <c r="C849" s="393"/>
      <c r="D849" s="393"/>
      <c r="E849" s="393"/>
      <c r="F849" s="393"/>
      <c r="G849" s="393"/>
      <c r="H849" s="394"/>
      <c r="I849" s="394"/>
      <c r="J849" s="394"/>
      <c r="K849" s="394"/>
      <c r="L849" s="394"/>
      <c r="M849" s="394"/>
      <c r="N849" s="313">
        <f>IF(IF(I849&lt;'Checklist Parameters'!$E$22,0,($I849-$L849))&lt;0,0,IF(I849&lt;'Checklist Parameters'!$E$22,0,($I849-$L849)))</f>
        <v>0</v>
      </c>
      <c r="O849" s="394"/>
      <c r="P849" s="395"/>
      <c r="Q849" s="316">
        <f t="shared" si="72"/>
        <v>0</v>
      </c>
      <c r="R849" s="159">
        <f t="shared" si="73"/>
        <v>0</v>
      </c>
      <c r="S849" s="159">
        <f>IF('Checklist Parameters'!$E$60&lt;0.2,0.2,'Checklist Parameters'!$E$60)</f>
        <v>0.72</v>
      </c>
      <c r="T849" s="160">
        <f>IF($O849="",IF('Checklist District ID'!$C$43="Y",MAX($R849:$S849)*$I849,SUM($R849:$S849)*$I849),IF(O849&gt;0,Q849*S849))</f>
        <v>0</v>
      </c>
      <c r="U849" s="160">
        <f>IF(Q849&gt;0,((I849-T849)*'Formula Matrix'!$E$38),0)</f>
        <v>0</v>
      </c>
      <c r="V849" s="160">
        <f t="shared" si="74"/>
        <v>0</v>
      </c>
      <c r="W849" s="160">
        <f>IF(V849&gt;0,(V849*'Checklist Parameters'!$E$35),0)</f>
        <v>0</v>
      </c>
      <c r="X849" s="161">
        <f t="shared" si="75"/>
        <v>0</v>
      </c>
      <c r="Y849" s="161">
        <f>IF('Checklist Parameters'!$E$102&lt;&gt;"",(I849/43560)*'Checklist Parameters'!$E$102,"N/A")</f>
        <v>0</v>
      </c>
      <c r="Z849" s="161" t="str">
        <f>IF('Checklist Parameters'!$E$58&lt;&gt;"",((I849*'Checklist Parameters'!$E$58)*'Checklist Parameters'!$E$35)/1000,"N/A")</f>
        <v>N/A</v>
      </c>
      <c r="AA849" s="161">
        <f>IF('Checklist Parameters'!$E$101&lt;&gt;"",IFERROR(I849/'Checklist Parameters'!$E$101,0),"N/A")</f>
        <v>0</v>
      </c>
      <c r="AB849" s="161" t="str">
        <f>IF('Checklist Parameters'!$E$43&lt;&gt;"",(I849*'Checklist Parameters'!$E$43)/1000,"N/A")</f>
        <v>N/A</v>
      </c>
      <c r="AC849" s="161">
        <f>IF('Checklist Parameters'!$E$16="",$X849,IF(AND('Checklist Parameters'!$E$16&lt;$X849,'Checklist Parameters'!$E$16&gt;=3),'Checklist Parameters'!$E$16,IF(AND('Checklist Parameters'!$E$16&lt;$X849,'Checklist Parameters'!$E$16&lt;3),0,$X849)))</f>
        <v>0</v>
      </c>
      <c r="AD849" s="161" t="str">
        <f>IF(AND(I849&lt;'Checklist Parameters'!$E$22,$I849&lt;&gt;0),"Y","")</f>
        <v/>
      </c>
      <c r="AE849" s="161" t="str">
        <f>IF($AD849="Y",0,IF('Checklist Parameters'!$E$25="","&lt;no limit&gt;",ROUNDDOWN((($I849-'Checklist Parameters'!$E$24)/'Checklist Parameters'!$E$25)+1,0)))</f>
        <v>&lt;no limit&gt;</v>
      </c>
      <c r="AF849" s="174">
        <f t="shared" si="76"/>
        <v>0</v>
      </c>
      <c r="AG849" s="161">
        <f t="shared" si="77"/>
        <v>0</v>
      </c>
      <c r="AH849" s="126"/>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row>
    <row r="850" spans="1:79" ht="15">
      <c r="A850" s="393"/>
      <c r="B850" s="393"/>
      <c r="C850" s="393"/>
      <c r="D850" s="393"/>
      <c r="E850" s="393"/>
      <c r="F850" s="393"/>
      <c r="G850" s="393"/>
      <c r="H850" s="394"/>
      <c r="I850" s="394"/>
      <c r="J850" s="394"/>
      <c r="K850" s="394"/>
      <c r="L850" s="394"/>
      <c r="M850" s="394"/>
      <c r="N850" s="313">
        <f>IF(IF(I850&lt;'Checklist Parameters'!$E$22,0,($I850-$L850))&lt;0,0,IF(I850&lt;'Checklist Parameters'!$E$22,0,($I850-$L850)))</f>
        <v>0</v>
      </c>
      <c r="O850" s="394"/>
      <c r="P850" s="395"/>
      <c r="Q850" s="316">
        <f t="shared" si="72"/>
        <v>0</v>
      </c>
      <c r="R850" s="159">
        <f t="shared" si="73"/>
        <v>0</v>
      </c>
      <c r="S850" s="159">
        <f>IF('Checklist Parameters'!$E$60&lt;0.2,0.2,'Checklist Parameters'!$E$60)</f>
        <v>0.72</v>
      </c>
      <c r="T850" s="160">
        <f>IF($O850="",IF('Checklist District ID'!$C$43="Y",MAX($R850:$S850)*$I850,SUM($R850:$S850)*$I850),IF(O850&gt;0,Q850*S850))</f>
        <v>0</v>
      </c>
      <c r="U850" s="160">
        <f>IF(Q850&gt;0,((I850-T850)*'Formula Matrix'!$E$38),0)</f>
        <v>0</v>
      </c>
      <c r="V850" s="160">
        <f t="shared" si="74"/>
        <v>0</v>
      </c>
      <c r="W850" s="160">
        <f>IF(V850&gt;0,(V850*'Checklist Parameters'!$E$35),0)</f>
        <v>0</v>
      </c>
      <c r="X850" s="161">
        <f t="shared" si="75"/>
        <v>0</v>
      </c>
      <c r="Y850" s="161">
        <f>IF('Checklist Parameters'!$E$102&lt;&gt;"",(I850/43560)*'Checklist Parameters'!$E$102,"N/A")</f>
        <v>0</v>
      </c>
      <c r="Z850" s="161" t="str">
        <f>IF('Checklist Parameters'!$E$58&lt;&gt;"",((I850*'Checklist Parameters'!$E$58)*'Checklist Parameters'!$E$35)/1000,"N/A")</f>
        <v>N/A</v>
      </c>
      <c r="AA850" s="161">
        <f>IF('Checklist Parameters'!$E$101&lt;&gt;"",IFERROR(I850/'Checklist Parameters'!$E$101,0),"N/A")</f>
        <v>0</v>
      </c>
      <c r="AB850" s="161" t="str">
        <f>IF('Checklist Parameters'!$E$43&lt;&gt;"",(I850*'Checklist Parameters'!$E$43)/1000,"N/A")</f>
        <v>N/A</v>
      </c>
      <c r="AC850" s="161">
        <f>IF('Checklist Parameters'!$E$16="",$X850,IF(AND('Checklist Parameters'!$E$16&lt;$X850,'Checklist Parameters'!$E$16&gt;=3),'Checklist Parameters'!$E$16,IF(AND('Checklist Parameters'!$E$16&lt;$X850,'Checklist Parameters'!$E$16&lt;3),0,$X850)))</f>
        <v>0</v>
      </c>
      <c r="AD850" s="161" t="str">
        <f>IF(AND(I850&lt;'Checklist Parameters'!$E$22,$I850&lt;&gt;0),"Y","")</f>
        <v/>
      </c>
      <c r="AE850" s="161" t="str">
        <f>IF($AD850="Y",0,IF('Checklist Parameters'!$E$25="","&lt;no limit&gt;",ROUNDDOWN((($I850-'Checklist Parameters'!$E$24)/'Checklist Parameters'!$E$25)+1,0)))</f>
        <v>&lt;no limit&gt;</v>
      </c>
      <c r="AF850" s="174">
        <f t="shared" si="76"/>
        <v>0</v>
      </c>
      <c r="AG850" s="161">
        <f t="shared" si="77"/>
        <v>0</v>
      </c>
      <c r="AH850" s="126"/>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row>
    <row r="851" spans="1:79" ht="15">
      <c r="A851" s="393"/>
      <c r="B851" s="393"/>
      <c r="C851" s="393"/>
      <c r="D851" s="393"/>
      <c r="E851" s="393"/>
      <c r="F851" s="393"/>
      <c r="G851" s="393"/>
      <c r="H851" s="394"/>
      <c r="I851" s="394"/>
      <c r="J851" s="394"/>
      <c r="K851" s="394"/>
      <c r="L851" s="394"/>
      <c r="M851" s="394"/>
      <c r="N851" s="313">
        <f>IF(IF(I851&lt;'Checklist Parameters'!$E$22,0,($I851-$L851))&lt;0,0,IF(I851&lt;'Checklist Parameters'!$E$22,0,($I851-$L851)))</f>
        <v>0</v>
      </c>
      <c r="O851" s="394"/>
      <c r="P851" s="395"/>
      <c r="Q851" s="316">
        <f t="shared" si="72"/>
        <v>0</v>
      </c>
      <c r="R851" s="159">
        <f t="shared" si="73"/>
        <v>0</v>
      </c>
      <c r="S851" s="159">
        <f>IF('Checklist Parameters'!$E$60&lt;0.2,0.2,'Checklist Parameters'!$E$60)</f>
        <v>0.72</v>
      </c>
      <c r="T851" s="160">
        <f>IF($O851="",IF('Checklist District ID'!$C$43="Y",MAX($R851:$S851)*$I851,SUM($R851:$S851)*$I851),IF(O851&gt;0,Q851*S851))</f>
        <v>0</v>
      </c>
      <c r="U851" s="160">
        <f>IF(Q851&gt;0,((I851-T851)*'Formula Matrix'!$E$38),0)</f>
        <v>0</v>
      </c>
      <c r="V851" s="160">
        <f t="shared" si="74"/>
        <v>0</v>
      </c>
      <c r="W851" s="160">
        <f>IF(V851&gt;0,(V851*'Checklist Parameters'!$E$35),0)</f>
        <v>0</v>
      </c>
      <c r="X851" s="161">
        <f t="shared" si="75"/>
        <v>0</v>
      </c>
      <c r="Y851" s="161">
        <f>IF('Checklist Parameters'!$E$102&lt;&gt;"",(I851/43560)*'Checklist Parameters'!$E$102,"N/A")</f>
        <v>0</v>
      </c>
      <c r="Z851" s="161" t="str">
        <f>IF('Checklist Parameters'!$E$58&lt;&gt;"",((I851*'Checklist Parameters'!$E$58)*'Checklist Parameters'!$E$35)/1000,"N/A")</f>
        <v>N/A</v>
      </c>
      <c r="AA851" s="161">
        <f>IF('Checklist Parameters'!$E$101&lt;&gt;"",IFERROR(I851/'Checklist Parameters'!$E$101,0),"N/A")</f>
        <v>0</v>
      </c>
      <c r="AB851" s="161" t="str">
        <f>IF('Checklist Parameters'!$E$43&lt;&gt;"",(I851*'Checklist Parameters'!$E$43)/1000,"N/A")</f>
        <v>N/A</v>
      </c>
      <c r="AC851" s="161">
        <f>IF('Checklist Parameters'!$E$16="",$X851,IF(AND('Checklist Parameters'!$E$16&lt;$X851,'Checklist Parameters'!$E$16&gt;=3),'Checklist Parameters'!$E$16,IF(AND('Checklist Parameters'!$E$16&lt;$X851,'Checklist Parameters'!$E$16&lt;3),0,$X851)))</f>
        <v>0</v>
      </c>
      <c r="AD851" s="161" t="str">
        <f>IF(AND(I851&lt;'Checklist Parameters'!$E$22,$I851&lt;&gt;0),"Y","")</f>
        <v/>
      </c>
      <c r="AE851" s="161" t="str">
        <f>IF($AD851="Y",0,IF('Checklist Parameters'!$E$25="","&lt;no limit&gt;",ROUNDDOWN((($I851-'Checklist Parameters'!$E$24)/'Checklist Parameters'!$E$25)+1,0)))</f>
        <v>&lt;no limit&gt;</v>
      </c>
      <c r="AF851" s="174">
        <f t="shared" si="76"/>
        <v>0</v>
      </c>
      <c r="AG851" s="161">
        <f t="shared" si="77"/>
        <v>0</v>
      </c>
      <c r="AH851" s="126"/>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row>
    <row r="852" spans="1:79" ht="15">
      <c r="A852" s="393"/>
      <c r="B852" s="393"/>
      <c r="C852" s="393"/>
      <c r="D852" s="393"/>
      <c r="E852" s="393"/>
      <c r="F852" s="393"/>
      <c r="G852" s="393"/>
      <c r="H852" s="394"/>
      <c r="I852" s="394"/>
      <c r="J852" s="394"/>
      <c r="K852" s="394"/>
      <c r="L852" s="394"/>
      <c r="M852" s="394"/>
      <c r="N852" s="313">
        <f>IF(IF(I852&lt;'Checklist Parameters'!$E$22,0,($I852-$L852))&lt;0,0,IF(I852&lt;'Checklist Parameters'!$E$22,0,($I852-$L852)))</f>
        <v>0</v>
      </c>
      <c r="O852" s="394"/>
      <c r="P852" s="395"/>
      <c r="Q852" s="316">
        <f t="shared" ref="Q852:Q915" si="78">IF(O852&lt;&gt;"",O852,N852)</f>
        <v>0</v>
      </c>
      <c r="R852" s="159">
        <f t="shared" ref="R852:R915" si="79">IFERROR(L852/I852,0)</f>
        <v>0</v>
      </c>
      <c r="S852" s="159">
        <f>IF('Checklist Parameters'!$E$60&lt;0.2,0.2,'Checklist Parameters'!$E$60)</f>
        <v>0.72</v>
      </c>
      <c r="T852" s="160">
        <f>IF($O852="",IF('Checklist District ID'!$C$43="Y",MAX($R852:$S852)*$I852,SUM($R852:$S852)*$I852),IF(O852&gt;0,Q852*S852))</f>
        <v>0</v>
      </c>
      <c r="U852" s="160">
        <f>IF(Q852&gt;0,((I852-T852)*'Formula Matrix'!$E$38),0)</f>
        <v>0</v>
      </c>
      <c r="V852" s="160">
        <f t="shared" ref="V852:V915" si="80">IF(Q852=0,0,(I852-T852-U852))</f>
        <v>0</v>
      </c>
      <c r="W852" s="160">
        <f>IF(V852&gt;0,(V852*'Checklist Parameters'!$E$35),0)</f>
        <v>0</v>
      </c>
      <c r="X852" s="161">
        <f t="shared" ref="X852:X915" si="81">IF($W852/1000&gt;3,(ROUNDDOWN($W852/1000,0)),IF(AND($W852/1000&gt;2.5,$W852/1000&lt;=3),3,0))</f>
        <v>0</v>
      </c>
      <c r="Y852" s="161">
        <f>IF('Checklist Parameters'!$E$102&lt;&gt;"",(I852/43560)*'Checklist Parameters'!$E$102,"N/A")</f>
        <v>0</v>
      </c>
      <c r="Z852" s="161" t="str">
        <f>IF('Checklist Parameters'!$E$58&lt;&gt;"",((I852*'Checklist Parameters'!$E$58)*'Checklist Parameters'!$E$35)/1000,"N/A")</f>
        <v>N/A</v>
      </c>
      <c r="AA852" s="161">
        <f>IF('Checklist Parameters'!$E$101&lt;&gt;"",IFERROR(I852/'Checklist Parameters'!$E$101,0),"N/A")</f>
        <v>0</v>
      </c>
      <c r="AB852" s="161" t="str">
        <f>IF('Checklist Parameters'!$E$43&lt;&gt;"",(I852*'Checklist Parameters'!$E$43)/1000,"N/A")</f>
        <v>N/A</v>
      </c>
      <c r="AC852" s="161">
        <f>IF('Checklist Parameters'!$E$16="",$X852,IF(AND('Checklist Parameters'!$E$16&lt;$X852,'Checklist Parameters'!$E$16&gt;=3),'Checklist Parameters'!$E$16,IF(AND('Checklist Parameters'!$E$16&lt;$X852,'Checklist Parameters'!$E$16&lt;3),0,$X852)))</f>
        <v>0</v>
      </c>
      <c r="AD852" s="161" t="str">
        <f>IF(AND(I852&lt;'Checklist Parameters'!$E$22,$I852&lt;&gt;0),"Y","")</f>
        <v/>
      </c>
      <c r="AE852" s="161" t="str">
        <f>IF($AD852="Y",0,IF('Checklist Parameters'!$E$25="","&lt;no limit&gt;",ROUNDDOWN((($I852-'Checklist Parameters'!$E$24)/'Checklist Parameters'!$E$25)+1,0)))</f>
        <v>&lt;no limit&gt;</v>
      </c>
      <c r="AF852" s="174">
        <f t="shared" ref="AF852:AF915" si="82">IF(MIN(X852,Y852,Z852,AA852,AB852,AC852)&lt;2.5,0,IF(AND(MIN(X852,Y852,Z852,AA852,AB852,AC852)&gt;=2.5,MIN(X852,Y852,Z852,AA852,AB852,AC852)&lt;3),3,ROUND(MIN(X852,Y852,Z852,AA852,AB852,AC852),0)))</f>
        <v>0</v>
      </c>
      <c r="AG852" s="161">
        <f t="shared" ref="AG852:AG915" si="83">IFERROR((43560/$I852)*$AF852,0)</f>
        <v>0</v>
      </c>
      <c r="AH852" s="126"/>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row>
    <row r="853" spans="1:79" ht="15">
      <c r="A853" s="393"/>
      <c r="B853" s="393"/>
      <c r="C853" s="393"/>
      <c r="D853" s="393"/>
      <c r="E853" s="393"/>
      <c r="F853" s="393"/>
      <c r="G853" s="393"/>
      <c r="H853" s="394"/>
      <c r="I853" s="394"/>
      <c r="J853" s="394"/>
      <c r="K853" s="394"/>
      <c r="L853" s="394"/>
      <c r="M853" s="394"/>
      <c r="N853" s="313">
        <f>IF(IF(I853&lt;'Checklist Parameters'!$E$22,0,($I853-$L853))&lt;0,0,IF(I853&lt;'Checklist Parameters'!$E$22,0,($I853-$L853)))</f>
        <v>0</v>
      </c>
      <c r="O853" s="394"/>
      <c r="P853" s="395"/>
      <c r="Q853" s="316">
        <f t="shared" si="78"/>
        <v>0</v>
      </c>
      <c r="R853" s="159">
        <f t="shared" si="79"/>
        <v>0</v>
      </c>
      <c r="S853" s="159">
        <f>IF('Checklist Parameters'!$E$60&lt;0.2,0.2,'Checklist Parameters'!$E$60)</f>
        <v>0.72</v>
      </c>
      <c r="T853" s="160">
        <f>IF($O853="",IF('Checklist District ID'!$C$43="Y",MAX($R853:$S853)*$I853,SUM($R853:$S853)*$I853),IF(O853&gt;0,Q853*S853))</f>
        <v>0</v>
      </c>
      <c r="U853" s="160">
        <f>IF(Q853&gt;0,((I853-T853)*'Formula Matrix'!$E$38),0)</f>
        <v>0</v>
      </c>
      <c r="V853" s="160">
        <f t="shared" si="80"/>
        <v>0</v>
      </c>
      <c r="W853" s="160">
        <f>IF(V853&gt;0,(V853*'Checklist Parameters'!$E$35),0)</f>
        <v>0</v>
      </c>
      <c r="X853" s="161">
        <f t="shared" si="81"/>
        <v>0</v>
      </c>
      <c r="Y853" s="161">
        <f>IF('Checklist Parameters'!$E$102&lt;&gt;"",(I853/43560)*'Checklist Parameters'!$E$102,"N/A")</f>
        <v>0</v>
      </c>
      <c r="Z853" s="161" t="str">
        <f>IF('Checklist Parameters'!$E$58&lt;&gt;"",((I853*'Checklist Parameters'!$E$58)*'Checklist Parameters'!$E$35)/1000,"N/A")</f>
        <v>N/A</v>
      </c>
      <c r="AA853" s="161">
        <f>IF('Checklist Parameters'!$E$101&lt;&gt;"",IFERROR(I853/'Checklist Parameters'!$E$101,0),"N/A")</f>
        <v>0</v>
      </c>
      <c r="AB853" s="161" t="str">
        <f>IF('Checklist Parameters'!$E$43&lt;&gt;"",(I853*'Checklist Parameters'!$E$43)/1000,"N/A")</f>
        <v>N/A</v>
      </c>
      <c r="AC853" s="161">
        <f>IF('Checklist Parameters'!$E$16="",$X853,IF(AND('Checklist Parameters'!$E$16&lt;$X853,'Checklist Parameters'!$E$16&gt;=3),'Checklist Parameters'!$E$16,IF(AND('Checklist Parameters'!$E$16&lt;$X853,'Checklist Parameters'!$E$16&lt;3),0,$X853)))</f>
        <v>0</v>
      </c>
      <c r="AD853" s="161" t="str">
        <f>IF(AND(I853&lt;'Checklist Parameters'!$E$22,$I853&lt;&gt;0),"Y","")</f>
        <v/>
      </c>
      <c r="AE853" s="161" t="str">
        <f>IF($AD853="Y",0,IF('Checklist Parameters'!$E$25="","&lt;no limit&gt;",ROUNDDOWN((($I853-'Checklist Parameters'!$E$24)/'Checklist Parameters'!$E$25)+1,0)))</f>
        <v>&lt;no limit&gt;</v>
      </c>
      <c r="AF853" s="174">
        <f t="shared" si="82"/>
        <v>0</v>
      </c>
      <c r="AG853" s="161">
        <f t="shared" si="83"/>
        <v>0</v>
      </c>
      <c r="AH853" s="126"/>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row>
    <row r="854" spans="1:79" ht="15">
      <c r="A854" s="393"/>
      <c r="B854" s="393"/>
      <c r="C854" s="393"/>
      <c r="D854" s="393"/>
      <c r="E854" s="393"/>
      <c r="F854" s="393"/>
      <c r="G854" s="393"/>
      <c r="H854" s="394"/>
      <c r="I854" s="394"/>
      <c r="J854" s="394"/>
      <c r="K854" s="394"/>
      <c r="L854" s="394"/>
      <c r="M854" s="394"/>
      <c r="N854" s="313">
        <f>IF(IF(I854&lt;'Checklist Parameters'!$E$22,0,($I854-$L854))&lt;0,0,IF(I854&lt;'Checklist Parameters'!$E$22,0,($I854-$L854)))</f>
        <v>0</v>
      </c>
      <c r="O854" s="394"/>
      <c r="P854" s="395"/>
      <c r="Q854" s="316">
        <f t="shared" si="78"/>
        <v>0</v>
      </c>
      <c r="R854" s="159">
        <f t="shared" si="79"/>
        <v>0</v>
      </c>
      <c r="S854" s="159">
        <f>IF('Checklist Parameters'!$E$60&lt;0.2,0.2,'Checklist Parameters'!$E$60)</f>
        <v>0.72</v>
      </c>
      <c r="T854" s="160">
        <f>IF($O854="",IF('Checklist District ID'!$C$43="Y",MAX($R854:$S854)*$I854,SUM($R854:$S854)*$I854),IF(O854&gt;0,Q854*S854))</f>
        <v>0</v>
      </c>
      <c r="U854" s="160">
        <f>IF(Q854&gt;0,((I854-T854)*'Formula Matrix'!$E$38),0)</f>
        <v>0</v>
      </c>
      <c r="V854" s="160">
        <f t="shared" si="80"/>
        <v>0</v>
      </c>
      <c r="W854" s="160">
        <f>IF(V854&gt;0,(V854*'Checklist Parameters'!$E$35),0)</f>
        <v>0</v>
      </c>
      <c r="X854" s="161">
        <f t="shared" si="81"/>
        <v>0</v>
      </c>
      <c r="Y854" s="161">
        <f>IF('Checklist Parameters'!$E$102&lt;&gt;"",(I854/43560)*'Checklist Parameters'!$E$102,"N/A")</f>
        <v>0</v>
      </c>
      <c r="Z854" s="161" t="str">
        <f>IF('Checklist Parameters'!$E$58&lt;&gt;"",((I854*'Checklist Parameters'!$E$58)*'Checklist Parameters'!$E$35)/1000,"N/A")</f>
        <v>N/A</v>
      </c>
      <c r="AA854" s="161">
        <f>IF('Checklist Parameters'!$E$101&lt;&gt;"",IFERROR(I854/'Checklist Parameters'!$E$101,0),"N/A")</f>
        <v>0</v>
      </c>
      <c r="AB854" s="161" t="str">
        <f>IF('Checklist Parameters'!$E$43&lt;&gt;"",(I854*'Checklist Parameters'!$E$43)/1000,"N/A")</f>
        <v>N/A</v>
      </c>
      <c r="AC854" s="161">
        <f>IF('Checklist Parameters'!$E$16="",$X854,IF(AND('Checklist Parameters'!$E$16&lt;$X854,'Checklist Parameters'!$E$16&gt;=3),'Checklist Parameters'!$E$16,IF(AND('Checklist Parameters'!$E$16&lt;$X854,'Checklist Parameters'!$E$16&lt;3),0,$X854)))</f>
        <v>0</v>
      </c>
      <c r="AD854" s="161" t="str">
        <f>IF(AND(I854&lt;'Checklist Parameters'!$E$22,$I854&lt;&gt;0),"Y","")</f>
        <v/>
      </c>
      <c r="AE854" s="161" t="str">
        <f>IF($AD854="Y",0,IF('Checklist Parameters'!$E$25="","&lt;no limit&gt;",ROUNDDOWN((($I854-'Checklist Parameters'!$E$24)/'Checklist Parameters'!$E$25)+1,0)))</f>
        <v>&lt;no limit&gt;</v>
      </c>
      <c r="AF854" s="174">
        <f t="shared" si="82"/>
        <v>0</v>
      </c>
      <c r="AG854" s="161">
        <f t="shared" si="83"/>
        <v>0</v>
      </c>
      <c r="AH854" s="126"/>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row>
    <row r="855" spans="1:79" ht="15">
      <c r="A855" s="393"/>
      <c r="B855" s="393"/>
      <c r="C855" s="393"/>
      <c r="D855" s="393"/>
      <c r="E855" s="393"/>
      <c r="F855" s="393"/>
      <c r="G855" s="393"/>
      <c r="H855" s="394"/>
      <c r="I855" s="394"/>
      <c r="J855" s="394"/>
      <c r="K855" s="394"/>
      <c r="L855" s="394"/>
      <c r="M855" s="394"/>
      <c r="N855" s="313">
        <f>IF(IF(I855&lt;'Checklist Parameters'!$E$22,0,($I855-$L855))&lt;0,0,IF(I855&lt;'Checklist Parameters'!$E$22,0,($I855-$L855)))</f>
        <v>0</v>
      </c>
      <c r="O855" s="394"/>
      <c r="P855" s="395"/>
      <c r="Q855" s="316">
        <f t="shared" si="78"/>
        <v>0</v>
      </c>
      <c r="R855" s="159">
        <f t="shared" si="79"/>
        <v>0</v>
      </c>
      <c r="S855" s="159">
        <f>IF('Checklist Parameters'!$E$60&lt;0.2,0.2,'Checklist Parameters'!$E$60)</f>
        <v>0.72</v>
      </c>
      <c r="T855" s="160">
        <f>IF($O855="",IF('Checklist District ID'!$C$43="Y",MAX($R855:$S855)*$I855,SUM($R855:$S855)*$I855),IF(O855&gt;0,Q855*S855))</f>
        <v>0</v>
      </c>
      <c r="U855" s="160">
        <f>IF(Q855&gt;0,((I855-T855)*'Formula Matrix'!$E$38),0)</f>
        <v>0</v>
      </c>
      <c r="V855" s="160">
        <f t="shared" si="80"/>
        <v>0</v>
      </c>
      <c r="W855" s="160">
        <f>IF(V855&gt;0,(V855*'Checklist Parameters'!$E$35),0)</f>
        <v>0</v>
      </c>
      <c r="X855" s="161">
        <f t="shared" si="81"/>
        <v>0</v>
      </c>
      <c r="Y855" s="161">
        <f>IF('Checklist Parameters'!$E$102&lt;&gt;"",(I855/43560)*'Checklist Parameters'!$E$102,"N/A")</f>
        <v>0</v>
      </c>
      <c r="Z855" s="161" t="str">
        <f>IF('Checklist Parameters'!$E$58&lt;&gt;"",((I855*'Checklist Parameters'!$E$58)*'Checklist Parameters'!$E$35)/1000,"N/A")</f>
        <v>N/A</v>
      </c>
      <c r="AA855" s="161">
        <f>IF('Checklist Parameters'!$E$101&lt;&gt;"",IFERROR(I855/'Checklist Parameters'!$E$101,0),"N/A")</f>
        <v>0</v>
      </c>
      <c r="AB855" s="161" t="str">
        <f>IF('Checklist Parameters'!$E$43&lt;&gt;"",(I855*'Checklist Parameters'!$E$43)/1000,"N/A")</f>
        <v>N/A</v>
      </c>
      <c r="AC855" s="161">
        <f>IF('Checklist Parameters'!$E$16="",$X855,IF(AND('Checklist Parameters'!$E$16&lt;$X855,'Checklist Parameters'!$E$16&gt;=3),'Checklist Parameters'!$E$16,IF(AND('Checklist Parameters'!$E$16&lt;$X855,'Checklist Parameters'!$E$16&lt;3),0,$X855)))</f>
        <v>0</v>
      </c>
      <c r="AD855" s="161" t="str">
        <f>IF(AND(I855&lt;'Checklist Parameters'!$E$22,$I855&lt;&gt;0),"Y","")</f>
        <v/>
      </c>
      <c r="AE855" s="161" t="str">
        <f>IF($AD855="Y",0,IF('Checklist Parameters'!$E$25="","&lt;no limit&gt;",ROUNDDOWN((($I855-'Checklist Parameters'!$E$24)/'Checklist Parameters'!$E$25)+1,0)))</f>
        <v>&lt;no limit&gt;</v>
      </c>
      <c r="AF855" s="174">
        <f t="shared" si="82"/>
        <v>0</v>
      </c>
      <c r="AG855" s="161">
        <f t="shared" si="83"/>
        <v>0</v>
      </c>
      <c r="AH855" s="126"/>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row>
    <row r="856" spans="1:79" ht="15">
      <c r="A856" s="393"/>
      <c r="B856" s="393"/>
      <c r="C856" s="393"/>
      <c r="D856" s="393"/>
      <c r="E856" s="393"/>
      <c r="F856" s="393"/>
      <c r="G856" s="393"/>
      <c r="H856" s="394"/>
      <c r="I856" s="394"/>
      <c r="J856" s="394"/>
      <c r="K856" s="394"/>
      <c r="L856" s="394"/>
      <c r="M856" s="394"/>
      <c r="N856" s="313">
        <f>IF(IF(I856&lt;'Checklist Parameters'!$E$22,0,($I856-$L856))&lt;0,0,IF(I856&lt;'Checklist Parameters'!$E$22,0,($I856-$L856)))</f>
        <v>0</v>
      </c>
      <c r="O856" s="394"/>
      <c r="P856" s="395"/>
      <c r="Q856" s="316">
        <f t="shared" si="78"/>
        <v>0</v>
      </c>
      <c r="R856" s="159">
        <f t="shared" si="79"/>
        <v>0</v>
      </c>
      <c r="S856" s="159">
        <f>IF('Checklist Parameters'!$E$60&lt;0.2,0.2,'Checklist Parameters'!$E$60)</f>
        <v>0.72</v>
      </c>
      <c r="T856" s="160">
        <f>IF($O856="",IF('Checklist District ID'!$C$43="Y",MAX($R856:$S856)*$I856,SUM($R856:$S856)*$I856),IF(O856&gt;0,Q856*S856))</f>
        <v>0</v>
      </c>
      <c r="U856" s="160">
        <f>IF(Q856&gt;0,((I856-T856)*'Formula Matrix'!$E$38),0)</f>
        <v>0</v>
      </c>
      <c r="V856" s="160">
        <f t="shared" si="80"/>
        <v>0</v>
      </c>
      <c r="W856" s="160">
        <f>IF(V856&gt;0,(V856*'Checklist Parameters'!$E$35),0)</f>
        <v>0</v>
      </c>
      <c r="X856" s="161">
        <f t="shared" si="81"/>
        <v>0</v>
      </c>
      <c r="Y856" s="161">
        <f>IF('Checklist Parameters'!$E$102&lt;&gt;"",(I856/43560)*'Checklist Parameters'!$E$102,"N/A")</f>
        <v>0</v>
      </c>
      <c r="Z856" s="161" t="str">
        <f>IF('Checklist Parameters'!$E$58&lt;&gt;"",((I856*'Checklist Parameters'!$E$58)*'Checklist Parameters'!$E$35)/1000,"N/A")</f>
        <v>N/A</v>
      </c>
      <c r="AA856" s="161">
        <f>IF('Checklist Parameters'!$E$101&lt;&gt;"",IFERROR(I856/'Checklist Parameters'!$E$101,0),"N/A")</f>
        <v>0</v>
      </c>
      <c r="AB856" s="161" t="str">
        <f>IF('Checklist Parameters'!$E$43&lt;&gt;"",(I856*'Checklist Parameters'!$E$43)/1000,"N/A")</f>
        <v>N/A</v>
      </c>
      <c r="AC856" s="161">
        <f>IF('Checklist Parameters'!$E$16="",$X856,IF(AND('Checklist Parameters'!$E$16&lt;$X856,'Checklist Parameters'!$E$16&gt;=3),'Checklist Parameters'!$E$16,IF(AND('Checklist Parameters'!$E$16&lt;$X856,'Checklist Parameters'!$E$16&lt;3),0,$X856)))</f>
        <v>0</v>
      </c>
      <c r="AD856" s="161" t="str">
        <f>IF(AND(I856&lt;'Checklist Parameters'!$E$22,$I856&lt;&gt;0),"Y","")</f>
        <v/>
      </c>
      <c r="AE856" s="161" t="str">
        <f>IF($AD856="Y",0,IF('Checklist Parameters'!$E$25="","&lt;no limit&gt;",ROUNDDOWN((($I856-'Checklist Parameters'!$E$24)/'Checklist Parameters'!$E$25)+1,0)))</f>
        <v>&lt;no limit&gt;</v>
      </c>
      <c r="AF856" s="174">
        <f t="shared" si="82"/>
        <v>0</v>
      </c>
      <c r="AG856" s="161">
        <f t="shared" si="83"/>
        <v>0</v>
      </c>
      <c r="AH856" s="126"/>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row>
    <row r="857" spans="1:79" ht="15">
      <c r="A857" s="393"/>
      <c r="B857" s="393"/>
      <c r="C857" s="393"/>
      <c r="D857" s="393"/>
      <c r="E857" s="393"/>
      <c r="F857" s="393"/>
      <c r="G857" s="393"/>
      <c r="H857" s="394"/>
      <c r="I857" s="394"/>
      <c r="J857" s="394"/>
      <c r="K857" s="394"/>
      <c r="L857" s="394"/>
      <c r="M857" s="394"/>
      <c r="N857" s="313">
        <f>IF(IF(I857&lt;'Checklist Parameters'!$E$22,0,($I857-$L857))&lt;0,0,IF(I857&lt;'Checklist Parameters'!$E$22,0,($I857-$L857)))</f>
        <v>0</v>
      </c>
      <c r="O857" s="394"/>
      <c r="P857" s="395"/>
      <c r="Q857" s="316">
        <f t="shared" si="78"/>
        <v>0</v>
      </c>
      <c r="R857" s="159">
        <f t="shared" si="79"/>
        <v>0</v>
      </c>
      <c r="S857" s="159">
        <f>IF('Checklist Parameters'!$E$60&lt;0.2,0.2,'Checklist Parameters'!$E$60)</f>
        <v>0.72</v>
      </c>
      <c r="T857" s="160">
        <f>IF($O857="",IF('Checklist District ID'!$C$43="Y",MAX($R857:$S857)*$I857,SUM($R857:$S857)*$I857),IF(O857&gt;0,Q857*S857))</f>
        <v>0</v>
      </c>
      <c r="U857" s="160">
        <f>IF(Q857&gt;0,((I857-T857)*'Formula Matrix'!$E$38),0)</f>
        <v>0</v>
      </c>
      <c r="V857" s="160">
        <f t="shared" si="80"/>
        <v>0</v>
      </c>
      <c r="W857" s="160">
        <f>IF(V857&gt;0,(V857*'Checklist Parameters'!$E$35),0)</f>
        <v>0</v>
      </c>
      <c r="X857" s="161">
        <f t="shared" si="81"/>
        <v>0</v>
      </c>
      <c r="Y857" s="161">
        <f>IF('Checklist Parameters'!$E$102&lt;&gt;"",(I857/43560)*'Checklist Parameters'!$E$102,"N/A")</f>
        <v>0</v>
      </c>
      <c r="Z857" s="161" t="str">
        <f>IF('Checklist Parameters'!$E$58&lt;&gt;"",((I857*'Checklist Parameters'!$E$58)*'Checklist Parameters'!$E$35)/1000,"N/A")</f>
        <v>N/A</v>
      </c>
      <c r="AA857" s="161">
        <f>IF('Checklist Parameters'!$E$101&lt;&gt;"",IFERROR(I857/'Checklist Parameters'!$E$101,0),"N/A")</f>
        <v>0</v>
      </c>
      <c r="AB857" s="161" t="str">
        <f>IF('Checklist Parameters'!$E$43&lt;&gt;"",(I857*'Checklist Parameters'!$E$43)/1000,"N/A")</f>
        <v>N/A</v>
      </c>
      <c r="AC857" s="161">
        <f>IF('Checklist Parameters'!$E$16="",$X857,IF(AND('Checklist Parameters'!$E$16&lt;$X857,'Checklist Parameters'!$E$16&gt;=3),'Checklist Parameters'!$E$16,IF(AND('Checklist Parameters'!$E$16&lt;$X857,'Checklist Parameters'!$E$16&lt;3),0,$X857)))</f>
        <v>0</v>
      </c>
      <c r="AD857" s="161" t="str">
        <f>IF(AND(I857&lt;'Checklist Parameters'!$E$22,$I857&lt;&gt;0),"Y","")</f>
        <v/>
      </c>
      <c r="AE857" s="161" t="str">
        <f>IF($AD857="Y",0,IF('Checklist Parameters'!$E$25="","&lt;no limit&gt;",ROUNDDOWN((($I857-'Checklist Parameters'!$E$24)/'Checklist Parameters'!$E$25)+1,0)))</f>
        <v>&lt;no limit&gt;</v>
      </c>
      <c r="AF857" s="174">
        <f t="shared" si="82"/>
        <v>0</v>
      </c>
      <c r="AG857" s="161">
        <f t="shared" si="83"/>
        <v>0</v>
      </c>
      <c r="AH857" s="126"/>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row>
    <row r="858" spans="1:79" ht="15">
      <c r="A858" s="393"/>
      <c r="B858" s="393"/>
      <c r="C858" s="393"/>
      <c r="D858" s="393"/>
      <c r="E858" s="393"/>
      <c r="F858" s="393"/>
      <c r="G858" s="393"/>
      <c r="H858" s="394"/>
      <c r="I858" s="394"/>
      <c r="J858" s="394"/>
      <c r="K858" s="394"/>
      <c r="L858" s="394"/>
      <c r="M858" s="394"/>
      <c r="N858" s="313">
        <f>IF(IF(I858&lt;'Checklist Parameters'!$E$22,0,($I858-$L858))&lt;0,0,IF(I858&lt;'Checklist Parameters'!$E$22,0,($I858-$L858)))</f>
        <v>0</v>
      </c>
      <c r="O858" s="394"/>
      <c r="P858" s="395"/>
      <c r="Q858" s="316">
        <f t="shared" si="78"/>
        <v>0</v>
      </c>
      <c r="R858" s="159">
        <f t="shared" si="79"/>
        <v>0</v>
      </c>
      <c r="S858" s="159">
        <f>IF('Checklist Parameters'!$E$60&lt;0.2,0.2,'Checklist Parameters'!$E$60)</f>
        <v>0.72</v>
      </c>
      <c r="T858" s="160">
        <f>IF($O858="",IF('Checklist District ID'!$C$43="Y",MAX($R858:$S858)*$I858,SUM($R858:$S858)*$I858),IF(O858&gt;0,Q858*S858))</f>
        <v>0</v>
      </c>
      <c r="U858" s="160">
        <f>IF(Q858&gt;0,((I858-T858)*'Formula Matrix'!$E$38),0)</f>
        <v>0</v>
      </c>
      <c r="V858" s="160">
        <f t="shared" si="80"/>
        <v>0</v>
      </c>
      <c r="W858" s="160">
        <f>IF(V858&gt;0,(V858*'Checklist Parameters'!$E$35),0)</f>
        <v>0</v>
      </c>
      <c r="X858" s="161">
        <f t="shared" si="81"/>
        <v>0</v>
      </c>
      <c r="Y858" s="161">
        <f>IF('Checklist Parameters'!$E$102&lt;&gt;"",(I858/43560)*'Checklist Parameters'!$E$102,"N/A")</f>
        <v>0</v>
      </c>
      <c r="Z858" s="161" t="str">
        <f>IF('Checklist Parameters'!$E$58&lt;&gt;"",((I858*'Checklist Parameters'!$E$58)*'Checklist Parameters'!$E$35)/1000,"N/A")</f>
        <v>N/A</v>
      </c>
      <c r="AA858" s="161">
        <f>IF('Checklist Parameters'!$E$101&lt;&gt;"",IFERROR(I858/'Checklist Parameters'!$E$101,0),"N/A")</f>
        <v>0</v>
      </c>
      <c r="AB858" s="161" t="str">
        <f>IF('Checklist Parameters'!$E$43&lt;&gt;"",(I858*'Checklist Parameters'!$E$43)/1000,"N/A")</f>
        <v>N/A</v>
      </c>
      <c r="AC858" s="161">
        <f>IF('Checklist Parameters'!$E$16="",$X858,IF(AND('Checklist Parameters'!$E$16&lt;$X858,'Checklist Parameters'!$E$16&gt;=3),'Checklist Parameters'!$E$16,IF(AND('Checklist Parameters'!$E$16&lt;$X858,'Checklist Parameters'!$E$16&lt;3),0,$X858)))</f>
        <v>0</v>
      </c>
      <c r="AD858" s="161" t="str">
        <f>IF(AND(I858&lt;'Checklist Parameters'!$E$22,$I858&lt;&gt;0),"Y","")</f>
        <v/>
      </c>
      <c r="AE858" s="161" t="str">
        <f>IF($AD858="Y",0,IF('Checklist Parameters'!$E$25="","&lt;no limit&gt;",ROUNDDOWN((($I858-'Checklist Parameters'!$E$24)/'Checklist Parameters'!$E$25)+1,0)))</f>
        <v>&lt;no limit&gt;</v>
      </c>
      <c r="AF858" s="174">
        <f t="shared" si="82"/>
        <v>0</v>
      </c>
      <c r="AG858" s="161">
        <f t="shared" si="83"/>
        <v>0</v>
      </c>
      <c r="AH858" s="126"/>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row>
    <row r="859" spans="1:79" ht="15">
      <c r="A859" s="393"/>
      <c r="B859" s="393"/>
      <c r="C859" s="393"/>
      <c r="D859" s="393"/>
      <c r="E859" s="393"/>
      <c r="F859" s="393"/>
      <c r="G859" s="393"/>
      <c r="H859" s="394"/>
      <c r="I859" s="394"/>
      <c r="J859" s="394"/>
      <c r="K859" s="394"/>
      <c r="L859" s="394"/>
      <c r="M859" s="394"/>
      <c r="N859" s="313">
        <f>IF(IF(I859&lt;'Checklist Parameters'!$E$22,0,($I859-$L859))&lt;0,0,IF(I859&lt;'Checklist Parameters'!$E$22,0,($I859-$L859)))</f>
        <v>0</v>
      </c>
      <c r="O859" s="394"/>
      <c r="P859" s="395"/>
      <c r="Q859" s="316">
        <f t="shared" si="78"/>
        <v>0</v>
      </c>
      <c r="R859" s="159">
        <f t="shared" si="79"/>
        <v>0</v>
      </c>
      <c r="S859" s="159">
        <f>IF('Checklist Parameters'!$E$60&lt;0.2,0.2,'Checklist Parameters'!$E$60)</f>
        <v>0.72</v>
      </c>
      <c r="T859" s="160">
        <f>IF($O859="",IF('Checklist District ID'!$C$43="Y",MAX($R859:$S859)*$I859,SUM($R859:$S859)*$I859),IF(O859&gt;0,Q859*S859))</f>
        <v>0</v>
      </c>
      <c r="U859" s="160">
        <f>IF(Q859&gt;0,((I859-T859)*'Formula Matrix'!$E$38),0)</f>
        <v>0</v>
      </c>
      <c r="V859" s="160">
        <f t="shared" si="80"/>
        <v>0</v>
      </c>
      <c r="W859" s="160">
        <f>IF(V859&gt;0,(V859*'Checklist Parameters'!$E$35),0)</f>
        <v>0</v>
      </c>
      <c r="X859" s="161">
        <f t="shared" si="81"/>
        <v>0</v>
      </c>
      <c r="Y859" s="161">
        <f>IF('Checklist Parameters'!$E$102&lt;&gt;"",(I859/43560)*'Checklist Parameters'!$E$102,"N/A")</f>
        <v>0</v>
      </c>
      <c r="Z859" s="161" t="str">
        <f>IF('Checklist Parameters'!$E$58&lt;&gt;"",((I859*'Checklist Parameters'!$E$58)*'Checklist Parameters'!$E$35)/1000,"N/A")</f>
        <v>N/A</v>
      </c>
      <c r="AA859" s="161">
        <f>IF('Checklist Parameters'!$E$101&lt;&gt;"",IFERROR(I859/'Checklist Parameters'!$E$101,0),"N/A")</f>
        <v>0</v>
      </c>
      <c r="AB859" s="161" t="str">
        <f>IF('Checklist Parameters'!$E$43&lt;&gt;"",(I859*'Checklist Parameters'!$E$43)/1000,"N/A")</f>
        <v>N/A</v>
      </c>
      <c r="AC859" s="161">
        <f>IF('Checklist Parameters'!$E$16="",$X859,IF(AND('Checklist Parameters'!$E$16&lt;$X859,'Checklist Parameters'!$E$16&gt;=3),'Checklist Parameters'!$E$16,IF(AND('Checklist Parameters'!$E$16&lt;$X859,'Checklist Parameters'!$E$16&lt;3),0,$X859)))</f>
        <v>0</v>
      </c>
      <c r="AD859" s="161" t="str">
        <f>IF(AND(I859&lt;'Checklist Parameters'!$E$22,$I859&lt;&gt;0),"Y","")</f>
        <v/>
      </c>
      <c r="AE859" s="161" t="str">
        <f>IF($AD859="Y",0,IF('Checklist Parameters'!$E$25="","&lt;no limit&gt;",ROUNDDOWN((($I859-'Checklist Parameters'!$E$24)/'Checklist Parameters'!$E$25)+1,0)))</f>
        <v>&lt;no limit&gt;</v>
      </c>
      <c r="AF859" s="174">
        <f t="shared" si="82"/>
        <v>0</v>
      </c>
      <c r="AG859" s="161">
        <f t="shared" si="83"/>
        <v>0</v>
      </c>
      <c r="AH859" s="126"/>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row>
    <row r="860" spans="1:79" ht="15">
      <c r="A860" s="393"/>
      <c r="B860" s="393"/>
      <c r="C860" s="393"/>
      <c r="D860" s="393"/>
      <c r="E860" s="393"/>
      <c r="F860" s="393"/>
      <c r="G860" s="393"/>
      <c r="H860" s="394"/>
      <c r="I860" s="394"/>
      <c r="J860" s="394"/>
      <c r="K860" s="394"/>
      <c r="L860" s="394"/>
      <c r="M860" s="394"/>
      <c r="N860" s="313">
        <f>IF(IF(I860&lt;'Checklist Parameters'!$E$22,0,($I860-$L860))&lt;0,0,IF(I860&lt;'Checklist Parameters'!$E$22,0,($I860-$L860)))</f>
        <v>0</v>
      </c>
      <c r="O860" s="394"/>
      <c r="P860" s="395"/>
      <c r="Q860" s="316">
        <f t="shared" si="78"/>
        <v>0</v>
      </c>
      <c r="R860" s="159">
        <f t="shared" si="79"/>
        <v>0</v>
      </c>
      <c r="S860" s="159">
        <f>IF('Checklist Parameters'!$E$60&lt;0.2,0.2,'Checklist Parameters'!$E$60)</f>
        <v>0.72</v>
      </c>
      <c r="T860" s="160">
        <f>IF($O860="",IF('Checklist District ID'!$C$43="Y",MAX($R860:$S860)*$I860,SUM($R860:$S860)*$I860),IF(O860&gt;0,Q860*S860))</f>
        <v>0</v>
      </c>
      <c r="U860" s="160">
        <f>IF(Q860&gt;0,((I860-T860)*'Formula Matrix'!$E$38),0)</f>
        <v>0</v>
      </c>
      <c r="V860" s="160">
        <f t="shared" si="80"/>
        <v>0</v>
      </c>
      <c r="W860" s="160">
        <f>IF(V860&gt;0,(V860*'Checklist Parameters'!$E$35),0)</f>
        <v>0</v>
      </c>
      <c r="X860" s="161">
        <f t="shared" si="81"/>
        <v>0</v>
      </c>
      <c r="Y860" s="161">
        <f>IF('Checklist Parameters'!$E$102&lt;&gt;"",(I860/43560)*'Checklist Parameters'!$E$102,"N/A")</f>
        <v>0</v>
      </c>
      <c r="Z860" s="161" t="str">
        <f>IF('Checklist Parameters'!$E$58&lt;&gt;"",((I860*'Checklist Parameters'!$E$58)*'Checklist Parameters'!$E$35)/1000,"N/A")</f>
        <v>N/A</v>
      </c>
      <c r="AA860" s="161">
        <f>IF('Checklist Parameters'!$E$101&lt;&gt;"",IFERROR(I860/'Checklist Parameters'!$E$101,0),"N/A")</f>
        <v>0</v>
      </c>
      <c r="AB860" s="161" t="str">
        <f>IF('Checklist Parameters'!$E$43&lt;&gt;"",(I860*'Checklist Parameters'!$E$43)/1000,"N/A")</f>
        <v>N/A</v>
      </c>
      <c r="AC860" s="161">
        <f>IF('Checklist Parameters'!$E$16="",$X860,IF(AND('Checklist Parameters'!$E$16&lt;$X860,'Checklist Parameters'!$E$16&gt;=3),'Checklist Parameters'!$E$16,IF(AND('Checklist Parameters'!$E$16&lt;$X860,'Checklist Parameters'!$E$16&lt;3),0,$X860)))</f>
        <v>0</v>
      </c>
      <c r="AD860" s="161" t="str">
        <f>IF(AND(I860&lt;'Checklist Parameters'!$E$22,$I860&lt;&gt;0),"Y","")</f>
        <v/>
      </c>
      <c r="AE860" s="161" t="str">
        <f>IF($AD860="Y",0,IF('Checklist Parameters'!$E$25="","&lt;no limit&gt;",ROUNDDOWN((($I860-'Checklist Parameters'!$E$24)/'Checklist Parameters'!$E$25)+1,0)))</f>
        <v>&lt;no limit&gt;</v>
      </c>
      <c r="AF860" s="174">
        <f t="shared" si="82"/>
        <v>0</v>
      </c>
      <c r="AG860" s="161">
        <f t="shared" si="83"/>
        <v>0</v>
      </c>
      <c r="AH860" s="126"/>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row>
    <row r="861" spans="1:79" ht="15">
      <c r="A861" s="393"/>
      <c r="B861" s="393"/>
      <c r="C861" s="393"/>
      <c r="D861" s="393"/>
      <c r="E861" s="393"/>
      <c r="F861" s="393"/>
      <c r="G861" s="393"/>
      <c r="H861" s="394"/>
      <c r="I861" s="394"/>
      <c r="J861" s="394"/>
      <c r="K861" s="394"/>
      <c r="L861" s="394"/>
      <c r="M861" s="394"/>
      <c r="N861" s="313">
        <f>IF(IF(I861&lt;'Checklist Parameters'!$E$22,0,($I861-$L861))&lt;0,0,IF(I861&lt;'Checklist Parameters'!$E$22,0,($I861-$L861)))</f>
        <v>0</v>
      </c>
      <c r="O861" s="394"/>
      <c r="P861" s="395"/>
      <c r="Q861" s="316">
        <f t="shared" si="78"/>
        <v>0</v>
      </c>
      <c r="R861" s="159">
        <f t="shared" si="79"/>
        <v>0</v>
      </c>
      <c r="S861" s="159">
        <f>IF('Checklist Parameters'!$E$60&lt;0.2,0.2,'Checklist Parameters'!$E$60)</f>
        <v>0.72</v>
      </c>
      <c r="T861" s="160">
        <f>IF($O861="",IF('Checklist District ID'!$C$43="Y",MAX($R861:$S861)*$I861,SUM($R861:$S861)*$I861),IF(O861&gt;0,Q861*S861))</f>
        <v>0</v>
      </c>
      <c r="U861" s="160">
        <f>IF(Q861&gt;0,((I861-T861)*'Formula Matrix'!$E$38),0)</f>
        <v>0</v>
      </c>
      <c r="V861" s="160">
        <f t="shared" si="80"/>
        <v>0</v>
      </c>
      <c r="W861" s="160">
        <f>IF(V861&gt;0,(V861*'Checklist Parameters'!$E$35),0)</f>
        <v>0</v>
      </c>
      <c r="X861" s="161">
        <f t="shared" si="81"/>
        <v>0</v>
      </c>
      <c r="Y861" s="161">
        <f>IF('Checklist Parameters'!$E$102&lt;&gt;"",(I861/43560)*'Checklist Parameters'!$E$102,"N/A")</f>
        <v>0</v>
      </c>
      <c r="Z861" s="161" t="str">
        <f>IF('Checklist Parameters'!$E$58&lt;&gt;"",((I861*'Checklist Parameters'!$E$58)*'Checklist Parameters'!$E$35)/1000,"N/A")</f>
        <v>N/A</v>
      </c>
      <c r="AA861" s="161">
        <f>IF('Checklist Parameters'!$E$101&lt;&gt;"",IFERROR(I861/'Checklist Parameters'!$E$101,0),"N/A")</f>
        <v>0</v>
      </c>
      <c r="AB861" s="161" t="str">
        <f>IF('Checklist Parameters'!$E$43&lt;&gt;"",(I861*'Checklist Parameters'!$E$43)/1000,"N/A")</f>
        <v>N/A</v>
      </c>
      <c r="AC861" s="161">
        <f>IF('Checklist Parameters'!$E$16="",$X861,IF(AND('Checklist Parameters'!$E$16&lt;$X861,'Checklist Parameters'!$E$16&gt;=3),'Checklist Parameters'!$E$16,IF(AND('Checklist Parameters'!$E$16&lt;$X861,'Checklist Parameters'!$E$16&lt;3),0,$X861)))</f>
        <v>0</v>
      </c>
      <c r="AD861" s="161" t="str">
        <f>IF(AND(I861&lt;'Checklist Parameters'!$E$22,$I861&lt;&gt;0),"Y","")</f>
        <v/>
      </c>
      <c r="AE861" s="161" t="str">
        <f>IF($AD861="Y",0,IF('Checklist Parameters'!$E$25="","&lt;no limit&gt;",ROUNDDOWN((($I861-'Checklist Parameters'!$E$24)/'Checklist Parameters'!$E$25)+1,0)))</f>
        <v>&lt;no limit&gt;</v>
      </c>
      <c r="AF861" s="174">
        <f t="shared" si="82"/>
        <v>0</v>
      </c>
      <c r="AG861" s="161">
        <f t="shared" si="83"/>
        <v>0</v>
      </c>
      <c r="AH861" s="126"/>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row>
    <row r="862" spans="1:79" ht="15">
      <c r="A862" s="393"/>
      <c r="B862" s="393"/>
      <c r="C862" s="393"/>
      <c r="D862" s="393"/>
      <c r="E862" s="393"/>
      <c r="F862" s="393"/>
      <c r="G862" s="393"/>
      <c r="H862" s="394"/>
      <c r="I862" s="394"/>
      <c r="J862" s="394"/>
      <c r="K862" s="394"/>
      <c r="L862" s="394"/>
      <c r="M862" s="394"/>
      <c r="N862" s="313">
        <f>IF(IF(I862&lt;'Checklist Parameters'!$E$22,0,($I862-$L862))&lt;0,0,IF(I862&lt;'Checklist Parameters'!$E$22,0,($I862-$L862)))</f>
        <v>0</v>
      </c>
      <c r="O862" s="394"/>
      <c r="P862" s="395"/>
      <c r="Q862" s="316">
        <f t="shared" si="78"/>
        <v>0</v>
      </c>
      <c r="R862" s="159">
        <f t="shared" si="79"/>
        <v>0</v>
      </c>
      <c r="S862" s="159">
        <f>IF('Checklist Parameters'!$E$60&lt;0.2,0.2,'Checklist Parameters'!$E$60)</f>
        <v>0.72</v>
      </c>
      <c r="T862" s="160">
        <f>IF($O862="",IF('Checklist District ID'!$C$43="Y",MAX($R862:$S862)*$I862,SUM($R862:$S862)*$I862),IF(O862&gt;0,Q862*S862))</f>
        <v>0</v>
      </c>
      <c r="U862" s="160">
        <f>IF(Q862&gt;0,((I862-T862)*'Formula Matrix'!$E$38),0)</f>
        <v>0</v>
      </c>
      <c r="V862" s="160">
        <f t="shared" si="80"/>
        <v>0</v>
      </c>
      <c r="W862" s="160">
        <f>IF(V862&gt;0,(V862*'Checklist Parameters'!$E$35),0)</f>
        <v>0</v>
      </c>
      <c r="X862" s="161">
        <f t="shared" si="81"/>
        <v>0</v>
      </c>
      <c r="Y862" s="161">
        <f>IF('Checklist Parameters'!$E$102&lt;&gt;"",(I862/43560)*'Checklist Parameters'!$E$102,"N/A")</f>
        <v>0</v>
      </c>
      <c r="Z862" s="161" t="str">
        <f>IF('Checklist Parameters'!$E$58&lt;&gt;"",((I862*'Checklist Parameters'!$E$58)*'Checklist Parameters'!$E$35)/1000,"N/A")</f>
        <v>N/A</v>
      </c>
      <c r="AA862" s="161">
        <f>IF('Checklist Parameters'!$E$101&lt;&gt;"",IFERROR(I862/'Checklist Parameters'!$E$101,0),"N/A")</f>
        <v>0</v>
      </c>
      <c r="AB862" s="161" t="str">
        <f>IF('Checklist Parameters'!$E$43&lt;&gt;"",(I862*'Checklist Parameters'!$E$43)/1000,"N/A")</f>
        <v>N/A</v>
      </c>
      <c r="AC862" s="161">
        <f>IF('Checklist Parameters'!$E$16="",$X862,IF(AND('Checklist Parameters'!$E$16&lt;$X862,'Checklist Parameters'!$E$16&gt;=3),'Checklist Parameters'!$E$16,IF(AND('Checklist Parameters'!$E$16&lt;$X862,'Checklist Parameters'!$E$16&lt;3),0,$X862)))</f>
        <v>0</v>
      </c>
      <c r="AD862" s="161" t="str">
        <f>IF(AND(I862&lt;'Checklist Parameters'!$E$22,$I862&lt;&gt;0),"Y","")</f>
        <v/>
      </c>
      <c r="AE862" s="161" t="str">
        <f>IF($AD862="Y",0,IF('Checklist Parameters'!$E$25="","&lt;no limit&gt;",ROUNDDOWN((($I862-'Checklist Parameters'!$E$24)/'Checklist Parameters'!$E$25)+1,0)))</f>
        <v>&lt;no limit&gt;</v>
      </c>
      <c r="AF862" s="174">
        <f t="shared" si="82"/>
        <v>0</v>
      </c>
      <c r="AG862" s="161">
        <f t="shared" si="83"/>
        <v>0</v>
      </c>
      <c r="AH862" s="126"/>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row>
    <row r="863" spans="1:79" ht="15">
      <c r="A863" s="393"/>
      <c r="B863" s="393"/>
      <c r="C863" s="393"/>
      <c r="D863" s="393"/>
      <c r="E863" s="393"/>
      <c r="F863" s="393"/>
      <c r="G863" s="393"/>
      <c r="H863" s="394"/>
      <c r="I863" s="394"/>
      <c r="J863" s="394"/>
      <c r="K863" s="394"/>
      <c r="L863" s="394"/>
      <c r="M863" s="394"/>
      <c r="N863" s="313">
        <f>IF(IF(I863&lt;'Checklist Parameters'!$E$22,0,($I863-$L863))&lt;0,0,IF(I863&lt;'Checklist Parameters'!$E$22,0,($I863-$L863)))</f>
        <v>0</v>
      </c>
      <c r="O863" s="394"/>
      <c r="P863" s="395"/>
      <c r="Q863" s="316">
        <f t="shared" si="78"/>
        <v>0</v>
      </c>
      <c r="R863" s="159">
        <f t="shared" si="79"/>
        <v>0</v>
      </c>
      <c r="S863" s="159">
        <f>IF('Checklist Parameters'!$E$60&lt;0.2,0.2,'Checklist Parameters'!$E$60)</f>
        <v>0.72</v>
      </c>
      <c r="T863" s="160">
        <f>IF($O863="",IF('Checklist District ID'!$C$43="Y",MAX($R863:$S863)*$I863,SUM($R863:$S863)*$I863),IF(O863&gt;0,Q863*S863))</f>
        <v>0</v>
      </c>
      <c r="U863" s="160">
        <f>IF(Q863&gt;0,((I863-T863)*'Formula Matrix'!$E$38),0)</f>
        <v>0</v>
      </c>
      <c r="V863" s="160">
        <f t="shared" si="80"/>
        <v>0</v>
      </c>
      <c r="W863" s="160">
        <f>IF(V863&gt;0,(V863*'Checklist Parameters'!$E$35),0)</f>
        <v>0</v>
      </c>
      <c r="X863" s="161">
        <f t="shared" si="81"/>
        <v>0</v>
      </c>
      <c r="Y863" s="161">
        <f>IF('Checklist Parameters'!$E$102&lt;&gt;"",(I863/43560)*'Checklist Parameters'!$E$102,"N/A")</f>
        <v>0</v>
      </c>
      <c r="Z863" s="161" t="str">
        <f>IF('Checklist Parameters'!$E$58&lt;&gt;"",((I863*'Checklist Parameters'!$E$58)*'Checklist Parameters'!$E$35)/1000,"N/A")</f>
        <v>N/A</v>
      </c>
      <c r="AA863" s="161">
        <f>IF('Checklist Parameters'!$E$101&lt;&gt;"",IFERROR(I863/'Checklist Parameters'!$E$101,0),"N/A")</f>
        <v>0</v>
      </c>
      <c r="AB863" s="161" t="str">
        <f>IF('Checklist Parameters'!$E$43&lt;&gt;"",(I863*'Checklist Parameters'!$E$43)/1000,"N/A")</f>
        <v>N/A</v>
      </c>
      <c r="AC863" s="161">
        <f>IF('Checklist Parameters'!$E$16="",$X863,IF(AND('Checklist Parameters'!$E$16&lt;$X863,'Checklist Parameters'!$E$16&gt;=3),'Checklist Parameters'!$E$16,IF(AND('Checklist Parameters'!$E$16&lt;$X863,'Checklist Parameters'!$E$16&lt;3),0,$X863)))</f>
        <v>0</v>
      </c>
      <c r="AD863" s="161" t="str">
        <f>IF(AND(I863&lt;'Checklist Parameters'!$E$22,$I863&lt;&gt;0),"Y","")</f>
        <v/>
      </c>
      <c r="AE863" s="161" t="str">
        <f>IF($AD863="Y",0,IF('Checklist Parameters'!$E$25="","&lt;no limit&gt;",ROUNDDOWN((($I863-'Checklist Parameters'!$E$24)/'Checklist Parameters'!$E$25)+1,0)))</f>
        <v>&lt;no limit&gt;</v>
      </c>
      <c r="AF863" s="174">
        <f t="shared" si="82"/>
        <v>0</v>
      </c>
      <c r="AG863" s="161">
        <f t="shared" si="83"/>
        <v>0</v>
      </c>
      <c r="AH863" s="126"/>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row>
    <row r="864" spans="1:79" ht="15">
      <c r="A864" s="393"/>
      <c r="B864" s="393"/>
      <c r="C864" s="393"/>
      <c r="D864" s="393"/>
      <c r="E864" s="393"/>
      <c r="F864" s="393"/>
      <c r="G864" s="393"/>
      <c r="H864" s="394"/>
      <c r="I864" s="394"/>
      <c r="J864" s="394"/>
      <c r="K864" s="394"/>
      <c r="L864" s="394"/>
      <c r="M864" s="394"/>
      <c r="N864" s="313">
        <f>IF(IF(I864&lt;'Checklist Parameters'!$E$22,0,($I864-$L864))&lt;0,0,IF(I864&lt;'Checklist Parameters'!$E$22,0,($I864-$L864)))</f>
        <v>0</v>
      </c>
      <c r="O864" s="394"/>
      <c r="P864" s="395"/>
      <c r="Q864" s="316">
        <f t="shared" si="78"/>
        <v>0</v>
      </c>
      <c r="R864" s="159">
        <f t="shared" si="79"/>
        <v>0</v>
      </c>
      <c r="S864" s="159">
        <f>IF('Checklist Parameters'!$E$60&lt;0.2,0.2,'Checklist Parameters'!$E$60)</f>
        <v>0.72</v>
      </c>
      <c r="T864" s="160">
        <f>IF($O864="",IF('Checklist District ID'!$C$43="Y",MAX($R864:$S864)*$I864,SUM($R864:$S864)*$I864),IF(O864&gt;0,Q864*S864))</f>
        <v>0</v>
      </c>
      <c r="U864" s="160">
        <f>IF(Q864&gt;0,((I864-T864)*'Formula Matrix'!$E$38),0)</f>
        <v>0</v>
      </c>
      <c r="V864" s="160">
        <f t="shared" si="80"/>
        <v>0</v>
      </c>
      <c r="W864" s="160">
        <f>IF(V864&gt;0,(V864*'Checklist Parameters'!$E$35),0)</f>
        <v>0</v>
      </c>
      <c r="X864" s="161">
        <f t="shared" si="81"/>
        <v>0</v>
      </c>
      <c r="Y864" s="161">
        <f>IF('Checklist Parameters'!$E$102&lt;&gt;"",(I864/43560)*'Checklist Parameters'!$E$102,"N/A")</f>
        <v>0</v>
      </c>
      <c r="Z864" s="161" t="str">
        <f>IF('Checklist Parameters'!$E$58&lt;&gt;"",((I864*'Checklist Parameters'!$E$58)*'Checklist Parameters'!$E$35)/1000,"N/A")</f>
        <v>N/A</v>
      </c>
      <c r="AA864" s="161">
        <f>IF('Checklist Parameters'!$E$101&lt;&gt;"",IFERROR(I864/'Checklist Parameters'!$E$101,0),"N/A")</f>
        <v>0</v>
      </c>
      <c r="AB864" s="161" t="str">
        <f>IF('Checklist Parameters'!$E$43&lt;&gt;"",(I864*'Checklist Parameters'!$E$43)/1000,"N/A")</f>
        <v>N/A</v>
      </c>
      <c r="AC864" s="161">
        <f>IF('Checklist Parameters'!$E$16="",$X864,IF(AND('Checklist Parameters'!$E$16&lt;$X864,'Checklist Parameters'!$E$16&gt;=3),'Checklist Parameters'!$E$16,IF(AND('Checklist Parameters'!$E$16&lt;$X864,'Checklist Parameters'!$E$16&lt;3),0,$X864)))</f>
        <v>0</v>
      </c>
      <c r="AD864" s="161" t="str">
        <f>IF(AND(I864&lt;'Checklist Parameters'!$E$22,$I864&lt;&gt;0),"Y","")</f>
        <v/>
      </c>
      <c r="AE864" s="161" t="str">
        <f>IF($AD864="Y",0,IF('Checklist Parameters'!$E$25="","&lt;no limit&gt;",ROUNDDOWN((($I864-'Checklist Parameters'!$E$24)/'Checklist Parameters'!$E$25)+1,0)))</f>
        <v>&lt;no limit&gt;</v>
      </c>
      <c r="AF864" s="174">
        <f t="shared" si="82"/>
        <v>0</v>
      </c>
      <c r="AG864" s="161">
        <f t="shared" si="83"/>
        <v>0</v>
      </c>
      <c r="AH864" s="126"/>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row>
    <row r="865" spans="1:79" ht="15">
      <c r="A865" s="393"/>
      <c r="B865" s="393"/>
      <c r="C865" s="393"/>
      <c r="D865" s="393"/>
      <c r="E865" s="393"/>
      <c r="F865" s="393"/>
      <c r="G865" s="393"/>
      <c r="H865" s="394"/>
      <c r="I865" s="394"/>
      <c r="J865" s="394"/>
      <c r="K865" s="394"/>
      <c r="L865" s="394"/>
      <c r="M865" s="394"/>
      <c r="N865" s="313">
        <f>IF(IF(I865&lt;'Checklist Parameters'!$E$22,0,($I865-$L865))&lt;0,0,IF(I865&lt;'Checklist Parameters'!$E$22,0,($I865-$L865)))</f>
        <v>0</v>
      </c>
      <c r="O865" s="394"/>
      <c r="P865" s="395"/>
      <c r="Q865" s="316">
        <f t="shared" si="78"/>
        <v>0</v>
      </c>
      <c r="R865" s="159">
        <f t="shared" si="79"/>
        <v>0</v>
      </c>
      <c r="S865" s="159">
        <f>IF('Checklist Parameters'!$E$60&lt;0.2,0.2,'Checklist Parameters'!$E$60)</f>
        <v>0.72</v>
      </c>
      <c r="T865" s="160">
        <f>IF($O865="",IF('Checklist District ID'!$C$43="Y",MAX($R865:$S865)*$I865,SUM($R865:$S865)*$I865),IF(O865&gt;0,Q865*S865))</f>
        <v>0</v>
      </c>
      <c r="U865" s="160">
        <f>IF(Q865&gt;0,((I865-T865)*'Formula Matrix'!$E$38),0)</f>
        <v>0</v>
      </c>
      <c r="V865" s="160">
        <f t="shared" si="80"/>
        <v>0</v>
      </c>
      <c r="W865" s="160">
        <f>IF(V865&gt;0,(V865*'Checklist Parameters'!$E$35),0)</f>
        <v>0</v>
      </c>
      <c r="X865" s="161">
        <f t="shared" si="81"/>
        <v>0</v>
      </c>
      <c r="Y865" s="161">
        <f>IF('Checklist Parameters'!$E$102&lt;&gt;"",(I865/43560)*'Checklist Parameters'!$E$102,"N/A")</f>
        <v>0</v>
      </c>
      <c r="Z865" s="161" t="str">
        <f>IF('Checklist Parameters'!$E$58&lt;&gt;"",((I865*'Checklist Parameters'!$E$58)*'Checklist Parameters'!$E$35)/1000,"N/A")</f>
        <v>N/A</v>
      </c>
      <c r="AA865" s="161">
        <f>IF('Checklist Parameters'!$E$101&lt;&gt;"",IFERROR(I865/'Checklist Parameters'!$E$101,0),"N/A")</f>
        <v>0</v>
      </c>
      <c r="AB865" s="161" t="str">
        <f>IF('Checklist Parameters'!$E$43&lt;&gt;"",(I865*'Checklist Parameters'!$E$43)/1000,"N/A")</f>
        <v>N/A</v>
      </c>
      <c r="AC865" s="161">
        <f>IF('Checklist Parameters'!$E$16="",$X865,IF(AND('Checklist Parameters'!$E$16&lt;$X865,'Checklist Parameters'!$E$16&gt;=3),'Checklist Parameters'!$E$16,IF(AND('Checklist Parameters'!$E$16&lt;$X865,'Checklist Parameters'!$E$16&lt;3),0,$X865)))</f>
        <v>0</v>
      </c>
      <c r="AD865" s="161" t="str">
        <f>IF(AND(I865&lt;'Checklist Parameters'!$E$22,$I865&lt;&gt;0),"Y","")</f>
        <v/>
      </c>
      <c r="AE865" s="161" t="str">
        <f>IF($AD865="Y",0,IF('Checklist Parameters'!$E$25="","&lt;no limit&gt;",ROUNDDOWN((($I865-'Checklist Parameters'!$E$24)/'Checklist Parameters'!$E$25)+1,0)))</f>
        <v>&lt;no limit&gt;</v>
      </c>
      <c r="AF865" s="174">
        <f t="shared" si="82"/>
        <v>0</v>
      </c>
      <c r="AG865" s="161">
        <f t="shared" si="83"/>
        <v>0</v>
      </c>
      <c r="AH865" s="126"/>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row>
    <row r="866" spans="1:79" ht="15">
      <c r="A866" s="393"/>
      <c r="B866" s="393"/>
      <c r="C866" s="393"/>
      <c r="D866" s="393"/>
      <c r="E866" s="393"/>
      <c r="F866" s="393"/>
      <c r="G866" s="393"/>
      <c r="H866" s="394"/>
      <c r="I866" s="394"/>
      <c r="J866" s="394"/>
      <c r="K866" s="394"/>
      <c r="L866" s="394"/>
      <c r="M866" s="394"/>
      <c r="N866" s="313">
        <f>IF(IF(I866&lt;'Checklist Parameters'!$E$22,0,($I866-$L866))&lt;0,0,IF(I866&lt;'Checklist Parameters'!$E$22,0,($I866-$L866)))</f>
        <v>0</v>
      </c>
      <c r="O866" s="394"/>
      <c r="P866" s="395"/>
      <c r="Q866" s="316">
        <f t="shared" si="78"/>
        <v>0</v>
      </c>
      <c r="R866" s="159">
        <f t="shared" si="79"/>
        <v>0</v>
      </c>
      <c r="S866" s="159">
        <f>IF('Checklist Parameters'!$E$60&lt;0.2,0.2,'Checklist Parameters'!$E$60)</f>
        <v>0.72</v>
      </c>
      <c r="T866" s="160">
        <f>IF($O866="",IF('Checklist District ID'!$C$43="Y",MAX($R866:$S866)*$I866,SUM($R866:$S866)*$I866),IF(O866&gt;0,Q866*S866))</f>
        <v>0</v>
      </c>
      <c r="U866" s="160">
        <f>IF(Q866&gt;0,((I866-T866)*'Formula Matrix'!$E$38),0)</f>
        <v>0</v>
      </c>
      <c r="V866" s="160">
        <f t="shared" si="80"/>
        <v>0</v>
      </c>
      <c r="W866" s="160">
        <f>IF(V866&gt;0,(V866*'Checklist Parameters'!$E$35),0)</f>
        <v>0</v>
      </c>
      <c r="X866" s="161">
        <f t="shared" si="81"/>
        <v>0</v>
      </c>
      <c r="Y866" s="161">
        <f>IF('Checklist Parameters'!$E$102&lt;&gt;"",(I866/43560)*'Checklist Parameters'!$E$102,"N/A")</f>
        <v>0</v>
      </c>
      <c r="Z866" s="161" t="str">
        <f>IF('Checklist Parameters'!$E$58&lt;&gt;"",((I866*'Checklist Parameters'!$E$58)*'Checklist Parameters'!$E$35)/1000,"N/A")</f>
        <v>N/A</v>
      </c>
      <c r="AA866" s="161">
        <f>IF('Checklist Parameters'!$E$101&lt;&gt;"",IFERROR(I866/'Checklist Parameters'!$E$101,0),"N/A")</f>
        <v>0</v>
      </c>
      <c r="AB866" s="161" t="str">
        <f>IF('Checklist Parameters'!$E$43&lt;&gt;"",(I866*'Checklist Parameters'!$E$43)/1000,"N/A")</f>
        <v>N/A</v>
      </c>
      <c r="AC866" s="161">
        <f>IF('Checklist Parameters'!$E$16="",$X866,IF(AND('Checklist Parameters'!$E$16&lt;$X866,'Checklist Parameters'!$E$16&gt;=3),'Checklist Parameters'!$E$16,IF(AND('Checklist Parameters'!$E$16&lt;$X866,'Checklist Parameters'!$E$16&lt;3),0,$X866)))</f>
        <v>0</v>
      </c>
      <c r="AD866" s="161" t="str">
        <f>IF(AND(I866&lt;'Checklist Parameters'!$E$22,$I866&lt;&gt;0),"Y","")</f>
        <v/>
      </c>
      <c r="AE866" s="161" t="str">
        <f>IF($AD866="Y",0,IF('Checklist Parameters'!$E$25="","&lt;no limit&gt;",ROUNDDOWN((($I866-'Checklist Parameters'!$E$24)/'Checklist Parameters'!$E$25)+1,0)))</f>
        <v>&lt;no limit&gt;</v>
      </c>
      <c r="AF866" s="174">
        <f t="shared" si="82"/>
        <v>0</v>
      </c>
      <c r="AG866" s="161">
        <f t="shared" si="83"/>
        <v>0</v>
      </c>
      <c r="AH866" s="126"/>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row>
    <row r="867" spans="1:79" ht="15">
      <c r="A867" s="393"/>
      <c r="B867" s="393"/>
      <c r="C867" s="393"/>
      <c r="D867" s="393"/>
      <c r="E867" s="393"/>
      <c r="F867" s="393"/>
      <c r="G867" s="393"/>
      <c r="H867" s="394"/>
      <c r="I867" s="394"/>
      <c r="J867" s="394"/>
      <c r="K867" s="394"/>
      <c r="L867" s="394"/>
      <c r="M867" s="394"/>
      <c r="N867" s="313">
        <f>IF(IF(I867&lt;'Checklist Parameters'!$E$22,0,($I867-$L867))&lt;0,0,IF(I867&lt;'Checklist Parameters'!$E$22,0,($I867-$L867)))</f>
        <v>0</v>
      </c>
      <c r="O867" s="394"/>
      <c r="P867" s="395"/>
      <c r="Q867" s="316">
        <f t="shared" si="78"/>
        <v>0</v>
      </c>
      <c r="R867" s="159">
        <f t="shared" si="79"/>
        <v>0</v>
      </c>
      <c r="S867" s="159">
        <f>IF('Checklist Parameters'!$E$60&lt;0.2,0.2,'Checklist Parameters'!$E$60)</f>
        <v>0.72</v>
      </c>
      <c r="T867" s="160">
        <f>IF($O867="",IF('Checklist District ID'!$C$43="Y",MAX($R867:$S867)*$I867,SUM($R867:$S867)*$I867),IF(O867&gt;0,Q867*S867))</f>
        <v>0</v>
      </c>
      <c r="U867" s="160">
        <f>IF(Q867&gt;0,((I867-T867)*'Formula Matrix'!$E$38),0)</f>
        <v>0</v>
      </c>
      <c r="V867" s="160">
        <f t="shared" si="80"/>
        <v>0</v>
      </c>
      <c r="W867" s="160">
        <f>IF(V867&gt;0,(V867*'Checklist Parameters'!$E$35),0)</f>
        <v>0</v>
      </c>
      <c r="X867" s="161">
        <f t="shared" si="81"/>
        <v>0</v>
      </c>
      <c r="Y867" s="161">
        <f>IF('Checklist Parameters'!$E$102&lt;&gt;"",(I867/43560)*'Checklist Parameters'!$E$102,"N/A")</f>
        <v>0</v>
      </c>
      <c r="Z867" s="161" t="str">
        <f>IF('Checklist Parameters'!$E$58&lt;&gt;"",((I867*'Checklist Parameters'!$E$58)*'Checklist Parameters'!$E$35)/1000,"N/A")</f>
        <v>N/A</v>
      </c>
      <c r="AA867" s="161">
        <f>IF('Checklist Parameters'!$E$101&lt;&gt;"",IFERROR(I867/'Checklist Parameters'!$E$101,0),"N/A")</f>
        <v>0</v>
      </c>
      <c r="AB867" s="161" t="str">
        <f>IF('Checklist Parameters'!$E$43&lt;&gt;"",(I867*'Checklist Parameters'!$E$43)/1000,"N/A")</f>
        <v>N/A</v>
      </c>
      <c r="AC867" s="161">
        <f>IF('Checklist Parameters'!$E$16="",$X867,IF(AND('Checklist Parameters'!$E$16&lt;$X867,'Checklist Parameters'!$E$16&gt;=3),'Checklist Parameters'!$E$16,IF(AND('Checklist Parameters'!$E$16&lt;$X867,'Checklist Parameters'!$E$16&lt;3),0,$X867)))</f>
        <v>0</v>
      </c>
      <c r="AD867" s="161" t="str">
        <f>IF(AND(I867&lt;'Checklist Parameters'!$E$22,$I867&lt;&gt;0),"Y","")</f>
        <v/>
      </c>
      <c r="AE867" s="161" t="str">
        <f>IF($AD867="Y",0,IF('Checklist Parameters'!$E$25="","&lt;no limit&gt;",ROUNDDOWN((($I867-'Checklist Parameters'!$E$24)/'Checklist Parameters'!$E$25)+1,0)))</f>
        <v>&lt;no limit&gt;</v>
      </c>
      <c r="AF867" s="174">
        <f t="shared" si="82"/>
        <v>0</v>
      </c>
      <c r="AG867" s="161">
        <f t="shared" si="83"/>
        <v>0</v>
      </c>
      <c r="AH867" s="126"/>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row>
    <row r="868" spans="1:79" ht="15">
      <c r="A868" s="393"/>
      <c r="B868" s="393"/>
      <c r="C868" s="393"/>
      <c r="D868" s="393"/>
      <c r="E868" s="393"/>
      <c r="F868" s="393"/>
      <c r="G868" s="393"/>
      <c r="H868" s="394"/>
      <c r="I868" s="394"/>
      <c r="J868" s="394"/>
      <c r="K868" s="394"/>
      <c r="L868" s="394"/>
      <c r="M868" s="394"/>
      <c r="N868" s="313">
        <f>IF(IF(I868&lt;'Checklist Parameters'!$E$22,0,($I868-$L868))&lt;0,0,IF(I868&lt;'Checklist Parameters'!$E$22,0,($I868-$L868)))</f>
        <v>0</v>
      </c>
      <c r="O868" s="394"/>
      <c r="P868" s="395"/>
      <c r="Q868" s="316">
        <f t="shared" si="78"/>
        <v>0</v>
      </c>
      <c r="R868" s="159">
        <f t="shared" si="79"/>
        <v>0</v>
      </c>
      <c r="S868" s="159">
        <f>IF('Checklist Parameters'!$E$60&lt;0.2,0.2,'Checklist Parameters'!$E$60)</f>
        <v>0.72</v>
      </c>
      <c r="T868" s="160">
        <f>IF($O868="",IF('Checklist District ID'!$C$43="Y",MAX($R868:$S868)*$I868,SUM($R868:$S868)*$I868),IF(O868&gt;0,Q868*S868))</f>
        <v>0</v>
      </c>
      <c r="U868" s="160">
        <f>IF(Q868&gt;0,((I868-T868)*'Formula Matrix'!$E$38),0)</f>
        <v>0</v>
      </c>
      <c r="V868" s="160">
        <f t="shared" si="80"/>
        <v>0</v>
      </c>
      <c r="W868" s="160">
        <f>IF(V868&gt;0,(V868*'Checklist Parameters'!$E$35),0)</f>
        <v>0</v>
      </c>
      <c r="X868" s="161">
        <f t="shared" si="81"/>
        <v>0</v>
      </c>
      <c r="Y868" s="161">
        <f>IF('Checklist Parameters'!$E$102&lt;&gt;"",(I868/43560)*'Checklist Parameters'!$E$102,"N/A")</f>
        <v>0</v>
      </c>
      <c r="Z868" s="161" t="str">
        <f>IF('Checklist Parameters'!$E$58&lt;&gt;"",((I868*'Checklist Parameters'!$E$58)*'Checklist Parameters'!$E$35)/1000,"N/A")</f>
        <v>N/A</v>
      </c>
      <c r="AA868" s="161">
        <f>IF('Checklist Parameters'!$E$101&lt;&gt;"",IFERROR(I868/'Checklist Parameters'!$E$101,0),"N/A")</f>
        <v>0</v>
      </c>
      <c r="AB868" s="161" t="str">
        <f>IF('Checklist Parameters'!$E$43&lt;&gt;"",(I868*'Checklist Parameters'!$E$43)/1000,"N/A")</f>
        <v>N/A</v>
      </c>
      <c r="AC868" s="161">
        <f>IF('Checklist Parameters'!$E$16="",$X868,IF(AND('Checklist Parameters'!$E$16&lt;$X868,'Checklist Parameters'!$E$16&gt;=3),'Checklist Parameters'!$E$16,IF(AND('Checklist Parameters'!$E$16&lt;$X868,'Checklist Parameters'!$E$16&lt;3),0,$X868)))</f>
        <v>0</v>
      </c>
      <c r="AD868" s="161" t="str">
        <f>IF(AND(I868&lt;'Checklist Parameters'!$E$22,$I868&lt;&gt;0),"Y","")</f>
        <v/>
      </c>
      <c r="AE868" s="161" t="str">
        <f>IF($AD868="Y",0,IF('Checklist Parameters'!$E$25="","&lt;no limit&gt;",ROUNDDOWN((($I868-'Checklist Parameters'!$E$24)/'Checklist Parameters'!$E$25)+1,0)))</f>
        <v>&lt;no limit&gt;</v>
      </c>
      <c r="AF868" s="174">
        <f t="shared" si="82"/>
        <v>0</v>
      </c>
      <c r="AG868" s="161">
        <f t="shared" si="83"/>
        <v>0</v>
      </c>
      <c r="AH868" s="126"/>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row>
    <row r="869" spans="1:79" ht="15">
      <c r="A869" s="393"/>
      <c r="B869" s="393"/>
      <c r="C869" s="393"/>
      <c r="D869" s="393"/>
      <c r="E869" s="393"/>
      <c r="F869" s="393"/>
      <c r="G869" s="393"/>
      <c r="H869" s="394"/>
      <c r="I869" s="394"/>
      <c r="J869" s="394"/>
      <c r="K869" s="394"/>
      <c r="L869" s="394"/>
      <c r="M869" s="394"/>
      <c r="N869" s="313">
        <f>IF(IF(I869&lt;'Checklist Parameters'!$E$22,0,($I869-$L869))&lt;0,0,IF(I869&lt;'Checklist Parameters'!$E$22,0,($I869-$L869)))</f>
        <v>0</v>
      </c>
      <c r="O869" s="394"/>
      <c r="P869" s="395"/>
      <c r="Q869" s="316">
        <f t="shared" si="78"/>
        <v>0</v>
      </c>
      <c r="R869" s="159">
        <f t="shared" si="79"/>
        <v>0</v>
      </c>
      <c r="S869" s="159">
        <f>IF('Checklist Parameters'!$E$60&lt;0.2,0.2,'Checklist Parameters'!$E$60)</f>
        <v>0.72</v>
      </c>
      <c r="T869" s="160">
        <f>IF($O869="",IF('Checklist District ID'!$C$43="Y",MAX($R869:$S869)*$I869,SUM($R869:$S869)*$I869),IF(O869&gt;0,Q869*S869))</f>
        <v>0</v>
      </c>
      <c r="U869" s="160">
        <f>IF(Q869&gt;0,((I869-T869)*'Formula Matrix'!$E$38),0)</f>
        <v>0</v>
      </c>
      <c r="V869" s="160">
        <f t="shared" si="80"/>
        <v>0</v>
      </c>
      <c r="W869" s="160">
        <f>IF(V869&gt;0,(V869*'Checklist Parameters'!$E$35),0)</f>
        <v>0</v>
      </c>
      <c r="X869" s="161">
        <f t="shared" si="81"/>
        <v>0</v>
      </c>
      <c r="Y869" s="161">
        <f>IF('Checklist Parameters'!$E$102&lt;&gt;"",(I869/43560)*'Checklist Parameters'!$E$102,"N/A")</f>
        <v>0</v>
      </c>
      <c r="Z869" s="161" t="str">
        <f>IF('Checklist Parameters'!$E$58&lt;&gt;"",((I869*'Checklist Parameters'!$E$58)*'Checklist Parameters'!$E$35)/1000,"N/A")</f>
        <v>N/A</v>
      </c>
      <c r="AA869" s="161">
        <f>IF('Checklist Parameters'!$E$101&lt;&gt;"",IFERROR(I869/'Checklist Parameters'!$E$101,0),"N/A")</f>
        <v>0</v>
      </c>
      <c r="AB869" s="161" t="str">
        <f>IF('Checklist Parameters'!$E$43&lt;&gt;"",(I869*'Checklist Parameters'!$E$43)/1000,"N/A")</f>
        <v>N/A</v>
      </c>
      <c r="AC869" s="161">
        <f>IF('Checklist Parameters'!$E$16="",$X869,IF(AND('Checklist Parameters'!$E$16&lt;$X869,'Checklist Parameters'!$E$16&gt;=3),'Checklist Parameters'!$E$16,IF(AND('Checklist Parameters'!$E$16&lt;$X869,'Checklist Parameters'!$E$16&lt;3),0,$X869)))</f>
        <v>0</v>
      </c>
      <c r="AD869" s="161" t="str">
        <f>IF(AND(I869&lt;'Checklist Parameters'!$E$22,$I869&lt;&gt;0),"Y","")</f>
        <v/>
      </c>
      <c r="AE869" s="161" t="str">
        <f>IF($AD869="Y",0,IF('Checklist Parameters'!$E$25="","&lt;no limit&gt;",ROUNDDOWN((($I869-'Checklist Parameters'!$E$24)/'Checklist Parameters'!$E$25)+1,0)))</f>
        <v>&lt;no limit&gt;</v>
      </c>
      <c r="AF869" s="174">
        <f t="shared" si="82"/>
        <v>0</v>
      </c>
      <c r="AG869" s="161">
        <f t="shared" si="83"/>
        <v>0</v>
      </c>
      <c r="AH869" s="126"/>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row>
    <row r="870" spans="1:79" ht="15">
      <c r="A870" s="393"/>
      <c r="B870" s="393"/>
      <c r="C870" s="393"/>
      <c r="D870" s="393"/>
      <c r="E870" s="393"/>
      <c r="F870" s="393"/>
      <c r="G870" s="393"/>
      <c r="H870" s="394"/>
      <c r="I870" s="394"/>
      <c r="J870" s="394"/>
      <c r="K870" s="394"/>
      <c r="L870" s="394"/>
      <c r="M870" s="394"/>
      <c r="N870" s="313">
        <f>IF(IF(I870&lt;'Checklist Parameters'!$E$22,0,($I870-$L870))&lt;0,0,IF(I870&lt;'Checklist Parameters'!$E$22,0,($I870-$L870)))</f>
        <v>0</v>
      </c>
      <c r="O870" s="394"/>
      <c r="P870" s="395"/>
      <c r="Q870" s="316">
        <f t="shared" si="78"/>
        <v>0</v>
      </c>
      <c r="R870" s="159">
        <f t="shared" si="79"/>
        <v>0</v>
      </c>
      <c r="S870" s="159">
        <f>IF('Checklist Parameters'!$E$60&lt;0.2,0.2,'Checklist Parameters'!$E$60)</f>
        <v>0.72</v>
      </c>
      <c r="T870" s="160">
        <f>IF($O870="",IF('Checklist District ID'!$C$43="Y",MAX($R870:$S870)*$I870,SUM($R870:$S870)*$I870),IF(O870&gt;0,Q870*S870))</f>
        <v>0</v>
      </c>
      <c r="U870" s="160">
        <f>IF(Q870&gt;0,((I870-T870)*'Formula Matrix'!$E$38),0)</f>
        <v>0</v>
      </c>
      <c r="V870" s="160">
        <f t="shared" si="80"/>
        <v>0</v>
      </c>
      <c r="W870" s="160">
        <f>IF(V870&gt;0,(V870*'Checklist Parameters'!$E$35),0)</f>
        <v>0</v>
      </c>
      <c r="X870" s="161">
        <f t="shared" si="81"/>
        <v>0</v>
      </c>
      <c r="Y870" s="161">
        <f>IF('Checklist Parameters'!$E$102&lt;&gt;"",(I870/43560)*'Checklist Parameters'!$E$102,"N/A")</f>
        <v>0</v>
      </c>
      <c r="Z870" s="161" t="str">
        <f>IF('Checklist Parameters'!$E$58&lt;&gt;"",((I870*'Checklist Parameters'!$E$58)*'Checklist Parameters'!$E$35)/1000,"N/A")</f>
        <v>N/A</v>
      </c>
      <c r="AA870" s="161">
        <f>IF('Checklist Parameters'!$E$101&lt;&gt;"",IFERROR(I870/'Checklist Parameters'!$E$101,0),"N/A")</f>
        <v>0</v>
      </c>
      <c r="AB870" s="161" t="str">
        <f>IF('Checklist Parameters'!$E$43&lt;&gt;"",(I870*'Checklist Parameters'!$E$43)/1000,"N/A")</f>
        <v>N/A</v>
      </c>
      <c r="AC870" s="161">
        <f>IF('Checklist Parameters'!$E$16="",$X870,IF(AND('Checklist Parameters'!$E$16&lt;$X870,'Checklist Parameters'!$E$16&gt;=3),'Checklist Parameters'!$E$16,IF(AND('Checklist Parameters'!$E$16&lt;$X870,'Checklist Parameters'!$E$16&lt;3),0,$X870)))</f>
        <v>0</v>
      </c>
      <c r="AD870" s="161" t="str">
        <f>IF(AND(I870&lt;'Checklist Parameters'!$E$22,$I870&lt;&gt;0),"Y","")</f>
        <v/>
      </c>
      <c r="AE870" s="161" t="str">
        <f>IF($AD870="Y",0,IF('Checklist Parameters'!$E$25="","&lt;no limit&gt;",ROUNDDOWN((($I870-'Checklist Parameters'!$E$24)/'Checklist Parameters'!$E$25)+1,0)))</f>
        <v>&lt;no limit&gt;</v>
      </c>
      <c r="AF870" s="174">
        <f t="shared" si="82"/>
        <v>0</v>
      </c>
      <c r="AG870" s="161">
        <f t="shared" si="83"/>
        <v>0</v>
      </c>
      <c r="AH870" s="126"/>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row>
    <row r="871" spans="1:79" ht="15">
      <c r="A871" s="393"/>
      <c r="B871" s="393"/>
      <c r="C871" s="393"/>
      <c r="D871" s="393"/>
      <c r="E871" s="393"/>
      <c r="F871" s="393"/>
      <c r="G871" s="393"/>
      <c r="H871" s="394"/>
      <c r="I871" s="394"/>
      <c r="J871" s="394"/>
      <c r="K871" s="394"/>
      <c r="L871" s="394"/>
      <c r="M871" s="394"/>
      <c r="N871" s="313">
        <f>IF(IF(I871&lt;'Checklist Parameters'!$E$22,0,($I871-$L871))&lt;0,0,IF(I871&lt;'Checklist Parameters'!$E$22,0,($I871-$L871)))</f>
        <v>0</v>
      </c>
      <c r="O871" s="394"/>
      <c r="P871" s="395"/>
      <c r="Q871" s="316">
        <f t="shared" si="78"/>
        <v>0</v>
      </c>
      <c r="R871" s="159">
        <f t="shared" si="79"/>
        <v>0</v>
      </c>
      <c r="S871" s="159">
        <f>IF('Checklist Parameters'!$E$60&lt;0.2,0.2,'Checklist Parameters'!$E$60)</f>
        <v>0.72</v>
      </c>
      <c r="T871" s="160">
        <f>IF($O871="",IF('Checklist District ID'!$C$43="Y",MAX($R871:$S871)*$I871,SUM($R871:$S871)*$I871),IF(O871&gt;0,Q871*S871))</f>
        <v>0</v>
      </c>
      <c r="U871" s="160">
        <f>IF(Q871&gt;0,((I871-T871)*'Formula Matrix'!$E$38),0)</f>
        <v>0</v>
      </c>
      <c r="V871" s="160">
        <f t="shared" si="80"/>
        <v>0</v>
      </c>
      <c r="W871" s="160">
        <f>IF(V871&gt;0,(V871*'Checklist Parameters'!$E$35),0)</f>
        <v>0</v>
      </c>
      <c r="X871" s="161">
        <f t="shared" si="81"/>
        <v>0</v>
      </c>
      <c r="Y871" s="161">
        <f>IF('Checklist Parameters'!$E$102&lt;&gt;"",(I871/43560)*'Checklist Parameters'!$E$102,"N/A")</f>
        <v>0</v>
      </c>
      <c r="Z871" s="161" t="str">
        <f>IF('Checklist Parameters'!$E$58&lt;&gt;"",((I871*'Checklist Parameters'!$E$58)*'Checklist Parameters'!$E$35)/1000,"N/A")</f>
        <v>N/A</v>
      </c>
      <c r="AA871" s="161">
        <f>IF('Checklist Parameters'!$E$101&lt;&gt;"",IFERROR(I871/'Checklist Parameters'!$E$101,0),"N/A")</f>
        <v>0</v>
      </c>
      <c r="AB871" s="161" t="str">
        <f>IF('Checklist Parameters'!$E$43&lt;&gt;"",(I871*'Checklist Parameters'!$E$43)/1000,"N/A")</f>
        <v>N/A</v>
      </c>
      <c r="AC871" s="161">
        <f>IF('Checklist Parameters'!$E$16="",$X871,IF(AND('Checklist Parameters'!$E$16&lt;$X871,'Checklist Parameters'!$E$16&gt;=3),'Checklist Parameters'!$E$16,IF(AND('Checklist Parameters'!$E$16&lt;$X871,'Checklist Parameters'!$E$16&lt;3),0,$X871)))</f>
        <v>0</v>
      </c>
      <c r="AD871" s="161" t="str">
        <f>IF(AND(I871&lt;'Checklist Parameters'!$E$22,$I871&lt;&gt;0),"Y","")</f>
        <v/>
      </c>
      <c r="AE871" s="161" t="str">
        <f>IF($AD871="Y",0,IF('Checklist Parameters'!$E$25="","&lt;no limit&gt;",ROUNDDOWN((($I871-'Checklist Parameters'!$E$24)/'Checklist Parameters'!$E$25)+1,0)))</f>
        <v>&lt;no limit&gt;</v>
      </c>
      <c r="AF871" s="174">
        <f t="shared" si="82"/>
        <v>0</v>
      </c>
      <c r="AG871" s="161">
        <f t="shared" si="83"/>
        <v>0</v>
      </c>
      <c r="AH871" s="126"/>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row>
    <row r="872" spans="1:79" ht="15">
      <c r="A872" s="393"/>
      <c r="B872" s="393"/>
      <c r="C872" s="393"/>
      <c r="D872" s="393"/>
      <c r="E872" s="393"/>
      <c r="F872" s="393"/>
      <c r="G872" s="393"/>
      <c r="H872" s="394"/>
      <c r="I872" s="394"/>
      <c r="J872" s="394"/>
      <c r="K872" s="394"/>
      <c r="L872" s="394"/>
      <c r="M872" s="394"/>
      <c r="N872" s="313">
        <f>IF(IF(I872&lt;'Checklist Parameters'!$E$22,0,($I872-$L872))&lt;0,0,IF(I872&lt;'Checklist Parameters'!$E$22,0,($I872-$L872)))</f>
        <v>0</v>
      </c>
      <c r="O872" s="394"/>
      <c r="P872" s="395"/>
      <c r="Q872" s="316">
        <f t="shared" si="78"/>
        <v>0</v>
      </c>
      <c r="R872" s="159">
        <f t="shared" si="79"/>
        <v>0</v>
      </c>
      <c r="S872" s="159">
        <f>IF('Checklist Parameters'!$E$60&lt;0.2,0.2,'Checklist Parameters'!$E$60)</f>
        <v>0.72</v>
      </c>
      <c r="T872" s="160">
        <f>IF($O872="",IF('Checklist District ID'!$C$43="Y",MAX($R872:$S872)*$I872,SUM($R872:$S872)*$I872),IF(O872&gt;0,Q872*S872))</f>
        <v>0</v>
      </c>
      <c r="U872" s="160">
        <f>IF(Q872&gt;0,((I872-T872)*'Formula Matrix'!$E$38),0)</f>
        <v>0</v>
      </c>
      <c r="V872" s="160">
        <f t="shared" si="80"/>
        <v>0</v>
      </c>
      <c r="W872" s="160">
        <f>IF(V872&gt;0,(V872*'Checklist Parameters'!$E$35),0)</f>
        <v>0</v>
      </c>
      <c r="X872" s="161">
        <f t="shared" si="81"/>
        <v>0</v>
      </c>
      <c r="Y872" s="161">
        <f>IF('Checklist Parameters'!$E$102&lt;&gt;"",(I872/43560)*'Checklist Parameters'!$E$102,"N/A")</f>
        <v>0</v>
      </c>
      <c r="Z872" s="161" t="str">
        <f>IF('Checklist Parameters'!$E$58&lt;&gt;"",((I872*'Checklist Parameters'!$E$58)*'Checklist Parameters'!$E$35)/1000,"N/A")</f>
        <v>N/A</v>
      </c>
      <c r="AA872" s="161">
        <f>IF('Checklist Parameters'!$E$101&lt;&gt;"",IFERROR(I872/'Checklist Parameters'!$E$101,0),"N/A")</f>
        <v>0</v>
      </c>
      <c r="AB872" s="161" t="str">
        <f>IF('Checklist Parameters'!$E$43&lt;&gt;"",(I872*'Checklist Parameters'!$E$43)/1000,"N/A")</f>
        <v>N/A</v>
      </c>
      <c r="AC872" s="161">
        <f>IF('Checklist Parameters'!$E$16="",$X872,IF(AND('Checklist Parameters'!$E$16&lt;$X872,'Checklist Parameters'!$E$16&gt;=3),'Checklist Parameters'!$E$16,IF(AND('Checklist Parameters'!$E$16&lt;$X872,'Checklist Parameters'!$E$16&lt;3),0,$X872)))</f>
        <v>0</v>
      </c>
      <c r="AD872" s="161" t="str">
        <f>IF(AND(I872&lt;'Checklist Parameters'!$E$22,$I872&lt;&gt;0),"Y","")</f>
        <v/>
      </c>
      <c r="AE872" s="161" t="str">
        <f>IF($AD872="Y",0,IF('Checklist Parameters'!$E$25="","&lt;no limit&gt;",ROUNDDOWN((($I872-'Checklist Parameters'!$E$24)/'Checklist Parameters'!$E$25)+1,0)))</f>
        <v>&lt;no limit&gt;</v>
      </c>
      <c r="AF872" s="174">
        <f t="shared" si="82"/>
        <v>0</v>
      </c>
      <c r="AG872" s="161">
        <f t="shared" si="83"/>
        <v>0</v>
      </c>
      <c r="AH872" s="126"/>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row>
    <row r="873" spans="1:79" ht="15">
      <c r="A873" s="393"/>
      <c r="B873" s="393"/>
      <c r="C873" s="393"/>
      <c r="D873" s="393"/>
      <c r="E873" s="393"/>
      <c r="F873" s="393"/>
      <c r="G873" s="393"/>
      <c r="H873" s="394"/>
      <c r="I873" s="394"/>
      <c r="J873" s="394"/>
      <c r="K873" s="394"/>
      <c r="L873" s="394"/>
      <c r="M873" s="394"/>
      <c r="N873" s="313">
        <f>IF(IF(I873&lt;'Checklist Parameters'!$E$22,0,($I873-$L873))&lt;0,0,IF(I873&lt;'Checklist Parameters'!$E$22,0,($I873-$L873)))</f>
        <v>0</v>
      </c>
      <c r="O873" s="394"/>
      <c r="P873" s="395"/>
      <c r="Q873" s="316">
        <f t="shared" si="78"/>
        <v>0</v>
      </c>
      <c r="R873" s="159">
        <f t="shared" si="79"/>
        <v>0</v>
      </c>
      <c r="S873" s="159">
        <f>IF('Checklist Parameters'!$E$60&lt;0.2,0.2,'Checklist Parameters'!$E$60)</f>
        <v>0.72</v>
      </c>
      <c r="T873" s="160">
        <f>IF($O873="",IF('Checklist District ID'!$C$43="Y",MAX($R873:$S873)*$I873,SUM($R873:$S873)*$I873),IF(O873&gt;0,Q873*S873))</f>
        <v>0</v>
      </c>
      <c r="U873" s="160">
        <f>IF(Q873&gt;0,((I873-T873)*'Formula Matrix'!$E$38),0)</f>
        <v>0</v>
      </c>
      <c r="V873" s="160">
        <f t="shared" si="80"/>
        <v>0</v>
      </c>
      <c r="W873" s="160">
        <f>IF(V873&gt;0,(V873*'Checklist Parameters'!$E$35),0)</f>
        <v>0</v>
      </c>
      <c r="X873" s="161">
        <f t="shared" si="81"/>
        <v>0</v>
      </c>
      <c r="Y873" s="161">
        <f>IF('Checklist Parameters'!$E$102&lt;&gt;"",(I873/43560)*'Checklist Parameters'!$E$102,"N/A")</f>
        <v>0</v>
      </c>
      <c r="Z873" s="161" t="str">
        <f>IF('Checklist Parameters'!$E$58&lt;&gt;"",((I873*'Checklist Parameters'!$E$58)*'Checklist Parameters'!$E$35)/1000,"N/A")</f>
        <v>N/A</v>
      </c>
      <c r="AA873" s="161">
        <f>IF('Checklist Parameters'!$E$101&lt;&gt;"",IFERROR(I873/'Checklist Parameters'!$E$101,0),"N/A")</f>
        <v>0</v>
      </c>
      <c r="AB873" s="161" t="str">
        <f>IF('Checklist Parameters'!$E$43&lt;&gt;"",(I873*'Checklist Parameters'!$E$43)/1000,"N/A")</f>
        <v>N/A</v>
      </c>
      <c r="AC873" s="161">
        <f>IF('Checklist Parameters'!$E$16="",$X873,IF(AND('Checklist Parameters'!$E$16&lt;$X873,'Checklist Parameters'!$E$16&gt;=3),'Checklist Parameters'!$E$16,IF(AND('Checklist Parameters'!$E$16&lt;$X873,'Checklist Parameters'!$E$16&lt;3),0,$X873)))</f>
        <v>0</v>
      </c>
      <c r="AD873" s="161" t="str">
        <f>IF(AND(I873&lt;'Checklist Parameters'!$E$22,$I873&lt;&gt;0),"Y","")</f>
        <v/>
      </c>
      <c r="AE873" s="161" t="str">
        <f>IF($AD873="Y",0,IF('Checklist Parameters'!$E$25="","&lt;no limit&gt;",ROUNDDOWN((($I873-'Checklist Parameters'!$E$24)/'Checklist Parameters'!$E$25)+1,0)))</f>
        <v>&lt;no limit&gt;</v>
      </c>
      <c r="AF873" s="174">
        <f t="shared" si="82"/>
        <v>0</v>
      </c>
      <c r="AG873" s="161">
        <f t="shared" si="83"/>
        <v>0</v>
      </c>
      <c r="AH873" s="126"/>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row>
    <row r="874" spans="1:79" ht="15">
      <c r="A874" s="393"/>
      <c r="B874" s="393"/>
      <c r="C874" s="393"/>
      <c r="D874" s="393"/>
      <c r="E874" s="393"/>
      <c r="F874" s="393"/>
      <c r="G874" s="393"/>
      <c r="H874" s="394"/>
      <c r="I874" s="394"/>
      <c r="J874" s="394"/>
      <c r="K874" s="394"/>
      <c r="L874" s="394"/>
      <c r="M874" s="394"/>
      <c r="N874" s="313">
        <f>IF(IF(I874&lt;'Checklist Parameters'!$E$22,0,($I874-$L874))&lt;0,0,IF(I874&lt;'Checklist Parameters'!$E$22,0,($I874-$L874)))</f>
        <v>0</v>
      </c>
      <c r="O874" s="394"/>
      <c r="P874" s="395"/>
      <c r="Q874" s="316">
        <f t="shared" si="78"/>
        <v>0</v>
      </c>
      <c r="R874" s="159">
        <f t="shared" si="79"/>
        <v>0</v>
      </c>
      <c r="S874" s="159">
        <f>IF('Checklist Parameters'!$E$60&lt;0.2,0.2,'Checklist Parameters'!$E$60)</f>
        <v>0.72</v>
      </c>
      <c r="T874" s="160">
        <f>IF($O874="",IF('Checklist District ID'!$C$43="Y",MAX($R874:$S874)*$I874,SUM($R874:$S874)*$I874),IF(O874&gt;0,Q874*S874))</f>
        <v>0</v>
      </c>
      <c r="U874" s="160">
        <f>IF(Q874&gt;0,((I874-T874)*'Formula Matrix'!$E$38),0)</f>
        <v>0</v>
      </c>
      <c r="V874" s="160">
        <f t="shared" si="80"/>
        <v>0</v>
      </c>
      <c r="W874" s="160">
        <f>IF(V874&gt;0,(V874*'Checklist Parameters'!$E$35),0)</f>
        <v>0</v>
      </c>
      <c r="X874" s="161">
        <f t="shared" si="81"/>
        <v>0</v>
      </c>
      <c r="Y874" s="161">
        <f>IF('Checklist Parameters'!$E$102&lt;&gt;"",(I874/43560)*'Checklist Parameters'!$E$102,"N/A")</f>
        <v>0</v>
      </c>
      <c r="Z874" s="161" t="str">
        <f>IF('Checklist Parameters'!$E$58&lt;&gt;"",((I874*'Checklist Parameters'!$E$58)*'Checklist Parameters'!$E$35)/1000,"N/A")</f>
        <v>N/A</v>
      </c>
      <c r="AA874" s="161">
        <f>IF('Checklist Parameters'!$E$101&lt;&gt;"",IFERROR(I874/'Checklist Parameters'!$E$101,0),"N/A")</f>
        <v>0</v>
      </c>
      <c r="AB874" s="161" t="str">
        <f>IF('Checklist Parameters'!$E$43&lt;&gt;"",(I874*'Checklist Parameters'!$E$43)/1000,"N/A")</f>
        <v>N/A</v>
      </c>
      <c r="AC874" s="161">
        <f>IF('Checklist Parameters'!$E$16="",$X874,IF(AND('Checklist Parameters'!$E$16&lt;$X874,'Checklist Parameters'!$E$16&gt;=3),'Checklist Parameters'!$E$16,IF(AND('Checklist Parameters'!$E$16&lt;$X874,'Checklist Parameters'!$E$16&lt;3),0,$X874)))</f>
        <v>0</v>
      </c>
      <c r="AD874" s="161" t="str">
        <f>IF(AND(I874&lt;'Checklist Parameters'!$E$22,$I874&lt;&gt;0),"Y","")</f>
        <v/>
      </c>
      <c r="AE874" s="161" t="str">
        <f>IF($AD874="Y",0,IF('Checklist Parameters'!$E$25="","&lt;no limit&gt;",ROUNDDOWN((($I874-'Checklist Parameters'!$E$24)/'Checklist Parameters'!$E$25)+1,0)))</f>
        <v>&lt;no limit&gt;</v>
      </c>
      <c r="AF874" s="174">
        <f t="shared" si="82"/>
        <v>0</v>
      </c>
      <c r="AG874" s="161">
        <f t="shared" si="83"/>
        <v>0</v>
      </c>
      <c r="AH874" s="126"/>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row>
    <row r="875" spans="1:79" ht="15">
      <c r="A875" s="393"/>
      <c r="B875" s="393"/>
      <c r="C875" s="393"/>
      <c r="D875" s="393"/>
      <c r="E875" s="393"/>
      <c r="F875" s="393"/>
      <c r="G875" s="393"/>
      <c r="H875" s="394"/>
      <c r="I875" s="394"/>
      <c r="J875" s="394"/>
      <c r="K875" s="394"/>
      <c r="L875" s="394"/>
      <c r="M875" s="394"/>
      <c r="N875" s="313">
        <f>IF(IF(I875&lt;'Checklist Parameters'!$E$22,0,($I875-$L875))&lt;0,0,IF(I875&lt;'Checklist Parameters'!$E$22,0,($I875-$L875)))</f>
        <v>0</v>
      </c>
      <c r="O875" s="394"/>
      <c r="P875" s="395"/>
      <c r="Q875" s="316">
        <f t="shared" si="78"/>
        <v>0</v>
      </c>
      <c r="R875" s="159">
        <f t="shared" si="79"/>
        <v>0</v>
      </c>
      <c r="S875" s="159">
        <f>IF('Checklist Parameters'!$E$60&lt;0.2,0.2,'Checklist Parameters'!$E$60)</f>
        <v>0.72</v>
      </c>
      <c r="T875" s="160">
        <f>IF($O875="",IF('Checklist District ID'!$C$43="Y",MAX($R875:$S875)*$I875,SUM($R875:$S875)*$I875),IF(O875&gt;0,Q875*S875))</f>
        <v>0</v>
      </c>
      <c r="U875" s="160">
        <f>IF(Q875&gt;0,((I875-T875)*'Formula Matrix'!$E$38),0)</f>
        <v>0</v>
      </c>
      <c r="V875" s="160">
        <f t="shared" si="80"/>
        <v>0</v>
      </c>
      <c r="W875" s="160">
        <f>IF(V875&gt;0,(V875*'Checklist Parameters'!$E$35),0)</f>
        <v>0</v>
      </c>
      <c r="X875" s="161">
        <f t="shared" si="81"/>
        <v>0</v>
      </c>
      <c r="Y875" s="161">
        <f>IF('Checklist Parameters'!$E$102&lt;&gt;"",(I875/43560)*'Checklist Parameters'!$E$102,"N/A")</f>
        <v>0</v>
      </c>
      <c r="Z875" s="161" t="str">
        <f>IF('Checklist Parameters'!$E$58&lt;&gt;"",((I875*'Checklist Parameters'!$E$58)*'Checklist Parameters'!$E$35)/1000,"N/A")</f>
        <v>N/A</v>
      </c>
      <c r="AA875" s="161">
        <f>IF('Checklist Parameters'!$E$101&lt;&gt;"",IFERROR(I875/'Checklist Parameters'!$E$101,0),"N/A")</f>
        <v>0</v>
      </c>
      <c r="AB875" s="161" t="str">
        <f>IF('Checklist Parameters'!$E$43&lt;&gt;"",(I875*'Checklist Parameters'!$E$43)/1000,"N/A")</f>
        <v>N/A</v>
      </c>
      <c r="AC875" s="161">
        <f>IF('Checklist Parameters'!$E$16="",$X875,IF(AND('Checklist Parameters'!$E$16&lt;$X875,'Checklist Parameters'!$E$16&gt;=3),'Checklist Parameters'!$E$16,IF(AND('Checklist Parameters'!$E$16&lt;$X875,'Checklist Parameters'!$E$16&lt;3),0,$X875)))</f>
        <v>0</v>
      </c>
      <c r="AD875" s="161" t="str">
        <f>IF(AND(I875&lt;'Checklist Parameters'!$E$22,$I875&lt;&gt;0),"Y","")</f>
        <v/>
      </c>
      <c r="AE875" s="161" t="str">
        <f>IF($AD875="Y",0,IF('Checklist Parameters'!$E$25="","&lt;no limit&gt;",ROUNDDOWN((($I875-'Checklist Parameters'!$E$24)/'Checklist Parameters'!$E$25)+1,0)))</f>
        <v>&lt;no limit&gt;</v>
      </c>
      <c r="AF875" s="174">
        <f t="shared" si="82"/>
        <v>0</v>
      </c>
      <c r="AG875" s="161">
        <f t="shared" si="83"/>
        <v>0</v>
      </c>
      <c r="AH875" s="126"/>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row>
    <row r="876" spans="1:79" ht="15">
      <c r="A876" s="393"/>
      <c r="B876" s="393"/>
      <c r="C876" s="393"/>
      <c r="D876" s="393"/>
      <c r="E876" s="393"/>
      <c r="F876" s="393"/>
      <c r="G876" s="393"/>
      <c r="H876" s="394"/>
      <c r="I876" s="394"/>
      <c r="J876" s="394"/>
      <c r="K876" s="394"/>
      <c r="L876" s="394"/>
      <c r="M876" s="394"/>
      <c r="N876" s="313">
        <f>IF(IF(I876&lt;'Checklist Parameters'!$E$22,0,($I876-$L876))&lt;0,0,IF(I876&lt;'Checklist Parameters'!$E$22,0,($I876-$L876)))</f>
        <v>0</v>
      </c>
      <c r="O876" s="394"/>
      <c r="P876" s="395"/>
      <c r="Q876" s="316">
        <f t="shared" si="78"/>
        <v>0</v>
      </c>
      <c r="R876" s="159">
        <f t="shared" si="79"/>
        <v>0</v>
      </c>
      <c r="S876" s="159">
        <f>IF('Checklist Parameters'!$E$60&lt;0.2,0.2,'Checklist Parameters'!$E$60)</f>
        <v>0.72</v>
      </c>
      <c r="T876" s="160">
        <f>IF($O876="",IF('Checklist District ID'!$C$43="Y",MAX($R876:$S876)*$I876,SUM($R876:$S876)*$I876),IF(O876&gt;0,Q876*S876))</f>
        <v>0</v>
      </c>
      <c r="U876" s="160">
        <f>IF(Q876&gt;0,((I876-T876)*'Formula Matrix'!$E$38),0)</f>
        <v>0</v>
      </c>
      <c r="V876" s="160">
        <f t="shared" si="80"/>
        <v>0</v>
      </c>
      <c r="W876" s="160">
        <f>IF(V876&gt;0,(V876*'Checklist Parameters'!$E$35),0)</f>
        <v>0</v>
      </c>
      <c r="X876" s="161">
        <f t="shared" si="81"/>
        <v>0</v>
      </c>
      <c r="Y876" s="161">
        <f>IF('Checklist Parameters'!$E$102&lt;&gt;"",(I876/43560)*'Checklist Parameters'!$E$102,"N/A")</f>
        <v>0</v>
      </c>
      <c r="Z876" s="161" t="str">
        <f>IF('Checklist Parameters'!$E$58&lt;&gt;"",((I876*'Checklist Parameters'!$E$58)*'Checklist Parameters'!$E$35)/1000,"N/A")</f>
        <v>N/A</v>
      </c>
      <c r="AA876" s="161">
        <f>IF('Checklist Parameters'!$E$101&lt;&gt;"",IFERROR(I876/'Checklist Parameters'!$E$101,0),"N/A")</f>
        <v>0</v>
      </c>
      <c r="AB876" s="161" t="str">
        <f>IF('Checklist Parameters'!$E$43&lt;&gt;"",(I876*'Checklist Parameters'!$E$43)/1000,"N/A")</f>
        <v>N/A</v>
      </c>
      <c r="AC876" s="161">
        <f>IF('Checklist Parameters'!$E$16="",$X876,IF(AND('Checklist Parameters'!$E$16&lt;$X876,'Checklist Parameters'!$E$16&gt;=3),'Checklist Parameters'!$E$16,IF(AND('Checklist Parameters'!$E$16&lt;$X876,'Checklist Parameters'!$E$16&lt;3),0,$X876)))</f>
        <v>0</v>
      </c>
      <c r="AD876" s="161" t="str">
        <f>IF(AND(I876&lt;'Checklist Parameters'!$E$22,$I876&lt;&gt;0),"Y","")</f>
        <v/>
      </c>
      <c r="AE876" s="161" t="str">
        <f>IF($AD876="Y",0,IF('Checklist Parameters'!$E$25="","&lt;no limit&gt;",ROUNDDOWN((($I876-'Checklist Parameters'!$E$24)/'Checklist Parameters'!$E$25)+1,0)))</f>
        <v>&lt;no limit&gt;</v>
      </c>
      <c r="AF876" s="174">
        <f t="shared" si="82"/>
        <v>0</v>
      </c>
      <c r="AG876" s="161">
        <f t="shared" si="83"/>
        <v>0</v>
      </c>
      <c r="AH876" s="126"/>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row>
    <row r="877" spans="1:79" ht="15">
      <c r="A877" s="393"/>
      <c r="B877" s="393"/>
      <c r="C877" s="393"/>
      <c r="D877" s="393"/>
      <c r="E877" s="393"/>
      <c r="F877" s="393"/>
      <c r="G877" s="393"/>
      <c r="H877" s="394"/>
      <c r="I877" s="394"/>
      <c r="J877" s="394"/>
      <c r="K877" s="394"/>
      <c r="L877" s="394"/>
      <c r="M877" s="394"/>
      <c r="N877" s="313">
        <f>IF(IF(I877&lt;'Checklist Parameters'!$E$22,0,($I877-$L877))&lt;0,0,IF(I877&lt;'Checklist Parameters'!$E$22,0,($I877-$L877)))</f>
        <v>0</v>
      </c>
      <c r="O877" s="394"/>
      <c r="P877" s="395"/>
      <c r="Q877" s="316">
        <f t="shared" si="78"/>
        <v>0</v>
      </c>
      <c r="R877" s="159">
        <f t="shared" si="79"/>
        <v>0</v>
      </c>
      <c r="S877" s="159">
        <f>IF('Checklist Parameters'!$E$60&lt;0.2,0.2,'Checklist Parameters'!$E$60)</f>
        <v>0.72</v>
      </c>
      <c r="T877" s="160">
        <f>IF($O877="",IF('Checklist District ID'!$C$43="Y",MAX($R877:$S877)*$I877,SUM($R877:$S877)*$I877),IF(O877&gt;0,Q877*S877))</f>
        <v>0</v>
      </c>
      <c r="U877" s="160">
        <f>IF(Q877&gt;0,((I877-T877)*'Formula Matrix'!$E$38),0)</f>
        <v>0</v>
      </c>
      <c r="V877" s="160">
        <f t="shared" si="80"/>
        <v>0</v>
      </c>
      <c r="W877" s="160">
        <f>IF(V877&gt;0,(V877*'Checklist Parameters'!$E$35),0)</f>
        <v>0</v>
      </c>
      <c r="X877" s="161">
        <f t="shared" si="81"/>
        <v>0</v>
      </c>
      <c r="Y877" s="161">
        <f>IF('Checklist Parameters'!$E$102&lt;&gt;"",(I877/43560)*'Checklist Parameters'!$E$102,"N/A")</f>
        <v>0</v>
      </c>
      <c r="Z877" s="161" t="str">
        <f>IF('Checklist Parameters'!$E$58&lt;&gt;"",((I877*'Checklist Parameters'!$E$58)*'Checklist Parameters'!$E$35)/1000,"N/A")</f>
        <v>N/A</v>
      </c>
      <c r="AA877" s="161">
        <f>IF('Checklist Parameters'!$E$101&lt;&gt;"",IFERROR(I877/'Checklist Parameters'!$E$101,0),"N/A")</f>
        <v>0</v>
      </c>
      <c r="AB877" s="161" t="str">
        <f>IF('Checklist Parameters'!$E$43&lt;&gt;"",(I877*'Checklist Parameters'!$E$43)/1000,"N/A")</f>
        <v>N/A</v>
      </c>
      <c r="AC877" s="161">
        <f>IF('Checklist Parameters'!$E$16="",$X877,IF(AND('Checklist Parameters'!$E$16&lt;$X877,'Checklist Parameters'!$E$16&gt;=3),'Checklist Parameters'!$E$16,IF(AND('Checklist Parameters'!$E$16&lt;$X877,'Checklist Parameters'!$E$16&lt;3),0,$X877)))</f>
        <v>0</v>
      </c>
      <c r="AD877" s="161" t="str">
        <f>IF(AND(I877&lt;'Checklist Parameters'!$E$22,$I877&lt;&gt;0),"Y","")</f>
        <v/>
      </c>
      <c r="AE877" s="161" t="str">
        <f>IF($AD877="Y",0,IF('Checklist Parameters'!$E$25="","&lt;no limit&gt;",ROUNDDOWN((($I877-'Checklist Parameters'!$E$24)/'Checklist Parameters'!$E$25)+1,0)))</f>
        <v>&lt;no limit&gt;</v>
      </c>
      <c r="AF877" s="174">
        <f t="shared" si="82"/>
        <v>0</v>
      </c>
      <c r="AG877" s="161">
        <f t="shared" si="83"/>
        <v>0</v>
      </c>
      <c r="AH877" s="126"/>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row>
    <row r="878" spans="1:79" ht="15">
      <c r="A878" s="393"/>
      <c r="B878" s="393"/>
      <c r="C878" s="393"/>
      <c r="D878" s="393"/>
      <c r="E878" s="393"/>
      <c r="F878" s="393"/>
      <c r="G878" s="393"/>
      <c r="H878" s="394"/>
      <c r="I878" s="394"/>
      <c r="J878" s="394"/>
      <c r="K878" s="394"/>
      <c r="L878" s="394"/>
      <c r="M878" s="394"/>
      <c r="N878" s="313">
        <f>IF(IF(I878&lt;'Checklist Parameters'!$E$22,0,($I878-$L878))&lt;0,0,IF(I878&lt;'Checklist Parameters'!$E$22,0,($I878-$L878)))</f>
        <v>0</v>
      </c>
      <c r="O878" s="394"/>
      <c r="P878" s="395"/>
      <c r="Q878" s="316">
        <f t="shared" si="78"/>
        <v>0</v>
      </c>
      <c r="R878" s="159">
        <f t="shared" si="79"/>
        <v>0</v>
      </c>
      <c r="S878" s="159">
        <f>IF('Checklist Parameters'!$E$60&lt;0.2,0.2,'Checklist Parameters'!$E$60)</f>
        <v>0.72</v>
      </c>
      <c r="T878" s="160">
        <f>IF($O878="",IF('Checklist District ID'!$C$43="Y",MAX($R878:$S878)*$I878,SUM($R878:$S878)*$I878),IF(O878&gt;0,Q878*S878))</f>
        <v>0</v>
      </c>
      <c r="U878" s="160">
        <f>IF(Q878&gt;0,((I878-T878)*'Formula Matrix'!$E$38),0)</f>
        <v>0</v>
      </c>
      <c r="V878" s="160">
        <f t="shared" si="80"/>
        <v>0</v>
      </c>
      <c r="W878" s="160">
        <f>IF(V878&gt;0,(V878*'Checklist Parameters'!$E$35),0)</f>
        <v>0</v>
      </c>
      <c r="X878" s="161">
        <f t="shared" si="81"/>
        <v>0</v>
      </c>
      <c r="Y878" s="161">
        <f>IF('Checklist Parameters'!$E$102&lt;&gt;"",(I878/43560)*'Checklist Parameters'!$E$102,"N/A")</f>
        <v>0</v>
      </c>
      <c r="Z878" s="161" t="str">
        <f>IF('Checklist Parameters'!$E$58&lt;&gt;"",((I878*'Checklist Parameters'!$E$58)*'Checklist Parameters'!$E$35)/1000,"N/A")</f>
        <v>N/A</v>
      </c>
      <c r="AA878" s="161">
        <f>IF('Checklist Parameters'!$E$101&lt;&gt;"",IFERROR(I878/'Checklist Parameters'!$E$101,0),"N/A")</f>
        <v>0</v>
      </c>
      <c r="AB878" s="161" t="str">
        <f>IF('Checklist Parameters'!$E$43&lt;&gt;"",(I878*'Checklist Parameters'!$E$43)/1000,"N/A")</f>
        <v>N/A</v>
      </c>
      <c r="AC878" s="161">
        <f>IF('Checklist Parameters'!$E$16="",$X878,IF(AND('Checklist Parameters'!$E$16&lt;$X878,'Checklist Parameters'!$E$16&gt;=3),'Checklist Parameters'!$E$16,IF(AND('Checklist Parameters'!$E$16&lt;$X878,'Checklist Parameters'!$E$16&lt;3),0,$X878)))</f>
        <v>0</v>
      </c>
      <c r="AD878" s="161" t="str">
        <f>IF(AND(I878&lt;'Checklist Parameters'!$E$22,$I878&lt;&gt;0),"Y","")</f>
        <v/>
      </c>
      <c r="AE878" s="161" t="str">
        <f>IF($AD878="Y",0,IF('Checklist Parameters'!$E$25="","&lt;no limit&gt;",ROUNDDOWN((($I878-'Checklist Parameters'!$E$24)/'Checklist Parameters'!$E$25)+1,0)))</f>
        <v>&lt;no limit&gt;</v>
      </c>
      <c r="AF878" s="174">
        <f t="shared" si="82"/>
        <v>0</v>
      </c>
      <c r="AG878" s="161">
        <f t="shared" si="83"/>
        <v>0</v>
      </c>
      <c r="AH878" s="126"/>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row>
    <row r="879" spans="1:79" ht="15">
      <c r="A879" s="393"/>
      <c r="B879" s="393"/>
      <c r="C879" s="393"/>
      <c r="D879" s="393"/>
      <c r="E879" s="393"/>
      <c r="F879" s="393"/>
      <c r="G879" s="393"/>
      <c r="H879" s="394"/>
      <c r="I879" s="394"/>
      <c r="J879" s="394"/>
      <c r="K879" s="394"/>
      <c r="L879" s="394"/>
      <c r="M879" s="394"/>
      <c r="N879" s="313">
        <f>IF(IF(I879&lt;'Checklist Parameters'!$E$22,0,($I879-$L879))&lt;0,0,IF(I879&lt;'Checklist Parameters'!$E$22,0,($I879-$L879)))</f>
        <v>0</v>
      </c>
      <c r="O879" s="394"/>
      <c r="P879" s="395"/>
      <c r="Q879" s="316">
        <f t="shared" si="78"/>
        <v>0</v>
      </c>
      <c r="R879" s="159">
        <f t="shared" si="79"/>
        <v>0</v>
      </c>
      <c r="S879" s="159">
        <f>IF('Checklist Parameters'!$E$60&lt;0.2,0.2,'Checklist Parameters'!$E$60)</f>
        <v>0.72</v>
      </c>
      <c r="T879" s="160">
        <f>IF($O879="",IF('Checklist District ID'!$C$43="Y",MAX($R879:$S879)*$I879,SUM($R879:$S879)*$I879),IF(O879&gt;0,Q879*S879))</f>
        <v>0</v>
      </c>
      <c r="U879" s="160">
        <f>IF(Q879&gt;0,((I879-T879)*'Formula Matrix'!$E$38),0)</f>
        <v>0</v>
      </c>
      <c r="V879" s="160">
        <f t="shared" si="80"/>
        <v>0</v>
      </c>
      <c r="W879" s="160">
        <f>IF(V879&gt;0,(V879*'Checklist Parameters'!$E$35),0)</f>
        <v>0</v>
      </c>
      <c r="X879" s="161">
        <f t="shared" si="81"/>
        <v>0</v>
      </c>
      <c r="Y879" s="161">
        <f>IF('Checklist Parameters'!$E$102&lt;&gt;"",(I879/43560)*'Checklist Parameters'!$E$102,"N/A")</f>
        <v>0</v>
      </c>
      <c r="Z879" s="161" t="str">
        <f>IF('Checklist Parameters'!$E$58&lt;&gt;"",((I879*'Checklist Parameters'!$E$58)*'Checklist Parameters'!$E$35)/1000,"N/A")</f>
        <v>N/A</v>
      </c>
      <c r="AA879" s="161">
        <f>IF('Checklist Parameters'!$E$101&lt;&gt;"",IFERROR(I879/'Checklist Parameters'!$E$101,0),"N/A")</f>
        <v>0</v>
      </c>
      <c r="AB879" s="161" t="str">
        <f>IF('Checklist Parameters'!$E$43&lt;&gt;"",(I879*'Checklist Parameters'!$E$43)/1000,"N/A")</f>
        <v>N/A</v>
      </c>
      <c r="AC879" s="161">
        <f>IF('Checklist Parameters'!$E$16="",$X879,IF(AND('Checklist Parameters'!$E$16&lt;$X879,'Checklist Parameters'!$E$16&gt;=3),'Checklist Parameters'!$E$16,IF(AND('Checklist Parameters'!$E$16&lt;$X879,'Checklist Parameters'!$E$16&lt;3),0,$X879)))</f>
        <v>0</v>
      </c>
      <c r="AD879" s="161" t="str">
        <f>IF(AND(I879&lt;'Checklist Parameters'!$E$22,$I879&lt;&gt;0),"Y","")</f>
        <v/>
      </c>
      <c r="AE879" s="161" t="str">
        <f>IF($AD879="Y",0,IF('Checklist Parameters'!$E$25="","&lt;no limit&gt;",ROUNDDOWN((($I879-'Checklist Parameters'!$E$24)/'Checklist Parameters'!$E$25)+1,0)))</f>
        <v>&lt;no limit&gt;</v>
      </c>
      <c r="AF879" s="174">
        <f t="shared" si="82"/>
        <v>0</v>
      </c>
      <c r="AG879" s="161">
        <f t="shared" si="83"/>
        <v>0</v>
      </c>
      <c r="AH879" s="126"/>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row>
    <row r="880" spans="1:79" ht="15">
      <c r="A880" s="393"/>
      <c r="B880" s="393"/>
      <c r="C880" s="393"/>
      <c r="D880" s="393"/>
      <c r="E880" s="393"/>
      <c r="F880" s="393"/>
      <c r="G880" s="393"/>
      <c r="H880" s="394"/>
      <c r="I880" s="394"/>
      <c r="J880" s="394"/>
      <c r="K880" s="394"/>
      <c r="L880" s="394"/>
      <c r="M880" s="394"/>
      <c r="N880" s="313">
        <f>IF(IF(I880&lt;'Checklist Parameters'!$E$22,0,($I880-$L880))&lt;0,0,IF(I880&lt;'Checklist Parameters'!$E$22,0,($I880-$L880)))</f>
        <v>0</v>
      </c>
      <c r="O880" s="394"/>
      <c r="P880" s="395"/>
      <c r="Q880" s="316">
        <f t="shared" si="78"/>
        <v>0</v>
      </c>
      <c r="R880" s="159">
        <f t="shared" si="79"/>
        <v>0</v>
      </c>
      <c r="S880" s="159">
        <f>IF('Checklist Parameters'!$E$60&lt;0.2,0.2,'Checklist Parameters'!$E$60)</f>
        <v>0.72</v>
      </c>
      <c r="T880" s="160">
        <f>IF($O880="",IF('Checklist District ID'!$C$43="Y",MAX($R880:$S880)*$I880,SUM($R880:$S880)*$I880),IF(O880&gt;0,Q880*S880))</f>
        <v>0</v>
      </c>
      <c r="U880" s="160">
        <f>IF(Q880&gt;0,((I880-T880)*'Formula Matrix'!$E$38),0)</f>
        <v>0</v>
      </c>
      <c r="V880" s="160">
        <f t="shared" si="80"/>
        <v>0</v>
      </c>
      <c r="W880" s="160">
        <f>IF(V880&gt;0,(V880*'Checklist Parameters'!$E$35),0)</f>
        <v>0</v>
      </c>
      <c r="X880" s="161">
        <f t="shared" si="81"/>
        <v>0</v>
      </c>
      <c r="Y880" s="161">
        <f>IF('Checklist Parameters'!$E$102&lt;&gt;"",(I880/43560)*'Checklist Parameters'!$E$102,"N/A")</f>
        <v>0</v>
      </c>
      <c r="Z880" s="161" t="str">
        <f>IF('Checklist Parameters'!$E$58&lt;&gt;"",((I880*'Checklist Parameters'!$E$58)*'Checklist Parameters'!$E$35)/1000,"N/A")</f>
        <v>N/A</v>
      </c>
      <c r="AA880" s="161">
        <f>IF('Checklist Parameters'!$E$101&lt;&gt;"",IFERROR(I880/'Checklist Parameters'!$E$101,0),"N/A")</f>
        <v>0</v>
      </c>
      <c r="AB880" s="161" t="str">
        <f>IF('Checklist Parameters'!$E$43&lt;&gt;"",(I880*'Checklist Parameters'!$E$43)/1000,"N/A")</f>
        <v>N/A</v>
      </c>
      <c r="AC880" s="161">
        <f>IF('Checklist Parameters'!$E$16="",$X880,IF(AND('Checklist Parameters'!$E$16&lt;$X880,'Checklist Parameters'!$E$16&gt;=3),'Checklist Parameters'!$E$16,IF(AND('Checklist Parameters'!$E$16&lt;$X880,'Checklist Parameters'!$E$16&lt;3),0,$X880)))</f>
        <v>0</v>
      </c>
      <c r="AD880" s="161" t="str">
        <f>IF(AND(I880&lt;'Checklist Parameters'!$E$22,$I880&lt;&gt;0),"Y","")</f>
        <v/>
      </c>
      <c r="AE880" s="161" t="str">
        <f>IF($AD880="Y",0,IF('Checklist Parameters'!$E$25="","&lt;no limit&gt;",ROUNDDOWN((($I880-'Checklist Parameters'!$E$24)/'Checklist Parameters'!$E$25)+1,0)))</f>
        <v>&lt;no limit&gt;</v>
      </c>
      <c r="AF880" s="174">
        <f t="shared" si="82"/>
        <v>0</v>
      </c>
      <c r="AG880" s="161">
        <f t="shared" si="83"/>
        <v>0</v>
      </c>
      <c r="AH880" s="126"/>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row>
    <row r="881" spans="1:79" ht="15">
      <c r="A881" s="393"/>
      <c r="B881" s="393"/>
      <c r="C881" s="393"/>
      <c r="D881" s="393"/>
      <c r="E881" s="393"/>
      <c r="F881" s="393"/>
      <c r="G881" s="393"/>
      <c r="H881" s="394"/>
      <c r="I881" s="394"/>
      <c r="J881" s="394"/>
      <c r="K881" s="394"/>
      <c r="L881" s="394"/>
      <c r="M881" s="394"/>
      <c r="N881" s="313">
        <f>IF(IF(I881&lt;'Checklist Parameters'!$E$22,0,($I881-$L881))&lt;0,0,IF(I881&lt;'Checklist Parameters'!$E$22,0,($I881-$L881)))</f>
        <v>0</v>
      </c>
      <c r="O881" s="394"/>
      <c r="P881" s="395"/>
      <c r="Q881" s="316">
        <f t="shared" si="78"/>
        <v>0</v>
      </c>
      <c r="R881" s="159">
        <f t="shared" si="79"/>
        <v>0</v>
      </c>
      <c r="S881" s="159">
        <f>IF('Checklist Parameters'!$E$60&lt;0.2,0.2,'Checklist Parameters'!$E$60)</f>
        <v>0.72</v>
      </c>
      <c r="T881" s="160">
        <f>IF($O881="",IF('Checklist District ID'!$C$43="Y",MAX($R881:$S881)*$I881,SUM($R881:$S881)*$I881),IF(O881&gt;0,Q881*S881))</f>
        <v>0</v>
      </c>
      <c r="U881" s="160">
        <f>IF(Q881&gt;0,((I881-T881)*'Formula Matrix'!$E$38),0)</f>
        <v>0</v>
      </c>
      <c r="V881" s="160">
        <f t="shared" si="80"/>
        <v>0</v>
      </c>
      <c r="W881" s="160">
        <f>IF(V881&gt;0,(V881*'Checklist Parameters'!$E$35),0)</f>
        <v>0</v>
      </c>
      <c r="X881" s="161">
        <f t="shared" si="81"/>
        <v>0</v>
      </c>
      <c r="Y881" s="161">
        <f>IF('Checklist Parameters'!$E$102&lt;&gt;"",(I881/43560)*'Checklist Parameters'!$E$102,"N/A")</f>
        <v>0</v>
      </c>
      <c r="Z881" s="161" t="str">
        <f>IF('Checklist Parameters'!$E$58&lt;&gt;"",((I881*'Checklist Parameters'!$E$58)*'Checklist Parameters'!$E$35)/1000,"N/A")</f>
        <v>N/A</v>
      </c>
      <c r="AA881" s="161">
        <f>IF('Checklist Parameters'!$E$101&lt;&gt;"",IFERROR(I881/'Checklist Parameters'!$E$101,0),"N/A")</f>
        <v>0</v>
      </c>
      <c r="AB881" s="161" t="str">
        <f>IF('Checklist Parameters'!$E$43&lt;&gt;"",(I881*'Checklist Parameters'!$E$43)/1000,"N/A")</f>
        <v>N/A</v>
      </c>
      <c r="AC881" s="161">
        <f>IF('Checklist Parameters'!$E$16="",$X881,IF(AND('Checklist Parameters'!$E$16&lt;$X881,'Checklist Parameters'!$E$16&gt;=3),'Checklist Parameters'!$E$16,IF(AND('Checklist Parameters'!$E$16&lt;$X881,'Checklist Parameters'!$E$16&lt;3),0,$X881)))</f>
        <v>0</v>
      </c>
      <c r="AD881" s="161" t="str">
        <f>IF(AND(I881&lt;'Checklist Parameters'!$E$22,$I881&lt;&gt;0),"Y","")</f>
        <v/>
      </c>
      <c r="AE881" s="161" t="str">
        <f>IF($AD881="Y",0,IF('Checklist Parameters'!$E$25="","&lt;no limit&gt;",ROUNDDOWN((($I881-'Checklist Parameters'!$E$24)/'Checklist Parameters'!$E$25)+1,0)))</f>
        <v>&lt;no limit&gt;</v>
      </c>
      <c r="AF881" s="174">
        <f t="shared" si="82"/>
        <v>0</v>
      </c>
      <c r="AG881" s="161">
        <f t="shared" si="83"/>
        <v>0</v>
      </c>
      <c r="AH881" s="126"/>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row>
    <row r="882" spans="1:79" ht="15">
      <c r="A882" s="393"/>
      <c r="B882" s="393"/>
      <c r="C882" s="393"/>
      <c r="D882" s="393"/>
      <c r="E882" s="393"/>
      <c r="F882" s="393"/>
      <c r="G882" s="393"/>
      <c r="H882" s="394"/>
      <c r="I882" s="394"/>
      <c r="J882" s="394"/>
      <c r="K882" s="394"/>
      <c r="L882" s="394"/>
      <c r="M882" s="394"/>
      <c r="N882" s="313">
        <f>IF(IF(I882&lt;'Checklist Parameters'!$E$22,0,($I882-$L882))&lt;0,0,IF(I882&lt;'Checklist Parameters'!$E$22,0,($I882-$L882)))</f>
        <v>0</v>
      </c>
      <c r="O882" s="394"/>
      <c r="P882" s="395"/>
      <c r="Q882" s="316">
        <f t="shared" si="78"/>
        <v>0</v>
      </c>
      <c r="R882" s="159">
        <f t="shared" si="79"/>
        <v>0</v>
      </c>
      <c r="S882" s="159">
        <f>IF('Checklist Parameters'!$E$60&lt;0.2,0.2,'Checklist Parameters'!$E$60)</f>
        <v>0.72</v>
      </c>
      <c r="T882" s="160">
        <f>IF($O882="",IF('Checklist District ID'!$C$43="Y",MAX($R882:$S882)*$I882,SUM($R882:$S882)*$I882),IF(O882&gt;0,Q882*S882))</f>
        <v>0</v>
      </c>
      <c r="U882" s="160">
        <f>IF(Q882&gt;0,((I882-T882)*'Formula Matrix'!$E$38),0)</f>
        <v>0</v>
      </c>
      <c r="V882" s="160">
        <f t="shared" si="80"/>
        <v>0</v>
      </c>
      <c r="W882" s="160">
        <f>IF(V882&gt;0,(V882*'Checklist Parameters'!$E$35),0)</f>
        <v>0</v>
      </c>
      <c r="X882" s="161">
        <f t="shared" si="81"/>
        <v>0</v>
      </c>
      <c r="Y882" s="161">
        <f>IF('Checklist Parameters'!$E$102&lt;&gt;"",(I882/43560)*'Checklist Parameters'!$E$102,"N/A")</f>
        <v>0</v>
      </c>
      <c r="Z882" s="161" t="str">
        <f>IF('Checklist Parameters'!$E$58&lt;&gt;"",((I882*'Checklist Parameters'!$E$58)*'Checklist Parameters'!$E$35)/1000,"N/A")</f>
        <v>N/A</v>
      </c>
      <c r="AA882" s="161">
        <f>IF('Checklist Parameters'!$E$101&lt;&gt;"",IFERROR(I882/'Checklist Parameters'!$E$101,0),"N/A")</f>
        <v>0</v>
      </c>
      <c r="AB882" s="161" t="str">
        <f>IF('Checklist Parameters'!$E$43&lt;&gt;"",(I882*'Checklist Parameters'!$E$43)/1000,"N/A")</f>
        <v>N/A</v>
      </c>
      <c r="AC882" s="161">
        <f>IF('Checklist Parameters'!$E$16="",$X882,IF(AND('Checklist Parameters'!$E$16&lt;$X882,'Checklist Parameters'!$E$16&gt;=3),'Checklist Parameters'!$E$16,IF(AND('Checklist Parameters'!$E$16&lt;$X882,'Checklist Parameters'!$E$16&lt;3),0,$X882)))</f>
        <v>0</v>
      </c>
      <c r="AD882" s="161" t="str">
        <f>IF(AND(I882&lt;'Checklist Parameters'!$E$22,$I882&lt;&gt;0),"Y","")</f>
        <v/>
      </c>
      <c r="AE882" s="161" t="str">
        <f>IF($AD882="Y",0,IF('Checklist Parameters'!$E$25="","&lt;no limit&gt;",ROUNDDOWN((($I882-'Checklist Parameters'!$E$24)/'Checklist Parameters'!$E$25)+1,0)))</f>
        <v>&lt;no limit&gt;</v>
      </c>
      <c r="AF882" s="174">
        <f t="shared" si="82"/>
        <v>0</v>
      </c>
      <c r="AG882" s="161">
        <f t="shared" si="83"/>
        <v>0</v>
      </c>
      <c r="AH882" s="126"/>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row>
    <row r="883" spans="1:79" ht="15">
      <c r="A883" s="393"/>
      <c r="B883" s="393"/>
      <c r="C883" s="393"/>
      <c r="D883" s="393"/>
      <c r="E883" s="393"/>
      <c r="F883" s="393"/>
      <c r="G883" s="393"/>
      <c r="H883" s="394"/>
      <c r="I883" s="394"/>
      <c r="J883" s="394"/>
      <c r="K883" s="394"/>
      <c r="L883" s="394"/>
      <c r="M883" s="394"/>
      <c r="N883" s="313">
        <f>IF(IF(I883&lt;'Checklist Parameters'!$E$22,0,($I883-$L883))&lt;0,0,IF(I883&lt;'Checklist Parameters'!$E$22,0,($I883-$L883)))</f>
        <v>0</v>
      </c>
      <c r="O883" s="394"/>
      <c r="P883" s="395"/>
      <c r="Q883" s="316">
        <f t="shared" si="78"/>
        <v>0</v>
      </c>
      <c r="R883" s="159">
        <f t="shared" si="79"/>
        <v>0</v>
      </c>
      <c r="S883" s="159">
        <f>IF('Checklist Parameters'!$E$60&lt;0.2,0.2,'Checklist Parameters'!$E$60)</f>
        <v>0.72</v>
      </c>
      <c r="T883" s="160">
        <f>IF($O883="",IF('Checklist District ID'!$C$43="Y",MAX($R883:$S883)*$I883,SUM($R883:$S883)*$I883),IF(O883&gt;0,Q883*S883))</f>
        <v>0</v>
      </c>
      <c r="U883" s="160">
        <f>IF(Q883&gt;0,((I883-T883)*'Formula Matrix'!$E$38),0)</f>
        <v>0</v>
      </c>
      <c r="V883" s="160">
        <f t="shared" si="80"/>
        <v>0</v>
      </c>
      <c r="W883" s="160">
        <f>IF(V883&gt;0,(V883*'Checklist Parameters'!$E$35),0)</f>
        <v>0</v>
      </c>
      <c r="X883" s="161">
        <f t="shared" si="81"/>
        <v>0</v>
      </c>
      <c r="Y883" s="161">
        <f>IF('Checklist Parameters'!$E$102&lt;&gt;"",(I883/43560)*'Checklist Parameters'!$E$102,"N/A")</f>
        <v>0</v>
      </c>
      <c r="Z883" s="161" t="str">
        <f>IF('Checklist Parameters'!$E$58&lt;&gt;"",((I883*'Checklist Parameters'!$E$58)*'Checklist Parameters'!$E$35)/1000,"N/A")</f>
        <v>N/A</v>
      </c>
      <c r="AA883" s="161">
        <f>IF('Checklist Parameters'!$E$101&lt;&gt;"",IFERROR(I883/'Checklist Parameters'!$E$101,0),"N/A")</f>
        <v>0</v>
      </c>
      <c r="AB883" s="161" t="str">
        <f>IF('Checklist Parameters'!$E$43&lt;&gt;"",(I883*'Checklist Parameters'!$E$43)/1000,"N/A")</f>
        <v>N/A</v>
      </c>
      <c r="AC883" s="161">
        <f>IF('Checklist Parameters'!$E$16="",$X883,IF(AND('Checklist Parameters'!$E$16&lt;$X883,'Checklist Parameters'!$E$16&gt;=3),'Checklist Parameters'!$E$16,IF(AND('Checklist Parameters'!$E$16&lt;$X883,'Checklist Parameters'!$E$16&lt;3),0,$X883)))</f>
        <v>0</v>
      </c>
      <c r="AD883" s="161" t="str">
        <f>IF(AND(I883&lt;'Checklist Parameters'!$E$22,$I883&lt;&gt;0),"Y","")</f>
        <v/>
      </c>
      <c r="AE883" s="161" t="str">
        <f>IF($AD883="Y",0,IF('Checklist Parameters'!$E$25="","&lt;no limit&gt;",ROUNDDOWN((($I883-'Checklist Parameters'!$E$24)/'Checklist Parameters'!$E$25)+1,0)))</f>
        <v>&lt;no limit&gt;</v>
      </c>
      <c r="AF883" s="174">
        <f t="shared" si="82"/>
        <v>0</v>
      </c>
      <c r="AG883" s="161">
        <f t="shared" si="83"/>
        <v>0</v>
      </c>
      <c r="AH883" s="126"/>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row>
    <row r="884" spans="1:79" ht="15">
      <c r="A884" s="393"/>
      <c r="B884" s="393"/>
      <c r="C884" s="393"/>
      <c r="D884" s="393"/>
      <c r="E884" s="393"/>
      <c r="F884" s="393"/>
      <c r="G884" s="393"/>
      <c r="H884" s="394"/>
      <c r="I884" s="394"/>
      <c r="J884" s="394"/>
      <c r="K884" s="394"/>
      <c r="L884" s="394"/>
      <c r="M884" s="394"/>
      <c r="N884" s="313">
        <f>IF(IF(I884&lt;'Checklist Parameters'!$E$22,0,($I884-$L884))&lt;0,0,IF(I884&lt;'Checklist Parameters'!$E$22,0,($I884-$L884)))</f>
        <v>0</v>
      </c>
      <c r="O884" s="394"/>
      <c r="P884" s="395"/>
      <c r="Q884" s="316">
        <f t="shared" si="78"/>
        <v>0</v>
      </c>
      <c r="R884" s="159">
        <f t="shared" si="79"/>
        <v>0</v>
      </c>
      <c r="S884" s="159">
        <f>IF('Checklist Parameters'!$E$60&lt;0.2,0.2,'Checklist Parameters'!$E$60)</f>
        <v>0.72</v>
      </c>
      <c r="T884" s="160">
        <f>IF($O884="",IF('Checklist District ID'!$C$43="Y",MAX($R884:$S884)*$I884,SUM($R884:$S884)*$I884),IF(O884&gt;0,Q884*S884))</f>
        <v>0</v>
      </c>
      <c r="U884" s="160">
        <f>IF(Q884&gt;0,((I884-T884)*'Formula Matrix'!$E$38),0)</f>
        <v>0</v>
      </c>
      <c r="V884" s="160">
        <f t="shared" si="80"/>
        <v>0</v>
      </c>
      <c r="W884" s="160">
        <f>IF(V884&gt;0,(V884*'Checklist Parameters'!$E$35),0)</f>
        <v>0</v>
      </c>
      <c r="X884" s="161">
        <f t="shared" si="81"/>
        <v>0</v>
      </c>
      <c r="Y884" s="161">
        <f>IF('Checklist Parameters'!$E$102&lt;&gt;"",(I884/43560)*'Checklist Parameters'!$E$102,"N/A")</f>
        <v>0</v>
      </c>
      <c r="Z884" s="161" t="str">
        <f>IF('Checklist Parameters'!$E$58&lt;&gt;"",((I884*'Checklist Parameters'!$E$58)*'Checklist Parameters'!$E$35)/1000,"N/A")</f>
        <v>N/A</v>
      </c>
      <c r="AA884" s="161">
        <f>IF('Checklist Parameters'!$E$101&lt;&gt;"",IFERROR(I884/'Checklist Parameters'!$E$101,0),"N/A")</f>
        <v>0</v>
      </c>
      <c r="AB884" s="161" t="str">
        <f>IF('Checklist Parameters'!$E$43&lt;&gt;"",(I884*'Checklist Parameters'!$E$43)/1000,"N/A")</f>
        <v>N/A</v>
      </c>
      <c r="AC884" s="161">
        <f>IF('Checklist Parameters'!$E$16="",$X884,IF(AND('Checklist Parameters'!$E$16&lt;$X884,'Checklist Parameters'!$E$16&gt;=3),'Checklist Parameters'!$E$16,IF(AND('Checklist Parameters'!$E$16&lt;$X884,'Checklist Parameters'!$E$16&lt;3),0,$X884)))</f>
        <v>0</v>
      </c>
      <c r="AD884" s="161" t="str">
        <f>IF(AND(I884&lt;'Checklist Parameters'!$E$22,$I884&lt;&gt;0),"Y","")</f>
        <v/>
      </c>
      <c r="AE884" s="161" t="str">
        <f>IF($AD884="Y",0,IF('Checklist Parameters'!$E$25="","&lt;no limit&gt;",ROUNDDOWN((($I884-'Checklist Parameters'!$E$24)/'Checklist Parameters'!$E$25)+1,0)))</f>
        <v>&lt;no limit&gt;</v>
      </c>
      <c r="AF884" s="174">
        <f t="shared" si="82"/>
        <v>0</v>
      </c>
      <c r="AG884" s="161">
        <f t="shared" si="83"/>
        <v>0</v>
      </c>
      <c r="AH884" s="126"/>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row>
    <row r="885" spans="1:79" ht="15">
      <c r="A885" s="393"/>
      <c r="B885" s="393"/>
      <c r="C885" s="393"/>
      <c r="D885" s="393"/>
      <c r="E885" s="393"/>
      <c r="F885" s="393"/>
      <c r="G885" s="393"/>
      <c r="H885" s="394"/>
      <c r="I885" s="394"/>
      <c r="J885" s="394"/>
      <c r="K885" s="394"/>
      <c r="L885" s="394"/>
      <c r="M885" s="394"/>
      <c r="N885" s="313">
        <f>IF(IF(I885&lt;'Checklist Parameters'!$E$22,0,($I885-$L885))&lt;0,0,IF(I885&lt;'Checklist Parameters'!$E$22,0,($I885-$L885)))</f>
        <v>0</v>
      </c>
      <c r="O885" s="394"/>
      <c r="P885" s="395"/>
      <c r="Q885" s="316">
        <f t="shared" si="78"/>
        <v>0</v>
      </c>
      <c r="R885" s="159">
        <f t="shared" si="79"/>
        <v>0</v>
      </c>
      <c r="S885" s="159">
        <f>IF('Checklist Parameters'!$E$60&lt;0.2,0.2,'Checklist Parameters'!$E$60)</f>
        <v>0.72</v>
      </c>
      <c r="T885" s="160">
        <f>IF($O885="",IF('Checklist District ID'!$C$43="Y",MAX($R885:$S885)*$I885,SUM($R885:$S885)*$I885),IF(O885&gt;0,Q885*S885))</f>
        <v>0</v>
      </c>
      <c r="U885" s="160">
        <f>IF(Q885&gt;0,((I885-T885)*'Formula Matrix'!$E$38),0)</f>
        <v>0</v>
      </c>
      <c r="V885" s="160">
        <f t="shared" si="80"/>
        <v>0</v>
      </c>
      <c r="W885" s="160">
        <f>IF(V885&gt;0,(V885*'Checklist Parameters'!$E$35),0)</f>
        <v>0</v>
      </c>
      <c r="X885" s="161">
        <f t="shared" si="81"/>
        <v>0</v>
      </c>
      <c r="Y885" s="161">
        <f>IF('Checklist Parameters'!$E$102&lt;&gt;"",(I885/43560)*'Checklist Parameters'!$E$102,"N/A")</f>
        <v>0</v>
      </c>
      <c r="Z885" s="161" t="str">
        <f>IF('Checklist Parameters'!$E$58&lt;&gt;"",((I885*'Checklist Parameters'!$E$58)*'Checklist Parameters'!$E$35)/1000,"N/A")</f>
        <v>N/A</v>
      </c>
      <c r="AA885" s="161">
        <f>IF('Checklist Parameters'!$E$101&lt;&gt;"",IFERROR(I885/'Checklist Parameters'!$E$101,0),"N/A")</f>
        <v>0</v>
      </c>
      <c r="AB885" s="161" t="str">
        <f>IF('Checklist Parameters'!$E$43&lt;&gt;"",(I885*'Checklist Parameters'!$E$43)/1000,"N/A")</f>
        <v>N/A</v>
      </c>
      <c r="AC885" s="161">
        <f>IF('Checklist Parameters'!$E$16="",$X885,IF(AND('Checklist Parameters'!$E$16&lt;$X885,'Checklist Parameters'!$E$16&gt;=3),'Checklist Parameters'!$E$16,IF(AND('Checklist Parameters'!$E$16&lt;$X885,'Checklist Parameters'!$E$16&lt;3),0,$X885)))</f>
        <v>0</v>
      </c>
      <c r="AD885" s="161" t="str">
        <f>IF(AND(I885&lt;'Checklist Parameters'!$E$22,$I885&lt;&gt;0),"Y","")</f>
        <v/>
      </c>
      <c r="AE885" s="161" t="str">
        <f>IF($AD885="Y",0,IF('Checklist Parameters'!$E$25="","&lt;no limit&gt;",ROUNDDOWN((($I885-'Checklist Parameters'!$E$24)/'Checklist Parameters'!$E$25)+1,0)))</f>
        <v>&lt;no limit&gt;</v>
      </c>
      <c r="AF885" s="174">
        <f t="shared" si="82"/>
        <v>0</v>
      </c>
      <c r="AG885" s="161">
        <f t="shared" si="83"/>
        <v>0</v>
      </c>
      <c r="AH885" s="126"/>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row>
    <row r="886" spans="1:79" ht="15">
      <c r="A886" s="393"/>
      <c r="B886" s="393"/>
      <c r="C886" s="393"/>
      <c r="D886" s="393"/>
      <c r="E886" s="393"/>
      <c r="F886" s="393"/>
      <c r="G886" s="393"/>
      <c r="H886" s="394"/>
      <c r="I886" s="394"/>
      <c r="J886" s="394"/>
      <c r="K886" s="394"/>
      <c r="L886" s="394"/>
      <c r="M886" s="394"/>
      <c r="N886" s="313">
        <f>IF(IF(I886&lt;'Checklist Parameters'!$E$22,0,($I886-$L886))&lt;0,0,IF(I886&lt;'Checklist Parameters'!$E$22,0,($I886-$L886)))</f>
        <v>0</v>
      </c>
      <c r="O886" s="394"/>
      <c r="P886" s="395"/>
      <c r="Q886" s="316">
        <f t="shared" si="78"/>
        <v>0</v>
      </c>
      <c r="R886" s="159">
        <f t="shared" si="79"/>
        <v>0</v>
      </c>
      <c r="S886" s="159">
        <f>IF('Checklist Parameters'!$E$60&lt;0.2,0.2,'Checklist Parameters'!$E$60)</f>
        <v>0.72</v>
      </c>
      <c r="T886" s="160">
        <f>IF($O886="",IF('Checklist District ID'!$C$43="Y",MAX($R886:$S886)*$I886,SUM($R886:$S886)*$I886),IF(O886&gt;0,Q886*S886))</f>
        <v>0</v>
      </c>
      <c r="U886" s="160">
        <f>IF(Q886&gt;0,((I886-T886)*'Formula Matrix'!$E$38),0)</f>
        <v>0</v>
      </c>
      <c r="V886" s="160">
        <f t="shared" si="80"/>
        <v>0</v>
      </c>
      <c r="W886" s="160">
        <f>IF(V886&gt;0,(V886*'Checklist Parameters'!$E$35),0)</f>
        <v>0</v>
      </c>
      <c r="X886" s="161">
        <f t="shared" si="81"/>
        <v>0</v>
      </c>
      <c r="Y886" s="161">
        <f>IF('Checklist Parameters'!$E$102&lt;&gt;"",(I886/43560)*'Checklist Parameters'!$E$102,"N/A")</f>
        <v>0</v>
      </c>
      <c r="Z886" s="161" t="str">
        <f>IF('Checklist Parameters'!$E$58&lt;&gt;"",((I886*'Checklist Parameters'!$E$58)*'Checklist Parameters'!$E$35)/1000,"N/A")</f>
        <v>N/A</v>
      </c>
      <c r="AA886" s="161">
        <f>IF('Checklist Parameters'!$E$101&lt;&gt;"",IFERROR(I886/'Checklist Parameters'!$E$101,0),"N/A")</f>
        <v>0</v>
      </c>
      <c r="AB886" s="161" t="str">
        <f>IF('Checklist Parameters'!$E$43&lt;&gt;"",(I886*'Checklist Parameters'!$E$43)/1000,"N/A")</f>
        <v>N/A</v>
      </c>
      <c r="AC886" s="161">
        <f>IF('Checklist Parameters'!$E$16="",$X886,IF(AND('Checklist Parameters'!$E$16&lt;$X886,'Checklist Parameters'!$E$16&gt;=3),'Checklist Parameters'!$E$16,IF(AND('Checklist Parameters'!$E$16&lt;$X886,'Checklist Parameters'!$E$16&lt;3),0,$X886)))</f>
        <v>0</v>
      </c>
      <c r="AD886" s="161" t="str">
        <f>IF(AND(I886&lt;'Checklist Parameters'!$E$22,$I886&lt;&gt;0),"Y","")</f>
        <v/>
      </c>
      <c r="AE886" s="161" t="str">
        <f>IF($AD886="Y",0,IF('Checklist Parameters'!$E$25="","&lt;no limit&gt;",ROUNDDOWN((($I886-'Checklist Parameters'!$E$24)/'Checklist Parameters'!$E$25)+1,0)))</f>
        <v>&lt;no limit&gt;</v>
      </c>
      <c r="AF886" s="174">
        <f t="shared" si="82"/>
        <v>0</v>
      </c>
      <c r="AG886" s="161">
        <f t="shared" si="83"/>
        <v>0</v>
      </c>
      <c r="AH886" s="126"/>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row>
    <row r="887" spans="1:79" ht="15">
      <c r="A887" s="393"/>
      <c r="B887" s="393"/>
      <c r="C887" s="393"/>
      <c r="D887" s="393"/>
      <c r="E887" s="393"/>
      <c r="F887" s="393"/>
      <c r="G887" s="393"/>
      <c r="H887" s="394"/>
      <c r="I887" s="394"/>
      <c r="J887" s="394"/>
      <c r="K887" s="394"/>
      <c r="L887" s="394"/>
      <c r="M887" s="394"/>
      <c r="N887" s="313">
        <f>IF(IF(I887&lt;'Checklist Parameters'!$E$22,0,($I887-$L887))&lt;0,0,IF(I887&lt;'Checklist Parameters'!$E$22,0,($I887-$L887)))</f>
        <v>0</v>
      </c>
      <c r="O887" s="394"/>
      <c r="P887" s="395"/>
      <c r="Q887" s="316">
        <f t="shared" si="78"/>
        <v>0</v>
      </c>
      <c r="R887" s="159">
        <f t="shared" si="79"/>
        <v>0</v>
      </c>
      <c r="S887" s="159">
        <f>IF('Checklist Parameters'!$E$60&lt;0.2,0.2,'Checklist Parameters'!$E$60)</f>
        <v>0.72</v>
      </c>
      <c r="T887" s="160">
        <f>IF($O887="",IF('Checklist District ID'!$C$43="Y",MAX($R887:$S887)*$I887,SUM($R887:$S887)*$I887),IF(O887&gt;0,Q887*S887))</f>
        <v>0</v>
      </c>
      <c r="U887" s="160">
        <f>IF(Q887&gt;0,((I887-T887)*'Formula Matrix'!$E$38),0)</f>
        <v>0</v>
      </c>
      <c r="V887" s="160">
        <f t="shared" si="80"/>
        <v>0</v>
      </c>
      <c r="W887" s="160">
        <f>IF(V887&gt;0,(V887*'Checklist Parameters'!$E$35),0)</f>
        <v>0</v>
      </c>
      <c r="X887" s="161">
        <f t="shared" si="81"/>
        <v>0</v>
      </c>
      <c r="Y887" s="161">
        <f>IF('Checklist Parameters'!$E$102&lt;&gt;"",(I887/43560)*'Checklist Parameters'!$E$102,"N/A")</f>
        <v>0</v>
      </c>
      <c r="Z887" s="161" t="str">
        <f>IF('Checklist Parameters'!$E$58&lt;&gt;"",((I887*'Checklist Parameters'!$E$58)*'Checklist Parameters'!$E$35)/1000,"N/A")</f>
        <v>N/A</v>
      </c>
      <c r="AA887" s="161">
        <f>IF('Checklist Parameters'!$E$101&lt;&gt;"",IFERROR(I887/'Checklist Parameters'!$E$101,0),"N/A")</f>
        <v>0</v>
      </c>
      <c r="AB887" s="161" t="str">
        <f>IF('Checklist Parameters'!$E$43&lt;&gt;"",(I887*'Checklist Parameters'!$E$43)/1000,"N/A")</f>
        <v>N/A</v>
      </c>
      <c r="AC887" s="161">
        <f>IF('Checklist Parameters'!$E$16="",$X887,IF(AND('Checklist Parameters'!$E$16&lt;$X887,'Checklist Parameters'!$E$16&gt;=3),'Checklist Parameters'!$E$16,IF(AND('Checklist Parameters'!$E$16&lt;$X887,'Checklist Parameters'!$E$16&lt;3),0,$X887)))</f>
        <v>0</v>
      </c>
      <c r="AD887" s="161" t="str">
        <f>IF(AND(I887&lt;'Checklist Parameters'!$E$22,$I887&lt;&gt;0),"Y","")</f>
        <v/>
      </c>
      <c r="AE887" s="161" t="str">
        <f>IF($AD887="Y",0,IF('Checklist Parameters'!$E$25="","&lt;no limit&gt;",ROUNDDOWN((($I887-'Checklist Parameters'!$E$24)/'Checklist Parameters'!$E$25)+1,0)))</f>
        <v>&lt;no limit&gt;</v>
      </c>
      <c r="AF887" s="174">
        <f t="shared" si="82"/>
        <v>0</v>
      </c>
      <c r="AG887" s="161">
        <f t="shared" si="83"/>
        <v>0</v>
      </c>
      <c r="AH887" s="126"/>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row>
    <row r="888" spans="1:79" ht="15">
      <c r="A888" s="393"/>
      <c r="B888" s="393"/>
      <c r="C888" s="393"/>
      <c r="D888" s="393"/>
      <c r="E888" s="393"/>
      <c r="F888" s="393"/>
      <c r="G888" s="393"/>
      <c r="H888" s="394"/>
      <c r="I888" s="394"/>
      <c r="J888" s="394"/>
      <c r="K888" s="394"/>
      <c r="L888" s="394"/>
      <c r="M888" s="394"/>
      <c r="N888" s="313">
        <f>IF(IF(I888&lt;'Checklist Parameters'!$E$22,0,($I888-$L888))&lt;0,0,IF(I888&lt;'Checklist Parameters'!$E$22,0,($I888-$L888)))</f>
        <v>0</v>
      </c>
      <c r="O888" s="394"/>
      <c r="P888" s="395"/>
      <c r="Q888" s="316">
        <f t="shared" si="78"/>
        <v>0</v>
      </c>
      <c r="R888" s="159">
        <f t="shared" si="79"/>
        <v>0</v>
      </c>
      <c r="S888" s="159">
        <f>IF('Checklist Parameters'!$E$60&lt;0.2,0.2,'Checklist Parameters'!$E$60)</f>
        <v>0.72</v>
      </c>
      <c r="T888" s="160">
        <f>IF($O888="",IF('Checklist District ID'!$C$43="Y",MAX($R888:$S888)*$I888,SUM($R888:$S888)*$I888),IF(O888&gt;0,Q888*S888))</f>
        <v>0</v>
      </c>
      <c r="U888" s="160">
        <f>IF(Q888&gt;0,((I888-T888)*'Formula Matrix'!$E$38),0)</f>
        <v>0</v>
      </c>
      <c r="V888" s="160">
        <f t="shared" si="80"/>
        <v>0</v>
      </c>
      <c r="W888" s="160">
        <f>IF(V888&gt;0,(V888*'Checklist Parameters'!$E$35),0)</f>
        <v>0</v>
      </c>
      <c r="X888" s="161">
        <f t="shared" si="81"/>
        <v>0</v>
      </c>
      <c r="Y888" s="161">
        <f>IF('Checklist Parameters'!$E$102&lt;&gt;"",(I888/43560)*'Checklist Parameters'!$E$102,"N/A")</f>
        <v>0</v>
      </c>
      <c r="Z888" s="161" t="str">
        <f>IF('Checklist Parameters'!$E$58&lt;&gt;"",((I888*'Checklist Parameters'!$E$58)*'Checklist Parameters'!$E$35)/1000,"N/A")</f>
        <v>N/A</v>
      </c>
      <c r="AA888" s="161">
        <f>IF('Checklist Parameters'!$E$101&lt;&gt;"",IFERROR(I888/'Checklist Parameters'!$E$101,0),"N/A")</f>
        <v>0</v>
      </c>
      <c r="AB888" s="161" t="str">
        <f>IF('Checklist Parameters'!$E$43&lt;&gt;"",(I888*'Checklist Parameters'!$E$43)/1000,"N/A")</f>
        <v>N/A</v>
      </c>
      <c r="AC888" s="161">
        <f>IF('Checklist Parameters'!$E$16="",$X888,IF(AND('Checklist Parameters'!$E$16&lt;$X888,'Checklist Parameters'!$E$16&gt;=3),'Checklist Parameters'!$E$16,IF(AND('Checklist Parameters'!$E$16&lt;$X888,'Checklist Parameters'!$E$16&lt;3),0,$X888)))</f>
        <v>0</v>
      </c>
      <c r="AD888" s="161" t="str">
        <f>IF(AND(I888&lt;'Checklist Parameters'!$E$22,$I888&lt;&gt;0),"Y","")</f>
        <v/>
      </c>
      <c r="AE888" s="161" t="str">
        <f>IF($AD888="Y",0,IF('Checklist Parameters'!$E$25="","&lt;no limit&gt;",ROUNDDOWN((($I888-'Checklist Parameters'!$E$24)/'Checklist Parameters'!$E$25)+1,0)))</f>
        <v>&lt;no limit&gt;</v>
      </c>
      <c r="AF888" s="174">
        <f t="shared" si="82"/>
        <v>0</v>
      </c>
      <c r="AG888" s="161">
        <f t="shared" si="83"/>
        <v>0</v>
      </c>
      <c r="AH888" s="126"/>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row>
    <row r="889" spans="1:79" ht="15">
      <c r="A889" s="393"/>
      <c r="B889" s="393"/>
      <c r="C889" s="393"/>
      <c r="D889" s="393"/>
      <c r="E889" s="393"/>
      <c r="F889" s="393"/>
      <c r="G889" s="393"/>
      <c r="H889" s="394"/>
      <c r="I889" s="394"/>
      <c r="J889" s="394"/>
      <c r="K889" s="394"/>
      <c r="L889" s="394"/>
      <c r="M889" s="394"/>
      <c r="N889" s="313">
        <f>IF(IF(I889&lt;'Checklist Parameters'!$E$22,0,($I889-$L889))&lt;0,0,IF(I889&lt;'Checklist Parameters'!$E$22,0,($I889-$L889)))</f>
        <v>0</v>
      </c>
      <c r="O889" s="394"/>
      <c r="P889" s="395"/>
      <c r="Q889" s="316">
        <f t="shared" si="78"/>
        <v>0</v>
      </c>
      <c r="R889" s="159">
        <f t="shared" si="79"/>
        <v>0</v>
      </c>
      <c r="S889" s="159">
        <f>IF('Checklist Parameters'!$E$60&lt;0.2,0.2,'Checklist Parameters'!$E$60)</f>
        <v>0.72</v>
      </c>
      <c r="T889" s="160">
        <f>IF($O889="",IF('Checklist District ID'!$C$43="Y",MAX($R889:$S889)*$I889,SUM($R889:$S889)*$I889),IF(O889&gt;0,Q889*S889))</f>
        <v>0</v>
      </c>
      <c r="U889" s="160">
        <f>IF(Q889&gt;0,((I889-T889)*'Formula Matrix'!$E$38),0)</f>
        <v>0</v>
      </c>
      <c r="V889" s="160">
        <f t="shared" si="80"/>
        <v>0</v>
      </c>
      <c r="W889" s="160">
        <f>IF(V889&gt;0,(V889*'Checklist Parameters'!$E$35),0)</f>
        <v>0</v>
      </c>
      <c r="X889" s="161">
        <f t="shared" si="81"/>
        <v>0</v>
      </c>
      <c r="Y889" s="161">
        <f>IF('Checklist Parameters'!$E$102&lt;&gt;"",(I889/43560)*'Checklist Parameters'!$E$102,"N/A")</f>
        <v>0</v>
      </c>
      <c r="Z889" s="161" t="str">
        <f>IF('Checklist Parameters'!$E$58&lt;&gt;"",((I889*'Checklist Parameters'!$E$58)*'Checklist Parameters'!$E$35)/1000,"N/A")</f>
        <v>N/A</v>
      </c>
      <c r="AA889" s="161">
        <f>IF('Checklist Parameters'!$E$101&lt;&gt;"",IFERROR(I889/'Checklist Parameters'!$E$101,0),"N/A")</f>
        <v>0</v>
      </c>
      <c r="AB889" s="161" t="str">
        <f>IF('Checklist Parameters'!$E$43&lt;&gt;"",(I889*'Checklist Parameters'!$E$43)/1000,"N/A")</f>
        <v>N/A</v>
      </c>
      <c r="AC889" s="161">
        <f>IF('Checklist Parameters'!$E$16="",$X889,IF(AND('Checklist Parameters'!$E$16&lt;$X889,'Checklist Parameters'!$E$16&gt;=3),'Checklist Parameters'!$E$16,IF(AND('Checklist Parameters'!$E$16&lt;$X889,'Checklist Parameters'!$E$16&lt;3),0,$X889)))</f>
        <v>0</v>
      </c>
      <c r="AD889" s="161" t="str">
        <f>IF(AND(I889&lt;'Checklist Parameters'!$E$22,$I889&lt;&gt;0),"Y","")</f>
        <v/>
      </c>
      <c r="AE889" s="161" t="str">
        <f>IF($AD889="Y",0,IF('Checklist Parameters'!$E$25="","&lt;no limit&gt;",ROUNDDOWN((($I889-'Checklist Parameters'!$E$24)/'Checklist Parameters'!$E$25)+1,0)))</f>
        <v>&lt;no limit&gt;</v>
      </c>
      <c r="AF889" s="174">
        <f t="shared" si="82"/>
        <v>0</v>
      </c>
      <c r="AG889" s="161">
        <f t="shared" si="83"/>
        <v>0</v>
      </c>
      <c r="AH889" s="126"/>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row>
    <row r="890" spans="1:79" ht="15">
      <c r="A890" s="393"/>
      <c r="B890" s="393"/>
      <c r="C890" s="393"/>
      <c r="D890" s="393"/>
      <c r="E890" s="393"/>
      <c r="F890" s="393"/>
      <c r="G890" s="393"/>
      <c r="H890" s="394"/>
      <c r="I890" s="394"/>
      <c r="J890" s="394"/>
      <c r="K890" s="394"/>
      <c r="L890" s="394"/>
      <c r="M890" s="394"/>
      <c r="N890" s="313">
        <f>IF(IF(I890&lt;'Checklist Parameters'!$E$22,0,($I890-$L890))&lt;0,0,IF(I890&lt;'Checklist Parameters'!$E$22,0,($I890-$L890)))</f>
        <v>0</v>
      </c>
      <c r="O890" s="394"/>
      <c r="P890" s="395"/>
      <c r="Q890" s="316">
        <f t="shared" si="78"/>
        <v>0</v>
      </c>
      <c r="R890" s="159">
        <f t="shared" si="79"/>
        <v>0</v>
      </c>
      <c r="S890" s="159">
        <f>IF('Checklist Parameters'!$E$60&lt;0.2,0.2,'Checklist Parameters'!$E$60)</f>
        <v>0.72</v>
      </c>
      <c r="T890" s="160">
        <f>IF($O890="",IF('Checklist District ID'!$C$43="Y",MAX($R890:$S890)*$I890,SUM($R890:$S890)*$I890),IF(O890&gt;0,Q890*S890))</f>
        <v>0</v>
      </c>
      <c r="U890" s="160">
        <f>IF(Q890&gt;0,((I890-T890)*'Formula Matrix'!$E$38),0)</f>
        <v>0</v>
      </c>
      <c r="V890" s="160">
        <f t="shared" si="80"/>
        <v>0</v>
      </c>
      <c r="W890" s="160">
        <f>IF(V890&gt;0,(V890*'Checklist Parameters'!$E$35),0)</f>
        <v>0</v>
      </c>
      <c r="X890" s="161">
        <f t="shared" si="81"/>
        <v>0</v>
      </c>
      <c r="Y890" s="161">
        <f>IF('Checklist Parameters'!$E$102&lt;&gt;"",(I890/43560)*'Checklist Parameters'!$E$102,"N/A")</f>
        <v>0</v>
      </c>
      <c r="Z890" s="161" t="str">
        <f>IF('Checklist Parameters'!$E$58&lt;&gt;"",((I890*'Checklist Parameters'!$E$58)*'Checklist Parameters'!$E$35)/1000,"N/A")</f>
        <v>N/A</v>
      </c>
      <c r="AA890" s="161">
        <f>IF('Checklist Parameters'!$E$101&lt;&gt;"",IFERROR(I890/'Checklist Parameters'!$E$101,0),"N/A")</f>
        <v>0</v>
      </c>
      <c r="AB890" s="161" t="str">
        <f>IF('Checklist Parameters'!$E$43&lt;&gt;"",(I890*'Checklist Parameters'!$E$43)/1000,"N/A")</f>
        <v>N/A</v>
      </c>
      <c r="AC890" s="161">
        <f>IF('Checklist Parameters'!$E$16="",$X890,IF(AND('Checklist Parameters'!$E$16&lt;$X890,'Checklist Parameters'!$E$16&gt;=3),'Checklist Parameters'!$E$16,IF(AND('Checklist Parameters'!$E$16&lt;$X890,'Checklist Parameters'!$E$16&lt;3),0,$X890)))</f>
        <v>0</v>
      </c>
      <c r="AD890" s="161" t="str">
        <f>IF(AND(I890&lt;'Checklist Parameters'!$E$22,$I890&lt;&gt;0),"Y","")</f>
        <v/>
      </c>
      <c r="AE890" s="161" t="str">
        <f>IF($AD890="Y",0,IF('Checklist Parameters'!$E$25="","&lt;no limit&gt;",ROUNDDOWN((($I890-'Checklist Parameters'!$E$24)/'Checklist Parameters'!$E$25)+1,0)))</f>
        <v>&lt;no limit&gt;</v>
      </c>
      <c r="AF890" s="174">
        <f t="shared" si="82"/>
        <v>0</v>
      </c>
      <c r="AG890" s="161">
        <f t="shared" si="83"/>
        <v>0</v>
      </c>
      <c r="AH890" s="126"/>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row>
    <row r="891" spans="1:79" ht="15">
      <c r="A891" s="393"/>
      <c r="B891" s="393"/>
      <c r="C891" s="393"/>
      <c r="D891" s="393"/>
      <c r="E891" s="393"/>
      <c r="F891" s="393"/>
      <c r="G891" s="393"/>
      <c r="H891" s="394"/>
      <c r="I891" s="394"/>
      <c r="J891" s="394"/>
      <c r="K891" s="394"/>
      <c r="L891" s="394"/>
      <c r="M891" s="394"/>
      <c r="N891" s="313">
        <f>IF(IF(I891&lt;'Checklist Parameters'!$E$22,0,($I891-$L891))&lt;0,0,IF(I891&lt;'Checklist Parameters'!$E$22,0,($I891-$L891)))</f>
        <v>0</v>
      </c>
      <c r="O891" s="394"/>
      <c r="P891" s="395"/>
      <c r="Q891" s="316">
        <f t="shared" si="78"/>
        <v>0</v>
      </c>
      <c r="R891" s="159">
        <f t="shared" si="79"/>
        <v>0</v>
      </c>
      <c r="S891" s="159">
        <f>IF('Checklist Parameters'!$E$60&lt;0.2,0.2,'Checklist Parameters'!$E$60)</f>
        <v>0.72</v>
      </c>
      <c r="T891" s="160">
        <f>IF($O891="",IF('Checklist District ID'!$C$43="Y",MAX($R891:$S891)*$I891,SUM($R891:$S891)*$I891),IF(O891&gt;0,Q891*S891))</f>
        <v>0</v>
      </c>
      <c r="U891" s="160">
        <f>IF(Q891&gt;0,((I891-T891)*'Formula Matrix'!$E$38),0)</f>
        <v>0</v>
      </c>
      <c r="V891" s="160">
        <f t="shared" si="80"/>
        <v>0</v>
      </c>
      <c r="W891" s="160">
        <f>IF(V891&gt;0,(V891*'Checklist Parameters'!$E$35),0)</f>
        <v>0</v>
      </c>
      <c r="X891" s="161">
        <f t="shared" si="81"/>
        <v>0</v>
      </c>
      <c r="Y891" s="161">
        <f>IF('Checklist Parameters'!$E$102&lt;&gt;"",(I891/43560)*'Checklist Parameters'!$E$102,"N/A")</f>
        <v>0</v>
      </c>
      <c r="Z891" s="161" t="str">
        <f>IF('Checklist Parameters'!$E$58&lt;&gt;"",((I891*'Checklist Parameters'!$E$58)*'Checklist Parameters'!$E$35)/1000,"N/A")</f>
        <v>N/A</v>
      </c>
      <c r="AA891" s="161">
        <f>IF('Checklist Parameters'!$E$101&lt;&gt;"",IFERROR(I891/'Checklist Parameters'!$E$101,0),"N/A")</f>
        <v>0</v>
      </c>
      <c r="AB891" s="161" t="str">
        <f>IF('Checklist Parameters'!$E$43&lt;&gt;"",(I891*'Checklist Parameters'!$E$43)/1000,"N/A")</f>
        <v>N/A</v>
      </c>
      <c r="AC891" s="161">
        <f>IF('Checklist Parameters'!$E$16="",$X891,IF(AND('Checklist Parameters'!$E$16&lt;$X891,'Checklist Parameters'!$E$16&gt;=3),'Checklist Parameters'!$E$16,IF(AND('Checklist Parameters'!$E$16&lt;$X891,'Checklist Parameters'!$E$16&lt;3),0,$X891)))</f>
        <v>0</v>
      </c>
      <c r="AD891" s="161" t="str">
        <f>IF(AND(I891&lt;'Checklist Parameters'!$E$22,$I891&lt;&gt;0),"Y","")</f>
        <v/>
      </c>
      <c r="AE891" s="161" t="str">
        <f>IF($AD891="Y",0,IF('Checklist Parameters'!$E$25="","&lt;no limit&gt;",ROUNDDOWN((($I891-'Checklist Parameters'!$E$24)/'Checklist Parameters'!$E$25)+1,0)))</f>
        <v>&lt;no limit&gt;</v>
      </c>
      <c r="AF891" s="174">
        <f t="shared" si="82"/>
        <v>0</v>
      </c>
      <c r="AG891" s="161">
        <f t="shared" si="83"/>
        <v>0</v>
      </c>
      <c r="AH891" s="126"/>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row>
    <row r="892" spans="1:79" ht="15">
      <c r="A892" s="393"/>
      <c r="B892" s="393"/>
      <c r="C892" s="393"/>
      <c r="D892" s="393"/>
      <c r="E892" s="393"/>
      <c r="F892" s="393"/>
      <c r="G892" s="393"/>
      <c r="H892" s="394"/>
      <c r="I892" s="394"/>
      <c r="J892" s="394"/>
      <c r="K892" s="394"/>
      <c r="L892" s="394"/>
      <c r="M892" s="394"/>
      <c r="N892" s="313">
        <f>IF(IF(I892&lt;'Checklist Parameters'!$E$22,0,($I892-$L892))&lt;0,0,IF(I892&lt;'Checklist Parameters'!$E$22,0,($I892-$L892)))</f>
        <v>0</v>
      </c>
      <c r="O892" s="394"/>
      <c r="P892" s="395"/>
      <c r="Q892" s="316">
        <f t="shared" si="78"/>
        <v>0</v>
      </c>
      <c r="R892" s="159">
        <f t="shared" si="79"/>
        <v>0</v>
      </c>
      <c r="S892" s="159">
        <f>IF('Checklist Parameters'!$E$60&lt;0.2,0.2,'Checklist Parameters'!$E$60)</f>
        <v>0.72</v>
      </c>
      <c r="T892" s="160">
        <f>IF($O892="",IF('Checklist District ID'!$C$43="Y",MAX($R892:$S892)*$I892,SUM($R892:$S892)*$I892),IF(O892&gt;0,Q892*S892))</f>
        <v>0</v>
      </c>
      <c r="U892" s="160">
        <f>IF(Q892&gt;0,((I892-T892)*'Formula Matrix'!$E$38),0)</f>
        <v>0</v>
      </c>
      <c r="V892" s="160">
        <f t="shared" si="80"/>
        <v>0</v>
      </c>
      <c r="W892" s="160">
        <f>IF(V892&gt;0,(V892*'Checklist Parameters'!$E$35),0)</f>
        <v>0</v>
      </c>
      <c r="X892" s="161">
        <f t="shared" si="81"/>
        <v>0</v>
      </c>
      <c r="Y892" s="161">
        <f>IF('Checklist Parameters'!$E$102&lt;&gt;"",(I892/43560)*'Checklist Parameters'!$E$102,"N/A")</f>
        <v>0</v>
      </c>
      <c r="Z892" s="161" t="str">
        <f>IF('Checklist Parameters'!$E$58&lt;&gt;"",((I892*'Checklist Parameters'!$E$58)*'Checklist Parameters'!$E$35)/1000,"N/A")</f>
        <v>N/A</v>
      </c>
      <c r="AA892" s="161">
        <f>IF('Checklist Parameters'!$E$101&lt;&gt;"",IFERROR(I892/'Checklist Parameters'!$E$101,0),"N/A")</f>
        <v>0</v>
      </c>
      <c r="AB892" s="161" t="str">
        <f>IF('Checklist Parameters'!$E$43&lt;&gt;"",(I892*'Checklist Parameters'!$E$43)/1000,"N/A")</f>
        <v>N/A</v>
      </c>
      <c r="AC892" s="161">
        <f>IF('Checklist Parameters'!$E$16="",$X892,IF(AND('Checklist Parameters'!$E$16&lt;$X892,'Checklist Parameters'!$E$16&gt;=3),'Checklist Parameters'!$E$16,IF(AND('Checklist Parameters'!$E$16&lt;$X892,'Checklist Parameters'!$E$16&lt;3),0,$X892)))</f>
        <v>0</v>
      </c>
      <c r="AD892" s="161" t="str">
        <f>IF(AND(I892&lt;'Checklist Parameters'!$E$22,$I892&lt;&gt;0),"Y","")</f>
        <v/>
      </c>
      <c r="AE892" s="161" t="str">
        <f>IF($AD892="Y",0,IF('Checklist Parameters'!$E$25="","&lt;no limit&gt;",ROUNDDOWN((($I892-'Checklist Parameters'!$E$24)/'Checklist Parameters'!$E$25)+1,0)))</f>
        <v>&lt;no limit&gt;</v>
      </c>
      <c r="AF892" s="174">
        <f t="shared" si="82"/>
        <v>0</v>
      </c>
      <c r="AG892" s="161">
        <f t="shared" si="83"/>
        <v>0</v>
      </c>
      <c r="AH892" s="126"/>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row>
    <row r="893" spans="1:79" ht="15">
      <c r="A893" s="393"/>
      <c r="B893" s="393"/>
      <c r="C893" s="393"/>
      <c r="D893" s="393"/>
      <c r="E893" s="393"/>
      <c r="F893" s="393"/>
      <c r="G893" s="393"/>
      <c r="H893" s="394"/>
      <c r="I893" s="394"/>
      <c r="J893" s="394"/>
      <c r="K893" s="394"/>
      <c r="L893" s="394"/>
      <c r="M893" s="394"/>
      <c r="N893" s="313">
        <f>IF(IF(I893&lt;'Checklist Parameters'!$E$22,0,($I893-$L893))&lt;0,0,IF(I893&lt;'Checklist Parameters'!$E$22,0,($I893-$L893)))</f>
        <v>0</v>
      </c>
      <c r="O893" s="394"/>
      <c r="P893" s="395"/>
      <c r="Q893" s="316">
        <f t="shared" si="78"/>
        <v>0</v>
      </c>
      <c r="R893" s="159">
        <f t="shared" si="79"/>
        <v>0</v>
      </c>
      <c r="S893" s="159">
        <f>IF('Checklist Parameters'!$E$60&lt;0.2,0.2,'Checklist Parameters'!$E$60)</f>
        <v>0.72</v>
      </c>
      <c r="T893" s="160">
        <f>IF($O893="",IF('Checklist District ID'!$C$43="Y",MAX($R893:$S893)*$I893,SUM($R893:$S893)*$I893),IF(O893&gt;0,Q893*S893))</f>
        <v>0</v>
      </c>
      <c r="U893" s="160">
        <f>IF(Q893&gt;0,((I893-T893)*'Formula Matrix'!$E$38),0)</f>
        <v>0</v>
      </c>
      <c r="V893" s="160">
        <f t="shared" si="80"/>
        <v>0</v>
      </c>
      <c r="W893" s="160">
        <f>IF(V893&gt;0,(V893*'Checklist Parameters'!$E$35),0)</f>
        <v>0</v>
      </c>
      <c r="X893" s="161">
        <f t="shared" si="81"/>
        <v>0</v>
      </c>
      <c r="Y893" s="161">
        <f>IF('Checklist Parameters'!$E$102&lt;&gt;"",(I893/43560)*'Checklist Parameters'!$E$102,"N/A")</f>
        <v>0</v>
      </c>
      <c r="Z893" s="161" t="str">
        <f>IF('Checklist Parameters'!$E$58&lt;&gt;"",((I893*'Checklist Parameters'!$E$58)*'Checklist Parameters'!$E$35)/1000,"N/A")</f>
        <v>N/A</v>
      </c>
      <c r="AA893" s="161">
        <f>IF('Checklist Parameters'!$E$101&lt;&gt;"",IFERROR(I893/'Checklist Parameters'!$E$101,0),"N/A")</f>
        <v>0</v>
      </c>
      <c r="AB893" s="161" t="str">
        <f>IF('Checklist Parameters'!$E$43&lt;&gt;"",(I893*'Checklist Parameters'!$E$43)/1000,"N/A")</f>
        <v>N/A</v>
      </c>
      <c r="AC893" s="161">
        <f>IF('Checklist Parameters'!$E$16="",$X893,IF(AND('Checklist Parameters'!$E$16&lt;$X893,'Checklist Parameters'!$E$16&gt;=3),'Checklist Parameters'!$E$16,IF(AND('Checklist Parameters'!$E$16&lt;$X893,'Checklist Parameters'!$E$16&lt;3),0,$X893)))</f>
        <v>0</v>
      </c>
      <c r="AD893" s="161" t="str">
        <f>IF(AND(I893&lt;'Checklist Parameters'!$E$22,$I893&lt;&gt;0),"Y","")</f>
        <v/>
      </c>
      <c r="AE893" s="161" t="str">
        <f>IF($AD893="Y",0,IF('Checklist Parameters'!$E$25="","&lt;no limit&gt;",ROUNDDOWN((($I893-'Checklist Parameters'!$E$24)/'Checklist Parameters'!$E$25)+1,0)))</f>
        <v>&lt;no limit&gt;</v>
      </c>
      <c r="AF893" s="174">
        <f t="shared" si="82"/>
        <v>0</v>
      </c>
      <c r="AG893" s="161">
        <f t="shared" si="83"/>
        <v>0</v>
      </c>
      <c r="AH893" s="126"/>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row>
    <row r="894" spans="1:79" ht="15">
      <c r="A894" s="393"/>
      <c r="B894" s="393"/>
      <c r="C894" s="393"/>
      <c r="D894" s="393"/>
      <c r="E894" s="393"/>
      <c r="F894" s="393"/>
      <c r="G894" s="393"/>
      <c r="H894" s="394"/>
      <c r="I894" s="394"/>
      <c r="J894" s="394"/>
      <c r="K894" s="394"/>
      <c r="L894" s="394"/>
      <c r="M894" s="394"/>
      <c r="N894" s="313">
        <f>IF(IF(I894&lt;'Checklist Parameters'!$E$22,0,($I894-$L894))&lt;0,0,IF(I894&lt;'Checklist Parameters'!$E$22,0,($I894-$L894)))</f>
        <v>0</v>
      </c>
      <c r="O894" s="394"/>
      <c r="P894" s="395"/>
      <c r="Q894" s="316">
        <f t="shared" si="78"/>
        <v>0</v>
      </c>
      <c r="R894" s="159">
        <f t="shared" si="79"/>
        <v>0</v>
      </c>
      <c r="S894" s="159">
        <f>IF('Checklist Parameters'!$E$60&lt;0.2,0.2,'Checklist Parameters'!$E$60)</f>
        <v>0.72</v>
      </c>
      <c r="T894" s="160">
        <f>IF($O894="",IF('Checklist District ID'!$C$43="Y",MAX($R894:$S894)*$I894,SUM($R894:$S894)*$I894),IF(O894&gt;0,Q894*S894))</f>
        <v>0</v>
      </c>
      <c r="U894" s="160">
        <f>IF(Q894&gt;0,((I894-T894)*'Formula Matrix'!$E$38),0)</f>
        <v>0</v>
      </c>
      <c r="V894" s="160">
        <f t="shared" si="80"/>
        <v>0</v>
      </c>
      <c r="W894" s="160">
        <f>IF(V894&gt;0,(V894*'Checklist Parameters'!$E$35),0)</f>
        <v>0</v>
      </c>
      <c r="X894" s="161">
        <f t="shared" si="81"/>
        <v>0</v>
      </c>
      <c r="Y894" s="161">
        <f>IF('Checklist Parameters'!$E$102&lt;&gt;"",(I894/43560)*'Checklist Parameters'!$E$102,"N/A")</f>
        <v>0</v>
      </c>
      <c r="Z894" s="161" t="str">
        <f>IF('Checklist Parameters'!$E$58&lt;&gt;"",((I894*'Checklist Parameters'!$E$58)*'Checklist Parameters'!$E$35)/1000,"N/A")</f>
        <v>N/A</v>
      </c>
      <c r="AA894" s="161">
        <f>IF('Checklist Parameters'!$E$101&lt;&gt;"",IFERROR(I894/'Checklist Parameters'!$E$101,0),"N/A")</f>
        <v>0</v>
      </c>
      <c r="AB894" s="161" t="str">
        <f>IF('Checklist Parameters'!$E$43&lt;&gt;"",(I894*'Checklist Parameters'!$E$43)/1000,"N/A")</f>
        <v>N/A</v>
      </c>
      <c r="AC894" s="161">
        <f>IF('Checklist Parameters'!$E$16="",$X894,IF(AND('Checklist Parameters'!$E$16&lt;$X894,'Checklist Parameters'!$E$16&gt;=3),'Checklist Parameters'!$E$16,IF(AND('Checklist Parameters'!$E$16&lt;$X894,'Checklist Parameters'!$E$16&lt;3),0,$X894)))</f>
        <v>0</v>
      </c>
      <c r="AD894" s="161" t="str">
        <f>IF(AND(I894&lt;'Checklist Parameters'!$E$22,$I894&lt;&gt;0),"Y","")</f>
        <v/>
      </c>
      <c r="AE894" s="161" t="str">
        <f>IF($AD894="Y",0,IF('Checklist Parameters'!$E$25="","&lt;no limit&gt;",ROUNDDOWN((($I894-'Checklist Parameters'!$E$24)/'Checklist Parameters'!$E$25)+1,0)))</f>
        <v>&lt;no limit&gt;</v>
      </c>
      <c r="AF894" s="174">
        <f t="shared" si="82"/>
        <v>0</v>
      </c>
      <c r="AG894" s="161">
        <f t="shared" si="83"/>
        <v>0</v>
      </c>
      <c r="AH894" s="126"/>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row>
    <row r="895" spans="1:79" ht="15">
      <c r="A895" s="393"/>
      <c r="B895" s="393"/>
      <c r="C895" s="393"/>
      <c r="D895" s="393"/>
      <c r="E895" s="393"/>
      <c r="F895" s="393"/>
      <c r="G895" s="393"/>
      <c r="H895" s="394"/>
      <c r="I895" s="394"/>
      <c r="J895" s="394"/>
      <c r="K895" s="394"/>
      <c r="L895" s="394"/>
      <c r="M895" s="394"/>
      <c r="N895" s="313">
        <f>IF(IF(I895&lt;'Checklist Parameters'!$E$22,0,($I895-$L895))&lt;0,0,IF(I895&lt;'Checklist Parameters'!$E$22,0,($I895-$L895)))</f>
        <v>0</v>
      </c>
      <c r="O895" s="394"/>
      <c r="P895" s="395"/>
      <c r="Q895" s="316">
        <f t="shared" si="78"/>
        <v>0</v>
      </c>
      <c r="R895" s="159">
        <f t="shared" si="79"/>
        <v>0</v>
      </c>
      <c r="S895" s="159">
        <f>IF('Checklist Parameters'!$E$60&lt;0.2,0.2,'Checklist Parameters'!$E$60)</f>
        <v>0.72</v>
      </c>
      <c r="T895" s="160">
        <f>IF($O895="",IF('Checklist District ID'!$C$43="Y",MAX($R895:$S895)*$I895,SUM($R895:$S895)*$I895),IF(O895&gt;0,Q895*S895))</f>
        <v>0</v>
      </c>
      <c r="U895" s="160">
        <f>IF(Q895&gt;0,((I895-T895)*'Formula Matrix'!$E$38),0)</f>
        <v>0</v>
      </c>
      <c r="V895" s="160">
        <f t="shared" si="80"/>
        <v>0</v>
      </c>
      <c r="W895" s="160">
        <f>IF(V895&gt;0,(V895*'Checklist Parameters'!$E$35),0)</f>
        <v>0</v>
      </c>
      <c r="X895" s="161">
        <f t="shared" si="81"/>
        <v>0</v>
      </c>
      <c r="Y895" s="161">
        <f>IF('Checklist Parameters'!$E$102&lt;&gt;"",(I895/43560)*'Checklist Parameters'!$E$102,"N/A")</f>
        <v>0</v>
      </c>
      <c r="Z895" s="161" t="str">
        <f>IF('Checklist Parameters'!$E$58&lt;&gt;"",((I895*'Checklist Parameters'!$E$58)*'Checklist Parameters'!$E$35)/1000,"N/A")</f>
        <v>N/A</v>
      </c>
      <c r="AA895" s="161">
        <f>IF('Checklist Parameters'!$E$101&lt;&gt;"",IFERROR(I895/'Checklist Parameters'!$E$101,0),"N/A")</f>
        <v>0</v>
      </c>
      <c r="AB895" s="161" t="str">
        <f>IF('Checklist Parameters'!$E$43&lt;&gt;"",(I895*'Checklist Parameters'!$E$43)/1000,"N/A")</f>
        <v>N/A</v>
      </c>
      <c r="AC895" s="161">
        <f>IF('Checklist Parameters'!$E$16="",$X895,IF(AND('Checklist Parameters'!$E$16&lt;$X895,'Checklist Parameters'!$E$16&gt;=3),'Checklist Parameters'!$E$16,IF(AND('Checklist Parameters'!$E$16&lt;$X895,'Checklist Parameters'!$E$16&lt;3),0,$X895)))</f>
        <v>0</v>
      </c>
      <c r="AD895" s="161" t="str">
        <f>IF(AND(I895&lt;'Checklist Parameters'!$E$22,$I895&lt;&gt;0),"Y","")</f>
        <v/>
      </c>
      <c r="AE895" s="161" t="str">
        <f>IF($AD895="Y",0,IF('Checklist Parameters'!$E$25="","&lt;no limit&gt;",ROUNDDOWN((($I895-'Checklist Parameters'!$E$24)/'Checklist Parameters'!$E$25)+1,0)))</f>
        <v>&lt;no limit&gt;</v>
      </c>
      <c r="AF895" s="174">
        <f t="shared" si="82"/>
        <v>0</v>
      </c>
      <c r="AG895" s="161">
        <f t="shared" si="83"/>
        <v>0</v>
      </c>
      <c r="AH895" s="126"/>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row>
    <row r="896" spans="1:79" ht="15">
      <c r="A896" s="393"/>
      <c r="B896" s="393"/>
      <c r="C896" s="393"/>
      <c r="D896" s="393"/>
      <c r="E896" s="393"/>
      <c r="F896" s="393"/>
      <c r="G896" s="393"/>
      <c r="H896" s="394"/>
      <c r="I896" s="394"/>
      <c r="J896" s="394"/>
      <c r="K896" s="394"/>
      <c r="L896" s="394"/>
      <c r="M896" s="394"/>
      <c r="N896" s="313">
        <f>IF(IF(I896&lt;'Checklist Parameters'!$E$22,0,($I896-$L896))&lt;0,0,IF(I896&lt;'Checklist Parameters'!$E$22,0,($I896-$L896)))</f>
        <v>0</v>
      </c>
      <c r="O896" s="394"/>
      <c r="P896" s="395"/>
      <c r="Q896" s="316">
        <f t="shared" si="78"/>
        <v>0</v>
      </c>
      <c r="R896" s="159">
        <f t="shared" si="79"/>
        <v>0</v>
      </c>
      <c r="S896" s="159">
        <f>IF('Checklist Parameters'!$E$60&lt;0.2,0.2,'Checklist Parameters'!$E$60)</f>
        <v>0.72</v>
      </c>
      <c r="T896" s="160">
        <f>IF($O896="",IF('Checklist District ID'!$C$43="Y",MAX($R896:$S896)*$I896,SUM($R896:$S896)*$I896),IF(O896&gt;0,Q896*S896))</f>
        <v>0</v>
      </c>
      <c r="U896" s="160">
        <f>IF(Q896&gt;0,((I896-T896)*'Formula Matrix'!$E$38),0)</f>
        <v>0</v>
      </c>
      <c r="V896" s="160">
        <f t="shared" si="80"/>
        <v>0</v>
      </c>
      <c r="W896" s="160">
        <f>IF(V896&gt;0,(V896*'Checklist Parameters'!$E$35),0)</f>
        <v>0</v>
      </c>
      <c r="X896" s="161">
        <f t="shared" si="81"/>
        <v>0</v>
      </c>
      <c r="Y896" s="161">
        <f>IF('Checklist Parameters'!$E$102&lt;&gt;"",(I896/43560)*'Checklist Parameters'!$E$102,"N/A")</f>
        <v>0</v>
      </c>
      <c r="Z896" s="161" t="str">
        <f>IF('Checklist Parameters'!$E$58&lt;&gt;"",((I896*'Checklist Parameters'!$E$58)*'Checklist Parameters'!$E$35)/1000,"N/A")</f>
        <v>N/A</v>
      </c>
      <c r="AA896" s="161">
        <f>IF('Checklist Parameters'!$E$101&lt;&gt;"",IFERROR(I896/'Checklist Parameters'!$E$101,0),"N/A")</f>
        <v>0</v>
      </c>
      <c r="AB896" s="161" t="str">
        <f>IF('Checklist Parameters'!$E$43&lt;&gt;"",(I896*'Checklist Parameters'!$E$43)/1000,"N/A")</f>
        <v>N/A</v>
      </c>
      <c r="AC896" s="161">
        <f>IF('Checklist Parameters'!$E$16="",$X896,IF(AND('Checklist Parameters'!$E$16&lt;$X896,'Checklist Parameters'!$E$16&gt;=3),'Checklist Parameters'!$E$16,IF(AND('Checklist Parameters'!$E$16&lt;$X896,'Checklist Parameters'!$E$16&lt;3),0,$X896)))</f>
        <v>0</v>
      </c>
      <c r="AD896" s="161" t="str">
        <f>IF(AND(I896&lt;'Checklist Parameters'!$E$22,$I896&lt;&gt;0),"Y","")</f>
        <v/>
      </c>
      <c r="AE896" s="161" t="str">
        <f>IF($AD896="Y",0,IF('Checklist Parameters'!$E$25="","&lt;no limit&gt;",ROUNDDOWN((($I896-'Checklist Parameters'!$E$24)/'Checklist Parameters'!$E$25)+1,0)))</f>
        <v>&lt;no limit&gt;</v>
      </c>
      <c r="AF896" s="174">
        <f t="shared" si="82"/>
        <v>0</v>
      </c>
      <c r="AG896" s="161">
        <f t="shared" si="83"/>
        <v>0</v>
      </c>
      <c r="AH896" s="126"/>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row>
    <row r="897" spans="1:79" ht="15">
      <c r="A897" s="393"/>
      <c r="B897" s="393"/>
      <c r="C897" s="393"/>
      <c r="D897" s="393"/>
      <c r="E897" s="393"/>
      <c r="F897" s="393"/>
      <c r="G897" s="393"/>
      <c r="H897" s="394"/>
      <c r="I897" s="394"/>
      <c r="J897" s="394"/>
      <c r="K897" s="394"/>
      <c r="L897" s="394"/>
      <c r="M897" s="394"/>
      <c r="N897" s="313">
        <f>IF(IF(I897&lt;'Checklist Parameters'!$E$22,0,($I897-$L897))&lt;0,0,IF(I897&lt;'Checklist Parameters'!$E$22,0,($I897-$L897)))</f>
        <v>0</v>
      </c>
      <c r="O897" s="394"/>
      <c r="P897" s="395"/>
      <c r="Q897" s="316">
        <f t="shared" si="78"/>
        <v>0</v>
      </c>
      <c r="R897" s="159">
        <f t="shared" si="79"/>
        <v>0</v>
      </c>
      <c r="S897" s="159">
        <f>IF('Checklist Parameters'!$E$60&lt;0.2,0.2,'Checklist Parameters'!$E$60)</f>
        <v>0.72</v>
      </c>
      <c r="T897" s="160">
        <f>IF($O897="",IF('Checklist District ID'!$C$43="Y",MAX($R897:$S897)*$I897,SUM($R897:$S897)*$I897),IF(O897&gt;0,Q897*S897))</f>
        <v>0</v>
      </c>
      <c r="U897" s="160">
        <f>IF(Q897&gt;0,((I897-T897)*'Formula Matrix'!$E$38),0)</f>
        <v>0</v>
      </c>
      <c r="V897" s="160">
        <f t="shared" si="80"/>
        <v>0</v>
      </c>
      <c r="W897" s="160">
        <f>IF(V897&gt;0,(V897*'Checklist Parameters'!$E$35),0)</f>
        <v>0</v>
      </c>
      <c r="X897" s="161">
        <f t="shared" si="81"/>
        <v>0</v>
      </c>
      <c r="Y897" s="161">
        <f>IF('Checklist Parameters'!$E$102&lt;&gt;"",(I897/43560)*'Checklist Parameters'!$E$102,"N/A")</f>
        <v>0</v>
      </c>
      <c r="Z897" s="161" t="str">
        <f>IF('Checklist Parameters'!$E$58&lt;&gt;"",((I897*'Checklist Parameters'!$E$58)*'Checklist Parameters'!$E$35)/1000,"N/A")</f>
        <v>N/A</v>
      </c>
      <c r="AA897" s="161">
        <f>IF('Checklist Parameters'!$E$101&lt;&gt;"",IFERROR(I897/'Checklist Parameters'!$E$101,0),"N/A")</f>
        <v>0</v>
      </c>
      <c r="AB897" s="161" t="str">
        <f>IF('Checklist Parameters'!$E$43&lt;&gt;"",(I897*'Checklist Parameters'!$E$43)/1000,"N/A")</f>
        <v>N/A</v>
      </c>
      <c r="AC897" s="161">
        <f>IF('Checklist Parameters'!$E$16="",$X897,IF(AND('Checklist Parameters'!$E$16&lt;$X897,'Checklist Parameters'!$E$16&gt;=3),'Checklist Parameters'!$E$16,IF(AND('Checklist Parameters'!$E$16&lt;$X897,'Checklist Parameters'!$E$16&lt;3),0,$X897)))</f>
        <v>0</v>
      </c>
      <c r="AD897" s="161" t="str">
        <f>IF(AND(I897&lt;'Checklist Parameters'!$E$22,$I897&lt;&gt;0),"Y","")</f>
        <v/>
      </c>
      <c r="AE897" s="161" t="str">
        <f>IF($AD897="Y",0,IF('Checklist Parameters'!$E$25="","&lt;no limit&gt;",ROUNDDOWN((($I897-'Checklist Parameters'!$E$24)/'Checklist Parameters'!$E$25)+1,0)))</f>
        <v>&lt;no limit&gt;</v>
      </c>
      <c r="AF897" s="174">
        <f t="shared" si="82"/>
        <v>0</v>
      </c>
      <c r="AG897" s="161">
        <f t="shared" si="83"/>
        <v>0</v>
      </c>
      <c r="AH897" s="126"/>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row>
    <row r="898" spans="1:79" ht="15">
      <c r="A898" s="393"/>
      <c r="B898" s="393"/>
      <c r="C898" s="393"/>
      <c r="D898" s="393"/>
      <c r="E898" s="393"/>
      <c r="F898" s="393"/>
      <c r="G898" s="393"/>
      <c r="H898" s="394"/>
      <c r="I898" s="394"/>
      <c r="J898" s="394"/>
      <c r="K898" s="394"/>
      <c r="L898" s="394"/>
      <c r="M898" s="394"/>
      <c r="N898" s="313">
        <f>IF(IF(I898&lt;'Checklist Parameters'!$E$22,0,($I898-$L898))&lt;0,0,IF(I898&lt;'Checklist Parameters'!$E$22,0,($I898-$L898)))</f>
        <v>0</v>
      </c>
      <c r="O898" s="394"/>
      <c r="P898" s="395"/>
      <c r="Q898" s="316">
        <f t="shared" si="78"/>
        <v>0</v>
      </c>
      <c r="R898" s="159">
        <f t="shared" si="79"/>
        <v>0</v>
      </c>
      <c r="S898" s="159">
        <f>IF('Checklist Parameters'!$E$60&lt;0.2,0.2,'Checklist Parameters'!$E$60)</f>
        <v>0.72</v>
      </c>
      <c r="T898" s="160">
        <f>IF($O898="",IF('Checklist District ID'!$C$43="Y",MAX($R898:$S898)*$I898,SUM($R898:$S898)*$I898),IF(O898&gt;0,Q898*S898))</f>
        <v>0</v>
      </c>
      <c r="U898" s="160">
        <f>IF(Q898&gt;0,((I898-T898)*'Formula Matrix'!$E$38),0)</f>
        <v>0</v>
      </c>
      <c r="V898" s="160">
        <f t="shared" si="80"/>
        <v>0</v>
      </c>
      <c r="W898" s="160">
        <f>IF(V898&gt;0,(V898*'Checklist Parameters'!$E$35),0)</f>
        <v>0</v>
      </c>
      <c r="X898" s="161">
        <f t="shared" si="81"/>
        <v>0</v>
      </c>
      <c r="Y898" s="161">
        <f>IF('Checklist Parameters'!$E$102&lt;&gt;"",(I898/43560)*'Checklist Parameters'!$E$102,"N/A")</f>
        <v>0</v>
      </c>
      <c r="Z898" s="161" t="str">
        <f>IF('Checklist Parameters'!$E$58&lt;&gt;"",((I898*'Checklist Parameters'!$E$58)*'Checklist Parameters'!$E$35)/1000,"N/A")</f>
        <v>N/A</v>
      </c>
      <c r="AA898" s="161">
        <f>IF('Checklist Parameters'!$E$101&lt;&gt;"",IFERROR(I898/'Checklist Parameters'!$E$101,0),"N/A")</f>
        <v>0</v>
      </c>
      <c r="AB898" s="161" t="str">
        <f>IF('Checklist Parameters'!$E$43&lt;&gt;"",(I898*'Checklist Parameters'!$E$43)/1000,"N/A")</f>
        <v>N/A</v>
      </c>
      <c r="AC898" s="161">
        <f>IF('Checklist Parameters'!$E$16="",$X898,IF(AND('Checklist Parameters'!$E$16&lt;$X898,'Checklist Parameters'!$E$16&gt;=3),'Checklist Parameters'!$E$16,IF(AND('Checklist Parameters'!$E$16&lt;$X898,'Checklist Parameters'!$E$16&lt;3),0,$X898)))</f>
        <v>0</v>
      </c>
      <c r="AD898" s="161" t="str">
        <f>IF(AND(I898&lt;'Checklist Parameters'!$E$22,$I898&lt;&gt;0),"Y","")</f>
        <v/>
      </c>
      <c r="AE898" s="161" t="str">
        <f>IF($AD898="Y",0,IF('Checklist Parameters'!$E$25="","&lt;no limit&gt;",ROUNDDOWN((($I898-'Checklist Parameters'!$E$24)/'Checklist Parameters'!$E$25)+1,0)))</f>
        <v>&lt;no limit&gt;</v>
      </c>
      <c r="AF898" s="174">
        <f t="shared" si="82"/>
        <v>0</v>
      </c>
      <c r="AG898" s="161">
        <f t="shared" si="83"/>
        <v>0</v>
      </c>
      <c r="AH898" s="126"/>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row>
    <row r="899" spans="1:79" ht="15">
      <c r="A899" s="393"/>
      <c r="B899" s="393"/>
      <c r="C899" s="393"/>
      <c r="D899" s="393"/>
      <c r="E899" s="393"/>
      <c r="F899" s="393"/>
      <c r="G899" s="393"/>
      <c r="H899" s="394"/>
      <c r="I899" s="394"/>
      <c r="J899" s="394"/>
      <c r="K899" s="394"/>
      <c r="L899" s="394"/>
      <c r="M899" s="394"/>
      <c r="N899" s="313">
        <f>IF(IF(I899&lt;'Checklist Parameters'!$E$22,0,($I899-$L899))&lt;0,0,IF(I899&lt;'Checklist Parameters'!$E$22,0,($I899-$L899)))</f>
        <v>0</v>
      </c>
      <c r="O899" s="394"/>
      <c r="P899" s="395"/>
      <c r="Q899" s="316">
        <f t="shared" si="78"/>
        <v>0</v>
      </c>
      <c r="R899" s="159">
        <f t="shared" si="79"/>
        <v>0</v>
      </c>
      <c r="S899" s="159">
        <f>IF('Checklist Parameters'!$E$60&lt;0.2,0.2,'Checklist Parameters'!$E$60)</f>
        <v>0.72</v>
      </c>
      <c r="T899" s="160">
        <f>IF($O899="",IF('Checklist District ID'!$C$43="Y",MAX($R899:$S899)*$I899,SUM($R899:$S899)*$I899),IF(O899&gt;0,Q899*S899))</f>
        <v>0</v>
      </c>
      <c r="U899" s="160">
        <f>IF(Q899&gt;0,((I899-T899)*'Formula Matrix'!$E$38),0)</f>
        <v>0</v>
      </c>
      <c r="V899" s="160">
        <f t="shared" si="80"/>
        <v>0</v>
      </c>
      <c r="W899" s="160">
        <f>IF(V899&gt;0,(V899*'Checklist Parameters'!$E$35),0)</f>
        <v>0</v>
      </c>
      <c r="X899" s="161">
        <f t="shared" si="81"/>
        <v>0</v>
      </c>
      <c r="Y899" s="161">
        <f>IF('Checklist Parameters'!$E$102&lt;&gt;"",(I899/43560)*'Checklist Parameters'!$E$102,"N/A")</f>
        <v>0</v>
      </c>
      <c r="Z899" s="161" t="str">
        <f>IF('Checklist Parameters'!$E$58&lt;&gt;"",((I899*'Checklist Parameters'!$E$58)*'Checklist Parameters'!$E$35)/1000,"N/A")</f>
        <v>N/A</v>
      </c>
      <c r="AA899" s="161">
        <f>IF('Checklist Parameters'!$E$101&lt;&gt;"",IFERROR(I899/'Checklist Parameters'!$E$101,0),"N/A")</f>
        <v>0</v>
      </c>
      <c r="AB899" s="161" t="str">
        <f>IF('Checklist Parameters'!$E$43&lt;&gt;"",(I899*'Checklist Parameters'!$E$43)/1000,"N/A")</f>
        <v>N/A</v>
      </c>
      <c r="AC899" s="161">
        <f>IF('Checklist Parameters'!$E$16="",$X899,IF(AND('Checklist Parameters'!$E$16&lt;$X899,'Checklist Parameters'!$E$16&gt;=3),'Checklist Parameters'!$E$16,IF(AND('Checklist Parameters'!$E$16&lt;$X899,'Checklist Parameters'!$E$16&lt;3),0,$X899)))</f>
        <v>0</v>
      </c>
      <c r="AD899" s="161" t="str">
        <f>IF(AND(I899&lt;'Checklist Parameters'!$E$22,$I899&lt;&gt;0),"Y","")</f>
        <v/>
      </c>
      <c r="AE899" s="161" t="str">
        <f>IF($AD899="Y",0,IF('Checklist Parameters'!$E$25="","&lt;no limit&gt;",ROUNDDOWN((($I899-'Checklist Parameters'!$E$24)/'Checklist Parameters'!$E$25)+1,0)))</f>
        <v>&lt;no limit&gt;</v>
      </c>
      <c r="AF899" s="174">
        <f t="shared" si="82"/>
        <v>0</v>
      </c>
      <c r="AG899" s="161">
        <f t="shared" si="83"/>
        <v>0</v>
      </c>
      <c r="AH899" s="126"/>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row>
    <row r="900" spans="1:79" ht="15">
      <c r="A900" s="393"/>
      <c r="B900" s="393"/>
      <c r="C900" s="393"/>
      <c r="D900" s="393"/>
      <c r="E900" s="393"/>
      <c r="F900" s="393"/>
      <c r="G900" s="393"/>
      <c r="H900" s="394"/>
      <c r="I900" s="394"/>
      <c r="J900" s="394"/>
      <c r="K900" s="394"/>
      <c r="L900" s="394"/>
      <c r="M900" s="394"/>
      <c r="N900" s="313">
        <f>IF(IF(I900&lt;'Checklist Parameters'!$E$22,0,($I900-$L900))&lt;0,0,IF(I900&lt;'Checklist Parameters'!$E$22,0,($I900-$L900)))</f>
        <v>0</v>
      </c>
      <c r="O900" s="394"/>
      <c r="P900" s="395"/>
      <c r="Q900" s="316">
        <f t="shared" si="78"/>
        <v>0</v>
      </c>
      <c r="R900" s="159">
        <f t="shared" si="79"/>
        <v>0</v>
      </c>
      <c r="S900" s="159">
        <f>IF('Checklist Parameters'!$E$60&lt;0.2,0.2,'Checklist Parameters'!$E$60)</f>
        <v>0.72</v>
      </c>
      <c r="T900" s="160">
        <f>IF($O900="",IF('Checklist District ID'!$C$43="Y",MAX($R900:$S900)*$I900,SUM($R900:$S900)*$I900),IF(O900&gt;0,Q900*S900))</f>
        <v>0</v>
      </c>
      <c r="U900" s="160">
        <f>IF(Q900&gt;0,((I900-T900)*'Formula Matrix'!$E$38),0)</f>
        <v>0</v>
      </c>
      <c r="V900" s="160">
        <f t="shared" si="80"/>
        <v>0</v>
      </c>
      <c r="W900" s="160">
        <f>IF(V900&gt;0,(V900*'Checklist Parameters'!$E$35),0)</f>
        <v>0</v>
      </c>
      <c r="X900" s="161">
        <f t="shared" si="81"/>
        <v>0</v>
      </c>
      <c r="Y900" s="161">
        <f>IF('Checklist Parameters'!$E$102&lt;&gt;"",(I900/43560)*'Checklist Parameters'!$E$102,"N/A")</f>
        <v>0</v>
      </c>
      <c r="Z900" s="161" t="str">
        <f>IF('Checklist Parameters'!$E$58&lt;&gt;"",((I900*'Checklist Parameters'!$E$58)*'Checklist Parameters'!$E$35)/1000,"N/A")</f>
        <v>N/A</v>
      </c>
      <c r="AA900" s="161">
        <f>IF('Checklist Parameters'!$E$101&lt;&gt;"",IFERROR(I900/'Checklist Parameters'!$E$101,0),"N/A")</f>
        <v>0</v>
      </c>
      <c r="AB900" s="161" t="str">
        <f>IF('Checklist Parameters'!$E$43&lt;&gt;"",(I900*'Checklist Parameters'!$E$43)/1000,"N/A")</f>
        <v>N/A</v>
      </c>
      <c r="AC900" s="161">
        <f>IF('Checklist Parameters'!$E$16="",$X900,IF(AND('Checklist Parameters'!$E$16&lt;$X900,'Checklist Parameters'!$E$16&gt;=3),'Checklist Parameters'!$E$16,IF(AND('Checklist Parameters'!$E$16&lt;$X900,'Checklist Parameters'!$E$16&lt;3),0,$X900)))</f>
        <v>0</v>
      </c>
      <c r="AD900" s="161" t="str">
        <f>IF(AND(I900&lt;'Checklist Parameters'!$E$22,$I900&lt;&gt;0),"Y","")</f>
        <v/>
      </c>
      <c r="AE900" s="161" t="str">
        <f>IF($AD900="Y",0,IF('Checklist Parameters'!$E$25="","&lt;no limit&gt;",ROUNDDOWN((($I900-'Checklist Parameters'!$E$24)/'Checklist Parameters'!$E$25)+1,0)))</f>
        <v>&lt;no limit&gt;</v>
      </c>
      <c r="AF900" s="174">
        <f t="shared" si="82"/>
        <v>0</v>
      </c>
      <c r="AG900" s="161">
        <f t="shared" si="83"/>
        <v>0</v>
      </c>
      <c r="AH900" s="126"/>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row>
    <row r="901" spans="1:79" ht="15">
      <c r="A901" s="393"/>
      <c r="B901" s="393"/>
      <c r="C901" s="393"/>
      <c r="D901" s="393"/>
      <c r="E901" s="393"/>
      <c r="F901" s="393"/>
      <c r="G901" s="393"/>
      <c r="H901" s="394"/>
      <c r="I901" s="394"/>
      <c r="J901" s="394"/>
      <c r="K901" s="394"/>
      <c r="L901" s="394"/>
      <c r="M901" s="394"/>
      <c r="N901" s="313">
        <f>IF(IF(I901&lt;'Checklist Parameters'!$E$22,0,($I901-$L901))&lt;0,0,IF(I901&lt;'Checklist Parameters'!$E$22,0,($I901-$L901)))</f>
        <v>0</v>
      </c>
      <c r="O901" s="394"/>
      <c r="P901" s="395"/>
      <c r="Q901" s="316">
        <f t="shared" si="78"/>
        <v>0</v>
      </c>
      <c r="R901" s="159">
        <f t="shared" si="79"/>
        <v>0</v>
      </c>
      <c r="S901" s="159">
        <f>IF('Checklist Parameters'!$E$60&lt;0.2,0.2,'Checklist Parameters'!$E$60)</f>
        <v>0.72</v>
      </c>
      <c r="T901" s="160">
        <f>IF($O901="",IF('Checklist District ID'!$C$43="Y",MAX($R901:$S901)*$I901,SUM($R901:$S901)*$I901),IF(O901&gt;0,Q901*S901))</f>
        <v>0</v>
      </c>
      <c r="U901" s="160">
        <f>IF(Q901&gt;0,((I901-T901)*'Formula Matrix'!$E$38),0)</f>
        <v>0</v>
      </c>
      <c r="V901" s="160">
        <f t="shared" si="80"/>
        <v>0</v>
      </c>
      <c r="W901" s="160">
        <f>IF(V901&gt;0,(V901*'Checklist Parameters'!$E$35),0)</f>
        <v>0</v>
      </c>
      <c r="X901" s="161">
        <f t="shared" si="81"/>
        <v>0</v>
      </c>
      <c r="Y901" s="161">
        <f>IF('Checklist Parameters'!$E$102&lt;&gt;"",(I901/43560)*'Checklist Parameters'!$E$102,"N/A")</f>
        <v>0</v>
      </c>
      <c r="Z901" s="161" t="str">
        <f>IF('Checklist Parameters'!$E$58&lt;&gt;"",((I901*'Checklist Parameters'!$E$58)*'Checklist Parameters'!$E$35)/1000,"N/A")</f>
        <v>N/A</v>
      </c>
      <c r="AA901" s="161">
        <f>IF('Checklist Parameters'!$E$101&lt;&gt;"",IFERROR(I901/'Checklist Parameters'!$E$101,0),"N/A")</f>
        <v>0</v>
      </c>
      <c r="AB901" s="161" t="str">
        <f>IF('Checklist Parameters'!$E$43&lt;&gt;"",(I901*'Checklist Parameters'!$E$43)/1000,"N/A")</f>
        <v>N/A</v>
      </c>
      <c r="AC901" s="161">
        <f>IF('Checklist Parameters'!$E$16="",$X901,IF(AND('Checklist Parameters'!$E$16&lt;$X901,'Checklist Parameters'!$E$16&gt;=3),'Checklist Parameters'!$E$16,IF(AND('Checklist Parameters'!$E$16&lt;$X901,'Checklist Parameters'!$E$16&lt;3),0,$X901)))</f>
        <v>0</v>
      </c>
      <c r="AD901" s="161" t="str">
        <f>IF(AND(I901&lt;'Checklist Parameters'!$E$22,$I901&lt;&gt;0),"Y","")</f>
        <v/>
      </c>
      <c r="AE901" s="161" t="str">
        <f>IF($AD901="Y",0,IF('Checklist Parameters'!$E$25="","&lt;no limit&gt;",ROUNDDOWN((($I901-'Checklist Parameters'!$E$24)/'Checklist Parameters'!$E$25)+1,0)))</f>
        <v>&lt;no limit&gt;</v>
      </c>
      <c r="AF901" s="174">
        <f t="shared" si="82"/>
        <v>0</v>
      </c>
      <c r="AG901" s="161">
        <f t="shared" si="83"/>
        <v>0</v>
      </c>
      <c r="AH901" s="126"/>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row>
    <row r="902" spans="1:79" ht="15">
      <c r="A902" s="393"/>
      <c r="B902" s="393"/>
      <c r="C902" s="393"/>
      <c r="D902" s="393"/>
      <c r="E902" s="393"/>
      <c r="F902" s="393"/>
      <c r="G902" s="393"/>
      <c r="H902" s="394"/>
      <c r="I902" s="394"/>
      <c r="J902" s="394"/>
      <c r="K902" s="394"/>
      <c r="L902" s="394"/>
      <c r="M902" s="394"/>
      <c r="N902" s="313">
        <f>IF(IF(I902&lt;'Checklist Parameters'!$E$22,0,($I902-$L902))&lt;0,0,IF(I902&lt;'Checklist Parameters'!$E$22,0,($I902-$L902)))</f>
        <v>0</v>
      </c>
      <c r="O902" s="394"/>
      <c r="P902" s="395"/>
      <c r="Q902" s="316">
        <f t="shared" si="78"/>
        <v>0</v>
      </c>
      <c r="R902" s="159">
        <f t="shared" si="79"/>
        <v>0</v>
      </c>
      <c r="S902" s="159">
        <f>IF('Checklist Parameters'!$E$60&lt;0.2,0.2,'Checklist Parameters'!$E$60)</f>
        <v>0.72</v>
      </c>
      <c r="T902" s="160">
        <f>IF($O902="",IF('Checklist District ID'!$C$43="Y",MAX($R902:$S902)*$I902,SUM($R902:$S902)*$I902),IF(O902&gt;0,Q902*S902))</f>
        <v>0</v>
      </c>
      <c r="U902" s="160">
        <f>IF(Q902&gt;0,((I902-T902)*'Formula Matrix'!$E$38),0)</f>
        <v>0</v>
      </c>
      <c r="V902" s="160">
        <f t="shared" si="80"/>
        <v>0</v>
      </c>
      <c r="W902" s="160">
        <f>IF(V902&gt;0,(V902*'Checklist Parameters'!$E$35),0)</f>
        <v>0</v>
      </c>
      <c r="X902" s="161">
        <f t="shared" si="81"/>
        <v>0</v>
      </c>
      <c r="Y902" s="161">
        <f>IF('Checklist Parameters'!$E$102&lt;&gt;"",(I902/43560)*'Checklist Parameters'!$E$102,"N/A")</f>
        <v>0</v>
      </c>
      <c r="Z902" s="161" t="str">
        <f>IF('Checklist Parameters'!$E$58&lt;&gt;"",((I902*'Checklist Parameters'!$E$58)*'Checklist Parameters'!$E$35)/1000,"N/A")</f>
        <v>N/A</v>
      </c>
      <c r="AA902" s="161">
        <f>IF('Checklist Parameters'!$E$101&lt;&gt;"",IFERROR(I902/'Checklist Parameters'!$E$101,0),"N/A")</f>
        <v>0</v>
      </c>
      <c r="AB902" s="161" t="str">
        <f>IF('Checklist Parameters'!$E$43&lt;&gt;"",(I902*'Checklist Parameters'!$E$43)/1000,"N/A")</f>
        <v>N/A</v>
      </c>
      <c r="AC902" s="161">
        <f>IF('Checklist Parameters'!$E$16="",$X902,IF(AND('Checklist Parameters'!$E$16&lt;$X902,'Checklist Parameters'!$E$16&gt;=3),'Checklist Parameters'!$E$16,IF(AND('Checklist Parameters'!$E$16&lt;$X902,'Checklist Parameters'!$E$16&lt;3),0,$X902)))</f>
        <v>0</v>
      </c>
      <c r="AD902" s="161" t="str">
        <f>IF(AND(I902&lt;'Checklist Parameters'!$E$22,$I902&lt;&gt;0),"Y","")</f>
        <v/>
      </c>
      <c r="AE902" s="161" t="str">
        <f>IF($AD902="Y",0,IF('Checklist Parameters'!$E$25="","&lt;no limit&gt;",ROUNDDOWN((($I902-'Checklist Parameters'!$E$24)/'Checklist Parameters'!$E$25)+1,0)))</f>
        <v>&lt;no limit&gt;</v>
      </c>
      <c r="AF902" s="174">
        <f t="shared" si="82"/>
        <v>0</v>
      </c>
      <c r="AG902" s="161">
        <f t="shared" si="83"/>
        <v>0</v>
      </c>
      <c r="AH902" s="126"/>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row>
    <row r="903" spans="1:79" ht="15">
      <c r="A903" s="393"/>
      <c r="B903" s="393"/>
      <c r="C903" s="393"/>
      <c r="D903" s="393"/>
      <c r="E903" s="393"/>
      <c r="F903" s="393"/>
      <c r="G903" s="393"/>
      <c r="H903" s="394"/>
      <c r="I903" s="394"/>
      <c r="J903" s="394"/>
      <c r="K903" s="394"/>
      <c r="L903" s="394"/>
      <c r="M903" s="394"/>
      <c r="N903" s="313">
        <f>IF(IF(I903&lt;'Checklist Parameters'!$E$22,0,($I903-$L903))&lt;0,0,IF(I903&lt;'Checklist Parameters'!$E$22,0,($I903-$L903)))</f>
        <v>0</v>
      </c>
      <c r="O903" s="394"/>
      <c r="P903" s="395"/>
      <c r="Q903" s="316">
        <f t="shared" si="78"/>
        <v>0</v>
      </c>
      <c r="R903" s="159">
        <f t="shared" si="79"/>
        <v>0</v>
      </c>
      <c r="S903" s="159">
        <f>IF('Checklist Parameters'!$E$60&lt;0.2,0.2,'Checklist Parameters'!$E$60)</f>
        <v>0.72</v>
      </c>
      <c r="T903" s="160">
        <f>IF($O903="",IF('Checklist District ID'!$C$43="Y",MAX($R903:$S903)*$I903,SUM($R903:$S903)*$I903),IF(O903&gt;0,Q903*S903))</f>
        <v>0</v>
      </c>
      <c r="U903" s="160">
        <f>IF(Q903&gt;0,((I903-T903)*'Formula Matrix'!$E$38),0)</f>
        <v>0</v>
      </c>
      <c r="V903" s="160">
        <f t="shared" si="80"/>
        <v>0</v>
      </c>
      <c r="W903" s="160">
        <f>IF(V903&gt;0,(V903*'Checklist Parameters'!$E$35),0)</f>
        <v>0</v>
      </c>
      <c r="X903" s="161">
        <f t="shared" si="81"/>
        <v>0</v>
      </c>
      <c r="Y903" s="161">
        <f>IF('Checklist Parameters'!$E$102&lt;&gt;"",(I903/43560)*'Checklist Parameters'!$E$102,"N/A")</f>
        <v>0</v>
      </c>
      <c r="Z903" s="161" t="str">
        <f>IF('Checklist Parameters'!$E$58&lt;&gt;"",((I903*'Checklist Parameters'!$E$58)*'Checklist Parameters'!$E$35)/1000,"N/A")</f>
        <v>N/A</v>
      </c>
      <c r="AA903" s="161">
        <f>IF('Checklist Parameters'!$E$101&lt;&gt;"",IFERROR(I903/'Checklist Parameters'!$E$101,0),"N/A")</f>
        <v>0</v>
      </c>
      <c r="AB903" s="161" t="str">
        <f>IF('Checklist Parameters'!$E$43&lt;&gt;"",(I903*'Checklist Parameters'!$E$43)/1000,"N/A")</f>
        <v>N/A</v>
      </c>
      <c r="AC903" s="161">
        <f>IF('Checklist Parameters'!$E$16="",$X903,IF(AND('Checklist Parameters'!$E$16&lt;$X903,'Checklist Parameters'!$E$16&gt;=3),'Checklist Parameters'!$E$16,IF(AND('Checklist Parameters'!$E$16&lt;$X903,'Checklist Parameters'!$E$16&lt;3),0,$X903)))</f>
        <v>0</v>
      </c>
      <c r="AD903" s="161" t="str">
        <f>IF(AND(I903&lt;'Checklist Parameters'!$E$22,$I903&lt;&gt;0),"Y","")</f>
        <v/>
      </c>
      <c r="AE903" s="161" t="str">
        <f>IF($AD903="Y",0,IF('Checklist Parameters'!$E$25="","&lt;no limit&gt;",ROUNDDOWN((($I903-'Checklist Parameters'!$E$24)/'Checklist Parameters'!$E$25)+1,0)))</f>
        <v>&lt;no limit&gt;</v>
      </c>
      <c r="AF903" s="174">
        <f t="shared" si="82"/>
        <v>0</v>
      </c>
      <c r="AG903" s="161">
        <f t="shared" si="83"/>
        <v>0</v>
      </c>
      <c r="AH903" s="126"/>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row>
    <row r="904" spans="1:79" ht="15">
      <c r="A904" s="393"/>
      <c r="B904" s="393"/>
      <c r="C904" s="393"/>
      <c r="D904" s="393"/>
      <c r="E904" s="393"/>
      <c r="F904" s="393"/>
      <c r="G904" s="393"/>
      <c r="H904" s="394"/>
      <c r="I904" s="394"/>
      <c r="J904" s="394"/>
      <c r="K904" s="394"/>
      <c r="L904" s="394"/>
      <c r="M904" s="394"/>
      <c r="N904" s="313">
        <f>IF(IF(I904&lt;'Checklist Parameters'!$E$22,0,($I904-$L904))&lt;0,0,IF(I904&lt;'Checklist Parameters'!$E$22,0,($I904-$L904)))</f>
        <v>0</v>
      </c>
      <c r="O904" s="394"/>
      <c r="P904" s="395"/>
      <c r="Q904" s="316">
        <f t="shared" si="78"/>
        <v>0</v>
      </c>
      <c r="R904" s="159">
        <f t="shared" si="79"/>
        <v>0</v>
      </c>
      <c r="S904" s="159">
        <f>IF('Checklist Parameters'!$E$60&lt;0.2,0.2,'Checklist Parameters'!$E$60)</f>
        <v>0.72</v>
      </c>
      <c r="T904" s="160">
        <f>IF($O904="",IF('Checklist District ID'!$C$43="Y",MAX($R904:$S904)*$I904,SUM($R904:$S904)*$I904),IF(O904&gt;0,Q904*S904))</f>
        <v>0</v>
      </c>
      <c r="U904" s="160">
        <f>IF(Q904&gt;0,((I904-T904)*'Formula Matrix'!$E$38),0)</f>
        <v>0</v>
      </c>
      <c r="V904" s="160">
        <f t="shared" si="80"/>
        <v>0</v>
      </c>
      <c r="W904" s="160">
        <f>IF(V904&gt;0,(V904*'Checklist Parameters'!$E$35),0)</f>
        <v>0</v>
      </c>
      <c r="X904" s="161">
        <f t="shared" si="81"/>
        <v>0</v>
      </c>
      <c r="Y904" s="161">
        <f>IF('Checklist Parameters'!$E$102&lt;&gt;"",(I904/43560)*'Checklist Parameters'!$E$102,"N/A")</f>
        <v>0</v>
      </c>
      <c r="Z904" s="161" t="str">
        <f>IF('Checklist Parameters'!$E$58&lt;&gt;"",((I904*'Checklist Parameters'!$E$58)*'Checklist Parameters'!$E$35)/1000,"N/A")</f>
        <v>N/A</v>
      </c>
      <c r="AA904" s="161">
        <f>IF('Checklist Parameters'!$E$101&lt;&gt;"",IFERROR(I904/'Checklist Parameters'!$E$101,0),"N/A")</f>
        <v>0</v>
      </c>
      <c r="AB904" s="161" t="str">
        <f>IF('Checklist Parameters'!$E$43&lt;&gt;"",(I904*'Checklist Parameters'!$E$43)/1000,"N/A")</f>
        <v>N/A</v>
      </c>
      <c r="AC904" s="161">
        <f>IF('Checklist Parameters'!$E$16="",$X904,IF(AND('Checklist Parameters'!$E$16&lt;$X904,'Checklist Parameters'!$E$16&gt;=3),'Checklist Parameters'!$E$16,IF(AND('Checklist Parameters'!$E$16&lt;$X904,'Checklist Parameters'!$E$16&lt;3),0,$X904)))</f>
        <v>0</v>
      </c>
      <c r="AD904" s="161" t="str">
        <f>IF(AND(I904&lt;'Checklist Parameters'!$E$22,$I904&lt;&gt;0),"Y","")</f>
        <v/>
      </c>
      <c r="AE904" s="161" t="str">
        <f>IF($AD904="Y",0,IF('Checklist Parameters'!$E$25="","&lt;no limit&gt;",ROUNDDOWN((($I904-'Checklist Parameters'!$E$24)/'Checklist Parameters'!$E$25)+1,0)))</f>
        <v>&lt;no limit&gt;</v>
      </c>
      <c r="AF904" s="174">
        <f t="shared" si="82"/>
        <v>0</v>
      </c>
      <c r="AG904" s="161">
        <f t="shared" si="83"/>
        <v>0</v>
      </c>
      <c r="AH904" s="126"/>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row>
    <row r="905" spans="1:79" ht="15">
      <c r="A905" s="393"/>
      <c r="B905" s="393"/>
      <c r="C905" s="393"/>
      <c r="D905" s="393"/>
      <c r="E905" s="393"/>
      <c r="F905" s="393"/>
      <c r="G905" s="393"/>
      <c r="H905" s="394"/>
      <c r="I905" s="394"/>
      <c r="J905" s="394"/>
      <c r="K905" s="394"/>
      <c r="L905" s="394"/>
      <c r="M905" s="394"/>
      <c r="N905" s="313">
        <f>IF(IF(I905&lt;'Checklist Parameters'!$E$22,0,($I905-$L905))&lt;0,0,IF(I905&lt;'Checklist Parameters'!$E$22,0,($I905-$L905)))</f>
        <v>0</v>
      </c>
      <c r="O905" s="394"/>
      <c r="P905" s="395"/>
      <c r="Q905" s="316">
        <f t="shared" si="78"/>
        <v>0</v>
      </c>
      <c r="R905" s="159">
        <f t="shared" si="79"/>
        <v>0</v>
      </c>
      <c r="S905" s="159">
        <f>IF('Checklist Parameters'!$E$60&lt;0.2,0.2,'Checklist Parameters'!$E$60)</f>
        <v>0.72</v>
      </c>
      <c r="T905" s="160">
        <f>IF($O905="",IF('Checklist District ID'!$C$43="Y",MAX($R905:$S905)*$I905,SUM($R905:$S905)*$I905),IF(O905&gt;0,Q905*S905))</f>
        <v>0</v>
      </c>
      <c r="U905" s="160">
        <f>IF(Q905&gt;0,((I905-T905)*'Formula Matrix'!$E$38),0)</f>
        <v>0</v>
      </c>
      <c r="V905" s="160">
        <f t="shared" si="80"/>
        <v>0</v>
      </c>
      <c r="W905" s="160">
        <f>IF(V905&gt;0,(V905*'Checklist Parameters'!$E$35),0)</f>
        <v>0</v>
      </c>
      <c r="X905" s="161">
        <f t="shared" si="81"/>
        <v>0</v>
      </c>
      <c r="Y905" s="161">
        <f>IF('Checklist Parameters'!$E$102&lt;&gt;"",(I905/43560)*'Checklist Parameters'!$E$102,"N/A")</f>
        <v>0</v>
      </c>
      <c r="Z905" s="161" t="str">
        <f>IF('Checklist Parameters'!$E$58&lt;&gt;"",((I905*'Checklist Parameters'!$E$58)*'Checklist Parameters'!$E$35)/1000,"N/A")</f>
        <v>N/A</v>
      </c>
      <c r="AA905" s="161">
        <f>IF('Checklist Parameters'!$E$101&lt;&gt;"",IFERROR(I905/'Checklist Parameters'!$E$101,0),"N/A")</f>
        <v>0</v>
      </c>
      <c r="AB905" s="161" t="str">
        <f>IF('Checklist Parameters'!$E$43&lt;&gt;"",(I905*'Checklist Parameters'!$E$43)/1000,"N/A")</f>
        <v>N/A</v>
      </c>
      <c r="AC905" s="161">
        <f>IF('Checklist Parameters'!$E$16="",$X905,IF(AND('Checklist Parameters'!$E$16&lt;$X905,'Checklist Parameters'!$E$16&gt;=3),'Checklist Parameters'!$E$16,IF(AND('Checklist Parameters'!$E$16&lt;$X905,'Checklist Parameters'!$E$16&lt;3),0,$X905)))</f>
        <v>0</v>
      </c>
      <c r="AD905" s="161" t="str">
        <f>IF(AND(I905&lt;'Checklist Parameters'!$E$22,$I905&lt;&gt;0),"Y","")</f>
        <v/>
      </c>
      <c r="AE905" s="161" t="str">
        <f>IF($AD905="Y",0,IF('Checklist Parameters'!$E$25="","&lt;no limit&gt;",ROUNDDOWN((($I905-'Checklist Parameters'!$E$24)/'Checklist Parameters'!$E$25)+1,0)))</f>
        <v>&lt;no limit&gt;</v>
      </c>
      <c r="AF905" s="174">
        <f t="shared" si="82"/>
        <v>0</v>
      </c>
      <c r="AG905" s="161">
        <f t="shared" si="83"/>
        <v>0</v>
      </c>
      <c r="AH905" s="126"/>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row>
    <row r="906" spans="1:79" ht="15">
      <c r="A906" s="393"/>
      <c r="B906" s="393"/>
      <c r="C906" s="393"/>
      <c r="D906" s="393"/>
      <c r="E906" s="393"/>
      <c r="F906" s="393"/>
      <c r="G906" s="393"/>
      <c r="H906" s="394"/>
      <c r="I906" s="394"/>
      <c r="J906" s="394"/>
      <c r="K906" s="394"/>
      <c r="L906" s="394"/>
      <c r="M906" s="394"/>
      <c r="N906" s="313">
        <f>IF(IF(I906&lt;'Checklist Parameters'!$E$22,0,($I906-$L906))&lt;0,0,IF(I906&lt;'Checklist Parameters'!$E$22,0,($I906-$L906)))</f>
        <v>0</v>
      </c>
      <c r="O906" s="394"/>
      <c r="P906" s="395"/>
      <c r="Q906" s="316">
        <f t="shared" si="78"/>
        <v>0</v>
      </c>
      <c r="R906" s="159">
        <f t="shared" si="79"/>
        <v>0</v>
      </c>
      <c r="S906" s="159">
        <f>IF('Checklist Parameters'!$E$60&lt;0.2,0.2,'Checklist Parameters'!$E$60)</f>
        <v>0.72</v>
      </c>
      <c r="T906" s="160">
        <f>IF($O906="",IF('Checklist District ID'!$C$43="Y",MAX($R906:$S906)*$I906,SUM($R906:$S906)*$I906),IF(O906&gt;0,Q906*S906))</f>
        <v>0</v>
      </c>
      <c r="U906" s="160">
        <f>IF(Q906&gt;0,((I906-T906)*'Formula Matrix'!$E$38),0)</f>
        <v>0</v>
      </c>
      <c r="V906" s="160">
        <f t="shared" si="80"/>
        <v>0</v>
      </c>
      <c r="W906" s="160">
        <f>IF(V906&gt;0,(V906*'Checklist Parameters'!$E$35),0)</f>
        <v>0</v>
      </c>
      <c r="X906" s="161">
        <f t="shared" si="81"/>
        <v>0</v>
      </c>
      <c r="Y906" s="161">
        <f>IF('Checklist Parameters'!$E$102&lt;&gt;"",(I906/43560)*'Checklist Parameters'!$E$102,"N/A")</f>
        <v>0</v>
      </c>
      <c r="Z906" s="161" t="str">
        <f>IF('Checklist Parameters'!$E$58&lt;&gt;"",((I906*'Checklist Parameters'!$E$58)*'Checklist Parameters'!$E$35)/1000,"N/A")</f>
        <v>N/A</v>
      </c>
      <c r="AA906" s="161">
        <f>IF('Checklist Parameters'!$E$101&lt;&gt;"",IFERROR(I906/'Checklist Parameters'!$E$101,0),"N/A")</f>
        <v>0</v>
      </c>
      <c r="AB906" s="161" t="str">
        <f>IF('Checklist Parameters'!$E$43&lt;&gt;"",(I906*'Checklist Parameters'!$E$43)/1000,"N/A")</f>
        <v>N/A</v>
      </c>
      <c r="AC906" s="161">
        <f>IF('Checklist Parameters'!$E$16="",$X906,IF(AND('Checklist Parameters'!$E$16&lt;$X906,'Checklist Parameters'!$E$16&gt;=3),'Checklist Parameters'!$E$16,IF(AND('Checklist Parameters'!$E$16&lt;$X906,'Checklist Parameters'!$E$16&lt;3),0,$X906)))</f>
        <v>0</v>
      </c>
      <c r="AD906" s="161" t="str">
        <f>IF(AND(I906&lt;'Checklist Parameters'!$E$22,$I906&lt;&gt;0),"Y","")</f>
        <v/>
      </c>
      <c r="AE906" s="161" t="str">
        <f>IF($AD906="Y",0,IF('Checklist Parameters'!$E$25="","&lt;no limit&gt;",ROUNDDOWN((($I906-'Checklist Parameters'!$E$24)/'Checklist Parameters'!$E$25)+1,0)))</f>
        <v>&lt;no limit&gt;</v>
      </c>
      <c r="AF906" s="174">
        <f t="shared" si="82"/>
        <v>0</v>
      </c>
      <c r="AG906" s="161">
        <f t="shared" si="83"/>
        <v>0</v>
      </c>
      <c r="AH906" s="126"/>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row>
    <row r="907" spans="1:79" ht="15">
      <c r="A907" s="393"/>
      <c r="B907" s="393"/>
      <c r="C907" s="393"/>
      <c r="D907" s="393"/>
      <c r="E907" s="393"/>
      <c r="F907" s="393"/>
      <c r="G907" s="393"/>
      <c r="H907" s="394"/>
      <c r="I907" s="394"/>
      <c r="J907" s="394"/>
      <c r="K907" s="394"/>
      <c r="L907" s="394"/>
      <c r="M907" s="394"/>
      <c r="N907" s="313">
        <f>IF(IF(I907&lt;'Checklist Parameters'!$E$22,0,($I907-$L907))&lt;0,0,IF(I907&lt;'Checklist Parameters'!$E$22,0,($I907-$L907)))</f>
        <v>0</v>
      </c>
      <c r="O907" s="394"/>
      <c r="P907" s="395"/>
      <c r="Q907" s="316">
        <f t="shared" si="78"/>
        <v>0</v>
      </c>
      <c r="R907" s="159">
        <f t="shared" si="79"/>
        <v>0</v>
      </c>
      <c r="S907" s="159">
        <f>IF('Checklist Parameters'!$E$60&lt;0.2,0.2,'Checklist Parameters'!$E$60)</f>
        <v>0.72</v>
      </c>
      <c r="T907" s="160">
        <f>IF($O907="",IF('Checklist District ID'!$C$43="Y",MAX($R907:$S907)*$I907,SUM($R907:$S907)*$I907),IF(O907&gt;0,Q907*S907))</f>
        <v>0</v>
      </c>
      <c r="U907" s="160">
        <f>IF(Q907&gt;0,((I907-T907)*'Formula Matrix'!$E$38),0)</f>
        <v>0</v>
      </c>
      <c r="V907" s="160">
        <f t="shared" si="80"/>
        <v>0</v>
      </c>
      <c r="W907" s="160">
        <f>IF(V907&gt;0,(V907*'Checklist Parameters'!$E$35),0)</f>
        <v>0</v>
      </c>
      <c r="X907" s="161">
        <f t="shared" si="81"/>
        <v>0</v>
      </c>
      <c r="Y907" s="161">
        <f>IF('Checklist Parameters'!$E$102&lt;&gt;"",(I907/43560)*'Checklist Parameters'!$E$102,"N/A")</f>
        <v>0</v>
      </c>
      <c r="Z907" s="161" t="str">
        <f>IF('Checklist Parameters'!$E$58&lt;&gt;"",((I907*'Checklist Parameters'!$E$58)*'Checklist Parameters'!$E$35)/1000,"N/A")</f>
        <v>N/A</v>
      </c>
      <c r="AA907" s="161">
        <f>IF('Checklist Parameters'!$E$101&lt;&gt;"",IFERROR(I907/'Checklist Parameters'!$E$101,0),"N/A")</f>
        <v>0</v>
      </c>
      <c r="AB907" s="161" t="str">
        <f>IF('Checklist Parameters'!$E$43&lt;&gt;"",(I907*'Checklist Parameters'!$E$43)/1000,"N/A")</f>
        <v>N/A</v>
      </c>
      <c r="AC907" s="161">
        <f>IF('Checklist Parameters'!$E$16="",$X907,IF(AND('Checklist Parameters'!$E$16&lt;$X907,'Checklist Parameters'!$E$16&gt;=3),'Checklist Parameters'!$E$16,IF(AND('Checklist Parameters'!$E$16&lt;$X907,'Checklist Parameters'!$E$16&lt;3),0,$X907)))</f>
        <v>0</v>
      </c>
      <c r="AD907" s="161" t="str">
        <f>IF(AND(I907&lt;'Checklist Parameters'!$E$22,$I907&lt;&gt;0),"Y","")</f>
        <v/>
      </c>
      <c r="AE907" s="161" t="str">
        <f>IF($AD907="Y",0,IF('Checklist Parameters'!$E$25="","&lt;no limit&gt;",ROUNDDOWN((($I907-'Checklist Parameters'!$E$24)/'Checklist Parameters'!$E$25)+1,0)))</f>
        <v>&lt;no limit&gt;</v>
      </c>
      <c r="AF907" s="174">
        <f t="shared" si="82"/>
        <v>0</v>
      </c>
      <c r="AG907" s="161">
        <f t="shared" si="83"/>
        <v>0</v>
      </c>
      <c r="AH907" s="126"/>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row>
    <row r="908" spans="1:79" ht="15">
      <c r="A908" s="393"/>
      <c r="B908" s="393"/>
      <c r="C908" s="393"/>
      <c r="D908" s="393"/>
      <c r="E908" s="393"/>
      <c r="F908" s="393"/>
      <c r="G908" s="393"/>
      <c r="H908" s="394"/>
      <c r="I908" s="394"/>
      <c r="J908" s="394"/>
      <c r="K908" s="394"/>
      <c r="L908" s="394"/>
      <c r="M908" s="394"/>
      <c r="N908" s="313">
        <f>IF(IF(I908&lt;'Checklist Parameters'!$E$22,0,($I908-$L908))&lt;0,0,IF(I908&lt;'Checklist Parameters'!$E$22,0,($I908-$L908)))</f>
        <v>0</v>
      </c>
      <c r="O908" s="394"/>
      <c r="P908" s="395"/>
      <c r="Q908" s="316">
        <f t="shared" si="78"/>
        <v>0</v>
      </c>
      <c r="R908" s="159">
        <f t="shared" si="79"/>
        <v>0</v>
      </c>
      <c r="S908" s="159">
        <f>IF('Checklist Parameters'!$E$60&lt;0.2,0.2,'Checklist Parameters'!$E$60)</f>
        <v>0.72</v>
      </c>
      <c r="T908" s="160">
        <f>IF($O908="",IF('Checklist District ID'!$C$43="Y",MAX($R908:$S908)*$I908,SUM($R908:$S908)*$I908),IF(O908&gt;0,Q908*S908))</f>
        <v>0</v>
      </c>
      <c r="U908" s="160">
        <f>IF(Q908&gt;0,((I908-T908)*'Formula Matrix'!$E$38),0)</f>
        <v>0</v>
      </c>
      <c r="V908" s="160">
        <f t="shared" si="80"/>
        <v>0</v>
      </c>
      <c r="W908" s="160">
        <f>IF(V908&gt;0,(V908*'Checklist Parameters'!$E$35),0)</f>
        <v>0</v>
      </c>
      <c r="X908" s="161">
        <f t="shared" si="81"/>
        <v>0</v>
      </c>
      <c r="Y908" s="161">
        <f>IF('Checklist Parameters'!$E$102&lt;&gt;"",(I908/43560)*'Checklist Parameters'!$E$102,"N/A")</f>
        <v>0</v>
      </c>
      <c r="Z908" s="161" t="str">
        <f>IF('Checklist Parameters'!$E$58&lt;&gt;"",((I908*'Checklist Parameters'!$E$58)*'Checklist Parameters'!$E$35)/1000,"N/A")</f>
        <v>N/A</v>
      </c>
      <c r="AA908" s="161">
        <f>IF('Checklist Parameters'!$E$101&lt;&gt;"",IFERROR(I908/'Checklist Parameters'!$E$101,0),"N/A")</f>
        <v>0</v>
      </c>
      <c r="AB908" s="161" t="str">
        <f>IF('Checklist Parameters'!$E$43&lt;&gt;"",(I908*'Checklist Parameters'!$E$43)/1000,"N/A")</f>
        <v>N/A</v>
      </c>
      <c r="AC908" s="161">
        <f>IF('Checklist Parameters'!$E$16="",$X908,IF(AND('Checklist Parameters'!$E$16&lt;$X908,'Checklist Parameters'!$E$16&gt;=3),'Checklist Parameters'!$E$16,IF(AND('Checklist Parameters'!$E$16&lt;$X908,'Checklist Parameters'!$E$16&lt;3),0,$X908)))</f>
        <v>0</v>
      </c>
      <c r="AD908" s="161" t="str">
        <f>IF(AND(I908&lt;'Checklist Parameters'!$E$22,$I908&lt;&gt;0),"Y","")</f>
        <v/>
      </c>
      <c r="AE908" s="161" t="str">
        <f>IF($AD908="Y",0,IF('Checklist Parameters'!$E$25="","&lt;no limit&gt;",ROUNDDOWN((($I908-'Checklist Parameters'!$E$24)/'Checklist Parameters'!$E$25)+1,0)))</f>
        <v>&lt;no limit&gt;</v>
      </c>
      <c r="AF908" s="174">
        <f t="shared" si="82"/>
        <v>0</v>
      </c>
      <c r="AG908" s="161">
        <f t="shared" si="83"/>
        <v>0</v>
      </c>
      <c r="AH908" s="126"/>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row>
    <row r="909" spans="1:79" ht="15">
      <c r="A909" s="393"/>
      <c r="B909" s="393"/>
      <c r="C909" s="393"/>
      <c r="D909" s="393"/>
      <c r="E909" s="393"/>
      <c r="F909" s="393"/>
      <c r="G909" s="393"/>
      <c r="H909" s="394"/>
      <c r="I909" s="394"/>
      <c r="J909" s="394"/>
      <c r="K909" s="394"/>
      <c r="L909" s="394"/>
      <c r="M909" s="394"/>
      <c r="N909" s="313">
        <f>IF(IF(I909&lt;'Checklist Parameters'!$E$22,0,($I909-$L909))&lt;0,0,IF(I909&lt;'Checklist Parameters'!$E$22,0,($I909-$L909)))</f>
        <v>0</v>
      </c>
      <c r="O909" s="394"/>
      <c r="P909" s="395"/>
      <c r="Q909" s="316">
        <f t="shared" si="78"/>
        <v>0</v>
      </c>
      <c r="R909" s="159">
        <f t="shared" si="79"/>
        <v>0</v>
      </c>
      <c r="S909" s="159">
        <f>IF('Checklist Parameters'!$E$60&lt;0.2,0.2,'Checklist Parameters'!$E$60)</f>
        <v>0.72</v>
      </c>
      <c r="T909" s="160">
        <f>IF($O909="",IF('Checklist District ID'!$C$43="Y",MAX($R909:$S909)*$I909,SUM($R909:$S909)*$I909),IF(O909&gt;0,Q909*S909))</f>
        <v>0</v>
      </c>
      <c r="U909" s="160">
        <f>IF(Q909&gt;0,((I909-T909)*'Formula Matrix'!$E$38),0)</f>
        <v>0</v>
      </c>
      <c r="V909" s="160">
        <f t="shared" si="80"/>
        <v>0</v>
      </c>
      <c r="W909" s="160">
        <f>IF(V909&gt;0,(V909*'Checklist Parameters'!$E$35),0)</f>
        <v>0</v>
      </c>
      <c r="X909" s="161">
        <f t="shared" si="81"/>
        <v>0</v>
      </c>
      <c r="Y909" s="161">
        <f>IF('Checklist Parameters'!$E$102&lt;&gt;"",(I909/43560)*'Checklist Parameters'!$E$102,"N/A")</f>
        <v>0</v>
      </c>
      <c r="Z909" s="161" t="str">
        <f>IF('Checklist Parameters'!$E$58&lt;&gt;"",((I909*'Checklist Parameters'!$E$58)*'Checklist Parameters'!$E$35)/1000,"N/A")</f>
        <v>N/A</v>
      </c>
      <c r="AA909" s="161">
        <f>IF('Checklist Parameters'!$E$101&lt;&gt;"",IFERROR(I909/'Checklist Parameters'!$E$101,0),"N/A")</f>
        <v>0</v>
      </c>
      <c r="AB909" s="161" t="str">
        <f>IF('Checklist Parameters'!$E$43&lt;&gt;"",(I909*'Checklist Parameters'!$E$43)/1000,"N/A")</f>
        <v>N/A</v>
      </c>
      <c r="AC909" s="161">
        <f>IF('Checklist Parameters'!$E$16="",$X909,IF(AND('Checklist Parameters'!$E$16&lt;$X909,'Checklist Parameters'!$E$16&gt;=3),'Checklist Parameters'!$E$16,IF(AND('Checklist Parameters'!$E$16&lt;$X909,'Checklist Parameters'!$E$16&lt;3),0,$X909)))</f>
        <v>0</v>
      </c>
      <c r="AD909" s="161" t="str">
        <f>IF(AND(I909&lt;'Checklist Parameters'!$E$22,$I909&lt;&gt;0),"Y","")</f>
        <v/>
      </c>
      <c r="AE909" s="161" t="str">
        <f>IF($AD909="Y",0,IF('Checklist Parameters'!$E$25="","&lt;no limit&gt;",ROUNDDOWN((($I909-'Checklist Parameters'!$E$24)/'Checklist Parameters'!$E$25)+1,0)))</f>
        <v>&lt;no limit&gt;</v>
      </c>
      <c r="AF909" s="174">
        <f t="shared" si="82"/>
        <v>0</v>
      </c>
      <c r="AG909" s="161">
        <f t="shared" si="83"/>
        <v>0</v>
      </c>
      <c r="AH909" s="126"/>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row>
    <row r="910" spans="1:79" ht="15">
      <c r="A910" s="393"/>
      <c r="B910" s="393"/>
      <c r="C910" s="393"/>
      <c r="D910" s="393"/>
      <c r="E910" s="393"/>
      <c r="F910" s="393"/>
      <c r="G910" s="393"/>
      <c r="H910" s="394"/>
      <c r="I910" s="394"/>
      <c r="J910" s="394"/>
      <c r="K910" s="394"/>
      <c r="L910" s="394"/>
      <c r="M910" s="394"/>
      <c r="N910" s="313">
        <f>IF(IF(I910&lt;'Checklist Parameters'!$E$22,0,($I910-$L910))&lt;0,0,IF(I910&lt;'Checklist Parameters'!$E$22,0,($I910-$L910)))</f>
        <v>0</v>
      </c>
      <c r="O910" s="394"/>
      <c r="P910" s="395"/>
      <c r="Q910" s="316">
        <f t="shared" si="78"/>
        <v>0</v>
      </c>
      <c r="R910" s="159">
        <f t="shared" si="79"/>
        <v>0</v>
      </c>
      <c r="S910" s="159">
        <f>IF('Checklist Parameters'!$E$60&lt;0.2,0.2,'Checklist Parameters'!$E$60)</f>
        <v>0.72</v>
      </c>
      <c r="T910" s="160">
        <f>IF($O910="",IF('Checklist District ID'!$C$43="Y",MAX($R910:$S910)*$I910,SUM($R910:$S910)*$I910),IF(O910&gt;0,Q910*S910))</f>
        <v>0</v>
      </c>
      <c r="U910" s="160">
        <f>IF(Q910&gt;0,((I910-T910)*'Formula Matrix'!$E$38),0)</f>
        <v>0</v>
      </c>
      <c r="V910" s="160">
        <f t="shared" si="80"/>
        <v>0</v>
      </c>
      <c r="W910" s="160">
        <f>IF(V910&gt;0,(V910*'Checklist Parameters'!$E$35),0)</f>
        <v>0</v>
      </c>
      <c r="X910" s="161">
        <f t="shared" si="81"/>
        <v>0</v>
      </c>
      <c r="Y910" s="161">
        <f>IF('Checklist Parameters'!$E$102&lt;&gt;"",(I910/43560)*'Checklist Parameters'!$E$102,"N/A")</f>
        <v>0</v>
      </c>
      <c r="Z910" s="161" t="str">
        <f>IF('Checklist Parameters'!$E$58&lt;&gt;"",((I910*'Checklist Parameters'!$E$58)*'Checklist Parameters'!$E$35)/1000,"N/A")</f>
        <v>N/A</v>
      </c>
      <c r="AA910" s="161">
        <f>IF('Checklist Parameters'!$E$101&lt;&gt;"",IFERROR(I910/'Checklist Parameters'!$E$101,0),"N/A")</f>
        <v>0</v>
      </c>
      <c r="AB910" s="161" t="str">
        <f>IF('Checklist Parameters'!$E$43&lt;&gt;"",(I910*'Checklist Parameters'!$E$43)/1000,"N/A")</f>
        <v>N/A</v>
      </c>
      <c r="AC910" s="161">
        <f>IF('Checklist Parameters'!$E$16="",$X910,IF(AND('Checklist Parameters'!$E$16&lt;$X910,'Checklist Parameters'!$E$16&gt;=3),'Checklist Parameters'!$E$16,IF(AND('Checklist Parameters'!$E$16&lt;$X910,'Checklist Parameters'!$E$16&lt;3),0,$X910)))</f>
        <v>0</v>
      </c>
      <c r="AD910" s="161" t="str">
        <f>IF(AND(I910&lt;'Checklist Parameters'!$E$22,$I910&lt;&gt;0),"Y","")</f>
        <v/>
      </c>
      <c r="AE910" s="161" t="str">
        <f>IF($AD910="Y",0,IF('Checklist Parameters'!$E$25="","&lt;no limit&gt;",ROUNDDOWN((($I910-'Checklist Parameters'!$E$24)/'Checklist Parameters'!$E$25)+1,0)))</f>
        <v>&lt;no limit&gt;</v>
      </c>
      <c r="AF910" s="174">
        <f t="shared" si="82"/>
        <v>0</v>
      </c>
      <c r="AG910" s="161">
        <f t="shared" si="83"/>
        <v>0</v>
      </c>
      <c r="AH910" s="126"/>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row>
    <row r="911" spans="1:79" ht="15">
      <c r="A911" s="393"/>
      <c r="B911" s="393"/>
      <c r="C911" s="393"/>
      <c r="D911" s="393"/>
      <c r="E911" s="393"/>
      <c r="F911" s="393"/>
      <c r="G911" s="393"/>
      <c r="H911" s="394"/>
      <c r="I911" s="394"/>
      <c r="J911" s="394"/>
      <c r="K911" s="394"/>
      <c r="L911" s="394"/>
      <c r="M911" s="394"/>
      <c r="N911" s="313">
        <f>IF(IF(I911&lt;'Checklist Parameters'!$E$22,0,($I911-$L911))&lt;0,0,IF(I911&lt;'Checklist Parameters'!$E$22,0,($I911-$L911)))</f>
        <v>0</v>
      </c>
      <c r="O911" s="394"/>
      <c r="P911" s="395"/>
      <c r="Q911" s="316">
        <f t="shared" si="78"/>
        <v>0</v>
      </c>
      <c r="R911" s="159">
        <f t="shared" si="79"/>
        <v>0</v>
      </c>
      <c r="S911" s="159">
        <f>IF('Checklist Parameters'!$E$60&lt;0.2,0.2,'Checklist Parameters'!$E$60)</f>
        <v>0.72</v>
      </c>
      <c r="T911" s="160">
        <f>IF($O911="",IF('Checklist District ID'!$C$43="Y",MAX($R911:$S911)*$I911,SUM($R911:$S911)*$I911),IF(O911&gt;0,Q911*S911))</f>
        <v>0</v>
      </c>
      <c r="U911" s="160">
        <f>IF(Q911&gt;0,((I911-T911)*'Formula Matrix'!$E$38),0)</f>
        <v>0</v>
      </c>
      <c r="V911" s="160">
        <f t="shared" si="80"/>
        <v>0</v>
      </c>
      <c r="W911" s="160">
        <f>IF(V911&gt;0,(V911*'Checklist Parameters'!$E$35),0)</f>
        <v>0</v>
      </c>
      <c r="X911" s="161">
        <f t="shared" si="81"/>
        <v>0</v>
      </c>
      <c r="Y911" s="161">
        <f>IF('Checklist Parameters'!$E$102&lt;&gt;"",(I911/43560)*'Checklist Parameters'!$E$102,"N/A")</f>
        <v>0</v>
      </c>
      <c r="Z911" s="161" t="str">
        <f>IF('Checklist Parameters'!$E$58&lt;&gt;"",((I911*'Checklist Parameters'!$E$58)*'Checklist Parameters'!$E$35)/1000,"N/A")</f>
        <v>N/A</v>
      </c>
      <c r="AA911" s="161">
        <f>IF('Checklist Parameters'!$E$101&lt;&gt;"",IFERROR(I911/'Checklist Parameters'!$E$101,0),"N/A")</f>
        <v>0</v>
      </c>
      <c r="AB911" s="161" t="str">
        <f>IF('Checklist Parameters'!$E$43&lt;&gt;"",(I911*'Checklist Parameters'!$E$43)/1000,"N/A")</f>
        <v>N/A</v>
      </c>
      <c r="AC911" s="161">
        <f>IF('Checklist Parameters'!$E$16="",$X911,IF(AND('Checklist Parameters'!$E$16&lt;$X911,'Checklist Parameters'!$E$16&gt;=3),'Checklist Parameters'!$E$16,IF(AND('Checklist Parameters'!$E$16&lt;$X911,'Checklist Parameters'!$E$16&lt;3),0,$X911)))</f>
        <v>0</v>
      </c>
      <c r="AD911" s="161" t="str">
        <f>IF(AND(I911&lt;'Checklist Parameters'!$E$22,$I911&lt;&gt;0),"Y","")</f>
        <v/>
      </c>
      <c r="AE911" s="161" t="str">
        <f>IF($AD911="Y",0,IF('Checklist Parameters'!$E$25="","&lt;no limit&gt;",ROUNDDOWN((($I911-'Checklist Parameters'!$E$24)/'Checklist Parameters'!$E$25)+1,0)))</f>
        <v>&lt;no limit&gt;</v>
      </c>
      <c r="AF911" s="174">
        <f t="shared" si="82"/>
        <v>0</v>
      </c>
      <c r="AG911" s="161">
        <f t="shared" si="83"/>
        <v>0</v>
      </c>
      <c r="AH911" s="126"/>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row>
    <row r="912" spans="1:79" ht="15">
      <c r="A912" s="393"/>
      <c r="B912" s="393"/>
      <c r="C912" s="393"/>
      <c r="D912" s="393"/>
      <c r="E912" s="393"/>
      <c r="F912" s="393"/>
      <c r="G912" s="393"/>
      <c r="H912" s="394"/>
      <c r="I912" s="394"/>
      <c r="J912" s="394"/>
      <c r="K912" s="394"/>
      <c r="L912" s="394"/>
      <c r="M912" s="394"/>
      <c r="N912" s="313">
        <f>IF(IF(I912&lt;'Checklist Parameters'!$E$22,0,($I912-$L912))&lt;0,0,IF(I912&lt;'Checklist Parameters'!$E$22,0,($I912-$L912)))</f>
        <v>0</v>
      </c>
      <c r="O912" s="394"/>
      <c r="P912" s="395"/>
      <c r="Q912" s="316">
        <f t="shared" si="78"/>
        <v>0</v>
      </c>
      <c r="R912" s="159">
        <f t="shared" si="79"/>
        <v>0</v>
      </c>
      <c r="S912" s="159">
        <f>IF('Checklist Parameters'!$E$60&lt;0.2,0.2,'Checklist Parameters'!$E$60)</f>
        <v>0.72</v>
      </c>
      <c r="T912" s="160">
        <f>IF($O912="",IF('Checklist District ID'!$C$43="Y",MAX($R912:$S912)*$I912,SUM($R912:$S912)*$I912),IF(O912&gt;0,Q912*S912))</f>
        <v>0</v>
      </c>
      <c r="U912" s="160">
        <f>IF(Q912&gt;0,((I912-T912)*'Formula Matrix'!$E$38),0)</f>
        <v>0</v>
      </c>
      <c r="V912" s="160">
        <f t="shared" si="80"/>
        <v>0</v>
      </c>
      <c r="W912" s="160">
        <f>IF(V912&gt;0,(V912*'Checklist Parameters'!$E$35),0)</f>
        <v>0</v>
      </c>
      <c r="X912" s="161">
        <f t="shared" si="81"/>
        <v>0</v>
      </c>
      <c r="Y912" s="161">
        <f>IF('Checklist Parameters'!$E$102&lt;&gt;"",(I912/43560)*'Checklist Parameters'!$E$102,"N/A")</f>
        <v>0</v>
      </c>
      <c r="Z912" s="161" t="str">
        <f>IF('Checklist Parameters'!$E$58&lt;&gt;"",((I912*'Checklist Parameters'!$E$58)*'Checklist Parameters'!$E$35)/1000,"N/A")</f>
        <v>N/A</v>
      </c>
      <c r="AA912" s="161">
        <f>IF('Checklist Parameters'!$E$101&lt;&gt;"",IFERROR(I912/'Checklist Parameters'!$E$101,0),"N/A")</f>
        <v>0</v>
      </c>
      <c r="AB912" s="161" t="str">
        <f>IF('Checklist Parameters'!$E$43&lt;&gt;"",(I912*'Checklist Parameters'!$E$43)/1000,"N/A")</f>
        <v>N/A</v>
      </c>
      <c r="AC912" s="161">
        <f>IF('Checklist Parameters'!$E$16="",$X912,IF(AND('Checklist Parameters'!$E$16&lt;$X912,'Checklist Parameters'!$E$16&gt;=3),'Checklist Parameters'!$E$16,IF(AND('Checklist Parameters'!$E$16&lt;$X912,'Checklist Parameters'!$E$16&lt;3),0,$X912)))</f>
        <v>0</v>
      </c>
      <c r="AD912" s="161" t="str">
        <f>IF(AND(I912&lt;'Checklist Parameters'!$E$22,$I912&lt;&gt;0),"Y","")</f>
        <v/>
      </c>
      <c r="AE912" s="161" t="str">
        <f>IF($AD912="Y",0,IF('Checklist Parameters'!$E$25="","&lt;no limit&gt;",ROUNDDOWN((($I912-'Checklist Parameters'!$E$24)/'Checklist Parameters'!$E$25)+1,0)))</f>
        <v>&lt;no limit&gt;</v>
      </c>
      <c r="AF912" s="174">
        <f t="shared" si="82"/>
        <v>0</v>
      </c>
      <c r="AG912" s="161">
        <f t="shared" si="83"/>
        <v>0</v>
      </c>
      <c r="AH912" s="126"/>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row>
    <row r="913" spans="1:79" ht="15">
      <c r="A913" s="393"/>
      <c r="B913" s="393"/>
      <c r="C913" s="393"/>
      <c r="D913" s="393"/>
      <c r="E913" s="393"/>
      <c r="F913" s="393"/>
      <c r="G913" s="393"/>
      <c r="H913" s="394"/>
      <c r="I913" s="394"/>
      <c r="J913" s="394"/>
      <c r="K913" s="394"/>
      <c r="L913" s="394"/>
      <c r="M913" s="394"/>
      <c r="N913" s="313">
        <f>IF(IF(I913&lt;'Checklist Parameters'!$E$22,0,($I913-$L913))&lt;0,0,IF(I913&lt;'Checklist Parameters'!$E$22,0,($I913-$L913)))</f>
        <v>0</v>
      </c>
      <c r="O913" s="394"/>
      <c r="P913" s="395"/>
      <c r="Q913" s="316">
        <f t="shared" si="78"/>
        <v>0</v>
      </c>
      <c r="R913" s="159">
        <f t="shared" si="79"/>
        <v>0</v>
      </c>
      <c r="S913" s="159">
        <f>IF('Checklist Parameters'!$E$60&lt;0.2,0.2,'Checklist Parameters'!$E$60)</f>
        <v>0.72</v>
      </c>
      <c r="T913" s="160">
        <f>IF($O913="",IF('Checklist District ID'!$C$43="Y",MAX($R913:$S913)*$I913,SUM($R913:$S913)*$I913),IF(O913&gt;0,Q913*S913))</f>
        <v>0</v>
      </c>
      <c r="U913" s="160">
        <f>IF(Q913&gt;0,((I913-T913)*'Formula Matrix'!$E$38),0)</f>
        <v>0</v>
      </c>
      <c r="V913" s="160">
        <f t="shared" si="80"/>
        <v>0</v>
      </c>
      <c r="W913" s="160">
        <f>IF(V913&gt;0,(V913*'Checklist Parameters'!$E$35),0)</f>
        <v>0</v>
      </c>
      <c r="X913" s="161">
        <f t="shared" si="81"/>
        <v>0</v>
      </c>
      <c r="Y913" s="161">
        <f>IF('Checklist Parameters'!$E$102&lt;&gt;"",(I913/43560)*'Checklist Parameters'!$E$102,"N/A")</f>
        <v>0</v>
      </c>
      <c r="Z913" s="161" t="str">
        <f>IF('Checklist Parameters'!$E$58&lt;&gt;"",((I913*'Checklist Parameters'!$E$58)*'Checklist Parameters'!$E$35)/1000,"N/A")</f>
        <v>N/A</v>
      </c>
      <c r="AA913" s="161">
        <f>IF('Checklist Parameters'!$E$101&lt;&gt;"",IFERROR(I913/'Checklist Parameters'!$E$101,0),"N/A")</f>
        <v>0</v>
      </c>
      <c r="AB913" s="161" t="str">
        <f>IF('Checklist Parameters'!$E$43&lt;&gt;"",(I913*'Checklist Parameters'!$E$43)/1000,"N/A")</f>
        <v>N/A</v>
      </c>
      <c r="AC913" s="161">
        <f>IF('Checklist Parameters'!$E$16="",$X913,IF(AND('Checklist Parameters'!$E$16&lt;$X913,'Checklist Parameters'!$E$16&gt;=3),'Checklist Parameters'!$E$16,IF(AND('Checklist Parameters'!$E$16&lt;$X913,'Checklist Parameters'!$E$16&lt;3),0,$X913)))</f>
        <v>0</v>
      </c>
      <c r="AD913" s="161" t="str">
        <f>IF(AND(I913&lt;'Checklist Parameters'!$E$22,$I913&lt;&gt;0),"Y","")</f>
        <v/>
      </c>
      <c r="AE913" s="161" t="str">
        <f>IF($AD913="Y",0,IF('Checklist Parameters'!$E$25="","&lt;no limit&gt;",ROUNDDOWN((($I913-'Checklist Parameters'!$E$24)/'Checklist Parameters'!$E$25)+1,0)))</f>
        <v>&lt;no limit&gt;</v>
      </c>
      <c r="AF913" s="174">
        <f t="shared" si="82"/>
        <v>0</v>
      </c>
      <c r="AG913" s="161">
        <f t="shared" si="83"/>
        <v>0</v>
      </c>
      <c r="AH913" s="126"/>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row>
    <row r="914" spans="1:79" ht="15">
      <c r="A914" s="393"/>
      <c r="B914" s="393"/>
      <c r="C914" s="393"/>
      <c r="D914" s="393"/>
      <c r="E914" s="393"/>
      <c r="F914" s="393"/>
      <c r="G914" s="393"/>
      <c r="H914" s="394"/>
      <c r="I914" s="394"/>
      <c r="J914" s="394"/>
      <c r="K914" s="394"/>
      <c r="L914" s="394"/>
      <c r="M914" s="394"/>
      <c r="N914" s="313">
        <f>IF(IF(I914&lt;'Checklist Parameters'!$E$22,0,($I914-$L914))&lt;0,0,IF(I914&lt;'Checklist Parameters'!$E$22,0,($I914-$L914)))</f>
        <v>0</v>
      </c>
      <c r="O914" s="394"/>
      <c r="P914" s="395"/>
      <c r="Q914" s="316">
        <f t="shared" si="78"/>
        <v>0</v>
      </c>
      <c r="R914" s="159">
        <f t="shared" si="79"/>
        <v>0</v>
      </c>
      <c r="S914" s="159">
        <f>IF('Checklist Parameters'!$E$60&lt;0.2,0.2,'Checklist Parameters'!$E$60)</f>
        <v>0.72</v>
      </c>
      <c r="T914" s="160">
        <f>IF($O914="",IF('Checklist District ID'!$C$43="Y",MAX($R914:$S914)*$I914,SUM($R914:$S914)*$I914),IF(O914&gt;0,Q914*S914))</f>
        <v>0</v>
      </c>
      <c r="U914" s="160">
        <f>IF(Q914&gt;0,((I914-T914)*'Formula Matrix'!$E$38),0)</f>
        <v>0</v>
      </c>
      <c r="V914" s="160">
        <f t="shared" si="80"/>
        <v>0</v>
      </c>
      <c r="W914" s="160">
        <f>IF(V914&gt;0,(V914*'Checklist Parameters'!$E$35),0)</f>
        <v>0</v>
      </c>
      <c r="X914" s="161">
        <f t="shared" si="81"/>
        <v>0</v>
      </c>
      <c r="Y914" s="161">
        <f>IF('Checklist Parameters'!$E$102&lt;&gt;"",(I914/43560)*'Checklist Parameters'!$E$102,"N/A")</f>
        <v>0</v>
      </c>
      <c r="Z914" s="161" t="str">
        <f>IF('Checklist Parameters'!$E$58&lt;&gt;"",((I914*'Checklist Parameters'!$E$58)*'Checklist Parameters'!$E$35)/1000,"N/A")</f>
        <v>N/A</v>
      </c>
      <c r="AA914" s="161">
        <f>IF('Checklist Parameters'!$E$101&lt;&gt;"",IFERROR(I914/'Checklist Parameters'!$E$101,0),"N/A")</f>
        <v>0</v>
      </c>
      <c r="AB914" s="161" t="str">
        <f>IF('Checklist Parameters'!$E$43&lt;&gt;"",(I914*'Checklist Parameters'!$E$43)/1000,"N/A")</f>
        <v>N/A</v>
      </c>
      <c r="AC914" s="161">
        <f>IF('Checklist Parameters'!$E$16="",$X914,IF(AND('Checklist Parameters'!$E$16&lt;$X914,'Checklist Parameters'!$E$16&gt;=3),'Checklist Parameters'!$E$16,IF(AND('Checklist Parameters'!$E$16&lt;$X914,'Checklist Parameters'!$E$16&lt;3),0,$X914)))</f>
        <v>0</v>
      </c>
      <c r="AD914" s="161" t="str">
        <f>IF(AND(I914&lt;'Checklist Parameters'!$E$22,$I914&lt;&gt;0),"Y","")</f>
        <v/>
      </c>
      <c r="AE914" s="161" t="str">
        <f>IF($AD914="Y",0,IF('Checklist Parameters'!$E$25="","&lt;no limit&gt;",ROUNDDOWN((($I914-'Checklist Parameters'!$E$24)/'Checklist Parameters'!$E$25)+1,0)))</f>
        <v>&lt;no limit&gt;</v>
      </c>
      <c r="AF914" s="174">
        <f t="shared" si="82"/>
        <v>0</v>
      </c>
      <c r="AG914" s="161">
        <f t="shared" si="83"/>
        <v>0</v>
      </c>
      <c r="AH914" s="126"/>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row>
    <row r="915" spans="1:79" ht="15">
      <c r="A915" s="393"/>
      <c r="B915" s="393"/>
      <c r="C915" s="393"/>
      <c r="D915" s="393"/>
      <c r="E915" s="393"/>
      <c r="F915" s="393"/>
      <c r="G915" s="393"/>
      <c r="H915" s="394"/>
      <c r="I915" s="394"/>
      <c r="J915" s="394"/>
      <c r="K915" s="394"/>
      <c r="L915" s="394"/>
      <c r="M915" s="394"/>
      <c r="N915" s="313">
        <f>IF(IF(I915&lt;'Checklist Parameters'!$E$22,0,($I915-$L915))&lt;0,0,IF(I915&lt;'Checklist Parameters'!$E$22,0,($I915-$L915)))</f>
        <v>0</v>
      </c>
      <c r="O915" s="394"/>
      <c r="P915" s="395"/>
      <c r="Q915" s="316">
        <f t="shared" si="78"/>
        <v>0</v>
      </c>
      <c r="R915" s="159">
        <f t="shared" si="79"/>
        <v>0</v>
      </c>
      <c r="S915" s="159">
        <f>IF('Checklist Parameters'!$E$60&lt;0.2,0.2,'Checklist Parameters'!$E$60)</f>
        <v>0.72</v>
      </c>
      <c r="T915" s="160">
        <f>IF($O915="",IF('Checklist District ID'!$C$43="Y",MAX($R915:$S915)*$I915,SUM($R915:$S915)*$I915),IF(O915&gt;0,Q915*S915))</f>
        <v>0</v>
      </c>
      <c r="U915" s="160">
        <f>IF(Q915&gt;0,((I915-T915)*'Formula Matrix'!$E$38),0)</f>
        <v>0</v>
      </c>
      <c r="V915" s="160">
        <f t="shared" si="80"/>
        <v>0</v>
      </c>
      <c r="W915" s="160">
        <f>IF(V915&gt;0,(V915*'Checklist Parameters'!$E$35),0)</f>
        <v>0</v>
      </c>
      <c r="X915" s="161">
        <f t="shared" si="81"/>
        <v>0</v>
      </c>
      <c r="Y915" s="161">
        <f>IF('Checklist Parameters'!$E$102&lt;&gt;"",(I915/43560)*'Checklist Parameters'!$E$102,"N/A")</f>
        <v>0</v>
      </c>
      <c r="Z915" s="161" t="str">
        <f>IF('Checklist Parameters'!$E$58&lt;&gt;"",((I915*'Checklist Parameters'!$E$58)*'Checklist Parameters'!$E$35)/1000,"N/A")</f>
        <v>N/A</v>
      </c>
      <c r="AA915" s="161">
        <f>IF('Checklist Parameters'!$E$101&lt;&gt;"",IFERROR(I915/'Checklist Parameters'!$E$101,0),"N/A")</f>
        <v>0</v>
      </c>
      <c r="AB915" s="161" t="str">
        <f>IF('Checklist Parameters'!$E$43&lt;&gt;"",(I915*'Checklist Parameters'!$E$43)/1000,"N/A")</f>
        <v>N/A</v>
      </c>
      <c r="AC915" s="161">
        <f>IF('Checklist Parameters'!$E$16="",$X915,IF(AND('Checklist Parameters'!$E$16&lt;$X915,'Checklist Parameters'!$E$16&gt;=3),'Checklist Parameters'!$E$16,IF(AND('Checklist Parameters'!$E$16&lt;$X915,'Checklist Parameters'!$E$16&lt;3),0,$X915)))</f>
        <v>0</v>
      </c>
      <c r="AD915" s="161" t="str">
        <f>IF(AND(I915&lt;'Checklist Parameters'!$E$22,$I915&lt;&gt;0),"Y","")</f>
        <v/>
      </c>
      <c r="AE915" s="161" t="str">
        <f>IF($AD915="Y",0,IF('Checklist Parameters'!$E$25="","&lt;no limit&gt;",ROUNDDOWN((($I915-'Checklist Parameters'!$E$24)/'Checklist Parameters'!$E$25)+1,0)))</f>
        <v>&lt;no limit&gt;</v>
      </c>
      <c r="AF915" s="174">
        <f t="shared" si="82"/>
        <v>0</v>
      </c>
      <c r="AG915" s="161">
        <f t="shared" si="83"/>
        <v>0</v>
      </c>
      <c r="AH915" s="126"/>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row>
    <row r="916" spans="1:79" ht="15">
      <c r="A916" s="393"/>
      <c r="B916" s="393"/>
      <c r="C916" s="393"/>
      <c r="D916" s="393"/>
      <c r="E916" s="393"/>
      <c r="F916" s="393"/>
      <c r="G916" s="393"/>
      <c r="H916" s="394"/>
      <c r="I916" s="394"/>
      <c r="J916" s="394"/>
      <c r="K916" s="394"/>
      <c r="L916" s="394"/>
      <c r="M916" s="394"/>
      <c r="N916" s="313">
        <f>IF(IF(I916&lt;'Checklist Parameters'!$E$22,0,($I916-$L916))&lt;0,0,IF(I916&lt;'Checklist Parameters'!$E$22,0,($I916-$L916)))</f>
        <v>0</v>
      </c>
      <c r="O916" s="394"/>
      <c r="P916" s="395"/>
      <c r="Q916" s="316">
        <f t="shared" ref="Q916:Q979" si="84">IF(O916&lt;&gt;"",O916,N916)</f>
        <v>0</v>
      </c>
      <c r="R916" s="159">
        <f t="shared" ref="R916:R979" si="85">IFERROR(L916/I916,0)</f>
        <v>0</v>
      </c>
      <c r="S916" s="159">
        <f>IF('Checklist Parameters'!$E$60&lt;0.2,0.2,'Checklist Parameters'!$E$60)</f>
        <v>0.72</v>
      </c>
      <c r="T916" s="160">
        <f>IF($O916="",IF('Checklist District ID'!$C$43="Y",MAX($R916:$S916)*$I916,SUM($R916:$S916)*$I916),IF(O916&gt;0,Q916*S916))</f>
        <v>0</v>
      </c>
      <c r="U916" s="160">
        <f>IF(Q916&gt;0,((I916-T916)*'Formula Matrix'!$E$38),0)</f>
        <v>0</v>
      </c>
      <c r="V916" s="160">
        <f t="shared" ref="V916:V979" si="86">IF(Q916=0,0,(I916-T916-U916))</f>
        <v>0</v>
      </c>
      <c r="W916" s="160">
        <f>IF(V916&gt;0,(V916*'Checklist Parameters'!$E$35),0)</f>
        <v>0</v>
      </c>
      <c r="X916" s="161">
        <f t="shared" ref="X916:X979" si="87">IF($W916/1000&gt;3,(ROUNDDOWN($W916/1000,0)),IF(AND($W916/1000&gt;2.5,$W916/1000&lt;=3),3,0))</f>
        <v>0</v>
      </c>
      <c r="Y916" s="161">
        <f>IF('Checklist Parameters'!$E$102&lt;&gt;"",(I916/43560)*'Checklist Parameters'!$E$102,"N/A")</f>
        <v>0</v>
      </c>
      <c r="Z916" s="161" t="str">
        <f>IF('Checklist Parameters'!$E$58&lt;&gt;"",((I916*'Checklist Parameters'!$E$58)*'Checklist Parameters'!$E$35)/1000,"N/A")</f>
        <v>N/A</v>
      </c>
      <c r="AA916" s="161">
        <f>IF('Checklist Parameters'!$E$101&lt;&gt;"",IFERROR(I916/'Checklist Parameters'!$E$101,0),"N/A")</f>
        <v>0</v>
      </c>
      <c r="AB916" s="161" t="str">
        <f>IF('Checklist Parameters'!$E$43&lt;&gt;"",(I916*'Checklist Parameters'!$E$43)/1000,"N/A")</f>
        <v>N/A</v>
      </c>
      <c r="AC916" s="161">
        <f>IF('Checklist Parameters'!$E$16="",$X916,IF(AND('Checklist Parameters'!$E$16&lt;$X916,'Checklist Parameters'!$E$16&gt;=3),'Checklist Parameters'!$E$16,IF(AND('Checklist Parameters'!$E$16&lt;$X916,'Checklist Parameters'!$E$16&lt;3),0,$X916)))</f>
        <v>0</v>
      </c>
      <c r="AD916" s="161" t="str">
        <f>IF(AND(I916&lt;'Checklist Parameters'!$E$22,$I916&lt;&gt;0),"Y","")</f>
        <v/>
      </c>
      <c r="AE916" s="161" t="str">
        <f>IF($AD916="Y",0,IF('Checklist Parameters'!$E$25="","&lt;no limit&gt;",ROUNDDOWN((($I916-'Checklist Parameters'!$E$24)/'Checklist Parameters'!$E$25)+1,0)))</f>
        <v>&lt;no limit&gt;</v>
      </c>
      <c r="AF916" s="174">
        <f t="shared" ref="AF916:AF979" si="88">IF(MIN(X916,Y916,Z916,AA916,AB916,AC916)&lt;2.5,0,IF(AND(MIN(X916,Y916,Z916,AA916,AB916,AC916)&gt;=2.5,MIN(X916,Y916,Z916,AA916,AB916,AC916)&lt;3),3,ROUND(MIN(X916,Y916,Z916,AA916,AB916,AC916),0)))</f>
        <v>0</v>
      </c>
      <c r="AG916" s="161">
        <f t="shared" ref="AG916:AG979" si="89">IFERROR((43560/$I916)*$AF916,0)</f>
        <v>0</v>
      </c>
      <c r="AH916" s="126"/>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row>
    <row r="917" spans="1:79" ht="15">
      <c r="A917" s="393"/>
      <c r="B917" s="393"/>
      <c r="C917" s="393"/>
      <c r="D917" s="393"/>
      <c r="E917" s="393"/>
      <c r="F917" s="393"/>
      <c r="G917" s="393"/>
      <c r="H917" s="394"/>
      <c r="I917" s="394"/>
      <c r="J917" s="394"/>
      <c r="K917" s="394"/>
      <c r="L917" s="394"/>
      <c r="M917" s="394"/>
      <c r="N917" s="313">
        <f>IF(IF(I917&lt;'Checklist Parameters'!$E$22,0,($I917-$L917))&lt;0,0,IF(I917&lt;'Checklist Parameters'!$E$22,0,($I917-$L917)))</f>
        <v>0</v>
      </c>
      <c r="O917" s="394"/>
      <c r="P917" s="395"/>
      <c r="Q917" s="316">
        <f t="shared" si="84"/>
        <v>0</v>
      </c>
      <c r="R917" s="159">
        <f t="shared" si="85"/>
        <v>0</v>
      </c>
      <c r="S917" s="159">
        <f>IF('Checklist Parameters'!$E$60&lt;0.2,0.2,'Checklist Parameters'!$E$60)</f>
        <v>0.72</v>
      </c>
      <c r="T917" s="160">
        <f>IF($O917="",IF('Checklist District ID'!$C$43="Y",MAX($R917:$S917)*$I917,SUM($R917:$S917)*$I917),IF(O917&gt;0,Q917*S917))</f>
        <v>0</v>
      </c>
      <c r="U917" s="160">
        <f>IF(Q917&gt;0,((I917-T917)*'Formula Matrix'!$E$38),0)</f>
        <v>0</v>
      </c>
      <c r="V917" s="160">
        <f t="shared" si="86"/>
        <v>0</v>
      </c>
      <c r="W917" s="160">
        <f>IF(V917&gt;0,(V917*'Checklist Parameters'!$E$35),0)</f>
        <v>0</v>
      </c>
      <c r="X917" s="161">
        <f t="shared" si="87"/>
        <v>0</v>
      </c>
      <c r="Y917" s="161">
        <f>IF('Checklist Parameters'!$E$102&lt;&gt;"",(I917/43560)*'Checklist Parameters'!$E$102,"N/A")</f>
        <v>0</v>
      </c>
      <c r="Z917" s="161" t="str">
        <f>IF('Checklist Parameters'!$E$58&lt;&gt;"",((I917*'Checklist Parameters'!$E$58)*'Checklist Parameters'!$E$35)/1000,"N/A")</f>
        <v>N/A</v>
      </c>
      <c r="AA917" s="161">
        <f>IF('Checklist Parameters'!$E$101&lt;&gt;"",IFERROR(I917/'Checklist Parameters'!$E$101,0),"N/A")</f>
        <v>0</v>
      </c>
      <c r="AB917" s="161" t="str">
        <f>IF('Checklist Parameters'!$E$43&lt;&gt;"",(I917*'Checklist Parameters'!$E$43)/1000,"N/A")</f>
        <v>N/A</v>
      </c>
      <c r="AC917" s="161">
        <f>IF('Checklist Parameters'!$E$16="",$X917,IF(AND('Checklist Parameters'!$E$16&lt;$X917,'Checklist Parameters'!$E$16&gt;=3),'Checklist Parameters'!$E$16,IF(AND('Checklist Parameters'!$E$16&lt;$X917,'Checklist Parameters'!$E$16&lt;3),0,$X917)))</f>
        <v>0</v>
      </c>
      <c r="AD917" s="161" t="str">
        <f>IF(AND(I917&lt;'Checklist Parameters'!$E$22,$I917&lt;&gt;0),"Y","")</f>
        <v/>
      </c>
      <c r="AE917" s="161" t="str">
        <f>IF($AD917="Y",0,IF('Checklist Parameters'!$E$25="","&lt;no limit&gt;",ROUNDDOWN((($I917-'Checklist Parameters'!$E$24)/'Checklist Parameters'!$E$25)+1,0)))</f>
        <v>&lt;no limit&gt;</v>
      </c>
      <c r="AF917" s="174">
        <f t="shared" si="88"/>
        <v>0</v>
      </c>
      <c r="AG917" s="161">
        <f t="shared" si="89"/>
        <v>0</v>
      </c>
      <c r="AH917" s="126"/>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row>
    <row r="918" spans="1:79" ht="15">
      <c r="A918" s="393"/>
      <c r="B918" s="393"/>
      <c r="C918" s="393"/>
      <c r="D918" s="393"/>
      <c r="E918" s="393"/>
      <c r="F918" s="393"/>
      <c r="G918" s="393"/>
      <c r="H918" s="394"/>
      <c r="I918" s="394"/>
      <c r="J918" s="394"/>
      <c r="K918" s="394"/>
      <c r="L918" s="394"/>
      <c r="M918" s="394"/>
      <c r="N918" s="313">
        <f>IF(IF(I918&lt;'Checklist Parameters'!$E$22,0,($I918-$L918))&lt;0,0,IF(I918&lt;'Checklist Parameters'!$E$22,0,($I918-$L918)))</f>
        <v>0</v>
      </c>
      <c r="O918" s="394"/>
      <c r="P918" s="395"/>
      <c r="Q918" s="316">
        <f t="shared" si="84"/>
        <v>0</v>
      </c>
      <c r="R918" s="159">
        <f t="shared" si="85"/>
        <v>0</v>
      </c>
      <c r="S918" s="159">
        <f>IF('Checklist Parameters'!$E$60&lt;0.2,0.2,'Checklist Parameters'!$E$60)</f>
        <v>0.72</v>
      </c>
      <c r="T918" s="160">
        <f>IF($O918="",IF('Checklist District ID'!$C$43="Y",MAX($R918:$S918)*$I918,SUM($R918:$S918)*$I918),IF(O918&gt;0,Q918*S918))</f>
        <v>0</v>
      </c>
      <c r="U918" s="160">
        <f>IF(Q918&gt;0,((I918-T918)*'Formula Matrix'!$E$38),0)</f>
        <v>0</v>
      </c>
      <c r="V918" s="160">
        <f t="shared" si="86"/>
        <v>0</v>
      </c>
      <c r="W918" s="160">
        <f>IF(V918&gt;0,(V918*'Checklist Parameters'!$E$35),0)</f>
        <v>0</v>
      </c>
      <c r="X918" s="161">
        <f t="shared" si="87"/>
        <v>0</v>
      </c>
      <c r="Y918" s="161">
        <f>IF('Checklist Parameters'!$E$102&lt;&gt;"",(I918/43560)*'Checklist Parameters'!$E$102,"N/A")</f>
        <v>0</v>
      </c>
      <c r="Z918" s="161" t="str">
        <f>IF('Checklist Parameters'!$E$58&lt;&gt;"",((I918*'Checklist Parameters'!$E$58)*'Checklist Parameters'!$E$35)/1000,"N/A")</f>
        <v>N/A</v>
      </c>
      <c r="AA918" s="161">
        <f>IF('Checklist Parameters'!$E$101&lt;&gt;"",IFERROR(I918/'Checklist Parameters'!$E$101,0),"N/A")</f>
        <v>0</v>
      </c>
      <c r="AB918" s="161" t="str">
        <f>IF('Checklist Parameters'!$E$43&lt;&gt;"",(I918*'Checklist Parameters'!$E$43)/1000,"N/A")</f>
        <v>N/A</v>
      </c>
      <c r="AC918" s="161">
        <f>IF('Checklist Parameters'!$E$16="",$X918,IF(AND('Checklist Parameters'!$E$16&lt;$X918,'Checklist Parameters'!$E$16&gt;=3),'Checklist Parameters'!$E$16,IF(AND('Checklist Parameters'!$E$16&lt;$X918,'Checklist Parameters'!$E$16&lt;3),0,$X918)))</f>
        <v>0</v>
      </c>
      <c r="AD918" s="161" t="str">
        <f>IF(AND(I918&lt;'Checklist Parameters'!$E$22,$I918&lt;&gt;0),"Y","")</f>
        <v/>
      </c>
      <c r="AE918" s="161" t="str">
        <f>IF($AD918="Y",0,IF('Checklist Parameters'!$E$25="","&lt;no limit&gt;",ROUNDDOWN((($I918-'Checklist Parameters'!$E$24)/'Checklist Parameters'!$E$25)+1,0)))</f>
        <v>&lt;no limit&gt;</v>
      </c>
      <c r="AF918" s="174">
        <f t="shared" si="88"/>
        <v>0</v>
      </c>
      <c r="AG918" s="161">
        <f t="shared" si="89"/>
        <v>0</v>
      </c>
      <c r="AH918" s="126"/>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row>
    <row r="919" spans="1:79" ht="15">
      <c r="A919" s="393"/>
      <c r="B919" s="393"/>
      <c r="C919" s="393"/>
      <c r="D919" s="393"/>
      <c r="E919" s="393"/>
      <c r="F919" s="393"/>
      <c r="G919" s="393"/>
      <c r="H919" s="394"/>
      <c r="I919" s="394"/>
      <c r="J919" s="394"/>
      <c r="K919" s="394"/>
      <c r="L919" s="394"/>
      <c r="M919" s="394"/>
      <c r="N919" s="313">
        <f>IF(IF(I919&lt;'Checklist Parameters'!$E$22,0,($I919-$L919))&lt;0,0,IF(I919&lt;'Checklist Parameters'!$E$22,0,($I919-$L919)))</f>
        <v>0</v>
      </c>
      <c r="O919" s="394"/>
      <c r="P919" s="395"/>
      <c r="Q919" s="316">
        <f t="shared" si="84"/>
        <v>0</v>
      </c>
      <c r="R919" s="159">
        <f t="shared" si="85"/>
        <v>0</v>
      </c>
      <c r="S919" s="159">
        <f>IF('Checklist Parameters'!$E$60&lt;0.2,0.2,'Checklist Parameters'!$E$60)</f>
        <v>0.72</v>
      </c>
      <c r="T919" s="160">
        <f>IF($O919="",IF('Checklist District ID'!$C$43="Y",MAX($R919:$S919)*$I919,SUM($R919:$S919)*$I919),IF(O919&gt;0,Q919*S919))</f>
        <v>0</v>
      </c>
      <c r="U919" s="160">
        <f>IF(Q919&gt;0,((I919-T919)*'Formula Matrix'!$E$38),0)</f>
        <v>0</v>
      </c>
      <c r="V919" s="160">
        <f t="shared" si="86"/>
        <v>0</v>
      </c>
      <c r="W919" s="160">
        <f>IF(V919&gt;0,(V919*'Checklist Parameters'!$E$35),0)</f>
        <v>0</v>
      </c>
      <c r="X919" s="161">
        <f t="shared" si="87"/>
        <v>0</v>
      </c>
      <c r="Y919" s="161">
        <f>IF('Checklist Parameters'!$E$102&lt;&gt;"",(I919/43560)*'Checklist Parameters'!$E$102,"N/A")</f>
        <v>0</v>
      </c>
      <c r="Z919" s="161" t="str">
        <f>IF('Checklist Parameters'!$E$58&lt;&gt;"",((I919*'Checklist Parameters'!$E$58)*'Checklist Parameters'!$E$35)/1000,"N/A")</f>
        <v>N/A</v>
      </c>
      <c r="AA919" s="161">
        <f>IF('Checklist Parameters'!$E$101&lt;&gt;"",IFERROR(I919/'Checklist Parameters'!$E$101,0),"N/A")</f>
        <v>0</v>
      </c>
      <c r="AB919" s="161" t="str">
        <f>IF('Checklist Parameters'!$E$43&lt;&gt;"",(I919*'Checklist Parameters'!$E$43)/1000,"N/A")</f>
        <v>N/A</v>
      </c>
      <c r="AC919" s="161">
        <f>IF('Checklist Parameters'!$E$16="",$X919,IF(AND('Checklist Parameters'!$E$16&lt;$X919,'Checklist Parameters'!$E$16&gt;=3),'Checklist Parameters'!$E$16,IF(AND('Checklist Parameters'!$E$16&lt;$X919,'Checklist Parameters'!$E$16&lt;3),0,$X919)))</f>
        <v>0</v>
      </c>
      <c r="AD919" s="161" t="str">
        <f>IF(AND(I919&lt;'Checklist Parameters'!$E$22,$I919&lt;&gt;0),"Y","")</f>
        <v/>
      </c>
      <c r="AE919" s="161" t="str">
        <f>IF($AD919="Y",0,IF('Checklist Parameters'!$E$25="","&lt;no limit&gt;",ROUNDDOWN((($I919-'Checklist Parameters'!$E$24)/'Checklist Parameters'!$E$25)+1,0)))</f>
        <v>&lt;no limit&gt;</v>
      </c>
      <c r="AF919" s="174">
        <f t="shared" si="88"/>
        <v>0</v>
      </c>
      <c r="AG919" s="161">
        <f t="shared" si="89"/>
        <v>0</v>
      </c>
      <c r="AH919" s="126"/>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row>
    <row r="920" spans="1:79" ht="15">
      <c r="A920" s="393"/>
      <c r="B920" s="393"/>
      <c r="C920" s="393"/>
      <c r="D920" s="393"/>
      <c r="E920" s="393"/>
      <c r="F920" s="393"/>
      <c r="G920" s="393"/>
      <c r="H920" s="394"/>
      <c r="I920" s="394"/>
      <c r="J920" s="394"/>
      <c r="K920" s="394"/>
      <c r="L920" s="394"/>
      <c r="M920" s="394"/>
      <c r="N920" s="313">
        <f>IF(IF(I920&lt;'Checklist Parameters'!$E$22,0,($I920-$L920))&lt;0,0,IF(I920&lt;'Checklist Parameters'!$E$22,0,($I920-$L920)))</f>
        <v>0</v>
      </c>
      <c r="O920" s="394"/>
      <c r="P920" s="395"/>
      <c r="Q920" s="316">
        <f t="shared" si="84"/>
        <v>0</v>
      </c>
      <c r="R920" s="159">
        <f t="shared" si="85"/>
        <v>0</v>
      </c>
      <c r="S920" s="159">
        <f>IF('Checklist Parameters'!$E$60&lt;0.2,0.2,'Checklist Parameters'!$E$60)</f>
        <v>0.72</v>
      </c>
      <c r="T920" s="160">
        <f>IF($O920="",IF('Checklist District ID'!$C$43="Y",MAX($R920:$S920)*$I920,SUM($R920:$S920)*$I920),IF(O920&gt;0,Q920*S920))</f>
        <v>0</v>
      </c>
      <c r="U920" s="160">
        <f>IF(Q920&gt;0,((I920-T920)*'Formula Matrix'!$E$38),0)</f>
        <v>0</v>
      </c>
      <c r="V920" s="160">
        <f t="shared" si="86"/>
        <v>0</v>
      </c>
      <c r="W920" s="160">
        <f>IF(V920&gt;0,(V920*'Checklist Parameters'!$E$35),0)</f>
        <v>0</v>
      </c>
      <c r="X920" s="161">
        <f t="shared" si="87"/>
        <v>0</v>
      </c>
      <c r="Y920" s="161">
        <f>IF('Checklist Parameters'!$E$102&lt;&gt;"",(I920/43560)*'Checklist Parameters'!$E$102,"N/A")</f>
        <v>0</v>
      </c>
      <c r="Z920" s="161" t="str">
        <f>IF('Checklist Parameters'!$E$58&lt;&gt;"",((I920*'Checklist Parameters'!$E$58)*'Checklist Parameters'!$E$35)/1000,"N/A")</f>
        <v>N/A</v>
      </c>
      <c r="AA920" s="161">
        <f>IF('Checklist Parameters'!$E$101&lt;&gt;"",IFERROR(I920/'Checklist Parameters'!$E$101,0),"N/A")</f>
        <v>0</v>
      </c>
      <c r="AB920" s="161" t="str">
        <f>IF('Checklist Parameters'!$E$43&lt;&gt;"",(I920*'Checklist Parameters'!$E$43)/1000,"N/A")</f>
        <v>N/A</v>
      </c>
      <c r="AC920" s="161">
        <f>IF('Checklist Parameters'!$E$16="",$X920,IF(AND('Checklist Parameters'!$E$16&lt;$X920,'Checklist Parameters'!$E$16&gt;=3),'Checklist Parameters'!$E$16,IF(AND('Checklist Parameters'!$E$16&lt;$X920,'Checklist Parameters'!$E$16&lt;3),0,$X920)))</f>
        <v>0</v>
      </c>
      <c r="AD920" s="161" t="str">
        <f>IF(AND(I920&lt;'Checklist Parameters'!$E$22,$I920&lt;&gt;0),"Y","")</f>
        <v/>
      </c>
      <c r="AE920" s="161" t="str">
        <f>IF($AD920="Y",0,IF('Checklist Parameters'!$E$25="","&lt;no limit&gt;",ROUNDDOWN((($I920-'Checklist Parameters'!$E$24)/'Checklist Parameters'!$E$25)+1,0)))</f>
        <v>&lt;no limit&gt;</v>
      </c>
      <c r="AF920" s="174">
        <f t="shared" si="88"/>
        <v>0</v>
      </c>
      <c r="AG920" s="161">
        <f t="shared" si="89"/>
        <v>0</v>
      </c>
      <c r="AH920" s="126"/>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row>
    <row r="921" spans="1:79" ht="15">
      <c r="A921" s="393"/>
      <c r="B921" s="393"/>
      <c r="C921" s="393"/>
      <c r="D921" s="393"/>
      <c r="E921" s="393"/>
      <c r="F921" s="393"/>
      <c r="G921" s="393"/>
      <c r="H921" s="394"/>
      <c r="I921" s="394"/>
      <c r="J921" s="394"/>
      <c r="K921" s="394"/>
      <c r="L921" s="394"/>
      <c r="M921" s="394"/>
      <c r="N921" s="313">
        <f>IF(IF(I921&lt;'Checklist Parameters'!$E$22,0,($I921-$L921))&lt;0,0,IF(I921&lt;'Checklist Parameters'!$E$22,0,($I921-$L921)))</f>
        <v>0</v>
      </c>
      <c r="O921" s="394"/>
      <c r="P921" s="395"/>
      <c r="Q921" s="316">
        <f t="shared" si="84"/>
        <v>0</v>
      </c>
      <c r="R921" s="159">
        <f t="shared" si="85"/>
        <v>0</v>
      </c>
      <c r="S921" s="159">
        <f>IF('Checklist Parameters'!$E$60&lt;0.2,0.2,'Checklist Parameters'!$E$60)</f>
        <v>0.72</v>
      </c>
      <c r="T921" s="160">
        <f>IF($O921="",IF('Checklist District ID'!$C$43="Y",MAX($R921:$S921)*$I921,SUM($R921:$S921)*$I921),IF(O921&gt;0,Q921*S921))</f>
        <v>0</v>
      </c>
      <c r="U921" s="160">
        <f>IF(Q921&gt;0,((I921-T921)*'Formula Matrix'!$E$38),0)</f>
        <v>0</v>
      </c>
      <c r="V921" s="160">
        <f t="shared" si="86"/>
        <v>0</v>
      </c>
      <c r="W921" s="160">
        <f>IF(V921&gt;0,(V921*'Checklist Parameters'!$E$35),0)</f>
        <v>0</v>
      </c>
      <c r="X921" s="161">
        <f t="shared" si="87"/>
        <v>0</v>
      </c>
      <c r="Y921" s="161">
        <f>IF('Checklist Parameters'!$E$102&lt;&gt;"",(I921/43560)*'Checklist Parameters'!$E$102,"N/A")</f>
        <v>0</v>
      </c>
      <c r="Z921" s="161" t="str">
        <f>IF('Checklist Parameters'!$E$58&lt;&gt;"",((I921*'Checklist Parameters'!$E$58)*'Checklist Parameters'!$E$35)/1000,"N/A")</f>
        <v>N/A</v>
      </c>
      <c r="AA921" s="161">
        <f>IF('Checklist Parameters'!$E$101&lt;&gt;"",IFERROR(I921/'Checklist Parameters'!$E$101,0),"N/A")</f>
        <v>0</v>
      </c>
      <c r="AB921" s="161" t="str">
        <f>IF('Checklist Parameters'!$E$43&lt;&gt;"",(I921*'Checklist Parameters'!$E$43)/1000,"N/A")</f>
        <v>N/A</v>
      </c>
      <c r="AC921" s="161">
        <f>IF('Checklist Parameters'!$E$16="",$X921,IF(AND('Checklist Parameters'!$E$16&lt;$X921,'Checklist Parameters'!$E$16&gt;=3),'Checklist Parameters'!$E$16,IF(AND('Checklist Parameters'!$E$16&lt;$X921,'Checklist Parameters'!$E$16&lt;3),0,$X921)))</f>
        <v>0</v>
      </c>
      <c r="AD921" s="161" t="str">
        <f>IF(AND(I921&lt;'Checklist Parameters'!$E$22,$I921&lt;&gt;0),"Y","")</f>
        <v/>
      </c>
      <c r="AE921" s="161" t="str">
        <f>IF($AD921="Y",0,IF('Checklist Parameters'!$E$25="","&lt;no limit&gt;",ROUNDDOWN((($I921-'Checklist Parameters'!$E$24)/'Checklist Parameters'!$E$25)+1,0)))</f>
        <v>&lt;no limit&gt;</v>
      </c>
      <c r="AF921" s="174">
        <f t="shared" si="88"/>
        <v>0</v>
      </c>
      <c r="AG921" s="161">
        <f t="shared" si="89"/>
        <v>0</v>
      </c>
      <c r="AH921" s="126"/>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row>
    <row r="922" spans="1:79" ht="15">
      <c r="A922" s="393"/>
      <c r="B922" s="393"/>
      <c r="C922" s="393"/>
      <c r="D922" s="393"/>
      <c r="E922" s="393"/>
      <c r="F922" s="393"/>
      <c r="G922" s="393"/>
      <c r="H922" s="394"/>
      <c r="I922" s="394"/>
      <c r="J922" s="394"/>
      <c r="K922" s="394"/>
      <c r="L922" s="394"/>
      <c r="M922" s="394"/>
      <c r="N922" s="313">
        <f>IF(IF(I922&lt;'Checklist Parameters'!$E$22,0,($I922-$L922))&lt;0,0,IF(I922&lt;'Checklist Parameters'!$E$22,0,($I922-$L922)))</f>
        <v>0</v>
      </c>
      <c r="O922" s="394"/>
      <c r="P922" s="395"/>
      <c r="Q922" s="316">
        <f t="shared" si="84"/>
        <v>0</v>
      </c>
      <c r="R922" s="159">
        <f t="shared" si="85"/>
        <v>0</v>
      </c>
      <c r="S922" s="159">
        <f>IF('Checklist Parameters'!$E$60&lt;0.2,0.2,'Checklist Parameters'!$E$60)</f>
        <v>0.72</v>
      </c>
      <c r="T922" s="160">
        <f>IF($O922="",IF('Checklist District ID'!$C$43="Y",MAX($R922:$S922)*$I922,SUM($R922:$S922)*$I922),IF(O922&gt;0,Q922*S922))</f>
        <v>0</v>
      </c>
      <c r="U922" s="160">
        <f>IF(Q922&gt;0,((I922-T922)*'Formula Matrix'!$E$38),0)</f>
        <v>0</v>
      </c>
      <c r="V922" s="160">
        <f t="shared" si="86"/>
        <v>0</v>
      </c>
      <c r="W922" s="160">
        <f>IF(V922&gt;0,(V922*'Checklist Parameters'!$E$35),0)</f>
        <v>0</v>
      </c>
      <c r="X922" s="161">
        <f t="shared" si="87"/>
        <v>0</v>
      </c>
      <c r="Y922" s="161">
        <f>IF('Checklist Parameters'!$E$102&lt;&gt;"",(I922/43560)*'Checklist Parameters'!$E$102,"N/A")</f>
        <v>0</v>
      </c>
      <c r="Z922" s="161" t="str">
        <f>IF('Checklist Parameters'!$E$58&lt;&gt;"",((I922*'Checklist Parameters'!$E$58)*'Checklist Parameters'!$E$35)/1000,"N/A")</f>
        <v>N/A</v>
      </c>
      <c r="AA922" s="161">
        <f>IF('Checklist Parameters'!$E$101&lt;&gt;"",IFERROR(I922/'Checklist Parameters'!$E$101,0),"N/A")</f>
        <v>0</v>
      </c>
      <c r="AB922" s="161" t="str">
        <f>IF('Checklist Parameters'!$E$43&lt;&gt;"",(I922*'Checklist Parameters'!$E$43)/1000,"N/A")</f>
        <v>N/A</v>
      </c>
      <c r="AC922" s="161">
        <f>IF('Checklist Parameters'!$E$16="",$X922,IF(AND('Checklist Parameters'!$E$16&lt;$X922,'Checklist Parameters'!$E$16&gt;=3),'Checklist Parameters'!$E$16,IF(AND('Checklist Parameters'!$E$16&lt;$X922,'Checklist Parameters'!$E$16&lt;3),0,$X922)))</f>
        <v>0</v>
      </c>
      <c r="AD922" s="161" t="str">
        <f>IF(AND(I922&lt;'Checklist Parameters'!$E$22,$I922&lt;&gt;0),"Y","")</f>
        <v/>
      </c>
      <c r="AE922" s="161" t="str">
        <f>IF($AD922="Y",0,IF('Checklist Parameters'!$E$25="","&lt;no limit&gt;",ROUNDDOWN((($I922-'Checklist Parameters'!$E$24)/'Checklist Parameters'!$E$25)+1,0)))</f>
        <v>&lt;no limit&gt;</v>
      </c>
      <c r="AF922" s="174">
        <f t="shared" si="88"/>
        <v>0</v>
      </c>
      <c r="AG922" s="161">
        <f t="shared" si="89"/>
        <v>0</v>
      </c>
      <c r="AH922" s="126"/>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row>
    <row r="923" spans="1:79" ht="15">
      <c r="A923" s="393"/>
      <c r="B923" s="393"/>
      <c r="C923" s="393"/>
      <c r="D923" s="393"/>
      <c r="E923" s="393"/>
      <c r="F923" s="393"/>
      <c r="G923" s="393"/>
      <c r="H923" s="394"/>
      <c r="I923" s="394"/>
      <c r="J923" s="394"/>
      <c r="K923" s="394"/>
      <c r="L923" s="394"/>
      <c r="M923" s="394"/>
      <c r="N923" s="313">
        <f>IF(IF(I923&lt;'Checklist Parameters'!$E$22,0,($I923-$L923))&lt;0,0,IF(I923&lt;'Checklist Parameters'!$E$22,0,($I923-$L923)))</f>
        <v>0</v>
      </c>
      <c r="O923" s="394"/>
      <c r="P923" s="395"/>
      <c r="Q923" s="316">
        <f t="shared" si="84"/>
        <v>0</v>
      </c>
      <c r="R923" s="159">
        <f t="shared" si="85"/>
        <v>0</v>
      </c>
      <c r="S923" s="159">
        <f>IF('Checklist Parameters'!$E$60&lt;0.2,0.2,'Checklist Parameters'!$E$60)</f>
        <v>0.72</v>
      </c>
      <c r="T923" s="160">
        <f>IF($O923="",IF('Checklist District ID'!$C$43="Y",MAX($R923:$S923)*$I923,SUM($R923:$S923)*$I923),IF(O923&gt;0,Q923*S923))</f>
        <v>0</v>
      </c>
      <c r="U923" s="160">
        <f>IF(Q923&gt;0,((I923-T923)*'Formula Matrix'!$E$38),0)</f>
        <v>0</v>
      </c>
      <c r="V923" s="160">
        <f t="shared" si="86"/>
        <v>0</v>
      </c>
      <c r="W923" s="160">
        <f>IF(V923&gt;0,(V923*'Checklist Parameters'!$E$35),0)</f>
        <v>0</v>
      </c>
      <c r="X923" s="161">
        <f t="shared" si="87"/>
        <v>0</v>
      </c>
      <c r="Y923" s="161">
        <f>IF('Checklist Parameters'!$E$102&lt;&gt;"",(I923/43560)*'Checklist Parameters'!$E$102,"N/A")</f>
        <v>0</v>
      </c>
      <c r="Z923" s="161" t="str">
        <f>IF('Checklist Parameters'!$E$58&lt;&gt;"",((I923*'Checklist Parameters'!$E$58)*'Checklist Parameters'!$E$35)/1000,"N/A")</f>
        <v>N/A</v>
      </c>
      <c r="AA923" s="161">
        <f>IF('Checklist Parameters'!$E$101&lt;&gt;"",IFERROR(I923/'Checklist Parameters'!$E$101,0),"N/A")</f>
        <v>0</v>
      </c>
      <c r="AB923" s="161" t="str">
        <f>IF('Checklist Parameters'!$E$43&lt;&gt;"",(I923*'Checklist Parameters'!$E$43)/1000,"N/A")</f>
        <v>N/A</v>
      </c>
      <c r="AC923" s="161">
        <f>IF('Checklist Parameters'!$E$16="",$X923,IF(AND('Checklist Parameters'!$E$16&lt;$X923,'Checklist Parameters'!$E$16&gt;=3),'Checklist Parameters'!$E$16,IF(AND('Checklist Parameters'!$E$16&lt;$X923,'Checklist Parameters'!$E$16&lt;3),0,$X923)))</f>
        <v>0</v>
      </c>
      <c r="AD923" s="161" t="str">
        <f>IF(AND(I923&lt;'Checklist Parameters'!$E$22,$I923&lt;&gt;0),"Y","")</f>
        <v/>
      </c>
      <c r="AE923" s="161" t="str">
        <f>IF($AD923="Y",0,IF('Checklist Parameters'!$E$25="","&lt;no limit&gt;",ROUNDDOWN((($I923-'Checklist Parameters'!$E$24)/'Checklist Parameters'!$E$25)+1,0)))</f>
        <v>&lt;no limit&gt;</v>
      </c>
      <c r="AF923" s="174">
        <f t="shared" si="88"/>
        <v>0</v>
      </c>
      <c r="AG923" s="161">
        <f t="shared" si="89"/>
        <v>0</v>
      </c>
      <c r="AH923" s="126"/>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row>
    <row r="924" spans="1:79" ht="15">
      <c r="A924" s="393"/>
      <c r="B924" s="393"/>
      <c r="C924" s="393"/>
      <c r="D924" s="393"/>
      <c r="E924" s="393"/>
      <c r="F924" s="393"/>
      <c r="G924" s="393"/>
      <c r="H924" s="394"/>
      <c r="I924" s="394"/>
      <c r="J924" s="394"/>
      <c r="K924" s="394"/>
      <c r="L924" s="394"/>
      <c r="M924" s="394"/>
      <c r="N924" s="313">
        <f>IF(IF(I924&lt;'Checklist Parameters'!$E$22,0,($I924-$L924))&lt;0,0,IF(I924&lt;'Checklist Parameters'!$E$22,0,($I924-$L924)))</f>
        <v>0</v>
      </c>
      <c r="O924" s="394"/>
      <c r="P924" s="395"/>
      <c r="Q924" s="316">
        <f t="shared" si="84"/>
        <v>0</v>
      </c>
      <c r="R924" s="159">
        <f t="shared" si="85"/>
        <v>0</v>
      </c>
      <c r="S924" s="159">
        <f>IF('Checklist Parameters'!$E$60&lt;0.2,0.2,'Checklist Parameters'!$E$60)</f>
        <v>0.72</v>
      </c>
      <c r="T924" s="160">
        <f>IF($O924="",IF('Checklist District ID'!$C$43="Y",MAX($R924:$S924)*$I924,SUM($R924:$S924)*$I924),IF(O924&gt;0,Q924*S924))</f>
        <v>0</v>
      </c>
      <c r="U924" s="160">
        <f>IF(Q924&gt;0,((I924-T924)*'Formula Matrix'!$E$38),0)</f>
        <v>0</v>
      </c>
      <c r="V924" s="160">
        <f t="shared" si="86"/>
        <v>0</v>
      </c>
      <c r="W924" s="160">
        <f>IF(V924&gt;0,(V924*'Checklist Parameters'!$E$35),0)</f>
        <v>0</v>
      </c>
      <c r="X924" s="161">
        <f t="shared" si="87"/>
        <v>0</v>
      </c>
      <c r="Y924" s="161">
        <f>IF('Checklist Parameters'!$E$102&lt;&gt;"",(I924/43560)*'Checklist Parameters'!$E$102,"N/A")</f>
        <v>0</v>
      </c>
      <c r="Z924" s="161" t="str">
        <f>IF('Checklist Parameters'!$E$58&lt;&gt;"",((I924*'Checklist Parameters'!$E$58)*'Checklist Parameters'!$E$35)/1000,"N/A")</f>
        <v>N/A</v>
      </c>
      <c r="AA924" s="161">
        <f>IF('Checklist Parameters'!$E$101&lt;&gt;"",IFERROR(I924/'Checklist Parameters'!$E$101,0),"N/A")</f>
        <v>0</v>
      </c>
      <c r="AB924" s="161" t="str">
        <f>IF('Checklist Parameters'!$E$43&lt;&gt;"",(I924*'Checklist Parameters'!$E$43)/1000,"N/A")</f>
        <v>N/A</v>
      </c>
      <c r="AC924" s="161">
        <f>IF('Checklist Parameters'!$E$16="",$X924,IF(AND('Checklist Parameters'!$E$16&lt;$X924,'Checklist Parameters'!$E$16&gt;=3),'Checklist Parameters'!$E$16,IF(AND('Checklist Parameters'!$E$16&lt;$X924,'Checklist Parameters'!$E$16&lt;3),0,$X924)))</f>
        <v>0</v>
      </c>
      <c r="AD924" s="161" t="str">
        <f>IF(AND(I924&lt;'Checklist Parameters'!$E$22,$I924&lt;&gt;0),"Y","")</f>
        <v/>
      </c>
      <c r="AE924" s="161" t="str">
        <f>IF($AD924="Y",0,IF('Checklist Parameters'!$E$25="","&lt;no limit&gt;",ROUNDDOWN((($I924-'Checklist Parameters'!$E$24)/'Checklist Parameters'!$E$25)+1,0)))</f>
        <v>&lt;no limit&gt;</v>
      </c>
      <c r="AF924" s="174">
        <f t="shared" si="88"/>
        <v>0</v>
      </c>
      <c r="AG924" s="161">
        <f t="shared" si="89"/>
        <v>0</v>
      </c>
      <c r="AH924" s="126"/>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row>
    <row r="925" spans="1:79" ht="15">
      <c r="A925" s="393"/>
      <c r="B925" s="393"/>
      <c r="C925" s="393"/>
      <c r="D925" s="393"/>
      <c r="E925" s="393"/>
      <c r="F925" s="393"/>
      <c r="G925" s="393"/>
      <c r="H925" s="394"/>
      <c r="I925" s="394"/>
      <c r="J925" s="394"/>
      <c r="K925" s="394"/>
      <c r="L925" s="394"/>
      <c r="M925" s="394"/>
      <c r="N925" s="313">
        <f>IF(IF(I925&lt;'Checklist Parameters'!$E$22,0,($I925-$L925))&lt;0,0,IF(I925&lt;'Checklist Parameters'!$E$22,0,($I925-$L925)))</f>
        <v>0</v>
      </c>
      <c r="O925" s="394"/>
      <c r="P925" s="395"/>
      <c r="Q925" s="316">
        <f t="shared" si="84"/>
        <v>0</v>
      </c>
      <c r="R925" s="159">
        <f t="shared" si="85"/>
        <v>0</v>
      </c>
      <c r="S925" s="159">
        <f>IF('Checklist Parameters'!$E$60&lt;0.2,0.2,'Checklist Parameters'!$E$60)</f>
        <v>0.72</v>
      </c>
      <c r="T925" s="160">
        <f>IF($O925="",IF('Checklist District ID'!$C$43="Y",MAX($R925:$S925)*$I925,SUM($R925:$S925)*$I925),IF(O925&gt;0,Q925*S925))</f>
        <v>0</v>
      </c>
      <c r="U925" s="160">
        <f>IF(Q925&gt;0,((I925-T925)*'Formula Matrix'!$E$38),0)</f>
        <v>0</v>
      </c>
      <c r="V925" s="160">
        <f t="shared" si="86"/>
        <v>0</v>
      </c>
      <c r="W925" s="160">
        <f>IF(V925&gt;0,(V925*'Checklist Parameters'!$E$35),0)</f>
        <v>0</v>
      </c>
      <c r="X925" s="161">
        <f t="shared" si="87"/>
        <v>0</v>
      </c>
      <c r="Y925" s="161">
        <f>IF('Checklist Parameters'!$E$102&lt;&gt;"",(I925/43560)*'Checklist Parameters'!$E$102,"N/A")</f>
        <v>0</v>
      </c>
      <c r="Z925" s="161" t="str">
        <f>IF('Checklist Parameters'!$E$58&lt;&gt;"",((I925*'Checklist Parameters'!$E$58)*'Checklist Parameters'!$E$35)/1000,"N/A")</f>
        <v>N/A</v>
      </c>
      <c r="AA925" s="161">
        <f>IF('Checklist Parameters'!$E$101&lt;&gt;"",IFERROR(I925/'Checklist Parameters'!$E$101,0),"N/A")</f>
        <v>0</v>
      </c>
      <c r="AB925" s="161" t="str">
        <f>IF('Checklist Parameters'!$E$43&lt;&gt;"",(I925*'Checklist Parameters'!$E$43)/1000,"N/A")</f>
        <v>N/A</v>
      </c>
      <c r="AC925" s="161">
        <f>IF('Checklist Parameters'!$E$16="",$X925,IF(AND('Checklist Parameters'!$E$16&lt;$X925,'Checklist Parameters'!$E$16&gt;=3),'Checklist Parameters'!$E$16,IF(AND('Checklist Parameters'!$E$16&lt;$X925,'Checklist Parameters'!$E$16&lt;3),0,$X925)))</f>
        <v>0</v>
      </c>
      <c r="AD925" s="161" t="str">
        <f>IF(AND(I925&lt;'Checklist Parameters'!$E$22,$I925&lt;&gt;0),"Y","")</f>
        <v/>
      </c>
      <c r="AE925" s="161" t="str">
        <f>IF($AD925="Y",0,IF('Checklist Parameters'!$E$25="","&lt;no limit&gt;",ROUNDDOWN((($I925-'Checklist Parameters'!$E$24)/'Checklist Parameters'!$E$25)+1,0)))</f>
        <v>&lt;no limit&gt;</v>
      </c>
      <c r="AF925" s="174">
        <f t="shared" si="88"/>
        <v>0</v>
      </c>
      <c r="AG925" s="161">
        <f t="shared" si="89"/>
        <v>0</v>
      </c>
      <c r="AH925" s="126"/>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row>
    <row r="926" spans="1:79" ht="15">
      <c r="A926" s="393"/>
      <c r="B926" s="393"/>
      <c r="C926" s="393"/>
      <c r="D926" s="393"/>
      <c r="E926" s="393"/>
      <c r="F926" s="393"/>
      <c r="G926" s="393"/>
      <c r="H926" s="394"/>
      <c r="I926" s="394"/>
      <c r="J926" s="394"/>
      <c r="K926" s="394"/>
      <c r="L926" s="394"/>
      <c r="M926" s="394"/>
      <c r="N926" s="313">
        <f>IF(IF(I926&lt;'Checklist Parameters'!$E$22,0,($I926-$L926))&lt;0,0,IF(I926&lt;'Checklist Parameters'!$E$22,0,($I926-$L926)))</f>
        <v>0</v>
      </c>
      <c r="O926" s="394"/>
      <c r="P926" s="395"/>
      <c r="Q926" s="316">
        <f t="shared" si="84"/>
        <v>0</v>
      </c>
      <c r="R926" s="159">
        <f t="shared" si="85"/>
        <v>0</v>
      </c>
      <c r="S926" s="159">
        <f>IF('Checklist Parameters'!$E$60&lt;0.2,0.2,'Checklist Parameters'!$E$60)</f>
        <v>0.72</v>
      </c>
      <c r="T926" s="160">
        <f>IF($O926="",IF('Checklist District ID'!$C$43="Y",MAX($R926:$S926)*$I926,SUM($R926:$S926)*$I926),IF(O926&gt;0,Q926*S926))</f>
        <v>0</v>
      </c>
      <c r="U926" s="160">
        <f>IF(Q926&gt;0,((I926-T926)*'Formula Matrix'!$E$38),0)</f>
        <v>0</v>
      </c>
      <c r="V926" s="160">
        <f t="shared" si="86"/>
        <v>0</v>
      </c>
      <c r="W926" s="160">
        <f>IF(V926&gt;0,(V926*'Checklist Parameters'!$E$35),0)</f>
        <v>0</v>
      </c>
      <c r="X926" s="161">
        <f t="shared" si="87"/>
        <v>0</v>
      </c>
      <c r="Y926" s="161">
        <f>IF('Checklist Parameters'!$E$102&lt;&gt;"",(I926/43560)*'Checklist Parameters'!$E$102,"N/A")</f>
        <v>0</v>
      </c>
      <c r="Z926" s="161" t="str">
        <f>IF('Checklist Parameters'!$E$58&lt;&gt;"",((I926*'Checklist Parameters'!$E$58)*'Checklist Parameters'!$E$35)/1000,"N/A")</f>
        <v>N/A</v>
      </c>
      <c r="AA926" s="161">
        <f>IF('Checklist Parameters'!$E$101&lt;&gt;"",IFERROR(I926/'Checklist Parameters'!$E$101,0),"N/A")</f>
        <v>0</v>
      </c>
      <c r="AB926" s="161" t="str">
        <f>IF('Checklist Parameters'!$E$43&lt;&gt;"",(I926*'Checklist Parameters'!$E$43)/1000,"N/A")</f>
        <v>N/A</v>
      </c>
      <c r="AC926" s="161">
        <f>IF('Checklist Parameters'!$E$16="",$X926,IF(AND('Checklist Parameters'!$E$16&lt;$X926,'Checklist Parameters'!$E$16&gt;=3),'Checklist Parameters'!$E$16,IF(AND('Checklist Parameters'!$E$16&lt;$X926,'Checklist Parameters'!$E$16&lt;3),0,$X926)))</f>
        <v>0</v>
      </c>
      <c r="AD926" s="161" t="str">
        <f>IF(AND(I926&lt;'Checklist Parameters'!$E$22,$I926&lt;&gt;0),"Y","")</f>
        <v/>
      </c>
      <c r="AE926" s="161" t="str">
        <f>IF($AD926="Y",0,IF('Checklist Parameters'!$E$25="","&lt;no limit&gt;",ROUNDDOWN((($I926-'Checklist Parameters'!$E$24)/'Checklist Parameters'!$E$25)+1,0)))</f>
        <v>&lt;no limit&gt;</v>
      </c>
      <c r="AF926" s="174">
        <f t="shared" si="88"/>
        <v>0</v>
      </c>
      <c r="AG926" s="161">
        <f t="shared" si="89"/>
        <v>0</v>
      </c>
      <c r="AH926" s="126"/>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row>
    <row r="927" spans="1:79" ht="15">
      <c r="A927" s="393"/>
      <c r="B927" s="393"/>
      <c r="C927" s="393"/>
      <c r="D927" s="393"/>
      <c r="E927" s="393"/>
      <c r="F927" s="393"/>
      <c r="G927" s="393"/>
      <c r="H927" s="394"/>
      <c r="I927" s="394"/>
      <c r="J927" s="394"/>
      <c r="K927" s="394"/>
      <c r="L927" s="394"/>
      <c r="M927" s="394"/>
      <c r="N927" s="313">
        <f>IF(IF(I927&lt;'Checklist Parameters'!$E$22,0,($I927-$L927))&lt;0,0,IF(I927&lt;'Checklist Parameters'!$E$22,0,($I927-$L927)))</f>
        <v>0</v>
      </c>
      <c r="O927" s="394"/>
      <c r="P927" s="395"/>
      <c r="Q927" s="316">
        <f t="shared" si="84"/>
        <v>0</v>
      </c>
      <c r="R927" s="159">
        <f t="shared" si="85"/>
        <v>0</v>
      </c>
      <c r="S927" s="159">
        <f>IF('Checklist Parameters'!$E$60&lt;0.2,0.2,'Checklist Parameters'!$E$60)</f>
        <v>0.72</v>
      </c>
      <c r="T927" s="160">
        <f>IF($O927="",IF('Checklist District ID'!$C$43="Y",MAX($R927:$S927)*$I927,SUM($R927:$S927)*$I927),IF(O927&gt;0,Q927*S927))</f>
        <v>0</v>
      </c>
      <c r="U927" s="160">
        <f>IF(Q927&gt;0,((I927-T927)*'Formula Matrix'!$E$38),0)</f>
        <v>0</v>
      </c>
      <c r="V927" s="160">
        <f t="shared" si="86"/>
        <v>0</v>
      </c>
      <c r="W927" s="160">
        <f>IF(V927&gt;0,(V927*'Checklist Parameters'!$E$35),0)</f>
        <v>0</v>
      </c>
      <c r="X927" s="161">
        <f t="shared" si="87"/>
        <v>0</v>
      </c>
      <c r="Y927" s="161">
        <f>IF('Checklist Parameters'!$E$102&lt;&gt;"",(I927/43560)*'Checklist Parameters'!$E$102,"N/A")</f>
        <v>0</v>
      </c>
      <c r="Z927" s="161" t="str">
        <f>IF('Checklist Parameters'!$E$58&lt;&gt;"",((I927*'Checklist Parameters'!$E$58)*'Checklist Parameters'!$E$35)/1000,"N/A")</f>
        <v>N/A</v>
      </c>
      <c r="AA927" s="161">
        <f>IF('Checklist Parameters'!$E$101&lt;&gt;"",IFERROR(I927/'Checklist Parameters'!$E$101,0),"N/A")</f>
        <v>0</v>
      </c>
      <c r="AB927" s="161" t="str">
        <f>IF('Checklist Parameters'!$E$43&lt;&gt;"",(I927*'Checklist Parameters'!$E$43)/1000,"N/A")</f>
        <v>N/A</v>
      </c>
      <c r="AC927" s="161">
        <f>IF('Checklist Parameters'!$E$16="",$X927,IF(AND('Checklist Parameters'!$E$16&lt;$X927,'Checklist Parameters'!$E$16&gt;=3),'Checklist Parameters'!$E$16,IF(AND('Checklist Parameters'!$E$16&lt;$X927,'Checklist Parameters'!$E$16&lt;3),0,$X927)))</f>
        <v>0</v>
      </c>
      <c r="AD927" s="161" t="str">
        <f>IF(AND(I927&lt;'Checklist Parameters'!$E$22,$I927&lt;&gt;0),"Y","")</f>
        <v/>
      </c>
      <c r="AE927" s="161" t="str">
        <f>IF($AD927="Y",0,IF('Checklist Parameters'!$E$25="","&lt;no limit&gt;",ROUNDDOWN((($I927-'Checklist Parameters'!$E$24)/'Checklist Parameters'!$E$25)+1,0)))</f>
        <v>&lt;no limit&gt;</v>
      </c>
      <c r="AF927" s="174">
        <f t="shared" si="88"/>
        <v>0</v>
      </c>
      <c r="AG927" s="161">
        <f t="shared" si="89"/>
        <v>0</v>
      </c>
      <c r="AH927" s="126"/>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row>
    <row r="928" spans="1:79" ht="15">
      <c r="A928" s="393"/>
      <c r="B928" s="393"/>
      <c r="C928" s="393"/>
      <c r="D928" s="393"/>
      <c r="E928" s="393"/>
      <c r="F928" s="393"/>
      <c r="G928" s="393"/>
      <c r="H928" s="394"/>
      <c r="I928" s="394"/>
      <c r="J928" s="394"/>
      <c r="K928" s="394"/>
      <c r="L928" s="394"/>
      <c r="M928" s="394"/>
      <c r="N928" s="313">
        <f>IF(IF(I928&lt;'Checklist Parameters'!$E$22,0,($I928-$L928))&lt;0,0,IF(I928&lt;'Checklist Parameters'!$E$22,0,($I928-$L928)))</f>
        <v>0</v>
      </c>
      <c r="O928" s="394"/>
      <c r="P928" s="395"/>
      <c r="Q928" s="316">
        <f t="shared" si="84"/>
        <v>0</v>
      </c>
      <c r="R928" s="159">
        <f t="shared" si="85"/>
        <v>0</v>
      </c>
      <c r="S928" s="159">
        <f>IF('Checklist Parameters'!$E$60&lt;0.2,0.2,'Checklist Parameters'!$E$60)</f>
        <v>0.72</v>
      </c>
      <c r="T928" s="160">
        <f>IF($O928="",IF('Checklist District ID'!$C$43="Y",MAX($R928:$S928)*$I928,SUM($R928:$S928)*$I928),IF(O928&gt;0,Q928*S928))</f>
        <v>0</v>
      </c>
      <c r="U928" s="160">
        <f>IF(Q928&gt;0,((I928-T928)*'Formula Matrix'!$E$38),0)</f>
        <v>0</v>
      </c>
      <c r="V928" s="160">
        <f t="shared" si="86"/>
        <v>0</v>
      </c>
      <c r="W928" s="160">
        <f>IF(V928&gt;0,(V928*'Checklist Parameters'!$E$35),0)</f>
        <v>0</v>
      </c>
      <c r="X928" s="161">
        <f t="shared" si="87"/>
        <v>0</v>
      </c>
      <c r="Y928" s="161">
        <f>IF('Checklist Parameters'!$E$102&lt;&gt;"",(I928/43560)*'Checklist Parameters'!$E$102,"N/A")</f>
        <v>0</v>
      </c>
      <c r="Z928" s="161" t="str">
        <f>IF('Checklist Parameters'!$E$58&lt;&gt;"",((I928*'Checklist Parameters'!$E$58)*'Checklist Parameters'!$E$35)/1000,"N/A")</f>
        <v>N/A</v>
      </c>
      <c r="AA928" s="161">
        <f>IF('Checklist Parameters'!$E$101&lt;&gt;"",IFERROR(I928/'Checklist Parameters'!$E$101,0),"N/A")</f>
        <v>0</v>
      </c>
      <c r="AB928" s="161" t="str">
        <f>IF('Checklist Parameters'!$E$43&lt;&gt;"",(I928*'Checklist Parameters'!$E$43)/1000,"N/A")</f>
        <v>N/A</v>
      </c>
      <c r="AC928" s="161">
        <f>IF('Checklist Parameters'!$E$16="",$X928,IF(AND('Checklist Parameters'!$E$16&lt;$X928,'Checklist Parameters'!$E$16&gt;=3),'Checklist Parameters'!$E$16,IF(AND('Checklist Parameters'!$E$16&lt;$X928,'Checklist Parameters'!$E$16&lt;3),0,$X928)))</f>
        <v>0</v>
      </c>
      <c r="AD928" s="161" t="str">
        <f>IF(AND(I928&lt;'Checklist Parameters'!$E$22,$I928&lt;&gt;0),"Y","")</f>
        <v/>
      </c>
      <c r="AE928" s="161" t="str">
        <f>IF($AD928="Y",0,IF('Checklist Parameters'!$E$25="","&lt;no limit&gt;",ROUNDDOWN((($I928-'Checklist Parameters'!$E$24)/'Checklist Parameters'!$E$25)+1,0)))</f>
        <v>&lt;no limit&gt;</v>
      </c>
      <c r="AF928" s="174">
        <f t="shared" si="88"/>
        <v>0</v>
      </c>
      <c r="AG928" s="161">
        <f t="shared" si="89"/>
        <v>0</v>
      </c>
      <c r="AH928" s="126"/>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row>
    <row r="929" spans="1:79" ht="15">
      <c r="A929" s="393"/>
      <c r="B929" s="393"/>
      <c r="C929" s="393"/>
      <c r="D929" s="393"/>
      <c r="E929" s="393"/>
      <c r="F929" s="393"/>
      <c r="G929" s="393"/>
      <c r="H929" s="394"/>
      <c r="I929" s="394"/>
      <c r="J929" s="394"/>
      <c r="K929" s="394"/>
      <c r="L929" s="394"/>
      <c r="M929" s="394"/>
      <c r="N929" s="313">
        <f>IF(IF(I929&lt;'Checklist Parameters'!$E$22,0,($I929-$L929))&lt;0,0,IF(I929&lt;'Checklist Parameters'!$E$22,0,($I929-$L929)))</f>
        <v>0</v>
      </c>
      <c r="O929" s="394"/>
      <c r="P929" s="395"/>
      <c r="Q929" s="316">
        <f t="shared" si="84"/>
        <v>0</v>
      </c>
      <c r="R929" s="159">
        <f t="shared" si="85"/>
        <v>0</v>
      </c>
      <c r="S929" s="159">
        <f>IF('Checklist Parameters'!$E$60&lt;0.2,0.2,'Checklist Parameters'!$E$60)</f>
        <v>0.72</v>
      </c>
      <c r="T929" s="160">
        <f>IF($O929="",IF('Checklist District ID'!$C$43="Y",MAX($R929:$S929)*$I929,SUM($R929:$S929)*$I929),IF(O929&gt;0,Q929*S929))</f>
        <v>0</v>
      </c>
      <c r="U929" s="160">
        <f>IF(Q929&gt;0,((I929-T929)*'Formula Matrix'!$E$38),0)</f>
        <v>0</v>
      </c>
      <c r="V929" s="160">
        <f t="shared" si="86"/>
        <v>0</v>
      </c>
      <c r="W929" s="160">
        <f>IF(V929&gt;0,(V929*'Checklist Parameters'!$E$35),0)</f>
        <v>0</v>
      </c>
      <c r="X929" s="161">
        <f t="shared" si="87"/>
        <v>0</v>
      </c>
      <c r="Y929" s="161">
        <f>IF('Checklist Parameters'!$E$102&lt;&gt;"",(I929/43560)*'Checklist Parameters'!$E$102,"N/A")</f>
        <v>0</v>
      </c>
      <c r="Z929" s="161" t="str">
        <f>IF('Checklist Parameters'!$E$58&lt;&gt;"",((I929*'Checklist Parameters'!$E$58)*'Checklist Parameters'!$E$35)/1000,"N/A")</f>
        <v>N/A</v>
      </c>
      <c r="AA929" s="161">
        <f>IF('Checklist Parameters'!$E$101&lt;&gt;"",IFERROR(I929/'Checklist Parameters'!$E$101,0),"N/A")</f>
        <v>0</v>
      </c>
      <c r="AB929" s="161" t="str">
        <f>IF('Checklist Parameters'!$E$43&lt;&gt;"",(I929*'Checklist Parameters'!$E$43)/1000,"N/A")</f>
        <v>N/A</v>
      </c>
      <c r="AC929" s="161">
        <f>IF('Checklist Parameters'!$E$16="",$X929,IF(AND('Checklist Parameters'!$E$16&lt;$X929,'Checklist Parameters'!$E$16&gt;=3),'Checklist Parameters'!$E$16,IF(AND('Checklist Parameters'!$E$16&lt;$X929,'Checklist Parameters'!$E$16&lt;3),0,$X929)))</f>
        <v>0</v>
      </c>
      <c r="AD929" s="161" t="str">
        <f>IF(AND(I929&lt;'Checklist Parameters'!$E$22,$I929&lt;&gt;0),"Y","")</f>
        <v/>
      </c>
      <c r="AE929" s="161" t="str">
        <f>IF($AD929="Y",0,IF('Checklist Parameters'!$E$25="","&lt;no limit&gt;",ROUNDDOWN((($I929-'Checklist Parameters'!$E$24)/'Checklist Parameters'!$E$25)+1,0)))</f>
        <v>&lt;no limit&gt;</v>
      </c>
      <c r="AF929" s="174">
        <f t="shared" si="88"/>
        <v>0</v>
      </c>
      <c r="AG929" s="161">
        <f t="shared" si="89"/>
        <v>0</v>
      </c>
      <c r="AH929" s="126"/>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row>
    <row r="930" spans="1:79" ht="15">
      <c r="A930" s="393"/>
      <c r="B930" s="393"/>
      <c r="C930" s="393"/>
      <c r="D930" s="393"/>
      <c r="E930" s="393"/>
      <c r="F930" s="393"/>
      <c r="G930" s="393"/>
      <c r="H930" s="394"/>
      <c r="I930" s="394"/>
      <c r="J930" s="394"/>
      <c r="K930" s="394"/>
      <c r="L930" s="394"/>
      <c r="M930" s="394"/>
      <c r="N930" s="313">
        <f>IF(IF(I930&lt;'Checklist Parameters'!$E$22,0,($I930-$L930))&lt;0,0,IF(I930&lt;'Checklist Parameters'!$E$22,0,($I930-$L930)))</f>
        <v>0</v>
      </c>
      <c r="O930" s="394"/>
      <c r="P930" s="395"/>
      <c r="Q930" s="316">
        <f t="shared" si="84"/>
        <v>0</v>
      </c>
      <c r="R930" s="159">
        <f t="shared" si="85"/>
        <v>0</v>
      </c>
      <c r="S930" s="159">
        <f>IF('Checklist Parameters'!$E$60&lt;0.2,0.2,'Checklist Parameters'!$E$60)</f>
        <v>0.72</v>
      </c>
      <c r="T930" s="160">
        <f>IF($O930="",IF('Checklist District ID'!$C$43="Y",MAX($R930:$S930)*$I930,SUM($R930:$S930)*$I930),IF(O930&gt;0,Q930*S930))</f>
        <v>0</v>
      </c>
      <c r="U930" s="160">
        <f>IF(Q930&gt;0,((I930-T930)*'Formula Matrix'!$E$38),0)</f>
        <v>0</v>
      </c>
      <c r="V930" s="160">
        <f t="shared" si="86"/>
        <v>0</v>
      </c>
      <c r="W930" s="160">
        <f>IF(V930&gt;0,(V930*'Checklist Parameters'!$E$35),0)</f>
        <v>0</v>
      </c>
      <c r="X930" s="161">
        <f t="shared" si="87"/>
        <v>0</v>
      </c>
      <c r="Y930" s="161">
        <f>IF('Checklist Parameters'!$E$102&lt;&gt;"",(I930/43560)*'Checklist Parameters'!$E$102,"N/A")</f>
        <v>0</v>
      </c>
      <c r="Z930" s="161" t="str">
        <f>IF('Checklist Parameters'!$E$58&lt;&gt;"",((I930*'Checklist Parameters'!$E$58)*'Checklist Parameters'!$E$35)/1000,"N/A")</f>
        <v>N/A</v>
      </c>
      <c r="AA930" s="161">
        <f>IF('Checklist Parameters'!$E$101&lt;&gt;"",IFERROR(I930/'Checklist Parameters'!$E$101,0),"N/A")</f>
        <v>0</v>
      </c>
      <c r="AB930" s="161" t="str">
        <f>IF('Checklist Parameters'!$E$43&lt;&gt;"",(I930*'Checklist Parameters'!$E$43)/1000,"N/A")</f>
        <v>N/A</v>
      </c>
      <c r="AC930" s="161">
        <f>IF('Checklist Parameters'!$E$16="",$X930,IF(AND('Checklist Parameters'!$E$16&lt;$X930,'Checklist Parameters'!$E$16&gt;=3),'Checklist Parameters'!$E$16,IF(AND('Checklist Parameters'!$E$16&lt;$X930,'Checklist Parameters'!$E$16&lt;3),0,$X930)))</f>
        <v>0</v>
      </c>
      <c r="AD930" s="161" t="str">
        <f>IF(AND(I930&lt;'Checklist Parameters'!$E$22,$I930&lt;&gt;0),"Y","")</f>
        <v/>
      </c>
      <c r="AE930" s="161" t="str">
        <f>IF($AD930="Y",0,IF('Checklist Parameters'!$E$25="","&lt;no limit&gt;",ROUNDDOWN((($I930-'Checklist Parameters'!$E$24)/'Checklist Parameters'!$E$25)+1,0)))</f>
        <v>&lt;no limit&gt;</v>
      </c>
      <c r="AF930" s="174">
        <f t="shared" si="88"/>
        <v>0</v>
      </c>
      <c r="AG930" s="161">
        <f t="shared" si="89"/>
        <v>0</v>
      </c>
      <c r="AH930" s="126"/>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row>
    <row r="931" spans="1:79" ht="15">
      <c r="A931" s="393"/>
      <c r="B931" s="393"/>
      <c r="C931" s="393"/>
      <c r="D931" s="393"/>
      <c r="E931" s="393"/>
      <c r="F931" s="393"/>
      <c r="G931" s="393"/>
      <c r="H931" s="394"/>
      <c r="I931" s="394"/>
      <c r="J931" s="394"/>
      <c r="K931" s="394"/>
      <c r="L931" s="394"/>
      <c r="M931" s="394"/>
      <c r="N931" s="313">
        <f>IF(IF(I931&lt;'Checklist Parameters'!$E$22,0,($I931-$L931))&lt;0,0,IF(I931&lt;'Checklist Parameters'!$E$22,0,($I931-$L931)))</f>
        <v>0</v>
      </c>
      <c r="O931" s="394"/>
      <c r="P931" s="395"/>
      <c r="Q931" s="316">
        <f t="shared" si="84"/>
        <v>0</v>
      </c>
      <c r="R931" s="159">
        <f t="shared" si="85"/>
        <v>0</v>
      </c>
      <c r="S931" s="159">
        <f>IF('Checklist Parameters'!$E$60&lt;0.2,0.2,'Checklist Parameters'!$E$60)</f>
        <v>0.72</v>
      </c>
      <c r="T931" s="160">
        <f>IF($O931="",IF('Checklist District ID'!$C$43="Y",MAX($R931:$S931)*$I931,SUM($R931:$S931)*$I931),IF(O931&gt;0,Q931*S931))</f>
        <v>0</v>
      </c>
      <c r="U931" s="160">
        <f>IF(Q931&gt;0,((I931-T931)*'Formula Matrix'!$E$38),0)</f>
        <v>0</v>
      </c>
      <c r="V931" s="160">
        <f t="shared" si="86"/>
        <v>0</v>
      </c>
      <c r="W931" s="160">
        <f>IF(V931&gt;0,(V931*'Checklist Parameters'!$E$35),0)</f>
        <v>0</v>
      </c>
      <c r="X931" s="161">
        <f t="shared" si="87"/>
        <v>0</v>
      </c>
      <c r="Y931" s="161">
        <f>IF('Checklist Parameters'!$E$102&lt;&gt;"",(I931/43560)*'Checklist Parameters'!$E$102,"N/A")</f>
        <v>0</v>
      </c>
      <c r="Z931" s="161" t="str">
        <f>IF('Checklist Parameters'!$E$58&lt;&gt;"",((I931*'Checklist Parameters'!$E$58)*'Checklist Parameters'!$E$35)/1000,"N/A")</f>
        <v>N/A</v>
      </c>
      <c r="AA931" s="161">
        <f>IF('Checklist Parameters'!$E$101&lt;&gt;"",IFERROR(I931/'Checklist Parameters'!$E$101,0),"N/A")</f>
        <v>0</v>
      </c>
      <c r="AB931" s="161" t="str">
        <f>IF('Checklist Parameters'!$E$43&lt;&gt;"",(I931*'Checklist Parameters'!$E$43)/1000,"N/A")</f>
        <v>N/A</v>
      </c>
      <c r="AC931" s="161">
        <f>IF('Checklist Parameters'!$E$16="",$X931,IF(AND('Checklist Parameters'!$E$16&lt;$X931,'Checklist Parameters'!$E$16&gt;=3),'Checklist Parameters'!$E$16,IF(AND('Checklist Parameters'!$E$16&lt;$X931,'Checklist Parameters'!$E$16&lt;3),0,$X931)))</f>
        <v>0</v>
      </c>
      <c r="AD931" s="161" t="str">
        <f>IF(AND(I931&lt;'Checklist Parameters'!$E$22,$I931&lt;&gt;0),"Y","")</f>
        <v/>
      </c>
      <c r="AE931" s="161" t="str">
        <f>IF($AD931="Y",0,IF('Checklist Parameters'!$E$25="","&lt;no limit&gt;",ROUNDDOWN((($I931-'Checklist Parameters'!$E$24)/'Checklist Parameters'!$E$25)+1,0)))</f>
        <v>&lt;no limit&gt;</v>
      </c>
      <c r="AF931" s="174">
        <f t="shared" si="88"/>
        <v>0</v>
      </c>
      <c r="AG931" s="161">
        <f t="shared" si="89"/>
        <v>0</v>
      </c>
      <c r="AH931" s="126"/>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row>
    <row r="932" spans="1:79" ht="15">
      <c r="A932" s="393"/>
      <c r="B932" s="393"/>
      <c r="C932" s="393"/>
      <c r="D932" s="393"/>
      <c r="E932" s="393"/>
      <c r="F932" s="393"/>
      <c r="G932" s="393"/>
      <c r="H932" s="394"/>
      <c r="I932" s="394"/>
      <c r="J932" s="394"/>
      <c r="K932" s="394"/>
      <c r="L932" s="394"/>
      <c r="M932" s="394"/>
      <c r="N932" s="313">
        <f>IF(IF(I932&lt;'Checklist Parameters'!$E$22,0,($I932-$L932))&lt;0,0,IF(I932&lt;'Checklist Parameters'!$E$22,0,($I932-$L932)))</f>
        <v>0</v>
      </c>
      <c r="O932" s="394"/>
      <c r="P932" s="395"/>
      <c r="Q932" s="316">
        <f t="shared" si="84"/>
        <v>0</v>
      </c>
      <c r="R932" s="159">
        <f t="shared" si="85"/>
        <v>0</v>
      </c>
      <c r="S932" s="159">
        <f>IF('Checklist Parameters'!$E$60&lt;0.2,0.2,'Checklist Parameters'!$E$60)</f>
        <v>0.72</v>
      </c>
      <c r="T932" s="160">
        <f>IF($O932="",IF('Checklist District ID'!$C$43="Y",MAX($R932:$S932)*$I932,SUM($R932:$S932)*$I932),IF(O932&gt;0,Q932*S932))</f>
        <v>0</v>
      </c>
      <c r="U932" s="160">
        <f>IF(Q932&gt;0,((I932-T932)*'Formula Matrix'!$E$38),0)</f>
        <v>0</v>
      </c>
      <c r="V932" s="160">
        <f t="shared" si="86"/>
        <v>0</v>
      </c>
      <c r="W932" s="160">
        <f>IF(V932&gt;0,(V932*'Checklist Parameters'!$E$35),0)</f>
        <v>0</v>
      </c>
      <c r="X932" s="161">
        <f t="shared" si="87"/>
        <v>0</v>
      </c>
      <c r="Y932" s="161">
        <f>IF('Checklist Parameters'!$E$102&lt;&gt;"",(I932/43560)*'Checklist Parameters'!$E$102,"N/A")</f>
        <v>0</v>
      </c>
      <c r="Z932" s="161" t="str">
        <f>IF('Checklist Parameters'!$E$58&lt;&gt;"",((I932*'Checklist Parameters'!$E$58)*'Checklist Parameters'!$E$35)/1000,"N/A")</f>
        <v>N/A</v>
      </c>
      <c r="AA932" s="161">
        <f>IF('Checklist Parameters'!$E$101&lt;&gt;"",IFERROR(I932/'Checklist Parameters'!$E$101,0),"N/A")</f>
        <v>0</v>
      </c>
      <c r="AB932" s="161" t="str">
        <f>IF('Checklist Parameters'!$E$43&lt;&gt;"",(I932*'Checklist Parameters'!$E$43)/1000,"N/A")</f>
        <v>N/A</v>
      </c>
      <c r="AC932" s="161">
        <f>IF('Checklist Parameters'!$E$16="",$X932,IF(AND('Checklist Parameters'!$E$16&lt;$X932,'Checklist Parameters'!$E$16&gt;=3),'Checklist Parameters'!$E$16,IF(AND('Checklist Parameters'!$E$16&lt;$X932,'Checklist Parameters'!$E$16&lt;3),0,$X932)))</f>
        <v>0</v>
      </c>
      <c r="AD932" s="161" t="str">
        <f>IF(AND(I932&lt;'Checklist Parameters'!$E$22,$I932&lt;&gt;0),"Y","")</f>
        <v/>
      </c>
      <c r="AE932" s="161" t="str">
        <f>IF($AD932="Y",0,IF('Checklist Parameters'!$E$25="","&lt;no limit&gt;",ROUNDDOWN((($I932-'Checklist Parameters'!$E$24)/'Checklist Parameters'!$E$25)+1,0)))</f>
        <v>&lt;no limit&gt;</v>
      </c>
      <c r="AF932" s="174">
        <f t="shared" si="88"/>
        <v>0</v>
      </c>
      <c r="AG932" s="161">
        <f t="shared" si="89"/>
        <v>0</v>
      </c>
      <c r="AH932" s="126"/>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row>
    <row r="933" spans="1:79" ht="15">
      <c r="A933" s="393"/>
      <c r="B933" s="393"/>
      <c r="C933" s="393"/>
      <c r="D933" s="393"/>
      <c r="E933" s="393"/>
      <c r="F933" s="393"/>
      <c r="G933" s="393"/>
      <c r="H933" s="394"/>
      <c r="I933" s="394"/>
      <c r="J933" s="394"/>
      <c r="K933" s="394"/>
      <c r="L933" s="394"/>
      <c r="M933" s="394"/>
      <c r="N933" s="313">
        <f>IF(IF(I933&lt;'Checklist Parameters'!$E$22,0,($I933-$L933))&lt;0,0,IF(I933&lt;'Checklist Parameters'!$E$22,0,($I933-$L933)))</f>
        <v>0</v>
      </c>
      <c r="O933" s="394"/>
      <c r="P933" s="395"/>
      <c r="Q933" s="316">
        <f t="shared" si="84"/>
        <v>0</v>
      </c>
      <c r="R933" s="159">
        <f t="shared" si="85"/>
        <v>0</v>
      </c>
      <c r="S933" s="159">
        <f>IF('Checklist Parameters'!$E$60&lt;0.2,0.2,'Checklist Parameters'!$E$60)</f>
        <v>0.72</v>
      </c>
      <c r="T933" s="160">
        <f>IF($O933="",IF('Checklist District ID'!$C$43="Y",MAX($R933:$S933)*$I933,SUM($R933:$S933)*$I933),IF(O933&gt;0,Q933*S933))</f>
        <v>0</v>
      </c>
      <c r="U933" s="160">
        <f>IF(Q933&gt;0,((I933-T933)*'Formula Matrix'!$E$38),0)</f>
        <v>0</v>
      </c>
      <c r="V933" s="160">
        <f t="shared" si="86"/>
        <v>0</v>
      </c>
      <c r="W933" s="160">
        <f>IF(V933&gt;0,(V933*'Checklist Parameters'!$E$35),0)</f>
        <v>0</v>
      </c>
      <c r="X933" s="161">
        <f t="shared" si="87"/>
        <v>0</v>
      </c>
      <c r="Y933" s="161">
        <f>IF('Checklist Parameters'!$E$102&lt;&gt;"",(I933/43560)*'Checklist Parameters'!$E$102,"N/A")</f>
        <v>0</v>
      </c>
      <c r="Z933" s="161" t="str">
        <f>IF('Checklist Parameters'!$E$58&lt;&gt;"",((I933*'Checklist Parameters'!$E$58)*'Checklist Parameters'!$E$35)/1000,"N/A")</f>
        <v>N/A</v>
      </c>
      <c r="AA933" s="161">
        <f>IF('Checklist Parameters'!$E$101&lt;&gt;"",IFERROR(I933/'Checklist Parameters'!$E$101,0),"N/A")</f>
        <v>0</v>
      </c>
      <c r="AB933" s="161" t="str">
        <f>IF('Checklist Parameters'!$E$43&lt;&gt;"",(I933*'Checklist Parameters'!$E$43)/1000,"N/A")</f>
        <v>N/A</v>
      </c>
      <c r="AC933" s="161">
        <f>IF('Checklist Parameters'!$E$16="",$X933,IF(AND('Checklist Parameters'!$E$16&lt;$X933,'Checklist Parameters'!$E$16&gt;=3),'Checklist Parameters'!$E$16,IF(AND('Checklist Parameters'!$E$16&lt;$X933,'Checklist Parameters'!$E$16&lt;3),0,$X933)))</f>
        <v>0</v>
      </c>
      <c r="AD933" s="161" t="str">
        <f>IF(AND(I933&lt;'Checklist Parameters'!$E$22,$I933&lt;&gt;0),"Y","")</f>
        <v/>
      </c>
      <c r="AE933" s="161" t="str">
        <f>IF($AD933="Y",0,IF('Checklist Parameters'!$E$25="","&lt;no limit&gt;",ROUNDDOWN((($I933-'Checklist Parameters'!$E$24)/'Checklist Parameters'!$E$25)+1,0)))</f>
        <v>&lt;no limit&gt;</v>
      </c>
      <c r="AF933" s="174">
        <f t="shared" si="88"/>
        <v>0</v>
      </c>
      <c r="AG933" s="161">
        <f t="shared" si="89"/>
        <v>0</v>
      </c>
      <c r="AH933" s="126"/>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row>
    <row r="934" spans="1:79" ht="15">
      <c r="A934" s="393"/>
      <c r="B934" s="393"/>
      <c r="C934" s="393"/>
      <c r="D934" s="393"/>
      <c r="E934" s="393"/>
      <c r="F934" s="393"/>
      <c r="G934" s="393"/>
      <c r="H934" s="394"/>
      <c r="I934" s="394"/>
      <c r="J934" s="394"/>
      <c r="K934" s="394"/>
      <c r="L934" s="394"/>
      <c r="M934" s="394"/>
      <c r="N934" s="313">
        <f>IF(IF(I934&lt;'Checklist Parameters'!$E$22,0,($I934-$L934))&lt;0,0,IF(I934&lt;'Checklist Parameters'!$E$22,0,($I934-$L934)))</f>
        <v>0</v>
      </c>
      <c r="O934" s="394"/>
      <c r="P934" s="395"/>
      <c r="Q934" s="316">
        <f t="shared" si="84"/>
        <v>0</v>
      </c>
      <c r="R934" s="159">
        <f t="shared" si="85"/>
        <v>0</v>
      </c>
      <c r="S934" s="159">
        <f>IF('Checklist Parameters'!$E$60&lt;0.2,0.2,'Checklist Parameters'!$E$60)</f>
        <v>0.72</v>
      </c>
      <c r="T934" s="160">
        <f>IF($O934="",IF('Checklist District ID'!$C$43="Y",MAX($R934:$S934)*$I934,SUM($R934:$S934)*$I934),IF(O934&gt;0,Q934*S934))</f>
        <v>0</v>
      </c>
      <c r="U934" s="160">
        <f>IF(Q934&gt;0,((I934-T934)*'Formula Matrix'!$E$38),0)</f>
        <v>0</v>
      </c>
      <c r="V934" s="160">
        <f t="shared" si="86"/>
        <v>0</v>
      </c>
      <c r="W934" s="160">
        <f>IF(V934&gt;0,(V934*'Checklist Parameters'!$E$35),0)</f>
        <v>0</v>
      </c>
      <c r="X934" s="161">
        <f t="shared" si="87"/>
        <v>0</v>
      </c>
      <c r="Y934" s="161">
        <f>IF('Checklist Parameters'!$E$102&lt;&gt;"",(I934/43560)*'Checklist Parameters'!$E$102,"N/A")</f>
        <v>0</v>
      </c>
      <c r="Z934" s="161" t="str">
        <f>IF('Checklist Parameters'!$E$58&lt;&gt;"",((I934*'Checklist Parameters'!$E$58)*'Checklist Parameters'!$E$35)/1000,"N/A")</f>
        <v>N/A</v>
      </c>
      <c r="AA934" s="161">
        <f>IF('Checklist Parameters'!$E$101&lt;&gt;"",IFERROR(I934/'Checklist Parameters'!$E$101,0),"N/A")</f>
        <v>0</v>
      </c>
      <c r="AB934" s="161" t="str">
        <f>IF('Checklist Parameters'!$E$43&lt;&gt;"",(I934*'Checklist Parameters'!$E$43)/1000,"N/A")</f>
        <v>N/A</v>
      </c>
      <c r="AC934" s="161">
        <f>IF('Checklist Parameters'!$E$16="",$X934,IF(AND('Checklist Parameters'!$E$16&lt;$X934,'Checklist Parameters'!$E$16&gt;=3),'Checklist Parameters'!$E$16,IF(AND('Checklist Parameters'!$E$16&lt;$X934,'Checklist Parameters'!$E$16&lt;3),0,$X934)))</f>
        <v>0</v>
      </c>
      <c r="AD934" s="161" t="str">
        <f>IF(AND(I934&lt;'Checklist Parameters'!$E$22,$I934&lt;&gt;0),"Y","")</f>
        <v/>
      </c>
      <c r="AE934" s="161" t="str">
        <f>IF($AD934="Y",0,IF('Checklist Parameters'!$E$25="","&lt;no limit&gt;",ROUNDDOWN((($I934-'Checklist Parameters'!$E$24)/'Checklist Parameters'!$E$25)+1,0)))</f>
        <v>&lt;no limit&gt;</v>
      </c>
      <c r="AF934" s="174">
        <f t="shared" si="88"/>
        <v>0</v>
      </c>
      <c r="AG934" s="161">
        <f t="shared" si="89"/>
        <v>0</v>
      </c>
      <c r="AH934" s="126"/>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row>
    <row r="935" spans="1:79" ht="15">
      <c r="A935" s="393"/>
      <c r="B935" s="393"/>
      <c r="C935" s="393"/>
      <c r="D935" s="393"/>
      <c r="E935" s="393"/>
      <c r="F935" s="393"/>
      <c r="G935" s="393"/>
      <c r="H935" s="394"/>
      <c r="I935" s="394"/>
      <c r="J935" s="394"/>
      <c r="K935" s="394"/>
      <c r="L935" s="394"/>
      <c r="M935" s="394"/>
      <c r="N935" s="313">
        <f>IF(IF(I935&lt;'Checklist Parameters'!$E$22,0,($I935-$L935))&lt;0,0,IF(I935&lt;'Checklist Parameters'!$E$22,0,($I935-$L935)))</f>
        <v>0</v>
      </c>
      <c r="O935" s="394"/>
      <c r="P935" s="395"/>
      <c r="Q935" s="316">
        <f t="shared" si="84"/>
        <v>0</v>
      </c>
      <c r="R935" s="159">
        <f t="shared" si="85"/>
        <v>0</v>
      </c>
      <c r="S935" s="159">
        <f>IF('Checklist Parameters'!$E$60&lt;0.2,0.2,'Checklist Parameters'!$E$60)</f>
        <v>0.72</v>
      </c>
      <c r="T935" s="160">
        <f>IF($O935="",IF('Checklist District ID'!$C$43="Y",MAX($R935:$S935)*$I935,SUM($R935:$S935)*$I935),IF(O935&gt;0,Q935*S935))</f>
        <v>0</v>
      </c>
      <c r="U935" s="160">
        <f>IF(Q935&gt;0,((I935-T935)*'Formula Matrix'!$E$38),0)</f>
        <v>0</v>
      </c>
      <c r="V935" s="160">
        <f t="shared" si="86"/>
        <v>0</v>
      </c>
      <c r="W935" s="160">
        <f>IF(V935&gt;0,(V935*'Checklist Parameters'!$E$35),0)</f>
        <v>0</v>
      </c>
      <c r="X935" s="161">
        <f t="shared" si="87"/>
        <v>0</v>
      </c>
      <c r="Y935" s="161">
        <f>IF('Checklist Parameters'!$E$102&lt;&gt;"",(I935/43560)*'Checklist Parameters'!$E$102,"N/A")</f>
        <v>0</v>
      </c>
      <c r="Z935" s="161" t="str">
        <f>IF('Checklist Parameters'!$E$58&lt;&gt;"",((I935*'Checklist Parameters'!$E$58)*'Checklist Parameters'!$E$35)/1000,"N/A")</f>
        <v>N/A</v>
      </c>
      <c r="AA935" s="161">
        <f>IF('Checklist Parameters'!$E$101&lt;&gt;"",IFERROR(I935/'Checklist Parameters'!$E$101,0),"N/A")</f>
        <v>0</v>
      </c>
      <c r="AB935" s="161" t="str">
        <f>IF('Checklist Parameters'!$E$43&lt;&gt;"",(I935*'Checklist Parameters'!$E$43)/1000,"N/A")</f>
        <v>N/A</v>
      </c>
      <c r="AC935" s="161">
        <f>IF('Checklist Parameters'!$E$16="",$X935,IF(AND('Checklist Parameters'!$E$16&lt;$X935,'Checklist Parameters'!$E$16&gt;=3),'Checklist Parameters'!$E$16,IF(AND('Checklist Parameters'!$E$16&lt;$X935,'Checklist Parameters'!$E$16&lt;3),0,$X935)))</f>
        <v>0</v>
      </c>
      <c r="AD935" s="161" t="str">
        <f>IF(AND(I935&lt;'Checklist Parameters'!$E$22,$I935&lt;&gt;0),"Y","")</f>
        <v/>
      </c>
      <c r="AE935" s="161" t="str">
        <f>IF($AD935="Y",0,IF('Checklist Parameters'!$E$25="","&lt;no limit&gt;",ROUNDDOWN((($I935-'Checklist Parameters'!$E$24)/'Checklist Parameters'!$E$25)+1,0)))</f>
        <v>&lt;no limit&gt;</v>
      </c>
      <c r="AF935" s="174">
        <f t="shared" si="88"/>
        <v>0</v>
      </c>
      <c r="AG935" s="161">
        <f t="shared" si="89"/>
        <v>0</v>
      </c>
      <c r="AH935" s="126"/>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row>
    <row r="936" spans="1:79" ht="15">
      <c r="A936" s="393"/>
      <c r="B936" s="393"/>
      <c r="C936" s="393"/>
      <c r="D936" s="393"/>
      <c r="E936" s="393"/>
      <c r="F936" s="393"/>
      <c r="G936" s="393"/>
      <c r="H936" s="394"/>
      <c r="I936" s="394"/>
      <c r="J936" s="394"/>
      <c r="K936" s="394"/>
      <c r="L936" s="394"/>
      <c r="M936" s="394"/>
      <c r="N936" s="313">
        <f>IF(IF(I936&lt;'Checklist Parameters'!$E$22,0,($I936-$L936))&lt;0,0,IF(I936&lt;'Checklist Parameters'!$E$22,0,($I936-$L936)))</f>
        <v>0</v>
      </c>
      <c r="O936" s="394"/>
      <c r="P936" s="395"/>
      <c r="Q936" s="316">
        <f t="shared" si="84"/>
        <v>0</v>
      </c>
      <c r="R936" s="159">
        <f t="shared" si="85"/>
        <v>0</v>
      </c>
      <c r="S936" s="159">
        <f>IF('Checklist Parameters'!$E$60&lt;0.2,0.2,'Checklist Parameters'!$E$60)</f>
        <v>0.72</v>
      </c>
      <c r="T936" s="160">
        <f>IF($O936="",IF('Checklist District ID'!$C$43="Y",MAX($R936:$S936)*$I936,SUM($R936:$S936)*$I936),IF(O936&gt;0,Q936*S936))</f>
        <v>0</v>
      </c>
      <c r="U936" s="160">
        <f>IF(Q936&gt;0,((I936-T936)*'Formula Matrix'!$E$38),0)</f>
        <v>0</v>
      </c>
      <c r="V936" s="160">
        <f t="shared" si="86"/>
        <v>0</v>
      </c>
      <c r="W936" s="160">
        <f>IF(V936&gt;0,(V936*'Checklist Parameters'!$E$35),0)</f>
        <v>0</v>
      </c>
      <c r="X936" s="161">
        <f t="shared" si="87"/>
        <v>0</v>
      </c>
      <c r="Y936" s="161">
        <f>IF('Checklist Parameters'!$E$102&lt;&gt;"",(I936/43560)*'Checklist Parameters'!$E$102,"N/A")</f>
        <v>0</v>
      </c>
      <c r="Z936" s="161" t="str">
        <f>IF('Checklist Parameters'!$E$58&lt;&gt;"",((I936*'Checklist Parameters'!$E$58)*'Checklist Parameters'!$E$35)/1000,"N/A")</f>
        <v>N/A</v>
      </c>
      <c r="AA936" s="161">
        <f>IF('Checklist Parameters'!$E$101&lt;&gt;"",IFERROR(I936/'Checklist Parameters'!$E$101,0),"N/A")</f>
        <v>0</v>
      </c>
      <c r="AB936" s="161" t="str">
        <f>IF('Checklist Parameters'!$E$43&lt;&gt;"",(I936*'Checklist Parameters'!$E$43)/1000,"N/A")</f>
        <v>N/A</v>
      </c>
      <c r="AC936" s="161">
        <f>IF('Checklist Parameters'!$E$16="",$X936,IF(AND('Checklist Parameters'!$E$16&lt;$X936,'Checklist Parameters'!$E$16&gt;=3),'Checklist Parameters'!$E$16,IF(AND('Checklist Parameters'!$E$16&lt;$X936,'Checklist Parameters'!$E$16&lt;3),0,$X936)))</f>
        <v>0</v>
      </c>
      <c r="AD936" s="161" t="str">
        <f>IF(AND(I936&lt;'Checklist Parameters'!$E$22,$I936&lt;&gt;0),"Y","")</f>
        <v/>
      </c>
      <c r="AE936" s="161" t="str">
        <f>IF($AD936="Y",0,IF('Checklist Parameters'!$E$25="","&lt;no limit&gt;",ROUNDDOWN((($I936-'Checklist Parameters'!$E$24)/'Checklist Parameters'!$E$25)+1,0)))</f>
        <v>&lt;no limit&gt;</v>
      </c>
      <c r="AF936" s="174">
        <f t="shared" si="88"/>
        <v>0</v>
      </c>
      <c r="AG936" s="161">
        <f t="shared" si="89"/>
        <v>0</v>
      </c>
      <c r="AH936" s="126"/>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row>
    <row r="937" spans="1:79" ht="15">
      <c r="A937" s="393"/>
      <c r="B937" s="393"/>
      <c r="C937" s="393"/>
      <c r="D937" s="393"/>
      <c r="E937" s="393"/>
      <c r="F937" s="393"/>
      <c r="G937" s="393"/>
      <c r="H937" s="394"/>
      <c r="I937" s="394"/>
      <c r="J937" s="394"/>
      <c r="K937" s="394"/>
      <c r="L937" s="394"/>
      <c r="M937" s="394"/>
      <c r="N937" s="313">
        <f>IF(IF(I937&lt;'Checklist Parameters'!$E$22,0,($I937-$L937))&lt;0,0,IF(I937&lt;'Checklist Parameters'!$E$22,0,($I937-$L937)))</f>
        <v>0</v>
      </c>
      <c r="O937" s="394"/>
      <c r="P937" s="395"/>
      <c r="Q937" s="316">
        <f t="shared" si="84"/>
        <v>0</v>
      </c>
      <c r="R937" s="159">
        <f t="shared" si="85"/>
        <v>0</v>
      </c>
      <c r="S937" s="159">
        <f>IF('Checklist Parameters'!$E$60&lt;0.2,0.2,'Checklist Parameters'!$E$60)</f>
        <v>0.72</v>
      </c>
      <c r="T937" s="160">
        <f>IF($O937="",IF('Checklist District ID'!$C$43="Y",MAX($R937:$S937)*$I937,SUM($R937:$S937)*$I937),IF(O937&gt;0,Q937*S937))</f>
        <v>0</v>
      </c>
      <c r="U937" s="160">
        <f>IF(Q937&gt;0,((I937-T937)*'Formula Matrix'!$E$38),0)</f>
        <v>0</v>
      </c>
      <c r="V937" s="160">
        <f t="shared" si="86"/>
        <v>0</v>
      </c>
      <c r="W937" s="160">
        <f>IF(V937&gt;0,(V937*'Checklist Parameters'!$E$35),0)</f>
        <v>0</v>
      </c>
      <c r="X937" s="161">
        <f t="shared" si="87"/>
        <v>0</v>
      </c>
      <c r="Y937" s="161">
        <f>IF('Checklist Parameters'!$E$102&lt;&gt;"",(I937/43560)*'Checklist Parameters'!$E$102,"N/A")</f>
        <v>0</v>
      </c>
      <c r="Z937" s="161" t="str">
        <f>IF('Checklist Parameters'!$E$58&lt;&gt;"",((I937*'Checklist Parameters'!$E$58)*'Checklist Parameters'!$E$35)/1000,"N/A")</f>
        <v>N/A</v>
      </c>
      <c r="AA937" s="161">
        <f>IF('Checklist Parameters'!$E$101&lt;&gt;"",IFERROR(I937/'Checklist Parameters'!$E$101,0),"N/A")</f>
        <v>0</v>
      </c>
      <c r="AB937" s="161" t="str">
        <f>IF('Checklist Parameters'!$E$43&lt;&gt;"",(I937*'Checklist Parameters'!$E$43)/1000,"N/A")</f>
        <v>N/A</v>
      </c>
      <c r="AC937" s="161">
        <f>IF('Checklist Parameters'!$E$16="",$X937,IF(AND('Checklist Parameters'!$E$16&lt;$X937,'Checklist Parameters'!$E$16&gt;=3),'Checklist Parameters'!$E$16,IF(AND('Checklist Parameters'!$E$16&lt;$X937,'Checklist Parameters'!$E$16&lt;3),0,$X937)))</f>
        <v>0</v>
      </c>
      <c r="AD937" s="161" t="str">
        <f>IF(AND(I937&lt;'Checklist Parameters'!$E$22,$I937&lt;&gt;0),"Y","")</f>
        <v/>
      </c>
      <c r="AE937" s="161" t="str">
        <f>IF($AD937="Y",0,IF('Checklist Parameters'!$E$25="","&lt;no limit&gt;",ROUNDDOWN((($I937-'Checklist Parameters'!$E$24)/'Checklist Parameters'!$E$25)+1,0)))</f>
        <v>&lt;no limit&gt;</v>
      </c>
      <c r="AF937" s="174">
        <f t="shared" si="88"/>
        <v>0</v>
      </c>
      <c r="AG937" s="161">
        <f t="shared" si="89"/>
        <v>0</v>
      </c>
      <c r="AH937" s="126"/>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row>
    <row r="938" spans="1:79" ht="15">
      <c r="A938" s="393"/>
      <c r="B938" s="393"/>
      <c r="C938" s="393"/>
      <c r="D938" s="393"/>
      <c r="E938" s="393"/>
      <c r="F938" s="393"/>
      <c r="G938" s="393"/>
      <c r="H938" s="394"/>
      <c r="I938" s="394"/>
      <c r="J938" s="394"/>
      <c r="K938" s="394"/>
      <c r="L938" s="394"/>
      <c r="M938" s="394"/>
      <c r="N938" s="313">
        <f>IF(IF(I938&lt;'Checklist Parameters'!$E$22,0,($I938-$L938))&lt;0,0,IF(I938&lt;'Checklist Parameters'!$E$22,0,($I938-$L938)))</f>
        <v>0</v>
      </c>
      <c r="O938" s="394"/>
      <c r="P938" s="395"/>
      <c r="Q938" s="316">
        <f t="shared" si="84"/>
        <v>0</v>
      </c>
      <c r="R938" s="159">
        <f t="shared" si="85"/>
        <v>0</v>
      </c>
      <c r="S938" s="159">
        <f>IF('Checklist Parameters'!$E$60&lt;0.2,0.2,'Checklist Parameters'!$E$60)</f>
        <v>0.72</v>
      </c>
      <c r="T938" s="160">
        <f>IF($O938="",IF('Checklist District ID'!$C$43="Y",MAX($R938:$S938)*$I938,SUM($R938:$S938)*$I938),IF(O938&gt;0,Q938*S938))</f>
        <v>0</v>
      </c>
      <c r="U938" s="160">
        <f>IF(Q938&gt;0,((I938-T938)*'Formula Matrix'!$E$38),0)</f>
        <v>0</v>
      </c>
      <c r="V938" s="160">
        <f t="shared" si="86"/>
        <v>0</v>
      </c>
      <c r="W938" s="160">
        <f>IF(V938&gt;0,(V938*'Checklist Parameters'!$E$35),0)</f>
        <v>0</v>
      </c>
      <c r="X938" s="161">
        <f t="shared" si="87"/>
        <v>0</v>
      </c>
      <c r="Y938" s="161">
        <f>IF('Checklist Parameters'!$E$102&lt;&gt;"",(I938/43560)*'Checklist Parameters'!$E$102,"N/A")</f>
        <v>0</v>
      </c>
      <c r="Z938" s="161" t="str">
        <f>IF('Checklist Parameters'!$E$58&lt;&gt;"",((I938*'Checklist Parameters'!$E$58)*'Checklist Parameters'!$E$35)/1000,"N/A")</f>
        <v>N/A</v>
      </c>
      <c r="AA938" s="161">
        <f>IF('Checklist Parameters'!$E$101&lt;&gt;"",IFERROR(I938/'Checklist Parameters'!$E$101,0),"N/A")</f>
        <v>0</v>
      </c>
      <c r="AB938" s="161" t="str">
        <f>IF('Checklist Parameters'!$E$43&lt;&gt;"",(I938*'Checklist Parameters'!$E$43)/1000,"N/A")</f>
        <v>N/A</v>
      </c>
      <c r="AC938" s="161">
        <f>IF('Checklist Parameters'!$E$16="",$X938,IF(AND('Checklist Parameters'!$E$16&lt;$X938,'Checklist Parameters'!$E$16&gt;=3),'Checklist Parameters'!$E$16,IF(AND('Checklist Parameters'!$E$16&lt;$X938,'Checklist Parameters'!$E$16&lt;3),0,$X938)))</f>
        <v>0</v>
      </c>
      <c r="AD938" s="161" t="str">
        <f>IF(AND(I938&lt;'Checklist Parameters'!$E$22,$I938&lt;&gt;0),"Y","")</f>
        <v/>
      </c>
      <c r="AE938" s="161" t="str">
        <f>IF($AD938="Y",0,IF('Checklist Parameters'!$E$25="","&lt;no limit&gt;",ROUNDDOWN((($I938-'Checklist Parameters'!$E$24)/'Checklist Parameters'!$E$25)+1,0)))</f>
        <v>&lt;no limit&gt;</v>
      </c>
      <c r="AF938" s="174">
        <f t="shared" si="88"/>
        <v>0</v>
      </c>
      <c r="AG938" s="161">
        <f t="shared" si="89"/>
        <v>0</v>
      </c>
      <c r="AH938" s="126"/>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row>
    <row r="939" spans="1:79" ht="15">
      <c r="A939" s="393"/>
      <c r="B939" s="393"/>
      <c r="C939" s="393"/>
      <c r="D939" s="393"/>
      <c r="E939" s="393"/>
      <c r="F939" s="393"/>
      <c r="G939" s="393"/>
      <c r="H939" s="394"/>
      <c r="I939" s="394"/>
      <c r="J939" s="394"/>
      <c r="K939" s="394"/>
      <c r="L939" s="394"/>
      <c r="M939" s="394"/>
      <c r="N939" s="313">
        <f>IF(IF(I939&lt;'Checklist Parameters'!$E$22,0,($I939-$L939))&lt;0,0,IF(I939&lt;'Checklist Parameters'!$E$22,0,($I939-$L939)))</f>
        <v>0</v>
      </c>
      <c r="O939" s="394"/>
      <c r="P939" s="395"/>
      <c r="Q939" s="316">
        <f t="shared" si="84"/>
        <v>0</v>
      </c>
      <c r="R939" s="159">
        <f t="shared" si="85"/>
        <v>0</v>
      </c>
      <c r="S939" s="159">
        <f>IF('Checklist Parameters'!$E$60&lt;0.2,0.2,'Checklist Parameters'!$E$60)</f>
        <v>0.72</v>
      </c>
      <c r="T939" s="160">
        <f>IF($O939="",IF('Checklist District ID'!$C$43="Y",MAX($R939:$S939)*$I939,SUM($R939:$S939)*$I939),IF(O939&gt;0,Q939*S939))</f>
        <v>0</v>
      </c>
      <c r="U939" s="160">
        <f>IF(Q939&gt;0,((I939-T939)*'Formula Matrix'!$E$38),0)</f>
        <v>0</v>
      </c>
      <c r="V939" s="160">
        <f t="shared" si="86"/>
        <v>0</v>
      </c>
      <c r="W939" s="160">
        <f>IF(V939&gt;0,(V939*'Checklist Parameters'!$E$35),0)</f>
        <v>0</v>
      </c>
      <c r="X939" s="161">
        <f t="shared" si="87"/>
        <v>0</v>
      </c>
      <c r="Y939" s="161">
        <f>IF('Checklist Parameters'!$E$102&lt;&gt;"",(I939/43560)*'Checklist Parameters'!$E$102,"N/A")</f>
        <v>0</v>
      </c>
      <c r="Z939" s="161" t="str">
        <f>IF('Checklist Parameters'!$E$58&lt;&gt;"",((I939*'Checklist Parameters'!$E$58)*'Checklist Parameters'!$E$35)/1000,"N/A")</f>
        <v>N/A</v>
      </c>
      <c r="AA939" s="161">
        <f>IF('Checklist Parameters'!$E$101&lt;&gt;"",IFERROR(I939/'Checklist Parameters'!$E$101,0),"N/A")</f>
        <v>0</v>
      </c>
      <c r="AB939" s="161" t="str">
        <f>IF('Checklist Parameters'!$E$43&lt;&gt;"",(I939*'Checklist Parameters'!$E$43)/1000,"N/A")</f>
        <v>N/A</v>
      </c>
      <c r="AC939" s="161">
        <f>IF('Checklist Parameters'!$E$16="",$X939,IF(AND('Checklist Parameters'!$E$16&lt;$X939,'Checklist Parameters'!$E$16&gt;=3),'Checklist Parameters'!$E$16,IF(AND('Checklist Parameters'!$E$16&lt;$X939,'Checklist Parameters'!$E$16&lt;3),0,$X939)))</f>
        <v>0</v>
      </c>
      <c r="AD939" s="161" t="str">
        <f>IF(AND(I939&lt;'Checklist Parameters'!$E$22,$I939&lt;&gt;0),"Y","")</f>
        <v/>
      </c>
      <c r="AE939" s="161" t="str">
        <f>IF($AD939="Y",0,IF('Checklist Parameters'!$E$25="","&lt;no limit&gt;",ROUNDDOWN((($I939-'Checklist Parameters'!$E$24)/'Checklist Parameters'!$E$25)+1,0)))</f>
        <v>&lt;no limit&gt;</v>
      </c>
      <c r="AF939" s="174">
        <f t="shared" si="88"/>
        <v>0</v>
      </c>
      <c r="AG939" s="161">
        <f t="shared" si="89"/>
        <v>0</v>
      </c>
      <c r="AH939" s="126"/>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row>
    <row r="940" spans="1:79" ht="15">
      <c r="A940" s="393"/>
      <c r="B940" s="393"/>
      <c r="C940" s="393"/>
      <c r="D940" s="393"/>
      <c r="E940" s="393"/>
      <c r="F940" s="393"/>
      <c r="G940" s="393"/>
      <c r="H940" s="394"/>
      <c r="I940" s="394"/>
      <c r="J940" s="394"/>
      <c r="K940" s="394"/>
      <c r="L940" s="394"/>
      <c r="M940" s="394"/>
      <c r="N940" s="313">
        <f>IF(IF(I940&lt;'Checklist Parameters'!$E$22,0,($I940-$L940))&lt;0,0,IF(I940&lt;'Checklist Parameters'!$E$22,0,($I940-$L940)))</f>
        <v>0</v>
      </c>
      <c r="O940" s="394"/>
      <c r="P940" s="395"/>
      <c r="Q940" s="316">
        <f t="shared" si="84"/>
        <v>0</v>
      </c>
      <c r="R940" s="159">
        <f t="shared" si="85"/>
        <v>0</v>
      </c>
      <c r="S940" s="159">
        <f>IF('Checklist Parameters'!$E$60&lt;0.2,0.2,'Checklist Parameters'!$E$60)</f>
        <v>0.72</v>
      </c>
      <c r="T940" s="160">
        <f>IF($O940="",IF('Checklist District ID'!$C$43="Y",MAX($R940:$S940)*$I940,SUM($R940:$S940)*$I940),IF(O940&gt;0,Q940*S940))</f>
        <v>0</v>
      </c>
      <c r="U940" s="160">
        <f>IF(Q940&gt;0,((I940-T940)*'Formula Matrix'!$E$38),0)</f>
        <v>0</v>
      </c>
      <c r="V940" s="160">
        <f t="shared" si="86"/>
        <v>0</v>
      </c>
      <c r="W940" s="160">
        <f>IF(V940&gt;0,(V940*'Checklist Parameters'!$E$35),0)</f>
        <v>0</v>
      </c>
      <c r="X940" s="161">
        <f t="shared" si="87"/>
        <v>0</v>
      </c>
      <c r="Y940" s="161">
        <f>IF('Checklist Parameters'!$E$102&lt;&gt;"",(I940/43560)*'Checklist Parameters'!$E$102,"N/A")</f>
        <v>0</v>
      </c>
      <c r="Z940" s="161" t="str">
        <f>IF('Checklist Parameters'!$E$58&lt;&gt;"",((I940*'Checklist Parameters'!$E$58)*'Checklist Parameters'!$E$35)/1000,"N/A")</f>
        <v>N/A</v>
      </c>
      <c r="AA940" s="161">
        <f>IF('Checklist Parameters'!$E$101&lt;&gt;"",IFERROR(I940/'Checklist Parameters'!$E$101,0),"N/A")</f>
        <v>0</v>
      </c>
      <c r="AB940" s="161" t="str">
        <f>IF('Checklist Parameters'!$E$43&lt;&gt;"",(I940*'Checklist Parameters'!$E$43)/1000,"N/A")</f>
        <v>N/A</v>
      </c>
      <c r="AC940" s="161">
        <f>IF('Checklist Parameters'!$E$16="",$X940,IF(AND('Checklist Parameters'!$E$16&lt;$X940,'Checklist Parameters'!$E$16&gt;=3),'Checklist Parameters'!$E$16,IF(AND('Checklist Parameters'!$E$16&lt;$X940,'Checklist Parameters'!$E$16&lt;3),0,$X940)))</f>
        <v>0</v>
      </c>
      <c r="AD940" s="161" t="str">
        <f>IF(AND(I940&lt;'Checklist Parameters'!$E$22,$I940&lt;&gt;0),"Y","")</f>
        <v/>
      </c>
      <c r="AE940" s="161" t="str">
        <f>IF($AD940="Y",0,IF('Checklist Parameters'!$E$25="","&lt;no limit&gt;",ROUNDDOWN((($I940-'Checklist Parameters'!$E$24)/'Checklist Parameters'!$E$25)+1,0)))</f>
        <v>&lt;no limit&gt;</v>
      </c>
      <c r="AF940" s="174">
        <f t="shared" si="88"/>
        <v>0</v>
      </c>
      <c r="AG940" s="161">
        <f t="shared" si="89"/>
        <v>0</v>
      </c>
      <c r="AH940" s="126"/>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row>
    <row r="941" spans="1:79" ht="15">
      <c r="A941" s="393"/>
      <c r="B941" s="393"/>
      <c r="C941" s="393"/>
      <c r="D941" s="393"/>
      <c r="E941" s="393"/>
      <c r="F941" s="393"/>
      <c r="G941" s="393"/>
      <c r="H941" s="394"/>
      <c r="I941" s="394"/>
      <c r="J941" s="394"/>
      <c r="K941" s="394"/>
      <c r="L941" s="394"/>
      <c r="M941" s="394"/>
      <c r="N941" s="313">
        <f>IF(IF(I941&lt;'Checklist Parameters'!$E$22,0,($I941-$L941))&lt;0,0,IF(I941&lt;'Checklist Parameters'!$E$22,0,($I941-$L941)))</f>
        <v>0</v>
      </c>
      <c r="O941" s="394"/>
      <c r="P941" s="395"/>
      <c r="Q941" s="316">
        <f t="shared" si="84"/>
        <v>0</v>
      </c>
      <c r="R941" s="159">
        <f t="shared" si="85"/>
        <v>0</v>
      </c>
      <c r="S941" s="159">
        <f>IF('Checklist Parameters'!$E$60&lt;0.2,0.2,'Checklist Parameters'!$E$60)</f>
        <v>0.72</v>
      </c>
      <c r="T941" s="160">
        <f>IF($O941="",IF('Checklist District ID'!$C$43="Y",MAX($R941:$S941)*$I941,SUM($R941:$S941)*$I941),IF(O941&gt;0,Q941*S941))</f>
        <v>0</v>
      </c>
      <c r="U941" s="160">
        <f>IF(Q941&gt;0,((I941-T941)*'Formula Matrix'!$E$38),0)</f>
        <v>0</v>
      </c>
      <c r="V941" s="160">
        <f t="shared" si="86"/>
        <v>0</v>
      </c>
      <c r="W941" s="160">
        <f>IF(V941&gt;0,(V941*'Checklist Parameters'!$E$35),0)</f>
        <v>0</v>
      </c>
      <c r="X941" s="161">
        <f t="shared" si="87"/>
        <v>0</v>
      </c>
      <c r="Y941" s="161">
        <f>IF('Checklist Parameters'!$E$102&lt;&gt;"",(I941/43560)*'Checklist Parameters'!$E$102,"N/A")</f>
        <v>0</v>
      </c>
      <c r="Z941" s="161" t="str">
        <f>IF('Checklist Parameters'!$E$58&lt;&gt;"",((I941*'Checklist Parameters'!$E$58)*'Checklist Parameters'!$E$35)/1000,"N/A")</f>
        <v>N/A</v>
      </c>
      <c r="AA941" s="161">
        <f>IF('Checklist Parameters'!$E$101&lt;&gt;"",IFERROR(I941/'Checklist Parameters'!$E$101,0),"N/A")</f>
        <v>0</v>
      </c>
      <c r="AB941" s="161" t="str">
        <f>IF('Checklist Parameters'!$E$43&lt;&gt;"",(I941*'Checklist Parameters'!$E$43)/1000,"N/A")</f>
        <v>N/A</v>
      </c>
      <c r="AC941" s="161">
        <f>IF('Checklist Parameters'!$E$16="",$X941,IF(AND('Checklist Parameters'!$E$16&lt;$X941,'Checklist Parameters'!$E$16&gt;=3),'Checklist Parameters'!$E$16,IF(AND('Checklist Parameters'!$E$16&lt;$X941,'Checklist Parameters'!$E$16&lt;3),0,$X941)))</f>
        <v>0</v>
      </c>
      <c r="AD941" s="161" t="str">
        <f>IF(AND(I941&lt;'Checklist Parameters'!$E$22,$I941&lt;&gt;0),"Y","")</f>
        <v/>
      </c>
      <c r="AE941" s="161" t="str">
        <f>IF($AD941="Y",0,IF('Checklist Parameters'!$E$25="","&lt;no limit&gt;",ROUNDDOWN((($I941-'Checklist Parameters'!$E$24)/'Checklist Parameters'!$E$25)+1,0)))</f>
        <v>&lt;no limit&gt;</v>
      </c>
      <c r="AF941" s="174">
        <f t="shared" si="88"/>
        <v>0</v>
      </c>
      <c r="AG941" s="161">
        <f t="shared" si="89"/>
        <v>0</v>
      </c>
      <c r="AH941" s="126"/>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row>
    <row r="942" spans="1:79" ht="15">
      <c r="A942" s="393"/>
      <c r="B942" s="393"/>
      <c r="C942" s="393"/>
      <c r="D942" s="393"/>
      <c r="E942" s="393"/>
      <c r="F942" s="393"/>
      <c r="G942" s="393"/>
      <c r="H942" s="394"/>
      <c r="I942" s="394"/>
      <c r="J942" s="394"/>
      <c r="K942" s="394"/>
      <c r="L942" s="394"/>
      <c r="M942" s="394"/>
      <c r="N942" s="313">
        <f>IF(IF(I942&lt;'Checklist Parameters'!$E$22,0,($I942-$L942))&lt;0,0,IF(I942&lt;'Checklist Parameters'!$E$22,0,($I942-$L942)))</f>
        <v>0</v>
      </c>
      <c r="O942" s="394"/>
      <c r="P942" s="395"/>
      <c r="Q942" s="316">
        <f t="shared" si="84"/>
        <v>0</v>
      </c>
      <c r="R942" s="159">
        <f t="shared" si="85"/>
        <v>0</v>
      </c>
      <c r="S942" s="159">
        <f>IF('Checklist Parameters'!$E$60&lt;0.2,0.2,'Checklist Parameters'!$E$60)</f>
        <v>0.72</v>
      </c>
      <c r="T942" s="160">
        <f>IF($O942="",IF('Checklist District ID'!$C$43="Y",MAX($R942:$S942)*$I942,SUM($R942:$S942)*$I942),IF(O942&gt;0,Q942*S942))</f>
        <v>0</v>
      </c>
      <c r="U942" s="160">
        <f>IF(Q942&gt;0,((I942-T942)*'Formula Matrix'!$E$38),0)</f>
        <v>0</v>
      </c>
      <c r="V942" s="160">
        <f t="shared" si="86"/>
        <v>0</v>
      </c>
      <c r="W942" s="160">
        <f>IF(V942&gt;0,(V942*'Checklist Parameters'!$E$35),0)</f>
        <v>0</v>
      </c>
      <c r="X942" s="161">
        <f t="shared" si="87"/>
        <v>0</v>
      </c>
      <c r="Y942" s="161">
        <f>IF('Checklist Parameters'!$E$102&lt;&gt;"",(I942/43560)*'Checklist Parameters'!$E$102,"N/A")</f>
        <v>0</v>
      </c>
      <c r="Z942" s="161" t="str">
        <f>IF('Checklist Parameters'!$E$58&lt;&gt;"",((I942*'Checklist Parameters'!$E$58)*'Checklist Parameters'!$E$35)/1000,"N/A")</f>
        <v>N/A</v>
      </c>
      <c r="AA942" s="161">
        <f>IF('Checklist Parameters'!$E$101&lt;&gt;"",IFERROR(I942/'Checklist Parameters'!$E$101,0),"N/A")</f>
        <v>0</v>
      </c>
      <c r="AB942" s="161" t="str">
        <f>IF('Checklist Parameters'!$E$43&lt;&gt;"",(I942*'Checklist Parameters'!$E$43)/1000,"N/A")</f>
        <v>N/A</v>
      </c>
      <c r="AC942" s="161">
        <f>IF('Checklist Parameters'!$E$16="",$X942,IF(AND('Checklist Parameters'!$E$16&lt;$X942,'Checklist Parameters'!$E$16&gt;=3),'Checklist Parameters'!$E$16,IF(AND('Checklist Parameters'!$E$16&lt;$X942,'Checklist Parameters'!$E$16&lt;3),0,$X942)))</f>
        <v>0</v>
      </c>
      <c r="AD942" s="161" t="str">
        <f>IF(AND(I942&lt;'Checklist Parameters'!$E$22,$I942&lt;&gt;0),"Y","")</f>
        <v/>
      </c>
      <c r="AE942" s="161" t="str">
        <f>IF($AD942="Y",0,IF('Checklist Parameters'!$E$25="","&lt;no limit&gt;",ROUNDDOWN((($I942-'Checklist Parameters'!$E$24)/'Checklist Parameters'!$E$25)+1,0)))</f>
        <v>&lt;no limit&gt;</v>
      </c>
      <c r="AF942" s="174">
        <f t="shared" si="88"/>
        <v>0</v>
      </c>
      <c r="AG942" s="161">
        <f t="shared" si="89"/>
        <v>0</v>
      </c>
      <c r="AH942" s="126"/>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row>
    <row r="943" spans="1:79" ht="15">
      <c r="A943" s="393"/>
      <c r="B943" s="393"/>
      <c r="C943" s="393"/>
      <c r="D943" s="393"/>
      <c r="E943" s="393"/>
      <c r="F943" s="393"/>
      <c r="G943" s="393"/>
      <c r="H943" s="394"/>
      <c r="I943" s="394"/>
      <c r="J943" s="394"/>
      <c r="K943" s="394"/>
      <c r="L943" s="394"/>
      <c r="M943" s="394"/>
      <c r="N943" s="313">
        <f>IF(IF(I943&lt;'Checklist Parameters'!$E$22,0,($I943-$L943))&lt;0,0,IF(I943&lt;'Checklist Parameters'!$E$22,0,($I943-$L943)))</f>
        <v>0</v>
      </c>
      <c r="O943" s="394"/>
      <c r="P943" s="395"/>
      <c r="Q943" s="316">
        <f t="shared" si="84"/>
        <v>0</v>
      </c>
      <c r="R943" s="159">
        <f t="shared" si="85"/>
        <v>0</v>
      </c>
      <c r="S943" s="159">
        <f>IF('Checklist Parameters'!$E$60&lt;0.2,0.2,'Checklist Parameters'!$E$60)</f>
        <v>0.72</v>
      </c>
      <c r="T943" s="160">
        <f>IF($O943="",IF('Checklist District ID'!$C$43="Y",MAX($R943:$S943)*$I943,SUM($R943:$S943)*$I943),IF(O943&gt;0,Q943*S943))</f>
        <v>0</v>
      </c>
      <c r="U943" s="160">
        <f>IF(Q943&gt;0,((I943-T943)*'Formula Matrix'!$E$38),0)</f>
        <v>0</v>
      </c>
      <c r="V943" s="160">
        <f t="shared" si="86"/>
        <v>0</v>
      </c>
      <c r="W943" s="160">
        <f>IF(V943&gt;0,(V943*'Checklist Parameters'!$E$35),0)</f>
        <v>0</v>
      </c>
      <c r="X943" s="161">
        <f t="shared" si="87"/>
        <v>0</v>
      </c>
      <c r="Y943" s="161">
        <f>IF('Checklist Parameters'!$E$102&lt;&gt;"",(I943/43560)*'Checklist Parameters'!$E$102,"N/A")</f>
        <v>0</v>
      </c>
      <c r="Z943" s="161" t="str">
        <f>IF('Checklist Parameters'!$E$58&lt;&gt;"",((I943*'Checklist Parameters'!$E$58)*'Checklist Parameters'!$E$35)/1000,"N/A")</f>
        <v>N/A</v>
      </c>
      <c r="AA943" s="161">
        <f>IF('Checklist Parameters'!$E$101&lt;&gt;"",IFERROR(I943/'Checklist Parameters'!$E$101,0),"N/A")</f>
        <v>0</v>
      </c>
      <c r="AB943" s="161" t="str">
        <f>IF('Checklist Parameters'!$E$43&lt;&gt;"",(I943*'Checklist Parameters'!$E$43)/1000,"N/A")</f>
        <v>N/A</v>
      </c>
      <c r="AC943" s="161">
        <f>IF('Checklist Parameters'!$E$16="",$X943,IF(AND('Checklist Parameters'!$E$16&lt;$X943,'Checklist Parameters'!$E$16&gt;=3),'Checklist Parameters'!$E$16,IF(AND('Checklist Parameters'!$E$16&lt;$X943,'Checklist Parameters'!$E$16&lt;3),0,$X943)))</f>
        <v>0</v>
      </c>
      <c r="AD943" s="161" t="str">
        <f>IF(AND(I943&lt;'Checklist Parameters'!$E$22,$I943&lt;&gt;0),"Y","")</f>
        <v/>
      </c>
      <c r="AE943" s="161" t="str">
        <f>IF($AD943="Y",0,IF('Checklist Parameters'!$E$25="","&lt;no limit&gt;",ROUNDDOWN((($I943-'Checklist Parameters'!$E$24)/'Checklist Parameters'!$E$25)+1,0)))</f>
        <v>&lt;no limit&gt;</v>
      </c>
      <c r="AF943" s="174">
        <f t="shared" si="88"/>
        <v>0</v>
      </c>
      <c r="AG943" s="161">
        <f t="shared" si="89"/>
        <v>0</v>
      </c>
      <c r="AH943" s="126"/>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row>
    <row r="944" spans="1:79" ht="15">
      <c r="A944" s="393"/>
      <c r="B944" s="393"/>
      <c r="C944" s="393"/>
      <c r="D944" s="393"/>
      <c r="E944" s="393"/>
      <c r="F944" s="393"/>
      <c r="G944" s="393"/>
      <c r="H944" s="394"/>
      <c r="I944" s="394"/>
      <c r="J944" s="394"/>
      <c r="K944" s="394"/>
      <c r="L944" s="394"/>
      <c r="M944" s="394"/>
      <c r="N944" s="313">
        <f>IF(IF(I944&lt;'Checklist Parameters'!$E$22,0,($I944-$L944))&lt;0,0,IF(I944&lt;'Checklist Parameters'!$E$22,0,($I944-$L944)))</f>
        <v>0</v>
      </c>
      <c r="O944" s="394"/>
      <c r="P944" s="395"/>
      <c r="Q944" s="316">
        <f t="shared" si="84"/>
        <v>0</v>
      </c>
      <c r="R944" s="159">
        <f t="shared" si="85"/>
        <v>0</v>
      </c>
      <c r="S944" s="159">
        <f>IF('Checklist Parameters'!$E$60&lt;0.2,0.2,'Checklist Parameters'!$E$60)</f>
        <v>0.72</v>
      </c>
      <c r="T944" s="160">
        <f>IF($O944="",IF('Checklist District ID'!$C$43="Y",MAX($R944:$S944)*$I944,SUM($R944:$S944)*$I944),IF(O944&gt;0,Q944*S944))</f>
        <v>0</v>
      </c>
      <c r="U944" s="160">
        <f>IF(Q944&gt;0,((I944-T944)*'Formula Matrix'!$E$38),0)</f>
        <v>0</v>
      </c>
      <c r="V944" s="160">
        <f t="shared" si="86"/>
        <v>0</v>
      </c>
      <c r="W944" s="160">
        <f>IF(V944&gt;0,(V944*'Checklist Parameters'!$E$35),0)</f>
        <v>0</v>
      </c>
      <c r="X944" s="161">
        <f t="shared" si="87"/>
        <v>0</v>
      </c>
      <c r="Y944" s="161">
        <f>IF('Checklist Parameters'!$E$102&lt;&gt;"",(I944/43560)*'Checklist Parameters'!$E$102,"N/A")</f>
        <v>0</v>
      </c>
      <c r="Z944" s="161" t="str">
        <f>IF('Checklist Parameters'!$E$58&lt;&gt;"",((I944*'Checklist Parameters'!$E$58)*'Checklist Parameters'!$E$35)/1000,"N/A")</f>
        <v>N/A</v>
      </c>
      <c r="AA944" s="161">
        <f>IF('Checklist Parameters'!$E$101&lt;&gt;"",IFERROR(I944/'Checklist Parameters'!$E$101,0),"N/A")</f>
        <v>0</v>
      </c>
      <c r="AB944" s="161" t="str">
        <f>IF('Checklist Parameters'!$E$43&lt;&gt;"",(I944*'Checklist Parameters'!$E$43)/1000,"N/A")</f>
        <v>N/A</v>
      </c>
      <c r="AC944" s="161">
        <f>IF('Checklist Parameters'!$E$16="",$X944,IF(AND('Checklist Parameters'!$E$16&lt;$X944,'Checklist Parameters'!$E$16&gt;=3),'Checklist Parameters'!$E$16,IF(AND('Checklist Parameters'!$E$16&lt;$X944,'Checklist Parameters'!$E$16&lt;3),0,$X944)))</f>
        <v>0</v>
      </c>
      <c r="AD944" s="161" t="str">
        <f>IF(AND(I944&lt;'Checklist Parameters'!$E$22,$I944&lt;&gt;0),"Y","")</f>
        <v/>
      </c>
      <c r="AE944" s="161" t="str">
        <f>IF($AD944="Y",0,IF('Checklist Parameters'!$E$25="","&lt;no limit&gt;",ROUNDDOWN((($I944-'Checklist Parameters'!$E$24)/'Checklist Parameters'!$E$25)+1,0)))</f>
        <v>&lt;no limit&gt;</v>
      </c>
      <c r="AF944" s="174">
        <f t="shared" si="88"/>
        <v>0</v>
      </c>
      <c r="AG944" s="161">
        <f t="shared" si="89"/>
        <v>0</v>
      </c>
      <c r="AH944" s="126"/>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row>
    <row r="945" spans="1:79" ht="15">
      <c r="A945" s="393"/>
      <c r="B945" s="393"/>
      <c r="C945" s="393"/>
      <c r="D945" s="393"/>
      <c r="E945" s="393"/>
      <c r="F945" s="393"/>
      <c r="G945" s="393"/>
      <c r="H945" s="394"/>
      <c r="I945" s="394"/>
      <c r="J945" s="394"/>
      <c r="K945" s="394"/>
      <c r="L945" s="394"/>
      <c r="M945" s="394"/>
      <c r="N945" s="313">
        <f>IF(IF(I945&lt;'Checklist Parameters'!$E$22,0,($I945-$L945))&lt;0,0,IF(I945&lt;'Checklist Parameters'!$E$22,0,($I945-$L945)))</f>
        <v>0</v>
      </c>
      <c r="O945" s="394"/>
      <c r="P945" s="395"/>
      <c r="Q945" s="316">
        <f t="shared" si="84"/>
        <v>0</v>
      </c>
      <c r="R945" s="159">
        <f t="shared" si="85"/>
        <v>0</v>
      </c>
      <c r="S945" s="159">
        <f>IF('Checklist Parameters'!$E$60&lt;0.2,0.2,'Checklist Parameters'!$E$60)</f>
        <v>0.72</v>
      </c>
      <c r="T945" s="160">
        <f>IF($O945="",IF('Checklist District ID'!$C$43="Y",MAX($R945:$S945)*$I945,SUM($R945:$S945)*$I945),IF(O945&gt;0,Q945*S945))</f>
        <v>0</v>
      </c>
      <c r="U945" s="160">
        <f>IF(Q945&gt;0,((I945-T945)*'Formula Matrix'!$E$38),0)</f>
        <v>0</v>
      </c>
      <c r="V945" s="160">
        <f t="shared" si="86"/>
        <v>0</v>
      </c>
      <c r="W945" s="160">
        <f>IF(V945&gt;0,(V945*'Checklist Parameters'!$E$35),0)</f>
        <v>0</v>
      </c>
      <c r="X945" s="161">
        <f t="shared" si="87"/>
        <v>0</v>
      </c>
      <c r="Y945" s="161">
        <f>IF('Checklist Parameters'!$E$102&lt;&gt;"",(I945/43560)*'Checklist Parameters'!$E$102,"N/A")</f>
        <v>0</v>
      </c>
      <c r="Z945" s="161" t="str">
        <f>IF('Checklist Parameters'!$E$58&lt;&gt;"",((I945*'Checklist Parameters'!$E$58)*'Checklist Parameters'!$E$35)/1000,"N/A")</f>
        <v>N/A</v>
      </c>
      <c r="AA945" s="161">
        <f>IF('Checklist Parameters'!$E$101&lt;&gt;"",IFERROR(I945/'Checklist Parameters'!$E$101,0),"N/A")</f>
        <v>0</v>
      </c>
      <c r="AB945" s="161" t="str">
        <f>IF('Checklist Parameters'!$E$43&lt;&gt;"",(I945*'Checklist Parameters'!$E$43)/1000,"N/A")</f>
        <v>N/A</v>
      </c>
      <c r="AC945" s="161">
        <f>IF('Checklist Parameters'!$E$16="",$X945,IF(AND('Checklist Parameters'!$E$16&lt;$X945,'Checklist Parameters'!$E$16&gt;=3),'Checklist Parameters'!$E$16,IF(AND('Checklist Parameters'!$E$16&lt;$X945,'Checklist Parameters'!$E$16&lt;3),0,$X945)))</f>
        <v>0</v>
      </c>
      <c r="AD945" s="161" t="str">
        <f>IF(AND(I945&lt;'Checklist Parameters'!$E$22,$I945&lt;&gt;0),"Y","")</f>
        <v/>
      </c>
      <c r="AE945" s="161" t="str">
        <f>IF($AD945="Y",0,IF('Checklist Parameters'!$E$25="","&lt;no limit&gt;",ROUNDDOWN((($I945-'Checklist Parameters'!$E$24)/'Checklist Parameters'!$E$25)+1,0)))</f>
        <v>&lt;no limit&gt;</v>
      </c>
      <c r="AF945" s="174">
        <f t="shared" si="88"/>
        <v>0</v>
      </c>
      <c r="AG945" s="161">
        <f t="shared" si="89"/>
        <v>0</v>
      </c>
      <c r="AH945" s="126"/>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row>
    <row r="946" spans="1:79" ht="15">
      <c r="A946" s="393"/>
      <c r="B946" s="393"/>
      <c r="C946" s="393"/>
      <c r="D946" s="393"/>
      <c r="E946" s="393"/>
      <c r="F946" s="393"/>
      <c r="G946" s="393"/>
      <c r="H946" s="394"/>
      <c r="I946" s="394"/>
      <c r="J946" s="394"/>
      <c r="K946" s="394"/>
      <c r="L946" s="394"/>
      <c r="M946" s="394"/>
      <c r="N946" s="313">
        <f>IF(IF(I946&lt;'Checklist Parameters'!$E$22,0,($I946-$L946))&lt;0,0,IF(I946&lt;'Checklist Parameters'!$E$22,0,($I946-$L946)))</f>
        <v>0</v>
      </c>
      <c r="O946" s="394"/>
      <c r="P946" s="395"/>
      <c r="Q946" s="316">
        <f t="shared" si="84"/>
        <v>0</v>
      </c>
      <c r="R946" s="159">
        <f t="shared" si="85"/>
        <v>0</v>
      </c>
      <c r="S946" s="159">
        <f>IF('Checklist Parameters'!$E$60&lt;0.2,0.2,'Checklist Parameters'!$E$60)</f>
        <v>0.72</v>
      </c>
      <c r="T946" s="160">
        <f>IF($O946="",IF('Checklist District ID'!$C$43="Y",MAX($R946:$S946)*$I946,SUM($R946:$S946)*$I946),IF(O946&gt;0,Q946*S946))</f>
        <v>0</v>
      </c>
      <c r="U946" s="160">
        <f>IF(Q946&gt;0,((I946-T946)*'Formula Matrix'!$E$38),0)</f>
        <v>0</v>
      </c>
      <c r="V946" s="160">
        <f t="shared" si="86"/>
        <v>0</v>
      </c>
      <c r="W946" s="160">
        <f>IF(V946&gt;0,(V946*'Checklist Parameters'!$E$35),0)</f>
        <v>0</v>
      </c>
      <c r="X946" s="161">
        <f t="shared" si="87"/>
        <v>0</v>
      </c>
      <c r="Y946" s="161">
        <f>IF('Checklist Parameters'!$E$102&lt;&gt;"",(I946/43560)*'Checklist Parameters'!$E$102,"N/A")</f>
        <v>0</v>
      </c>
      <c r="Z946" s="161" t="str">
        <f>IF('Checklist Parameters'!$E$58&lt;&gt;"",((I946*'Checklist Parameters'!$E$58)*'Checklist Parameters'!$E$35)/1000,"N/A")</f>
        <v>N/A</v>
      </c>
      <c r="AA946" s="161">
        <f>IF('Checklist Parameters'!$E$101&lt;&gt;"",IFERROR(I946/'Checklist Parameters'!$E$101,0),"N/A")</f>
        <v>0</v>
      </c>
      <c r="AB946" s="161" t="str">
        <f>IF('Checklist Parameters'!$E$43&lt;&gt;"",(I946*'Checklist Parameters'!$E$43)/1000,"N/A")</f>
        <v>N/A</v>
      </c>
      <c r="AC946" s="161">
        <f>IF('Checklist Parameters'!$E$16="",$X946,IF(AND('Checklist Parameters'!$E$16&lt;$X946,'Checklist Parameters'!$E$16&gt;=3),'Checklist Parameters'!$E$16,IF(AND('Checklist Parameters'!$E$16&lt;$X946,'Checklist Parameters'!$E$16&lt;3),0,$X946)))</f>
        <v>0</v>
      </c>
      <c r="AD946" s="161" t="str">
        <f>IF(AND(I946&lt;'Checklist Parameters'!$E$22,$I946&lt;&gt;0),"Y","")</f>
        <v/>
      </c>
      <c r="AE946" s="161" t="str">
        <f>IF($AD946="Y",0,IF('Checklist Parameters'!$E$25="","&lt;no limit&gt;",ROUNDDOWN((($I946-'Checklist Parameters'!$E$24)/'Checklist Parameters'!$E$25)+1,0)))</f>
        <v>&lt;no limit&gt;</v>
      </c>
      <c r="AF946" s="174">
        <f t="shared" si="88"/>
        <v>0</v>
      </c>
      <c r="AG946" s="161">
        <f t="shared" si="89"/>
        <v>0</v>
      </c>
      <c r="AH946" s="126"/>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row>
    <row r="947" spans="1:79" ht="15">
      <c r="A947" s="393"/>
      <c r="B947" s="393"/>
      <c r="C947" s="393"/>
      <c r="D947" s="393"/>
      <c r="E947" s="393"/>
      <c r="F947" s="393"/>
      <c r="G947" s="393"/>
      <c r="H947" s="394"/>
      <c r="I947" s="394"/>
      <c r="J947" s="394"/>
      <c r="K947" s="394"/>
      <c r="L947" s="394"/>
      <c r="M947" s="394"/>
      <c r="N947" s="313">
        <f>IF(IF(I947&lt;'Checklist Parameters'!$E$22,0,($I947-$L947))&lt;0,0,IF(I947&lt;'Checklist Parameters'!$E$22,0,($I947-$L947)))</f>
        <v>0</v>
      </c>
      <c r="O947" s="394"/>
      <c r="P947" s="395"/>
      <c r="Q947" s="316">
        <f t="shared" si="84"/>
        <v>0</v>
      </c>
      <c r="R947" s="159">
        <f t="shared" si="85"/>
        <v>0</v>
      </c>
      <c r="S947" s="159">
        <f>IF('Checklist Parameters'!$E$60&lt;0.2,0.2,'Checklist Parameters'!$E$60)</f>
        <v>0.72</v>
      </c>
      <c r="T947" s="160">
        <f>IF($O947="",IF('Checklist District ID'!$C$43="Y",MAX($R947:$S947)*$I947,SUM($R947:$S947)*$I947),IF(O947&gt;0,Q947*S947))</f>
        <v>0</v>
      </c>
      <c r="U947" s="160">
        <f>IF(Q947&gt;0,((I947-T947)*'Formula Matrix'!$E$38),0)</f>
        <v>0</v>
      </c>
      <c r="V947" s="160">
        <f t="shared" si="86"/>
        <v>0</v>
      </c>
      <c r="W947" s="160">
        <f>IF(V947&gt;0,(V947*'Checklist Parameters'!$E$35),0)</f>
        <v>0</v>
      </c>
      <c r="X947" s="161">
        <f t="shared" si="87"/>
        <v>0</v>
      </c>
      <c r="Y947" s="161">
        <f>IF('Checklist Parameters'!$E$102&lt;&gt;"",(I947/43560)*'Checklist Parameters'!$E$102,"N/A")</f>
        <v>0</v>
      </c>
      <c r="Z947" s="161" t="str">
        <f>IF('Checklist Parameters'!$E$58&lt;&gt;"",((I947*'Checklist Parameters'!$E$58)*'Checklist Parameters'!$E$35)/1000,"N/A")</f>
        <v>N/A</v>
      </c>
      <c r="AA947" s="161">
        <f>IF('Checklist Parameters'!$E$101&lt;&gt;"",IFERROR(I947/'Checklist Parameters'!$E$101,0),"N/A")</f>
        <v>0</v>
      </c>
      <c r="AB947" s="161" t="str">
        <f>IF('Checklist Parameters'!$E$43&lt;&gt;"",(I947*'Checklist Parameters'!$E$43)/1000,"N/A")</f>
        <v>N/A</v>
      </c>
      <c r="AC947" s="161">
        <f>IF('Checklist Parameters'!$E$16="",$X947,IF(AND('Checklist Parameters'!$E$16&lt;$X947,'Checklist Parameters'!$E$16&gt;=3),'Checklist Parameters'!$E$16,IF(AND('Checklist Parameters'!$E$16&lt;$X947,'Checklist Parameters'!$E$16&lt;3),0,$X947)))</f>
        <v>0</v>
      </c>
      <c r="AD947" s="161" t="str">
        <f>IF(AND(I947&lt;'Checklist Parameters'!$E$22,$I947&lt;&gt;0),"Y","")</f>
        <v/>
      </c>
      <c r="AE947" s="161" t="str">
        <f>IF($AD947="Y",0,IF('Checklist Parameters'!$E$25="","&lt;no limit&gt;",ROUNDDOWN((($I947-'Checklist Parameters'!$E$24)/'Checklist Parameters'!$E$25)+1,0)))</f>
        <v>&lt;no limit&gt;</v>
      </c>
      <c r="AF947" s="174">
        <f t="shared" si="88"/>
        <v>0</v>
      </c>
      <c r="AG947" s="161">
        <f t="shared" si="89"/>
        <v>0</v>
      </c>
      <c r="AH947" s="126"/>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row>
    <row r="948" spans="1:79" ht="15">
      <c r="A948" s="393"/>
      <c r="B948" s="393"/>
      <c r="C948" s="393"/>
      <c r="D948" s="393"/>
      <c r="E948" s="393"/>
      <c r="F948" s="393"/>
      <c r="G948" s="393"/>
      <c r="H948" s="394"/>
      <c r="I948" s="394"/>
      <c r="J948" s="394"/>
      <c r="K948" s="394"/>
      <c r="L948" s="394"/>
      <c r="M948" s="394"/>
      <c r="N948" s="313">
        <f>IF(IF(I948&lt;'Checklist Parameters'!$E$22,0,($I948-$L948))&lt;0,0,IF(I948&lt;'Checklist Parameters'!$E$22,0,($I948-$L948)))</f>
        <v>0</v>
      </c>
      <c r="O948" s="394"/>
      <c r="P948" s="395"/>
      <c r="Q948" s="316">
        <f t="shared" si="84"/>
        <v>0</v>
      </c>
      <c r="R948" s="159">
        <f t="shared" si="85"/>
        <v>0</v>
      </c>
      <c r="S948" s="159">
        <f>IF('Checklist Parameters'!$E$60&lt;0.2,0.2,'Checklist Parameters'!$E$60)</f>
        <v>0.72</v>
      </c>
      <c r="T948" s="160">
        <f>IF($O948="",IF('Checklist District ID'!$C$43="Y",MAX($R948:$S948)*$I948,SUM($R948:$S948)*$I948),IF(O948&gt;0,Q948*S948))</f>
        <v>0</v>
      </c>
      <c r="U948" s="160">
        <f>IF(Q948&gt;0,((I948-T948)*'Formula Matrix'!$E$38),0)</f>
        <v>0</v>
      </c>
      <c r="V948" s="160">
        <f t="shared" si="86"/>
        <v>0</v>
      </c>
      <c r="W948" s="160">
        <f>IF(V948&gt;0,(V948*'Checklist Parameters'!$E$35),0)</f>
        <v>0</v>
      </c>
      <c r="X948" s="161">
        <f t="shared" si="87"/>
        <v>0</v>
      </c>
      <c r="Y948" s="161">
        <f>IF('Checklist Parameters'!$E$102&lt;&gt;"",(I948/43560)*'Checklist Parameters'!$E$102,"N/A")</f>
        <v>0</v>
      </c>
      <c r="Z948" s="161" t="str">
        <f>IF('Checklist Parameters'!$E$58&lt;&gt;"",((I948*'Checklist Parameters'!$E$58)*'Checklist Parameters'!$E$35)/1000,"N/A")</f>
        <v>N/A</v>
      </c>
      <c r="AA948" s="161">
        <f>IF('Checklist Parameters'!$E$101&lt;&gt;"",IFERROR(I948/'Checklist Parameters'!$E$101,0),"N/A")</f>
        <v>0</v>
      </c>
      <c r="AB948" s="161" t="str">
        <f>IF('Checklist Parameters'!$E$43&lt;&gt;"",(I948*'Checklist Parameters'!$E$43)/1000,"N/A")</f>
        <v>N/A</v>
      </c>
      <c r="AC948" s="161">
        <f>IF('Checklist Parameters'!$E$16="",$X948,IF(AND('Checklist Parameters'!$E$16&lt;$X948,'Checklist Parameters'!$E$16&gt;=3),'Checklist Parameters'!$E$16,IF(AND('Checklist Parameters'!$E$16&lt;$X948,'Checklist Parameters'!$E$16&lt;3),0,$X948)))</f>
        <v>0</v>
      </c>
      <c r="AD948" s="161" t="str">
        <f>IF(AND(I948&lt;'Checklist Parameters'!$E$22,$I948&lt;&gt;0),"Y","")</f>
        <v/>
      </c>
      <c r="AE948" s="161" t="str">
        <f>IF($AD948="Y",0,IF('Checklist Parameters'!$E$25="","&lt;no limit&gt;",ROUNDDOWN((($I948-'Checklist Parameters'!$E$24)/'Checklist Parameters'!$E$25)+1,0)))</f>
        <v>&lt;no limit&gt;</v>
      </c>
      <c r="AF948" s="174">
        <f t="shared" si="88"/>
        <v>0</v>
      </c>
      <c r="AG948" s="161">
        <f t="shared" si="89"/>
        <v>0</v>
      </c>
      <c r="AH948" s="126"/>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row>
    <row r="949" spans="1:79" ht="15">
      <c r="A949" s="393"/>
      <c r="B949" s="393"/>
      <c r="C949" s="393"/>
      <c r="D949" s="393"/>
      <c r="E949" s="393"/>
      <c r="F949" s="393"/>
      <c r="G949" s="393"/>
      <c r="H949" s="394"/>
      <c r="I949" s="394"/>
      <c r="J949" s="394"/>
      <c r="K949" s="394"/>
      <c r="L949" s="394"/>
      <c r="M949" s="394"/>
      <c r="N949" s="313">
        <f>IF(IF(I949&lt;'Checklist Parameters'!$E$22,0,($I949-$L949))&lt;0,0,IF(I949&lt;'Checklist Parameters'!$E$22,0,($I949-$L949)))</f>
        <v>0</v>
      </c>
      <c r="O949" s="394"/>
      <c r="P949" s="395"/>
      <c r="Q949" s="316">
        <f t="shared" si="84"/>
        <v>0</v>
      </c>
      <c r="R949" s="159">
        <f t="shared" si="85"/>
        <v>0</v>
      </c>
      <c r="S949" s="159">
        <f>IF('Checklist Parameters'!$E$60&lt;0.2,0.2,'Checklist Parameters'!$E$60)</f>
        <v>0.72</v>
      </c>
      <c r="T949" s="160">
        <f>IF($O949="",IF('Checklist District ID'!$C$43="Y",MAX($R949:$S949)*$I949,SUM($R949:$S949)*$I949),IF(O949&gt;0,Q949*S949))</f>
        <v>0</v>
      </c>
      <c r="U949" s="160">
        <f>IF(Q949&gt;0,((I949-T949)*'Formula Matrix'!$E$38),0)</f>
        <v>0</v>
      </c>
      <c r="V949" s="160">
        <f t="shared" si="86"/>
        <v>0</v>
      </c>
      <c r="W949" s="160">
        <f>IF(V949&gt;0,(V949*'Checklist Parameters'!$E$35),0)</f>
        <v>0</v>
      </c>
      <c r="X949" s="161">
        <f t="shared" si="87"/>
        <v>0</v>
      </c>
      <c r="Y949" s="161">
        <f>IF('Checklist Parameters'!$E$102&lt;&gt;"",(I949/43560)*'Checklist Parameters'!$E$102,"N/A")</f>
        <v>0</v>
      </c>
      <c r="Z949" s="161" t="str">
        <f>IF('Checklist Parameters'!$E$58&lt;&gt;"",((I949*'Checklist Parameters'!$E$58)*'Checklist Parameters'!$E$35)/1000,"N/A")</f>
        <v>N/A</v>
      </c>
      <c r="AA949" s="161">
        <f>IF('Checklist Parameters'!$E$101&lt;&gt;"",IFERROR(I949/'Checklist Parameters'!$E$101,0),"N/A")</f>
        <v>0</v>
      </c>
      <c r="AB949" s="161" t="str">
        <f>IF('Checklist Parameters'!$E$43&lt;&gt;"",(I949*'Checklist Parameters'!$E$43)/1000,"N/A")</f>
        <v>N/A</v>
      </c>
      <c r="AC949" s="161">
        <f>IF('Checklist Parameters'!$E$16="",$X949,IF(AND('Checklist Parameters'!$E$16&lt;$X949,'Checklist Parameters'!$E$16&gt;=3),'Checklist Parameters'!$E$16,IF(AND('Checklist Parameters'!$E$16&lt;$X949,'Checklist Parameters'!$E$16&lt;3),0,$X949)))</f>
        <v>0</v>
      </c>
      <c r="AD949" s="161" t="str">
        <f>IF(AND(I949&lt;'Checklist Parameters'!$E$22,$I949&lt;&gt;0),"Y","")</f>
        <v/>
      </c>
      <c r="AE949" s="161" t="str">
        <f>IF($AD949="Y",0,IF('Checklist Parameters'!$E$25="","&lt;no limit&gt;",ROUNDDOWN((($I949-'Checklist Parameters'!$E$24)/'Checklist Parameters'!$E$25)+1,0)))</f>
        <v>&lt;no limit&gt;</v>
      </c>
      <c r="AF949" s="174">
        <f t="shared" si="88"/>
        <v>0</v>
      </c>
      <c r="AG949" s="161">
        <f t="shared" si="89"/>
        <v>0</v>
      </c>
      <c r="AH949" s="126"/>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row>
    <row r="950" spans="1:79" ht="15">
      <c r="A950" s="393"/>
      <c r="B950" s="393"/>
      <c r="C950" s="393"/>
      <c r="D950" s="393"/>
      <c r="E950" s="393"/>
      <c r="F950" s="393"/>
      <c r="G950" s="393"/>
      <c r="H950" s="394"/>
      <c r="I950" s="394"/>
      <c r="J950" s="394"/>
      <c r="K950" s="394"/>
      <c r="L950" s="394"/>
      <c r="M950" s="394"/>
      <c r="N950" s="313">
        <f>IF(IF(I950&lt;'Checklist Parameters'!$E$22,0,($I950-$L950))&lt;0,0,IF(I950&lt;'Checklist Parameters'!$E$22,0,($I950-$L950)))</f>
        <v>0</v>
      </c>
      <c r="O950" s="394"/>
      <c r="P950" s="395"/>
      <c r="Q950" s="316">
        <f t="shared" si="84"/>
        <v>0</v>
      </c>
      <c r="R950" s="159">
        <f t="shared" si="85"/>
        <v>0</v>
      </c>
      <c r="S950" s="159">
        <f>IF('Checklist Parameters'!$E$60&lt;0.2,0.2,'Checklist Parameters'!$E$60)</f>
        <v>0.72</v>
      </c>
      <c r="T950" s="160">
        <f>IF($O950="",IF('Checklist District ID'!$C$43="Y",MAX($R950:$S950)*$I950,SUM($R950:$S950)*$I950),IF(O950&gt;0,Q950*S950))</f>
        <v>0</v>
      </c>
      <c r="U950" s="160">
        <f>IF(Q950&gt;0,((I950-T950)*'Formula Matrix'!$E$38),0)</f>
        <v>0</v>
      </c>
      <c r="V950" s="160">
        <f t="shared" si="86"/>
        <v>0</v>
      </c>
      <c r="W950" s="160">
        <f>IF(V950&gt;0,(V950*'Checklist Parameters'!$E$35),0)</f>
        <v>0</v>
      </c>
      <c r="X950" s="161">
        <f t="shared" si="87"/>
        <v>0</v>
      </c>
      <c r="Y950" s="161">
        <f>IF('Checklist Parameters'!$E$102&lt;&gt;"",(I950/43560)*'Checklist Parameters'!$E$102,"N/A")</f>
        <v>0</v>
      </c>
      <c r="Z950" s="161" t="str">
        <f>IF('Checklist Parameters'!$E$58&lt;&gt;"",((I950*'Checklist Parameters'!$E$58)*'Checklist Parameters'!$E$35)/1000,"N/A")</f>
        <v>N/A</v>
      </c>
      <c r="AA950" s="161">
        <f>IF('Checklist Parameters'!$E$101&lt;&gt;"",IFERROR(I950/'Checklist Parameters'!$E$101,0),"N/A")</f>
        <v>0</v>
      </c>
      <c r="AB950" s="161" t="str">
        <f>IF('Checklist Parameters'!$E$43&lt;&gt;"",(I950*'Checklist Parameters'!$E$43)/1000,"N/A")</f>
        <v>N/A</v>
      </c>
      <c r="AC950" s="161">
        <f>IF('Checklist Parameters'!$E$16="",$X950,IF(AND('Checklist Parameters'!$E$16&lt;$X950,'Checklist Parameters'!$E$16&gt;=3),'Checklist Parameters'!$E$16,IF(AND('Checklist Parameters'!$E$16&lt;$X950,'Checklist Parameters'!$E$16&lt;3),0,$X950)))</f>
        <v>0</v>
      </c>
      <c r="AD950" s="161" t="str">
        <f>IF(AND(I950&lt;'Checklist Parameters'!$E$22,$I950&lt;&gt;0),"Y","")</f>
        <v/>
      </c>
      <c r="AE950" s="161" t="str">
        <f>IF($AD950="Y",0,IF('Checklist Parameters'!$E$25="","&lt;no limit&gt;",ROUNDDOWN((($I950-'Checklist Parameters'!$E$24)/'Checklist Parameters'!$E$25)+1,0)))</f>
        <v>&lt;no limit&gt;</v>
      </c>
      <c r="AF950" s="174">
        <f t="shared" si="88"/>
        <v>0</v>
      </c>
      <c r="AG950" s="161">
        <f t="shared" si="89"/>
        <v>0</v>
      </c>
      <c r="AH950" s="126"/>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row>
    <row r="951" spans="1:79" ht="15">
      <c r="A951" s="393"/>
      <c r="B951" s="393"/>
      <c r="C951" s="393"/>
      <c r="D951" s="393"/>
      <c r="E951" s="393"/>
      <c r="F951" s="393"/>
      <c r="G951" s="393"/>
      <c r="H951" s="394"/>
      <c r="I951" s="394"/>
      <c r="J951" s="394"/>
      <c r="K951" s="394"/>
      <c r="L951" s="394"/>
      <c r="M951" s="394"/>
      <c r="N951" s="313">
        <f>IF(IF(I951&lt;'Checklist Parameters'!$E$22,0,($I951-$L951))&lt;0,0,IF(I951&lt;'Checklist Parameters'!$E$22,0,($I951-$L951)))</f>
        <v>0</v>
      </c>
      <c r="O951" s="394"/>
      <c r="P951" s="395"/>
      <c r="Q951" s="316">
        <f t="shared" si="84"/>
        <v>0</v>
      </c>
      <c r="R951" s="159">
        <f t="shared" si="85"/>
        <v>0</v>
      </c>
      <c r="S951" s="159">
        <f>IF('Checklist Parameters'!$E$60&lt;0.2,0.2,'Checklist Parameters'!$E$60)</f>
        <v>0.72</v>
      </c>
      <c r="T951" s="160">
        <f>IF($O951="",IF('Checklist District ID'!$C$43="Y",MAX($R951:$S951)*$I951,SUM($R951:$S951)*$I951),IF(O951&gt;0,Q951*S951))</f>
        <v>0</v>
      </c>
      <c r="U951" s="160">
        <f>IF(Q951&gt;0,((I951-T951)*'Formula Matrix'!$E$38),0)</f>
        <v>0</v>
      </c>
      <c r="V951" s="160">
        <f t="shared" si="86"/>
        <v>0</v>
      </c>
      <c r="W951" s="160">
        <f>IF(V951&gt;0,(V951*'Checklist Parameters'!$E$35),0)</f>
        <v>0</v>
      </c>
      <c r="X951" s="161">
        <f t="shared" si="87"/>
        <v>0</v>
      </c>
      <c r="Y951" s="161">
        <f>IF('Checklist Parameters'!$E$102&lt;&gt;"",(I951/43560)*'Checklist Parameters'!$E$102,"N/A")</f>
        <v>0</v>
      </c>
      <c r="Z951" s="161" t="str">
        <f>IF('Checklist Parameters'!$E$58&lt;&gt;"",((I951*'Checklist Parameters'!$E$58)*'Checklist Parameters'!$E$35)/1000,"N/A")</f>
        <v>N/A</v>
      </c>
      <c r="AA951" s="161">
        <f>IF('Checklist Parameters'!$E$101&lt;&gt;"",IFERROR(I951/'Checklist Parameters'!$E$101,0),"N/A")</f>
        <v>0</v>
      </c>
      <c r="AB951" s="161" t="str">
        <f>IF('Checklist Parameters'!$E$43&lt;&gt;"",(I951*'Checklist Parameters'!$E$43)/1000,"N/A")</f>
        <v>N/A</v>
      </c>
      <c r="AC951" s="161">
        <f>IF('Checklist Parameters'!$E$16="",$X951,IF(AND('Checklist Parameters'!$E$16&lt;$X951,'Checklist Parameters'!$E$16&gt;=3),'Checklist Parameters'!$E$16,IF(AND('Checklist Parameters'!$E$16&lt;$X951,'Checklist Parameters'!$E$16&lt;3),0,$X951)))</f>
        <v>0</v>
      </c>
      <c r="AD951" s="161" t="str">
        <f>IF(AND(I951&lt;'Checklist Parameters'!$E$22,$I951&lt;&gt;0),"Y","")</f>
        <v/>
      </c>
      <c r="AE951" s="161" t="str">
        <f>IF($AD951="Y",0,IF('Checklist Parameters'!$E$25="","&lt;no limit&gt;",ROUNDDOWN((($I951-'Checklist Parameters'!$E$24)/'Checklist Parameters'!$E$25)+1,0)))</f>
        <v>&lt;no limit&gt;</v>
      </c>
      <c r="AF951" s="174">
        <f t="shared" si="88"/>
        <v>0</v>
      </c>
      <c r="AG951" s="161">
        <f t="shared" si="89"/>
        <v>0</v>
      </c>
      <c r="AH951" s="126"/>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row>
    <row r="952" spans="1:79" ht="15">
      <c r="A952" s="393"/>
      <c r="B952" s="393"/>
      <c r="C952" s="393"/>
      <c r="D952" s="393"/>
      <c r="E952" s="393"/>
      <c r="F952" s="393"/>
      <c r="G952" s="393"/>
      <c r="H952" s="394"/>
      <c r="I952" s="394"/>
      <c r="J952" s="394"/>
      <c r="K952" s="394"/>
      <c r="L952" s="394"/>
      <c r="M952" s="394"/>
      <c r="N952" s="313">
        <f>IF(IF(I952&lt;'Checklist Parameters'!$E$22,0,($I952-$L952))&lt;0,0,IF(I952&lt;'Checklist Parameters'!$E$22,0,($I952-$L952)))</f>
        <v>0</v>
      </c>
      <c r="O952" s="394"/>
      <c r="P952" s="395"/>
      <c r="Q952" s="316">
        <f t="shared" si="84"/>
        <v>0</v>
      </c>
      <c r="R952" s="159">
        <f t="shared" si="85"/>
        <v>0</v>
      </c>
      <c r="S952" s="159">
        <f>IF('Checklist Parameters'!$E$60&lt;0.2,0.2,'Checklist Parameters'!$E$60)</f>
        <v>0.72</v>
      </c>
      <c r="T952" s="160">
        <f>IF($O952="",IF('Checklist District ID'!$C$43="Y",MAX($R952:$S952)*$I952,SUM($R952:$S952)*$I952),IF(O952&gt;0,Q952*S952))</f>
        <v>0</v>
      </c>
      <c r="U952" s="160">
        <f>IF(Q952&gt;0,((I952-T952)*'Formula Matrix'!$E$38),0)</f>
        <v>0</v>
      </c>
      <c r="V952" s="160">
        <f t="shared" si="86"/>
        <v>0</v>
      </c>
      <c r="W952" s="160">
        <f>IF(V952&gt;0,(V952*'Checklist Parameters'!$E$35),0)</f>
        <v>0</v>
      </c>
      <c r="X952" s="161">
        <f t="shared" si="87"/>
        <v>0</v>
      </c>
      <c r="Y952" s="161">
        <f>IF('Checklist Parameters'!$E$102&lt;&gt;"",(I952/43560)*'Checklist Parameters'!$E$102,"N/A")</f>
        <v>0</v>
      </c>
      <c r="Z952" s="161" t="str">
        <f>IF('Checklist Parameters'!$E$58&lt;&gt;"",((I952*'Checklist Parameters'!$E$58)*'Checklist Parameters'!$E$35)/1000,"N/A")</f>
        <v>N/A</v>
      </c>
      <c r="AA952" s="161">
        <f>IF('Checklist Parameters'!$E$101&lt;&gt;"",IFERROR(I952/'Checklist Parameters'!$E$101,0),"N/A")</f>
        <v>0</v>
      </c>
      <c r="AB952" s="161" t="str">
        <f>IF('Checklist Parameters'!$E$43&lt;&gt;"",(I952*'Checklist Parameters'!$E$43)/1000,"N/A")</f>
        <v>N/A</v>
      </c>
      <c r="AC952" s="161">
        <f>IF('Checklist Parameters'!$E$16="",$X952,IF(AND('Checklist Parameters'!$E$16&lt;$X952,'Checklist Parameters'!$E$16&gt;=3),'Checklist Parameters'!$E$16,IF(AND('Checklist Parameters'!$E$16&lt;$X952,'Checklist Parameters'!$E$16&lt;3),0,$X952)))</f>
        <v>0</v>
      </c>
      <c r="AD952" s="161" t="str">
        <f>IF(AND(I952&lt;'Checklist Parameters'!$E$22,$I952&lt;&gt;0),"Y","")</f>
        <v/>
      </c>
      <c r="AE952" s="161" t="str">
        <f>IF($AD952="Y",0,IF('Checklist Parameters'!$E$25="","&lt;no limit&gt;",ROUNDDOWN((($I952-'Checklist Parameters'!$E$24)/'Checklist Parameters'!$E$25)+1,0)))</f>
        <v>&lt;no limit&gt;</v>
      </c>
      <c r="AF952" s="174">
        <f t="shared" si="88"/>
        <v>0</v>
      </c>
      <c r="AG952" s="161">
        <f t="shared" si="89"/>
        <v>0</v>
      </c>
      <c r="AH952" s="126"/>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row>
    <row r="953" spans="1:79" ht="15">
      <c r="A953" s="393"/>
      <c r="B953" s="393"/>
      <c r="C953" s="393"/>
      <c r="D953" s="393"/>
      <c r="E953" s="393"/>
      <c r="F953" s="393"/>
      <c r="G953" s="393"/>
      <c r="H953" s="394"/>
      <c r="I953" s="394"/>
      <c r="J953" s="394"/>
      <c r="K953" s="394"/>
      <c r="L953" s="394"/>
      <c r="M953" s="394"/>
      <c r="N953" s="313">
        <f>IF(IF(I953&lt;'Checklist Parameters'!$E$22,0,($I953-$L953))&lt;0,0,IF(I953&lt;'Checklist Parameters'!$E$22,0,($I953-$L953)))</f>
        <v>0</v>
      </c>
      <c r="O953" s="394"/>
      <c r="P953" s="395"/>
      <c r="Q953" s="316">
        <f t="shared" si="84"/>
        <v>0</v>
      </c>
      <c r="R953" s="159">
        <f t="shared" si="85"/>
        <v>0</v>
      </c>
      <c r="S953" s="159">
        <f>IF('Checklist Parameters'!$E$60&lt;0.2,0.2,'Checklist Parameters'!$E$60)</f>
        <v>0.72</v>
      </c>
      <c r="T953" s="160">
        <f>IF($O953="",IF('Checklist District ID'!$C$43="Y",MAX($R953:$S953)*$I953,SUM($R953:$S953)*$I953),IF(O953&gt;0,Q953*S953))</f>
        <v>0</v>
      </c>
      <c r="U953" s="160">
        <f>IF(Q953&gt;0,((I953-T953)*'Formula Matrix'!$E$38),0)</f>
        <v>0</v>
      </c>
      <c r="V953" s="160">
        <f t="shared" si="86"/>
        <v>0</v>
      </c>
      <c r="W953" s="160">
        <f>IF(V953&gt;0,(V953*'Checklist Parameters'!$E$35),0)</f>
        <v>0</v>
      </c>
      <c r="X953" s="161">
        <f t="shared" si="87"/>
        <v>0</v>
      </c>
      <c r="Y953" s="161">
        <f>IF('Checklist Parameters'!$E$102&lt;&gt;"",(I953/43560)*'Checklist Parameters'!$E$102,"N/A")</f>
        <v>0</v>
      </c>
      <c r="Z953" s="161" t="str">
        <f>IF('Checklist Parameters'!$E$58&lt;&gt;"",((I953*'Checklist Parameters'!$E$58)*'Checklist Parameters'!$E$35)/1000,"N/A")</f>
        <v>N/A</v>
      </c>
      <c r="AA953" s="161">
        <f>IF('Checklist Parameters'!$E$101&lt;&gt;"",IFERROR(I953/'Checklist Parameters'!$E$101,0),"N/A")</f>
        <v>0</v>
      </c>
      <c r="AB953" s="161" t="str">
        <f>IF('Checklist Parameters'!$E$43&lt;&gt;"",(I953*'Checklist Parameters'!$E$43)/1000,"N/A")</f>
        <v>N/A</v>
      </c>
      <c r="AC953" s="161">
        <f>IF('Checklist Parameters'!$E$16="",$X953,IF(AND('Checklist Parameters'!$E$16&lt;$X953,'Checklist Parameters'!$E$16&gt;=3),'Checklist Parameters'!$E$16,IF(AND('Checklist Parameters'!$E$16&lt;$X953,'Checklist Parameters'!$E$16&lt;3),0,$X953)))</f>
        <v>0</v>
      </c>
      <c r="AD953" s="161" t="str">
        <f>IF(AND(I953&lt;'Checklist Parameters'!$E$22,$I953&lt;&gt;0),"Y","")</f>
        <v/>
      </c>
      <c r="AE953" s="161" t="str">
        <f>IF($AD953="Y",0,IF('Checklist Parameters'!$E$25="","&lt;no limit&gt;",ROUNDDOWN((($I953-'Checklist Parameters'!$E$24)/'Checklist Parameters'!$E$25)+1,0)))</f>
        <v>&lt;no limit&gt;</v>
      </c>
      <c r="AF953" s="174">
        <f t="shared" si="88"/>
        <v>0</v>
      </c>
      <c r="AG953" s="161">
        <f t="shared" si="89"/>
        <v>0</v>
      </c>
      <c r="AH953" s="126"/>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row>
    <row r="954" spans="1:79" ht="15">
      <c r="A954" s="393"/>
      <c r="B954" s="393"/>
      <c r="C954" s="393"/>
      <c r="D954" s="393"/>
      <c r="E954" s="393"/>
      <c r="F954" s="393"/>
      <c r="G954" s="393"/>
      <c r="H954" s="394"/>
      <c r="I954" s="394"/>
      <c r="J954" s="394"/>
      <c r="K954" s="394"/>
      <c r="L954" s="394"/>
      <c r="M954" s="394"/>
      <c r="N954" s="313">
        <f>IF(IF(I954&lt;'Checklist Parameters'!$E$22,0,($I954-$L954))&lt;0,0,IF(I954&lt;'Checklist Parameters'!$E$22,0,($I954-$L954)))</f>
        <v>0</v>
      </c>
      <c r="O954" s="394"/>
      <c r="P954" s="395"/>
      <c r="Q954" s="316">
        <f t="shared" si="84"/>
        <v>0</v>
      </c>
      <c r="R954" s="159">
        <f t="shared" si="85"/>
        <v>0</v>
      </c>
      <c r="S954" s="159">
        <f>IF('Checklist Parameters'!$E$60&lt;0.2,0.2,'Checklist Parameters'!$E$60)</f>
        <v>0.72</v>
      </c>
      <c r="T954" s="160">
        <f>IF($O954="",IF('Checklist District ID'!$C$43="Y",MAX($R954:$S954)*$I954,SUM($R954:$S954)*$I954),IF(O954&gt;0,Q954*S954))</f>
        <v>0</v>
      </c>
      <c r="U954" s="160">
        <f>IF(Q954&gt;0,((I954-T954)*'Formula Matrix'!$E$38),0)</f>
        <v>0</v>
      </c>
      <c r="V954" s="160">
        <f t="shared" si="86"/>
        <v>0</v>
      </c>
      <c r="W954" s="160">
        <f>IF(V954&gt;0,(V954*'Checklist Parameters'!$E$35),0)</f>
        <v>0</v>
      </c>
      <c r="X954" s="161">
        <f t="shared" si="87"/>
        <v>0</v>
      </c>
      <c r="Y954" s="161">
        <f>IF('Checklist Parameters'!$E$102&lt;&gt;"",(I954/43560)*'Checklist Parameters'!$E$102,"N/A")</f>
        <v>0</v>
      </c>
      <c r="Z954" s="161" t="str">
        <f>IF('Checklist Parameters'!$E$58&lt;&gt;"",((I954*'Checklist Parameters'!$E$58)*'Checklist Parameters'!$E$35)/1000,"N/A")</f>
        <v>N/A</v>
      </c>
      <c r="AA954" s="161">
        <f>IF('Checklist Parameters'!$E$101&lt;&gt;"",IFERROR(I954/'Checklist Parameters'!$E$101,0),"N/A")</f>
        <v>0</v>
      </c>
      <c r="AB954" s="161" t="str">
        <f>IF('Checklist Parameters'!$E$43&lt;&gt;"",(I954*'Checklist Parameters'!$E$43)/1000,"N/A")</f>
        <v>N/A</v>
      </c>
      <c r="AC954" s="161">
        <f>IF('Checklist Parameters'!$E$16="",$X954,IF(AND('Checklist Parameters'!$E$16&lt;$X954,'Checklist Parameters'!$E$16&gt;=3),'Checklist Parameters'!$E$16,IF(AND('Checklist Parameters'!$E$16&lt;$X954,'Checklist Parameters'!$E$16&lt;3),0,$X954)))</f>
        <v>0</v>
      </c>
      <c r="AD954" s="161" t="str">
        <f>IF(AND(I954&lt;'Checklist Parameters'!$E$22,$I954&lt;&gt;0),"Y","")</f>
        <v/>
      </c>
      <c r="AE954" s="161" t="str">
        <f>IF($AD954="Y",0,IF('Checklist Parameters'!$E$25="","&lt;no limit&gt;",ROUNDDOWN((($I954-'Checklist Parameters'!$E$24)/'Checklist Parameters'!$E$25)+1,0)))</f>
        <v>&lt;no limit&gt;</v>
      </c>
      <c r="AF954" s="174">
        <f t="shared" si="88"/>
        <v>0</v>
      </c>
      <c r="AG954" s="161">
        <f t="shared" si="89"/>
        <v>0</v>
      </c>
      <c r="AH954" s="126"/>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row>
    <row r="955" spans="1:79" ht="15">
      <c r="A955" s="393"/>
      <c r="B955" s="393"/>
      <c r="C955" s="393"/>
      <c r="D955" s="393"/>
      <c r="E955" s="393"/>
      <c r="F955" s="393"/>
      <c r="G955" s="393"/>
      <c r="H955" s="394"/>
      <c r="I955" s="394"/>
      <c r="J955" s="394"/>
      <c r="K955" s="394"/>
      <c r="L955" s="394"/>
      <c r="M955" s="394"/>
      <c r="N955" s="313">
        <f>IF(IF(I955&lt;'Checklist Parameters'!$E$22,0,($I955-$L955))&lt;0,0,IF(I955&lt;'Checklist Parameters'!$E$22,0,($I955-$L955)))</f>
        <v>0</v>
      </c>
      <c r="O955" s="394"/>
      <c r="P955" s="395"/>
      <c r="Q955" s="316">
        <f t="shared" si="84"/>
        <v>0</v>
      </c>
      <c r="R955" s="159">
        <f t="shared" si="85"/>
        <v>0</v>
      </c>
      <c r="S955" s="159">
        <f>IF('Checklist Parameters'!$E$60&lt;0.2,0.2,'Checklist Parameters'!$E$60)</f>
        <v>0.72</v>
      </c>
      <c r="T955" s="160">
        <f>IF($O955="",IF('Checklist District ID'!$C$43="Y",MAX($R955:$S955)*$I955,SUM($R955:$S955)*$I955),IF(O955&gt;0,Q955*S955))</f>
        <v>0</v>
      </c>
      <c r="U955" s="160">
        <f>IF(Q955&gt;0,((I955-T955)*'Formula Matrix'!$E$38),0)</f>
        <v>0</v>
      </c>
      <c r="V955" s="160">
        <f t="shared" si="86"/>
        <v>0</v>
      </c>
      <c r="W955" s="160">
        <f>IF(V955&gt;0,(V955*'Checklist Parameters'!$E$35),0)</f>
        <v>0</v>
      </c>
      <c r="X955" s="161">
        <f t="shared" si="87"/>
        <v>0</v>
      </c>
      <c r="Y955" s="161">
        <f>IF('Checklist Parameters'!$E$102&lt;&gt;"",(I955/43560)*'Checklist Parameters'!$E$102,"N/A")</f>
        <v>0</v>
      </c>
      <c r="Z955" s="161" t="str">
        <f>IF('Checklist Parameters'!$E$58&lt;&gt;"",((I955*'Checklist Parameters'!$E$58)*'Checklist Parameters'!$E$35)/1000,"N/A")</f>
        <v>N/A</v>
      </c>
      <c r="AA955" s="161">
        <f>IF('Checklist Parameters'!$E$101&lt;&gt;"",IFERROR(I955/'Checklist Parameters'!$E$101,0),"N/A")</f>
        <v>0</v>
      </c>
      <c r="AB955" s="161" t="str">
        <f>IF('Checklist Parameters'!$E$43&lt;&gt;"",(I955*'Checklist Parameters'!$E$43)/1000,"N/A")</f>
        <v>N/A</v>
      </c>
      <c r="AC955" s="161">
        <f>IF('Checklist Parameters'!$E$16="",$X955,IF(AND('Checklist Parameters'!$E$16&lt;$X955,'Checklist Parameters'!$E$16&gt;=3),'Checklist Parameters'!$E$16,IF(AND('Checklist Parameters'!$E$16&lt;$X955,'Checklist Parameters'!$E$16&lt;3),0,$X955)))</f>
        <v>0</v>
      </c>
      <c r="AD955" s="161" t="str">
        <f>IF(AND(I955&lt;'Checklist Parameters'!$E$22,$I955&lt;&gt;0),"Y","")</f>
        <v/>
      </c>
      <c r="AE955" s="161" t="str">
        <f>IF($AD955="Y",0,IF('Checklist Parameters'!$E$25="","&lt;no limit&gt;",ROUNDDOWN((($I955-'Checklist Parameters'!$E$24)/'Checklist Parameters'!$E$25)+1,0)))</f>
        <v>&lt;no limit&gt;</v>
      </c>
      <c r="AF955" s="174">
        <f t="shared" si="88"/>
        <v>0</v>
      </c>
      <c r="AG955" s="161">
        <f t="shared" si="89"/>
        <v>0</v>
      </c>
      <c r="AH955" s="126"/>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row>
    <row r="956" spans="1:79" ht="15">
      <c r="A956" s="393"/>
      <c r="B956" s="393"/>
      <c r="C956" s="393"/>
      <c r="D956" s="393"/>
      <c r="E956" s="393"/>
      <c r="F956" s="393"/>
      <c r="G956" s="393"/>
      <c r="H956" s="394"/>
      <c r="I956" s="394"/>
      <c r="J956" s="394"/>
      <c r="K956" s="394"/>
      <c r="L956" s="394"/>
      <c r="M956" s="394"/>
      <c r="N956" s="313">
        <f>IF(IF(I956&lt;'Checklist Parameters'!$E$22,0,($I956-$L956))&lt;0,0,IF(I956&lt;'Checklist Parameters'!$E$22,0,($I956-$L956)))</f>
        <v>0</v>
      </c>
      <c r="O956" s="394"/>
      <c r="P956" s="395"/>
      <c r="Q956" s="316">
        <f t="shared" si="84"/>
        <v>0</v>
      </c>
      <c r="R956" s="159">
        <f t="shared" si="85"/>
        <v>0</v>
      </c>
      <c r="S956" s="159">
        <f>IF('Checklist Parameters'!$E$60&lt;0.2,0.2,'Checklist Parameters'!$E$60)</f>
        <v>0.72</v>
      </c>
      <c r="T956" s="160">
        <f>IF($O956="",IF('Checklist District ID'!$C$43="Y",MAX($R956:$S956)*$I956,SUM($R956:$S956)*$I956),IF(O956&gt;0,Q956*S956))</f>
        <v>0</v>
      </c>
      <c r="U956" s="160">
        <f>IF(Q956&gt;0,((I956-T956)*'Formula Matrix'!$E$38),0)</f>
        <v>0</v>
      </c>
      <c r="V956" s="160">
        <f t="shared" si="86"/>
        <v>0</v>
      </c>
      <c r="W956" s="160">
        <f>IF(V956&gt;0,(V956*'Checklist Parameters'!$E$35),0)</f>
        <v>0</v>
      </c>
      <c r="X956" s="161">
        <f t="shared" si="87"/>
        <v>0</v>
      </c>
      <c r="Y956" s="161">
        <f>IF('Checklist Parameters'!$E$102&lt;&gt;"",(I956/43560)*'Checklist Parameters'!$E$102,"N/A")</f>
        <v>0</v>
      </c>
      <c r="Z956" s="161" t="str">
        <f>IF('Checklist Parameters'!$E$58&lt;&gt;"",((I956*'Checklist Parameters'!$E$58)*'Checklist Parameters'!$E$35)/1000,"N/A")</f>
        <v>N/A</v>
      </c>
      <c r="AA956" s="161">
        <f>IF('Checklist Parameters'!$E$101&lt;&gt;"",IFERROR(I956/'Checklist Parameters'!$E$101,0),"N/A")</f>
        <v>0</v>
      </c>
      <c r="AB956" s="161" t="str">
        <f>IF('Checklist Parameters'!$E$43&lt;&gt;"",(I956*'Checklist Parameters'!$E$43)/1000,"N/A")</f>
        <v>N/A</v>
      </c>
      <c r="AC956" s="161">
        <f>IF('Checklist Parameters'!$E$16="",$X956,IF(AND('Checklist Parameters'!$E$16&lt;$X956,'Checklist Parameters'!$E$16&gt;=3),'Checklist Parameters'!$E$16,IF(AND('Checklist Parameters'!$E$16&lt;$X956,'Checklist Parameters'!$E$16&lt;3),0,$X956)))</f>
        <v>0</v>
      </c>
      <c r="AD956" s="161" t="str">
        <f>IF(AND(I956&lt;'Checklist Parameters'!$E$22,$I956&lt;&gt;0),"Y","")</f>
        <v/>
      </c>
      <c r="AE956" s="161" t="str">
        <f>IF($AD956="Y",0,IF('Checklist Parameters'!$E$25="","&lt;no limit&gt;",ROUNDDOWN((($I956-'Checklist Parameters'!$E$24)/'Checklist Parameters'!$E$25)+1,0)))</f>
        <v>&lt;no limit&gt;</v>
      </c>
      <c r="AF956" s="174">
        <f t="shared" si="88"/>
        <v>0</v>
      </c>
      <c r="AG956" s="161">
        <f t="shared" si="89"/>
        <v>0</v>
      </c>
      <c r="AH956" s="126"/>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row>
    <row r="957" spans="1:79" ht="15">
      <c r="A957" s="393"/>
      <c r="B957" s="393"/>
      <c r="C957" s="393"/>
      <c r="D957" s="393"/>
      <c r="E957" s="393"/>
      <c r="F957" s="393"/>
      <c r="G957" s="393"/>
      <c r="H957" s="394"/>
      <c r="I957" s="394"/>
      <c r="J957" s="394"/>
      <c r="K957" s="394"/>
      <c r="L957" s="394"/>
      <c r="M957" s="394"/>
      <c r="N957" s="313">
        <f>IF(IF(I957&lt;'Checklist Parameters'!$E$22,0,($I957-$L957))&lt;0,0,IF(I957&lt;'Checklist Parameters'!$E$22,0,($I957-$L957)))</f>
        <v>0</v>
      </c>
      <c r="O957" s="394"/>
      <c r="P957" s="395"/>
      <c r="Q957" s="316">
        <f t="shared" si="84"/>
        <v>0</v>
      </c>
      <c r="R957" s="159">
        <f t="shared" si="85"/>
        <v>0</v>
      </c>
      <c r="S957" s="159">
        <f>IF('Checklist Parameters'!$E$60&lt;0.2,0.2,'Checklist Parameters'!$E$60)</f>
        <v>0.72</v>
      </c>
      <c r="T957" s="160">
        <f>IF($O957="",IF('Checklist District ID'!$C$43="Y",MAX($R957:$S957)*$I957,SUM($R957:$S957)*$I957),IF(O957&gt;0,Q957*S957))</f>
        <v>0</v>
      </c>
      <c r="U957" s="160">
        <f>IF(Q957&gt;0,((I957-T957)*'Formula Matrix'!$E$38),0)</f>
        <v>0</v>
      </c>
      <c r="V957" s="160">
        <f t="shared" si="86"/>
        <v>0</v>
      </c>
      <c r="W957" s="160">
        <f>IF(V957&gt;0,(V957*'Checklist Parameters'!$E$35),0)</f>
        <v>0</v>
      </c>
      <c r="X957" s="161">
        <f t="shared" si="87"/>
        <v>0</v>
      </c>
      <c r="Y957" s="161">
        <f>IF('Checklist Parameters'!$E$102&lt;&gt;"",(I957/43560)*'Checklist Parameters'!$E$102,"N/A")</f>
        <v>0</v>
      </c>
      <c r="Z957" s="161" t="str">
        <f>IF('Checklist Parameters'!$E$58&lt;&gt;"",((I957*'Checklist Parameters'!$E$58)*'Checklist Parameters'!$E$35)/1000,"N/A")</f>
        <v>N/A</v>
      </c>
      <c r="AA957" s="161">
        <f>IF('Checklist Parameters'!$E$101&lt;&gt;"",IFERROR(I957/'Checklist Parameters'!$E$101,0),"N/A")</f>
        <v>0</v>
      </c>
      <c r="AB957" s="161" t="str">
        <f>IF('Checklist Parameters'!$E$43&lt;&gt;"",(I957*'Checklist Parameters'!$E$43)/1000,"N/A")</f>
        <v>N/A</v>
      </c>
      <c r="AC957" s="161">
        <f>IF('Checklist Parameters'!$E$16="",$X957,IF(AND('Checklist Parameters'!$E$16&lt;$X957,'Checklist Parameters'!$E$16&gt;=3),'Checklist Parameters'!$E$16,IF(AND('Checklist Parameters'!$E$16&lt;$X957,'Checklist Parameters'!$E$16&lt;3),0,$X957)))</f>
        <v>0</v>
      </c>
      <c r="AD957" s="161" t="str">
        <f>IF(AND(I957&lt;'Checklist Parameters'!$E$22,$I957&lt;&gt;0),"Y","")</f>
        <v/>
      </c>
      <c r="AE957" s="161" t="str">
        <f>IF($AD957="Y",0,IF('Checklist Parameters'!$E$25="","&lt;no limit&gt;",ROUNDDOWN((($I957-'Checklist Parameters'!$E$24)/'Checklist Parameters'!$E$25)+1,0)))</f>
        <v>&lt;no limit&gt;</v>
      </c>
      <c r="AF957" s="174">
        <f t="shared" si="88"/>
        <v>0</v>
      </c>
      <c r="AG957" s="161">
        <f t="shared" si="89"/>
        <v>0</v>
      </c>
      <c r="AH957" s="126"/>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row>
    <row r="958" spans="1:79" ht="15">
      <c r="A958" s="393"/>
      <c r="B958" s="393"/>
      <c r="C958" s="393"/>
      <c r="D958" s="393"/>
      <c r="E958" s="393"/>
      <c r="F958" s="393"/>
      <c r="G958" s="393"/>
      <c r="H958" s="394"/>
      <c r="I958" s="394"/>
      <c r="J958" s="394"/>
      <c r="K958" s="394"/>
      <c r="L958" s="394"/>
      <c r="M958" s="394"/>
      <c r="N958" s="313">
        <f>IF(IF(I958&lt;'Checklist Parameters'!$E$22,0,($I958-$L958))&lt;0,0,IF(I958&lt;'Checklist Parameters'!$E$22,0,($I958-$L958)))</f>
        <v>0</v>
      </c>
      <c r="O958" s="394"/>
      <c r="P958" s="395"/>
      <c r="Q958" s="316">
        <f t="shared" si="84"/>
        <v>0</v>
      </c>
      <c r="R958" s="159">
        <f t="shared" si="85"/>
        <v>0</v>
      </c>
      <c r="S958" s="159">
        <f>IF('Checklist Parameters'!$E$60&lt;0.2,0.2,'Checklist Parameters'!$E$60)</f>
        <v>0.72</v>
      </c>
      <c r="T958" s="160">
        <f>IF($O958="",IF('Checklist District ID'!$C$43="Y",MAX($R958:$S958)*$I958,SUM($R958:$S958)*$I958),IF(O958&gt;0,Q958*S958))</f>
        <v>0</v>
      </c>
      <c r="U958" s="160">
        <f>IF(Q958&gt;0,((I958-T958)*'Formula Matrix'!$E$38),0)</f>
        <v>0</v>
      </c>
      <c r="V958" s="160">
        <f t="shared" si="86"/>
        <v>0</v>
      </c>
      <c r="W958" s="160">
        <f>IF(V958&gt;0,(V958*'Checklist Parameters'!$E$35),0)</f>
        <v>0</v>
      </c>
      <c r="X958" s="161">
        <f t="shared" si="87"/>
        <v>0</v>
      </c>
      <c r="Y958" s="161">
        <f>IF('Checklist Parameters'!$E$102&lt;&gt;"",(I958/43560)*'Checklist Parameters'!$E$102,"N/A")</f>
        <v>0</v>
      </c>
      <c r="Z958" s="161" t="str">
        <f>IF('Checklist Parameters'!$E$58&lt;&gt;"",((I958*'Checklist Parameters'!$E$58)*'Checklist Parameters'!$E$35)/1000,"N/A")</f>
        <v>N/A</v>
      </c>
      <c r="AA958" s="161">
        <f>IF('Checklist Parameters'!$E$101&lt;&gt;"",IFERROR(I958/'Checklist Parameters'!$E$101,0),"N/A")</f>
        <v>0</v>
      </c>
      <c r="AB958" s="161" t="str">
        <f>IF('Checklist Parameters'!$E$43&lt;&gt;"",(I958*'Checklist Parameters'!$E$43)/1000,"N/A")</f>
        <v>N/A</v>
      </c>
      <c r="AC958" s="161">
        <f>IF('Checklist Parameters'!$E$16="",$X958,IF(AND('Checklist Parameters'!$E$16&lt;$X958,'Checklist Parameters'!$E$16&gt;=3),'Checklist Parameters'!$E$16,IF(AND('Checklist Parameters'!$E$16&lt;$X958,'Checklist Parameters'!$E$16&lt;3),0,$X958)))</f>
        <v>0</v>
      </c>
      <c r="AD958" s="161" t="str">
        <f>IF(AND(I958&lt;'Checklist Parameters'!$E$22,$I958&lt;&gt;0),"Y","")</f>
        <v/>
      </c>
      <c r="AE958" s="161" t="str">
        <f>IF($AD958="Y",0,IF('Checklist Parameters'!$E$25="","&lt;no limit&gt;",ROUNDDOWN((($I958-'Checklist Parameters'!$E$24)/'Checklist Parameters'!$E$25)+1,0)))</f>
        <v>&lt;no limit&gt;</v>
      </c>
      <c r="AF958" s="174">
        <f t="shared" si="88"/>
        <v>0</v>
      </c>
      <c r="AG958" s="161">
        <f t="shared" si="89"/>
        <v>0</v>
      </c>
      <c r="AH958" s="126"/>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row>
    <row r="959" spans="1:79" ht="15">
      <c r="A959" s="393"/>
      <c r="B959" s="393"/>
      <c r="C959" s="393"/>
      <c r="D959" s="393"/>
      <c r="E959" s="393"/>
      <c r="F959" s="393"/>
      <c r="G959" s="393"/>
      <c r="H959" s="394"/>
      <c r="I959" s="394"/>
      <c r="J959" s="394"/>
      <c r="K959" s="394"/>
      <c r="L959" s="394"/>
      <c r="M959" s="394"/>
      <c r="N959" s="313">
        <f>IF(IF(I959&lt;'Checklist Parameters'!$E$22,0,($I959-$L959))&lt;0,0,IF(I959&lt;'Checklist Parameters'!$E$22,0,($I959-$L959)))</f>
        <v>0</v>
      </c>
      <c r="O959" s="394"/>
      <c r="P959" s="395"/>
      <c r="Q959" s="316">
        <f t="shared" si="84"/>
        <v>0</v>
      </c>
      <c r="R959" s="159">
        <f t="shared" si="85"/>
        <v>0</v>
      </c>
      <c r="S959" s="159">
        <f>IF('Checklist Parameters'!$E$60&lt;0.2,0.2,'Checklist Parameters'!$E$60)</f>
        <v>0.72</v>
      </c>
      <c r="T959" s="160">
        <f>IF($O959="",IF('Checklist District ID'!$C$43="Y",MAX($R959:$S959)*$I959,SUM($R959:$S959)*$I959),IF(O959&gt;0,Q959*S959))</f>
        <v>0</v>
      </c>
      <c r="U959" s="160">
        <f>IF(Q959&gt;0,((I959-T959)*'Formula Matrix'!$E$38),0)</f>
        <v>0</v>
      </c>
      <c r="V959" s="160">
        <f t="shared" si="86"/>
        <v>0</v>
      </c>
      <c r="W959" s="160">
        <f>IF(V959&gt;0,(V959*'Checklist Parameters'!$E$35),0)</f>
        <v>0</v>
      </c>
      <c r="X959" s="161">
        <f t="shared" si="87"/>
        <v>0</v>
      </c>
      <c r="Y959" s="161">
        <f>IF('Checklist Parameters'!$E$102&lt;&gt;"",(I959/43560)*'Checklist Parameters'!$E$102,"N/A")</f>
        <v>0</v>
      </c>
      <c r="Z959" s="161" t="str">
        <f>IF('Checklist Parameters'!$E$58&lt;&gt;"",((I959*'Checklist Parameters'!$E$58)*'Checklist Parameters'!$E$35)/1000,"N/A")</f>
        <v>N/A</v>
      </c>
      <c r="AA959" s="161">
        <f>IF('Checklist Parameters'!$E$101&lt;&gt;"",IFERROR(I959/'Checklist Parameters'!$E$101,0),"N/A")</f>
        <v>0</v>
      </c>
      <c r="AB959" s="161" t="str">
        <f>IF('Checklist Parameters'!$E$43&lt;&gt;"",(I959*'Checklist Parameters'!$E$43)/1000,"N/A")</f>
        <v>N/A</v>
      </c>
      <c r="AC959" s="161">
        <f>IF('Checklist Parameters'!$E$16="",$X959,IF(AND('Checklist Parameters'!$E$16&lt;$X959,'Checklist Parameters'!$E$16&gt;=3),'Checklist Parameters'!$E$16,IF(AND('Checklist Parameters'!$E$16&lt;$X959,'Checklist Parameters'!$E$16&lt;3),0,$X959)))</f>
        <v>0</v>
      </c>
      <c r="AD959" s="161" t="str">
        <f>IF(AND(I959&lt;'Checklist Parameters'!$E$22,$I959&lt;&gt;0),"Y","")</f>
        <v/>
      </c>
      <c r="AE959" s="161" t="str">
        <f>IF($AD959="Y",0,IF('Checklist Parameters'!$E$25="","&lt;no limit&gt;",ROUNDDOWN((($I959-'Checklist Parameters'!$E$24)/'Checklist Parameters'!$E$25)+1,0)))</f>
        <v>&lt;no limit&gt;</v>
      </c>
      <c r="AF959" s="174">
        <f t="shared" si="88"/>
        <v>0</v>
      </c>
      <c r="AG959" s="161">
        <f t="shared" si="89"/>
        <v>0</v>
      </c>
      <c r="AH959" s="126"/>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row>
    <row r="960" spans="1:79" ht="15">
      <c r="A960" s="393"/>
      <c r="B960" s="393"/>
      <c r="C960" s="393"/>
      <c r="D960" s="393"/>
      <c r="E960" s="393"/>
      <c r="F960" s="393"/>
      <c r="G960" s="393"/>
      <c r="H960" s="394"/>
      <c r="I960" s="394"/>
      <c r="J960" s="394"/>
      <c r="K960" s="394"/>
      <c r="L960" s="394"/>
      <c r="M960" s="394"/>
      <c r="N960" s="313">
        <f>IF(IF(I960&lt;'Checklist Parameters'!$E$22,0,($I960-$L960))&lt;0,0,IF(I960&lt;'Checklist Parameters'!$E$22,0,($I960-$L960)))</f>
        <v>0</v>
      </c>
      <c r="O960" s="394"/>
      <c r="P960" s="395"/>
      <c r="Q960" s="316">
        <f t="shared" si="84"/>
        <v>0</v>
      </c>
      <c r="R960" s="159">
        <f t="shared" si="85"/>
        <v>0</v>
      </c>
      <c r="S960" s="159">
        <f>IF('Checklist Parameters'!$E$60&lt;0.2,0.2,'Checklist Parameters'!$E$60)</f>
        <v>0.72</v>
      </c>
      <c r="T960" s="160">
        <f>IF($O960="",IF('Checklist District ID'!$C$43="Y",MAX($R960:$S960)*$I960,SUM($R960:$S960)*$I960),IF(O960&gt;0,Q960*S960))</f>
        <v>0</v>
      </c>
      <c r="U960" s="160">
        <f>IF(Q960&gt;0,((I960-T960)*'Formula Matrix'!$E$38),0)</f>
        <v>0</v>
      </c>
      <c r="V960" s="160">
        <f t="shared" si="86"/>
        <v>0</v>
      </c>
      <c r="W960" s="160">
        <f>IF(V960&gt;0,(V960*'Checklist Parameters'!$E$35),0)</f>
        <v>0</v>
      </c>
      <c r="X960" s="161">
        <f t="shared" si="87"/>
        <v>0</v>
      </c>
      <c r="Y960" s="161">
        <f>IF('Checklist Parameters'!$E$102&lt;&gt;"",(I960/43560)*'Checklist Parameters'!$E$102,"N/A")</f>
        <v>0</v>
      </c>
      <c r="Z960" s="161" t="str">
        <f>IF('Checklist Parameters'!$E$58&lt;&gt;"",((I960*'Checklist Parameters'!$E$58)*'Checklist Parameters'!$E$35)/1000,"N/A")</f>
        <v>N/A</v>
      </c>
      <c r="AA960" s="161">
        <f>IF('Checklist Parameters'!$E$101&lt;&gt;"",IFERROR(I960/'Checklist Parameters'!$E$101,0),"N/A")</f>
        <v>0</v>
      </c>
      <c r="AB960" s="161" t="str">
        <f>IF('Checklist Parameters'!$E$43&lt;&gt;"",(I960*'Checklist Parameters'!$E$43)/1000,"N/A")</f>
        <v>N/A</v>
      </c>
      <c r="AC960" s="161">
        <f>IF('Checklist Parameters'!$E$16="",$X960,IF(AND('Checklist Parameters'!$E$16&lt;$X960,'Checklist Parameters'!$E$16&gt;=3),'Checklist Parameters'!$E$16,IF(AND('Checklist Parameters'!$E$16&lt;$X960,'Checklist Parameters'!$E$16&lt;3),0,$X960)))</f>
        <v>0</v>
      </c>
      <c r="AD960" s="161" t="str">
        <f>IF(AND(I960&lt;'Checklist Parameters'!$E$22,$I960&lt;&gt;0),"Y","")</f>
        <v/>
      </c>
      <c r="AE960" s="161" t="str">
        <f>IF($AD960="Y",0,IF('Checklist Parameters'!$E$25="","&lt;no limit&gt;",ROUNDDOWN((($I960-'Checklist Parameters'!$E$24)/'Checklist Parameters'!$E$25)+1,0)))</f>
        <v>&lt;no limit&gt;</v>
      </c>
      <c r="AF960" s="174">
        <f t="shared" si="88"/>
        <v>0</v>
      </c>
      <c r="AG960" s="161">
        <f t="shared" si="89"/>
        <v>0</v>
      </c>
      <c r="AH960" s="126"/>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row>
    <row r="961" spans="1:79" ht="15">
      <c r="A961" s="393"/>
      <c r="B961" s="393"/>
      <c r="C961" s="393"/>
      <c r="D961" s="393"/>
      <c r="E961" s="393"/>
      <c r="F961" s="393"/>
      <c r="G961" s="393"/>
      <c r="H961" s="394"/>
      <c r="I961" s="394"/>
      <c r="J961" s="394"/>
      <c r="K961" s="394"/>
      <c r="L961" s="394"/>
      <c r="M961" s="394"/>
      <c r="N961" s="313">
        <f>IF(IF(I961&lt;'Checklist Parameters'!$E$22,0,($I961-$L961))&lt;0,0,IF(I961&lt;'Checklist Parameters'!$E$22,0,($I961-$L961)))</f>
        <v>0</v>
      </c>
      <c r="O961" s="394"/>
      <c r="P961" s="395"/>
      <c r="Q961" s="316">
        <f t="shared" si="84"/>
        <v>0</v>
      </c>
      <c r="R961" s="159">
        <f t="shared" si="85"/>
        <v>0</v>
      </c>
      <c r="S961" s="159">
        <f>IF('Checklist Parameters'!$E$60&lt;0.2,0.2,'Checklist Parameters'!$E$60)</f>
        <v>0.72</v>
      </c>
      <c r="T961" s="160">
        <f>IF($O961="",IF('Checklist District ID'!$C$43="Y",MAX($R961:$S961)*$I961,SUM($R961:$S961)*$I961),IF(O961&gt;0,Q961*S961))</f>
        <v>0</v>
      </c>
      <c r="U961" s="160">
        <f>IF(Q961&gt;0,((I961-T961)*'Formula Matrix'!$E$38),0)</f>
        <v>0</v>
      </c>
      <c r="V961" s="160">
        <f t="shared" si="86"/>
        <v>0</v>
      </c>
      <c r="W961" s="160">
        <f>IF(V961&gt;0,(V961*'Checklist Parameters'!$E$35),0)</f>
        <v>0</v>
      </c>
      <c r="X961" s="161">
        <f t="shared" si="87"/>
        <v>0</v>
      </c>
      <c r="Y961" s="161">
        <f>IF('Checklist Parameters'!$E$102&lt;&gt;"",(I961/43560)*'Checklist Parameters'!$E$102,"N/A")</f>
        <v>0</v>
      </c>
      <c r="Z961" s="161" t="str">
        <f>IF('Checklist Parameters'!$E$58&lt;&gt;"",((I961*'Checklist Parameters'!$E$58)*'Checklist Parameters'!$E$35)/1000,"N/A")</f>
        <v>N/A</v>
      </c>
      <c r="AA961" s="161">
        <f>IF('Checklist Parameters'!$E$101&lt;&gt;"",IFERROR(I961/'Checklist Parameters'!$E$101,0),"N/A")</f>
        <v>0</v>
      </c>
      <c r="AB961" s="161" t="str">
        <f>IF('Checklist Parameters'!$E$43&lt;&gt;"",(I961*'Checklist Parameters'!$E$43)/1000,"N/A")</f>
        <v>N/A</v>
      </c>
      <c r="AC961" s="161">
        <f>IF('Checklist Parameters'!$E$16="",$X961,IF(AND('Checklist Parameters'!$E$16&lt;$X961,'Checklist Parameters'!$E$16&gt;=3),'Checklist Parameters'!$E$16,IF(AND('Checklist Parameters'!$E$16&lt;$X961,'Checklist Parameters'!$E$16&lt;3),0,$X961)))</f>
        <v>0</v>
      </c>
      <c r="AD961" s="161" t="str">
        <f>IF(AND(I961&lt;'Checklist Parameters'!$E$22,$I961&lt;&gt;0),"Y","")</f>
        <v/>
      </c>
      <c r="AE961" s="161" t="str">
        <f>IF($AD961="Y",0,IF('Checklist Parameters'!$E$25="","&lt;no limit&gt;",ROUNDDOWN((($I961-'Checklist Parameters'!$E$24)/'Checklist Parameters'!$E$25)+1,0)))</f>
        <v>&lt;no limit&gt;</v>
      </c>
      <c r="AF961" s="174">
        <f t="shared" si="88"/>
        <v>0</v>
      </c>
      <c r="AG961" s="161">
        <f t="shared" si="89"/>
        <v>0</v>
      </c>
      <c r="AH961" s="126"/>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row>
    <row r="962" spans="1:79" ht="15">
      <c r="A962" s="393"/>
      <c r="B962" s="393"/>
      <c r="C962" s="393"/>
      <c r="D962" s="393"/>
      <c r="E962" s="393"/>
      <c r="F962" s="393"/>
      <c r="G962" s="393"/>
      <c r="H962" s="394"/>
      <c r="I962" s="394"/>
      <c r="J962" s="394"/>
      <c r="K962" s="394"/>
      <c r="L962" s="394"/>
      <c r="M962" s="394"/>
      <c r="N962" s="313">
        <f>IF(IF(I962&lt;'Checklist Parameters'!$E$22,0,($I962-$L962))&lt;0,0,IF(I962&lt;'Checklist Parameters'!$E$22,0,($I962-$L962)))</f>
        <v>0</v>
      </c>
      <c r="O962" s="394"/>
      <c r="P962" s="395"/>
      <c r="Q962" s="316">
        <f t="shared" si="84"/>
        <v>0</v>
      </c>
      <c r="R962" s="159">
        <f t="shared" si="85"/>
        <v>0</v>
      </c>
      <c r="S962" s="159">
        <f>IF('Checklist Parameters'!$E$60&lt;0.2,0.2,'Checklist Parameters'!$E$60)</f>
        <v>0.72</v>
      </c>
      <c r="T962" s="160">
        <f>IF($O962="",IF('Checklist District ID'!$C$43="Y",MAX($R962:$S962)*$I962,SUM($R962:$S962)*$I962),IF(O962&gt;0,Q962*S962))</f>
        <v>0</v>
      </c>
      <c r="U962" s="160">
        <f>IF(Q962&gt;0,((I962-T962)*'Formula Matrix'!$E$38),0)</f>
        <v>0</v>
      </c>
      <c r="V962" s="160">
        <f t="shared" si="86"/>
        <v>0</v>
      </c>
      <c r="W962" s="160">
        <f>IF(V962&gt;0,(V962*'Checklist Parameters'!$E$35),0)</f>
        <v>0</v>
      </c>
      <c r="X962" s="161">
        <f t="shared" si="87"/>
        <v>0</v>
      </c>
      <c r="Y962" s="161">
        <f>IF('Checklist Parameters'!$E$102&lt;&gt;"",(I962/43560)*'Checklist Parameters'!$E$102,"N/A")</f>
        <v>0</v>
      </c>
      <c r="Z962" s="161" t="str">
        <f>IF('Checklist Parameters'!$E$58&lt;&gt;"",((I962*'Checklist Parameters'!$E$58)*'Checklist Parameters'!$E$35)/1000,"N/A")</f>
        <v>N/A</v>
      </c>
      <c r="AA962" s="161">
        <f>IF('Checklist Parameters'!$E$101&lt;&gt;"",IFERROR(I962/'Checklist Parameters'!$E$101,0),"N/A")</f>
        <v>0</v>
      </c>
      <c r="AB962" s="161" t="str">
        <f>IF('Checklist Parameters'!$E$43&lt;&gt;"",(I962*'Checklist Parameters'!$E$43)/1000,"N/A")</f>
        <v>N/A</v>
      </c>
      <c r="AC962" s="161">
        <f>IF('Checklist Parameters'!$E$16="",$X962,IF(AND('Checklist Parameters'!$E$16&lt;$X962,'Checklist Parameters'!$E$16&gt;=3),'Checklist Parameters'!$E$16,IF(AND('Checklist Parameters'!$E$16&lt;$X962,'Checklist Parameters'!$E$16&lt;3),0,$X962)))</f>
        <v>0</v>
      </c>
      <c r="AD962" s="161" t="str">
        <f>IF(AND(I962&lt;'Checklist Parameters'!$E$22,$I962&lt;&gt;0),"Y","")</f>
        <v/>
      </c>
      <c r="AE962" s="161" t="str">
        <f>IF($AD962="Y",0,IF('Checklist Parameters'!$E$25="","&lt;no limit&gt;",ROUNDDOWN((($I962-'Checklist Parameters'!$E$24)/'Checklist Parameters'!$E$25)+1,0)))</f>
        <v>&lt;no limit&gt;</v>
      </c>
      <c r="AF962" s="174">
        <f t="shared" si="88"/>
        <v>0</v>
      </c>
      <c r="AG962" s="161">
        <f t="shared" si="89"/>
        <v>0</v>
      </c>
      <c r="AH962" s="126"/>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row>
    <row r="963" spans="1:79" ht="15">
      <c r="A963" s="393"/>
      <c r="B963" s="393"/>
      <c r="C963" s="393"/>
      <c r="D963" s="393"/>
      <c r="E963" s="393"/>
      <c r="F963" s="393"/>
      <c r="G963" s="393"/>
      <c r="H963" s="394"/>
      <c r="I963" s="394"/>
      <c r="J963" s="394"/>
      <c r="K963" s="394"/>
      <c r="L963" s="394"/>
      <c r="M963" s="394"/>
      <c r="N963" s="313">
        <f>IF(IF(I963&lt;'Checklist Parameters'!$E$22,0,($I963-$L963))&lt;0,0,IF(I963&lt;'Checklist Parameters'!$E$22,0,($I963-$L963)))</f>
        <v>0</v>
      </c>
      <c r="O963" s="394"/>
      <c r="P963" s="395"/>
      <c r="Q963" s="316">
        <f t="shared" si="84"/>
        <v>0</v>
      </c>
      <c r="R963" s="159">
        <f t="shared" si="85"/>
        <v>0</v>
      </c>
      <c r="S963" s="159">
        <f>IF('Checklist Parameters'!$E$60&lt;0.2,0.2,'Checklist Parameters'!$E$60)</f>
        <v>0.72</v>
      </c>
      <c r="T963" s="160">
        <f>IF($O963="",IF('Checklist District ID'!$C$43="Y",MAX($R963:$S963)*$I963,SUM($R963:$S963)*$I963),IF(O963&gt;0,Q963*S963))</f>
        <v>0</v>
      </c>
      <c r="U963" s="160">
        <f>IF(Q963&gt;0,((I963-T963)*'Formula Matrix'!$E$38),0)</f>
        <v>0</v>
      </c>
      <c r="V963" s="160">
        <f t="shared" si="86"/>
        <v>0</v>
      </c>
      <c r="W963" s="160">
        <f>IF(V963&gt;0,(V963*'Checklist Parameters'!$E$35),0)</f>
        <v>0</v>
      </c>
      <c r="X963" s="161">
        <f t="shared" si="87"/>
        <v>0</v>
      </c>
      <c r="Y963" s="161">
        <f>IF('Checklist Parameters'!$E$102&lt;&gt;"",(I963/43560)*'Checklist Parameters'!$E$102,"N/A")</f>
        <v>0</v>
      </c>
      <c r="Z963" s="161" t="str">
        <f>IF('Checklist Parameters'!$E$58&lt;&gt;"",((I963*'Checklist Parameters'!$E$58)*'Checklist Parameters'!$E$35)/1000,"N/A")</f>
        <v>N/A</v>
      </c>
      <c r="AA963" s="161">
        <f>IF('Checklist Parameters'!$E$101&lt;&gt;"",IFERROR(I963/'Checklist Parameters'!$E$101,0),"N/A")</f>
        <v>0</v>
      </c>
      <c r="AB963" s="161" t="str">
        <f>IF('Checklist Parameters'!$E$43&lt;&gt;"",(I963*'Checklist Parameters'!$E$43)/1000,"N/A")</f>
        <v>N/A</v>
      </c>
      <c r="AC963" s="161">
        <f>IF('Checklist Parameters'!$E$16="",$X963,IF(AND('Checklist Parameters'!$E$16&lt;$X963,'Checklist Parameters'!$E$16&gt;=3),'Checklist Parameters'!$E$16,IF(AND('Checklist Parameters'!$E$16&lt;$X963,'Checklist Parameters'!$E$16&lt;3),0,$X963)))</f>
        <v>0</v>
      </c>
      <c r="AD963" s="161" t="str">
        <f>IF(AND(I963&lt;'Checklist Parameters'!$E$22,$I963&lt;&gt;0),"Y","")</f>
        <v/>
      </c>
      <c r="AE963" s="161" t="str">
        <f>IF($AD963="Y",0,IF('Checklist Parameters'!$E$25="","&lt;no limit&gt;",ROUNDDOWN((($I963-'Checklist Parameters'!$E$24)/'Checklist Parameters'!$E$25)+1,0)))</f>
        <v>&lt;no limit&gt;</v>
      </c>
      <c r="AF963" s="174">
        <f t="shared" si="88"/>
        <v>0</v>
      </c>
      <c r="AG963" s="161">
        <f t="shared" si="89"/>
        <v>0</v>
      </c>
      <c r="AH963" s="126"/>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row>
    <row r="964" spans="1:79" ht="15">
      <c r="A964" s="393"/>
      <c r="B964" s="393"/>
      <c r="C964" s="393"/>
      <c r="D964" s="393"/>
      <c r="E964" s="393"/>
      <c r="F964" s="393"/>
      <c r="G964" s="393"/>
      <c r="H964" s="394"/>
      <c r="I964" s="394"/>
      <c r="J964" s="394"/>
      <c r="K964" s="394"/>
      <c r="L964" s="394"/>
      <c r="M964" s="394"/>
      <c r="N964" s="313">
        <f>IF(IF(I964&lt;'Checklist Parameters'!$E$22,0,($I964-$L964))&lt;0,0,IF(I964&lt;'Checklist Parameters'!$E$22,0,($I964-$L964)))</f>
        <v>0</v>
      </c>
      <c r="O964" s="394"/>
      <c r="P964" s="395"/>
      <c r="Q964" s="316">
        <f t="shared" si="84"/>
        <v>0</v>
      </c>
      <c r="R964" s="159">
        <f t="shared" si="85"/>
        <v>0</v>
      </c>
      <c r="S964" s="159">
        <f>IF('Checklist Parameters'!$E$60&lt;0.2,0.2,'Checklist Parameters'!$E$60)</f>
        <v>0.72</v>
      </c>
      <c r="T964" s="160">
        <f>IF($O964="",IF('Checklist District ID'!$C$43="Y",MAX($R964:$S964)*$I964,SUM($R964:$S964)*$I964),IF(O964&gt;0,Q964*S964))</f>
        <v>0</v>
      </c>
      <c r="U964" s="160">
        <f>IF(Q964&gt;0,((I964-T964)*'Formula Matrix'!$E$38),0)</f>
        <v>0</v>
      </c>
      <c r="V964" s="160">
        <f t="shared" si="86"/>
        <v>0</v>
      </c>
      <c r="W964" s="160">
        <f>IF(V964&gt;0,(V964*'Checklist Parameters'!$E$35),0)</f>
        <v>0</v>
      </c>
      <c r="X964" s="161">
        <f t="shared" si="87"/>
        <v>0</v>
      </c>
      <c r="Y964" s="161">
        <f>IF('Checklist Parameters'!$E$102&lt;&gt;"",(I964/43560)*'Checklist Parameters'!$E$102,"N/A")</f>
        <v>0</v>
      </c>
      <c r="Z964" s="161" t="str">
        <f>IF('Checklist Parameters'!$E$58&lt;&gt;"",((I964*'Checklist Parameters'!$E$58)*'Checklist Parameters'!$E$35)/1000,"N/A")</f>
        <v>N/A</v>
      </c>
      <c r="AA964" s="161">
        <f>IF('Checklist Parameters'!$E$101&lt;&gt;"",IFERROR(I964/'Checklist Parameters'!$E$101,0),"N/A")</f>
        <v>0</v>
      </c>
      <c r="AB964" s="161" t="str">
        <f>IF('Checklist Parameters'!$E$43&lt;&gt;"",(I964*'Checklist Parameters'!$E$43)/1000,"N/A")</f>
        <v>N/A</v>
      </c>
      <c r="AC964" s="161">
        <f>IF('Checklist Parameters'!$E$16="",$X964,IF(AND('Checklist Parameters'!$E$16&lt;$X964,'Checklist Parameters'!$E$16&gt;=3),'Checklist Parameters'!$E$16,IF(AND('Checklist Parameters'!$E$16&lt;$X964,'Checklist Parameters'!$E$16&lt;3),0,$X964)))</f>
        <v>0</v>
      </c>
      <c r="AD964" s="161" t="str">
        <f>IF(AND(I964&lt;'Checklist Parameters'!$E$22,$I964&lt;&gt;0),"Y","")</f>
        <v/>
      </c>
      <c r="AE964" s="161" t="str">
        <f>IF($AD964="Y",0,IF('Checklist Parameters'!$E$25="","&lt;no limit&gt;",ROUNDDOWN((($I964-'Checklist Parameters'!$E$24)/'Checklist Parameters'!$E$25)+1,0)))</f>
        <v>&lt;no limit&gt;</v>
      </c>
      <c r="AF964" s="174">
        <f t="shared" si="88"/>
        <v>0</v>
      </c>
      <c r="AG964" s="161">
        <f t="shared" si="89"/>
        <v>0</v>
      </c>
      <c r="AH964" s="126"/>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row>
    <row r="965" spans="1:79" ht="15">
      <c r="A965" s="393"/>
      <c r="B965" s="393"/>
      <c r="C965" s="393"/>
      <c r="D965" s="393"/>
      <c r="E965" s="393"/>
      <c r="F965" s="393"/>
      <c r="G965" s="393"/>
      <c r="H965" s="394"/>
      <c r="I965" s="394"/>
      <c r="J965" s="394"/>
      <c r="K965" s="394"/>
      <c r="L965" s="394"/>
      <c r="M965" s="394"/>
      <c r="N965" s="313">
        <f>IF(IF(I965&lt;'Checklist Parameters'!$E$22,0,($I965-$L965))&lt;0,0,IF(I965&lt;'Checklist Parameters'!$E$22,0,($I965-$L965)))</f>
        <v>0</v>
      </c>
      <c r="O965" s="394"/>
      <c r="P965" s="395"/>
      <c r="Q965" s="316">
        <f t="shared" si="84"/>
        <v>0</v>
      </c>
      <c r="R965" s="159">
        <f t="shared" si="85"/>
        <v>0</v>
      </c>
      <c r="S965" s="159">
        <f>IF('Checklist Parameters'!$E$60&lt;0.2,0.2,'Checklist Parameters'!$E$60)</f>
        <v>0.72</v>
      </c>
      <c r="T965" s="160">
        <f>IF($O965="",IF('Checklist District ID'!$C$43="Y",MAX($R965:$S965)*$I965,SUM($R965:$S965)*$I965),IF(O965&gt;0,Q965*S965))</f>
        <v>0</v>
      </c>
      <c r="U965" s="160">
        <f>IF(Q965&gt;0,((I965-T965)*'Formula Matrix'!$E$38),0)</f>
        <v>0</v>
      </c>
      <c r="V965" s="160">
        <f t="shared" si="86"/>
        <v>0</v>
      </c>
      <c r="W965" s="160">
        <f>IF(V965&gt;0,(V965*'Checklist Parameters'!$E$35),0)</f>
        <v>0</v>
      </c>
      <c r="X965" s="161">
        <f t="shared" si="87"/>
        <v>0</v>
      </c>
      <c r="Y965" s="161">
        <f>IF('Checklist Parameters'!$E$102&lt;&gt;"",(I965/43560)*'Checklist Parameters'!$E$102,"N/A")</f>
        <v>0</v>
      </c>
      <c r="Z965" s="161" t="str">
        <f>IF('Checklist Parameters'!$E$58&lt;&gt;"",((I965*'Checklist Parameters'!$E$58)*'Checklist Parameters'!$E$35)/1000,"N/A")</f>
        <v>N/A</v>
      </c>
      <c r="AA965" s="161">
        <f>IF('Checklist Parameters'!$E$101&lt;&gt;"",IFERROR(I965/'Checklist Parameters'!$E$101,0),"N/A")</f>
        <v>0</v>
      </c>
      <c r="AB965" s="161" t="str">
        <f>IF('Checklist Parameters'!$E$43&lt;&gt;"",(I965*'Checklist Parameters'!$E$43)/1000,"N/A")</f>
        <v>N/A</v>
      </c>
      <c r="AC965" s="161">
        <f>IF('Checklist Parameters'!$E$16="",$X965,IF(AND('Checklist Parameters'!$E$16&lt;$X965,'Checklist Parameters'!$E$16&gt;=3),'Checklist Parameters'!$E$16,IF(AND('Checklist Parameters'!$E$16&lt;$X965,'Checklist Parameters'!$E$16&lt;3),0,$X965)))</f>
        <v>0</v>
      </c>
      <c r="AD965" s="161" t="str">
        <f>IF(AND(I965&lt;'Checklist Parameters'!$E$22,$I965&lt;&gt;0),"Y","")</f>
        <v/>
      </c>
      <c r="AE965" s="161" t="str">
        <f>IF($AD965="Y",0,IF('Checklist Parameters'!$E$25="","&lt;no limit&gt;",ROUNDDOWN((($I965-'Checklist Parameters'!$E$24)/'Checklist Parameters'!$E$25)+1,0)))</f>
        <v>&lt;no limit&gt;</v>
      </c>
      <c r="AF965" s="174">
        <f t="shared" si="88"/>
        <v>0</v>
      </c>
      <c r="AG965" s="161">
        <f t="shared" si="89"/>
        <v>0</v>
      </c>
      <c r="AH965" s="126"/>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row>
    <row r="966" spans="1:79" ht="15">
      <c r="A966" s="393"/>
      <c r="B966" s="393"/>
      <c r="C966" s="393"/>
      <c r="D966" s="393"/>
      <c r="E966" s="393"/>
      <c r="F966" s="393"/>
      <c r="G966" s="393"/>
      <c r="H966" s="394"/>
      <c r="I966" s="394"/>
      <c r="J966" s="394"/>
      <c r="K966" s="394"/>
      <c r="L966" s="394"/>
      <c r="M966" s="394"/>
      <c r="N966" s="313">
        <f>IF(IF(I966&lt;'Checklist Parameters'!$E$22,0,($I966-$L966))&lt;0,0,IF(I966&lt;'Checklist Parameters'!$E$22,0,($I966-$L966)))</f>
        <v>0</v>
      </c>
      <c r="O966" s="394"/>
      <c r="P966" s="395"/>
      <c r="Q966" s="316">
        <f t="shared" si="84"/>
        <v>0</v>
      </c>
      <c r="R966" s="159">
        <f t="shared" si="85"/>
        <v>0</v>
      </c>
      <c r="S966" s="159">
        <f>IF('Checklist Parameters'!$E$60&lt;0.2,0.2,'Checklist Parameters'!$E$60)</f>
        <v>0.72</v>
      </c>
      <c r="T966" s="160">
        <f>IF($O966="",IF('Checklist District ID'!$C$43="Y",MAX($R966:$S966)*$I966,SUM($R966:$S966)*$I966),IF(O966&gt;0,Q966*S966))</f>
        <v>0</v>
      </c>
      <c r="U966" s="160">
        <f>IF(Q966&gt;0,((I966-T966)*'Formula Matrix'!$E$38),0)</f>
        <v>0</v>
      </c>
      <c r="V966" s="160">
        <f t="shared" si="86"/>
        <v>0</v>
      </c>
      <c r="W966" s="160">
        <f>IF(V966&gt;0,(V966*'Checklist Parameters'!$E$35),0)</f>
        <v>0</v>
      </c>
      <c r="X966" s="161">
        <f t="shared" si="87"/>
        <v>0</v>
      </c>
      <c r="Y966" s="161">
        <f>IF('Checklist Parameters'!$E$102&lt;&gt;"",(I966/43560)*'Checklist Parameters'!$E$102,"N/A")</f>
        <v>0</v>
      </c>
      <c r="Z966" s="161" t="str">
        <f>IF('Checklist Parameters'!$E$58&lt;&gt;"",((I966*'Checklist Parameters'!$E$58)*'Checklist Parameters'!$E$35)/1000,"N/A")</f>
        <v>N/A</v>
      </c>
      <c r="AA966" s="161">
        <f>IF('Checklist Parameters'!$E$101&lt;&gt;"",IFERROR(I966/'Checklist Parameters'!$E$101,0),"N/A")</f>
        <v>0</v>
      </c>
      <c r="AB966" s="161" t="str">
        <f>IF('Checklist Parameters'!$E$43&lt;&gt;"",(I966*'Checklist Parameters'!$E$43)/1000,"N/A")</f>
        <v>N/A</v>
      </c>
      <c r="AC966" s="161">
        <f>IF('Checklist Parameters'!$E$16="",$X966,IF(AND('Checklist Parameters'!$E$16&lt;$X966,'Checklist Parameters'!$E$16&gt;=3),'Checklist Parameters'!$E$16,IF(AND('Checklist Parameters'!$E$16&lt;$X966,'Checklist Parameters'!$E$16&lt;3),0,$X966)))</f>
        <v>0</v>
      </c>
      <c r="AD966" s="161" t="str">
        <f>IF(AND(I966&lt;'Checklist Parameters'!$E$22,$I966&lt;&gt;0),"Y","")</f>
        <v/>
      </c>
      <c r="AE966" s="161" t="str">
        <f>IF($AD966="Y",0,IF('Checklist Parameters'!$E$25="","&lt;no limit&gt;",ROUNDDOWN((($I966-'Checklist Parameters'!$E$24)/'Checklist Parameters'!$E$25)+1,0)))</f>
        <v>&lt;no limit&gt;</v>
      </c>
      <c r="AF966" s="174">
        <f t="shared" si="88"/>
        <v>0</v>
      </c>
      <c r="AG966" s="161">
        <f t="shared" si="89"/>
        <v>0</v>
      </c>
      <c r="AH966" s="126"/>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row>
    <row r="967" spans="1:79" ht="15">
      <c r="A967" s="393"/>
      <c r="B967" s="393"/>
      <c r="C967" s="393"/>
      <c r="D967" s="393"/>
      <c r="E967" s="393"/>
      <c r="F967" s="393"/>
      <c r="G967" s="393"/>
      <c r="H967" s="394"/>
      <c r="I967" s="394"/>
      <c r="J967" s="394"/>
      <c r="K967" s="394"/>
      <c r="L967" s="394"/>
      <c r="M967" s="394"/>
      <c r="N967" s="313">
        <f>IF(IF(I967&lt;'Checklist Parameters'!$E$22,0,($I967-$L967))&lt;0,0,IF(I967&lt;'Checklist Parameters'!$E$22,0,($I967-$L967)))</f>
        <v>0</v>
      </c>
      <c r="O967" s="394"/>
      <c r="P967" s="395"/>
      <c r="Q967" s="316">
        <f t="shared" si="84"/>
        <v>0</v>
      </c>
      <c r="R967" s="159">
        <f t="shared" si="85"/>
        <v>0</v>
      </c>
      <c r="S967" s="159">
        <f>IF('Checklist Parameters'!$E$60&lt;0.2,0.2,'Checklist Parameters'!$E$60)</f>
        <v>0.72</v>
      </c>
      <c r="T967" s="160">
        <f>IF($O967="",IF('Checklist District ID'!$C$43="Y",MAX($R967:$S967)*$I967,SUM($R967:$S967)*$I967),IF(O967&gt;0,Q967*S967))</f>
        <v>0</v>
      </c>
      <c r="U967" s="160">
        <f>IF(Q967&gt;0,((I967-T967)*'Formula Matrix'!$E$38),0)</f>
        <v>0</v>
      </c>
      <c r="V967" s="160">
        <f t="shared" si="86"/>
        <v>0</v>
      </c>
      <c r="W967" s="160">
        <f>IF(V967&gt;0,(V967*'Checklist Parameters'!$E$35),0)</f>
        <v>0</v>
      </c>
      <c r="X967" s="161">
        <f t="shared" si="87"/>
        <v>0</v>
      </c>
      <c r="Y967" s="161">
        <f>IF('Checklist Parameters'!$E$102&lt;&gt;"",(I967/43560)*'Checklist Parameters'!$E$102,"N/A")</f>
        <v>0</v>
      </c>
      <c r="Z967" s="161" t="str">
        <f>IF('Checklist Parameters'!$E$58&lt;&gt;"",((I967*'Checklist Parameters'!$E$58)*'Checklist Parameters'!$E$35)/1000,"N/A")</f>
        <v>N/A</v>
      </c>
      <c r="AA967" s="161">
        <f>IF('Checklist Parameters'!$E$101&lt;&gt;"",IFERROR(I967/'Checklist Parameters'!$E$101,0),"N/A")</f>
        <v>0</v>
      </c>
      <c r="AB967" s="161" t="str">
        <f>IF('Checklist Parameters'!$E$43&lt;&gt;"",(I967*'Checklist Parameters'!$E$43)/1000,"N/A")</f>
        <v>N/A</v>
      </c>
      <c r="AC967" s="161">
        <f>IF('Checklist Parameters'!$E$16="",$X967,IF(AND('Checklist Parameters'!$E$16&lt;$X967,'Checklist Parameters'!$E$16&gt;=3),'Checklist Parameters'!$E$16,IF(AND('Checklist Parameters'!$E$16&lt;$X967,'Checklist Parameters'!$E$16&lt;3),0,$X967)))</f>
        <v>0</v>
      </c>
      <c r="AD967" s="161" t="str">
        <f>IF(AND(I967&lt;'Checklist Parameters'!$E$22,$I967&lt;&gt;0),"Y","")</f>
        <v/>
      </c>
      <c r="AE967" s="161" t="str">
        <f>IF($AD967="Y",0,IF('Checklist Parameters'!$E$25="","&lt;no limit&gt;",ROUNDDOWN((($I967-'Checklist Parameters'!$E$24)/'Checklist Parameters'!$E$25)+1,0)))</f>
        <v>&lt;no limit&gt;</v>
      </c>
      <c r="AF967" s="174">
        <f t="shared" si="88"/>
        <v>0</v>
      </c>
      <c r="AG967" s="161">
        <f t="shared" si="89"/>
        <v>0</v>
      </c>
      <c r="AH967" s="126"/>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row>
    <row r="968" spans="1:79" ht="15">
      <c r="A968" s="393"/>
      <c r="B968" s="393"/>
      <c r="C968" s="393"/>
      <c r="D968" s="393"/>
      <c r="E968" s="393"/>
      <c r="F968" s="393"/>
      <c r="G968" s="393"/>
      <c r="H968" s="394"/>
      <c r="I968" s="394"/>
      <c r="J968" s="394"/>
      <c r="K968" s="394"/>
      <c r="L968" s="394"/>
      <c r="M968" s="394"/>
      <c r="N968" s="313">
        <f>IF(IF(I968&lt;'Checklist Parameters'!$E$22,0,($I968-$L968))&lt;0,0,IF(I968&lt;'Checklist Parameters'!$E$22,0,($I968-$L968)))</f>
        <v>0</v>
      </c>
      <c r="O968" s="394"/>
      <c r="P968" s="395"/>
      <c r="Q968" s="316">
        <f t="shared" si="84"/>
        <v>0</v>
      </c>
      <c r="R968" s="159">
        <f t="shared" si="85"/>
        <v>0</v>
      </c>
      <c r="S968" s="159">
        <f>IF('Checklist Parameters'!$E$60&lt;0.2,0.2,'Checklist Parameters'!$E$60)</f>
        <v>0.72</v>
      </c>
      <c r="T968" s="160">
        <f>IF($O968="",IF('Checklist District ID'!$C$43="Y",MAX($R968:$S968)*$I968,SUM($R968:$S968)*$I968),IF(O968&gt;0,Q968*S968))</f>
        <v>0</v>
      </c>
      <c r="U968" s="160">
        <f>IF(Q968&gt;0,((I968-T968)*'Formula Matrix'!$E$38),0)</f>
        <v>0</v>
      </c>
      <c r="V968" s="160">
        <f t="shared" si="86"/>
        <v>0</v>
      </c>
      <c r="W968" s="160">
        <f>IF(V968&gt;0,(V968*'Checklist Parameters'!$E$35),0)</f>
        <v>0</v>
      </c>
      <c r="X968" s="161">
        <f t="shared" si="87"/>
        <v>0</v>
      </c>
      <c r="Y968" s="161">
        <f>IF('Checklist Parameters'!$E$102&lt;&gt;"",(I968/43560)*'Checklist Parameters'!$E$102,"N/A")</f>
        <v>0</v>
      </c>
      <c r="Z968" s="161" t="str">
        <f>IF('Checklist Parameters'!$E$58&lt;&gt;"",((I968*'Checklist Parameters'!$E$58)*'Checklist Parameters'!$E$35)/1000,"N/A")</f>
        <v>N/A</v>
      </c>
      <c r="AA968" s="161">
        <f>IF('Checklist Parameters'!$E$101&lt;&gt;"",IFERROR(I968/'Checklist Parameters'!$E$101,0),"N/A")</f>
        <v>0</v>
      </c>
      <c r="AB968" s="161" t="str">
        <f>IF('Checklist Parameters'!$E$43&lt;&gt;"",(I968*'Checklist Parameters'!$E$43)/1000,"N/A")</f>
        <v>N/A</v>
      </c>
      <c r="AC968" s="161">
        <f>IF('Checklist Parameters'!$E$16="",$X968,IF(AND('Checklist Parameters'!$E$16&lt;$X968,'Checklist Parameters'!$E$16&gt;=3),'Checklist Parameters'!$E$16,IF(AND('Checklist Parameters'!$E$16&lt;$X968,'Checklist Parameters'!$E$16&lt;3),0,$X968)))</f>
        <v>0</v>
      </c>
      <c r="AD968" s="161" t="str">
        <f>IF(AND(I968&lt;'Checklist Parameters'!$E$22,$I968&lt;&gt;0),"Y","")</f>
        <v/>
      </c>
      <c r="AE968" s="161" t="str">
        <f>IF($AD968="Y",0,IF('Checklist Parameters'!$E$25="","&lt;no limit&gt;",ROUNDDOWN((($I968-'Checklist Parameters'!$E$24)/'Checklist Parameters'!$E$25)+1,0)))</f>
        <v>&lt;no limit&gt;</v>
      </c>
      <c r="AF968" s="174">
        <f t="shared" si="88"/>
        <v>0</v>
      </c>
      <c r="AG968" s="161">
        <f t="shared" si="89"/>
        <v>0</v>
      </c>
      <c r="AH968" s="126"/>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row>
    <row r="969" spans="1:79" ht="15">
      <c r="A969" s="393"/>
      <c r="B969" s="393"/>
      <c r="C969" s="393"/>
      <c r="D969" s="393"/>
      <c r="E969" s="393"/>
      <c r="F969" s="393"/>
      <c r="G969" s="393"/>
      <c r="H969" s="394"/>
      <c r="I969" s="394"/>
      <c r="J969" s="394"/>
      <c r="K969" s="394"/>
      <c r="L969" s="394"/>
      <c r="M969" s="394"/>
      <c r="N969" s="313">
        <f>IF(IF(I969&lt;'Checklist Parameters'!$E$22,0,($I969-$L969))&lt;0,0,IF(I969&lt;'Checklist Parameters'!$E$22,0,($I969-$L969)))</f>
        <v>0</v>
      </c>
      <c r="O969" s="394"/>
      <c r="P969" s="395"/>
      <c r="Q969" s="316">
        <f t="shared" si="84"/>
        <v>0</v>
      </c>
      <c r="R969" s="159">
        <f t="shared" si="85"/>
        <v>0</v>
      </c>
      <c r="S969" s="159">
        <f>IF('Checklist Parameters'!$E$60&lt;0.2,0.2,'Checklist Parameters'!$E$60)</f>
        <v>0.72</v>
      </c>
      <c r="T969" s="160">
        <f>IF($O969="",IF('Checklist District ID'!$C$43="Y",MAX($R969:$S969)*$I969,SUM($R969:$S969)*$I969),IF(O969&gt;0,Q969*S969))</f>
        <v>0</v>
      </c>
      <c r="U969" s="160">
        <f>IF(Q969&gt;0,((I969-T969)*'Formula Matrix'!$E$38),0)</f>
        <v>0</v>
      </c>
      <c r="V969" s="160">
        <f t="shared" si="86"/>
        <v>0</v>
      </c>
      <c r="W969" s="160">
        <f>IF(V969&gt;0,(V969*'Checklist Parameters'!$E$35),0)</f>
        <v>0</v>
      </c>
      <c r="X969" s="161">
        <f t="shared" si="87"/>
        <v>0</v>
      </c>
      <c r="Y969" s="161">
        <f>IF('Checklist Parameters'!$E$102&lt;&gt;"",(I969/43560)*'Checklist Parameters'!$E$102,"N/A")</f>
        <v>0</v>
      </c>
      <c r="Z969" s="161" t="str">
        <f>IF('Checklist Parameters'!$E$58&lt;&gt;"",((I969*'Checklist Parameters'!$E$58)*'Checklist Parameters'!$E$35)/1000,"N/A")</f>
        <v>N/A</v>
      </c>
      <c r="AA969" s="161">
        <f>IF('Checklist Parameters'!$E$101&lt;&gt;"",IFERROR(I969/'Checklist Parameters'!$E$101,0),"N/A")</f>
        <v>0</v>
      </c>
      <c r="AB969" s="161" t="str">
        <f>IF('Checklist Parameters'!$E$43&lt;&gt;"",(I969*'Checklist Parameters'!$E$43)/1000,"N/A")</f>
        <v>N/A</v>
      </c>
      <c r="AC969" s="161">
        <f>IF('Checklist Parameters'!$E$16="",$X969,IF(AND('Checklist Parameters'!$E$16&lt;$X969,'Checklist Parameters'!$E$16&gt;=3),'Checklist Parameters'!$E$16,IF(AND('Checklist Parameters'!$E$16&lt;$X969,'Checklist Parameters'!$E$16&lt;3),0,$X969)))</f>
        <v>0</v>
      </c>
      <c r="AD969" s="161" t="str">
        <f>IF(AND(I969&lt;'Checklist Parameters'!$E$22,$I969&lt;&gt;0),"Y","")</f>
        <v/>
      </c>
      <c r="AE969" s="161" t="str">
        <f>IF($AD969="Y",0,IF('Checklist Parameters'!$E$25="","&lt;no limit&gt;",ROUNDDOWN((($I969-'Checklist Parameters'!$E$24)/'Checklist Parameters'!$E$25)+1,0)))</f>
        <v>&lt;no limit&gt;</v>
      </c>
      <c r="AF969" s="174">
        <f t="shared" si="88"/>
        <v>0</v>
      </c>
      <c r="AG969" s="161">
        <f t="shared" si="89"/>
        <v>0</v>
      </c>
      <c r="AH969" s="126"/>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row>
    <row r="970" spans="1:79" ht="15">
      <c r="A970" s="393"/>
      <c r="B970" s="393"/>
      <c r="C970" s="393"/>
      <c r="D970" s="393"/>
      <c r="E970" s="393"/>
      <c r="F970" s="393"/>
      <c r="G970" s="393"/>
      <c r="H970" s="394"/>
      <c r="I970" s="394"/>
      <c r="J970" s="394"/>
      <c r="K970" s="394"/>
      <c r="L970" s="394"/>
      <c r="M970" s="394"/>
      <c r="N970" s="313">
        <f>IF(IF(I970&lt;'Checklist Parameters'!$E$22,0,($I970-$L970))&lt;0,0,IF(I970&lt;'Checklist Parameters'!$E$22,0,($I970-$L970)))</f>
        <v>0</v>
      </c>
      <c r="O970" s="394"/>
      <c r="P970" s="395"/>
      <c r="Q970" s="316">
        <f t="shared" si="84"/>
        <v>0</v>
      </c>
      <c r="R970" s="159">
        <f t="shared" si="85"/>
        <v>0</v>
      </c>
      <c r="S970" s="159">
        <f>IF('Checklist Parameters'!$E$60&lt;0.2,0.2,'Checklist Parameters'!$E$60)</f>
        <v>0.72</v>
      </c>
      <c r="T970" s="160">
        <f>IF($O970="",IF('Checklist District ID'!$C$43="Y",MAX($R970:$S970)*$I970,SUM($R970:$S970)*$I970),IF(O970&gt;0,Q970*S970))</f>
        <v>0</v>
      </c>
      <c r="U970" s="160">
        <f>IF(Q970&gt;0,((I970-T970)*'Formula Matrix'!$E$38),0)</f>
        <v>0</v>
      </c>
      <c r="V970" s="160">
        <f t="shared" si="86"/>
        <v>0</v>
      </c>
      <c r="W970" s="160">
        <f>IF(V970&gt;0,(V970*'Checklist Parameters'!$E$35),0)</f>
        <v>0</v>
      </c>
      <c r="X970" s="161">
        <f t="shared" si="87"/>
        <v>0</v>
      </c>
      <c r="Y970" s="161">
        <f>IF('Checklist Parameters'!$E$102&lt;&gt;"",(I970/43560)*'Checklist Parameters'!$E$102,"N/A")</f>
        <v>0</v>
      </c>
      <c r="Z970" s="161" t="str">
        <f>IF('Checklist Parameters'!$E$58&lt;&gt;"",((I970*'Checklist Parameters'!$E$58)*'Checklist Parameters'!$E$35)/1000,"N/A")</f>
        <v>N/A</v>
      </c>
      <c r="AA970" s="161">
        <f>IF('Checklist Parameters'!$E$101&lt;&gt;"",IFERROR(I970/'Checklist Parameters'!$E$101,0),"N/A")</f>
        <v>0</v>
      </c>
      <c r="AB970" s="161" t="str">
        <f>IF('Checklist Parameters'!$E$43&lt;&gt;"",(I970*'Checklist Parameters'!$E$43)/1000,"N/A")</f>
        <v>N/A</v>
      </c>
      <c r="AC970" s="161">
        <f>IF('Checklist Parameters'!$E$16="",$X970,IF(AND('Checklist Parameters'!$E$16&lt;$X970,'Checklist Parameters'!$E$16&gt;=3),'Checklist Parameters'!$E$16,IF(AND('Checklist Parameters'!$E$16&lt;$X970,'Checklist Parameters'!$E$16&lt;3),0,$X970)))</f>
        <v>0</v>
      </c>
      <c r="AD970" s="161" t="str">
        <f>IF(AND(I970&lt;'Checklist Parameters'!$E$22,$I970&lt;&gt;0),"Y","")</f>
        <v/>
      </c>
      <c r="AE970" s="161" t="str">
        <f>IF($AD970="Y",0,IF('Checklist Parameters'!$E$25="","&lt;no limit&gt;",ROUNDDOWN((($I970-'Checklist Parameters'!$E$24)/'Checklist Parameters'!$E$25)+1,0)))</f>
        <v>&lt;no limit&gt;</v>
      </c>
      <c r="AF970" s="174">
        <f t="shared" si="88"/>
        <v>0</v>
      </c>
      <c r="AG970" s="161">
        <f t="shared" si="89"/>
        <v>0</v>
      </c>
      <c r="AH970" s="126"/>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row>
    <row r="971" spans="1:79" ht="15">
      <c r="A971" s="393"/>
      <c r="B971" s="393"/>
      <c r="C971" s="393"/>
      <c r="D971" s="393"/>
      <c r="E971" s="393"/>
      <c r="F971" s="393"/>
      <c r="G971" s="393"/>
      <c r="H971" s="394"/>
      <c r="I971" s="394"/>
      <c r="J971" s="394"/>
      <c r="K971" s="394"/>
      <c r="L971" s="394"/>
      <c r="M971" s="394"/>
      <c r="N971" s="313">
        <f>IF(IF(I971&lt;'Checklist Parameters'!$E$22,0,($I971-$L971))&lt;0,0,IF(I971&lt;'Checklist Parameters'!$E$22,0,($I971-$L971)))</f>
        <v>0</v>
      </c>
      <c r="O971" s="394"/>
      <c r="P971" s="395"/>
      <c r="Q971" s="316">
        <f t="shared" si="84"/>
        <v>0</v>
      </c>
      <c r="R971" s="159">
        <f t="shared" si="85"/>
        <v>0</v>
      </c>
      <c r="S971" s="159">
        <f>IF('Checklist Parameters'!$E$60&lt;0.2,0.2,'Checklist Parameters'!$E$60)</f>
        <v>0.72</v>
      </c>
      <c r="T971" s="160">
        <f>IF($O971="",IF('Checklist District ID'!$C$43="Y",MAX($R971:$S971)*$I971,SUM($R971:$S971)*$I971),IF(O971&gt;0,Q971*S971))</f>
        <v>0</v>
      </c>
      <c r="U971" s="160">
        <f>IF(Q971&gt;0,((I971-T971)*'Formula Matrix'!$E$38),0)</f>
        <v>0</v>
      </c>
      <c r="V971" s="160">
        <f t="shared" si="86"/>
        <v>0</v>
      </c>
      <c r="W971" s="160">
        <f>IF(V971&gt;0,(V971*'Checklist Parameters'!$E$35),0)</f>
        <v>0</v>
      </c>
      <c r="X971" s="161">
        <f t="shared" si="87"/>
        <v>0</v>
      </c>
      <c r="Y971" s="161">
        <f>IF('Checklist Parameters'!$E$102&lt;&gt;"",(I971/43560)*'Checklist Parameters'!$E$102,"N/A")</f>
        <v>0</v>
      </c>
      <c r="Z971" s="161" t="str">
        <f>IF('Checklist Parameters'!$E$58&lt;&gt;"",((I971*'Checklist Parameters'!$E$58)*'Checklist Parameters'!$E$35)/1000,"N/A")</f>
        <v>N/A</v>
      </c>
      <c r="AA971" s="161">
        <f>IF('Checklist Parameters'!$E$101&lt;&gt;"",IFERROR(I971/'Checklist Parameters'!$E$101,0),"N/A")</f>
        <v>0</v>
      </c>
      <c r="AB971" s="161" t="str">
        <f>IF('Checklist Parameters'!$E$43&lt;&gt;"",(I971*'Checklist Parameters'!$E$43)/1000,"N/A")</f>
        <v>N/A</v>
      </c>
      <c r="AC971" s="161">
        <f>IF('Checklist Parameters'!$E$16="",$X971,IF(AND('Checklist Parameters'!$E$16&lt;$X971,'Checklist Parameters'!$E$16&gt;=3),'Checklist Parameters'!$E$16,IF(AND('Checklist Parameters'!$E$16&lt;$X971,'Checklist Parameters'!$E$16&lt;3),0,$X971)))</f>
        <v>0</v>
      </c>
      <c r="AD971" s="161" t="str">
        <f>IF(AND(I971&lt;'Checklist Parameters'!$E$22,$I971&lt;&gt;0),"Y","")</f>
        <v/>
      </c>
      <c r="AE971" s="161" t="str">
        <f>IF($AD971="Y",0,IF('Checklist Parameters'!$E$25="","&lt;no limit&gt;",ROUNDDOWN((($I971-'Checklist Parameters'!$E$24)/'Checklist Parameters'!$E$25)+1,0)))</f>
        <v>&lt;no limit&gt;</v>
      </c>
      <c r="AF971" s="174">
        <f t="shared" si="88"/>
        <v>0</v>
      </c>
      <c r="AG971" s="161">
        <f t="shared" si="89"/>
        <v>0</v>
      </c>
      <c r="AH971" s="126"/>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row>
    <row r="972" spans="1:79" ht="15">
      <c r="A972" s="393"/>
      <c r="B972" s="393"/>
      <c r="C972" s="393"/>
      <c r="D972" s="393"/>
      <c r="E972" s="393"/>
      <c r="F972" s="393"/>
      <c r="G972" s="393"/>
      <c r="H972" s="394"/>
      <c r="I972" s="394"/>
      <c r="J972" s="394"/>
      <c r="K972" s="394"/>
      <c r="L972" s="394"/>
      <c r="M972" s="394"/>
      <c r="N972" s="313">
        <f>IF(IF(I972&lt;'Checklist Parameters'!$E$22,0,($I972-$L972))&lt;0,0,IF(I972&lt;'Checklist Parameters'!$E$22,0,($I972-$L972)))</f>
        <v>0</v>
      </c>
      <c r="O972" s="394"/>
      <c r="P972" s="395"/>
      <c r="Q972" s="316">
        <f t="shared" si="84"/>
        <v>0</v>
      </c>
      <c r="R972" s="159">
        <f t="shared" si="85"/>
        <v>0</v>
      </c>
      <c r="S972" s="159">
        <f>IF('Checklist Parameters'!$E$60&lt;0.2,0.2,'Checklist Parameters'!$E$60)</f>
        <v>0.72</v>
      </c>
      <c r="T972" s="160">
        <f>IF($O972="",IF('Checklist District ID'!$C$43="Y",MAX($R972:$S972)*$I972,SUM($R972:$S972)*$I972),IF(O972&gt;0,Q972*S972))</f>
        <v>0</v>
      </c>
      <c r="U972" s="160">
        <f>IF(Q972&gt;0,((I972-T972)*'Formula Matrix'!$E$38),0)</f>
        <v>0</v>
      </c>
      <c r="V972" s="160">
        <f t="shared" si="86"/>
        <v>0</v>
      </c>
      <c r="W972" s="160">
        <f>IF(V972&gt;0,(V972*'Checklist Parameters'!$E$35),0)</f>
        <v>0</v>
      </c>
      <c r="X972" s="161">
        <f t="shared" si="87"/>
        <v>0</v>
      </c>
      <c r="Y972" s="161">
        <f>IF('Checklist Parameters'!$E$102&lt;&gt;"",(I972/43560)*'Checklist Parameters'!$E$102,"N/A")</f>
        <v>0</v>
      </c>
      <c r="Z972" s="161" t="str">
        <f>IF('Checklist Parameters'!$E$58&lt;&gt;"",((I972*'Checklist Parameters'!$E$58)*'Checklist Parameters'!$E$35)/1000,"N/A")</f>
        <v>N/A</v>
      </c>
      <c r="AA972" s="161">
        <f>IF('Checklist Parameters'!$E$101&lt;&gt;"",IFERROR(I972/'Checklist Parameters'!$E$101,0),"N/A")</f>
        <v>0</v>
      </c>
      <c r="AB972" s="161" t="str">
        <f>IF('Checklist Parameters'!$E$43&lt;&gt;"",(I972*'Checklist Parameters'!$E$43)/1000,"N/A")</f>
        <v>N/A</v>
      </c>
      <c r="AC972" s="161">
        <f>IF('Checklist Parameters'!$E$16="",$X972,IF(AND('Checklist Parameters'!$E$16&lt;$X972,'Checklist Parameters'!$E$16&gt;=3),'Checklist Parameters'!$E$16,IF(AND('Checklist Parameters'!$E$16&lt;$X972,'Checklist Parameters'!$E$16&lt;3),0,$X972)))</f>
        <v>0</v>
      </c>
      <c r="AD972" s="161" t="str">
        <f>IF(AND(I972&lt;'Checklist Parameters'!$E$22,$I972&lt;&gt;0),"Y","")</f>
        <v/>
      </c>
      <c r="AE972" s="161" t="str">
        <f>IF($AD972="Y",0,IF('Checklist Parameters'!$E$25="","&lt;no limit&gt;",ROUNDDOWN((($I972-'Checklist Parameters'!$E$24)/'Checklist Parameters'!$E$25)+1,0)))</f>
        <v>&lt;no limit&gt;</v>
      </c>
      <c r="AF972" s="174">
        <f t="shared" si="88"/>
        <v>0</v>
      </c>
      <c r="AG972" s="161">
        <f t="shared" si="89"/>
        <v>0</v>
      </c>
      <c r="AH972" s="126"/>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row>
    <row r="973" spans="1:79" ht="15">
      <c r="A973" s="393"/>
      <c r="B973" s="393"/>
      <c r="C973" s="393"/>
      <c r="D973" s="393"/>
      <c r="E973" s="393"/>
      <c r="F973" s="393"/>
      <c r="G973" s="393"/>
      <c r="H973" s="394"/>
      <c r="I973" s="394"/>
      <c r="J973" s="394"/>
      <c r="K973" s="394"/>
      <c r="L973" s="394"/>
      <c r="M973" s="394"/>
      <c r="N973" s="313">
        <f>IF(IF(I973&lt;'Checklist Parameters'!$E$22,0,($I973-$L973))&lt;0,0,IF(I973&lt;'Checklist Parameters'!$E$22,0,($I973-$L973)))</f>
        <v>0</v>
      </c>
      <c r="O973" s="394"/>
      <c r="P973" s="395"/>
      <c r="Q973" s="316">
        <f t="shared" si="84"/>
        <v>0</v>
      </c>
      <c r="R973" s="159">
        <f t="shared" si="85"/>
        <v>0</v>
      </c>
      <c r="S973" s="159">
        <f>IF('Checklist Parameters'!$E$60&lt;0.2,0.2,'Checklist Parameters'!$E$60)</f>
        <v>0.72</v>
      </c>
      <c r="T973" s="160">
        <f>IF($O973="",IF('Checklist District ID'!$C$43="Y",MAX($R973:$S973)*$I973,SUM($R973:$S973)*$I973),IF(O973&gt;0,Q973*S973))</f>
        <v>0</v>
      </c>
      <c r="U973" s="160">
        <f>IF(Q973&gt;0,((I973-T973)*'Formula Matrix'!$E$38),0)</f>
        <v>0</v>
      </c>
      <c r="V973" s="160">
        <f t="shared" si="86"/>
        <v>0</v>
      </c>
      <c r="W973" s="160">
        <f>IF(V973&gt;0,(V973*'Checklist Parameters'!$E$35),0)</f>
        <v>0</v>
      </c>
      <c r="X973" s="161">
        <f t="shared" si="87"/>
        <v>0</v>
      </c>
      <c r="Y973" s="161">
        <f>IF('Checklist Parameters'!$E$102&lt;&gt;"",(I973/43560)*'Checklist Parameters'!$E$102,"N/A")</f>
        <v>0</v>
      </c>
      <c r="Z973" s="161" t="str">
        <f>IF('Checklist Parameters'!$E$58&lt;&gt;"",((I973*'Checklist Parameters'!$E$58)*'Checklist Parameters'!$E$35)/1000,"N/A")</f>
        <v>N/A</v>
      </c>
      <c r="AA973" s="161">
        <f>IF('Checklist Parameters'!$E$101&lt;&gt;"",IFERROR(I973/'Checklist Parameters'!$E$101,0),"N/A")</f>
        <v>0</v>
      </c>
      <c r="AB973" s="161" t="str">
        <f>IF('Checklist Parameters'!$E$43&lt;&gt;"",(I973*'Checklist Parameters'!$E$43)/1000,"N/A")</f>
        <v>N/A</v>
      </c>
      <c r="AC973" s="161">
        <f>IF('Checklist Parameters'!$E$16="",$X973,IF(AND('Checklist Parameters'!$E$16&lt;$X973,'Checklist Parameters'!$E$16&gt;=3),'Checklist Parameters'!$E$16,IF(AND('Checklist Parameters'!$E$16&lt;$X973,'Checklist Parameters'!$E$16&lt;3),0,$X973)))</f>
        <v>0</v>
      </c>
      <c r="AD973" s="161" t="str">
        <f>IF(AND(I973&lt;'Checklist Parameters'!$E$22,$I973&lt;&gt;0),"Y","")</f>
        <v/>
      </c>
      <c r="AE973" s="161" t="str">
        <f>IF($AD973="Y",0,IF('Checklist Parameters'!$E$25="","&lt;no limit&gt;",ROUNDDOWN((($I973-'Checklist Parameters'!$E$24)/'Checklist Parameters'!$E$25)+1,0)))</f>
        <v>&lt;no limit&gt;</v>
      </c>
      <c r="AF973" s="174">
        <f t="shared" si="88"/>
        <v>0</v>
      </c>
      <c r="AG973" s="161">
        <f t="shared" si="89"/>
        <v>0</v>
      </c>
      <c r="AH973" s="126"/>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row>
    <row r="974" spans="1:79" ht="15">
      <c r="A974" s="393"/>
      <c r="B974" s="393"/>
      <c r="C974" s="393"/>
      <c r="D974" s="393"/>
      <c r="E974" s="393"/>
      <c r="F974" s="393"/>
      <c r="G974" s="393"/>
      <c r="H974" s="394"/>
      <c r="I974" s="394"/>
      <c r="J974" s="394"/>
      <c r="K974" s="394"/>
      <c r="L974" s="394"/>
      <c r="M974" s="394"/>
      <c r="N974" s="313">
        <f>IF(IF(I974&lt;'Checklist Parameters'!$E$22,0,($I974-$L974))&lt;0,0,IF(I974&lt;'Checklist Parameters'!$E$22,0,($I974-$L974)))</f>
        <v>0</v>
      </c>
      <c r="O974" s="394"/>
      <c r="P974" s="395"/>
      <c r="Q974" s="316">
        <f t="shared" si="84"/>
        <v>0</v>
      </c>
      <c r="R974" s="159">
        <f t="shared" si="85"/>
        <v>0</v>
      </c>
      <c r="S974" s="159">
        <f>IF('Checklist Parameters'!$E$60&lt;0.2,0.2,'Checklist Parameters'!$E$60)</f>
        <v>0.72</v>
      </c>
      <c r="T974" s="160">
        <f>IF($O974="",IF('Checklist District ID'!$C$43="Y",MAX($R974:$S974)*$I974,SUM($R974:$S974)*$I974),IF(O974&gt;0,Q974*S974))</f>
        <v>0</v>
      </c>
      <c r="U974" s="160">
        <f>IF(Q974&gt;0,((I974-T974)*'Formula Matrix'!$E$38),0)</f>
        <v>0</v>
      </c>
      <c r="V974" s="160">
        <f t="shared" si="86"/>
        <v>0</v>
      </c>
      <c r="W974" s="160">
        <f>IF(V974&gt;0,(V974*'Checklist Parameters'!$E$35),0)</f>
        <v>0</v>
      </c>
      <c r="X974" s="161">
        <f t="shared" si="87"/>
        <v>0</v>
      </c>
      <c r="Y974" s="161">
        <f>IF('Checklist Parameters'!$E$102&lt;&gt;"",(I974/43560)*'Checklist Parameters'!$E$102,"N/A")</f>
        <v>0</v>
      </c>
      <c r="Z974" s="161" t="str">
        <f>IF('Checklist Parameters'!$E$58&lt;&gt;"",((I974*'Checklist Parameters'!$E$58)*'Checklist Parameters'!$E$35)/1000,"N/A")</f>
        <v>N/A</v>
      </c>
      <c r="AA974" s="161">
        <f>IF('Checklist Parameters'!$E$101&lt;&gt;"",IFERROR(I974/'Checklist Parameters'!$E$101,0),"N/A")</f>
        <v>0</v>
      </c>
      <c r="AB974" s="161" t="str">
        <f>IF('Checklist Parameters'!$E$43&lt;&gt;"",(I974*'Checklist Parameters'!$E$43)/1000,"N/A")</f>
        <v>N/A</v>
      </c>
      <c r="AC974" s="161">
        <f>IF('Checklist Parameters'!$E$16="",$X974,IF(AND('Checklist Parameters'!$E$16&lt;$X974,'Checklist Parameters'!$E$16&gt;=3),'Checklist Parameters'!$E$16,IF(AND('Checklist Parameters'!$E$16&lt;$X974,'Checklist Parameters'!$E$16&lt;3),0,$X974)))</f>
        <v>0</v>
      </c>
      <c r="AD974" s="161" t="str">
        <f>IF(AND(I974&lt;'Checklist Parameters'!$E$22,$I974&lt;&gt;0),"Y","")</f>
        <v/>
      </c>
      <c r="AE974" s="161" t="str">
        <f>IF($AD974="Y",0,IF('Checklist Parameters'!$E$25="","&lt;no limit&gt;",ROUNDDOWN((($I974-'Checklist Parameters'!$E$24)/'Checklist Parameters'!$E$25)+1,0)))</f>
        <v>&lt;no limit&gt;</v>
      </c>
      <c r="AF974" s="174">
        <f t="shared" si="88"/>
        <v>0</v>
      </c>
      <c r="AG974" s="161">
        <f t="shared" si="89"/>
        <v>0</v>
      </c>
      <c r="AH974" s="126"/>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row>
    <row r="975" spans="1:79" ht="15">
      <c r="A975" s="393"/>
      <c r="B975" s="393"/>
      <c r="C975" s="393"/>
      <c r="D975" s="393"/>
      <c r="E975" s="393"/>
      <c r="F975" s="393"/>
      <c r="G975" s="393"/>
      <c r="H975" s="394"/>
      <c r="I975" s="394"/>
      <c r="J975" s="394"/>
      <c r="K975" s="394"/>
      <c r="L975" s="394"/>
      <c r="M975" s="394"/>
      <c r="N975" s="313">
        <f>IF(IF(I975&lt;'Checklist Parameters'!$E$22,0,($I975-$L975))&lt;0,0,IF(I975&lt;'Checklist Parameters'!$E$22,0,($I975-$L975)))</f>
        <v>0</v>
      </c>
      <c r="O975" s="394"/>
      <c r="P975" s="395"/>
      <c r="Q975" s="316">
        <f t="shared" si="84"/>
        <v>0</v>
      </c>
      <c r="R975" s="159">
        <f t="shared" si="85"/>
        <v>0</v>
      </c>
      <c r="S975" s="159">
        <f>IF('Checklist Parameters'!$E$60&lt;0.2,0.2,'Checklist Parameters'!$E$60)</f>
        <v>0.72</v>
      </c>
      <c r="T975" s="160">
        <f>IF($O975="",IF('Checklist District ID'!$C$43="Y",MAX($R975:$S975)*$I975,SUM($R975:$S975)*$I975),IF(O975&gt;0,Q975*S975))</f>
        <v>0</v>
      </c>
      <c r="U975" s="160">
        <f>IF(Q975&gt;0,((I975-T975)*'Formula Matrix'!$E$38),0)</f>
        <v>0</v>
      </c>
      <c r="V975" s="160">
        <f t="shared" si="86"/>
        <v>0</v>
      </c>
      <c r="W975" s="160">
        <f>IF(V975&gt;0,(V975*'Checklist Parameters'!$E$35),0)</f>
        <v>0</v>
      </c>
      <c r="X975" s="161">
        <f t="shared" si="87"/>
        <v>0</v>
      </c>
      <c r="Y975" s="161">
        <f>IF('Checklist Parameters'!$E$102&lt;&gt;"",(I975/43560)*'Checklist Parameters'!$E$102,"N/A")</f>
        <v>0</v>
      </c>
      <c r="Z975" s="161" t="str">
        <f>IF('Checklist Parameters'!$E$58&lt;&gt;"",((I975*'Checklist Parameters'!$E$58)*'Checklist Parameters'!$E$35)/1000,"N/A")</f>
        <v>N/A</v>
      </c>
      <c r="AA975" s="161">
        <f>IF('Checklist Parameters'!$E$101&lt;&gt;"",IFERROR(I975/'Checklist Parameters'!$E$101,0),"N/A")</f>
        <v>0</v>
      </c>
      <c r="AB975" s="161" t="str">
        <f>IF('Checklist Parameters'!$E$43&lt;&gt;"",(I975*'Checklist Parameters'!$E$43)/1000,"N/A")</f>
        <v>N/A</v>
      </c>
      <c r="AC975" s="161">
        <f>IF('Checklist Parameters'!$E$16="",$X975,IF(AND('Checklist Parameters'!$E$16&lt;$X975,'Checklist Parameters'!$E$16&gt;=3),'Checklist Parameters'!$E$16,IF(AND('Checklist Parameters'!$E$16&lt;$X975,'Checklist Parameters'!$E$16&lt;3),0,$X975)))</f>
        <v>0</v>
      </c>
      <c r="AD975" s="161" t="str">
        <f>IF(AND(I975&lt;'Checklist Parameters'!$E$22,$I975&lt;&gt;0),"Y","")</f>
        <v/>
      </c>
      <c r="AE975" s="161" t="str">
        <f>IF($AD975="Y",0,IF('Checklist Parameters'!$E$25="","&lt;no limit&gt;",ROUNDDOWN((($I975-'Checklist Parameters'!$E$24)/'Checklist Parameters'!$E$25)+1,0)))</f>
        <v>&lt;no limit&gt;</v>
      </c>
      <c r="AF975" s="174">
        <f t="shared" si="88"/>
        <v>0</v>
      </c>
      <c r="AG975" s="161">
        <f t="shared" si="89"/>
        <v>0</v>
      </c>
      <c r="AH975" s="126"/>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row>
    <row r="976" spans="1:79" ht="15">
      <c r="A976" s="393"/>
      <c r="B976" s="393"/>
      <c r="C976" s="393"/>
      <c r="D976" s="393"/>
      <c r="E976" s="393"/>
      <c r="F976" s="393"/>
      <c r="G976" s="393"/>
      <c r="H976" s="394"/>
      <c r="I976" s="394"/>
      <c r="J976" s="394"/>
      <c r="K976" s="394"/>
      <c r="L976" s="394"/>
      <c r="M976" s="394"/>
      <c r="N976" s="313">
        <f>IF(IF(I976&lt;'Checklist Parameters'!$E$22,0,($I976-$L976))&lt;0,0,IF(I976&lt;'Checklist Parameters'!$E$22,0,($I976-$L976)))</f>
        <v>0</v>
      </c>
      <c r="O976" s="394"/>
      <c r="P976" s="395"/>
      <c r="Q976" s="316">
        <f t="shared" si="84"/>
        <v>0</v>
      </c>
      <c r="R976" s="159">
        <f t="shared" si="85"/>
        <v>0</v>
      </c>
      <c r="S976" s="159">
        <f>IF('Checklist Parameters'!$E$60&lt;0.2,0.2,'Checklist Parameters'!$E$60)</f>
        <v>0.72</v>
      </c>
      <c r="T976" s="160">
        <f>IF($O976="",IF('Checklist District ID'!$C$43="Y",MAX($R976:$S976)*$I976,SUM($R976:$S976)*$I976),IF(O976&gt;0,Q976*S976))</f>
        <v>0</v>
      </c>
      <c r="U976" s="160">
        <f>IF(Q976&gt;0,((I976-T976)*'Formula Matrix'!$E$38),0)</f>
        <v>0</v>
      </c>
      <c r="V976" s="160">
        <f t="shared" si="86"/>
        <v>0</v>
      </c>
      <c r="W976" s="160">
        <f>IF(V976&gt;0,(V976*'Checklist Parameters'!$E$35),0)</f>
        <v>0</v>
      </c>
      <c r="X976" s="161">
        <f t="shared" si="87"/>
        <v>0</v>
      </c>
      <c r="Y976" s="161">
        <f>IF('Checklist Parameters'!$E$102&lt;&gt;"",(I976/43560)*'Checklist Parameters'!$E$102,"N/A")</f>
        <v>0</v>
      </c>
      <c r="Z976" s="161" t="str">
        <f>IF('Checklist Parameters'!$E$58&lt;&gt;"",((I976*'Checklist Parameters'!$E$58)*'Checklist Parameters'!$E$35)/1000,"N/A")</f>
        <v>N/A</v>
      </c>
      <c r="AA976" s="161">
        <f>IF('Checklist Parameters'!$E$101&lt;&gt;"",IFERROR(I976/'Checklist Parameters'!$E$101,0),"N/A")</f>
        <v>0</v>
      </c>
      <c r="AB976" s="161" t="str">
        <f>IF('Checklist Parameters'!$E$43&lt;&gt;"",(I976*'Checklist Parameters'!$E$43)/1000,"N/A")</f>
        <v>N/A</v>
      </c>
      <c r="AC976" s="161">
        <f>IF('Checklist Parameters'!$E$16="",$X976,IF(AND('Checklist Parameters'!$E$16&lt;$X976,'Checklist Parameters'!$E$16&gt;=3),'Checklist Parameters'!$E$16,IF(AND('Checklist Parameters'!$E$16&lt;$X976,'Checklist Parameters'!$E$16&lt;3),0,$X976)))</f>
        <v>0</v>
      </c>
      <c r="AD976" s="161" t="str">
        <f>IF(AND(I976&lt;'Checklist Parameters'!$E$22,$I976&lt;&gt;0),"Y","")</f>
        <v/>
      </c>
      <c r="AE976" s="161" t="str">
        <f>IF($AD976="Y",0,IF('Checklist Parameters'!$E$25="","&lt;no limit&gt;",ROUNDDOWN((($I976-'Checklist Parameters'!$E$24)/'Checklist Parameters'!$E$25)+1,0)))</f>
        <v>&lt;no limit&gt;</v>
      </c>
      <c r="AF976" s="174">
        <f t="shared" si="88"/>
        <v>0</v>
      </c>
      <c r="AG976" s="161">
        <f t="shared" si="89"/>
        <v>0</v>
      </c>
      <c r="AH976" s="126"/>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row>
    <row r="977" spans="1:79" ht="15">
      <c r="A977" s="393"/>
      <c r="B977" s="393"/>
      <c r="C977" s="393"/>
      <c r="D977" s="393"/>
      <c r="E977" s="393"/>
      <c r="F977" s="393"/>
      <c r="G977" s="393"/>
      <c r="H977" s="394"/>
      <c r="I977" s="394"/>
      <c r="J977" s="394"/>
      <c r="K977" s="394"/>
      <c r="L977" s="394"/>
      <c r="M977" s="394"/>
      <c r="N977" s="313">
        <f>IF(IF(I977&lt;'Checklist Parameters'!$E$22,0,($I977-$L977))&lt;0,0,IF(I977&lt;'Checklist Parameters'!$E$22,0,($I977-$L977)))</f>
        <v>0</v>
      </c>
      <c r="O977" s="394"/>
      <c r="P977" s="395"/>
      <c r="Q977" s="316">
        <f t="shared" si="84"/>
        <v>0</v>
      </c>
      <c r="R977" s="159">
        <f t="shared" si="85"/>
        <v>0</v>
      </c>
      <c r="S977" s="159">
        <f>IF('Checklist Parameters'!$E$60&lt;0.2,0.2,'Checklist Parameters'!$E$60)</f>
        <v>0.72</v>
      </c>
      <c r="T977" s="160">
        <f>IF($O977="",IF('Checklist District ID'!$C$43="Y",MAX($R977:$S977)*$I977,SUM($R977:$S977)*$I977),IF(O977&gt;0,Q977*S977))</f>
        <v>0</v>
      </c>
      <c r="U977" s="160">
        <f>IF(Q977&gt;0,((I977-T977)*'Formula Matrix'!$E$38),0)</f>
        <v>0</v>
      </c>
      <c r="V977" s="160">
        <f t="shared" si="86"/>
        <v>0</v>
      </c>
      <c r="W977" s="160">
        <f>IF(V977&gt;0,(V977*'Checklist Parameters'!$E$35),0)</f>
        <v>0</v>
      </c>
      <c r="X977" s="161">
        <f t="shared" si="87"/>
        <v>0</v>
      </c>
      <c r="Y977" s="161">
        <f>IF('Checklist Parameters'!$E$102&lt;&gt;"",(I977/43560)*'Checklist Parameters'!$E$102,"N/A")</f>
        <v>0</v>
      </c>
      <c r="Z977" s="161" t="str">
        <f>IF('Checklist Parameters'!$E$58&lt;&gt;"",((I977*'Checklist Parameters'!$E$58)*'Checklist Parameters'!$E$35)/1000,"N/A")</f>
        <v>N/A</v>
      </c>
      <c r="AA977" s="161">
        <f>IF('Checklist Parameters'!$E$101&lt;&gt;"",IFERROR(I977/'Checklist Parameters'!$E$101,0),"N/A")</f>
        <v>0</v>
      </c>
      <c r="AB977" s="161" t="str">
        <f>IF('Checklist Parameters'!$E$43&lt;&gt;"",(I977*'Checklist Parameters'!$E$43)/1000,"N/A")</f>
        <v>N/A</v>
      </c>
      <c r="AC977" s="161">
        <f>IF('Checklist Parameters'!$E$16="",$X977,IF(AND('Checklist Parameters'!$E$16&lt;$X977,'Checklist Parameters'!$E$16&gt;=3),'Checklist Parameters'!$E$16,IF(AND('Checklist Parameters'!$E$16&lt;$X977,'Checklist Parameters'!$E$16&lt;3),0,$X977)))</f>
        <v>0</v>
      </c>
      <c r="AD977" s="161" t="str">
        <f>IF(AND(I977&lt;'Checklist Parameters'!$E$22,$I977&lt;&gt;0),"Y","")</f>
        <v/>
      </c>
      <c r="AE977" s="161" t="str">
        <f>IF($AD977="Y",0,IF('Checklist Parameters'!$E$25="","&lt;no limit&gt;",ROUNDDOWN((($I977-'Checklist Parameters'!$E$24)/'Checklist Parameters'!$E$25)+1,0)))</f>
        <v>&lt;no limit&gt;</v>
      </c>
      <c r="AF977" s="174">
        <f t="shared" si="88"/>
        <v>0</v>
      </c>
      <c r="AG977" s="161">
        <f t="shared" si="89"/>
        <v>0</v>
      </c>
      <c r="AH977" s="126"/>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row>
    <row r="978" spans="1:79" ht="15">
      <c r="A978" s="393"/>
      <c r="B978" s="393"/>
      <c r="C978" s="393"/>
      <c r="D978" s="393"/>
      <c r="E978" s="393"/>
      <c r="F978" s="393"/>
      <c r="G978" s="393"/>
      <c r="H978" s="394"/>
      <c r="I978" s="394"/>
      <c r="J978" s="394"/>
      <c r="K978" s="394"/>
      <c r="L978" s="394"/>
      <c r="M978" s="394"/>
      <c r="N978" s="313">
        <f>IF(IF(I978&lt;'Checklist Parameters'!$E$22,0,($I978-$L978))&lt;0,0,IF(I978&lt;'Checklist Parameters'!$E$22,0,($I978-$L978)))</f>
        <v>0</v>
      </c>
      <c r="O978" s="394"/>
      <c r="P978" s="395"/>
      <c r="Q978" s="316">
        <f t="shared" si="84"/>
        <v>0</v>
      </c>
      <c r="R978" s="159">
        <f t="shared" si="85"/>
        <v>0</v>
      </c>
      <c r="S978" s="159">
        <f>IF('Checklist Parameters'!$E$60&lt;0.2,0.2,'Checklist Parameters'!$E$60)</f>
        <v>0.72</v>
      </c>
      <c r="T978" s="160">
        <f>IF($O978="",IF('Checklist District ID'!$C$43="Y",MAX($R978:$S978)*$I978,SUM($R978:$S978)*$I978),IF(O978&gt;0,Q978*S978))</f>
        <v>0</v>
      </c>
      <c r="U978" s="160">
        <f>IF(Q978&gt;0,((I978-T978)*'Formula Matrix'!$E$38),0)</f>
        <v>0</v>
      </c>
      <c r="V978" s="160">
        <f t="shared" si="86"/>
        <v>0</v>
      </c>
      <c r="W978" s="160">
        <f>IF(V978&gt;0,(V978*'Checklist Parameters'!$E$35),0)</f>
        <v>0</v>
      </c>
      <c r="X978" s="161">
        <f t="shared" si="87"/>
        <v>0</v>
      </c>
      <c r="Y978" s="161">
        <f>IF('Checklist Parameters'!$E$102&lt;&gt;"",(I978/43560)*'Checklist Parameters'!$E$102,"N/A")</f>
        <v>0</v>
      </c>
      <c r="Z978" s="161" t="str">
        <f>IF('Checklist Parameters'!$E$58&lt;&gt;"",((I978*'Checklist Parameters'!$E$58)*'Checklist Parameters'!$E$35)/1000,"N/A")</f>
        <v>N/A</v>
      </c>
      <c r="AA978" s="161">
        <f>IF('Checklist Parameters'!$E$101&lt;&gt;"",IFERROR(I978/'Checklist Parameters'!$E$101,0),"N/A")</f>
        <v>0</v>
      </c>
      <c r="AB978" s="161" t="str">
        <f>IF('Checklist Parameters'!$E$43&lt;&gt;"",(I978*'Checklist Parameters'!$E$43)/1000,"N/A")</f>
        <v>N/A</v>
      </c>
      <c r="AC978" s="161">
        <f>IF('Checklist Parameters'!$E$16="",$X978,IF(AND('Checklist Parameters'!$E$16&lt;$X978,'Checklist Parameters'!$E$16&gt;=3),'Checklist Parameters'!$E$16,IF(AND('Checklist Parameters'!$E$16&lt;$X978,'Checklist Parameters'!$E$16&lt;3),0,$X978)))</f>
        <v>0</v>
      </c>
      <c r="AD978" s="161" t="str">
        <f>IF(AND(I978&lt;'Checklist Parameters'!$E$22,$I978&lt;&gt;0),"Y","")</f>
        <v/>
      </c>
      <c r="AE978" s="161" t="str">
        <f>IF($AD978="Y",0,IF('Checklist Parameters'!$E$25="","&lt;no limit&gt;",ROUNDDOWN((($I978-'Checklist Parameters'!$E$24)/'Checklist Parameters'!$E$25)+1,0)))</f>
        <v>&lt;no limit&gt;</v>
      </c>
      <c r="AF978" s="174">
        <f t="shared" si="88"/>
        <v>0</v>
      </c>
      <c r="AG978" s="161">
        <f t="shared" si="89"/>
        <v>0</v>
      </c>
      <c r="AH978" s="126"/>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row>
    <row r="979" spans="1:79" ht="15">
      <c r="A979" s="393"/>
      <c r="B979" s="393"/>
      <c r="C979" s="393"/>
      <c r="D979" s="393"/>
      <c r="E979" s="393"/>
      <c r="F979" s="393"/>
      <c r="G979" s="393"/>
      <c r="H979" s="394"/>
      <c r="I979" s="394"/>
      <c r="J979" s="394"/>
      <c r="K979" s="394"/>
      <c r="L979" s="394"/>
      <c r="M979" s="394"/>
      <c r="N979" s="313">
        <f>IF(IF(I979&lt;'Checklist Parameters'!$E$22,0,($I979-$L979))&lt;0,0,IF(I979&lt;'Checklist Parameters'!$E$22,0,($I979-$L979)))</f>
        <v>0</v>
      </c>
      <c r="O979" s="394"/>
      <c r="P979" s="395"/>
      <c r="Q979" s="316">
        <f t="shared" si="84"/>
        <v>0</v>
      </c>
      <c r="R979" s="159">
        <f t="shared" si="85"/>
        <v>0</v>
      </c>
      <c r="S979" s="159">
        <f>IF('Checklist Parameters'!$E$60&lt;0.2,0.2,'Checklist Parameters'!$E$60)</f>
        <v>0.72</v>
      </c>
      <c r="T979" s="160">
        <f>IF($O979="",IF('Checklist District ID'!$C$43="Y",MAX($R979:$S979)*$I979,SUM($R979:$S979)*$I979),IF(O979&gt;0,Q979*S979))</f>
        <v>0</v>
      </c>
      <c r="U979" s="160">
        <f>IF(Q979&gt;0,((I979-T979)*'Formula Matrix'!$E$38),0)</f>
        <v>0</v>
      </c>
      <c r="V979" s="160">
        <f t="shared" si="86"/>
        <v>0</v>
      </c>
      <c r="W979" s="160">
        <f>IF(V979&gt;0,(V979*'Checklist Parameters'!$E$35),0)</f>
        <v>0</v>
      </c>
      <c r="X979" s="161">
        <f t="shared" si="87"/>
        <v>0</v>
      </c>
      <c r="Y979" s="161">
        <f>IF('Checklist Parameters'!$E$102&lt;&gt;"",(I979/43560)*'Checklist Parameters'!$E$102,"N/A")</f>
        <v>0</v>
      </c>
      <c r="Z979" s="161" t="str">
        <f>IF('Checklist Parameters'!$E$58&lt;&gt;"",((I979*'Checklist Parameters'!$E$58)*'Checklist Parameters'!$E$35)/1000,"N/A")</f>
        <v>N/A</v>
      </c>
      <c r="AA979" s="161">
        <f>IF('Checklist Parameters'!$E$101&lt;&gt;"",IFERROR(I979/'Checklist Parameters'!$E$101,0),"N/A")</f>
        <v>0</v>
      </c>
      <c r="AB979" s="161" t="str">
        <f>IF('Checklist Parameters'!$E$43&lt;&gt;"",(I979*'Checklist Parameters'!$E$43)/1000,"N/A")</f>
        <v>N/A</v>
      </c>
      <c r="AC979" s="161">
        <f>IF('Checklist Parameters'!$E$16="",$X979,IF(AND('Checklist Parameters'!$E$16&lt;$X979,'Checklist Parameters'!$E$16&gt;=3),'Checklist Parameters'!$E$16,IF(AND('Checklist Parameters'!$E$16&lt;$X979,'Checklist Parameters'!$E$16&lt;3),0,$X979)))</f>
        <v>0</v>
      </c>
      <c r="AD979" s="161" t="str">
        <f>IF(AND(I979&lt;'Checklist Parameters'!$E$22,$I979&lt;&gt;0),"Y","")</f>
        <v/>
      </c>
      <c r="AE979" s="161" t="str">
        <f>IF($AD979="Y",0,IF('Checklist Parameters'!$E$25="","&lt;no limit&gt;",ROUNDDOWN((($I979-'Checklist Parameters'!$E$24)/'Checklist Parameters'!$E$25)+1,0)))</f>
        <v>&lt;no limit&gt;</v>
      </c>
      <c r="AF979" s="174">
        <f t="shared" si="88"/>
        <v>0</v>
      </c>
      <c r="AG979" s="161">
        <f t="shared" si="89"/>
        <v>0</v>
      </c>
      <c r="AH979" s="126"/>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row>
    <row r="980" spans="1:79" ht="15">
      <c r="A980" s="393"/>
      <c r="B980" s="393"/>
      <c r="C980" s="393"/>
      <c r="D980" s="393"/>
      <c r="E980" s="393"/>
      <c r="F980" s="393"/>
      <c r="G980" s="393"/>
      <c r="H980" s="394"/>
      <c r="I980" s="394"/>
      <c r="J980" s="394"/>
      <c r="K980" s="394"/>
      <c r="L980" s="394"/>
      <c r="M980" s="394"/>
      <c r="N980" s="313">
        <f>IF(IF(I980&lt;'Checklist Parameters'!$E$22,0,($I980-$L980))&lt;0,0,IF(I980&lt;'Checklist Parameters'!$E$22,0,($I980-$L980)))</f>
        <v>0</v>
      </c>
      <c r="O980" s="394"/>
      <c r="P980" s="395"/>
      <c r="Q980" s="316">
        <f t="shared" ref="Q980:Q1020" si="90">IF(O980&lt;&gt;"",O980,N980)</f>
        <v>0</v>
      </c>
      <c r="R980" s="159">
        <f t="shared" ref="R980:R1020" si="91">IFERROR(L980/I980,0)</f>
        <v>0</v>
      </c>
      <c r="S980" s="159">
        <f>IF('Checklist Parameters'!$E$60&lt;0.2,0.2,'Checklist Parameters'!$E$60)</f>
        <v>0.72</v>
      </c>
      <c r="T980" s="160">
        <f>IF($O980="",IF('Checklist District ID'!$C$43="Y",MAX($R980:$S980)*$I980,SUM($R980:$S980)*$I980),IF(O980&gt;0,Q980*S980))</f>
        <v>0</v>
      </c>
      <c r="U980" s="160">
        <f>IF(Q980&gt;0,((I980-T980)*'Formula Matrix'!$E$38),0)</f>
        <v>0</v>
      </c>
      <c r="V980" s="160">
        <f t="shared" ref="V980:V1020" si="92">IF(Q980=0,0,(I980-T980-U980))</f>
        <v>0</v>
      </c>
      <c r="W980" s="160">
        <f>IF(V980&gt;0,(V980*'Checklist Parameters'!$E$35),0)</f>
        <v>0</v>
      </c>
      <c r="X980" s="161">
        <f t="shared" ref="X980:X1020" si="93">IF($W980/1000&gt;3,(ROUNDDOWN($W980/1000,0)),IF(AND($W980/1000&gt;2.5,$W980/1000&lt;=3),3,0))</f>
        <v>0</v>
      </c>
      <c r="Y980" s="161">
        <f>IF('Checklist Parameters'!$E$102&lt;&gt;"",(I980/43560)*'Checklist Parameters'!$E$102,"N/A")</f>
        <v>0</v>
      </c>
      <c r="Z980" s="161" t="str">
        <f>IF('Checklist Parameters'!$E$58&lt;&gt;"",((I980*'Checklist Parameters'!$E$58)*'Checklist Parameters'!$E$35)/1000,"N/A")</f>
        <v>N/A</v>
      </c>
      <c r="AA980" s="161">
        <f>IF('Checklist Parameters'!$E$101&lt;&gt;"",IFERROR(I980/'Checklist Parameters'!$E$101,0),"N/A")</f>
        <v>0</v>
      </c>
      <c r="AB980" s="161" t="str">
        <f>IF('Checklist Parameters'!$E$43&lt;&gt;"",(I980*'Checklist Parameters'!$E$43)/1000,"N/A")</f>
        <v>N/A</v>
      </c>
      <c r="AC980" s="161">
        <f>IF('Checklist Parameters'!$E$16="",$X980,IF(AND('Checklist Parameters'!$E$16&lt;$X980,'Checklist Parameters'!$E$16&gt;=3),'Checklist Parameters'!$E$16,IF(AND('Checklist Parameters'!$E$16&lt;$X980,'Checklist Parameters'!$E$16&lt;3),0,$X980)))</f>
        <v>0</v>
      </c>
      <c r="AD980" s="161" t="str">
        <f>IF(AND(I980&lt;'Checklist Parameters'!$E$22,$I980&lt;&gt;0),"Y","")</f>
        <v/>
      </c>
      <c r="AE980" s="161" t="str">
        <f>IF($AD980="Y",0,IF('Checklist Parameters'!$E$25="","&lt;no limit&gt;",ROUNDDOWN((($I980-'Checklist Parameters'!$E$24)/'Checklist Parameters'!$E$25)+1,0)))</f>
        <v>&lt;no limit&gt;</v>
      </c>
      <c r="AF980" s="174">
        <f t="shared" ref="AF980:AF1020" si="94">IF(MIN(X980,Y980,Z980,AA980,AB980,AC980)&lt;2.5,0,IF(AND(MIN(X980,Y980,Z980,AA980,AB980,AC980)&gt;=2.5,MIN(X980,Y980,Z980,AA980,AB980,AC980)&lt;3),3,ROUND(MIN(X980,Y980,Z980,AA980,AB980,AC980),0)))</f>
        <v>0</v>
      </c>
      <c r="AG980" s="161">
        <f t="shared" ref="AG980:AG1020" si="95">IFERROR((43560/$I980)*$AF980,0)</f>
        <v>0</v>
      </c>
      <c r="AH980" s="126"/>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row>
    <row r="981" spans="1:79" ht="15">
      <c r="A981" s="393"/>
      <c r="B981" s="393"/>
      <c r="C981" s="393"/>
      <c r="D981" s="393"/>
      <c r="E981" s="393"/>
      <c r="F981" s="393"/>
      <c r="G981" s="393"/>
      <c r="H981" s="394"/>
      <c r="I981" s="394"/>
      <c r="J981" s="394"/>
      <c r="K981" s="394"/>
      <c r="L981" s="394"/>
      <c r="M981" s="394"/>
      <c r="N981" s="313">
        <f>IF(IF(I981&lt;'Checklist Parameters'!$E$22,0,($I981-$L981))&lt;0,0,IF(I981&lt;'Checklist Parameters'!$E$22,0,($I981-$L981)))</f>
        <v>0</v>
      </c>
      <c r="O981" s="394"/>
      <c r="P981" s="395"/>
      <c r="Q981" s="316">
        <f t="shared" si="90"/>
        <v>0</v>
      </c>
      <c r="R981" s="159">
        <f t="shared" si="91"/>
        <v>0</v>
      </c>
      <c r="S981" s="159">
        <f>IF('Checklist Parameters'!$E$60&lt;0.2,0.2,'Checklist Parameters'!$E$60)</f>
        <v>0.72</v>
      </c>
      <c r="T981" s="160">
        <f>IF($O981="",IF('Checklist District ID'!$C$43="Y",MAX($R981:$S981)*$I981,SUM($R981:$S981)*$I981),IF(O981&gt;0,Q981*S981))</f>
        <v>0</v>
      </c>
      <c r="U981" s="160">
        <f>IF(Q981&gt;0,((I981-T981)*'Formula Matrix'!$E$38),0)</f>
        <v>0</v>
      </c>
      <c r="V981" s="160">
        <f t="shared" si="92"/>
        <v>0</v>
      </c>
      <c r="W981" s="160">
        <f>IF(V981&gt;0,(V981*'Checklist Parameters'!$E$35),0)</f>
        <v>0</v>
      </c>
      <c r="X981" s="161">
        <f t="shared" si="93"/>
        <v>0</v>
      </c>
      <c r="Y981" s="161">
        <f>IF('Checklist Parameters'!$E$102&lt;&gt;"",(I981/43560)*'Checklist Parameters'!$E$102,"N/A")</f>
        <v>0</v>
      </c>
      <c r="Z981" s="161" t="str">
        <f>IF('Checklist Parameters'!$E$58&lt;&gt;"",((I981*'Checklist Parameters'!$E$58)*'Checklist Parameters'!$E$35)/1000,"N/A")</f>
        <v>N/A</v>
      </c>
      <c r="AA981" s="161">
        <f>IF('Checklist Parameters'!$E$101&lt;&gt;"",IFERROR(I981/'Checklist Parameters'!$E$101,0),"N/A")</f>
        <v>0</v>
      </c>
      <c r="AB981" s="161" t="str">
        <f>IF('Checklist Parameters'!$E$43&lt;&gt;"",(I981*'Checklist Parameters'!$E$43)/1000,"N/A")</f>
        <v>N/A</v>
      </c>
      <c r="AC981" s="161">
        <f>IF('Checklist Parameters'!$E$16="",$X981,IF(AND('Checklist Parameters'!$E$16&lt;$X981,'Checklist Parameters'!$E$16&gt;=3),'Checklist Parameters'!$E$16,IF(AND('Checklist Parameters'!$E$16&lt;$X981,'Checklist Parameters'!$E$16&lt;3),0,$X981)))</f>
        <v>0</v>
      </c>
      <c r="AD981" s="161" t="str">
        <f>IF(AND(I981&lt;'Checklist Parameters'!$E$22,$I981&lt;&gt;0),"Y","")</f>
        <v/>
      </c>
      <c r="AE981" s="161" t="str">
        <f>IF($AD981="Y",0,IF('Checklist Parameters'!$E$25="","&lt;no limit&gt;",ROUNDDOWN((($I981-'Checklist Parameters'!$E$24)/'Checklist Parameters'!$E$25)+1,0)))</f>
        <v>&lt;no limit&gt;</v>
      </c>
      <c r="AF981" s="174">
        <f t="shared" si="94"/>
        <v>0</v>
      </c>
      <c r="AG981" s="161">
        <f t="shared" si="95"/>
        <v>0</v>
      </c>
      <c r="AH981" s="126"/>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row>
    <row r="982" spans="1:79" ht="15">
      <c r="A982" s="393"/>
      <c r="B982" s="393"/>
      <c r="C982" s="393"/>
      <c r="D982" s="393"/>
      <c r="E982" s="393"/>
      <c r="F982" s="393"/>
      <c r="G982" s="393"/>
      <c r="H982" s="394"/>
      <c r="I982" s="394"/>
      <c r="J982" s="394"/>
      <c r="K982" s="394"/>
      <c r="L982" s="394"/>
      <c r="M982" s="394"/>
      <c r="N982" s="313">
        <f>IF(IF(I982&lt;'Checklist Parameters'!$E$22,0,($I982-$L982))&lt;0,0,IF(I982&lt;'Checklist Parameters'!$E$22,0,($I982-$L982)))</f>
        <v>0</v>
      </c>
      <c r="O982" s="394"/>
      <c r="P982" s="395"/>
      <c r="Q982" s="316">
        <f t="shared" si="90"/>
        <v>0</v>
      </c>
      <c r="R982" s="159">
        <f t="shared" si="91"/>
        <v>0</v>
      </c>
      <c r="S982" s="159">
        <f>IF('Checklist Parameters'!$E$60&lt;0.2,0.2,'Checklist Parameters'!$E$60)</f>
        <v>0.72</v>
      </c>
      <c r="T982" s="160">
        <f>IF($O982="",IF('Checklist District ID'!$C$43="Y",MAX($R982:$S982)*$I982,SUM($R982:$S982)*$I982),IF(O982&gt;0,Q982*S982))</f>
        <v>0</v>
      </c>
      <c r="U982" s="160">
        <f>IF(Q982&gt;0,((I982-T982)*'Formula Matrix'!$E$38),0)</f>
        <v>0</v>
      </c>
      <c r="V982" s="160">
        <f t="shared" si="92"/>
        <v>0</v>
      </c>
      <c r="W982" s="160">
        <f>IF(V982&gt;0,(V982*'Checklist Parameters'!$E$35),0)</f>
        <v>0</v>
      </c>
      <c r="X982" s="161">
        <f t="shared" si="93"/>
        <v>0</v>
      </c>
      <c r="Y982" s="161">
        <f>IF('Checklist Parameters'!$E$102&lt;&gt;"",(I982/43560)*'Checklist Parameters'!$E$102,"N/A")</f>
        <v>0</v>
      </c>
      <c r="Z982" s="161" t="str">
        <f>IF('Checklist Parameters'!$E$58&lt;&gt;"",((I982*'Checklist Parameters'!$E$58)*'Checklist Parameters'!$E$35)/1000,"N/A")</f>
        <v>N/A</v>
      </c>
      <c r="AA982" s="161">
        <f>IF('Checklist Parameters'!$E$101&lt;&gt;"",IFERROR(I982/'Checklist Parameters'!$E$101,0),"N/A")</f>
        <v>0</v>
      </c>
      <c r="AB982" s="161" t="str">
        <f>IF('Checklist Parameters'!$E$43&lt;&gt;"",(I982*'Checklist Parameters'!$E$43)/1000,"N/A")</f>
        <v>N/A</v>
      </c>
      <c r="AC982" s="161">
        <f>IF('Checklist Parameters'!$E$16="",$X982,IF(AND('Checklist Parameters'!$E$16&lt;$X982,'Checklist Parameters'!$E$16&gt;=3),'Checklist Parameters'!$E$16,IF(AND('Checklist Parameters'!$E$16&lt;$X982,'Checklist Parameters'!$E$16&lt;3),0,$X982)))</f>
        <v>0</v>
      </c>
      <c r="AD982" s="161" t="str">
        <f>IF(AND(I982&lt;'Checklist Parameters'!$E$22,$I982&lt;&gt;0),"Y","")</f>
        <v/>
      </c>
      <c r="AE982" s="161" t="str">
        <f>IF($AD982="Y",0,IF('Checklist Parameters'!$E$25="","&lt;no limit&gt;",ROUNDDOWN((($I982-'Checklist Parameters'!$E$24)/'Checklist Parameters'!$E$25)+1,0)))</f>
        <v>&lt;no limit&gt;</v>
      </c>
      <c r="AF982" s="174">
        <f t="shared" si="94"/>
        <v>0</v>
      </c>
      <c r="AG982" s="161">
        <f t="shared" si="95"/>
        <v>0</v>
      </c>
      <c r="AH982" s="126"/>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row>
    <row r="983" spans="1:79" ht="15">
      <c r="A983" s="393"/>
      <c r="B983" s="393"/>
      <c r="C983" s="393"/>
      <c r="D983" s="393"/>
      <c r="E983" s="393"/>
      <c r="F983" s="393"/>
      <c r="G983" s="393"/>
      <c r="H983" s="394"/>
      <c r="I983" s="394"/>
      <c r="J983" s="394"/>
      <c r="K983" s="394"/>
      <c r="L983" s="394"/>
      <c r="M983" s="394"/>
      <c r="N983" s="313">
        <f>IF(IF(I983&lt;'Checklist Parameters'!$E$22,0,($I983-$L983))&lt;0,0,IF(I983&lt;'Checklist Parameters'!$E$22,0,($I983-$L983)))</f>
        <v>0</v>
      </c>
      <c r="O983" s="394"/>
      <c r="P983" s="395"/>
      <c r="Q983" s="316">
        <f t="shared" si="90"/>
        <v>0</v>
      </c>
      <c r="R983" s="159">
        <f t="shared" si="91"/>
        <v>0</v>
      </c>
      <c r="S983" s="159">
        <f>IF('Checklist Parameters'!$E$60&lt;0.2,0.2,'Checklist Parameters'!$E$60)</f>
        <v>0.72</v>
      </c>
      <c r="T983" s="160">
        <f>IF($O983="",IF('Checklist District ID'!$C$43="Y",MAX($R983:$S983)*$I983,SUM($R983:$S983)*$I983),IF(O983&gt;0,Q983*S983))</f>
        <v>0</v>
      </c>
      <c r="U983" s="160">
        <f>IF(Q983&gt;0,((I983-T983)*'Formula Matrix'!$E$38),0)</f>
        <v>0</v>
      </c>
      <c r="V983" s="160">
        <f t="shared" si="92"/>
        <v>0</v>
      </c>
      <c r="W983" s="160">
        <f>IF(V983&gt;0,(V983*'Checklist Parameters'!$E$35),0)</f>
        <v>0</v>
      </c>
      <c r="X983" s="161">
        <f t="shared" si="93"/>
        <v>0</v>
      </c>
      <c r="Y983" s="161">
        <f>IF('Checklist Parameters'!$E$102&lt;&gt;"",(I983/43560)*'Checklist Parameters'!$E$102,"N/A")</f>
        <v>0</v>
      </c>
      <c r="Z983" s="161" t="str">
        <f>IF('Checklist Parameters'!$E$58&lt;&gt;"",((I983*'Checklist Parameters'!$E$58)*'Checklist Parameters'!$E$35)/1000,"N/A")</f>
        <v>N/A</v>
      </c>
      <c r="AA983" s="161">
        <f>IF('Checklist Parameters'!$E$101&lt;&gt;"",IFERROR(I983/'Checklist Parameters'!$E$101,0),"N/A")</f>
        <v>0</v>
      </c>
      <c r="AB983" s="161" t="str">
        <f>IF('Checklist Parameters'!$E$43&lt;&gt;"",(I983*'Checklist Parameters'!$E$43)/1000,"N/A")</f>
        <v>N/A</v>
      </c>
      <c r="AC983" s="161">
        <f>IF('Checklist Parameters'!$E$16="",$X983,IF(AND('Checklist Parameters'!$E$16&lt;$X983,'Checklist Parameters'!$E$16&gt;=3),'Checklist Parameters'!$E$16,IF(AND('Checklist Parameters'!$E$16&lt;$X983,'Checklist Parameters'!$E$16&lt;3),0,$X983)))</f>
        <v>0</v>
      </c>
      <c r="AD983" s="161" t="str">
        <f>IF(AND(I983&lt;'Checklist Parameters'!$E$22,$I983&lt;&gt;0),"Y","")</f>
        <v/>
      </c>
      <c r="AE983" s="161" t="str">
        <f>IF($AD983="Y",0,IF('Checklist Parameters'!$E$25="","&lt;no limit&gt;",ROUNDDOWN((($I983-'Checklist Parameters'!$E$24)/'Checklist Parameters'!$E$25)+1,0)))</f>
        <v>&lt;no limit&gt;</v>
      </c>
      <c r="AF983" s="174">
        <f t="shared" si="94"/>
        <v>0</v>
      </c>
      <c r="AG983" s="161">
        <f t="shared" si="95"/>
        <v>0</v>
      </c>
      <c r="AH983" s="126"/>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row>
    <row r="984" spans="1:79" ht="15">
      <c r="A984" s="393"/>
      <c r="B984" s="393"/>
      <c r="C984" s="393"/>
      <c r="D984" s="393"/>
      <c r="E984" s="393"/>
      <c r="F984" s="393"/>
      <c r="G984" s="393"/>
      <c r="H984" s="394"/>
      <c r="I984" s="394"/>
      <c r="J984" s="394"/>
      <c r="K984" s="394"/>
      <c r="L984" s="394"/>
      <c r="M984" s="394"/>
      <c r="N984" s="313">
        <f>IF(IF(I984&lt;'Checklist Parameters'!$E$22,0,($I984-$L984))&lt;0,0,IF(I984&lt;'Checklist Parameters'!$E$22,0,($I984-$L984)))</f>
        <v>0</v>
      </c>
      <c r="O984" s="394"/>
      <c r="P984" s="395"/>
      <c r="Q984" s="316">
        <f t="shared" si="90"/>
        <v>0</v>
      </c>
      <c r="R984" s="159">
        <f t="shared" si="91"/>
        <v>0</v>
      </c>
      <c r="S984" s="159">
        <f>IF('Checklist Parameters'!$E$60&lt;0.2,0.2,'Checklist Parameters'!$E$60)</f>
        <v>0.72</v>
      </c>
      <c r="T984" s="160">
        <f>IF($O984="",IF('Checklist District ID'!$C$43="Y",MAX($R984:$S984)*$I984,SUM($R984:$S984)*$I984),IF(O984&gt;0,Q984*S984))</f>
        <v>0</v>
      </c>
      <c r="U984" s="160">
        <f>IF(Q984&gt;0,((I984-T984)*'Formula Matrix'!$E$38),0)</f>
        <v>0</v>
      </c>
      <c r="V984" s="160">
        <f t="shared" si="92"/>
        <v>0</v>
      </c>
      <c r="W984" s="160">
        <f>IF(V984&gt;0,(V984*'Checklist Parameters'!$E$35),0)</f>
        <v>0</v>
      </c>
      <c r="X984" s="161">
        <f t="shared" si="93"/>
        <v>0</v>
      </c>
      <c r="Y984" s="161">
        <f>IF('Checklist Parameters'!$E$102&lt;&gt;"",(I984/43560)*'Checklist Parameters'!$E$102,"N/A")</f>
        <v>0</v>
      </c>
      <c r="Z984" s="161" t="str">
        <f>IF('Checklist Parameters'!$E$58&lt;&gt;"",((I984*'Checklist Parameters'!$E$58)*'Checklist Parameters'!$E$35)/1000,"N/A")</f>
        <v>N/A</v>
      </c>
      <c r="AA984" s="161">
        <f>IF('Checklist Parameters'!$E$101&lt;&gt;"",IFERROR(I984/'Checklist Parameters'!$E$101,0),"N/A")</f>
        <v>0</v>
      </c>
      <c r="AB984" s="161" t="str">
        <f>IF('Checklist Parameters'!$E$43&lt;&gt;"",(I984*'Checklist Parameters'!$E$43)/1000,"N/A")</f>
        <v>N/A</v>
      </c>
      <c r="AC984" s="161">
        <f>IF('Checklist Parameters'!$E$16="",$X984,IF(AND('Checklist Parameters'!$E$16&lt;$X984,'Checklist Parameters'!$E$16&gt;=3),'Checklist Parameters'!$E$16,IF(AND('Checklist Parameters'!$E$16&lt;$X984,'Checklist Parameters'!$E$16&lt;3),0,$X984)))</f>
        <v>0</v>
      </c>
      <c r="AD984" s="161" t="str">
        <f>IF(AND(I984&lt;'Checklist Parameters'!$E$22,$I984&lt;&gt;0),"Y","")</f>
        <v/>
      </c>
      <c r="AE984" s="161" t="str">
        <f>IF($AD984="Y",0,IF('Checklist Parameters'!$E$25="","&lt;no limit&gt;",ROUNDDOWN((($I984-'Checklist Parameters'!$E$24)/'Checklist Parameters'!$E$25)+1,0)))</f>
        <v>&lt;no limit&gt;</v>
      </c>
      <c r="AF984" s="174">
        <f t="shared" si="94"/>
        <v>0</v>
      </c>
      <c r="AG984" s="161">
        <f t="shared" si="95"/>
        <v>0</v>
      </c>
      <c r="AH984" s="126"/>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row>
    <row r="985" spans="1:79" ht="15">
      <c r="A985" s="393"/>
      <c r="B985" s="393"/>
      <c r="C985" s="393"/>
      <c r="D985" s="393"/>
      <c r="E985" s="393"/>
      <c r="F985" s="393"/>
      <c r="G985" s="393"/>
      <c r="H985" s="394"/>
      <c r="I985" s="394"/>
      <c r="J985" s="394"/>
      <c r="K985" s="394"/>
      <c r="L985" s="394"/>
      <c r="M985" s="394"/>
      <c r="N985" s="313">
        <f>IF(IF(I985&lt;'Checklist Parameters'!$E$22,0,($I985-$L985))&lt;0,0,IF(I985&lt;'Checklist Parameters'!$E$22,0,($I985-$L985)))</f>
        <v>0</v>
      </c>
      <c r="O985" s="394"/>
      <c r="P985" s="395"/>
      <c r="Q985" s="316">
        <f t="shared" si="90"/>
        <v>0</v>
      </c>
      <c r="R985" s="159">
        <f t="shared" si="91"/>
        <v>0</v>
      </c>
      <c r="S985" s="159">
        <f>IF('Checklist Parameters'!$E$60&lt;0.2,0.2,'Checklist Parameters'!$E$60)</f>
        <v>0.72</v>
      </c>
      <c r="T985" s="160">
        <f>IF($O985="",IF('Checklist District ID'!$C$43="Y",MAX($R985:$S985)*$I985,SUM($R985:$S985)*$I985),IF(O985&gt;0,Q985*S985))</f>
        <v>0</v>
      </c>
      <c r="U985" s="160">
        <f>IF(Q985&gt;0,((I985-T985)*'Formula Matrix'!$E$38),0)</f>
        <v>0</v>
      </c>
      <c r="V985" s="160">
        <f t="shared" si="92"/>
        <v>0</v>
      </c>
      <c r="W985" s="160">
        <f>IF(V985&gt;0,(V985*'Checklist Parameters'!$E$35),0)</f>
        <v>0</v>
      </c>
      <c r="X985" s="161">
        <f t="shared" si="93"/>
        <v>0</v>
      </c>
      <c r="Y985" s="161">
        <f>IF('Checklist Parameters'!$E$102&lt;&gt;"",(I985/43560)*'Checklist Parameters'!$E$102,"N/A")</f>
        <v>0</v>
      </c>
      <c r="Z985" s="161" t="str">
        <f>IF('Checklist Parameters'!$E$58&lt;&gt;"",((I985*'Checklist Parameters'!$E$58)*'Checklist Parameters'!$E$35)/1000,"N/A")</f>
        <v>N/A</v>
      </c>
      <c r="AA985" s="161">
        <f>IF('Checklist Parameters'!$E$101&lt;&gt;"",IFERROR(I985/'Checklist Parameters'!$E$101,0),"N/A")</f>
        <v>0</v>
      </c>
      <c r="AB985" s="161" t="str">
        <f>IF('Checklist Parameters'!$E$43&lt;&gt;"",(I985*'Checklist Parameters'!$E$43)/1000,"N/A")</f>
        <v>N/A</v>
      </c>
      <c r="AC985" s="161">
        <f>IF('Checklist Parameters'!$E$16="",$X985,IF(AND('Checklist Parameters'!$E$16&lt;$X985,'Checklist Parameters'!$E$16&gt;=3),'Checklist Parameters'!$E$16,IF(AND('Checklist Parameters'!$E$16&lt;$X985,'Checklist Parameters'!$E$16&lt;3),0,$X985)))</f>
        <v>0</v>
      </c>
      <c r="AD985" s="161" t="str">
        <f>IF(AND(I985&lt;'Checklist Parameters'!$E$22,$I985&lt;&gt;0),"Y","")</f>
        <v/>
      </c>
      <c r="AE985" s="161" t="str">
        <f>IF($AD985="Y",0,IF('Checklist Parameters'!$E$25="","&lt;no limit&gt;",ROUNDDOWN((($I985-'Checklist Parameters'!$E$24)/'Checklist Parameters'!$E$25)+1,0)))</f>
        <v>&lt;no limit&gt;</v>
      </c>
      <c r="AF985" s="174">
        <f t="shared" si="94"/>
        <v>0</v>
      </c>
      <c r="AG985" s="161">
        <f t="shared" si="95"/>
        <v>0</v>
      </c>
      <c r="AH985" s="126"/>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row>
    <row r="986" spans="1:79" ht="15">
      <c r="A986" s="393"/>
      <c r="B986" s="393"/>
      <c r="C986" s="393"/>
      <c r="D986" s="393"/>
      <c r="E986" s="393"/>
      <c r="F986" s="393"/>
      <c r="G986" s="393"/>
      <c r="H986" s="394"/>
      <c r="I986" s="394"/>
      <c r="J986" s="394"/>
      <c r="K986" s="394"/>
      <c r="L986" s="394"/>
      <c r="M986" s="394"/>
      <c r="N986" s="313">
        <f>IF(IF(I986&lt;'Checklist Parameters'!$E$22,0,($I986-$L986))&lt;0,0,IF(I986&lt;'Checklist Parameters'!$E$22,0,($I986-$L986)))</f>
        <v>0</v>
      </c>
      <c r="O986" s="394"/>
      <c r="P986" s="395"/>
      <c r="Q986" s="316">
        <f t="shared" si="90"/>
        <v>0</v>
      </c>
      <c r="R986" s="159">
        <f t="shared" si="91"/>
        <v>0</v>
      </c>
      <c r="S986" s="159">
        <f>IF('Checklist Parameters'!$E$60&lt;0.2,0.2,'Checklist Parameters'!$E$60)</f>
        <v>0.72</v>
      </c>
      <c r="T986" s="160">
        <f>IF($O986="",IF('Checklist District ID'!$C$43="Y",MAX($R986:$S986)*$I986,SUM($R986:$S986)*$I986),IF(O986&gt;0,Q986*S986))</f>
        <v>0</v>
      </c>
      <c r="U986" s="160">
        <f>IF(Q986&gt;0,((I986-T986)*'Formula Matrix'!$E$38),0)</f>
        <v>0</v>
      </c>
      <c r="V986" s="160">
        <f t="shared" si="92"/>
        <v>0</v>
      </c>
      <c r="W986" s="160">
        <f>IF(V986&gt;0,(V986*'Checklist Parameters'!$E$35),0)</f>
        <v>0</v>
      </c>
      <c r="X986" s="161">
        <f t="shared" si="93"/>
        <v>0</v>
      </c>
      <c r="Y986" s="161">
        <f>IF('Checklist Parameters'!$E$102&lt;&gt;"",(I986/43560)*'Checklist Parameters'!$E$102,"N/A")</f>
        <v>0</v>
      </c>
      <c r="Z986" s="161" t="str">
        <f>IF('Checklist Parameters'!$E$58&lt;&gt;"",((I986*'Checklist Parameters'!$E$58)*'Checklist Parameters'!$E$35)/1000,"N/A")</f>
        <v>N/A</v>
      </c>
      <c r="AA986" s="161">
        <f>IF('Checklist Parameters'!$E$101&lt;&gt;"",IFERROR(I986/'Checklist Parameters'!$E$101,0),"N/A")</f>
        <v>0</v>
      </c>
      <c r="AB986" s="161" t="str">
        <f>IF('Checklist Parameters'!$E$43&lt;&gt;"",(I986*'Checklist Parameters'!$E$43)/1000,"N/A")</f>
        <v>N/A</v>
      </c>
      <c r="AC986" s="161">
        <f>IF('Checklist Parameters'!$E$16="",$X986,IF(AND('Checklist Parameters'!$E$16&lt;$X986,'Checklist Parameters'!$E$16&gt;=3),'Checklist Parameters'!$E$16,IF(AND('Checklist Parameters'!$E$16&lt;$X986,'Checklist Parameters'!$E$16&lt;3),0,$X986)))</f>
        <v>0</v>
      </c>
      <c r="AD986" s="161" t="str">
        <f>IF(AND(I986&lt;'Checklist Parameters'!$E$22,$I986&lt;&gt;0),"Y","")</f>
        <v/>
      </c>
      <c r="AE986" s="161" t="str">
        <f>IF($AD986="Y",0,IF('Checklist Parameters'!$E$25="","&lt;no limit&gt;",ROUNDDOWN((($I986-'Checklist Parameters'!$E$24)/'Checklist Parameters'!$E$25)+1,0)))</f>
        <v>&lt;no limit&gt;</v>
      </c>
      <c r="AF986" s="174">
        <f t="shared" si="94"/>
        <v>0</v>
      </c>
      <c r="AG986" s="161">
        <f t="shared" si="95"/>
        <v>0</v>
      </c>
      <c r="AH986" s="126"/>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row>
    <row r="987" spans="1:79" ht="15">
      <c r="A987" s="393"/>
      <c r="B987" s="393"/>
      <c r="C987" s="393"/>
      <c r="D987" s="393"/>
      <c r="E987" s="393"/>
      <c r="F987" s="393"/>
      <c r="G987" s="393"/>
      <c r="H987" s="394"/>
      <c r="I987" s="394"/>
      <c r="J987" s="394"/>
      <c r="K987" s="394"/>
      <c r="L987" s="394"/>
      <c r="M987" s="394"/>
      <c r="N987" s="313">
        <f>IF(IF(I987&lt;'Checklist Parameters'!$E$22,0,($I987-$L987))&lt;0,0,IF(I987&lt;'Checklist Parameters'!$E$22,0,($I987-$L987)))</f>
        <v>0</v>
      </c>
      <c r="O987" s="394"/>
      <c r="P987" s="395"/>
      <c r="Q987" s="316">
        <f t="shared" si="90"/>
        <v>0</v>
      </c>
      <c r="R987" s="159">
        <f t="shared" si="91"/>
        <v>0</v>
      </c>
      <c r="S987" s="159">
        <f>IF('Checklist Parameters'!$E$60&lt;0.2,0.2,'Checklist Parameters'!$E$60)</f>
        <v>0.72</v>
      </c>
      <c r="T987" s="160">
        <f>IF($O987="",IF('Checklist District ID'!$C$43="Y",MAX($R987:$S987)*$I987,SUM($R987:$S987)*$I987),IF(O987&gt;0,Q987*S987))</f>
        <v>0</v>
      </c>
      <c r="U987" s="160">
        <f>IF(Q987&gt;0,((I987-T987)*'Formula Matrix'!$E$38),0)</f>
        <v>0</v>
      </c>
      <c r="V987" s="160">
        <f t="shared" si="92"/>
        <v>0</v>
      </c>
      <c r="W987" s="160">
        <f>IF(V987&gt;0,(V987*'Checklist Parameters'!$E$35),0)</f>
        <v>0</v>
      </c>
      <c r="X987" s="161">
        <f t="shared" si="93"/>
        <v>0</v>
      </c>
      <c r="Y987" s="161">
        <f>IF('Checklist Parameters'!$E$102&lt;&gt;"",(I987/43560)*'Checklist Parameters'!$E$102,"N/A")</f>
        <v>0</v>
      </c>
      <c r="Z987" s="161" t="str">
        <f>IF('Checklist Parameters'!$E$58&lt;&gt;"",((I987*'Checklist Parameters'!$E$58)*'Checklist Parameters'!$E$35)/1000,"N/A")</f>
        <v>N/A</v>
      </c>
      <c r="AA987" s="161">
        <f>IF('Checklist Parameters'!$E$101&lt;&gt;"",IFERROR(I987/'Checklist Parameters'!$E$101,0),"N/A")</f>
        <v>0</v>
      </c>
      <c r="AB987" s="161" t="str">
        <f>IF('Checklist Parameters'!$E$43&lt;&gt;"",(I987*'Checklist Parameters'!$E$43)/1000,"N/A")</f>
        <v>N/A</v>
      </c>
      <c r="AC987" s="161">
        <f>IF('Checklist Parameters'!$E$16="",$X987,IF(AND('Checklist Parameters'!$E$16&lt;$X987,'Checklist Parameters'!$E$16&gt;=3),'Checklist Parameters'!$E$16,IF(AND('Checklist Parameters'!$E$16&lt;$X987,'Checklist Parameters'!$E$16&lt;3),0,$X987)))</f>
        <v>0</v>
      </c>
      <c r="AD987" s="161" t="str">
        <f>IF(AND(I987&lt;'Checklist Parameters'!$E$22,$I987&lt;&gt;0),"Y","")</f>
        <v/>
      </c>
      <c r="AE987" s="161" t="str">
        <f>IF($AD987="Y",0,IF('Checklist Parameters'!$E$25="","&lt;no limit&gt;",ROUNDDOWN((($I987-'Checklist Parameters'!$E$24)/'Checklist Parameters'!$E$25)+1,0)))</f>
        <v>&lt;no limit&gt;</v>
      </c>
      <c r="AF987" s="174">
        <f t="shared" si="94"/>
        <v>0</v>
      </c>
      <c r="AG987" s="161">
        <f t="shared" si="95"/>
        <v>0</v>
      </c>
      <c r="AH987" s="126"/>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row>
    <row r="988" spans="1:79" ht="15">
      <c r="A988" s="393"/>
      <c r="B988" s="393"/>
      <c r="C988" s="393"/>
      <c r="D988" s="393"/>
      <c r="E988" s="393"/>
      <c r="F988" s="393"/>
      <c r="G988" s="393"/>
      <c r="H988" s="394"/>
      <c r="I988" s="394"/>
      <c r="J988" s="394"/>
      <c r="K988" s="394"/>
      <c r="L988" s="394"/>
      <c r="M988" s="394"/>
      <c r="N988" s="313">
        <f>IF(IF(I988&lt;'Checklist Parameters'!$E$22,0,($I988-$L988))&lt;0,0,IF(I988&lt;'Checklist Parameters'!$E$22,0,($I988-$L988)))</f>
        <v>0</v>
      </c>
      <c r="O988" s="394"/>
      <c r="P988" s="395"/>
      <c r="Q988" s="316">
        <f t="shared" si="90"/>
        <v>0</v>
      </c>
      <c r="R988" s="159">
        <f t="shared" si="91"/>
        <v>0</v>
      </c>
      <c r="S988" s="159">
        <f>IF('Checklist Parameters'!$E$60&lt;0.2,0.2,'Checklist Parameters'!$E$60)</f>
        <v>0.72</v>
      </c>
      <c r="T988" s="160">
        <f>IF($O988="",IF('Checklist District ID'!$C$43="Y",MAX($R988:$S988)*$I988,SUM($R988:$S988)*$I988),IF(O988&gt;0,Q988*S988))</f>
        <v>0</v>
      </c>
      <c r="U988" s="160">
        <f>IF(Q988&gt;0,((I988-T988)*'Formula Matrix'!$E$38),0)</f>
        <v>0</v>
      </c>
      <c r="V988" s="160">
        <f t="shared" si="92"/>
        <v>0</v>
      </c>
      <c r="W988" s="160">
        <f>IF(V988&gt;0,(V988*'Checklist Parameters'!$E$35),0)</f>
        <v>0</v>
      </c>
      <c r="X988" s="161">
        <f t="shared" si="93"/>
        <v>0</v>
      </c>
      <c r="Y988" s="161">
        <f>IF('Checklist Parameters'!$E$102&lt;&gt;"",(I988/43560)*'Checklist Parameters'!$E$102,"N/A")</f>
        <v>0</v>
      </c>
      <c r="Z988" s="161" t="str">
        <f>IF('Checklist Parameters'!$E$58&lt;&gt;"",((I988*'Checklist Parameters'!$E$58)*'Checklist Parameters'!$E$35)/1000,"N/A")</f>
        <v>N/A</v>
      </c>
      <c r="AA988" s="161">
        <f>IF('Checklist Parameters'!$E$101&lt;&gt;"",IFERROR(I988/'Checklist Parameters'!$E$101,0),"N/A")</f>
        <v>0</v>
      </c>
      <c r="AB988" s="161" t="str">
        <f>IF('Checklist Parameters'!$E$43&lt;&gt;"",(I988*'Checklist Parameters'!$E$43)/1000,"N/A")</f>
        <v>N/A</v>
      </c>
      <c r="AC988" s="161">
        <f>IF('Checklist Parameters'!$E$16="",$X988,IF(AND('Checklist Parameters'!$E$16&lt;$X988,'Checklist Parameters'!$E$16&gt;=3),'Checklist Parameters'!$E$16,IF(AND('Checklist Parameters'!$E$16&lt;$X988,'Checklist Parameters'!$E$16&lt;3),0,$X988)))</f>
        <v>0</v>
      </c>
      <c r="AD988" s="161" t="str">
        <f>IF(AND(I988&lt;'Checklist Parameters'!$E$22,$I988&lt;&gt;0),"Y","")</f>
        <v/>
      </c>
      <c r="AE988" s="161" t="str">
        <f>IF($AD988="Y",0,IF('Checklist Parameters'!$E$25="","&lt;no limit&gt;",ROUNDDOWN((($I988-'Checklist Parameters'!$E$24)/'Checklist Parameters'!$E$25)+1,0)))</f>
        <v>&lt;no limit&gt;</v>
      </c>
      <c r="AF988" s="174">
        <f t="shared" si="94"/>
        <v>0</v>
      </c>
      <c r="AG988" s="161">
        <f t="shared" si="95"/>
        <v>0</v>
      </c>
      <c r="AH988" s="126"/>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row>
    <row r="989" spans="1:79" ht="15">
      <c r="A989" s="393"/>
      <c r="B989" s="393"/>
      <c r="C989" s="393"/>
      <c r="D989" s="393"/>
      <c r="E989" s="393"/>
      <c r="F989" s="393"/>
      <c r="G989" s="393"/>
      <c r="H989" s="394"/>
      <c r="I989" s="394"/>
      <c r="J989" s="394"/>
      <c r="K989" s="394"/>
      <c r="L989" s="394"/>
      <c r="M989" s="394"/>
      <c r="N989" s="313">
        <f>IF(IF(I989&lt;'Checklist Parameters'!$E$22,0,($I989-$L989))&lt;0,0,IF(I989&lt;'Checklist Parameters'!$E$22,0,($I989-$L989)))</f>
        <v>0</v>
      </c>
      <c r="O989" s="394"/>
      <c r="P989" s="395"/>
      <c r="Q989" s="316">
        <f t="shared" si="90"/>
        <v>0</v>
      </c>
      <c r="R989" s="159">
        <f t="shared" si="91"/>
        <v>0</v>
      </c>
      <c r="S989" s="159">
        <f>IF('Checklist Parameters'!$E$60&lt;0.2,0.2,'Checklist Parameters'!$E$60)</f>
        <v>0.72</v>
      </c>
      <c r="T989" s="160">
        <f>IF($O989="",IF('Checklist District ID'!$C$43="Y",MAX($R989:$S989)*$I989,SUM($R989:$S989)*$I989),IF(O989&gt;0,Q989*S989))</f>
        <v>0</v>
      </c>
      <c r="U989" s="160">
        <f>IF(Q989&gt;0,((I989-T989)*'Formula Matrix'!$E$38),0)</f>
        <v>0</v>
      </c>
      <c r="V989" s="160">
        <f t="shared" si="92"/>
        <v>0</v>
      </c>
      <c r="W989" s="160">
        <f>IF(V989&gt;0,(V989*'Checklist Parameters'!$E$35),0)</f>
        <v>0</v>
      </c>
      <c r="X989" s="161">
        <f t="shared" si="93"/>
        <v>0</v>
      </c>
      <c r="Y989" s="161">
        <f>IF('Checklist Parameters'!$E$102&lt;&gt;"",(I989/43560)*'Checklist Parameters'!$E$102,"N/A")</f>
        <v>0</v>
      </c>
      <c r="Z989" s="161" t="str">
        <f>IF('Checklist Parameters'!$E$58&lt;&gt;"",((I989*'Checklist Parameters'!$E$58)*'Checklist Parameters'!$E$35)/1000,"N/A")</f>
        <v>N/A</v>
      </c>
      <c r="AA989" s="161">
        <f>IF('Checklist Parameters'!$E$101&lt;&gt;"",IFERROR(I989/'Checklist Parameters'!$E$101,0),"N/A")</f>
        <v>0</v>
      </c>
      <c r="AB989" s="161" t="str">
        <f>IF('Checklist Parameters'!$E$43&lt;&gt;"",(I989*'Checklist Parameters'!$E$43)/1000,"N/A")</f>
        <v>N/A</v>
      </c>
      <c r="AC989" s="161">
        <f>IF('Checklist Parameters'!$E$16="",$X989,IF(AND('Checklist Parameters'!$E$16&lt;$X989,'Checklist Parameters'!$E$16&gt;=3),'Checklist Parameters'!$E$16,IF(AND('Checklist Parameters'!$E$16&lt;$X989,'Checklist Parameters'!$E$16&lt;3),0,$X989)))</f>
        <v>0</v>
      </c>
      <c r="AD989" s="161" t="str">
        <f>IF(AND(I989&lt;'Checklist Parameters'!$E$22,$I989&lt;&gt;0),"Y","")</f>
        <v/>
      </c>
      <c r="AE989" s="161" t="str">
        <f>IF($AD989="Y",0,IF('Checklist Parameters'!$E$25="","&lt;no limit&gt;",ROUNDDOWN((($I989-'Checklist Parameters'!$E$24)/'Checklist Parameters'!$E$25)+1,0)))</f>
        <v>&lt;no limit&gt;</v>
      </c>
      <c r="AF989" s="174">
        <f t="shared" si="94"/>
        <v>0</v>
      </c>
      <c r="AG989" s="161">
        <f t="shared" si="95"/>
        <v>0</v>
      </c>
      <c r="AH989" s="126"/>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row>
    <row r="990" spans="1:79" ht="15">
      <c r="A990" s="393"/>
      <c r="B990" s="393"/>
      <c r="C990" s="393"/>
      <c r="D990" s="393"/>
      <c r="E990" s="393"/>
      <c r="F990" s="393"/>
      <c r="G990" s="393"/>
      <c r="H990" s="394"/>
      <c r="I990" s="394"/>
      <c r="J990" s="394"/>
      <c r="K990" s="394"/>
      <c r="L990" s="394"/>
      <c r="M990" s="394"/>
      <c r="N990" s="313">
        <f>IF(IF(I990&lt;'Checklist Parameters'!$E$22,0,($I990-$L990))&lt;0,0,IF(I990&lt;'Checklist Parameters'!$E$22,0,($I990-$L990)))</f>
        <v>0</v>
      </c>
      <c r="O990" s="394"/>
      <c r="P990" s="395"/>
      <c r="Q990" s="316">
        <f t="shared" si="90"/>
        <v>0</v>
      </c>
      <c r="R990" s="159">
        <f t="shared" si="91"/>
        <v>0</v>
      </c>
      <c r="S990" s="159">
        <f>IF('Checklist Parameters'!$E$60&lt;0.2,0.2,'Checklist Parameters'!$E$60)</f>
        <v>0.72</v>
      </c>
      <c r="T990" s="160">
        <f>IF($O990="",IF('Checklist District ID'!$C$43="Y",MAX($R990:$S990)*$I990,SUM($R990:$S990)*$I990),IF(O990&gt;0,Q990*S990))</f>
        <v>0</v>
      </c>
      <c r="U990" s="160">
        <f>IF(Q990&gt;0,((I990-T990)*'Formula Matrix'!$E$38),0)</f>
        <v>0</v>
      </c>
      <c r="V990" s="160">
        <f t="shared" si="92"/>
        <v>0</v>
      </c>
      <c r="W990" s="160">
        <f>IF(V990&gt;0,(V990*'Checklist Parameters'!$E$35),0)</f>
        <v>0</v>
      </c>
      <c r="X990" s="161">
        <f t="shared" si="93"/>
        <v>0</v>
      </c>
      <c r="Y990" s="161">
        <f>IF('Checklist Parameters'!$E$102&lt;&gt;"",(I990/43560)*'Checklist Parameters'!$E$102,"N/A")</f>
        <v>0</v>
      </c>
      <c r="Z990" s="161" t="str">
        <f>IF('Checklist Parameters'!$E$58&lt;&gt;"",((I990*'Checklist Parameters'!$E$58)*'Checklist Parameters'!$E$35)/1000,"N/A")</f>
        <v>N/A</v>
      </c>
      <c r="AA990" s="161">
        <f>IF('Checklist Parameters'!$E$101&lt;&gt;"",IFERROR(I990/'Checklist Parameters'!$E$101,0),"N/A")</f>
        <v>0</v>
      </c>
      <c r="AB990" s="161" t="str">
        <f>IF('Checklist Parameters'!$E$43&lt;&gt;"",(I990*'Checklist Parameters'!$E$43)/1000,"N/A")</f>
        <v>N/A</v>
      </c>
      <c r="AC990" s="161">
        <f>IF('Checklist Parameters'!$E$16="",$X990,IF(AND('Checklist Parameters'!$E$16&lt;$X990,'Checklist Parameters'!$E$16&gt;=3),'Checklist Parameters'!$E$16,IF(AND('Checklist Parameters'!$E$16&lt;$X990,'Checklist Parameters'!$E$16&lt;3),0,$X990)))</f>
        <v>0</v>
      </c>
      <c r="AD990" s="161" t="str">
        <f>IF(AND(I990&lt;'Checklist Parameters'!$E$22,$I990&lt;&gt;0),"Y","")</f>
        <v/>
      </c>
      <c r="AE990" s="161" t="str">
        <f>IF($AD990="Y",0,IF('Checklist Parameters'!$E$25="","&lt;no limit&gt;",ROUNDDOWN((($I990-'Checklist Parameters'!$E$24)/'Checklist Parameters'!$E$25)+1,0)))</f>
        <v>&lt;no limit&gt;</v>
      </c>
      <c r="AF990" s="174">
        <f t="shared" si="94"/>
        <v>0</v>
      </c>
      <c r="AG990" s="161">
        <f t="shared" si="95"/>
        <v>0</v>
      </c>
      <c r="AH990" s="126"/>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row>
    <row r="991" spans="1:79" ht="15">
      <c r="A991" s="393"/>
      <c r="B991" s="393"/>
      <c r="C991" s="393"/>
      <c r="D991" s="393"/>
      <c r="E991" s="393"/>
      <c r="F991" s="393"/>
      <c r="G991" s="393"/>
      <c r="H991" s="394"/>
      <c r="I991" s="394"/>
      <c r="J991" s="394"/>
      <c r="K991" s="394"/>
      <c r="L991" s="394"/>
      <c r="M991" s="394"/>
      <c r="N991" s="313">
        <f>IF(IF(I991&lt;'Checklist Parameters'!$E$22,0,($I991-$L991))&lt;0,0,IF(I991&lt;'Checklist Parameters'!$E$22,0,($I991-$L991)))</f>
        <v>0</v>
      </c>
      <c r="O991" s="394"/>
      <c r="P991" s="395"/>
      <c r="Q991" s="316">
        <f t="shared" si="90"/>
        <v>0</v>
      </c>
      <c r="R991" s="159">
        <f t="shared" si="91"/>
        <v>0</v>
      </c>
      <c r="S991" s="159">
        <f>IF('Checklist Parameters'!$E$60&lt;0.2,0.2,'Checklist Parameters'!$E$60)</f>
        <v>0.72</v>
      </c>
      <c r="T991" s="160">
        <f>IF($O991="",IF('Checklist District ID'!$C$43="Y",MAX($R991:$S991)*$I991,SUM($R991:$S991)*$I991),IF(O991&gt;0,Q991*S991))</f>
        <v>0</v>
      </c>
      <c r="U991" s="160">
        <f>IF(Q991&gt;0,((I991-T991)*'Formula Matrix'!$E$38),0)</f>
        <v>0</v>
      </c>
      <c r="V991" s="160">
        <f t="shared" si="92"/>
        <v>0</v>
      </c>
      <c r="W991" s="160">
        <f>IF(V991&gt;0,(V991*'Checklist Parameters'!$E$35),0)</f>
        <v>0</v>
      </c>
      <c r="X991" s="161">
        <f t="shared" si="93"/>
        <v>0</v>
      </c>
      <c r="Y991" s="161">
        <f>IF('Checklist Parameters'!$E$102&lt;&gt;"",(I991/43560)*'Checklist Parameters'!$E$102,"N/A")</f>
        <v>0</v>
      </c>
      <c r="Z991" s="161" t="str">
        <f>IF('Checklist Parameters'!$E$58&lt;&gt;"",((I991*'Checklist Parameters'!$E$58)*'Checklist Parameters'!$E$35)/1000,"N/A")</f>
        <v>N/A</v>
      </c>
      <c r="AA991" s="161">
        <f>IF('Checklist Parameters'!$E$101&lt;&gt;"",IFERROR(I991/'Checklist Parameters'!$E$101,0),"N/A")</f>
        <v>0</v>
      </c>
      <c r="AB991" s="161" t="str">
        <f>IF('Checklist Parameters'!$E$43&lt;&gt;"",(I991*'Checklist Parameters'!$E$43)/1000,"N/A")</f>
        <v>N/A</v>
      </c>
      <c r="AC991" s="161">
        <f>IF('Checklist Parameters'!$E$16="",$X991,IF(AND('Checklist Parameters'!$E$16&lt;$X991,'Checklist Parameters'!$E$16&gt;=3),'Checklist Parameters'!$E$16,IF(AND('Checklist Parameters'!$E$16&lt;$X991,'Checklist Parameters'!$E$16&lt;3),0,$X991)))</f>
        <v>0</v>
      </c>
      <c r="AD991" s="161" t="str">
        <f>IF(AND(I991&lt;'Checklist Parameters'!$E$22,$I991&lt;&gt;0),"Y","")</f>
        <v/>
      </c>
      <c r="AE991" s="161" t="str">
        <f>IF($AD991="Y",0,IF('Checklist Parameters'!$E$25="","&lt;no limit&gt;",ROUNDDOWN((($I991-'Checklist Parameters'!$E$24)/'Checklist Parameters'!$E$25)+1,0)))</f>
        <v>&lt;no limit&gt;</v>
      </c>
      <c r="AF991" s="174">
        <f t="shared" si="94"/>
        <v>0</v>
      </c>
      <c r="AG991" s="161">
        <f t="shared" si="95"/>
        <v>0</v>
      </c>
      <c r="AH991" s="126"/>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row>
    <row r="992" spans="1:79" ht="15">
      <c r="A992" s="393"/>
      <c r="B992" s="393"/>
      <c r="C992" s="393"/>
      <c r="D992" s="393"/>
      <c r="E992" s="393"/>
      <c r="F992" s="393"/>
      <c r="G992" s="393"/>
      <c r="H992" s="394"/>
      <c r="I992" s="394"/>
      <c r="J992" s="394"/>
      <c r="K992" s="394"/>
      <c r="L992" s="394"/>
      <c r="M992" s="394"/>
      <c r="N992" s="313">
        <f>IF(IF(I992&lt;'Checklist Parameters'!$E$22,0,($I992-$L992))&lt;0,0,IF(I992&lt;'Checklist Parameters'!$E$22,0,($I992-$L992)))</f>
        <v>0</v>
      </c>
      <c r="O992" s="394"/>
      <c r="P992" s="395"/>
      <c r="Q992" s="316">
        <f t="shared" si="90"/>
        <v>0</v>
      </c>
      <c r="R992" s="159">
        <f t="shared" si="91"/>
        <v>0</v>
      </c>
      <c r="S992" s="159">
        <f>IF('Checklist Parameters'!$E$60&lt;0.2,0.2,'Checklist Parameters'!$E$60)</f>
        <v>0.72</v>
      </c>
      <c r="T992" s="160">
        <f>IF($O992="",IF('Checklist District ID'!$C$43="Y",MAX($R992:$S992)*$I992,SUM($R992:$S992)*$I992),IF(O992&gt;0,Q992*S992))</f>
        <v>0</v>
      </c>
      <c r="U992" s="160">
        <f>IF(Q992&gt;0,((I992-T992)*'Formula Matrix'!$E$38),0)</f>
        <v>0</v>
      </c>
      <c r="V992" s="160">
        <f t="shared" si="92"/>
        <v>0</v>
      </c>
      <c r="W992" s="160">
        <f>IF(V992&gt;0,(V992*'Checklist Parameters'!$E$35),0)</f>
        <v>0</v>
      </c>
      <c r="X992" s="161">
        <f t="shared" si="93"/>
        <v>0</v>
      </c>
      <c r="Y992" s="161">
        <f>IF('Checklist Parameters'!$E$102&lt;&gt;"",(I992/43560)*'Checklist Parameters'!$E$102,"N/A")</f>
        <v>0</v>
      </c>
      <c r="Z992" s="161" t="str">
        <f>IF('Checklist Parameters'!$E$58&lt;&gt;"",((I992*'Checklist Parameters'!$E$58)*'Checklist Parameters'!$E$35)/1000,"N/A")</f>
        <v>N/A</v>
      </c>
      <c r="AA992" s="161">
        <f>IF('Checklist Parameters'!$E$101&lt;&gt;"",IFERROR(I992/'Checklist Parameters'!$E$101,0),"N/A")</f>
        <v>0</v>
      </c>
      <c r="AB992" s="161" t="str">
        <f>IF('Checklist Parameters'!$E$43&lt;&gt;"",(I992*'Checklist Parameters'!$E$43)/1000,"N/A")</f>
        <v>N/A</v>
      </c>
      <c r="AC992" s="161">
        <f>IF('Checklist Parameters'!$E$16="",$X992,IF(AND('Checklist Parameters'!$E$16&lt;$X992,'Checklist Parameters'!$E$16&gt;=3),'Checklist Parameters'!$E$16,IF(AND('Checklist Parameters'!$E$16&lt;$X992,'Checklist Parameters'!$E$16&lt;3),0,$X992)))</f>
        <v>0</v>
      </c>
      <c r="AD992" s="161" t="str">
        <f>IF(AND(I992&lt;'Checklist Parameters'!$E$22,$I992&lt;&gt;0),"Y","")</f>
        <v/>
      </c>
      <c r="AE992" s="161" t="str">
        <f>IF($AD992="Y",0,IF('Checklist Parameters'!$E$25="","&lt;no limit&gt;",ROUNDDOWN((($I992-'Checklist Parameters'!$E$24)/'Checklist Parameters'!$E$25)+1,0)))</f>
        <v>&lt;no limit&gt;</v>
      </c>
      <c r="AF992" s="174">
        <f t="shared" si="94"/>
        <v>0</v>
      </c>
      <c r="AG992" s="161">
        <f t="shared" si="95"/>
        <v>0</v>
      </c>
      <c r="AH992" s="126"/>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row>
    <row r="993" spans="1:79" ht="15">
      <c r="A993" s="393"/>
      <c r="B993" s="393"/>
      <c r="C993" s="393"/>
      <c r="D993" s="393"/>
      <c r="E993" s="393"/>
      <c r="F993" s="393"/>
      <c r="G993" s="393"/>
      <c r="H993" s="394"/>
      <c r="I993" s="394"/>
      <c r="J993" s="394"/>
      <c r="K993" s="394"/>
      <c r="L993" s="394"/>
      <c r="M993" s="394"/>
      <c r="N993" s="313">
        <f>IF(IF(I993&lt;'Checklist Parameters'!$E$22,0,($I993-$L993))&lt;0,0,IF(I993&lt;'Checklist Parameters'!$E$22,0,($I993-$L993)))</f>
        <v>0</v>
      </c>
      <c r="O993" s="394"/>
      <c r="P993" s="395"/>
      <c r="Q993" s="316">
        <f t="shared" si="90"/>
        <v>0</v>
      </c>
      <c r="R993" s="159">
        <f t="shared" si="91"/>
        <v>0</v>
      </c>
      <c r="S993" s="159">
        <f>IF('Checklist Parameters'!$E$60&lt;0.2,0.2,'Checklist Parameters'!$E$60)</f>
        <v>0.72</v>
      </c>
      <c r="T993" s="160">
        <f>IF($O993="",IF('Checklist District ID'!$C$43="Y",MAX($R993:$S993)*$I993,SUM($R993:$S993)*$I993),IF(O993&gt;0,Q993*S993))</f>
        <v>0</v>
      </c>
      <c r="U993" s="160">
        <f>IF(Q993&gt;0,((I993-T993)*'Formula Matrix'!$E$38),0)</f>
        <v>0</v>
      </c>
      <c r="V993" s="160">
        <f t="shared" si="92"/>
        <v>0</v>
      </c>
      <c r="W993" s="160">
        <f>IF(V993&gt;0,(V993*'Checklist Parameters'!$E$35),0)</f>
        <v>0</v>
      </c>
      <c r="X993" s="161">
        <f t="shared" si="93"/>
        <v>0</v>
      </c>
      <c r="Y993" s="161">
        <f>IF('Checklist Parameters'!$E$102&lt;&gt;"",(I993/43560)*'Checklist Parameters'!$E$102,"N/A")</f>
        <v>0</v>
      </c>
      <c r="Z993" s="161" t="str">
        <f>IF('Checklist Parameters'!$E$58&lt;&gt;"",((I993*'Checklist Parameters'!$E$58)*'Checklist Parameters'!$E$35)/1000,"N/A")</f>
        <v>N/A</v>
      </c>
      <c r="AA993" s="161">
        <f>IF('Checklist Parameters'!$E$101&lt;&gt;"",IFERROR(I993/'Checklist Parameters'!$E$101,0),"N/A")</f>
        <v>0</v>
      </c>
      <c r="AB993" s="161" t="str">
        <f>IF('Checklist Parameters'!$E$43&lt;&gt;"",(I993*'Checklist Parameters'!$E$43)/1000,"N/A")</f>
        <v>N/A</v>
      </c>
      <c r="AC993" s="161">
        <f>IF('Checklist Parameters'!$E$16="",$X993,IF(AND('Checklist Parameters'!$E$16&lt;$X993,'Checklist Parameters'!$E$16&gt;=3),'Checklist Parameters'!$E$16,IF(AND('Checklist Parameters'!$E$16&lt;$X993,'Checklist Parameters'!$E$16&lt;3),0,$X993)))</f>
        <v>0</v>
      </c>
      <c r="AD993" s="161" t="str">
        <f>IF(AND(I993&lt;'Checklist Parameters'!$E$22,$I993&lt;&gt;0),"Y","")</f>
        <v/>
      </c>
      <c r="AE993" s="161" t="str">
        <f>IF($AD993="Y",0,IF('Checklist Parameters'!$E$25="","&lt;no limit&gt;",ROUNDDOWN((($I993-'Checklist Parameters'!$E$24)/'Checklist Parameters'!$E$25)+1,0)))</f>
        <v>&lt;no limit&gt;</v>
      </c>
      <c r="AF993" s="174">
        <f t="shared" si="94"/>
        <v>0</v>
      </c>
      <c r="AG993" s="161">
        <f t="shared" si="95"/>
        <v>0</v>
      </c>
      <c r="AH993" s="126"/>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row>
    <row r="994" spans="1:79" ht="15">
      <c r="A994" s="393"/>
      <c r="B994" s="393"/>
      <c r="C994" s="393"/>
      <c r="D994" s="393"/>
      <c r="E994" s="393"/>
      <c r="F994" s="393"/>
      <c r="G994" s="393"/>
      <c r="H994" s="394"/>
      <c r="I994" s="394"/>
      <c r="J994" s="394"/>
      <c r="K994" s="394"/>
      <c r="L994" s="394"/>
      <c r="M994" s="394"/>
      <c r="N994" s="313">
        <f>IF(IF(I994&lt;'Checklist Parameters'!$E$22,0,($I994-$L994))&lt;0,0,IF(I994&lt;'Checklist Parameters'!$E$22,0,($I994-$L994)))</f>
        <v>0</v>
      </c>
      <c r="O994" s="394"/>
      <c r="P994" s="395"/>
      <c r="Q994" s="316">
        <f t="shared" si="90"/>
        <v>0</v>
      </c>
      <c r="R994" s="159">
        <f t="shared" si="91"/>
        <v>0</v>
      </c>
      <c r="S994" s="159">
        <f>IF('Checklist Parameters'!$E$60&lt;0.2,0.2,'Checklist Parameters'!$E$60)</f>
        <v>0.72</v>
      </c>
      <c r="T994" s="160">
        <f>IF($O994="",IF('Checklist District ID'!$C$43="Y",MAX($R994:$S994)*$I994,SUM($R994:$S994)*$I994),IF(O994&gt;0,Q994*S994))</f>
        <v>0</v>
      </c>
      <c r="U994" s="160">
        <f>IF(Q994&gt;0,((I994-T994)*'Formula Matrix'!$E$38),0)</f>
        <v>0</v>
      </c>
      <c r="V994" s="160">
        <f t="shared" si="92"/>
        <v>0</v>
      </c>
      <c r="W994" s="160">
        <f>IF(V994&gt;0,(V994*'Checklist Parameters'!$E$35),0)</f>
        <v>0</v>
      </c>
      <c r="X994" s="161">
        <f t="shared" si="93"/>
        <v>0</v>
      </c>
      <c r="Y994" s="161">
        <f>IF('Checklist Parameters'!$E$102&lt;&gt;"",(I994/43560)*'Checklist Parameters'!$E$102,"N/A")</f>
        <v>0</v>
      </c>
      <c r="Z994" s="161" t="str">
        <f>IF('Checklist Parameters'!$E$58&lt;&gt;"",((I994*'Checklist Parameters'!$E$58)*'Checklist Parameters'!$E$35)/1000,"N/A")</f>
        <v>N/A</v>
      </c>
      <c r="AA994" s="161">
        <f>IF('Checklist Parameters'!$E$101&lt;&gt;"",IFERROR(I994/'Checklist Parameters'!$E$101,0),"N/A")</f>
        <v>0</v>
      </c>
      <c r="AB994" s="161" t="str">
        <f>IF('Checklist Parameters'!$E$43&lt;&gt;"",(I994*'Checklist Parameters'!$E$43)/1000,"N/A")</f>
        <v>N/A</v>
      </c>
      <c r="AC994" s="161">
        <f>IF('Checklist Parameters'!$E$16="",$X994,IF(AND('Checklist Parameters'!$E$16&lt;$X994,'Checklist Parameters'!$E$16&gt;=3),'Checklist Parameters'!$E$16,IF(AND('Checklist Parameters'!$E$16&lt;$X994,'Checklist Parameters'!$E$16&lt;3),0,$X994)))</f>
        <v>0</v>
      </c>
      <c r="AD994" s="161" t="str">
        <f>IF(AND(I994&lt;'Checklist Parameters'!$E$22,$I994&lt;&gt;0),"Y","")</f>
        <v/>
      </c>
      <c r="AE994" s="161" t="str">
        <f>IF($AD994="Y",0,IF('Checklist Parameters'!$E$25="","&lt;no limit&gt;",ROUNDDOWN((($I994-'Checklist Parameters'!$E$24)/'Checklist Parameters'!$E$25)+1,0)))</f>
        <v>&lt;no limit&gt;</v>
      </c>
      <c r="AF994" s="174">
        <f t="shared" si="94"/>
        <v>0</v>
      </c>
      <c r="AG994" s="161">
        <f t="shared" si="95"/>
        <v>0</v>
      </c>
      <c r="AH994" s="126"/>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row>
    <row r="995" spans="1:79" ht="15">
      <c r="A995" s="393"/>
      <c r="B995" s="393"/>
      <c r="C995" s="393"/>
      <c r="D995" s="393"/>
      <c r="E995" s="393"/>
      <c r="F995" s="393"/>
      <c r="G995" s="393"/>
      <c r="H995" s="394"/>
      <c r="I995" s="394"/>
      <c r="J995" s="394"/>
      <c r="K995" s="394"/>
      <c r="L995" s="394"/>
      <c r="M995" s="394"/>
      <c r="N995" s="313">
        <f>IF(IF(I995&lt;'Checklist Parameters'!$E$22,0,($I995-$L995))&lt;0,0,IF(I995&lt;'Checklist Parameters'!$E$22,0,($I995-$L995)))</f>
        <v>0</v>
      </c>
      <c r="O995" s="394"/>
      <c r="P995" s="395"/>
      <c r="Q995" s="316">
        <f t="shared" si="90"/>
        <v>0</v>
      </c>
      <c r="R995" s="159">
        <f t="shared" si="91"/>
        <v>0</v>
      </c>
      <c r="S995" s="159">
        <f>IF('Checklist Parameters'!$E$60&lt;0.2,0.2,'Checklist Parameters'!$E$60)</f>
        <v>0.72</v>
      </c>
      <c r="T995" s="160">
        <f>IF($O995="",IF('Checklist District ID'!$C$43="Y",MAX($R995:$S995)*$I995,SUM($R995:$S995)*$I995),IF(O995&gt;0,Q995*S995))</f>
        <v>0</v>
      </c>
      <c r="U995" s="160">
        <f>IF(Q995&gt;0,((I995-T995)*'Formula Matrix'!$E$38),0)</f>
        <v>0</v>
      </c>
      <c r="V995" s="160">
        <f t="shared" si="92"/>
        <v>0</v>
      </c>
      <c r="W995" s="160">
        <f>IF(V995&gt;0,(V995*'Checklist Parameters'!$E$35),0)</f>
        <v>0</v>
      </c>
      <c r="X995" s="161">
        <f t="shared" si="93"/>
        <v>0</v>
      </c>
      <c r="Y995" s="161">
        <f>IF('Checklist Parameters'!$E$102&lt;&gt;"",(I995/43560)*'Checklist Parameters'!$E$102,"N/A")</f>
        <v>0</v>
      </c>
      <c r="Z995" s="161" t="str">
        <f>IF('Checklist Parameters'!$E$58&lt;&gt;"",((I995*'Checklist Parameters'!$E$58)*'Checklist Parameters'!$E$35)/1000,"N/A")</f>
        <v>N/A</v>
      </c>
      <c r="AA995" s="161">
        <f>IF('Checklist Parameters'!$E$101&lt;&gt;"",IFERROR(I995/'Checklist Parameters'!$E$101,0),"N/A")</f>
        <v>0</v>
      </c>
      <c r="AB995" s="161" t="str">
        <f>IF('Checklist Parameters'!$E$43&lt;&gt;"",(I995*'Checklist Parameters'!$E$43)/1000,"N/A")</f>
        <v>N/A</v>
      </c>
      <c r="AC995" s="161">
        <f>IF('Checklist Parameters'!$E$16="",$X995,IF(AND('Checklist Parameters'!$E$16&lt;$X995,'Checklist Parameters'!$E$16&gt;=3),'Checklist Parameters'!$E$16,IF(AND('Checklist Parameters'!$E$16&lt;$X995,'Checklist Parameters'!$E$16&lt;3),0,$X995)))</f>
        <v>0</v>
      </c>
      <c r="AD995" s="161" t="str">
        <f>IF(AND(I995&lt;'Checklist Parameters'!$E$22,$I995&lt;&gt;0),"Y","")</f>
        <v/>
      </c>
      <c r="AE995" s="161" t="str">
        <f>IF($AD995="Y",0,IF('Checklist Parameters'!$E$25="","&lt;no limit&gt;",ROUNDDOWN((($I995-'Checklist Parameters'!$E$24)/'Checklist Parameters'!$E$25)+1,0)))</f>
        <v>&lt;no limit&gt;</v>
      </c>
      <c r="AF995" s="174">
        <f t="shared" si="94"/>
        <v>0</v>
      </c>
      <c r="AG995" s="161">
        <f t="shared" si="95"/>
        <v>0</v>
      </c>
      <c r="AH995" s="126"/>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row>
    <row r="996" spans="1:79" ht="15">
      <c r="A996" s="393"/>
      <c r="B996" s="393"/>
      <c r="C996" s="393"/>
      <c r="D996" s="393"/>
      <c r="E996" s="393"/>
      <c r="F996" s="393"/>
      <c r="G996" s="393"/>
      <c r="H996" s="394"/>
      <c r="I996" s="394"/>
      <c r="J996" s="394"/>
      <c r="K996" s="394"/>
      <c r="L996" s="394"/>
      <c r="M996" s="394"/>
      <c r="N996" s="313">
        <f>IF(IF(I996&lt;'Checklist Parameters'!$E$22,0,($I996-$L996))&lt;0,0,IF(I996&lt;'Checklist Parameters'!$E$22,0,($I996-$L996)))</f>
        <v>0</v>
      </c>
      <c r="O996" s="394"/>
      <c r="P996" s="395"/>
      <c r="Q996" s="316">
        <f t="shared" si="90"/>
        <v>0</v>
      </c>
      <c r="R996" s="159">
        <f t="shared" si="91"/>
        <v>0</v>
      </c>
      <c r="S996" s="159">
        <f>IF('Checklist Parameters'!$E$60&lt;0.2,0.2,'Checklist Parameters'!$E$60)</f>
        <v>0.72</v>
      </c>
      <c r="T996" s="160">
        <f>IF($O996="",IF('Checklist District ID'!$C$43="Y",MAX($R996:$S996)*$I996,SUM($R996:$S996)*$I996),IF(O996&gt;0,Q996*S996))</f>
        <v>0</v>
      </c>
      <c r="U996" s="160">
        <f>IF(Q996&gt;0,((I996-T996)*'Formula Matrix'!$E$38),0)</f>
        <v>0</v>
      </c>
      <c r="V996" s="160">
        <f t="shared" si="92"/>
        <v>0</v>
      </c>
      <c r="W996" s="160">
        <f>IF(V996&gt;0,(V996*'Checklist Parameters'!$E$35),0)</f>
        <v>0</v>
      </c>
      <c r="X996" s="161">
        <f t="shared" si="93"/>
        <v>0</v>
      </c>
      <c r="Y996" s="161">
        <f>IF('Checklist Parameters'!$E$102&lt;&gt;"",(I996/43560)*'Checklist Parameters'!$E$102,"N/A")</f>
        <v>0</v>
      </c>
      <c r="Z996" s="161" t="str">
        <f>IF('Checklist Parameters'!$E$58&lt;&gt;"",((I996*'Checklist Parameters'!$E$58)*'Checklist Parameters'!$E$35)/1000,"N/A")</f>
        <v>N/A</v>
      </c>
      <c r="AA996" s="161">
        <f>IF('Checklist Parameters'!$E$101&lt;&gt;"",IFERROR(I996/'Checklist Parameters'!$E$101,0),"N/A")</f>
        <v>0</v>
      </c>
      <c r="AB996" s="161" t="str">
        <f>IF('Checklist Parameters'!$E$43&lt;&gt;"",(I996*'Checklist Parameters'!$E$43)/1000,"N/A")</f>
        <v>N/A</v>
      </c>
      <c r="AC996" s="161">
        <f>IF('Checklist Parameters'!$E$16="",$X996,IF(AND('Checklist Parameters'!$E$16&lt;$X996,'Checklist Parameters'!$E$16&gt;=3),'Checklist Parameters'!$E$16,IF(AND('Checklist Parameters'!$E$16&lt;$X996,'Checklist Parameters'!$E$16&lt;3),0,$X996)))</f>
        <v>0</v>
      </c>
      <c r="AD996" s="161" t="str">
        <f>IF(AND(I996&lt;'Checklist Parameters'!$E$22,$I996&lt;&gt;0),"Y","")</f>
        <v/>
      </c>
      <c r="AE996" s="161" t="str">
        <f>IF($AD996="Y",0,IF('Checklist Parameters'!$E$25="","&lt;no limit&gt;",ROUNDDOWN((($I996-'Checklist Parameters'!$E$24)/'Checklist Parameters'!$E$25)+1,0)))</f>
        <v>&lt;no limit&gt;</v>
      </c>
      <c r="AF996" s="174">
        <f t="shared" si="94"/>
        <v>0</v>
      </c>
      <c r="AG996" s="161">
        <f t="shared" si="95"/>
        <v>0</v>
      </c>
      <c r="AH996" s="126"/>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row>
    <row r="997" spans="1:79" ht="15">
      <c r="A997" s="393"/>
      <c r="B997" s="393"/>
      <c r="C997" s="393"/>
      <c r="D997" s="393"/>
      <c r="E997" s="393"/>
      <c r="F997" s="393"/>
      <c r="G997" s="393"/>
      <c r="H997" s="394"/>
      <c r="I997" s="394"/>
      <c r="J997" s="394"/>
      <c r="K997" s="394"/>
      <c r="L997" s="394"/>
      <c r="M997" s="394"/>
      <c r="N997" s="313">
        <f>IF(IF(I997&lt;'Checklist Parameters'!$E$22,0,($I997-$L997))&lt;0,0,IF(I997&lt;'Checklist Parameters'!$E$22,0,($I997-$L997)))</f>
        <v>0</v>
      </c>
      <c r="O997" s="394"/>
      <c r="P997" s="395"/>
      <c r="Q997" s="316">
        <f t="shared" si="90"/>
        <v>0</v>
      </c>
      <c r="R997" s="159">
        <f t="shared" si="91"/>
        <v>0</v>
      </c>
      <c r="S997" s="159">
        <f>IF('Checklist Parameters'!$E$60&lt;0.2,0.2,'Checklist Parameters'!$E$60)</f>
        <v>0.72</v>
      </c>
      <c r="T997" s="160">
        <f>IF($O997="",IF('Checklist District ID'!$C$43="Y",MAX($R997:$S997)*$I997,SUM($R997:$S997)*$I997),IF(O997&gt;0,Q997*S997))</f>
        <v>0</v>
      </c>
      <c r="U997" s="160">
        <f>IF(Q997&gt;0,((I997-T997)*'Formula Matrix'!$E$38),0)</f>
        <v>0</v>
      </c>
      <c r="V997" s="160">
        <f t="shared" si="92"/>
        <v>0</v>
      </c>
      <c r="W997" s="160">
        <f>IF(V997&gt;0,(V997*'Checklist Parameters'!$E$35),0)</f>
        <v>0</v>
      </c>
      <c r="X997" s="161">
        <f t="shared" si="93"/>
        <v>0</v>
      </c>
      <c r="Y997" s="161">
        <f>IF('Checklist Parameters'!$E$102&lt;&gt;"",(I997/43560)*'Checklist Parameters'!$E$102,"N/A")</f>
        <v>0</v>
      </c>
      <c r="Z997" s="161" t="str">
        <f>IF('Checklist Parameters'!$E$58&lt;&gt;"",((I997*'Checklist Parameters'!$E$58)*'Checklist Parameters'!$E$35)/1000,"N/A")</f>
        <v>N/A</v>
      </c>
      <c r="AA997" s="161">
        <f>IF('Checklist Parameters'!$E$101&lt;&gt;"",IFERROR(I997/'Checklist Parameters'!$E$101,0),"N/A")</f>
        <v>0</v>
      </c>
      <c r="AB997" s="161" t="str">
        <f>IF('Checklist Parameters'!$E$43&lt;&gt;"",(I997*'Checklist Parameters'!$E$43)/1000,"N/A")</f>
        <v>N/A</v>
      </c>
      <c r="AC997" s="161">
        <f>IF('Checklist Parameters'!$E$16="",$X997,IF(AND('Checklist Parameters'!$E$16&lt;$X997,'Checklist Parameters'!$E$16&gt;=3),'Checklist Parameters'!$E$16,IF(AND('Checklist Parameters'!$E$16&lt;$X997,'Checklist Parameters'!$E$16&lt;3),0,$X997)))</f>
        <v>0</v>
      </c>
      <c r="AD997" s="161" t="str">
        <f>IF(AND(I997&lt;'Checklist Parameters'!$E$22,$I997&lt;&gt;0),"Y","")</f>
        <v/>
      </c>
      <c r="AE997" s="161" t="str">
        <f>IF($AD997="Y",0,IF('Checklist Parameters'!$E$25="","&lt;no limit&gt;",ROUNDDOWN((($I997-'Checklist Parameters'!$E$24)/'Checklist Parameters'!$E$25)+1,0)))</f>
        <v>&lt;no limit&gt;</v>
      </c>
      <c r="AF997" s="174">
        <f t="shared" si="94"/>
        <v>0</v>
      </c>
      <c r="AG997" s="161">
        <f t="shared" si="95"/>
        <v>0</v>
      </c>
      <c r="AH997" s="126"/>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row>
    <row r="998" spans="1:79" ht="15">
      <c r="A998" s="393"/>
      <c r="B998" s="393"/>
      <c r="C998" s="393"/>
      <c r="D998" s="393"/>
      <c r="E998" s="393"/>
      <c r="F998" s="393"/>
      <c r="G998" s="393"/>
      <c r="H998" s="394"/>
      <c r="I998" s="394"/>
      <c r="J998" s="394"/>
      <c r="K998" s="394"/>
      <c r="L998" s="394"/>
      <c r="M998" s="394"/>
      <c r="N998" s="313">
        <f>IF(IF(I998&lt;'Checklist Parameters'!$E$22,0,($I998-$L998))&lt;0,0,IF(I998&lt;'Checklist Parameters'!$E$22,0,($I998-$L998)))</f>
        <v>0</v>
      </c>
      <c r="O998" s="394"/>
      <c r="P998" s="395"/>
      <c r="Q998" s="316">
        <f t="shared" si="90"/>
        <v>0</v>
      </c>
      <c r="R998" s="159">
        <f t="shared" si="91"/>
        <v>0</v>
      </c>
      <c r="S998" s="159">
        <f>IF('Checklist Parameters'!$E$60&lt;0.2,0.2,'Checklist Parameters'!$E$60)</f>
        <v>0.72</v>
      </c>
      <c r="T998" s="160">
        <f>IF($O998="",IF('Checklist District ID'!$C$43="Y",MAX($R998:$S998)*$I998,SUM($R998:$S998)*$I998),IF(O998&gt;0,Q998*S998))</f>
        <v>0</v>
      </c>
      <c r="U998" s="160">
        <f>IF(Q998&gt;0,((I998-T998)*'Formula Matrix'!$E$38),0)</f>
        <v>0</v>
      </c>
      <c r="V998" s="160">
        <f t="shared" si="92"/>
        <v>0</v>
      </c>
      <c r="W998" s="160">
        <f>IF(V998&gt;0,(V998*'Checklist Parameters'!$E$35),0)</f>
        <v>0</v>
      </c>
      <c r="X998" s="161">
        <f t="shared" si="93"/>
        <v>0</v>
      </c>
      <c r="Y998" s="161">
        <f>IF('Checklist Parameters'!$E$102&lt;&gt;"",(I998/43560)*'Checklist Parameters'!$E$102,"N/A")</f>
        <v>0</v>
      </c>
      <c r="Z998" s="161" t="str">
        <f>IF('Checklist Parameters'!$E$58&lt;&gt;"",((I998*'Checklist Parameters'!$E$58)*'Checklist Parameters'!$E$35)/1000,"N/A")</f>
        <v>N/A</v>
      </c>
      <c r="AA998" s="161">
        <f>IF('Checklist Parameters'!$E$101&lt;&gt;"",IFERROR(I998/'Checklist Parameters'!$E$101,0),"N/A")</f>
        <v>0</v>
      </c>
      <c r="AB998" s="161" t="str">
        <f>IF('Checklist Parameters'!$E$43&lt;&gt;"",(I998*'Checklist Parameters'!$E$43)/1000,"N/A")</f>
        <v>N/A</v>
      </c>
      <c r="AC998" s="161">
        <f>IF('Checklist Parameters'!$E$16="",$X998,IF(AND('Checklist Parameters'!$E$16&lt;$X998,'Checklist Parameters'!$E$16&gt;=3),'Checklist Parameters'!$E$16,IF(AND('Checklist Parameters'!$E$16&lt;$X998,'Checklist Parameters'!$E$16&lt;3),0,$X998)))</f>
        <v>0</v>
      </c>
      <c r="AD998" s="161" t="str">
        <f>IF(AND(I998&lt;'Checklist Parameters'!$E$22,$I998&lt;&gt;0),"Y","")</f>
        <v/>
      </c>
      <c r="AE998" s="161" t="str">
        <f>IF($AD998="Y",0,IF('Checklist Parameters'!$E$25="","&lt;no limit&gt;",ROUNDDOWN((($I998-'Checklist Parameters'!$E$24)/'Checklist Parameters'!$E$25)+1,0)))</f>
        <v>&lt;no limit&gt;</v>
      </c>
      <c r="AF998" s="174">
        <f t="shared" si="94"/>
        <v>0</v>
      </c>
      <c r="AG998" s="161">
        <f t="shared" si="95"/>
        <v>0</v>
      </c>
      <c r="AH998" s="126"/>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row>
    <row r="999" spans="1:79" ht="15">
      <c r="A999" s="393"/>
      <c r="B999" s="393"/>
      <c r="C999" s="393"/>
      <c r="D999" s="393"/>
      <c r="E999" s="393"/>
      <c r="F999" s="393"/>
      <c r="G999" s="393"/>
      <c r="H999" s="394"/>
      <c r="I999" s="394"/>
      <c r="J999" s="394"/>
      <c r="K999" s="394"/>
      <c r="L999" s="394"/>
      <c r="M999" s="394"/>
      <c r="N999" s="313">
        <f>IF(IF(I999&lt;'Checklist Parameters'!$E$22,0,($I999-$L999))&lt;0,0,IF(I999&lt;'Checklist Parameters'!$E$22,0,($I999-$L999)))</f>
        <v>0</v>
      </c>
      <c r="O999" s="394"/>
      <c r="P999" s="395"/>
      <c r="Q999" s="316">
        <f t="shared" si="90"/>
        <v>0</v>
      </c>
      <c r="R999" s="159">
        <f t="shared" si="91"/>
        <v>0</v>
      </c>
      <c r="S999" s="159">
        <f>IF('Checklist Parameters'!$E$60&lt;0.2,0.2,'Checklist Parameters'!$E$60)</f>
        <v>0.72</v>
      </c>
      <c r="T999" s="160">
        <f>IF($O999="",IF('Checklist District ID'!$C$43="Y",MAX($R999:$S999)*$I999,SUM($R999:$S999)*$I999),IF(O999&gt;0,Q999*S999))</f>
        <v>0</v>
      </c>
      <c r="U999" s="160">
        <f>IF(Q999&gt;0,((I999-T999)*'Formula Matrix'!$E$38),0)</f>
        <v>0</v>
      </c>
      <c r="V999" s="160">
        <f t="shared" si="92"/>
        <v>0</v>
      </c>
      <c r="W999" s="160">
        <f>IF(V999&gt;0,(V999*'Checklist Parameters'!$E$35),0)</f>
        <v>0</v>
      </c>
      <c r="X999" s="161">
        <f t="shared" si="93"/>
        <v>0</v>
      </c>
      <c r="Y999" s="161">
        <f>IF('Checklist Parameters'!$E$102&lt;&gt;"",(I999/43560)*'Checklist Parameters'!$E$102,"N/A")</f>
        <v>0</v>
      </c>
      <c r="Z999" s="161" t="str">
        <f>IF('Checklist Parameters'!$E$58&lt;&gt;"",((I999*'Checklist Parameters'!$E$58)*'Checklist Parameters'!$E$35)/1000,"N/A")</f>
        <v>N/A</v>
      </c>
      <c r="AA999" s="161">
        <f>IF('Checklist Parameters'!$E$101&lt;&gt;"",IFERROR(I999/'Checklist Parameters'!$E$101,0),"N/A")</f>
        <v>0</v>
      </c>
      <c r="AB999" s="161" t="str">
        <f>IF('Checklist Parameters'!$E$43&lt;&gt;"",(I999*'Checklist Parameters'!$E$43)/1000,"N/A")</f>
        <v>N/A</v>
      </c>
      <c r="AC999" s="161">
        <f>IF('Checklist Parameters'!$E$16="",$X999,IF(AND('Checklist Parameters'!$E$16&lt;$X999,'Checklist Parameters'!$E$16&gt;=3),'Checklist Parameters'!$E$16,IF(AND('Checklist Parameters'!$E$16&lt;$X999,'Checklist Parameters'!$E$16&lt;3),0,$X999)))</f>
        <v>0</v>
      </c>
      <c r="AD999" s="161" t="str">
        <f>IF(AND(I999&lt;'Checklist Parameters'!$E$22,$I999&lt;&gt;0),"Y","")</f>
        <v/>
      </c>
      <c r="AE999" s="161" t="str">
        <f>IF($AD999="Y",0,IF('Checklist Parameters'!$E$25="","&lt;no limit&gt;",ROUNDDOWN((($I999-'Checklist Parameters'!$E$24)/'Checklist Parameters'!$E$25)+1,0)))</f>
        <v>&lt;no limit&gt;</v>
      </c>
      <c r="AF999" s="174">
        <f t="shared" si="94"/>
        <v>0</v>
      </c>
      <c r="AG999" s="161">
        <f t="shared" si="95"/>
        <v>0</v>
      </c>
      <c r="AH999" s="126"/>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row>
    <row r="1000" spans="1:79" ht="15">
      <c r="A1000" s="393"/>
      <c r="B1000" s="393"/>
      <c r="C1000" s="393"/>
      <c r="D1000" s="393"/>
      <c r="E1000" s="393"/>
      <c r="F1000" s="393"/>
      <c r="G1000" s="393"/>
      <c r="H1000" s="394"/>
      <c r="I1000" s="394"/>
      <c r="J1000" s="394"/>
      <c r="K1000" s="394"/>
      <c r="L1000" s="394"/>
      <c r="M1000" s="394"/>
      <c r="N1000" s="313">
        <f>IF(IF(I1000&lt;'Checklist Parameters'!$E$22,0,($I1000-$L1000))&lt;0,0,IF(I1000&lt;'Checklist Parameters'!$E$22,0,($I1000-$L1000)))</f>
        <v>0</v>
      </c>
      <c r="O1000" s="394"/>
      <c r="P1000" s="395"/>
      <c r="Q1000" s="316">
        <f t="shared" si="90"/>
        <v>0</v>
      </c>
      <c r="R1000" s="159">
        <f t="shared" si="91"/>
        <v>0</v>
      </c>
      <c r="S1000" s="159">
        <f>IF('Checklist Parameters'!$E$60&lt;0.2,0.2,'Checklist Parameters'!$E$60)</f>
        <v>0.72</v>
      </c>
      <c r="T1000" s="160">
        <f>IF($O1000="",IF('Checklist District ID'!$C$43="Y",MAX($R1000:$S1000)*$I1000,SUM($R1000:$S1000)*$I1000),IF(O1000&gt;0,Q1000*S1000))</f>
        <v>0</v>
      </c>
      <c r="U1000" s="160">
        <f>IF(Q1000&gt;0,((I1000-T1000)*'Formula Matrix'!$E$38),0)</f>
        <v>0</v>
      </c>
      <c r="V1000" s="160">
        <f t="shared" si="92"/>
        <v>0</v>
      </c>
      <c r="W1000" s="160">
        <f>IF(V1000&gt;0,(V1000*'Checklist Parameters'!$E$35),0)</f>
        <v>0</v>
      </c>
      <c r="X1000" s="161">
        <f t="shared" si="93"/>
        <v>0</v>
      </c>
      <c r="Y1000" s="161">
        <f>IF('Checklist Parameters'!$E$102&lt;&gt;"",(I1000/43560)*'Checklist Parameters'!$E$102,"N/A")</f>
        <v>0</v>
      </c>
      <c r="Z1000" s="161" t="str">
        <f>IF('Checklist Parameters'!$E$58&lt;&gt;"",((I1000*'Checklist Parameters'!$E$58)*'Checklist Parameters'!$E$35)/1000,"N/A")</f>
        <v>N/A</v>
      </c>
      <c r="AA1000" s="161">
        <f>IF('Checklist Parameters'!$E$101&lt;&gt;"",IFERROR(I1000/'Checklist Parameters'!$E$101,0),"N/A")</f>
        <v>0</v>
      </c>
      <c r="AB1000" s="161" t="str">
        <f>IF('Checklist Parameters'!$E$43&lt;&gt;"",(I1000*'Checklist Parameters'!$E$43)/1000,"N/A")</f>
        <v>N/A</v>
      </c>
      <c r="AC1000" s="161">
        <f>IF('Checklist Parameters'!$E$16="",$X1000,IF(AND('Checklist Parameters'!$E$16&lt;$X1000,'Checklist Parameters'!$E$16&gt;=3),'Checklist Parameters'!$E$16,IF(AND('Checklist Parameters'!$E$16&lt;$X1000,'Checklist Parameters'!$E$16&lt;3),0,$X1000)))</f>
        <v>0</v>
      </c>
      <c r="AD1000" s="161" t="str">
        <f>IF(AND(I1000&lt;'Checklist Parameters'!$E$22,$I1000&lt;&gt;0),"Y","")</f>
        <v/>
      </c>
      <c r="AE1000" s="161" t="str">
        <f>IF($AD1000="Y",0,IF('Checklist Parameters'!$E$25="","&lt;no limit&gt;",ROUNDDOWN((($I1000-'Checklist Parameters'!$E$24)/'Checklist Parameters'!$E$25)+1,0)))</f>
        <v>&lt;no limit&gt;</v>
      </c>
      <c r="AF1000" s="174">
        <f t="shared" si="94"/>
        <v>0</v>
      </c>
      <c r="AG1000" s="161">
        <f t="shared" si="95"/>
        <v>0</v>
      </c>
      <c r="AH1000" s="126"/>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row>
    <row r="1001" spans="1:79" ht="15">
      <c r="A1001" s="393"/>
      <c r="B1001" s="393"/>
      <c r="C1001" s="393"/>
      <c r="D1001" s="393"/>
      <c r="E1001" s="393"/>
      <c r="F1001" s="393"/>
      <c r="G1001" s="393"/>
      <c r="H1001" s="394"/>
      <c r="I1001" s="394"/>
      <c r="J1001" s="394"/>
      <c r="K1001" s="394"/>
      <c r="L1001" s="394"/>
      <c r="M1001" s="394"/>
      <c r="N1001" s="313">
        <f>IF(IF(I1001&lt;'Checklist Parameters'!$E$22,0,($I1001-$L1001))&lt;0,0,IF(I1001&lt;'Checklist Parameters'!$E$22,0,($I1001-$L1001)))</f>
        <v>0</v>
      </c>
      <c r="O1001" s="394"/>
      <c r="P1001" s="395"/>
      <c r="Q1001" s="316">
        <f t="shared" si="90"/>
        <v>0</v>
      </c>
      <c r="R1001" s="159">
        <f t="shared" si="91"/>
        <v>0</v>
      </c>
      <c r="S1001" s="159">
        <f>IF('Checklist Parameters'!$E$60&lt;0.2,0.2,'Checklist Parameters'!$E$60)</f>
        <v>0.72</v>
      </c>
      <c r="T1001" s="160">
        <f>IF($O1001="",IF('Checklist District ID'!$C$43="Y",MAX($R1001:$S1001)*$I1001,SUM($R1001:$S1001)*$I1001),IF(O1001&gt;0,Q1001*S1001))</f>
        <v>0</v>
      </c>
      <c r="U1001" s="160">
        <f>IF(Q1001&gt;0,((I1001-T1001)*'Formula Matrix'!$E$38),0)</f>
        <v>0</v>
      </c>
      <c r="V1001" s="160">
        <f t="shared" si="92"/>
        <v>0</v>
      </c>
      <c r="W1001" s="160">
        <f>IF(V1001&gt;0,(V1001*'Checklist Parameters'!$E$35),0)</f>
        <v>0</v>
      </c>
      <c r="X1001" s="161">
        <f t="shared" si="93"/>
        <v>0</v>
      </c>
      <c r="Y1001" s="161">
        <f>IF('Checklist Parameters'!$E$102&lt;&gt;"",(I1001/43560)*'Checklist Parameters'!$E$102,"N/A")</f>
        <v>0</v>
      </c>
      <c r="Z1001" s="161" t="str">
        <f>IF('Checklist Parameters'!$E$58&lt;&gt;"",((I1001*'Checklist Parameters'!$E$58)*'Checklist Parameters'!$E$35)/1000,"N/A")</f>
        <v>N/A</v>
      </c>
      <c r="AA1001" s="161">
        <f>IF('Checklist Parameters'!$E$101&lt;&gt;"",IFERROR(I1001/'Checklist Parameters'!$E$101,0),"N/A")</f>
        <v>0</v>
      </c>
      <c r="AB1001" s="161" t="str">
        <f>IF('Checklist Parameters'!$E$43&lt;&gt;"",(I1001*'Checklist Parameters'!$E$43)/1000,"N/A")</f>
        <v>N/A</v>
      </c>
      <c r="AC1001" s="161">
        <f>IF('Checklist Parameters'!$E$16="",$X1001,IF(AND('Checklist Parameters'!$E$16&lt;$X1001,'Checklist Parameters'!$E$16&gt;=3),'Checklist Parameters'!$E$16,IF(AND('Checklist Parameters'!$E$16&lt;$X1001,'Checklist Parameters'!$E$16&lt;3),0,$X1001)))</f>
        <v>0</v>
      </c>
      <c r="AD1001" s="161" t="str">
        <f>IF(AND(I1001&lt;'Checklist Parameters'!$E$22,$I1001&lt;&gt;0),"Y","")</f>
        <v/>
      </c>
      <c r="AE1001" s="161" t="str">
        <f>IF($AD1001="Y",0,IF('Checklist Parameters'!$E$25="","&lt;no limit&gt;",ROUNDDOWN((($I1001-'Checklist Parameters'!$E$24)/'Checklist Parameters'!$E$25)+1,0)))</f>
        <v>&lt;no limit&gt;</v>
      </c>
      <c r="AF1001" s="174">
        <f t="shared" si="94"/>
        <v>0</v>
      </c>
      <c r="AG1001" s="161">
        <f t="shared" si="95"/>
        <v>0</v>
      </c>
      <c r="AH1001" s="126"/>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row>
    <row r="1002" spans="1:79" ht="15">
      <c r="A1002" s="393"/>
      <c r="B1002" s="393"/>
      <c r="C1002" s="393"/>
      <c r="D1002" s="393"/>
      <c r="E1002" s="393"/>
      <c r="F1002" s="393"/>
      <c r="G1002" s="393"/>
      <c r="H1002" s="394"/>
      <c r="I1002" s="394"/>
      <c r="J1002" s="394"/>
      <c r="K1002" s="394"/>
      <c r="L1002" s="394"/>
      <c r="M1002" s="394"/>
      <c r="N1002" s="313">
        <f>IF(IF(I1002&lt;'Checklist Parameters'!$E$22,0,($I1002-$L1002))&lt;0,0,IF(I1002&lt;'Checklist Parameters'!$E$22,0,($I1002-$L1002)))</f>
        <v>0</v>
      </c>
      <c r="O1002" s="394"/>
      <c r="P1002" s="395"/>
      <c r="Q1002" s="316">
        <f t="shared" si="90"/>
        <v>0</v>
      </c>
      <c r="R1002" s="159">
        <f t="shared" si="91"/>
        <v>0</v>
      </c>
      <c r="S1002" s="159">
        <f>IF('Checklist Parameters'!$E$60&lt;0.2,0.2,'Checklist Parameters'!$E$60)</f>
        <v>0.72</v>
      </c>
      <c r="T1002" s="160">
        <f>IF($O1002="",IF('Checklist District ID'!$C$43="Y",MAX($R1002:$S1002)*$I1002,SUM($R1002:$S1002)*$I1002),IF(O1002&gt;0,Q1002*S1002))</f>
        <v>0</v>
      </c>
      <c r="U1002" s="160">
        <f>IF(Q1002&gt;0,((I1002-T1002)*'Formula Matrix'!$E$38),0)</f>
        <v>0</v>
      </c>
      <c r="V1002" s="160">
        <f t="shared" si="92"/>
        <v>0</v>
      </c>
      <c r="W1002" s="160">
        <f>IF(V1002&gt;0,(V1002*'Checklist Parameters'!$E$35),0)</f>
        <v>0</v>
      </c>
      <c r="X1002" s="161">
        <f t="shared" si="93"/>
        <v>0</v>
      </c>
      <c r="Y1002" s="161">
        <f>IF('Checklist Parameters'!$E$102&lt;&gt;"",(I1002/43560)*'Checklist Parameters'!$E$102,"N/A")</f>
        <v>0</v>
      </c>
      <c r="Z1002" s="161" t="str">
        <f>IF('Checklist Parameters'!$E$58&lt;&gt;"",((I1002*'Checklist Parameters'!$E$58)*'Checklist Parameters'!$E$35)/1000,"N/A")</f>
        <v>N/A</v>
      </c>
      <c r="AA1002" s="161">
        <f>IF('Checklist Parameters'!$E$101&lt;&gt;"",IFERROR(I1002/'Checklist Parameters'!$E$101,0),"N/A")</f>
        <v>0</v>
      </c>
      <c r="AB1002" s="161" t="str">
        <f>IF('Checklist Parameters'!$E$43&lt;&gt;"",(I1002*'Checklist Parameters'!$E$43)/1000,"N/A")</f>
        <v>N/A</v>
      </c>
      <c r="AC1002" s="161">
        <f>IF('Checklist Parameters'!$E$16="",$X1002,IF(AND('Checklist Parameters'!$E$16&lt;$X1002,'Checklist Parameters'!$E$16&gt;=3),'Checklist Parameters'!$E$16,IF(AND('Checklist Parameters'!$E$16&lt;$X1002,'Checklist Parameters'!$E$16&lt;3),0,$X1002)))</f>
        <v>0</v>
      </c>
      <c r="AD1002" s="161" t="str">
        <f>IF(AND(I1002&lt;'Checklist Parameters'!$E$22,$I1002&lt;&gt;0),"Y","")</f>
        <v/>
      </c>
      <c r="AE1002" s="161" t="str">
        <f>IF($AD1002="Y",0,IF('Checklist Parameters'!$E$25="","&lt;no limit&gt;",ROUNDDOWN((($I1002-'Checklist Parameters'!$E$24)/'Checklist Parameters'!$E$25)+1,0)))</f>
        <v>&lt;no limit&gt;</v>
      </c>
      <c r="AF1002" s="174">
        <f t="shared" si="94"/>
        <v>0</v>
      </c>
      <c r="AG1002" s="161">
        <f t="shared" si="95"/>
        <v>0</v>
      </c>
      <c r="AH1002" s="126"/>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row>
    <row r="1003" spans="1:79" ht="15">
      <c r="A1003" s="393"/>
      <c r="B1003" s="393"/>
      <c r="C1003" s="393"/>
      <c r="D1003" s="393"/>
      <c r="E1003" s="393"/>
      <c r="F1003" s="393"/>
      <c r="G1003" s="393"/>
      <c r="H1003" s="394"/>
      <c r="I1003" s="394"/>
      <c r="J1003" s="394"/>
      <c r="K1003" s="394"/>
      <c r="L1003" s="394"/>
      <c r="M1003" s="394"/>
      <c r="N1003" s="313">
        <f>IF(IF(I1003&lt;'Checklist Parameters'!$E$22,0,($I1003-$L1003))&lt;0,0,IF(I1003&lt;'Checklist Parameters'!$E$22,0,($I1003-$L1003)))</f>
        <v>0</v>
      </c>
      <c r="O1003" s="394"/>
      <c r="P1003" s="395"/>
      <c r="Q1003" s="316">
        <f t="shared" si="90"/>
        <v>0</v>
      </c>
      <c r="R1003" s="159">
        <f t="shared" si="91"/>
        <v>0</v>
      </c>
      <c r="S1003" s="159">
        <f>IF('Checklist Parameters'!$E$60&lt;0.2,0.2,'Checklist Parameters'!$E$60)</f>
        <v>0.72</v>
      </c>
      <c r="T1003" s="160">
        <f>IF($O1003="",IF('Checklist District ID'!$C$43="Y",MAX($R1003:$S1003)*$I1003,SUM($R1003:$S1003)*$I1003),IF(O1003&gt;0,Q1003*S1003))</f>
        <v>0</v>
      </c>
      <c r="U1003" s="160">
        <f>IF(Q1003&gt;0,((I1003-T1003)*'Formula Matrix'!$E$38),0)</f>
        <v>0</v>
      </c>
      <c r="V1003" s="160">
        <f t="shared" si="92"/>
        <v>0</v>
      </c>
      <c r="W1003" s="160">
        <f>IF(V1003&gt;0,(V1003*'Checklist Parameters'!$E$35),0)</f>
        <v>0</v>
      </c>
      <c r="X1003" s="161">
        <f t="shared" si="93"/>
        <v>0</v>
      </c>
      <c r="Y1003" s="161">
        <f>IF('Checklist Parameters'!$E$102&lt;&gt;"",(I1003/43560)*'Checklist Parameters'!$E$102,"N/A")</f>
        <v>0</v>
      </c>
      <c r="Z1003" s="161" t="str">
        <f>IF('Checklist Parameters'!$E$58&lt;&gt;"",((I1003*'Checklist Parameters'!$E$58)*'Checklist Parameters'!$E$35)/1000,"N/A")</f>
        <v>N/A</v>
      </c>
      <c r="AA1003" s="161">
        <f>IF('Checklist Parameters'!$E$101&lt;&gt;"",IFERROR(I1003/'Checklist Parameters'!$E$101,0),"N/A")</f>
        <v>0</v>
      </c>
      <c r="AB1003" s="161" t="str">
        <f>IF('Checklist Parameters'!$E$43&lt;&gt;"",(I1003*'Checklist Parameters'!$E$43)/1000,"N/A")</f>
        <v>N/A</v>
      </c>
      <c r="AC1003" s="161">
        <f>IF('Checklist Parameters'!$E$16="",$X1003,IF(AND('Checklist Parameters'!$E$16&lt;$X1003,'Checklist Parameters'!$E$16&gt;=3),'Checklist Parameters'!$E$16,IF(AND('Checklist Parameters'!$E$16&lt;$X1003,'Checklist Parameters'!$E$16&lt;3),0,$X1003)))</f>
        <v>0</v>
      </c>
      <c r="AD1003" s="161" t="str">
        <f>IF(AND(I1003&lt;'Checklist Parameters'!$E$22,$I1003&lt;&gt;0),"Y","")</f>
        <v/>
      </c>
      <c r="AE1003" s="161" t="str">
        <f>IF($AD1003="Y",0,IF('Checklist Parameters'!$E$25="","&lt;no limit&gt;",ROUNDDOWN((($I1003-'Checklist Parameters'!$E$24)/'Checklist Parameters'!$E$25)+1,0)))</f>
        <v>&lt;no limit&gt;</v>
      </c>
      <c r="AF1003" s="174">
        <f t="shared" si="94"/>
        <v>0</v>
      </c>
      <c r="AG1003" s="161">
        <f t="shared" si="95"/>
        <v>0</v>
      </c>
      <c r="AH1003" s="126"/>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row>
    <row r="1004" spans="1:79" ht="15">
      <c r="A1004" s="393"/>
      <c r="B1004" s="393"/>
      <c r="C1004" s="393"/>
      <c r="D1004" s="393"/>
      <c r="E1004" s="393"/>
      <c r="F1004" s="393"/>
      <c r="G1004" s="393"/>
      <c r="H1004" s="394"/>
      <c r="I1004" s="394"/>
      <c r="J1004" s="394"/>
      <c r="K1004" s="394"/>
      <c r="L1004" s="394"/>
      <c r="M1004" s="394"/>
      <c r="N1004" s="313">
        <f>IF(IF(I1004&lt;'Checklist Parameters'!$E$22,0,($I1004-$L1004))&lt;0,0,IF(I1004&lt;'Checklist Parameters'!$E$22,0,($I1004-$L1004)))</f>
        <v>0</v>
      </c>
      <c r="O1004" s="394"/>
      <c r="P1004" s="395"/>
      <c r="Q1004" s="316">
        <f t="shared" si="90"/>
        <v>0</v>
      </c>
      <c r="R1004" s="159">
        <f t="shared" si="91"/>
        <v>0</v>
      </c>
      <c r="S1004" s="159">
        <f>IF('Checklist Parameters'!$E$60&lt;0.2,0.2,'Checklist Parameters'!$E$60)</f>
        <v>0.72</v>
      </c>
      <c r="T1004" s="160">
        <f>IF($O1004="",IF('Checklist District ID'!$C$43="Y",MAX($R1004:$S1004)*$I1004,SUM($R1004:$S1004)*$I1004),IF(O1004&gt;0,Q1004*S1004))</f>
        <v>0</v>
      </c>
      <c r="U1004" s="160">
        <f>IF(Q1004&gt;0,((I1004-T1004)*'Formula Matrix'!$E$38),0)</f>
        <v>0</v>
      </c>
      <c r="V1004" s="160">
        <f t="shared" si="92"/>
        <v>0</v>
      </c>
      <c r="W1004" s="160">
        <f>IF(V1004&gt;0,(V1004*'Checklist Parameters'!$E$35),0)</f>
        <v>0</v>
      </c>
      <c r="X1004" s="161">
        <f t="shared" si="93"/>
        <v>0</v>
      </c>
      <c r="Y1004" s="161">
        <f>IF('Checklist Parameters'!$E$102&lt;&gt;"",(I1004/43560)*'Checklist Parameters'!$E$102,"N/A")</f>
        <v>0</v>
      </c>
      <c r="Z1004" s="161" t="str">
        <f>IF('Checklist Parameters'!$E$58&lt;&gt;"",((I1004*'Checklist Parameters'!$E$58)*'Checklist Parameters'!$E$35)/1000,"N/A")</f>
        <v>N/A</v>
      </c>
      <c r="AA1004" s="161">
        <f>IF('Checklist Parameters'!$E$101&lt;&gt;"",IFERROR(I1004/'Checklist Parameters'!$E$101,0),"N/A")</f>
        <v>0</v>
      </c>
      <c r="AB1004" s="161" t="str">
        <f>IF('Checklist Parameters'!$E$43&lt;&gt;"",(I1004*'Checklist Parameters'!$E$43)/1000,"N/A")</f>
        <v>N/A</v>
      </c>
      <c r="AC1004" s="161">
        <f>IF('Checklist Parameters'!$E$16="",$X1004,IF(AND('Checklist Parameters'!$E$16&lt;$X1004,'Checklist Parameters'!$E$16&gt;=3),'Checklist Parameters'!$E$16,IF(AND('Checklist Parameters'!$E$16&lt;$X1004,'Checklist Parameters'!$E$16&lt;3),0,$X1004)))</f>
        <v>0</v>
      </c>
      <c r="AD1004" s="161" t="str">
        <f>IF(AND(I1004&lt;'Checklist Parameters'!$E$22,$I1004&lt;&gt;0),"Y","")</f>
        <v/>
      </c>
      <c r="AE1004" s="161" t="str">
        <f>IF($AD1004="Y",0,IF('Checklist Parameters'!$E$25="","&lt;no limit&gt;",ROUNDDOWN((($I1004-'Checklist Parameters'!$E$24)/'Checklist Parameters'!$E$25)+1,0)))</f>
        <v>&lt;no limit&gt;</v>
      </c>
      <c r="AF1004" s="174">
        <f t="shared" si="94"/>
        <v>0</v>
      </c>
      <c r="AG1004" s="161">
        <f t="shared" si="95"/>
        <v>0</v>
      </c>
      <c r="AH1004" s="126"/>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row>
    <row r="1005" spans="1:79" ht="15">
      <c r="A1005" s="393"/>
      <c r="B1005" s="393"/>
      <c r="C1005" s="393"/>
      <c r="D1005" s="393"/>
      <c r="E1005" s="393"/>
      <c r="F1005" s="393"/>
      <c r="G1005" s="393"/>
      <c r="H1005" s="394"/>
      <c r="I1005" s="394"/>
      <c r="J1005" s="394"/>
      <c r="K1005" s="394"/>
      <c r="L1005" s="394"/>
      <c r="M1005" s="394"/>
      <c r="N1005" s="313">
        <f>IF(IF(I1005&lt;'Checklist Parameters'!$E$22,0,($I1005-$L1005))&lt;0,0,IF(I1005&lt;'Checklist Parameters'!$E$22,0,($I1005-$L1005)))</f>
        <v>0</v>
      </c>
      <c r="O1005" s="394"/>
      <c r="P1005" s="395"/>
      <c r="Q1005" s="316">
        <f t="shared" si="90"/>
        <v>0</v>
      </c>
      <c r="R1005" s="159">
        <f t="shared" si="91"/>
        <v>0</v>
      </c>
      <c r="S1005" s="159">
        <f>IF('Checklist Parameters'!$E$60&lt;0.2,0.2,'Checklist Parameters'!$E$60)</f>
        <v>0.72</v>
      </c>
      <c r="T1005" s="160">
        <f>IF($O1005="",IF('Checklist District ID'!$C$43="Y",MAX($R1005:$S1005)*$I1005,SUM($R1005:$S1005)*$I1005),IF(O1005&gt;0,Q1005*S1005))</f>
        <v>0</v>
      </c>
      <c r="U1005" s="160">
        <f>IF(Q1005&gt;0,((I1005-T1005)*'Formula Matrix'!$E$38),0)</f>
        <v>0</v>
      </c>
      <c r="V1005" s="160">
        <f t="shared" si="92"/>
        <v>0</v>
      </c>
      <c r="W1005" s="160">
        <f>IF(V1005&gt;0,(V1005*'Checklist Parameters'!$E$35),0)</f>
        <v>0</v>
      </c>
      <c r="X1005" s="161">
        <f t="shared" si="93"/>
        <v>0</v>
      </c>
      <c r="Y1005" s="161">
        <f>IF('Checklist Parameters'!$E$102&lt;&gt;"",(I1005/43560)*'Checklist Parameters'!$E$102,"N/A")</f>
        <v>0</v>
      </c>
      <c r="Z1005" s="161" t="str">
        <f>IF('Checklist Parameters'!$E$58&lt;&gt;"",((I1005*'Checklist Parameters'!$E$58)*'Checklist Parameters'!$E$35)/1000,"N/A")</f>
        <v>N/A</v>
      </c>
      <c r="AA1005" s="161">
        <f>IF('Checklist Parameters'!$E$101&lt;&gt;"",IFERROR(I1005/'Checklist Parameters'!$E$101,0),"N/A")</f>
        <v>0</v>
      </c>
      <c r="AB1005" s="161" t="str">
        <f>IF('Checklist Parameters'!$E$43&lt;&gt;"",(I1005*'Checklist Parameters'!$E$43)/1000,"N/A")</f>
        <v>N/A</v>
      </c>
      <c r="AC1005" s="161">
        <f>IF('Checklist Parameters'!$E$16="",$X1005,IF(AND('Checklist Parameters'!$E$16&lt;$X1005,'Checklist Parameters'!$E$16&gt;=3),'Checklist Parameters'!$E$16,IF(AND('Checklist Parameters'!$E$16&lt;$X1005,'Checklist Parameters'!$E$16&lt;3),0,$X1005)))</f>
        <v>0</v>
      </c>
      <c r="AD1005" s="161" t="str">
        <f>IF(AND(I1005&lt;'Checklist Parameters'!$E$22,$I1005&lt;&gt;0),"Y","")</f>
        <v/>
      </c>
      <c r="AE1005" s="161" t="str">
        <f>IF($AD1005="Y",0,IF('Checklist Parameters'!$E$25="","&lt;no limit&gt;",ROUNDDOWN((($I1005-'Checklist Parameters'!$E$24)/'Checklist Parameters'!$E$25)+1,0)))</f>
        <v>&lt;no limit&gt;</v>
      </c>
      <c r="AF1005" s="174">
        <f t="shared" si="94"/>
        <v>0</v>
      </c>
      <c r="AG1005" s="161">
        <f t="shared" si="95"/>
        <v>0</v>
      </c>
      <c r="AH1005" s="126"/>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row>
    <row r="1006" spans="1:79" ht="15">
      <c r="A1006" s="393"/>
      <c r="B1006" s="393"/>
      <c r="C1006" s="393"/>
      <c r="D1006" s="393"/>
      <c r="E1006" s="393"/>
      <c r="F1006" s="393"/>
      <c r="G1006" s="393"/>
      <c r="H1006" s="394"/>
      <c r="I1006" s="394"/>
      <c r="J1006" s="394"/>
      <c r="K1006" s="394"/>
      <c r="L1006" s="394"/>
      <c r="M1006" s="394"/>
      <c r="N1006" s="313">
        <f>IF(IF(I1006&lt;'Checklist Parameters'!$E$22,0,($I1006-$L1006))&lt;0,0,IF(I1006&lt;'Checklist Parameters'!$E$22,0,($I1006-$L1006)))</f>
        <v>0</v>
      </c>
      <c r="O1006" s="394"/>
      <c r="P1006" s="395"/>
      <c r="Q1006" s="316">
        <f t="shared" si="90"/>
        <v>0</v>
      </c>
      <c r="R1006" s="159">
        <f t="shared" si="91"/>
        <v>0</v>
      </c>
      <c r="S1006" s="159">
        <f>IF('Checklist Parameters'!$E$60&lt;0.2,0.2,'Checklist Parameters'!$E$60)</f>
        <v>0.72</v>
      </c>
      <c r="T1006" s="160">
        <f>IF($O1006="",IF('Checklist District ID'!$C$43="Y",MAX($R1006:$S1006)*$I1006,SUM($R1006:$S1006)*$I1006),IF(O1006&gt;0,Q1006*S1006))</f>
        <v>0</v>
      </c>
      <c r="U1006" s="160">
        <f>IF(Q1006&gt;0,((I1006-T1006)*'Formula Matrix'!$E$38),0)</f>
        <v>0</v>
      </c>
      <c r="V1006" s="160">
        <f t="shared" si="92"/>
        <v>0</v>
      </c>
      <c r="W1006" s="160">
        <f>IF(V1006&gt;0,(V1006*'Checklist Parameters'!$E$35),0)</f>
        <v>0</v>
      </c>
      <c r="X1006" s="161">
        <f t="shared" si="93"/>
        <v>0</v>
      </c>
      <c r="Y1006" s="161">
        <f>IF('Checklist Parameters'!$E$102&lt;&gt;"",(I1006/43560)*'Checklist Parameters'!$E$102,"N/A")</f>
        <v>0</v>
      </c>
      <c r="Z1006" s="161" t="str">
        <f>IF('Checklist Parameters'!$E$58&lt;&gt;"",((I1006*'Checklist Parameters'!$E$58)*'Checklist Parameters'!$E$35)/1000,"N/A")</f>
        <v>N/A</v>
      </c>
      <c r="AA1006" s="161">
        <f>IF('Checklist Parameters'!$E$101&lt;&gt;"",IFERROR(I1006/'Checklist Parameters'!$E$101,0),"N/A")</f>
        <v>0</v>
      </c>
      <c r="AB1006" s="161" t="str">
        <f>IF('Checklist Parameters'!$E$43&lt;&gt;"",(I1006*'Checklist Parameters'!$E$43)/1000,"N/A")</f>
        <v>N/A</v>
      </c>
      <c r="AC1006" s="161">
        <f>IF('Checklist Parameters'!$E$16="",$X1006,IF(AND('Checklist Parameters'!$E$16&lt;$X1006,'Checklist Parameters'!$E$16&gt;=3),'Checklist Parameters'!$E$16,IF(AND('Checklist Parameters'!$E$16&lt;$X1006,'Checklist Parameters'!$E$16&lt;3),0,$X1006)))</f>
        <v>0</v>
      </c>
      <c r="AD1006" s="161" t="str">
        <f>IF(AND(I1006&lt;'Checklist Parameters'!$E$22,$I1006&lt;&gt;0),"Y","")</f>
        <v/>
      </c>
      <c r="AE1006" s="161" t="str">
        <f>IF($AD1006="Y",0,IF('Checklist Parameters'!$E$25="","&lt;no limit&gt;",ROUNDDOWN((($I1006-'Checklist Parameters'!$E$24)/'Checklist Parameters'!$E$25)+1,0)))</f>
        <v>&lt;no limit&gt;</v>
      </c>
      <c r="AF1006" s="174">
        <f t="shared" si="94"/>
        <v>0</v>
      </c>
      <c r="AG1006" s="161">
        <f t="shared" si="95"/>
        <v>0</v>
      </c>
      <c r="AH1006" s="126"/>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row>
    <row r="1007" spans="1:79" ht="15">
      <c r="A1007" s="393"/>
      <c r="B1007" s="393"/>
      <c r="C1007" s="393"/>
      <c r="D1007" s="393"/>
      <c r="E1007" s="393"/>
      <c r="F1007" s="393"/>
      <c r="G1007" s="393"/>
      <c r="H1007" s="394"/>
      <c r="I1007" s="394"/>
      <c r="J1007" s="394"/>
      <c r="K1007" s="394"/>
      <c r="L1007" s="394"/>
      <c r="M1007" s="394"/>
      <c r="N1007" s="313">
        <f>IF(IF(I1007&lt;'Checklist Parameters'!$E$22,0,($I1007-$L1007))&lt;0,0,IF(I1007&lt;'Checklist Parameters'!$E$22,0,($I1007-$L1007)))</f>
        <v>0</v>
      </c>
      <c r="O1007" s="394"/>
      <c r="P1007" s="395"/>
      <c r="Q1007" s="316">
        <f t="shared" si="90"/>
        <v>0</v>
      </c>
      <c r="R1007" s="159">
        <f t="shared" si="91"/>
        <v>0</v>
      </c>
      <c r="S1007" s="159">
        <f>IF('Checklist Parameters'!$E$60&lt;0.2,0.2,'Checklist Parameters'!$E$60)</f>
        <v>0.72</v>
      </c>
      <c r="T1007" s="160">
        <f>IF($O1007="",IF('Checklist District ID'!$C$43="Y",MAX($R1007:$S1007)*$I1007,SUM($R1007:$S1007)*$I1007),IF(O1007&gt;0,Q1007*S1007))</f>
        <v>0</v>
      </c>
      <c r="U1007" s="160">
        <f>IF(Q1007&gt;0,((I1007-T1007)*'Formula Matrix'!$E$38),0)</f>
        <v>0</v>
      </c>
      <c r="V1007" s="160">
        <f t="shared" si="92"/>
        <v>0</v>
      </c>
      <c r="W1007" s="160">
        <f>IF(V1007&gt;0,(V1007*'Checklist Parameters'!$E$35),0)</f>
        <v>0</v>
      </c>
      <c r="X1007" s="161">
        <f t="shared" si="93"/>
        <v>0</v>
      </c>
      <c r="Y1007" s="161">
        <f>IF('Checklist Parameters'!$E$102&lt;&gt;"",(I1007/43560)*'Checklist Parameters'!$E$102,"N/A")</f>
        <v>0</v>
      </c>
      <c r="Z1007" s="161" t="str">
        <f>IF('Checklist Parameters'!$E$58&lt;&gt;"",((I1007*'Checklist Parameters'!$E$58)*'Checklist Parameters'!$E$35)/1000,"N/A")</f>
        <v>N/A</v>
      </c>
      <c r="AA1007" s="161">
        <f>IF('Checklist Parameters'!$E$101&lt;&gt;"",IFERROR(I1007/'Checklist Parameters'!$E$101,0),"N/A")</f>
        <v>0</v>
      </c>
      <c r="AB1007" s="161" t="str">
        <f>IF('Checklist Parameters'!$E$43&lt;&gt;"",(I1007*'Checklist Parameters'!$E$43)/1000,"N/A")</f>
        <v>N/A</v>
      </c>
      <c r="AC1007" s="161">
        <f>IF('Checklist Parameters'!$E$16="",$X1007,IF(AND('Checklist Parameters'!$E$16&lt;$X1007,'Checklist Parameters'!$E$16&gt;=3),'Checklist Parameters'!$E$16,IF(AND('Checklist Parameters'!$E$16&lt;$X1007,'Checklist Parameters'!$E$16&lt;3),0,$X1007)))</f>
        <v>0</v>
      </c>
      <c r="AD1007" s="161" t="str">
        <f>IF(AND(I1007&lt;'Checklist Parameters'!$E$22,$I1007&lt;&gt;0),"Y","")</f>
        <v/>
      </c>
      <c r="AE1007" s="161" t="str">
        <f>IF($AD1007="Y",0,IF('Checklist Parameters'!$E$25="","&lt;no limit&gt;",ROUNDDOWN((($I1007-'Checklist Parameters'!$E$24)/'Checklist Parameters'!$E$25)+1,0)))</f>
        <v>&lt;no limit&gt;</v>
      </c>
      <c r="AF1007" s="174">
        <f t="shared" si="94"/>
        <v>0</v>
      </c>
      <c r="AG1007" s="161">
        <f t="shared" si="95"/>
        <v>0</v>
      </c>
      <c r="AH1007" s="126"/>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row>
    <row r="1008" spans="1:79" ht="15">
      <c r="A1008" s="393"/>
      <c r="B1008" s="393"/>
      <c r="C1008" s="393"/>
      <c r="D1008" s="393"/>
      <c r="E1008" s="393"/>
      <c r="F1008" s="393"/>
      <c r="G1008" s="393"/>
      <c r="H1008" s="394"/>
      <c r="I1008" s="394"/>
      <c r="J1008" s="394"/>
      <c r="K1008" s="394"/>
      <c r="L1008" s="394"/>
      <c r="M1008" s="394"/>
      <c r="N1008" s="313">
        <f>IF(IF(I1008&lt;'Checklist Parameters'!$E$22,0,($I1008-$L1008))&lt;0,0,IF(I1008&lt;'Checklist Parameters'!$E$22,0,($I1008-$L1008)))</f>
        <v>0</v>
      </c>
      <c r="O1008" s="394"/>
      <c r="P1008" s="395"/>
      <c r="Q1008" s="316">
        <f t="shared" si="90"/>
        <v>0</v>
      </c>
      <c r="R1008" s="159">
        <f t="shared" si="91"/>
        <v>0</v>
      </c>
      <c r="S1008" s="159">
        <f>IF('Checklist Parameters'!$E$60&lt;0.2,0.2,'Checklist Parameters'!$E$60)</f>
        <v>0.72</v>
      </c>
      <c r="T1008" s="160">
        <f>IF($O1008="",IF('Checklist District ID'!$C$43="Y",MAX($R1008:$S1008)*$I1008,SUM($R1008:$S1008)*$I1008),IF(O1008&gt;0,Q1008*S1008))</f>
        <v>0</v>
      </c>
      <c r="U1008" s="160">
        <f>IF(Q1008&gt;0,((I1008-T1008)*'Formula Matrix'!$E$38),0)</f>
        <v>0</v>
      </c>
      <c r="V1008" s="160">
        <f t="shared" si="92"/>
        <v>0</v>
      </c>
      <c r="W1008" s="160">
        <f>IF(V1008&gt;0,(V1008*'Checklist Parameters'!$E$35),0)</f>
        <v>0</v>
      </c>
      <c r="X1008" s="161">
        <f t="shared" si="93"/>
        <v>0</v>
      </c>
      <c r="Y1008" s="161">
        <f>IF('Checklist Parameters'!$E$102&lt;&gt;"",(I1008/43560)*'Checklist Parameters'!$E$102,"N/A")</f>
        <v>0</v>
      </c>
      <c r="Z1008" s="161" t="str">
        <f>IF('Checklist Parameters'!$E$58&lt;&gt;"",((I1008*'Checklist Parameters'!$E$58)*'Checklist Parameters'!$E$35)/1000,"N/A")</f>
        <v>N/A</v>
      </c>
      <c r="AA1008" s="161">
        <f>IF('Checklist Parameters'!$E$101&lt;&gt;"",IFERROR(I1008/'Checklist Parameters'!$E$101,0),"N/A")</f>
        <v>0</v>
      </c>
      <c r="AB1008" s="161" t="str">
        <f>IF('Checklist Parameters'!$E$43&lt;&gt;"",(I1008*'Checklist Parameters'!$E$43)/1000,"N/A")</f>
        <v>N/A</v>
      </c>
      <c r="AC1008" s="161">
        <f>IF('Checklist Parameters'!$E$16="",$X1008,IF(AND('Checklist Parameters'!$E$16&lt;$X1008,'Checklist Parameters'!$E$16&gt;=3),'Checklist Parameters'!$E$16,IF(AND('Checklist Parameters'!$E$16&lt;$X1008,'Checklist Parameters'!$E$16&lt;3),0,$X1008)))</f>
        <v>0</v>
      </c>
      <c r="AD1008" s="161" t="str">
        <f>IF(AND(I1008&lt;'Checklist Parameters'!$E$22,$I1008&lt;&gt;0),"Y","")</f>
        <v/>
      </c>
      <c r="AE1008" s="161" t="str">
        <f>IF($AD1008="Y",0,IF('Checklist Parameters'!$E$25="","&lt;no limit&gt;",ROUNDDOWN((($I1008-'Checklist Parameters'!$E$24)/'Checklist Parameters'!$E$25)+1,0)))</f>
        <v>&lt;no limit&gt;</v>
      </c>
      <c r="AF1008" s="174">
        <f t="shared" si="94"/>
        <v>0</v>
      </c>
      <c r="AG1008" s="161">
        <f t="shared" si="95"/>
        <v>0</v>
      </c>
      <c r="AH1008" s="126"/>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row>
    <row r="1009" spans="1:79" ht="15">
      <c r="A1009" s="393"/>
      <c r="B1009" s="393"/>
      <c r="C1009" s="393"/>
      <c r="D1009" s="393"/>
      <c r="E1009" s="393"/>
      <c r="F1009" s="393"/>
      <c r="G1009" s="393"/>
      <c r="H1009" s="394"/>
      <c r="I1009" s="394"/>
      <c r="J1009" s="394"/>
      <c r="K1009" s="394"/>
      <c r="L1009" s="394"/>
      <c r="M1009" s="394"/>
      <c r="N1009" s="313">
        <f>IF(IF(I1009&lt;'Checklist Parameters'!$E$22,0,($I1009-$L1009))&lt;0,0,IF(I1009&lt;'Checklist Parameters'!$E$22,0,($I1009-$L1009)))</f>
        <v>0</v>
      </c>
      <c r="O1009" s="394"/>
      <c r="P1009" s="395"/>
      <c r="Q1009" s="316">
        <f t="shared" si="90"/>
        <v>0</v>
      </c>
      <c r="R1009" s="159">
        <f t="shared" si="91"/>
        <v>0</v>
      </c>
      <c r="S1009" s="159">
        <f>IF('Checklist Parameters'!$E$60&lt;0.2,0.2,'Checklist Parameters'!$E$60)</f>
        <v>0.72</v>
      </c>
      <c r="T1009" s="160">
        <f>IF($O1009="",IF('Checklist District ID'!$C$43="Y",MAX($R1009:$S1009)*$I1009,SUM($R1009:$S1009)*$I1009),IF(O1009&gt;0,Q1009*S1009))</f>
        <v>0</v>
      </c>
      <c r="U1009" s="160">
        <f>IF(Q1009&gt;0,((I1009-T1009)*'Formula Matrix'!$E$38),0)</f>
        <v>0</v>
      </c>
      <c r="V1009" s="160">
        <f t="shared" si="92"/>
        <v>0</v>
      </c>
      <c r="W1009" s="160">
        <f>IF(V1009&gt;0,(V1009*'Checklist Parameters'!$E$35),0)</f>
        <v>0</v>
      </c>
      <c r="X1009" s="161">
        <f t="shared" si="93"/>
        <v>0</v>
      </c>
      <c r="Y1009" s="161">
        <f>IF('Checklist Parameters'!$E$102&lt;&gt;"",(I1009/43560)*'Checklist Parameters'!$E$102,"N/A")</f>
        <v>0</v>
      </c>
      <c r="Z1009" s="161" t="str">
        <f>IF('Checklist Parameters'!$E$58&lt;&gt;"",((I1009*'Checklist Parameters'!$E$58)*'Checklist Parameters'!$E$35)/1000,"N/A")</f>
        <v>N/A</v>
      </c>
      <c r="AA1009" s="161">
        <f>IF('Checklist Parameters'!$E$101&lt;&gt;"",IFERROR(I1009/'Checklist Parameters'!$E$101,0),"N/A")</f>
        <v>0</v>
      </c>
      <c r="AB1009" s="161" t="str">
        <f>IF('Checklist Parameters'!$E$43&lt;&gt;"",(I1009*'Checklist Parameters'!$E$43)/1000,"N/A")</f>
        <v>N/A</v>
      </c>
      <c r="AC1009" s="161">
        <f>IF('Checklist Parameters'!$E$16="",$X1009,IF(AND('Checklist Parameters'!$E$16&lt;$X1009,'Checklist Parameters'!$E$16&gt;=3),'Checklist Parameters'!$E$16,IF(AND('Checklist Parameters'!$E$16&lt;$X1009,'Checklist Parameters'!$E$16&lt;3),0,$X1009)))</f>
        <v>0</v>
      </c>
      <c r="AD1009" s="161" t="str">
        <f>IF(AND(I1009&lt;'Checklist Parameters'!$E$22,$I1009&lt;&gt;0),"Y","")</f>
        <v/>
      </c>
      <c r="AE1009" s="161" t="str">
        <f>IF($AD1009="Y",0,IF('Checklist Parameters'!$E$25="","&lt;no limit&gt;",ROUNDDOWN((($I1009-'Checklist Parameters'!$E$24)/'Checklist Parameters'!$E$25)+1,0)))</f>
        <v>&lt;no limit&gt;</v>
      </c>
      <c r="AF1009" s="174">
        <f t="shared" si="94"/>
        <v>0</v>
      </c>
      <c r="AG1009" s="161">
        <f t="shared" si="95"/>
        <v>0</v>
      </c>
      <c r="AH1009" s="126"/>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row>
    <row r="1010" spans="1:79" ht="15">
      <c r="A1010" s="393"/>
      <c r="B1010" s="393"/>
      <c r="C1010" s="393"/>
      <c r="D1010" s="393"/>
      <c r="E1010" s="393"/>
      <c r="F1010" s="393"/>
      <c r="G1010" s="393"/>
      <c r="H1010" s="394"/>
      <c r="I1010" s="394"/>
      <c r="J1010" s="394"/>
      <c r="K1010" s="394"/>
      <c r="L1010" s="394"/>
      <c r="M1010" s="394"/>
      <c r="N1010" s="313">
        <f>IF(IF(I1010&lt;'Checklist Parameters'!$E$22,0,($I1010-$L1010))&lt;0,0,IF(I1010&lt;'Checklist Parameters'!$E$22,0,($I1010-$L1010)))</f>
        <v>0</v>
      </c>
      <c r="O1010" s="394"/>
      <c r="P1010" s="395"/>
      <c r="Q1010" s="316">
        <f t="shared" si="90"/>
        <v>0</v>
      </c>
      <c r="R1010" s="87">
        <f t="shared" si="91"/>
        <v>0</v>
      </c>
      <c r="S1010" s="87">
        <f>IF('Checklist Parameters'!$E$60&lt;0.2,0.2,'Checklist Parameters'!$E$60)</f>
        <v>0.72</v>
      </c>
      <c r="T1010" s="88">
        <f>IF($O1010="",IF('Checklist District ID'!$C$43="Y",MAX($R1010:$S1010)*$I1010,SUM($R1010:$S1010)*$I1010),IF(O1010&gt;0,Q1010*S1010))</f>
        <v>0</v>
      </c>
      <c r="U1010" s="88">
        <f>IF(Q1010&gt;0,((I1010-T1010)*'Formula Matrix'!$E$38),0)</f>
        <v>0</v>
      </c>
      <c r="V1010" s="88">
        <f t="shared" si="92"/>
        <v>0</v>
      </c>
      <c r="W1010" s="88">
        <f>IF(V1010&gt;0,(V1010*'Checklist Parameters'!$E$35),0)</f>
        <v>0</v>
      </c>
      <c r="X1010" s="85">
        <f t="shared" si="93"/>
        <v>0</v>
      </c>
      <c r="Y1010" s="85">
        <f>IF('Checklist Parameters'!$E$102&lt;&gt;"",(I1010/43560)*'Checklist Parameters'!$E$102,"N/A")</f>
        <v>0</v>
      </c>
      <c r="Z1010" s="85" t="str">
        <f>IF('Checklist Parameters'!$E$58&lt;&gt;"",((I1010*'Checklist Parameters'!$E$58)*'Checklist Parameters'!$E$35)/1000,"N/A")</f>
        <v>N/A</v>
      </c>
      <c r="AA1010" s="85">
        <f>IF('Checklist Parameters'!$E$101&lt;&gt;"",IFERROR(I1010/'Checklist Parameters'!$E$101,0),"N/A")</f>
        <v>0</v>
      </c>
      <c r="AB1010" s="85" t="str">
        <f>IF('Checklist Parameters'!$E$43&lt;&gt;"",(I1010*'Checklist Parameters'!$E$43)/1000,"N/A")</f>
        <v>N/A</v>
      </c>
      <c r="AC1010" s="85">
        <f>IF('Checklist Parameters'!$E$16="",$X1010,IF(AND('Checklist Parameters'!$E$16&lt;$X1010,'Checklist Parameters'!$E$16&gt;=3),'Checklist Parameters'!$E$16,IF(AND('Checklist Parameters'!$E$16&lt;$X1010,'Checklist Parameters'!$E$16&lt;3),0,$X1010)))</f>
        <v>0</v>
      </c>
      <c r="AD1010" s="85" t="str">
        <f>IF(AND(I1010&lt;'Checklist Parameters'!$E$22,$I1010&lt;&gt;0),"Y","")</f>
        <v/>
      </c>
      <c r="AE1010" s="85" t="str">
        <f>IF($AD1010="Y",0,IF('Checklist Parameters'!$E$25="","&lt;no limit&gt;",ROUNDDOWN((($I1010-'Checklist Parameters'!$E$24)/'Checklist Parameters'!$E$25)+1,0)))</f>
        <v>&lt;no limit&gt;</v>
      </c>
      <c r="AF1010" s="174">
        <f t="shared" si="94"/>
        <v>0</v>
      </c>
      <c r="AG1010" s="85">
        <f t="shared" si="95"/>
        <v>0</v>
      </c>
      <c r="AH1010" s="126"/>
    </row>
    <row r="1011" spans="1:79" ht="15">
      <c r="A1011" s="393"/>
      <c r="B1011" s="393"/>
      <c r="C1011" s="393"/>
      <c r="D1011" s="393"/>
      <c r="E1011" s="393"/>
      <c r="F1011" s="393"/>
      <c r="G1011" s="393"/>
      <c r="H1011" s="394"/>
      <c r="I1011" s="394"/>
      <c r="J1011" s="394"/>
      <c r="K1011" s="394"/>
      <c r="L1011" s="394"/>
      <c r="M1011" s="394"/>
      <c r="N1011" s="313">
        <f>IF(IF(I1011&lt;'Checklist Parameters'!$E$22,0,($I1011-$L1011))&lt;0,0,IF(I1011&lt;'Checklist Parameters'!$E$22,0,($I1011-$L1011)))</f>
        <v>0</v>
      </c>
      <c r="O1011" s="394"/>
      <c r="P1011" s="395"/>
      <c r="Q1011" s="316">
        <f t="shared" si="90"/>
        <v>0</v>
      </c>
      <c r="R1011" s="87">
        <f t="shared" si="91"/>
        <v>0</v>
      </c>
      <c r="S1011" s="87">
        <f>IF('Checklist Parameters'!$E$60&lt;0.2,0.2,'Checklist Parameters'!$E$60)</f>
        <v>0.72</v>
      </c>
      <c r="T1011" s="88">
        <f>IF($O1011="",IF('Checklist District ID'!$C$43="Y",MAX($R1011:$S1011)*$I1011,SUM($R1011:$S1011)*$I1011),IF(O1011&gt;0,Q1011*S1011))</f>
        <v>0</v>
      </c>
      <c r="U1011" s="88">
        <f>IF(Q1011&gt;0,((I1011-T1011)*'Formula Matrix'!$E$38),0)</f>
        <v>0</v>
      </c>
      <c r="V1011" s="88">
        <f t="shared" si="92"/>
        <v>0</v>
      </c>
      <c r="W1011" s="88">
        <f>IF(V1011&gt;0,(V1011*'Checklist Parameters'!$E$35),0)</f>
        <v>0</v>
      </c>
      <c r="X1011" s="85">
        <f t="shared" si="93"/>
        <v>0</v>
      </c>
      <c r="Y1011" s="85">
        <f>IF('Checklist Parameters'!$E$102&lt;&gt;"",(I1011/43560)*'Checklist Parameters'!$E$102,"N/A")</f>
        <v>0</v>
      </c>
      <c r="Z1011" s="85" t="str">
        <f>IF('Checklist Parameters'!$E$58&lt;&gt;"",((I1011*'Checklist Parameters'!$E$58)*'Checklist Parameters'!$E$35)/1000,"N/A")</f>
        <v>N/A</v>
      </c>
      <c r="AA1011" s="85">
        <f>IF('Checklist Parameters'!$E$101&lt;&gt;"",IFERROR(I1011/'Checklist Parameters'!$E$101,0),"N/A")</f>
        <v>0</v>
      </c>
      <c r="AB1011" s="85" t="str">
        <f>IF('Checklist Parameters'!$E$43&lt;&gt;"",(I1011*'Checklist Parameters'!$E$43)/1000,"N/A")</f>
        <v>N/A</v>
      </c>
      <c r="AC1011" s="85">
        <f>IF('Checklist Parameters'!$E$16="",$X1011,IF(AND('Checklist Parameters'!$E$16&lt;$X1011,'Checklist Parameters'!$E$16&gt;=3),'Checklist Parameters'!$E$16,IF(AND('Checklist Parameters'!$E$16&lt;$X1011,'Checklist Parameters'!$E$16&lt;3),0,$X1011)))</f>
        <v>0</v>
      </c>
      <c r="AD1011" s="85" t="str">
        <f>IF(AND(I1011&lt;'Checklist Parameters'!$E$22,$I1011&lt;&gt;0),"Y","")</f>
        <v/>
      </c>
      <c r="AE1011" s="85" t="str">
        <f>IF($AD1011="Y",0,IF('Checklist Parameters'!$E$25="","&lt;no limit&gt;",ROUNDDOWN((($I1011-'Checklist Parameters'!$E$24)/'Checklist Parameters'!$E$25)+1,0)))</f>
        <v>&lt;no limit&gt;</v>
      </c>
      <c r="AF1011" s="174">
        <f t="shared" si="94"/>
        <v>0</v>
      </c>
      <c r="AG1011" s="85">
        <f t="shared" si="95"/>
        <v>0</v>
      </c>
      <c r="AH1011" s="126"/>
    </row>
    <row r="1012" spans="1:79" ht="15">
      <c r="A1012" s="393"/>
      <c r="B1012" s="393"/>
      <c r="C1012" s="393"/>
      <c r="D1012" s="393"/>
      <c r="E1012" s="393"/>
      <c r="F1012" s="393"/>
      <c r="G1012" s="393"/>
      <c r="H1012" s="394"/>
      <c r="I1012" s="394"/>
      <c r="J1012" s="394"/>
      <c r="K1012" s="394"/>
      <c r="L1012" s="394"/>
      <c r="M1012" s="394"/>
      <c r="N1012" s="313">
        <f>IF(IF(I1012&lt;'Checklist Parameters'!$E$22,0,($I1012-$L1012))&lt;0,0,IF(I1012&lt;'Checklist Parameters'!$E$22,0,($I1012-$L1012)))</f>
        <v>0</v>
      </c>
      <c r="O1012" s="394"/>
      <c r="P1012" s="395"/>
      <c r="Q1012" s="316">
        <f t="shared" si="90"/>
        <v>0</v>
      </c>
      <c r="R1012" s="87">
        <f t="shared" si="91"/>
        <v>0</v>
      </c>
      <c r="S1012" s="87">
        <f>IF('Checklist Parameters'!$E$60&lt;0.2,0.2,'Checklist Parameters'!$E$60)</f>
        <v>0.72</v>
      </c>
      <c r="T1012" s="88">
        <f>IF($O1012="",IF('Checklist District ID'!$C$43="Y",MAX($R1012:$S1012)*$I1012,SUM($R1012:$S1012)*$I1012),IF(O1012&gt;0,Q1012*S1012))</f>
        <v>0</v>
      </c>
      <c r="U1012" s="88">
        <f>IF(Q1012&gt;0,((I1012-T1012)*'Formula Matrix'!$E$38),0)</f>
        <v>0</v>
      </c>
      <c r="V1012" s="88">
        <f t="shared" si="92"/>
        <v>0</v>
      </c>
      <c r="W1012" s="88">
        <f>IF(V1012&gt;0,(V1012*'Checklist Parameters'!$E$35),0)</f>
        <v>0</v>
      </c>
      <c r="X1012" s="85">
        <f t="shared" si="93"/>
        <v>0</v>
      </c>
      <c r="Y1012" s="85">
        <f>IF('Checklist Parameters'!$E$102&lt;&gt;"",(I1012/43560)*'Checklist Parameters'!$E$102,"N/A")</f>
        <v>0</v>
      </c>
      <c r="Z1012" s="85" t="str">
        <f>IF('Checklist Parameters'!$E$58&lt;&gt;"",((I1012*'Checklist Parameters'!$E$58)*'Checklist Parameters'!$E$35)/1000,"N/A")</f>
        <v>N/A</v>
      </c>
      <c r="AA1012" s="85">
        <f>IF('Checklist Parameters'!$E$101&lt;&gt;"",IFERROR(I1012/'Checklist Parameters'!$E$101,0),"N/A")</f>
        <v>0</v>
      </c>
      <c r="AB1012" s="85" t="str">
        <f>IF('Checklist Parameters'!$E$43&lt;&gt;"",(I1012*'Checklist Parameters'!$E$43)/1000,"N/A")</f>
        <v>N/A</v>
      </c>
      <c r="AC1012" s="85">
        <f>IF('Checklist Parameters'!$E$16="",$X1012,IF(AND('Checklist Parameters'!$E$16&lt;$X1012,'Checklist Parameters'!$E$16&gt;=3),'Checklist Parameters'!$E$16,IF(AND('Checklist Parameters'!$E$16&lt;$X1012,'Checklist Parameters'!$E$16&lt;3),0,$X1012)))</f>
        <v>0</v>
      </c>
      <c r="AD1012" s="85" t="str">
        <f>IF(AND(I1012&lt;'Checklist Parameters'!$E$22,$I1012&lt;&gt;0),"Y","")</f>
        <v/>
      </c>
      <c r="AE1012" s="85" t="str">
        <f>IF($AD1012="Y",0,IF('Checklist Parameters'!$E$25="","&lt;no limit&gt;",ROUNDDOWN((($I1012-'Checklist Parameters'!$E$24)/'Checklist Parameters'!$E$25)+1,0)))</f>
        <v>&lt;no limit&gt;</v>
      </c>
      <c r="AF1012" s="174">
        <f t="shared" si="94"/>
        <v>0</v>
      </c>
      <c r="AG1012" s="85">
        <f t="shared" si="95"/>
        <v>0</v>
      </c>
      <c r="AH1012" s="126"/>
    </row>
    <row r="1013" spans="1:79" ht="15">
      <c r="A1013" s="393"/>
      <c r="B1013" s="393"/>
      <c r="C1013" s="393"/>
      <c r="D1013" s="393"/>
      <c r="E1013" s="393"/>
      <c r="F1013" s="393"/>
      <c r="G1013" s="393"/>
      <c r="H1013" s="394"/>
      <c r="I1013" s="394"/>
      <c r="J1013" s="394"/>
      <c r="K1013" s="394"/>
      <c r="L1013" s="394"/>
      <c r="M1013" s="394"/>
      <c r="N1013" s="313">
        <f>IF(IF(I1013&lt;'Checklist Parameters'!$E$22,0,($I1013-$L1013))&lt;0,0,IF(I1013&lt;'Checklist Parameters'!$E$22,0,($I1013-$L1013)))</f>
        <v>0</v>
      </c>
      <c r="O1013" s="394"/>
      <c r="P1013" s="395"/>
      <c r="Q1013" s="316">
        <f t="shared" si="90"/>
        <v>0</v>
      </c>
      <c r="R1013" s="87">
        <f t="shared" si="91"/>
        <v>0</v>
      </c>
      <c r="S1013" s="87">
        <f>IF('Checklist Parameters'!$E$60&lt;0.2,0.2,'Checklist Parameters'!$E$60)</f>
        <v>0.72</v>
      </c>
      <c r="T1013" s="88">
        <f>IF($O1013="",IF('Checklist District ID'!$C$43="Y",MAX($R1013:$S1013)*$I1013,SUM($R1013:$S1013)*$I1013),IF(O1013&gt;0,Q1013*S1013))</f>
        <v>0</v>
      </c>
      <c r="U1013" s="88">
        <f>IF(Q1013&gt;0,((I1013-T1013)*'Formula Matrix'!$E$38),0)</f>
        <v>0</v>
      </c>
      <c r="V1013" s="88">
        <f t="shared" si="92"/>
        <v>0</v>
      </c>
      <c r="W1013" s="88">
        <f>IF(V1013&gt;0,(V1013*'Checklist Parameters'!$E$35),0)</f>
        <v>0</v>
      </c>
      <c r="X1013" s="85">
        <f t="shared" si="93"/>
        <v>0</v>
      </c>
      <c r="Y1013" s="85">
        <f>IF('Checklist Parameters'!$E$102&lt;&gt;"",(I1013/43560)*'Checklist Parameters'!$E$102,"N/A")</f>
        <v>0</v>
      </c>
      <c r="Z1013" s="85" t="str">
        <f>IF('Checklist Parameters'!$E$58&lt;&gt;"",((I1013*'Checklist Parameters'!$E$58)*'Checklist Parameters'!$E$35)/1000,"N/A")</f>
        <v>N/A</v>
      </c>
      <c r="AA1013" s="85">
        <f>IF('Checklist Parameters'!$E$101&lt;&gt;"",IFERROR(I1013/'Checklist Parameters'!$E$101,0),"N/A")</f>
        <v>0</v>
      </c>
      <c r="AB1013" s="85" t="str">
        <f>IF('Checklist Parameters'!$E$43&lt;&gt;"",(I1013*'Checklist Parameters'!$E$43)/1000,"N/A")</f>
        <v>N/A</v>
      </c>
      <c r="AC1013" s="85">
        <f>IF('Checklist Parameters'!$E$16="",$X1013,IF(AND('Checklist Parameters'!$E$16&lt;$X1013,'Checklist Parameters'!$E$16&gt;=3),'Checklist Parameters'!$E$16,IF(AND('Checklist Parameters'!$E$16&lt;$X1013,'Checklist Parameters'!$E$16&lt;3),0,$X1013)))</f>
        <v>0</v>
      </c>
      <c r="AD1013" s="85" t="str">
        <f>IF(AND(I1013&lt;'Checklist Parameters'!$E$22,$I1013&lt;&gt;0),"Y","")</f>
        <v/>
      </c>
      <c r="AE1013" s="85" t="str">
        <f>IF($AD1013="Y",0,IF('Checklist Parameters'!$E$25="","&lt;no limit&gt;",ROUNDDOWN((($I1013-'Checklist Parameters'!$E$24)/'Checklist Parameters'!$E$25)+1,0)))</f>
        <v>&lt;no limit&gt;</v>
      </c>
      <c r="AF1013" s="174">
        <f t="shared" si="94"/>
        <v>0</v>
      </c>
      <c r="AG1013" s="85">
        <f t="shared" si="95"/>
        <v>0</v>
      </c>
      <c r="AH1013" s="126"/>
    </row>
    <row r="1014" spans="1:79" ht="15">
      <c r="A1014" s="393"/>
      <c r="B1014" s="393"/>
      <c r="C1014" s="393"/>
      <c r="D1014" s="393"/>
      <c r="E1014" s="393"/>
      <c r="F1014" s="393"/>
      <c r="G1014" s="393"/>
      <c r="H1014" s="394"/>
      <c r="I1014" s="394"/>
      <c r="J1014" s="394"/>
      <c r="K1014" s="394"/>
      <c r="L1014" s="394"/>
      <c r="M1014" s="394"/>
      <c r="N1014" s="313">
        <f>IF(IF(I1014&lt;'Checklist Parameters'!$E$22,0,($I1014-$L1014))&lt;0,0,IF(I1014&lt;'Checklist Parameters'!$E$22,0,($I1014-$L1014)))</f>
        <v>0</v>
      </c>
      <c r="O1014" s="394"/>
      <c r="P1014" s="395"/>
      <c r="Q1014" s="316">
        <f t="shared" si="90"/>
        <v>0</v>
      </c>
      <c r="R1014" s="87">
        <f t="shared" si="91"/>
        <v>0</v>
      </c>
      <c r="S1014" s="87">
        <f>IF('Checklist Parameters'!$E$60&lt;0.2,0.2,'Checklist Parameters'!$E$60)</f>
        <v>0.72</v>
      </c>
      <c r="T1014" s="88">
        <f>IF($O1014="",IF('Checklist District ID'!$C$43="Y",MAX($R1014:$S1014)*$I1014,SUM($R1014:$S1014)*$I1014),IF(O1014&gt;0,Q1014*S1014))</f>
        <v>0</v>
      </c>
      <c r="U1014" s="88">
        <f>IF(Q1014&gt;0,((I1014-T1014)*'Formula Matrix'!$E$38),0)</f>
        <v>0</v>
      </c>
      <c r="V1014" s="88">
        <f t="shared" si="92"/>
        <v>0</v>
      </c>
      <c r="W1014" s="88">
        <f>IF(V1014&gt;0,(V1014*'Checklist Parameters'!$E$35),0)</f>
        <v>0</v>
      </c>
      <c r="X1014" s="85">
        <f t="shared" si="93"/>
        <v>0</v>
      </c>
      <c r="Y1014" s="85">
        <f>IF('Checklist Parameters'!$E$102&lt;&gt;"",(I1014/43560)*'Checklist Parameters'!$E$102,"N/A")</f>
        <v>0</v>
      </c>
      <c r="Z1014" s="85" t="str">
        <f>IF('Checklist Parameters'!$E$58&lt;&gt;"",((I1014*'Checklist Parameters'!$E$58)*'Checklist Parameters'!$E$35)/1000,"N/A")</f>
        <v>N/A</v>
      </c>
      <c r="AA1014" s="85">
        <f>IF('Checklist Parameters'!$E$101&lt;&gt;"",IFERROR(I1014/'Checklist Parameters'!$E$101,0),"N/A")</f>
        <v>0</v>
      </c>
      <c r="AB1014" s="85" t="str">
        <f>IF('Checklist Parameters'!$E$43&lt;&gt;"",(I1014*'Checklist Parameters'!$E$43)/1000,"N/A")</f>
        <v>N/A</v>
      </c>
      <c r="AC1014" s="85">
        <f>IF('Checklist Parameters'!$E$16="",$X1014,IF(AND('Checklist Parameters'!$E$16&lt;$X1014,'Checklist Parameters'!$E$16&gt;=3),'Checklist Parameters'!$E$16,IF(AND('Checklist Parameters'!$E$16&lt;$X1014,'Checklist Parameters'!$E$16&lt;3),0,$X1014)))</f>
        <v>0</v>
      </c>
      <c r="AD1014" s="85" t="str">
        <f>IF(AND(I1014&lt;'Checklist Parameters'!$E$22,$I1014&lt;&gt;0),"Y","")</f>
        <v/>
      </c>
      <c r="AE1014" s="85" t="str">
        <f>IF($AD1014="Y",0,IF('Checklist Parameters'!$E$25="","&lt;no limit&gt;",ROUNDDOWN((($I1014-'Checklist Parameters'!$E$24)/'Checklist Parameters'!$E$25)+1,0)))</f>
        <v>&lt;no limit&gt;</v>
      </c>
      <c r="AF1014" s="174">
        <f t="shared" si="94"/>
        <v>0</v>
      </c>
      <c r="AG1014" s="85">
        <f t="shared" si="95"/>
        <v>0</v>
      </c>
      <c r="AH1014" s="126"/>
    </row>
    <row r="1015" spans="1:79" ht="15">
      <c r="A1015" s="393"/>
      <c r="B1015" s="393"/>
      <c r="C1015" s="393"/>
      <c r="D1015" s="393"/>
      <c r="E1015" s="393"/>
      <c r="F1015" s="393"/>
      <c r="G1015" s="393"/>
      <c r="H1015" s="394"/>
      <c r="I1015" s="394"/>
      <c r="J1015" s="394"/>
      <c r="K1015" s="394"/>
      <c r="L1015" s="394"/>
      <c r="M1015" s="394"/>
      <c r="N1015" s="313">
        <f>IF(IF(I1015&lt;'Checklist Parameters'!$E$22,0,($I1015-$L1015))&lt;0,0,IF(I1015&lt;'Checklist Parameters'!$E$22,0,($I1015-$L1015)))</f>
        <v>0</v>
      </c>
      <c r="O1015" s="394"/>
      <c r="P1015" s="395"/>
      <c r="Q1015" s="316">
        <f t="shared" si="90"/>
        <v>0</v>
      </c>
      <c r="R1015" s="87">
        <f t="shared" si="91"/>
        <v>0</v>
      </c>
      <c r="S1015" s="87">
        <f>IF('Checklist Parameters'!$E$60&lt;0.2,0.2,'Checklist Parameters'!$E$60)</f>
        <v>0.72</v>
      </c>
      <c r="T1015" s="88">
        <f>IF($O1015="",IF('Checklist District ID'!$C$43="Y",MAX($R1015:$S1015)*$I1015,SUM($R1015:$S1015)*$I1015),IF(O1015&gt;0,Q1015*S1015))</f>
        <v>0</v>
      </c>
      <c r="U1015" s="88">
        <f>IF(Q1015&gt;0,((I1015-T1015)*'Formula Matrix'!$E$38),0)</f>
        <v>0</v>
      </c>
      <c r="V1015" s="88">
        <f t="shared" si="92"/>
        <v>0</v>
      </c>
      <c r="W1015" s="88">
        <f>IF(V1015&gt;0,(V1015*'Checklist Parameters'!$E$35),0)</f>
        <v>0</v>
      </c>
      <c r="X1015" s="85">
        <f t="shared" si="93"/>
        <v>0</v>
      </c>
      <c r="Y1015" s="85">
        <f>IF('Checklist Parameters'!$E$102&lt;&gt;"",(I1015/43560)*'Checklist Parameters'!$E$102,"N/A")</f>
        <v>0</v>
      </c>
      <c r="Z1015" s="85" t="str">
        <f>IF('Checklist Parameters'!$E$58&lt;&gt;"",((I1015*'Checklist Parameters'!$E$58)*'Checklist Parameters'!$E$35)/1000,"N/A")</f>
        <v>N/A</v>
      </c>
      <c r="AA1015" s="85">
        <f>IF('Checklist Parameters'!$E$101&lt;&gt;"",IFERROR(I1015/'Checklist Parameters'!$E$101,0),"N/A")</f>
        <v>0</v>
      </c>
      <c r="AB1015" s="85" t="str">
        <f>IF('Checklist Parameters'!$E$43&lt;&gt;"",(I1015*'Checklist Parameters'!$E$43)/1000,"N/A")</f>
        <v>N/A</v>
      </c>
      <c r="AC1015" s="85">
        <f>IF('Checklist Parameters'!$E$16="",$X1015,IF(AND('Checklist Parameters'!$E$16&lt;$X1015,'Checklist Parameters'!$E$16&gt;=3),'Checklist Parameters'!$E$16,IF(AND('Checklist Parameters'!$E$16&lt;$X1015,'Checklist Parameters'!$E$16&lt;3),0,$X1015)))</f>
        <v>0</v>
      </c>
      <c r="AD1015" s="85" t="str">
        <f>IF(AND(I1015&lt;'Checklist Parameters'!$E$22,$I1015&lt;&gt;0),"Y","")</f>
        <v/>
      </c>
      <c r="AE1015" s="85" t="str">
        <f>IF($AD1015="Y",0,IF('Checklist Parameters'!$E$25="","&lt;no limit&gt;",ROUNDDOWN((($I1015-'Checklist Parameters'!$E$24)/'Checklist Parameters'!$E$25)+1,0)))</f>
        <v>&lt;no limit&gt;</v>
      </c>
      <c r="AF1015" s="174">
        <f t="shared" si="94"/>
        <v>0</v>
      </c>
      <c r="AG1015" s="85">
        <f t="shared" si="95"/>
        <v>0</v>
      </c>
      <c r="AH1015" s="126"/>
    </row>
    <row r="1016" spans="1:79" ht="15">
      <c r="A1016" s="393"/>
      <c r="B1016" s="393"/>
      <c r="C1016" s="393"/>
      <c r="D1016" s="393"/>
      <c r="E1016" s="393"/>
      <c r="F1016" s="393"/>
      <c r="G1016" s="393"/>
      <c r="H1016" s="394"/>
      <c r="I1016" s="394"/>
      <c r="J1016" s="394"/>
      <c r="K1016" s="394"/>
      <c r="L1016" s="394"/>
      <c r="M1016" s="394"/>
      <c r="N1016" s="313">
        <f>IF(IF(I1016&lt;'Checklist Parameters'!$E$22,0,($I1016-$L1016))&lt;0,0,IF(I1016&lt;'Checklist Parameters'!$E$22,0,($I1016-$L1016)))</f>
        <v>0</v>
      </c>
      <c r="O1016" s="394"/>
      <c r="P1016" s="395"/>
      <c r="Q1016" s="316">
        <f t="shared" si="90"/>
        <v>0</v>
      </c>
      <c r="R1016" s="87">
        <f t="shared" si="91"/>
        <v>0</v>
      </c>
      <c r="S1016" s="87">
        <f>IF('Checklist Parameters'!$E$60&lt;0.2,0.2,'Checklist Parameters'!$E$60)</f>
        <v>0.72</v>
      </c>
      <c r="T1016" s="88">
        <f>IF($O1016="",IF('Checklist District ID'!$C$43="Y",MAX($R1016:$S1016)*$I1016,SUM($R1016:$S1016)*$I1016),IF(O1016&gt;0,Q1016*S1016))</f>
        <v>0</v>
      </c>
      <c r="U1016" s="88">
        <f>IF(Q1016&gt;0,((I1016-T1016)*'Formula Matrix'!$E$38),0)</f>
        <v>0</v>
      </c>
      <c r="V1016" s="88">
        <f t="shared" si="92"/>
        <v>0</v>
      </c>
      <c r="W1016" s="88">
        <f>IF(V1016&gt;0,(V1016*'Checklist Parameters'!$E$35),0)</f>
        <v>0</v>
      </c>
      <c r="X1016" s="85">
        <f t="shared" si="93"/>
        <v>0</v>
      </c>
      <c r="Y1016" s="85">
        <f>IF('Checklist Parameters'!$E$102&lt;&gt;"",(I1016/43560)*'Checklist Parameters'!$E$102,"N/A")</f>
        <v>0</v>
      </c>
      <c r="Z1016" s="85" t="str">
        <f>IF('Checklist Parameters'!$E$58&lt;&gt;"",((I1016*'Checklist Parameters'!$E$58)*'Checklist Parameters'!$E$35)/1000,"N/A")</f>
        <v>N/A</v>
      </c>
      <c r="AA1016" s="85">
        <f>IF('Checklist Parameters'!$E$101&lt;&gt;"",IFERROR(I1016/'Checklist Parameters'!$E$101,0),"N/A")</f>
        <v>0</v>
      </c>
      <c r="AB1016" s="85" t="str">
        <f>IF('Checklist Parameters'!$E$43&lt;&gt;"",(I1016*'Checklist Parameters'!$E$43)/1000,"N/A")</f>
        <v>N/A</v>
      </c>
      <c r="AC1016" s="85">
        <f>IF('Checklist Parameters'!$E$16="",$X1016,IF(AND('Checklist Parameters'!$E$16&lt;$X1016,'Checklist Parameters'!$E$16&gt;=3),'Checklist Parameters'!$E$16,IF(AND('Checklist Parameters'!$E$16&lt;$X1016,'Checklist Parameters'!$E$16&lt;3),0,$X1016)))</f>
        <v>0</v>
      </c>
      <c r="AD1016" s="85" t="str">
        <f>IF(AND(I1016&lt;'Checklist Parameters'!$E$22,$I1016&lt;&gt;0),"Y","")</f>
        <v/>
      </c>
      <c r="AE1016" s="85" t="str">
        <f>IF($AD1016="Y",0,IF('Checklist Parameters'!$E$25="","&lt;no limit&gt;",ROUNDDOWN((($I1016-'Checklist Parameters'!$E$24)/'Checklist Parameters'!$E$25)+1,0)))</f>
        <v>&lt;no limit&gt;</v>
      </c>
      <c r="AF1016" s="174">
        <f t="shared" si="94"/>
        <v>0</v>
      </c>
      <c r="AG1016" s="85">
        <f t="shared" si="95"/>
        <v>0</v>
      </c>
      <c r="AH1016" s="126"/>
    </row>
    <row r="1017" spans="1:79" ht="15">
      <c r="A1017" s="393"/>
      <c r="B1017" s="393"/>
      <c r="C1017" s="393"/>
      <c r="D1017" s="393"/>
      <c r="E1017" s="393"/>
      <c r="F1017" s="393"/>
      <c r="G1017" s="393"/>
      <c r="H1017" s="394"/>
      <c r="I1017" s="394"/>
      <c r="J1017" s="394"/>
      <c r="K1017" s="394"/>
      <c r="L1017" s="394"/>
      <c r="M1017" s="394"/>
      <c r="N1017" s="313">
        <f>IF(IF(I1017&lt;'Checklist Parameters'!$E$22,0,($I1017-$L1017))&lt;0,0,IF(I1017&lt;'Checklist Parameters'!$E$22,0,($I1017-$L1017)))</f>
        <v>0</v>
      </c>
      <c r="O1017" s="394"/>
      <c r="P1017" s="395"/>
      <c r="Q1017" s="316">
        <f t="shared" si="90"/>
        <v>0</v>
      </c>
      <c r="R1017" s="87">
        <f t="shared" si="91"/>
        <v>0</v>
      </c>
      <c r="S1017" s="87">
        <f>IF('Checklist Parameters'!$E$60&lt;0.2,0.2,'Checklist Parameters'!$E$60)</f>
        <v>0.72</v>
      </c>
      <c r="T1017" s="88">
        <f>IF($O1017="",IF('Checklist District ID'!$C$43="Y",MAX($R1017:$S1017)*$I1017,SUM($R1017:$S1017)*$I1017),IF(O1017&gt;0,Q1017*S1017))</f>
        <v>0</v>
      </c>
      <c r="U1017" s="88">
        <f>IF(Q1017&gt;0,((I1017-T1017)*'Formula Matrix'!$E$38),0)</f>
        <v>0</v>
      </c>
      <c r="V1017" s="88">
        <f t="shared" si="92"/>
        <v>0</v>
      </c>
      <c r="W1017" s="88">
        <f>IF(V1017&gt;0,(V1017*'Checklist Parameters'!$E$35),0)</f>
        <v>0</v>
      </c>
      <c r="X1017" s="85">
        <f t="shared" si="93"/>
        <v>0</v>
      </c>
      <c r="Y1017" s="85">
        <f>IF('Checklist Parameters'!$E$102&lt;&gt;"",(I1017/43560)*'Checklist Parameters'!$E$102,"N/A")</f>
        <v>0</v>
      </c>
      <c r="Z1017" s="85" t="str">
        <f>IF('Checklist Parameters'!$E$58&lt;&gt;"",((I1017*'Checklist Parameters'!$E$58)*'Checklist Parameters'!$E$35)/1000,"N/A")</f>
        <v>N/A</v>
      </c>
      <c r="AA1017" s="85">
        <f>IF('Checklist Parameters'!$E$101&lt;&gt;"",IFERROR(I1017/'Checklist Parameters'!$E$101,0),"N/A")</f>
        <v>0</v>
      </c>
      <c r="AB1017" s="85" t="str">
        <f>IF('Checklist Parameters'!$E$43&lt;&gt;"",(I1017*'Checklist Parameters'!$E$43)/1000,"N/A")</f>
        <v>N/A</v>
      </c>
      <c r="AC1017" s="85">
        <f>IF('Checklist Parameters'!$E$16="",$X1017,IF(AND('Checklist Parameters'!$E$16&lt;$X1017,'Checklist Parameters'!$E$16&gt;=3),'Checklist Parameters'!$E$16,IF(AND('Checklist Parameters'!$E$16&lt;$X1017,'Checklist Parameters'!$E$16&lt;3),0,$X1017)))</f>
        <v>0</v>
      </c>
      <c r="AD1017" s="85" t="str">
        <f>IF(AND(I1017&lt;'Checklist Parameters'!$E$22,$I1017&lt;&gt;0),"Y","")</f>
        <v/>
      </c>
      <c r="AE1017" s="85" t="str">
        <f>IF($AD1017="Y",0,IF('Checklist Parameters'!$E$25="","&lt;no limit&gt;",ROUNDDOWN((($I1017-'Checklist Parameters'!$E$24)/'Checklist Parameters'!$E$25)+1,0)))</f>
        <v>&lt;no limit&gt;</v>
      </c>
      <c r="AF1017" s="174">
        <f t="shared" si="94"/>
        <v>0</v>
      </c>
      <c r="AG1017" s="85">
        <f t="shared" si="95"/>
        <v>0</v>
      </c>
      <c r="AH1017" s="126"/>
    </row>
    <row r="1018" spans="1:79" ht="15">
      <c r="A1018" s="393"/>
      <c r="B1018" s="393"/>
      <c r="C1018" s="393"/>
      <c r="D1018" s="393"/>
      <c r="E1018" s="393"/>
      <c r="F1018" s="393"/>
      <c r="G1018" s="393"/>
      <c r="H1018" s="394"/>
      <c r="I1018" s="394"/>
      <c r="J1018" s="394"/>
      <c r="K1018" s="394"/>
      <c r="L1018" s="394"/>
      <c r="M1018" s="394"/>
      <c r="N1018" s="313">
        <f>IF(IF(I1018&lt;'Checklist Parameters'!$E$22,0,($I1018-$L1018))&lt;0,0,IF(I1018&lt;'Checklist Parameters'!$E$22,0,($I1018-$L1018)))</f>
        <v>0</v>
      </c>
      <c r="O1018" s="394"/>
      <c r="P1018" s="395"/>
      <c r="Q1018" s="316">
        <f t="shared" si="90"/>
        <v>0</v>
      </c>
      <c r="R1018" s="87">
        <f t="shared" si="91"/>
        <v>0</v>
      </c>
      <c r="S1018" s="87">
        <f>IF('Checklist Parameters'!$E$60&lt;0.2,0.2,'Checklist Parameters'!$E$60)</f>
        <v>0.72</v>
      </c>
      <c r="T1018" s="88">
        <f>IF($O1018="",IF('Checklist District ID'!$C$43="Y",MAX($R1018:$S1018)*$I1018,SUM($R1018:$S1018)*$I1018),IF(O1018&gt;0,Q1018*S1018))</f>
        <v>0</v>
      </c>
      <c r="U1018" s="88">
        <f>IF(Q1018&gt;0,((I1018-T1018)*'Formula Matrix'!$E$38),0)</f>
        <v>0</v>
      </c>
      <c r="V1018" s="88">
        <f t="shared" si="92"/>
        <v>0</v>
      </c>
      <c r="W1018" s="88">
        <f>IF(V1018&gt;0,(V1018*'Checklist Parameters'!$E$35),0)</f>
        <v>0</v>
      </c>
      <c r="X1018" s="85">
        <f t="shared" si="93"/>
        <v>0</v>
      </c>
      <c r="Y1018" s="85">
        <f>IF('Checklist Parameters'!$E$102&lt;&gt;"",(I1018/43560)*'Checklist Parameters'!$E$102,"N/A")</f>
        <v>0</v>
      </c>
      <c r="Z1018" s="85" t="str">
        <f>IF('Checklist Parameters'!$E$58&lt;&gt;"",((I1018*'Checklist Parameters'!$E$58)*'Checklist Parameters'!$E$35)/1000,"N/A")</f>
        <v>N/A</v>
      </c>
      <c r="AA1018" s="85">
        <f>IF('Checklist Parameters'!$E$101&lt;&gt;"",IFERROR(I1018/'Checklist Parameters'!$E$101,0),"N/A")</f>
        <v>0</v>
      </c>
      <c r="AB1018" s="85" t="str">
        <f>IF('Checklist Parameters'!$E$43&lt;&gt;"",(I1018*'Checklist Parameters'!$E$43)/1000,"N/A")</f>
        <v>N/A</v>
      </c>
      <c r="AC1018" s="85">
        <f>IF('Checklist Parameters'!$E$16="",$X1018,IF(AND('Checklist Parameters'!$E$16&lt;$X1018,'Checklist Parameters'!$E$16&gt;=3),'Checklist Parameters'!$E$16,IF(AND('Checklist Parameters'!$E$16&lt;$X1018,'Checklist Parameters'!$E$16&lt;3),0,$X1018)))</f>
        <v>0</v>
      </c>
      <c r="AD1018" s="85" t="str">
        <f>IF(AND(I1018&lt;'Checklist Parameters'!$E$22,$I1018&lt;&gt;0),"Y","")</f>
        <v/>
      </c>
      <c r="AE1018" s="85" t="str">
        <f>IF($AD1018="Y",0,IF('Checklist Parameters'!$E$25="","&lt;no limit&gt;",ROUNDDOWN((($I1018-'Checklist Parameters'!$E$24)/'Checklist Parameters'!$E$25)+1,0)))</f>
        <v>&lt;no limit&gt;</v>
      </c>
      <c r="AF1018" s="174">
        <f t="shared" si="94"/>
        <v>0</v>
      </c>
      <c r="AG1018" s="85">
        <f t="shared" si="95"/>
        <v>0</v>
      </c>
      <c r="AH1018" s="126"/>
    </row>
    <row r="1019" spans="1:79" ht="15">
      <c r="A1019" s="393"/>
      <c r="B1019" s="393"/>
      <c r="C1019" s="393"/>
      <c r="D1019" s="393"/>
      <c r="E1019" s="393"/>
      <c r="F1019" s="393"/>
      <c r="G1019" s="393"/>
      <c r="H1019" s="394"/>
      <c r="I1019" s="394"/>
      <c r="J1019" s="394"/>
      <c r="K1019" s="394"/>
      <c r="L1019" s="394"/>
      <c r="M1019" s="394"/>
      <c r="N1019" s="313">
        <f>IF(IF(I1019&lt;'Checklist Parameters'!$E$22,0,($I1019-$L1019))&lt;0,0,IF(I1019&lt;'Checklist Parameters'!$E$22,0,($I1019-$L1019)))</f>
        <v>0</v>
      </c>
      <c r="O1019" s="394"/>
      <c r="P1019" s="395"/>
      <c r="Q1019" s="316">
        <f t="shared" si="90"/>
        <v>0</v>
      </c>
      <c r="R1019" s="87">
        <f t="shared" si="91"/>
        <v>0</v>
      </c>
      <c r="S1019" s="87">
        <f>IF('Checklist Parameters'!$E$60&lt;0.2,0.2,'Checklist Parameters'!$E$60)</f>
        <v>0.72</v>
      </c>
      <c r="T1019" s="88">
        <f>IF($O1019="",IF('Checklist District ID'!$C$43="Y",MAX($R1019:$S1019)*$I1019,SUM($R1019:$S1019)*$I1019),IF(O1019&gt;0,Q1019*S1019))</f>
        <v>0</v>
      </c>
      <c r="U1019" s="88">
        <f>IF(Q1019&gt;0,((I1019-T1019)*'Formula Matrix'!$E$38),0)</f>
        <v>0</v>
      </c>
      <c r="V1019" s="88">
        <f t="shared" si="92"/>
        <v>0</v>
      </c>
      <c r="W1019" s="88">
        <f>IF(V1019&gt;0,(V1019*'Checklist Parameters'!$E$35),0)</f>
        <v>0</v>
      </c>
      <c r="X1019" s="85">
        <f t="shared" si="93"/>
        <v>0</v>
      </c>
      <c r="Y1019" s="85">
        <f>IF('Checklist Parameters'!$E$102&lt;&gt;"",(I1019/43560)*'Checklist Parameters'!$E$102,"N/A")</f>
        <v>0</v>
      </c>
      <c r="Z1019" s="85" t="str">
        <f>IF('Checklist Parameters'!$E$58&lt;&gt;"",((I1019*'Checklist Parameters'!$E$58)*'Checklist Parameters'!$E$35)/1000,"N/A")</f>
        <v>N/A</v>
      </c>
      <c r="AA1019" s="85">
        <f>IF('Checklist Parameters'!$E$101&lt;&gt;"",IFERROR(I1019/'Checklist Parameters'!$E$101,0),"N/A")</f>
        <v>0</v>
      </c>
      <c r="AB1019" s="85" t="str">
        <f>IF('Checklist Parameters'!$E$43&lt;&gt;"",(I1019*'Checklist Parameters'!$E$43)/1000,"N/A")</f>
        <v>N/A</v>
      </c>
      <c r="AC1019" s="85">
        <f>IF('Checklist Parameters'!$E$16="",$X1019,IF(AND('Checklist Parameters'!$E$16&lt;$X1019,'Checklist Parameters'!$E$16&gt;=3),'Checklist Parameters'!$E$16,IF(AND('Checklist Parameters'!$E$16&lt;$X1019,'Checklist Parameters'!$E$16&lt;3),0,$X1019)))</f>
        <v>0</v>
      </c>
      <c r="AD1019" s="85" t="str">
        <f>IF(AND(I1019&lt;'Checklist Parameters'!$E$22,$I1019&lt;&gt;0),"Y","")</f>
        <v/>
      </c>
      <c r="AE1019" s="85" t="str">
        <f>IF($AD1019="Y",0,IF('Checklist Parameters'!$E$25="","&lt;no limit&gt;",ROUNDDOWN((($I1019-'Checklist Parameters'!$E$24)/'Checklist Parameters'!$E$25)+1,0)))</f>
        <v>&lt;no limit&gt;</v>
      </c>
      <c r="AF1019" s="174">
        <f t="shared" si="94"/>
        <v>0</v>
      </c>
      <c r="AG1019" s="85">
        <f t="shared" si="95"/>
        <v>0</v>
      </c>
      <c r="AH1019" s="126"/>
    </row>
    <row r="1020" spans="1:79" ht="15">
      <c r="A1020" s="393"/>
      <c r="B1020" s="393"/>
      <c r="C1020" s="393"/>
      <c r="D1020" s="393"/>
      <c r="E1020" s="393"/>
      <c r="F1020" s="393"/>
      <c r="G1020" s="393"/>
      <c r="H1020" s="394"/>
      <c r="I1020" s="394"/>
      <c r="J1020" s="394"/>
      <c r="K1020" s="394"/>
      <c r="L1020" s="394"/>
      <c r="M1020" s="394"/>
      <c r="N1020" s="313">
        <f>IF(IF(I1020&lt;'Checklist Parameters'!$E$22,0,($I1020-$L1020))&lt;0,0,IF(I1020&lt;'Checklist Parameters'!$E$22,0,($I1020-$L1020)))</f>
        <v>0</v>
      </c>
      <c r="O1020" s="394"/>
      <c r="P1020" s="395"/>
      <c r="Q1020" s="316">
        <f t="shared" si="90"/>
        <v>0</v>
      </c>
      <c r="R1020" s="87">
        <f t="shared" si="91"/>
        <v>0</v>
      </c>
      <c r="S1020" s="87">
        <f>IF('Checklist Parameters'!$E$60&lt;0.2,0.2,'Checklist Parameters'!$E$60)</f>
        <v>0.72</v>
      </c>
      <c r="T1020" s="88">
        <f>IF($O1020="",IF('Checklist District ID'!$C$43="Y",MAX($R1020:$S1020)*$I1020,SUM($R1020:$S1020)*$I1020),IF(O1020&gt;0,Q1020*S1020))</f>
        <v>0</v>
      </c>
      <c r="U1020" s="88">
        <f>IF(Q1020&gt;0,((I1020-T1020)*'Formula Matrix'!$E$38),0)</f>
        <v>0</v>
      </c>
      <c r="V1020" s="88">
        <f t="shared" si="92"/>
        <v>0</v>
      </c>
      <c r="W1020" s="88">
        <f>IF(V1020&gt;0,(V1020*'Checklist Parameters'!$E$35),0)</f>
        <v>0</v>
      </c>
      <c r="X1020" s="85">
        <f t="shared" si="93"/>
        <v>0</v>
      </c>
      <c r="Y1020" s="85">
        <f>IF('Checklist Parameters'!$E$102&lt;&gt;"",(I1020/43560)*'Checklist Parameters'!$E$102,"N/A")</f>
        <v>0</v>
      </c>
      <c r="Z1020" s="85" t="str">
        <f>IF('Checklist Parameters'!$E$58&lt;&gt;"",((I1020*'Checklist Parameters'!$E$58)*'Checklist Parameters'!$E$35)/1000,"N/A")</f>
        <v>N/A</v>
      </c>
      <c r="AA1020" s="85">
        <f>IF('Checklist Parameters'!$E$101&lt;&gt;"",IFERROR(I1020/'Checklist Parameters'!$E$101,0),"N/A")</f>
        <v>0</v>
      </c>
      <c r="AB1020" s="85" t="str">
        <f>IF('Checklist Parameters'!$E$43&lt;&gt;"",(I1020*'Checklist Parameters'!$E$43)/1000,"N/A")</f>
        <v>N/A</v>
      </c>
      <c r="AC1020" s="85">
        <f>IF('Checklist Parameters'!$E$16="",$X1020,IF(AND('Checklist Parameters'!$E$16&lt;$X1020,'Checklist Parameters'!$E$16&gt;=3),'Checklist Parameters'!$E$16,IF(AND('Checklist Parameters'!$E$16&lt;$X1020,'Checklist Parameters'!$E$16&lt;3),0,$X1020)))</f>
        <v>0</v>
      </c>
      <c r="AD1020" s="85" t="str">
        <f>IF(AND(I1020&lt;'Checklist Parameters'!$E$22,$I1020&lt;&gt;0),"Y","")</f>
        <v/>
      </c>
      <c r="AE1020" s="85" t="str">
        <f>IF($AD1020="Y",0,IF('Checklist Parameters'!$E$25="","&lt;no limit&gt;",ROUNDDOWN((($I1020-'Checklist Parameters'!$E$24)/'Checklist Parameters'!$E$25)+1,0)))</f>
        <v>&lt;no limit&gt;</v>
      </c>
      <c r="AF1020" s="174">
        <f t="shared" si="94"/>
        <v>0</v>
      </c>
      <c r="AG1020" s="85">
        <f t="shared" si="95"/>
        <v>0</v>
      </c>
      <c r="AH1020" s="126"/>
    </row>
  </sheetData>
  <sheetProtection algorithmName="SHA-512" hashValue="KLg2WkCqTtc1TJgn0iY6xt2W4Bcot/LRoGrMzCqvR/+jtr4nT+yAQLP4fp462LSJQMQhTkeg9FMzvJHVWZOQlQ==" saltValue="NGZ9PioaLe0sOjRmHwv4Nw==" spinCount="100000" sheet="1" objects="1" scenarios="1" sort="0" autoFilter="0"/>
  <autoFilter ref="A19:AG1020" xr:uid="{D675F6F1-8FF9-4E0B-8E8E-3D05A9E4715C}">
    <sortState xmlns:xlrd2="http://schemas.microsoft.com/office/spreadsheetml/2017/richdata2" ref="A20:AG1020">
      <sortCondition descending="1" ref="N19:N1020"/>
    </sortState>
  </autoFilter>
  <mergeCells count="6">
    <mergeCell ref="AF18:AG18"/>
    <mergeCell ref="A2:B2"/>
    <mergeCell ref="A1:B1"/>
    <mergeCell ref="R18:T18"/>
    <mergeCell ref="A18:M18"/>
    <mergeCell ref="X18:AE18"/>
  </mergeCells>
  <conditionalFormatting sqref="A20:A473">
    <cfRule type="duplicateValues" dxfId="4" priority="963"/>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788C-CC85-4A96-8DB3-84CEA0785B67}">
  <sheetPr codeName="Sheet7">
    <tabColor theme="4" tint="0.79998168889431442"/>
  </sheetPr>
  <dimension ref="A1:AS1020"/>
  <sheetViews>
    <sheetView zoomScale="80" zoomScaleNormal="80" workbookViewId="0">
      <pane ySplit="19" topLeftCell="A20" activePane="bottomLeft" state="frozen"/>
      <selection pane="bottomLeft" activeCell="A20" sqref="A20:M20"/>
    </sheetView>
  </sheetViews>
  <sheetFormatPr defaultColWidth="9.140625" defaultRowHeight="14.25"/>
  <cols>
    <col min="1" max="1" width="34.28515625" style="3" customWidth="1"/>
    <col min="2" max="2" width="19.28515625" style="2" bestFit="1" customWidth="1"/>
    <col min="3" max="3" width="32.5703125" style="2" bestFit="1" customWidth="1"/>
    <col min="4" max="4" width="11" style="2" customWidth="1"/>
    <col min="5" max="5" width="43.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4.140625" style="85" customWidth="1"/>
    <col min="12" max="12" width="15.42578125" style="85" customWidth="1"/>
    <col min="13" max="13" width="14.7109375" style="85" bestFit="1"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5.7109375" style="86" customWidth="1"/>
    <col min="31" max="31" width="17.85546875" style="86" customWidth="1"/>
    <col min="32" max="32" width="14.85546875" style="86" customWidth="1"/>
    <col min="33" max="33" width="12" style="86" customWidth="1"/>
    <col min="34" max="45" width="9.140625" style="4"/>
    <col min="46" max="16384" width="9.140625" style="1"/>
  </cols>
  <sheetData>
    <row r="1" spans="1:34" ht="15.75">
      <c r="A1" s="467" t="s">
        <v>3</v>
      </c>
      <c r="B1" s="467"/>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6" t="s">
        <v>372</v>
      </c>
      <c r="B2" s="466"/>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ht="15">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ht="15">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4" ht="18">
      <c r="A6" s="290" t="s">
        <v>369</v>
      </c>
      <c r="B6" s="291"/>
      <c r="C6" s="292"/>
      <c r="D6" s="292"/>
      <c r="E6" s="292"/>
      <c r="F6" s="292"/>
      <c r="G6" s="292"/>
      <c r="H6" s="292"/>
      <c r="I6" s="292"/>
      <c r="J6" s="56"/>
      <c r="K6" s="119"/>
      <c r="L6" s="119"/>
      <c r="M6" s="5"/>
      <c r="N6" s="5"/>
      <c r="O6" s="5"/>
      <c r="P6" s="5"/>
      <c r="Q6" s="5"/>
      <c r="R6" s="5"/>
      <c r="S6" s="4"/>
      <c r="T6" s="4"/>
      <c r="U6" s="4"/>
      <c r="V6" s="4"/>
      <c r="W6" s="4"/>
      <c r="X6" s="4"/>
      <c r="Y6" s="4"/>
      <c r="Z6" s="4"/>
      <c r="AA6" s="4"/>
      <c r="AB6" s="4"/>
      <c r="AC6" s="4"/>
      <c r="AD6" s="4"/>
      <c r="AE6" s="4"/>
      <c r="AF6" s="4"/>
      <c r="AG6" s="4"/>
      <c r="AH6" s="66"/>
    </row>
    <row r="7" spans="1:34" ht="18">
      <c r="A7" s="290"/>
      <c r="B7" s="291"/>
      <c r="C7" s="292"/>
      <c r="D7" s="292"/>
      <c r="E7" s="292"/>
      <c r="F7" s="292"/>
      <c r="G7" s="292"/>
      <c r="H7" s="292"/>
      <c r="I7" s="292"/>
      <c r="J7" s="56"/>
      <c r="K7" s="127"/>
      <c r="L7" s="127"/>
      <c r="M7" s="128"/>
      <c r="N7" s="5"/>
      <c r="O7" s="5"/>
      <c r="P7" s="5"/>
      <c r="Q7" s="5"/>
      <c r="R7" s="5"/>
      <c r="S7" s="4"/>
      <c r="T7" s="4"/>
      <c r="U7" s="4"/>
      <c r="V7" s="4"/>
      <c r="W7" s="4"/>
      <c r="X7" s="4"/>
      <c r="Y7" s="4"/>
      <c r="Z7" s="4"/>
      <c r="AA7" s="4"/>
      <c r="AB7" s="4"/>
      <c r="AC7" s="4"/>
      <c r="AD7" s="4"/>
      <c r="AE7" s="4"/>
      <c r="AF7" s="4"/>
      <c r="AG7" s="4"/>
      <c r="AH7" s="66"/>
    </row>
    <row r="8" spans="1:34" ht="15">
      <c r="A8" s="293"/>
      <c r="B8" s="294" t="s">
        <v>14</v>
      </c>
      <c r="C8" s="295"/>
      <c r="D8" s="292"/>
      <c r="E8" s="296"/>
      <c r="F8" s="297" t="s">
        <v>14</v>
      </c>
      <c r="G8" s="297" t="s">
        <v>15</v>
      </c>
      <c r="H8" s="298"/>
      <c r="I8" s="292"/>
      <c r="J8" s="117"/>
      <c r="K8" s="121"/>
      <c r="L8" s="121"/>
      <c r="M8" s="124"/>
      <c r="N8" s="118"/>
      <c r="O8" s="5"/>
      <c r="P8" s="5"/>
      <c r="Q8" s="5"/>
      <c r="R8" s="5"/>
      <c r="S8" s="4"/>
      <c r="T8" s="4"/>
      <c r="U8" s="4"/>
      <c r="V8" s="4"/>
      <c r="W8" s="4"/>
      <c r="X8" s="4"/>
      <c r="Y8" s="4"/>
      <c r="Z8" s="4"/>
      <c r="AA8" s="4"/>
      <c r="AB8" s="4"/>
      <c r="AC8" s="4"/>
      <c r="AD8" s="4"/>
      <c r="AE8" s="4"/>
      <c r="AF8" s="4"/>
      <c r="AG8" s="4"/>
    </row>
    <row r="9" spans="1:34" ht="15.75">
      <c r="A9" s="299" t="s">
        <v>509</v>
      </c>
      <c r="B9" s="300">
        <f>'Checklist District ID'!E55</f>
        <v>25.6176965731972</v>
      </c>
      <c r="C9" s="301"/>
      <c r="D9" s="302"/>
      <c r="E9" s="303" t="s">
        <v>11</v>
      </c>
      <c r="F9" s="304">
        <f>COUNTIF(AD20:AD1020,"y")</f>
        <v>0</v>
      </c>
      <c r="G9" s="305">
        <f>IFERROR(F9/B10,0)</f>
        <v>0</v>
      </c>
      <c r="H9" s="298"/>
      <c r="I9" s="302"/>
      <c r="J9" s="117"/>
      <c r="K9" s="121"/>
      <c r="L9" s="121"/>
      <c r="M9" s="124"/>
      <c r="N9" s="118"/>
      <c r="O9" s="55"/>
      <c r="P9" s="55"/>
      <c r="Q9" s="55"/>
      <c r="R9" s="5"/>
      <c r="S9" s="4"/>
      <c r="T9" s="4"/>
      <c r="U9" s="4"/>
      <c r="V9" s="4"/>
      <c r="W9" s="4"/>
      <c r="X9" s="4"/>
      <c r="Y9" s="4"/>
      <c r="Z9" s="4"/>
      <c r="AA9" s="4"/>
      <c r="AB9" s="4"/>
      <c r="AC9" s="4"/>
      <c r="AD9" s="4"/>
      <c r="AE9" s="4"/>
      <c r="AF9" s="4"/>
      <c r="AG9" s="4"/>
    </row>
    <row r="10" spans="1:34" ht="15.75">
      <c r="A10" s="299" t="s">
        <v>368</v>
      </c>
      <c r="B10" s="300">
        <f>COUNT(A20:A1020)</f>
        <v>1</v>
      </c>
      <c r="C10" s="301"/>
      <c r="D10" s="302"/>
      <c r="E10" s="306" t="s">
        <v>367</v>
      </c>
      <c r="F10" s="300">
        <f>SUMIF(G20:G1020,"Y",AF20:AF1020)</f>
        <v>0</v>
      </c>
      <c r="G10" s="305">
        <f>IFERROR(F10/B13,0)</f>
        <v>0</v>
      </c>
      <c r="H10" s="298"/>
      <c r="I10" s="302"/>
      <c r="J10" s="117"/>
      <c r="K10" s="121"/>
      <c r="L10" s="121"/>
      <c r="M10" s="124"/>
      <c r="N10" s="118"/>
      <c r="O10" s="55"/>
      <c r="P10" s="55"/>
      <c r="Q10" s="55"/>
      <c r="R10" s="5"/>
      <c r="S10" s="4"/>
      <c r="T10" s="4"/>
      <c r="U10" s="4"/>
      <c r="V10" s="4"/>
      <c r="W10" s="4"/>
      <c r="X10" s="4"/>
      <c r="Y10" s="4"/>
      <c r="Z10" s="4"/>
      <c r="AA10" s="4"/>
      <c r="AB10" s="4"/>
      <c r="AC10" s="4"/>
      <c r="AD10" s="4"/>
      <c r="AE10" s="4"/>
      <c r="AF10" s="4"/>
      <c r="AG10" s="4"/>
    </row>
    <row r="11" spans="1:34" ht="15.75">
      <c r="A11" s="299" t="s">
        <v>8</v>
      </c>
      <c r="B11" s="300">
        <f>SUM(H20:H1020)</f>
        <v>26.255759550099999</v>
      </c>
      <c r="C11" s="301"/>
      <c r="D11" s="302"/>
      <c r="E11" s="303" t="s">
        <v>149</v>
      </c>
      <c r="F11" s="304">
        <f>SUM(L20:L1020)</f>
        <v>27794.404269999999</v>
      </c>
      <c r="G11" s="305">
        <f>IFERROR(F11/(SUM(I20:I1020)),0)</f>
        <v>2.4302162051485898E-2</v>
      </c>
      <c r="H11" s="298"/>
      <c r="I11" s="302"/>
      <c r="J11" s="117"/>
      <c r="K11" s="118"/>
      <c r="L11" s="118"/>
      <c r="M11" s="118"/>
      <c r="N11" s="118"/>
      <c r="O11" s="55"/>
      <c r="P11" s="55"/>
      <c r="Q11" s="55"/>
      <c r="R11" s="5"/>
      <c r="S11" s="4"/>
      <c r="T11" s="4"/>
      <c r="U11" s="64"/>
      <c r="V11" s="4"/>
      <c r="W11" s="4"/>
      <c r="X11" s="4"/>
      <c r="Y11" s="4"/>
      <c r="Z11" s="4"/>
      <c r="AA11" s="4"/>
      <c r="AB11" s="4"/>
      <c r="AC11" s="4"/>
      <c r="AD11" s="4"/>
      <c r="AE11" s="4"/>
      <c r="AF11" s="4"/>
      <c r="AG11" s="4"/>
    </row>
    <row r="12" spans="1:34" ht="15.75">
      <c r="A12" s="299" t="s">
        <v>13</v>
      </c>
      <c r="B12" s="300">
        <f>SUM(W20:W1020)</f>
        <v>384283.49769600009</v>
      </c>
      <c r="C12" s="301"/>
      <c r="D12" s="302"/>
      <c r="E12" s="303" t="s">
        <v>182</v>
      </c>
      <c r="F12" s="304">
        <f>SUBTOTAL(9,T20:T1020)</f>
        <v>823464.63791999989</v>
      </c>
      <c r="G12" s="305">
        <f>IFERROR(F12/SUM(I20:I1020),0)</f>
        <v>0.72</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4" ht="15.75">
      <c r="A13" s="299" t="s">
        <v>528</v>
      </c>
      <c r="B13" s="300">
        <f>SUM(AF20:AF1020)</f>
        <v>384</v>
      </c>
      <c r="C13" s="301"/>
      <c r="D13" s="302"/>
      <c r="E13" s="303" t="s">
        <v>12</v>
      </c>
      <c r="F13" s="304">
        <f>SUMIF(U20:U1020,"&gt;0")</f>
        <v>192141.74884800002</v>
      </c>
      <c r="G13" s="305">
        <f>IFERROR(F13/SUM(I20:I1020),0)</f>
        <v>0.16800000000000001</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14.989638077053511</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ht="1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70"/>
      <c r="AF18" s="468" t="s">
        <v>10</v>
      </c>
      <c r="AG18" s="470"/>
      <c r="AH18" s="63"/>
      <c r="AI18" s="63"/>
      <c r="AJ18" s="63"/>
      <c r="AK18" s="63"/>
      <c r="AL18" s="63"/>
      <c r="AM18" s="63"/>
      <c r="AN18" s="63"/>
      <c r="AO18" s="63"/>
      <c r="AP18" s="63"/>
      <c r="AQ18" s="63"/>
      <c r="AR18" s="63"/>
      <c r="AS18" s="63"/>
    </row>
    <row r="19" spans="1:45"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42</v>
      </c>
      <c r="B20" s="397" t="s">
        <v>564</v>
      </c>
      <c r="C20" s="397" t="s">
        <v>565</v>
      </c>
      <c r="D20" s="397" t="s">
        <v>566</v>
      </c>
      <c r="E20" s="397" t="s">
        <v>567</v>
      </c>
      <c r="F20" s="397" t="s">
        <v>542</v>
      </c>
      <c r="G20" s="397" t="s">
        <v>536</v>
      </c>
      <c r="H20" s="397">
        <v>26.255759550099999</v>
      </c>
      <c r="I20" s="397">
        <v>1143700.8859999999</v>
      </c>
      <c r="J20" s="397">
        <v>0</v>
      </c>
      <c r="K20" s="397">
        <v>27794.389562100001</v>
      </c>
      <c r="L20" s="397">
        <v>27794.404269999999</v>
      </c>
      <c r="M20" s="397">
        <v>0</v>
      </c>
      <c r="N20" s="313">
        <f>IF(IF(I20&lt;'Checklist Parameters'!$H$22,0,($I20-$L20))&lt;0,0,IF(I20&lt;'Checklist Parameters'!$H$22,0,($I20-$L20)))</f>
        <v>1115906.4817299999</v>
      </c>
      <c r="O20" s="394"/>
      <c r="P20" s="395"/>
      <c r="Q20" s="316">
        <f>IF(O20&lt;&gt;"",O20,N20)</f>
        <v>1115906.4817299999</v>
      </c>
      <c r="R20" s="87">
        <f>IFERROR(L20/I20,0)</f>
        <v>2.4302162051485898E-2</v>
      </c>
      <c r="S20" s="87">
        <f>IF('Checklist Parameters'!$H$60&lt;0.2,0.2,'Checklist Parameters'!$H$60)</f>
        <v>0.72</v>
      </c>
      <c r="T20" s="88">
        <f>IF($O20="",IF('Checklist District ID'!$C$43="Y",MAX($R20:$S20)*$I20,SUM($R20:$S20)*$I20),IF(O20&gt;0,Q20*S20))</f>
        <v>823464.63791999989</v>
      </c>
      <c r="U20" s="88">
        <f>IF(Q20&gt;0,((I20-T20)*'Formula Matrix'!$E$39),0)</f>
        <v>192141.74884800002</v>
      </c>
      <c r="V20" s="88">
        <f>IF(Q20=0,0,(I20-T20-U20))</f>
        <v>128094.49923200003</v>
      </c>
      <c r="W20" s="88">
        <f>IF(V20&gt;0,(V20*'Checklist Parameters'!$H$35),0)</f>
        <v>384283.49769600009</v>
      </c>
      <c r="X20" s="85">
        <f>IF($W20/1000&gt;3,(ROUNDDOWN($W20/1000,0)),IF(AND($W20/1000&gt;2.5,$W20/1000&lt;=3),3,0))</f>
        <v>384</v>
      </c>
      <c r="Y20" s="148">
        <f>IF('Checklist Parameters'!$H$102&lt;&gt;"",(I20/43560)*'Checklist Parameters'!$H$102,"N/A")</f>
        <v>393.83639325068867</v>
      </c>
      <c r="Z20" s="154" t="str">
        <f>IF('Checklist Parameters'!$H$58&lt;&gt;"",((I20*'Checklist Parameters'!$H$58)*'Checklist Parameters'!$H$35)/1000,"N/A")</f>
        <v>N/A</v>
      </c>
      <c r="AA20" s="154">
        <f>IF('Checklist Parameters'!$H$101&lt;&gt;"",IFERROR(I20/'Checklist Parameters'!$H$101,0),"N/A")</f>
        <v>672.76522705882348</v>
      </c>
      <c r="AB20" s="148" t="str">
        <f>IF('Checklist Parameters'!$H$43&lt;&gt;"",(I20*'Checklist Parameters'!$H$43)/1000,"N/A")</f>
        <v>N/A</v>
      </c>
      <c r="AC20" s="85">
        <f>IF('Checklist Parameters'!$H$16="",$X20,IF(AND('Checklist Parameters'!$H$16&lt;$X20,'Checklist Parameters'!$H$16&gt;=3),'Checklist Parameters'!$H$16,IF(AND('Checklist Parameters'!$H$16&lt;$X20,'Checklist Parameters'!$H$16&lt;3),0,$X20)))</f>
        <v>384</v>
      </c>
      <c r="AD20" s="85" t="str">
        <f>IF(AND(I20&lt;'Checklist Parameters'!$H$22,$I20&lt;&gt;0),"Y","")</f>
        <v/>
      </c>
      <c r="AE20" s="85" t="str">
        <f>IF($AD20="Y",0,IF('Checklist Parameters'!$H$25="","&lt;no limit&gt;",ROUNDDOWN((($I20-'Checklist Parameters'!$H$24)/'Checklist Parameters'!$H$25)+1,0)))</f>
        <v>&lt;no limit&gt;</v>
      </c>
      <c r="AF20" s="174">
        <f>IF(MIN(X20,Y20,Z20,AA20,AB20,AC20,AE20)&lt;2.5,0,IF(AND(MIN(X20,Y20,Z20,AA20,AB20,AC20,AE20)&gt;=2.5,MIN(X20,Y20,Z20,AA20,AB20,AC20,AE20)&lt;3),3,ROUND(MIN(X20,Y20,Z20,AA20,AB20,AC20,AE20),0)))</f>
        <v>384</v>
      </c>
      <c r="AG20" s="85">
        <f t="shared" ref="AG20:AG83" si="0">IFERROR((43560/$I20)*$AF20,0)</f>
        <v>14.625362456875809</v>
      </c>
    </row>
    <row r="21" spans="1:45">
      <c r="A21" s="396"/>
      <c r="B21" s="397"/>
      <c r="C21" s="397"/>
      <c r="D21" s="397"/>
      <c r="E21" s="397"/>
      <c r="F21" s="397"/>
      <c r="G21" s="397"/>
      <c r="H21" s="397"/>
      <c r="I21" s="397"/>
      <c r="J21" s="397"/>
      <c r="K21" s="397"/>
      <c r="L21" s="397"/>
      <c r="M21" s="397"/>
      <c r="N21" s="313">
        <f>IF(IF(I21&lt;'Checklist Parameters'!$H$22,0,($I21-$L21))&lt;0,0,IF(I21&lt;'Checklist Parameters'!$H$22,0,($I21-$L21)))</f>
        <v>0</v>
      </c>
      <c r="O21" s="394"/>
      <c r="P21" s="395"/>
      <c r="Q21" s="316">
        <f t="shared" ref="Q21:Q84" si="1">IF(O21&lt;&gt;"",O21,N21)</f>
        <v>0</v>
      </c>
      <c r="R21" s="87">
        <f t="shared" ref="R21:R84" si="2">IFERROR(L21/I21,0)</f>
        <v>0</v>
      </c>
      <c r="S21" s="87">
        <f>IF('Checklist Parameters'!$H$60&lt;0.2,0.2,'Checklist Parameters'!$H$60)</f>
        <v>0.72</v>
      </c>
      <c r="T21" s="88">
        <f>IF($O21="",IF('Checklist District ID'!$C$43="Y",MAX($R21:$S21)*$I21,SUM($R21:$S21)*$I21),IF(O21&gt;0,Q21*S21))</f>
        <v>0</v>
      </c>
      <c r="U21" s="88">
        <f>IF(Q21&gt;0,((I21-T21)*'Formula Matrix'!$E$39),0)</f>
        <v>0</v>
      </c>
      <c r="V21" s="88">
        <f t="shared" ref="V21:V84" si="3">IF(Q21=0,0,(I21-T21-U21))</f>
        <v>0</v>
      </c>
      <c r="W21" s="88">
        <f>IF(V21&gt;0,(V21*'Checklist Parameters'!$H$35),0)</f>
        <v>0</v>
      </c>
      <c r="X21" s="85">
        <f t="shared" ref="X21:X84" si="4">IF($W21/1000&gt;3,(ROUNDDOWN($W21/1000,0)),IF(AND($W21/1000&gt;2.5,$W21/1000&lt;=3),3,0))</f>
        <v>0</v>
      </c>
      <c r="Y21" s="148">
        <f>IF('Checklist Parameters'!$H$102&lt;&gt;"",(I21/43560)*'Checklist Parameters'!$H$102,"N/A")</f>
        <v>0</v>
      </c>
      <c r="Z21" s="154" t="str">
        <f>IF('Checklist Parameters'!$H$58&lt;&gt;"",((I21*'Checklist Parameters'!$H$58)*'Checklist Parameters'!$H$35)/1000,"N/A")</f>
        <v>N/A</v>
      </c>
      <c r="AA21" s="154">
        <f>IF('Checklist Parameters'!$H$101&lt;&gt;"",IFERROR(I21/'Checklist Parameters'!$H$101,0),"N/A")</f>
        <v>0</v>
      </c>
      <c r="AB21" s="148" t="str">
        <f>IF('Checklist Parameters'!$H$43&lt;&gt;"",(I21*'Checklist Parameters'!$H$43)/1000,"N/A")</f>
        <v>N/A</v>
      </c>
      <c r="AC21" s="85">
        <f>IF('Checklist Parameters'!$H$16="",$X21,IF(AND('Checklist Parameters'!$H$16&lt;$X21,'Checklist Parameters'!$H$16&gt;=3),'Checklist Parameters'!$H$16,IF(AND('Checklist Parameters'!$H$16&lt;$X21,'Checklist Parameters'!$H$16&lt;3),0,$X21)))</f>
        <v>0</v>
      </c>
      <c r="AD21" s="85" t="str">
        <f>IF(AND(I21&lt;'Checklist Parameters'!$H$22,$I21&lt;&gt;0),"Y","")</f>
        <v/>
      </c>
      <c r="AE21" s="85" t="str">
        <f>IF($AD21="Y",0,IF('Checklist Parameters'!$H$25="","&lt;no limit&gt;",ROUNDDOWN((($I21-'Checklist Parameters'!$H$24)/'Checklist Parameters'!$H$25)+1,0)))</f>
        <v>&lt;no limit&gt;</v>
      </c>
      <c r="AF21" s="174">
        <f t="shared" ref="AF21:AF84" si="5">IF(MIN(X21,Y21,Z21,AA21,AB21,AC21,AE21)&lt;2.5,0,IF(AND(MIN(X21,Y21,Z21,AA21,AB21,AC21,AE21)&gt;=2.5,MIN(X21,Y21,Z21,AA21,AB21,AC21,AE21)&lt;3),3,ROUND(MIN(X21,Y21,Z21,AA21,AB21,AC21,AE21),0)))</f>
        <v>0</v>
      </c>
      <c r="AG21" s="85">
        <f t="shared" si="0"/>
        <v>0</v>
      </c>
    </row>
    <row r="22" spans="1:45">
      <c r="A22" s="396"/>
      <c r="B22" s="397"/>
      <c r="C22" s="397"/>
      <c r="D22" s="397"/>
      <c r="E22" s="397"/>
      <c r="F22" s="397"/>
      <c r="G22" s="397"/>
      <c r="H22" s="397"/>
      <c r="I22" s="397"/>
      <c r="J22" s="397"/>
      <c r="K22" s="397"/>
      <c r="L22" s="397"/>
      <c r="M22" s="397"/>
      <c r="N22" s="313">
        <f>IF(IF(I22&lt;'Checklist Parameters'!$H$22,0,($I22-$L22))&lt;0,0,IF(I22&lt;'Checklist Parameters'!$H$22,0,($I22-$L22)))</f>
        <v>0</v>
      </c>
      <c r="O22" s="394"/>
      <c r="P22" s="395"/>
      <c r="Q22" s="316">
        <f t="shared" si="1"/>
        <v>0</v>
      </c>
      <c r="R22" s="87">
        <f t="shared" si="2"/>
        <v>0</v>
      </c>
      <c r="S22" s="87">
        <f>IF('Checklist Parameters'!$H$60&lt;0.2,0.2,'Checklist Parameters'!$H$60)</f>
        <v>0.72</v>
      </c>
      <c r="T22" s="88">
        <f>IF($O22="",IF('Checklist District ID'!$C$43="Y",MAX($R22:$S22)*$I22,SUM($R22:$S22)*$I22),IF(O22&gt;0,Q22*S22))</f>
        <v>0</v>
      </c>
      <c r="U22" s="88">
        <f>IF(Q22&gt;0,((I22-T22)*'Formula Matrix'!$E$39),0)</f>
        <v>0</v>
      </c>
      <c r="V22" s="88">
        <f t="shared" si="3"/>
        <v>0</v>
      </c>
      <c r="W22" s="88">
        <f>IF(V22&gt;0,(V22*'Checklist Parameters'!$H$35),0)</f>
        <v>0</v>
      </c>
      <c r="X22" s="85">
        <f t="shared" si="4"/>
        <v>0</v>
      </c>
      <c r="Y22" s="148">
        <f>IF('Checklist Parameters'!$H$102&lt;&gt;"",(I22/43560)*'Checklist Parameters'!$H$102,"N/A")</f>
        <v>0</v>
      </c>
      <c r="Z22" s="154" t="str">
        <f>IF('Checklist Parameters'!$H$58&lt;&gt;"",((I22*'Checklist Parameters'!$H$58)*'Checklist Parameters'!$H$35)/1000,"N/A")</f>
        <v>N/A</v>
      </c>
      <c r="AA22" s="154">
        <f>IF('Checklist Parameters'!$H$101&lt;&gt;"",IFERROR(I22/'Checklist Parameters'!$H$101,0),"N/A")</f>
        <v>0</v>
      </c>
      <c r="AB22" s="148" t="str">
        <f>IF('Checklist Parameters'!$H$43&lt;&gt;"",(I22*'Checklist Parameters'!$H$43)/1000,"N/A")</f>
        <v>N/A</v>
      </c>
      <c r="AC22" s="85">
        <f>IF('Checklist Parameters'!$H$16="",$X22,IF(AND('Checklist Parameters'!$H$16&lt;$X22,'Checklist Parameters'!$H$16&gt;=3),'Checklist Parameters'!$H$16,IF(AND('Checklist Parameters'!$H$16&lt;$X22,'Checklist Parameters'!$H$16&lt;3),0,$X22)))</f>
        <v>0</v>
      </c>
      <c r="AD22" s="85" t="str">
        <f>IF(AND(I22&lt;'Checklist Parameters'!$H$22,$I22&lt;&gt;0),"Y","")</f>
        <v/>
      </c>
      <c r="AE22" s="85" t="str">
        <f>IF($AD22="Y",0,IF('Checklist Parameters'!$H$25="","&lt;no limit&gt;",ROUNDDOWN((($I22-'Checklist Parameters'!$H$24)/'Checklist Parameters'!$H$25)+1,0)))</f>
        <v>&lt;no limit&gt;</v>
      </c>
      <c r="AF22" s="174">
        <f t="shared" si="5"/>
        <v>0</v>
      </c>
      <c r="AG22" s="85">
        <f t="shared" si="0"/>
        <v>0</v>
      </c>
    </row>
    <row r="23" spans="1:45">
      <c r="A23" s="396"/>
      <c r="B23" s="397"/>
      <c r="C23" s="397"/>
      <c r="D23" s="397"/>
      <c r="E23" s="397"/>
      <c r="F23" s="397"/>
      <c r="G23" s="397"/>
      <c r="H23" s="397"/>
      <c r="I23" s="397"/>
      <c r="J23" s="397"/>
      <c r="K23" s="397"/>
      <c r="L23" s="397"/>
      <c r="M23" s="397"/>
      <c r="N23" s="313">
        <f>IF(IF(I23&lt;'Checklist Parameters'!$H$22,0,($I23-$L23))&lt;0,0,IF(I23&lt;'Checklist Parameters'!$H$22,0,($I23-$L23)))</f>
        <v>0</v>
      </c>
      <c r="O23" s="394"/>
      <c r="P23" s="395"/>
      <c r="Q23" s="316">
        <f t="shared" si="1"/>
        <v>0</v>
      </c>
      <c r="R23" s="87">
        <f t="shared" si="2"/>
        <v>0</v>
      </c>
      <c r="S23" s="87">
        <f>IF('Checklist Parameters'!$H$60&lt;0.2,0.2,'Checklist Parameters'!$H$60)</f>
        <v>0.72</v>
      </c>
      <c r="T23" s="88">
        <f>IF($O23="",IF('Checklist District ID'!$C$43="Y",MAX($R23:$S23)*$I23,SUM($R23:$S23)*$I23),IF(O23&gt;0,Q23*S23))</f>
        <v>0</v>
      </c>
      <c r="U23" s="88">
        <f>IF(Q23&gt;0,((I23-T23)*'Formula Matrix'!$E$39),0)</f>
        <v>0</v>
      </c>
      <c r="V23" s="88">
        <f t="shared" si="3"/>
        <v>0</v>
      </c>
      <c r="W23" s="88">
        <f>IF(V23&gt;0,(V23*'Checklist Parameters'!$H$35),0)</f>
        <v>0</v>
      </c>
      <c r="X23" s="85">
        <f t="shared" si="4"/>
        <v>0</v>
      </c>
      <c r="Y23" s="148">
        <f>IF('Checklist Parameters'!$H$102&lt;&gt;"",(I23/43560)*'Checklist Parameters'!$H$102,"N/A")</f>
        <v>0</v>
      </c>
      <c r="Z23" s="154" t="str">
        <f>IF('Checklist Parameters'!$H$58&lt;&gt;"",((I23*'Checklist Parameters'!$H$58)*'Checklist Parameters'!$H$35)/1000,"N/A")</f>
        <v>N/A</v>
      </c>
      <c r="AA23" s="154">
        <f>IF('Checklist Parameters'!$H$101&lt;&gt;"",IFERROR(I23/'Checklist Parameters'!$H$101,0),"N/A")</f>
        <v>0</v>
      </c>
      <c r="AB23" s="148" t="str">
        <f>IF('Checklist Parameters'!$H$43&lt;&gt;"",(I23*'Checklist Parameters'!$H$43)/1000,"N/A")</f>
        <v>N/A</v>
      </c>
      <c r="AC23" s="85">
        <f>IF('Checklist Parameters'!$H$16="",$X23,IF(AND('Checklist Parameters'!$H$16&lt;$X23,'Checklist Parameters'!$H$16&gt;=3),'Checklist Parameters'!$H$16,IF(AND('Checklist Parameters'!$H$16&lt;$X23,'Checklist Parameters'!$H$16&lt;3),0,$X23)))</f>
        <v>0</v>
      </c>
      <c r="AD23" s="85" t="str">
        <f>IF(AND(I23&lt;'Checklist Parameters'!$H$22,$I23&lt;&gt;0),"Y","")</f>
        <v/>
      </c>
      <c r="AE23" s="85" t="str">
        <f>IF($AD23="Y",0,IF('Checklist Parameters'!$H$25="","&lt;no limit&gt;",ROUNDDOWN((($I23-'Checklist Parameters'!$H$24)/'Checklist Parameters'!$H$25)+1,0)))</f>
        <v>&lt;no limit&gt;</v>
      </c>
      <c r="AF23" s="174">
        <f t="shared" si="5"/>
        <v>0</v>
      </c>
      <c r="AG23" s="85">
        <f t="shared" si="0"/>
        <v>0</v>
      </c>
    </row>
    <row r="24" spans="1:45">
      <c r="A24" s="396"/>
      <c r="B24" s="397"/>
      <c r="C24" s="397"/>
      <c r="D24" s="397"/>
      <c r="E24" s="397"/>
      <c r="F24" s="397"/>
      <c r="G24" s="397"/>
      <c r="H24" s="397"/>
      <c r="I24" s="397"/>
      <c r="J24" s="397"/>
      <c r="K24" s="397"/>
      <c r="L24" s="397"/>
      <c r="M24" s="397"/>
      <c r="N24" s="313">
        <f>IF(IF(I24&lt;'Checklist Parameters'!$H$22,0,($I24-$L24))&lt;0,0,IF(I24&lt;'Checklist Parameters'!$H$22,0,($I24-$L24)))</f>
        <v>0</v>
      </c>
      <c r="O24" s="394"/>
      <c r="P24" s="395"/>
      <c r="Q24" s="316">
        <f t="shared" si="1"/>
        <v>0</v>
      </c>
      <c r="R24" s="87">
        <f t="shared" si="2"/>
        <v>0</v>
      </c>
      <c r="S24" s="87">
        <f>IF('Checklist Parameters'!$H$60&lt;0.2,0.2,'Checklist Parameters'!$H$60)</f>
        <v>0.72</v>
      </c>
      <c r="T24" s="88">
        <f>IF($O24="",IF('Checklist District ID'!$C$43="Y",MAX($R24:$S24)*$I24,SUM($R24:$S24)*$I24),IF(O24&gt;0,Q24*S24))</f>
        <v>0</v>
      </c>
      <c r="U24" s="88">
        <f>IF(Q24&gt;0,((I24-T24)*'Formula Matrix'!$E$39),0)</f>
        <v>0</v>
      </c>
      <c r="V24" s="88">
        <f t="shared" si="3"/>
        <v>0</v>
      </c>
      <c r="W24" s="88">
        <f>IF(V24&gt;0,(V24*'Checklist Parameters'!$H$35),0)</f>
        <v>0</v>
      </c>
      <c r="X24" s="85">
        <f t="shared" si="4"/>
        <v>0</v>
      </c>
      <c r="Y24" s="148">
        <f>IF('Checklist Parameters'!$H$102&lt;&gt;"",(I24/43560)*'Checklist Parameters'!$H$102,"N/A")</f>
        <v>0</v>
      </c>
      <c r="Z24" s="154" t="str">
        <f>IF('Checklist Parameters'!$H$58&lt;&gt;"",((I24*'Checklist Parameters'!$H$58)*'Checklist Parameters'!$H$35)/1000,"N/A")</f>
        <v>N/A</v>
      </c>
      <c r="AA24" s="154">
        <f>IF('Checklist Parameters'!$H$101&lt;&gt;"",IFERROR(I24/'Checklist Parameters'!$H$101,0),"N/A")</f>
        <v>0</v>
      </c>
      <c r="AB24" s="148" t="str">
        <f>IF('Checklist Parameters'!$H$43&lt;&gt;"",(I24*'Checklist Parameters'!$H$43)/1000,"N/A")</f>
        <v>N/A</v>
      </c>
      <c r="AC24" s="85">
        <f>IF('Checklist Parameters'!$H$16="",$X24,IF(AND('Checklist Parameters'!$H$16&lt;$X24,'Checklist Parameters'!$H$16&gt;=3),'Checklist Parameters'!$H$16,IF(AND('Checklist Parameters'!$H$16&lt;$X24,'Checklist Parameters'!$H$16&lt;3),0,$X24)))</f>
        <v>0</v>
      </c>
      <c r="AD24" s="85" t="str">
        <f>IF(AND(I24&lt;'Checklist Parameters'!$H$22,$I24&lt;&gt;0),"Y","")</f>
        <v/>
      </c>
      <c r="AE24" s="85" t="str">
        <f>IF($AD24="Y",0,IF('Checklist Parameters'!$H$25="","&lt;no limit&gt;",ROUNDDOWN((($I24-'Checklist Parameters'!$H$24)/'Checklist Parameters'!$H$25)+1,0)))</f>
        <v>&lt;no limit&gt;</v>
      </c>
      <c r="AF24" s="174">
        <f t="shared" si="5"/>
        <v>0</v>
      </c>
      <c r="AG24" s="85">
        <f t="shared" si="0"/>
        <v>0</v>
      </c>
    </row>
    <row r="25" spans="1:45">
      <c r="A25" s="396"/>
      <c r="B25" s="397"/>
      <c r="C25" s="397"/>
      <c r="D25" s="397"/>
      <c r="E25" s="397"/>
      <c r="F25" s="397"/>
      <c r="G25" s="397"/>
      <c r="H25" s="397"/>
      <c r="I25" s="397"/>
      <c r="J25" s="397"/>
      <c r="K25" s="397"/>
      <c r="L25" s="397"/>
      <c r="M25" s="397"/>
      <c r="N25" s="313">
        <f>IF(IF(I25&lt;'Checklist Parameters'!$H$22,0,($I25-$L25))&lt;0,0,IF(I25&lt;'Checklist Parameters'!$H$22,0,($I25-$L25)))</f>
        <v>0</v>
      </c>
      <c r="O25" s="394"/>
      <c r="P25" s="395"/>
      <c r="Q25" s="316">
        <f t="shared" si="1"/>
        <v>0</v>
      </c>
      <c r="R25" s="87">
        <f t="shared" si="2"/>
        <v>0</v>
      </c>
      <c r="S25" s="87">
        <f>IF('Checklist Parameters'!$H$60&lt;0.2,0.2,'Checklist Parameters'!$H$60)</f>
        <v>0.72</v>
      </c>
      <c r="T25" s="88">
        <f>IF($O25="",IF('Checklist District ID'!$C$43="Y",MAX($R25:$S25)*$I25,SUM($R25:$S25)*$I25),IF(O25&gt;0,Q25*S25))</f>
        <v>0</v>
      </c>
      <c r="U25" s="88">
        <f>IF(Q25&gt;0,((I25-T25)*'Formula Matrix'!$E$39),0)</f>
        <v>0</v>
      </c>
      <c r="V25" s="88">
        <f t="shared" si="3"/>
        <v>0</v>
      </c>
      <c r="W25" s="88">
        <f>IF(V25&gt;0,(V25*'Checklist Parameters'!$H$35),0)</f>
        <v>0</v>
      </c>
      <c r="X25" s="85">
        <f t="shared" si="4"/>
        <v>0</v>
      </c>
      <c r="Y25" s="148">
        <f>IF('Checklist Parameters'!$H$102&lt;&gt;"",(I25/43560)*'Checklist Parameters'!$H$102,"N/A")</f>
        <v>0</v>
      </c>
      <c r="Z25" s="154" t="str">
        <f>IF('Checklist Parameters'!$H$58&lt;&gt;"",((I25*'Checklist Parameters'!$H$58)*'Checklist Parameters'!$H$35)/1000,"N/A")</f>
        <v>N/A</v>
      </c>
      <c r="AA25" s="154">
        <f>IF('Checklist Parameters'!$H$101&lt;&gt;"",IFERROR(I25/'Checklist Parameters'!$H$101,0),"N/A")</f>
        <v>0</v>
      </c>
      <c r="AB25" s="148" t="str">
        <f>IF('Checklist Parameters'!$H$43&lt;&gt;"",(I25*'Checklist Parameters'!$H$43)/1000,"N/A")</f>
        <v>N/A</v>
      </c>
      <c r="AC25" s="85">
        <f>IF('Checklist Parameters'!$H$16="",$X25,IF(AND('Checklist Parameters'!$H$16&lt;$X25,'Checklist Parameters'!$H$16&gt;=3),'Checklist Parameters'!$H$16,IF(AND('Checklist Parameters'!$H$16&lt;$X25,'Checklist Parameters'!$H$16&lt;3),0,$X25)))</f>
        <v>0</v>
      </c>
      <c r="AD25" s="85" t="str">
        <f>IF(AND(I25&lt;'Checklist Parameters'!$H$22,$I25&lt;&gt;0),"Y","")</f>
        <v/>
      </c>
      <c r="AE25" s="85" t="str">
        <f>IF($AD25="Y",0,IF('Checklist Parameters'!$H$25="","&lt;no limit&gt;",ROUNDDOWN((($I25-'Checklist Parameters'!$H$24)/'Checklist Parameters'!$H$25)+1,0)))</f>
        <v>&lt;no limit&gt;</v>
      </c>
      <c r="AF25" s="174">
        <f t="shared" si="5"/>
        <v>0</v>
      </c>
      <c r="AG25" s="85">
        <f t="shared" si="0"/>
        <v>0</v>
      </c>
    </row>
    <row r="26" spans="1:45" ht="15">
      <c r="A26" s="390"/>
      <c r="B26" s="390"/>
      <c r="C26" s="390"/>
      <c r="D26" s="390"/>
      <c r="E26" s="390"/>
      <c r="F26" s="390"/>
      <c r="G26" s="390"/>
      <c r="H26" s="390"/>
      <c r="I26" s="390"/>
      <c r="J26" s="390"/>
      <c r="K26" s="390"/>
      <c r="L26" s="390"/>
      <c r="M26" s="390"/>
      <c r="N26" s="313">
        <f>IF(IF(I26&lt;'Checklist Parameters'!$H$22,0,($I26-$L26))&lt;0,0,IF(I26&lt;'Checklist Parameters'!$H$22,0,($I26-$L26)))</f>
        <v>0</v>
      </c>
      <c r="O26" s="394"/>
      <c r="P26" s="395"/>
      <c r="Q26" s="316">
        <f t="shared" si="1"/>
        <v>0</v>
      </c>
      <c r="R26" s="87">
        <f t="shared" si="2"/>
        <v>0</v>
      </c>
      <c r="S26" s="87">
        <f>IF('Checklist Parameters'!$H$60&lt;0.2,0.2,'Checklist Parameters'!$H$60)</f>
        <v>0.72</v>
      </c>
      <c r="T26" s="88">
        <f>IF($O26="",IF('Checklist District ID'!$C$43="Y",MAX($R26:$S26)*$I26,SUM($R26:$S26)*$I26),IF(O26&gt;0,Q26*S26))</f>
        <v>0</v>
      </c>
      <c r="U26" s="88">
        <f>IF(Q26&gt;0,((I26-T26)*'Formula Matrix'!$E$39),0)</f>
        <v>0</v>
      </c>
      <c r="V26" s="88">
        <f t="shared" si="3"/>
        <v>0</v>
      </c>
      <c r="W26" s="88">
        <f>IF(V26&gt;0,(V26*'Checklist Parameters'!$H$35),0)</f>
        <v>0</v>
      </c>
      <c r="X26" s="85">
        <f t="shared" si="4"/>
        <v>0</v>
      </c>
      <c r="Y26" s="148">
        <f>IF('Checklist Parameters'!$H$102&lt;&gt;"",(I26/43560)*'Checklist Parameters'!$H$102,"N/A")</f>
        <v>0</v>
      </c>
      <c r="Z26" s="154" t="str">
        <f>IF('Checklist Parameters'!$H$58&lt;&gt;"",((I26*'Checklist Parameters'!$H$58)*'Checklist Parameters'!$H$35)/1000,"N/A")</f>
        <v>N/A</v>
      </c>
      <c r="AA26" s="154">
        <f>IF('Checklist Parameters'!$H$101&lt;&gt;"",IFERROR(I26/'Checklist Parameters'!$H$101,0),"N/A")</f>
        <v>0</v>
      </c>
      <c r="AB26" s="148" t="str">
        <f>IF('Checklist Parameters'!$H$43&lt;&gt;"",(I26*'Checklist Parameters'!$H$43)/1000,"N/A")</f>
        <v>N/A</v>
      </c>
      <c r="AC26" s="85">
        <f>IF('Checklist Parameters'!$H$16="",$X26,IF(AND('Checklist Parameters'!$H$16&lt;$X26,'Checklist Parameters'!$H$16&gt;=3),'Checklist Parameters'!$H$16,IF(AND('Checklist Parameters'!$H$16&lt;$X26,'Checklist Parameters'!$H$16&lt;3),0,$X26)))</f>
        <v>0</v>
      </c>
      <c r="AD26" s="85" t="str">
        <f>IF(AND(I26&lt;'Checklist Parameters'!$H$22,$I26&lt;&gt;0),"Y","")</f>
        <v/>
      </c>
      <c r="AE26" s="85" t="str">
        <f>IF($AD26="Y",0,IF('Checklist Parameters'!$H$25="","&lt;no limit&gt;",ROUNDDOWN((($I26-'Checklist Parameters'!$H$24)/'Checklist Parameters'!$H$25)+1,0)))</f>
        <v>&lt;no limit&gt;</v>
      </c>
      <c r="AF26" s="174">
        <f t="shared" si="5"/>
        <v>0</v>
      </c>
      <c r="AG26" s="85">
        <f t="shared" si="0"/>
        <v>0</v>
      </c>
    </row>
    <row r="27" spans="1:45" ht="15">
      <c r="A27" s="390"/>
      <c r="B27" s="390"/>
      <c r="C27" s="390"/>
      <c r="D27" s="390"/>
      <c r="E27" s="390"/>
      <c r="F27" s="390"/>
      <c r="G27" s="390"/>
      <c r="H27" s="390"/>
      <c r="I27" s="390"/>
      <c r="J27" s="390"/>
      <c r="K27" s="390"/>
      <c r="L27" s="390"/>
      <c r="M27" s="390"/>
      <c r="N27" s="313">
        <f>IF(IF(I27&lt;'Checklist Parameters'!$H$22,0,($I27-$L27))&lt;0,0,IF(I27&lt;'Checklist Parameters'!$H$22,0,($I27-$L27)))</f>
        <v>0</v>
      </c>
      <c r="O27" s="394"/>
      <c r="P27" s="395"/>
      <c r="Q27" s="316">
        <f t="shared" si="1"/>
        <v>0</v>
      </c>
      <c r="R27" s="87">
        <f t="shared" si="2"/>
        <v>0</v>
      </c>
      <c r="S27" s="87">
        <f>IF('Checklist Parameters'!$H$60&lt;0.2,0.2,'Checklist Parameters'!$H$60)</f>
        <v>0.72</v>
      </c>
      <c r="T27" s="88">
        <f>IF($O27="",IF('Checklist District ID'!$C$43="Y",MAX($R27:$S27)*$I27,SUM($R27:$S27)*$I27),IF(O27&gt;0,Q27*S27))</f>
        <v>0</v>
      </c>
      <c r="U27" s="88">
        <f>IF(Q27&gt;0,((I27-T27)*'Formula Matrix'!$E$39),0)</f>
        <v>0</v>
      </c>
      <c r="V27" s="88">
        <f t="shared" si="3"/>
        <v>0</v>
      </c>
      <c r="W27" s="88">
        <f>IF(V27&gt;0,(V27*'Checklist Parameters'!$H$35),0)</f>
        <v>0</v>
      </c>
      <c r="X27" s="85">
        <f t="shared" si="4"/>
        <v>0</v>
      </c>
      <c r="Y27" s="148">
        <f>IF('Checklist Parameters'!$H$102&lt;&gt;"",(I27/43560)*'Checklist Parameters'!$H$102,"N/A")</f>
        <v>0</v>
      </c>
      <c r="Z27" s="154" t="str">
        <f>IF('Checklist Parameters'!$H$58&lt;&gt;"",((I27*'Checklist Parameters'!$H$58)*'Checklist Parameters'!$H$35)/1000,"N/A")</f>
        <v>N/A</v>
      </c>
      <c r="AA27" s="154">
        <f>IF('Checklist Parameters'!$H$101&lt;&gt;"",IFERROR(I27/'Checklist Parameters'!$H$101,0),"N/A")</f>
        <v>0</v>
      </c>
      <c r="AB27" s="148" t="str">
        <f>IF('Checklist Parameters'!$H$43&lt;&gt;"",(I27*'Checklist Parameters'!$H$43)/1000,"N/A")</f>
        <v>N/A</v>
      </c>
      <c r="AC27" s="85">
        <f>IF('Checklist Parameters'!$H$16="",$X27,IF(AND('Checklist Parameters'!$H$16&lt;$X27,'Checklist Parameters'!$H$16&gt;=3),'Checklist Parameters'!$H$16,IF(AND('Checklist Parameters'!$H$16&lt;$X27,'Checklist Parameters'!$H$16&lt;3),0,$X27)))</f>
        <v>0</v>
      </c>
      <c r="AD27" s="85" t="str">
        <f>IF(AND(I27&lt;'Checklist Parameters'!$H$22,$I27&lt;&gt;0),"Y","")</f>
        <v/>
      </c>
      <c r="AE27" s="85" t="str">
        <f>IF($AD27="Y",0,IF('Checklist Parameters'!$H$25="","&lt;no limit&gt;",ROUNDDOWN((($I27-'Checklist Parameters'!$H$24)/'Checklist Parameters'!$H$25)+1,0)))</f>
        <v>&lt;no limit&gt;</v>
      </c>
      <c r="AF27" s="174">
        <f t="shared" si="5"/>
        <v>0</v>
      </c>
      <c r="AG27" s="85">
        <f t="shared" si="0"/>
        <v>0</v>
      </c>
    </row>
    <row r="28" spans="1:45" ht="15">
      <c r="A28" s="390"/>
      <c r="B28" s="390"/>
      <c r="C28" s="390"/>
      <c r="D28" s="390"/>
      <c r="E28" s="390"/>
      <c r="F28" s="390"/>
      <c r="G28" s="390"/>
      <c r="H28" s="390"/>
      <c r="I28" s="390"/>
      <c r="J28" s="390"/>
      <c r="K28" s="390"/>
      <c r="L28" s="390"/>
      <c r="M28" s="390"/>
      <c r="N28" s="313">
        <f>IF(IF(I28&lt;'Checklist Parameters'!$H$22,0,($I28-$L28))&lt;0,0,IF(I28&lt;'Checklist Parameters'!$H$22,0,($I28-$L28)))</f>
        <v>0</v>
      </c>
      <c r="O28" s="394"/>
      <c r="P28" s="395"/>
      <c r="Q28" s="316">
        <f t="shared" si="1"/>
        <v>0</v>
      </c>
      <c r="R28" s="87">
        <f t="shared" si="2"/>
        <v>0</v>
      </c>
      <c r="S28" s="87">
        <f>IF('Checklist Parameters'!$H$60&lt;0.2,0.2,'Checklist Parameters'!$H$60)</f>
        <v>0.72</v>
      </c>
      <c r="T28" s="88">
        <f>IF($O28="",IF('Checklist District ID'!$C$43="Y",MAX($R28:$S28)*$I28,SUM($R28:$S28)*$I28),IF(O28&gt;0,Q28*S28))</f>
        <v>0</v>
      </c>
      <c r="U28" s="88">
        <f>IF(Q28&gt;0,((I28-T28)*'Formula Matrix'!$E$39),0)</f>
        <v>0</v>
      </c>
      <c r="V28" s="88">
        <f t="shared" si="3"/>
        <v>0</v>
      </c>
      <c r="W28" s="88">
        <f>IF(V28&gt;0,(V28*'Checklist Parameters'!$H$35),0)</f>
        <v>0</v>
      </c>
      <c r="X28" s="85">
        <f t="shared" si="4"/>
        <v>0</v>
      </c>
      <c r="Y28" s="148">
        <f>IF('Checklist Parameters'!$H$102&lt;&gt;"",(I28/43560)*'Checklist Parameters'!$H$102,"N/A")</f>
        <v>0</v>
      </c>
      <c r="Z28" s="154" t="str">
        <f>IF('Checklist Parameters'!$H$58&lt;&gt;"",((I28*'Checklist Parameters'!$H$58)*'Checklist Parameters'!$H$35)/1000,"N/A")</f>
        <v>N/A</v>
      </c>
      <c r="AA28" s="154">
        <f>IF('Checklist Parameters'!$H$101&lt;&gt;"",IFERROR(I28/'Checklist Parameters'!$H$101,0),"N/A")</f>
        <v>0</v>
      </c>
      <c r="AB28" s="148" t="str">
        <f>IF('Checklist Parameters'!$H$43&lt;&gt;"",(I28*'Checklist Parameters'!$H$43)/1000,"N/A")</f>
        <v>N/A</v>
      </c>
      <c r="AC28" s="85">
        <f>IF('Checklist Parameters'!$H$16="",$X28,IF(AND('Checklist Parameters'!$H$16&lt;$X28,'Checklist Parameters'!$H$16&gt;=3),'Checklist Parameters'!$H$16,IF(AND('Checklist Parameters'!$H$16&lt;$X28,'Checklist Parameters'!$H$16&lt;3),0,$X28)))</f>
        <v>0</v>
      </c>
      <c r="AD28" s="85" t="str">
        <f>IF(AND(I28&lt;'Checklist Parameters'!$H$22,$I28&lt;&gt;0),"Y","")</f>
        <v/>
      </c>
      <c r="AE28" s="85" t="str">
        <f>IF($AD28="Y",0,IF('Checklist Parameters'!$H$25="","&lt;no limit&gt;",ROUNDDOWN((($I28-'Checklist Parameters'!$H$24)/'Checklist Parameters'!$H$25)+1,0)))</f>
        <v>&lt;no limit&gt;</v>
      </c>
      <c r="AF28" s="174">
        <f t="shared" si="5"/>
        <v>0</v>
      </c>
      <c r="AG28" s="85">
        <f t="shared" si="0"/>
        <v>0</v>
      </c>
    </row>
    <row r="29" spans="1:45" ht="15">
      <c r="A29" s="390"/>
      <c r="B29" s="390"/>
      <c r="C29" s="390"/>
      <c r="D29" s="390"/>
      <c r="E29" s="390"/>
      <c r="F29" s="390"/>
      <c r="G29" s="390"/>
      <c r="H29" s="390"/>
      <c r="I29" s="390"/>
      <c r="J29" s="390"/>
      <c r="K29" s="390"/>
      <c r="L29" s="390"/>
      <c r="M29" s="390"/>
      <c r="N29" s="313">
        <f>IF(IF(I29&lt;'Checklist Parameters'!$H$22,0,($I29-$L29))&lt;0,0,IF(I29&lt;'Checklist Parameters'!$H$22,0,($I29-$L29)))</f>
        <v>0</v>
      </c>
      <c r="O29" s="394"/>
      <c r="P29" s="395"/>
      <c r="Q29" s="316">
        <f t="shared" si="1"/>
        <v>0</v>
      </c>
      <c r="R29" s="87">
        <f t="shared" si="2"/>
        <v>0</v>
      </c>
      <c r="S29" s="87">
        <f>IF('Checklist Parameters'!$H$60&lt;0.2,0.2,'Checklist Parameters'!$H$60)</f>
        <v>0.72</v>
      </c>
      <c r="T29" s="88">
        <f>IF($O29="",IF('Checklist District ID'!$C$43="Y",MAX($R29:$S29)*$I29,SUM($R29:$S29)*$I29),IF(O29&gt;0,Q29*S29))</f>
        <v>0</v>
      </c>
      <c r="U29" s="88">
        <f>IF(Q29&gt;0,((I29-T29)*'Formula Matrix'!$E$39),0)</f>
        <v>0</v>
      </c>
      <c r="V29" s="88">
        <f t="shared" si="3"/>
        <v>0</v>
      </c>
      <c r="W29" s="88">
        <f>IF(V29&gt;0,(V29*'Checklist Parameters'!$H$35),0)</f>
        <v>0</v>
      </c>
      <c r="X29" s="85">
        <f t="shared" si="4"/>
        <v>0</v>
      </c>
      <c r="Y29" s="148">
        <f>IF('Checklist Parameters'!$H$102&lt;&gt;"",(I29/43560)*'Checklist Parameters'!$H$102,"N/A")</f>
        <v>0</v>
      </c>
      <c r="Z29" s="154" t="str">
        <f>IF('Checklist Parameters'!$H$58&lt;&gt;"",((I29*'Checklist Parameters'!$H$58)*'Checklist Parameters'!$H$35)/1000,"N/A")</f>
        <v>N/A</v>
      </c>
      <c r="AA29" s="154">
        <f>IF('Checklist Parameters'!$H$101&lt;&gt;"",IFERROR(I29/'Checklist Parameters'!$H$101,0),"N/A")</f>
        <v>0</v>
      </c>
      <c r="AB29" s="148" t="str">
        <f>IF('Checklist Parameters'!$H$43&lt;&gt;"",(I29*'Checklist Parameters'!$H$43)/1000,"N/A")</f>
        <v>N/A</v>
      </c>
      <c r="AC29" s="85">
        <f>IF('Checklist Parameters'!$H$16="",$X29,IF(AND('Checklist Parameters'!$H$16&lt;$X29,'Checklist Parameters'!$H$16&gt;=3),'Checklist Parameters'!$H$16,IF(AND('Checklist Parameters'!$H$16&lt;$X29,'Checklist Parameters'!$H$16&lt;3),0,$X29)))</f>
        <v>0</v>
      </c>
      <c r="AD29" s="85" t="str">
        <f>IF(AND(I29&lt;'Checklist Parameters'!$H$22,$I29&lt;&gt;0),"Y","")</f>
        <v/>
      </c>
      <c r="AE29" s="85" t="str">
        <f>IF($AD29="Y",0,IF('Checklist Parameters'!$H$25="","&lt;no limit&gt;",ROUNDDOWN((($I29-'Checklist Parameters'!$H$24)/'Checklist Parameters'!$H$25)+1,0)))</f>
        <v>&lt;no limit&gt;</v>
      </c>
      <c r="AF29" s="174">
        <f t="shared" si="5"/>
        <v>0</v>
      </c>
      <c r="AG29" s="85">
        <f t="shared" si="0"/>
        <v>0</v>
      </c>
    </row>
    <row r="30" spans="1:45" ht="15">
      <c r="A30" s="390"/>
      <c r="B30" s="390"/>
      <c r="C30" s="390"/>
      <c r="D30" s="390"/>
      <c r="E30" s="390"/>
      <c r="F30" s="390"/>
      <c r="G30" s="390"/>
      <c r="H30" s="390"/>
      <c r="I30" s="390"/>
      <c r="J30" s="390"/>
      <c r="K30" s="390"/>
      <c r="L30" s="390"/>
      <c r="M30" s="390"/>
      <c r="N30" s="313">
        <f>IF(IF(I30&lt;'Checklist Parameters'!$H$22,0,($I30-$L30))&lt;0,0,IF(I30&lt;'Checklist Parameters'!$H$22,0,($I30-$L30)))</f>
        <v>0</v>
      </c>
      <c r="O30" s="394"/>
      <c r="P30" s="395"/>
      <c r="Q30" s="316">
        <f t="shared" si="1"/>
        <v>0</v>
      </c>
      <c r="R30" s="87">
        <f t="shared" si="2"/>
        <v>0</v>
      </c>
      <c r="S30" s="87">
        <f>IF('Checklist Parameters'!$H$60&lt;0.2,0.2,'Checklist Parameters'!$H$60)</f>
        <v>0.72</v>
      </c>
      <c r="T30" s="88">
        <f>IF($O30="",IF('Checklist District ID'!$C$43="Y",MAX($R30:$S30)*$I30,SUM($R30:$S30)*$I30),IF(O30&gt;0,Q30*S30))</f>
        <v>0</v>
      </c>
      <c r="U30" s="88">
        <f>IF(Q30&gt;0,((I30-T30)*'Formula Matrix'!$E$39),0)</f>
        <v>0</v>
      </c>
      <c r="V30" s="88">
        <f t="shared" si="3"/>
        <v>0</v>
      </c>
      <c r="W30" s="88">
        <f>IF(V30&gt;0,(V30*'Checklist Parameters'!$H$35),0)</f>
        <v>0</v>
      </c>
      <c r="X30" s="85">
        <f t="shared" si="4"/>
        <v>0</v>
      </c>
      <c r="Y30" s="148">
        <f>IF('Checklist Parameters'!$H$102&lt;&gt;"",(I30/43560)*'Checklist Parameters'!$H$102,"N/A")</f>
        <v>0</v>
      </c>
      <c r="Z30" s="154" t="str">
        <f>IF('Checklist Parameters'!$H$58&lt;&gt;"",((I30*'Checklist Parameters'!$H$58)*'Checklist Parameters'!$H$35)/1000,"N/A")</f>
        <v>N/A</v>
      </c>
      <c r="AA30" s="154">
        <f>IF('Checklist Parameters'!$H$101&lt;&gt;"",IFERROR(I30/'Checklist Parameters'!$H$101,0),"N/A")</f>
        <v>0</v>
      </c>
      <c r="AB30" s="148" t="str">
        <f>IF('Checklist Parameters'!$H$43&lt;&gt;"",(I30*'Checklist Parameters'!$H$43)/1000,"N/A")</f>
        <v>N/A</v>
      </c>
      <c r="AC30" s="85">
        <f>IF('Checklist Parameters'!$H$16="",$X30,IF(AND('Checklist Parameters'!$H$16&lt;$X30,'Checklist Parameters'!$H$16&gt;=3),'Checklist Parameters'!$H$16,IF(AND('Checklist Parameters'!$H$16&lt;$X30,'Checklist Parameters'!$H$16&lt;3),0,$X30)))</f>
        <v>0</v>
      </c>
      <c r="AD30" s="85" t="str">
        <f>IF(AND(I30&lt;'Checklist Parameters'!$H$22,$I30&lt;&gt;0),"Y","")</f>
        <v/>
      </c>
      <c r="AE30" s="85" t="str">
        <f>IF($AD30="Y",0,IF('Checklist Parameters'!$H$25="","&lt;no limit&gt;",ROUNDDOWN((($I30-'Checklist Parameters'!$H$24)/'Checklist Parameters'!$H$25)+1,0)))</f>
        <v>&lt;no limit&gt;</v>
      </c>
      <c r="AF30" s="174">
        <f t="shared" si="5"/>
        <v>0</v>
      </c>
      <c r="AG30" s="85">
        <f t="shared" si="0"/>
        <v>0</v>
      </c>
    </row>
    <row r="31" spans="1:45" ht="15">
      <c r="A31" s="390"/>
      <c r="B31" s="390"/>
      <c r="C31" s="390"/>
      <c r="D31" s="390"/>
      <c r="E31" s="390"/>
      <c r="F31" s="390"/>
      <c r="G31" s="390"/>
      <c r="H31" s="390"/>
      <c r="I31" s="390"/>
      <c r="J31" s="390"/>
      <c r="K31" s="390"/>
      <c r="L31" s="390"/>
      <c r="M31" s="390"/>
      <c r="N31" s="313">
        <f>IF(IF(I31&lt;'Checklist Parameters'!$H$22,0,($I31-$L31))&lt;0,0,IF(I31&lt;'Checklist Parameters'!$H$22,0,($I31-$L31)))</f>
        <v>0</v>
      </c>
      <c r="O31" s="394"/>
      <c r="P31" s="395"/>
      <c r="Q31" s="316">
        <f t="shared" si="1"/>
        <v>0</v>
      </c>
      <c r="R31" s="87">
        <f t="shared" si="2"/>
        <v>0</v>
      </c>
      <c r="S31" s="87">
        <f>IF('Checklist Parameters'!$H$60&lt;0.2,0.2,'Checklist Parameters'!$H$60)</f>
        <v>0.72</v>
      </c>
      <c r="T31" s="88">
        <f>IF($O31="",IF('Checklist District ID'!$C$43="Y",MAX($R31:$S31)*$I31,SUM($R31:$S31)*$I31),IF(O31&gt;0,Q31*S31))</f>
        <v>0</v>
      </c>
      <c r="U31" s="88">
        <f>IF(Q31&gt;0,((I31-T31)*'Formula Matrix'!$E$39),0)</f>
        <v>0</v>
      </c>
      <c r="V31" s="88">
        <f t="shared" si="3"/>
        <v>0</v>
      </c>
      <c r="W31" s="88">
        <f>IF(V31&gt;0,(V31*'Checklist Parameters'!$H$35),0)</f>
        <v>0</v>
      </c>
      <c r="X31" s="85">
        <f t="shared" si="4"/>
        <v>0</v>
      </c>
      <c r="Y31" s="148">
        <f>IF('Checklist Parameters'!$H$102&lt;&gt;"",(I31/43560)*'Checklist Parameters'!$H$102,"N/A")</f>
        <v>0</v>
      </c>
      <c r="Z31" s="154" t="str">
        <f>IF('Checklist Parameters'!$H$58&lt;&gt;"",((I31*'Checklist Parameters'!$H$58)*'Checklist Parameters'!$H$35)/1000,"N/A")</f>
        <v>N/A</v>
      </c>
      <c r="AA31" s="154">
        <f>IF('Checklist Parameters'!$H$101&lt;&gt;"",IFERROR(I31/'Checklist Parameters'!$H$101,0),"N/A")</f>
        <v>0</v>
      </c>
      <c r="AB31" s="148" t="str">
        <f>IF('Checklist Parameters'!$H$43&lt;&gt;"",(I31*'Checklist Parameters'!$H$43)/1000,"N/A")</f>
        <v>N/A</v>
      </c>
      <c r="AC31" s="85">
        <f>IF('Checklist Parameters'!$H$16="",$X31,IF(AND('Checklist Parameters'!$H$16&lt;$X31,'Checklist Parameters'!$H$16&gt;=3),'Checklist Parameters'!$H$16,IF(AND('Checklist Parameters'!$H$16&lt;$X31,'Checklist Parameters'!$H$16&lt;3),0,$X31)))</f>
        <v>0</v>
      </c>
      <c r="AD31" s="85" t="str">
        <f>IF(AND(I31&lt;'Checklist Parameters'!$H$22,$I31&lt;&gt;0),"Y","")</f>
        <v/>
      </c>
      <c r="AE31" s="85" t="str">
        <f>IF($AD31="Y",0,IF('Checklist Parameters'!$H$25="","&lt;no limit&gt;",ROUNDDOWN((($I31-'Checklist Parameters'!$H$24)/'Checklist Parameters'!$H$25)+1,0)))</f>
        <v>&lt;no limit&gt;</v>
      </c>
      <c r="AF31" s="174">
        <f t="shared" si="5"/>
        <v>0</v>
      </c>
      <c r="AG31" s="85">
        <f t="shared" si="0"/>
        <v>0</v>
      </c>
    </row>
    <row r="32" spans="1:45" ht="15">
      <c r="A32" s="390"/>
      <c r="B32" s="390"/>
      <c r="C32" s="390"/>
      <c r="D32" s="390"/>
      <c r="E32" s="390"/>
      <c r="F32" s="390"/>
      <c r="G32" s="390"/>
      <c r="H32" s="390"/>
      <c r="I32" s="390"/>
      <c r="J32" s="390"/>
      <c r="K32" s="390"/>
      <c r="L32" s="390"/>
      <c r="M32" s="390"/>
      <c r="N32" s="313">
        <f>IF(IF(I32&lt;'Checklist Parameters'!$H$22,0,($I32-$L32))&lt;0,0,IF(I32&lt;'Checklist Parameters'!$H$22,0,($I32-$L32)))</f>
        <v>0</v>
      </c>
      <c r="O32" s="394"/>
      <c r="P32" s="395"/>
      <c r="Q32" s="316">
        <f t="shared" si="1"/>
        <v>0</v>
      </c>
      <c r="R32" s="87">
        <f t="shared" si="2"/>
        <v>0</v>
      </c>
      <c r="S32" s="87">
        <f>IF('Checklist Parameters'!$H$60&lt;0.2,0.2,'Checklist Parameters'!$H$60)</f>
        <v>0.72</v>
      </c>
      <c r="T32" s="88">
        <f>IF($O32="",IF('Checklist District ID'!$C$43="Y",MAX($R32:$S32)*$I32,SUM($R32:$S32)*$I32),IF(O32&gt;0,Q32*S32))</f>
        <v>0</v>
      </c>
      <c r="U32" s="88">
        <f>IF(Q32&gt;0,((I32-T32)*'Formula Matrix'!$E$39),0)</f>
        <v>0</v>
      </c>
      <c r="V32" s="88">
        <f t="shared" si="3"/>
        <v>0</v>
      </c>
      <c r="W32" s="88">
        <f>IF(V32&gt;0,(V32*'Checklist Parameters'!$H$35),0)</f>
        <v>0</v>
      </c>
      <c r="X32" s="85">
        <f t="shared" si="4"/>
        <v>0</v>
      </c>
      <c r="Y32" s="148">
        <f>IF('Checklist Parameters'!$H$102&lt;&gt;"",(I32/43560)*'Checklist Parameters'!$H$102,"N/A")</f>
        <v>0</v>
      </c>
      <c r="Z32" s="154" t="str">
        <f>IF('Checklist Parameters'!$H$58&lt;&gt;"",((I32*'Checklist Parameters'!$H$58)*'Checklist Parameters'!$H$35)/1000,"N/A")</f>
        <v>N/A</v>
      </c>
      <c r="AA32" s="154">
        <f>IF('Checklist Parameters'!$H$101&lt;&gt;"",IFERROR(I32/'Checklist Parameters'!$H$101,0),"N/A")</f>
        <v>0</v>
      </c>
      <c r="AB32" s="148" t="str">
        <f>IF('Checklist Parameters'!$H$43&lt;&gt;"",(I32*'Checklist Parameters'!$H$43)/1000,"N/A")</f>
        <v>N/A</v>
      </c>
      <c r="AC32" s="85">
        <f>IF('Checklist Parameters'!$H$16="",$X32,IF(AND('Checklist Parameters'!$H$16&lt;$X32,'Checklist Parameters'!$H$16&gt;=3),'Checklist Parameters'!$H$16,IF(AND('Checklist Parameters'!$H$16&lt;$X32,'Checklist Parameters'!$H$16&lt;3),0,$X32)))</f>
        <v>0</v>
      </c>
      <c r="AD32" s="85" t="str">
        <f>IF(AND(I32&lt;'Checklist Parameters'!$H$22,$I32&lt;&gt;0),"Y","")</f>
        <v/>
      </c>
      <c r="AE32" s="85" t="str">
        <f>IF($AD32="Y",0,IF('Checklist Parameters'!$H$25="","&lt;no limit&gt;",ROUNDDOWN((($I32-'Checklist Parameters'!$H$24)/'Checklist Parameters'!$H$25)+1,0)))</f>
        <v>&lt;no limit&gt;</v>
      </c>
      <c r="AF32" s="174">
        <f t="shared" si="5"/>
        <v>0</v>
      </c>
      <c r="AG32" s="85">
        <f t="shared" si="0"/>
        <v>0</v>
      </c>
    </row>
    <row r="33" spans="1:45" ht="15">
      <c r="A33" s="390"/>
      <c r="B33" s="390"/>
      <c r="C33" s="390"/>
      <c r="D33" s="390"/>
      <c r="E33" s="390"/>
      <c r="F33" s="390"/>
      <c r="G33" s="390"/>
      <c r="H33" s="390"/>
      <c r="I33" s="390"/>
      <c r="J33" s="390"/>
      <c r="K33" s="390"/>
      <c r="L33" s="390"/>
      <c r="M33" s="390"/>
      <c r="N33" s="313">
        <f>IF(IF(I33&lt;'Checklist Parameters'!$H$22,0,($I33-$L33))&lt;0,0,IF(I33&lt;'Checklist Parameters'!$H$22,0,($I33-$L33)))</f>
        <v>0</v>
      </c>
      <c r="O33" s="394"/>
      <c r="P33" s="395"/>
      <c r="Q33" s="316">
        <f t="shared" si="1"/>
        <v>0</v>
      </c>
      <c r="R33" s="87">
        <f t="shared" si="2"/>
        <v>0</v>
      </c>
      <c r="S33" s="87">
        <f>IF('Checklist Parameters'!$H$60&lt;0.2,0.2,'Checklist Parameters'!$H$60)</f>
        <v>0.72</v>
      </c>
      <c r="T33" s="88">
        <f>IF($O33="",IF('Checklist District ID'!$C$43="Y",MAX($R33:$S33)*$I33,SUM($R33:$S33)*$I33),IF(O33&gt;0,Q33*S33))</f>
        <v>0</v>
      </c>
      <c r="U33" s="88">
        <f>IF(Q33&gt;0,((I33-T33)*'Formula Matrix'!$E$39),0)</f>
        <v>0</v>
      </c>
      <c r="V33" s="88">
        <f t="shared" si="3"/>
        <v>0</v>
      </c>
      <c r="W33" s="88">
        <f>IF(V33&gt;0,(V33*'Checklist Parameters'!$H$35),0)</f>
        <v>0</v>
      </c>
      <c r="X33" s="85">
        <f t="shared" si="4"/>
        <v>0</v>
      </c>
      <c r="Y33" s="148">
        <f>IF('Checklist Parameters'!$H$102&lt;&gt;"",(I33/43560)*'Checklist Parameters'!$H$102,"N/A")</f>
        <v>0</v>
      </c>
      <c r="Z33" s="154" t="str">
        <f>IF('Checklist Parameters'!$H$58&lt;&gt;"",((I33*'Checklist Parameters'!$H$58)*'Checklist Parameters'!$H$35)/1000,"N/A")</f>
        <v>N/A</v>
      </c>
      <c r="AA33" s="154">
        <f>IF('Checklist Parameters'!$H$101&lt;&gt;"",IFERROR(I33/'Checklist Parameters'!$H$101,0),"N/A")</f>
        <v>0</v>
      </c>
      <c r="AB33" s="148" t="str">
        <f>IF('Checklist Parameters'!$H$43&lt;&gt;"",(I33*'Checklist Parameters'!$H$43)/1000,"N/A")</f>
        <v>N/A</v>
      </c>
      <c r="AC33" s="85">
        <f>IF('Checklist Parameters'!$H$16="",$X33,IF(AND('Checklist Parameters'!$H$16&lt;$X33,'Checklist Parameters'!$H$16&gt;=3),'Checklist Parameters'!$H$16,IF(AND('Checklist Parameters'!$H$16&lt;$X33,'Checklist Parameters'!$H$16&lt;3),0,$X33)))</f>
        <v>0</v>
      </c>
      <c r="AD33" s="85" t="str">
        <f>IF(AND(I33&lt;'Checklist Parameters'!$H$22,$I33&lt;&gt;0),"Y","")</f>
        <v/>
      </c>
      <c r="AE33" s="85" t="str">
        <f>IF($AD33="Y",0,IF('Checklist Parameters'!$H$25="","&lt;no limit&gt;",ROUNDDOWN((($I33-'Checklist Parameters'!$H$24)/'Checklist Parameters'!$H$25)+1,0)))</f>
        <v>&lt;no limit&gt;</v>
      </c>
      <c r="AF33" s="174">
        <f t="shared" si="5"/>
        <v>0</v>
      </c>
      <c r="AG33" s="85">
        <f t="shared" si="0"/>
        <v>0</v>
      </c>
    </row>
    <row r="34" spans="1:45" ht="15">
      <c r="A34" s="390"/>
      <c r="B34" s="390"/>
      <c r="C34" s="390"/>
      <c r="D34" s="390"/>
      <c r="E34" s="390"/>
      <c r="F34" s="390"/>
      <c r="G34" s="390"/>
      <c r="H34" s="390"/>
      <c r="I34" s="390"/>
      <c r="J34" s="390"/>
      <c r="K34" s="390"/>
      <c r="L34" s="390"/>
      <c r="M34" s="390"/>
      <c r="N34" s="313">
        <f>IF(IF(I34&lt;'Checklist Parameters'!$H$22,0,($I34-$L34))&lt;0,0,IF(I34&lt;'Checklist Parameters'!$H$22,0,($I34-$L34)))</f>
        <v>0</v>
      </c>
      <c r="O34" s="394"/>
      <c r="P34" s="395"/>
      <c r="Q34" s="316">
        <f t="shared" si="1"/>
        <v>0</v>
      </c>
      <c r="R34" s="87">
        <f t="shared" si="2"/>
        <v>0</v>
      </c>
      <c r="S34" s="87">
        <f>IF('Checklist Parameters'!$H$60&lt;0.2,0.2,'Checklist Parameters'!$H$60)</f>
        <v>0.72</v>
      </c>
      <c r="T34" s="88">
        <f>IF($O34="",IF('Checklist District ID'!$C$43="Y",MAX($R34:$S34)*$I34,SUM($R34:$S34)*$I34),IF(O34&gt;0,Q34*S34))</f>
        <v>0</v>
      </c>
      <c r="U34" s="88">
        <f>IF(Q34&gt;0,((I34-T34)*'Formula Matrix'!$E$39),0)</f>
        <v>0</v>
      </c>
      <c r="V34" s="88">
        <f t="shared" si="3"/>
        <v>0</v>
      </c>
      <c r="W34" s="88">
        <f>IF(V34&gt;0,(V34*'Checklist Parameters'!$H$35),0)</f>
        <v>0</v>
      </c>
      <c r="X34" s="85">
        <f t="shared" si="4"/>
        <v>0</v>
      </c>
      <c r="Y34" s="148">
        <f>IF('Checklist Parameters'!$H$102&lt;&gt;"",(I34/43560)*'Checklist Parameters'!$H$102,"N/A")</f>
        <v>0</v>
      </c>
      <c r="Z34" s="154" t="str">
        <f>IF('Checklist Parameters'!$H$58&lt;&gt;"",((I34*'Checklist Parameters'!$H$58)*'Checklist Parameters'!$H$35)/1000,"N/A")</f>
        <v>N/A</v>
      </c>
      <c r="AA34" s="154">
        <f>IF('Checklist Parameters'!$H$101&lt;&gt;"",IFERROR(I34/'Checklist Parameters'!$H$101,0),"N/A")</f>
        <v>0</v>
      </c>
      <c r="AB34" s="148" t="str">
        <f>IF('Checklist Parameters'!$H$43&lt;&gt;"",(I34*'Checklist Parameters'!$H$43)/1000,"N/A")</f>
        <v>N/A</v>
      </c>
      <c r="AC34" s="85">
        <f>IF('Checklist Parameters'!$H$16="",$X34,IF(AND('Checklist Parameters'!$H$16&lt;$X34,'Checklist Parameters'!$H$16&gt;=3),'Checklist Parameters'!$H$16,IF(AND('Checklist Parameters'!$H$16&lt;$X34,'Checklist Parameters'!$H$16&lt;3),0,$X34)))</f>
        <v>0</v>
      </c>
      <c r="AD34" s="85" t="str">
        <f>IF(AND(I34&lt;'Checklist Parameters'!$H$22,$I34&lt;&gt;0),"Y","")</f>
        <v/>
      </c>
      <c r="AE34" s="85" t="str">
        <f>IF($AD34="Y",0,IF('Checklist Parameters'!$H$25="","&lt;no limit&gt;",ROUNDDOWN((($I34-'Checklist Parameters'!$H$24)/'Checklist Parameters'!$H$25)+1,0)))</f>
        <v>&lt;no limit&gt;</v>
      </c>
      <c r="AF34" s="174">
        <f t="shared" si="5"/>
        <v>0</v>
      </c>
      <c r="AG34" s="85">
        <f t="shared" si="0"/>
        <v>0</v>
      </c>
    </row>
    <row r="35" spans="1:45" ht="15">
      <c r="A35" s="390"/>
      <c r="B35" s="390"/>
      <c r="C35" s="390"/>
      <c r="D35" s="390"/>
      <c r="E35" s="390"/>
      <c r="F35" s="390"/>
      <c r="G35" s="390"/>
      <c r="H35" s="390"/>
      <c r="I35" s="390"/>
      <c r="J35" s="390"/>
      <c r="K35" s="390"/>
      <c r="L35" s="390"/>
      <c r="M35" s="390"/>
      <c r="N35" s="313">
        <f>IF(IF(I35&lt;'Checklist Parameters'!$H$22,0,($I35-$L35))&lt;0,0,IF(I35&lt;'Checklist Parameters'!$H$22,0,($I35-$L35)))</f>
        <v>0</v>
      </c>
      <c r="O35" s="394"/>
      <c r="P35" s="395"/>
      <c r="Q35" s="316">
        <f t="shared" si="1"/>
        <v>0</v>
      </c>
      <c r="R35" s="87">
        <f t="shared" si="2"/>
        <v>0</v>
      </c>
      <c r="S35" s="87">
        <f>IF('Checklist Parameters'!$H$60&lt;0.2,0.2,'Checklist Parameters'!$H$60)</f>
        <v>0.72</v>
      </c>
      <c r="T35" s="88">
        <f>IF($O35="",IF('Checklist District ID'!$C$43="Y",MAX($R35:$S35)*$I35,SUM($R35:$S35)*$I35),IF(O35&gt;0,Q35*S35))</f>
        <v>0</v>
      </c>
      <c r="U35" s="88">
        <f>IF(Q35&gt;0,((I35-T35)*'Formula Matrix'!$E$39),0)</f>
        <v>0</v>
      </c>
      <c r="V35" s="88">
        <f t="shared" si="3"/>
        <v>0</v>
      </c>
      <c r="W35" s="88">
        <f>IF(V35&gt;0,(V35*'Checklist Parameters'!$H$35),0)</f>
        <v>0</v>
      </c>
      <c r="X35" s="85">
        <f t="shared" si="4"/>
        <v>0</v>
      </c>
      <c r="Y35" s="148">
        <f>IF('Checklist Parameters'!$H$102&lt;&gt;"",(I35/43560)*'Checklist Parameters'!$H$102,"N/A")</f>
        <v>0</v>
      </c>
      <c r="Z35" s="154" t="str">
        <f>IF('Checklist Parameters'!$H$58&lt;&gt;"",((I35*'Checklist Parameters'!$H$58)*'Checklist Parameters'!$H$35)/1000,"N/A")</f>
        <v>N/A</v>
      </c>
      <c r="AA35" s="154">
        <f>IF('Checklist Parameters'!$H$101&lt;&gt;"",IFERROR(I35/'Checklist Parameters'!$H$101,0),"N/A")</f>
        <v>0</v>
      </c>
      <c r="AB35" s="148" t="str">
        <f>IF('Checklist Parameters'!$H$43&lt;&gt;"",(I35*'Checklist Parameters'!$H$43)/1000,"N/A")</f>
        <v>N/A</v>
      </c>
      <c r="AC35" s="85">
        <f>IF('Checklist Parameters'!$H$16="",$X35,IF(AND('Checklist Parameters'!$H$16&lt;$X35,'Checklist Parameters'!$H$16&gt;=3),'Checklist Parameters'!$H$16,IF(AND('Checklist Parameters'!$H$16&lt;$X35,'Checklist Parameters'!$H$16&lt;3),0,$X35)))</f>
        <v>0</v>
      </c>
      <c r="AD35" s="85" t="str">
        <f>IF(AND(I35&lt;'Checklist Parameters'!$H$22,$I35&lt;&gt;0),"Y","")</f>
        <v/>
      </c>
      <c r="AE35" s="85" t="str">
        <f>IF($AD35="Y",0,IF('Checklist Parameters'!$H$25="","&lt;no limit&gt;",ROUNDDOWN((($I35-'Checklist Parameters'!$H$24)/'Checklist Parameters'!$H$25)+1,0)))</f>
        <v>&lt;no limit&gt;</v>
      </c>
      <c r="AF35" s="174">
        <f t="shared" si="5"/>
        <v>0</v>
      </c>
      <c r="AG35" s="85">
        <f t="shared" si="0"/>
        <v>0</v>
      </c>
    </row>
    <row r="36" spans="1:45" ht="15">
      <c r="A36" s="390"/>
      <c r="B36" s="390"/>
      <c r="C36" s="390"/>
      <c r="D36" s="390"/>
      <c r="E36" s="390"/>
      <c r="F36" s="390"/>
      <c r="G36" s="390"/>
      <c r="H36" s="390"/>
      <c r="I36" s="390"/>
      <c r="J36" s="390"/>
      <c r="K36" s="390"/>
      <c r="L36" s="390"/>
      <c r="M36" s="390"/>
      <c r="N36" s="313">
        <f>IF(IF(I36&lt;'Checklist Parameters'!$H$22,0,($I36-$L36))&lt;0,0,IF(I36&lt;'Checklist Parameters'!$H$22,0,($I36-$L36)))</f>
        <v>0</v>
      </c>
      <c r="O36" s="394"/>
      <c r="P36" s="395"/>
      <c r="Q36" s="316">
        <f t="shared" si="1"/>
        <v>0</v>
      </c>
      <c r="R36" s="87">
        <f t="shared" si="2"/>
        <v>0</v>
      </c>
      <c r="S36" s="87">
        <f>IF('Checklist Parameters'!$H$60&lt;0.2,0.2,'Checklist Parameters'!$H$60)</f>
        <v>0.72</v>
      </c>
      <c r="T36" s="88">
        <f>IF($O36="",IF('Checklist District ID'!$C$43="Y",MAX($R36:$S36)*$I36,SUM($R36:$S36)*$I36),IF(O36&gt;0,Q36*S36))</f>
        <v>0</v>
      </c>
      <c r="U36" s="88">
        <f>IF(Q36&gt;0,((I36-T36)*'Formula Matrix'!$E$39),0)</f>
        <v>0</v>
      </c>
      <c r="V36" s="88">
        <f t="shared" si="3"/>
        <v>0</v>
      </c>
      <c r="W36" s="88">
        <f>IF(V36&gt;0,(V36*'Checklist Parameters'!$H$35),0)</f>
        <v>0</v>
      </c>
      <c r="X36" s="85">
        <f t="shared" si="4"/>
        <v>0</v>
      </c>
      <c r="Y36" s="148">
        <f>IF('Checklist Parameters'!$H$102&lt;&gt;"",(I36/43560)*'Checklist Parameters'!$H$102,"N/A")</f>
        <v>0</v>
      </c>
      <c r="Z36" s="154" t="str">
        <f>IF('Checklist Parameters'!$H$58&lt;&gt;"",((I36*'Checklist Parameters'!$H$58)*'Checklist Parameters'!$H$35)/1000,"N/A")</f>
        <v>N/A</v>
      </c>
      <c r="AA36" s="154">
        <f>IF('Checklist Parameters'!$H$101&lt;&gt;"",IFERROR(I36/'Checklist Parameters'!$H$101,0),"N/A")</f>
        <v>0</v>
      </c>
      <c r="AB36" s="148" t="str">
        <f>IF('Checklist Parameters'!$H$43&lt;&gt;"",(I36*'Checklist Parameters'!$H$43)/1000,"N/A")</f>
        <v>N/A</v>
      </c>
      <c r="AC36" s="85">
        <f>IF('Checklist Parameters'!$H$16="",$X36,IF(AND('Checklist Parameters'!$H$16&lt;$X36,'Checklist Parameters'!$H$16&gt;=3),'Checklist Parameters'!$H$16,IF(AND('Checklist Parameters'!$H$16&lt;$X36,'Checklist Parameters'!$H$16&lt;3),0,$X36)))</f>
        <v>0</v>
      </c>
      <c r="AD36" s="85" t="str">
        <f>IF(AND(I36&lt;'Checklist Parameters'!$H$22,$I36&lt;&gt;0),"Y","")</f>
        <v/>
      </c>
      <c r="AE36" s="85" t="str">
        <f>IF($AD36="Y",0,IF('Checklist Parameters'!$H$25="","&lt;no limit&gt;",ROUNDDOWN((($I36-'Checklist Parameters'!$H$24)/'Checklist Parameters'!$H$25)+1,0)))</f>
        <v>&lt;no limit&gt;</v>
      </c>
      <c r="AF36" s="174">
        <f t="shared" si="5"/>
        <v>0</v>
      </c>
      <c r="AG36" s="85">
        <f t="shared" si="0"/>
        <v>0</v>
      </c>
    </row>
    <row r="37" spans="1:45" ht="15">
      <c r="A37" s="390"/>
      <c r="B37" s="390"/>
      <c r="C37" s="390"/>
      <c r="D37" s="390"/>
      <c r="E37" s="390"/>
      <c r="F37" s="390"/>
      <c r="G37" s="390"/>
      <c r="H37" s="390"/>
      <c r="I37" s="390"/>
      <c r="J37" s="390"/>
      <c r="K37" s="390"/>
      <c r="L37" s="390"/>
      <c r="M37" s="390"/>
      <c r="N37" s="313">
        <f>IF(IF(I37&lt;'Checklist Parameters'!$H$22,0,($I37-$L37))&lt;0,0,IF(I37&lt;'Checklist Parameters'!$H$22,0,($I37-$L37)))</f>
        <v>0</v>
      </c>
      <c r="O37" s="394"/>
      <c r="P37" s="395"/>
      <c r="Q37" s="316">
        <f t="shared" si="1"/>
        <v>0</v>
      </c>
      <c r="R37" s="87">
        <f t="shared" si="2"/>
        <v>0</v>
      </c>
      <c r="S37" s="87">
        <f>IF('Checklist Parameters'!$H$60&lt;0.2,0.2,'Checklist Parameters'!$H$60)</f>
        <v>0.72</v>
      </c>
      <c r="T37" s="88">
        <f>IF($O37="",IF('Checklist District ID'!$C$43="Y",MAX($R37:$S37)*$I37,SUM($R37:$S37)*$I37),IF(O37&gt;0,Q37*S37))</f>
        <v>0</v>
      </c>
      <c r="U37" s="88">
        <f>IF(Q37&gt;0,((I37-T37)*'Formula Matrix'!$E$39),0)</f>
        <v>0</v>
      </c>
      <c r="V37" s="88">
        <f t="shared" si="3"/>
        <v>0</v>
      </c>
      <c r="W37" s="88">
        <f>IF(V37&gt;0,(V37*'Checklist Parameters'!$H$35),0)</f>
        <v>0</v>
      </c>
      <c r="X37" s="85">
        <f t="shared" si="4"/>
        <v>0</v>
      </c>
      <c r="Y37" s="148">
        <f>IF('Checklist Parameters'!$H$102&lt;&gt;"",(I37/43560)*'Checklist Parameters'!$H$102,"N/A")</f>
        <v>0</v>
      </c>
      <c r="Z37" s="154" t="str">
        <f>IF('Checklist Parameters'!$H$58&lt;&gt;"",((I37*'Checklist Parameters'!$H$58)*'Checklist Parameters'!$H$35)/1000,"N/A")</f>
        <v>N/A</v>
      </c>
      <c r="AA37" s="154">
        <f>IF('Checklist Parameters'!$H$101&lt;&gt;"",IFERROR(I37/'Checklist Parameters'!$H$101,0),"N/A")</f>
        <v>0</v>
      </c>
      <c r="AB37" s="148" t="str">
        <f>IF('Checklist Parameters'!$H$43&lt;&gt;"",(I37*'Checklist Parameters'!$H$43)/1000,"N/A")</f>
        <v>N/A</v>
      </c>
      <c r="AC37" s="85">
        <f>IF('Checklist Parameters'!$H$16="",$X37,IF(AND('Checklist Parameters'!$H$16&lt;$X37,'Checklist Parameters'!$H$16&gt;=3),'Checklist Parameters'!$H$16,IF(AND('Checklist Parameters'!$H$16&lt;$X37,'Checklist Parameters'!$H$16&lt;3),0,$X37)))</f>
        <v>0</v>
      </c>
      <c r="AD37" s="85" t="str">
        <f>IF(AND(I37&lt;'Checklist Parameters'!$H$22,$I37&lt;&gt;0),"Y","")</f>
        <v/>
      </c>
      <c r="AE37" s="85" t="str">
        <f>IF($AD37="Y",0,IF('Checklist Parameters'!$H$25="","&lt;no limit&gt;",ROUNDDOWN((($I37-'Checklist Parameters'!$H$24)/'Checklist Parameters'!$H$25)+1,0)))</f>
        <v>&lt;no limit&gt;</v>
      </c>
      <c r="AF37" s="174">
        <f t="shared" si="5"/>
        <v>0</v>
      </c>
      <c r="AG37" s="85">
        <f t="shared" si="0"/>
        <v>0</v>
      </c>
    </row>
    <row r="38" spans="1:45" ht="15">
      <c r="A38" s="390"/>
      <c r="B38" s="390"/>
      <c r="C38" s="390"/>
      <c r="D38" s="390"/>
      <c r="E38" s="390"/>
      <c r="F38" s="390"/>
      <c r="G38" s="390"/>
      <c r="H38" s="390"/>
      <c r="I38" s="390"/>
      <c r="J38" s="390"/>
      <c r="K38" s="390"/>
      <c r="L38" s="390"/>
      <c r="M38" s="390"/>
      <c r="N38" s="313">
        <f>IF(IF(I38&lt;'Checklist Parameters'!$H$22,0,($I38-$L38))&lt;0,0,IF(I38&lt;'Checklist Parameters'!$H$22,0,($I38-$L38)))</f>
        <v>0</v>
      </c>
      <c r="O38" s="394"/>
      <c r="P38" s="395"/>
      <c r="Q38" s="316">
        <f>IF(O38&lt;&gt;"",O38,N38)</f>
        <v>0</v>
      </c>
      <c r="R38" s="87">
        <f t="shared" si="2"/>
        <v>0</v>
      </c>
      <c r="S38" s="87">
        <f>IF('Checklist Parameters'!$H$60&lt;0.2,0.2,'Checklist Parameters'!$H$60)</f>
        <v>0.72</v>
      </c>
      <c r="T38" s="88">
        <f>IF($O38="",IF('Checklist District ID'!$C$43="Y",MAX($R38:$S38)*$I38,SUM($R38:$S38)*$I38),IF(O38&gt;0,Q38*S38))</f>
        <v>0</v>
      </c>
      <c r="U38" s="88">
        <f>IF(Q38&gt;0,((I38-T38)*'Formula Matrix'!$E$39),0)</f>
        <v>0</v>
      </c>
      <c r="V38" s="88">
        <f t="shared" si="3"/>
        <v>0</v>
      </c>
      <c r="W38" s="88">
        <f>IF(V38&gt;0,(V38*'Checklist Parameters'!$H$35),0)</f>
        <v>0</v>
      </c>
      <c r="X38" s="85">
        <f t="shared" si="4"/>
        <v>0</v>
      </c>
      <c r="Y38" s="148">
        <f>IF('Checklist Parameters'!$H$102&lt;&gt;"",(I38/43560)*'Checklist Parameters'!$H$102,"N/A")</f>
        <v>0</v>
      </c>
      <c r="Z38" s="154" t="str">
        <f>IF('Checklist Parameters'!$H$58&lt;&gt;"",((I38*'Checklist Parameters'!$H$58)*'Checklist Parameters'!$H$35)/1000,"N/A")</f>
        <v>N/A</v>
      </c>
      <c r="AA38" s="154">
        <f>IF('Checklist Parameters'!$H$101&lt;&gt;"",IFERROR(I38/'Checklist Parameters'!$H$101,0),"N/A")</f>
        <v>0</v>
      </c>
      <c r="AB38" s="148" t="str">
        <f>IF('Checklist Parameters'!$H$43&lt;&gt;"",(I38*'Checklist Parameters'!$H$43)/1000,"N/A")</f>
        <v>N/A</v>
      </c>
      <c r="AC38" s="85">
        <f>IF('Checklist Parameters'!$H$16="",$X38,IF(AND('Checklist Parameters'!$H$16&lt;$X38,'Checklist Parameters'!$H$16&gt;=3),'Checklist Parameters'!$H$16,IF(AND('Checklist Parameters'!$H$16&lt;$X38,'Checklist Parameters'!$H$16&lt;3),0,$X38)))</f>
        <v>0</v>
      </c>
      <c r="AD38" s="85" t="str">
        <f>IF(AND(I38&lt;'Checklist Parameters'!$H$22,$I38&lt;&gt;0),"Y","")</f>
        <v/>
      </c>
      <c r="AE38" s="85" t="str">
        <f>IF($AD38="Y",0,IF('Checklist Parameters'!$H$25="","&lt;no limit&gt;",ROUNDDOWN((($I38-'Checklist Parameters'!$H$24)/'Checklist Parameters'!$H$25)+1,0)))</f>
        <v>&lt;no limit&gt;</v>
      </c>
      <c r="AF38" s="174">
        <f t="shared" si="5"/>
        <v>0</v>
      </c>
      <c r="AG38" s="85">
        <f t="shared" si="0"/>
        <v>0</v>
      </c>
      <c r="AH38" s="1"/>
      <c r="AI38" s="1"/>
      <c r="AJ38" s="1"/>
      <c r="AK38" s="1"/>
      <c r="AL38" s="1"/>
      <c r="AM38" s="1"/>
      <c r="AN38" s="1"/>
      <c r="AO38" s="1"/>
      <c r="AP38" s="1"/>
      <c r="AQ38" s="1"/>
      <c r="AR38" s="1"/>
      <c r="AS38" s="1"/>
    </row>
    <row r="39" spans="1:45" ht="15">
      <c r="A39" s="390"/>
      <c r="B39" s="390"/>
      <c r="C39" s="390"/>
      <c r="D39" s="390"/>
      <c r="E39" s="390"/>
      <c r="F39" s="390"/>
      <c r="G39" s="390"/>
      <c r="H39" s="390"/>
      <c r="I39" s="390"/>
      <c r="J39" s="390"/>
      <c r="K39" s="390"/>
      <c r="L39" s="390"/>
      <c r="M39" s="390"/>
      <c r="N39" s="313">
        <f>IF(IF(I39&lt;'Checklist Parameters'!$H$22,0,($I39-$L39))&lt;0,0,IF(I39&lt;'Checklist Parameters'!$H$22,0,($I39-$L39)))</f>
        <v>0</v>
      </c>
      <c r="O39" s="394"/>
      <c r="P39" s="395"/>
      <c r="Q39" s="316">
        <f t="shared" si="1"/>
        <v>0</v>
      </c>
      <c r="R39" s="87">
        <f t="shared" si="2"/>
        <v>0</v>
      </c>
      <c r="S39" s="87">
        <f>IF('Checklist Parameters'!$H$60&lt;0.2,0.2,'Checklist Parameters'!$H$60)</f>
        <v>0.72</v>
      </c>
      <c r="T39" s="88">
        <f>IF($O39="",IF('Checklist District ID'!$C$43="Y",MAX($R39:$S39)*$I39,SUM($R39:$S39)*$I39),IF(O39&gt;0,Q39*S39))</f>
        <v>0</v>
      </c>
      <c r="U39" s="88">
        <f>IF(Q39&gt;0,((I39-T39)*'Formula Matrix'!$E$39),0)</f>
        <v>0</v>
      </c>
      <c r="V39" s="88">
        <f t="shared" si="3"/>
        <v>0</v>
      </c>
      <c r="W39" s="88">
        <f>IF(V39&gt;0,(V39*'Checklist Parameters'!$H$35),0)</f>
        <v>0</v>
      </c>
      <c r="X39" s="85">
        <f t="shared" si="4"/>
        <v>0</v>
      </c>
      <c r="Y39" s="148">
        <f>IF('Checklist Parameters'!$H$102&lt;&gt;"",(I39/43560)*'Checklist Parameters'!$H$102,"N/A")</f>
        <v>0</v>
      </c>
      <c r="Z39" s="154" t="str">
        <f>IF('Checklist Parameters'!$H$58&lt;&gt;"",((I39*'Checklist Parameters'!$H$58)*'Checklist Parameters'!$H$35)/1000,"N/A")</f>
        <v>N/A</v>
      </c>
      <c r="AA39" s="154">
        <f>IF('Checklist Parameters'!$H$101&lt;&gt;"",IFERROR(I39/'Checklist Parameters'!$H$101,0),"N/A")</f>
        <v>0</v>
      </c>
      <c r="AB39" s="148" t="str">
        <f>IF('Checklist Parameters'!$H$43&lt;&gt;"",(I39*'Checklist Parameters'!$H$43)/1000,"N/A")</f>
        <v>N/A</v>
      </c>
      <c r="AC39" s="85">
        <f>IF('Checklist Parameters'!$H$16="",$X39,IF(AND('Checklist Parameters'!$H$16&lt;$X39,'Checklist Parameters'!$H$16&gt;=3),'Checklist Parameters'!$H$16,IF(AND('Checklist Parameters'!$H$16&lt;$X39,'Checklist Parameters'!$H$16&lt;3),0,$X39)))</f>
        <v>0</v>
      </c>
      <c r="AD39" s="85" t="str">
        <f>IF(AND(I39&lt;'Checklist Parameters'!$H$22,$I39&lt;&gt;0),"Y","")</f>
        <v/>
      </c>
      <c r="AE39" s="85" t="str">
        <f>IF($AD39="Y",0,IF('Checklist Parameters'!$H$25="","&lt;no limit&gt;",ROUNDDOWN((($I39-'Checklist Parameters'!$H$24)/'Checklist Parameters'!$H$25)+1,0)))</f>
        <v>&lt;no limit&gt;</v>
      </c>
      <c r="AF39" s="174">
        <f t="shared" si="5"/>
        <v>0</v>
      </c>
      <c r="AG39" s="85">
        <f t="shared" si="0"/>
        <v>0</v>
      </c>
    </row>
    <row r="40" spans="1:45" s="2" customFormat="1" ht="15">
      <c r="A40" s="390"/>
      <c r="B40" s="390"/>
      <c r="C40" s="390"/>
      <c r="D40" s="390"/>
      <c r="E40" s="390"/>
      <c r="F40" s="390"/>
      <c r="G40" s="390"/>
      <c r="H40" s="390"/>
      <c r="I40" s="390"/>
      <c r="J40" s="390"/>
      <c r="K40" s="390"/>
      <c r="L40" s="390"/>
      <c r="M40" s="390"/>
      <c r="N40" s="313">
        <f>IF(IF(I40&lt;'Checklist Parameters'!$H$22,0,($I40-$L40))&lt;0,0,IF(I40&lt;'Checklist Parameters'!$H$22,0,($I40-$L40)))</f>
        <v>0</v>
      </c>
      <c r="O40" s="394"/>
      <c r="P40" s="395"/>
      <c r="Q40" s="316">
        <f t="shared" si="1"/>
        <v>0</v>
      </c>
      <c r="R40" s="87">
        <f t="shared" si="2"/>
        <v>0</v>
      </c>
      <c r="S40" s="87">
        <f>IF('Checklist Parameters'!$H$60&lt;0.2,0.2,'Checklist Parameters'!$H$60)</f>
        <v>0.72</v>
      </c>
      <c r="T40" s="88">
        <f>IF($O40="",IF('Checklist District ID'!$C$43="Y",MAX($R40:$S40)*$I40,SUM($R40:$S40)*$I40),IF(O40&gt;0,Q40*S40))</f>
        <v>0</v>
      </c>
      <c r="U40" s="88">
        <f>IF(Q40&gt;0,((I40-T40)*'Formula Matrix'!$E$39),0)</f>
        <v>0</v>
      </c>
      <c r="V40" s="88">
        <f t="shared" si="3"/>
        <v>0</v>
      </c>
      <c r="W40" s="88">
        <f>IF(V40&gt;0,(V40*'Checklist Parameters'!$H$35),0)</f>
        <v>0</v>
      </c>
      <c r="X40" s="85">
        <f t="shared" si="4"/>
        <v>0</v>
      </c>
      <c r="Y40" s="148">
        <f>IF('Checklist Parameters'!$H$102&lt;&gt;"",(I40/43560)*'Checklist Parameters'!$H$102,"N/A")</f>
        <v>0</v>
      </c>
      <c r="Z40" s="154" t="str">
        <f>IF('Checklist Parameters'!$H$58&lt;&gt;"",((I40*'Checklist Parameters'!$H$58)*'Checklist Parameters'!$H$35)/1000,"N/A")</f>
        <v>N/A</v>
      </c>
      <c r="AA40" s="154">
        <f>IF('Checklist Parameters'!$H$101&lt;&gt;"",IFERROR(I40/'Checklist Parameters'!$H$101,0),"N/A")</f>
        <v>0</v>
      </c>
      <c r="AB40" s="148" t="str">
        <f>IF('Checklist Parameters'!$H$43&lt;&gt;"",(I40*'Checklist Parameters'!$H$43)/1000,"N/A")</f>
        <v>N/A</v>
      </c>
      <c r="AC40" s="85">
        <f>IF('Checklist Parameters'!$H$16="",$X40,IF(AND('Checklist Parameters'!$H$16&lt;$X40,'Checklist Parameters'!$H$16&gt;=3),'Checklist Parameters'!$H$16,IF(AND('Checklist Parameters'!$H$16&lt;$X40,'Checklist Parameters'!$H$16&lt;3),0,$X40)))</f>
        <v>0</v>
      </c>
      <c r="AD40" s="85" t="str">
        <f>IF(AND(I40&lt;'Checklist Parameters'!$H$22,$I40&lt;&gt;0),"Y","")</f>
        <v/>
      </c>
      <c r="AE40" s="85" t="str">
        <f>IF($AD40="Y",0,IF('Checklist Parameters'!$H$25="","&lt;no limit&gt;",ROUNDDOWN((($I40-'Checklist Parameters'!$H$24)/'Checklist Parameters'!$H$25)+1,0)))</f>
        <v>&lt;no limit&gt;</v>
      </c>
      <c r="AF40" s="174">
        <f t="shared" si="5"/>
        <v>0</v>
      </c>
      <c r="AG40" s="85">
        <f t="shared" si="0"/>
        <v>0</v>
      </c>
      <c r="AH40" s="5"/>
      <c r="AI40" s="5"/>
      <c r="AJ40" s="5"/>
      <c r="AK40" s="5"/>
      <c r="AL40" s="5"/>
      <c r="AM40" s="5"/>
      <c r="AN40" s="5"/>
      <c r="AO40" s="5"/>
      <c r="AP40" s="5"/>
      <c r="AQ40" s="5"/>
      <c r="AR40" s="5"/>
      <c r="AS40" s="5"/>
    </row>
    <row r="41" spans="1:45" s="2" customFormat="1" ht="15">
      <c r="A41" s="390"/>
      <c r="B41" s="390"/>
      <c r="C41" s="390"/>
      <c r="D41" s="390"/>
      <c r="E41" s="390"/>
      <c r="F41" s="390"/>
      <c r="G41" s="390"/>
      <c r="H41" s="390"/>
      <c r="I41" s="390"/>
      <c r="J41" s="390"/>
      <c r="K41" s="390"/>
      <c r="L41" s="390"/>
      <c r="M41" s="390"/>
      <c r="N41" s="313">
        <f>IF(IF(I41&lt;'Checklist Parameters'!$H$22,0,($I41-$L41))&lt;0,0,IF(I41&lt;'Checklist Parameters'!$H$22,0,($I41-$L41)))</f>
        <v>0</v>
      </c>
      <c r="O41" s="394"/>
      <c r="P41" s="395"/>
      <c r="Q41" s="316">
        <f t="shared" si="1"/>
        <v>0</v>
      </c>
      <c r="R41" s="87">
        <f t="shared" si="2"/>
        <v>0</v>
      </c>
      <c r="S41" s="87">
        <f>IF('Checklist Parameters'!$H$60&lt;0.2,0.2,'Checklist Parameters'!$H$60)</f>
        <v>0.72</v>
      </c>
      <c r="T41" s="88">
        <f>IF($O41="",IF('Checklist District ID'!$C$43="Y",MAX($R41:$S41)*$I41,SUM($R41:$S41)*$I41),IF(O41&gt;0,Q41*S41))</f>
        <v>0</v>
      </c>
      <c r="U41" s="88">
        <f>IF(Q41&gt;0,((I41-T41)*'Formula Matrix'!$E$39),0)</f>
        <v>0</v>
      </c>
      <c r="V41" s="88">
        <f t="shared" si="3"/>
        <v>0</v>
      </c>
      <c r="W41" s="88">
        <f>IF(V41&gt;0,(V41*'Checklist Parameters'!$H$35),0)</f>
        <v>0</v>
      </c>
      <c r="X41" s="85">
        <f t="shared" si="4"/>
        <v>0</v>
      </c>
      <c r="Y41" s="148">
        <f>IF('Checklist Parameters'!$H$102&lt;&gt;"",(I41/43560)*'Checklist Parameters'!$H$102,"N/A")</f>
        <v>0</v>
      </c>
      <c r="Z41" s="154" t="str">
        <f>IF('Checklist Parameters'!$H$58&lt;&gt;"",((I41*'Checklist Parameters'!$H$58)*'Checklist Parameters'!$H$35)/1000,"N/A")</f>
        <v>N/A</v>
      </c>
      <c r="AA41" s="154">
        <f>IF('Checklist Parameters'!$H$101&lt;&gt;"",IFERROR(I41/'Checklist Parameters'!$H$101,0),"N/A")</f>
        <v>0</v>
      </c>
      <c r="AB41" s="148" t="str">
        <f>IF('Checklist Parameters'!$H$43&lt;&gt;"",(I41*'Checklist Parameters'!$H$43)/1000,"N/A")</f>
        <v>N/A</v>
      </c>
      <c r="AC41" s="85">
        <f>IF('Checklist Parameters'!$H$16="",$X41,IF(AND('Checklist Parameters'!$H$16&lt;$X41,'Checklist Parameters'!$H$16&gt;=3),'Checklist Parameters'!$H$16,IF(AND('Checklist Parameters'!$H$16&lt;$X41,'Checklist Parameters'!$H$16&lt;3),0,$X41)))</f>
        <v>0</v>
      </c>
      <c r="AD41" s="85" t="str">
        <f>IF(AND(I41&lt;'Checklist Parameters'!$H$22,$I41&lt;&gt;0),"Y","")</f>
        <v/>
      </c>
      <c r="AE41" s="85" t="str">
        <f>IF($AD41="Y",0,IF('Checklist Parameters'!$H$25="","&lt;no limit&gt;",ROUNDDOWN((($I41-'Checklist Parameters'!$H$24)/'Checklist Parameters'!$H$25)+1,0)))</f>
        <v>&lt;no limit&gt;</v>
      </c>
      <c r="AF41" s="174">
        <f t="shared" si="5"/>
        <v>0</v>
      </c>
      <c r="AG41" s="85">
        <f t="shared" si="0"/>
        <v>0</v>
      </c>
      <c r="AH41" s="5"/>
      <c r="AI41" s="5"/>
      <c r="AJ41" s="5"/>
      <c r="AK41" s="5"/>
      <c r="AL41" s="5"/>
      <c r="AM41" s="5"/>
      <c r="AN41" s="5"/>
      <c r="AO41" s="5"/>
      <c r="AP41" s="5"/>
      <c r="AQ41" s="5"/>
      <c r="AR41" s="5"/>
      <c r="AS41" s="5"/>
    </row>
    <row r="42" spans="1:45" s="2" customFormat="1" ht="15">
      <c r="A42" s="390"/>
      <c r="B42" s="390"/>
      <c r="C42" s="390"/>
      <c r="D42" s="390"/>
      <c r="E42" s="390"/>
      <c r="F42" s="390"/>
      <c r="G42" s="390"/>
      <c r="H42" s="390"/>
      <c r="I42" s="390"/>
      <c r="J42" s="390"/>
      <c r="K42" s="390"/>
      <c r="L42" s="390"/>
      <c r="M42" s="390"/>
      <c r="N42" s="313">
        <f>IF(IF(I42&lt;'Checklist Parameters'!$H$22,0,($I42-$L42))&lt;0,0,IF(I42&lt;'Checklist Parameters'!$H$22,0,($I42-$L42)))</f>
        <v>0</v>
      </c>
      <c r="O42" s="394"/>
      <c r="P42" s="395"/>
      <c r="Q42" s="316">
        <f t="shared" si="1"/>
        <v>0</v>
      </c>
      <c r="R42" s="87">
        <f t="shared" si="2"/>
        <v>0</v>
      </c>
      <c r="S42" s="87">
        <f>IF('Checklist Parameters'!$H$60&lt;0.2,0.2,'Checklist Parameters'!$H$60)</f>
        <v>0.72</v>
      </c>
      <c r="T42" s="88">
        <f>IF($O42="",IF('Checklist District ID'!$C$43="Y",MAX($R42:$S42)*$I42,SUM($R42:$S42)*$I42),IF(O42&gt;0,Q42*S42))</f>
        <v>0</v>
      </c>
      <c r="U42" s="88">
        <f>IF(Q42&gt;0,((I42-T42)*'Formula Matrix'!$E$39),0)</f>
        <v>0</v>
      </c>
      <c r="V42" s="88">
        <f t="shared" si="3"/>
        <v>0</v>
      </c>
      <c r="W42" s="88">
        <f>IF(V42&gt;0,(V42*'Checklist Parameters'!$H$35),0)</f>
        <v>0</v>
      </c>
      <c r="X42" s="85">
        <f t="shared" si="4"/>
        <v>0</v>
      </c>
      <c r="Y42" s="148">
        <f>IF('Checklist Parameters'!$H$102&lt;&gt;"",(I42/43560)*'Checklist Parameters'!$H$102,"N/A")</f>
        <v>0</v>
      </c>
      <c r="Z42" s="154" t="str">
        <f>IF('Checklist Parameters'!$H$58&lt;&gt;"",((I42*'Checklist Parameters'!$H$58)*'Checklist Parameters'!$H$35)/1000,"N/A")</f>
        <v>N/A</v>
      </c>
      <c r="AA42" s="154">
        <f>IF('Checklist Parameters'!$H$101&lt;&gt;"",IFERROR(I42/'Checklist Parameters'!$H$101,0),"N/A")</f>
        <v>0</v>
      </c>
      <c r="AB42" s="148" t="str">
        <f>IF('Checklist Parameters'!$H$43&lt;&gt;"",(I42*'Checklist Parameters'!$H$43)/1000,"N/A")</f>
        <v>N/A</v>
      </c>
      <c r="AC42" s="85">
        <f>IF('Checklist Parameters'!$H$16="",$X42,IF(AND('Checklist Parameters'!$H$16&lt;$X42,'Checklist Parameters'!$H$16&gt;=3),'Checklist Parameters'!$H$16,IF(AND('Checklist Parameters'!$H$16&lt;$X42,'Checklist Parameters'!$H$16&lt;3),0,$X42)))</f>
        <v>0</v>
      </c>
      <c r="AD42" s="85" t="str">
        <f>IF(AND(I42&lt;'Checklist Parameters'!$H$22,$I42&lt;&gt;0),"Y","")</f>
        <v/>
      </c>
      <c r="AE42" s="85" t="str">
        <f>IF($AD42="Y",0,IF('Checklist Parameters'!$H$25="","&lt;no limit&gt;",ROUNDDOWN((($I42-'Checklist Parameters'!$H$24)/'Checklist Parameters'!$H$25)+1,0)))</f>
        <v>&lt;no limit&gt;</v>
      </c>
      <c r="AF42" s="174">
        <f t="shared" si="5"/>
        <v>0</v>
      </c>
      <c r="AG42" s="85">
        <f t="shared" si="0"/>
        <v>0</v>
      </c>
      <c r="AH42" s="5"/>
      <c r="AI42" s="5"/>
      <c r="AJ42" s="5"/>
      <c r="AK42" s="5"/>
      <c r="AL42" s="5"/>
      <c r="AM42" s="5"/>
      <c r="AN42" s="5"/>
      <c r="AO42" s="5"/>
      <c r="AP42" s="5"/>
      <c r="AQ42" s="5"/>
      <c r="AR42" s="5"/>
      <c r="AS42" s="5"/>
    </row>
    <row r="43" spans="1:45" s="2" customFormat="1" ht="15">
      <c r="A43" s="390"/>
      <c r="B43" s="390"/>
      <c r="C43" s="390"/>
      <c r="D43" s="390"/>
      <c r="E43" s="390"/>
      <c r="F43" s="390"/>
      <c r="G43" s="390"/>
      <c r="H43" s="390"/>
      <c r="I43" s="390"/>
      <c r="J43" s="390"/>
      <c r="K43" s="390"/>
      <c r="L43" s="390"/>
      <c r="M43" s="390"/>
      <c r="N43" s="313">
        <f>IF(IF(I43&lt;'Checklist Parameters'!$H$22,0,($I43-$L43))&lt;0,0,IF(I43&lt;'Checklist Parameters'!$H$22,0,($I43-$L43)))</f>
        <v>0</v>
      </c>
      <c r="O43" s="394"/>
      <c r="P43" s="395"/>
      <c r="Q43" s="316">
        <f t="shared" si="1"/>
        <v>0</v>
      </c>
      <c r="R43" s="87">
        <f t="shared" si="2"/>
        <v>0</v>
      </c>
      <c r="S43" s="87">
        <f>IF('Checklist Parameters'!$H$60&lt;0.2,0.2,'Checklist Parameters'!$H$60)</f>
        <v>0.72</v>
      </c>
      <c r="T43" s="88">
        <f>IF($O43="",IF('Checklist District ID'!$C$43="Y",MAX($R43:$S43)*$I43,SUM($R43:$S43)*$I43),IF(O43&gt;0,Q43*S43))</f>
        <v>0</v>
      </c>
      <c r="U43" s="88">
        <f>IF(Q43&gt;0,((I43-T43)*'Formula Matrix'!$E$39),0)</f>
        <v>0</v>
      </c>
      <c r="V43" s="88">
        <f t="shared" si="3"/>
        <v>0</v>
      </c>
      <c r="W43" s="88">
        <f>IF(V43&gt;0,(V43*'Checklist Parameters'!$H$35),0)</f>
        <v>0</v>
      </c>
      <c r="X43" s="85">
        <f t="shared" si="4"/>
        <v>0</v>
      </c>
      <c r="Y43" s="148">
        <f>IF('Checklist Parameters'!$H$102&lt;&gt;"",(I43/43560)*'Checklist Parameters'!$H$102,"N/A")</f>
        <v>0</v>
      </c>
      <c r="Z43" s="154" t="str">
        <f>IF('Checklist Parameters'!$H$58&lt;&gt;"",((I43*'Checklist Parameters'!$H$58)*'Checklist Parameters'!$H$35)/1000,"N/A")</f>
        <v>N/A</v>
      </c>
      <c r="AA43" s="154">
        <f>IF('Checklist Parameters'!$H$101&lt;&gt;"",IFERROR(I43/'Checklist Parameters'!$H$101,0),"N/A")</f>
        <v>0</v>
      </c>
      <c r="AB43" s="148" t="str">
        <f>IF('Checklist Parameters'!$H$43&lt;&gt;"",(I43*'Checklist Parameters'!$H$43)/1000,"N/A")</f>
        <v>N/A</v>
      </c>
      <c r="AC43" s="85">
        <f>IF('Checklist Parameters'!$H$16="",$X43,IF(AND('Checklist Parameters'!$H$16&lt;$X43,'Checklist Parameters'!$H$16&gt;=3),'Checklist Parameters'!$H$16,IF(AND('Checklist Parameters'!$H$16&lt;$X43,'Checklist Parameters'!$H$16&lt;3),0,$X43)))</f>
        <v>0</v>
      </c>
      <c r="AD43" s="85" t="str">
        <f>IF(AND(I43&lt;'Checklist Parameters'!$H$22,$I43&lt;&gt;0),"Y","")</f>
        <v/>
      </c>
      <c r="AE43" s="85" t="str">
        <f>IF($AD43="Y",0,IF('Checklist Parameters'!$H$25="","&lt;no limit&gt;",ROUNDDOWN((($I43-'Checklist Parameters'!$H$24)/'Checklist Parameters'!$H$25)+1,0)))</f>
        <v>&lt;no limit&gt;</v>
      </c>
      <c r="AF43" s="174">
        <f t="shared" si="5"/>
        <v>0</v>
      </c>
      <c r="AG43" s="85">
        <f t="shared" si="0"/>
        <v>0</v>
      </c>
      <c r="AH43" s="5"/>
      <c r="AI43" s="5"/>
      <c r="AJ43" s="5"/>
      <c r="AK43" s="5"/>
      <c r="AL43" s="5"/>
      <c r="AM43" s="5"/>
      <c r="AN43" s="5"/>
      <c r="AO43" s="5"/>
      <c r="AP43" s="5"/>
      <c r="AQ43" s="5"/>
      <c r="AR43" s="5"/>
      <c r="AS43" s="5"/>
    </row>
    <row r="44" spans="1:45" s="2" customFormat="1" ht="15">
      <c r="A44" s="390"/>
      <c r="B44" s="390"/>
      <c r="C44" s="390"/>
      <c r="D44" s="390"/>
      <c r="E44" s="390"/>
      <c r="F44" s="390"/>
      <c r="G44" s="390"/>
      <c r="H44" s="390"/>
      <c r="I44" s="390"/>
      <c r="J44" s="390"/>
      <c r="K44" s="390"/>
      <c r="L44" s="390"/>
      <c r="M44" s="390"/>
      <c r="N44" s="313">
        <f>IF(IF(I44&lt;'Checklist Parameters'!$H$22,0,($I44-$L44))&lt;0,0,IF(I44&lt;'Checklist Parameters'!$H$22,0,($I44-$L44)))</f>
        <v>0</v>
      </c>
      <c r="O44" s="394"/>
      <c r="P44" s="395"/>
      <c r="Q44" s="316">
        <f t="shared" si="1"/>
        <v>0</v>
      </c>
      <c r="R44" s="87">
        <f t="shared" si="2"/>
        <v>0</v>
      </c>
      <c r="S44" s="87">
        <f>IF('Checklist Parameters'!$H$60&lt;0.2,0.2,'Checklist Parameters'!$H$60)</f>
        <v>0.72</v>
      </c>
      <c r="T44" s="88">
        <f>IF($O44="",IF('Checklist District ID'!$C$43="Y",MAX($R44:$S44)*$I44,SUM($R44:$S44)*$I44),IF(O44&gt;0,Q44*S44))</f>
        <v>0</v>
      </c>
      <c r="U44" s="88">
        <f>IF(Q44&gt;0,((I44-T44)*'Formula Matrix'!$E$39),0)</f>
        <v>0</v>
      </c>
      <c r="V44" s="88">
        <f t="shared" si="3"/>
        <v>0</v>
      </c>
      <c r="W44" s="88">
        <f>IF(V44&gt;0,(V44*'Checklist Parameters'!$H$35),0)</f>
        <v>0</v>
      </c>
      <c r="X44" s="85">
        <f t="shared" si="4"/>
        <v>0</v>
      </c>
      <c r="Y44" s="148">
        <f>IF('Checklist Parameters'!$H$102&lt;&gt;"",(I44/43560)*'Checklist Parameters'!$H$102,"N/A")</f>
        <v>0</v>
      </c>
      <c r="Z44" s="154" t="str">
        <f>IF('Checklist Parameters'!$H$58&lt;&gt;"",((I44*'Checklist Parameters'!$H$58)*'Checklist Parameters'!$H$35)/1000,"N/A")</f>
        <v>N/A</v>
      </c>
      <c r="AA44" s="154">
        <f>IF('Checklist Parameters'!$H$101&lt;&gt;"",IFERROR(I44/'Checklist Parameters'!$H$101,0),"N/A")</f>
        <v>0</v>
      </c>
      <c r="AB44" s="148" t="str">
        <f>IF('Checklist Parameters'!$H$43&lt;&gt;"",(I44*'Checklist Parameters'!$H$43)/1000,"N/A")</f>
        <v>N/A</v>
      </c>
      <c r="AC44" s="85">
        <f>IF('Checklist Parameters'!$H$16="",$X44,IF(AND('Checklist Parameters'!$H$16&lt;$X44,'Checklist Parameters'!$H$16&gt;=3),'Checklist Parameters'!$H$16,IF(AND('Checklist Parameters'!$H$16&lt;$X44,'Checklist Parameters'!$H$16&lt;3),0,$X44)))</f>
        <v>0</v>
      </c>
      <c r="AD44" s="85" t="str">
        <f>IF(AND(I44&lt;'Checklist Parameters'!$H$22,$I44&lt;&gt;0),"Y","")</f>
        <v/>
      </c>
      <c r="AE44" s="85" t="str">
        <f>IF($AD44="Y",0,IF('Checklist Parameters'!$H$25="","&lt;no limit&gt;",ROUNDDOWN((($I44-'Checklist Parameters'!$H$24)/'Checklist Parameters'!$H$25)+1,0)))</f>
        <v>&lt;no limit&gt;</v>
      </c>
      <c r="AF44" s="174">
        <f t="shared" si="5"/>
        <v>0</v>
      </c>
      <c r="AG44" s="85">
        <f t="shared" si="0"/>
        <v>0</v>
      </c>
      <c r="AH44" s="5"/>
      <c r="AI44" s="5"/>
      <c r="AJ44" s="5"/>
      <c r="AK44" s="5"/>
      <c r="AL44" s="5"/>
      <c r="AM44" s="5"/>
      <c r="AN44" s="5"/>
      <c r="AO44" s="5"/>
      <c r="AP44" s="5"/>
      <c r="AQ44" s="5"/>
      <c r="AR44" s="5"/>
      <c r="AS44" s="5"/>
    </row>
    <row r="45" spans="1:45" s="2" customFormat="1" ht="15">
      <c r="A45" s="390"/>
      <c r="B45" s="390"/>
      <c r="C45" s="390"/>
      <c r="D45" s="390"/>
      <c r="E45" s="390"/>
      <c r="F45" s="390"/>
      <c r="G45" s="390"/>
      <c r="H45" s="390"/>
      <c r="I45" s="390"/>
      <c r="J45" s="390"/>
      <c r="K45" s="390"/>
      <c r="L45" s="390"/>
      <c r="M45" s="390"/>
      <c r="N45" s="313">
        <f>IF(IF(I45&lt;'Checklist Parameters'!$H$22,0,($I45-$L45))&lt;0,0,IF(I45&lt;'Checklist Parameters'!$H$22,0,($I45-$L45)))</f>
        <v>0</v>
      </c>
      <c r="O45" s="394"/>
      <c r="P45" s="395"/>
      <c r="Q45" s="316">
        <f t="shared" si="1"/>
        <v>0</v>
      </c>
      <c r="R45" s="87">
        <f t="shared" si="2"/>
        <v>0</v>
      </c>
      <c r="S45" s="87">
        <f>IF('Checklist Parameters'!$H$60&lt;0.2,0.2,'Checklist Parameters'!$H$60)</f>
        <v>0.72</v>
      </c>
      <c r="T45" s="88">
        <f>IF($O45="",IF('Checklist District ID'!$C$43="Y",MAX($R45:$S45)*$I45,SUM($R45:$S45)*$I45),IF(O45&gt;0,Q45*S45))</f>
        <v>0</v>
      </c>
      <c r="U45" s="88">
        <f>IF(Q45&gt;0,((I45-T45)*'Formula Matrix'!$E$39),0)</f>
        <v>0</v>
      </c>
      <c r="V45" s="88">
        <f t="shared" si="3"/>
        <v>0</v>
      </c>
      <c r="W45" s="88">
        <f>IF(V45&gt;0,(V45*'Checklist Parameters'!$H$35),0)</f>
        <v>0</v>
      </c>
      <c r="X45" s="85">
        <f t="shared" si="4"/>
        <v>0</v>
      </c>
      <c r="Y45" s="148">
        <f>IF('Checklist Parameters'!$H$102&lt;&gt;"",(I45/43560)*'Checklist Parameters'!$H$102,"N/A")</f>
        <v>0</v>
      </c>
      <c r="Z45" s="154" t="str">
        <f>IF('Checklist Parameters'!$H$58&lt;&gt;"",((I45*'Checklist Parameters'!$H$58)*'Checklist Parameters'!$H$35)/1000,"N/A")</f>
        <v>N/A</v>
      </c>
      <c r="AA45" s="154">
        <f>IF('Checklist Parameters'!$H$101&lt;&gt;"",IFERROR(I45/'Checklist Parameters'!$H$101,0),"N/A")</f>
        <v>0</v>
      </c>
      <c r="AB45" s="148" t="str">
        <f>IF('Checklist Parameters'!$H$43&lt;&gt;"",(I45*'Checklist Parameters'!$H$43)/1000,"N/A")</f>
        <v>N/A</v>
      </c>
      <c r="AC45" s="85">
        <f>IF('Checklist Parameters'!$H$16="",$X45,IF(AND('Checklist Parameters'!$H$16&lt;$X45,'Checklist Parameters'!$H$16&gt;=3),'Checklist Parameters'!$H$16,IF(AND('Checklist Parameters'!$H$16&lt;$X45,'Checklist Parameters'!$H$16&lt;3),0,$X45)))</f>
        <v>0</v>
      </c>
      <c r="AD45" s="85" t="str">
        <f>IF(AND(I45&lt;'Checklist Parameters'!$H$22,$I45&lt;&gt;0),"Y","")</f>
        <v/>
      </c>
      <c r="AE45" s="85" t="str">
        <f>IF($AD45="Y",0,IF('Checklist Parameters'!$H$25="","&lt;no limit&gt;",ROUNDDOWN((($I45-'Checklist Parameters'!$H$24)/'Checklist Parameters'!$H$25)+1,0)))</f>
        <v>&lt;no limit&gt;</v>
      </c>
      <c r="AF45" s="174">
        <f t="shared" si="5"/>
        <v>0</v>
      </c>
      <c r="AG45" s="85">
        <f t="shared" si="0"/>
        <v>0</v>
      </c>
      <c r="AH45" s="5"/>
      <c r="AI45" s="5"/>
      <c r="AJ45" s="5"/>
      <c r="AK45" s="5"/>
      <c r="AL45" s="5"/>
      <c r="AM45" s="5"/>
      <c r="AN45" s="5"/>
      <c r="AO45" s="5"/>
      <c r="AP45" s="5"/>
      <c r="AQ45" s="5"/>
      <c r="AR45" s="5"/>
      <c r="AS45" s="5"/>
    </row>
    <row r="46" spans="1:45" s="2" customFormat="1" ht="15">
      <c r="A46" s="390"/>
      <c r="B46" s="390"/>
      <c r="C46" s="390"/>
      <c r="D46" s="390"/>
      <c r="E46" s="390"/>
      <c r="F46" s="390"/>
      <c r="G46" s="390"/>
      <c r="H46" s="390"/>
      <c r="I46" s="390"/>
      <c r="J46" s="390"/>
      <c r="K46" s="390"/>
      <c r="L46" s="390"/>
      <c r="M46" s="390"/>
      <c r="N46" s="313">
        <f>IF(IF(I46&lt;'Checklist Parameters'!$H$22,0,($I46-$L46))&lt;0,0,IF(I46&lt;'Checklist Parameters'!$H$22,0,($I46-$L46)))</f>
        <v>0</v>
      </c>
      <c r="O46" s="394"/>
      <c r="P46" s="395"/>
      <c r="Q46" s="316">
        <f t="shared" si="1"/>
        <v>0</v>
      </c>
      <c r="R46" s="87">
        <f t="shared" si="2"/>
        <v>0</v>
      </c>
      <c r="S46" s="87">
        <f>IF('Checklist Parameters'!$H$60&lt;0.2,0.2,'Checklist Parameters'!$H$60)</f>
        <v>0.72</v>
      </c>
      <c r="T46" s="88">
        <f>IF($O46="",IF('Checklist District ID'!$C$43="Y",MAX($R46:$S46)*$I46,SUM($R46:$S46)*$I46),IF(O46&gt;0,Q46*S46))</f>
        <v>0</v>
      </c>
      <c r="U46" s="88">
        <f>IF(Q46&gt;0,((I46-T46)*'Formula Matrix'!$E$39),0)</f>
        <v>0</v>
      </c>
      <c r="V46" s="88">
        <f t="shared" si="3"/>
        <v>0</v>
      </c>
      <c r="W46" s="88">
        <f>IF(V46&gt;0,(V46*'Checklist Parameters'!$H$35),0)</f>
        <v>0</v>
      </c>
      <c r="X46" s="85">
        <f t="shared" si="4"/>
        <v>0</v>
      </c>
      <c r="Y46" s="148">
        <f>IF('Checklist Parameters'!$H$102&lt;&gt;"",(I46/43560)*'Checklist Parameters'!$H$102,"N/A")</f>
        <v>0</v>
      </c>
      <c r="Z46" s="154" t="str">
        <f>IF('Checklist Parameters'!$H$58&lt;&gt;"",((I46*'Checklist Parameters'!$H$58)*'Checklist Parameters'!$H$35)/1000,"N/A")</f>
        <v>N/A</v>
      </c>
      <c r="AA46" s="154">
        <f>IF('Checklist Parameters'!$H$101&lt;&gt;"",IFERROR(I46/'Checklist Parameters'!$H$101,0),"N/A")</f>
        <v>0</v>
      </c>
      <c r="AB46" s="148" t="str">
        <f>IF('Checklist Parameters'!$H$43&lt;&gt;"",(I46*'Checklist Parameters'!$H$43)/1000,"N/A")</f>
        <v>N/A</v>
      </c>
      <c r="AC46" s="85">
        <f>IF('Checklist Parameters'!$H$16="",$X46,IF(AND('Checklist Parameters'!$H$16&lt;$X46,'Checklist Parameters'!$H$16&gt;=3),'Checklist Parameters'!$H$16,IF(AND('Checklist Parameters'!$H$16&lt;$X46,'Checklist Parameters'!$H$16&lt;3),0,$X46)))</f>
        <v>0</v>
      </c>
      <c r="AD46" s="85" t="str">
        <f>IF(AND(I46&lt;'Checklist Parameters'!$H$22,$I46&lt;&gt;0),"Y","")</f>
        <v/>
      </c>
      <c r="AE46" s="85" t="str">
        <f>IF($AD46="Y",0,IF('Checklist Parameters'!$H$25="","&lt;no limit&gt;",ROUNDDOWN((($I46-'Checklist Parameters'!$H$24)/'Checklist Parameters'!$H$25)+1,0)))</f>
        <v>&lt;no limit&gt;</v>
      </c>
      <c r="AF46" s="174">
        <f t="shared" si="5"/>
        <v>0</v>
      </c>
      <c r="AG46" s="85">
        <f t="shared" si="0"/>
        <v>0</v>
      </c>
      <c r="AH46" s="5"/>
      <c r="AI46" s="5"/>
      <c r="AJ46" s="5"/>
      <c r="AK46" s="5"/>
      <c r="AL46" s="5"/>
      <c r="AM46" s="5"/>
      <c r="AN46" s="5"/>
      <c r="AO46" s="5"/>
      <c r="AP46" s="5"/>
      <c r="AQ46" s="5"/>
      <c r="AR46" s="5"/>
      <c r="AS46" s="5"/>
    </row>
    <row r="47" spans="1:45" s="2" customFormat="1" ht="15">
      <c r="A47" s="390"/>
      <c r="B47" s="390"/>
      <c r="C47" s="390"/>
      <c r="D47" s="390"/>
      <c r="E47" s="390"/>
      <c r="F47" s="390"/>
      <c r="G47" s="390"/>
      <c r="H47" s="390"/>
      <c r="I47" s="390"/>
      <c r="J47" s="390"/>
      <c r="K47" s="390"/>
      <c r="L47" s="390"/>
      <c r="M47" s="390"/>
      <c r="N47" s="313">
        <f>IF(IF(I47&lt;'Checklist Parameters'!$H$22,0,($I47-$L47))&lt;0,0,IF(I47&lt;'Checklist Parameters'!$H$22,0,($I47-$L47)))</f>
        <v>0</v>
      </c>
      <c r="O47" s="394"/>
      <c r="P47" s="395"/>
      <c r="Q47" s="316">
        <f t="shared" si="1"/>
        <v>0</v>
      </c>
      <c r="R47" s="87">
        <f t="shared" si="2"/>
        <v>0</v>
      </c>
      <c r="S47" s="87">
        <f>IF('Checklist Parameters'!$H$60&lt;0.2,0.2,'Checklist Parameters'!$H$60)</f>
        <v>0.72</v>
      </c>
      <c r="T47" s="88">
        <f>IF($O47="",IF('Checklist District ID'!$C$43="Y",MAX($R47:$S47)*$I47,SUM($R47:$S47)*$I47),IF(O47&gt;0,Q47*S47))</f>
        <v>0</v>
      </c>
      <c r="U47" s="88">
        <f>IF(Q47&gt;0,((I47-T47)*'Formula Matrix'!$E$39),0)</f>
        <v>0</v>
      </c>
      <c r="V47" s="88">
        <f t="shared" si="3"/>
        <v>0</v>
      </c>
      <c r="W47" s="88">
        <f>IF(V47&gt;0,(V47*'Checklist Parameters'!$H$35),0)</f>
        <v>0</v>
      </c>
      <c r="X47" s="85">
        <f t="shared" si="4"/>
        <v>0</v>
      </c>
      <c r="Y47" s="148">
        <f>IF('Checklist Parameters'!$H$102&lt;&gt;"",(I47/43560)*'Checklist Parameters'!$H$102,"N/A")</f>
        <v>0</v>
      </c>
      <c r="Z47" s="154" t="str">
        <f>IF('Checklist Parameters'!$H$58&lt;&gt;"",((I47*'Checklist Parameters'!$H$58)*'Checklist Parameters'!$H$35)/1000,"N/A")</f>
        <v>N/A</v>
      </c>
      <c r="AA47" s="154">
        <f>IF('Checklist Parameters'!$H$101&lt;&gt;"",IFERROR(I47/'Checklist Parameters'!$H$101,0),"N/A")</f>
        <v>0</v>
      </c>
      <c r="AB47" s="148" t="str">
        <f>IF('Checklist Parameters'!$H$43&lt;&gt;"",(I47*'Checklist Parameters'!$H$43)/1000,"N/A")</f>
        <v>N/A</v>
      </c>
      <c r="AC47" s="85">
        <f>IF('Checklist Parameters'!$H$16="",$X47,IF(AND('Checklist Parameters'!$H$16&lt;$X47,'Checklist Parameters'!$H$16&gt;=3),'Checklist Parameters'!$H$16,IF(AND('Checklist Parameters'!$H$16&lt;$X47,'Checklist Parameters'!$H$16&lt;3),0,$X47)))</f>
        <v>0</v>
      </c>
      <c r="AD47" s="85" t="str">
        <f>IF(AND(I47&lt;'Checklist Parameters'!$H$22,$I47&lt;&gt;0),"Y","")</f>
        <v/>
      </c>
      <c r="AE47" s="85" t="str">
        <f>IF($AD47="Y",0,IF('Checklist Parameters'!$H$25="","&lt;no limit&gt;",ROUNDDOWN((($I47-'Checklist Parameters'!$H$24)/'Checklist Parameters'!$H$25)+1,0)))</f>
        <v>&lt;no limit&gt;</v>
      </c>
      <c r="AF47" s="174">
        <f t="shared" si="5"/>
        <v>0</v>
      </c>
      <c r="AG47" s="85">
        <f t="shared" si="0"/>
        <v>0</v>
      </c>
      <c r="AH47" s="5"/>
      <c r="AI47" s="5"/>
      <c r="AJ47" s="5"/>
      <c r="AK47" s="5"/>
      <c r="AL47" s="5"/>
      <c r="AM47" s="5"/>
      <c r="AN47" s="5"/>
      <c r="AO47" s="5"/>
      <c r="AP47" s="5"/>
      <c r="AQ47" s="5"/>
      <c r="AR47" s="5"/>
      <c r="AS47" s="5"/>
    </row>
    <row r="48" spans="1:45" s="2" customFormat="1" ht="15">
      <c r="A48" s="390"/>
      <c r="B48" s="390"/>
      <c r="C48" s="390"/>
      <c r="D48" s="390"/>
      <c r="E48" s="390"/>
      <c r="F48" s="390"/>
      <c r="G48" s="390"/>
      <c r="H48" s="390"/>
      <c r="I48" s="390"/>
      <c r="J48" s="390"/>
      <c r="K48" s="390"/>
      <c r="L48" s="390"/>
      <c r="M48" s="390"/>
      <c r="N48" s="313">
        <f>IF(IF(I48&lt;'Checklist Parameters'!$H$22,0,($I48-$L48))&lt;0,0,IF(I48&lt;'Checklist Parameters'!$H$22,0,($I48-$L48)))</f>
        <v>0</v>
      </c>
      <c r="O48" s="394"/>
      <c r="P48" s="395"/>
      <c r="Q48" s="316">
        <f>IF(O48&lt;&gt;"",O48,N48)</f>
        <v>0</v>
      </c>
      <c r="R48" s="87">
        <f t="shared" si="2"/>
        <v>0</v>
      </c>
      <c r="S48" s="87">
        <f>IF('Checklist Parameters'!$H$60&lt;0.2,0.2,'Checklist Parameters'!$H$60)</f>
        <v>0.72</v>
      </c>
      <c r="T48" s="88">
        <f>IF($O48="",IF('Checklist District ID'!$C$43="Y",MAX($R48:$S48)*$I48,SUM($R48:$S48)*$I48),IF(O48&gt;0,Q48*S48))</f>
        <v>0</v>
      </c>
      <c r="U48" s="88">
        <f>IF(Q48&gt;0,((I48-T48)*'Formula Matrix'!$E$39),0)</f>
        <v>0</v>
      </c>
      <c r="V48" s="88">
        <f t="shared" si="3"/>
        <v>0</v>
      </c>
      <c r="W48" s="88">
        <f>IF(V48&gt;0,(V48*'Checklist Parameters'!$H$35),0)</f>
        <v>0</v>
      </c>
      <c r="X48" s="85">
        <f t="shared" si="4"/>
        <v>0</v>
      </c>
      <c r="Y48" s="148">
        <f>IF('Checklist Parameters'!$H$102&lt;&gt;"",(I48/43560)*'Checklist Parameters'!$H$102,"N/A")</f>
        <v>0</v>
      </c>
      <c r="Z48" s="154" t="str">
        <f>IF('Checklist Parameters'!$H$58&lt;&gt;"",((I48*'Checklist Parameters'!$H$58)*'Checklist Parameters'!$H$35)/1000,"N/A")</f>
        <v>N/A</v>
      </c>
      <c r="AA48" s="154">
        <f>IF('Checklist Parameters'!$H$101&lt;&gt;"",IFERROR(I48/'Checklist Parameters'!$H$101,0),"N/A")</f>
        <v>0</v>
      </c>
      <c r="AB48" s="148" t="str">
        <f>IF('Checklist Parameters'!$H$43&lt;&gt;"",(I48*'Checklist Parameters'!$H$43)/1000,"N/A")</f>
        <v>N/A</v>
      </c>
      <c r="AC48" s="85">
        <f>IF('Checklist Parameters'!$H$16="",$X48,IF(AND('Checklist Parameters'!$H$16&lt;$X48,'Checklist Parameters'!$H$16&gt;=3),'Checklist Parameters'!$H$16,IF(AND('Checklist Parameters'!$H$16&lt;$X48,'Checklist Parameters'!$H$16&lt;3),0,$X48)))</f>
        <v>0</v>
      </c>
      <c r="AD48" s="85" t="str">
        <f>IF(AND(I48&lt;'Checklist Parameters'!$H$22,$I48&lt;&gt;0),"Y","")</f>
        <v/>
      </c>
      <c r="AE48" s="85" t="str">
        <f>IF($AD48="Y",0,IF('Checklist Parameters'!$H$25="","&lt;no limit&gt;",ROUNDDOWN((($I48-'Checklist Parameters'!$H$24)/'Checklist Parameters'!$H$25)+1,0)))</f>
        <v>&lt;no limit&gt;</v>
      </c>
      <c r="AF48" s="174">
        <f t="shared" si="5"/>
        <v>0</v>
      </c>
      <c r="AG48" s="85">
        <f t="shared" si="0"/>
        <v>0</v>
      </c>
      <c r="AH48" s="5"/>
      <c r="AI48" s="5"/>
      <c r="AJ48" s="5"/>
      <c r="AK48" s="5"/>
      <c r="AL48" s="5"/>
      <c r="AM48" s="5"/>
      <c r="AN48" s="5"/>
      <c r="AO48" s="5"/>
      <c r="AP48" s="5"/>
      <c r="AQ48" s="5"/>
      <c r="AR48" s="5"/>
      <c r="AS48" s="5"/>
    </row>
    <row r="49" spans="1:45" s="2" customFormat="1" ht="15">
      <c r="A49" s="390"/>
      <c r="B49" s="390"/>
      <c r="C49" s="390"/>
      <c r="D49" s="390"/>
      <c r="E49" s="390"/>
      <c r="F49" s="390"/>
      <c r="G49" s="390"/>
      <c r="H49" s="390"/>
      <c r="I49" s="390"/>
      <c r="J49" s="390"/>
      <c r="K49" s="390"/>
      <c r="L49" s="390"/>
      <c r="M49" s="390"/>
      <c r="N49" s="313">
        <f>IF(IF(I49&lt;'Checklist Parameters'!$H$22,0,($I49-$L49))&lt;0,0,IF(I49&lt;'Checklist Parameters'!$H$22,0,($I49-$L49)))</f>
        <v>0</v>
      </c>
      <c r="O49" s="394"/>
      <c r="P49" s="395"/>
      <c r="Q49" s="316">
        <f t="shared" si="1"/>
        <v>0</v>
      </c>
      <c r="R49" s="87">
        <f t="shared" si="2"/>
        <v>0</v>
      </c>
      <c r="S49" s="87">
        <f>IF('Checklist Parameters'!$H$60&lt;0.2,0.2,'Checklist Parameters'!$H$60)</f>
        <v>0.72</v>
      </c>
      <c r="T49" s="88">
        <f>IF($O49="",IF('Checklist District ID'!$C$43="Y",MAX($R49:$S49)*$I49,SUM($R49:$S49)*$I49),IF(O49&gt;0,Q49*S49))</f>
        <v>0</v>
      </c>
      <c r="U49" s="88">
        <f>IF(Q49&gt;0,((I49-T49)*'Formula Matrix'!$E$39),0)</f>
        <v>0</v>
      </c>
      <c r="V49" s="88">
        <f t="shared" si="3"/>
        <v>0</v>
      </c>
      <c r="W49" s="88">
        <f>IF(V49&gt;0,(V49*'Checklist Parameters'!$H$35),0)</f>
        <v>0</v>
      </c>
      <c r="X49" s="85">
        <f t="shared" si="4"/>
        <v>0</v>
      </c>
      <c r="Y49" s="148">
        <f>IF('Checklist Parameters'!$H$102&lt;&gt;"",(I49/43560)*'Checklist Parameters'!$H$102,"N/A")</f>
        <v>0</v>
      </c>
      <c r="Z49" s="154" t="str">
        <f>IF('Checklist Parameters'!$H$58&lt;&gt;"",((I49*'Checklist Parameters'!$H$58)*'Checklist Parameters'!$H$35)/1000,"N/A")</f>
        <v>N/A</v>
      </c>
      <c r="AA49" s="154">
        <f>IF('Checklist Parameters'!$H$101&lt;&gt;"",IFERROR(I49/'Checklist Parameters'!$H$101,0),"N/A")</f>
        <v>0</v>
      </c>
      <c r="AB49" s="148" t="str">
        <f>IF('Checklist Parameters'!$H$43&lt;&gt;"",(I49*'Checklist Parameters'!$H$43)/1000,"N/A")</f>
        <v>N/A</v>
      </c>
      <c r="AC49" s="85">
        <f>IF('Checklist Parameters'!$H$16="",$X49,IF(AND('Checklist Parameters'!$H$16&lt;$X49,'Checklist Parameters'!$H$16&gt;=3),'Checklist Parameters'!$H$16,IF(AND('Checklist Parameters'!$H$16&lt;$X49,'Checklist Parameters'!$H$16&lt;3),0,$X49)))</f>
        <v>0</v>
      </c>
      <c r="AD49" s="85" t="str">
        <f>IF(AND(I49&lt;'Checklist Parameters'!$H$22,$I49&lt;&gt;0),"Y","")</f>
        <v/>
      </c>
      <c r="AE49" s="85" t="str">
        <f>IF($AD49="Y",0,IF('Checklist Parameters'!$H$25="","&lt;no limit&gt;",ROUNDDOWN((($I49-'Checklist Parameters'!$H$24)/'Checklist Parameters'!$H$25)+1,0)))</f>
        <v>&lt;no limit&gt;</v>
      </c>
      <c r="AF49" s="174">
        <f t="shared" si="5"/>
        <v>0</v>
      </c>
      <c r="AG49" s="85">
        <f t="shared" si="0"/>
        <v>0</v>
      </c>
      <c r="AH49" s="5"/>
      <c r="AI49" s="5"/>
      <c r="AJ49" s="5"/>
      <c r="AK49" s="5"/>
      <c r="AL49" s="5"/>
      <c r="AM49" s="5"/>
      <c r="AN49" s="5"/>
      <c r="AO49" s="5"/>
      <c r="AP49" s="5"/>
      <c r="AQ49" s="5"/>
      <c r="AR49" s="5"/>
      <c r="AS49" s="5"/>
    </row>
    <row r="50" spans="1:45" s="2" customFormat="1" ht="15">
      <c r="A50" s="390"/>
      <c r="B50" s="390"/>
      <c r="C50" s="390"/>
      <c r="D50" s="390"/>
      <c r="E50" s="390"/>
      <c r="F50" s="390"/>
      <c r="G50" s="390"/>
      <c r="H50" s="390"/>
      <c r="I50" s="390"/>
      <c r="J50" s="390"/>
      <c r="K50" s="390"/>
      <c r="L50" s="390"/>
      <c r="M50" s="390"/>
      <c r="N50" s="313">
        <f>IF(IF(I50&lt;'Checklist Parameters'!$H$22,0,($I50-$L50))&lt;0,0,IF(I50&lt;'Checklist Parameters'!$H$22,0,($I50-$L50)))</f>
        <v>0</v>
      </c>
      <c r="O50" s="394"/>
      <c r="P50" s="395"/>
      <c r="Q50" s="316">
        <f t="shared" si="1"/>
        <v>0</v>
      </c>
      <c r="R50" s="87">
        <f t="shared" si="2"/>
        <v>0</v>
      </c>
      <c r="S50" s="87">
        <f>IF('Checklist Parameters'!$H$60&lt;0.2,0.2,'Checklist Parameters'!$H$60)</f>
        <v>0.72</v>
      </c>
      <c r="T50" s="88">
        <f>IF($O50="",IF('Checklist District ID'!$C$43="Y",MAX($R50:$S50)*$I50,SUM($R50:$S50)*$I50),IF(O50&gt;0,Q50*S50))</f>
        <v>0</v>
      </c>
      <c r="U50" s="88">
        <f>IF(Q50&gt;0,((I50-T50)*'Formula Matrix'!$E$39),0)</f>
        <v>0</v>
      </c>
      <c r="V50" s="88">
        <f t="shared" si="3"/>
        <v>0</v>
      </c>
      <c r="W50" s="88">
        <f>IF(V50&gt;0,(V50*'Checklist Parameters'!$H$35),0)</f>
        <v>0</v>
      </c>
      <c r="X50" s="85">
        <f t="shared" si="4"/>
        <v>0</v>
      </c>
      <c r="Y50" s="148">
        <f>IF('Checklist Parameters'!$H$102&lt;&gt;"",(I50/43560)*'Checklist Parameters'!$H$102,"N/A")</f>
        <v>0</v>
      </c>
      <c r="Z50" s="154" t="str">
        <f>IF('Checklist Parameters'!$H$58&lt;&gt;"",((I50*'Checklist Parameters'!$H$58)*'Checklist Parameters'!$H$35)/1000,"N/A")</f>
        <v>N/A</v>
      </c>
      <c r="AA50" s="154">
        <f>IF('Checklist Parameters'!$H$101&lt;&gt;"",IFERROR(I50/'Checklist Parameters'!$H$101,0),"N/A")</f>
        <v>0</v>
      </c>
      <c r="AB50" s="148" t="str">
        <f>IF('Checklist Parameters'!$H$43&lt;&gt;"",(I50*'Checklist Parameters'!$H$43)/1000,"N/A")</f>
        <v>N/A</v>
      </c>
      <c r="AC50" s="85">
        <f>IF('Checklist Parameters'!$H$16="",$X50,IF(AND('Checklist Parameters'!$H$16&lt;$X50,'Checklist Parameters'!$H$16&gt;=3),'Checklist Parameters'!$H$16,IF(AND('Checklist Parameters'!$H$16&lt;$X50,'Checklist Parameters'!$H$16&lt;3),0,$X50)))</f>
        <v>0</v>
      </c>
      <c r="AD50" s="85" t="str">
        <f>IF(AND(I50&lt;'Checklist Parameters'!$H$22,$I50&lt;&gt;0),"Y","")</f>
        <v/>
      </c>
      <c r="AE50" s="85" t="str">
        <f>IF($AD50="Y",0,IF('Checklist Parameters'!$H$25="","&lt;no limit&gt;",ROUNDDOWN((($I50-'Checklist Parameters'!$H$24)/'Checklist Parameters'!$H$25)+1,0)))</f>
        <v>&lt;no limit&gt;</v>
      </c>
      <c r="AF50" s="174">
        <f t="shared" si="5"/>
        <v>0</v>
      </c>
      <c r="AG50" s="85">
        <f t="shared" si="0"/>
        <v>0</v>
      </c>
      <c r="AH50" s="5"/>
      <c r="AI50" s="5"/>
      <c r="AJ50" s="5"/>
      <c r="AK50" s="5"/>
      <c r="AL50" s="5"/>
      <c r="AM50" s="5"/>
      <c r="AN50" s="5"/>
      <c r="AO50" s="5"/>
      <c r="AP50" s="5"/>
      <c r="AQ50" s="5"/>
      <c r="AR50" s="5"/>
      <c r="AS50" s="5"/>
    </row>
    <row r="51" spans="1:45" s="2" customFormat="1" ht="15">
      <c r="A51" s="390"/>
      <c r="B51" s="390"/>
      <c r="C51" s="390"/>
      <c r="D51" s="390"/>
      <c r="E51" s="390"/>
      <c r="F51" s="390"/>
      <c r="G51" s="390"/>
      <c r="H51" s="390"/>
      <c r="I51" s="390"/>
      <c r="J51" s="390"/>
      <c r="K51" s="390"/>
      <c r="L51" s="390"/>
      <c r="M51" s="390"/>
      <c r="N51" s="313">
        <f>IF(IF(I51&lt;'Checklist Parameters'!$H$22,0,($I51-$L51))&lt;0,0,IF(I51&lt;'Checklist Parameters'!$H$22,0,($I51-$L51)))</f>
        <v>0</v>
      </c>
      <c r="O51" s="394"/>
      <c r="P51" s="395"/>
      <c r="Q51" s="316">
        <f t="shared" si="1"/>
        <v>0</v>
      </c>
      <c r="R51" s="87">
        <f t="shared" si="2"/>
        <v>0</v>
      </c>
      <c r="S51" s="87">
        <f>IF('Checklist Parameters'!$H$60&lt;0.2,0.2,'Checklist Parameters'!$H$60)</f>
        <v>0.72</v>
      </c>
      <c r="T51" s="88">
        <f>IF($O51="",IF('Checklist District ID'!$C$43="Y",MAX($R51:$S51)*$I51,SUM($R51:$S51)*$I51),IF(O51&gt;0,Q51*S51))</f>
        <v>0</v>
      </c>
      <c r="U51" s="88">
        <f>IF(Q51&gt;0,((I51-T51)*'Formula Matrix'!$E$39),0)</f>
        <v>0</v>
      </c>
      <c r="V51" s="88">
        <f t="shared" si="3"/>
        <v>0</v>
      </c>
      <c r="W51" s="88">
        <f>IF(V51&gt;0,(V51*'Checklist Parameters'!$H$35),0)</f>
        <v>0</v>
      </c>
      <c r="X51" s="85">
        <f t="shared" si="4"/>
        <v>0</v>
      </c>
      <c r="Y51" s="148">
        <f>IF('Checklist Parameters'!$H$102&lt;&gt;"",(I51/43560)*'Checklist Parameters'!$H$102,"N/A")</f>
        <v>0</v>
      </c>
      <c r="Z51" s="154" t="str">
        <f>IF('Checklist Parameters'!$H$58&lt;&gt;"",((I51*'Checklist Parameters'!$H$58)*'Checklist Parameters'!$H$35)/1000,"N/A")</f>
        <v>N/A</v>
      </c>
      <c r="AA51" s="154">
        <f>IF('Checklist Parameters'!$H$101&lt;&gt;"",IFERROR(I51/'Checklist Parameters'!$H$101,0),"N/A")</f>
        <v>0</v>
      </c>
      <c r="AB51" s="148" t="str">
        <f>IF('Checklist Parameters'!$H$43&lt;&gt;"",(I51*'Checklist Parameters'!$H$43)/1000,"N/A")</f>
        <v>N/A</v>
      </c>
      <c r="AC51" s="85">
        <f>IF('Checklist Parameters'!$H$16="",$X51,IF(AND('Checklist Parameters'!$H$16&lt;$X51,'Checklist Parameters'!$H$16&gt;=3),'Checklist Parameters'!$H$16,IF(AND('Checklist Parameters'!$H$16&lt;$X51,'Checklist Parameters'!$H$16&lt;3),0,$X51)))</f>
        <v>0</v>
      </c>
      <c r="AD51" s="85" t="str">
        <f>IF(AND(I51&lt;'Checklist Parameters'!$H$22,$I51&lt;&gt;0),"Y","")</f>
        <v/>
      </c>
      <c r="AE51" s="85" t="str">
        <f>IF($AD51="Y",0,IF('Checklist Parameters'!$H$25="","&lt;no limit&gt;",ROUNDDOWN((($I51-'Checklist Parameters'!$H$24)/'Checklist Parameters'!$H$25)+1,0)))</f>
        <v>&lt;no limit&gt;</v>
      </c>
      <c r="AF51" s="174">
        <f t="shared" si="5"/>
        <v>0</v>
      </c>
      <c r="AG51" s="85">
        <f t="shared" si="0"/>
        <v>0</v>
      </c>
      <c r="AH51" s="5"/>
      <c r="AI51" s="5"/>
      <c r="AJ51" s="5"/>
      <c r="AK51" s="5"/>
      <c r="AL51" s="5"/>
      <c r="AM51" s="5"/>
      <c r="AN51" s="5"/>
      <c r="AO51" s="5"/>
      <c r="AP51" s="5"/>
      <c r="AQ51" s="5"/>
      <c r="AR51" s="5"/>
      <c r="AS51" s="5"/>
    </row>
    <row r="52" spans="1:45" s="2" customFormat="1" ht="15">
      <c r="A52" s="390"/>
      <c r="B52" s="390"/>
      <c r="C52" s="390"/>
      <c r="D52" s="390"/>
      <c r="E52" s="390"/>
      <c r="F52" s="390"/>
      <c r="G52" s="390"/>
      <c r="H52" s="390"/>
      <c r="I52" s="390"/>
      <c r="J52" s="390"/>
      <c r="K52" s="390"/>
      <c r="L52" s="390"/>
      <c r="M52" s="390"/>
      <c r="N52" s="313">
        <f>IF(IF(I52&lt;'Checklist Parameters'!$H$22,0,($I52-$L52))&lt;0,0,IF(I52&lt;'Checklist Parameters'!$H$22,0,($I52-$L52)))</f>
        <v>0</v>
      </c>
      <c r="O52" s="394"/>
      <c r="P52" s="395"/>
      <c r="Q52" s="316">
        <f t="shared" si="1"/>
        <v>0</v>
      </c>
      <c r="R52" s="87">
        <f t="shared" si="2"/>
        <v>0</v>
      </c>
      <c r="S52" s="87">
        <f>IF('Checklist Parameters'!$H$60&lt;0.2,0.2,'Checklist Parameters'!$H$60)</f>
        <v>0.72</v>
      </c>
      <c r="T52" s="88">
        <f>IF($O52="",IF('Checklist District ID'!$C$43="Y",MAX($R52:$S52)*$I52,SUM($R52:$S52)*$I52),IF(O52&gt;0,Q52*S52))</f>
        <v>0</v>
      </c>
      <c r="U52" s="88">
        <f>IF(Q52&gt;0,((I52-T52)*'Formula Matrix'!$E$39),0)</f>
        <v>0</v>
      </c>
      <c r="V52" s="88">
        <f t="shared" si="3"/>
        <v>0</v>
      </c>
      <c r="W52" s="88">
        <f>IF(V52&gt;0,(V52*'Checklist Parameters'!$H$35),0)</f>
        <v>0</v>
      </c>
      <c r="X52" s="85">
        <f t="shared" si="4"/>
        <v>0</v>
      </c>
      <c r="Y52" s="148">
        <f>IF('Checklist Parameters'!$H$102&lt;&gt;"",(I52/43560)*'Checklist Parameters'!$H$102,"N/A")</f>
        <v>0</v>
      </c>
      <c r="Z52" s="154" t="str">
        <f>IF('Checklist Parameters'!$H$58&lt;&gt;"",((I52*'Checklist Parameters'!$H$58)*'Checklist Parameters'!$H$35)/1000,"N/A")</f>
        <v>N/A</v>
      </c>
      <c r="AA52" s="154">
        <f>IF('Checklist Parameters'!$H$101&lt;&gt;"",IFERROR(I52/'Checklist Parameters'!$H$101,0),"N/A")</f>
        <v>0</v>
      </c>
      <c r="AB52" s="148" t="str">
        <f>IF('Checklist Parameters'!$H$43&lt;&gt;"",(I52*'Checklist Parameters'!$H$43)/1000,"N/A")</f>
        <v>N/A</v>
      </c>
      <c r="AC52" s="85">
        <f>IF('Checklist Parameters'!$H$16="",$X52,IF(AND('Checklist Parameters'!$H$16&lt;$X52,'Checklist Parameters'!$H$16&gt;=3),'Checklist Parameters'!$H$16,IF(AND('Checklist Parameters'!$H$16&lt;$X52,'Checklist Parameters'!$H$16&lt;3),0,$X52)))</f>
        <v>0</v>
      </c>
      <c r="AD52" s="85" t="str">
        <f>IF(AND(I52&lt;'Checklist Parameters'!$H$22,$I52&lt;&gt;0),"Y","")</f>
        <v/>
      </c>
      <c r="AE52" s="85" t="str">
        <f>IF($AD52="Y",0,IF('Checklist Parameters'!$H$25="","&lt;no limit&gt;",ROUNDDOWN((($I52-'Checklist Parameters'!$H$24)/'Checklist Parameters'!$H$25)+1,0)))</f>
        <v>&lt;no limit&gt;</v>
      </c>
      <c r="AF52" s="174">
        <f t="shared" si="5"/>
        <v>0</v>
      </c>
      <c r="AG52" s="85">
        <f t="shared" si="0"/>
        <v>0</v>
      </c>
      <c r="AH52" s="5"/>
      <c r="AI52" s="5"/>
      <c r="AJ52" s="5"/>
      <c r="AK52" s="5"/>
      <c r="AL52" s="5"/>
      <c r="AM52" s="5"/>
      <c r="AN52" s="5"/>
      <c r="AO52" s="5"/>
      <c r="AP52" s="5"/>
      <c r="AQ52" s="5"/>
      <c r="AR52" s="5"/>
      <c r="AS52" s="5"/>
    </row>
    <row r="53" spans="1:45" s="2" customFormat="1" ht="15">
      <c r="A53" s="390"/>
      <c r="B53" s="390"/>
      <c r="C53" s="390"/>
      <c r="D53" s="390"/>
      <c r="E53" s="390"/>
      <c r="F53" s="390"/>
      <c r="G53" s="390"/>
      <c r="H53" s="390"/>
      <c r="I53" s="390"/>
      <c r="J53" s="390"/>
      <c r="K53" s="390"/>
      <c r="L53" s="390"/>
      <c r="M53" s="390"/>
      <c r="N53" s="313">
        <f>IF(IF(I53&lt;'Checklist Parameters'!$H$22,0,($I53-$L53))&lt;0,0,IF(I53&lt;'Checklist Parameters'!$H$22,0,($I53-$L53)))</f>
        <v>0</v>
      </c>
      <c r="O53" s="394"/>
      <c r="P53" s="395"/>
      <c r="Q53" s="316">
        <f t="shared" si="1"/>
        <v>0</v>
      </c>
      <c r="R53" s="87">
        <f t="shared" si="2"/>
        <v>0</v>
      </c>
      <c r="S53" s="87">
        <f>IF('Checklist Parameters'!$H$60&lt;0.2,0.2,'Checklist Parameters'!$H$60)</f>
        <v>0.72</v>
      </c>
      <c r="T53" s="88">
        <f>IF($O53="",IF('Checklist District ID'!$C$43="Y",MAX($R53:$S53)*$I53,SUM($R53:$S53)*$I53),IF(O53&gt;0,Q53*S53))</f>
        <v>0</v>
      </c>
      <c r="U53" s="88">
        <f>IF(Q53&gt;0,((I53-T53)*'Formula Matrix'!$E$39),0)</f>
        <v>0</v>
      </c>
      <c r="V53" s="88">
        <f t="shared" si="3"/>
        <v>0</v>
      </c>
      <c r="W53" s="88">
        <f>IF(V53&gt;0,(V53*'Checklist Parameters'!$H$35),0)</f>
        <v>0</v>
      </c>
      <c r="X53" s="85">
        <f t="shared" si="4"/>
        <v>0</v>
      </c>
      <c r="Y53" s="148">
        <f>IF('Checklist Parameters'!$H$102&lt;&gt;"",(I53/43560)*'Checklist Parameters'!$H$102,"N/A")</f>
        <v>0</v>
      </c>
      <c r="Z53" s="154" t="str">
        <f>IF('Checklist Parameters'!$H$58&lt;&gt;"",((I53*'Checklist Parameters'!$H$58)*'Checklist Parameters'!$H$35)/1000,"N/A")</f>
        <v>N/A</v>
      </c>
      <c r="AA53" s="154">
        <f>IF('Checklist Parameters'!$H$101&lt;&gt;"",IFERROR(I53/'Checklist Parameters'!$H$101,0),"N/A")</f>
        <v>0</v>
      </c>
      <c r="AB53" s="148" t="str">
        <f>IF('Checklist Parameters'!$H$43&lt;&gt;"",(I53*'Checklist Parameters'!$H$43)/1000,"N/A")</f>
        <v>N/A</v>
      </c>
      <c r="AC53" s="85">
        <f>IF('Checklist Parameters'!$H$16="",$X53,IF(AND('Checklist Parameters'!$H$16&lt;$X53,'Checklist Parameters'!$H$16&gt;=3),'Checklist Parameters'!$H$16,IF(AND('Checklist Parameters'!$H$16&lt;$X53,'Checklist Parameters'!$H$16&lt;3),0,$X53)))</f>
        <v>0</v>
      </c>
      <c r="AD53" s="85" t="str">
        <f>IF(AND(I53&lt;'Checklist Parameters'!$H$22,$I53&lt;&gt;0),"Y","")</f>
        <v/>
      </c>
      <c r="AE53" s="85" t="str">
        <f>IF($AD53="Y",0,IF('Checklist Parameters'!$H$25="","&lt;no limit&gt;",ROUNDDOWN((($I53-'Checklist Parameters'!$H$24)/'Checklist Parameters'!$H$25)+1,0)))</f>
        <v>&lt;no limit&gt;</v>
      </c>
      <c r="AF53" s="174">
        <f t="shared" si="5"/>
        <v>0</v>
      </c>
      <c r="AG53" s="85">
        <f t="shared" si="0"/>
        <v>0</v>
      </c>
      <c r="AH53" s="5"/>
      <c r="AI53" s="5"/>
      <c r="AJ53" s="5"/>
      <c r="AK53" s="5"/>
      <c r="AL53" s="5"/>
      <c r="AM53" s="5"/>
      <c r="AN53" s="5"/>
      <c r="AO53" s="5"/>
      <c r="AP53" s="5"/>
      <c r="AQ53" s="5"/>
      <c r="AR53" s="5"/>
      <c r="AS53" s="5"/>
    </row>
    <row r="54" spans="1:45" s="2" customFormat="1" ht="15">
      <c r="A54" s="390"/>
      <c r="B54" s="390"/>
      <c r="C54" s="390"/>
      <c r="D54" s="390"/>
      <c r="E54" s="390"/>
      <c r="F54" s="390"/>
      <c r="G54" s="390"/>
      <c r="H54" s="390"/>
      <c r="I54" s="390"/>
      <c r="J54" s="390"/>
      <c r="K54" s="390"/>
      <c r="L54" s="390"/>
      <c r="M54" s="390"/>
      <c r="N54" s="313">
        <f>IF(IF(I54&lt;'Checklist Parameters'!$H$22,0,($I54-$L54))&lt;0,0,IF(I54&lt;'Checklist Parameters'!$H$22,0,($I54-$L54)))</f>
        <v>0</v>
      </c>
      <c r="O54" s="394"/>
      <c r="P54" s="395"/>
      <c r="Q54" s="316">
        <f t="shared" si="1"/>
        <v>0</v>
      </c>
      <c r="R54" s="87">
        <f t="shared" si="2"/>
        <v>0</v>
      </c>
      <c r="S54" s="87">
        <f>IF('Checklist Parameters'!$H$60&lt;0.2,0.2,'Checklist Parameters'!$H$60)</f>
        <v>0.72</v>
      </c>
      <c r="T54" s="88">
        <f>IF($O54="",IF('Checklist District ID'!$C$43="Y",MAX($R54:$S54)*$I54,SUM($R54:$S54)*$I54),IF(O54&gt;0,Q54*S54))</f>
        <v>0</v>
      </c>
      <c r="U54" s="88">
        <f>IF(Q54&gt;0,((I54-T54)*'Formula Matrix'!$E$39),0)</f>
        <v>0</v>
      </c>
      <c r="V54" s="88">
        <f t="shared" si="3"/>
        <v>0</v>
      </c>
      <c r="W54" s="88">
        <f>IF(V54&gt;0,(V54*'Checklist Parameters'!$H$35),0)</f>
        <v>0</v>
      </c>
      <c r="X54" s="85">
        <f t="shared" si="4"/>
        <v>0</v>
      </c>
      <c r="Y54" s="148">
        <f>IF('Checklist Parameters'!$H$102&lt;&gt;"",(I54/43560)*'Checklist Parameters'!$H$102,"N/A")</f>
        <v>0</v>
      </c>
      <c r="Z54" s="154" t="str">
        <f>IF('Checklist Parameters'!$H$58&lt;&gt;"",((I54*'Checklist Parameters'!$H$58)*'Checklist Parameters'!$H$35)/1000,"N/A")</f>
        <v>N/A</v>
      </c>
      <c r="AA54" s="154">
        <f>IF('Checklist Parameters'!$H$101&lt;&gt;"",IFERROR(I54/'Checklist Parameters'!$H$101,0),"N/A")</f>
        <v>0</v>
      </c>
      <c r="AB54" s="148" t="str">
        <f>IF('Checklist Parameters'!$H$43&lt;&gt;"",(I54*'Checklist Parameters'!$H$43)/1000,"N/A")</f>
        <v>N/A</v>
      </c>
      <c r="AC54" s="85">
        <f>IF('Checklist Parameters'!$H$16="",$X54,IF(AND('Checklist Parameters'!$H$16&lt;$X54,'Checklist Parameters'!$H$16&gt;=3),'Checklist Parameters'!$H$16,IF(AND('Checklist Parameters'!$H$16&lt;$X54,'Checklist Parameters'!$H$16&lt;3),0,$X54)))</f>
        <v>0</v>
      </c>
      <c r="AD54" s="85" t="str">
        <f>IF(AND(I54&lt;'Checklist Parameters'!$H$22,$I54&lt;&gt;0),"Y","")</f>
        <v/>
      </c>
      <c r="AE54" s="85" t="str">
        <f>IF($AD54="Y",0,IF('Checklist Parameters'!$H$25="","&lt;no limit&gt;",ROUNDDOWN((($I54-'Checklist Parameters'!$H$24)/'Checklist Parameters'!$H$25)+1,0)))</f>
        <v>&lt;no limit&gt;</v>
      </c>
      <c r="AF54" s="174">
        <f t="shared" si="5"/>
        <v>0</v>
      </c>
      <c r="AG54" s="85">
        <f t="shared" si="0"/>
        <v>0</v>
      </c>
      <c r="AH54" s="5"/>
      <c r="AI54" s="5"/>
      <c r="AJ54" s="5"/>
      <c r="AK54" s="5"/>
      <c r="AL54" s="5"/>
      <c r="AM54" s="5"/>
      <c r="AN54" s="5"/>
      <c r="AO54" s="5"/>
      <c r="AP54" s="5"/>
      <c r="AQ54" s="5"/>
      <c r="AR54" s="5"/>
      <c r="AS54" s="5"/>
    </row>
    <row r="55" spans="1:45" s="2" customFormat="1" ht="15">
      <c r="A55" s="390"/>
      <c r="B55" s="390"/>
      <c r="C55" s="390"/>
      <c r="D55" s="390"/>
      <c r="E55" s="390"/>
      <c r="F55" s="390"/>
      <c r="G55" s="390"/>
      <c r="H55" s="390"/>
      <c r="I55" s="390"/>
      <c r="J55" s="390"/>
      <c r="K55" s="390"/>
      <c r="L55" s="390"/>
      <c r="M55" s="390"/>
      <c r="N55" s="313">
        <f>IF(IF(I55&lt;'Checklist Parameters'!$H$22,0,($I55-$L55))&lt;0,0,IF(I55&lt;'Checklist Parameters'!$H$22,0,($I55-$L55)))</f>
        <v>0</v>
      </c>
      <c r="O55" s="394"/>
      <c r="P55" s="395"/>
      <c r="Q55" s="316">
        <f t="shared" si="1"/>
        <v>0</v>
      </c>
      <c r="R55" s="87">
        <f t="shared" si="2"/>
        <v>0</v>
      </c>
      <c r="S55" s="87">
        <f>IF('Checklist Parameters'!$H$60&lt;0.2,0.2,'Checklist Parameters'!$H$60)</f>
        <v>0.72</v>
      </c>
      <c r="T55" s="88">
        <f>IF($O55="",IF('Checklist District ID'!$C$43="Y",MAX($R55:$S55)*$I55,SUM($R55:$S55)*$I55),IF(O55&gt;0,Q55*S55))</f>
        <v>0</v>
      </c>
      <c r="U55" s="88">
        <f>IF(Q55&gt;0,((I55-T55)*'Formula Matrix'!$E$39),0)</f>
        <v>0</v>
      </c>
      <c r="V55" s="88">
        <f t="shared" si="3"/>
        <v>0</v>
      </c>
      <c r="W55" s="88">
        <f>IF(V55&gt;0,(V55*'Checklist Parameters'!$H$35),0)</f>
        <v>0</v>
      </c>
      <c r="X55" s="85">
        <f t="shared" si="4"/>
        <v>0</v>
      </c>
      <c r="Y55" s="148">
        <f>IF('Checklist Parameters'!$H$102&lt;&gt;"",(I55/43560)*'Checklist Parameters'!$H$102,"N/A")</f>
        <v>0</v>
      </c>
      <c r="Z55" s="154" t="str">
        <f>IF('Checklist Parameters'!$H$58&lt;&gt;"",((I55*'Checklist Parameters'!$H$58)*'Checklist Parameters'!$H$35)/1000,"N/A")</f>
        <v>N/A</v>
      </c>
      <c r="AA55" s="154">
        <f>IF('Checklist Parameters'!$H$101&lt;&gt;"",IFERROR(I55/'Checklist Parameters'!$H$101,0),"N/A")</f>
        <v>0</v>
      </c>
      <c r="AB55" s="148" t="str">
        <f>IF('Checklist Parameters'!$H$43&lt;&gt;"",(I55*'Checklist Parameters'!$H$43)/1000,"N/A")</f>
        <v>N/A</v>
      </c>
      <c r="AC55" s="85">
        <f>IF('Checklist Parameters'!$H$16="",$X55,IF(AND('Checklist Parameters'!$H$16&lt;$X55,'Checklist Parameters'!$H$16&gt;=3),'Checklist Parameters'!$H$16,IF(AND('Checklist Parameters'!$H$16&lt;$X55,'Checklist Parameters'!$H$16&lt;3),0,$X55)))</f>
        <v>0</v>
      </c>
      <c r="AD55" s="85" t="str">
        <f>IF(AND(I55&lt;'Checklist Parameters'!$H$22,$I55&lt;&gt;0),"Y","")</f>
        <v/>
      </c>
      <c r="AE55" s="85" t="str">
        <f>IF($AD55="Y",0,IF('Checklist Parameters'!$H$25="","&lt;no limit&gt;",ROUNDDOWN((($I55-'Checklist Parameters'!$H$24)/'Checklist Parameters'!$H$25)+1,0)))</f>
        <v>&lt;no limit&gt;</v>
      </c>
      <c r="AF55" s="174">
        <f t="shared" si="5"/>
        <v>0</v>
      </c>
      <c r="AG55" s="85">
        <f t="shared" si="0"/>
        <v>0</v>
      </c>
      <c r="AH55" s="5"/>
      <c r="AI55" s="5"/>
      <c r="AJ55" s="5"/>
      <c r="AK55" s="5"/>
      <c r="AL55" s="5"/>
      <c r="AM55" s="5"/>
      <c r="AN55" s="5"/>
      <c r="AO55" s="5"/>
      <c r="AP55" s="5"/>
      <c r="AQ55" s="5"/>
      <c r="AR55" s="5"/>
      <c r="AS55" s="5"/>
    </row>
    <row r="56" spans="1:45" s="2" customFormat="1" ht="15">
      <c r="A56" s="391"/>
      <c r="B56" s="392"/>
      <c r="C56" s="393"/>
      <c r="D56" s="393"/>
      <c r="E56" s="393"/>
      <c r="F56" s="393"/>
      <c r="G56" s="393"/>
      <c r="H56" s="394"/>
      <c r="I56" s="394"/>
      <c r="J56" s="394"/>
      <c r="K56" s="394"/>
      <c r="L56" s="394"/>
      <c r="M56" s="394"/>
      <c r="N56" s="313">
        <f>IF(IF(I56&lt;'Checklist Parameters'!$H$22,0,($I56-$L56))&lt;0,0,IF(I56&lt;'Checklist Parameters'!$H$22,0,($I56-$L56)))</f>
        <v>0</v>
      </c>
      <c r="O56" s="394"/>
      <c r="P56" s="395"/>
      <c r="Q56" s="316">
        <f t="shared" si="1"/>
        <v>0</v>
      </c>
      <c r="R56" s="87">
        <f t="shared" si="2"/>
        <v>0</v>
      </c>
      <c r="S56" s="87">
        <f>IF('Checklist Parameters'!$H$60&lt;0.2,0.2,'Checklist Parameters'!$H$60)</f>
        <v>0.72</v>
      </c>
      <c r="T56" s="88">
        <f>IF($O56="",IF('Checklist District ID'!$C$43="Y",MAX($R56:$S56)*$I56,SUM($R56:$S56)*$I56),IF(O56&gt;0,Q56*S56))</f>
        <v>0</v>
      </c>
      <c r="U56" s="88">
        <f>IF(Q56&gt;0,((I56-T56)*'Formula Matrix'!$E$39),0)</f>
        <v>0</v>
      </c>
      <c r="V56" s="88">
        <f t="shared" si="3"/>
        <v>0</v>
      </c>
      <c r="W56" s="88">
        <f>IF(V56&gt;0,(V56*'Checklist Parameters'!$H$35),0)</f>
        <v>0</v>
      </c>
      <c r="X56" s="85">
        <f t="shared" si="4"/>
        <v>0</v>
      </c>
      <c r="Y56" s="148">
        <f>IF('Checklist Parameters'!$H$102&lt;&gt;"",(I56/43560)*'Checklist Parameters'!$H$102,"N/A")</f>
        <v>0</v>
      </c>
      <c r="Z56" s="154" t="str">
        <f>IF('Checklist Parameters'!$H$58&lt;&gt;"",((I56*'Checklist Parameters'!$H$58)*'Checklist Parameters'!$H$35)/1000,"N/A")</f>
        <v>N/A</v>
      </c>
      <c r="AA56" s="154">
        <f>IF('Checklist Parameters'!$H$101&lt;&gt;"",IFERROR(I56/'Checklist Parameters'!$H$101,0),"N/A")</f>
        <v>0</v>
      </c>
      <c r="AB56" s="148" t="str">
        <f>IF('Checklist Parameters'!$H$43&lt;&gt;"",(I56*'Checklist Parameters'!$H$43)/1000,"N/A")</f>
        <v>N/A</v>
      </c>
      <c r="AC56" s="85">
        <f>IF('Checklist Parameters'!$H$16="",$X56,IF(AND('Checklist Parameters'!$H$16&lt;$X56,'Checklist Parameters'!$H$16&gt;=3),'Checklist Parameters'!$H$16,IF(AND('Checklist Parameters'!$H$16&lt;$X56,'Checklist Parameters'!$H$16&lt;3),0,$X56)))</f>
        <v>0</v>
      </c>
      <c r="AD56" s="85" t="str">
        <f>IF(AND(I56&lt;'Checklist Parameters'!$H$22,$I56&lt;&gt;0),"Y","")</f>
        <v/>
      </c>
      <c r="AE56" s="85" t="str">
        <f>IF($AD56="Y",0,IF('Checklist Parameters'!$H$25="","&lt;no limit&gt;",ROUNDDOWN((($I56-'Checklist Parameters'!$H$24)/'Checklist Parameters'!$H$25)+1,0)))</f>
        <v>&lt;no limit&gt;</v>
      </c>
      <c r="AF56" s="174">
        <f t="shared" si="5"/>
        <v>0</v>
      </c>
      <c r="AG56" s="85">
        <f t="shared" si="0"/>
        <v>0</v>
      </c>
      <c r="AH56" s="5"/>
      <c r="AI56" s="5"/>
      <c r="AJ56" s="5"/>
      <c r="AK56" s="5"/>
      <c r="AL56" s="5"/>
      <c r="AM56" s="5"/>
      <c r="AN56" s="5"/>
      <c r="AO56" s="5"/>
      <c r="AP56" s="5"/>
      <c r="AQ56" s="5"/>
      <c r="AR56" s="5"/>
      <c r="AS56" s="5"/>
    </row>
    <row r="57" spans="1:45" s="2" customFormat="1" ht="15">
      <c r="A57" s="391"/>
      <c r="B57" s="392"/>
      <c r="C57" s="393"/>
      <c r="D57" s="393"/>
      <c r="E57" s="393"/>
      <c r="F57" s="393"/>
      <c r="G57" s="393"/>
      <c r="H57" s="394"/>
      <c r="I57" s="394"/>
      <c r="J57" s="394"/>
      <c r="K57" s="394"/>
      <c r="L57" s="394"/>
      <c r="M57" s="394"/>
      <c r="N57" s="313">
        <f>IF(IF(I57&lt;'Checklist Parameters'!$H$22,0,($I57-$L57))&lt;0,0,IF(I57&lt;'Checklist Parameters'!$H$22,0,($I57-$L57)))</f>
        <v>0</v>
      </c>
      <c r="O57" s="394"/>
      <c r="P57" s="395"/>
      <c r="Q57" s="316">
        <f t="shared" si="1"/>
        <v>0</v>
      </c>
      <c r="R57" s="87">
        <f t="shared" si="2"/>
        <v>0</v>
      </c>
      <c r="S57" s="87">
        <f>IF('Checklist Parameters'!$H$60&lt;0.2,0.2,'Checklist Parameters'!$H$60)</f>
        <v>0.72</v>
      </c>
      <c r="T57" s="88">
        <f>IF($O57="",IF('Checklist District ID'!$C$43="Y",MAX($R57:$S57)*$I57,SUM($R57:$S57)*$I57),IF(O57&gt;0,Q57*S57))</f>
        <v>0</v>
      </c>
      <c r="U57" s="88">
        <f>IF(Q57&gt;0,((I57-T57)*'Formula Matrix'!$E$39),0)</f>
        <v>0</v>
      </c>
      <c r="V57" s="88">
        <f t="shared" si="3"/>
        <v>0</v>
      </c>
      <c r="W57" s="88">
        <f>IF(V57&gt;0,(V57*'Checklist Parameters'!$H$35),0)</f>
        <v>0</v>
      </c>
      <c r="X57" s="85">
        <f t="shared" si="4"/>
        <v>0</v>
      </c>
      <c r="Y57" s="148">
        <f>IF('Checklist Parameters'!$H$102&lt;&gt;"",(I57/43560)*'Checklist Parameters'!$H$102,"N/A")</f>
        <v>0</v>
      </c>
      <c r="Z57" s="154" t="str">
        <f>IF('Checklist Parameters'!$H$58&lt;&gt;"",((I57*'Checklist Parameters'!$H$58)*'Checklist Parameters'!$H$35)/1000,"N/A")</f>
        <v>N/A</v>
      </c>
      <c r="AA57" s="154">
        <f>IF('Checklist Parameters'!$H$101&lt;&gt;"",IFERROR(I57/'Checklist Parameters'!$H$101,0),"N/A")</f>
        <v>0</v>
      </c>
      <c r="AB57" s="148" t="str">
        <f>IF('Checklist Parameters'!$H$43&lt;&gt;"",(I57*'Checklist Parameters'!$H$43)/1000,"N/A")</f>
        <v>N/A</v>
      </c>
      <c r="AC57" s="85">
        <f>IF('Checklist Parameters'!$H$16="",$X57,IF(AND('Checklist Parameters'!$H$16&lt;$X57,'Checklist Parameters'!$H$16&gt;=3),'Checklist Parameters'!$H$16,IF(AND('Checklist Parameters'!$H$16&lt;$X57,'Checklist Parameters'!$H$16&lt;3),0,$X57)))</f>
        <v>0</v>
      </c>
      <c r="AD57" s="85" t="str">
        <f>IF(AND(I57&lt;'Checklist Parameters'!$H$22,$I57&lt;&gt;0),"Y","")</f>
        <v/>
      </c>
      <c r="AE57" s="85" t="str">
        <f>IF($AD57="Y",0,IF('Checklist Parameters'!$H$25="","&lt;no limit&gt;",ROUNDDOWN((($I57-'Checklist Parameters'!$H$24)/'Checklist Parameters'!$H$25)+1,0)))</f>
        <v>&lt;no limit&gt;</v>
      </c>
      <c r="AF57" s="174">
        <f t="shared" si="5"/>
        <v>0</v>
      </c>
      <c r="AG57" s="85">
        <f t="shared" si="0"/>
        <v>0</v>
      </c>
      <c r="AH57" s="5"/>
      <c r="AI57" s="5"/>
      <c r="AJ57" s="5"/>
      <c r="AK57" s="5"/>
      <c r="AL57" s="5"/>
      <c r="AM57" s="5"/>
      <c r="AN57" s="5"/>
      <c r="AO57" s="5"/>
      <c r="AP57" s="5"/>
      <c r="AQ57" s="5"/>
      <c r="AR57" s="5"/>
      <c r="AS57" s="5"/>
    </row>
    <row r="58" spans="1:45" s="2" customFormat="1" ht="15">
      <c r="A58" s="391"/>
      <c r="B58" s="392"/>
      <c r="C58" s="393"/>
      <c r="D58" s="393"/>
      <c r="E58" s="393"/>
      <c r="F58" s="393"/>
      <c r="G58" s="393"/>
      <c r="H58" s="394"/>
      <c r="I58" s="394"/>
      <c r="J58" s="394"/>
      <c r="K58" s="394"/>
      <c r="L58" s="394"/>
      <c r="M58" s="394"/>
      <c r="N58" s="313">
        <f>IF(IF(I58&lt;'Checklist Parameters'!$H$22,0,($I58-$L58))&lt;0,0,IF(I58&lt;'Checklist Parameters'!$H$22,0,($I58-$L58)))</f>
        <v>0</v>
      </c>
      <c r="O58" s="394"/>
      <c r="P58" s="395"/>
      <c r="Q58" s="316">
        <f t="shared" si="1"/>
        <v>0</v>
      </c>
      <c r="R58" s="87">
        <f t="shared" si="2"/>
        <v>0</v>
      </c>
      <c r="S58" s="87">
        <f>IF('Checklist Parameters'!$H$60&lt;0.2,0.2,'Checklist Parameters'!$H$60)</f>
        <v>0.72</v>
      </c>
      <c r="T58" s="88">
        <f>IF($O58="",IF('Checklist District ID'!$C$43="Y",MAX($R58:$S58)*$I58,SUM($R58:$S58)*$I58),IF(O58&gt;0,Q58*S58))</f>
        <v>0</v>
      </c>
      <c r="U58" s="88">
        <f>IF(Q58&gt;0,((I58-T58)*'Formula Matrix'!$E$39),0)</f>
        <v>0</v>
      </c>
      <c r="V58" s="88">
        <f t="shared" si="3"/>
        <v>0</v>
      </c>
      <c r="W58" s="88">
        <f>IF(V58&gt;0,(V58*'Checklist Parameters'!$H$35),0)</f>
        <v>0</v>
      </c>
      <c r="X58" s="85">
        <f t="shared" si="4"/>
        <v>0</v>
      </c>
      <c r="Y58" s="148">
        <f>IF('Checklist Parameters'!$H$102&lt;&gt;"",(I58/43560)*'Checklist Parameters'!$H$102,"N/A")</f>
        <v>0</v>
      </c>
      <c r="Z58" s="154" t="str">
        <f>IF('Checklist Parameters'!$H$58&lt;&gt;"",((I58*'Checklist Parameters'!$H$58)*'Checklist Parameters'!$H$35)/1000,"N/A")</f>
        <v>N/A</v>
      </c>
      <c r="AA58" s="154">
        <f>IF('Checklist Parameters'!$H$101&lt;&gt;"",IFERROR(I58/'Checklist Parameters'!$H$101,0),"N/A")</f>
        <v>0</v>
      </c>
      <c r="AB58" s="148" t="str">
        <f>IF('Checklist Parameters'!$H$43&lt;&gt;"",(I58*'Checklist Parameters'!$H$43)/1000,"N/A")</f>
        <v>N/A</v>
      </c>
      <c r="AC58" s="85">
        <f>IF('Checklist Parameters'!$H$16="",$X58,IF(AND('Checklist Parameters'!$H$16&lt;$X58,'Checklist Parameters'!$H$16&gt;=3),'Checklist Parameters'!$H$16,IF(AND('Checklist Parameters'!$H$16&lt;$X58,'Checklist Parameters'!$H$16&lt;3),0,$X58)))</f>
        <v>0</v>
      </c>
      <c r="AD58" s="85" t="str">
        <f>IF(AND(I58&lt;'Checklist Parameters'!$H$22,$I58&lt;&gt;0),"Y","")</f>
        <v/>
      </c>
      <c r="AE58" s="85" t="str">
        <f>IF($AD58="Y",0,IF('Checklist Parameters'!$H$25="","&lt;no limit&gt;",ROUNDDOWN((($I58-'Checklist Parameters'!$H$24)/'Checklist Parameters'!$H$25)+1,0)))</f>
        <v>&lt;no limit&gt;</v>
      </c>
      <c r="AF58" s="174">
        <f t="shared" si="5"/>
        <v>0</v>
      </c>
      <c r="AG58" s="85">
        <f t="shared" si="0"/>
        <v>0</v>
      </c>
      <c r="AH58" s="5"/>
      <c r="AI58" s="5"/>
      <c r="AJ58" s="5"/>
      <c r="AK58" s="5"/>
      <c r="AL58" s="5"/>
      <c r="AM58" s="5"/>
      <c r="AN58" s="5"/>
      <c r="AO58" s="5"/>
      <c r="AP58" s="5"/>
      <c r="AQ58" s="5"/>
      <c r="AR58" s="5"/>
      <c r="AS58" s="5"/>
    </row>
    <row r="59" spans="1:45" s="2" customFormat="1" ht="15">
      <c r="A59" s="391"/>
      <c r="B59" s="392"/>
      <c r="C59" s="393"/>
      <c r="D59" s="393"/>
      <c r="E59" s="393"/>
      <c r="F59" s="393"/>
      <c r="G59" s="393"/>
      <c r="H59" s="394"/>
      <c r="I59" s="394"/>
      <c r="J59" s="394"/>
      <c r="K59" s="394"/>
      <c r="L59" s="394"/>
      <c r="M59" s="394"/>
      <c r="N59" s="313">
        <f>IF(IF(I59&lt;'Checklist Parameters'!$H$22,0,($I59-$L59))&lt;0,0,IF(I59&lt;'Checklist Parameters'!$H$22,0,($I59-$L59)))</f>
        <v>0</v>
      </c>
      <c r="O59" s="394"/>
      <c r="P59" s="395"/>
      <c r="Q59" s="316">
        <f t="shared" si="1"/>
        <v>0</v>
      </c>
      <c r="R59" s="87">
        <f t="shared" si="2"/>
        <v>0</v>
      </c>
      <c r="S59" s="87">
        <f>IF('Checklist Parameters'!$H$60&lt;0.2,0.2,'Checklist Parameters'!$H$60)</f>
        <v>0.72</v>
      </c>
      <c r="T59" s="88">
        <f>IF($O59="",IF('Checklist District ID'!$C$43="Y",MAX($R59:$S59)*$I59,SUM($R59:$S59)*$I59),IF(O59&gt;0,Q59*S59))</f>
        <v>0</v>
      </c>
      <c r="U59" s="88">
        <f>IF(Q59&gt;0,((I59-T59)*'Formula Matrix'!$E$39),0)</f>
        <v>0</v>
      </c>
      <c r="V59" s="88">
        <f t="shared" si="3"/>
        <v>0</v>
      </c>
      <c r="W59" s="88">
        <f>IF(V59&gt;0,(V59*'Checklist Parameters'!$H$35),0)</f>
        <v>0</v>
      </c>
      <c r="X59" s="85">
        <f t="shared" si="4"/>
        <v>0</v>
      </c>
      <c r="Y59" s="148">
        <f>IF('Checklist Parameters'!$H$102&lt;&gt;"",(I59/43560)*'Checklist Parameters'!$H$102,"N/A")</f>
        <v>0</v>
      </c>
      <c r="Z59" s="154" t="str">
        <f>IF('Checklist Parameters'!$H$58&lt;&gt;"",((I59*'Checklist Parameters'!$H$58)*'Checklist Parameters'!$H$35)/1000,"N/A")</f>
        <v>N/A</v>
      </c>
      <c r="AA59" s="154">
        <f>IF('Checklist Parameters'!$H$101&lt;&gt;"",IFERROR(I59/'Checklist Parameters'!$H$101,0),"N/A")</f>
        <v>0</v>
      </c>
      <c r="AB59" s="148" t="str">
        <f>IF('Checklist Parameters'!$H$43&lt;&gt;"",(I59*'Checklist Parameters'!$H$43)/1000,"N/A")</f>
        <v>N/A</v>
      </c>
      <c r="AC59" s="85">
        <f>IF('Checklist Parameters'!$H$16="",$X59,IF(AND('Checklist Parameters'!$H$16&lt;$X59,'Checklist Parameters'!$H$16&gt;=3),'Checklist Parameters'!$H$16,IF(AND('Checklist Parameters'!$H$16&lt;$X59,'Checklist Parameters'!$H$16&lt;3),0,$X59)))</f>
        <v>0</v>
      </c>
      <c r="AD59" s="85" t="str">
        <f>IF(AND(I59&lt;'Checklist Parameters'!$H$22,$I59&lt;&gt;0),"Y","")</f>
        <v/>
      </c>
      <c r="AE59" s="85" t="str">
        <f>IF($AD59="Y",0,IF('Checklist Parameters'!$H$25="","&lt;no limit&gt;",ROUNDDOWN((($I59-'Checklist Parameters'!$H$24)/'Checklist Parameters'!$H$25)+1,0)))</f>
        <v>&lt;no limit&gt;</v>
      </c>
      <c r="AF59" s="174">
        <f t="shared" si="5"/>
        <v>0</v>
      </c>
      <c r="AG59" s="85">
        <f t="shared" si="0"/>
        <v>0</v>
      </c>
      <c r="AH59" s="5"/>
      <c r="AI59" s="5"/>
      <c r="AJ59" s="5"/>
      <c r="AK59" s="5"/>
      <c r="AL59" s="5"/>
      <c r="AM59" s="5"/>
      <c r="AN59" s="5"/>
      <c r="AO59" s="5"/>
      <c r="AP59" s="5"/>
      <c r="AQ59" s="5"/>
      <c r="AR59" s="5"/>
      <c r="AS59" s="5"/>
    </row>
    <row r="60" spans="1:45" s="2" customFormat="1" ht="15">
      <c r="A60" s="391"/>
      <c r="B60" s="392"/>
      <c r="C60" s="393"/>
      <c r="D60" s="393"/>
      <c r="E60" s="393"/>
      <c r="F60" s="393"/>
      <c r="G60" s="393"/>
      <c r="H60" s="394"/>
      <c r="I60" s="394"/>
      <c r="J60" s="394"/>
      <c r="K60" s="394"/>
      <c r="L60" s="394"/>
      <c r="M60" s="394"/>
      <c r="N60" s="313">
        <f>IF(IF(I60&lt;'Checklist Parameters'!$H$22,0,($I60-$L60))&lt;0,0,IF(I60&lt;'Checklist Parameters'!$H$22,0,($I60-$L60)))</f>
        <v>0</v>
      </c>
      <c r="O60" s="394"/>
      <c r="P60" s="395"/>
      <c r="Q60" s="316">
        <f t="shared" si="1"/>
        <v>0</v>
      </c>
      <c r="R60" s="87">
        <f t="shared" si="2"/>
        <v>0</v>
      </c>
      <c r="S60" s="87">
        <f>IF('Checklist Parameters'!$H$60&lt;0.2,0.2,'Checklist Parameters'!$H$60)</f>
        <v>0.72</v>
      </c>
      <c r="T60" s="88">
        <f>IF($O60="",IF('Checklist District ID'!$C$43="Y",MAX($R60:$S60)*$I60,SUM($R60:$S60)*$I60),IF(O60&gt;0,Q60*S60))</f>
        <v>0</v>
      </c>
      <c r="U60" s="88">
        <f>IF(Q60&gt;0,((I60-T60)*'Formula Matrix'!$E$39),0)</f>
        <v>0</v>
      </c>
      <c r="V60" s="88">
        <f t="shared" si="3"/>
        <v>0</v>
      </c>
      <c r="W60" s="88">
        <f>IF(V60&gt;0,(V60*'Checklist Parameters'!$H$35),0)</f>
        <v>0</v>
      </c>
      <c r="X60" s="85">
        <f t="shared" si="4"/>
        <v>0</v>
      </c>
      <c r="Y60" s="148">
        <f>IF('Checklist Parameters'!$H$102&lt;&gt;"",(I60/43560)*'Checklist Parameters'!$H$102,"N/A")</f>
        <v>0</v>
      </c>
      <c r="Z60" s="154" t="str">
        <f>IF('Checklist Parameters'!$H$58&lt;&gt;"",((I60*'Checklist Parameters'!$H$58)*'Checklist Parameters'!$H$35)/1000,"N/A")</f>
        <v>N/A</v>
      </c>
      <c r="AA60" s="154">
        <f>IF('Checklist Parameters'!$H$101&lt;&gt;"",IFERROR(I60/'Checklist Parameters'!$H$101,0),"N/A")</f>
        <v>0</v>
      </c>
      <c r="AB60" s="148" t="str">
        <f>IF('Checklist Parameters'!$H$43&lt;&gt;"",(I60*'Checklist Parameters'!$H$43)/1000,"N/A")</f>
        <v>N/A</v>
      </c>
      <c r="AC60" s="85">
        <f>IF('Checklist Parameters'!$H$16="",$X60,IF(AND('Checklist Parameters'!$H$16&lt;$X60,'Checklist Parameters'!$H$16&gt;=3),'Checklist Parameters'!$H$16,IF(AND('Checklist Parameters'!$H$16&lt;$X60,'Checklist Parameters'!$H$16&lt;3),0,$X60)))</f>
        <v>0</v>
      </c>
      <c r="AD60" s="85" t="str">
        <f>IF(AND(I60&lt;'Checklist Parameters'!$H$22,$I60&lt;&gt;0),"Y","")</f>
        <v/>
      </c>
      <c r="AE60" s="85" t="str">
        <f>IF($AD60="Y",0,IF('Checklist Parameters'!$H$25="","&lt;no limit&gt;",ROUNDDOWN((($I60-'Checklist Parameters'!$H$24)/'Checklist Parameters'!$H$25)+1,0)))</f>
        <v>&lt;no limit&gt;</v>
      </c>
      <c r="AF60" s="174">
        <f t="shared" si="5"/>
        <v>0</v>
      </c>
      <c r="AG60" s="85">
        <f t="shared" si="0"/>
        <v>0</v>
      </c>
      <c r="AH60" s="5"/>
      <c r="AI60" s="5"/>
      <c r="AJ60" s="5"/>
      <c r="AK60" s="5"/>
      <c r="AL60" s="5"/>
      <c r="AM60" s="5"/>
      <c r="AN60" s="5"/>
      <c r="AO60" s="5"/>
      <c r="AP60" s="5"/>
      <c r="AQ60" s="5"/>
      <c r="AR60" s="5"/>
      <c r="AS60" s="5"/>
    </row>
    <row r="61" spans="1:45" s="2" customFormat="1" ht="15">
      <c r="A61" s="391"/>
      <c r="B61" s="392"/>
      <c r="C61" s="393"/>
      <c r="D61" s="393"/>
      <c r="E61" s="393"/>
      <c r="F61" s="393"/>
      <c r="G61" s="393"/>
      <c r="H61" s="394"/>
      <c r="I61" s="394"/>
      <c r="J61" s="394"/>
      <c r="K61" s="394"/>
      <c r="L61" s="394"/>
      <c r="M61" s="394"/>
      <c r="N61" s="313">
        <f>IF(IF(I61&lt;'Checklist Parameters'!$H$22,0,($I61-$L61))&lt;0,0,IF(I61&lt;'Checklist Parameters'!$H$22,0,($I61-$L61)))</f>
        <v>0</v>
      </c>
      <c r="O61" s="394"/>
      <c r="P61" s="395"/>
      <c r="Q61" s="316">
        <f t="shared" si="1"/>
        <v>0</v>
      </c>
      <c r="R61" s="87">
        <f t="shared" si="2"/>
        <v>0</v>
      </c>
      <c r="S61" s="87">
        <f>IF('Checklist Parameters'!$H$60&lt;0.2,0.2,'Checklist Parameters'!$H$60)</f>
        <v>0.72</v>
      </c>
      <c r="T61" s="88">
        <f>IF($O61="",IF('Checklist District ID'!$C$43="Y",MAX($R61:$S61)*$I61,SUM($R61:$S61)*$I61),IF(O61&gt;0,Q61*S61))</f>
        <v>0</v>
      </c>
      <c r="U61" s="88">
        <f>IF(Q61&gt;0,((I61-T61)*'Formula Matrix'!$E$39),0)</f>
        <v>0</v>
      </c>
      <c r="V61" s="88">
        <f t="shared" si="3"/>
        <v>0</v>
      </c>
      <c r="W61" s="88">
        <f>IF(V61&gt;0,(V61*'Checklist Parameters'!$H$35),0)</f>
        <v>0</v>
      </c>
      <c r="X61" s="85">
        <f t="shared" si="4"/>
        <v>0</v>
      </c>
      <c r="Y61" s="148">
        <f>IF('Checklist Parameters'!$H$102&lt;&gt;"",(I61/43560)*'Checklist Parameters'!$H$102,"N/A")</f>
        <v>0</v>
      </c>
      <c r="Z61" s="154" t="str">
        <f>IF('Checklist Parameters'!$H$58&lt;&gt;"",((I61*'Checklist Parameters'!$H$58)*'Checklist Parameters'!$H$35)/1000,"N/A")</f>
        <v>N/A</v>
      </c>
      <c r="AA61" s="154">
        <f>IF('Checklist Parameters'!$H$101&lt;&gt;"",IFERROR(I61/'Checklist Parameters'!$H$101,0),"N/A")</f>
        <v>0</v>
      </c>
      <c r="AB61" s="148" t="str">
        <f>IF('Checklist Parameters'!$H$43&lt;&gt;"",(I61*'Checklist Parameters'!$H$43)/1000,"N/A")</f>
        <v>N/A</v>
      </c>
      <c r="AC61" s="85">
        <f>IF('Checklist Parameters'!$H$16="",$X61,IF(AND('Checklist Parameters'!$H$16&lt;$X61,'Checklist Parameters'!$H$16&gt;=3),'Checklist Parameters'!$H$16,IF(AND('Checklist Parameters'!$H$16&lt;$X61,'Checklist Parameters'!$H$16&lt;3),0,$X61)))</f>
        <v>0</v>
      </c>
      <c r="AD61" s="85" t="str">
        <f>IF(AND(I61&lt;'Checklist Parameters'!$H$22,$I61&lt;&gt;0),"Y","")</f>
        <v/>
      </c>
      <c r="AE61" s="85" t="str">
        <f>IF($AD61="Y",0,IF('Checklist Parameters'!$H$25="","&lt;no limit&gt;",ROUNDDOWN((($I61-'Checklist Parameters'!$H$24)/'Checklist Parameters'!$H$25)+1,0)))</f>
        <v>&lt;no limit&gt;</v>
      </c>
      <c r="AF61" s="174">
        <f t="shared" si="5"/>
        <v>0</v>
      </c>
      <c r="AG61" s="85">
        <f t="shared" si="0"/>
        <v>0</v>
      </c>
      <c r="AH61" s="5"/>
      <c r="AI61" s="5"/>
      <c r="AJ61" s="5"/>
      <c r="AK61" s="5"/>
      <c r="AL61" s="5"/>
      <c r="AM61" s="5"/>
      <c r="AN61" s="5"/>
      <c r="AO61" s="5"/>
      <c r="AP61" s="5"/>
      <c r="AQ61" s="5"/>
      <c r="AR61" s="5"/>
      <c r="AS61" s="5"/>
    </row>
    <row r="62" spans="1:45" s="2" customFormat="1" ht="15">
      <c r="A62" s="391"/>
      <c r="B62" s="392"/>
      <c r="C62" s="393"/>
      <c r="D62" s="393"/>
      <c r="E62" s="393"/>
      <c r="F62" s="393"/>
      <c r="G62" s="393"/>
      <c r="H62" s="394"/>
      <c r="I62" s="394"/>
      <c r="J62" s="394"/>
      <c r="K62" s="394"/>
      <c r="L62" s="394"/>
      <c r="M62" s="394"/>
      <c r="N62" s="313">
        <f>IF(IF(I62&lt;'Checklist Parameters'!$H$22,0,($I62-$L62))&lt;0,0,IF(I62&lt;'Checklist Parameters'!$H$22,0,($I62-$L62)))</f>
        <v>0</v>
      </c>
      <c r="O62" s="394"/>
      <c r="P62" s="395"/>
      <c r="Q62" s="316">
        <f t="shared" si="1"/>
        <v>0</v>
      </c>
      <c r="R62" s="87">
        <f t="shared" si="2"/>
        <v>0</v>
      </c>
      <c r="S62" s="87">
        <f>IF('Checklist Parameters'!$H$60&lt;0.2,0.2,'Checklist Parameters'!$H$60)</f>
        <v>0.72</v>
      </c>
      <c r="T62" s="88">
        <f>IF($O62="",IF('Checklist District ID'!$C$43="Y",MAX($R62:$S62)*$I62,SUM($R62:$S62)*$I62),IF(O62&gt;0,Q62*S62))</f>
        <v>0</v>
      </c>
      <c r="U62" s="88">
        <f>IF(Q62&gt;0,((I62-T62)*'Formula Matrix'!$E$39),0)</f>
        <v>0</v>
      </c>
      <c r="V62" s="88">
        <f t="shared" si="3"/>
        <v>0</v>
      </c>
      <c r="W62" s="88">
        <f>IF(V62&gt;0,(V62*'Checklist Parameters'!$H$35),0)</f>
        <v>0</v>
      </c>
      <c r="X62" s="85">
        <f t="shared" si="4"/>
        <v>0</v>
      </c>
      <c r="Y62" s="148">
        <f>IF('Checklist Parameters'!$H$102&lt;&gt;"",(I62/43560)*'Checklist Parameters'!$H$102,"N/A")</f>
        <v>0</v>
      </c>
      <c r="Z62" s="154" t="str">
        <f>IF('Checklist Parameters'!$H$58&lt;&gt;"",((I62*'Checklist Parameters'!$H$58)*'Checklist Parameters'!$H$35)/1000,"N/A")</f>
        <v>N/A</v>
      </c>
      <c r="AA62" s="154">
        <f>IF('Checklist Parameters'!$H$101&lt;&gt;"",IFERROR(I62/'Checklist Parameters'!$H$101,0),"N/A")</f>
        <v>0</v>
      </c>
      <c r="AB62" s="148" t="str">
        <f>IF('Checklist Parameters'!$H$43&lt;&gt;"",(I62*'Checklist Parameters'!$H$43)/1000,"N/A")</f>
        <v>N/A</v>
      </c>
      <c r="AC62" s="85">
        <f>IF('Checklist Parameters'!$H$16="",$X62,IF(AND('Checklist Parameters'!$H$16&lt;$X62,'Checklist Parameters'!$H$16&gt;=3),'Checklist Parameters'!$H$16,IF(AND('Checklist Parameters'!$H$16&lt;$X62,'Checklist Parameters'!$H$16&lt;3),0,$X62)))</f>
        <v>0</v>
      </c>
      <c r="AD62" s="85" t="str">
        <f>IF(AND(I62&lt;'Checklist Parameters'!$H$22,$I62&lt;&gt;0),"Y","")</f>
        <v/>
      </c>
      <c r="AE62" s="85" t="str">
        <f>IF($AD62="Y",0,IF('Checklist Parameters'!$H$25="","&lt;no limit&gt;",ROUNDDOWN((($I62-'Checklist Parameters'!$H$24)/'Checklist Parameters'!$H$25)+1,0)))</f>
        <v>&lt;no limit&gt;</v>
      </c>
      <c r="AF62" s="174">
        <f t="shared" si="5"/>
        <v>0</v>
      </c>
      <c r="AG62" s="85">
        <f t="shared" si="0"/>
        <v>0</v>
      </c>
      <c r="AH62" s="5"/>
      <c r="AI62" s="5"/>
      <c r="AJ62" s="5"/>
      <c r="AK62" s="5"/>
      <c r="AL62" s="5"/>
      <c r="AM62" s="5"/>
      <c r="AN62" s="5"/>
      <c r="AO62" s="5"/>
      <c r="AP62" s="5"/>
      <c r="AQ62" s="5"/>
      <c r="AR62" s="5"/>
      <c r="AS62" s="5"/>
    </row>
    <row r="63" spans="1:45" s="2" customFormat="1" ht="15">
      <c r="A63" s="391"/>
      <c r="B63" s="392"/>
      <c r="C63" s="393"/>
      <c r="D63" s="393"/>
      <c r="E63" s="393"/>
      <c r="F63" s="393"/>
      <c r="G63" s="393"/>
      <c r="H63" s="394"/>
      <c r="I63" s="394"/>
      <c r="J63" s="394"/>
      <c r="K63" s="394"/>
      <c r="L63" s="394"/>
      <c r="M63" s="394"/>
      <c r="N63" s="313">
        <f>IF(IF(I63&lt;'Checklist Parameters'!$H$22,0,($I63-$L63))&lt;0,0,IF(I63&lt;'Checklist Parameters'!$H$22,0,($I63-$L63)))</f>
        <v>0</v>
      </c>
      <c r="O63" s="394"/>
      <c r="P63" s="395"/>
      <c r="Q63" s="316">
        <f t="shared" si="1"/>
        <v>0</v>
      </c>
      <c r="R63" s="87">
        <f t="shared" si="2"/>
        <v>0</v>
      </c>
      <c r="S63" s="87">
        <f>IF('Checklist Parameters'!$H$60&lt;0.2,0.2,'Checklist Parameters'!$H$60)</f>
        <v>0.72</v>
      </c>
      <c r="T63" s="88">
        <f>IF($O63="",IF('Checklist District ID'!$C$43="Y",MAX($R63:$S63)*$I63,SUM($R63:$S63)*$I63),IF(O63&gt;0,Q63*S63))</f>
        <v>0</v>
      </c>
      <c r="U63" s="88">
        <f>IF(Q63&gt;0,((I63-T63)*'Formula Matrix'!$E$39),0)</f>
        <v>0</v>
      </c>
      <c r="V63" s="88">
        <f t="shared" si="3"/>
        <v>0</v>
      </c>
      <c r="W63" s="88">
        <f>IF(V63&gt;0,(V63*'Checklist Parameters'!$H$35),0)</f>
        <v>0</v>
      </c>
      <c r="X63" s="85">
        <f t="shared" si="4"/>
        <v>0</v>
      </c>
      <c r="Y63" s="148">
        <f>IF('Checklist Parameters'!$H$102&lt;&gt;"",(I63/43560)*'Checklist Parameters'!$H$102,"N/A")</f>
        <v>0</v>
      </c>
      <c r="Z63" s="154" t="str">
        <f>IF('Checklist Parameters'!$H$58&lt;&gt;"",((I63*'Checklist Parameters'!$H$58)*'Checklist Parameters'!$H$35)/1000,"N/A")</f>
        <v>N/A</v>
      </c>
      <c r="AA63" s="154">
        <f>IF('Checklist Parameters'!$H$101&lt;&gt;"",IFERROR(I63/'Checklist Parameters'!$H$101,0),"N/A")</f>
        <v>0</v>
      </c>
      <c r="AB63" s="148" t="str">
        <f>IF('Checklist Parameters'!$H$43&lt;&gt;"",(I63*'Checklist Parameters'!$H$43)/1000,"N/A")</f>
        <v>N/A</v>
      </c>
      <c r="AC63" s="85">
        <f>IF('Checklist Parameters'!$H$16="",$X63,IF(AND('Checklist Parameters'!$H$16&lt;$X63,'Checklist Parameters'!$H$16&gt;=3),'Checklist Parameters'!$H$16,IF(AND('Checklist Parameters'!$H$16&lt;$X63,'Checklist Parameters'!$H$16&lt;3),0,$X63)))</f>
        <v>0</v>
      </c>
      <c r="AD63" s="85" t="str">
        <f>IF(AND(I63&lt;'Checklist Parameters'!$H$22,$I63&lt;&gt;0),"Y","")</f>
        <v/>
      </c>
      <c r="AE63" s="85" t="str">
        <f>IF($AD63="Y",0,IF('Checklist Parameters'!$H$25="","&lt;no limit&gt;",ROUNDDOWN((($I63-'Checklist Parameters'!$H$24)/'Checklist Parameters'!$H$25)+1,0)))</f>
        <v>&lt;no limit&gt;</v>
      </c>
      <c r="AF63" s="174">
        <f t="shared" si="5"/>
        <v>0</v>
      </c>
      <c r="AG63" s="85">
        <f t="shared" si="0"/>
        <v>0</v>
      </c>
      <c r="AH63" s="5"/>
      <c r="AI63" s="5"/>
      <c r="AJ63" s="5"/>
      <c r="AK63" s="5"/>
      <c r="AL63" s="5"/>
      <c r="AM63" s="5"/>
      <c r="AN63" s="5"/>
      <c r="AO63" s="5"/>
      <c r="AP63" s="5"/>
      <c r="AQ63" s="5"/>
      <c r="AR63" s="5"/>
      <c r="AS63" s="5"/>
    </row>
    <row r="64" spans="1:45" s="2" customFormat="1" ht="15">
      <c r="A64" s="391"/>
      <c r="B64" s="392"/>
      <c r="C64" s="393"/>
      <c r="D64" s="393"/>
      <c r="E64" s="393"/>
      <c r="F64" s="393"/>
      <c r="G64" s="393"/>
      <c r="H64" s="394"/>
      <c r="I64" s="394"/>
      <c r="J64" s="394"/>
      <c r="K64" s="394"/>
      <c r="L64" s="394"/>
      <c r="M64" s="394"/>
      <c r="N64" s="313">
        <f>IF(IF(I64&lt;'Checklist Parameters'!$H$22,0,($I64-$L64))&lt;0,0,IF(I64&lt;'Checklist Parameters'!$H$22,0,($I64-$L64)))</f>
        <v>0</v>
      </c>
      <c r="O64" s="394"/>
      <c r="P64" s="395"/>
      <c r="Q64" s="316">
        <f t="shared" si="1"/>
        <v>0</v>
      </c>
      <c r="R64" s="87">
        <f t="shared" si="2"/>
        <v>0</v>
      </c>
      <c r="S64" s="87">
        <f>IF('Checklist Parameters'!$H$60&lt;0.2,0.2,'Checklist Parameters'!$H$60)</f>
        <v>0.72</v>
      </c>
      <c r="T64" s="88">
        <f>IF($O64="",IF('Checklist District ID'!$C$43="Y",MAX($R64:$S64)*$I64,SUM($R64:$S64)*$I64),IF(O64&gt;0,Q64*S64))</f>
        <v>0</v>
      </c>
      <c r="U64" s="88">
        <f>IF(Q64&gt;0,((I64-T64)*'Formula Matrix'!$E$39),0)</f>
        <v>0</v>
      </c>
      <c r="V64" s="88">
        <f t="shared" si="3"/>
        <v>0</v>
      </c>
      <c r="W64" s="88">
        <f>IF(V64&gt;0,(V64*'Checklist Parameters'!$H$35),0)</f>
        <v>0</v>
      </c>
      <c r="X64" s="85">
        <f t="shared" si="4"/>
        <v>0</v>
      </c>
      <c r="Y64" s="148">
        <f>IF('Checklist Parameters'!$H$102&lt;&gt;"",(I64/43560)*'Checklist Parameters'!$H$102,"N/A")</f>
        <v>0</v>
      </c>
      <c r="Z64" s="154" t="str">
        <f>IF('Checklist Parameters'!$H$58&lt;&gt;"",((I64*'Checklist Parameters'!$H$58)*'Checklist Parameters'!$H$35)/1000,"N/A")</f>
        <v>N/A</v>
      </c>
      <c r="AA64" s="154">
        <f>IF('Checklist Parameters'!$H$101&lt;&gt;"",IFERROR(I64/'Checklist Parameters'!$H$101,0),"N/A")</f>
        <v>0</v>
      </c>
      <c r="AB64" s="148" t="str">
        <f>IF('Checklist Parameters'!$H$43&lt;&gt;"",(I64*'Checklist Parameters'!$H$43)/1000,"N/A")</f>
        <v>N/A</v>
      </c>
      <c r="AC64" s="85">
        <f>IF('Checklist Parameters'!$H$16="",$X64,IF(AND('Checklist Parameters'!$H$16&lt;$X64,'Checklist Parameters'!$H$16&gt;=3),'Checklist Parameters'!$H$16,IF(AND('Checklist Parameters'!$H$16&lt;$X64,'Checklist Parameters'!$H$16&lt;3),0,$X64)))</f>
        <v>0</v>
      </c>
      <c r="AD64" s="85" t="str">
        <f>IF(AND(I64&lt;'Checklist Parameters'!$H$22,$I64&lt;&gt;0),"Y","")</f>
        <v/>
      </c>
      <c r="AE64" s="85" t="str">
        <f>IF($AD64="Y",0,IF('Checklist Parameters'!$H$25="","&lt;no limit&gt;",ROUNDDOWN((($I64-'Checklist Parameters'!$H$24)/'Checklist Parameters'!$H$25)+1,0)))</f>
        <v>&lt;no limit&gt;</v>
      </c>
      <c r="AF64" s="174">
        <f t="shared" si="5"/>
        <v>0</v>
      </c>
      <c r="AG64" s="85">
        <f t="shared" si="0"/>
        <v>0</v>
      </c>
      <c r="AH64" s="5"/>
      <c r="AI64" s="5"/>
      <c r="AJ64" s="5"/>
      <c r="AK64" s="5"/>
      <c r="AL64" s="5"/>
      <c r="AM64" s="5"/>
      <c r="AN64" s="5"/>
      <c r="AO64" s="5"/>
      <c r="AP64" s="5"/>
      <c r="AQ64" s="5"/>
      <c r="AR64" s="5"/>
      <c r="AS64" s="5"/>
    </row>
    <row r="65" spans="1:45" s="2" customFormat="1" ht="15">
      <c r="A65" s="391"/>
      <c r="B65" s="392"/>
      <c r="C65" s="393"/>
      <c r="D65" s="393"/>
      <c r="E65" s="393"/>
      <c r="F65" s="393"/>
      <c r="G65" s="393"/>
      <c r="H65" s="394"/>
      <c r="I65" s="394"/>
      <c r="J65" s="394"/>
      <c r="K65" s="394"/>
      <c r="L65" s="394"/>
      <c r="M65" s="394"/>
      <c r="N65" s="313">
        <f>IF(IF(I65&lt;'Checklist Parameters'!$H$22,0,($I65-$L65))&lt;0,0,IF(I65&lt;'Checklist Parameters'!$H$22,0,($I65-$L65)))</f>
        <v>0</v>
      </c>
      <c r="O65" s="394"/>
      <c r="P65" s="395"/>
      <c r="Q65" s="316">
        <f t="shared" si="1"/>
        <v>0</v>
      </c>
      <c r="R65" s="87">
        <f t="shared" si="2"/>
        <v>0</v>
      </c>
      <c r="S65" s="87">
        <f>IF('Checklist Parameters'!$H$60&lt;0.2,0.2,'Checklist Parameters'!$H$60)</f>
        <v>0.72</v>
      </c>
      <c r="T65" s="88">
        <f>IF($O65="",IF('Checklist District ID'!$C$43="Y",MAX($R65:$S65)*$I65,SUM($R65:$S65)*$I65),IF(O65&gt;0,Q65*S65))</f>
        <v>0</v>
      </c>
      <c r="U65" s="88">
        <f>IF(Q65&gt;0,((I65-T65)*'Formula Matrix'!$E$39),0)</f>
        <v>0</v>
      </c>
      <c r="V65" s="88">
        <f t="shared" si="3"/>
        <v>0</v>
      </c>
      <c r="W65" s="88">
        <f>IF(V65&gt;0,(V65*'Checklist Parameters'!$H$35),0)</f>
        <v>0</v>
      </c>
      <c r="X65" s="85">
        <f t="shared" si="4"/>
        <v>0</v>
      </c>
      <c r="Y65" s="148">
        <f>IF('Checklist Parameters'!$H$102&lt;&gt;"",(I65/43560)*'Checklist Parameters'!$H$102,"N/A")</f>
        <v>0</v>
      </c>
      <c r="Z65" s="154" t="str">
        <f>IF('Checklist Parameters'!$H$58&lt;&gt;"",((I65*'Checklist Parameters'!$H$58)*'Checklist Parameters'!$H$35)/1000,"N/A")</f>
        <v>N/A</v>
      </c>
      <c r="AA65" s="154">
        <f>IF('Checklist Parameters'!$H$101&lt;&gt;"",IFERROR(I65/'Checklist Parameters'!$H$101,0),"N/A")</f>
        <v>0</v>
      </c>
      <c r="AB65" s="148" t="str">
        <f>IF('Checklist Parameters'!$H$43&lt;&gt;"",(I65*'Checklist Parameters'!$H$43)/1000,"N/A")</f>
        <v>N/A</v>
      </c>
      <c r="AC65" s="85">
        <f>IF('Checklist Parameters'!$H$16="",$X65,IF(AND('Checklist Parameters'!$H$16&lt;$X65,'Checklist Parameters'!$H$16&gt;=3),'Checklist Parameters'!$H$16,IF(AND('Checklist Parameters'!$H$16&lt;$X65,'Checklist Parameters'!$H$16&lt;3),0,$X65)))</f>
        <v>0</v>
      </c>
      <c r="AD65" s="85" t="str">
        <f>IF(AND(I65&lt;'Checklist Parameters'!$H$22,$I65&lt;&gt;0),"Y","")</f>
        <v/>
      </c>
      <c r="AE65" s="85" t="str">
        <f>IF($AD65="Y",0,IF('Checklist Parameters'!$H$25="","&lt;no limit&gt;",ROUNDDOWN((($I65-'Checklist Parameters'!$H$24)/'Checklist Parameters'!$H$25)+1,0)))</f>
        <v>&lt;no limit&gt;</v>
      </c>
      <c r="AF65" s="174">
        <f t="shared" si="5"/>
        <v>0</v>
      </c>
      <c r="AG65" s="85">
        <f t="shared" si="0"/>
        <v>0</v>
      </c>
      <c r="AH65" s="5"/>
      <c r="AI65" s="5"/>
      <c r="AJ65" s="5"/>
      <c r="AK65" s="5"/>
      <c r="AL65" s="5"/>
      <c r="AM65" s="5"/>
      <c r="AN65" s="5"/>
      <c r="AO65" s="5"/>
      <c r="AP65" s="5"/>
      <c r="AQ65" s="5"/>
      <c r="AR65" s="5"/>
      <c r="AS65" s="5"/>
    </row>
    <row r="66" spans="1:45" s="2" customFormat="1" ht="15">
      <c r="A66" s="391"/>
      <c r="B66" s="392"/>
      <c r="C66" s="393"/>
      <c r="D66" s="393"/>
      <c r="E66" s="393"/>
      <c r="F66" s="393"/>
      <c r="G66" s="393"/>
      <c r="H66" s="394"/>
      <c r="I66" s="394"/>
      <c r="J66" s="394"/>
      <c r="K66" s="394"/>
      <c r="L66" s="394"/>
      <c r="M66" s="394"/>
      <c r="N66" s="313">
        <f>IF(IF(I66&lt;'Checklist Parameters'!$H$22,0,($I66-$L66))&lt;0,0,IF(I66&lt;'Checklist Parameters'!$H$22,0,($I66-$L66)))</f>
        <v>0</v>
      </c>
      <c r="O66" s="394"/>
      <c r="P66" s="395"/>
      <c r="Q66" s="316">
        <f t="shared" si="1"/>
        <v>0</v>
      </c>
      <c r="R66" s="87">
        <f t="shared" si="2"/>
        <v>0</v>
      </c>
      <c r="S66" s="87">
        <f>IF('Checklist Parameters'!$H$60&lt;0.2,0.2,'Checklist Parameters'!$H$60)</f>
        <v>0.72</v>
      </c>
      <c r="T66" s="88">
        <f>IF($O66="",IF('Checklist District ID'!$C$43="Y",MAX($R66:$S66)*$I66,SUM($R66:$S66)*$I66),IF(O66&gt;0,Q66*S66))</f>
        <v>0</v>
      </c>
      <c r="U66" s="88">
        <f>IF(Q66&gt;0,((I66-T66)*'Formula Matrix'!$E$39),0)</f>
        <v>0</v>
      </c>
      <c r="V66" s="88">
        <f t="shared" si="3"/>
        <v>0</v>
      </c>
      <c r="W66" s="88">
        <f>IF(V66&gt;0,(V66*'Checklist Parameters'!$H$35),0)</f>
        <v>0</v>
      </c>
      <c r="X66" s="85">
        <f t="shared" si="4"/>
        <v>0</v>
      </c>
      <c r="Y66" s="148">
        <f>IF('Checklist Parameters'!$H$102&lt;&gt;"",(I66/43560)*'Checklist Parameters'!$H$102,"N/A")</f>
        <v>0</v>
      </c>
      <c r="Z66" s="154" t="str">
        <f>IF('Checklist Parameters'!$H$58&lt;&gt;"",((I66*'Checklist Parameters'!$H$58)*'Checklist Parameters'!$H$35)/1000,"N/A")</f>
        <v>N/A</v>
      </c>
      <c r="AA66" s="154">
        <f>IF('Checklist Parameters'!$H$101&lt;&gt;"",IFERROR(I66/'Checklist Parameters'!$H$101,0),"N/A")</f>
        <v>0</v>
      </c>
      <c r="AB66" s="148" t="str">
        <f>IF('Checklist Parameters'!$H$43&lt;&gt;"",(I66*'Checklist Parameters'!$H$43)/1000,"N/A")</f>
        <v>N/A</v>
      </c>
      <c r="AC66" s="85">
        <f>IF('Checklist Parameters'!$H$16="",$X66,IF(AND('Checklist Parameters'!$H$16&lt;$X66,'Checklist Parameters'!$H$16&gt;=3),'Checklist Parameters'!$H$16,IF(AND('Checklist Parameters'!$H$16&lt;$X66,'Checklist Parameters'!$H$16&lt;3),0,$X66)))</f>
        <v>0</v>
      </c>
      <c r="AD66" s="85" t="str">
        <f>IF(AND(I66&lt;'Checklist Parameters'!$H$22,$I66&lt;&gt;0),"Y","")</f>
        <v/>
      </c>
      <c r="AE66" s="85" t="str">
        <f>IF($AD66="Y",0,IF('Checklist Parameters'!$H$25="","&lt;no limit&gt;",ROUNDDOWN((($I66-'Checklist Parameters'!$H$24)/'Checklist Parameters'!$H$25)+1,0)))</f>
        <v>&lt;no limit&gt;</v>
      </c>
      <c r="AF66" s="174">
        <f t="shared" si="5"/>
        <v>0</v>
      </c>
      <c r="AG66" s="85">
        <f t="shared" si="0"/>
        <v>0</v>
      </c>
      <c r="AH66" s="5"/>
      <c r="AI66" s="5"/>
      <c r="AJ66" s="5"/>
      <c r="AK66" s="5"/>
      <c r="AL66" s="5"/>
      <c r="AM66" s="5"/>
      <c r="AN66" s="5"/>
      <c r="AO66" s="5"/>
      <c r="AP66" s="5"/>
      <c r="AQ66" s="5"/>
      <c r="AR66" s="5"/>
      <c r="AS66" s="5"/>
    </row>
    <row r="67" spans="1:45" s="2" customFormat="1" ht="15">
      <c r="A67" s="391"/>
      <c r="B67" s="392"/>
      <c r="C67" s="393"/>
      <c r="D67" s="393"/>
      <c r="E67" s="393"/>
      <c r="F67" s="393"/>
      <c r="G67" s="393"/>
      <c r="H67" s="394"/>
      <c r="I67" s="394"/>
      <c r="J67" s="394"/>
      <c r="K67" s="394"/>
      <c r="L67" s="394"/>
      <c r="M67" s="394"/>
      <c r="N67" s="313">
        <f>IF(IF(I67&lt;'Checklist Parameters'!$H$22,0,($I67-$L67))&lt;0,0,IF(I67&lt;'Checklist Parameters'!$H$22,0,($I67-$L67)))</f>
        <v>0</v>
      </c>
      <c r="O67" s="394"/>
      <c r="P67" s="395"/>
      <c r="Q67" s="316">
        <f t="shared" si="1"/>
        <v>0</v>
      </c>
      <c r="R67" s="87">
        <f t="shared" si="2"/>
        <v>0</v>
      </c>
      <c r="S67" s="87">
        <f>IF('Checklist Parameters'!$H$60&lt;0.2,0.2,'Checklist Parameters'!$H$60)</f>
        <v>0.72</v>
      </c>
      <c r="T67" s="88">
        <f>IF($O67="",IF('Checklist District ID'!$C$43="Y",MAX($R67:$S67)*$I67,SUM($R67:$S67)*$I67),IF(O67&gt;0,Q67*S67))</f>
        <v>0</v>
      </c>
      <c r="U67" s="88">
        <f>IF(Q67&gt;0,((I67-T67)*'Formula Matrix'!$E$39),0)</f>
        <v>0</v>
      </c>
      <c r="V67" s="88">
        <f t="shared" si="3"/>
        <v>0</v>
      </c>
      <c r="W67" s="88">
        <f>IF(V67&gt;0,(V67*'Checklist Parameters'!$H$35),0)</f>
        <v>0</v>
      </c>
      <c r="X67" s="85">
        <f t="shared" si="4"/>
        <v>0</v>
      </c>
      <c r="Y67" s="148">
        <f>IF('Checklist Parameters'!$H$102&lt;&gt;"",(I67/43560)*'Checklist Parameters'!$H$102,"N/A")</f>
        <v>0</v>
      </c>
      <c r="Z67" s="154" t="str">
        <f>IF('Checklist Parameters'!$H$58&lt;&gt;"",((I67*'Checklist Parameters'!$H$58)*'Checklist Parameters'!$H$35)/1000,"N/A")</f>
        <v>N/A</v>
      </c>
      <c r="AA67" s="154">
        <f>IF('Checklist Parameters'!$H$101&lt;&gt;"",IFERROR(I67/'Checklist Parameters'!$H$101,0),"N/A")</f>
        <v>0</v>
      </c>
      <c r="AB67" s="148" t="str">
        <f>IF('Checklist Parameters'!$H$43&lt;&gt;"",(I67*'Checklist Parameters'!$H$43)/1000,"N/A")</f>
        <v>N/A</v>
      </c>
      <c r="AC67" s="85">
        <f>IF('Checklist Parameters'!$H$16="",$X67,IF(AND('Checklist Parameters'!$H$16&lt;$X67,'Checklist Parameters'!$H$16&gt;=3),'Checklist Parameters'!$H$16,IF(AND('Checklist Parameters'!$H$16&lt;$X67,'Checklist Parameters'!$H$16&lt;3),0,$X67)))</f>
        <v>0</v>
      </c>
      <c r="AD67" s="85" t="str">
        <f>IF(AND(I67&lt;'Checklist Parameters'!$H$22,$I67&lt;&gt;0),"Y","")</f>
        <v/>
      </c>
      <c r="AE67" s="85" t="str">
        <f>IF($AD67="Y",0,IF('Checklist Parameters'!$H$25="","&lt;no limit&gt;",ROUNDDOWN((($I67-'Checklist Parameters'!$H$24)/'Checklist Parameters'!$H$25)+1,0)))</f>
        <v>&lt;no limit&gt;</v>
      </c>
      <c r="AF67" s="174">
        <f t="shared" si="5"/>
        <v>0</v>
      </c>
      <c r="AG67" s="85">
        <f t="shared" si="0"/>
        <v>0</v>
      </c>
      <c r="AH67" s="5"/>
      <c r="AI67" s="5"/>
      <c r="AJ67" s="5"/>
      <c r="AK67" s="5"/>
      <c r="AL67" s="5"/>
      <c r="AM67" s="5"/>
      <c r="AN67" s="5"/>
      <c r="AO67" s="5"/>
      <c r="AP67" s="5"/>
      <c r="AQ67" s="5"/>
      <c r="AR67" s="5"/>
      <c r="AS67" s="5"/>
    </row>
    <row r="68" spans="1:45" s="2" customFormat="1" ht="15">
      <c r="A68" s="391"/>
      <c r="B68" s="392"/>
      <c r="C68" s="393"/>
      <c r="D68" s="393"/>
      <c r="E68" s="393"/>
      <c r="F68" s="393"/>
      <c r="G68" s="393"/>
      <c r="H68" s="394"/>
      <c r="I68" s="394"/>
      <c r="J68" s="394"/>
      <c r="K68" s="394"/>
      <c r="L68" s="394"/>
      <c r="M68" s="394"/>
      <c r="N68" s="313">
        <f>IF(IF(I68&lt;'Checklist Parameters'!$H$22,0,($I68-$L68))&lt;0,0,IF(I68&lt;'Checklist Parameters'!$H$22,0,($I68-$L68)))</f>
        <v>0</v>
      </c>
      <c r="O68" s="394"/>
      <c r="P68" s="395"/>
      <c r="Q68" s="316">
        <f t="shared" si="1"/>
        <v>0</v>
      </c>
      <c r="R68" s="87">
        <f t="shared" si="2"/>
        <v>0</v>
      </c>
      <c r="S68" s="87">
        <f>IF('Checklist Parameters'!$H$60&lt;0.2,0.2,'Checklist Parameters'!$H$60)</f>
        <v>0.72</v>
      </c>
      <c r="T68" s="88">
        <f>IF($O68="",IF('Checklist District ID'!$C$43="Y",MAX($R68:$S68)*$I68,SUM($R68:$S68)*$I68),IF(O68&gt;0,Q68*S68))</f>
        <v>0</v>
      </c>
      <c r="U68" s="88">
        <f>IF(Q68&gt;0,((I68-T68)*'Formula Matrix'!$E$39),0)</f>
        <v>0</v>
      </c>
      <c r="V68" s="88">
        <f t="shared" si="3"/>
        <v>0</v>
      </c>
      <c r="W68" s="88">
        <f>IF(V68&gt;0,(V68*'Checklist Parameters'!$H$35),0)</f>
        <v>0</v>
      </c>
      <c r="X68" s="85">
        <f t="shared" si="4"/>
        <v>0</v>
      </c>
      <c r="Y68" s="148">
        <f>IF('Checklist Parameters'!$H$102&lt;&gt;"",(I68/43560)*'Checklist Parameters'!$H$102,"N/A")</f>
        <v>0</v>
      </c>
      <c r="Z68" s="154" t="str">
        <f>IF('Checklist Parameters'!$H$58&lt;&gt;"",((I68*'Checklist Parameters'!$H$58)*'Checklist Parameters'!$H$35)/1000,"N/A")</f>
        <v>N/A</v>
      </c>
      <c r="AA68" s="154">
        <f>IF('Checklist Parameters'!$H$101&lt;&gt;"",IFERROR(I68/'Checklist Parameters'!$H$101,0),"N/A")</f>
        <v>0</v>
      </c>
      <c r="AB68" s="148" t="str">
        <f>IF('Checklist Parameters'!$H$43&lt;&gt;"",(I68*'Checklist Parameters'!$H$43)/1000,"N/A")</f>
        <v>N/A</v>
      </c>
      <c r="AC68" s="85">
        <f>IF('Checklist Parameters'!$H$16="",$X68,IF(AND('Checklist Parameters'!$H$16&lt;$X68,'Checklist Parameters'!$H$16&gt;=3),'Checklist Parameters'!$H$16,IF(AND('Checklist Parameters'!$H$16&lt;$X68,'Checklist Parameters'!$H$16&lt;3),0,$X68)))</f>
        <v>0</v>
      </c>
      <c r="AD68" s="85" t="str">
        <f>IF(AND(I68&lt;'Checklist Parameters'!$H$22,$I68&lt;&gt;0),"Y","")</f>
        <v/>
      </c>
      <c r="AE68" s="85" t="str">
        <f>IF($AD68="Y",0,IF('Checklist Parameters'!$H$25="","&lt;no limit&gt;",ROUNDDOWN((($I68-'Checklist Parameters'!$H$24)/'Checklist Parameters'!$H$25)+1,0)))</f>
        <v>&lt;no limit&gt;</v>
      </c>
      <c r="AF68" s="174">
        <f t="shared" si="5"/>
        <v>0</v>
      </c>
      <c r="AG68" s="85">
        <f t="shared" si="0"/>
        <v>0</v>
      </c>
      <c r="AH68" s="5"/>
      <c r="AI68" s="5"/>
      <c r="AJ68" s="5"/>
      <c r="AK68" s="5"/>
      <c r="AL68" s="5"/>
      <c r="AM68" s="5"/>
      <c r="AN68" s="5"/>
      <c r="AO68" s="5"/>
      <c r="AP68" s="5"/>
      <c r="AQ68" s="5"/>
      <c r="AR68" s="5"/>
      <c r="AS68" s="5"/>
    </row>
    <row r="69" spans="1:45" s="2" customFormat="1" ht="15">
      <c r="A69" s="391"/>
      <c r="B69" s="392"/>
      <c r="C69" s="393"/>
      <c r="D69" s="393"/>
      <c r="E69" s="393"/>
      <c r="F69" s="393"/>
      <c r="G69" s="393"/>
      <c r="H69" s="394"/>
      <c r="I69" s="394"/>
      <c r="J69" s="394"/>
      <c r="K69" s="394"/>
      <c r="L69" s="394"/>
      <c r="M69" s="394"/>
      <c r="N69" s="313">
        <f>IF(IF(I69&lt;'Checklist Parameters'!$H$22,0,($I69-$L69))&lt;0,0,IF(I69&lt;'Checklist Parameters'!$H$22,0,($I69-$L69)))</f>
        <v>0</v>
      </c>
      <c r="O69" s="394"/>
      <c r="P69" s="395"/>
      <c r="Q69" s="316">
        <f t="shared" si="1"/>
        <v>0</v>
      </c>
      <c r="R69" s="87">
        <f t="shared" si="2"/>
        <v>0</v>
      </c>
      <c r="S69" s="87">
        <f>IF('Checklist Parameters'!$H$60&lt;0.2,0.2,'Checklist Parameters'!$H$60)</f>
        <v>0.72</v>
      </c>
      <c r="T69" s="88">
        <f>IF($O69="",IF('Checklist District ID'!$C$43="Y",MAX($R69:$S69)*$I69,SUM($R69:$S69)*$I69),IF(O69&gt;0,Q69*S69))</f>
        <v>0</v>
      </c>
      <c r="U69" s="88">
        <f>IF(Q69&gt;0,((I69-T69)*'Formula Matrix'!$E$39),0)</f>
        <v>0</v>
      </c>
      <c r="V69" s="88">
        <f t="shared" si="3"/>
        <v>0</v>
      </c>
      <c r="W69" s="88">
        <f>IF(V69&gt;0,(V69*'Checklist Parameters'!$H$35),0)</f>
        <v>0</v>
      </c>
      <c r="X69" s="85">
        <f t="shared" si="4"/>
        <v>0</v>
      </c>
      <c r="Y69" s="148">
        <f>IF('Checklist Parameters'!$H$102&lt;&gt;"",(I69/43560)*'Checklist Parameters'!$H$102,"N/A")</f>
        <v>0</v>
      </c>
      <c r="Z69" s="154" t="str">
        <f>IF('Checklist Parameters'!$H$58&lt;&gt;"",((I69*'Checklist Parameters'!$H$58)*'Checklist Parameters'!$H$35)/1000,"N/A")</f>
        <v>N/A</v>
      </c>
      <c r="AA69" s="154">
        <f>IF('Checklist Parameters'!$H$101&lt;&gt;"",IFERROR(I69/'Checklist Parameters'!$H$101,0),"N/A")</f>
        <v>0</v>
      </c>
      <c r="AB69" s="148" t="str">
        <f>IF('Checklist Parameters'!$H$43&lt;&gt;"",(I69*'Checklist Parameters'!$H$43)/1000,"N/A")</f>
        <v>N/A</v>
      </c>
      <c r="AC69" s="85">
        <f>IF('Checklist Parameters'!$H$16="",$X69,IF(AND('Checklist Parameters'!$H$16&lt;$X69,'Checklist Parameters'!$H$16&gt;=3),'Checklist Parameters'!$H$16,IF(AND('Checklist Parameters'!$H$16&lt;$X69,'Checklist Parameters'!$H$16&lt;3),0,$X69)))</f>
        <v>0</v>
      </c>
      <c r="AD69" s="85" t="str">
        <f>IF(AND(I69&lt;'Checklist Parameters'!$H$22,$I69&lt;&gt;0),"Y","")</f>
        <v/>
      </c>
      <c r="AE69" s="85" t="str">
        <f>IF($AD69="Y",0,IF('Checklist Parameters'!$H$25="","&lt;no limit&gt;",ROUNDDOWN((($I69-'Checklist Parameters'!$H$24)/'Checklist Parameters'!$H$25)+1,0)))</f>
        <v>&lt;no limit&gt;</v>
      </c>
      <c r="AF69" s="174">
        <f t="shared" si="5"/>
        <v>0</v>
      </c>
      <c r="AG69" s="85">
        <f t="shared" si="0"/>
        <v>0</v>
      </c>
      <c r="AH69" s="5"/>
      <c r="AI69" s="5"/>
      <c r="AJ69" s="5"/>
      <c r="AK69" s="5"/>
      <c r="AL69" s="5"/>
      <c r="AM69" s="5"/>
      <c r="AN69" s="5"/>
      <c r="AO69" s="5"/>
      <c r="AP69" s="5"/>
      <c r="AQ69" s="5"/>
      <c r="AR69" s="5"/>
      <c r="AS69" s="5"/>
    </row>
    <row r="70" spans="1:45" s="2" customFormat="1" ht="15">
      <c r="A70" s="391"/>
      <c r="B70" s="392"/>
      <c r="C70" s="393"/>
      <c r="D70" s="393"/>
      <c r="E70" s="393"/>
      <c r="F70" s="393"/>
      <c r="G70" s="393"/>
      <c r="H70" s="394"/>
      <c r="I70" s="394"/>
      <c r="J70" s="394"/>
      <c r="K70" s="394"/>
      <c r="L70" s="394"/>
      <c r="M70" s="394"/>
      <c r="N70" s="313">
        <f>IF(IF(I70&lt;'Checklist Parameters'!$H$22,0,($I70-$L70))&lt;0,0,IF(I70&lt;'Checklist Parameters'!$H$22,0,($I70-$L70)))</f>
        <v>0</v>
      </c>
      <c r="O70" s="394"/>
      <c r="P70" s="395"/>
      <c r="Q70" s="316">
        <f t="shared" si="1"/>
        <v>0</v>
      </c>
      <c r="R70" s="87">
        <f t="shared" si="2"/>
        <v>0</v>
      </c>
      <c r="S70" s="87">
        <f>IF('Checklist Parameters'!$H$60&lt;0.2,0.2,'Checklist Parameters'!$H$60)</f>
        <v>0.72</v>
      </c>
      <c r="T70" s="88">
        <f>IF($O70="",IF('Checklist District ID'!$C$43="Y",MAX($R70:$S70)*$I70,SUM($R70:$S70)*$I70),IF(O70&gt;0,Q70*S70))</f>
        <v>0</v>
      </c>
      <c r="U70" s="88">
        <f>IF(Q70&gt;0,((I70-T70)*'Formula Matrix'!$E$39),0)</f>
        <v>0</v>
      </c>
      <c r="V70" s="88">
        <f t="shared" si="3"/>
        <v>0</v>
      </c>
      <c r="W70" s="88">
        <f>IF(V70&gt;0,(V70*'Checklist Parameters'!$H$35),0)</f>
        <v>0</v>
      </c>
      <c r="X70" s="85">
        <f t="shared" si="4"/>
        <v>0</v>
      </c>
      <c r="Y70" s="148">
        <f>IF('Checklist Parameters'!$H$102&lt;&gt;"",(I70/43560)*'Checklist Parameters'!$H$102,"N/A")</f>
        <v>0</v>
      </c>
      <c r="Z70" s="154" t="str">
        <f>IF('Checklist Parameters'!$H$58&lt;&gt;"",((I70*'Checklist Parameters'!$H$58)*'Checklist Parameters'!$H$35)/1000,"N/A")</f>
        <v>N/A</v>
      </c>
      <c r="AA70" s="154">
        <f>IF('Checklist Parameters'!$H$101&lt;&gt;"",IFERROR(I70/'Checklist Parameters'!$H$101,0),"N/A")</f>
        <v>0</v>
      </c>
      <c r="AB70" s="148" t="str">
        <f>IF('Checklist Parameters'!$H$43&lt;&gt;"",(I70*'Checklist Parameters'!$H$43)/1000,"N/A")</f>
        <v>N/A</v>
      </c>
      <c r="AC70" s="85">
        <f>IF('Checklist Parameters'!$H$16="",$X70,IF(AND('Checklist Parameters'!$H$16&lt;$X70,'Checklist Parameters'!$H$16&gt;=3),'Checklist Parameters'!$H$16,IF(AND('Checklist Parameters'!$H$16&lt;$X70,'Checklist Parameters'!$H$16&lt;3),0,$X70)))</f>
        <v>0</v>
      </c>
      <c r="AD70" s="85" t="str">
        <f>IF(AND(I70&lt;'Checklist Parameters'!$H$22,$I70&lt;&gt;0),"Y","")</f>
        <v/>
      </c>
      <c r="AE70" s="85" t="str">
        <f>IF($AD70="Y",0,IF('Checklist Parameters'!$H$25="","&lt;no limit&gt;",ROUNDDOWN((($I70-'Checklist Parameters'!$H$24)/'Checklist Parameters'!$H$25)+1,0)))</f>
        <v>&lt;no limit&gt;</v>
      </c>
      <c r="AF70" s="174">
        <f t="shared" si="5"/>
        <v>0</v>
      </c>
      <c r="AG70" s="85">
        <f t="shared" si="0"/>
        <v>0</v>
      </c>
      <c r="AH70" s="5"/>
      <c r="AI70" s="5"/>
      <c r="AJ70" s="5"/>
      <c r="AK70" s="5"/>
      <c r="AL70" s="5"/>
      <c r="AM70" s="5"/>
      <c r="AN70" s="5"/>
      <c r="AO70" s="5"/>
      <c r="AP70" s="5"/>
      <c r="AQ70" s="5"/>
      <c r="AR70" s="5"/>
      <c r="AS70" s="5"/>
    </row>
    <row r="71" spans="1:45" s="2" customFormat="1" ht="15">
      <c r="A71" s="391"/>
      <c r="B71" s="392"/>
      <c r="C71" s="393"/>
      <c r="D71" s="393"/>
      <c r="E71" s="393"/>
      <c r="F71" s="393"/>
      <c r="G71" s="393"/>
      <c r="H71" s="394"/>
      <c r="I71" s="394"/>
      <c r="J71" s="394"/>
      <c r="K71" s="394"/>
      <c r="L71" s="394"/>
      <c r="M71" s="394"/>
      <c r="N71" s="313">
        <f>IF(IF(I71&lt;'Checklist Parameters'!$H$22,0,($I71-$L71))&lt;0,0,IF(I71&lt;'Checklist Parameters'!$H$22,0,($I71-$L71)))</f>
        <v>0</v>
      </c>
      <c r="O71" s="394"/>
      <c r="P71" s="395"/>
      <c r="Q71" s="316">
        <f t="shared" si="1"/>
        <v>0</v>
      </c>
      <c r="R71" s="87">
        <f t="shared" si="2"/>
        <v>0</v>
      </c>
      <c r="S71" s="87">
        <f>IF('Checklist Parameters'!$H$60&lt;0.2,0.2,'Checklist Parameters'!$H$60)</f>
        <v>0.72</v>
      </c>
      <c r="T71" s="88">
        <f>IF($O71="",IF('Checklist District ID'!$C$43="Y",MAX($R71:$S71)*$I71,SUM($R71:$S71)*$I71),IF(O71&gt;0,Q71*S71))</f>
        <v>0</v>
      </c>
      <c r="U71" s="88">
        <f>IF(Q71&gt;0,((I71-T71)*'Formula Matrix'!$E$39),0)</f>
        <v>0</v>
      </c>
      <c r="V71" s="88">
        <f t="shared" si="3"/>
        <v>0</v>
      </c>
      <c r="W71" s="88">
        <f>IF(V71&gt;0,(V71*'Checklist Parameters'!$H$35),0)</f>
        <v>0</v>
      </c>
      <c r="X71" s="85">
        <f t="shared" si="4"/>
        <v>0</v>
      </c>
      <c r="Y71" s="148">
        <f>IF('Checklist Parameters'!$H$102&lt;&gt;"",(I71/43560)*'Checklist Parameters'!$H$102,"N/A")</f>
        <v>0</v>
      </c>
      <c r="Z71" s="154" t="str">
        <f>IF('Checklist Parameters'!$H$58&lt;&gt;"",((I71*'Checklist Parameters'!$H$58)*'Checklist Parameters'!$H$35)/1000,"N/A")</f>
        <v>N/A</v>
      </c>
      <c r="AA71" s="154">
        <f>IF('Checklist Parameters'!$H$101&lt;&gt;"",IFERROR(I71/'Checklist Parameters'!$H$101,0),"N/A")</f>
        <v>0</v>
      </c>
      <c r="AB71" s="148" t="str">
        <f>IF('Checklist Parameters'!$H$43&lt;&gt;"",(I71*'Checklist Parameters'!$H$43)/1000,"N/A")</f>
        <v>N/A</v>
      </c>
      <c r="AC71" s="85">
        <f>IF('Checklist Parameters'!$H$16="",$X71,IF(AND('Checklist Parameters'!$H$16&lt;$X71,'Checklist Parameters'!$H$16&gt;=3),'Checklist Parameters'!$H$16,IF(AND('Checklist Parameters'!$H$16&lt;$X71,'Checklist Parameters'!$H$16&lt;3),0,$X71)))</f>
        <v>0</v>
      </c>
      <c r="AD71" s="85" t="str">
        <f>IF(AND(I71&lt;'Checklist Parameters'!$H$22,$I71&lt;&gt;0),"Y","")</f>
        <v/>
      </c>
      <c r="AE71" s="85" t="str">
        <f>IF($AD71="Y",0,IF('Checklist Parameters'!$H$25="","&lt;no limit&gt;",ROUNDDOWN((($I71-'Checklist Parameters'!$H$24)/'Checklist Parameters'!$H$25)+1,0)))</f>
        <v>&lt;no limit&gt;</v>
      </c>
      <c r="AF71" s="174">
        <f t="shared" si="5"/>
        <v>0</v>
      </c>
      <c r="AG71" s="85">
        <f t="shared" si="0"/>
        <v>0</v>
      </c>
      <c r="AH71" s="5"/>
      <c r="AI71" s="5"/>
      <c r="AJ71" s="5"/>
      <c r="AK71" s="5"/>
      <c r="AL71" s="5"/>
      <c r="AM71" s="5"/>
      <c r="AN71" s="5"/>
      <c r="AO71" s="5"/>
      <c r="AP71" s="5"/>
      <c r="AQ71" s="5"/>
      <c r="AR71" s="5"/>
      <c r="AS71" s="5"/>
    </row>
    <row r="72" spans="1:45" s="2" customFormat="1" ht="15">
      <c r="A72" s="391"/>
      <c r="B72" s="392"/>
      <c r="C72" s="393"/>
      <c r="D72" s="393"/>
      <c r="E72" s="393"/>
      <c r="F72" s="393"/>
      <c r="G72" s="393"/>
      <c r="H72" s="394"/>
      <c r="I72" s="394"/>
      <c r="J72" s="394"/>
      <c r="K72" s="394"/>
      <c r="L72" s="394"/>
      <c r="M72" s="394"/>
      <c r="N72" s="313">
        <f>IF(IF(I72&lt;'Checklist Parameters'!$H$22,0,($I72-$L72))&lt;0,0,IF(I72&lt;'Checklist Parameters'!$H$22,0,($I72-$L72)))</f>
        <v>0</v>
      </c>
      <c r="O72" s="394"/>
      <c r="P72" s="395"/>
      <c r="Q72" s="316">
        <f t="shared" si="1"/>
        <v>0</v>
      </c>
      <c r="R72" s="87">
        <f t="shared" si="2"/>
        <v>0</v>
      </c>
      <c r="S72" s="87">
        <f>IF('Checklist Parameters'!$H$60&lt;0.2,0.2,'Checklist Parameters'!$H$60)</f>
        <v>0.72</v>
      </c>
      <c r="T72" s="88">
        <f>IF($O72="",IF('Checklist District ID'!$C$43="Y",MAX($R72:$S72)*$I72,SUM($R72:$S72)*$I72),IF(O72&gt;0,Q72*S72))</f>
        <v>0</v>
      </c>
      <c r="U72" s="88">
        <f>IF(Q72&gt;0,((I72-T72)*'Formula Matrix'!$E$39),0)</f>
        <v>0</v>
      </c>
      <c r="V72" s="88">
        <f t="shared" si="3"/>
        <v>0</v>
      </c>
      <c r="W72" s="88">
        <f>IF(V72&gt;0,(V72*'Checklist Parameters'!$H$35),0)</f>
        <v>0</v>
      </c>
      <c r="X72" s="85">
        <f t="shared" si="4"/>
        <v>0</v>
      </c>
      <c r="Y72" s="148">
        <f>IF('Checklist Parameters'!$H$102&lt;&gt;"",(I72/43560)*'Checklist Parameters'!$H$102,"N/A")</f>
        <v>0</v>
      </c>
      <c r="Z72" s="154" t="str">
        <f>IF('Checklist Parameters'!$H$58&lt;&gt;"",((I72*'Checklist Parameters'!$H$58)*'Checklist Parameters'!$H$35)/1000,"N/A")</f>
        <v>N/A</v>
      </c>
      <c r="AA72" s="154">
        <f>IF('Checklist Parameters'!$H$101&lt;&gt;"",IFERROR(I72/'Checklist Parameters'!$H$101,0),"N/A")</f>
        <v>0</v>
      </c>
      <c r="AB72" s="148" t="str">
        <f>IF('Checklist Parameters'!$H$43&lt;&gt;"",(I72*'Checklist Parameters'!$H$43)/1000,"N/A")</f>
        <v>N/A</v>
      </c>
      <c r="AC72" s="85">
        <f>IF('Checklist Parameters'!$H$16="",$X72,IF(AND('Checklist Parameters'!$H$16&lt;$X72,'Checklist Parameters'!$H$16&gt;=3),'Checklist Parameters'!$H$16,IF(AND('Checklist Parameters'!$H$16&lt;$X72,'Checklist Parameters'!$H$16&lt;3),0,$X72)))</f>
        <v>0</v>
      </c>
      <c r="AD72" s="85" t="str">
        <f>IF(AND(I72&lt;'Checklist Parameters'!$H$22,$I72&lt;&gt;0),"Y","")</f>
        <v/>
      </c>
      <c r="AE72" s="85" t="str">
        <f>IF($AD72="Y",0,IF('Checklist Parameters'!$H$25="","&lt;no limit&gt;",ROUNDDOWN((($I72-'Checklist Parameters'!$H$24)/'Checklist Parameters'!$H$25)+1,0)))</f>
        <v>&lt;no limit&gt;</v>
      </c>
      <c r="AF72" s="174">
        <f t="shared" si="5"/>
        <v>0</v>
      </c>
      <c r="AG72" s="85">
        <f t="shared" si="0"/>
        <v>0</v>
      </c>
      <c r="AH72" s="5"/>
      <c r="AI72" s="5"/>
      <c r="AJ72" s="5"/>
      <c r="AK72" s="5"/>
      <c r="AL72" s="5"/>
      <c r="AM72" s="5"/>
      <c r="AN72" s="5"/>
      <c r="AO72" s="5"/>
      <c r="AP72" s="5"/>
      <c r="AQ72" s="5"/>
      <c r="AR72" s="5"/>
      <c r="AS72" s="5"/>
    </row>
    <row r="73" spans="1:45" s="2" customFormat="1" ht="15">
      <c r="A73" s="391"/>
      <c r="B73" s="392"/>
      <c r="C73" s="393"/>
      <c r="D73" s="393"/>
      <c r="E73" s="393"/>
      <c r="F73" s="393"/>
      <c r="G73" s="393"/>
      <c r="H73" s="394"/>
      <c r="I73" s="394"/>
      <c r="J73" s="394"/>
      <c r="K73" s="394"/>
      <c r="L73" s="394"/>
      <c r="M73" s="394"/>
      <c r="N73" s="313">
        <f>IF(IF(I73&lt;'Checklist Parameters'!$H$22,0,($I73-$L73))&lt;0,0,IF(I73&lt;'Checklist Parameters'!$H$22,0,($I73-$L73)))</f>
        <v>0</v>
      </c>
      <c r="O73" s="394"/>
      <c r="P73" s="395"/>
      <c r="Q73" s="316">
        <f t="shared" si="1"/>
        <v>0</v>
      </c>
      <c r="R73" s="87">
        <f t="shared" si="2"/>
        <v>0</v>
      </c>
      <c r="S73" s="87">
        <f>IF('Checklist Parameters'!$H$60&lt;0.2,0.2,'Checklist Parameters'!$H$60)</f>
        <v>0.72</v>
      </c>
      <c r="T73" s="88">
        <f>IF($O73="",IF('Checklist District ID'!$C$43="Y",MAX($R73:$S73)*$I73,SUM($R73:$S73)*$I73),IF(O73&gt;0,Q73*S73))</f>
        <v>0</v>
      </c>
      <c r="U73" s="88">
        <f>IF(Q73&gt;0,((I73-T73)*'Formula Matrix'!$E$39),0)</f>
        <v>0</v>
      </c>
      <c r="V73" s="88">
        <f t="shared" si="3"/>
        <v>0</v>
      </c>
      <c r="W73" s="88">
        <f>IF(V73&gt;0,(V73*'Checklist Parameters'!$H$35),0)</f>
        <v>0</v>
      </c>
      <c r="X73" s="85">
        <f t="shared" si="4"/>
        <v>0</v>
      </c>
      <c r="Y73" s="148">
        <f>IF('Checklist Parameters'!$H$102&lt;&gt;"",(I73/43560)*'Checklist Parameters'!$H$102,"N/A")</f>
        <v>0</v>
      </c>
      <c r="Z73" s="154" t="str">
        <f>IF('Checklist Parameters'!$H$58&lt;&gt;"",((I73*'Checklist Parameters'!$H$58)*'Checklist Parameters'!$H$35)/1000,"N/A")</f>
        <v>N/A</v>
      </c>
      <c r="AA73" s="154">
        <f>IF('Checklist Parameters'!$H$101&lt;&gt;"",IFERROR(I73/'Checklist Parameters'!$H$101,0),"N/A")</f>
        <v>0</v>
      </c>
      <c r="AB73" s="148" t="str">
        <f>IF('Checklist Parameters'!$H$43&lt;&gt;"",(I73*'Checklist Parameters'!$H$43)/1000,"N/A")</f>
        <v>N/A</v>
      </c>
      <c r="AC73" s="85">
        <f>IF('Checklist Parameters'!$H$16="",$X73,IF(AND('Checklist Parameters'!$H$16&lt;$X73,'Checklist Parameters'!$H$16&gt;=3),'Checklist Parameters'!$H$16,IF(AND('Checklist Parameters'!$H$16&lt;$X73,'Checklist Parameters'!$H$16&lt;3),0,$X73)))</f>
        <v>0</v>
      </c>
      <c r="AD73" s="85" t="str">
        <f>IF(AND(I73&lt;'Checklist Parameters'!$H$22,$I73&lt;&gt;0),"Y","")</f>
        <v/>
      </c>
      <c r="AE73" s="85" t="str">
        <f>IF($AD73="Y",0,IF('Checklist Parameters'!$H$25="","&lt;no limit&gt;",ROUNDDOWN((($I73-'Checklist Parameters'!$H$24)/'Checklist Parameters'!$H$25)+1,0)))</f>
        <v>&lt;no limit&gt;</v>
      </c>
      <c r="AF73" s="174">
        <f t="shared" si="5"/>
        <v>0</v>
      </c>
      <c r="AG73" s="85">
        <f t="shared" si="0"/>
        <v>0</v>
      </c>
      <c r="AH73" s="5"/>
      <c r="AI73" s="5"/>
      <c r="AJ73" s="5"/>
      <c r="AK73" s="5"/>
      <c r="AL73" s="5"/>
      <c r="AM73" s="5"/>
      <c r="AN73" s="5"/>
      <c r="AO73" s="5"/>
      <c r="AP73" s="5"/>
      <c r="AQ73" s="5"/>
      <c r="AR73" s="5"/>
      <c r="AS73" s="5"/>
    </row>
    <row r="74" spans="1:45" s="2" customFormat="1" ht="15">
      <c r="A74" s="391"/>
      <c r="B74" s="392"/>
      <c r="C74" s="393"/>
      <c r="D74" s="393"/>
      <c r="E74" s="393"/>
      <c r="F74" s="393"/>
      <c r="G74" s="393"/>
      <c r="H74" s="394"/>
      <c r="I74" s="394"/>
      <c r="J74" s="394"/>
      <c r="K74" s="394"/>
      <c r="L74" s="394"/>
      <c r="M74" s="394"/>
      <c r="N74" s="313">
        <f>IF(IF(I74&lt;'Checklist Parameters'!$H$22,0,($I74-$L74))&lt;0,0,IF(I74&lt;'Checklist Parameters'!$H$22,0,($I74-$L74)))</f>
        <v>0</v>
      </c>
      <c r="O74" s="394"/>
      <c r="P74" s="395"/>
      <c r="Q74" s="316">
        <f t="shared" si="1"/>
        <v>0</v>
      </c>
      <c r="R74" s="87">
        <f t="shared" si="2"/>
        <v>0</v>
      </c>
      <c r="S74" s="87">
        <f>IF('Checklist Parameters'!$H$60&lt;0.2,0.2,'Checklist Parameters'!$H$60)</f>
        <v>0.72</v>
      </c>
      <c r="T74" s="88">
        <f>IF($O74="",IF('Checklist District ID'!$C$43="Y",MAX($R74:$S74)*$I74,SUM($R74:$S74)*$I74),IF(O74&gt;0,Q74*S74))</f>
        <v>0</v>
      </c>
      <c r="U74" s="88">
        <f>IF(Q74&gt;0,((I74-T74)*'Formula Matrix'!$E$39),0)</f>
        <v>0</v>
      </c>
      <c r="V74" s="88">
        <f t="shared" si="3"/>
        <v>0</v>
      </c>
      <c r="W74" s="88">
        <f>IF(V74&gt;0,(V74*'Checklist Parameters'!$H$35),0)</f>
        <v>0</v>
      </c>
      <c r="X74" s="85">
        <f t="shared" si="4"/>
        <v>0</v>
      </c>
      <c r="Y74" s="148">
        <f>IF('Checklist Parameters'!$H$102&lt;&gt;"",(I74/43560)*'Checklist Parameters'!$H$102,"N/A")</f>
        <v>0</v>
      </c>
      <c r="Z74" s="154" t="str">
        <f>IF('Checklist Parameters'!$H$58&lt;&gt;"",((I74*'Checklist Parameters'!$H$58)*'Checklist Parameters'!$H$35)/1000,"N/A")</f>
        <v>N/A</v>
      </c>
      <c r="AA74" s="154">
        <f>IF('Checklist Parameters'!$H$101&lt;&gt;"",IFERROR(I74/'Checklist Parameters'!$H$101,0),"N/A")</f>
        <v>0</v>
      </c>
      <c r="AB74" s="148" t="str">
        <f>IF('Checklist Parameters'!$H$43&lt;&gt;"",(I74*'Checklist Parameters'!$H$43)/1000,"N/A")</f>
        <v>N/A</v>
      </c>
      <c r="AC74" s="85">
        <f>IF('Checklist Parameters'!$H$16="",$X74,IF(AND('Checklist Parameters'!$H$16&lt;$X74,'Checklist Parameters'!$H$16&gt;=3),'Checklist Parameters'!$H$16,IF(AND('Checklist Parameters'!$H$16&lt;$X74,'Checklist Parameters'!$H$16&lt;3),0,$X74)))</f>
        <v>0</v>
      </c>
      <c r="AD74" s="85" t="str">
        <f>IF(AND(I74&lt;'Checklist Parameters'!$H$22,$I74&lt;&gt;0),"Y","")</f>
        <v/>
      </c>
      <c r="AE74" s="85" t="str">
        <f>IF($AD74="Y",0,IF('Checklist Parameters'!$H$25="","&lt;no limit&gt;",ROUNDDOWN((($I74-'Checklist Parameters'!$H$24)/'Checklist Parameters'!$H$25)+1,0)))</f>
        <v>&lt;no limit&gt;</v>
      </c>
      <c r="AF74" s="174">
        <f t="shared" si="5"/>
        <v>0</v>
      </c>
      <c r="AG74" s="85">
        <f t="shared" si="0"/>
        <v>0</v>
      </c>
      <c r="AH74" s="5"/>
      <c r="AI74" s="5"/>
      <c r="AJ74" s="5"/>
      <c r="AK74" s="5"/>
      <c r="AL74" s="5"/>
      <c r="AM74" s="5"/>
      <c r="AN74" s="5"/>
      <c r="AO74" s="5"/>
      <c r="AP74" s="5"/>
      <c r="AQ74" s="5"/>
      <c r="AR74" s="5"/>
      <c r="AS74" s="5"/>
    </row>
    <row r="75" spans="1:45" s="2" customFormat="1" ht="15">
      <c r="A75" s="391"/>
      <c r="B75" s="392"/>
      <c r="C75" s="393"/>
      <c r="D75" s="393"/>
      <c r="E75" s="393"/>
      <c r="F75" s="393"/>
      <c r="G75" s="393"/>
      <c r="H75" s="394"/>
      <c r="I75" s="394"/>
      <c r="J75" s="394"/>
      <c r="K75" s="394"/>
      <c r="L75" s="394"/>
      <c r="M75" s="394"/>
      <c r="N75" s="313">
        <f>IF(IF(I75&lt;'Checklist Parameters'!$H$22,0,($I75-$L75))&lt;0,0,IF(I75&lt;'Checklist Parameters'!$H$22,0,($I75-$L75)))</f>
        <v>0</v>
      </c>
      <c r="O75" s="394"/>
      <c r="P75" s="395"/>
      <c r="Q75" s="316">
        <f t="shared" si="1"/>
        <v>0</v>
      </c>
      <c r="R75" s="87">
        <f t="shared" si="2"/>
        <v>0</v>
      </c>
      <c r="S75" s="87">
        <f>IF('Checklist Parameters'!$H$60&lt;0.2,0.2,'Checklist Parameters'!$H$60)</f>
        <v>0.72</v>
      </c>
      <c r="T75" s="88">
        <f>IF($O75="",IF('Checklist District ID'!$C$43="Y",MAX($R75:$S75)*$I75,SUM($R75:$S75)*$I75),IF(O75&gt;0,Q75*S75))</f>
        <v>0</v>
      </c>
      <c r="U75" s="88">
        <f>IF(Q75&gt;0,((I75-T75)*'Formula Matrix'!$E$39),0)</f>
        <v>0</v>
      </c>
      <c r="V75" s="88">
        <f t="shared" si="3"/>
        <v>0</v>
      </c>
      <c r="W75" s="88">
        <f>IF(V75&gt;0,(V75*'Checklist Parameters'!$H$35),0)</f>
        <v>0</v>
      </c>
      <c r="X75" s="85">
        <f t="shared" si="4"/>
        <v>0</v>
      </c>
      <c r="Y75" s="148">
        <f>IF('Checklist Parameters'!$H$102&lt;&gt;"",(I75/43560)*'Checklist Parameters'!$H$102,"N/A")</f>
        <v>0</v>
      </c>
      <c r="Z75" s="154" t="str">
        <f>IF('Checklist Parameters'!$H$58&lt;&gt;"",((I75*'Checklist Parameters'!$H$58)*'Checklist Parameters'!$H$35)/1000,"N/A")</f>
        <v>N/A</v>
      </c>
      <c r="AA75" s="154">
        <f>IF('Checklist Parameters'!$H$101&lt;&gt;"",IFERROR(I75/'Checklist Parameters'!$H$101,0),"N/A")</f>
        <v>0</v>
      </c>
      <c r="AB75" s="148" t="str">
        <f>IF('Checklist Parameters'!$H$43&lt;&gt;"",(I75*'Checklist Parameters'!$H$43)/1000,"N/A")</f>
        <v>N/A</v>
      </c>
      <c r="AC75" s="85">
        <f>IF('Checklist Parameters'!$H$16="",$X75,IF(AND('Checklist Parameters'!$H$16&lt;$X75,'Checklist Parameters'!$H$16&gt;=3),'Checklist Parameters'!$H$16,IF(AND('Checklist Parameters'!$H$16&lt;$X75,'Checklist Parameters'!$H$16&lt;3),0,$X75)))</f>
        <v>0</v>
      </c>
      <c r="AD75" s="85" t="str">
        <f>IF(AND(I75&lt;'Checklist Parameters'!$H$22,$I75&lt;&gt;0),"Y","")</f>
        <v/>
      </c>
      <c r="AE75" s="85" t="str">
        <f>IF($AD75="Y",0,IF('Checklist Parameters'!$H$25="","&lt;no limit&gt;",ROUNDDOWN((($I75-'Checklist Parameters'!$H$24)/'Checklist Parameters'!$H$25)+1,0)))</f>
        <v>&lt;no limit&gt;</v>
      </c>
      <c r="AF75" s="174">
        <f t="shared" si="5"/>
        <v>0</v>
      </c>
      <c r="AG75" s="85">
        <f t="shared" si="0"/>
        <v>0</v>
      </c>
      <c r="AH75" s="5"/>
      <c r="AI75" s="5"/>
      <c r="AJ75" s="5"/>
      <c r="AK75" s="5"/>
      <c r="AL75" s="5"/>
      <c r="AM75" s="5"/>
      <c r="AN75" s="5"/>
      <c r="AO75" s="5"/>
      <c r="AP75" s="5"/>
      <c r="AQ75" s="5"/>
      <c r="AR75" s="5"/>
      <c r="AS75" s="5"/>
    </row>
    <row r="76" spans="1:45" s="2" customFormat="1" ht="15">
      <c r="A76" s="391"/>
      <c r="B76" s="392"/>
      <c r="C76" s="393"/>
      <c r="D76" s="393"/>
      <c r="E76" s="393"/>
      <c r="F76" s="393"/>
      <c r="G76" s="393"/>
      <c r="H76" s="394"/>
      <c r="I76" s="394"/>
      <c r="J76" s="394"/>
      <c r="K76" s="394"/>
      <c r="L76" s="394"/>
      <c r="M76" s="394"/>
      <c r="N76" s="313">
        <f>IF(IF(I76&lt;'Checklist Parameters'!$H$22,0,($I76-$L76))&lt;0,0,IF(I76&lt;'Checklist Parameters'!$H$22,0,($I76-$L76)))</f>
        <v>0</v>
      </c>
      <c r="O76" s="394"/>
      <c r="P76" s="395"/>
      <c r="Q76" s="316">
        <f t="shared" si="1"/>
        <v>0</v>
      </c>
      <c r="R76" s="87">
        <f t="shared" si="2"/>
        <v>0</v>
      </c>
      <c r="S76" s="87">
        <f>IF('Checklist Parameters'!$H$60&lt;0.2,0.2,'Checklist Parameters'!$H$60)</f>
        <v>0.72</v>
      </c>
      <c r="T76" s="88">
        <f>IF($O76="",IF('Checklist District ID'!$C$43="Y",MAX($R76:$S76)*$I76,SUM($R76:$S76)*$I76),IF(O76&gt;0,Q76*S76))</f>
        <v>0</v>
      </c>
      <c r="U76" s="88">
        <f>IF(Q76&gt;0,((I76-T76)*'Formula Matrix'!$E$39),0)</f>
        <v>0</v>
      </c>
      <c r="V76" s="88">
        <f t="shared" si="3"/>
        <v>0</v>
      </c>
      <c r="W76" s="88">
        <f>IF(V76&gt;0,(V76*'Checklist Parameters'!$H$35),0)</f>
        <v>0</v>
      </c>
      <c r="X76" s="85">
        <f t="shared" si="4"/>
        <v>0</v>
      </c>
      <c r="Y76" s="148">
        <f>IF('Checklist Parameters'!$H$102&lt;&gt;"",(I76/43560)*'Checklist Parameters'!$H$102,"N/A")</f>
        <v>0</v>
      </c>
      <c r="Z76" s="154" t="str">
        <f>IF('Checklist Parameters'!$H$58&lt;&gt;"",((I76*'Checklist Parameters'!$H$58)*'Checklist Parameters'!$H$35)/1000,"N/A")</f>
        <v>N/A</v>
      </c>
      <c r="AA76" s="154">
        <f>IF('Checklist Parameters'!$H$101&lt;&gt;"",IFERROR(I76/'Checklist Parameters'!$H$101,0),"N/A")</f>
        <v>0</v>
      </c>
      <c r="AB76" s="148" t="str">
        <f>IF('Checklist Parameters'!$H$43&lt;&gt;"",(I76*'Checklist Parameters'!$H$43)/1000,"N/A")</f>
        <v>N/A</v>
      </c>
      <c r="AC76" s="85">
        <f>IF('Checklist Parameters'!$H$16="",$X76,IF(AND('Checklist Parameters'!$H$16&lt;$X76,'Checklist Parameters'!$H$16&gt;=3),'Checklist Parameters'!$H$16,IF(AND('Checklist Parameters'!$H$16&lt;$X76,'Checklist Parameters'!$H$16&lt;3),0,$X76)))</f>
        <v>0</v>
      </c>
      <c r="AD76" s="85" t="str">
        <f>IF(AND(I76&lt;'Checklist Parameters'!$H$22,$I76&lt;&gt;0),"Y","")</f>
        <v/>
      </c>
      <c r="AE76" s="85" t="str">
        <f>IF($AD76="Y",0,IF('Checklist Parameters'!$H$25="","&lt;no limit&gt;",ROUNDDOWN((($I76-'Checklist Parameters'!$H$24)/'Checklist Parameters'!$H$25)+1,0)))</f>
        <v>&lt;no limit&gt;</v>
      </c>
      <c r="AF76" s="174">
        <f t="shared" si="5"/>
        <v>0</v>
      </c>
      <c r="AG76" s="85">
        <f t="shared" si="0"/>
        <v>0</v>
      </c>
      <c r="AH76" s="5"/>
      <c r="AI76" s="5"/>
      <c r="AJ76" s="5"/>
      <c r="AK76" s="5"/>
      <c r="AL76" s="5"/>
      <c r="AM76" s="5"/>
      <c r="AN76" s="5"/>
      <c r="AO76" s="5"/>
      <c r="AP76" s="5"/>
      <c r="AQ76" s="5"/>
      <c r="AR76" s="5"/>
      <c r="AS76" s="5"/>
    </row>
    <row r="77" spans="1:45" s="2" customFormat="1" ht="15">
      <c r="A77" s="391"/>
      <c r="B77" s="392"/>
      <c r="C77" s="393"/>
      <c r="D77" s="393"/>
      <c r="E77" s="393"/>
      <c r="F77" s="393"/>
      <c r="G77" s="393"/>
      <c r="H77" s="394"/>
      <c r="I77" s="394"/>
      <c r="J77" s="394"/>
      <c r="K77" s="394"/>
      <c r="L77" s="394"/>
      <c r="M77" s="394"/>
      <c r="N77" s="313">
        <f>IF(IF(I77&lt;'Checklist Parameters'!$H$22,0,($I77-$L77))&lt;0,0,IF(I77&lt;'Checklist Parameters'!$H$22,0,($I77-$L77)))</f>
        <v>0</v>
      </c>
      <c r="O77" s="394"/>
      <c r="P77" s="395"/>
      <c r="Q77" s="316">
        <f t="shared" si="1"/>
        <v>0</v>
      </c>
      <c r="R77" s="87">
        <f t="shared" si="2"/>
        <v>0</v>
      </c>
      <c r="S77" s="87">
        <f>IF('Checklist Parameters'!$H$60&lt;0.2,0.2,'Checklist Parameters'!$H$60)</f>
        <v>0.72</v>
      </c>
      <c r="T77" s="88">
        <f>IF($O77="",IF('Checklist District ID'!$C$43="Y",MAX($R77:$S77)*$I77,SUM($R77:$S77)*$I77),IF(O77&gt;0,Q77*S77))</f>
        <v>0</v>
      </c>
      <c r="U77" s="88">
        <f>IF(Q77&gt;0,((I77-T77)*'Formula Matrix'!$E$39),0)</f>
        <v>0</v>
      </c>
      <c r="V77" s="88">
        <f t="shared" si="3"/>
        <v>0</v>
      </c>
      <c r="W77" s="88">
        <f>IF(V77&gt;0,(V77*'Checklist Parameters'!$H$35),0)</f>
        <v>0</v>
      </c>
      <c r="X77" s="85">
        <f t="shared" si="4"/>
        <v>0</v>
      </c>
      <c r="Y77" s="148">
        <f>IF('Checklist Parameters'!$H$102&lt;&gt;"",(I77/43560)*'Checklist Parameters'!$H$102,"N/A")</f>
        <v>0</v>
      </c>
      <c r="Z77" s="154" t="str">
        <f>IF('Checklist Parameters'!$H$58&lt;&gt;"",((I77*'Checklist Parameters'!$H$58)*'Checklist Parameters'!$H$35)/1000,"N/A")</f>
        <v>N/A</v>
      </c>
      <c r="AA77" s="154">
        <f>IF('Checklist Parameters'!$H$101&lt;&gt;"",IFERROR(I77/'Checklist Parameters'!$H$101,0),"N/A")</f>
        <v>0</v>
      </c>
      <c r="AB77" s="148" t="str">
        <f>IF('Checklist Parameters'!$H$43&lt;&gt;"",(I77*'Checklist Parameters'!$H$43)/1000,"N/A")</f>
        <v>N/A</v>
      </c>
      <c r="AC77" s="85">
        <f>IF('Checklist Parameters'!$H$16="",$X77,IF(AND('Checklist Parameters'!$H$16&lt;$X77,'Checklist Parameters'!$H$16&gt;=3),'Checklist Parameters'!$H$16,IF(AND('Checklist Parameters'!$H$16&lt;$X77,'Checklist Parameters'!$H$16&lt;3),0,$X77)))</f>
        <v>0</v>
      </c>
      <c r="AD77" s="85" t="str">
        <f>IF(AND(I77&lt;'Checklist Parameters'!$H$22,$I77&lt;&gt;0),"Y","")</f>
        <v/>
      </c>
      <c r="AE77" s="85" t="str">
        <f>IF($AD77="Y",0,IF('Checklist Parameters'!$H$25="","&lt;no limit&gt;",ROUNDDOWN((($I77-'Checklist Parameters'!$H$24)/'Checklist Parameters'!$H$25)+1,0)))</f>
        <v>&lt;no limit&gt;</v>
      </c>
      <c r="AF77" s="174">
        <f t="shared" si="5"/>
        <v>0</v>
      </c>
      <c r="AG77" s="85">
        <f t="shared" si="0"/>
        <v>0</v>
      </c>
      <c r="AH77" s="5"/>
      <c r="AI77" s="5"/>
      <c r="AJ77" s="5"/>
      <c r="AK77" s="5"/>
      <c r="AL77" s="5"/>
      <c r="AM77" s="5"/>
      <c r="AN77" s="5"/>
      <c r="AO77" s="5"/>
      <c r="AP77" s="5"/>
      <c r="AQ77" s="5"/>
      <c r="AR77" s="5"/>
      <c r="AS77" s="5"/>
    </row>
    <row r="78" spans="1:45" s="2" customFormat="1" ht="15">
      <c r="A78" s="391"/>
      <c r="B78" s="392"/>
      <c r="C78" s="393"/>
      <c r="D78" s="393"/>
      <c r="E78" s="393"/>
      <c r="F78" s="393"/>
      <c r="G78" s="393"/>
      <c r="H78" s="394"/>
      <c r="I78" s="394"/>
      <c r="J78" s="394"/>
      <c r="K78" s="394"/>
      <c r="L78" s="394"/>
      <c r="M78" s="394"/>
      <c r="N78" s="313">
        <f>IF(IF(I78&lt;'Checklist Parameters'!$H$22,0,($I78-$L78))&lt;0,0,IF(I78&lt;'Checklist Parameters'!$H$22,0,($I78-$L78)))</f>
        <v>0</v>
      </c>
      <c r="O78" s="394"/>
      <c r="P78" s="395"/>
      <c r="Q78" s="316">
        <f t="shared" si="1"/>
        <v>0</v>
      </c>
      <c r="R78" s="87">
        <f t="shared" si="2"/>
        <v>0</v>
      </c>
      <c r="S78" s="87">
        <f>IF('Checklist Parameters'!$H$60&lt;0.2,0.2,'Checklist Parameters'!$H$60)</f>
        <v>0.72</v>
      </c>
      <c r="T78" s="88">
        <f>IF($O78="",IF('Checklist District ID'!$C$43="Y",MAX($R78:$S78)*$I78,SUM($R78:$S78)*$I78),IF(O78&gt;0,Q78*S78))</f>
        <v>0</v>
      </c>
      <c r="U78" s="88">
        <f>IF(Q78&gt;0,((I78-T78)*'Formula Matrix'!$E$39),0)</f>
        <v>0</v>
      </c>
      <c r="V78" s="88">
        <f t="shared" si="3"/>
        <v>0</v>
      </c>
      <c r="W78" s="88">
        <f>IF(V78&gt;0,(V78*'Checklist Parameters'!$H$35),0)</f>
        <v>0</v>
      </c>
      <c r="X78" s="85">
        <f t="shared" si="4"/>
        <v>0</v>
      </c>
      <c r="Y78" s="148">
        <f>IF('Checklist Parameters'!$H$102&lt;&gt;"",(I78/43560)*'Checklist Parameters'!$H$102,"N/A")</f>
        <v>0</v>
      </c>
      <c r="Z78" s="154" t="str">
        <f>IF('Checklist Parameters'!$H$58&lt;&gt;"",((I78*'Checklist Parameters'!$H$58)*'Checklist Parameters'!$H$35)/1000,"N/A")</f>
        <v>N/A</v>
      </c>
      <c r="AA78" s="154">
        <f>IF('Checklist Parameters'!$H$101&lt;&gt;"",IFERROR(I78/'Checklist Parameters'!$H$101,0),"N/A")</f>
        <v>0</v>
      </c>
      <c r="AB78" s="148" t="str">
        <f>IF('Checklist Parameters'!$H$43&lt;&gt;"",(I78*'Checklist Parameters'!$H$43)/1000,"N/A")</f>
        <v>N/A</v>
      </c>
      <c r="AC78" s="85">
        <f>IF('Checklist Parameters'!$H$16="",$X78,IF(AND('Checklist Parameters'!$H$16&lt;$X78,'Checklist Parameters'!$H$16&gt;=3),'Checklist Parameters'!$H$16,IF(AND('Checklist Parameters'!$H$16&lt;$X78,'Checklist Parameters'!$H$16&lt;3),0,$X78)))</f>
        <v>0</v>
      </c>
      <c r="AD78" s="85" t="str">
        <f>IF(AND(I78&lt;'Checklist Parameters'!$H$22,$I78&lt;&gt;0),"Y","")</f>
        <v/>
      </c>
      <c r="AE78" s="85" t="str">
        <f>IF($AD78="Y",0,IF('Checklist Parameters'!$H$25="","&lt;no limit&gt;",ROUNDDOWN((($I78-'Checklist Parameters'!$H$24)/'Checklist Parameters'!$H$25)+1,0)))</f>
        <v>&lt;no limit&gt;</v>
      </c>
      <c r="AF78" s="174">
        <f t="shared" si="5"/>
        <v>0</v>
      </c>
      <c r="AG78" s="85">
        <f t="shared" si="0"/>
        <v>0</v>
      </c>
      <c r="AH78" s="5"/>
      <c r="AI78" s="5"/>
      <c r="AJ78" s="5"/>
      <c r="AK78" s="5"/>
      <c r="AL78" s="5"/>
      <c r="AM78" s="5"/>
      <c r="AN78" s="5"/>
      <c r="AO78" s="5"/>
      <c r="AP78" s="5"/>
      <c r="AQ78" s="5"/>
      <c r="AR78" s="5"/>
      <c r="AS78" s="5"/>
    </row>
    <row r="79" spans="1:45" s="2" customFormat="1" ht="15">
      <c r="A79" s="391"/>
      <c r="B79" s="392"/>
      <c r="C79" s="393"/>
      <c r="D79" s="393"/>
      <c r="E79" s="393"/>
      <c r="F79" s="393"/>
      <c r="G79" s="393"/>
      <c r="H79" s="394"/>
      <c r="I79" s="394"/>
      <c r="J79" s="394"/>
      <c r="K79" s="394"/>
      <c r="L79" s="394"/>
      <c r="M79" s="394"/>
      <c r="N79" s="313">
        <f>IF(IF(I79&lt;'Checklist Parameters'!$H$22,0,($I79-$L79))&lt;0,0,IF(I79&lt;'Checklist Parameters'!$H$22,0,($I79-$L79)))</f>
        <v>0</v>
      </c>
      <c r="O79" s="394"/>
      <c r="P79" s="395"/>
      <c r="Q79" s="316">
        <f t="shared" si="1"/>
        <v>0</v>
      </c>
      <c r="R79" s="87">
        <f t="shared" si="2"/>
        <v>0</v>
      </c>
      <c r="S79" s="87">
        <f>IF('Checklist Parameters'!$H$60&lt;0.2,0.2,'Checklist Parameters'!$H$60)</f>
        <v>0.72</v>
      </c>
      <c r="T79" s="88">
        <f>IF($O79="",IF('Checklist District ID'!$C$43="Y",MAX($R79:$S79)*$I79,SUM($R79:$S79)*$I79),IF(O79&gt;0,Q79*S79))</f>
        <v>0</v>
      </c>
      <c r="U79" s="88">
        <f>IF(Q79&gt;0,((I79-T79)*'Formula Matrix'!$E$39),0)</f>
        <v>0</v>
      </c>
      <c r="V79" s="88">
        <f t="shared" si="3"/>
        <v>0</v>
      </c>
      <c r="W79" s="88">
        <f>IF(V79&gt;0,(V79*'Checklist Parameters'!$H$35),0)</f>
        <v>0</v>
      </c>
      <c r="X79" s="85">
        <f t="shared" si="4"/>
        <v>0</v>
      </c>
      <c r="Y79" s="148">
        <f>IF('Checklist Parameters'!$H$102&lt;&gt;"",(I79/43560)*'Checklist Parameters'!$H$102,"N/A")</f>
        <v>0</v>
      </c>
      <c r="Z79" s="154" t="str">
        <f>IF('Checklist Parameters'!$H$58&lt;&gt;"",((I79*'Checklist Parameters'!$H$58)*'Checklist Parameters'!$H$35)/1000,"N/A")</f>
        <v>N/A</v>
      </c>
      <c r="AA79" s="154">
        <f>IF('Checklist Parameters'!$H$101&lt;&gt;"",IFERROR(I79/'Checklist Parameters'!$H$101,0),"N/A")</f>
        <v>0</v>
      </c>
      <c r="AB79" s="148" t="str">
        <f>IF('Checklist Parameters'!$H$43&lt;&gt;"",(I79*'Checklist Parameters'!$H$43)/1000,"N/A")</f>
        <v>N/A</v>
      </c>
      <c r="AC79" s="85">
        <f>IF('Checklist Parameters'!$H$16="",$X79,IF(AND('Checklist Parameters'!$H$16&lt;$X79,'Checklist Parameters'!$H$16&gt;=3),'Checklist Parameters'!$H$16,IF(AND('Checklist Parameters'!$H$16&lt;$X79,'Checklist Parameters'!$H$16&lt;3),0,$X79)))</f>
        <v>0</v>
      </c>
      <c r="AD79" s="85" t="str">
        <f>IF(AND(I79&lt;'Checklist Parameters'!$H$22,$I79&lt;&gt;0),"Y","")</f>
        <v/>
      </c>
      <c r="AE79" s="85" t="str">
        <f>IF($AD79="Y",0,IF('Checklist Parameters'!$H$25="","&lt;no limit&gt;",ROUNDDOWN((($I79-'Checklist Parameters'!$H$24)/'Checklist Parameters'!$H$25)+1,0)))</f>
        <v>&lt;no limit&gt;</v>
      </c>
      <c r="AF79" s="174">
        <f t="shared" si="5"/>
        <v>0</v>
      </c>
      <c r="AG79" s="85">
        <f t="shared" si="0"/>
        <v>0</v>
      </c>
      <c r="AH79" s="5"/>
      <c r="AI79" s="5"/>
      <c r="AJ79" s="5"/>
      <c r="AK79" s="5"/>
      <c r="AL79" s="5"/>
      <c r="AM79" s="5"/>
      <c r="AN79" s="5"/>
      <c r="AO79" s="5"/>
      <c r="AP79" s="5"/>
      <c r="AQ79" s="5"/>
      <c r="AR79" s="5"/>
      <c r="AS79" s="5"/>
    </row>
    <row r="80" spans="1:45" s="2" customFormat="1" ht="15">
      <c r="A80" s="391"/>
      <c r="B80" s="392"/>
      <c r="C80" s="393"/>
      <c r="D80" s="393"/>
      <c r="E80" s="393"/>
      <c r="F80" s="393"/>
      <c r="G80" s="393"/>
      <c r="H80" s="394"/>
      <c r="I80" s="394"/>
      <c r="J80" s="394"/>
      <c r="K80" s="394"/>
      <c r="L80" s="394"/>
      <c r="M80" s="394"/>
      <c r="N80" s="313">
        <f>IF(IF(I80&lt;'Checklist Parameters'!$H$22,0,($I80-$L80))&lt;0,0,IF(I80&lt;'Checklist Parameters'!$H$22,0,($I80-$L80)))</f>
        <v>0</v>
      </c>
      <c r="O80" s="394"/>
      <c r="P80" s="395"/>
      <c r="Q80" s="316">
        <f t="shared" si="1"/>
        <v>0</v>
      </c>
      <c r="R80" s="87">
        <f t="shared" si="2"/>
        <v>0</v>
      </c>
      <c r="S80" s="87">
        <f>IF('Checklist Parameters'!$H$60&lt;0.2,0.2,'Checklist Parameters'!$H$60)</f>
        <v>0.72</v>
      </c>
      <c r="T80" s="88">
        <f>IF($O80="",IF('Checklist District ID'!$C$43="Y",MAX($R80:$S80)*$I80,SUM($R80:$S80)*$I80),IF(O80&gt;0,Q80*S80))</f>
        <v>0</v>
      </c>
      <c r="U80" s="88">
        <f>IF(Q80&gt;0,((I80-T80)*'Formula Matrix'!$E$39),0)</f>
        <v>0</v>
      </c>
      <c r="V80" s="88">
        <f t="shared" si="3"/>
        <v>0</v>
      </c>
      <c r="W80" s="88">
        <f>IF(V80&gt;0,(V80*'Checklist Parameters'!$H$35),0)</f>
        <v>0</v>
      </c>
      <c r="X80" s="85">
        <f t="shared" si="4"/>
        <v>0</v>
      </c>
      <c r="Y80" s="148">
        <f>IF('Checklist Parameters'!$H$102&lt;&gt;"",(I80/43560)*'Checklist Parameters'!$H$102,"N/A")</f>
        <v>0</v>
      </c>
      <c r="Z80" s="154" t="str">
        <f>IF('Checklist Parameters'!$H$58&lt;&gt;"",((I80*'Checklist Parameters'!$H$58)*'Checklist Parameters'!$H$35)/1000,"N/A")</f>
        <v>N/A</v>
      </c>
      <c r="AA80" s="154">
        <f>IF('Checklist Parameters'!$H$101&lt;&gt;"",IFERROR(I80/'Checklist Parameters'!$H$101,0),"N/A")</f>
        <v>0</v>
      </c>
      <c r="AB80" s="148" t="str">
        <f>IF('Checklist Parameters'!$H$43&lt;&gt;"",(I80*'Checklist Parameters'!$H$43)/1000,"N/A")</f>
        <v>N/A</v>
      </c>
      <c r="AC80" s="85">
        <f>IF('Checklist Parameters'!$H$16="",$X80,IF(AND('Checklist Parameters'!$H$16&lt;$X80,'Checklist Parameters'!$H$16&gt;=3),'Checklist Parameters'!$H$16,IF(AND('Checklist Parameters'!$H$16&lt;$X80,'Checklist Parameters'!$H$16&lt;3),0,$X80)))</f>
        <v>0</v>
      </c>
      <c r="AD80" s="85" t="str">
        <f>IF(AND(I80&lt;'Checklist Parameters'!$H$22,$I80&lt;&gt;0),"Y","")</f>
        <v/>
      </c>
      <c r="AE80" s="85" t="str">
        <f>IF($AD80="Y",0,IF('Checklist Parameters'!$H$25="","&lt;no limit&gt;",ROUNDDOWN((($I80-'Checklist Parameters'!$H$24)/'Checklist Parameters'!$H$25)+1,0)))</f>
        <v>&lt;no limit&gt;</v>
      </c>
      <c r="AF80" s="174">
        <f t="shared" si="5"/>
        <v>0</v>
      </c>
      <c r="AG80" s="85">
        <f t="shared" si="0"/>
        <v>0</v>
      </c>
      <c r="AH80" s="5"/>
      <c r="AI80" s="5"/>
      <c r="AJ80" s="5"/>
      <c r="AK80" s="5"/>
      <c r="AL80" s="5"/>
      <c r="AM80" s="5"/>
      <c r="AN80" s="5"/>
      <c r="AO80" s="5"/>
      <c r="AP80" s="5"/>
      <c r="AQ80" s="5"/>
      <c r="AR80" s="5"/>
      <c r="AS80" s="5"/>
    </row>
    <row r="81" spans="1:45" s="2" customFormat="1" ht="15">
      <c r="A81" s="391"/>
      <c r="B81" s="392"/>
      <c r="C81" s="393"/>
      <c r="D81" s="393"/>
      <c r="E81" s="393"/>
      <c r="F81" s="393"/>
      <c r="G81" s="393"/>
      <c r="H81" s="394"/>
      <c r="I81" s="394"/>
      <c r="J81" s="394"/>
      <c r="K81" s="394"/>
      <c r="L81" s="394"/>
      <c r="M81" s="394"/>
      <c r="N81" s="313">
        <f>IF(IF(I81&lt;'Checklist Parameters'!$H$22,0,($I81-$L81))&lt;0,0,IF(I81&lt;'Checklist Parameters'!$H$22,0,($I81-$L81)))</f>
        <v>0</v>
      </c>
      <c r="O81" s="394"/>
      <c r="P81" s="395"/>
      <c r="Q81" s="316">
        <f t="shared" si="1"/>
        <v>0</v>
      </c>
      <c r="R81" s="87">
        <f t="shared" si="2"/>
        <v>0</v>
      </c>
      <c r="S81" s="87">
        <f>IF('Checklist Parameters'!$H$60&lt;0.2,0.2,'Checklist Parameters'!$H$60)</f>
        <v>0.72</v>
      </c>
      <c r="T81" s="88">
        <f>IF($O81="",IF('Checklist District ID'!$C$43="Y",MAX($R81:$S81)*$I81,SUM($R81:$S81)*$I81),IF(O81&gt;0,Q81*S81))</f>
        <v>0</v>
      </c>
      <c r="U81" s="88">
        <f>IF(Q81&gt;0,((I81-T81)*'Formula Matrix'!$E$39),0)</f>
        <v>0</v>
      </c>
      <c r="V81" s="88">
        <f t="shared" si="3"/>
        <v>0</v>
      </c>
      <c r="W81" s="88">
        <f>IF(V81&gt;0,(V81*'Checklist Parameters'!$H$35),0)</f>
        <v>0</v>
      </c>
      <c r="X81" s="85">
        <f t="shared" si="4"/>
        <v>0</v>
      </c>
      <c r="Y81" s="148">
        <f>IF('Checklist Parameters'!$H$102&lt;&gt;"",(I81/43560)*'Checklist Parameters'!$H$102,"N/A")</f>
        <v>0</v>
      </c>
      <c r="Z81" s="154" t="str">
        <f>IF('Checklist Parameters'!$H$58&lt;&gt;"",((I81*'Checklist Parameters'!$H$58)*'Checklist Parameters'!$H$35)/1000,"N/A")</f>
        <v>N/A</v>
      </c>
      <c r="AA81" s="154">
        <f>IF('Checklist Parameters'!$H$101&lt;&gt;"",IFERROR(I81/'Checklist Parameters'!$H$101,0),"N/A")</f>
        <v>0</v>
      </c>
      <c r="AB81" s="148" t="str">
        <f>IF('Checklist Parameters'!$H$43&lt;&gt;"",(I81*'Checklist Parameters'!$H$43)/1000,"N/A")</f>
        <v>N/A</v>
      </c>
      <c r="AC81" s="85">
        <f>IF('Checklist Parameters'!$H$16="",$X81,IF(AND('Checklist Parameters'!$H$16&lt;$X81,'Checklist Parameters'!$H$16&gt;=3),'Checklist Parameters'!$H$16,IF(AND('Checklist Parameters'!$H$16&lt;$X81,'Checklist Parameters'!$H$16&lt;3),0,$X81)))</f>
        <v>0</v>
      </c>
      <c r="AD81" s="85" t="str">
        <f>IF(AND(I81&lt;'Checklist Parameters'!$H$22,$I81&lt;&gt;0),"Y","")</f>
        <v/>
      </c>
      <c r="AE81" s="85" t="str">
        <f>IF($AD81="Y",0,IF('Checklist Parameters'!$H$25="","&lt;no limit&gt;",ROUNDDOWN((($I81-'Checklist Parameters'!$H$24)/'Checklist Parameters'!$H$25)+1,0)))</f>
        <v>&lt;no limit&gt;</v>
      </c>
      <c r="AF81" s="174">
        <f t="shared" si="5"/>
        <v>0</v>
      </c>
      <c r="AG81" s="85">
        <f t="shared" si="0"/>
        <v>0</v>
      </c>
      <c r="AH81" s="5"/>
      <c r="AI81" s="5"/>
      <c r="AJ81" s="5"/>
      <c r="AK81" s="5"/>
      <c r="AL81" s="5"/>
      <c r="AM81" s="5"/>
      <c r="AN81" s="5"/>
      <c r="AO81" s="5"/>
      <c r="AP81" s="5"/>
      <c r="AQ81" s="5"/>
      <c r="AR81" s="5"/>
      <c r="AS81" s="5"/>
    </row>
    <row r="82" spans="1:45" s="2" customFormat="1" ht="15">
      <c r="A82" s="391"/>
      <c r="B82" s="392"/>
      <c r="C82" s="393"/>
      <c r="D82" s="393"/>
      <c r="E82" s="393"/>
      <c r="F82" s="393"/>
      <c r="G82" s="393"/>
      <c r="H82" s="394"/>
      <c r="I82" s="394"/>
      <c r="J82" s="394"/>
      <c r="K82" s="394"/>
      <c r="L82" s="394"/>
      <c r="M82" s="394"/>
      <c r="N82" s="313">
        <f>IF(IF(I82&lt;'Checklist Parameters'!$H$22,0,($I82-$L82))&lt;0,0,IF(I82&lt;'Checklist Parameters'!$H$22,0,($I82-$L82)))</f>
        <v>0</v>
      </c>
      <c r="O82" s="394"/>
      <c r="P82" s="395"/>
      <c r="Q82" s="316">
        <f t="shared" si="1"/>
        <v>0</v>
      </c>
      <c r="R82" s="87">
        <f t="shared" si="2"/>
        <v>0</v>
      </c>
      <c r="S82" s="87">
        <f>IF('Checklist Parameters'!$H$60&lt;0.2,0.2,'Checklist Parameters'!$H$60)</f>
        <v>0.72</v>
      </c>
      <c r="T82" s="88">
        <f>IF($O82="",IF('Checklist District ID'!$C$43="Y",MAX($R82:$S82)*$I82,SUM($R82:$S82)*$I82),IF(O82&gt;0,Q82*S82))</f>
        <v>0</v>
      </c>
      <c r="U82" s="88">
        <f>IF(Q82&gt;0,((I82-T82)*'Formula Matrix'!$E$39),0)</f>
        <v>0</v>
      </c>
      <c r="V82" s="88">
        <f t="shared" si="3"/>
        <v>0</v>
      </c>
      <c r="W82" s="88">
        <f>IF(V82&gt;0,(V82*'Checklist Parameters'!$H$35),0)</f>
        <v>0</v>
      </c>
      <c r="X82" s="85">
        <f t="shared" si="4"/>
        <v>0</v>
      </c>
      <c r="Y82" s="148">
        <f>IF('Checklist Parameters'!$H$102&lt;&gt;"",(I82/43560)*'Checklist Parameters'!$H$102,"N/A")</f>
        <v>0</v>
      </c>
      <c r="Z82" s="154" t="str">
        <f>IF('Checklist Parameters'!$H$58&lt;&gt;"",((I82*'Checklist Parameters'!$H$58)*'Checklist Parameters'!$H$35)/1000,"N/A")</f>
        <v>N/A</v>
      </c>
      <c r="AA82" s="154">
        <f>IF('Checklist Parameters'!$H$101&lt;&gt;"",IFERROR(I82/'Checklist Parameters'!$H$101,0),"N/A")</f>
        <v>0</v>
      </c>
      <c r="AB82" s="148" t="str">
        <f>IF('Checklist Parameters'!$H$43&lt;&gt;"",(I82*'Checklist Parameters'!$H$43)/1000,"N/A")</f>
        <v>N/A</v>
      </c>
      <c r="AC82" s="85">
        <f>IF('Checklist Parameters'!$H$16="",$X82,IF(AND('Checklist Parameters'!$H$16&lt;$X82,'Checklist Parameters'!$H$16&gt;=3),'Checklist Parameters'!$H$16,IF(AND('Checklist Parameters'!$H$16&lt;$X82,'Checklist Parameters'!$H$16&lt;3),0,$X82)))</f>
        <v>0</v>
      </c>
      <c r="AD82" s="85" t="str">
        <f>IF(AND(I82&lt;'Checklist Parameters'!$H$22,$I82&lt;&gt;0),"Y","")</f>
        <v/>
      </c>
      <c r="AE82" s="85" t="str">
        <f>IF($AD82="Y",0,IF('Checklist Parameters'!$H$25="","&lt;no limit&gt;",ROUNDDOWN((($I82-'Checklist Parameters'!$H$24)/'Checklist Parameters'!$H$25)+1,0)))</f>
        <v>&lt;no limit&gt;</v>
      </c>
      <c r="AF82" s="174">
        <f t="shared" si="5"/>
        <v>0</v>
      </c>
      <c r="AG82" s="85">
        <f t="shared" si="0"/>
        <v>0</v>
      </c>
      <c r="AH82" s="5"/>
      <c r="AI82" s="5"/>
      <c r="AJ82" s="5"/>
      <c r="AK82" s="5"/>
      <c r="AL82" s="5"/>
      <c r="AM82" s="5"/>
      <c r="AN82" s="5"/>
      <c r="AO82" s="5"/>
      <c r="AP82" s="5"/>
      <c r="AQ82" s="5"/>
      <c r="AR82" s="5"/>
      <c r="AS82" s="5"/>
    </row>
    <row r="83" spans="1:45" s="2" customFormat="1" ht="15">
      <c r="A83" s="391"/>
      <c r="B83" s="392"/>
      <c r="C83" s="393"/>
      <c r="D83" s="393"/>
      <c r="E83" s="393"/>
      <c r="F83" s="393"/>
      <c r="G83" s="393"/>
      <c r="H83" s="394"/>
      <c r="I83" s="394"/>
      <c r="J83" s="394"/>
      <c r="K83" s="394"/>
      <c r="L83" s="394"/>
      <c r="M83" s="394"/>
      <c r="N83" s="313">
        <f>IF(IF(I83&lt;'Checklist Parameters'!$H$22,0,($I83-$L83))&lt;0,0,IF(I83&lt;'Checklist Parameters'!$H$22,0,($I83-$L83)))</f>
        <v>0</v>
      </c>
      <c r="O83" s="394"/>
      <c r="P83" s="395"/>
      <c r="Q83" s="316">
        <f t="shared" si="1"/>
        <v>0</v>
      </c>
      <c r="R83" s="87">
        <f t="shared" si="2"/>
        <v>0</v>
      </c>
      <c r="S83" s="87">
        <f>IF('Checklist Parameters'!$H$60&lt;0.2,0.2,'Checklist Parameters'!$H$60)</f>
        <v>0.72</v>
      </c>
      <c r="T83" s="88">
        <f>IF($O83="",IF('Checklist District ID'!$C$43="Y",MAX($R83:$S83)*$I83,SUM($R83:$S83)*$I83),IF(O83&gt;0,Q83*S83))</f>
        <v>0</v>
      </c>
      <c r="U83" s="88">
        <f>IF(Q83&gt;0,((I83-T83)*'Formula Matrix'!$E$39),0)</f>
        <v>0</v>
      </c>
      <c r="V83" s="88">
        <f t="shared" si="3"/>
        <v>0</v>
      </c>
      <c r="W83" s="88">
        <f>IF(V83&gt;0,(V83*'Checklist Parameters'!$H$35),0)</f>
        <v>0</v>
      </c>
      <c r="X83" s="85">
        <f t="shared" si="4"/>
        <v>0</v>
      </c>
      <c r="Y83" s="148">
        <f>IF('Checklist Parameters'!$H$102&lt;&gt;"",(I83/43560)*'Checklist Parameters'!$H$102,"N/A")</f>
        <v>0</v>
      </c>
      <c r="Z83" s="154" t="str">
        <f>IF('Checklist Parameters'!$H$58&lt;&gt;"",((I83*'Checklist Parameters'!$H$58)*'Checklist Parameters'!$H$35)/1000,"N/A")</f>
        <v>N/A</v>
      </c>
      <c r="AA83" s="154">
        <f>IF('Checklist Parameters'!$H$101&lt;&gt;"",IFERROR(I83/'Checklist Parameters'!$H$101,0),"N/A")</f>
        <v>0</v>
      </c>
      <c r="AB83" s="148" t="str">
        <f>IF('Checklist Parameters'!$H$43&lt;&gt;"",(I83*'Checklist Parameters'!$H$43)/1000,"N/A")</f>
        <v>N/A</v>
      </c>
      <c r="AC83" s="85">
        <f>IF('Checklist Parameters'!$H$16="",$X83,IF(AND('Checklist Parameters'!$H$16&lt;$X83,'Checklist Parameters'!$H$16&gt;=3),'Checklist Parameters'!$H$16,IF(AND('Checklist Parameters'!$H$16&lt;$X83,'Checklist Parameters'!$H$16&lt;3),0,$X83)))</f>
        <v>0</v>
      </c>
      <c r="AD83" s="85" t="str">
        <f>IF(AND(I83&lt;'Checklist Parameters'!$H$22,$I83&lt;&gt;0),"Y","")</f>
        <v/>
      </c>
      <c r="AE83" s="85" t="str">
        <f>IF($AD83="Y",0,IF('Checklist Parameters'!$H$25="","&lt;no limit&gt;",ROUNDDOWN((($I83-'Checklist Parameters'!$H$24)/'Checklist Parameters'!$H$25)+1,0)))</f>
        <v>&lt;no limit&gt;</v>
      </c>
      <c r="AF83" s="174">
        <f t="shared" si="5"/>
        <v>0</v>
      </c>
      <c r="AG83" s="85">
        <f t="shared" si="0"/>
        <v>0</v>
      </c>
      <c r="AH83" s="5"/>
      <c r="AI83" s="5"/>
      <c r="AJ83" s="5"/>
      <c r="AK83" s="5"/>
      <c r="AL83" s="5"/>
      <c r="AM83" s="5"/>
      <c r="AN83" s="5"/>
      <c r="AO83" s="5"/>
      <c r="AP83" s="5"/>
      <c r="AQ83" s="5"/>
      <c r="AR83" s="5"/>
      <c r="AS83" s="5"/>
    </row>
    <row r="84" spans="1:45" s="2" customFormat="1" ht="15">
      <c r="A84" s="391"/>
      <c r="B84" s="392"/>
      <c r="C84" s="393"/>
      <c r="D84" s="393"/>
      <c r="E84" s="393"/>
      <c r="F84" s="393"/>
      <c r="G84" s="393"/>
      <c r="H84" s="394"/>
      <c r="I84" s="394"/>
      <c r="J84" s="394"/>
      <c r="K84" s="394"/>
      <c r="L84" s="394"/>
      <c r="M84" s="394"/>
      <c r="N84" s="313">
        <f>IF(IF(I84&lt;'Checklist Parameters'!$H$22,0,($I84-$L84))&lt;0,0,IF(I84&lt;'Checklist Parameters'!$H$22,0,($I84-$L84)))</f>
        <v>0</v>
      </c>
      <c r="O84" s="394"/>
      <c r="P84" s="395"/>
      <c r="Q84" s="316">
        <f t="shared" si="1"/>
        <v>0</v>
      </c>
      <c r="R84" s="87">
        <f t="shared" si="2"/>
        <v>0</v>
      </c>
      <c r="S84" s="87">
        <f>IF('Checklist Parameters'!$H$60&lt;0.2,0.2,'Checklist Parameters'!$H$60)</f>
        <v>0.72</v>
      </c>
      <c r="T84" s="88">
        <f>IF($O84="",IF('Checklist District ID'!$C$43="Y",MAX($R84:$S84)*$I84,SUM($R84:$S84)*$I84),IF(O84&gt;0,Q84*S84))</f>
        <v>0</v>
      </c>
      <c r="U84" s="88">
        <f>IF(Q84&gt;0,((I84-T84)*'Formula Matrix'!$E$39),0)</f>
        <v>0</v>
      </c>
      <c r="V84" s="88">
        <f t="shared" si="3"/>
        <v>0</v>
      </c>
      <c r="W84" s="88">
        <f>IF(V84&gt;0,(V84*'Checklist Parameters'!$H$35),0)</f>
        <v>0</v>
      </c>
      <c r="X84" s="85">
        <f t="shared" si="4"/>
        <v>0</v>
      </c>
      <c r="Y84" s="148">
        <f>IF('Checklist Parameters'!$H$102&lt;&gt;"",(I84/43560)*'Checklist Parameters'!$H$102,"N/A")</f>
        <v>0</v>
      </c>
      <c r="Z84" s="154" t="str">
        <f>IF('Checklist Parameters'!$H$58&lt;&gt;"",((I84*'Checklist Parameters'!$H$58)*'Checklist Parameters'!$H$35)/1000,"N/A")</f>
        <v>N/A</v>
      </c>
      <c r="AA84" s="154">
        <f>IF('Checklist Parameters'!$H$101&lt;&gt;"",IFERROR(I84/'Checklist Parameters'!$H$101,0),"N/A")</f>
        <v>0</v>
      </c>
      <c r="AB84" s="148" t="str">
        <f>IF('Checklist Parameters'!$H$43&lt;&gt;"",(I84*'Checklist Parameters'!$H$43)/1000,"N/A")</f>
        <v>N/A</v>
      </c>
      <c r="AC84" s="85">
        <f>IF('Checklist Parameters'!$H$16="",$X84,IF(AND('Checklist Parameters'!$H$16&lt;$X84,'Checklist Parameters'!$H$16&gt;=3),'Checklist Parameters'!$H$16,IF(AND('Checklist Parameters'!$H$16&lt;$X84,'Checklist Parameters'!$H$16&lt;3),0,$X84)))</f>
        <v>0</v>
      </c>
      <c r="AD84" s="85" t="str">
        <f>IF(AND(I84&lt;'Checklist Parameters'!$H$22,$I84&lt;&gt;0),"Y","")</f>
        <v/>
      </c>
      <c r="AE84" s="85" t="str">
        <f>IF($AD84="Y",0,IF('Checklist Parameters'!$H$25="","&lt;no limit&gt;",ROUNDDOWN((($I84-'Checklist Parameters'!$H$24)/'Checklist Parameters'!$H$25)+1,0)))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ht="15">
      <c r="A85" s="391"/>
      <c r="B85" s="392"/>
      <c r="C85" s="393"/>
      <c r="D85" s="393"/>
      <c r="E85" s="393"/>
      <c r="F85" s="393"/>
      <c r="G85" s="393"/>
      <c r="H85" s="394"/>
      <c r="I85" s="394"/>
      <c r="J85" s="394"/>
      <c r="K85" s="394"/>
      <c r="L85" s="394"/>
      <c r="M85" s="394"/>
      <c r="N85" s="313">
        <f>IF(IF(I85&lt;'Checklist Parameters'!$H$22,0,($I85-$L85))&lt;0,0,IF(I85&lt;'Checklist Parameters'!$H$22,0,($I85-$L85)))</f>
        <v>0</v>
      </c>
      <c r="O85" s="394"/>
      <c r="P85" s="395"/>
      <c r="Q85" s="316">
        <f t="shared" ref="Q85:Q148" si="7">IF(O85&lt;&gt;"",O85,N85)</f>
        <v>0</v>
      </c>
      <c r="R85" s="87">
        <f t="shared" ref="R85:R148" si="8">IFERROR(L85/I85,0)</f>
        <v>0</v>
      </c>
      <c r="S85" s="87">
        <f>IF('Checklist Parameters'!$H$60&lt;0.2,0.2,'Checklist Parameters'!$H$60)</f>
        <v>0.72</v>
      </c>
      <c r="T85" s="88">
        <f>IF($O85="",IF('Checklist District ID'!$C$43="Y",MAX($R85:$S85)*$I85,SUM($R85:$S85)*$I85),IF(O85&gt;0,Q85*S85))</f>
        <v>0</v>
      </c>
      <c r="U85" s="88">
        <f>IF(Q85&gt;0,((I85-T85)*'Formula Matrix'!$E$39),0)</f>
        <v>0</v>
      </c>
      <c r="V85" s="88">
        <f t="shared" ref="V85:V148" si="9">IF(Q85=0,0,(I85-T85-U85))</f>
        <v>0</v>
      </c>
      <c r="W85" s="88">
        <f>IF(V85&gt;0,(V85*'Checklist Parameters'!$H$35),0)</f>
        <v>0</v>
      </c>
      <c r="X85" s="85">
        <f t="shared" ref="X85:X148" si="10">IF($W85/1000&gt;3,(ROUNDDOWN($W85/1000,0)),IF(AND($W85/1000&gt;2.5,$W85/1000&lt;=3),3,0))</f>
        <v>0</v>
      </c>
      <c r="Y85" s="148">
        <f>IF('Checklist Parameters'!$H$102&lt;&gt;"",(I85/43560)*'Checklist Parameters'!$H$102,"N/A")</f>
        <v>0</v>
      </c>
      <c r="Z85" s="154" t="str">
        <f>IF('Checklist Parameters'!$H$58&lt;&gt;"",((I85*'Checklist Parameters'!$H$58)*'Checklist Parameters'!$H$35)/1000,"N/A")</f>
        <v>N/A</v>
      </c>
      <c r="AA85" s="154">
        <f>IF('Checklist Parameters'!$H$101&lt;&gt;"",IFERROR(I85/'Checklist Parameters'!$H$101,0),"N/A")</f>
        <v>0</v>
      </c>
      <c r="AB85" s="148" t="str">
        <f>IF('Checklist Parameters'!$H$43&lt;&gt;"",(I85*'Checklist Parameters'!$H$43)/1000,"N/A")</f>
        <v>N/A</v>
      </c>
      <c r="AC85" s="85">
        <f>IF('Checklist Parameters'!$H$16="",$X85,IF(AND('Checklist Parameters'!$H$16&lt;$X85,'Checklist Parameters'!$H$16&gt;=3),'Checklist Parameters'!$H$16,IF(AND('Checklist Parameters'!$H$16&lt;$X85,'Checklist Parameters'!$H$16&lt;3),0,$X85)))</f>
        <v>0</v>
      </c>
      <c r="AD85" s="85" t="str">
        <f>IF(AND(I85&lt;'Checklist Parameters'!$H$22,$I85&lt;&gt;0),"Y","")</f>
        <v/>
      </c>
      <c r="AE85" s="85" t="str">
        <f>IF($AD85="Y",0,IF('Checklist Parameters'!$H$25="","&lt;no limit&gt;",ROUNDDOWN((($I85-'Checklist Parameters'!$H$24)/'Checklist Parameters'!$H$25)+1,0)))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ht="15">
      <c r="A86" s="391"/>
      <c r="B86" s="392"/>
      <c r="C86" s="393"/>
      <c r="D86" s="393"/>
      <c r="E86" s="393"/>
      <c r="F86" s="393"/>
      <c r="G86" s="393"/>
      <c r="H86" s="394"/>
      <c r="I86" s="394"/>
      <c r="J86" s="394"/>
      <c r="K86" s="394"/>
      <c r="L86" s="394"/>
      <c r="M86" s="394"/>
      <c r="N86" s="313">
        <f>IF(IF(I86&lt;'Checklist Parameters'!$H$22,0,($I86-$L86))&lt;0,0,IF(I86&lt;'Checklist Parameters'!$H$22,0,($I86-$L86)))</f>
        <v>0</v>
      </c>
      <c r="O86" s="394"/>
      <c r="P86" s="395"/>
      <c r="Q86" s="316">
        <f t="shared" si="7"/>
        <v>0</v>
      </c>
      <c r="R86" s="87">
        <f t="shared" si="8"/>
        <v>0</v>
      </c>
      <c r="S86" s="87">
        <f>IF('Checklist Parameters'!$H$60&lt;0.2,0.2,'Checklist Parameters'!$H$60)</f>
        <v>0.72</v>
      </c>
      <c r="T86" s="88">
        <f>IF($O86="",IF('Checklist District ID'!$C$43="Y",MAX($R86:$S86)*$I86,SUM($R86:$S86)*$I86),IF(O86&gt;0,Q86*S86))</f>
        <v>0</v>
      </c>
      <c r="U86" s="88">
        <f>IF(Q86&gt;0,((I86-T86)*'Formula Matrix'!$E$39),0)</f>
        <v>0</v>
      </c>
      <c r="V86" s="88">
        <f t="shared" si="9"/>
        <v>0</v>
      </c>
      <c r="W86" s="88">
        <f>IF(V86&gt;0,(V86*'Checklist Parameters'!$H$35),0)</f>
        <v>0</v>
      </c>
      <c r="X86" s="85">
        <f t="shared" si="10"/>
        <v>0</v>
      </c>
      <c r="Y86" s="148">
        <f>IF('Checklist Parameters'!$H$102&lt;&gt;"",(I86/43560)*'Checklist Parameters'!$H$102,"N/A")</f>
        <v>0</v>
      </c>
      <c r="Z86" s="154" t="str">
        <f>IF('Checklist Parameters'!$H$58&lt;&gt;"",((I86*'Checklist Parameters'!$H$58)*'Checklist Parameters'!$H$35)/1000,"N/A")</f>
        <v>N/A</v>
      </c>
      <c r="AA86" s="154">
        <f>IF('Checklist Parameters'!$H$101&lt;&gt;"",IFERROR(I86/'Checklist Parameters'!$H$101,0),"N/A")</f>
        <v>0</v>
      </c>
      <c r="AB86" s="148" t="str">
        <f>IF('Checklist Parameters'!$H$43&lt;&gt;"",(I86*'Checklist Parameters'!$H$43)/1000,"N/A")</f>
        <v>N/A</v>
      </c>
      <c r="AC86" s="85">
        <f>IF('Checklist Parameters'!$H$16="",$X86,IF(AND('Checklist Parameters'!$H$16&lt;$X86,'Checklist Parameters'!$H$16&gt;=3),'Checklist Parameters'!$H$16,IF(AND('Checklist Parameters'!$H$16&lt;$X86,'Checklist Parameters'!$H$16&lt;3),0,$X86)))</f>
        <v>0</v>
      </c>
      <c r="AD86" s="85" t="str">
        <f>IF(AND(I86&lt;'Checklist Parameters'!$H$22,$I86&lt;&gt;0),"Y","")</f>
        <v/>
      </c>
      <c r="AE86" s="85" t="str">
        <f>IF($AD86="Y",0,IF('Checklist Parameters'!$H$25="","&lt;no limit&gt;",ROUNDDOWN((($I86-'Checklist Parameters'!$H$24)/'Checklist Parameters'!$H$25)+1,0)))</f>
        <v>&lt;no limit&gt;</v>
      </c>
      <c r="AF86" s="174">
        <f t="shared" si="11"/>
        <v>0</v>
      </c>
      <c r="AG86" s="85">
        <f t="shared" si="6"/>
        <v>0</v>
      </c>
      <c r="AH86" s="5"/>
      <c r="AI86" s="5"/>
      <c r="AJ86" s="5"/>
      <c r="AK86" s="5"/>
      <c r="AL86" s="5"/>
      <c r="AM86" s="5"/>
      <c r="AN86" s="5"/>
      <c r="AO86" s="5"/>
      <c r="AP86" s="5"/>
      <c r="AQ86" s="5"/>
      <c r="AR86" s="5"/>
      <c r="AS86" s="5"/>
    </row>
    <row r="87" spans="1:45" s="2" customFormat="1" ht="15">
      <c r="A87" s="391"/>
      <c r="B87" s="392"/>
      <c r="C87" s="393"/>
      <c r="D87" s="393"/>
      <c r="E87" s="393"/>
      <c r="F87" s="393"/>
      <c r="G87" s="393"/>
      <c r="H87" s="394"/>
      <c r="I87" s="394"/>
      <c r="J87" s="394"/>
      <c r="K87" s="394"/>
      <c r="L87" s="394"/>
      <c r="M87" s="394"/>
      <c r="N87" s="313">
        <f>IF(IF(I87&lt;'Checklist Parameters'!$H$22,0,($I87-$L87))&lt;0,0,IF(I87&lt;'Checklist Parameters'!$H$22,0,($I87-$L87)))</f>
        <v>0</v>
      </c>
      <c r="O87" s="394"/>
      <c r="P87" s="395"/>
      <c r="Q87" s="316">
        <f t="shared" si="7"/>
        <v>0</v>
      </c>
      <c r="R87" s="87">
        <f t="shared" si="8"/>
        <v>0</v>
      </c>
      <c r="S87" s="87">
        <f>IF('Checklist Parameters'!$H$60&lt;0.2,0.2,'Checklist Parameters'!$H$60)</f>
        <v>0.72</v>
      </c>
      <c r="T87" s="88">
        <f>IF($O87="",IF('Checklist District ID'!$C$43="Y",MAX($R87:$S87)*$I87,SUM($R87:$S87)*$I87),IF(O87&gt;0,Q87*S87))</f>
        <v>0</v>
      </c>
      <c r="U87" s="88">
        <f>IF(Q87&gt;0,((I87-T87)*'Formula Matrix'!$E$39),0)</f>
        <v>0</v>
      </c>
      <c r="V87" s="88">
        <f t="shared" si="9"/>
        <v>0</v>
      </c>
      <c r="W87" s="88">
        <f>IF(V87&gt;0,(V87*'Checklist Parameters'!$H$35),0)</f>
        <v>0</v>
      </c>
      <c r="X87" s="85">
        <f t="shared" si="10"/>
        <v>0</v>
      </c>
      <c r="Y87" s="148">
        <f>IF('Checklist Parameters'!$H$102&lt;&gt;"",(I87/43560)*'Checklist Parameters'!$H$102,"N/A")</f>
        <v>0</v>
      </c>
      <c r="Z87" s="154" t="str">
        <f>IF('Checklist Parameters'!$H$58&lt;&gt;"",((I87*'Checklist Parameters'!$H$58)*'Checklist Parameters'!$H$35)/1000,"N/A")</f>
        <v>N/A</v>
      </c>
      <c r="AA87" s="154">
        <f>IF('Checklist Parameters'!$H$101&lt;&gt;"",IFERROR(I87/'Checklist Parameters'!$H$101,0),"N/A")</f>
        <v>0</v>
      </c>
      <c r="AB87" s="148" t="str">
        <f>IF('Checklist Parameters'!$H$43&lt;&gt;"",(I87*'Checklist Parameters'!$H$43)/1000,"N/A")</f>
        <v>N/A</v>
      </c>
      <c r="AC87" s="85">
        <f>IF('Checklist Parameters'!$H$16="",$X87,IF(AND('Checklist Parameters'!$H$16&lt;$X87,'Checklist Parameters'!$H$16&gt;=3),'Checklist Parameters'!$H$16,IF(AND('Checklist Parameters'!$H$16&lt;$X87,'Checklist Parameters'!$H$16&lt;3),0,$X87)))</f>
        <v>0</v>
      </c>
      <c r="AD87" s="85" t="str">
        <f>IF(AND(I87&lt;'Checklist Parameters'!$H$22,$I87&lt;&gt;0),"Y","")</f>
        <v/>
      </c>
      <c r="AE87" s="85" t="str">
        <f>IF($AD87="Y",0,IF('Checklist Parameters'!$H$25="","&lt;no limit&gt;",ROUNDDOWN((($I87-'Checklist Parameters'!$H$24)/'Checklist Parameters'!$H$25)+1,0)))</f>
        <v>&lt;no limit&gt;</v>
      </c>
      <c r="AF87" s="174">
        <f t="shared" si="11"/>
        <v>0</v>
      </c>
      <c r="AG87" s="85">
        <f t="shared" si="6"/>
        <v>0</v>
      </c>
      <c r="AH87" s="5"/>
      <c r="AI87" s="5"/>
      <c r="AJ87" s="5"/>
      <c r="AK87" s="5"/>
      <c r="AL87" s="5"/>
      <c r="AM87" s="5"/>
      <c r="AN87" s="5"/>
      <c r="AO87" s="5"/>
      <c r="AP87" s="5"/>
      <c r="AQ87" s="5"/>
      <c r="AR87" s="5"/>
      <c r="AS87" s="5"/>
    </row>
    <row r="88" spans="1:45" s="2" customFormat="1" ht="15">
      <c r="A88" s="391"/>
      <c r="B88" s="392"/>
      <c r="C88" s="393"/>
      <c r="D88" s="393"/>
      <c r="E88" s="393"/>
      <c r="F88" s="393"/>
      <c r="G88" s="393"/>
      <c r="H88" s="394"/>
      <c r="I88" s="394"/>
      <c r="J88" s="394"/>
      <c r="K88" s="394"/>
      <c r="L88" s="394"/>
      <c r="M88" s="394"/>
      <c r="N88" s="313">
        <f>IF(IF(I88&lt;'Checklist Parameters'!$H$22,0,($I88-$L88))&lt;0,0,IF(I88&lt;'Checklist Parameters'!$H$22,0,($I88-$L88)))</f>
        <v>0</v>
      </c>
      <c r="O88" s="394"/>
      <c r="P88" s="395"/>
      <c r="Q88" s="316">
        <f t="shared" si="7"/>
        <v>0</v>
      </c>
      <c r="R88" s="87">
        <f t="shared" si="8"/>
        <v>0</v>
      </c>
      <c r="S88" s="87">
        <f>IF('Checklist Parameters'!$H$60&lt;0.2,0.2,'Checklist Parameters'!$H$60)</f>
        <v>0.72</v>
      </c>
      <c r="T88" s="88">
        <f>IF($O88="",IF('Checklist District ID'!$C$43="Y",MAX($R88:$S88)*$I88,SUM($R88:$S88)*$I88),IF(O88&gt;0,Q88*S88))</f>
        <v>0</v>
      </c>
      <c r="U88" s="88">
        <f>IF(Q88&gt;0,((I88-T88)*'Formula Matrix'!$E$39),0)</f>
        <v>0</v>
      </c>
      <c r="V88" s="88">
        <f t="shared" si="9"/>
        <v>0</v>
      </c>
      <c r="W88" s="88">
        <f>IF(V88&gt;0,(V88*'Checklist Parameters'!$H$35),0)</f>
        <v>0</v>
      </c>
      <c r="X88" s="85">
        <f t="shared" si="10"/>
        <v>0</v>
      </c>
      <c r="Y88" s="148">
        <f>IF('Checklist Parameters'!$H$102&lt;&gt;"",(I88/43560)*'Checklist Parameters'!$H$102,"N/A")</f>
        <v>0</v>
      </c>
      <c r="Z88" s="154" t="str">
        <f>IF('Checklist Parameters'!$H$58&lt;&gt;"",((I88*'Checklist Parameters'!$H$58)*'Checklist Parameters'!$H$35)/1000,"N/A")</f>
        <v>N/A</v>
      </c>
      <c r="AA88" s="154">
        <f>IF('Checklist Parameters'!$H$101&lt;&gt;"",IFERROR(I88/'Checklist Parameters'!$H$101,0),"N/A")</f>
        <v>0</v>
      </c>
      <c r="AB88" s="148" t="str">
        <f>IF('Checklist Parameters'!$H$43&lt;&gt;"",(I88*'Checklist Parameters'!$H$43)/1000,"N/A")</f>
        <v>N/A</v>
      </c>
      <c r="AC88" s="85">
        <f>IF('Checklist Parameters'!$H$16="",$X88,IF(AND('Checklist Parameters'!$H$16&lt;$X88,'Checklist Parameters'!$H$16&gt;=3),'Checklist Parameters'!$H$16,IF(AND('Checklist Parameters'!$H$16&lt;$X88,'Checklist Parameters'!$H$16&lt;3),0,$X88)))</f>
        <v>0</v>
      </c>
      <c r="AD88" s="85" t="str">
        <f>IF(AND(I88&lt;'Checklist Parameters'!$H$22,$I88&lt;&gt;0),"Y","")</f>
        <v/>
      </c>
      <c r="AE88" s="85" t="str">
        <f>IF($AD88="Y",0,IF('Checklist Parameters'!$H$25="","&lt;no limit&gt;",ROUNDDOWN((($I88-'Checklist Parameters'!$H$24)/'Checklist Parameters'!$H$25)+1,0)))</f>
        <v>&lt;no limit&gt;</v>
      </c>
      <c r="AF88" s="174">
        <f t="shared" si="11"/>
        <v>0</v>
      </c>
      <c r="AG88" s="85">
        <f t="shared" si="6"/>
        <v>0</v>
      </c>
      <c r="AH88" s="5"/>
      <c r="AI88" s="5"/>
      <c r="AJ88" s="5"/>
      <c r="AK88" s="5"/>
      <c r="AL88" s="5"/>
      <c r="AM88" s="5"/>
      <c r="AN88" s="5"/>
      <c r="AO88" s="5"/>
      <c r="AP88" s="5"/>
      <c r="AQ88" s="5"/>
      <c r="AR88" s="5"/>
      <c r="AS88" s="5"/>
    </row>
    <row r="89" spans="1:45" s="2" customFormat="1" ht="15">
      <c r="A89" s="391"/>
      <c r="B89" s="392"/>
      <c r="C89" s="393"/>
      <c r="D89" s="393"/>
      <c r="E89" s="393"/>
      <c r="F89" s="393"/>
      <c r="G89" s="393"/>
      <c r="H89" s="394"/>
      <c r="I89" s="394"/>
      <c r="J89" s="394"/>
      <c r="K89" s="394"/>
      <c r="L89" s="394"/>
      <c r="M89" s="394"/>
      <c r="N89" s="313">
        <f>IF(IF(I89&lt;'Checklist Parameters'!$H$22,0,($I89-$L89))&lt;0,0,IF(I89&lt;'Checklist Parameters'!$H$22,0,($I89-$L89)))</f>
        <v>0</v>
      </c>
      <c r="O89" s="394"/>
      <c r="P89" s="395"/>
      <c r="Q89" s="316">
        <f t="shared" si="7"/>
        <v>0</v>
      </c>
      <c r="R89" s="87">
        <f t="shared" si="8"/>
        <v>0</v>
      </c>
      <c r="S89" s="87">
        <f>IF('Checklist Parameters'!$H$60&lt;0.2,0.2,'Checklist Parameters'!$H$60)</f>
        <v>0.72</v>
      </c>
      <c r="T89" s="88">
        <f>IF($O89="",IF('Checklist District ID'!$C$43="Y",MAX($R89:$S89)*$I89,SUM($R89:$S89)*$I89),IF(O89&gt;0,Q89*S89))</f>
        <v>0</v>
      </c>
      <c r="U89" s="88">
        <f>IF(Q89&gt;0,((I89-T89)*'Formula Matrix'!$E$39),0)</f>
        <v>0</v>
      </c>
      <c r="V89" s="88">
        <f t="shared" si="9"/>
        <v>0</v>
      </c>
      <c r="W89" s="88">
        <f>IF(V89&gt;0,(V89*'Checklist Parameters'!$H$35),0)</f>
        <v>0</v>
      </c>
      <c r="X89" s="85">
        <f t="shared" si="10"/>
        <v>0</v>
      </c>
      <c r="Y89" s="148">
        <f>IF('Checklist Parameters'!$H$102&lt;&gt;"",(I89/43560)*'Checklist Parameters'!$H$102,"N/A")</f>
        <v>0</v>
      </c>
      <c r="Z89" s="154" t="str">
        <f>IF('Checklist Parameters'!$H$58&lt;&gt;"",((I89*'Checklist Parameters'!$H$58)*'Checklist Parameters'!$H$35)/1000,"N/A")</f>
        <v>N/A</v>
      </c>
      <c r="AA89" s="154">
        <f>IF('Checklist Parameters'!$H$101&lt;&gt;"",IFERROR(I89/'Checklist Parameters'!$H$101,0),"N/A")</f>
        <v>0</v>
      </c>
      <c r="AB89" s="148" t="str">
        <f>IF('Checklist Parameters'!$H$43&lt;&gt;"",(I89*'Checklist Parameters'!$H$43)/1000,"N/A")</f>
        <v>N/A</v>
      </c>
      <c r="AC89" s="85">
        <f>IF('Checklist Parameters'!$H$16="",$X89,IF(AND('Checklist Parameters'!$H$16&lt;$X89,'Checklist Parameters'!$H$16&gt;=3),'Checklist Parameters'!$H$16,IF(AND('Checklist Parameters'!$H$16&lt;$X89,'Checklist Parameters'!$H$16&lt;3),0,$X89)))</f>
        <v>0</v>
      </c>
      <c r="AD89" s="85" t="str">
        <f>IF(AND(I89&lt;'Checklist Parameters'!$H$22,$I89&lt;&gt;0),"Y","")</f>
        <v/>
      </c>
      <c r="AE89" s="85" t="str">
        <f>IF($AD89="Y",0,IF('Checklist Parameters'!$H$25="","&lt;no limit&gt;",ROUNDDOWN((($I89-'Checklist Parameters'!$H$24)/'Checklist Parameters'!$H$25)+1,0)))</f>
        <v>&lt;no limit&gt;</v>
      </c>
      <c r="AF89" s="174">
        <f t="shared" si="11"/>
        <v>0</v>
      </c>
      <c r="AG89" s="85">
        <f t="shared" si="6"/>
        <v>0</v>
      </c>
      <c r="AH89" s="5"/>
      <c r="AI89" s="5"/>
      <c r="AJ89" s="5"/>
      <c r="AK89" s="5"/>
      <c r="AL89" s="5"/>
      <c r="AM89" s="5"/>
      <c r="AN89" s="5"/>
      <c r="AO89" s="5"/>
      <c r="AP89" s="5"/>
      <c r="AQ89" s="5"/>
      <c r="AR89" s="5"/>
      <c r="AS89" s="5"/>
    </row>
    <row r="90" spans="1:45" s="2" customFormat="1" ht="15">
      <c r="A90" s="391"/>
      <c r="B90" s="392"/>
      <c r="C90" s="393"/>
      <c r="D90" s="393"/>
      <c r="E90" s="393"/>
      <c r="F90" s="393"/>
      <c r="G90" s="393"/>
      <c r="H90" s="394"/>
      <c r="I90" s="394"/>
      <c r="J90" s="394"/>
      <c r="K90" s="394"/>
      <c r="L90" s="394"/>
      <c r="M90" s="394"/>
      <c r="N90" s="313">
        <f>IF(IF(I90&lt;'Checklist Parameters'!$H$22,0,($I90-$L90))&lt;0,0,IF(I90&lt;'Checklist Parameters'!$H$22,0,($I90-$L90)))</f>
        <v>0</v>
      </c>
      <c r="O90" s="394"/>
      <c r="P90" s="395"/>
      <c r="Q90" s="316">
        <f t="shared" si="7"/>
        <v>0</v>
      </c>
      <c r="R90" s="87">
        <f t="shared" si="8"/>
        <v>0</v>
      </c>
      <c r="S90" s="87">
        <f>IF('Checklist Parameters'!$H$60&lt;0.2,0.2,'Checklist Parameters'!$H$60)</f>
        <v>0.72</v>
      </c>
      <c r="T90" s="88">
        <f>IF($O90="",IF('Checklist District ID'!$C$43="Y",MAX($R90:$S90)*$I90,SUM($R90:$S90)*$I90),IF(O90&gt;0,Q90*S90))</f>
        <v>0</v>
      </c>
      <c r="U90" s="88">
        <f>IF(Q90&gt;0,((I90-T90)*'Formula Matrix'!$E$39),0)</f>
        <v>0</v>
      </c>
      <c r="V90" s="88">
        <f t="shared" si="9"/>
        <v>0</v>
      </c>
      <c r="W90" s="88">
        <f>IF(V90&gt;0,(V90*'Checklist Parameters'!$H$35),0)</f>
        <v>0</v>
      </c>
      <c r="X90" s="85">
        <f t="shared" si="10"/>
        <v>0</v>
      </c>
      <c r="Y90" s="148">
        <f>IF('Checklist Parameters'!$H$102&lt;&gt;"",(I90/43560)*'Checklist Parameters'!$H$102,"N/A")</f>
        <v>0</v>
      </c>
      <c r="Z90" s="154" t="str">
        <f>IF('Checklist Parameters'!$H$58&lt;&gt;"",((I90*'Checklist Parameters'!$H$58)*'Checklist Parameters'!$H$35)/1000,"N/A")</f>
        <v>N/A</v>
      </c>
      <c r="AA90" s="154">
        <f>IF('Checklist Parameters'!$H$101&lt;&gt;"",IFERROR(I90/'Checklist Parameters'!$H$101,0),"N/A")</f>
        <v>0</v>
      </c>
      <c r="AB90" s="148" t="str">
        <f>IF('Checklist Parameters'!$H$43&lt;&gt;"",(I90*'Checklist Parameters'!$H$43)/1000,"N/A")</f>
        <v>N/A</v>
      </c>
      <c r="AC90" s="85">
        <f>IF('Checklist Parameters'!$H$16="",$X90,IF(AND('Checklist Parameters'!$H$16&lt;$X90,'Checklist Parameters'!$H$16&gt;=3),'Checklist Parameters'!$H$16,IF(AND('Checklist Parameters'!$H$16&lt;$X90,'Checklist Parameters'!$H$16&lt;3),0,$X90)))</f>
        <v>0</v>
      </c>
      <c r="AD90" s="85" t="str">
        <f>IF(AND(I90&lt;'Checklist Parameters'!$H$22,$I90&lt;&gt;0),"Y","")</f>
        <v/>
      </c>
      <c r="AE90" s="85" t="str">
        <f>IF($AD90="Y",0,IF('Checklist Parameters'!$H$25="","&lt;no limit&gt;",ROUNDDOWN((($I90-'Checklist Parameters'!$H$24)/'Checklist Parameters'!$H$25)+1,0)))</f>
        <v>&lt;no limit&gt;</v>
      </c>
      <c r="AF90" s="174">
        <f t="shared" si="11"/>
        <v>0</v>
      </c>
      <c r="AG90" s="85">
        <f t="shared" si="6"/>
        <v>0</v>
      </c>
      <c r="AH90" s="5"/>
      <c r="AI90" s="5"/>
      <c r="AJ90" s="5"/>
      <c r="AK90" s="5"/>
      <c r="AL90" s="5"/>
      <c r="AM90" s="5"/>
      <c r="AN90" s="5"/>
      <c r="AO90" s="5"/>
      <c r="AP90" s="5"/>
      <c r="AQ90" s="5"/>
      <c r="AR90" s="5"/>
      <c r="AS90" s="5"/>
    </row>
    <row r="91" spans="1:45" s="2" customFormat="1" ht="15">
      <c r="A91" s="391"/>
      <c r="B91" s="392"/>
      <c r="C91" s="393"/>
      <c r="D91" s="393"/>
      <c r="E91" s="393"/>
      <c r="F91" s="393"/>
      <c r="G91" s="393"/>
      <c r="H91" s="394"/>
      <c r="I91" s="394"/>
      <c r="J91" s="394"/>
      <c r="K91" s="394"/>
      <c r="L91" s="394"/>
      <c r="M91" s="394"/>
      <c r="N91" s="313">
        <f>IF(IF(I91&lt;'Checklist Parameters'!$H$22,0,($I91-$L91))&lt;0,0,IF(I91&lt;'Checklist Parameters'!$H$22,0,($I91-$L91)))</f>
        <v>0</v>
      </c>
      <c r="O91" s="394"/>
      <c r="P91" s="395"/>
      <c r="Q91" s="316">
        <f t="shared" si="7"/>
        <v>0</v>
      </c>
      <c r="R91" s="87">
        <f t="shared" si="8"/>
        <v>0</v>
      </c>
      <c r="S91" s="87">
        <f>IF('Checklist Parameters'!$H$60&lt;0.2,0.2,'Checklist Parameters'!$H$60)</f>
        <v>0.72</v>
      </c>
      <c r="T91" s="88">
        <f>IF($O91="",IF('Checklist District ID'!$C$43="Y",MAX($R91:$S91)*$I91,SUM($R91:$S91)*$I91),IF(O91&gt;0,Q91*S91))</f>
        <v>0</v>
      </c>
      <c r="U91" s="88">
        <f>IF(Q91&gt;0,((I91-T91)*'Formula Matrix'!$E$39),0)</f>
        <v>0</v>
      </c>
      <c r="V91" s="88">
        <f t="shared" si="9"/>
        <v>0</v>
      </c>
      <c r="W91" s="88">
        <f>IF(V91&gt;0,(V91*'Checklist Parameters'!$H$35),0)</f>
        <v>0</v>
      </c>
      <c r="X91" s="85">
        <f t="shared" si="10"/>
        <v>0</v>
      </c>
      <c r="Y91" s="148">
        <f>IF('Checklist Parameters'!$H$102&lt;&gt;"",(I91/43560)*'Checklist Parameters'!$H$102,"N/A")</f>
        <v>0</v>
      </c>
      <c r="Z91" s="154" t="str">
        <f>IF('Checklist Parameters'!$H$58&lt;&gt;"",((I91*'Checklist Parameters'!$H$58)*'Checklist Parameters'!$H$35)/1000,"N/A")</f>
        <v>N/A</v>
      </c>
      <c r="AA91" s="154">
        <f>IF('Checklist Parameters'!$H$101&lt;&gt;"",IFERROR(I91/'Checklist Parameters'!$H$101,0),"N/A")</f>
        <v>0</v>
      </c>
      <c r="AB91" s="148" t="str">
        <f>IF('Checklist Parameters'!$H$43&lt;&gt;"",(I91*'Checklist Parameters'!$H$43)/1000,"N/A")</f>
        <v>N/A</v>
      </c>
      <c r="AC91" s="85">
        <f>IF('Checklist Parameters'!$H$16="",$X91,IF(AND('Checklist Parameters'!$H$16&lt;$X91,'Checklist Parameters'!$H$16&gt;=3),'Checklist Parameters'!$H$16,IF(AND('Checklist Parameters'!$H$16&lt;$X91,'Checklist Parameters'!$H$16&lt;3),0,$X91)))</f>
        <v>0</v>
      </c>
      <c r="AD91" s="85" t="str">
        <f>IF(AND(I91&lt;'Checklist Parameters'!$H$22,$I91&lt;&gt;0),"Y","")</f>
        <v/>
      </c>
      <c r="AE91" s="85" t="str">
        <f>IF($AD91="Y",0,IF('Checklist Parameters'!$H$25="","&lt;no limit&gt;",ROUNDDOWN((($I91-'Checklist Parameters'!$H$24)/'Checklist Parameters'!$H$25)+1,0)))</f>
        <v>&lt;no limit&gt;</v>
      </c>
      <c r="AF91" s="174">
        <f t="shared" si="11"/>
        <v>0</v>
      </c>
      <c r="AG91" s="85">
        <f t="shared" si="6"/>
        <v>0</v>
      </c>
      <c r="AH91" s="5"/>
      <c r="AI91" s="5"/>
      <c r="AJ91" s="5"/>
      <c r="AK91" s="5"/>
      <c r="AL91" s="5"/>
      <c r="AM91" s="5"/>
      <c r="AN91" s="5"/>
      <c r="AO91" s="5"/>
      <c r="AP91" s="5"/>
      <c r="AQ91" s="5"/>
      <c r="AR91" s="5"/>
      <c r="AS91" s="5"/>
    </row>
    <row r="92" spans="1:45" s="2" customFormat="1" ht="15">
      <c r="A92" s="391"/>
      <c r="B92" s="392"/>
      <c r="C92" s="393"/>
      <c r="D92" s="393"/>
      <c r="E92" s="393"/>
      <c r="F92" s="393"/>
      <c r="G92" s="393"/>
      <c r="H92" s="394"/>
      <c r="I92" s="394"/>
      <c r="J92" s="394"/>
      <c r="K92" s="394"/>
      <c r="L92" s="394"/>
      <c r="M92" s="394"/>
      <c r="N92" s="313">
        <f>IF(IF(I92&lt;'Checklist Parameters'!$H$22,0,($I92-$L92))&lt;0,0,IF(I92&lt;'Checklist Parameters'!$H$22,0,($I92-$L92)))</f>
        <v>0</v>
      </c>
      <c r="O92" s="394"/>
      <c r="P92" s="395"/>
      <c r="Q92" s="316">
        <f t="shared" si="7"/>
        <v>0</v>
      </c>
      <c r="R92" s="87">
        <f t="shared" si="8"/>
        <v>0</v>
      </c>
      <c r="S92" s="87">
        <f>IF('Checklist Parameters'!$H$60&lt;0.2,0.2,'Checklist Parameters'!$H$60)</f>
        <v>0.72</v>
      </c>
      <c r="T92" s="88">
        <f>IF($O92="",IF('Checklist District ID'!$C$43="Y",MAX($R92:$S92)*$I92,SUM($R92:$S92)*$I92),IF(O92&gt;0,Q92*S92))</f>
        <v>0</v>
      </c>
      <c r="U92" s="88">
        <f>IF(Q92&gt;0,((I92-T92)*'Formula Matrix'!$E$39),0)</f>
        <v>0</v>
      </c>
      <c r="V92" s="88">
        <f t="shared" si="9"/>
        <v>0</v>
      </c>
      <c r="W92" s="88">
        <f>IF(V92&gt;0,(V92*'Checklist Parameters'!$H$35),0)</f>
        <v>0</v>
      </c>
      <c r="X92" s="85">
        <f t="shared" si="10"/>
        <v>0</v>
      </c>
      <c r="Y92" s="148">
        <f>IF('Checklist Parameters'!$H$102&lt;&gt;"",(I92/43560)*'Checklist Parameters'!$H$102,"N/A")</f>
        <v>0</v>
      </c>
      <c r="Z92" s="154" t="str">
        <f>IF('Checklist Parameters'!$H$58&lt;&gt;"",((I92*'Checklist Parameters'!$H$58)*'Checklist Parameters'!$H$35)/1000,"N/A")</f>
        <v>N/A</v>
      </c>
      <c r="AA92" s="154">
        <f>IF('Checklist Parameters'!$H$101&lt;&gt;"",IFERROR(I92/'Checklist Parameters'!$H$101,0),"N/A")</f>
        <v>0</v>
      </c>
      <c r="AB92" s="148" t="str">
        <f>IF('Checklist Parameters'!$H$43&lt;&gt;"",(I92*'Checklist Parameters'!$H$43)/1000,"N/A")</f>
        <v>N/A</v>
      </c>
      <c r="AC92" s="85">
        <f>IF('Checklist Parameters'!$H$16="",$X92,IF(AND('Checklist Parameters'!$H$16&lt;$X92,'Checklist Parameters'!$H$16&gt;=3),'Checklist Parameters'!$H$16,IF(AND('Checklist Parameters'!$H$16&lt;$X92,'Checklist Parameters'!$H$16&lt;3),0,$X92)))</f>
        <v>0</v>
      </c>
      <c r="AD92" s="85" t="str">
        <f>IF(AND(I92&lt;'Checklist Parameters'!$H$22,$I92&lt;&gt;0),"Y","")</f>
        <v/>
      </c>
      <c r="AE92" s="85" t="str">
        <f>IF($AD92="Y",0,IF('Checklist Parameters'!$H$25="","&lt;no limit&gt;",ROUNDDOWN((($I92-'Checklist Parameters'!$H$24)/'Checklist Parameters'!$H$25)+1,0)))</f>
        <v>&lt;no limit&gt;</v>
      </c>
      <c r="AF92" s="174">
        <f t="shared" si="11"/>
        <v>0</v>
      </c>
      <c r="AG92" s="85">
        <f t="shared" si="6"/>
        <v>0</v>
      </c>
      <c r="AH92" s="5"/>
      <c r="AI92" s="5"/>
      <c r="AJ92" s="5"/>
      <c r="AK92" s="5"/>
      <c r="AL92" s="5"/>
      <c r="AM92" s="5"/>
      <c r="AN92" s="5"/>
      <c r="AO92" s="5"/>
      <c r="AP92" s="5"/>
      <c r="AQ92" s="5"/>
      <c r="AR92" s="5"/>
      <c r="AS92" s="5"/>
    </row>
    <row r="93" spans="1:45" s="2" customFormat="1" ht="15">
      <c r="A93" s="391"/>
      <c r="B93" s="392"/>
      <c r="C93" s="393"/>
      <c r="D93" s="393"/>
      <c r="E93" s="393"/>
      <c r="F93" s="393"/>
      <c r="G93" s="393"/>
      <c r="H93" s="394"/>
      <c r="I93" s="394"/>
      <c r="J93" s="394"/>
      <c r="K93" s="394"/>
      <c r="L93" s="394"/>
      <c r="M93" s="394"/>
      <c r="N93" s="313">
        <f>IF(IF(I93&lt;'Checklist Parameters'!$H$22,0,($I93-$L93))&lt;0,0,IF(I93&lt;'Checklist Parameters'!$H$22,0,($I93-$L93)))</f>
        <v>0</v>
      </c>
      <c r="O93" s="394"/>
      <c r="P93" s="395"/>
      <c r="Q93" s="316">
        <f t="shared" si="7"/>
        <v>0</v>
      </c>
      <c r="R93" s="87">
        <f t="shared" si="8"/>
        <v>0</v>
      </c>
      <c r="S93" s="87">
        <f>IF('Checklist Parameters'!$H$60&lt;0.2,0.2,'Checklist Parameters'!$H$60)</f>
        <v>0.72</v>
      </c>
      <c r="T93" s="88">
        <f>IF($O93="",IF('Checklist District ID'!$C$43="Y",MAX($R93:$S93)*$I93,SUM($R93:$S93)*$I93),IF(O93&gt;0,Q93*S93))</f>
        <v>0</v>
      </c>
      <c r="U93" s="88">
        <f>IF(Q93&gt;0,((I93-T93)*'Formula Matrix'!$E$39),0)</f>
        <v>0</v>
      </c>
      <c r="V93" s="88">
        <f t="shared" si="9"/>
        <v>0</v>
      </c>
      <c r="W93" s="88">
        <f>IF(V93&gt;0,(V93*'Checklist Parameters'!$H$35),0)</f>
        <v>0</v>
      </c>
      <c r="X93" s="85">
        <f t="shared" si="10"/>
        <v>0</v>
      </c>
      <c r="Y93" s="148">
        <f>IF('Checklist Parameters'!$H$102&lt;&gt;"",(I93/43560)*'Checklist Parameters'!$H$102,"N/A")</f>
        <v>0</v>
      </c>
      <c r="Z93" s="154" t="str">
        <f>IF('Checklist Parameters'!$H$58&lt;&gt;"",((I93*'Checklist Parameters'!$H$58)*'Checklist Parameters'!$H$35)/1000,"N/A")</f>
        <v>N/A</v>
      </c>
      <c r="AA93" s="154">
        <f>IF('Checklist Parameters'!$H$101&lt;&gt;"",IFERROR(I93/'Checklist Parameters'!$H$101,0),"N/A")</f>
        <v>0</v>
      </c>
      <c r="AB93" s="148" t="str">
        <f>IF('Checklist Parameters'!$H$43&lt;&gt;"",(I93*'Checklist Parameters'!$H$43)/1000,"N/A")</f>
        <v>N/A</v>
      </c>
      <c r="AC93" s="85">
        <f>IF('Checklist Parameters'!$H$16="",$X93,IF(AND('Checklist Parameters'!$H$16&lt;$X93,'Checklist Parameters'!$H$16&gt;=3),'Checklist Parameters'!$H$16,IF(AND('Checklist Parameters'!$H$16&lt;$X93,'Checklist Parameters'!$H$16&lt;3),0,$X93)))</f>
        <v>0</v>
      </c>
      <c r="AD93" s="85" t="str">
        <f>IF(AND(I93&lt;'Checklist Parameters'!$H$22,$I93&lt;&gt;0),"Y","")</f>
        <v/>
      </c>
      <c r="AE93" s="85" t="str">
        <f>IF($AD93="Y",0,IF('Checklist Parameters'!$H$25="","&lt;no limit&gt;",ROUNDDOWN((($I93-'Checklist Parameters'!$H$24)/'Checklist Parameters'!$H$25)+1,0)))</f>
        <v>&lt;no limit&gt;</v>
      </c>
      <c r="AF93" s="174">
        <f t="shared" si="11"/>
        <v>0</v>
      </c>
      <c r="AG93" s="85">
        <f t="shared" si="6"/>
        <v>0</v>
      </c>
      <c r="AH93" s="5"/>
      <c r="AI93" s="5"/>
      <c r="AJ93" s="5"/>
      <c r="AK93" s="5"/>
      <c r="AL93" s="5"/>
      <c r="AM93" s="5"/>
      <c r="AN93" s="5"/>
      <c r="AO93" s="5"/>
      <c r="AP93" s="5"/>
      <c r="AQ93" s="5"/>
      <c r="AR93" s="5"/>
      <c r="AS93" s="5"/>
    </row>
    <row r="94" spans="1:45" s="2" customFormat="1" ht="15">
      <c r="A94" s="391"/>
      <c r="B94" s="392"/>
      <c r="C94" s="393"/>
      <c r="D94" s="393"/>
      <c r="E94" s="393"/>
      <c r="F94" s="393"/>
      <c r="G94" s="393"/>
      <c r="H94" s="394"/>
      <c r="I94" s="394"/>
      <c r="J94" s="394"/>
      <c r="K94" s="394"/>
      <c r="L94" s="394"/>
      <c r="M94" s="394"/>
      <c r="N94" s="313">
        <f>IF(IF(I94&lt;'Checklist Parameters'!$H$22,0,($I94-$L94))&lt;0,0,IF(I94&lt;'Checklist Parameters'!$H$22,0,($I94-$L94)))</f>
        <v>0</v>
      </c>
      <c r="O94" s="394"/>
      <c r="P94" s="395"/>
      <c r="Q94" s="316">
        <f t="shared" si="7"/>
        <v>0</v>
      </c>
      <c r="R94" s="87">
        <f t="shared" si="8"/>
        <v>0</v>
      </c>
      <c r="S94" s="87">
        <f>IF('Checklist Parameters'!$H$60&lt;0.2,0.2,'Checklist Parameters'!$H$60)</f>
        <v>0.72</v>
      </c>
      <c r="T94" s="88">
        <f>IF($O94="",IF('Checklist District ID'!$C$43="Y",MAX($R94:$S94)*$I94,SUM($R94:$S94)*$I94),IF(O94&gt;0,Q94*S94))</f>
        <v>0</v>
      </c>
      <c r="U94" s="88">
        <f>IF(Q94&gt;0,((I94-T94)*'Formula Matrix'!$E$39),0)</f>
        <v>0</v>
      </c>
      <c r="V94" s="88">
        <f t="shared" si="9"/>
        <v>0</v>
      </c>
      <c r="W94" s="88">
        <f>IF(V94&gt;0,(V94*'Checklist Parameters'!$H$35),0)</f>
        <v>0</v>
      </c>
      <c r="X94" s="85">
        <f t="shared" si="10"/>
        <v>0</v>
      </c>
      <c r="Y94" s="148">
        <f>IF('Checklist Parameters'!$H$102&lt;&gt;"",(I94/43560)*'Checklist Parameters'!$H$102,"N/A")</f>
        <v>0</v>
      </c>
      <c r="Z94" s="154" t="str">
        <f>IF('Checklist Parameters'!$H$58&lt;&gt;"",((I94*'Checklist Parameters'!$H$58)*'Checklist Parameters'!$H$35)/1000,"N/A")</f>
        <v>N/A</v>
      </c>
      <c r="AA94" s="154">
        <f>IF('Checklist Parameters'!$H$101&lt;&gt;"",IFERROR(I94/'Checklist Parameters'!$H$101,0),"N/A")</f>
        <v>0</v>
      </c>
      <c r="AB94" s="148" t="str">
        <f>IF('Checklist Parameters'!$H$43&lt;&gt;"",(I94*'Checklist Parameters'!$H$43)/1000,"N/A")</f>
        <v>N/A</v>
      </c>
      <c r="AC94" s="85">
        <f>IF('Checklist Parameters'!$H$16="",$X94,IF(AND('Checklist Parameters'!$H$16&lt;$X94,'Checklist Parameters'!$H$16&gt;=3),'Checklist Parameters'!$H$16,IF(AND('Checklist Parameters'!$H$16&lt;$X94,'Checklist Parameters'!$H$16&lt;3),0,$X94)))</f>
        <v>0</v>
      </c>
      <c r="AD94" s="85" t="str">
        <f>IF(AND(I94&lt;'Checklist Parameters'!$H$22,$I94&lt;&gt;0),"Y","")</f>
        <v/>
      </c>
      <c r="AE94" s="85" t="str">
        <f>IF($AD94="Y",0,IF('Checklist Parameters'!$H$25="","&lt;no limit&gt;",ROUNDDOWN((($I94-'Checklist Parameters'!$H$24)/'Checklist Parameters'!$H$25)+1,0)))</f>
        <v>&lt;no limit&gt;</v>
      </c>
      <c r="AF94" s="174">
        <f t="shared" si="11"/>
        <v>0</v>
      </c>
      <c r="AG94" s="85">
        <f t="shared" si="6"/>
        <v>0</v>
      </c>
      <c r="AH94" s="5"/>
      <c r="AI94" s="5"/>
      <c r="AJ94" s="5"/>
      <c r="AK94" s="5"/>
      <c r="AL94" s="5"/>
      <c r="AM94" s="5"/>
      <c r="AN94" s="5"/>
      <c r="AO94" s="5"/>
      <c r="AP94" s="5"/>
      <c r="AQ94" s="5"/>
      <c r="AR94" s="5"/>
      <c r="AS94" s="5"/>
    </row>
    <row r="95" spans="1:45" s="2" customFormat="1" ht="15">
      <c r="A95" s="391"/>
      <c r="B95" s="392"/>
      <c r="C95" s="393"/>
      <c r="D95" s="393"/>
      <c r="E95" s="393"/>
      <c r="F95" s="393"/>
      <c r="G95" s="393"/>
      <c r="H95" s="394"/>
      <c r="I95" s="394"/>
      <c r="J95" s="394"/>
      <c r="K95" s="394"/>
      <c r="L95" s="394"/>
      <c r="M95" s="394"/>
      <c r="N95" s="313">
        <f>IF(IF(I95&lt;'Checklist Parameters'!$H$22,0,($I95-$L95))&lt;0,0,IF(I95&lt;'Checklist Parameters'!$H$22,0,($I95-$L95)))</f>
        <v>0</v>
      </c>
      <c r="O95" s="394"/>
      <c r="P95" s="395"/>
      <c r="Q95" s="316">
        <f t="shared" si="7"/>
        <v>0</v>
      </c>
      <c r="R95" s="87">
        <f t="shared" si="8"/>
        <v>0</v>
      </c>
      <c r="S95" s="87">
        <f>IF('Checklist Parameters'!$H$60&lt;0.2,0.2,'Checklist Parameters'!$H$60)</f>
        <v>0.72</v>
      </c>
      <c r="T95" s="88">
        <f>IF($O95="",IF('Checklist District ID'!$C$43="Y",MAX($R95:$S95)*$I95,SUM($R95:$S95)*$I95),IF(O95&gt;0,Q95*S95))</f>
        <v>0</v>
      </c>
      <c r="U95" s="88">
        <f>IF(Q95&gt;0,((I95-T95)*'Formula Matrix'!$E$39),0)</f>
        <v>0</v>
      </c>
      <c r="V95" s="88">
        <f t="shared" si="9"/>
        <v>0</v>
      </c>
      <c r="W95" s="88">
        <f>IF(V95&gt;0,(V95*'Checklist Parameters'!$H$35),0)</f>
        <v>0</v>
      </c>
      <c r="X95" s="85">
        <f t="shared" si="10"/>
        <v>0</v>
      </c>
      <c r="Y95" s="148">
        <f>IF('Checklist Parameters'!$H$102&lt;&gt;"",(I95/43560)*'Checklist Parameters'!$H$102,"N/A")</f>
        <v>0</v>
      </c>
      <c r="Z95" s="154" t="str">
        <f>IF('Checklist Parameters'!$H$58&lt;&gt;"",((I95*'Checklist Parameters'!$H$58)*'Checklist Parameters'!$H$35)/1000,"N/A")</f>
        <v>N/A</v>
      </c>
      <c r="AA95" s="154">
        <f>IF('Checklist Parameters'!$H$101&lt;&gt;"",IFERROR(I95/'Checklist Parameters'!$H$101,0),"N/A")</f>
        <v>0</v>
      </c>
      <c r="AB95" s="148" t="str">
        <f>IF('Checklist Parameters'!$H$43&lt;&gt;"",(I95*'Checklist Parameters'!$H$43)/1000,"N/A")</f>
        <v>N/A</v>
      </c>
      <c r="AC95" s="85">
        <f>IF('Checklist Parameters'!$H$16="",$X95,IF(AND('Checklist Parameters'!$H$16&lt;$X95,'Checklist Parameters'!$H$16&gt;=3),'Checklist Parameters'!$H$16,IF(AND('Checklist Parameters'!$H$16&lt;$X95,'Checklist Parameters'!$H$16&lt;3),0,$X95)))</f>
        <v>0</v>
      </c>
      <c r="AD95" s="85" t="str">
        <f>IF(AND(I95&lt;'Checklist Parameters'!$H$22,$I95&lt;&gt;0),"Y","")</f>
        <v/>
      </c>
      <c r="AE95" s="85" t="str">
        <f>IF($AD95="Y",0,IF('Checklist Parameters'!$H$25="","&lt;no limit&gt;",ROUNDDOWN((($I95-'Checklist Parameters'!$H$24)/'Checklist Parameters'!$H$25)+1,0)))</f>
        <v>&lt;no limit&gt;</v>
      </c>
      <c r="AF95" s="174">
        <f t="shared" si="11"/>
        <v>0</v>
      </c>
      <c r="AG95" s="85">
        <f t="shared" si="6"/>
        <v>0</v>
      </c>
      <c r="AH95" s="5"/>
      <c r="AI95" s="5"/>
      <c r="AJ95" s="5"/>
      <c r="AK95" s="5"/>
      <c r="AL95" s="5"/>
      <c r="AM95" s="5"/>
      <c r="AN95" s="5"/>
      <c r="AO95" s="5"/>
      <c r="AP95" s="5"/>
      <c r="AQ95" s="5"/>
      <c r="AR95" s="5"/>
      <c r="AS95" s="5"/>
    </row>
    <row r="96" spans="1:45" s="2" customFormat="1" ht="15">
      <c r="A96" s="391"/>
      <c r="B96" s="392"/>
      <c r="C96" s="393"/>
      <c r="D96" s="393"/>
      <c r="E96" s="393"/>
      <c r="F96" s="393"/>
      <c r="G96" s="393"/>
      <c r="H96" s="394"/>
      <c r="I96" s="394"/>
      <c r="J96" s="394"/>
      <c r="K96" s="394"/>
      <c r="L96" s="394"/>
      <c r="M96" s="394"/>
      <c r="N96" s="313">
        <f>IF(IF(I96&lt;'Checklist Parameters'!$H$22,0,($I96-$L96))&lt;0,0,IF(I96&lt;'Checklist Parameters'!$H$22,0,($I96-$L96)))</f>
        <v>0</v>
      </c>
      <c r="O96" s="394"/>
      <c r="P96" s="395"/>
      <c r="Q96" s="316">
        <f t="shared" si="7"/>
        <v>0</v>
      </c>
      <c r="R96" s="87">
        <f t="shared" si="8"/>
        <v>0</v>
      </c>
      <c r="S96" s="87">
        <f>IF('Checklist Parameters'!$H$60&lt;0.2,0.2,'Checklist Parameters'!$H$60)</f>
        <v>0.72</v>
      </c>
      <c r="T96" s="88">
        <f>IF($O96="",IF('Checklist District ID'!$C$43="Y",MAX($R96:$S96)*$I96,SUM($R96:$S96)*$I96),IF(O96&gt;0,Q96*S96))</f>
        <v>0</v>
      </c>
      <c r="U96" s="88">
        <f>IF(Q96&gt;0,((I96-T96)*'Formula Matrix'!$E$39),0)</f>
        <v>0</v>
      </c>
      <c r="V96" s="88">
        <f t="shared" si="9"/>
        <v>0</v>
      </c>
      <c r="W96" s="88">
        <f>IF(V96&gt;0,(V96*'Checklist Parameters'!$H$35),0)</f>
        <v>0</v>
      </c>
      <c r="X96" s="85">
        <f t="shared" si="10"/>
        <v>0</v>
      </c>
      <c r="Y96" s="148">
        <f>IF('Checklist Parameters'!$H$102&lt;&gt;"",(I96/43560)*'Checklist Parameters'!$H$102,"N/A")</f>
        <v>0</v>
      </c>
      <c r="Z96" s="154" t="str">
        <f>IF('Checklist Parameters'!$H$58&lt;&gt;"",((I96*'Checklist Parameters'!$H$58)*'Checklist Parameters'!$H$35)/1000,"N/A")</f>
        <v>N/A</v>
      </c>
      <c r="AA96" s="154">
        <f>IF('Checklist Parameters'!$H$101&lt;&gt;"",IFERROR(I96/'Checklist Parameters'!$H$101,0),"N/A")</f>
        <v>0</v>
      </c>
      <c r="AB96" s="148" t="str">
        <f>IF('Checklist Parameters'!$H$43&lt;&gt;"",(I96*'Checklist Parameters'!$H$43)/1000,"N/A")</f>
        <v>N/A</v>
      </c>
      <c r="AC96" s="85">
        <f>IF('Checklist Parameters'!$H$16="",$X96,IF(AND('Checklist Parameters'!$H$16&lt;$X96,'Checklist Parameters'!$H$16&gt;=3),'Checklist Parameters'!$H$16,IF(AND('Checklist Parameters'!$H$16&lt;$X96,'Checklist Parameters'!$H$16&lt;3),0,$X96)))</f>
        <v>0</v>
      </c>
      <c r="AD96" s="85" t="str">
        <f>IF(AND(I96&lt;'Checklist Parameters'!$H$22,$I96&lt;&gt;0),"Y","")</f>
        <v/>
      </c>
      <c r="AE96" s="85" t="str">
        <f>IF($AD96="Y",0,IF('Checklist Parameters'!$H$25="","&lt;no limit&gt;",ROUNDDOWN((($I96-'Checklist Parameters'!$H$24)/'Checklist Parameters'!$H$25)+1,0)))</f>
        <v>&lt;no limit&gt;</v>
      </c>
      <c r="AF96" s="174">
        <f t="shared" si="11"/>
        <v>0</v>
      </c>
      <c r="AG96" s="85">
        <f t="shared" si="6"/>
        <v>0</v>
      </c>
      <c r="AH96" s="5"/>
      <c r="AI96" s="5"/>
      <c r="AJ96" s="5"/>
      <c r="AK96" s="5"/>
      <c r="AL96" s="5"/>
      <c r="AM96" s="5"/>
      <c r="AN96" s="5"/>
      <c r="AO96" s="5"/>
      <c r="AP96" s="5"/>
      <c r="AQ96" s="5"/>
      <c r="AR96" s="5"/>
      <c r="AS96" s="5"/>
    </row>
    <row r="97" spans="1:45" s="2" customFormat="1" ht="15">
      <c r="A97" s="391"/>
      <c r="B97" s="392"/>
      <c r="C97" s="393"/>
      <c r="D97" s="393"/>
      <c r="E97" s="393"/>
      <c r="F97" s="393"/>
      <c r="G97" s="393"/>
      <c r="H97" s="394"/>
      <c r="I97" s="394"/>
      <c r="J97" s="394"/>
      <c r="K97" s="394"/>
      <c r="L97" s="394"/>
      <c r="M97" s="394"/>
      <c r="N97" s="313">
        <f>IF(IF(I97&lt;'Checklist Parameters'!$H$22,0,($I97-$L97))&lt;0,0,IF(I97&lt;'Checklist Parameters'!$H$22,0,($I97-$L97)))</f>
        <v>0</v>
      </c>
      <c r="O97" s="394"/>
      <c r="P97" s="395"/>
      <c r="Q97" s="316">
        <f t="shared" si="7"/>
        <v>0</v>
      </c>
      <c r="R97" s="87">
        <f t="shared" si="8"/>
        <v>0</v>
      </c>
      <c r="S97" s="87">
        <f>IF('Checklist Parameters'!$H$60&lt;0.2,0.2,'Checklist Parameters'!$H$60)</f>
        <v>0.72</v>
      </c>
      <c r="T97" s="88">
        <f>IF($O97="",IF('Checklist District ID'!$C$43="Y",MAX($R97:$S97)*$I97,SUM($R97:$S97)*$I97),IF(O97&gt;0,Q97*S97))</f>
        <v>0</v>
      </c>
      <c r="U97" s="88">
        <f>IF(Q97&gt;0,((I97-T97)*'Formula Matrix'!$E$39),0)</f>
        <v>0</v>
      </c>
      <c r="V97" s="88">
        <f t="shared" si="9"/>
        <v>0</v>
      </c>
      <c r="W97" s="88">
        <f>IF(V97&gt;0,(V97*'Checklist Parameters'!$H$35),0)</f>
        <v>0</v>
      </c>
      <c r="X97" s="85">
        <f t="shared" si="10"/>
        <v>0</v>
      </c>
      <c r="Y97" s="148">
        <f>IF('Checklist Parameters'!$H$102&lt;&gt;"",(I97/43560)*'Checklist Parameters'!$H$102,"N/A")</f>
        <v>0</v>
      </c>
      <c r="Z97" s="154" t="str">
        <f>IF('Checklist Parameters'!$H$58&lt;&gt;"",((I97*'Checklist Parameters'!$H$58)*'Checklist Parameters'!$H$35)/1000,"N/A")</f>
        <v>N/A</v>
      </c>
      <c r="AA97" s="154">
        <f>IF('Checklist Parameters'!$H$101&lt;&gt;"",IFERROR(I97/'Checklist Parameters'!$H$101,0),"N/A")</f>
        <v>0</v>
      </c>
      <c r="AB97" s="148" t="str">
        <f>IF('Checklist Parameters'!$H$43&lt;&gt;"",(I97*'Checklist Parameters'!$H$43)/1000,"N/A")</f>
        <v>N/A</v>
      </c>
      <c r="AC97" s="85">
        <f>IF('Checklist Parameters'!$H$16="",$X97,IF(AND('Checklist Parameters'!$H$16&lt;$X97,'Checklist Parameters'!$H$16&gt;=3),'Checklist Parameters'!$H$16,IF(AND('Checklist Parameters'!$H$16&lt;$X97,'Checklist Parameters'!$H$16&lt;3),0,$X97)))</f>
        <v>0</v>
      </c>
      <c r="AD97" s="85" t="str">
        <f>IF(AND(I97&lt;'Checklist Parameters'!$H$22,$I97&lt;&gt;0),"Y","")</f>
        <v/>
      </c>
      <c r="AE97" s="85" t="str">
        <f>IF($AD97="Y",0,IF('Checklist Parameters'!$H$25="","&lt;no limit&gt;",ROUNDDOWN((($I97-'Checklist Parameters'!$H$24)/'Checklist Parameters'!$H$25)+1,0)))</f>
        <v>&lt;no limit&gt;</v>
      </c>
      <c r="AF97" s="174">
        <f t="shared" si="11"/>
        <v>0</v>
      </c>
      <c r="AG97" s="85">
        <f t="shared" si="6"/>
        <v>0</v>
      </c>
      <c r="AH97" s="5"/>
      <c r="AI97" s="5"/>
      <c r="AJ97" s="5"/>
      <c r="AK97" s="5"/>
      <c r="AL97" s="5"/>
      <c r="AM97" s="5"/>
      <c r="AN97" s="5"/>
      <c r="AO97" s="5"/>
      <c r="AP97" s="5"/>
      <c r="AQ97" s="5"/>
      <c r="AR97" s="5"/>
      <c r="AS97" s="5"/>
    </row>
    <row r="98" spans="1:45" s="2" customFormat="1" ht="15">
      <c r="A98" s="391"/>
      <c r="B98" s="392"/>
      <c r="C98" s="393"/>
      <c r="D98" s="393"/>
      <c r="E98" s="393"/>
      <c r="F98" s="393"/>
      <c r="G98" s="393"/>
      <c r="H98" s="394"/>
      <c r="I98" s="394"/>
      <c r="J98" s="394"/>
      <c r="K98" s="394"/>
      <c r="L98" s="394"/>
      <c r="M98" s="394"/>
      <c r="N98" s="313">
        <f>IF(IF(I98&lt;'Checklist Parameters'!$H$22,0,($I98-$L98))&lt;0,0,IF(I98&lt;'Checklist Parameters'!$H$22,0,($I98-$L98)))</f>
        <v>0</v>
      </c>
      <c r="O98" s="394"/>
      <c r="P98" s="395"/>
      <c r="Q98" s="316">
        <f t="shared" si="7"/>
        <v>0</v>
      </c>
      <c r="R98" s="87">
        <f t="shared" si="8"/>
        <v>0</v>
      </c>
      <c r="S98" s="87">
        <f>IF('Checklist Parameters'!$H$60&lt;0.2,0.2,'Checklist Parameters'!$H$60)</f>
        <v>0.72</v>
      </c>
      <c r="T98" s="88">
        <f>IF($O98="",IF('Checklist District ID'!$C$43="Y",MAX($R98:$S98)*$I98,SUM($R98:$S98)*$I98),IF(O98&gt;0,Q98*S98))</f>
        <v>0</v>
      </c>
      <c r="U98" s="88">
        <f>IF(Q98&gt;0,((I98-T98)*'Formula Matrix'!$E$39),0)</f>
        <v>0</v>
      </c>
      <c r="V98" s="88">
        <f t="shared" si="9"/>
        <v>0</v>
      </c>
      <c r="W98" s="88">
        <f>IF(V98&gt;0,(V98*'Checklist Parameters'!$H$35),0)</f>
        <v>0</v>
      </c>
      <c r="X98" s="85">
        <f t="shared" si="10"/>
        <v>0</v>
      </c>
      <c r="Y98" s="148">
        <f>IF('Checklist Parameters'!$H$102&lt;&gt;"",(I98/43560)*'Checklist Parameters'!$H$102,"N/A")</f>
        <v>0</v>
      </c>
      <c r="Z98" s="154" t="str">
        <f>IF('Checklist Parameters'!$H$58&lt;&gt;"",((I98*'Checklist Parameters'!$H$58)*'Checklist Parameters'!$H$35)/1000,"N/A")</f>
        <v>N/A</v>
      </c>
      <c r="AA98" s="154">
        <f>IF('Checklist Parameters'!$H$101&lt;&gt;"",IFERROR(I98/'Checklist Parameters'!$H$101,0),"N/A")</f>
        <v>0</v>
      </c>
      <c r="AB98" s="148" t="str">
        <f>IF('Checklist Parameters'!$H$43&lt;&gt;"",(I98*'Checklist Parameters'!$H$43)/1000,"N/A")</f>
        <v>N/A</v>
      </c>
      <c r="AC98" s="85">
        <f>IF('Checklist Parameters'!$H$16="",$X98,IF(AND('Checklist Parameters'!$H$16&lt;$X98,'Checklist Parameters'!$H$16&gt;=3),'Checklist Parameters'!$H$16,IF(AND('Checklist Parameters'!$H$16&lt;$X98,'Checklist Parameters'!$H$16&lt;3),0,$X98)))</f>
        <v>0</v>
      </c>
      <c r="AD98" s="85" t="str">
        <f>IF(AND(I98&lt;'Checklist Parameters'!$H$22,$I98&lt;&gt;0),"Y","")</f>
        <v/>
      </c>
      <c r="AE98" s="85" t="str">
        <f>IF($AD98="Y",0,IF('Checklist Parameters'!$H$25="","&lt;no limit&gt;",ROUNDDOWN((($I98-'Checklist Parameters'!$H$24)/'Checklist Parameters'!$H$25)+1,0)))</f>
        <v>&lt;no limit&gt;</v>
      </c>
      <c r="AF98" s="174">
        <f t="shared" si="11"/>
        <v>0</v>
      </c>
      <c r="AG98" s="85">
        <f t="shared" si="6"/>
        <v>0</v>
      </c>
      <c r="AH98" s="5"/>
      <c r="AI98" s="5"/>
      <c r="AJ98" s="5"/>
      <c r="AK98" s="5"/>
      <c r="AL98" s="5"/>
      <c r="AM98" s="5"/>
      <c r="AN98" s="5"/>
      <c r="AO98" s="5"/>
      <c r="AP98" s="5"/>
      <c r="AQ98" s="5"/>
      <c r="AR98" s="5"/>
      <c r="AS98" s="5"/>
    </row>
    <row r="99" spans="1:45" s="2" customFormat="1" ht="15">
      <c r="A99" s="391"/>
      <c r="B99" s="392"/>
      <c r="C99" s="393"/>
      <c r="D99" s="393"/>
      <c r="E99" s="393"/>
      <c r="F99" s="393"/>
      <c r="G99" s="393"/>
      <c r="H99" s="394"/>
      <c r="I99" s="394"/>
      <c r="J99" s="394"/>
      <c r="K99" s="394"/>
      <c r="L99" s="394"/>
      <c r="M99" s="394"/>
      <c r="N99" s="313">
        <f>IF(IF(I99&lt;'Checklist Parameters'!$H$22,0,($I99-$L99))&lt;0,0,IF(I99&lt;'Checklist Parameters'!$H$22,0,($I99-$L99)))</f>
        <v>0</v>
      </c>
      <c r="O99" s="394"/>
      <c r="P99" s="395"/>
      <c r="Q99" s="316">
        <f t="shared" si="7"/>
        <v>0</v>
      </c>
      <c r="R99" s="87">
        <f t="shared" si="8"/>
        <v>0</v>
      </c>
      <c r="S99" s="87">
        <f>IF('Checklist Parameters'!$H$60&lt;0.2,0.2,'Checklist Parameters'!$H$60)</f>
        <v>0.72</v>
      </c>
      <c r="T99" s="88">
        <f>IF($O99="",IF('Checklist District ID'!$C$43="Y",MAX($R99:$S99)*$I99,SUM($R99:$S99)*$I99),IF(O99&gt;0,Q99*S99))</f>
        <v>0</v>
      </c>
      <c r="U99" s="88">
        <f>IF(Q99&gt;0,((I99-T99)*'Formula Matrix'!$E$39),0)</f>
        <v>0</v>
      </c>
      <c r="V99" s="88">
        <f t="shared" si="9"/>
        <v>0</v>
      </c>
      <c r="W99" s="88">
        <f>IF(V99&gt;0,(V99*'Checklist Parameters'!$H$35),0)</f>
        <v>0</v>
      </c>
      <c r="X99" s="85">
        <f t="shared" si="10"/>
        <v>0</v>
      </c>
      <c r="Y99" s="148">
        <f>IF('Checklist Parameters'!$H$102&lt;&gt;"",(I99/43560)*'Checklist Parameters'!$H$102,"N/A")</f>
        <v>0</v>
      </c>
      <c r="Z99" s="154" t="str">
        <f>IF('Checklist Parameters'!$H$58&lt;&gt;"",((I99*'Checklist Parameters'!$H$58)*'Checklist Parameters'!$H$35)/1000,"N/A")</f>
        <v>N/A</v>
      </c>
      <c r="AA99" s="154">
        <f>IF('Checklist Parameters'!$H$101&lt;&gt;"",IFERROR(I99/'Checklist Parameters'!$H$101,0),"N/A")</f>
        <v>0</v>
      </c>
      <c r="AB99" s="148" t="str">
        <f>IF('Checklist Parameters'!$H$43&lt;&gt;"",(I99*'Checklist Parameters'!$H$43)/1000,"N/A")</f>
        <v>N/A</v>
      </c>
      <c r="AC99" s="85">
        <f>IF('Checklist Parameters'!$H$16="",$X99,IF(AND('Checklist Parameters'!$H$16&lt;$X99,'Checklist Parameters'!$H$16&gt;=3),'Checklist Parameters'!$H$16,IF(AND('Checklist Parameters'!$H$16&lt;$X99,'Checklist Parameters'!$H$16&lt;3),0,$X99)))</f>
        <v>0</v>
      </c>
      <c r="AD99" s="85" t="str">
        <f>IF(AND(I99&lt;'Checklist Parameters'!$H$22,$I99&lt;&gt;0),"Y","")</f>
        <v/>
      </c>
      <c r="AE99" s="85" t="str">
        <f>IF($AD99="Y",0,IF('Checklist Parameters'!$H$25="","&lt;no limit&gt;",ROUNDDOWN((($I99-'Checklist Parameters'!$H$24)/'Checklist Parameters'!$H$25)+1,0)))</f>
        <v>&lt;no limit&gt;</v>
      </c>
      <c r="AF99" s="174">
        <f t="shared" si="11"/>
        <v>0</v>
      </c>
      <c r="AG99" s="85">
        <f t="shared" si="6"/>
        <v>0</v>
      </c>
      <c r="AH99" s="5"/>
      <c r="AI99" s="5"/>
      <c r="AJ99" s="5"/>
      <c r="AK99" s="5"/>
      <c r="AL99" s="5"/>
      <c r="AM99" s="5"/>
      <c r="AN99" s="5"/>
      <c r="AO99" s="5"/>
      <c r="AP99" s="5"/>
      <c r="AQ99" s="5"/>
      <c r="AR99" s="5"/>
      <c r="AS99" s="5"/>
    </row>
    <row r="100" spans="1:45" s="2" customFormat="1" ht="15">
      <c r="A100" s="391"/>
      <c r="B100" s="392"/>
      <c r="C100" s="393"/>
      <c r="D100" s="393"/>
      <c r="E100" s="393"/>
      <c r="F100" s="393"/>
      <c r="G100" s="393"/>
      <c r="H100" s="394"/>
      <c r="I100" s="394"/>
      <c r="J100" s="394"/>
      <c r="K100" s="394"/>
      <c r="L100" s="394"/>
      <c r="M100" s="394"/>
      <c r="N100" s="313">
        <f>IF(IF(I100&lt;'Checklist Parameters'!$H$22,0,($I100-$L100))&lt;0,0,IF(I100&lt;'Checklist Parameters'!$H$22,0,($I100-$L100)))</f>
        <v>0</v>
      </c>
      <c r="O100" s="394"/>
      <c r="P100" s="395"/>
      <c r="Q100" s="316">
        <f t="shared" si="7"/>
        <v>0</v>
      </c>
      <c r="R100" s="87">
        <f t="shared" si="8"/>
        <v>0</v>
      </c>
      <c r="S100" s="87">
        <f>IF('Checklist Parameters'!$H$60&lt;0.2,0.2,'Checklist Parameters'!$H$60)</f>
        <v>0.72</v>
      </c>
      <c r="T100" s="88">
        <f>IF($O100="",IF('Checklist District ID'!$C$43="Y",MAX($R100:$S100)*$I100,SUM($R100:$S100)*$I100),IF(O100&gt;0,Q100*S100))</f>
        <v>0</v>
      </c>
      <c r="U100" s="88">
        <f>IF(Q100&gt;0,((I100-T100)*'Formula Matrix'!$E$39),0)</f>
        <v>0</v>
      </c>
      <c r="V100" s="88">
        <f t="shared" si="9"/>
        <v>0</v>
      </c>
      <c r="W100" s="88">
        <f>IF(V100&gt;0,(V100*'Checklist Parameters'!$H$35),0)</f>
        <v>0</v>
      </c>
      <c r="X100" s="85">
        <f t="shared" si="10"/>
        <v>0</v>
      </c>
      <c r="Y100" s="148">
        <f>IF('Checklist Parameters'!$H$102&lt;&gt;"",(I100/43560)*'Checklist Parameters'!$H$102,"N/A")</f>
        <v>0</v>
      </c>
      <c r="Z100" s="154" t="str">
        <f>IF('Checklist Parameters'!$H$58&lt;&gt;"",((I100*'Checklist Parameters'!$H$58)*'Checklist Parameters'!$H$35)/1000,"N/A")</f>
        <v>N/A</v>
      </c>
      <c r="AA100" s="154">
        <f>IF('Checklist Parameters'!$H$101&lt;&gt;"",IFERROR(I100/'Checklist Parameters'!$H$101,0),"N/A")</f>
        <v>0</v>
      </c>
      <c r="AB100" s="148" t="str">
        <f>IF('Checklist Parameters'!$H$43&lt;&gt;"",(I100*'Checklist Parameters'!$H$43)/1000,"N/A")</f>
        <v>N/A</v>
      </c>
      <c r="AC100" s="85">
        <f>IF('Checklist Parameters'!$H$16="",$X100,IF(AND('Checklist Parameters'!$H$16&lt;$X100,'Checklist Parameters'!$H$16&gt;=3),'Checklist Parameters'!$H$16,IF(AND('Checklist Parameters'!$H$16&lt;$X100,'Checklist Parameters'!$H$16&lt;3),0,$X100)))</f>
        <v>0</v>
      </c>
      <c r="AD100" s="85" t="str">
        <f>IF(AND(I100&lt;'Checklist Parameters'!$H$22,$I100&lt;&gt;0),"Y","")</f>
        <v/>
      </c>
      <c r="AE100" s="85" t="str">
        <f>IF($AD100="Y",0,IF('Checklist Parameters'!$H$25="","&lt;no limit&gt;",ROUNDDOWN((($I100-'Checklist Parameters'!$H$24)/'Checklist Parameters'!$H$25)+1,0)))</f>
        <v>&lt;no limit&gt;</v>
      </c>
      <c r="AF100" s="174">
        <f t="shared" si="11"/>
        <v>0</v>
      </c>
      <c r="AG100" s="85">
        <f t="shared" si="6"/>
        <v>0</v>
      </c>
      <c r="AH100" s="5"/>
      <c r="AI100" s="5"/>
      <c r="AJ100" s="5"/>
      <c r="AK100" s="5"/>
      <c r="AL100" s="5"/>
      <c r="AM100" s="5"/>
      <c r="AN100" s="5"/>
      <c r="AO100" s="5"/>
      <c r="AP100" s="5"/>
      <c r="AQ100" s="5"/>
      <c r="AR100" s="5"/>
      <c r="AS100" s="5"/>
    </row>
    <row r="101" spans="1:45" s="2" customFormat="1" ht="15">
      <c r="A101" s="391"/>
      <c r="B101" s="392"/>
      <c r="C101" s="393"/>
      <c r="D101" s="393"/>
      <c r="E101" s="393"/>
      <c r="F101" s="393"/>
      <c r="G101" s="393"/>
      <c r="H101" s="394"/>
      <c r="I101" s="394"/>
      <c r="J101" s="394"/>
      <c r="K101" s="394"/>
      <c r="L101" s="394"/>
      <c r="M101" s="394"/>
      <c r="N101" s="313">
        <f>IF(IF(I101&lt;'Checklist Parameters'!$H$22,0,($I101-$L101))&lt;0,0,IF(I101&lt;'Checklist Parameters'!$H$22,0,($I101-$L101)))</f>
        <v>0</v>
      </c>
      <c r="O101" s="394"/>
      <c r="P101" s="395"/>
      <c r="Q101" s="316">
        <f t="shared" si="7"/>
        <v>0</v>
      </c>
      <c r="R101" s="87">
        <f t="shared" si="8"/>
        <v>0</v>
      </c>
      <c r="S101" s="87">
        <f>IF('Checklist Parameters'!$H$60&lt;0.2,0.2,'Checklist Parameters'!$H$60)</f>
        <v>0.72</v>
      </c>
      <c r="T101" s="88">
        <f>IF($O101="",IF('Checklist District ID'!$C$43="Y",MAX($R101:$S101)*$I101,SUM($R101:$S101)*$I101),IF(O101&gt;0,Q101*S101))</f>
        <v>0</v>
      </c>
      <c r="U101" s="88">
        <f>IF(Q101&gt;0,((I101-T101)*'Formula Matrix'!$E$39),0)</f>
        <v>0</v>
      </c>
      <c r="V101" s="88">
        <f t="shared" si="9"/>
        <v>0</v>
      </c>
      <c r="W101" s="88">
        <f>IF(V101&gt;0,(V101*'Checklist Parameters'!$H$35),0)</f>
        <v>0</v>
      </c>
      <c r="X101" s="85">
        <f t="shared" si="10"/>
        <v>0</v>
      </c>
      <c r="Y101" s="148">
        <f>IF('Checklist Parameters'!$H$102&lt;&gt;"",(I101/43560)*'Checklist Parameters'!$H$102,"N/A")</f>
        <v>0</v>
      </c>
      <c r="Z101" s="154" t="str">
        <f>IF('Checklist Parameters'!$H$58&lt;&gt;"",((I101*'Checklist Parameters'!$H$58)*'Checklist Parameters'!$H$35)/1000,"N/A")</f>
        <v>N/A</v>
      </c>
      <c r="AA101" s="154">
        <f>IF('Checklist Parameters'!$H$101&lt;&gt;"",IFERROR(I101/'Checklist Parameters'!$H$101,0),"N/A")</f>
        <v>0</v>
      </c>
      <c r="AB101" s="148" t="str">
        <f>IF('Checklist Parameters'!$H$43&lt;&gt;"",(I101*'Checklist Parameters'!$H$43)/1000,"N/A")</f>
        <v>N/A</v>
      </c>
      <c r="AC101" s="85">
        <f>IF('Checklist Parameters'!$H$16="",$X101,IF(AND('Checklist Parameters'!$H$16&lt;$X101,'Checklist Parameters'!$H$16&gt;=3),'Checklist Parameters'!$H$16,IF(AND('Checklist Parameters'!$H$16&lt;$X101,'Checklist Parameters'!$H$16&lt;3),0,$X101)))</f>
        <v>0</v>
      </c>
      <c r="AD101" s="85" t="str">
        <f>IF(AND(I101&lt;'Checklist Parameters'!$H$22,$I101&lt;&gt;0),"Y","")</f>
        <v/>
      </c>
      <c r="AE101" s="85" t="str">
        <f>IF($AD101="Y",0,IF('Checklist Parameters'!$H$25="","&lt;no limit&gt;",ROUNDDOWN((($I101-'Checklist Parameters'!$H$24)/'Checklist Parameters'!$H$25)+1,0)))</f>
        <v>&lt;no limit&gt;</v>
      </c>
      <c r="AF101" s="174">
        <f t="shared" si="11"/>
        <v>0</v>
      </c>
      <c r="AG101" s="85">
        <f t="shared" si="6"/>
        <v>0</v>
      </c>
      <c r="AH101" s="5"/>
      <c r="AI101" s="5"/>
      <c r="AJ101" s="5"/>
      <c r="AK101" s="5"/>
      <c r="AL101" s="5"/>
      <c r="AM101" s="5"/>
      <c r="AN101" s="5"/>
      <c r="AO101" s="5"/>
      <c r="AP101" s="5"/>
      <c r="AQ101" s="5"/>
      <c r="AR101" s="5"/>
      <c r="AS101" s="5"/>
    </row>
    <row r="102" spans="1:45" s="2" customFormat="1" ht="15">
      <c r="A102" s="391"/>
      <c r="B102" s="392"/>
      <c r="C102" s="393"/>
      <c r="D102" s="393"/>
      <c r="E102" s="393"/>
      <c r="F102" s="393"/>
      <c r="G102" s="393"/>
      <c r="H102" s="394"/>
      <c r="I102" s="394"/>
      <c r="J102" s="394"/>
      <c r="K102" s="394"/>
      <c r="L102" s="394"/>
      <c r="M102" s="394"/>
      <c r="N102" s="313">
        <f>IF(IF(I102&lt;'Checklist Parameters'!$H$22,0,($I102-$L102))&lt;0,0,IF(I102&lt;'Checklist Parameters'!$H$22,0,($I102-$L102)))</f>
        <v>0</v>
      </c>
      <c r="O102" s="394"/>
      <c r="P102" s="395"/>
      <c r="Q102" s="316">
        <f t="shared" si="7"/>
        <v>0</v>
      </c>
      <c r="R102" s="87">
        <f t="shared" si="8"/>
        <v>0</v>
      </c>
      <c r="S102" s="87">
        <f>IF('Checklist Parameters'!$H$60&lt;0.2,0.2,'Checklist Parameters'!$H$60)</f>
        <v>0.72</v>
      </c>
      <c r="T102" s="88">
        <f>IF($O102="",IF('Checklist District ID'!$C$43="Y",MAX($R102:$S102)*$I102,SUM($R102:$S102)*$I102),IF(O102&gt;0,Q102*S102))</f>
        <v>0</v>
      </c>
      <c r="U102" s="88">
        <f>IF(Q102&gt;0,((I102-T102)*'Formula Matrix'!$E$39),0)</f>
        <v>0</v>
      </c>
      <c r="V102" s="88">
        <f t="shared" si="9"/>
        <v>0</v>
      </c>
      <c r="W102" s="88">
        <f>IF(V102&gt;0,(V102*'Checklist Parameters'!$H$35),0)</f>
        <v>0</v>
      </c>
      <c r="X102" s="85">
        <f t="shared" si="10"/>
        <v>0</v>
      </c>
      <c r="Y102" s="148">
        <f>IF('Checklist Parameters'!$H$102&lt;&gt;"",(I102/43560)*'Checklist Parameters'!$H$102,"N/A")</f>
        <v>0</v>
      </c>
      <c r="Z102" s="154" t="str">
        <f>IF('Checklist Parameters'!$H$58&lt;&gt;"",((I102*'Checklist Parameters'!$H$58)*'Checklist Parameters'!$H$35)/1000,"N/A")</f>
        <v>N/A</v>
      </c>
      <c r="AA102" s="154">
        <f>IF('Checklist Parameters'!$H$101&lt;&gt;"",IFERROR(I102/'Checklist Parameters'!$H$101,0),"N/A")</f>
        <v>0</v>
      </c>
      <c r="AB102" s="148" t="str">
        <f>IF('Checklist Parameters'!$H$43&lt;&gt;"",(I102*'Checklist Parameters'!$H$43)/1000,"N/A")</f>
        <v>N/A</v>
      </c>
      <c r="AC102" s="85">
        <f>IF('Checklist Parameters'!$H$16="",$X102,IF(AND('Checklist Parameters'!$H$16&lt;$X102,'Checklist Parameters'!$H$16&gt;=3),'Checklist Parameters'!$H$16,IF(AND('Checklist Parameters'!$H$16&lt;$X102,'Checklist Parameters'!$H$16&lt;3),0,$X102)))</f>
        <v>0</v>
      </c>
      <c r="AD102" s="85" t="str">
        <f>IF(AND(I102&lt;'Checklist Parameters'!$H$22,$I102&lt;&gt;0),"Y","")</f>
        <v/>
      </c>
      <c r="AE102" s="85" t="str">
        <f>IF($AD102="Y",0,IF('Checklist Parameters'!$H$25="","&lt;no limit&gt;",ROUNDDOWN((($I102-'Checklist Parameters'!$H$24)/'Checklist Parameters'!$H$25)+1,0)))</f>
        <v>&lt;no limit&gt;</v>
      </c>
      <c r="AF102" s="174">
        <f t="shared" si="11"/>
        <v>0</v>
      </c>
      <c r="AG102" s="85">
        <f t="shared" si="6"/>
        <v>0</v>
      </c>
      <c r="AH102" s="5"/>
      <c r="AI102" s="5"/>
      <c r="AJ102" s="5"/>
      <c r="AK102" s="5"/>
      <c r="AL102" s="5"/>
      <c r="AM102" s="5"/>
      <c r="AN102" s="5"/>
      <c r="AO102" s="5"/>
      <c r="AP102" s="5"/>
      <c r="AQ102" s="5"/>
      <c r="AR102" s="5"/>
      <c r="AS102" s="5"/>
    </row>
    <row r="103" spans="1:45" s="2" customFormat="1" ht="15">
      <c r="A103" s="391"/>
      <c r="B103" s="392"/>
      <c r="C103" s="393"/>
      <c r="D103" s="393"/>
      <c r="E103" s="393"/>
      <c r="F103" s="393"/>
      <c r="G103" s="393"/>
      <c r="H103" s="394"/>
      <c r="I103" s="394"/>
      <c r="J103" s="394"/>
      <c r="K103" s="394"/>
      <c r="L103" s="394"/>
      <c r="M103" s="394"/>
      <c r="N103" s="313">
        <f>IF(IF(I103&lt;'Checklist Parameters'!$H$22,0,($I103-$L103))&lt;0,0,IF(I103&lt;'Checklist Parameters'!$H$22,0,($I103-$L103)))</f>
        <v>0</v>
      </c>
      <c r="O103" s="394"/>
      <c r="P103" s="395"/>
      <c r="Q103" s="316">
        <f t="shared" si="7"/>
        <v>0</v>
      </c>
      <c r="R103" s="87">
        <f t="shared" si="8"/>
        <v>0</v>
      </c>
      <c r="S103" s="87">
        <f>IF('Checklist Parameters'!$H$60&lt;0.2,0.2,'Checklist Parameters'!$H$60)</f>
        <v>0.72</v>
      </c>
      <c r="T103" s="88">
        <f>IF($O103="",IF('Checklist District ID'!$C$43="Y",MAX($R103:$S103)*$I103,SUM($R103:$S103)*$I103),IF(O103&gt;0,Q103*S103))</f>
        <v>0</v>
      </c>
      <c r="U103" s="88">
        <f>IF(Q103&gt;0,((I103-T103)*'Formula Matrix'!$E$39),0)</f>
        <v>0</v>
      </c>
      <c r="V103" s="88">
        <f t="shared" si="9"/>
        <v>0</v>
      </c>
      <c r="W103" s="88">
        <f>IF(V103&gt;0,(V103*'Checklist Parameters'!$H$35),0)</f>
        <v>0</v>
      </c>
      <c r="X103" s="85">
        <f t="shared" si="10"/>
        <v>0</v>
      </c>
      <c r="Y103" s="148">
        <f>IF('Checklist Parameters'!$H$102&lt;&gt;"",(I103/43560)*'Checklist Parameters'!$H$102,"N/A")</f>
        <v>0</v>
      </c>
      <c r="Z103" s="154" t="str">
        <f>IF('Checklist Parameters'!$H$58&lt;&gt;"",((I103*'Checklist Parameters'!$H$58)*'Checklist Parameters'!$H$35)/1000,"N/A")</f>
        <v>N/A</v>
      </c>
      <c r="AA103" s="154">
        <f>IF('Checklist Parameters'!$H$101&lt;&gt;"",IFERROR(I103/'Checklist Parameters'!$H$101,0),"N/A")</f>
        <v>0</v>
      </c>
      <c r="AB103" s="148" t="str">
        <f>IF('Checklist Parameters'!$H$43&lt;&gt;"",(I103*'Checklist Parameters'!$H$43)/1000,"N/A")</f>
        <v>N/A</v>
      </c>
      <c r="AC103" s="85">
        <f>IF('Checklist Parameters'!$H$16="",$X103,IF(AND('Checklist Parameters'!$H$16&lt;$X103,'Checklist Parameters'!$H$16&gt;=3),'Checklist Parameters'!$H$16,IF(AND('Checklist Parameters'!$H$16&lt;$X103,'Checklist Parameters'!$H$16&lt;3),0,$X103)))</f>
        <v>0</v>
      </c>
      <c r="AD103" s="85" t="str">
        <f>IF(AND(I103&lt;'Checklist Parameters'!$H$22,$I103&lt;&gt;0),"Y","")</f>
        <v/>
      </c>
      <c r="AE103" s="85" t="str">
        <f>IF($AD103="Y",0,IF('Checklist Parameters'!$H$25="","&lt;no limit&gt;",ROUNDDOWN((($I103-'Checklist Parameters'!$H$24)/'Checklist Parameters'!$H$25)+1,0)))</f>
        <v>&lt;no limit&gt;</v>
      </c>
      <c r="AF103" s="174">
        <f t="shared" si="11"/>
        <v>0</v>
      </c>
      <c r="AG103" s="85">
        <f t="shared" si="6"/>
        <v>0</v>
      </c>
      <c r="AH103" s="5"/>
      <c r="AI103" s="5"/>
      <c r="AJ103" s="5"/>
      <c r="AK103" s="5"/>
      <c r="AL103" s="5"/>
      <c r="AM103" s="5"/>
      <c r="AN103" s="5"/>
      <c r="AO103" s="5"/>
      <c r="AP103" s="5"/>
      <c r="AQ103" s="5"/>
      <c r="AR103" s="5"/>
      <c r="AS103" s="5"/>
    </row>
    <row r="104" spans="1:45" s="2" customFormat="1" ht="15">
      <c r="A104" s="391"/>
      <c r="B104" s="392"/>
      <c r="C104" s="393"/>
      <c r="D104" s="393"/>
      <c r="E104" s="393"/>
      <c r="F104" s="393"/>
      <c r="G104" s="393"/>
      <c r="H104" s="394"/>
      <c r="I104" s="394"/>
      <c r="J104" s="394"/>
      <c r="K104" s="394"/>
      <c r="L104" s="394"/>
      <c r="M104" s="394"/>
      <c r="N104" s="313">
        <f>IF(IF(I104&lt;'Checklist Parameters'!$H$22,0,($I104-$L104))&lt;0,0,IF(I104&lt;'Checklist Parameters'!$H$22,0,($I104-$L104)))</f>
        <v>0</v>
      </c>
      <c r="O104" s="394"/>
      <c r="P104" s="395"/>
      <c r="Q104" s="316">
        <f t="shared" si="7"/>
        <v>0</v>
      </c>
      <c r="R104" s="87">
        <f t="shared" si="8"/>
        <v>0</v>
      </c>
      <c r="S104" s="87">
        <f>IF('Checklist Parameters'!$H$60&lt;0.2,0.2,'Checklist Parameters'!$H$60)</f>
        <v>0.72</v>
      </c>
      <c r="T104" s="88">
        <f>IF($O104="",IF('Checklist District ID'!$C$43="Y",MAX($R104:$S104)*$I104,SUM($R104:$S104)*$I104),IF(O104&gt;0,Q104*S104))</f>
        <v>0</v>
      </c>
      <c r="U104" s="88">
        <f>IF(Q104&gt;0,((I104-T104)*'Formula Matrix'!$E$39),0)</f>
        <v>0</v>
      </c>
      <c r="V104" s="88">
        <f t="shared" si="9"/>
        <v>0</v>
      </c>
      <c r="W104" s="88">
        <f>IF(V104&gt;0,(V104*'Checklist Parameters'!$H$35),0)</f>
        <v>0</v>
      </c>
      <c r="X104" s="85">
        <f t="shared" si="10"/>
        <v>0</v>
      </c>
      <c r="Y104" s="148">
        <f>IF('Checklist Parameters'!$H$102&lt;&gt;"",(I104/43560)*'Checklist Parameters'!$H$102,"N/A")</f>
        <v>0</v>
      </c>
      <c r="Z104" s="154" t="str">
        <f>IF('Checklist Parameters'!$H$58&lt;&gt;"",((I104*'Checklist Parameters'!$H$58)*'Checklist Parameters'!$H$35)/1000,"N/A")</f>
        <v>N/A</v>
      </c>
      <c r="AA104" s="154">
        <f>IF('Checklist Parameters'!$H$101&lt;&gt;"",IFERROR(I104/'Checklist Parameters'!$H$101,0),"N/A")</f>
        <v>0</v>
      </c>
      <c r="AB104" s="148" t="str">
        <f>IF('Checklist Parameters'!$H$43&lt;&gt;"",(I104*'Checklist Parameters'!$H$43)/1000,"N/A")</f>
        <v>N/A</v>
      </c>
      <c r="AC104" s="85">
        <f>IF('Checklist Parameters'!$H$16="",$X104,IF(AND('Checklist Parameters'!$H$16&lt;$X104,'Checklist Parameters'!$H$16&gt;=3),'Checklist Parameters'!$H$16,IF(AND('Checklist Parameters'!$H$16&lt;$X104,'Checklist Parameters'!$H$16&lt;3),0,$X104)))</f>
        <v>0</v>
      </c>
      <c r="AD104" s="85" t="str">
        <f>IF(AND(I104&lt;'Checklist Parameters'!$H$22,$I104&lt;&gt;0),"Y","")</f>
        <v/>
      </c>
      <c r="AE104" s="85" t="str">
        <f>IF($AD104="Y",0,IF('Checklist Parameters'!$H$25="","&lt;no limit&gt;",ROUNDDOWN((($I104-'Checklist Parameters'!$H$24)/'Checklist Parameters'!$H$25)+1,0)))</f>
        <v>&lt;no limit&gt;</v>
      </c>
      <c r="AF104" s="174">
        <f t="shared" si="11"/>
        <v>0</v>
      </c>
      <c r="AG104" s="85">
        <f t="shared" si="6"/>
        <v>0</v>
      </c>
      <c r="AH104" s="5"/>
      <c r="AI104" s="5"/>
      <c r="AJ104" s="5"/>
      <c r="AK104" s="5"/>
      <c r="AL104" s="5"/>
      <c r="AM104" s="5"/>
      <c r="AN104" s="5"/>
      <c r="AO104" s="5"/>
      <c r="AP104" s="5"/>
      <c r="AQ104" s="5"/>
      <c r="AR104" s="5"/>
      <c r="AS104" s="5"/>
    </row>
    <row r="105" spans="1:45" s="2" customFormat="1" ht="15">
      <c r="A105" s="391"/>
      <c r="B105" s="392"/>
      <c r="C105" s="393"/>
      <c r="D105" s="393"/>
      <c r="E105" s="393"/>
      <c r="F105" s="393"/>
      <c r="G105" s="393"/>
      <c r="H105" s="394"/>
      <c r="I105" s="394"/>
      <c r="J105" s="394"/>
      <c r="K105" s="394"/>
      <c r="L105" s="394"/>
      <c r="M105" s="394"/>
      <c r="N105" s="313">
        <f>IF(IF(I105&lt;'Checklist Parameters'!$H$22,0,($I105-$L105))&lt;0,0,IF(I105&lt;'Checklist Parameters'!$H$22,0,($I105-$L105)))</f>
        <v>0</v>
      </c>
      <c r="O105" s="394"/>
      <c r="P105" s="395"/>
      <c r="Q105" s="316">
        <f t="shared" si="7"/>
        <v>0</v>
      </c>
      <c r="R105" s="87">
        <f t="shared" si="8"/>
        <v>0</v>
      </c>
      <c r="S105" s="87">
        <f>IF('Checklist Parameters'!$H$60&lt;0.2,0.2,'Checklist Parameters'!$H$60)</f>
        <v>0.72</v>
      </c>
      <c r="T105" s="88">
        <f>IF($O105="",IF('Checklist District ID'!$C$43="Y",MAX($R105:$S105)*$I105,SUM($R105:$S105)*$I105),IF(O105&gt;0,Q105*S105))</f>
        <v>0</v>
      </c>
      <c r="U105" s="88">
        <f>IF(Q105&gt;0,((I105-T105)*'Formula Matrix'!$E$39),0)</f>
        <v>0</v>
      </c>
      <c r="V105" s="88">
        <f t="shared" si="9"/>
        <v>0</v>
      </c>
      <c r="W105" s="88">
        <f>IF(V105&gt;0,(V105*'Checklist Parameters'!$H$35),0)</f>
        <v>0</v>
      </c>
      <c r="X105" s="85">
        <f t="shared" si="10"/>
        <v>0</v>
      </c>
      <c r="Y105" s="148">
        <f>IF('Checklist Parameters'!$H$102&lt;&gt;"",(I105/43560)*'Checklist Parameters'!$H$102,"N/A")</f>
        <v>0</v>
      </c>
      <c r="Z105" s="154" t="str">
        <f>IF('Checklist Parameters'!$H$58&lt;&gt;"",((I105*'Checklist Parameters'!$H$58)*'Checklist Parameters'!$H$35)/1000,"N/A")</f>
        <v>N/A</v>
      </c>
      <c r="AA105" s="154">
        <f>IF('Checklist Parameters'!$H$101&lt;&gt;"",IFERROR(I105/'Checklist Parameters'!$H$101,0),"N/A")</f>
        <v>0</v>
      </c>
      <c r="AB105" s="148" t="str">
        <f>IF('Checklist Parameters'!$H$43&lt;&gt;"",(I105*'Checklist Parameters'!$H$43)/1000,"N/A")</f>
        <v>N/A</v>
      </c>
      <c r="AC105" s="85">
        <f>IF('Checklist Parameters'!$H$16="",$X105,IF(AND('Checklist Parameters'!$H$16&lt;$X105,'Checklist Parameters'!$H$16&gt;=3),'Checklist Parameters'!$H$16,IF(AND('Checklist Parameters'!$H$16&lt;$X105,'Checklist Parameters'!$H$16&lt;3),0,$X105)))</f>
        <v>0</v>
      </c>
      <c r="AD105" s="85" t="str">
        <f>IF(AND(I105&lt;'Checklist Parameters'!$H$22,$I105&lt;&gt;0),"Y","")</f>
        <v/>
      </c>
      <c r="AE105" s="85" t="str">
        <f>IF($AD105="Y",0,IF('Checklist Parameters'!$H$25="","&lt;no limit&gt;",ROUNDDOWN((($I105-'Checklist Parameters'!$H$24)/'Checklist Parameters'!$H$25)+1,0)))</f>
        <v>&lt;no limit&gt;</v>
      </c>
      <c r="AF105" s="174">
        <f t="shared" si="11"/>
        <v>0</v>
      </c>
      <c r="AG105" s="85">
        <f t="shared" si="6"/>
        <v>0</v>
      </c>
      <c r="AH105" s="5"/>
      <c r="AI105" s="5"/>
      <c r="AJ105" s="5"/>
      <c r="AK105" s="5"/>
      <c r="AL105" s="5"/>
      <c r="AM105" s="5"/>
      <c r="AN105" s="5"/>
      <c r="AO105" s="5"/>
      <c r="AP105" s="5"/>
      <c r="AQ105" s="5"/>
      <c r="AR105" s="5"/>
      <c r="AS105" s="5"/>
    </row>
    <row r="106" spans="1:45" s="2" customFormat="1" ht="15">
      <c r="A106" s="391"/>
      <c r="B106" s="392"/>
      <c r="C106" s="393"/>
      <c r="D106" s="393"/>
      <c r="E106" s="393"/>
      <c r="F106" s="393"/>
      <c r="G106" s="393"/>
      <c r="H106" s="394"/>
      <c r="I106" s="394"/>
      <c r="J106" s="394"/>
      <c r="K106" s="394"/>
      <c r="L106" s="394"/>
      <c r="M106" s="394"/>
      <c r="N106" s="313">
        <f>IF(IF(I106&lt;'Checklist Parameters'!$H$22,0,($I106-$L106))&lt;0,0,IF(I106&lt;'Checklist Parameters'!$H$22,0,($I106-$L106)))</f>
        <v>0</v>
      </c>
      <c r="O106" s="394"/>
      <c r="P106" s="395"/>
      <c r="Q106" s="316">
        <f t="shared" si="7"/>
        <v>0</v>
      </c>
      <c r="R106" s="87">
        <f t="shared" si="8"/>
        <v>0</v>
      </c>
      <c r="S106" s="87">
        <f>IF('Checklist Parameters'!$H$60&lt;0.2,0.2,'Checklist Parameters'!$H$60)</f>
        <v>0.72</v>
      </c>
      <c r="T106" s="88">
        <f>IF($O106="",IF('Checklist District ID'!$C$43="Y",MAX($R106:$S106)*$I106,SUM($R106:$S106)*$I106),IF(O106&gt;0,Q106*S106))</f>
        <v>0</v>
      </c>
      <c r="U106" s="88">
        <f>IF(Q106&gt;0,((I106-T106)*'Formula Matrix'!$E$39),0)</f>
        <v>0</v>
      </c>
      <c r="V106" s="88">
        <f t="shared" si="9"/>
        <v>0</v>
      </c>
      <c r="W106" s="88">
        <f>IF(V106&gt;0,(V106*'Checklist Parameters'!$H$35),0)</f>
        <v>0</v>
      </c>
      <c r="X106" s="85">
        <f t="shared" si="10"/>
        <v>0</v>
      </c>
      <c r="Y106" s="148">
        <f>IF('Checklist Parameters'!$H$102&lt;&gt;"",(I106/43560)*'Checklist Parameters'!$H$102,"N/A")</f>
        <v>0</v>
      </c>
      <c r="Z106" s="154" t="str">
        <f>IF('Checklist Parameters'!$H$58&lt;&gt;"",((I106*'Checklist Parameters'!$H$58)*'Checklist Parameters'!$H$35)/1000,"N/A")</f>
        <v>N/A</v>
      </c>
      <c r="AA106" s="154">
        <f>IF('Checklist Parameters'!$H$101&lt;&gt;"",IFERROR(I106/'Checklist Parameters'!$H$101,0),"N/A")</f>
        <v>0</v>
      </c>
      <c r="AB106" s="148" t="str">
        <f>IF('Checklist Parameters'!$H$43&lt;&gt;"",(I106*'Checklist Parameters'!$H$43)/1000,"N/A")</f>
        <v>N/A</v>
      </c>
      <c r="AC106" s="85">
        <f>IF('Checklist Parameters'!$H$16="",$X106,IF(AND('Checklist Parameters'!$H$16&lt;$X106,'Checklist Parameters'!$H$16&gt;=3),'Checklist Parameters'!$H$16,IF(AND('Checklist Parameters'!$H$16&lt;$X106,'Checklist Parameters'!$H$16&lt;3),0,$X106)))</f>
        <v>0</v>
      </c>
      <c r="AD106" s="85" t="str">
        <f>IF(AND(I106&lt;'Checklist Parameters'!$H$22,$I106&lt;&gt;0),"Y","")</f>
        <v/>
      </c>
      <c r="AE106" s="85" t="str">
        <f>IF($AD106="Y",0,IF('Checklist Parameters'!$H$25="","&lt;no limit&gt;",ROUNDDOWN((($I106-'Checklist Parameters'!$H$24)/'Checklist Parameters'!$H$25)+1,0)))</f>
        <v>&lt;no limit&gt;</v>
      </c>
      <c r="AF106" s="174">
        <f t="shared" si="11"/>
        <v>0</v>
      </c>
      <c r="AG106" s="85">
        <f t="shared" si="6"/>
        <v>0</v>
      </c>
      <c r="AH106" s="5"/>
      <c r="AI106" s="5"/>
      <c r="AJ106" s="5"/>
      <c r="AK106" s="5"/>
      <c r="AL106" s="5"/>
      <c r="AM106" s="5"/>
      <c r="AN106" s="5"/>
      <c r="AO106" s="5"/>
      <c r="AP106" s="5"/>
      <c r="AQ106" s="5"/>
      <c r="AR106" s="5"/>
      <c r="AS106" s="5"/>
    </row>
    <row r="107" spans="1:45" s="2" customFormat="1" ht="15">
      <c r="A107" s="391"/>
      <c r="B107" s="392"/>
      <c r="C107" s="393"/>
      <c r="D107" s="393"/>
      <c r="E107" s="393"/>
      <c r="F107" s="393"/>
      <c r="G107" s="393"/>
      <c r="H107" s="394"/>
      <c r="I107" s="394"/>
      <c r="J107" s="394"/>
      <c r="K107" s="394"/>
      <c r="L107" s="394"/>
      <c r="M107" s="394"/>
      <c r="N107" s="313">
        <f>IF(IF(I107&lt;'Checklist Parameters'!$H$22,0,($I107-$L107))&lt;0,0,IF(I107&lt;'Checklist Parameters'!$H$22,0,($I107-$L107)))</f>
        <v>0</v>
      </c>
      <c r="O107" s="394"/>
      <c r="P107" s="395"/>
      <c r="Q107" s="316">
        <f t="shared" si="7"/>
        <v>0</v>
      </c>
      <c r="R107" s="87">
        <f t="shared" si="8"/>
        <v>0</v>
      </c>
      <c r="S107" s="87">
        <f>IF('Checklist Parameters'!$H$60&lt;0.2,0.2,'Checklist Parameters'!$H$60)</f>
        <v>0.72</v>
      </c>
      <c r="T107" s="88">
        <f>IF($O107="",IF('Checklist District ID'!$C$43="Y",MAX($R107:$S107)*$I107,SUM($R107:$S107)*$I107),IF(O107&gt;0,Q107*S107))</f>
        <v>0</v>
      </c>
      <c r="U107" s="88">
        <f>IF(Q107&gt;0,((I107-T107)*'Formula Matrix'!$E$39),0)</f>
        <v>0</v>
      </c>
      <c r="V107" s="88">
        <f t="shared" si="9"/>
        <v>0</v>
      </c>
      <c r="W107" s="88">
        <f>IF(V107&gt;0,(V107*'Checklist Parameters'!$H$35),0)</f>
        <v>0</v>
      </c>
      <c r="X107" s="85">
        <f t="shared" si="10"/>
        <v>0</v>
      </c>
      <c r="Y107" s="148">
        <f>IF('Checklist Parameters'!$H$102&lt;&gt;"",(I107/43560)*'Checklist Parameters'!$H$102,"N/A")</f>
        <v>0</v>
      </c>
      <c r="Z107" s="154" t="str">
        <f>IF('Checklist Parameters'!$H$58&lt;&gt;"",((I107*'Checklist Parameters'!$H$58)*'Checklist Parameters'!$H$35)/1000,"N/A")</f>
        <v>N/A</v>
      </c>
      <c r="AA107" s="154">
        <f>IF('Checklist Parameters'!$H$101&lt;&gt;"",IFERROR(I107/'Checklist Parameters'!$H$101,0),"N/A")</f>
        <v>0</v>
      </c>
      <c r="AB107" s="148" t="str">
        <f>IF('Checklist Parameters'!$H$43&lt;&gt;"",(I107*'Checklist Parameters'!$H$43)/1000,"N/A")</f>
        <v>N/A</v>
      </c>
      <c r="AC107" s="85">
        <f>IF('Checklist Parameters'!$H$16="",$X107,IF(AND('Checklist Parameters'!$H$16&lt;$X107,'Checklist Parameters'!$H$16&gt;=3),'Checklist Parameters'!$H$16,IF(AND('Checklist Parameters'!$H$16&lt;$X107,'Checklist Parameters'!$H$16&lt;3),0,$X107)))</f>
        <v>0</v>
      </c>
      <c r="AD107" s="85" t="str">
        <f>IF(AND(I107&lt;'Checklist Parameters'!$H$22,$I107&lt;&gt;0),"Y","")</f>
        <v/>
      </c>
      <c r="AE107" s="85" t="str">
        <f>IF($AD107="Y",0,IF('Checklist Parameters'!$H$25="","&lt;no limit&gt;",ROUNDDOWN((($I107-'Checklist Parameters'!$H$24)/'Checklist Parameters'!$H$25)+1,0)))</f>
        <v>&lt;no limit&gt;</v>
      </c>
      <c r="AF107" s="174">
        <f t="shared" si="11"/>
        <v>0</v>
      </c>
      <c r="AG107" s="85">
        <f t="shared" si="6"/>
        <v>0</v>
      </c>
      <c r="AH107" s="5"/>
      <c r="AI107" s="5"/>
      <c r="AJ107" s="5"/>
      <c r="AK107" s="5"/>
      <c r="AL107" s="5"/>
      <c r="AM107" s="5"/>
      <c r="AN107" s="5"/>
      <c r="AO107" s="5"/>
      <c r="AP107" s="5"/>
      <c r="AQ107" s="5"/>
      <c r="AR107" s="5"/>
      <c r="AS107" s="5"/>
    </row>
    <row r="108" spans="1:45" s="2" customFormat="1" ht="15">
      <c r="A108" s="391"/>
      <c r="B108" s="392"/>
      <c r="C108" s="393"/>
      <c r="D108" s="393"/>
      <c r="E108" s="393"/>
      <c r="F108" s="393"/>
      <c r="G108" s="393"/>
      <c r="H108" s="394"/>
      <c r="I108" s="394"/>
      <c r="J108" s="394"/>
      <c r="K108" s="394"/>
      <c r="L108" s="394"/>
      <c r="M108" s="394"/>
      <c r="N108" s="313">
        <f>IF(IF(I108&lt;'Checklist Parameters'!$H$22,0,($I108-$L108))&lt;0,0,IF(I108&lt;'Checklist Parameters'!$H$22,0,($I108-$L108)))</f>
        <v>0</v>
      </c>
      <c r="O108" s="394"/>
      <c r="P108" s="395"/>
      <c r="Q108" s="316">
        <f t="shared" si="7"/>
        <v>0</v>
      </c>
      <c r="R108" s="87">
        <f t="shared" si="8"/>
        <v>0</v>
      </c>
      <c r="S108" s="87">
        <f>IF('Checklist Parameters'!$H$60&lt;0.2,0.2,'Checklist Parameters'!$H$60)</f>
        <v>0.72</v>
      </c>
      <c r="T108" s="88">
        <f>IF($O108="",IF('Checklist District ID'!$C$43="Y",MAX($R108:$S108)*$I108,SUM($R108:$S108)*$I108),IF(O108&gt;0,Q108*S108))</f>
        <v>0</v>
      </c>
      <c r="U108" s="88">
        <f>IF(Q108&gt;0,((I108-T108)*'Formula Matrix'!$E$39),0)</f>
        <v>0</v>
      </c>
      <c r="V108" s="88">
        <f t="shared" si="9"/>
        <v>0</v>
      </c>
      <c r="W108" s="88">
        <f>IF(V108&gt;0,(V108*'Checklist Parameters'!$H$35),0)</f>
        <v>0</v>
      </c>
      <c r="X108" s="85">
        <f t="shared" si="10"/>
        <v>0</v>
      </c>
      <c r="Y108" s="148">
        <f>IF('Checklist Parameters'!$H$102&lt;&gt;"",(I108/43560)*'Checklist Parameters'!$H$102,"N/A")</f>
        <v>0</v>
      </c>
      <c r="Z108" s="154" t="str">
        <f>IF('Checklist Parameters'!$H$58&lt;&gt;"",((I108*'Checklist Parameters'!$H$58)*'Checklist Parameters'!$H$35)/1000,"N/A")</f>
        <v>N/A</v>
      </c>
      <c r="AA108" s="154">
        <f>IF('Checklist Parameters'!$H$101&lt;&gt;"",IFERROR(I108/'Checklist Parameters'!$H$101,0),"N/A")</f>
        <v>0</v>
      </c>
      <c r="AB108" s="148" t="str">
        <f>IF('Checklist Parameters'!$H$43&lt;&gt;"",(I108*'Checklist Parameters'!$H$43)/1000,"N/A")</f>
        <v>N/A</v>
      </c>
      <c r="AC108" s="85">
        <f>IF('Checklist Parameters'!$H$16="",$X108,IF(AND('Checklist Parameters'!$H$16&lt;$X108,'Checklist Parameters'!$H$16&gt;=3),'Checklist Parameters'!$H$16,IF(AND('Checklist Parameters'!$H$16&lt;$X108,'Checklist Parameters'!$H$16&lt;3),0,$X108)))</f>
        <v>0</v>
      </c>
      <c r="AD108" s="85" t="str">
        <f>IF(AND(I108&lt;'Checklist Parameters'!$H$22,$I108&lt;&gt;0),"Y","")</f>
        <v/>
      </c>
      <c r="AE108" s="85" t="str">
        <f>IF($AD108="Y",0,IF('Checklist Parameters'!$H$25="","&lt;no limit&gt;",ROUNDDOWN((($I108-'Checklist Parameters'!$H$24)/'Checklist Parameters'!$H$25)+1,0)))</f>
        <v>&lt;no limit&gt;</v>
      </c>
      <c r="AF108" s="174">
        <f t="shared" si="11"/>
        <v>0</v>
      </c>
      <c r="AG108" s="85">
        <f t="shared" si="6"/>
        <v>0</v>
      </c>
      <c r="AH108" s="5"/>
      <c r="AI108" s="5"/>
      <c r="AJ108" s="5"/>
      <c r="AK108" s="5"/>
      <c r="AL108" s="5"/>
      <c r="AM108" s="5"/>
      <c r="AN108" s="5"/>
      <c r="AO108" s="5"/>
      <c r="AP108" s="5"/>
      <c r="AQ108" s="5"/>
      <c r="AR108" s="5"/>
      <c r="AS108" s="5"/>
    </row>
    <row r="109" spans="1:45" s="2" customFormat="1" ht="15">
      <c r="A109" s="391"/>
      <c r="B109" s="392"/>
      <c r="C109" s="393"/>
      <c r="D109" s="393"/>
      <c r="E109" s="393"/>
      <c r="F109" s="393"/>
      <c r="G109" s="393"/>
      <c r="H109" s="394"/>
      <c r="I109" s="394"/>
      <c r="J109" s="394"/>
      <c r="K109" s="394"/>
      <c r="L109" s="394"/>
      <c r="M109" s="394"/>
      <c r="N109" s="313">
        <f>IF(IF(I109&lt;'Checklist Parameters'!$H$22,0,($I109-$L109))&lt;0,0,IF(I109&lt;'Checklist Parameters'!$H$22,0,($I109-$L109)))</f>
        <v>0</v>
      </c>
      <c r="O109" s="394"/>
      <c r="P109" s="395"/>
      <c r="Q109" s="316">
        <f t="shared" si="7"/>
        <v>0</v>
      </c>
      <c r="R109" s="87">
        <f t="shared" si="8"/>
        <v>0</v>
      </c>
      <c r="S109" s="87">
        <f>IF('Checklist Parameters'!$H$60&lt;0.2,0.2,'Checklist Parameters'!$H$60)</f>
        <v>0.72</v>
      </c>
      <c r="T109" s="88">
        <f>IF($O109="",IF('Checklist District ID'!$C$43="Y",MAX($R109:$S109)*$I109,SUM($R109:$S109)*$I109),IF(O109&gt;0,Q109*S109))</f>
        <v>0</v>
      </c>
      <c r="U109" s="88">
        <f>IF(Q109&gt;0,((I109-T109)*'Formula Matrix'!$E$39),0)</f>
        <v>0</v>
      </c>
      <c r="V109" s="88">
        <f t="shared" si="9"/>
        <v>0</v>
      </c>
      <c r="W109" s="88">
        <f>IF(V109&gt;0,(V109*'Checklist Parameters'!$H$35),0)</f>
        <v>0</v>
      </c>
      <c r="X109" s="85">
        <f t="shared" si="10"/>
        <v>0</v>
      </c>
      <c r="Y109" s="148">
        <f>IF('Checklist Parameters'!$H$102&lt;&gt;"",(I109/43560)*'Checklist Parameters'!$H$102,"N/A")</f>
        <v>0</v>
      </c>
      <c r="Z109" s="154" t="str">
        <f>IF('Checklist Parameters'!$H$58&lt;&gt;"",((I109*'Checklist Parameters'!$H$58)*'Checklist Parameters'!$H$35)/1000,"N/A")</f>
        <v>N/A</v>
      </c>
      <c r="AA109" s="154">
        <f>IF('Checklist Parameters'!$H$101&lt;&gt;"",IFERROR(I109/'Checklist Parameters'!$H$101,0),"N/A")</f>
        <v>0</v>
      </c>
      <c r="AB109" s="148" t="str">
        <f>IF('Checklist Parameters'!$H$43&lt;&gt;"",(I109*'Checklist Parameters'!$H$43)/1000,"N/A")</f>
        <v>N/A</v>
      </c>
      <c r="AC109" s="85">
        <f>IF('Checklist Parameters'!$H$16="",$X109,IF(AND('Checklist Parameters'!$H$16&lt;$X109,'Checklist Parameters'!$H$16&gt;=3),'Checklist Parameters'!$H$16,IF(AND('Checklist Parameters'!$H$16&lt;$X109,'Checklist Parameters'!$H$16&lt;3),0,$X109)))</f>
        <v>0</v>
      </c>
      <c r="AD109" s="85" t="str">
        <f>IF(AND(I109&lt;'Checklist Parameters'!$H$22,$I109&lt;&gt;0),"Y","")</f>
        <v/>
      </c>
      <c r="AE109" s="85" t="str">
        <f>IF($AD109="Y",0,IF('Checklist Parameters'!$H$25="","&lt;no limit&gt;",ROUNDDOWN((($I109-'Checklist Parameters'!$H$24)/'Checklist Parameters'!$H$25)+1,0)))</f>
        <v>&lt;no limit&gt;</v>
      </c>
      <c r="AF109" s="174">
        <f t="shared" si="11"/>
        <v>0</v>
      </c>
      <c r="AG109" s="85">
        <f t="shared" si="6"/>
        <v>0</v>
      </c>
      <c r="AH109" s="5"/>
      <c r="AI109" s="5"/>
      <c r="AJ109" s="5"/>
      <c r="AK109" s="5"/>
      <c r="AL109" s="5"/>
      <c r="AM109" s="5"/>
      <c r="AN109" s="5"/>
      <c r="AO109" s="5"/>
      <c r="AP109" s="5"/>
      <c r="AQ109" s="5"/>
      <c r="AR109" s="5"/>
      <c r="AS109" s="5"/>
    </row>
    <row r="110" spans="1:45" s="2" customFormat="1" ht="15">
      <c r="A110" s="391"/>
      <c r="B110" s="392"/>
      <c r="C110" s="393"/>
      <c r="D110" s="393"/>
      <c r="E110" s="393"/>
      <c r="F110" s="393"/>
      <c r="G110" s="393"/>
      <c r="H110" s="394"/>
      <c r="I110" s="394"/>
      <c r="J110" s="394"/>
      <c r="K110" s="394"/>
      <c r="L110" s="394"/>
      <c r="M110" s="394"/>
      <c r="N110" s="313">
        <f>IF(IF(I110&lt;'Checklist Parameters'!$H$22,0,($I110-$L110))&lt;0,0,IF(I110&lt;'Checklist Parameters'!$H$22,0,($I110-$L110)))</f>
        <v>0</v>
      </c>
      <c r="O110" s="394"/>
      <c r="P110" s="395"/>
      <c r="Q110" s="316">
        <f t="shared" si="7"/>
        <v>0</v>
      </c>
      <c r="R110" s="87">
        <f t="shared" si="8"/>
        <v>0</v>
      </c>
      <c r="S110" s="87">
        <f>IF('Checklist Parameters'!$H$60&lt;0.2,0.2,'Checklist Parameters'!$H$60)</f>
        <v>0.72</v>
      </c>
      <c r="T110" s="88">
        <f>IF($O110="",IF('Checklist District ID'!$C$43="Y",MAX($R110:$S110)*$I110,SUM($R110:$S110)*$I110),IF(O110&gt;0,Q110*S110))</f>
        <v>0</v>
      </c>
      <c r="U110" s="88">
        <f>IF(Q110&gt;0,((I110-T110)*'Formula Matrix'!$E$39),0)</f>
        <v>0</v>
      </c>
      <c r="V110" s="88">
        <f t="shared" si="9"/>
        <v>0</v>
      </c>
      <c r="W110" s="88">
        <f>IF(V110&gt;0,(V110*'Checklist Parameters'!$H$35),0)</f>
        <v>0</v>
      </c>
      <c r="X110" s="85">
        <f t="shared" si="10"/>
        <v>0</v>
      </c>
      <c r="Y110" s="148">
        <f>IF('Checklist Parameters'!$H$102&lt;&gt;"",(I110/43560)*'Checklist Parameters'!$H$102,"N/A")</f>
        <v>0</v>
      </c>
      <c r="Z110" s="154" t="str">
        <f>IF('Checklist Parameters'!$H$58&lt;&gt;"",((I110*'Checklist Parameters'!$H$58)*'Checklist Parameters'!$H$35)/1000,"N/A")</f>
        <v>N/A</v>
      </c>
      <c r="AA110" s="154">
        <f>IF('Checklist Parameters'!$H$101&lt;&gt;"",IFERROR(I110/'Checklist Parameters'!$H$101,0),"N/A")</f>
        <v>0</v>
      </c>
      <c r="AB110" s="148" t="str">
        <f>IF('Checklist Parameters'!$H$43&lt;&gt;"",(I110*'Checklist Parameters'!$H$43)/1000,"N/A")</f>
        <v>N/A</v>
      </c>
      <c r="AC110" s="85">
        <f>IF('Checklist Parameters'!$H$16="",$X110,IF(AND('Checklist Parameters'!$H$16&lt;$X110,'Checklist Parameters'!$H$16&gt;=3),'Checklist Parameters'!$H$16,IF(AND('Checklist Parameters'!$H$16&lt;$X110,'Checklist Parameters'!$H$16&lt;3),0,$X110)))</f>
        <v>0</v>
      </c>
      <c r="AD110" s="85" t="str">
        <f>IF(AND(I110&lt;'Checklist Parameters'!$H$22,$I110&lt;&gt;0),"Y","")</f>
        <v/>
      </c>
      <c r="AE110" s="85" t="str">
        <f>IF($AD110="Y",0,IF('Checklist Parameters'!$H$25="","&lt;no limit&gt;",ROUNDDOWN((($I110-'Checklist Parameters'!$H$24)/'Checklist Parameters'!$H$25)+1,0)))</f>
        <v>&lt;no limit&gt;</v>
      </c>
      <c r="AF110" s="174">
        <f t="shared" si="11"/>
        <v>0</v>
      </c>
      <c r="AG110" s="85">
        <f t="shared" si="6"/>
        <v>0</v>
      </c>
      <c r="AH110" s="5"/>
      <c r="AI110" s="5"/>
      <c r="AJ110" s="5"/>
      <c r="AK110" s="5"/>
      <c r="AL110" s="5"/>
      <c r="AM110" s="5"/>
      <c r="AN110" s="5"/>
      <c r="AO110" s="5"/>
      <c r="AP110" s="5"/>
      <c r="AQ110" s="5"/>
      <c r="AR110" s="5"/>
      <c r="AS110" s="5"/>
    </row>
    <row r="111" spans="1:45" s="2" customFormat="1" ht="15">
      <c r="A111" s="391"/>
      <c r="B111" s="392"/>
      <c r="C111" s="393"/>
      <c r="D111" s="393"/>
      <c r="E111" s="393"/>
      <c r="F111" s="393"/>
      <c r="G111" s="393"/>
      <c r="H111" s="394"/>
      <c r="I111" s="394"/>
      <c r="J111" s="394"/>
      <c r="K111" s="394"/>
      <c r="L111" s="394"/>
      <c r="M111" s="394"/>
      <c r="N111" s="313">
        <f>IF(IF(I111&lt;'Checklist Parameters'!$H$22,0,($I111-$L111))&lt;0,0,IF(I111&lt;'Checklist Parameters'!$H$22,0,($I111-$L111)))</f>
        <v>0</v>
      </c>
      <c r="O111" s="394"/>
      <c r="P111" s="395"/>
      <c r="Q111" s="316">
        <f t="shared" si="7"/>
        <v>0</v>
      </c>
      <c r="R111" s="87">
        <f t="shared" si="8"/>
        <v>0</v>
      </c>
      <c r="S111" s="87">
        <f>IF('Checklist Parameters'!$H$60&lt;0.2,0.2,'Checklist Parameters'!$H$60)</f>
        <v>0.72</v>
      </c>
      <c r="T111" s="88">
        <f>IF($O111="",IF('Checklist District ID'!$C$43="Y",MAX($R111:$S111)*$I111,SUM($R111:$S111)*$I111),IF(O111&gt;0,Q111*S111))</f>
        <v>0</v>
      </c>
      <c r="U111" s="88">
        <f>IF(Q111&gt;0,((I111-T111)*'Formula Matrix'!$E$39),0)</f>
        <v>0</v>
      </c>
      <c r="V111" s="88">
        <f t="shared" si="9"/>
        <v>0</v>
      </c>
      <c r="W111" s="88">
        <f>IF(V111&gt;0,(V111*'Checklist Parameters'!$H$35),0)</f>
        <v>0</v>
      </c>
      <c r="X111" s="85">
        <f t="shared" si="10"/>
        <v>0</v>
      </c>
      <c r="Y111" s="148">
        <f>IF('Checklist Parameters'!$H$102&lt;&gt;"",(I111/43560)*'Checklist Parameters'!$H$102,"N/A")</f>
        <v>0</v>
      </c>
      <c r="Z111" s="154" t="str">
        <f>IF('Checklist Parameters'!$H$58&lt;&gt;"",((I111*'Checklist Parameters'!$H$58)*'Checklist Parameters'!$H$35)/1000,"N/A")</f>
        <v>N/A</v>
      </c>
      <c r="AA111" s="154">
        <f>IF('Checklist Parameters'!$H$101&lt;&gt;"",IFERROR(I111/'Checklist Parameters'!$H$101,0),"N/A")</f>
        <v>0</v>
      </c>
      <c r="AB111" s="148" t="str">
        <f>IF('Checklist Parameters'!$H$43&lt;&gt;"",(I111*'Checklist Parameters'!$H$43)/1000,"N/A")</f>
        <v>N/A</v>
      </c>
      <c r="AC111" s="85">
        <f>IF('Checklist Parameters'!$H$16="",$X111,IF(AND('Checklist Parameters'!$H$16&lt;$X111,'Checklist Parameters'!$H$16&gt;=3),'Checklist Parameters'!$H$16,IF(AND('Checklist Parameters'!$H$16&lt;$X111,'Checklist Parameters'!$H$16&lt;3),0,$X111)))</f>
        <v>0</v>
      </c>
      <c r="AD111" s="85" t="str">
        <f>IF(AND(I111&lt;'Checklist Parameters'!$H$22,$I111&lt;&gt;0),"Y","")</f>
        <v/>
      </c>
      <c r="AE111" s="85" t="str">
        <f>IF($AD111="Y",0,IF('Checklist Parameters'!$H$25="","&lt;no limit&gt;",ROUNDDOWN((($I111-'Checklist Parameters'!$H$24)/'Checklist Parameters'!$H$25)+1,0)))</f>
        <v>&lt;no limit&gt;</v>
      </c>
      <c r="AF111" s="174">
        <f t="shared" si="11"/>
        <v>0</v>
      </c>
      <c r="AG111" s="85">
        <f t="shared" si="6"/>
        <v>0</v>
      </c>
      <c r="AH111" s="5"/>
      <c r="AI111" s="5"/>
      <c r="AJ111" s="5"/>
      <c r="AK111" s="5"/>
      <c r="AL111" s="5"/>
      <c r="AM111" s="5"/>
      <c r="AN111" s="5"/>
      <c r="AO111" s="5"/>
      <c r="AP111" s="5"/>
      <c r="AQ111" s="5"/>
      <c r="AR111" s="5"/>
      <c r="AS111" s="5"/>
    </row>
    <row r="112" spans="1:45" s="2" customFormat="1" ht="15">
      <c r="A112" s="391"/>
      <c r="B112" s="392"/>
      <c r="C112" s="393"/>
      <c r="D112" s="393"/>
      <c r="E112" s="393"/>
      <c r="F112" s="393"/>
      <c r="G112" s="393"/>
      <c r="H112" s="394"/>
      <c r="I112" s="394"/>
      <c r="J112" s="394"/>
      <c r="K112" s="394"/>
      <c r="L112" s="394"/>
      <c r="M112" s="394"/>
      <c r="N112" s="313">
        <f>IF(IF(I112&lt;'Checklist Parameters'!$H$22,0,($I112-$L112))&lt;0,0,IF(I112&lt;'Checklist Parameters'!$H$22,0,($I112-$L112)))</f>
        <v>0</v>
      </c>
      <c r="O112" s="394"/>
      <c r="P112" s="395"/>
      <c r="Q112" s="316">
        <f t="shared" si="7"/>
        <v>0</v>
      </c>
      <c r="R112" s="87">
        <f t="shared" si="8"/>
        <v>0</v>
      </c>
      <c r="S112" s="87">
        <f>IF('Checklist Parameters'!$H$60&lt;0.2,0.2,'Checklist Parameters'!$H$60)</f>
        <v>0.72</v>
      </c>
      <c r="T112" s="88">
        <f>IF($O112="",IF('Checklist District ID'!$C$43="Y",MAX($R112:$S112)*$I112,SUM($R112:$S112)*$I112),IF(O112&gt;0,Q112*S112))</f>
        <v>0</v>
      </c>
      <c r="U112" s="88">
        <f>IF(Q112&gt;0,((I112-T112)*'Formula Matrix'!$E$39),0)</f>
        <v>0</v>
      </c>
      <c r="V112" s="88">
        <f t="shared" si="9"/>
        <v>0</v>
      </c>
      <c r="W112" s="88">
        <f>IF(V112&gt;0,(V112*'Checklist Parameters'!$H$35),0)</f>
        <v>0</v>
      </c>
      <c r="X112" s="85">
        <f t="shared" si="10"/>
        <v>0</v>
      </c>
      <c r="Y112" s="148">
        <f>IF('Checklist Parameters'!$H$102&lt;&gt;"",(I112/43560)*'Checklist Parameters'!$H$102,"N/A")</f>
        <v>0</v>
      </c>
      <c r="Z112" s="154" t="str">
        <f>IF('Checklist Parameters'!$H$58&lt;&gt;"",((I112*'Checklist Parameters'!$H$58)*'Checklist Parameters'!$H$35)/1000,"N/A")</f>
        <v>N/A</v>
      </c>
      <c r="AA112" s="154">
        <f>IF('Checklist Parameters'!$H$101&lt;&gt;"",IFERROR(I112/'Checklist Parameters'!$H$101,0),"N/A")</f>
        <v>0</v>
      </c>
      <c r="AB112" s="148" t="str">
        <f>IF('Checklist Parameters'!$H$43&lt;&gt;"",(I112*'Checklist Parameters'!$H$43)/1000,"N/A")</f>
        <v>N/A</v>
      </c>
      <c r="AC112" s="85">
        <f>IF('Checklist Parameters'!$H$16="",$X112,IF(AND('Checklist Parameters'!$H$16&lt;$X112,'Checklist Parameters'!$H$16&gt;=3),'Checklist Parameters'!$H$16,IF(AND('Checklist Parameters'!$H$16&lt;$X112,'Checklist Parameters'!$H$16&lt;3),0,$X112)))</f>
        <v>0</v>
      </c>
      <c r="AD112" s="85" t="str">
        <f>IF(AND(I112&lt;'Checklist Parameters'!$H$22,$I112&lt;&gt;0),"Y","")</f>
        <v/>
      </c>
      <c r="AE112" s="85" t="str">
        <f>IF($AD112="Y",0,IF('Checklist Parameters'!$H$25="","&lt;no limit&gt;",ROUNDDOWN((($I112-'Checklist Parameters'!$H$24)/'Checklist Parameters'!$H$25)+1,0)))</f>
        <v>&lt;no limit&gt;</v>
      </c>
      <c r="AF112" s="174">
        <f t="shared" si="11"/>
        <v>0</v>
      </c>
      <c r="AG112" s="85">
        <f t="shared" si="6"/>
        <v>0</v>
      </c>
      <c r="AH112" s="5"/>
      <c r="AI112" s="5"/>
      <c r="AJ112" s="5"/>
      <c r="AK112" s="5"/>
      <c r="AL112" s="5"/>
      <c r="AM112" s="5"/>
      <c r="AN112" s="5"/>
      <c r="AO112" s="5"/>
      <c r="AP112" s="5"/>
      <c r="AQ112" s="5"/>
      <c r="AR112" s="5"/>
      <c r="AS112" s="5"/>
    </row>
    <row r="113" spans="1:45" s="2" customFormat="1" ht="15">
      <c r="A113" s="391"/>
      <c r="B113" s="392"/>
      <c r="C113" s="393"/>
      <c r="D113" s="393"/>
      <c r="E113" s="393"/>
      <c r="F113" s="393"/>
      <c r="G113" s="393"/>
      <c r="H113" s="394"/>
      <c r="I113" s="394"/>
      <c r="J113" s="394"/>
      <c r="K113" s="394"/>
      <c r="L113" s="394"/>
      <c r="M113" s="394"/>
      <c r="N113" s="313">
        <f>IF(IF(I113&lt;'Checklist Parameters'!$H$22,0,($I113-$L113))&lt;0,0,IF(I113&lt;'Checklist Parameters'!$H$22,0,($I113-$L113)))</f>
        <v>0</v>
      </c>
      <c r="O113" s="394"/>
      <c r="P113" s="395"/>
      <c r="Q113" s="316">
        <f t="shared" si="7"/>
        <v>0</v>
      </c>
      <c r="R113" s="87">
        <f t="shared" si="8"/>
        <v>0</v>
      </c>
      <c r="S113" s="87">
        <f>IF('Checklist Parameters'!$H$60&lt;0.2,0.2,'Checklist Parameters'!$H$60)</f>
        <v>0.72</v>
      </c>
      <c r="T113" s="88">
        <f>IF($O113="",IF('Checklist District ID'!$C$43="Y",MAX($R113:$S113)*$I113,SUM($R113:$S113)*$I113),IF(O113&gt;0,Q113*S113))</f>
        <v>0</v>
      </c>
      <c r="U113" s="88">
        <f>IF(Q113&gt;0,((I113-T113)*'Formula Matrix'!$E$39),0)</f>
        <v>0</v>
      </c>
      <c r="V113" s="88">
        <f t="shared" si="9"/>
        <v>0</v>
      </c>
      <c r="W113" s="88">
        <f>IF(V113&gt;0,(V113*'Checklist Parameters'!$H$35),0)</f>
        <v>0</v>
      </c>
      <c r="X113" s="85">
        <f t="shared" si="10"/>
        <v>0</v>
      </c>
      <c r="Y113" s="148">
        <f>IF('Checklist Parameters'!$H$102&lt;&gt;"",(I113/43560)*'Checklist Parameters'!$H$102,"N/A")</f>
        <v>0</v>
      </c>
      <c r="Z113" s="154" t="str">
        <f>IF('Checklist Parameters'!$H$58&lt;&gt;"",((I113*'Checklist Parameters'!$H$58)*'Checklist Parameters'!$H$35)/1000,"N/A")</f>
        <v>N/A</v>
      </c>
      <c r="AA113" s="154">
        <f>IF('Checklist Parameters'!$H$101&lt;&gt;"",IFERROR(I113/'Checklist Parameters'!$H$101,0),"N/A")</f>
        <v>0</v>
      </c>
      <c r="AB113" s="148" t="str">
        <f>IF('Checklist Parameters'!$H$43&lt;&gt;"",(I113*'Checklist Parameters'!$H$43)/1000,"N/A")</f>
        <v>N/A</v>
      </c>
      <c r="AC113" s="85">
        <f>IF('Checklist Parameters'!$H$16="",$X113,IF(AND('Checklist Parameters'!$H$16&lt;$X113,'Checklist Parameters'!$H$16&gt;=3),'Checklist Parameters'!$H$16,IF(AND('Checklist Parameters'!$H$16&lt;$X113,'Checklist Parameters'!$H$16&lt;3),0,$X113)))</f>
        <v>0</v>
      </c>
      <c r="AD113" s="85" t="str">
        <f>IF(AND(I113&lt;'Checklist Parameters'!$H$22,$I113&lt;&gt;0),"Y","")</f>
        <v/>
      </c>
      <c r="AE113" s="85" t="str">
        <f>IF($AD113="Y",0,IF('Checklist Parameters'!$H$25="","&lt;no limit&gt;",ROUNDDOWN((($I113-'Checklist Parameters'!$H$24)/'Checklist Parameters'!$H$25)+1,0)))</f>
        <v>&lt;no limit&gt;</v>
      </c>
      <c r="AF113" s="174">
        <f t="shared" si="11"/>
        <v>0</v>
      </c>
      <c r="AG113" s="85">
        <f t="shared" si="6"/>
        <v>0</v>
      </c>
      <c r="AH113" s="5"/>
      <c r="AI113" s="5"/>
      <c r="AJ113" s="5"/>
      <c r="AK113" s="5"/>
      <c r="AL113" s="5"/>
      <c r="AM113" s="5"/>
      <c r="AN113" s="5"/>
      <c r="AO113" s="5"/>
      <c r="AP113" s="5"/>
      <c r="AQ113" s="5"/>
      <c r="AR113" s="5"/>
      <c r="AS113" s="5"/>
    </row>
    <row r="114" spans="1:45" s="2" customFormat="1" ht="15">
      <c r="A114" s="391"/>
      <c r="B114" s="392"/>
      <c r="C114" s="393"/>
      <c r="D114" s="393"/>
      <c r="E114" s="393"/>
      <c r="F114" s="393"/>
      <c r="G114" s="393"/>
      <c r="H114" s="394"/>
      <c r="I114" s="394"/>
      <c r="J114" s="394"/>
      <c r="K114" s="394"/>
      <c r="L114" s="394"/>
      <c r="M114" s="394"/>
      <c r="N114" s="313">
        <f>IF(IF(I114&lt;'Checklist Parameters'!$H$22,0,($I114-$L114))&lt;0,0,IF(I114&lt;'Checklist Parameters'!$H$22,0,($I114-$L114)))</f>
        <v>0</v>
      </c>
      <c r="O114" s="394"/>
      <c r="P114" s="395"/>
      <c r="Q114" s="316">
        <f t="shared" si="7"/>
        <v>0</v>
      </c>
      <c r="R114" s="87">
        <f t="shared" si="8"/>
        <v>0</v>
      </c>
      <c r="S114" s="87">
        <f>IF('Checklist Parameters'!$H$60&lt;0.2,0.2,'Checklist Parameters'!$H$60)</f>
        <v>0.72</v>
      </c>
      <c r="T114" s="88">
        <f>IF($O114="",IF('Checklist District ID'!$C$43="Y",MAX($R114:$S114)*$I114,SUM($R114:$S114)*$I114),IF(O114&gt;0,Q114*S114))</f>
        <v>0</v>
      </c>
      <c r="U114" s="88">
        <f>IF(Q114&gt;0,((I114-T114)*'Formula Matrix'!$E$39),0)</f>
        <v>0</v>
      </c>
      <c r="V114" s="88">
        <f t="shared" si="9"/>
        <v>0</v>
      </c>
      <c r="W114" s="88">
        <f>IF(V114&gt;0,(V114*'Checklist Parameters'!$H$35),0)</f>
        <v>0</v>
      </c>
      <c r="X114" s="85">
        <f t="shared" si="10"/>
        <v>0</v>
      </c>
      <c r="Y114" s="148">
        <f>IF('Checklist Parameters'!$H$102&lt;&gt;"",(I114/43560)*'Checklist Parameters'!$H$102,"N/A")</f>
        <v>0</v>
      </c>
      <c r="Z114" s="154" t="str">
        <f>IF('Checklist Parameters'!$H$58&lt;&gt;"",((I114*'Checklist Parameters'!$H$58)*'Checklist Parameters'!$H$35)/1000,"N/A")</f>
        <v>N/A</v>
      </c>
      <c r="AA114" s="154">
        <f>IF('Checklist Parameters'!$H$101&lt;&gt;"",IFERROR(I114/'Checklist Parameters'!$H$101,0),"N/A")</f>
        <v>0</v>
      </c>
      <c r="AB114" s="148" t="str">
        <f>IF('Checklist Parameters'!$H$43&lt;&gt;"",(I114*'Checklist Parameters'!$H$43)/1000,"N/A")</f>
        <v>N/A</v>
      </c>
      <c r="AC114" s="85">
        <f>IF('Checklist Parameters'!$H$16="",$X114,IF(AND('Checklist Parameters'!$H$16&lt;$X114,'Checklist Parameters'!$H$16&gt;=3),'Checklist Parameters'!$H$16,IF(AND('Checklist Parameters'!$H$16&lt;$X114,'Checklist Parameters'!$H$16&lt;3),0,$X114)))</f>
        <v>0</v>
      </c>
      <c r="AD114" s="85" t="str">
        <f>IF(AND(I114&lt;'Checklist Parameters'!$H$22,$I114&lt;&gt;0),"Y","")</f>
        <v/>
      </c>
      <c r="AE114" s="85" t="str">
        <f>IF($AD114="Y",0,IF('Checklist Parameters'!$H$25="","&lt;no limit&gt;",ROUNDDOWN((($I114-'Checklist Parameters'!$H$24)/'Checklist Parameters'!$H$25)+1,0)))</f>
        <v>&lt;no limit&gt;</v>
      </c>
      <c r="AF114" s="174">
        <f t="shared" si="11"/>
        <v>0</v>
      </c>
      <c r="AG114" s="85">
        <f t="shared" si="6"/>
        <v>0</v>
      </c>
      <c r="AH114" s="5"/>
      <c r="AI114" s="5"/>
      <c r="AJ114" s="5"/>
      <c r="AK114" s="5"/>
      <c r="AL114" s="5"/>
      <c r="AM114" s="5"/>
      <c r="AN114" s="5"/>
      <c r="AO114" s="5"/>
      <c r="AP114" s="5"/>
      <c r="AQ114" s="5"/>
      <c r="AR114" s="5"/>
      <c r="AS114" s="5"/>
    </row>
    <row r="115" spans="1:45" s="2" customFormat="1" ht="15">
      <c r="A115" s="391"/>
      <c r="B115" s="392"/>
      <c r="C115" s="393"/>
      <c r="D115" s="393"/>
      <c r="E115" s="393"/>
      <c r="F115" s="393"/>
      <c r="G115" s="393"/>
      <c r="H115" s="394"/>
      <c r="I115" s="394"/>
      <c r="J115" s="394"/>
      <c r="K115" s="394"/>
      <c r="L115" s="394"/>
      <c r="M115" s="394"/>
      <c r="N115" s="313">
        <f>IF(IF(I115&lt;'Checklist Parameters'!$H$22,0,($I115-$L115))&lt;0,0,IF(I115&lt;'Checklist Parameters'!$H$22,0,($I115-$L115)))</f>
        <v>0</v>
      </c>
      <c r="O115" s="394"/>
      <c r="P115" s="395"/>
      <c r="Q115" s="316">
        <f t="shared" si="7"/>
        <v>0</v>
      </c>
      <c r="R115" s="87">
        <f t="shared" si="8"/>
        <v>0</v>
      </c>
      <c r="S115" s="87">
        <f>IF('Checklist Parameters'!$H$60&lt;0.2,0.2,'Checklist Parameters'!$H$60)</f>
        <v>0.72</v>
      </c>
      <c r="T115" s="88">
        <f>IF($O115="",IF('Checklist District ID'!$C$43="Y",MAX($R115:$S115)*$I115,SUM($R115:$S115)*$I115),IF(O115&gt;0,Q115*S115))</f>
        <v>0</v>
      </c>
      <c r="U115" s="88">
        <f>IF(Q115&gt;0,((I115-T115)*'Formula Matrix'!$E$39),0)</f>
        <v>0</v>
      </c>
      <c r="V115" s="88">
        <f t="shared" si="9"/>
        <v>0</v>
      </c>
      <c r="W115" s="88">
        <f>IF(V115&gt;0,(V115*'Checklist Parameters'!$H$35),0)</f>
        <v>0</v>
      </c>
      <c r="X115" s="85">
        <f t="shared" si="10"/>
        <v>0</v>
      </c>
      <c r="Y115" s="148">
        <f>IF('Checklist Parameters'!$H$102&lt;&gt;"",(I115/43560)*'Checklist Parameters'!$H$102,"N/A")</f>
        <v>0</v>
      </c>
      <c r="Z115" s="154" t="str">
        <f>IF('Checklist Parameters'!$H$58&lt;&gt;"",((I115*'Checklist Parameters'!$H$58)*'Checklist Parameters'!$H$35)/1000,"N/A")</f>
        <v>N/A</v>
      </c>
      <c r="AA115" s="154">
        <f>IF('Checklist Parameters'!$H$101&lt;&gt;"",IFERROR(I115/'Checklist Parameters'!$H$101,0),"N/A")</f>
        <v>0</v>
      </c>
      <c r="AB115" s="148" t="str">
        <f>IF('Checklist Parameters'!$H$43&lt;&gt;"",(I115*'Checklist Parameters'!$H$43)/1000,"N/A")</f>
        <v>N/A</v>
      </c>
      <c r="AC115" s="85">
        <f>IF('Checklist Parameters'!$H$16="",$X115,IF(AND('Checklist Parameters'!$H$16&lt;$X115,'Checklist Parameters'!$H$16&gt;=3),'Checklist Parameters'!$H$16,IF(AND('Checklist Parameters'!$H$16&lt;$X115,'Checklist Parameters'!$H$16&lt;3),0,$X115)))</f>
        <v>0</v>
      </c>
      <c r="AD115" s="85" t="str">
        <f>IF(AND(I115&lt;'Checklist Parameters'!$H$22,$I115&lt;&gt;0),"Y","")</f>
        <v/>
      </c>
      <c r="AE115" s="85" t="str">
        <f>IF($AD115="Y",0,IF('Checklist Parameters'!$H$25="","&lt;no limit&gt;",ROUNDDOWN((($I115-'Checklist Parameters'!$H$24)/'Checklist Parameters'!$H$25)+1,0)))</f>
        <v>&lt;no limit&gt;</v>
      </c>
      <c r="AF115" s="174">
        <f t="shared" si="11"/>
        <v>0</v>
      </c>
      <c r="AG115" s="85">
        <f t="shared" si="6"/>
        <v>0</v>
      </c>
      <c r="AH115" s="5"/>
      <c r="AI115" s="5"/>
      <c r="AJ115" s="5"/>
      <c r="AK115" s="5"/>
      <c r="AL115" s="5"/>
      <c r="AM115" s="5"/>
      <c r="AN115" s="5"/>
      <c r="AO115" s="5"/>
      <c r="AP115" s="5"/>
      <c r="AQ115" s="5"/>
      <c r="AR115" s="5"/>
      <c r="AS115" s="5"/>
    </row>
    <row r="116" spans="1:45" s="2" customFormat="1" ht="15">
      <c r="A116" s="391"/>
      <c r="B116" s="392"/>
      <c r="C116" s="393"/>
      <c r="D116" s="393"/>
      <c r="E116" s="393"/>
      <c r="F116" s="393"/>
      <c r="G116" s="393"/>
      <c r="H116" s="394"/>
      <c r="I116" s="394"/>
      <c r="J116" s="394"/>
      <c r="K116" s="394"/>
      <c r="L116" s="394"/>
      <c r="M116" s="394"/>
      <c r="N116" s="313">
        <f>IF(IF(I116&lt;'Checklist Parameters'!$H$22,0,($I116-$L116))&lt;0,0,IF(I116&lt;'Checklist Parameters'!$H$22,0,($I116-$L116)))</f>
        <v>0</v>
      </c>
      <c r="O116" s="394"/>
      <c r="P116" s="395"/>
      <c r="Q116" s="316">
        <f t="shared" si="7"/>
        <v>0</v>
      </c>
      <c r="R116" s="87">
        <f t="shared" si="8"/>
        <v>0</v>
      </c>
      <c r="S116" s="87">
        <f>IF('Checklist Parameters'!$H$60&lt;0.2,0.2,'Checklist Parameters'!$H$60)</f>
        <v>0.72</v>
      </c>
      <c r="T116" s="88">
        <f>IF($O116="",IF('Checklist District ID'!$C$43="Y",MAX($R116:$S116)*$I116,SUM($R116:$S116)*$I116),IF(O116&gt;0,Q116*S116))</f>
        <v>0</v>
      </c>
      <c r="U116" s="88">
        <f>IF(Q116&gt;0,((I116-T116)*'Formula Matrix'!$E$39),0)</f>
        <v>0</v>
      </c>
      <c r="V116" s="88">
        <f t="shared" si="9"/>
        <v>0</v>
      </c>
      <c r="W116" s="88">
        <f>IF(V116&gt;0,(V116*'Checklist Parameters'!$H$35),0)</f>
        <v>0</v>
      </c>
      <c r="X116" s="85">
        <f t="shared" si="10"/>
        <v>0</v>
      </c>
      <c r="Y116" s="148">
        <f>IF('Checklist Parameters'!$H$102&lt;&gt;"",(I116/43560)*'Checklist Parameters'!$H$102,"N/A")</f>
        <v>0</v>
      </c>
      <c r="Z116" s="154" t="str">
        <f>IF('Checklist Parameters'!$H$58&lt;&gt;"",((I116*'Checklist Parameters'!$H$58)*'Checklist Parameters'!$H$35)/1000,"N/A")</f>
        <v>N/A</v>
      </c>
      <c r="AA116" s="154">
        <f>IF('Checklist Parameters'!$H$101&lt;&gt;"",IFERROR(I116/'Checklist Parameters'!$H$101,0),"N/A")</f>
        <v>0</v>
      </c>
      <c r="AB116" s="148" t="str">
        <f>IF('Checklist Parameters'!$H$43&lt;&gt;"",(I116*'Checklist Parameters'!$H$43)/1000,"N/A")</f>
        <v>N/A</v>
      </c>
      <c r="AC116" s="85">
        <f>IF('Checklist Parameters'!$H$16="",$X116,IF(AND('Checklist Parameters'!$H$16&lt;$X116,'Checklist Parameters'!$H$16&gt;=3),'Checklist Parameters'!$H$16,IF(AND('Checklist Parameters'!$H$16&lt;$X116,'Checklist Parameters'!$H$16&lt;3),0,$X116)))</f>
        <v>0</v>
      </c>
      <c r="AD116" s="85" t="str">
        <f>IF(AND(I116&lt;'Checklist Parameters'!$H$22,$I116&lt;&gt;0),"Y","")</f>
        <v/>
      </c>
      <c r="AE116" s="85" t="str">
        <f>IF($AD116="Y",0,IF('Checklist Parameters'!$H$25="","&lt;no limit&gt;",ROUNDDOWN((($I116-'Checklist Parameters'!$H$24)/'Checklist Parameters'!$H$25)+1,0)))</f>
        <v>&lt;no limit&gt;</v>
      </c>
      <c r="AF116" s="174">
        <f t="shared" si="11"/>
        <v>0</v>
      </c>
      <c r="AG116" s="85">
        <f t="shared" si="6"/>
        <v>0</v>
      </c>
      <c r="AH116" s="5"/>
      <c r="AI116" s="5"/>
      <c r="AJ116" s="5"/>
      <c r="AK116" s="5"/>
      <c r="AL116" s="5"/>
      <c r="AM116" s="5"/>
      <c r="AN116" s="5"/>
      <c r="AO116" s="5"/>
      <c r="AP116" s="5"/>
      <c r="AQ116" s="5"/>
      <c r="AR116" s="5"/>
      <c r="AS116" s="5"/>
    </row>
    <row r="117" spans="1:45" s="2" customFormat="1" ht="15">
      <c r="A117" s="391"/>
      <c r="B117" s="392"/>
      <c r="C117" s="393"/>
      <c r="D117" s="393"/>
      <c r="E117" s="393"/>
      <c r="F117" s="393"/>
      <c r="G117" s="393"/>
      <c r="H117" s="394"/>
      <c r="I117" s="394"/>
      <c r="J117" s="394"/>
      <c r="K117" s="394"/>
      <c r="L117" s="394"/>
      <c r="M117" s="394"/>
      <c r="N117" s="313">
        <f>IF(IF(I117&lt;'Checklist Parameters'!$H$22,0,($I117-$L117))&lt;0,0,IF(I117&lt;'Checklist Parameters'!$H$22,0,($I117-$L117)))</f>
        <v>0</v>
      </c>
      <c r="O117" s="394"/>
      <c r="P117" s="395"/>
      <c r="Q117" s="316">
        <f t="shared" si="7"/>
        <v>0</v>
      </c>
      <c r="R117" s="87">
        <f t="shared" si="8"/>
        <v>0</v>
      </c>
      <c r="S117" s="87">
        <f>IF('Checklist Parameters'!$H$60&lt;0.2,0.2,'Checklist Parameters'!$H$60)</f>
        <v>0.72</v>
      </c>
      <c r="T117" s="88">
        <f>IF($O117="",IF('Checklist District ID'!$C$43="Y",MAX($R117:$S117)*$I117,SUM($R117:$S117)*$I117),IF(O117&gt;0,Q117*S117))</f>
        <v>0</v>
      </c>
      <c r="U117" s="88">
        <f>IF(Q117&gt;0,((I117-T117)*'Formula Matrix'!$E$39),0)</f>
        <v>0</v>
      </c>
      <c r="V117" s="88">
        <f t="shared" si="9"/>
        <v>0</v>
      </c>
      <c r="W117" s="88">
        <f>IF(V117&gt;0,(V117*'Checklist Parameters'!$H$35),0)</f>
        <v>0</v>
      </c>
      <c r="X117" s="85">
        <f t="shared" si="10"/>
        <v>0</v>
      </c>
      <c r="Y117" s="148">
        <f>IF('Checklist Parameters'!$H$102&lt;&gt;"",(I117/43560)*'Checklist Parameters'!$H$102,"N/A")</f>
        <v>0</v>
      </c>
      <c r="Z117" s="154" t="str">
        <f>IF('Checklist Parameters'!$H$58&lt;&gt;"",((I117*'Checklist Parameters'!$H$58)*'Checklist Parameters'!$H$35)/1000,"N/A")</f>
        <v>N/A</v>
      </c>
      <c r="AA117" s="154">
        <f>IF('Checklist Parameters'!$H$101&lt;&gt;"",IFERROR(I117/'Checklist Parameters'!$H$101,0),"N/A")</f>
        <v>0</v>
      </c>
      <c r="AB117" s="148" t="str">
        <f>IF('Checklist Parameters'!$H$43&lt;&gt;"",(I117*'Checklist Parameters'!$H$43)/1000,"N/A")</f>
        <v>N/A</v>
      </c>
      <c r="AC117" s="85">
        <f>IF('Checklist Parameters'!$H$16="",$X117,IF(AND('Checklist Parameters'!$H$16&lt;$X117,'Checklist Parameters'!$H$16&gt;=3),'Checklist Parameters'!$H$16,IF(AND('Checklist Parameters'!$H$16&lt;$X117,'Checklist Parameters'!$H$16&lt;3),0,$X117)))</f>
        <v>0</v>
      </c>
      <c r="AD117" s="85" t="str">
        <f>IF(AND(I117&lt;'Checklist Parameters'!$H$22,$I117&lt;&gt;0),"Y","")</f>
        <v/>
      </c>
      <c r="AE117" s="85" t="str">
        <f>IF($AD117="Y",0,IF('Checklist Parameters'!$H$25="","&lt;no limit&gt;",ROUNDDOWN((($I117-'Checklist Parameters'!$H$24)/'Checklist Parameters'!$H$25)+1,0)))</f>
        <v>&lt;no limit&gt;</v>
      </c>
      <c r="AF117" s="174">
        <f t="shared" si="11"/>
        <v>0</v>
      </c>
      <c r="AG117" s="85">
        <f t="shared" si="6"/>
        <v>0</v>
      </c>
      <c r="AH117" s="5"/>
      <c r="AI117" s="5"/>
      <c r="AJ117" s="5"/>
      <c r="AK117" s="5"/>
      <c r="AL117" s="5"/>
      <c r="AM117" s="5"/>
      <c r="AN117" s="5"/>
      <c r="AO117" s="5"/>
      <c r="AP117" s="5"/>
      <c r="AQ117" s="5"/>
      <c r="AR117" s="5"/>
      <c r="AS117" s="5"/>
    </row>
    <row r="118" spans="1:45" s="2" customFormat="1" ht="15">
      <c r="A118" s="391"/>
      <c r="B118" s="392"/>
      <c r="C118" s="393"/>
      <c r="D118" s="393"/>
      <c r="E118" s="393"/>
      <c r="F118" s="393"/>
      <c r="G118" s="393"/>
      <c r="H118" s="394"/>
      <c r="I118" s="394"/>
      <c r="J118" s="394"/>
      <c r="K118" s="394"/>
      <c r="L118" s="394"/>
      <c r="M118" s="394"/>
      <c r="N118" s="313">
        <f>IF(IF(I118&lt;'Checklist Parameters'!$H$22,0,($I118-$L118))&lt;0,0,IF(I118&lt;'Checklist Parameters'!$H$22,0,($I118-$L118)))</f>
        <v>0</v>
      </c>
      <c r="O118" s="394"/>
      <c r="P118" s="395"/>
      <c r="Q118" s="316">
        <f t="shared" si="7"/>
        <v>0</v>
      </c>
      <c r="R118" s="87">
        <f t="shared" si="8"/>
        <v>0</v>
      </c>
      <c r="S118" s="87">
        <f>IF('Checklist Parameters'!$H$60&lt;0.2,0.2,'Checklist Parameters'!$H$60)</f>
        <v>0.72</v>
      </c>
      <c r="T118" s="88">
        <f>IF($O118="",IF('Checklist District ID'!$C$43="Y",MAX($R118:$S118)*$I118,SUM($R118:$S118)*$I118),IF(O118&gt;0,Q118*S118))</f>
        <v>0</v>
      </c>
      <c r="U118" s="88">
        <f>IF(Q118&gt;0,((I118-T118)*'Formula Matrix'!$E$39),0)</f>
        <v>0</v>
      </c>
      <c r="V118" s="88">
        <f t="shared" si="9"/>
        <v>0</v>
      </c>
      <c r="W118" s="88">
        <f>IF(V118&gt;0,(V118*'Checklist Parameters'!$H$35),0)</f>
        <v>0</v>
      </c>
      <c r="X118" s="85">
        <f t="shared" si="10"/>
        <v>0</v>
      </c>
      <c r="Y118" s="148">
        <f>IF('Checklist Parameters'!$H$102&lt;&gt;"",(I118/43560)*'Checklist Parameters'!$H$102,"N/A")</f>
        <v>0</v>
      </c>
      <c r="Z118" s="154" t="str">
        <f>IF('Checklist Parameters'!$H$58&lt;&gt;"",((I118*'Checklist Parameters'!$H$58)*'Checklist Parameters'!$H$35)/1000,"N/A")</f>
        <v>N/A</v>
      </c>
      <c r="AA118" s="154">
        <f>IF('Checklist Parameters'!$H$101&lt;&gt;"",IFERROR(I118/'Checklist Parameters'!$H$101,0),"N/A")</f>
        <v>0</v>
      </c>
      <c r="AB118" s="148" t="str">
        <f>IF('Checklist Parameters'!$H$43&lt;&gt;"",(I118*'Checklist Parameters'!$H$43)/1000,"N/A")</f>
        <v>N/A</v>
      </c>
      <c r="AC118" s="85">
        <f>IF('Checklist Parameters'!$H$16="",$X118,IF(AND('Checklist Parameters'!$H$16&lt;$X118,'Checklist Parameters'!$H$16&gt;=3),'Checklist Parameters'!$H$16,IF(AND('Checklist Parameters'!$H$16&lt;$X118,'Checklist Parameters'!$H$16&lt;3),0,$X118)))</f>
        <v>0</v>
      </c>
      <c r="AD118" s="85" t="str">
        <f>IF(AND(I118&lt;'Checklist Parameters'!$H$22,$I118&lt;&gt;0),"Y","")</f>
        <v/>
      </c>
      <c r="AE118" s="85" t="str">
        <f>IF($AD118="Y",0,IF('Checklist Parameters'!$H$25="","&lt;no limit&gt;",ROUNDDOWN((($I118-'Checklist Parameters'!$H$24)/'Checklist Parameters'!$H$25)+1,0)))</f>
        <v>&lt;no limit&gt;</v>
      </c>
      <c r="AF118" s="174">
        <f t="shared" si="11"/>
        <v>0</v>
      </c>
      <c r="AG118" s="85">
        <f t="shared" si="6"/>
        <v>0</v>
      </c>
      <c r="AH118" s="5"/>
      <c r="AI118" s="5"/>
      <c r="AJ118" s="5"/>
      <c r="AK118" s="5"/>
      <c r="AL118" s="5"/>
      <c r="AM118" s="5"/>
      <c r="AN118" s="5"/>
      <c r="AO118" s="5"/>
      <c r="AP118" s="5"/>
      <c r="AQ118" s="5"/>
      <c r="AR118" s="5"/>
      <c r="AS118" s="5"/>
    </row>
    <row r="119" spans="1:45" s="2" customFormat="1" ht="15">
      <c r="A119" s="391"/>
      <c r="B119" s="392"/>
      <c r="C119" s="393"/>
      <c r="D119" s="393"/>
      <c r="E119" s="393"/>
      <c r="F119" s="393"/>
      <c r="G119" s="393"/>
      <c r="H119" s="394"/>
      <c r="I119" s="394"/>
      <c r="J119" s="394"/>
      <c r="K119" s="394"/>
      <c r="L119" s="394"/>
      <c r="M119" s="394"/>
      <c r="N119" s="313">
        <f>IF(IF(I119&lt;'Checklist Parameters'!$H$22,0,($I119-$L119))&lt;0,0,IF(I119&lt;'Checklist Parameters'!$H$22,0,($I119-$L119)))</f>
        <v>0</v>
      </c>
      <c r="O119" s="394"/>
      <c r="P119" s="395"/>
      <c r="Q119" s="316">
        <f t="shared" si="7"/>
        <v>0</v>
      </c>
      <c r="R119" s="87">
        <f t="shared" si="8"/>
        <v>0</v>
      </c>
      <c r="S119" s="87">
        <f>IF('Checklist Parameters'!$H$60&lt;0.2,0.2,'Checklist Parameters'!$H$60)</f>
        <v>0.72</v>
      </c>
      <c r="T119" s="88">
        <f>IF($O119="",IF('Checklist District ID'!$C$43="Y",MAX($R119:$S119)*$I119,SUM($R119:$S119)*$I119),IF(O119&gt;0,Q119*S119))</f>
        <v>0</v>
      </c>
      <c r="U119" s="88">
        <f>IF(Q119&gt;0,((I119-T119)*'Formula Matrix'!$E$39),0)</f>
        <v>0</v>
      </c>
      <c r="V119" s="88">
        <f t="shared" si="9"/>
        <v>0</v>
      </c>
      <c r="W119" s="88">
        <f>IF(V119&gt;0,(V119*'Checklist Parameters'!$H$35),0)</f>
        <v>0</v>
      </c>
      <c r="X119" s="85">
        <f t="shared" si="10"/>
        <v>0</v>
      </c>
      <c r="Y119" s="148">
        <f>IF('Checklist Parameters'!$H$102&lt;&gt;"",(I119/43560)*'Checklist Parameters'!$H$102,"N/A")</f>
        <v>0</v>
      </c>
      <c r="Z119" s="154" t="str">
        <f>IF('Checklist Parameters'!$H$58&lt;&gt;"",((I119*'Checklist Parameters'!$H$58)*'Checklist Parameters'!$H$35)/1000,"N/A")</f>
        <v>N/A</v>
      </c>
      <c r="AA119" s="154">
        <f>IF('Checklist Parameters'!$H$101&lt;&gt;"",IFERROR(I119/'Checklist Parameters'!$H$101,0),"N/A")</f>
        <v>0</v>
      </c>
      <c r="AB119" s="148" t="str">
        <f>IF('Checklist Parameters'!$H$43&lt;&gt;"",(I119*'Checklist Parameters'!$H$43)/1000,"N/A")</f>
        <v>N/A</v>
      </c>
      <c r="AC119" s="85">
        <f>IF('Checklist Parameters'!$H$16="",$X119,IF(AND('Checklist Parameters'!$H$16&lt;$X119,'Checklist Parameters'!$H$16&gt;=3),'Checklist Parameters'!$H$16,IF(AND('Checklist Parameters'!$H$16&lt;$X119,'Checklist Parameters'!$H$16&lt;3),0,$X119)))</f>
        <v>0</v>
      </c>
      <c r="AD119" s="85" t="str">
        <f>IF(AND(I119&lt;'Checklist Parameters'!$H$22,$I119&lt;&gt;0),"Y","")</f>
        <v/>
      </c>
      <c r="AE119" s="85" t="str">
        <f>IF($AD119="Y",0,IF('Checklist Parameters'!$H$25="","&lt;no limit&gt;",ROUNDDOWN((($I119-'Checklist Parameters'!$H$24)/'Checklist Parameters'!$H$25)+1,0)))</f>
        <v>&lt;no limit&gt;</v>
      </c>
      <c r="AF119" s="174">
        <f t="shared" si="11"/>
        <v>0</v>
      </c>
      <c r="AG119" s="85">
        <f t="shared" si="6"/>
        <v>0</v>
      </c>
      <c r="AH119" s="5"/>
      <c r="AI119" s="5"/>
      <c r="AJ119" s="5"/>
      <c r="AK119" s="5"/>
      <c r="AL119" s="5"/>
      <c r="AM119" s="5"/>
      <c r="AN119" s="5"/>
      <c r="AO119" s="5"/>
      <c r="AP119" s="5"/>
      <c r="AQ119" s="5"/>
      <c r="AR119" s="5"/>
      <c r="AS119" s="5"/>
    </row>
    <row r="120" spans="1:45" s="2" customFormat="1" ht="15">
      <c r="A120" s="391"/>
      <c r="B120" s="392"/>
      <c r="C120" s="393"/>
      <c r="D120" s="393"/>
      <c r="E120" s="393"/>
      <c r="F120" s="393"/>
      <c r="G120" s="393"/>
      <c r="H120" s="394"/>
      <c r="I120" s="394"/>
      <c r="J120" s="394"/>
      <c r="K120" s="394"/>
      <c r="L120" s="394"/>
      <c r="M120" s="394"/>
      <c r="N120" s="313">
        <f>IF(IF(I120&lt;'Checklist Parameters'!$H$22,0,($I120-$L120))&lt;0,0,IF(I120&lt;'Checklist Parameters'!$H$22,0,($I120-$L120)))</f>
        <v>0</v>
      </c>
      <c r="O120" s="394"/>
      <c r="P120" s="395"/>
      <c r="Q120" s="316">
        <f t="shared" si="7"/>
        <v>0</v>
      </c>
      <c r="R120" s="87">
        <f t="shared" si="8"/>
        <v>0</v>
      </c>
      <c r="S120" s="87">
        <f>IF('Checklist Parameters'!$H$60&lt;0.2,0.2,'Checklist Parameters'!$H$60)</f>
        <v>0.72</v>
      </c>
      <c r="T120" s="88">
        <f>IF($O120="",IF('Checklist District ID'!$C$43="Y",MAX($R120:$S120)*$I120,SUM($R120:$S120)*$I120),IF(O120&gt;0,Q120*S120))</f>
        <v>0</v>
      </c>
      <c r="U120" s="88">
        <f>IF(Q120&gt;0,((I120-T120)*'Formula Matrix'!$E$39),0)</f>
        <v>0</v>
      </c>
      <c r="V120" s="88">
        <f t="shared" si="9"/>
        <v>0</v>
      </c>
      <c r="W120" s="88">
        <f>IF(V120&gt;0,(V120*'Checklist Parameters'!$H$35),0)</f>
        <v>0</v>
      </c>
      <c r="X120" s="85">
        <f t="shared" si="10"/>
        <v>0</v>
      </c>
      <c r="Y120" s="148">
        <f>IF('Checklist Parameters'!$H$102&lt;&gt;"",(I120/43560)*'Checklist Parameters'!$H$102,"N/A")</f>
        <v>0</v>
      </c>
      <c r="Z120" s="154" t="str">
        <f>IF('Checklist Parameters'!$H$58&lt;&gt;"",((I120*'Checklist Parameters'!$H$58)*'Checklist Parameters'!$H$35)/1000,"N/A")</f>
        <v>N/A</v>
      </c>
      <c r="AA120" s="154">
        <f>IF('Checklist Parameters'!$H$101&lt;&gt;"",IFERROR(I120/'Checklist Parameters'!$H$101,0),"N/A")</f>
        <v>0</v>
      </c>
      <c r="AB120" s="148" t="str">
        <f>IF('Checklist Parameters'!$H$43&lt;&gt;"",(I120*'Checklist Parameters'!$H$43)/1000,"N/A")</f>
        <v>N/A</v>
      </c>
      <c r="AC120" s="85">
        <f>IF('Checklist Parameters'!$H$16="",$X120,IF(AND('Checklist Parameters'!$H$16&lt;$X120,'Checklist Parameters'!$H$16&gt;=3),'Checklist Parameters'!$H$16,IF(AND('Checklist Parameters'!$H$16&lt;$X120,'Checklist Parameters'!$H$16&lt;3),0,$X120)))</f>
        <v>0</v>
      </c>
      <c r="AD120" s="85" t="str">
        <f>IF(AND(I120&lt;'Checklist Parameters'!$H$22,$I120&lt;&gt;0),"Y","")</f>
        <v/>
      </c>
      <c r="AE120" s="85" t="str">
        <f>IF($AD120="Y",0,IF('Checklist Parameters'!$H$25="","&lt;no limit&gt;",ROUNDDOWN((($I120-'Checklist Parameters'!$H$24)/'Checklist Parameters'!$H$25)+1,0)))</f>
        <v>&lt;no limit&gt;</v>
      </c>
      <c r="AF120" s="174">
        <f t="shared" si="11"/>
        <v>0</v>
      </c>
      <c r="AG120" s="85">
        <f t="shared" si="6"/>
        <v>0</v>
      </c>
      <c r="AH120" s="5"/>
      <c r="AI120" s="5"/>
      <c r="AJ120" s="5"/>
      <c r="AK120" s="5"/>
      <c r="AL120" s="5"/>
      <c r="AM120" s="5"/>
      <c r="AN120" s="5"/>
      <c r="AO120" s="5"/>
      <c r="AP120" s="5"/>
      <c r="AQ120" s="5"/>
      <c r="AR120" s="5"/>
      <c r="AS120" s="5"/>
    </row>
    <row r="121" spans="1:45" s="2" customFormat="1" ht="15">
      <c r="A121" s="391"/>
      <c r="B121" s="392"/>
      <c r="C121" s="393"/>
      <c r="D121" s="393"/>
      <c r="E121" s="393"/>
      <c r="F121" s="393"/>
      <c r="G121" s="393"/>
      <c r="H121" s="394"/>
      <c r="I121" s="394"/>
      <c r="J121" s="394"/>
      <c r="K121" s="394"/>
      <c r="L121" s="394"/>
      <c r="M121" s="394"/>
      <c r="N121" s="313">
        <f>IF(IF(I121&lt;'Checklist Parameters'!$H$22,0,($I121-$L121))&lt;0,0,IF(I121&lt;'Checklist Parameters'!$H$22,0,($I121-$L121)))</f>
        <v>0</v>
      </c>
      <c r="O121" s="394"/>
      <c r="P121" s="395"/>
      <c r="Q121" s="316">
        <f t="shared" si="7"/>
        <v>0</v>
      </c>
      <c r="R121" s="87">
        <f t="shared" si="8"/>
        <v>0</v>
      </c>
      <c r="S121" s="87">
        <f>IF('Checklist Parameters'!$H$60&lt;0.2,0.2,'Checklist Parameters'!$H$60)</f>
        <v>0.72</v>
      </c>
      <c r="T121" s="88">
        <f>IF($O121="",IF('Checklist District ID'!$C$43="Y",MAX($R121:$S121)*$I121,SUM($R121:$S121)*$I121),IF(O121&gt;0,Q121*S121))</f>
        <v>0</v>
      </c>
      <c r="U121" s="88">
        <f>IF(Q121&gt;0,((I121-T121)*'Formula Matrix'!$E$39),0)</f>
        <v>0</v>
      </c>
      <c r="V121" s="88">
        <f t="shared" si="9"/>
        <v>0</v>
      </c>
      <c r="W121" s="88">
        <f>IF(V121&gt;0,(V121*'Checklist Parameters'!$H$35),0)</f>
        <v>0</v>
      </c>
      <c r="X121" s="85">
        <f t="shared" si="10"/>
        <v>0</v>
      </c>
      <c r="Y121" s="148">
        <f>IF('Checklist Parameters'!$H$102&lt;&gt;"",(I121/43560)*'Checklist Parameters'!$H$102,"N/A")</f>
        <v>0</v>
      </c>
      <c r="Z121" s="154" t="str">
        <f>IF('Checklist Parameters'!$H$58&lt;&gt;"",((I121*'Checklist Parameters'!$H$58)*'Checklist Parameters'!$H$35)/1000,"N/A")</f>
        <v>N/A</v>
      </c>
      <c r="AA121" s="154">
        <f>IF('Checklist Parameters'!$H$101&lt;&gt;"",IFERROR(I121/'Checklist Parameters'!$H$101,0),"N/A")</f>
        <v>0</v>
      </c>
      <c r="AB121" s="148" t="str">
        <f>IF('Checklist Parameters'!$H$43&lt;&gt;"",(I121*'Checklist Parameters'!$H$43)/1000,"N/A")</f>
        <v>N/A</v>
      </c>
      <c r="AC121" s="85">
        <f>IF('Checklist Parameters'!$H$16="",$X121,IF(AND('Checklist Parameters'!$H$16&lt;$X121,'Checklist Parameters'!$H$16&gt;=3),'Checklist Parameters'!$H$16,IF(AND('Checklist Parameters'!$H$16&lt;$X121,'Checklist Parameters'!$H$16&lt;3),0,$X121)))</f>
        <v>0</v>
      </c>
      <c r="AD121" s="85" t="str">
        <f>IF(AND(I121&lt;'Checklist Parameters'!$H$22,$I121&lt;&gt;0),"Y","")</f>
        <v/>
      </c>
      <c r="AE121" s="85" t="str">
        <f>IF($AD121="Y",0,IF('Checklist Parameters'!$H$25="","&lt;no limit&gt;",ROUNDDOWN((($I121-'Checklist Parameters'!$H$24)/'Checklist Parameters'!$H$25)+1,0)))</f>
        <v>&lt;no limit&gt;</v>
      </c>
      <c r="AF121" s="174">
        <f t="shared" si="11"/>
        <v>0</v>
      </c>
      <c r="AG121" s="85">
        <f t="shared" si="6"/>
        <v>0</v>
      </c>
      <c r="AH121" s="5"/>
      <c r="AI121" s="5"/>
      <c r="AJ121" s="5"/>
      <c r="AK121" s="5"/>
      <c r="AL121" s="5"/>
      <c r="AM121" s="5"/>
      <c r="AN121" s="5"/>
      <c r="AO121" s="5"/>
      <c r="AP121" s="5"/>
      <c r="AQ121" s="5"/>
      <c r="AR121" s="5"/>
      <c r="AS121" s="5"/>
    </row>
    <row r="122" spans="1:45" s="2" customFormat="1" ht="15">
      <c r="A122" s="391"/>
      <c r="B122" s="392"/>
      <c r="C122" s="393"/>
      <c r="D122" s="393"/>
      <c r="E122" s="393"/>
      <c r="F122" s="393"/>
      <c r="G122" s="393"/>
      <c r="H122" s="394"/>
      <c r="I122" s="394"/>
      <c r="J122" s="394"/>
      <c r="K122" s="394"/>
      <c r="L122" s="394"/>
      <c r="M122" s="394"/>
      <c r="N122" s="313">
        <f>IF(IF(I122&lt;'Checklist Parameters'!$H$22,0,($I122-$L122))&lt;0,0,IF(I122&lt;'Checklist Parameters'!$H$22,0,($I122-$L122)))</f>
        <v>0</v>
      </c>
      <c r="O122" s="394"/>
      <c r="P122" s="395"/>
      <c r="Q122" s="316">
        <f t="shared" si="7"/>
        <v>0</v>
      </c>
      <c r="R122" s="87">
        <f t="shared" si="8"/>
        <v>0</v>
      </c>
      <c r="S122" s="87">
        <f>IF('Checklist Parameters'!$H$60&lt;0.2,0.2,'Checklist Parameters'!$H$60)</f>
        <v>0.72</v>
      </c>
      <c r="T122" s="88">
        <f>IF($O122="",IF('Checklist District ID'!$C$43="Y",MAX($R122:$S122)*$I122,SUM($R122:$S122)*$I122),IF(O122&gt;0,Q122*S122))</f>
        <v>0</v>
      </c>
      <c r="U122" s="88">
        <f>IF(Q122&gt;0,((I122-T122)*'Formula Matrix'!$E$39),0)</f>
        <v>0</v>
      </c>
      <c r="V122" s="88">
        <f t="shared" si="9"/>
        <v>0</v>
      </c>
      <c r="W122" s="88">
        <f>IF(V122&gt;0,(V122*'Checklist Parameters'!$H$35),0)</f>
        <v>0</v>
      </c>
      <c r="X122" s="85">
        <f t="shared" si="10"/>
        <v>0</v>
      </c>
      <c r="Y122" s="148">
        <f>IF('Checklist Parameters'!$H$102&lt;&gt;"",(I122/43560)*'Checklist Parameters'!$H$102,"N/A")</f>
        <v>0</v>
      </c>
      <c r="Z122" s="154" t="str">
        <f>IF('Checklist Parameters'!$H$58&lt;&gt;"",((I122*'Checklist Parameters'!$H$58)*'Checklist Parameters'!$H$35)/1000,"N/A")</f>
        <v>N/A</v>
      </c>
      <c r="AA122" s="154">
        <f>IF('Checklist Parameters'!$H$101&lt;&gt;"",IFERROR(I122/'Checklist Parameters'!$H$101,0),"N/A")</f>
        <v>0</v>
      </c>
      <c r="AB122" s="148" t="str">
        <f>IF('Checklist Parameters'!$H$43&lt;&gt;"",(I122*'Checklist Parameters'!$H$43)/1000,"N/A")</f>
        <v>N/A</v>
      </c>
      <c r="AC122" s="85">
        <f>IF('Checklist Parameters'!$H$16="",$X122,IF(AND('Checklist Parameters'!$H$16&lt;$X122,'Checklist Parameters'!$H$16&gt;=3),'Checklist Parameters'!$H$16,IF(AND('Checklist Parameters'!$H$16&lt;$X122,'Checklist Parameters'!$H$16&lt;3),0,$X122)))</f>
        <v>0</v>
      </c>
      <c r="AD122" s="85" t="str">
        <f>IF(AND(I122&lt;'Checklist Parameters'!$H$22,$I122&lt;&gt;0),"Y","")</f>
        <v/>
      </c>
      <c r="AE122" s="85" t="str">
        <f>IF($AD122="Y",0,IF('Checklist Parameters'!$H$25="","&lt;no limit&gt;",ROUNDDOWN((($I122-'Checklist Parameters'!$H$24)/'Checklist Parameters'!$H$25)+1,0)))</f>
        <v>&lt;no limit&gt;</v>
      </c>
      <c r="AF122" s="174">
        <f t="shared" si="11"/>
        <v>0</v>
      </c>
      <c r="AG122" s="85">
        <f t="shared" si="6"/>
        <v>0</v>
      </c>
      <c r="AH122" s="5"/>
      <c r="AI122" s="5"/>
      <c r="AJ122" s="5"/>
      <c r="AK122" s="5"/>
      <c r="AL122" s="5"/>
      <c r="AM122" s="5"/>
      <c r="AN122" s="5"/>
      <c r="AO122" s="5"/>
      <c r="AP122" s="5"/>
      <c r="AQ122" s="5"/>
      <c r="AR122" s="5"/>
      <c r="AS122" s="5"/>
    </row>
    <row r="123" spans="1:45" s="2" customFormat="1" ht="15">
      <c r="A123" s="391"/>
      <c r="B123" s="392"/>
      <c r="C123" s="393"/>
      <c r="D123" s="393"/>
      <c r="E123" s="393"/>
      <c r="F123" s="393"/>
      <c r="G123" s="393"/>
      <c r="H123" s="394"/>
      <c r="I123" s="394"/>
      <c r="J123" s="394"/>
      <c r="K123" s="394"/>
      <c r="L123" s="394"/>
      <c r="M123" s="394"/>
      <c r="N123" s="313">
        <f>IF(IF(I123&lt;'Checklist Parameters'!$H$22,0,($I123-$L123))&lt;0,0,IF(I123&lt;'Checklist Parameters'!$H$22,0,($I123-$L123)))</f>
        <v>0</v>
      </c>
      <c r="O123" s="394"/>
      <c r="P123" s="395"/>
      <c r="Q123" s="316">
        <f t="shared" si="7"/>
        <v>0</v>
      </c>
      <c r="R123" s="87">
        <f t="shared" si="8"/>
        <v>0</v>
      </c>
      <c r="S123" s="87">
        <f>IF('Checklist Parameters'!$H$60&lt;0.2,0.2,'Checklist Parameters'!$H$60)</f>
        <v>0.72</v>
      </c>
      <c r="T123" s="88">
        <f>IF($O123="",IF('Checklist District ID'!$C$43="Y",MAX($R123:$S123)*$I123,SUM($R123:$S123)*$I123),IF(O123&gt;0,Q123*S123))</f>
        <v>0</v>
      </c>
      <c r="U123" s="88">
        <f>IF(Q123&gt;0,((I123-T123)*'Formula Matrix'!$E$39),0)</f>
        <v>0</v>
      </c>
      <c r="V123" s="88">
        <f t="shared" si="9"/>
        <v>0</v>
      </c>
      <c r="W123" s="88">
        <f>IF(V123&gt;0,(V123*'Checklist Parameters'!$H$35),0)</f>
        <v>0</v>
      </c>
      <c r="X123" s="85">
        <f t="shared" si="10"/>
        <v>0</v>
      </c>
      <c r="Y123" s="148">
        <f>IF('Checklist Parameters'!$H$102&lt;&gt;"",(I123/43560)*'Checklist Parameters'!$H$102,"N/A")</f>
        <v>0</v>
      </c>
      <c r="Z123" s="154" t="str">
        <f>IF('Checklist Parameters'!$H$58&lt;&gt;"",((I123*'Checklist Parameters'!$H$58)*'Checklist Parameters'!$H$35)/1000,"N/A")</f>
        <v>N/A</v>
      </c>
      <c r="AA123" s="154">
        <f>IF('Checklist Parameters'!$H$101&lt;&gt;"",IFERROR(I123/'Checklist Parameters'!$H$101,0),"N/A")</f>
        <v>0</v>
      </c>
      <c r="AB123" s="148" t="str">
        <f>IF('Checklist Parameters'!$H$43&lt;&gt;"",(I123*'Checklist Parameters'!$H$43)/1000,"N/A")</f>
        <v>N/A</v>
      </c>
      <c r="AC123" s="85">
        <f>IF('Checklist Parameters'!$H$16="",$X123,IF(AND('Checklist Parameters'!$H$16&lt;$X123,'Checklist Parameters'!$H$16&gt;=3),'Checklist Parameters'!$H$16,IF(AND('Checklist Parameters'!$H$16&lt;$X123,'Checklist Parameters'!$H$16&lt;3),0,$X123)))</f>
        <v>0</v>
      </c>
      <c r="AD123" s="85" t="str">
        <f>IF(AND(I123&lt;'Checklist Parameters'!$H$22,$I123&lt;&gt;0),"Y","")</f>
        <v/>
      </c>
      <c r="AE123" s="85" t="str">
        <f>IF($AD123="Y",0,IF('Checklist Parameters'!$H$25="","&lt;no limit&gt;",ROUNDDOWN((($I123-'Checklist Parameters'!$H$24)/'Checklist Parameters'!$H$25)+1,0)))</f>
        <v>&lt;no limit&gt;</v>
      </c>
      <c r="AF123" s="174">
        <f t="shared" si="11"/>
        <v>0</v>
      </c>
      <c r="AG123" s="85">
        <f t="shared" si="6"/>
        <v>0</v>
      </c>
      <c r="AH123" s="5"/>
      <c r="AI123" s="5"/>
      <c r="AJ123" s="5"/>
      <c r="AK123" s="5"/>
      <c r="AL123" s="5"/>
      <c r="AM123" s="5"/>
      <c r="AN123" s="5"/>
      <c r="AO123" s="5"/>
      <c r="AP123" s="5"/>
      <c r="AQ123" s="5"/>
      <c r="AR123" s="5"/>
      <c r="AS123" s="5"/>
    </row>
    <row r="124" spans="1:45" s="2" customFormat="1" ht="15">
      <c r="A124" s="391"/>
      <c r="B124" s="392"/>
      <c r="C124" s="393"/>
      <c r="D124" s="393"/>
      <c r="E124" s="393"/>
      <c r="F124" s="393"/>
      <c r="G124" s="393"/>
      <c r="H124" s="394"/>
      <c r="I124" s="394"/>
      <c r="J124" s="394"/>
      <c r="K124" s="394"/>
      <c r="L124" s="394"/>
      <c r="M124" s="394"/>
      <c r="N124" s="313">
        <f>IF(IF(I124&lt;'Checklist Parameters'!$H$22,0,($I124-$L124))&lt;0,0,IF(I124&lt;'Checklist Parameters'!$H$22,0,($I124-$L124)))</f>
        <v>0</v>
      </c>
      <c r="O124" s="394"/>
      <c r="P124" s="395"/>
      <c r="Q124" s="316">
        <f t="shared" si="7"/>
        <v>0</v>
      </c>
      <c r="R124" s="87">
        <f t="shared" si="8"/>
        <v>0</v>
      </c>
      <c r="S124" s="87">
        <f>IF('Checklist Parameters'!$H$60&lt;0.2,0.2,'Checklist Parameters'!$H$60)</f>
        <v>0.72</v>
      </c>
      <c r="T124" s="88">
        <f>IF($O124="",IF('Checklist District ID'!$C$43="Y",MAX($R124:$S124)*$I124,SUM($R124:$S124)*$I124),IF(O124&gt;0,Q124*S124))</f>
        <v>0</v>
      </c>
      <c r="U124" s="88">
        <f>IF(Q124&gt;0,((I124-T124)*'Formula Matrix'!$E$39),0)</f>
        <v>0</v>
      </c>
      <c r="V124" s="88">
        <f t="shared" si="9"/>
        <v>0</v>
      </c>
      <c r="W124" s="88">
        <f>IF(V124&gt;0,(V124*'Checklist Parameters'!$H$35),0)</f>
        <v>0</v>
      </c>
      <c r="X124" s="85">
        <f t="shared" si="10"/>
        <v>0</v>
      </c>
      <c r="Y124" s="148">
        <f>IF('Checklist Parameters'!$H$102&lt;&gt;"",(I124/43560)*'Checklist Parameters'!$H$102,"N/A")</f>
        <v>0</v>
      </c>
      <c r="Z124" s="154" t="str">
        <f>IF('Checklist Parameters'!$H$58&lt;&gt;"",((I124*'Checklist Parameters'!$H$58)*'Checklist Parameters'!$H$35)/1000,"N/A")</f>
        <v>N/A</v>
      </c>
      <c r="AA124" s="154">
        <f>IF('Checklist Parameters'!$H$101&lt;&gt;"",IFERROR(I124/'Checklist Parameters'!$H$101,0),"N/A")</f>
        <v>0</v>
      </c>
      <c r="AB124" s="148" t="str">
        <f>IF('Checklist Parameters'!$H$43&lt;&gt;"",(I124*'Checklist Parameters'!$H$43)/1000,"N/A")</f>
        <v>N/A</v>
      </c>
      <c r="AC124" s="85">
        <f>IF('Checklist Parameters'!$H$16="",$X124,IF(AND('Checklist Parameters'!$H$16&lt;$X124,'Checklist Parameters'!$H$16&gt;=3),'Checklist Parameters'!$H$16,IF(AND('Checklist Parameters'!$H$16&lt;$X124,'Checklist Parameters'!$H$16&lt;3),0,$X124)))</f>
        <v>0</v>
      </c>
      <c r="AD124" s="85" t="str">
        <f>IF(AND(I124&lt;'Checklist Parameters'!$H$22,$I124&lt;&gt;0),"Y","")</f>
        <v/>
      </c>
      <c r="AE124" s="85" t="str">
        <f>IF($AD124="Y",0,IF('Checklist Parameters'!$H$25="","&lt;no limit&gt;",ROUNDDOWN((($I124-'Checklist Parameters'!$H$24)/'Checklist Parameters'!$H$25)+1,0)))</f>
        <v>&lt;no limit&gt;</v>
      </c>
      <c r="AF124" s="174">
        <f t="shared" si="11"/>
        <v>0</v>
      </c>
      <c r="AG124" s="85">
        <f t="shared" si="6"/>
        <v>0</v>
      </c>
      <c r="AH124" s="5"/>
      <c r="AI124" s="5"/>
      <c r="AJ124" s="5"/>
      <c r="AK124" s="5"/>
      <c r="AL124" s="5"/>
      <c r="AM124" s="5"/>
      <c r="AN124" s="5"/>
      <c r="AO124" s="5"/>
      <c r="AP124" s="5"/>
      <c r="AQ124" s="5"/>
      <c r="AR124" s="5"/>
      <c r="AS124" s="5"/>
    </row>
    <row r="125" spans="1:45" s="2" customFormat="1" ht="15">
      <c r="A125" s="391"/>
      <c r="B125" s="392"/>
      <c r="C125" s="393"/>
      <c r="D125" s="393"/>
      <c r="E125" s="393"/>
      <c r="F125" s="393"/>
      <c r="G125" s="393"/>
      <c r="H125" s="394"/>
      <c r="I125" s="394"/>
      <c r="J125" s="394"/>
      <c r="K125" s="394"/>
      <c r="L125" s="394"/>
      <c r="M125" s="394"/>
      <c r="N125" s="313">
        <f>IF(IF(I125&lt;'Checklist Parameters'!$H$22,0,($I125-$L125))&lt;0,0,IF(I125&lt;'Checklist Parameters'!$H$22,0,($I125-$L125)))</f>
        <v>0</v>
      </c>
      <c r="O125" s="394"/>
      <c r="P125" s="395"/>
      <c r="Q125" s="316">
        <f t="shared" si="7"/>
        <v>0</v>
      </c>
      <c r="R125" s="87">
        <f t="shared" si="8"/>
        <v>0</v>
      </c>
      <c r="S125" s="87">
        <f>IF('Checklist Parameters'!$H$60&lt;0.2,0.2,'Checklist Parameters'!$H$60)</f>
        <v>0.72</v>
      </c>
      <c r="T125" s="88">
        <f>IF($O125="",IF('Checklist District ID'!$C$43="Y",MAX($R125:$S125)*$I125,SUM($R125:$S125)*$I125),IF(O125&gt;0,Q125*S125))</f>
        <v>0</v>
      </c>
      <c r="U125" s="88">
        <f>IF(Q125&gt;0,((I125-T125)*'Formula Matrix'!$E$39),0)</f>
        <v>0</v>
      </c>
      <c r="V125" s="88">
        <f t="shared" si="9"/>
        <v>0</v>
      </c>
      <c r="W125" s="88">
        <f>IF(V125&gt;0,(V125*'Checklist Parameters'!$H$35),0)</f>
        <v>0</v>
      </c>
      <c r="X125" s="85">
        <f t="shared" si="10"/>
        <v>0</v>
      </c>
      <c r="Y125" s="148">
        <f>IF('Checklist Parameters'!$H$102&lt;&gt;"",(I125/43560)*'Checklist Parameters'!$H$102,"N/A")</f>
        <v>0</v>
      </c>
      <c r="Z125" s="154" t="str">
        <f>IF('Checklist Parameters'!$H$58&lt;&gt;"",((I125*'Checklist Parameters'!$H$58)*'Checklist Parameters'!$H$35)/1000,"N/A")</f>
        <v>N/A</v>
      </c>
      <c r="AA125" s="154">
        <f>IF('Checklist Parameters'!$H$101&lt;&gt;"",IFERROR(I125/'Checklist Parameters'!$H$101,0),"N/A")</f>
        <v>0</v>
      </c>
      <c r="AB125" s="148" t="str">
        <f>IF('Checklist Parameters'!$H$43&lt;&gt;"",(I125*'Checklist Parameters'!$H$43)/1000,"N/A")</f>
        <v>N/A</v>
      </c>
      <c r="AC125" s="85">
        <f>IF('Checklist Parameters'!$H$16="",$X125,IF(AND('Checklist Parameters'!$H$16&lt;$X125,'Checklist Parameters'!$H$16&gt;=3),'Checklist Parameters'!$H$16,IF(AND('Checklist Parameters'!$H$16&lt;$X125,'Checklist Parameters'!$H$16&lt;3),0,$X125)))</f>
        <v>0</v>
      </c>
      <c r="AD125" s="85" t="str">
        <f>IF(AND(I125&lt;'Checklist Parameters'!$H$22,$I125&lt;&gt;0),"Y","")</f>
        <v/>
      </c>
      <c r="AE125" s="85" t="str">
        <f>IF($AD125="Y",0,IF('Checklist Parameters'!$H$25="","&lt;no limit&gt;",ROUNDDOWN((($I125-'Checklist Parameters'!$H$24)/'Checklist Parameters'!$H$25)+1,0)))</f>
        <v>&lt;no limit&gt;</v>
      </c>
      <c r="AF125" s="174">
        <f t="shared" si="11"/>
        <v>0</v>
      </c>
      <c r="AG125" s="85">
        <f t="shared" si="6"/>
        <v>0</v>
      </c>
      <c r="AH125" s="5"/>
      <c r="AI125" s="5"/>
      <c r="AJ125" s="5"/>
      <c r="AK125" s="5"/>
      <c r="AL125" s="5"/>
      <c r="AM125" s="5"/>
      <c r="AN125" s="5"/>
      <c r="AO125" s="5"/>
      <c r="AP125" s="5"/>
      <c r="AQ125" s="5"/>
      <c r="AR125" s="5"/>
      <c r="AS125" s="5"/>
    </row>
    <row r="126" spans="1:45" s="2" customFormat="1" ht="15">
      <c r="A126" s="391"/>
      <c r="B126" s="392"/>
      <c r="C126" s="393"/>
      <c r="D126" s="393"/>
      <c r="E126" s="393"/>
      <c r="F126" s="393"/>
      <c r="G126" s="393"/>
      <c r="H126" s="394"/>
      <c r="I126" s="394"/>
      <c r="J126" s="394"/>
      <c r="K126" s="394"/>
      <c r="L126" s="394"/>
      <c r="M126" s="394"/>
      <c r="N126" s="313">
        <f>IF(IF(I126&lt;'Checklist Parameters'!$H$22,0,($I126-$L126))&lt;0,0,IF(I126&lt;'Checklist Parameters'!$H$22,0,($I126-$L126)))</f>
        <v>0</v>
      </c>
      <c r="O126" s="394"/>
      <c r="P126" s="395"/>
      <c r="Q126" s="316">
        <f t="shared" si="7"/>
        <v>0</v>
      </c>
      <c r="R126" s="87">
        <f t="shared" si="8"/>
        <v>0</v>
      </c>
      <c r="S126" s="87">
        <f>IF('Checklist Parameters'!$H$60&lt;0.2,0.2,'Checklist Parameters'!$H$60)</f>
        <v>0.72</v>
      </c>
      <c r="T126" s="88">
        <f>IF($O126="",IF('Checklist District ID'!$C$43="Y",MAX($R126:$S126)*$I126,SUM($R126:$S126)*$I126),IF(O126&gt;0,Q126*S126))</f>
        <v>0</v>
      </c>
      <c r="U126" s="88">
        <f>IF(Q126&gt;0,((I126-T126)*'Formula Matrix'!$E$39),0)</f>
        <v>0</v>
      </c>
      <c r="V126" s="88">
        <f t="shared" si="9"/>
        <v>0</v>
      </c>
      <c r="W126" s="88">
        <f>IF(V126&gt;0,(V126*'Checklist Parameters'!$H$35),0)</f>
        <v>0</v>
      </c>
      <c r="X126" s="85">
        <f t="shared" si="10"/>
        <v>0</v>
      </c>
      <c r="Y126" s="148">
        <f>IF('Checklist Parameters'!$H$102&lt;&gt;"",(I126/43560)*'Checklist Parameters'!$H$102,"N/A")</f>
        <v>0</v>
      </c>
      <c r="Z126" s="154" t="str">
        <f>IF('Checklist Parameters'!$H$58&lt;&gt;"",((I126*'Checklist Parameters'!$H$58)*'Checklist Parameters'!$H$35)/1000,"N/A")</f>
        <v>N/A</v>
      </c>
      <c r="AA126" s="154">
        <f>IF('Checklist Parameters'!$H$101&lt;&gt;"",IFERROR(I126/'Checklist Parameters'!$H$101,0),"N/A")</f>
        <v>0</v>
      </c>
      <c r="AB126" s="148" t="str">
        <f>IF('Checklist Parameters'!$H$43&lt;&gt;"",(I126*'Checklist Parameters'!$H$43)/1000,"N/A")</f>
        <v>N/A</v>
      </c>
      <c r="AC126" s="85">
        <f>IF('Checklist Parameters'!$H$16="",$X126,IF(AND('Checklist Parameters'!$H$16&lt;$X126,'Checklist Parameters'!$H$16&gt;=3),'Checklist Parameters'!$H$16,IF(AND('Checklist Parameters'!$H$16&lt;$X126,'Checklist Parameters'!$H$16&lt;3),0,$X126)))</f>
        <v>0</v>
      </c>
      <c r="AD126" s="85" t="str">
        <f>IF(AND(I126&lt;'Checklist Parameters'!$H$22,$I126&lt;&gt;0),"Y","")</f>
        <v/>
      </c>
      <c r="AE126" s="85" t="str">
        <f>IF($AD126="Y",0,IF('Checklist Parameters'!$H$25="","&lt;no limit&gt;",ROUNDDOWN((($I126-'Checklist Parameters'!$H$24)/'Checklist Parameters'!$H$25)+1,0)))</f>
        <v>&lt;no limit&gt;</v>
      </c>
      <c r="AF126" s="174">
        <f t="shared" si="11"/>
        <v>0</v>
      </c>
      <c r="AG126" s="85">
        <f t="shared" si="6"/>
        <v>0</v>
      </c>
      <c r="AH126" s="5"/>
      <c r="AI126" s="5"/>
      <c r="AJ126" s="5"/>
      <c r="AK126" s="5"/>
      <c r="AL126" s="5"/>
      <c r="AM126" s="5"/>
      <c r="AN126" s="5"/>
      <c r="AO126" s="5"/>
      <c r="AP126" s="5"/>
      <c r="AQ126" s="5"/>
      <c r="AR126" s="5"/>
      <c r="AS126" s="5"/>
    </row>
    <row r="127" spans="1:45" s="2" customFormat="1" ht="15">
      <c r="A127" s="391"/>
      <c r="B127" s="392"/>
      <c r="C127" s="393"/>
      <c r="D127" s="393"/>
      <c r="E127" s="393"/>
      <c r="F127" s="393"/>
      <c r="G127" s="393"/>
      <c r="H127" s="394"/>
      <c r="I127" s="394"/>
      <c r="J127" s="394"/>
      <c r="K127" s="394"/>
      <c r="L127" s="394"/>
      <c r="M127" s="394"/>
      <c r="N127" s="313">
        <f>IF(IF(I127&lt;'Checklist Parameters'!$H$22,0,($I127-$L127))&lt;0,0,IF(I127&lt;'Checklist Parameters'!$H$22,0,($I127-$L127)))</f>
        <v>0</v>
      </c>
      <c r="O127" s="394"/>
      <c r="P127" s="395"/>
      <c r="Q127" s="316">
        <f t="shared" si="7"/>
        <v>0</v>
      </c>
      <c r="R127" s="87">
        <f t="shared" si="8"/>
        <v>0</v>
      </c>
      <c r="S127" s="87">
        <f>IF('Checklist Parameters'!$H$60&lt;0.2,0.2,'Checklist Parameters'!$H$60)</f>
        <v>0.72</v>
      </c>
      <c r="T127" s="88">
        <f>IF($O127="",IF('Checklist District ID'!$C$43="Y",MAX($R127:$S127)*$I127,SUM($R127:$S127)*$I127),IF(O127&gt;0,Q127*S127))</f>
        <v>0</v>
      </c>
      <c r="U127" s="88">
        <f>IF(Q127&gt;0,((I127-T127)*'Formula Matrix'!$E$39),0)</f>
        <v>0</v>
      </c>
      <c r="V127" s="88">
        <f t="shared" si="9"/>
        <v>0</v>
      </c>
      <c r="W127" s="88">
        <f>IF(V127&gt;0,(V127*'Checklist Parameters'!$H$35),0)</f>
        <v>0</v>
      </c>
      <c r="X127" s="85">
        <f t="shared" si="10"/>
        <v>0</v>
      </c>
      <c r="Y127" s="148">
        <f>IF('Checklist Parameters'!$H$102&lt;&gt;"",(I127/43560)*'Checklist Parameters'!$H$102,"N/A")</f>
        <v>0</v>
      </c>
      <c r="Z127" s="154" t="str">
        <f>IF('Checklist Parameters'!$H$58&lt;&gt;"",((I127*'Checklist Parameters'!$H$58)*'Checklist Parameters'!$H$35)/1000,"N/A")</f>
        <v>N/A</v>
      </c>
      <c r="AA127" s="154">
        <f>IF('Checklist Parameters'!$H$101&lt;&gt;"",IFERROR(I127/'Checklist Parameters'!$H$101,0),"N/A")</f>
        <v>0</v>
      </c>
      <c r="AB127" s="148" t="str">
        <f>IF('Checklist Parameters'!$H$43&lt;&gt;"",(I127*'Checklist Parameters'!$H$43)/1000,"N/A")</f>
        <v>N/A</v>
      </c>
      <c r="AC127" s="85">
        <f>IF('Checklist Parameters'!$H$16="",$X127,IF(AND('Checklist Parameters'!$H$16&lt;$X127,'Checklist Parameters'!$H$16&gt;=3),'Checklist Parameters'!$H$16,IF(AND('Checklist Parameters'!$H$16&lt;$X127,'Checklist Parameters'!$H$16&lt;3),0,$X127)))</f>
        <v>0</v>
      </c>
      <c r="AD127" s="85" t="str">
        <f>IF(AND(I127&lt;'Checklist Parameters'!$H$22,$I127&lt;&gt;0),"Y","")</f>
        <v/>
      </c>
      <c r="AE127" s="85" t="str">
        <f>IF($AD127="Y",0,IF('Checklist Parameters'!$H$25="","&lt;no limit&gt;",ROUNDDOWN((($I127-'Checklist Parameters'!$H$24)/'Checklist Parameters'!$H$25)+1,0)))</f>
        <v>&lt;no limit&gt;</v>
      </c>
      <c r="AF127" s="174">
        <f t="shared" si="11"/>
        <v>0</v>
      </c>
      <c r="AG127" s="85">
        <f t="shared" si="6"/>
        <v>0</v>
      </c>
      <c r="AH127" s="5"/>
      <c r="AI127" s="5"/>
      <c r="AJ127" s="5"/>
      <c r="AK127" s="5"/>
      <c r="AL127" s="5"/>
      <c r="AM127" s="5"/>
      <c r="AN127" s="5"/>
      <c r="AO127" s="5"/>
      <c r="AP127" s="5"/>
      <c r="AQ127" s="5"/>
      <c r="AR127" s="5"/>
      <c r="AS127" s="5"/>
    </row>
    <row r="128" spans="1:45" s="2" customFormat="1" ht="15">
      <c r="A128" s="391"/>
      <c r="B128" s="392"/>
      <c r="C128" s="393"/>
      <c r="D128" s="393"/>
      <c r="E128" s="393"/>
      <c r="F128" s="393"/>
      <c r="G128" s="393"/>
      <c r="H128" s="394"/>
      <c r="I128" s="394"/>
      <c r="J128" s="394"/>
      <c r="K128" s="394"/>
      <c r="L128" s="394"/>
      <c r="M128" s="394"/>
      <c r="N128" s="313">
        <f>IF(IF(I128&lt;'Checklist Parameters'!$H$22,0,($I128-$L128))&lt;0,0,IF(I128&lt;'Checklist Parameters'!$H$22,0,($I128-$L128)))</f>
        <v>0</v>
      </c>
      <c r="O128" s="394"/>
      <c r="P128" s="395"/>
      <c r="Q128" s="316">
        <f t="shared" si="7"/>
        <v>0</v>
      </c>
      <c r="R128" s="87">
        <f t="shared" si="8"/>
        <v>0</v>
      </c>
      <c r="S128" s="87">
        <f>IF('Checklist Parameters'!$H$60&lt;0.2,0.2,'Checklist Parameters'!$H$60)</f>
        <v>0.72</v>
      </c>
      <c r="T128" s="88">
        <f>IF($O128="",IF('Checklist District ID'!$C$43="Y",MAX($R128:$S128)*$I128,SUM($R128:$S128)*$I128),IF(O128&gt;0,Q128*S128))</f>
        <v>0</v>
      </c>
      <c r="U128" s="88">
        <f>IF(Q128&gt;0,((I128-T128)*'Formula Matrix'!$E$39),0)</f>
        <v>0</v>
      </c>
      <c r="V128" s="88">
        <f t="shared" si="9"/>
        <v>0</v>
      </c>
      <c r="W128" s="88">
        <f>IF(V128&gt;0,(V128*'Checklist Parameters'!$H$35),0)</f>
        <v>0</v>
      </c>
      <c r="X128" s="85">
        <f t="shared" si="10"/>
        <v>0</v>
      </c>
      <c r="Y128" s="148">
        <f>IF('Checklist Parameters'!$H$102&lt;&gt;"",(I128/43560)*'Checklist Parameters'!$H$102,"N/A")</f>
        <v>0</v>
      </c>
      <c r="Z128" s="154" t="str">
        <f>IF('Checklist Parameters'!$H$58&lt;&gt;"",((I128*'Checklist Parameters'!$H$58)*'Checklist Parameters'!$H$35)/1000,"N/A")</f>
        <v>N/A</v>
      </c>
      <c r="AA128" s="154">
        <f>IF('Checklist Parameters'!$H$101&lt;&gt;"",IFERROR(I128/'Checklist Parameters'!$H$101,0),"N/A")</f>
        <v>0</v>
      </c>
      <c r="AB128" s="148" t="str">
        <f>IF('Checklist Parameters'!$H$43&lt;&gt;"",(I128*'Checklist Parameters'!$H$43)/1000,"N/A")</f>
        <v>N/A</v>
      </c>
      <c r="AC128" s="85">
        <f>IF('Checklist Parameters'!$H$16="",$X128,IF(AND('Checklist Parameters'!$H$16&lt;$X128,'Checklist Parameters'!$H$16&gt;=3),'Checklist Parameters'!$H$16,IF(AND('Checklist Parameters'!$H$16&lt;$X128,'Checklist Parameters'!$H$16&lt;3),0,$X128)))</f>
        <v>0</v>
      </c>
      <c r="AD128" s="85" t="str">
        <f>IF(AND(I128&lt;'Checklist Parameters'!$H$22,$I128&lt;&gt;0),"Y","")</f>
        <v/>
      </c>
      <c r="AE128" s="85" t="str">
        <f>IF($AD128="Y",0,IF('Checklist Parameters'!$H$25="","&lt;no limit&gt;",ROUNDDOWN((($I128-'Checklist Parameters'!$H$24)/'Checklist Parameters'!$H$25)+1,0)))</f>
        <v>&lt;no limit&gt;</v>
      </c>
      <c r="AF128" s="174">
        <f t="shared" si="11"/>
        <v>0</v>
      </c>
      <c r="AG128" s="85">
        <f t="shared" si="6"/>
        <v>0</v>
      </c>
      <c r="AH128" s="5"/>
      <c r="AI128" s="5"/>
      <c r="AJ128" s="5"/>
      <c r="AK128" s="5"/>
      <c r="AL128" s="5"/>
      <c r="AM128" s="5"/>
      <c r="AN128" s="5"/>
      <c r="AO128" s="5"/>
      <c r="AP128" s="5"/>
      <c r="AQ128" s="5"/>
      <c r="AR128" s="5"/>
      <c r="AS128" s="5"/>
    </row>
    <row r="129" spans="1:45" s="2" customFormat="1" ht="15">
      <c r="A129" s="391"/>
      <c r="B129" s="392"/>
      <c r="C129" s="393"/>
      <c r="D129" s="393"/>
      <c r="E129" s="393"/>
      <c r="F129" s="393"/>
      <c r="G129" s="393"/>
      <c r="H129" s="394"/>
      <c r="I129" s="394"/>
      <c r="J129" s="394"/>
      <c r="K129" s="394"/>
      <c r="L129" s="394"/>
      <c r="M129" s="394"/>
      <c r="N129" s="313">
        <f>IF(IF(I129&lt;'Checklist Parameters'!$H$22,0,($I129-$L129))&lt;0,0,IF(I129&lt;'Checklist Parameters'!$H$22,0,($I129-$L129)))</f>
        <v>0</v>
      </c>
      <c r="O129" s="394"/>
      <c r="P129" s="395"/>
      <c r="Q129" s="316">
        <f t="shared" si="7"/>
        <v>0</v>
      </c>
      <c r="R129" s="87">
        <f t="shared" si="8"/>
        <v>0</v>
      </c>
      <c r="S129" s="87">
        <f>IF('Checklist Parameters'!$H$60&lt;0.2,0.2,'Checklist Parameters'!$H$60)</f>
        <v>0.72</v>
      </c>
      <c r="T129" s="88">
        <f>IF($O129="",IF('Checklist District ID'!$C$43="Y",MAX($R129:$S129)*$I129,SUM($R129:$S129)*$I129),IF(O129&gt;0,Q129*S129))</f>
        <v>0</v>
      </c>
      <c r="U129" s="88">
        <f>IF(Q129&gt;0,((I129-T129)*'Formula Matrix'!$E$39),0)</f>
        <v>0</v>
      </c>
      <c r="V129" s="88">
        <f t="shared" si="9"/>
        <v>0</v>
      </c>
      <c r="W129" s="88">
        <f>IF(V129&gt;0,(V129*'Checklist Parameters'!$H$35),0)</f>
        <v>0</v>
      </c>
      <c r="X129" s="85">
        <f t="shared" si="10"/>
        <v>0</v>
      </c>
      <c r="Y129" s="148">
        <f>IF('Checklist Parameters'!$H$102&lt;&gt;"",(I129/43560)*'Checklist Parameters'!$H$102,"N/A")</f>
        <v>0</v>
      </c>
      <c r="Z129" s="154" t="str">
        <f>IF('Checklist Parameters'!$H$58&lt;&gt;"",((I129*'Checklist Parameters'!$H$58)*'Checklist Parameters'!$H$35)/1000,"N/A")</f>
        <v>N/A</v>
      </c>
      <c r="AA129" s="154">
        <f>IF('Checklist Parameters'!$H$101&lt;&gt;"",IFERROR(I129/'Checklist Parameters'!$H$101,0),"N/A")</f>
        <v>0</v>
      </c>
      <c r="AB129" s="148" t="str">
        <f>IF('Checklist Parameters'!$H$43&lt;&gt;"",(I129*'Checklist Parameters'!$H$43)/1000,"N/A")</f>
        <v>N/A</v>
      </c>
      <c r="AC129" s="85">
        <f>IF('Checklist Parameters'!$H$16="",$X129,IF(AND('Checklist Parameters'!$H$16&lt;$X129,'Checklist Parameters'!$H$16&gt;=3),'Checklist Parameters'!$H$16,IF(AND('Checklist Parameters'!$H$16&lt;$X129,'Checklist Parameters'!$H$16&lt;3),0,$X129)))</f>
        <v>0</v>
      </c>
      <c r="AD129" s="85" t="str">
        <f>IF(AND(I129&lt;'Checklist Parameters'!$H$22,$I129&lt;&gt;0),"Y","")</f>
        <v/>
      </c>
      <c r="AE129" s="85" t="str">
        <f>IF($AD129="Y",0,IF('Checklist Parameters'!$H$25="","&lt;no limit&gt;",ROUNDDOWN((($I129-'Checklist Parameters'!$H$24)/'Checklist Parameters'!$H$25)+1,0)))</f>
        <v>&lt;no limit&gt;</v>
      </c>
      <c r="AF129" s="174">
        <f t="shared" si="11"/>
        <v>0</v>
      </c>
      <c r="AG129" s="85">
        <f t="shared" si="6"/>
        <v>0</v>
      </c>
      <c r="AH129" s="5"/>
      <c r="AI129" s="5"/>
      <c r="AJ129" s="5"/>
      <c r="AK129" s="5"/>
      <c r="AL129" s="5"/>
      <c r="AM129" s="5"/>
      <c r="AN129" s="5"/>
      <c r="AO129" s="5"/>
      <c r="AP129" s="5"/>
      <c r="AQ129" s="5"/>
      <c r="AR129" s="5"/>
      <c r="AS129" s="5"/>
    </row>
    <row r="130" spans="1:45" s="2" customFormat="1" ht="15">
      <c r="A130" s="391"/>
      <c r="B130" s="392"/>
      <c r="C130" s="393"/>
      <c r="D130" s="393"/>
      <c r="E130" s="393"/>
      <c r="F130" s="393"/>
      <c r="G130" s="393"/>
      <c r="H130" s="394"/>
      <c r="I130" s="394"/>
      <c r="J130" s="394"/>
      <c r="K130" s="394"/>
      <c r="L130" s="394"/>
      <c r="M130" s="394"/>
      <c r="N130" s="313">
        <f>IF(IF(I130&lt;'Checklist Parameters'!$H$22,0,($I130-$L130))&lt;0,0,IF(I130&lt;'Checklist Parameters'!$H$22,0,($I130-$L130)))</f>
        <v>0</v>
      </c>
      <c r="O130" s="394"/>
      <c r="P130" s="395"/>
      <c r="Q130" s="316">
        <f t="shared" si="7"/>
        <v>0</v>
      </c>
      <c r="R130" s="87">
        <f t="shared" si="8"/>
        <v>0</v>
      </c>
      <c r="S130" s="87">
        <f>IF('Checklist Parameters'!$H$60&lt;0.2,0.2,'Checklist Parameters'!$H$60)</f>
        <v>0.72</v>
      </c>
      <c r="T130" s="88">
        <f>IF($O130="",IF('Checklist District ID'!$C$43="Y",MAX($R130:$S130)*$I130,SUM($R130:$S130)*$I130),IF(O130&gt;0,Q130*S130))</f>
        <v>0</v>
      </c>
      <c r="U130" s="88">
        <f>IF(Q130&gt;0,((I130-T130)*'Formula Matrix'!$E$39),0)</f>
        <v>0</v>
      </c>
      <c r="V130" s="88">
        <f t="shared" si="9"/>
        <v>0</v>
      </c>
      <c r="W130" s="88">
        <f>IF(V130&gt;0,(V130*'Checklist Parameters'!$H$35),0)</f>
        <v>0</v>
      </c>
      <c r="X130" s="85">
        <f t="shared" si="10"/>
        <v>0</v>
      </c>
      <c r="Y130" s="148">
        <f>IF('Checklist Parameters'!$H$102&lt;&gt;"",(I130/43560)*'Checklist Parameters'!$H$102,"N/A")</f>
        <v>0</v>
      </c>
      <c r="Z130" s="154" t="str">
        <f>IF('Checklist Parameters'!$H$58&lt;&gt;"",((I130*'Checklist Parameters'!$H$58)*'Checklist Parameters'!$H$35)/1000,"N/A")</f>
        <v>N/A</v>
      </c>
      <c r="AA130" s="154">
        <f>IF('Checklist Parameters'!$H$101&lt;&gt;"",IFERROR(I130/'Checklist Parameters'!$H$101,0),"N/A")</f>
        <v>0</v>
      </c>
      <c r="AB130" s="148" t="str">
        <f>IF('Checklist Parameters'!$H$43&lt;&gt;"",(I130*'Checklist Parameters'!$H$43)/1000,"N/A")</f>
        <v>N/A</v>
      </c>
      <c r="AC130" s="85">
        <f>IF('Checklist Parameters'!$H$16="",$X130,IF(AND('Checklist Parameters'!$H$16&lt;$X130,'Checklist Parameters'!$H$16&gt;=3),'Checklist Parameters'!$H$16,IF(AND('Checklist Parameters'!$H$16&lt;$X130,'Checklist Parameters'!$H$16&lt;3),0,$X130)))</f>
        <v>0</v>
      </c>
      <c r="AD130" s="85" t="str">
        <f>IF(AND(I130&lt;'Checklist Parameters'!$H$22,$I130&lt;&gt;0),"Y","")</f>
        <v/>
      </c>
      <c r="AE130" s="85" t="str">
        <f>IF($AD130="Y",0,IF('Checklist Parameters'!$H$25="","&lt;no limit&gt;",ROUNDDOWN((($I130-'Checklist Parameters'!$H$24)/'Checklist Parameters'!$H$25)+1,0)))</f>
        <v>&lt;no limit&gt;</v>
      </c>
      <c r="AF130" s="174">
        <f t="shared" si="11"/>
        <v>0</v>
      </c>
      <c r="AG130" s="85">
        <f t="shared" si="6"/>
        <v>0</v>
      </c>
      <c r="AH130" s="5"/>
      <c r="AI130" s="5"/>
      <c r="AJ130" s="5"/>
      <c r="AK130" s="5"/>
      <c r="AL130" s="5"/>
      <c r="AM130" s="5"/>
      <c r="AN130" s="5"/>
      <c r="AO130" s="5"/>
      <c r="AP130" s="5"/>
      <c r="AQ130" s="5"/>
      <c r="AR130" s="5"/>
      <c r="AS130" s="5"/>
    </row>
    <row r="131" spans="1:45" s="2" customFormat="1" ht="15">
      <c r="A131" s="391"/>
      <c r="B131" s="392"/>
      <c r="C131" s="393"/>
      <c r="D131" s="393"/>
      <c r="E131" s="393"/>
      <c r="F131" s="393"/>
      <c r="G131" s="393"/>
      <c r="H131" s="394"/>
      <c r="I131" s="394"/>
      <c r="J131" s="394"/>
      <c r="K131" s="394"/>
      <c r="L131" s="394"/>
      <c r="M131" s="394"/>
      <c r="N131" s="313">
        <f>IF(IF(I131&lt;'Checklist Parameters'!$H$22,0,($I131-$L131))&lt;0,0,IF(I131&lt;'Checklist Parameters'!$H$22,0,($I131-$L131)))</f>
        <v>0</v>
      </c>
      <c r="O131" s="394"/>
      <c r="P131" s="395"/>
      <c r="Q131" s="316">
        <f t="shared" si="7"/>
        <v>0</v>
      </c>
      <c r="R131" s="87">
        <f t="shared" si="8"/>
        <v>0</v>
      </c>
      <c r="S131" s="87">
        <f>IF('Checklist Parameters'!$H$60&lt;0.2,0.2,'Checklist Parameters'!$H$60)</f>
        <v>0.72</v>
      </c>
      <c r="T131" s="88">
        <f>IF($O131="",IF('Checklist District ID'!$C$43="Y",MAX($R131:$S131)*$I131,SUM($R131:$S131)*$I131),IF(O131&gt;0,Q131*S131))</f>
        <v>0</v>
      </c>
      <c r="U131" s="88">
        <f>IF(Q131&gt;0,((I131-T131)*'Formula Matrix'!$E$39),0)</f>
        <v>0</v>
      </c>
      <c r="V131" s="88">
        <f t="shared" si="9"/>
        <v>0</v>
      </c>
      <c r="W131" s="88">
        <f>IF(V131&gt;0,(V131*'Checklist Parameters'!$H$35),0)</f>
        <v>0</v>
      </c>
      <c r="X131" s="85">
        <f t="shared" si="10"/>
        <v>0</v>
      </c>
      <c r="Y131" s="148">
        <f>IF('Checklist Parameters'!$H$102&lt;&gt;"",(I131/43560)*'Checklist Parameters'!$H$102,"N/A")</f>
        <v>0</v>
      </c>
      <c r="Z131" s="154" t="str">
        <f>IF('Checklist Parameters'!$H$58&lt;&gt;"",((I131*'Checklist Parameters'!$H$58)*'Checklist Parameters'!$H$35)/1000,"N/A")</f>
        <v>N/A</v>
      </c>
      <c r="AA131" s="154">
        <f>IF('Checklist Parameters'!$H$101&lt;&gt;"",IFERROR(I131/'Checklist Parameters'!$H$101,0),"N/A")</f>
        <v>0</v>
      </c>
      <c r="AB131" s="148" t="str">
        <f>IF('Checklist Parameters'!$H$43&lt;&gt;"",(I131*'Checklist Parameters'!$H$43)/1000,"N/A")</f>
        <v>N/A</v>
      </c>
      <c r="AC131" s="85">
        <f>IF('Checklist Parameters'!$H$16="",$X131,IF(AND('Checklist Parameters'!$H$16&lt;$X131,'Checklist Parameters'!$H$16&gt;=3),'Checklist Parameters'!$H$16,IF(AND('Checklist Parameters'!$H$16&lt;$X131,'Checklist Parameters'!$H$16&lt;3),0,$X131)))</f>
        <v>0</v>
      </c>
      <c r="AD131" s="85" t="str">
        <f>IF(AND(I131&lt;'Checklist Parameters'!$H$22,$I131&lt;&gt;0),"Y","")</f>
        <v/>
      </c>
      <c r="AE131" s="85" t="str">
        <f>IF($AD131="Y",0,IF('Checklist Parameters'!$H$25="","&lt;no limit&gt;",ROUNDDOWN((($I131-'Checklist Parameters'!$H$24)/'Checklist Parameters'!$H$25)+1,0)))</f>
        <v>&lt;no limit&gt;</v>
      </c>
      <c r="AF131" s="174">
        <f t="shared" si="11"/>
        <v>0</v>
      </c>
      <c r="AG131" s="85">
        <f t="shared" si="6"/>
        <v>0</v>
      </c>
      <c r="AH131" s="5"/>
      <c r="AI131" s="5"/>
      <c r="AJ131" s="5"/>
      <c r="AK131" s="5"/>
      <c r="AL131" s="5"/>
      <c r="AM131" s="5"/>
      <c r="AN131" s="5"/>
      <c r="AO131" s="5"/>
      <c r="AP131" s="5"/>
      <c r="AQ131" s="5"/>
      <c r="AR131" s="5"/>
      <c r="AS131" s="5"/>
    </row>
    <row r="132" spans="1:45" s="2" customFormat="1" ht="15">
      <c r="A132" s="391"/>
      <c r="B132" s="392"/>
      <c r="C132" s="393"/>
      <c r="D132" s="393"/>
      <c r="E132" s="393"/>
      <c r="F132" s="393"/>
      <c r="G132" s="393"/>
      <c r="H132" s="394"/>
      <c r="I132" s="394"/>
      <c r="J132" s="394"/>
      <c r="K132" s="394"/>
      <c r="L132" s="394"/>
      <c r="M132" s="394"/>
      <c r="N132" s="313">
        <f>IF(IF(I132&lt;'Checklist Parameters'!$H$22,0,($I132-$L132))&lt;0,0,IF(I132&lt;'Checklist Parameters'!$H$22,0,($I132-$L132)))</f>
        <v>0</v>
      </c>
      <c r="O132" s="394"/>
      <c r="P132" s="395"/>
      <c r="Q132" s="316">
        <f t="shared" si="7"/>
        <v>0</v>
      </c>
      <c r="R132" s="87">
        <f t="shared" si="8"/>
        <v>0</v>
      </c>
      <c r="S132" s="87">
        <f>IF('Checklist Parameters'!$H$60&lt;0.2,0.2,'Checklist Parameters'!$H$60)</f>
        <v>0.72</v>
      </c>
      <c r="T132" s="88">
        <f>IF($O132="",IF('Checklist District ID'!$C$43="Y",MAX($R132:$S132)*$I132,SUM($R132:$S132)*$I132),IF(O132&gt;0,Q132*S132))</f>
        <v>0</v>
      </c>
      <c r="U132" s="88">
        <f>IF(Q132&gt;0,((I132-T132)*'Formula Matrix'!$E$39),0)</f>
        <v>0</v>
      </c>
      <c r="V132" s="88">
        <f t="shared" si="9"/>
        <v>0</v>
      </c>
      <c r="W132" s="88">
        <f>IF(V132&gt;0,(V132*'Checklist Parameters'!$H$35),0)</f>
        <v>0</v>
      </c>
      <c r="X132" s="85">
        <f t="shared" si="10"/>
        <v>0</v>
      </c>
      <c r="Y132" s="148">
        <f>IF('Checklist Parameters'!$H$102&lt;&gt;"",(I132/43560)*'Checklist Parameters'!$H$102,"N/A")</f>
        <v>0</v>
      </c>
      <c r="Z132" s="154" t="str">
        <f>IF('Checklist Parameters'!$H$58&lt;&gt;"",((I132*'Checklist Parameters'!$H$58)*'Checklist Parameters'!$H$35)/1000,"N/A")</f>
        <v>N/A</v>
      </c>
      <c r="AA132" s="154">
        <f>IF('Checklist Parameters'!$H$101&lt;&gt;"",IFERROR(I132/'Checklist Parameters'!$H$101,0),"N/A")</f>
        <v>0</v>
      </c>
      <c r="AB132" s="148" t="str">
        <f>IF('Checklist Parameters'!$H$43&lt;&gt;"",(I132*'Checklist Parameters'!$H$43)/1000,"N/A")</f>
        <v>N/A</v>
      </c>
      <c r="AC132" s="85">
        <f>IF('Checklist Parameters'!$H$16="",$X132,IF(AND('Checklist Parameters'!$H$16&lt;$X132,'Checklist Parameters'!$H$16&gt;=3),'Checklist Parameters'!$H$16,IF(AND('Checklist Parameters'!$H$16&lt;$X132,'Checklist Parameters'!$H$16&lt;3),0,$X132)))</f>
        <v>0</v>
      </c>
      <c r="AD132" s="85" t="str">
        <f>IF(AND(I132&lt;'Checklist Parameters'!$H$22,$I132&lt;&gt;0),"Y","")</f>
        <v/>
      </c>
      <c r="AE132" s="85" t="str">
        <f>IF($AD132="Y",0,IF('Checklist Parameters'!$H$25="","&lt;no limit&gt;",ROUNDDOWN((($I132-'Checklist Parameters'!$H$24)/'Checklist Parameters'!$H$25)+1,0)))</f>
        <v>&lt;no limit&gt;</v>
      </c>
      <c r="AF132" s="174">
        <f t="shared" si="11"/>
        <v>0</v>
      </c>
      <c r="AG132" s="85">
        <f t="shared" si="6"/>
        <v>0</v>
      </c>
      <c r="AH132" s="5"/>
      <c r="AI132" s="5"/>
      <c r="AJ132" s="5"/>
      <c r="AK132" s="5"/>
      <c r="AL132" s="5"/>
      <c r="AM132" s="5"/>
      <c r="AN132" s="5"/>
      <c r="AO132" s="5"/>
      <c r="AP132" s="5"/>
      <c r="AQ132" s="5"/>
      <c r="AR132" s="5"/>
      <c r="AS132" s="5"/>
    </row>
    <row r="133" spans="1:45" s="2" customFormat="1" ht="15">
      <c r="A133" s="391"/>
      <c r="B133" s="392"/>
      <c r="C133" s="393"/>
      <c r="D133" s="393"/>
      <c r="E133" s="393"/>
      <c r="F133" s="393"/>
      <c r="G133" s="393"/>
      <c r="H133" s="394"/>
      <c r="I133" s="394"/>
      <c r="J133" s="394"/>
      <c r="K133" s="394"/>
      <c r="L133" s="394"/>
      <c r="M133" s="394"/>
      <c r="N133" s="313">
        <f>IF(IF(I133&lt;'Checklist Parameters'!$H$22,0,($I133-$L133))&lt;0,0,IF(I133&lt;'Checklist Parameters'!$H$22,0,($I133-$L133)))</f>
        <v>0</v>
      </c>
      <c r="O133" s="394"/>
      <c r="P133" s="395"/>
      <c r="Q133" s="316">
        <f t="shared" si="7"/>
        <v>0</v>
      </c>
      <c r="R133" s="87">
        <f t="shared" si="8"/>
        <v>0</v>
      </c>
      <c r="S133" s="87">
        <f>IF('Checklist Parameters'!$H$60&lt;0.2,0.2,'Checklist Parameters'!$H$60)</f>
        <v>0.72</v>
      </c>
      <c r="T133" s="88">
        <f>IF($O133="",IF('Checklist District ID'!$C$43="Y",MAX($R133:$S133)*$I133,SUM($R133:$S133)*$I133),IF(O133&gt;0,Q133*S133))</f>
        <v>0</v>
      </c>
      <c r="U133" s="88">
        <f>IF(Q133&gt;0,((I133-T133)*'Formula Matrix'!$E$39),0)</f>
        <v>0</v>
      </c>
      <c r="V133" s="88">
        <f t="shared" si="9"/>
        <v>0</v>
      </c>
      <c r="W133" s="88">
        <f>IF(V133&gt;0,(V133*'Checklist Parameters'!$H$35),0)</f>
        <v>0</v>
      </c>
      <c r="X133" s="85">
        <f t="shared" si="10"/>
        <v>0</v>
      </c>
      <c r="Y133" s="148">
        <f>IF('Checklist Parameters'!$H$102&lt;&gt;"",(I133/43560)*'Checklist Parameters'!$H$102,"N/A")</f>
        <v>0</v>
      </c>
      <c r="Z133" s="154" t="str">
        <f>IF('Checklist Parameters'!$H$58&lt;&gt;"",((I133*'Checklist Parameters'!$H$58)*'Checklist Parameters'!$H$35)/1000,"N/A")</f>
        <v>N/A</v>
      </c>
      <c r="AA133" s="154">
        <f>IF('Checklist Parameters'!$H$101&lt;&gt;"",IFERROR(I133/'Checklist Parameters'!$H$101,0),"N/A")</f>
        <v>0</v>
      </c>
      <c r="AB133" s="148" t="str">
        <f>IF('Checklist Parameters'!$H$43&lt;&gt;"",(I133*'Checklist Parameters'!$H$43)/1000,"N/A")</f>
        <v>N/A</v>
      </c>
      <c r="AC133" s="85">
        <f>IF('Checklist Parameters'!$H$16="",$X133,IF(AND('Checklist Parameters'!$H$16&lt;$X133,'Checklist Parameters'!$H$16&gt;=3),'Checklist Parameters'!$H$16,IF(AND('Checklist Parameters'!$H$16&lt;$X133,'Checklist Parameters'!$H$16&lt;3),0,$X133)))</f>
        <v>0</v>
      </c>
      <c r="AD133" s="85" t="str">
        <f>IF(AND(I133&lt;'Checklist Parameters'!$H$22,$I133&lt;&gt;0),"Y","")</f>
        <v/>
      </c>
      <c r="AE133" s="85" t="str">
        <f>IF($AD133="Y",0,IF('Checklist Parameters'!$H$25="","&lt;no limit&gt;",ROUNDDOWN((($I133-'Checklist Parameters'!$H$24)/'Checklist Parameters'!$H$25)+1,0)))</f>
        <v>&lt;no limit&gt;</v>
      </c>
      <c r="AF133" s="174">
        <f t="shared" si="11"/>
        <v>0</v>
      </c>
      <c r="AG133" s="85">
        <f t="shared" si="6"/>
        <v>0</v>
      </c>
      <c r="AH133" s="5"/>
      <c r="AI133" s="5"/>
      <c r="AJ133" s="5"/>
      <c r="AK133" s="5"/>
      <c r="AL133" s="5"/>
      <c r="AM133" s="5"/>
      <c r="AN133" s="5"/>
      <c r="AO133" s="5"/>
      <c r="AP133" s="5"/>
      <c r="AQ133" s="5"/>
      <c r="AR133" s="5"/>
      <c r="AS133" s="5"/>
    </row>
    <row r="134" spans="1:45" s="2" customFormat="1" ht="15">
      <c r="A134" s="391"/>
      <c r="B134" s="392"/>
      <c r="C134" s="393"/>
      <c r="D134" s="393"/>
      <c r="E134" s="393"/>
      <c r="F134" s="393"/>
      <c r="G134" s="393"/>
      <c r="H134" s="394"/>
      <c r="I134" s="394"/>
      <c r="J134" s="394"/>
      <c r="K134" s="394"/>
      <c r="L134" s="394"/>
      <c r="M134" s="394"/>
      <c r="N134" s="313">
        <f>IF(IF(I134&lt;'Checklist Parameters'!$H$22,0,($I134-$L134))&lt;0,0,IF(I134&lt;'Checklist Parameters'!$H$22,0,($I134-$L134)))</f>
        <v>0</v>
      </c>
      <c r="O134" s="394"/>
      <c r="P134" s="395"/>
      <c r="Q134" s="316">
        <f t="shared" si="7"/>
        <v>0</v>
      </c>
      <c r="R134" s="87">
        <f t="shared" si="8"/>
        <v>0</v>
      </c>
      <c r="S134" s="87">
        <f>IF('Checklist Parameters'!$H$60&lt;0.2,0.2,'Checklist Parameters'!$H$60)</f>
        <v>0.72</v>
      </c>
      <c r="T134" s="88">
        <f>IF($O134="",IF('Checklist District ID'!$C$43="Y",MAX($R134:$S134)*$I134,SUM($R134:$S134)*$I134),IF(O134&gt;0,Q134*S134))</f>
        <v>0</v>
      </c>
      <c r="U134" s="88">
        <f>IF(Q134&gt;0,((I134-T134)*'Formula Matrix'!$E$39),0)</f>
        <v>0</v>
      </c>
      <c r="V134" s="88">
        <f t="shared" si="9"/>
        <v>0</v>
      </c>
      <c r="W134" s="88">
        <f>IF(V134&gt;0,(V134*'Checklist Parameters'!$H$35),0)</f>
        <v>0</v>
      </c>
      <c r="X134" s="85">
        <f t="shared" si="10"/>
        <v>0</v>
      </c>
      <c r="Y134" s="148">
        <f>IF('Checklist Parameters'!$H$102&lt;&gt;"",(I134/43560)*'Checklist Parameters'!$H$102,"N/A")</f>
        <v>0</v>
      </c>
      <c r="Z134" s="154" t="str">
        <f>IF('Checklist Parameters'!$H$58&lt;&gt;"",((I134*'Checklist Parameters'!$H$58)*'Checklist Parameters'!$H$35)/1000,"N/A")</f>
        <v>N/A</v>
      </c>
      <c r="AA134" s="154">
        <f>IF('Checklist Parameters'!$H$101&lt;&gt;"",IFERROR(I134/'Checklist Parameters'!$H$101,0),"N/A")</f>
        <v>0</v>
      </c>
      <c r="AB134" s="148" t="str">
        <f>IF('Checklist Parameters'!$H$43&lt;&gt;"",(I134*'Checklist Parameters'!$H$43)/1000,"N/A")</f>
        <v>N/A</v>
      </c>
      <c r="AC134" s="85">
        <f>IF('Checklist Parameters'!$H$16="",$X134,IF(AND('Checklist Parameters'!$H$16&lt;$X134,'Checklist Parameters'!$H$16&gt;=3),'Checklist Parameters'!$H$16,IF(AND('Checklist Parameters'!$H$16&lt;$X134,'Checklist Parameters'!$H$16&lt;3),0,$X134)))</f>
        <v>0</v>
      </c>
      <c r="AD134" s="85" t="str">
        <f>IF(AND(I134&lt;'Checklist Parameters'!$H$22,$I134&lt;&gt;0),"Y","")</f>
        <v/>
      </c>
      <c r="AE134" s="85" t="str">
        <f>IF($AD134="Y",0,IF('Checklist Parameters'!$H$25="","&lt;no limit&gt;",ROUNDDOWN((($I134-'Checklist Parameters'!$H$24)/'Checklist Parameters'!$H$25)+1,0)))</f>
        <v>&lt;no limit&gt;</v>
      </c>
      <c r="AF134" s="174">
        <f t="shared" si="11"/>
        <v>0</v>
      </c>
      <c r="AG134" s="85">
        <f t="shared" si="6"/>
        <v>0</v>
      </c>
      <c r="AH134" s="5"/>
      <c r="AI134" s="5"/>
      <c r="AJ134" s="5"/>
      <c r="AK134" s="5"/>
      <c r="AL134" s="5"/>
      <c r="AM134" s="5"/>
      <c r="AN134" s="5"/>
      <c r="AO134" s="5"/>
      <c r="AP134" s="5"/>
      <c r="AQ134" s="5"/>
      <c r="AR134" s="5"/>
      <c r="AS134" s="5"/>
    </row>
    <row r="135" spans="1:45" s="2" customFormat="1" ht="15">
      <c r="A135" s="391"/>
      <c r="B135" s="392"/>
      <c r="C135" s="393"/>
      <c r="D135" s="393"/>
      <c r="E135" s="393"/>
      <c r="F135" s="393"/>
      <c r="G135" s="393"/>
      <c r="H135" s="394"/>
      <c r="I135" s="394"/>
      <c r="J135" s="394"/>
      <c r="K135" s="394"/>
      <c r="L135" s="394"/>
      <c r="M135" s="394"/>
      <c r="N135" s="313">
        <f>IF(IF(I135&lt;'Checklist Parameters'!$H$22,0,($I135-$L135))&lt;0,0,IF(I135&lt;'Checklist Parameters'!$H$22,0,($I135-$L135)))</f>
        <v>0</v>
      </c>
      <c r="O135" s="394"/>
      <c r="P135" s="395"/>
      <c r="Q135" s="316">
        <f t="shared" si="7"/>
        <v>0</v>
      </c>
      <c r="R135" s="87">
        <f t="shared" si="8"/>
        <v>0</v>
      </c>
      <c r="S135" s="87">
        <f>IF('Checklist Parameters'!$H$60&lt;0.2,0.2,'Checklist Parameters'!$H$60)</f>
        <v>0.72</v>
      </c>
      <c r="T135" s="88">
        <f>IF($O135="",IF('Checklist District ID'!$C$43="Y",MAX($R135:$S135)*$I135,SUM($R135:$S135)*$I135),IF(O135&gt;0,Q135*S135))</f>
        <v>0</v>
      </c>
      <c r="U135" s="88">
        <f>IF(Q135&gt;0,((I135-T135)*'Formula Matrix'!$E$39),0)</f>
        <v>0</v>
      </c>
      <c r="V135" s="88">
        <f t="shared" si="9"/>
        <v>0</v>
      </c>
      <c r="W135" s="88">
        <f>IF(V135&gt;0,(V135*'Checklist Parameters'!$H$35),0)</f>
        <v>0</v>
      </c>
      <c r="X135" s="85">
        <f t="shared" si="10"/>
        <v>0</v>
      </c>
      <c r="Y135" s="148">
        <f>IF('Checklist Parameters'!$H$102&lt;&gt;"",(I135/43560)*'Checklist Parameters'!$H$102,"N/A")</f>
        <v>0</v>
      </c>
      <c r="Z135" s="154" t="str">
        <f>IF('Checklist Parameters'!$H$58&lt;&gt;"",((I135*'Checklist Parameters'!$H$58)*'Checklist Parameters'!$H$35)/1000,"N/A")</f>
        <v>N/A</v>
      </c>
      <c r="AA135" s="154">
        <f>IF('Checklist Parameters'!$H$101&lt;&gt;"",IFERROR(I135/'Checklist Parameters'!$H$101,0),"N/A")</f>
        <v>0</v>
      </c>
      <c r="AB135" s="148" t="str">
        <f>IF('Checklist Parameters'!$H$43&lt;&gt;"",(I135*'Checklist Parameters'!$H$43)/1000,"N/A")</f>
        <v>N/A</v>
      </c>
      <c r="AC135" s="85">
        <f>IF('Checklist Parameters'!$H$16="",$X135,IF(AND('Checklist Parameters'!$H$16&lt;$X135,'Checklist Parameters'!$H$16&gt;=3),'Checklist Parameters'!$H$16,IF(AND('Checklist Parameters'!$H$16&lt;$X135,'Checklist Parameters'!$H$16&lt;3),0,$X135)))</f>
        <v>0</v>
      </c>
      <c r="AD135" s="85" t="str">
        <f>IF(AND(I135&lt;'Checklist Parameters'!$H$22,$I135&lt;&gt;0),"Y","")</f>
        <v/>
      </c>
      <c r="AE135" s="85" t="str">
        <f>IF($AD135="Y",0,IF('Checklist Parameters'!$H$25="","&lt;no limit&gt;",ROUNDDOWN((($I135-'Checklist Parameters'!$H$24)/'Checklist Parameters'!$H$25)+1,0)))</f>
        <v>&lt;no limit&gt;</v>
      </c>
      <c r="AF135" s="174">
        <f t="shared" si="11"/>
        <v>0</v>
      </c>
      <c r="AG135" s="85">
        <f t="shared" si="6"/>
        <v>0</v>
      </c>
      <c r="AH135" s="5"/>
      <c r="AI135" s="5"/>
      <c r="AJ135" s="5"/>
      <c r="AK135" s="5"/>
      <c r="AL135" s="5"/>
      <c r="AM135" s="5"/>
      <c r="AN135" s="5"/>
      <c r="AO135" s="5"/>
      <c r="AP135" s="5"/>
      <c r="AQ135" s="5"/>
      <c r="AR135" s="5"/>
      <c r="AS135" s="5"/>
    </row>
    <row r="136" spans="1:45" s="2" customFormat="1" ht="15">
      <c r="A136" s="391"/>
      <c r="B136" s="392"/>
      <c r="C136" s="393"/>
      <c r="D136" s="393"/>
      <c r="E136" s="393"/>
      <c r="F136" s="393"/>
      <c r="G136" s="393"/>
      <c r="H136" s="394"/>
      <c r="I136" s="394"/>
      <c r="J136" s="394"/>
      <c r="K136" s="394"/>
      <c r="L136" s="394"/>
      <c r="M136" s="394"/>
      <c r="N136" s="313">
        <f>IF(IF(I136&lt;'Checklist Parameters'!$H$22,0,($I136-$L136))&lt;0,0,IF(I136&lt;'Checklist Parameters'!$H$22,0,($I136-$L136)))</f>
        <v>0</v>
      </c>
      <c r="O136" s="394"/>
      <c r="P136" s="395"/>
      <c r="Q136" s="316">
        <f t="shared" si="7"/>
        <v>0</v>
      </c>
      <c r="R136" s="87">
        <f t="shared" si="8"/>
        <v>0</v>
      </c>
      <c r="S136" s="87">
        <f>IF('Checklist Parameters'!$H$60&lt;0.2,0.2,'Checklist Parameters'!$H$60)</f>
        <v>0.72</v>
      </c>
      <c r="T136" s="88">
        <f>IF($O136="",IF('Checklist District ID'!$C$43="Y",MAX($R136:$S136)*$I136,SUM($R136:$S136)*$I136),IF(O136&gt;0,Q136*S136))</f>
        <v>0</v>
      </c>
      <c r="U136" s="88">
        <f>IF(Q136&gt;0,((I136-T136)*'Formula Matrix'!$E$39),0)</f>
        <v>0</v>
      </c>
      <c r="V136" s="88">
        <f t="shared" si="9"/>
        <v>0</v>
      </c>
      <c r="W136" s="88">
        <f>IF(V136&gt;0,(V136*'Checklist Parameters'!$H$35),0)</f>
        <v>0</v>
      </c>
      <c r="X136" s="85">
        <f t="shared" si="10"/>
        <v>0</v>
      </c>
      <c r="Y136" s="148">
        <f>IF('Checklist Parameters'!$H$102&lt;&gt;"",(I136/43560)*'Checklist Parameters'!$H$102,"N/A")</f>
        <v>0</v>
      </c>
      <c r="Z136" s="154" t="str">
        <f>IF('Checklist Parameters'!$H$58&lt;&gt;"",((I136*'Checklist Parameters'!$H$58)*'Checklist Parameters'!$H$35)/1000,"N/A")</f>
        <v>N/A</v>
      </c>
      <c r="AA136" s="154">
        <f>IF('Checklist Parameters'!$H$101&lt;&gt;"",IFERROR(I136/'Checklist Parameters'!$H$101,0),"N/A")</f>
        <v>0</v>
      </c>
      <c r="AB136" s="148" t="str">
        <f>IF('Checklist Parameters'!$H$43&lt;&gt;"",(I136*'Checklist Parameters'!$H$43)/1000,"N/A")</f>
        <v>N/A</v>
      </c>
      <c r="AC136" s="85">
        <f>IF('Checklist Parameters'!$H$16="",$X136,IF(AND('Checklist Parameters'!$H$16&lt;$X136,'Checklist Parameters'!$H$16&gt;=3),'Checklist Parameters'!$H$16,IF(AND('Checklist Parameters'!$H$16&lt;$X136,'Checklist Parameters'!$H$16&lt;3),0,$X136)))</f>
        <v>0</v>
      </c>
      <c r="AD136" s="85" t="str">
        <f>IF(AND(I136&lt;'Checklist Parameters'!$H$22,$I136&lt;&gt;0),"Y","")</f>
        <v/>
      </c>
      <c r="AE136" s="85" t="str">
        <f>IF($AD136="Y",0,IF('Checklist Parameters'!$H$25="","&lt;no limit&gt;",ROUNDDOWN((($I136-'Checklist Parameters'!$H$24)/'Checklist Parameters'!$H$25)+1,0)))</f>
        <v>&lt;no limit&gt;</v>
      </c>
      <c r="AF136" s="174">
        <f t="shared" si="11"/>
        <v>0</v>
      </c>
      <c r="AG136" s="85">
        <f t="shared" si="6"/>
        <v>0</v>
      </c>
      <c r="AH136" s="5"/>
      <c r="AI136" s="5"/>
      <c r="AJ136" s="5"/>
      <c r="AK136" s="5"/>
      <c r="AL136" s="5"/>
      <c r="AM136" s="5"/>
      <c r="AN136" s="5"/>
      <c r="AO136" s="5"/>
      <c r="AP136" s="5"/>
      <c r="AQ136" s="5"/>
      <c r="AR136" s="5"/>
      <c r="AS136" s="5"/>
    </row>
    <row r="137" spans="1:45" s="2" customFormat="1" ht="15">
      <c r="A137" s="391"/>
      <c r="B137" s="392"/>
      <c r="C137" s="393"/>
      <c r="D137" s="393"/>
      <c r="E137" s="393"/>
      <c r="F137" s="393"/>
      <c r="G137" s="393"/>
      <c r="H137" s="394"/>
      <c r="I137" s="394"/>
      <c r="J137" s="394"/>
      <c r="K137" s="394"/>
      <c r="L137" s="394"/>
      <c r="M137" s="394"/>
      <c r="N137" s="313">
        <f>IF(IF(I137&lt;'Checklist Parameters'!$H$22,0,($I137-$L137))&lt;0,0,IF(I137&lt;'Checklist Parameters'!$H$22,0,($I137-$L137)))</f>
        <v>0</v>
      </c>
      <c r="O137" s="394"/>
      <c r="P137" s="395"/>
      <c r="Q137" s="316">
        <f t="shared" si="7"/>
        <v>0</v>
      </c>
      <c r="R137" s="87">
        <f t="shared" si="8"/>
        <v>0</v>
      </c>
      <c r="S137" s="87">
        <f>IF('Checklist Parameters'!$H$60&lt;0.2,0.2,'Checklist Parameters'!$H$60)</f>
        <v>0.72</v>
      </c>
      <c r="T137" s="88">
        <f>IF($O137="",IF('Checklist District ID'!$C$43="Y",MAX($R137:$S137)*$I137,SUM($R137:$S137)*$I137),IF(O137&gt;0,Q137*S137))</f>
        <v>0</v>
      </c>
      <c r="U137" s="88">
        <f>IF(Q137&gt;0,((I137-T137)*'Formula Matrix'!$E$39),0)</f>
        <v>0</v>
      </c>
      <c r="V137" s="88">
        <f t="shared" si="9"/>
        <v>0</v>
      </c>
      <c r="W137" s="88">
        <f>IF(V137&gt;0,(V137*'Checklist Parameters'!$H$35),0)</f>
        <v>0</v>
      </c>
      <c r="X137" s="85">
        <f t="shared" si="10"/>
        <v>0</v>
      </c>
      <c r="Y137" s="148">
        <f>IF('Checklist Parameters'!$H$102&lt;&gt;"",(I137/43560)*'Checklist Parameters'!$H$102,"N/A")</f>
        <v>0</v>
      </c>
      <c r="Z137" s="154" t="str">
        <f>IF('Checklist Parameters'!$H$58&lt;&gt;"",((I137*'Checklist Parameters'!$H$58)*'Checklist Parameters'!$H$35)/1000,"N/A")</f>
        <v>N/A</v>
      </c>
      <c r="AA137" s="154">
        <f>IF('Checklist Parameters'!$H$101&lt;&gt;"",IFERROR(I137/'Checklist Parameters'!$H$101,0),"N/A")</f>
        <v>0</v>
      </c>
      <c r="AB137" s="148" t="str">
        <f>IF('Checklist Parameters'!$H$43&lt;&gt;"",(I137*'Checklist Parameters'!$H$43)/1000,"N/A")</f>
        <v>N/A</v>
      </c>
      <c r="AC137" s="85">
        <f>IF('Checklist Parameters'!$H$16="",$X137,IF(AND('Checklist Parameters'!$H$16&lt;$X137,'Checklist Parameters'!$H$16&gt;=3),'Checklist Parameters'!$H$16,IF(AND('Checklist Parameters'!$H$16&lt;$X137,'Checklist Parameters'!$H$16&lt;3),0,$X137)))</f>
        <v>0</v>
      </c>
      <c r="AD137" s="85" t="str">
        <f>IF(AND(I137&lt;'Checklist Parameters'!$H$22,$I137&lt;&gt;0),"Y","")</f>
        <v/>
      </c>
      <c r="AE137" s="85" t="str">
        <f>IF($AD137="Y",0,IF('Checklist Parameters'!$H$25="","&lt;no limit&gt;",ROUNDDOWN((($I137-'Checklist Parameters'!$H$24)/'Checklist Parameters'!$H$25)+1,0)))</f>
        <v>&lt;no limit&gt;</v>
      </c>
      <c r="AF137" s="174">
        <f t="shared" si="11"/>
        <v>0</v>
      </c>
      <c r="AG137" s="85">
        <f t="shared" si="6"/>
        <v>0</v>
      </c>
      <c r="AH137" s="5"/>
      <c r="AI137" s="5"/>
      <c r="AJ137" s="5"/>
      <c r="AK137" s="5"/>
      <c r="AL137" s="5"/>
      <c r="AM137" s="5"/>
      <c r="AN137" s="5"/>
      <c r="AO137" s="5"/>
      <c r="AP137" s="5"/>
      <c r="AQ137" s="5"/>
      <c r="AR137" s="5"/>
      <c r="AS137" s="5"/>
    </row>
    <row r="138" spans="1:45" s="2" customFormat="1" ht="15">
      <c r="A138" s="391"/>
      <c r="B138" s="392"/>
      <c r="C138" s="393"/>
      <c r="D138" s="393"/>
      <c r="E138" s="393"/>
      <c r="F138" s="393"/>
      <c r="G138" s="393"/>
      <c r="H138" s="394"/>
      <c r="I138" s="394"/>
      <c r="J138" s="394"/>
      <c r="K138" s="394"/>
      <c r="L138" s="394"/>
      <c r="M138" s="394"/>
      <c r="N138" s="313">
        <f>IF(IF(I138&lt;'Checklist Parameters'!$H$22,0,($I138-$L138))&lt;0,0,IF(I138&lt;'Checklist Parameters'!$H$22,0,($I138-$L138)))</f>
        <v>0</v>
      </c>
      <c r="O138" s="394"/>
      <c r="P138" s="395"/>
      <c r="Q138" s="316">
        <f t="shared" si="7"/>
        <v>0</v>
      </c>
      <c r="R138" s="87">
        <f t="shared" si="8"/>
        <v>0</v>
      </c>
      <c r="S138" s="87">
        <f>IF('Checklist Parameters'!$H$60&lt;0.2,0.2,'Checklist Parameters'!$H$60)</f>
        <v>0.72</v>
      </c>
      <c r="T138" s="88">
        <f>IF($O138="",IF('Checklist District ID'!$C$43="Y",MAX($R138:$S138)*$I138,SUM($R138:$S138)*$I138),IF(O138&gt;0,Q138*S138))</f>
        <v>0</v>
      </c>
      <c r="U138" s="88">
        <f>IF(Q138&gt;0,((I138-T138)*'Formula Matrix'!$E$39),0)</f>
        <v>0</v>
      </c>
      <c r="V138" s="88">
        <f t="shared" si="9"/>
        <v>0</v>
      </c>
      <c r="W138" s="88">
        <f>IF(V138&gt;0,(V138*'Checklist Parameters'!$H$35),0)</f>
        <v>0</v>
      </c>
      <c r="X138" s="85">
        <f t="shared" si="10"/>
        <v>0</v>
      </c>
      <c r="Y138" s="148">
        <f>IF('Checklist Parameters'!$H$102&lt;&gt;"",(I138/43560)*'Checklist Parameters'!$H$102,"N/A")</f>
        <v>0</v>
      </c>
      <c r="Z138" s="154" t="str">
        <f>IF('Checklist Parameters'!$H$58&lt;&gt;"",((I138*'Checklist Parameters'!$H$58)*'Checklist Parameters'!$H$35)/1000,"N/A")</f>
        <v>N/A</v>
      </c>
      <c r="AA138" s="154">
        <f>IF('Checklist Parameters'!$H$101&lt;&gt;"",IFERROR(I138/'Checklist Parameters'!$H$101,0),"N/A")</f>
        <v>0</v>
      </c>
      <c r="AB138" s="148" t="str">
        <f>IF('Checklist Parameters'!$H$43&lt;&gt;"",(I138*'Checklist Parameters'!$H$43)/1000,"N/A")</f>
        <v>N/A</v>
      </c>
      <c r="AC138" s="85">
        <f>IF('Checklist Parameters'!$H$16="",$X138,IF(AND('Checklist Parameters'!$H$16&lt;$X138,'Checklist Parameters'!$H$16&gt;=3),'Checklist Parameters'!$H$16,IF(AND('Checklist Parameters'!$H$16&lt;$X138,'Checklist Parameters'!$H$16&lt;3),0,$X138)))</f>
        <v>0</v>
      </c>
      <c r="AD138" s="85" t="str">
        <f>IF(AND(I138&lt;'Checklist Parameters'!$H$22,$I138&lt;&gt;0),"Y","")</f>
        <v/>
      </c>
      <c r="AE138" s="85" t="str">
        <f>IF($AD138="Y",0,IF('Checklist Parameters'!$H$25="","&lt;no limit&gt;",ROUNDDOWN((($I138-'Checklist Parameters'!$H$24)/'Checklist Parameters'!$H$25)+1,0)))</f>
        <v>&lt;no limit&gt;</v>
      </c>
      <c r="AF138" s="174">
        <f t="shared" si="11"/>
        <v>0</v>
      </c>
      <c r="AG138" s="85">
        <f t="shared" si="6"/>
        <v>0</v>
      </c>
      <c r="AH138" s="5"/>
      <c r="AI138" s="5"/>
      <c r="AJ138" s="5"/>
      <c r="AK138" s="5"/>
      <c r="AL138" s="5"/>
      <c r="AM138" s="5"/>
      <c r="AN138" s="5"/>
      <c r="AO138" s="5"/>
      <c r="AP138" s="5"/>
      <c r="AQ138" s="5"/>
      <c r="AR138" s="5"/>
      <c r="AS138" s="5"/>
    </row>
    <row r="139" spans="1:45" s="2" customFormat="1" ht="15">
      <c r="A139" s="391"/>
      <c r="B139" s="392"/>
      <c r="C139" s="393"/>
      <c r="D139" s="393"/>
      <c r="E139" s="393"/>
      <c r="F139" s="393"/>
      <c r="G139" s="393"/>
      <c r="H139" s="394"/>
      <c r="I139" s="394"/>
      <c r="J139" s="394"/>
      <c r="K139" s="394"/>
      <c r="L139" s="394"/>
      <c r="M139" s="394"/>
      <c r="N139" s="313">
        <f>IF(IF(I139&lt;'Checklist Parameters'!$H$22,0,($I139-$L139))&lt;0,0,IF(I139&lt;'Checklist Parameters'!$H$22,0,($I139-$L139)))</f>
        <v>0</v>
      </c>
      <c r="O139" s="394"/>
      <c r="P139" s="395"/>
      <c r="Q139" s="316">
        <f t="shared" si="7"/>
        <v>0</v>
      </c>
      <c r="R139" s="87">
        <f t="shared" si="8"/>
        <v>0</v>
      </c>
      <c r="S139" s="87">
        <f>IF('Checklist Parameters'!$H$60&lt;0.2,0.2,'Checklist Parameters'!$H$60)</f>
        <v>0.72</v>
      </c>
      <c r="T139" s="88">
        <f>IF($O139="",IF('Checklist District ID'!$C$43="Y",MAX($R139:$S139)*$I139,SUM($R139:$S139)*$I139),IF(O139&gt;0,Q139*S139))</f>
        <v>0</v>
      </c>
      <c r="U139" s="88">
        <f>IF(Q139&gt;0,((I139-T139)*'Formula Matrix'!$E$39),0)</f>
        <v>0</v>
      </c>
      <c r="V139" s="88">
        <f t="shared" si="9"/>
        <v>0</v>
      </c>
      <c r="W139" s="88">
        <f>IF(V139&gt;0,(V139*'Checklist Parameters'!$H$35),0)</f>
        <v>0</v>
      </c>
      <c r="X139" s="85">
        <f t="shared" si="10"/>
        <v>0</v>
      </c>
      <c r="Y139" s="148">
        <f>IF('Checklist Parameters'!$H$102&lt;&gt;"",(I139/43560)*'Checklist Parameters'!$H$102,"N/A")</f>
        <v>0</v>
      </c>
      <c r="Z139" s="154" t="str">
        <f>IF('Checklist Parameters'!$H$58&lt;&gt;"",((I139*'Checklist Parameters'!$H$58)*'Checklist Parameters'!$H$35)/1000,"N/A")</f>
        <v>N/A</v>
      </c>
      <c r="AA139" s="154">
        <f>IF('Checklist Parameters'!$H$101&lt;&gt;"",IFERROR(I139/'Checklist Parameters'!$H$101,0),"N/A")</f>
        <v>0</v>
      </c>
      <c r="AB139" s="148" t="str">
        <f>IF('Checklist Parameters'!$H$43&lt;&gt;"",(I139*'Checklist Parameters'!$H$43)/1000,"N/A")</f>
        <v>N/A</v>
      </c>
      <c r="AC139" s="85">
        <f>IF('Checklist Parameters'!$H$16="",$X139,IF(AND('Checklist Parameters'!$H$16&lt;$X139,'Checklist Parameters'!$H$16&gt;=3),'Checklist Parameters'!$H$16,IF(AND('Checklist Parameters'!$H$16&lt;$X139,'Checklist Parameters'!$H$16&lt;3),0,$X139)))</f>
        <v>0</v>
      </c>
      <c r="AD139" s="85" t="str">
        <f>IF(AND(I139&lt;'Checklist Parameters'!$H$22,$I139&lt;&gt;0),"Y","")</f>
        <v/>
      </c>
      <c r="AE139" s="85" t="str">
        <f>IF($AD139="Y",0,IF('Checklist Parameters'!$H$25="","&lt;no limit&gt;",ROUNDDOWN((($I139-'Checklist Parameters'!$H$24)/'Checklist Parameters'!$H$25)+1,0)))</f>
        <v>&lt;no limit&gt;</v>
      </c>
      <c r="AF139" s="174">
        <f t="shared" si="11"/>
        <v>0</v>
      </c>
      <c r="AG139" s="85">
        <f t="shared" si="6"/>
        <v>0</v>
      </c>
      <c r="AH139" s="5"/>
      <c r="AI139" s="5"/>
      <c r="AJ139" s="5"/>
      <c r="AK139" s="5"/>
      <c r="AL139" s="5"/>
      <c r="AM139" s="5"/>
      <c r="AN139" s="5"/>
      <c r="AO139" s="5"/>
      <c r="AP139" s="5"/>
      <c r="AQ139" s="5"/>
      <c r="AR139" s="5"/>
      <c r="AS139" s="5"/>
    </row>
    <row r="140" spans="1:45" s="2" customFormat="1" ht="15">
      <c r="A140" s="391"/>
      <c r="B140" s="392"/>
      <c r="C140" s="393"/>
      <c r="D140" s="393"/>
      <c r="E140" s="393"/>
      <c r="F140" s="393"/>
      <c r="G140" s="393"/>
      <c r="H140" s="394"/>
      <c r="I140" s="394"/>
      <c r="J140" s="394"/>
      <c r="K140" s="394"/>
      <c r="L140" s="394"/>
      <c r="M140" s="394"/>
      <c r="N140" s="313">
        <f>IF(IF(I140&lt;'Checklist Parameters'!$H$22,0,($I140-$L140))&lt;0,0,IF(I140&lt;'Checklist Parameters'!$H$22,0,($I140-$L140)))</f>
        <v>0</v>
      </c>
      <c r="O140" s="394"/>
      <c r="P140" s="395"/>
      <c r="Q140" s="316">
        <f t="shared" si="7"/>
        <v>0</v>
      </c>
      <c r="R140" s="87">
        <f t="shared" si="8"/>
        <v>0</v>
      </c>
      <c r="S140" s="87">
        <f>IF('Checklist Parameters'!$H$60&lt;0.2,0.2,'Checklist Parameters'!$H$60)</f>
        <v>0.72</v>
      </c>
      <c r="T140" s="88">
        <f>IF($O140="",IF('Checklist District ID'!$C$43="Y",MAX($R140:$S140)*$I140,SUM($R140:$S140)*$I140),IF(O140&gt;0,Q140*S140))</f>
        <v>0</v>
      </c>
      <c r="U140" s="88">
        <f>IF(Q140&gt;0,((I140-T140)*'Formula Matrix'!$E$39),0)</f>
        <v>0</v>
      </c>
      <c r="V140" s="88">
        <f t="shared" si="9"/>
        <v>0</v>
      </c>
      <c r="W140" s="88">
        <f>IF(V140&gt;0,(V140*'Checklist Parameters'!$H$35),0)</f>
        <v>0</v>
      </c>
      <c r="X140" s="85">
        <f t="shared" si="10"/>
        <v>0</v>
      </c>
      <c r="Y140" s="148">
        <f>IF('Checklist Parameters'!$H$102&lt;&gt;"",(I140/43560)*'Checklist Parameters'!$H$102,"N/A")</f>
        <v>0</v>
      </c>
      <c r="Z140" s="154" t="str">
        <f>IF('Checklist Parameters'!$H$58&lt;&gt;"",((I140*'Checklist Parameters'!$H$58)*'Checklist Parameters'!$H$35)/1000,"N/A")</f>
        <v>N/A</v>
      </c>
      <c r="AA140" s="154">
        <f>IF('Checklist Parameters'!$H$101&lt;&gt;"",IFERROR(I140/'Checklist Parameters'!$H$101,0),"N/A")</f>
        <v>0</v>
      </c>
      <c r="AB140" s="148" t="str">
        <f>IF('Checklist Parameters'!$H$43&lt;&gt;"",(I140*'Checklist Parameters'!$H$43)/1000,"N/A")</f>
        <v>N/A</v>
      </c>
      <c r="AC140" s="85">
        <f>IF('Checklist Parameters'!$H$16="",$X140,IF(AND('Checklist Parameters'!$H$16&lt;$X140,'Checklist Parameters'!$H$16&gt;=3),'Checklist Parameters'!$H$16,IF(AND('Checklist Parameters'!$H$16&lt;$X140,'Checklist Parameters'!$H$16&lt;3),0,$X140)))</f>
        <v>0</v>
      </c>
      <c r="AD140" s="85" t="str">
        <f>IF(AND(I140&lt;'Checklist Parameters'!$H$22,$I140&lt;&gt;0),"Y","")</f>
        <v/>
      </c>
      <c r="AE140" s="85" t="str">
        <f>IF($AD140="Y",0,IF('Checklist Parameters'!$H$25="","&lt;no limit&gt;",ROUNDDOWN((($I140-'Checklist Parameters'!$H$24)/'Checklist Parameters'!$H$25)+1,0)))</f>
        <v>&lt;no limit&gt;</v>
      </c>
      <c r="AF140" s="174">
        <f t="shared" si="11"/>
        <v>0</v>
      </c>
      <c r="AG140" s="85">
        <f t="shared" si="6"/>
        <v>0</v>
      </c>
      <c r="AH140" s="5"/>
      <c r="AI140" s="5"/>
      <c r="AJ140" s="5"/>
      <c r="AK140" s="5"/>
      <c r="AL140" s="5"/>
      <c r="AM140" s="5"/>
      <c r="AN140" s="5"/>
      <c r="AO140" s="5"/>
      <c r="AP140" s="5"/>
      <c r="AQ140" s="5"/>
      <c r="AR140" s="5"/>
      <c r="AS140" s="5"/>
    </row>
    <row r="141" spans="1:45" s="2" customFormat="1" ht="15">
      <c r="A141" s="391"/>
      <c r="B141" s="392"/>
      <c r="C141" s="393"/>
      <c r="D141" s="393"/>
      <c r="E141" s="393"/>
      <c r="F141" s="393"/>
      <c r="G141" s="393"/>
      <c r="H141" s="394"/>
      <c r="I141" s="394"/>
      <c r="J141" s="394"/>
      <c r="K141" s="394"/>
      <c r="L141" s="394"/>
      <c r="M141" s="394"/>
      <c r="N141" s="313">
        <f>IF(IF(I141&lt;'Checklist Parameters'!$H$22,0,($I141-$L141))&lt;0,0,IF(I141&lt;'Checklist Parameters'!$H$22,0,($I141-$L141)))</f>
        <v>0</v>
      </c>
      <c r="O141" s="394"/>
      <c r="P141" s="395"/>
      <c r="Q141" s="316">
        <f t="shared" si="7"/>
        <v>0</v>
      </c>
      <c r="R141" s="87">
        <f t="shared" si="8"/>
        <v>0</v>
      </c>
      <c r="S141" s="87">
        <f>IF('Checklist Parameters'!$H$60&lt;0.2,0.2,'Checklist Parameters'!$H$60)</f>
        <v>0.72</v>
      </c>
      <c r="T141" s="88">
        <f>IF($O141="",IF('Checklist District ID'!$C$43="Y",MAX($R141:$S141)*$I141,SUM($R141:$S141)*$I141),IF(O141&gt;0,Q141*S141))</f>
        <v>0</v>
      </c>
      <c r="U141" s="88">
        <f>IF(Q141&gt;0,((I141-T141)*'Formula Matrix'!$E$39),0)</f>
        <v>0</v>
      </c>
      <c r="V141" s="88">
        <f t="shared" si="9"/>
        <v>0</v>
      </c>
      <c r="W141" s="88">
        <f>IF(V141&gt;0,(V141*'Checklist Parameters'!$H$35),0)</f>
        <v>0</v>
      </c>
      <c r="X141" s="85">
        <f t="shared" si="10"/>
        <v>0</v>
      </c>
      <c r="Y141" s="148">
        <f>IF('Checklist Parameters'!$H$102&lt;&gt;"",(I141/43560)*'Checklist Parameters'!$H$102,"N/A")</f>
        <v>0</v>
      </c>
      <c r="Z141" s="154" t="str">
        <f>IF('Checklist Parameters'!$H$58&lt;&gt;"",((I141*'Checklist Parameters'!$H$58)*'Checklist Parameters'!$H$35)/1000,"N/A")</f>
        <v>N/A</v>
      </c>
      <c r="AA141" s="154">
        <f>IF('Checklist Parameters'!$H$101&lt;&gt;"",IFERROR(I141/'Checklist Parameters'!$H$101,0),"N/A")</f>
        <v>0</v>
      </c>
      <c r="AB141" s="148" t="str">
        <f>IF('Checklist Parameters'!$H$43&lt;&gt;"",(I141*'Checklist Parameters'!$H$43)/1000,"N/A")</f>
        <v>N/A</v>
      </c>
      <c r="AC141" s="85">
        <f>IF('Checklist Parameters'!$H$16="",$X141,IF(AND('Checklist Parameters'!$H$16&lt;$X141,'Checklist Parameters'!$H$16&gt;=3),'Checklist Parameters'!$H$16,IF(AND('Checklist Parameters'!$H$16&lt;$X141,'Checklist Parameters'!$H$16&lt;3),0,$X141)))</f>
        <v>0</v>
      </c>
      <c r="AD141" s="85" t="str">
        <f>IF(AND(I141&lt;'Checklist Parameters'!$H$22,$I141&lt;&gt;0),"Y","")</f>
        <v/>
      </c>
      <c r="AE141" s="85" t="str">
        <f>IF($AD141="Y",0,IF('Checklist Parameters'!$H$25="","&lt;no limit&gt;",ROUNDDOWN((($I141-'Checklist Parameters'!$H$24)/'Checklist Parameters'!$H$25)+1,0)))</f>
        <v>&lt;no limit&gt;</v>
      </c>
      <c r="AF141" s="174">
        <f t="shared" si="11"/>
        <v>0</v>
      </c>
      <c r="AG141" s="85">
        <f t="shared" si="6"/>
        <v>0</v>
      </c>
      <c r="AH141" s="5"/>
      <c r="AI141" s="5"/>
      <c r="AJ141" s="5"/>
      <c r="AK141" s="5"/>
      <c r="AL141" s="5"/>
      <c r="AM141" s="5"/>
      <c r="AN141" s="5"/>
      <c r="AO141" s="5"/>
      <c r="AP141" s="5"/>
      <c r="AQ141" s="5"/>
      <c r="AR141" s="5"/>
      <c r="AS141" s="5"/>
    </row>
    <row r="142" spans="1:45" s="2" customFormat="1" ht="15">
      <c r="A142" s="391"/>
      <c r="B142" s="392"/>
      <c r="C142" s="393"/>
      <c r="D142" s="393"/>
      <c r="E142" s="393"/>
      <c r="F142" s="393"/>
      <c r="G142" s="393"/>
      <c r="H142" s="394"/>
      <c r="I142" s="394"/>
      <c r="J142" s="394"/>
      <c r="K142" s="394"/>
      <c r="L142" s="394"/>
      <c r="M142" s="394"/>
      <c r="N142" s="313">
        <f>IF(IF(I142&lt;'Checklist Parameters'!$H$22,0,($I142-$L142))&lt;0,0,IF(I142&lt;'Checklist Parameters'!$H$22,0,($I142-$L142)))</f>
        <v>0</v>
      </c>
      <c r="O142" s="394"/>
      <c r="P142" s="395"/>
      <c r="Q142" s="316">
        <f t="shared" si="7"/>
        <v>0</v>
      </c>
      <c r="R142" s="87">
        <f t="shared" si="8"/>
        <v>0</v>
      </c>
      <c r="S142" s="87">
        <f>IF('Checklist Parameters'!$H$60&lt;0.2,0.2,'Checklist Parameters'!$H$60)</f>
        <v>0.72</v>
      </c>
      <c r="T142" s="88">
        <f>IF($O142="",IF('Checklist District ID'!$C$43="Y",MAX($R142:$S142)*$I142,SUM($R142:$S142)*$I142),IF(O142&gt;0,Q142*S142))</f>
        <v>0</v>
      </c>
      <c r="U142" s="88">
        <f>IF(Q142&gt;0,((I142-T142)*'Formula Matrix'!$E$39),0)</f>
        <v>0</v>
      </c>
      <c r="V142" s="88">
        <f t="shared" si="9"/>
        <v>0</v>
      </c>
      <c r="W142" s="88">
        <f>IF(V142&gt;0,(V142*'Checklist Parameters'!$H$35),0)</f>
        <v>0</v>
      </c>
      <c r="X142" s="85">
        <f t="shared" si="10"/>
        <v>0</v>
      </c>
      <c r="Y142" s="148">
        <f>IF('Checklist Parameters'!$H$102&lt;&gt;"",(I142/43560)*'Checklist Parameters'!$H$102,"N/A")</f>
        <v>0</v>
      </c>
      <c r="Z142" s="154" t="str">
        <f>IF('Checklist Parameters'!$H$58&lt;&gt;"",((I142*'Checklist Parameters'!$H$58)*'Checklist Parameters'!$H$35)/1000,"N/A")</f>
        <v>N/A</v>
      </c>
      <c r="AA142" s="154">
        <f>IF('Checklist Parameters'!$H$101&lt;&gt;"",IFERROR(I142/'Checklist Parameters'!$H$101,0),"N/A")</f>
        <v>0</v>
      </c>
      <c r="AB142" s="148" t="str">
        <f>IF('Checklist Parameters'!$H$43&lt;&gt;"",(I142*'Checklist Parameters'!$H$43)/1000,"N/A")</f>
        <v>N/A</v>
      </c>
      <c r="AC142" s="85">
        <f>IF('Checklist Parameters'!$H$16="",$X142,IF(AND('Checklist Parameters'!$H$16&lt;$X142,'Checklist Parameters'!$H$16&gt;=3),'Checklist Parameters'!$H$16,IF(AND('Checklist Parameters'!$H$16&lt;$X142,'Checklist Parameters'!$H$16&lt;3),0,$X142)))</f>
        <v>0</v>
      </c>
      <c r="AD142" s="85" t="str">
        <f>IF(AND(I142&lt;'Checklist Parameters'!$H$22,$I142&lt;&gt;0),"Y","")</f>
        <v/>
      </c>
      <c r="AE142" s="85" t="str">
        <f>IF($AD142="Y",0,IF('Checklist Parameters'!$H$25="","&lt;no limit&gt;",ROUNDDOWN((($I142-'Checklist Parameters'!$H$24)/'Checklist Parameters'!$H$25)+1,0)))</f>
        <v>&lt;no limit&gt;</v>
      </c>
      <c r="AF142" s="174">
        <f t="shared" si="11"/>
        <v>0</v>
      </c>
      <c r="AG142" s="85">
        <f t="shared" si="6"/>
        <v>0</v>
      </c>
      <c r="AH142" s="5"/>
      <c r="AI142" s="5"/>
      <c r="AJ142" s="5"/>
      <c r="AK142" s="5"/>
      <c r="AL142" s="5"/>
      <c r="AM142" s="5"/>
      <c r="AN142" s="5"/>
      <c r="AO142" s="5"/>
      <c r="AP142" s="5"/>
      <c r="AQ142" s="5"/>
      <c r="AR142" s="5"/>
      <c r="AS142" s="5"/>
    </row>
    <row r="143" spans="1:45" s="2" customFormat="1" ht="15">
      <c r="A143" s="391"/>
      <c r="B143" s="392"/>
      <c r="C143" s="393"/>
      <c r="D143" s="393"/>
      <c r="E143" s="393"/>
      <c r="F143" s="393"/>
      <c r="G143" s="393"/>
      <c r="H143" s="394"/>
      <c r="I143" s="394"/>
      <c r="J143" s="394"/>
      <c r="K143" s="394"/>
      <c r="L143" s="394"/>
      <c r="M143" s="394"/>
      <c r="N143" s="313">
        <f>IF(IF(I143&lt;'Checklist Parameters'!$H$22,0,($I143-$L143))&lt;0,0,IF(I143&lt;'Checklist Parameters'!$H$22,0,($I143-$L143)))</f>
        <v>0</v>
      </c>
      <c r="O143" s="394"/>
      <c r="P143" s="395"/>
      <c r="Q143" s="316">
        <f t="shared" si="7"/>
        <v>0</v>
      </c>
      <c r="R143" s="87">
        <f t="shared" si="8"/>
        <v>0</v>
      </c>
      <c r="S143" s="87">
        <f>IF('Checklist Parameters'!$H$60&lt;0.2,0.2,'Checklist Parameters'!$H$60)</f>
        <v>0.72</v>
      </c>
      <c r="T143" s="88">
        <f>IF($O143="",IF('Checklist District ID'!$C$43="Y",MAX($R143:$S143)*$I143,SUM($R143:$S143)*$I143),IF(O143&gt;0,Q143*S143))</f>
        <v>0</v>
      </c>
      <c r="U143" s="88">
        <f>IF(Q143&gt;0,((I143-T143)*'Formula Matrix'!$E$39),0)</f>
        <v>0</v>
      </c>
      <c r="V143" s="88">
        <f t="shared" si="9"/>
        <v>0</v>
      </c>
      <c r="W143" s="88">
        <f>IF(V143&gt;0,(V143*'Checklist Parameters'!$H$35),0)</f>
        <v>0</v>
      </c>
      <c r="X143" s="85">
        <f t="shared" si="10"/>
        <v>0</v>
      </c>
      <c r="Y143" s="148">
        <f>IF('Checklist Parameters'!$H$102&lt;&gt;"",(I143/43560)*'Checklist Parameters'!$H$102,"N/A")</f>
        <v>0</v>
      </c>
      <c r="Z143" s="154" t="str">
        <f>IF('Checklist Parameters'!$H$58&lt;&gt;"",((I143*'Checklist Parameters'!$H$58)*'Checklist Parameters'!$H$35)/1000,"N/A")</f>
        <v>N/A</v>
      </c>
      <c r="AA143" s="154">
        <f>IF('Checklist Parameters'!$H$101&lt;&gt;"",IFERROR(I143/'Checklist Parameters'!$H$101,0),"N/A")</f>
        <v>0</v>
      </c>
      <c r="AB143" s="148" t="str">
        <f>IF('Checklist Parameters'!$H$43&lt;&gt;"",(I143*'Checklist Parameters'!$H$43)/1000,"N/A")</f>
        <v>N/A</v>
      </c>
      <c r="AC143" s="85">
        <f>IF('Checklist Parameters'!$H$16="",$X143,IF(AND('Checklist Parameters'!$H$16&lt;$X143,'Checklist Parameters'!$H$16&gt;=3),'Checklist Parameters'!$H$16,IF(AND('Checklist Parameters'!$H$16&lt;$X143,'Checklist Parameters'!$H$16&lt;3),0,$X143)))</f>
        <v>0</v>
      </c>
      <c r="AD143" s="85" t="str">
        <f>IF(AND(I143&lt;'Checklist Parameters'!$H$22,$I143&lt;&gt;0),"Y","")</f>
        <v/>
      </c>
      <c r="AE143" s="85" t="str">
        <f>IF($AD143="Y",0,IF('Checklist Parameters'!$H$25="","&lt;no limit&gt;",ROUNDDOWN((($I143-'Checklist Parameters'!$H$24)/'Checklist Parameters'!$H$25)+1,0)))</f>
        <v>&lt;no limit&gt;</v>
      </c>
      <c r="AF143" s="174">
        <f t="shared" si="11"/>
        <v>0</v>
      </c>
      <c r="AG143" s="85">
        <f t="shared" si="6"/>
        <v>0</v>
      </c>
      <c r="AH143" s="5"/>
      <c r="AI143" s="5"/>
      <c r="AJ143" s="5"/>
      <c r="AK143" s="5"/>
      <c r="AL143" s="5"/>
      <c r="AM143" s="5"/>
      <c r="AN143" s="5"/>
      <c r="AO143" s="5"/>
      <c r="AP143" s="5"/>
      <c r="AQ143" s="5"/>
      <c r="AR143" s="5"/>
      <c r="AS143" s="5"/>
    </row>
    <row r="144" spans="1:45" s="2" customFormat="1" ht="15">
      <c r="A144" s="391"/>
      <c r="B144" s="392"/>
      <c r="C144" s="393"/>
      <c r="D144" s="393"/>
      <c r="E144" s="393"/>
      <c r="F144" s="393"/>
      <c r="G144" s="393"/>
      <c r="H144" s="394"/>
      <c r="I144" s="394"/>
      <c r="J144" s="394"/>
      <c r="K144" s="394"/>
      <c r="L144" s="394"/>
      <c r="M144" s="394"/>
      <c r="N144" s="313">
        <f>IF(IF(I144&lt;'Checklist Parameters'!$H$22,0,($I144-$L144))&lt;0,0,IF(I144&lt;'Checklist Parameters'!$H$22,0,($I144-$L144)))</f>
        <v>0</v>
      </c>
      <c r="O144" s="394"/>
      <c r="P144" s="395"/>
      <c r="Q144" s="316">
        <f t="shared" si="7"/>
        <v>0</v>
      </c>
      <c r="R144" s="87">
        <f t="shared" si="8"/>
        <v>0</v>
      </c>
      <c r="S144" s="87">
        <f>IF('Checklist Parameters'!$H$60&lt;0.2,0.2,'Checklist Parameters'!$H$60)</f>
        <v>0.72</v>
      </c>
      <c r="T144" s="88">
        <f>IF($O144="",IF('Checklist District ID'!$C$43="Y",MAX($R144:$S144)*$I144,SUM($R144:$S144)*$I144),IF(O144&gt;0,Q144*S144))</f>
        <v>0</v>
      </c>
      <c r="U144" s="88">
        <f>IF(Q144&gt;0,((I144-T144)*'Formula Matrix'!$E$39),0)</f>
        <v>0</v>
      </c>
      <c r="V144" s="88">
        <f t="shared" si="9"/>
        <v>0</v>
      </c>
      <c r="W144" s="88">
        <f>IF(V144&gt;0,(V144*'Checklist Parameters'!$H$35),0)</f>
        <v>0</v>
      </c>
      <c r="X144" s="85">
        <f t="shared" si="10"/>
        <v>0</v>
      </c>
      <c r="Y144" s="148">
        <f>IF('Checklist Parameters'!$H$102&lt;&gt;"",(I144/43560)*'Checklist Parameters'!$H$102,"N/A")</f>
        <v>0</v>
      </c>
      <c r="Z144" s="154" t="str">
        <f>IF('Checklist Parameters'!$H$58&lt;&gt;"",((I144*'Checklist Parameters'!$H$58)*'Checklist Parameters'!$H$35)/1000,"N/A")</f>
        <v>N/A</v>
      </c>
      <c r="AA144" s="154">
        <f>IF('Checklist Parameters'!$H$101&lt;&gt;"",IFERROR(I144/'Checklist Parameters'!$H$101,0),"N/A")</f>
        <v>0</v>
      </c>
      <c r="AB144" s="148" t="str">
        <f>IF('Checklist Parameters'!$H$43&lt;&gt;"",(I144*'Checklist Parameters'!$H$43)/1000,"N/A")</f>
        <v>N/A</v>
      </c>
      <c r="AC144" s="85">
        <f>IF('Checklist Parameters'!$H$16="",$X144,IF(AND('Checklist Parameters'!$H$16&lt;$X144,'Checklist Parameters'!$H$16&gt;=3),'Checklist Parameters'!$H$16,IF(AND('Checklist Parameters'!$H$16&lt;$X144,'Checklist Parameters'!$H$16&lt;3),0,$X144)))</f>
        <v>0</v>
      </c>
      <c r="AD144" s="85" t="str">
        <f>IF(AND(I144&lt;'Checklist Parameters'!$H$22,$I144&lt;&gt;0),"Y","")</f>
        <v/>
      </c>
      <c r="AE144" s="85" t="str">
        <f>IF($AD144="Y",0,IF('Checklist Parameters'!$H$25="","&lt;no limit&gt;",ROUNDDOWN((($I144-'Checklist Parameters'!$H$24)/'Checklist Parameters'!$H$25)+1,0)))</f>
        <v>&lt;no limit&gt;</v>
      </c>
      <c r="AF144" s="174">
        <f t="shared" si="11"/>
        <v>0</v>
      </c>
      <c r="AG144" s="85">
        <f t="shared" si="6"/>
        <v>0</v>
      </c>
      <c r="AH144" s="5"/>
      <c r="AI144" s="5"/>
      <c r="AJ144" s="5"/>
      <c r="AK144" s="5"/>
      <c r="AL144" s="5"/>
      <c r="AM144" s="5"/>
      <c r="AN144" s="5"/>
      <c r="AO144" s="5"/>
      <c r="AP144" s="5"/>
      <c r="AQ144" s="5"/>
      <c r="AR144" s="5"/>
      <c r="AS144" s="5"/>
    </row>
    <row r="145" spans="1:45" s="2" customFormat="1" ht="15">
      <c r="A145" s="391"/>
      <c r="B145" s="392"/>
      <c r="C145" s="393"/>
      <c r="D145" s="393"/>
      <c r="E145" s="393"/>
      <c r="F145" s="393"/>
      <c r="G145" s="393"/>
      <c r="H145" s="394"/>
      <c r="I145" s="394"/>
      <c r="J145" s="394"/>
      <c r="K145" s="394"/>
      <c r="L145" s="394"/>
      <c r="M145" s="394"/>
      <c r="N145" s="313">
        <f>IF(IF(I145&lt;'Checklist Parameters'!$H$22,0,($I145-$L145))&lt;0,0,IF(I145&lt;'Checklist Parameters'!$H$22,0,($I145-$L145)))</f>
        <v>0</v>
      </c>
      <c r="O145" s="394"/>
      <c r="P145" s="395"/>
      <c r="Q145" s="316">
        <f t="shared" si="7"/>
        <v>0</v>
      </c>
      <c r="R145" s="87">
        <f t="shared" si="8"/>
        <v>0</v>
      </c>
      <c r="S145" s="87">
        <f>IF('Checklist Parameters'!$H$60&lt;0.2,0.2,'Checklist Parameters'!$H$60)</f>
        <v>0.72</v>
      </c>
      <c r="T145" s="88">
        <f>IF($O145="",IF('Checklist District ID'!$C$43="Y",MAX($R145:$S145)*$I145,SUM($R145:$S145)*$I145),IF(O145&gt;0,Q145*S145))</f>
        <v>0</v>
      </c>
      <c r="U145" s="88">
        <f>IF(Q145&gt;0,((I145-T145)*'Formula Matrix'!$E$39),0)</f>
        <v>0</v>
      </c>
      <c r="V145" s="88">
        <f t="shared" si="9"/>
        <v>0</v>
      </c>
      <c r="W145" s="88">
        <f>IF(V145&gt;0,(V145*'Checklist Parameters'!$H$35),0)</f>
        <v>0</v>
      </c>
      <c r="X145" s="85">
        <f t="shared" si="10"/>
        <v>0</v>
      </c>
      <c r="Y145" s="148">
        <f>IF('Checklist Parameters'!$H$102&lt;&gt;"",(I145/43560)*'Checklist Parameters'!$H$102,"N/A")</f>
        <v>0</v>
      </c>
      <c r="Z145" s="154" t="str">
        <f>IF('Checklist Parameters'!$H$58&lt;&gt;"",((I145*'Checklist Parameters'!$H$58)*'Checklist Parameters'!$H$35)/1000,"N/A")</f>
        <v>N/A</v>
      </c>
      <c r="AA145" s="154">
        <f>IF('Checklist Parameters'!$H$101&lt;&gt;"",IFERROR(I145/'Checklist Parameters'!$H$101,0),"N/A")</f>
        <v>0</v>
      </c>
      <c r="AB145" s="148" t="str">
        <f>IF('Checklist Parameters'!$H$43&lt;&gt;"",(I145*'Checklist Parameters'!$H$43)/1000,"N/A")</f>
        <v>N/A</v>
      </c>
      <c r="AC145" s="85">
        <f>IF('Checklist Parameters'!$H$16="",$X145,IF(AND('Checklist Parameters'!$H$16&lt;$X145,'Checklist Parameters'!$H$16&gt;=3),'Checklist Parameters'!$H$16,IF(AND('Checklist Parameters'!$H$16&lt;$X145,'Checklist Parameters'!$H$16&lt;3),0,$X145)))</f>
        <v>0</v>
      </c>
      <c r="AD145" s="85" t="str">
        <f>IF(AND(I145&lt;'Checklist Parameters'!$H$22,$I145&lt;&gt;0),"Y","")</f>
        <v/>
      </c>
      <c r="AE145" s="85" t="str">
        <f>IF($AD145="Y",0,IF('Checklist Parameters'!$H$25="","&lt;no limit&gt;",ROUNDDOWN((($I145-'Checklist Parameters'!$H$24)/'Checklist Parameters'!$H$25)+1,0)))</f>
        <v>&lt;no limit&gt;</v>
      </c>
      <c r="AF145" s="174">
        <f t="shared" si="11"/>
        <v>0</v>
      </c>
      <c r="AG145" s="85">
        <f t="shared" si="6"/>
        <v>0</v>
      </c>
      <c r="AH145" s="5"/>
      <c r="AI145" s="5"/>
      <c r="AJ145" s="5"/>
      <c r="AK145" s="5"/>
      <c r="AL145" s="5"/>
      <c r="AM145" s="5"/>
      <c r="AN145" s="5"/>
      <c r="AO145" s="5"/>
      <c r="AP145" s="5"/>
      <c r="AQ145" s="5"/>
      <c r="AR145" s="5"/>
      <c r="AS145" s="5"/>
    </row>
    <row r="146" spans="1:45" s="2" customFormat="1" ht="15">
      <c r="A146" s="391"/>
      <c r="B146" s="392"/>
      <c r="C146" s="393"/>
      <c r="D146" s="393"/>
      <c r="E146" s="393"/>
      <c r="F146" s="393"/>
      <c r="G146" s="393"/>
      <c r="H146" s="394"/>
      <c r="I146" s="394"/>
      <c r="J146" s="394"/>
      <c r="K146" s="394"/>
      <c r="L146" s="394"/>
      <c r="M146" s="394"/>
      <c r="N146" s="313">
        <f>IF(IF(I146&lt;'Checklist Parameters'!$H$22,0,($I146-$L146))&lt;0,0,IF(I146&lt;'Checklist Parameters'!$H$22,0,($I146-$L146)))</f>
        <v>0</v>
      </c>
      <c r="O146" s="394"/>
      <c r="P146" s="395"/>
      <c r="Q146" s="316">
        <f t="shared" si="7"/>
        <v>0</v>
      </c>
      <c r="R146" s="87">
        <f t="shared" si="8"/>
        <v>0</v>
      </c>
      <c r="S146" s="87">
        <f>IF('Checklist Parameters'!$H$60&lt;0.2,0.2,'Checklist Parameters'!$H$60)</f>
        <v>0.72</v>
      </c>
      <c r="T146" s="88">
        <f>IF($O146="",IF('Checklist District ID'!$C$43="Y",MAX($R146:$S146)*$I146,SUM($R146:$S146)*$I146),IF(O146&gt;0,Q146*S146))</f>
        <v>0</v>
      </c>
      <c r="U146" s="88">
        <f>IF(Q146&gt;0,((I146-T146)*'Formula Matrix'!$E$39),0)</f>
        <v>0</v>
      </c>
      <c r="V146" s="88">
        <f t="shared" si="9"/>
        <v>0</v>
      </c>
      <c r="W146" s="88">
        <f>IF(V146&gt;0,(V146*'Checklist Parameters'!$H$35),0)</f>
        <v>0</v>
      </c>
      <c r="X146" s="85">
        <f t="shared" si="10"/>
        <v>0</v>
      </c>
      <c r="Y146" s="148">
        <f>IF('Checklist Parameters'!$H$102&lt;&gt;"",(I146/43560)*'Checklist Parameters'!$H$102,"N/A")</f>
        <v>0</v>
      </c>
      <c r="Z146" s="154" t="str">
        <f>IF('Checklist Parameters'!$H$58&lt;&gt;"",((I146*'Checklist Parameters'!$H$58)*'Checklist Parameters'!$H$35)/1000,"N/A")</f>
        <v>N/A</v>
      </c>
      <c r="AA146" s="154">
        <f>IF('Checklist Parameters'!$H$101&lt;&gt;"",IFERROR(I146/'Checklist Parameters'!$H$101,0),"N/A")</f>
        <v>0</v>
      </c>
      <c r="AB146" s="148" t="str">
        <f>IF('Checklist Parameters'!$H$43&lt;&gt;"",(I146*'Checklist Parameters'!$H$43)/1000,"N/A")</f>
        <v>N/A</v>
      </c>
      <c r="AC146" s="85">
        <f>IF('Checklist Parameters'!$H$16="",$X146,IF(AND('Checklist Parameters'!$H$16&lt;$X146,'Checklist Parameters'!$H$16&gt;=3),'Checklist Parameters'!$H$16,IF(AND('Checklist Parameters'!$H$16&lt;$X146,'Checklist Parameters'!$H$16&lt;3),0,$X146)))</f>
        <v>0</v>
      </c>
      <c r="AD146" s="85" t="str">
        <f>IF(AND(I146&lt;'Checklist Parameters'!$H$22,$I146&lt;&gt;0),"Y","")</f>
        <v/>
      </c>
      <c r="AE146" s="85" t="str">
        <f>IF($AD146="Y",0,IF('Checklist Parameters'!$H$25="","&lt;no limit&gt;",ROUNDDOWN((($I146-'Checklist Parameters'!$H$24)/'Checklist Parameters'!$H$25)+1,0)))</f>
        <v>&lt;no limit&gt;</v>
      </c>
      <c r="AF146" s="174">
        <f t="shared" si="11"/>
        <v>0</v>
      </c>
      <c r="AG146" s="85">
        <f t="shared" si="6"/>
        <v>0</v>
      </c>
      <c r="AH146" s="5"/>
      <c r="AI146" s="5"/>
      <c r="AJ146" s="5"/>
      <c r="AK146" s="5"/>
      <c r="AL146" s="5"/>
      <c r="AM146" s="5"/>
      <c r="AN146" s="5"/>
      <c r="AO146" s="5"/>
      <c r="AP146" s="5"/>
      <c r="AQ146" s="5"/>
      <c r="AR146" s="5"/>
      <c r="AS146" s="5"/>
    </row>
    <row r="147" spans="1:45" s="2" customFormat="1" ht="15">
      <c r="A147" s="391"/>
      <c r="B147" s="392"/>
      <c r="C147" s="393"/>
      <c r="D147" s="393"/>
      <c r="E147" s="393"/>
      <c r="F147" s="393"/>
      <c r="G147" s="393"/>
      <c r="H147" s="394"/>
      <c r="I147" s="394"/>
      <c r="J147" s="394"/>
      <c r="K147" s="394"/>
      <c r="L147" s="394"/>
      <c r="M147" s="394"/>
      <c r="N147" s="313">
        <f>IF(IF(I147&lt;'Checklist Parameters'!$H$22,0,($I147-$L147))&lt;0,0,IF(I147&lt;'Checklist Parameters'!$H$22,0,($I147-$L147)))</f>
        <v>0</v>
      </c>
      <c r="O147" s="394"/>
      <c r="P147" s="395"/>
      <c r="Q147" s="316">
        <f t="shared" si="7"/>
        <v>0</v>
      </c>
      <c r="R147" s="87">
        <f t="shared" si="8"/>
        <v>0</v>
      </c>
      <c r="S147" s="87">
        <f>IF('Checklist Parameters'!$H$60&lt;0.2,0.2,'Checklist Parameters'!$H$60)</f>
        <v>0.72</v>
      </c>
      <c r="T147" s="88">
        <f>IF($O147="",IF('Checklist District ID'!$C$43="Y",MAX($R147:$S147)*$I147,SUM($R147:$S147)*$I147),IF(O147&gt;0,Q147*S147))</f>
        <v>0</v>
      </c>
      <c r="U147" s="88">
        <f>IF(Q147&gt;0,((I147-T147)*'Formula Matrix'!$E$39),0)</f>
        <v>0</v>
      </c>
      <c r="V147" s="88">
        <f t="shared" si="9"/>
        <v>0</v>
      </c>
      <c r="W147" s="88">
        <f>IF(V147&gt;0,(V147*'Checklist Parameters'!$H$35),0)</f>
        <v>0</v>
      </c>
      <c r="X147" s="85">
        <f t="shared" si="10"/>
        <v>0</v>
      </c>
      <c r="Y147" s="148">
        <f>IF('Checklist Parameters'!$H$102&lt;&gt;"",(I147/43560)*'Checklist Parameters'!$H$102,"N/A")</f>
        <v>0</v>
      </c>
      <c r="Z147" s="154" t="str">
        <f>IF('Checklist Parameters'!$H$58&lt;&gt;"",((I147*'Checklist Parameters'!$H$58)*'Checklist Parameters'!$H$35)/1000,"N/A")</f>
        <v>N/A</v>
      </c>
      <c r="AA147" s="154">
        <f>IF('Checklist Parameters'!$H$101&lt;&gt;"",IFERROR(I147/'Checklist Parameters'!$H$101,0),"N/A")</f>
        <v>0</v>
      </c>
      <c r="AB147" s="148" t="str">
        <f>IF('Checklist Parameters'!$H$43&lt;&gt;"",(I147*'Checklist Parameters'!$H$43)/1000,"N/A")</f>
        <v>N/A</v>
      </c>
      <c r="AC147" s="85">
        <f>IF('Checklist Parameters'!$H$16="",$X147,IF(AND('Checklist Parameters'!$H$16&lt;$X147,'Checklist Parameters'!$H$16&gt;=3),'Checklist Parameters'!$H$16,IF(AND('Checklist Parameters'!$H$16&lt;$X147,'Checklist Parameters'!$H$16&lt;3),0,$X147)))</f>
        <v>0</v>
      </c>
      <c r="AD147" s="85" t="str">
        <f>IF(AND(I147&lt;'Checklist Parameters'!$H$22,$I147&lt;&gt;0),"Y","")</f>
        <v/>
      </c>
      <c r="AE147" s="85" t="str">
        <f>IF($AD147="Y",0,IF('Checklist Parameters'!$H$25="","&lt;no limit&gt;",ROUNDDOWN((($I147-'Checklist Parameters'!$H$24)/'Checklist Parameters'!$H$25)+1,0)))</f>
        <v>&lt;no limit&gt;</v>
      </c>
      <c r="AF147" s="174">
        <f t="shared" si="11"/>
        <v>0</v>
      </c>
      <c r="AG147" s="85">
        <f t="shared" si="6"/>
        <v>0</v>
      </c>
      <c r="AH147" s="5"/>
      <c r="AI147" s="5"/>
      <c r="AJ147" s="5"/>
      <c r="AK147" s="5"/>
      <c r="AL147" s="5"/>
      <c r="AM147" s="5"/>
      <c r="AN147" s="5"/>
      <c r="AO147" s="5"/>
      <c r="AP147" s="5"/>
      <c r="AQ147" s="5"/>
      <c r="AR147" s="5"/>
      <c r="AS147" s="5"/>
    </row>
    <row r="148" spans="1:45" s="2" customFormat="1" ht="15">
      <c r="A148" s="391"/>
      <c r="B148" s="392"/>
      <c r="C148" s="393"/>
      <c r="D148" s="393"/>
      <c r="E148" s="393"/>
      <c r="F148" s="393"/>
      <c r="G148" s="393"/>
      <c r="H148" s="394"/>
      <c r="I148" s="394"/>
      <c r="J148" s="394"/>
      <c r="K148" s="394"/>
      <c r="L148" s="394"/>
      <c r="M148" s="394"/>
      <c r="N148" s="313">
        <f>IF(IF(I148&lt;'Checklist Parameters'!$H$22,0,($I148-$L148))&lt;0,0,IF(I148&lt;'Checklist Parameters'!$H$22,0,($I148-$L148)))</f>
        <v>0</v>
      </c>
      <c r="O148" s="394"/>
      <c r="P148" s="395"/>
      <c r="Q148" s="316">
        <f t="shared" si="7"/>
        <v>0</v>
      </c>
      <c r="R148" s="87">
        <f t="shared" si="8"/>
        <v>0</v>
      </c>
      <c r="S148" s="87">
        <f>IF('Checklist Parameters'!$H$60&lt;0.2,0.2,'Checklist Parameters'!$H$60)</f>
        <v>0.72</v>
      </c>
      <c r="T148" s="88">
        <f>IF($O148="",IF('Checklist District ID'!$C$43="Y",MAX($R148:$S148)*$I148,SUM($R148:$S148)*$I148),IF(O148&gt;0,Q148*S148))</f>
        <v>0</v>
      </c>
      <c r="U148" s="88">
        <f>IF(Q148&gt;0,((I148-T148)*'Formula Matrix'!$E$39),0)</f>
        <v>0</v>
      </c>
      <c r="V148" s="88">
        <f t="shared" si="9"/>
        <v>0</v>
      </c>
      <c r="W148" s="88">
        <f>IF(V148&gt;0,(V148*'Checklist Parameters'!$H$35),0)</f>
        <v>0</v>
      </c>
      <c r="X148" s="85">
        <f t="shared" si="10"/>
        <v>0</v>
      </c>
      <c r="Y148" s="148">
        <f>IF('Checklist Parameters'!$H$102&lt;&gt;"",(I148/43560)*'Checklist Parameters'!$H$102,"N/A")</f>
        <v>0</v>
      </c>
      <c r="Z148" s="154" t="str">
        <f>IF('Checklist Parameters'!$H$58&lt;&gt;"",((I148*'Checklist Parameters'!$H$58)*'Checklist Parameters'!$H$35)/1000,"N/A")</f>
        <v>N/A</v>
      </c>
      <c r="AA148" s="154">
        <f>IF('Checklist Parameters'!$H$101&lt;&gt;"",IFERROR(I148/'Checklist Parameters'!$H$101,0),"N/A")</f>
        <v>0</v>
      </c>
      <c r="AB148" s="148" t="str">
        <f>IF('Checklist Parameters'!$H$43&lt;&gt;"",(I148*'Checklist Parameters'!$H$43)/1000,"N/A")</f>
        <v>N/A</v>
      </c>
      <c r="AC148" s="85">
        <f>IF('Checklist Parameters'!$H$16="",$X148,IF(AND('Checklist Parameters'!$H$16&lt;$X148,'Checklist Parameters'!$H$16&gt;=3),'Checklist Parameters'!$H$16,IF(AND('Checklist Parameters'!$H$16&lt;$X148,'Checklist Parameters'!$H$16&lt;3),0,$X148)))</f>
        <v>0</v>
      </c>
      <c r="AD148" s="85" t="str">
        <f>IF(AND(I148&lt;'Checklist Parameters'!$H$22,$I148&lt;&gt;0),"Y","")</f>
        <v/>
      </c>
      <c r="AE148" s="85" t="str">
        <f>IF($AD148="Y",0,IF('Checklist Parameters'!$H$25="","&lt;no limit&gt;",ROUNDDOWN((($I148-'Checklist Parameters'!$H$24)/'Checklist Parameters'!$H$25)+1,0)))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ht="15">
      <c r="A149" s="391"/>
      <c r="B149" s="392"/>
      <c r="C149" s="393"/>
      <c r="D149" s="393"/>
      <c r="E149" s="393"/>
      <c r="F149" s="393"/>
      <c r="G149" s="393"/>
      <c r="H149" s="394"/>
      <c r="I149" s="394"/>
      <c r="J149" s="394"/>
      <c r="K149" s="394"/>
      <c r="L149" s="394"/>
      <c r="M149" s="394"/>
      <c r="N149" s="313">
        <f>IF(IF(I149&lt;'Checklist Parameters'!$H$22,0,($I149-$L149))&lt;0,0,IF(I149&lt;'Checklist Parameters'!$H$22,0,($I149-$L149)))</f>
        <v>0</v>
      </c>
      <c r="O149" s="394"/>
      <c r="P149" s="395"/>
      <c r="Q149" s="316">
        <f t="shared" ref="Q149:Q212" si="13">IF(O149&lt;&gt;"",O149,N149)</f>
        <v>0</v>
      </c>
      <c r="R149" s="87">
        <f t="shared" ref="R149:R212" si="14">IFERROR(L149/I149,0)</f>
        <v>0</v>
      </c>
      <c r="S149" s="87">
        <f>IF('Checklist Parameters'!$H$60&lt;0.2,0.2,'Checklist Parameters'!$H$60)</f>
        <v>0.72</v>
      </c>
      <c r="T149" s="88">
        <f>IF($O149="",IF('Checklist District ID'!$C$43="Y",MAX($R149:$S149)*$I149,SUM($R149:$S149)*$I149),IF(O149&gt;0,Q149*S149))</f>
        <v>0</v>
      </c>
      <c r="U149" s="88">
        <f>IF(Q149&gt;0,((I149-T149)*'Formula Matrix'!$E$39),0)</f>
        <v>0</v>
      </c>
      <c r="V149" s="88">
        <f t="shared" ref="V149:V212" si="15">IF(Q149=0,0,(I149-T149-U149))</f>
        <v>0</v>
      </c>
      <c r="W149" s="88">
        <f>IF(V149&gt;0,(V149*'Checklist Parameters'!$H$35),0)</f>
        <v>0</v>
      </c>
      <c r="X149" s="85">
        <f t="shared" ref="X149:X212" si="16">IF($W149/1000&gt;3,(ROUNDDOWN($W149/1000,0)),IF(AND($W149/1000&gt;2.5,$W149/1000&lt;=3),3,0))</f>
        <v>0</v>
      </c>
      <c r="Y149" s="148">
        <f>IF('Checklist Parameters'!$H$102&lt;&gt;"",(I149/43560)*'Checklist Parameters'!$H$102,"N/A")</f>
        <v>0</v>
      </c>
      <c r="Z149" s="154" t="str">
        <f>IF('Checklist Parameters'!$H$58&lt;&gt;"",((I149*'Checklist Parameters'!$H$58)*'Checklist Parameters'!$H$35)/1000,"N/A")</f>
        <v>N/A</v>
      </c>
      <c r="AA149" s="154">
        <f>IF('Checklist Parameters'!$H$101&lt;&gt;"",IFERROR(I149/'Checklist Parameters'!$H$101,0),"N/A")</f>
        <v>0</v>
      </c>
      <c r="AB149" s="148" t="str">
        <f>IF('Checklist Parameters'!$H$43&lt;&gt;"",(I149*'Checklist Parameters'!$H$43)/1000,"N/A")</f>
        <v>N/A</v>
      </c>
      <c r="AC149" s="85">
        <f>IF('Checklist Parameters'!$H$16="",$X149,IF(AND('Checklist Parameters'!$H$16&lt;$X149,'Checklist Parameters'!$H$16&gt;=3),'Checklist Parameters'!$H$16,IF(AND('Checklist Parameters'!$H$16&lt;$X149,'Checklist Parameters'!$H$16&lt;3),0,$X149)))</f>
        <v>0</v>
      </c>
      <c r="AD149" s="85" t="str">
        <f>IF(AND(I149&lt;'Checklist Parameters'!$H$22,$I149&lt;&gt;0),"Y","")</f>
        <v/>
      </c>
      <c r="AE149" s="85" t="str">
        <f>IF($AD149="Y",0,IF('Checklist Parameters'!$H$25="","&lt;no limit&gt;",ROUNDDOWN((($I149-'Checklist Parameters'!$H$24)/'Checklist Parameters'!$H$25)+1,0)))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ht="15">
      <c r="A150" s="391"/>
      <c r="B150" s="392"/>
      <c r="C150" s="393"/>
      <c r="D150" s="393"/>
      <c r="E150" s="393"/>
      <c r="F150" s="393"/>
      <c r="G150" s="393"/>
      <c r="H150" s="394"/>
      <c r="I150" s="394"/>
      <c r="J150" s="394"/>
      <c r="K150" s="394"/>
      <c r="L150" s="394"/>
      <c r="M150" s="394"/>
      <c r="N150" s="313">
        <f>IF(IF(I150&lt;'Checklist Parameters'!$H$22,0,($I150-$L150))&lt;0,0,IF(I150&lt;'Checklist Parameters'!$H$22,0,($I150-$L150)))</f>
        <v>0</v>
      </c>
      <c r="O150" s="394"/>
      <c r="P150" s="395"/>
      <c r="Q150" s="316">
        <f t="shared" si="13"/>
        <v>0</v>
      </c>
      <c r="R150" s="87">
        <f t="shared" si="14"/>
        <v>0</v>
      </c>
      <c r="S150" s="87">
        <f>IF('Checklist Parameters'!$H$60&lt;0.2,0.2,'Checklist Parameters'!$H$60)</f>
        <v>0.72</v>
      </c>
      <c r="T150" s="88">
        <f>IF($O150="",IF('Checklist District ID'!$C$43="Y",MAX($R150:$S150)*$I150,SUM($R150:$S150)*$I150),IF(O150&gt;0,Q150*S150))</f>
        <v>0</v>
      </c>
      <c r="U150" s="88">
        <f>IF(Q150&gt;0,((I150-T150)*'Formula Matrix'!$E$39),0)</f>
        <v>0</v>
      </c>
      <c r="V150" s="88">
        <f t="shared" si="15"/>
        <v>0</v>
      </c>
      <c r="W150" s="88">
        <f>IF(V150&gt;0,(V150*'Checklist Parameters'!$H$35),0)</f>
        <v>0</v>
      </c>
      <c r="X150" s="85">
        <f t="shared" si="16"/>
        <v>0</v>
      </c>
      <c r="Y150" s="148">
        <f>IF('Checklist Parameters'!$H$102&lt;&gt;"",(I150/43560)*'Checklist Parameters'!$H$102,"N/A")</f>
        <v>0</v>
      </c>
      <c r="Z150" s="154" t="str">
        <f>IF('Checklist Parameters'!$H$58&lt;&gt;"",((I150*'Checklist Parameters'!$H$58)*'Checklist Parameters'!$H$35)/1000,"N/A")</f>
        <v>N/A</v>
      </c>
      <c r="AA150" s="154">
        <f>IF('Checklist Parameters'!$H$101&lt;&gt;"",IFERROR(I150/'Checklist Parameters'!$H$101,0),"N/A")</f>
        <v>0</v>
      </c>
      <c r="AB150" s="148" t="str">
        <f>IF('Checklist Parameters'!$H$43&lt;&gt;"",(I150*'Checklist Parameters'!$H$43)/1000,"N/A")</f>
        <v>N/A</v>
      </c>
      <c r="AC150" s="85">
        <f>IF('Checklist Parameters'!$H$16="",$X150,IF(AND('Checklist Parameters'!$H$16&lt;$X150,'Checklist Parameters'!$H$16&gt;=3),'Checklist Parameters'!$H$16,IF(AND('Checklist Parameters'!$H$16&lt;$X150,'Checklist Parameters'!$H$16&lt;3),0,$X150)))</f>
        <v>0</v>
      </c>
      <c r="AD150" s="85" t="str">
        <f>IF(AND(I150&lt;'Checklist Parameters'!$H$22,$I150&lt;&gt;0),"Y","")</f>
        <v/>
      </c>
      <c r="AE150" s="85" t="str">
        <f>IF($AD150="Y",0,IF('Checklist Parameters'!$H$25="","&lt;no limit&gt;",ROUNDDOWN((($I150-'Checklist Parameters'!$H$24)/'Checklist Parameters'!$H$25)+1,0)))</f>
        <v>&lt;no limit&gt;</v>
      </c>
      <c r="AF150" s="174">
        <f t="shared" si="17"/>
        <v>0</v>
      </c>
      <c r="AG150" s="85">
        <f t="shared" si="12"/>
        <v>0</v>
      </c>
      <c r="AH150" s="5"/>
      <c r="AI150" s="5"/>
      <c r="AJ150" s="5"/>
      <c r="AK150" s="5"/>
      <c r="AL150" s="5"/>
      <c r="AM150" s="5"/>
      <c r="AN150" s="5"/>
      <c r="AO150" s="5"/>
      <c r="AP150" s="5"/>
      <c r="AQ150" s="5"/>
      <c r="AR150" s="5"/>
      <c r="AS150" s="5"/>
    </row>
    <row r="151" spans="1:45" s="2" customFormat="1" ht="15">
      <c r="A151" s="391"/>
      <c r="B151" s="392"/>
      <c r="C151" s="393"/>
      <c r="D151" s="393"/>
      <c r="E151" s="393"/>
      <c r="F151" s="393"/>
      <c r="G151" s="393"/>
      <c r="H151" s="394"/>
      <c r="I151" s="394"/>
      <c r="J151" s="394"/>
      <c r="K151" s="394"/>
      <c r="L151" s="394"/>
      <c r="M151" s="394"/>
      <c r="N151" s="313">
        <f>IF(IF(I151&lt;'Checklist Parameters'!$H$22,0,($I151-$L151))&lt;0,0,IF(I151&lt;'Checklist Parameters'!$H$22,0,($I151-$L151)))</f>
        <v>0</v>
      </c>
      <c r="O151" s="394"/>
      <c r="P151" s="395"/>
      <c r="Q151" s="316">
        <f t="shared" si="13"/>
        <v>0</v>
      </c>
      <c r="R151" s="87">
        <f t="shared" si="14"/>
        <v>0</v>
      </c>
      <c r="S151" s="87">
        <f>IF('Checklist Parameters'!$H$60&lt;0.2,0.2,'Checklist Parameters'!$H$60)</f>
        <v>0.72</v>
      </c>
      <c r="T151" s="88">
        <f>IF($O151="",IF('Checklist District ID'!$C$43="Y",MAX($R151:$S151)*$I151,SUM($R151:$S151)*$I151),IF(O151&gt;0,Q151*S151))</f>
        <v>0</v>
      </c>
      <c r="U151" s="88">
        <f>IF(Q151&gt;0,((I151-T151)*'Formula Matrix'!$E$39),0)</f>
        <v>0</v>
      </c>
      <c r="V151" s="88">
        <f t="shared" si="15"/>
        <v>0</v>
      </c>
      <c r="W151" s="88">
        <f>IF(V151&gt;0,(V151*'Checklist Parameters'!$H$35),0)</f>
        <v>0</v>
      </c>
      <c r="X151" s="85">
        <f t="shared" si="16"/>
        <v>0</v>
      </c>
      <c r="Y151" s="148">
        <f>IF('Checklist Parameters'!$H$102&lt;&gt;"",(I151/43560)*'Checklist Parameters'!$H$102,"N/A")</f>
        <v>0</v>
      </c>
      <c r="Z151" s="154" t="str">
        <f>IF('Checklist Parameters'!$H$58&lt;&gt;"",((I151*'Checklist Parameters'!$H$58)*'Checklist Parameters'!$H$35)/1000,"N/A")</f>
        <v>N/A</v>
      </c>
      <c r="AA151" s="154">
        <f>IF('Checklist Parameters'!$H$101&lt;&gt;"",IFERROR(I151/'Checklist Parameters'!$H$101,0),"N/A")</f>
        <v>0</v>
      </c>
      <c r="AB151" s="148" t="str">
        <f>IF('Checklist Parameters'!$H$43&lt;&gt;"",(I151*'Checklist Parameters'!$H$43)/1000,"N/A")</f>
        <v>N/A</v>
      </c>
      <c r="AC151" s="85">
        <f>IF('Checklist Parameters'!$H$16="",$X151,IF(AND('Checklist Parameters'!$H$16&lt;$X151,'Checklist Parameters'!$H$16&gt;=3),'Checklist Parameters'!$H$16,IF(AND('Checklist Parameters'!$H$16&lt;$X151,'Checklist Parameters'!$H$16&lt;3),0,$X151)))</f>
        <v>0</v>
      </c>
      <c r="AD151" s="85" t="str">
        <f>IF(AND(I151&lt;'Checklist Parameters'!$H$22,$I151&lt;&gt;0),"Y","")</f>
        <v/>
      </c>
      <c r="AE151" s="85" t="str">
        <f>IF($AD151="Y",0,IF('Checklist Parameters'!$H$25="","&lt;no limit&gt;",ROUNDDOWN((($I151-'Checklist Parameters'!$H$24)/'Checklist Parameters'!$H$25)+1,0)))</f>
        <v>&lt;no limit&gt;</v>
      </c>
      <c r="AF151" s="174">
        <f t="shared" si="17"/>
        <v>0</v>
      </c>
      <c r="AG151" s="85">
        <f t="shared" si="12"/>
        <v>0</v>
      </c>
      <c r="AH151" s="5"/>
      <c r="AI151" s="5"/>
      <c r="AJ151" s="5"/>
      <c r="AK151" s="5"/>
      <c r="AL151" s="5"/>
      <c r="AM151" s="5"/>
      <c r="AN151" s="5"/>
      <c r="AO151" s="5"/>
      <c r="AP151" s="5"/>
      <c r="AQ151" s="5"/>
      <c r="AR151" s="5"/>
      <c r="AS151" s="5"/>
    </row>
    <row r="152" spans="1:45" s="2" customFormat="1" ht="15">
      <c r="A152" s="391"/>
      <c r="B152" s="392"/>
      <c r="C152" s="393"/>
      <c r="D152" s="393"/>
      <c r="E152" s="393"/>
      <c r="F152" s="393"/>
      <c r="G152" s="393"/>
      <c r="H152" s="394"/>
      <c r="I152" s="394"/>
      <c r="J152" s="394"/>
      <c r="K152" s="394"/>
      <c r="L152" s="394"/>
      <c r="M152" s="394"/>
      <c r="N152" s="313">
        <f>IF(IF(I152&lt;'Checklist Parameters'!$H$22,0,($I152-$L152))&lt;0,0,IF(I152&lt;'Checklist Parameters'!$H$22,0,($I152-$L152)))</f>
        <v>0</v>
      </c>
      <c r="O152" s="394"/>
      <c r="P152" s="395"/>
      <c r="Q152" s="316">
        <f t="shared" si="13"/>
        <v>0</v>
      </c>
      <c r="R152" s="87">
        <f t="shared" si="14"/>
        <v>0</v>
      </c>
      <c r="S152" s="87">
        <f>IF('Checklist Parameters'!$H$60&lt;0.2,0.2,'Checklist Parameters'!$H$60)</f>
        <v>0.72</v>
      </c>
      <c r="T152" s="88">
        <f>IF($O152="",IF('Checklist District ID'!$C$43="Y",MAX($R152:$S152)*$I152,SUM($R152:$S152)*$I152),IF(O152&gt;0,Q152*S152))</f>
        <v>0</v>
      </c>
      <c r="U152" s="88">
        <f>IF(Q152&gt;0,((I152-T152)*'Formula Matrix'!$E$39),0)</f>
        <v>0</v>
      </c>
      <c r="V152" s="88">
        <f t="shared" si="15"/>
        <v>0</v>
      </c>
      <c r="W152" s="88">
        <f>IF(V152&gt;0,(V152*'Checklist Parameters'!$H$35),0)</f>
        <v>0</v>
      </c>
      <c r="X152" s="85">
        <f t="shared" si="16"/>
        <v>0</v>
      </c>
      <c r="Y152" s="148">
        <f>IF('Checklist Parameters'!$H$102&lt;&gt;"",(I152/43560)*'Checklist Parameters'!$H$102,"N/A")</f>
        <v>0</v>
      </c>
      <c r="Z152" s="154" t="str">
        <f>IF('Checklist Parameters'!$H$58&lt;&gt;"",((I152*'Checklist Parameters'!$H$58)*'Checklist Parameters'!$H$35)/1000,"N/A")</f>
        <v>N/A</v>
      </c>
      <c r="AA152" s="154">
        <f>IF('Checklist Parameters'!$H$101&lt;&gt;"",IFERROR(I152/'Checklist Parameters'!$H$101,0),"N/A")</f>
        <v>0</v>
      </c>
      <c r="AB152" s="148" t="str">
        <f>IF('Checklist Parameters'!$H$43&lt;&gt;"",(I152*'Checklist Parameters'!$H$43)/1000,"N/A")</f>
        <v>N/A</v>
      </c>
      <c r="AC152" s="85">
        <f>IF('Checklist Parameters'!$H$16="",$X152,IF(AND('Checklist Parameters'!$H$16&lt;$X152,'Checklist Parameters'!$H$16&gt;=3),'Checklist Parameters'!$H$16,IF(AND('Checklist Parameters'!$H$16&lt;$X152,'Checklist Parameters'!$H$16&lt;3),0,$X152)))</f>
        <v>0</v>
      </c>
      <c r="AD152" s="85" t="str">
        <f>IF(AND(I152&lt;'Checklist Parameters'!$H$22,$I152&lt;&gt;0),"Y","")</f>
        <v/>
      </c>
      <c r="AE152" s="85" t="str">
        <f>IF($AD152="Y",0,IF('Checklist Parameters'!$H$25="","&lt;no limit&gt;",ROUNDDOWN((($I152-'Checklist Parameters'!$H$24)/'Checklist Parameters'!$H$25)+1,0)))</f>
        <v>&lt;no limit&gt;</v>
      </c>
      <c r="AF152" s="174">
        <f t="shared" si="17"/>
        <v>0</v>
      </c>
      <c r="AG152" s="85">
        <f t="shared" si="12"/>
        <v>0</v>
      </c>
      <c r="AH152" s="5"/>
      <c r="AI152" s="5"/>
      <c r="AJ152" s="5"/>
      <c r="AK152" s="5"/>
      <c r="AL152" s="5"/>
      <c r="AM152" s="5"/>
      <c r="AN152" s="5"/>
      <c r="AO152" s="5"/>
      <c r="AP152" s="5"/>
      <c r="AQ152" s="5"/>
      <c r="AR152" s="5"/>
      <c r="AS152" s="5"/>
    </row>
    <row r="153" spans="1:45" s="2" customFormat="1" ht="15">
      <c r="A153" s="391"/>
      <c r="B153" s="392"/>
      <c r="C153" s="393"/>
      <c r="D153" s="393"/>
      <c r="E153" s="393"/>
      <c r="F153" s="393"/>
      <c r="G153" s="393"/>
      <c r="H153" s="394"/>
      <c r="I153" s="394"/>
      <c r="J153" s="394"/>
      <c r="K153" s="394"/>
      <c r="L153" s="394"/>
      <c r="M153" s="394"/>
      <c r="N153" s="313">
        <f>IF(IF(I153&lt;'Checklist Parameters'!$H$22,0,($I153-$L153))&lt;0,0,IF(I153&lt;'Checklist Parameters'!$H$22,0,($I153-$L153)))</f>
        <v>0</v>
      </c>
      <c r="O153" s="394"/>
      <c r="P153" s="395"/>
      <c r="Q153" s="316">
        <f t="shared" si="13"/>
        <v>0</v>
      </c>
      <c r="R153" s="87">
        <f t="shared" si="14"/>
        <v>0</v>
      </c>
      <c r="S153" s="87">
        <f>IF('Checklist Parameters'!$H$60&lt;0.2,0.2,'Checklist Parameters'!$H$60)</f>
        <v>0.72</v>
      </c>
      <c r="T153" s="88">
        <f>IF($O153="",IF('Checklist District ID'!$C$43="Y",MAX($R153:$S153)*$I153,SUM($R153:$S153)*$I153),IF(O153&gt;0,Q153*S153))</f>
        <v>0</v>
      </c>
      <c r="U153" s="88">
        <f>IF(Q153&gt;0,((I153-T153)*'Formula Matrix'!$E$39),0)</f>
        <v>0</v>
      </c>
      <c r="V153" s="88">
        <f t="shared" si="15"/>
        <v>0</v>
      </c>
      <c r="W153" s="88">
        <f>IF(V153&gt;0,(V153*'Checklist Parameters'!$H$35),0)</f>
        <v>0</v>
      </c>
      <c r="X153" s="85">
        <f t="shared" si="16"/>
        <v>0</v>
      </c>
      <c r="Y153" s="148">
        <f>IF('Checklist Parameters'!$H$102&lt;&gt;"",(I153/43560)*'Checklist Parameters'!$H$102,"N/A")</f>
        <v>0</v>
      </c>
      <c r="Z153" s="154" t="str">
        <f>IF('Checklist Parameters'!$H$58&lt;&gt;"",((I153*'Checklist Parameters'!$H$58)*'Checklist Parameters'!$H$35)/1000,"N/A")</f>
        <v>N/A</v>
      </c>
      <c r="AA153" s="154">
        <f>IF('Checklist Parameters'!$H$101&lt;&gt;"",IFERROR(I153/'Checklist Parameters'!$H$101,0),"N/A")</f>
        <v>0</v>
      </c>
      <c r="AB153" s="148" t="str">
        <f>IF('Checklist Parameters'!$H$43&lt;&gt;"",(I153*'Checklist Parameters'!$H$43)/1000,"N/A")</f>
        <v>N/A</v>
      </c>
      <c r="AC153" s="85">
        <f>IF('Checklist Parameters'!$H$16="",$X153,IF(AND('Checklist Parameters'!$H$16&lt;$X153,'Checklist Parameters'!$H$16&gt;=3),'Checklist Parameters'!$H$16,IF(AND('Checklist Parameters'!$H$16&lt;$X153,'Checklist Parameters'!$H$16&lt;3),0,$X153)))</f>
        <v>0</v>
      </c>
      <c r="AD153" s="85" t="str">
        <f>IF(AND(I153&lt;'Checklist Parameters'!$H$22,$I153&lt;&gt;0),"Y","")</f>
        <v/>
      </c>
      <c r="AE153" s="85" t="str">
        <f>IF($AD153="Y",0,IF('Checklist Parameters'!$H$25="","&lt;no limit&gt;",ROUNDDOWN((($I153-'Checklist Parameters'!$H$24)/'Checklist Parameters'!$H$25)+1,0)))</f>
        <v>&lt;no limit&gt;</v>
      </c>
      <c r="AF153" s="174">
        <f t="shared" si="17"/>
        <v>0</v>
      </c>
      <c r="AG153" s="85">
        <f t="shared" si="12"/>
        <v>0</v>
      </c>
      <c r="AH153" s="5"/>
      <c r="AI153" s="5"/>
      <c r="AJ153" s="5"/>
      <c r="AK153" s="5"/>
      <c r="AL153" s="5"/>
      <c r="AM153" s="5"/>
      <c r="AN153" s="5"/>
      <c r="AO153" s="5"/>
      <c r="AP153" s="5"/>
      <c r="AQ153" s="5"/>
      <c r="AR153" s="5"/>
      <c r="AS153" s="5"/>
    </row>
    <row r="154" spans="1:45" s="2" customFormat="1" ht="15">
      <c r="A154" s="391"/>
      <c r="B154" s="392"/>
      <c r="C154" s="393"/>
      <c r="D154" s="393"/>
      <c r="E154" s="393"/>
      <c r="F154" s="393"/>
      <c r="G154" s="393"/>
      <c r="H154" s="394"/>
      <c r="I154" s="394"/>
      <c r="J154" s="394"/>
      <c r="K154" s="394"/>
      <c r="L154" s="394"/>
      <c r="M154" s="394"/>
      <c r="N154" s="313">
        <f>IF(IF(I154&lt;'Checklist Parameters'!$H$22,0,($I154-$L154))&lt;0,0,IF(I154&lt;'Checklist Parameters'!$H$22,0,($I154-$L154)))</f>
        <v>0</v>
      </c>
      <c r="O154" s="394"/>
      <c r="P154" s="395"/>
      <c r="Q154" s="316">
        <f t="shared" si="13"/>
        <v>0</v>
      </c>
      <c r="R154" s="87">
        <f t="shared" si="14"/>
        <v>0</v>
      </c>
      <c r="S154" s="87">
        <f>IF('Checklist Parameters'!$H$60&lt;0.2,0.2,'Checklist Parameters'!$H$60)</f>
        <v>0.72</v>
      </c>
      <c r="T154" s="88">
        <f>IF($O154="",IF('Checklist District ID'!$C$43="Y",MAX($R154:$S154)*$I154,SUM($R154:$S154)*$I154),IF(O154&gt;0,Q154*S154))</f>
        <v>0</v>
      </c>
      <c r="U154" s="88">
        <f>IF(Q154&gt;0,((I154-T154)*'Formula Matrix'!$E$39),0)</f>
        <v>0</v>
      </c>
      <c r="V154" s="88">
        <f t="shared" si="15"/>
        <v>0</v>
      </c>
      <c r="W154" s="88">
        <f>IF(V154&gt;0,(V154*'Checklist Parameters'!$H$35),0)</f>
        <v>0</v>
      </c>
      <c r="X154" s="85">
        <f t="shared" si="16"/>
        <v>0</v>
      </c>
      <c r="Y154" s="148">
        <f>IF('Checklist Parameters'!$H$102&lt;&gt;"",(I154/43560)*'Checklist Parameters'!$H$102,"N/A")</f>
        <v>0</v>
      </c>
      <c r="Z154" s="154" t="str">
        <f>IF('Checklist Parameters'!$H$58&lt;&gt;"",((I154*'Checklist Parameters'!$H$58)*'Checklist Parameters'!$H$35)/1000,"N/A")</f>
        <v>N/A</v>
      </c>
      <c r="AA154" s="154">
        <f>IF('Checklist Parameters'!$H$101&lt;&gt;"",IFERROR(I154/'Checklist Parameters'!$H$101,0),"N/A")</f>
        <v>0</v>
      </c>
      <c r="AB154" s="148" t="str">
        <f>IF('Checklist Parameters'!$H$43&lt;&gt;"",(I154*'Checklist Parameters'!$H$43)/1000,"N/A")</f>
        <v>N/A</v>
      </c>
      <c r="AC154" s="85">
        <f>IF('Checklist Parameters'!$H$16="",$X154,IF(AND('Checklist Parameters'!$H$16&lt;$X154,'Checklist Parameters'!$H$16&gt;=3),'Checklist Parameters'!$H$16,IF(AND('Checklist Parameters'!$H$16&lt;$X154,'Checklist Parameters'!$H$16&lt;3),0,$X154)))</f>
        <v>0</v>
      </c>
      <c r="AD154" s="85" t="str">
        <f>IF(AND(I154&lt;'Checklist Parameters'!$H$22,$I154&lt;&gt;0),"Y","")</f>
        <v/>
      </c>
      <c r="AE154" s="85" t="str">
        <f>IF($AD154="Y",0,IF('Checklist Parameters'!$H$25="","&lt;no limit&gt;",ROUNDDOWN((($I154-'Checklist Parameters'!$H$24)/'Checklist Parameters'!$H$25)+1,0)))</f>
        <v>&lt;no limit&gt;</v>
      </c>
      <c r="AF154" s="174">
        <f t="shared" si="17"/>
        <v>0</v>
      </c>
      <c r="AG154" s="85">
        <f t="shared" si="12"/>
        <v>0</v>
      </c>
      <c r="AH154" s="5"/>
      <c r="AI154" s="5"/>
      <c r="AJ154" s="5"/>
      <c r="AK154" s="5"/>
      <c r="AL154" s="5"/>
      <c r="AM154" s="5"/>
      <c r="AN154" s="5"/>
      <c r="AO154" s="5"/>
      <c r="AP154" s="5"/>
      <c r="AQ154" s="5"/>
      <c r="AR154" s="5"/>
      <c r="AS154" s="5"/>
    </row>
    <row r="155" spans="1:45" s="2" customFormat="1" ht="15">
      <c r="A155" s="391"/>
      <c r="B155" s="392"/>
      <c r="C155" s="393"/>
      <c r="D155" s="393"/>
      <c r="E155" s="393"/>
      <c r="F155" s="393"/>
      <c r="G155" s="393"/>
      <c r="H155" s="394"/>
      <c r="I155" s="394"/>
      <c r="J155" s="394"/>
      <c r="K155" s="394"/>
      <c r="L155" s="394"/>
      <c r="M155" s="394"/>
      <c r="N155" s="313">
        <f>IF(IF(I155&lt;'Checklist Parameters'!$H$22,0,($I155-$L155))&lt;0,0,IF(I155&lt;'Checklist Parameters'!$H$22,0,($I155-$L155)))</f>
        <v>0</v>
      </c>
      <c r="O155" s="394"/>
      <c r="P155" s="395"/>
      <c r="Q155" s="316">
        <f t="shared" si="13"/>
        <v>0</v>
      </c>
      <c r="R155" s="87">
        <f t="shared" si="14"/>
        <v>0</v>
      </c>
      <c r="S155" s="87">
        <f>IF('Checklist Parameters'!$H$60&lt;0.2,0.2,'Checklist Parameters'!$H$60)</f>
        <v>0.72</v>
      </c>
      <c r="T155" s="88">
        <f>IF($O155="",IF('Checklist District ID'!$C$43="Y",MAX($R155:$S155)*$I155,SUM($R155:$S155)*$I155),IF(O155&gt;0,Q155*S155))</f>
        <v>0</v>
      </c>
      <c r="U155" s="88">
        <f>IF(Q155&gt;0,((I155-T155)*'Formula Matrix'!$E$39),0)</f>
        <v>0</v>
      </c>
      <c r="V155" s="88">
        <f t="shared" si="15"/>
        <v>0</v>
      </c>
      <c r="W155" s="88">
        <f>IF(V155&gt;0,(V155*'Checklist Parameters'!$H$35),0)</f>
        <v>0</v>
      </c>
      <c r="X155" s="85">
        <f t="shared" si="16"/>
        <v>0</v>
      </c>
      <c r="Y155" s="148">
        <f>IF('Checklist Parameters'!$H$102&lt;&gt;"",(I155/43560)*'Checklist Parameters'!$H$102,"N/A")</f>
        <v>0</v>
      </c>
      <c r="Z155" s="154" t="str">
        <f>IF('Checklist Parameters'!$H$58&lt;&gt;"",((I155*'Checklist Parameters'!$H$58)*'Checklist Parameters'!$H$35)/1000,"N/A")</f>
        <v>N/A</v>
      </c>
      <c r="AA155" s="154">
        <f>IF('Checklist Parameters'!$H$101&lt;&gt;"",IFERROR(I155/'Checklist Parameters'!$H$101,0),"N/A")</f>
        <v>0</v>
      </c>
      <c r="AB155" s="148" t="str">
        <f>IF('Checklist Parameters'!$H$43&lt;&gt;"",(I155*'Checklist Parameters'!$H$43)/1000,"N/A")</f>
        <v>N/A</v>
      </c>
      <c r="AC155" s="85">
        <f>IF('Checklist Parameters'!$H$16="",$X155,IF(AND('Checklist Parameters'!$H$16&lt;$X155,'Checklist Parameters'!$H$16&gt;=3),'Checklist Parameters'!$H$16,IF(AND('Checklist Parameters'!$H$16&lt;$X155,'Checklist Parameters'!$H$16&lt;3),0,$X155)))</f>
        <v>0</v>
      </c>
      <c r="AD155" s="85" t="str">
        <f>IF(AND(I155&lt;'Checklist Parameters'!$H$22,$I155&lt;&gt;0),"Y","")</f>
        <v/>
      </c>
      <c r="AE155" s="85" t="str">
        <f>IF($AD155="Y",0,IF('Checklist Parameters'!$H$25="","&lt;no limit&gt;",ROUNDDOWN((($I155-'Checklist Parameters'!$H$24)/'Checklist Parameters'!$H$25)+1,0)))</f>
        <v>&lt;no limit&gt;</v>
      </c>
      <c r="AF155" s="174">
        <f t="shared" si="17"/>
        <v>0</v>
      </c>
      <c r="AG155" s="85">
        <f t="shared" si="12"/>
        <v>0</v>
      </c>
      <c r="AH155" s="5"/>
      <c r="AI155" s="5"/>
      <c r="AJ155" s="5"/>
      <c r="AK155" s="5"/>
      <c r="AL155" s="5"/>
      <c r="AM155" s="5"/>
      <c r="AN155" s="5"/>
      <c r="AO155" s="5"/>
      <c r="AP155" s="5"/>
      <c r="AQ155" s="5"/>
      <c r="AR155" s="5"/>
      <c r="AS155" s="5"/>
    </row>
    <row r="156" spans="1:45" s="2" customFormat="1" ht="15">
      <c r="A156" s="391"/>
      <c r="B156" s="392"/>
      <c r="C156" s="393"/>
      <c r="D156" s="393"/>
      <c r="E156" s="393"/>
      <c r="F156" s="393"/>
      <c r="G156" s="393"/>
      <c r="H156" s="394"/>
      <c r="I156" s="394"/>
      <c r="J156" s="394"/>
      <c r="K156" s="394"/>
      <c r="L156" s="394"/>
      <c r="M156" s="394"/>
      <c r="N156" s="313">
        <f>IF(IF(I156&lt;'Checklist Parameters'!$H$22,0,($I156-$L156))&lt;0,0,IF(I156&lt;'Checklist Parameters'!$H$22,0,($I156-$L156)))</f>
        <v>0</v>
      </c>
      <c r="O156" s="394"/>
      <c r="P156" s="395"/>
      <c r="Q156" s="316">
        <f t="shared" si="13"/>
        <v>0</v>
      </c>
      <c r="R156" s="87">
        <f t="shared" si="14"/>
        <v>0</v>
      </c>
      <c r="S156" s="87">
        <f>IF('Checklist Parameters'!$H$60&lt;0.2,0.2,'Checklist Parameters'!$H$60)</f>
        <v>0.72</v>
      </c>
      <c r="T156" s="88">
        <f>IF($O156="",IF('Checklist District ID'!$C$43="Y",MAX($R156:$S156)*$I156,SUM($R156:$S156)*$I156),IF(O156&gt;0,Q156*S156))</f>
        <v>0</v>
      </c>
      <c r="U156" s="88">
        <f>IF(Q156&gt;0,((I156-T156)*'Formula Matrix'!$E$39),0)</f>
        <v>0</v>
      </c>
      <c r="V156" s="88">
        <f t="shared" si="15"/>
        <v>0</v>
      </c>
      <c r="W156" s="88">
        <f>IF(V156&gt;0,(V156*'Checklist Parameters'!$H$35),0)</f>
        <v>0</v>
      </c>
      <c r="X156" s="85">
        <f t="shared" si="16"/>
        <v>0</v>
      </c>
      <c r="Y156" s="148">
        <f>IF('Checklist Parameters'!$H$102&lt;&gt;"",(I156/43560)*'Checklist Parameters'!$H$102,"N/A")</f>
        <v>0</v>
      </c>
      <c r="Z156" s="154" t="str">
        <f>IF('Checklist Parameters'!$H$58&lt;&gt;"",((I156*'Checklist Parameters'!$H$58)*'Checklist Parameters'!$H$35)/1000,"N/A")</f>
        <v>N/A</v>
      </c>
      <c r="AA156" s="154">
        <f>IF('Checklist Parameters'!$H$101&lt;&gt;"",IFERROR(I156/'Checklist Parameters'!$H$101,0),"N/A")</f>
        <v>0</v>
      </c>
      <c r="AB156" s="148" t="str">
        <f>IF('Checklist Parameters'!$H$43&lt;&gt;"",(I156*'Checklist Parameters'!$H$43)/1000,"N/A")</f>
        <v>N/A</v>
      </c>
      <c r="AC156" s="85">
        <f>IF('Checklist Parameters'!$H$16="",$X156,IF(AND('Checklist Parameters'!$H$16&lt;$X156,'Checklist Parameters'!$H$16&gt;=3),'Checklist Parameters'!$H$16,IF(AND('Checklist Parameters'!$H$16&lt;$X156,'Checklist Parameters'!$H$16&lt;3),0,$X156)))</f>
        <v>0</v>
      </c>
      <c r="AD156" s="85" t="str">
        <f>IF(AND(I156&lt;'Checklist Parameters'!$H$22,$I156&lt;&gt;0),"Y","")</f>
        <v/>
      </c>
      <c r="AE156" s="85" t="str">
        <f>IF($AD156="Y",0,IF('Checklist Parameters'!$H$25="","&lt;no limit&gt;",ROUNDDOWN((($I156-'Checklist Parameters'!$H$24)/'Checklist Parameters'!$H$25)+1,0)))</f>
        <v>&lt;no limit&gt;</v>
      </c>
      <c r="AF156" s="174">
        <f t="shared" si="17"/>
        <v>0</v>
      </c>
      <c r="AG156" s="85">
        <f t="shared" si="12"/>
        <v>0</v>
      </c>
      <c r="AH156" s="5"/>
      <c r="AI156" s="5"/>
      <c r="AJ156" s="5"/>
      <c r="AK156" s="5"/>
      <c r="AL156" s="5"/>
      <c r="AM156" s="5"/>
      <c r="AN156" s="5"/>
      <c r="AO156" s="5"/>
      <c r="AP156" s="5"/>
      <c r="AQ156" s="5"/>
      <c r="AR156" s="5"/>
      <c r="AS156" s="5"/>
    </row>
    <row r="157" spans="1:45" s="2" customFormat="1" ht="15">
      <c r="A157" s="391"/>
      <c r="B157" s="392"/>
      <c r="C157" s="393"/>
      <c r="D157" s="393"/>
      <c r="E157" s="393"/>
      <c r="F157" s="393"/>
      <c r="G157" s="393"/>
      <c r="H157" s="394"/>
      <c r="I157" s="394"/>
      <c r="J157" s="394"/>
      <c r="K157" s="394"/>
      <c r="L157" s="394"/>
      <c r="M157" s="394"/>
      <c r="N157" s="313">
        <f>IF(IF(I157&lt;'Checklist Parameters'!$H$22,0,($I157-$L157))&lt;0,0,IF(I157&lt;'Checklist Parameters'!$H$22,0,($I157-$L157)))</f>
        <v>0</v>
      </c>
      <c r="O157" s="394"/>
      <c r="P157" s="395"/>
      <c r="Q157" s="316">
        <f t="shared" si="13"/>
        <v>0</v>
      </c>
      <c r="R157" s="87">
        <f t="shared" si="14"/>
        <v>0</v>
      </c>
      <c r="S157" s="87">
        <f>IF('Checklist Parameters'!$H$60&lt;0.2,0.2,'Checklist Parameters'!$H$60)</f>
        <v>0.72</v>
      </c>
      <c r="T157" s="88">
        <f>IF($O157="",IF('Checklist District ID'!$C$43="Y",MAX($R157:$S157)*$I157,SUM($R157:$S157)*$I157),IF(O157&gt;0,Q157*S157))</f>
        <v>0</v>
      </c>
      <c r="U157" s="88">
        <f>IF(Q157&gt;0,((I157-T157)*'Formula Matrix'!$E$39),0)</f>
        <v>0</v>
      </c>
      <c r="V157" s="88">
        <f t="shared" si="15"/>
        <v>0</v>
      </c>
      <c r="W157" s="88">
        <f>IF(V157&gt;0,(V157*'Checklist Parameters'!$H$35),0)</f>
        <v>0</v>
      </c>
      <c r="X157" s="85">
        <f t="shared" si="16"/>
        <v>0</v>
      </c>
      <c r="Y157" s="148">
        <f>IF('Checklist Parameters'!$H$102&lt;&gt;"",(I157/43560)*'Checklist Parameters'!$H$102,"N/A")</f>
        <v>0</v>
      </c>
      <c r="Z157" s="154" t="str">
        <f>IF('Checklist Parameters'!$H$58&lt;&gt;"",((I157*'Checklist Parameters'!$H$58)*'Checklist Parameters'!$H$35)/1000,"N/A")</f>
        <v>N/A</v>
      </c>
      <c r="AA157" s="154">
        <f>IF('Checklist Parameters'!$H$101&lt;&gt;"",IFERROR(I157/'Checklist Parameters'!$H$101,0),"N/A")</f>
        <v>0</v>
      </c>
      <c r="AB157" s="148" t="str">
        <f>IF('Checklist Parameters'!$H$43&lt;&gt;"",(I157*'Checklist Parameters'!$H$43)/1000,"N/A")</f>
        <v>N/A</v>
      </c>
      <c r="AC157" s="85">
        <f>IF('Checklist Parameters'!$H$16="",$X157,IF(AND('Checklist Parameters'!$H$16&lt;$X157,'Checklist Parameters'!$H$16&gt;=3),'Checklist Parameters'!$H$16,IF(AND('Checklist Parameters'!$H$16&lt;$X157,'Checklist Parameters'!$H$16&lt;3),0,$X157)))</f>
        <v>0</v>
      </c>
      <c r="AD157" s="85" t="str">
        <f>IF(AND(I157&lt;'Checklist Parameters'!$H$22,$I157&lt;&gt;0),"Y","")</f>
        <v/>
      </c>
      <c r="AE157" s="85" t="str">
        <f>IF($AD157="Y",0,IF('Checklist Parameters'!$H$25="","&lt;no limit&gt;",ROUNDDOWN((($I157-'Checklist Parameters'!$H$24)/'Checklist Parameters'!$H$25)+1,0)))</f>
        <v>&lt;no limit&gt;</v>
      </c>
      <c r="AF157" s="174">
        <f t="shared" si="17"/>
        <v>0</v>
      </c>
      <c r="AG157" s="85">
        <f t="shared" si="12"/>
        <v>0</v>
      </c>
      <c r="AH157" s="5"/>
      <c r="AI157" s="5"/>
      <c r="AJ157" s="5"/>
      <c r="AK157" s="5"/>
      <c r="AL157" s="5"/>
      <c r="AM157" s="5"/>
      <c r="AN157" s="5"/>
      <c r="AO157" s="5"/>
      <c r="AP157" s="5"/>
      <c r="AQ157" s="5"/>
      <c r="AR157" s="5"/>
      <c r="AS157" s="5"/>
    </row>
    <row r="158" spans="1:45" s="2" customFormat="1" ht="15">
      <c r="A158" s="391"/>
      <c r="B158" s="392"/>
      <c r="C158" s="393"/>
      <c r="D158" s="393"/>
      <c r="E158" s="393"/>
      <c r="F158" s="393"/>
      <c r="G158" s="393"/>
      <c r="H158" s="394"/>
      <c r="I158" s="394"/>
      <c r="J158" s="394"/>
      <c r="K158" s="394"/>
      <c r="L158" s="394"/>
      <c r="M158" s="394"/>
      <c r="N158" s="313">
        <f>IF(IF(I158&lt;'Checklist Parameters'!$H$22,0,($I158-$L158))&lt;0,0,IF(I158&lt;'Checklist Parameters'!$H$22,0,($I158-$L158)))</f>
        <v>0</v>
      </c>
      <c r="O158" s="394"/>
      <c r="P158" s="395"/>
      <c r="Q158" s="316">
        <f t="shared" si="13"/>
        <v>0</v>
      </c>
      <c r="R158" s="87">
        <f t="shared" si="14"/>
        <v>0</v>
      </c>
      <c r="S158" s="87">
        <f>IF('Checklist Parameters'!$H$60&lt;0.2,0.2,'Checklist Parameters'!$H$60)</f>
        <v>0.72</v>
      </c>
      <c r="T158" s="88">
        <f>IF($O158="",IF('Checklist District ID'!$C$43="Y",MAX($R158:$S158)*$I158,SUM($R158:$S158)*$I158),IF(O158&gt;0,Q158*S158))</f>
        <v>0</v>
      </c>
      <c r="U158" s="88">
        <f>IF(Q158&gt;0,((I158-T158)*'Formula Matrix'!$E$39),0)</f>
        <v>0</v>
      </c>
      <c r="V158" s="88">
        <f t="shared" si="15"/>
        <v>0</v>
      </c>
      <c r="W158" s="88">
        <f>IF(V158&gt;0,(V158*'Checklist Parameters'!$H$35),0)</f>
        <v>0</v>
      </c>
      <c r="X158" s="85">
        <f t="shared" si="16"/>
        <v>0</v>
      </c>
      <c r="Y158" s="148">
        <f>IF('Checklist Parameters'!$H$102&lt;&gt;"",(I158/43560)*'Checklist Parameters'!$H$102,"N/A")</f>
        <v>0</v>
      </c>
      <c r="Z158" s="154" t="str">
        <f>IF('Checklist Parameters'!$H$58&lt;&gt;"",((I158*'Checklist Parameters'!$H$58)*'Checklist Parameters'!$H$35)/1000,"N/A")</f>
        <v>N/A</v>
      </c>
      <c r="AA158" s="154">
        <f>IF('Checklist Parameters'!$H$101&lt;&gt;"",IFERROR(I158/'Checklist Parameters'!$H$101,0),"N/A")</f>
        <v>0</v>
      </c>
      <c r="AB158" s="148" t="str">
        <f>IF('Checklist Parameters'!$H$43&lt;&gt;"",(I158*'Checklist Parameters'!$H$43)/1000,"N/A")</f>
        <v>N/A</v>
      </c>
      <c r="AC158" s="85">
        <f>IF('Checklist Parameters'!$H$16="",$X158,IF(AND('Checklist Parameters'!$H$16&lt;$X158,'Checklist Parameters'!$H$16&gt;=3),'Checklist Parameters'!$H$16,IF(AND('Checklist Parameters'!$H$16&lt;$X158,'Checklist Parameters'!$H$16&lt;3),0,$X158)))</f>
        <v>0</v>
      </c>
      <c r="AD158" s="85" t="str">
        <f>IF(AND(I158&lt;'Checklist Parameters'!$H$22,$I158&lt;&gt;0),"Y","")</f>
        <v/>
      </c>
      <c r="AE158" s="85" t="str">
        <f>IF($AD158="Y",0,IF('Checklist Parameters'!$H$25="","&lt;no limit&gt;",ROUNDDOWN((($I158-'Checklist Parameters'!$H$24)/'Checklist Parameters'!$H$25)+1,0)))</f>
        <v>&lt;no limit&gt;</v>
      </c>
      <c r="AF158" s="174">
        <f t="shared" si="17"/>
        <v>0</v>
      </c>
      <c r="AG158" s="85">
        <f t="shared" si="12"/>
        <v>0</v>
      </c>
      <c r="AH158" s="5"/>
      <c r="AI158" s="5"/>
      <c r="AJ158" s="5"/>
      <c r="AK158" s="5"/>
      <c r="AL158" s="5"/>
      <c r="AM158" s="5"/>
      <c r="AN158" s="5"/>
      <c r="AO158" s="5"/>
      <c r="AP158" s="5"/>
      <c r="AQ158" s="5"/>
      <c r="AR158" s="5"/>
      <c r="AS158" s="5"/>
    </row>
    <row r="159" spans="1:45" s="2" customFormat="1" ht="15">
      <c r="A159" s="391"/>
      <c r="B159" s="392"/>
      <c r="C159" s="393"/>
      <c r="D159" s="393"/>
      <c r="E159" s="393"/>
      <c r="F159" s="393"/>
      <c r="G159" s="393"/>
      <c r="H159" s="394"/>
      <c r="I159" s="394"/>
      <c r="J159" s="394"/>
      <c r="K159" s="394"/>
      <c r="L159" s="394"/>
      <c r="M159" s="394"/>
      <c r="N159" s="313">
        <f>IF(IF(I159&lt;'Checklist Parameters'!$H$22,0,($I159-$L159))&lt;0,0,IF(I159&lt;'Checklist Parameters'!$H$22,0,($I159-$L159)))</f>
        <v>0</v>
      </c>
      <c r="O159" s="394"/>
      <c r="P159" s="395"/>
      <c r="Q159" s="316">
        <f t="shared" si="13"/>
        <v>0</v>
      </c>
      <c r="R159" s="87">
        <f t="shared" si="14"/>
        <v>0</v>
      </c>
      <c r="S159" s="87">
        <f>IF('Checklist Parameters'!$H$60&lt;0.2,0.2,'Checklist Parameters'!$H$60)</f>
        <v>0.72</v>
      </c>
      <c r="T159" s="88">
        <f>IF($O159="",IF('Checklist District ID'!$C$43="Y",MAX($R159:$S159)*$I159,SUM($R159:$S159)*$I159),IF(O159&gt;0,Q159*S159))</f>
        <v>0</v>
      </c>
      <c r="U159" s="88">
        <f>IF(Q159&gt;0,((I159-T159)*'Formula Matrix'!$E$39),0)</f>
        <v>0</v>
      </c>
      <c r="V159" s="88">
        <f t="shared" si="15"/>
        <v>0</v>
      </c>
      <c r="W159" s="88">
        <f>IF(V159&gt;0,(V159*'Checklist Parameters'!$H$35),0)</f>
        <v>0</v>
      </c>
      <c r="X159" s="85">
        <f t="shared" si="16"/>
        <v>0</v>
      </c>
      <c r="Y159" s="148">
        <f>IF('Checklist Parameters'!$H$102&lt;&gt;"",(I159/43560)*'Checklist Parameters'!$H$102,"N/A")</f>
        <v>0</v>
      </c>
      <c r="Z159" s="154" t="str">
        <f>IF('Checklist Parameters'!$H$58&lt;&gt;"",((I159*'Checklist Parameters'!$H$58)*'Checklist Parameters'!$H$35)/1000,"N/A")</f>
        <v>N/A</v>
      </c>
      <c r="AA159" s="154">
        <f>IF('Checklist Parameters'!$H$101&lt;&gt;"",IFERROR(I159/'Checklist Parameters'!$H$101,0),"N/A")</f>
        <v>0</v>
      </c>
      <c r="AB159" s="148" t="str">
        <f>IF('Checklist Parameters'!$H$43&lt;&gt;"",(I159*'Checklist Parameters'!$H$43)/1000,"N/A")</f>
        <v>N/A</v>
      </c>
      <c r="AC159" s="85">
        <f>IF('Checklist Parameters'!$H$16="",$X159,IF(AND('Checklist Parameters'!$H$16&lt;$X159,'Checklist Parameters'!$H$16&gt;=3),'Checklist Parameters'!$H$16,IF(AND('Checklist Parameters'!$H$16&lt;$X159,'Checklist Parameters'!$H$16&lt;3),0,$X159)))</f>
        <v>0</v>
      </c>
      <c r="AD159" s="85" t="str">
        <f>IF(AND(I159&lt;'Checklist Parameters'!$H$22,$I159&lt;&gt;0),"Y","")</f>
        <v/>
      </c>
      <c r="AE159" s="85" t="str">
        <f>IF($AD159="Y",0,IF('Checklist Parameters'!$H$25="","&lt;no limit&gt;",ROUNDDOWN((($I159-'Checklist Parameters'!$H$24)/'Checklist Parameters'!$H$25)+1,0)))</f>
        <v>&lt;no limit&gt;</v>
      </c>
      <c r="AF159" s="174">
        <f t="shared" si="17"/>
        <v>0</v>
      </c>
      <c r="AG159" s="85">
        <f t="shared" si="12"/>
        <v>0</v>
      </c>
      <c r="AH159" s="5"/>
      <c r="AI159" s="5"/>
      <c r="AJ159" s="5"/>
      <c r="AK159" s="5"/>
      <c r="AL159" s="5"/>
      <c r="AM159" s="5"/>
      <c r="AN159" s="5"/>
      <c r="AO159" s="5"/>
      <c r="AP159" s="5"/>
      <c r="AQ159" s="5"/>
      <c r="AR159" s="5"/>
      <c r="AS159" s="5"/>
    </row>
    <row r="160" spans="1:45" s="2" customFormat="1" ht="15">
      <c r="A160" s="391"/>
      <c r="B160" s="392"/>
      <c r="C160" s="393"/>
      <c r="D160" s="393"/>
      <c r="E160" s="393"/>
      <c r="F160" s="393"/>
      <c r="G160" s="393"/>
      <c r="H160" s="394"/>
      <c r="I160" s="394"/>
      <c r="J160" s="394"/>
      <c r="K160" s="394"/>
      <c r="L160" s="394"/>
      <c r="M160" s="394"/>
      <c r="N160" s="313">
        <f>IF(IF(I160&lt;'Checklist Parameters'!$H$22,0,($I160-$L160))&lt;0,0,IF(I160&lt;'Checklist Parameters'!$H$22,0,($I160-$L160)))</f>
        <v>0</v>
      </c>
      <c r="O160" s="394"/>
      <c r="P160" s="395"/>
      <c r="Q160" s="316">
        <f t="shared" si="13"/>
        <v>0</v>
      </c>
      <c r="R160" s="87">
        <f t="shared" si="14"/>
        <v>0</v>
      </c>
      <c r="S160" s="87">
        <f>IF('Checklist Parameters'!$H$60&lt;0.2,0.2,'Checklist Parameters'!$H$60)</f>
        <v>0.72</v>
      </c>
      <c r="T160" s="88">
        <f>IF($O160="",IF('Checklist District ID'!$C$43="Y",MAX($R160:$S160)*$I160,SUM($R160:$S160)*$I160),IF(O160&gt;0,Q160*S160))</f>
        <v>0</v>
      </c>
      <c r="U160" s="88">
        <f>IF(Q160&gt;0,((I160-T160)*'Formula Matrix'!$E$39),0)</f>
        <v>0</v>
      </c>
      <c r="V160" s="88">
        <f t="shared" si="15"/>
        <v>0</v>
      </c>
      <c r="W160" s="88">
        <f>IF(V160&gt;0,(V160*'Checklist Parameters'!$H$35),0)</f>
        <v>0</v>
      </c>
      <c r="X160" s="85">
        <f t="shared" si="16"/>
        <v>0</v>
      </c>
      <c r="Y160" s="148">
        <f>IF('Checklist Parameters'!$H$102&lt;&gt;"",(I160/43560)*'Checklist Parameters'!$H$102,"N/A")</f>
        <v>0</v>
      </c>
      <c r="Z160" s="154" t="str">
        <f>IF('Checklist Parameters'!$H$58&lt;&gt;"",((I160*'Checklist Parameters'!$H$58)*'Checklist Parameters'!$H$35)/1000,"N/A")</f>
        <v>N/A</v>
      </c>
      <c r="AA160" s="154">
        <f>IF('Checklist Parameters'!$H$101&lt;&gt;"",IFERROR(I160/'Checklist Parameters'!$H$101,0),"N/A")</f>
        <v>0</v>
      </c>
      <c r="AB160" s="148" t="str">
        <f>IF('Checklist Parameters'!$H$43&lt;&gt;"",(I160*'Checklist Parameters'!$H$43)/1000,"N/A")</f>
        <v>N/A</v>
      </c>
      <c r="AC160" s="85">
        <f>IF('Checklist Parameters'!$H$16="",$X160,IF(AND('Checklist Parameters'!$H$16&lt;$X160,'Checklist Parameters'!$H$16&gt;=3),'Checklist Parameters'!$H$16,IF(AND('Checklist Parameters'!$H$16&lt;$X160,'Checklist Parameters'!$H$16&lt;3),0,$X160)))</f>
        <v>0</v>
      </c>
      <c r="AD160" s="85" t="str">
        <f>IF(AND(I160&lt;'Checklist Parameters'!$H$22,$I160&lt;&gt;0),"Y","")</f>
        <v/>
      </c>
      <c r="AE160" s="85" t="str">
        <f>IF($AD160="Y",0,IF('Checklist Parameters'!$H$25="","&lt;no limit&gt;",ROUNDDOWN((($I160-'Checklist Parameters'!$H$24)/'Checklist Parameters'!$H$25)+1,0)))</f>
        <v>&lt;no limit&gt;</v>
      </c>
      <c r="AF160" s="174">
        <f t="shared" si="17"/>
        <v>0</v>
      </c>
      <c r="AG160" s="85">
        <f t="shared" si="12"/>
        <v>0</v>
      </c>
      <c r="AH160" s="5"/>
      <c r="AI160" s="5"/>
      <c r="AJ160" s="5"/>
      <c r="AK160" s="5"/>
      <c r="AL160" s="5"/>
      <c r="AM160" s="5"/>
      <c r="AN160" s="5"/>
      <c r="AO160" s="5"/>
      <c r="AP160" s="5"/>
      <c r="AQ160" s="5"/>
      <c r="AR160" s="5"/>
      <c r="AS160" s="5"/>
    </row>
    <row r="161" spans="1:45" s="2" customFormat="1" ht="15">
      <c r="A161" s="391"/>
      <c r="B161" s="392"/>
      <c r="C161" s="393"/>
      <c r="D161" s="393"/>
      <c r="E161" s="393"/>
      <c r="F161" s="393"/>
      <c r="G161" s="393"/>
      <c r="H161" s="394"/>
      <c r="I161" s="394"/>
      <c r="J161" s="394"/>
      <c r="K161" s="394"/>
      <c r="L161" s="394"/>
      <c r="M161" s="394"/>
      <c r="N161" s="313">
        <f>IF(IF(I161&lt;'Checklist Parameters'!$H$22,0,($I161-$L161))&lt;0,0,IF(I161&lt;'Checklist Parameters'!$H$22,0,($I161-$L161)))</f>
        <v>0</v>
      </c>
      <c r="O161" s="394"/>
      <c r="P161" s="395"/>
      <c r="Q161" s="316">
        <f t="shared" si="13"/>
        <v>0</v>
      </c>
      <c r="R161" s="87">
        <f t="shared" si="14"/>
        <v>0</v>
      </c>
      <c r="S161" s="87">
        <f>IF('Checklist Parameters'!$H$60&lt;0.2,0.2,'Checklist Parameters'!$H$60)</f>
        <v>0.72</v>
      </c>
      <c r="T161" s="88">
        <f>IF($O161="",IF('Checklist District ID'!$C$43="Y",MAX($R161:$S161)*$I161,SUM($R161:$S161)*$I161),IF(O161&gt;0,Q161*S161))</f>
        <v>0</v>
      </c>
      <c r="U161" s="88">
        <f>IF(Q161&gt;0,((I161-T161)*'Formula Matrix'!$E$39),0)</f>
        <v>0</v>
      </c>
      <c r="V161" s="88">
        <f t="shared" si="15"/>
        <v>0</v>
      </c>
      <c r="W161" s="88">
        <f>IF(V161&gt;0,(V161*'Checklist Parameters'!$H$35),0)</f>
        <v>0</v>
      </c>
      <c r="X161" s="85">
        <f t="shared" si="16"/>
        <v>0</v>
      </c>
      <c r="Y161" s="148">
        <f>IF('Checklist Parameters'!$H$102&lt;&gt;"",(I161/43560)*'Checklist Parameters'!$H$102,"N/A")</f>
        <v>0</v>
      </c>
      <c r="Z161" s="154" t="str">
        <f>IF('Checklist Parameters'!$H$58&lt;&gt;"",((I161*'Checklist Parameters'!$H$58)*'Checklist Parameters'!$H$35)/1000,"N/A")</f>
        <v>N/A</v>
      </c>
      <c r="AA161" s="154">
        <f>IF('Checklist Parameters'!$H$101&lt;&gt;"",IFERROR(I161/'Checklist Parameters'!$H$101,0),"N/A")</f>
        <v>0</v>
      </c>
      <c r="AB161" s="148" t="str">
        <f>IF('Checklist Parameters'!$H$43&lt;&gt;"",(I161*'Checklist Parameters'!$H$43)/1000,"N/A")</f>
        <v>N/A</v>
      </c>
      <c r="AC161" s="85">
        <f>IF('Checklist Parameters'!$H$16="",$X161,IF(AND('Checklist Parameters'!$H$16&lt;$X161,'Checklist Parameters'!$H$16&gt;=3),'Checklist Parameters'!$H$16,IF(AND('Checklist Parameters'!$H$16&lt;$X161,'Checklist Parameters'!$H$16&lt;3),0,$X161)))</f>
        <v>0</v>
      </c>
      <c r="AD161" s="85" t="str">
        <f>IF(AND(I161&lt;'Checklist Parameters'!$H$22,$I161&lt;&gt;0),"Y","")</f>
        <v/>
      </c>
      <c r="AE161" s="85" t="str">
        <f>IF($AD161="Y",0,IF('Checklist Parameters'!$H$25="","&lt;no limit&gt;",ROUNDDOWN((($I161-'Checklist Parameters'!$H$24)/'Checklist Parameters'!$H$25)+1,0)))</f>
        <v>&lt;no limit&gt;</v>
      </c>
      <c r="AF161" s="174">
        <f t="shared" si="17"/>
        <v>0</v>
      </c>
      <c r="AG161" s="85">
        <f t="shared" si="12"/>
        <v>0</v>
      </c>
      <c r="AH161" s="5"/>
      <c r="AI161" s="5"/>
      <c r="AJ161" s="5"/>
      <c r="AK161" s="5"/>
      <c r="AL161" s="5"/>
      <c r="AM161" s="5"/>
      <c r="AN161" s="5"/>
      <c r="AO161" s="5"/>
      <c r="AP161" s="5"/>
      <c r="AQ161" s="5"/>
      <c r="AR161" s="5"/>
      <c r="AS161" s="5"/>
    </row>
    <row r="162" spans="1:45" s="2" customFormat="1" ht="15">
      <c r="A162" s="391"/>
      <c r="B162" s="392"/>
      <c r="C162" s="393"/>
      <c r="D162" s="393"/>
      <c r="E162" s="393"/>
      <c r="F162" s="393"/>
      <c r="G162" s="393"/>
      <c r="H162" s="394"/>
      <c r="I162" s="394"/>
      <c r="J162" s="394"/>
      <c r="K162" s="394"/>
      <c r="L162" s="394"/>
      <c r="M162" s="394"/>
      <c r="N162" s="313">
        <f>IF(IF(I162&lt;'Checklist Parameters'!$H$22,0,($I162-$L162))&lt;0,0,IF(I162&lt;'Checklist Parameters'!$H$22,0,($I162-$L162)))</f>
        <v>0</v>
      </c>
      <c r="O162" s="394"/>
      <c r="P162" s="395"/>
      <c r="Q162" s="316">
        <f t="shared" si="13"/>
        <v>0</v>
      </c>
      <c r="R162" s="87">
        <f t="shared" si="14"/>
        <v>0</v>
      </c>
      <c r="S162" s="87">
        <f>IF('Checklist Parameters'!$H$60&lt;0.2,0.2,'Checklist Parameters'!$H$60)</f>
        <v>0.72</v>
      </c>
      <c r="T162" s="88">
        <f>IF($O162="",IF('Checklist District ID'!$C$43="Y",MAX($R162:$S162)*$I162,SUM($R162:$S162)*$I162),IF(O162&gt;0,Q162*S162))</f>
        <v>0</v>
      </c>
      <c r="U162" s="88">
        <f>IF(Q162&gt;0,((I162-T162)*'Formula Matrix'!$E$39),0)</f>
        <v>0</v>
      </c>
      <c r="V162" s="88">
        <f t="shared" si="15"/>
        <v>0</v>
      </c>
      <c r="W162" s="88">
        <f>IF(V162&gt;0,(V162*'Checklist Parameters'!$H$35),0)</f>
        <v>0</v>
      </c>
      <c r="X162" s="85">
        <f t="shared" si="16"/>
        <v>0</v>
      </c>
      <c r="Y162" s="148">
        <f>IF('Checklist Parameters'!$H$102&lt;&gt;"",(I162/43560)*'Checklist Parameters'!$H$102,"N/A")</f>
        <v>0</v>
      </c>
      <c r="Z162" s="154" t="str">
        <f>IF('Checklist Parameters'!$H$58&lt;&gt;"",((I162*'Checklist Parameters'!$H$58)*'Checklist Parameters'!$H$35)/1000,"N/A")</f>
        <v>N/A</v>
      </c>
      <c r="AA162" s="154">
        <f>IF('Checklist Parameters'!$H$101&lt;&gt;"",IFERROR(I162/'Checklist Parameters'!$H$101,0),"N/A")</f>
        <v>0</v>
      </c>
      <c r="AB162" s="148" t="str">
        <f>IF('Checklist Parameters'!$H$43&lt;&gt;"",(I162*'Checklist Parameters'!$H$43)/1000,"N/A")</f>
        <v>N/A</v>
      </c>
      <c r="AC162" s="85">
        <f>IF('Checklist Parameters'!$H$16="",$X162,IF(AND('Checklist Parameters'!$H$16&lt;$X162,'Checklist Parameters'!$H$16&gt;=3),'Checklist Parameters'!$H$16,IF(AND('Checklist Parameters'!$H$16&lt;$X162,'Checklist Parameters'!$H$16&lt;3),0,$X162)))</f>
        <v>0</v>
      </c>
      <c r="AD162" s="85" t="str">
        <f>IF(AND(I162&lt;'Checklist Parameters'!$H$22,$I162&lt;&gt;0),"Y","")</f>
        <v/>
      </c>
      <c r="AE162" s="85" t="str">
        <f>IF($AD162="Y",0,IF('Checklist Parameters'!$H$25="","&lt;no limit&gt;",ROUNDDOWN((($I162-'Checklist Parameters'!$H$24)/'Checklist Parameters'!$H$25)+1,0)))</f>
        <v>&lt;no limit&gt;</v>
      </c>
      <c r="AF162" s="174">
        <f t="shared" si="17"/>
        <v>0</v>
      </c>
      <c r="AG162" s="85">
        <f t="shared" si="12"/>
        <v>0</v>
      </c>
      <c r="AH162" s="5"/>
      <c r="AI162" s="5"/>
      <c r="AJ162" s="5"/>
      <c r="AK162" s="5"/>
      <c r="AL162" s="5"/>
      <c r="AM162" s="5"/>
      <c r="AN162" s="5"/>
      <c r="AO162" s="5"/>
      <c r="AP162" s="5"/>
      <c r="AQ162" s="5"/>
      <c r="AR162" s="5"/>
      <c r="AS162" s="5"/>
    </row>
    <row r="163" spans="1:45" s="2" customFormat="1" ht="15">
      <c r="A163" s="391"/>
      <c r="B163" s="392"/>
      <c r="C163" s="393"/>
      <c r="D163" s="393"/>
      <c r="E163" s="393"/>
      <c r="F163" s="393"/>
      <c r="G163" s="393"/>
      <c r="H163" s="394"/>
      <c r="I163" s="394"/>
      <c r="J163" s="394"/>
      <c r="K163" s="394"/>
      <c r="L163" s="394"/>
      <c r="M163" s="394"/>
      <c r="N163" s="313">
        <f>IF(IF(I163&lt;'Checklist Parameters'!$H$22,0,($I163-$L163))&lt;0,0,IF(I163&lt;'Checklist Parameters'!$H$22,0,($I163-$L163)))</f>
        <v>0</v>
      </c>
      <c r="O163" s="394"/>
      <c r="P163" s="395"/>
      <c r="Q163" s="316">
        <f t="shared" si="13"/>
        <v>0</v>
      </c>
      <c r="R163" s="87">
        <f t="shared" si="14"/>
        <v>0</v>
      </c>
      <c r="S163" s="87">
        <f>IF('Checklist Parameters'!$H$60&lt;0.2,0.2,'Checklist Parameters'!$H$60)</f>
        <v>0.72</v>
      </c>
      <c r="T163" s="88">
        <f>IF($O163="",IF('Checklist District ID'!$C$43="Y",MAX($R163:$S163)*$I163,SUM($R163:$S163)*$I163),IF(O163&gt;0,Q163*S163))</f>
        <v>0</v>
      </c>
      <c r="U163" s="88">
        <f>IF(Q163&gt;0,((I163-T163)*'Formula Matrix'!$E$39),0)</f>
        <v>0</v>
      </c>
      <c r="V163" s="88">
        <f t="shared" si="15"/>
        <v>0</v>
      </c>
      <c r="W163" s="88">
        <f>IF(V163&gt;0,(V163*'Checklist Parameters'!$H$35),0)</f>
        <v>0</v>
      </c>
      <c r="X163" s="85">
        <f t="shared" si="16"/>
        <v>0</v>
      </c>
      <c r="Y163" s="148">
        <f>IF('Checklist Parameters'!$H$102&lt;&gt;"",(I163/43560)*'Checklist Parameters'!$H$102,"N/A")</f>
        <v>0</v>
      </c>
      <c r="Z163" s="154" t="str">
        <f>IF('Checklist Parameters'!$H$58&lt;&gt;"",((I163*'Checklist Parameters'!$H$58)*'Checklist Parameters'!$H$35)/1000,"N/A")</f>
        <v>N/A</v>
      </c>
      <c r="AA163" s="154">
        <f>IF('Checklist Parameters'!$H$101&lt;&gt;"",IFERROR(I163/'Checklist Parameters'!$H$101,0),"N/A")</f>
        <v>0</v>
      </c>
      <c r="AB163" s="148" t="str">
        <f>IF('Checklist Parameters'!$H$43&lt;&gt;"",(I163*'Checklist Parameters'!$H$43)/1000,"N/A")</f>
        <v>N/A</v>
      </c>
      <c r="AC163" s="85">
        <f>IF('Checklist Parameters'!$H$16="",$X163,IF(AND('Checklist Parameters'!$H$16&lt;$X163,'Checklist Parameters'!$H$16&gt;=3),'Checklist Parameters'!$H$16,IF(AND('Checklist Parameters'!$H$16&lt;$X163,'Checklist Parameters'!$H$16&lt;3),0,$X163)))</f>
        <v>0</v>
      </c>
      <c r="AD163" s="85" t="str">
        <f>IF(AND(I163&lt;'Checklist Parameters'!$H$22,$I163&lt;&gt;0),"Y","")</f>
        <v/>
      </c>
      <c r="AE163" s="85" t="str">
        <f>IF($AD163="Y",0,IF('Checklist Parameters'!$H$25="","&lt;no limit&gt;",ROUNDDOWN((($I163-'Checklist Parameters'!$H$24)/'Checklist Parameters'!$H$25)+1,0)))</f>
        <v>&lt;no limit&gt;</v>
      </c>
      <c r="AF163" s="174">
        <f t="shared" si="17"/>
        <v>0</v>
      </c>
      <c r="AG163" s="85">
        <f t="shared" si="12"/>
        <v>0</v>
      </c>
      <c r="AH163" s="5"/>
      <c r="AI163" s="5"/>
      <c r="AJ163" s="5"/>
      <c r="AK163" s="5"/>
      <c r="AL163" s="5"/>
      <c r="AM163" s="5"/>
      <c r="AN163" s="5"/>
      <c r="AO163" s="5"/>
      <c r="AP163" s="5"/>
      <c r="AQ163" s="5"/>
      <c r="AR163" s="5"/>
      <c r="AS163" s="5"/>
    </row>
    <row r="164" spans="1:45" s="2" customFormat="1" ht="15">
      <c r="A164" s="391"/>
      <c r="B164" s="392"/>
      <c r="C164" s="393"/>
      <c r="D164" s="393"/>
      <c r="E164" s="393"/>
      <c r="F164" s="393"/>
      <c r="G164" s="393"/>
      <c r="H164" s="394"/>
      <c r="I164" s="394"/>
      <c r="J164" s="394"/>
      <c r="K164" s="394"/>
      <c r="L164" s="394"/>
      <c r="M164" s="394"/>
      <c r="N164" s="313">
        <f>IF(IF(I164&lt;'Checklist Parameters'!$H$22,0,($I164-$L164))&lt;0,0,IF(I164&lt;'Checklist Parameters'!$H$22,0,($I164-$L164)))</f>
        <v>0</v>
      </c>
      <c r="O164" s="394"/>
      <c r="P164" s="395"/>
      <c r="Q164" s="316">
        <f t="shared" si="13"/>
        <v>0</v>
      </c>
      <c r="R164" s="87">
        <f t="shared" si="14"/>
        <v>0</v>
      </c>
      <c r="S164" s="87">
        <f>IF('Checklist Parameters'!$H$60&lt;0.2,0.2,'Checklist Parameters'!$H$60)</f>
        <v>0.72</v>
      </c>
      <c r="T164" s="88">
        <f>IF($O164="",IF('Checklist District ID'!$C$43="Y",MAX($R164:$S164)*$I164,SUM($R164:$S164)*$I164),IF(O164&gt;0,Q164*S164))</f>
        <v>0</v>
      </c>
      <c r="U164" s="88">
        <f>IF(Q164&gt;0,((I164-T164)*'Formula Matrix'!$E$39),0)</f>
        <v>0</v>
      </c>
      <c r="V164" s="88">
        <f t="shared" si="15"/>
        <v>0</v>
      </c>
      <c r="W164" s="88">
        <f>IF(V164&gt;0,(V164*'Checklist Parameters'!$H$35),0)</f>
        <v>0</v>
      </c>
      <c r="X164" s="85">
        <f t="shared" si="16"/>
        <v>0</v>
      </c>
      <c r="Y164" s="148">
        <f>IF('Checklist Parameters'!$H$102&lt;&gt;"",(I164/43560)*'Checklist Parameters'!$H$102,"N/A")</f>
        <v>0</v>
      </c>
      <c r="Z164" s="154" t="str">
        <f>IF('Checklist Parameters'!$H$58&lt;&gt;"",((I164*'Checklist Parameters'!$H$58)*'Checklist Parameters'!$H$35)/1000,"N/A")</f>
        <v>N/A</v>
      </c>
      <c r="AA164" s="154">
        <f>IF('Checklist Parameters'!$H$101&lt;&gt;"",IFERROR(I164/'Checklist Parameters'!$H$101,0),"N/A")</f>
        <v>0</v>
      </c>
      <c r="AB164" s="148" t="str">
        <f>IF('Checklist Parameters'!$H$43&lt;&gt;"",(I164*'Checklist Parameters'!$H$43)/1000,"N/A")</f>
        <v>N/A</v>
      </c>
      <c r="AC164" s="85">
        <f>IF('Checklist Parameters'!$H$16="",$X164,IF(AND('Checklist Parameters'!$H$16&lt;$X164,'Checklist Parameters'!$H$16&gt;=3),'Checklist Parameters'!$H$16,IF(AND('Checklist Parameters'!$H$16&lt;$X164,'Checklist Parameters'!$H$16&lt;3),0,$X164)))</f>
        <v>0</v>
      </c>
      <c r="AD164" s="85" t="str">
        <f>IF(AND(I164&lt;'Checklist Parameters'!$H$22,$I164&lt;&gt;0),"Y","")</f>
        <v/>
      </c>
      <c r="AE164" s="85" t="str">
        <f>IF($AD164="Y",0,IF('Checklist Parameters'!$H$25="","&lt;no limit&gt;",ROUNDDOWN((($I164-'Checklist Parameters'!$H$24)/'Checklist Parameters'!$H$25)+1,0)))</f>
        <v>&lt;no limit&gt;</v>
      </c>
      <c r="AF164" s="174">
        <f t="shared" si="17"/>
        <v>0</v>
      </c>
      <c r="AG164" s="85">
        <f t="shared" si="12"/>
        <v>0</v>
      </c>
      <c r="AH164" s="5"/>
      <c r="AI164" s="5"/>
      <c r="AJ164" s="5"/>
      <c r="AK164" s="5"/>
      <c r="AL164" s="5"/>
      <c r="AM164" s="5"/>
      <c r="AN164" s="5"/>
      <c r="AO164" s="5"/>
      <c r="AP164" s="5"/>
      <c r="AQ164" s="5"/>
      <c r="AR164" s="5"/>
      <c r="AS164" s="5"/>
    </row>
    <row r="165" spans="1:45" s="2" customFormat="1" ht="15">
      <c r="A165" s="391"/>
      <c r="B165" s="392"/>
      <c r="C165" s="393"/>
      <c r="D165" s="393"/>
      <c r="E165" s="393"/>
      <c r="F165" s="393"/>
      <c r="G165" s="393"/>
      <c r="H165" s="394"/>
      <c r="I165" s="394"/>
      <c r="J165" s="394"/>
      <c r="K165" s="394"/>
      <c r="L165" s="394"/>
      <c r="M165" s="394"/>
      <c r="N165" s="313">
        <f>IF(IF(I165&lt;'Checklist Parameters'!$H$22,0,($I165-$L165))&lt;0,0,IF(I165&lt;'Checklist Parameters'!$H$22,0,($I165-$L165)))</f>
        <v>0</v>
      </c>
      <c r="O165" s="394"/>
      <c r="P165" s="395"/>
      <c r="Q165" s="316">
        <f t="shared" si="13"/>
        <v>0</v>
      </c>
      <c r="R165" s="87">
        <f t="shared" si="14"/>
        <v>0</v>
      </c>
      <c r="S165" s="87">
        <f>IF('Checklist Parameters'!$H$60&lt;0.2,0.2,'Checklist Parameters'!$H$60)</f>
        <v>0.72</v>
      </c>
      <c r="T165" s="88">
        <f>IF($O165="",IF('Checklist District ID'!$C$43="Y",MAX($R165:$S165)*$I165,SUM($R165:$S165)*$I165),IF(O165&gt;0,Q165*S165))</f>
        <v>0</v>
      </c>
      <c r="U165" s="88">
        <f>IF(Q165&gt;0,((I165-T165)*'Formula Matrix'!$E$39),0)</f>
        <v>0</v>
      </c>
      <c r="V165" s="88">
        <f t="shared" si="15"/>
        <v>0</v>
      </c>
      <c r="W165" s="88">
        <f>IF(V165&gt;0,(V165*'Checklist Parameters'!$H$35),0)</f>
        <v>0</v>
      </c>
      <c r="X165" s="85">
        <f t="shared" si="16"/>
        <v>0</v>
      </c>
      <c r="Y165" s="148">
        <f>IF('Checklist Parameters'!$H$102&lt;&gt;"",(I165/43560)*'Checklist Parameters'!$H$102,"N/A")</f>
        <v>0</v>
      </c>
      <c r="Z165" s="154" t="str">
        <f>IF('Checklist Parameters'!$H$58&lt;&gt;"",((I165*'Checklist Parameters'!$H$58)*'Checklist Parameters'!$H$35)/1000,"N/A")</f>
        <v>N/A</v>
      </c>
      <c r="AA165" s="154">
        <f>IF('Checklist Parameters'!$H$101&lt;&gt;"",IFERROR(I165/'Checklist Parameters'!$H$101,0),"N/A")</f>
        <v>0</v>
      </c>
      <c r="AB165" s="148" t="str">
        <f>IF('Checklist Parameters'!$H$43&lt;&gt;"",(I165*'Checklist Parameters'!$H$43)/1000,"N/A")</f>
        <v>N/A</v>
      </c>
      <c r="AC165" s="85">
        <f>IF('Checklist Parameters'!$H$16="",$X165,IF(AND('Checklist Parameters'!$H$16&lt;$X165,'Checklist Parameters'!$H$16&gt;=3),'Checklist Parameters'!$H$16,IF(AND('Checklist Parameters'!$H$16&lt;$X165,'Checklist Parameters'!$H$16&lt;3),0,$X165)))</f>
        <v>0</v>
      </c>
      <c r="AD165" s="85" t="str">
        <f>IF(AND(I165&lt;'Checklist Parameters'!$H$22,$I165&lt;&gt;0),"Y","")</f>
        <v/>
      </c>
      <c r="AE165" s="85" t="str">
        <f>IF($AD165="Y",0,IF('Checklist Parameters'!$H$25="","&lt;no limit&gt;",ROUNDDOWN((($I165-'Checklist Parameters'!$H$24)/'Checklist Parameters'!$H$25)+1,0)))</f>
        <v>&lt;no limit&gt;</v>
      </c>
      <c r="AF165" s="174">
        <f t="shared" si="17"/>
        <v>0</v>
      </c>
      <c r="AG165" s="85">
        <f t="shared" si="12"/>
        <v>0</v>
      </c>
      <c r="AH165" s="5"/>
      <c r="AI165" s="5"/>
      <c r="AJ165" s="5"/>
      <c r="AK165" s="5"/>
      <c r="AL165" s="5"/>
      <c r="AM165" s="5"/>
      <c r="AN165" s="5"/>
      <c r="AO165" s="5"/>
      <c r="AP165" s="5"/>
      <c r="AQ165" s="5"/>
      <c r="AR165" s="5"/>
      <c r="AS165" s="5"/>
    </row>
    <row r="166" spans="1:45" s="2" customFormat="1" ht="15">
      <c r="A166" s="391"/>
      <c r="B166" s="392"/>
      <c r="C166" s="393"/>
      <c r="D166" s="393"/>
      <c r="E166" s="393"/>
      <c r="F166" s="393"/>
      <c r="G166" s="393"/>
      <c r="H166" s="394"/>
      <c r="I166" s="394"/>
      <c r="J166" s="394"/>
      <c r="K166" s="394"/>
      <c r="L166" s="394"/>
      <c r="M166" s="394"/>
      <c r="N166" s="313">
        <f>IF(IF(I166&lt;'Checklist Parameters'!$H$22,0,($I166-$L166))&lt;0,0,IF(I166&lt;'Checklist Parameters'!$H$22,0,($I166-$L166)))</f>
        <v>0</v>
      </c>
      <c r="O166" s="394"/>
      <c r="P166" s="395"/>
      <c r="Q166" s="316">
        <f t="shared" si="13"/>
        <v>0</v>
      </c>
      <c r="R166" s="87">
        <f t="shared" si="14"/>
        <v>0</v>
      </c>
      <c r="S166" s="87">
        <f>IF('Checklist Parameters'!$H$60&lt;0.2,0.2,'Checklist Parameters'!$H$60)</f>
        <v>0.72</v>
      </c>
      <c r="T166" s="88">
        <f>IF($O166="",IF('Checklist District ID'!$C$43="Y",MAX($R166:$S166)*$I166,SUM($R166:$S166)*$I166),IF(O166&gt;0,Q166*S166))</f>
        <v>0</v>
      </c>
      <c r="U166" s="88">
        <f>IF(Q166&gt;0,((I166-T166)*'Formula Matrix'!$E$39),0)</f>
        <v>0</v>
      </c>
      <c r="V166" s="88">
        <f t="shared" si="15"/>
        <v>0</v>
      </c>
      <c r="W166" s="88">
        <f>IF(V166&gt;0,(V166*'Checklist Parameters'!$H$35),0)</f>
        <v>0</v>
      </c>
      <c r="X166" s="85">
        <f t="shared" si="16"/>
        <v>0</v>
      </c>
      <c r="Y166" s="148">
        <f>IF('Checklist Parameters'!$H$102&lt;&gt;"",(I166/43560)*'Checklist Parameters'!$H$102,"N/A")</f>
        <v>0</v>
      </c>
      <c r="Z166" s="154" t="str">
        <f>IF('Checklist Parameters'!$H$58&lt;&gt;"",((I166*'Checklist Parameters'!$H$58)*'Checklist Parameters'!$H$35)/1000,"N/A")</f>
        <v>N/A</v>
      </c>
      <c r="AA166" s="154">
        <f>IF('Checklist Parameters'!$H$101&lt;&gt;"",IFERROR(I166/'Checklist Parameters'!$H$101,0),"N/A")</f>
        <v>0</v>
      </c>
      <c r="AB166" s="148" t="str">
        <f>IF('Checklist Parameters'!$H$43&lt;&gt;"",(I166*'Checklist Parameters'!$H$43)/1000,"N/A")</f>
        <v>N/A</v>
      </c>
      <c r="AC166" s="85">
        <f>IF('Checklist Parameters'!$H$16="",$X166,IF(AND('Checklist Parameters'!$H$16&lt;$X166,'Checklist Parameters'!$H$16&gt;=3),'Checklist Parameters'!$H$16,IF(AND('Checklist Parameters'!$H$16&lt;$X166,'Checklist Parameters'!$H$16&lt;3),0,$X166)))</f>
        <v>0</v>
      </c>
      <c r="AD166" s="85" t="str">
        <f>IF(AND(I166&lt;'Checklist Parameters'!$H$22,$I166&lt;&gt;0),"Y","")</f>
        <v/>
      </c>
      <c r="AE166" s="85" t="str">
        <f>IF($AD166="Y",0,IF('Checklist Parameters'!$H$25="","&lt;no limit&gt;",ROUNDDOWN((($I166-'Checklist Parameters'!$H$24)/'Checklist Parameters'!$H$25)+1,0)))</f>
        <v>&lt;no limit&gt;</v>
      </c>
      <c r="AF166" s="174">
        <f t="shared" si="17"/>
        <v>0</v>
      </c>
      <c r="AG166" s="85">
        <f t="shared" si="12"/>
        <v>0</v>
      </c>
      <c r="AH166" s="5"/>
      <c r="AI166" s="5"/>
      <c r="AJ166" s="5"/>
      <c r="AK166" s="5"/>
      <c r="AL166" s="5"/>
      <c r="AM166" s="5"/>
      <c r="AN166" s="5"/>
      <c r="AO166" s="5"/>
      <c r="AP166" s="5"/>
      <c r="AQ166" s="5"/>
      <c r="AR166" s="5"/>
      <c r="AS166" s="5"/>
    </row>
    <row r="167" spans="1:45" s="2" customFormat="1" ht="15">
      <c r="A167" s="391"/>
      <c r="B167" s="392"/>
      <c r="C167" s="393"/>
      <c r="D167" s="393"/>
      <c r="E167" s="393"/>
      <c r="F167" s="393"/>
      <c r="G167" s="393"/>
      <c r="H167" s="394"/>
      <c r="I167" s="394"/>
      <c r="J167" s="394"/>
      <c r="K167" s="394"/>
      <c r="L167" s="394"/>
      <c r="M167" s="394"/>
      <c r="N167" s="313">
        <f>IF(IF(I167&lt;'Checklist Parameters'!$H$22,0,($I167-$L167))&lt;0,0,IF(I167&lt;'Checklist Parameters'!$H$22,0,($I167-$L167)))</f>
        <v>0</v>
      </c>
      <c r="O167" s="394"/>
      <c r="P167" s="395"/>
      <c r="Q167" s="316">
        <f t="shared" si="13"/>
        <v>0</v>
      </c>
      <c r="R167" s="87">
        <f t="shared" si="14"/>
        <v>0</v>
      </c>
      <c r="S167" s="87">
        <f>IF('Checklist Parameters'!$H$60&lt;0.2,0.2,'Checklist Parameters'!$H$60)</f>
        <v>0.72</v>
      </c>
      <c r="T167" s="88">
        <f>IF($O167="",IF('Checklist District ID'!$C$43="Y",MAX($R167:$S167)*$I167,SUM($R167:$S167)*$I167),IF(O167&gt;0,Q167*S167))</f>
        <v>0</v>
      </c>
      <c r="U167" s="88">
        <f>IF(Q167&gt;0,((I167-T167)*'Formula Matrix'!$E$39),0)</f>
        <v>0</v>
      </c>
      <c r="V167" s="88">
        <f t="shared" si="15"/>
        <v>0</v>
      </c>
      <c r="W167" s="88">
        <f>IF(V167&gt;0,(V167*'Checklist Parameters'!$H$35),0)</f>
        <v>0</v>
      </c>
      <c r="X167" s="85">
        <f t="shared" si="16"/>
        <v>0</v>
      </c>
      <c r="Y167" s="148">
        <f>IF('Checklist Parameters'!$H$102&lt;&gt;"",(I167/43560)*'Checklist Parameters'!$H$102,"N/A")</f>
        <v>0</v>
      </c>
      <c r="Z167" s="154" t="str">
        <f>IF('Checklist Parameters'!$H$58&lt;&gt;"",((I167*'Checklist Parameters'!$H$58)*'Checklist Parameters'!$H$35)/1000,"N/A")</f>
        <v>N/A</v>
      </c>
      <c r="AA167" s="154">
        <f>IF('Checklist Parameters'!$H$101&lt;&gt;"",IFERROR(I167/'Checklist Parameters'!$H$101,0),"N/A")</f>
        <v>0</v>
      </c>
      <c r="AB167" s="148" t="str">
        <f>IF('Checklist Parameters'!$H$43&lt;&gt;"",(I167*'Checklist Parameters'!$H$43)/1000,"N/A")</f>
        <v>N/A</v>
      </c>
      <c r="AC167" s="85">
        <f>IF('Checklist Parameters'!$H$16="",$X167,IF(AND('Checklist Parameters'!$H$16&lt;$X167,'Checklist Parameters'!$H$16&gt;=3),'Checklist Parameters'!$H$16,IF(AND('Checklist Parameters'!$H$16&lt;$X167,'Checklist Parameters'!$H$16&lt;3),0,$X167)))</f>
        <v>0</v>
      </c>
      <c r="AD167" s="85" t="str">
        <f>IF(AND(I167&lt;'Checklist Parameters'!$H$22,$I167&lt;&gt;0),"Y","")</f>
        <v/>
      </c>
      <c r="AE167" s="85" t="str">
        <f>IF($AD167="Y",0,IF('Checklist Parameters'!$H$25="","&lt;no limit&gt;",ROUNDDOWN((($I167-'Checklist Parameters'!$H$24)/'Checklist Parameters'!$H$25)+1,0)))</f>
        <v>&lt;no limit&gt;</v>
      </c>
      <c r="AF167" s="174">
        <f t="shared" si="17"/>
        <v>0</v>
      </c>
      <c r="AG167" s="85">
        <f t="shared" si="12"/>
        <v>0</v>
      </c>
      <c r="AH167" s="5"/>
      <c r="AI167" s="5"/>
      <c r="AJ167" s="5"/>
      <c r="AK167" s="5"/>
      <c r="AL167" s="5"/>
      <c r="AM167" s="5"/>
      <c r="AN167" s="5"/>
      <c r="AO167" s="5"/>
      <c r="AP167" s="5"/>
      <c r="AQ167" s="5"/>
      <c r="AR167" s="5"/>
      <c r="AS167" s="5"/>
    </row>
    <row r="168" spans="1:45" s="2" customFormat="1" ht="15">
      <c r="A168" s="391"/>
      <c r="B168" s="392"/>
      <c r="C168" s="393"/>
      <c r="D168" s="393"/>
      <c r="E168" s="393"/>
      <c r="F168" s="393"/>
      <c r="G168" s="393"/>
      <c r="H168" s="394"/>
      <c r="I168" s="394"/>
      <c r="J168" s="394"/>
      <c r="K168" s="394"/>
      <c r="L168" s="394"/>
      <c r="M168" s="394"/>
      <c r="N168" s="313">
        <f>IF(IF(I168&lt;'Checklist Parameters'!$H$22,0,($I168-$L168))&lt;0,0,IF(I168&lt;'Checklist Parameters'!$H$22,0,($I168-$L168)))</f>
        <v>0</v>
      </c>
      <c r="O168" s="394"/>
      <c r="P168" s="395"/>
      <c r="Q168" s="316">
        <f t="shared" si="13"/>
        <v>0</v>
      </c>
      <c r="R168" s="87">
        <f t="shared" si="14"/>
        <v>0</v>
      </c>
      <c r="S168" s="87">
        <f>IF('Checklist Parameters'!$H$60&lt;0.2,0.2,'Checklist Parameters'!$H$60)</f>
        <v>0.72</v>
      </c>
      <c r="T168" s="88">
        <f>IF($O168="",IF('Checklist District ID'!$C$43="Y",MAX($R168:$S168)*$I168,SUM($R168:$S168)*$I168),IF(O168&gt;0,Q168*S168))</f>
        <v>0</v>
      </c>
      <c r="U168" s="88">
        <f>IF(Q168&gt;0,((I168-T168)*'Formula Matrix'!$E$39),0)</f>
        <v>0</v>
      </c>
      <c r="V168" s="88">
        <f t="shared" si="15"/>
        <v>0</v>
      </c>
      <c r="W168" s="88">
        <f>IF(V168&gt;0,(V168*'Checklist Parameters'!$H$35),0)</f>
        <v>0</v>
      </c>
      <c r="X168" s="85">
        <f t="shared" si="16"/>
        <v>0</v>
      </c>
      <c r="Y168" s="148">
        <f>IF('Checklist Parameters'!$H$102&lt;&gt;"",(I168/43560)*'Checklist Parameters'!$H$102,"N/A")</f>
        <v>0</v>
      </c>
      <c r="Z168" s="154" t="str">
        <f>IF('Checklist Parameters'!$H$58&lt;&gt;"",((I168*'Checklist Parameters'!$H$58)*'Checklist Parameters'!$H$35)/1000,"N/A")</f>
        <v>N/A</v>
      </c>
      <c r="AA168" s="154">
        <f>IF('Checklist Parameters'!$H$101&lt;&gt;"",IFERROR(I168/'Checklist Parameters'!$H$101,0),"N/A")</f>
        <v>0</v>
      </c>
      <c r="AB168" s="148" t="str">
        <f>IF('Checklist Parameters'!$H$43&lt;&gt;"",(I168*'Checklist Parameters'!$H$43)/1000,"N/A")</f>
        <v>N/A</v>
      </c>
      <c r="AC168" s="85">
        <f>IF('Checklist Parameters'!$H$16="",$X168,IF(AND('Checklist Parameters'!$H$16&lt;$X168,'Checklist Parameters'!$H$16&gt;=3),'Checklist Parameters'!$H$16,IF(AND('Checklist Parameters'!$H$16&lt;$X168,'Checklist Parameters'!$H$16&lt;3),0,$X168)))</f>
        <v>0</v>
      </c>
      <c r="AD168" s="85" t="str">
        <f>IF(AND(I168&lt;'Checklist Parameters'!$H$22,$I168&lt;&gt;0),"Y","")</f>
        <v/>
      </c>
      <c r="AE168" s="85" t="str">
        <f>IF($AD168="Y",0,IF('Checklist Parameters'!$H$25="","&lt;no limit&gt;",ROUNDDOWN((($I168-'Checklist Parameters'!$H$24)/'Checklist Parameters'!$H$25)+1,0)))</f>
        <v>&lt;no limit&gt;</v>
      </c>
      <c r="AF168" s="174">
        <f t="shared" si="17"/>
        <v>0</v>
      </c>
      <c r="AG168" s="85">
        <f t="shared" si="12"/>
        <v>0</v>
      </c>
      <c r="AH168" s="5"/>
      <c r="AI168" s="5"/>
      <c r="AJ168" s="5"/>
      <c r="AK168" s="5"/>
      <c r="AL168" s="5"/>
      <c r="AM168" s="5"/>
      <c r="AN168" s="5"/>
      <c r="AO168" s="5"/>
      <c r="AP168" s="5"/>
      <c r="AQ168" s="5"/>
      <c r="AR168" s="5"/>
      <c r="AS168" s="5"/>
    </row>
    <row r="169" spans="1:45" s="2" customFormat="1" ht="15">
      <c r="A169" s="391"/>
      <c r="B169" s="392"/>
      <c r="C169" s="393"/>
      <c r="D169" s="393"/>
      <c r="E169" s="393"/>
      <c r="F169" s="393"/>
      <c r="G169" s="393"/>
      <c r="H169" s="394"/>
      <c r="I169" s="394"/>
      <c r="J169" s="394"/>
      <c r="K169" s="394"/>
      <c r="L169" s="394"/>
      <c r="M169" s="394"/>
      <c r="N169" s="313">
        <f>IF(IF(I169&lt;'Checklist Parameters'!$H$22,0,($I169-$L169))&lt;0,0,IF(I169&lt;'Checklist Parameters'!$H$22,0,($I169-$L169)))</f>
        <v>0</v>
      </c>
      <c r="O169" s="394"/>
      <c r="P169" s="395"/>
      <c r="Q169" s="316">
        <f t="shared" si="13"/>
        <v>0</v>
      </c>
      <c r="R169" s="87">
        <f t="shared" si="14"/>
        <v>0</v>
      </c>
      <c r="S169" s="87">
        <f>IF('Checklist Parameters'!$H$60&lt;0.2,0.2,'Checklist Parameters'!$H$60)</f>
        <v>0.72</v>
      </c>
      <c r="T169" s="88">
        <f>IF($O169="",IF('Checklist District ID'!$C$43="Y",MAX($R169:$S169)*$I169,SUM($R169:$S169)*$I169),IF(O169&gt;0,Q169*S169))</f>
        <v>0</v>
      </c>
      <c r="U169" s="88">
        <f>IF(Q169&gt;0,((I169-T169)*'Formula Matrix'!$E$39),0)</f>
        <v>0</v>
      </c>
      <c r="V169" s="88">
        <f t="shared" si="15"/>
        <v>0</v>
      </c>
      <c r="W169" s="88">
        <f>IF(V169&gt;0,(V169*'Checklist Parameters'!$H$35),0)</f>
        <v>0</v>
      </c>
      <c r="X169" s="85">
        <f t="shared" si="16"/>
        <v>0</v>
      </c>
      <c r="Y169" s="148">
        <f>IF('Checklist Parameters'!$H$102&lt;&gt;"",(I169/43560)*'Checklist Parameters'!$H$102,"N/A")</f>
        <v>0</v>
      </c>
      <c r="Z169" s="154" t="str">
        <f>IF('Checklist Parameters'!$H$58&lt;&gt;"",((I169*'Checklist Parameters'!$H$58)*'Checklist Parameters'!$H$35)/1000,"N/A")</f>
        <v>N/A</v>
      </c>
      <c r="AA169" s="154">
        <f>IF('Checklist Parameters'!$H$101&lt;&gt;"",IFERROR(I169/'Checklist Parameters'!$H$101,0),"N/A")</f>
        <v>0</v>
      </c>
      <c r="AB169" s="148" t="str">
        <f>IF('Checklist Parameters'!$H$43&lt;&gt;"",(I169*'Checklist Parameters'!$H$43)/1000,"N/A")</f>
        <v>N/A</v>
      </c>
      <c r="AC169" s="85">
        <f>IF('Checklist Parameters'!$H$16="",$X169,IF(AND('Checklist Parameters'!$H$16&lt;$X169,'Checklist Parameters'!$H$16&gt;=3),'Checklist Parameters'!$H$16,IF(AND('Checklist Parameters'!$H$16&lt;$X169,'Checklist Parameters'!$H$16&lt;3),0,$X169)))</f>
        <v>0</v>
      </c>
      <c r="AD169" s="85" t="str">
        <f>IF(AND(I169&lt;'Checklist Parameters'!$H$22,$I169&lt;&gt;0),"Y","")</f>
        <v/>
      </c>
      <c r="AE169" s="85" t="str">
        <f>IF($AD169="Y",0,IF('Checklist Parameters'!$H$25="","&lt;no limit&gt;",ROUNDDOWN((($I169-'Checklist Parameters'!$H$24)/'Checklist Parameters'!$H$25)+1,0)))</f>
        <v>&lt;no limit&gt;</v>
      </c>
      <c r="AF169" s="174">
        <f t="shared" si="17"/>
        <v>0</v>
      </c>
      <c r="AG169" s="85">
        <f t="shared" si="12"/>
        <v>0</v>
      </c>
      <c r="AH169" s="5"/>
      <c r="AI169" s="5"/>
      <c r="AJ169" s="5"/>
      <c r="AK169" s="5"/>
      <c r="AL169" s="5"/>
      <c r="AM169" s="5"/>
      <c r="AN169" s="5"/>
      <c r="AO169" s="5"/>
      <c r="AP169" s="5"/>
      <c r="AQ169" s="5"/>
      <c r="AR169" s="5"/>
      <c r="AS169" s="5"/>
    </row>
    <row r="170" spans="1:45" s="2" customFormat="1" ht="15">
      <c r="A170" s="391"/>
      <c r="B170" s="392"/>
      <c r="C170" s="393"/>
      <c r="D170" s="393"/>
      <c r="E170" s="393"/>
      <c r="F170" s="393"/>
      <c r="G170" s="393"/>
      <c r="H170" s="394"/>
      <c r="I170" s="394"/>
      <c r="J170" s="394"/>
      <c r="K170" s="394"/>
      <c r="L170" s="394"/>
      <c r="M170" s="394"/>
      <c r="N170" s="313">
        <f>IF(IF(I170&lt;'Checklist Parameters'!$H$22,0,($I170-$L170))&lt;0,0,IF(I170&lt;'Checklist Parameters'!$H$22,0,($I170-$L170)))</f>
        <v>0</v>
      </c>
      <c r="O170" s="394"/>
      <c r="P170" s="395"/>
      <c r="Q170" s="316">
        <f t="shared" si="13"/>
        <v>0</v>
      </c>
      <c r="R170" s="87">
        <f t="shared" si="14"/>
        <v>0</v>
      </c>
      <c r="S170" s="87">
        <f>IF('Checklist Parameters'!$H$60&lt;0.2,0.2,'Checklist Parameters'!$H$60)</f>
        <v>0.72</v>
      </c>
      <c r="T170" s="88">
        <f>IF($O170="",IF('Checklist District ID'!$C$43="Y",MAX($R170:$S170)*$I170,SUM($R170:$S170)*$I170),IF(O170&gt;0,Q170*S170))</f>
        <v>0</v>
      </c>
      <c r="U170" s="88">
        <f>IF(Q170&gt;0,((I170-T170)*'Formula Matrix'!$E$39),0)</f>
        <v>0</v>
      </c>
      <c r="V170" s="88">
        <f t="shared" si="15"/>
        <v>0</v>
      </c>
      <c r="W170" s="88">
        <f>IF(V170&gt;0,(V170*'Checklist Parameters'!$H$35),0)</f>
        <v>0</v>
      </c>
      <c r="X170" s="85">
        <f t="shared" si="16"/>
        <v>0</v>
      </c>
      <c r="Y170" s="148">
        <f>IF('Checklist Parameters'!$H$102&lt;&gt;"",(I170/43560)*'Checklist Parameters'!$H$102,"N/A")</f>
        <v>0</v>
      </c>
      <c r="Z170" s="154" t="str">
        <f>IF('Checklist Parameters'!$H$58&lt;&gt;"",((I170*'Checklist Parameters'!$H$58)*'Checklist Parameters'!$H$35)/1000,"N/A")</f>
        <v>N/A</v>
      </c>
      <c r="AA170" s="154">
        <f>IF('Checklist Parameters'!$H$101&lt;&gt;"",IFERROR(I170/'Checklist Parameters'!$H$101,0),"N/A")</f>
        <v>0</v>
      </c>
      <c r="AB170" s="148" t="str">
        <f>IF('Checklist Parameters'!$H$43&lt;&gt;"",(I170*'Checklist Parameters'!$H$43)/1000,"N/A")</f>
        <v>N/A</v>
      </c>
      <c r="AC170" s="85">
        <f>IF('Checklist Parameters'!$H$16="",$X170,IF(AND('Checklist Parameters'!$H$16&lt;$X170,'Checklist Parameters'!$H$16&gt;=3),'Checklist Parameters'!$H$16,IF(AND('Checklist Parameters'!$H$16&lt;$X170,'Checklist Parameters'!$H$16&lt;3),0,$X170)))</f>
        <v>0</v>
      </c>
      <c r="AD170" s="85" t="str">
        <f>IF(AND(I170&lt;'Checklist Parameters'!$H$22,$I170&lt;&gt;0),"Y","")</f>
        <v/>
      </c>
      <c r="AE170" s="85" t="str">
        <f>IF($AD170="Y",0,IF('Checklist Parameters'!$H$25="","&lt;no limit&gt;",ROUNDDOWN((($I170-'Checklist Parameters'!$H$24)/'Checklist Parameters'!$H$25)+1,0)))</f>
        <v>&lt;no limit&gt;</v>
      </c>
      <c r="AF170" s="174">
        <f t="shared" si="17"/>
        <v>0</v>
      </c>
      <c r="AG170" s="85">
        <f t="shared" si="12"/>
        <v>0</v>
      </c>
      <c r="AH170" s="5"/>
      <c r="AI170" s="5"/>
      <c r="AJ170" s="5"/>
      <c r="AK170" s="5"/>
      <c r="AL170" s="5"/>
      <c r="AM170" s="5"/>
      <c r="AN170" s="5"/>
      <c r="AO170" s="5"/>
      <c r="AP170" s="5"/>
      <c r="AQ170" s="5"/>
      <c r="AR170" s="5"/>
      <c r="AS170" s="5"/>
    </row>
    <row r="171" spans="1:45" s="2" customFormat="1" ht="15">
      <c r="A171" s="391"/>
      <c r="B171" s="392"/>
      <c r="C171" s="393"/>
      <c r="D171" s="393"/>
      <c r="E171" s="393"/>
      <c r="F171" s="393"/>
      <c r="G171" s="393"/>
      <c r="H171" s="394"/>
      <c r="I171" s="394"/>
      <c r="J171" s="394"/>
      <c r="K171" s="394"/>
      <c r="L171" s="394"/>
      <c r="M171" s="394"/>
      <c r="N171" s="313">
        <f>IF(IF(I171&lt;'Checklist Parameters'!$H$22,0,($I171-$L171))&lt;0,0,IF(I171&lt;'Checklist Parameters'!$H$22,0,($I171-$L171)))</f>
        <v>0</v>
      </c>
      <c r="O171" s="394"/>
      <c r="P171" s="395"/>
      <c r="Q171" s="316">
        <f t="shared" si="13"/>
        <v>0</v>
      </c>
      <c r="R171" s="87">
        <f t="shared" si="14"/>
        <v>0</v>
      </c>
      <c r="S171" s="87">
        <f>IF('Checklist Parameters'!$H$60&lt;0.2,0.2,'Checklist Parameters'!$H$60)</f>
        <v>0.72</v>
      </c>
      <c r="T171" s="88">
        <f>IF($O171="",IF('Checklist District ID'!$C$43="Y",MAX($R171:$S171)*$I171,SUM($R171:$S171)*$I171),IF(O171&gt;0,Q171*S171))</f>
        <v>0</v>
      </c>
      <c r="U171" s="88">
        <f>IF(Q171&gt;0,((I171-T171)*'Formula Matrix'!$E$39),0)</f>
        <v>0</v>
      </c>
      <c r="V171" s="88">
        <f t="shared" si="15"/>
        <v>0</v>
      </c>
      <c r="W171" s="88">
        <f>IF(V171&gt;0,(V171*'Checklist Parameters'!$H$35),0)</f>
        <v>0</v>
      </c>
      <c r="X171" s="85">
        <f t="shared" si="16"/>
        <v>0</v>
      </c>
      <c r="Y171" s="148">
        <f>IF('Checklist Parameters'!$H$102&lt;&gt;"",(I171/43560)*'Checklist Parameters'!$H$102,"N/A")</f>
        <v>0</v>
      </c>
      <c r="Z171" s="154" t="str">
        <f>IF('Checklist Parameters'!$H$58&lt;&gt;"",((I171*'Checklist Parameters'!$H$58)*'Checklist Parameters'!$H$35)/1000,"N/A")</f>
        <v>N/A</v>
      </c>
      <c r="AA171" s="154">
        <f>IF('Checklist Parameters'!$H$101&lt;&gt;"",IFERROR(I171/'Checklist Parameters'!$H$101,0),"N/A")</f>
        <v>0</v>
      </c>
      <c r="AB171" s="148" t="str">
        <f>IF('Checklist Parameters'!$H$43&lt;&gt;"",(I171*'Checklist Parameters'!$H$43)/1000,"N/A")</f>
        <v>N/A</v>
      </c>
      <c r="AC171" s="85">
        <f>IF('Checklist Parameters'!$H$16="",$X171,IF(AND('Checklist Parameters'!$H$16&lt;$X171,'Checklist Parameters'!$H$16&gt;=3),'Checklist Parameters'!$H$16,IF(AND('Checklist Parameters'!$H$16&lt;$X171,'Checklist Parameters'!$H$16&lt;3),0,$X171)))</f>
        <v>0</v>
      </c>
      <c r="AD171" s="85" t="str">
        <f>IF(AND(I171&lt;'Checklist Parameters'!$H$22,$I171&lt;&gt;0),"Y","")</f>
        <v/>
      </c>
      <c r="AE171" s="85" t="str">
        <f>IF($AD171="Y",0,IF('Checklist Parameters'!$H$25="","&lt;no limit&gt;",ROUNDDOWN((($I171-'Checklist Parameters'!$H$24)/'Checklist Parameters'!$H$25)+1,0)))</f>
        <v>&lt;no limit&gt;</v>
      </c>
      <c r="AF171" s="174">
        <f t="shared" si="17"/>
        <v>0</v>
      </c>
      <c r="AG171" s="85">
        <f t="shared" si="12"/>
        <v>0</v>
      </c>
      <c r="AH171" s="5"/>
      <c r="AI171" s="5"/>
      <c r="AJ171" s="5"/>
      <c r="AK171" s="5"/>
      <c r="AL171" s="5"/>
      <c r="AM171" s="5"/>
      <c r="AN171" s="5"/>
      <c r="AO171" s="5"/>
      <c r="AP171" s="5"/>
      <c r="AQ171" s="5"/>
      <c r="AR171" s="5"/>
      <c r="AS171" s="5"/>
    </row>
    <row r="172" spans="1:45" s="2" customFormat="1" ht="15">
      <c r="A172" s="391"/>
      <c r="B172" s="392"/>
      <c r="C172" s="393"/>
      <c r="D172" s="393"/>
      <c r="E172" s="393"/>
      <c r="F172" s="393"/>
      <c r="G172" s="393"/>
      <c r="H172" s="394"/>
      <c r="I172" s="394"/>
      <c r="J172" s="394"/>
      <c r="K172" s="394"/>
      <c r="L172" s="394"/>
      <c r="M172" s="394"/>
      <c r="N172" s="313">
        <f>IF(IF(I172&lt;'Checklist Parameters'!$H$22,0,($I172-$L172))&lt;0,0,IF(I172&lt;'Checklist Parameters'!$H$22,0,($I172-$L172)))</f>
        <v>0</v>
      </c>
      <c r="O172" s="394"/>
      <c r="P172" s="395"/>
      <c r="Q172" s="316">
        <f t="shared" si="13"/>
        <v>0</v>
      </c>
      <c r="R172" s="87">
        <f t="shared" si="14"/>
        <v>0</v>
      </c>
      <c r="S172" s="87">
        <f>IF('Checklist Parameters'!$H$60&lt;0.2,0.2,'Checklist Parameters'!$H$60)</f>
        <v>0.72</v>
      </c>
      <c r="T172" s="88">
        <f>IF($O172="",IF('Checklist District ID'!$C$43="Y",MAX($R172:$S172)*$I172,SUM($R172:$S172)*$I172),IF(O172&gt;0,Q172*S172))</f>
        <v>0</v>
      </c>
      <c r="U172" s="88">
        <f>IF(Q172&gt;0,((I172-T172)*'Formula Matrix'!$E$39),0)</f>
        <v>0</v>
      </c>
      <c r="V172" s="88">
        <f t="shared" si="15"/>
        <v>0</v>
      </c>
      <c r="W172" s="88">
        <f>IF(V172&gt;0,(V172*'Checklist Parameters'!$H$35),0)</f>
        <v>0</v>
      </c>
      <c r="X172" s="85">
        <f t="shared" si="16"/>
        <v>0</v>
      </c>
      <c r="Y172" s="148">
        <f>IF('Checklist Parameters'!$H$102&lt;&gt;"",(I172/43560)*'Checklist Parameters'!$H$102,"N/A")</f>
        <v>0</v>
      </c>
      <c r="Z172" s="154" t="str">
        <f>IF('Checklist Parameters'!$H$58&lt;&gt;"",((I172*'Checklist Parameters'!$H$58)*'Checklist Parameters'!$H$35)/1000,"N/A")</f>
        <v>N/A</v>
      </c>
      <c r="AA172" s="154">
        <f>IF('Checklist Parameters'!$H$101&lt;&gt;"",IFERROR(I172/'Checklist Parameters'!$H$101,0),"N/A")</f>
        <v>0</v>
      </c>
      <c r="AB172" s="148" t="str">
        <f>IF('Checklist Parameters'!$H$43&lt;&gt;"",(I172*'Checklist Parameters'!$H$43)/1000,"N/A")</f>
        <v>N/A</v>
      </c>
      <c r="AC172" s="85">
        <f>IF('Checklist Parameters'!$H$16="",$X172,IF(AND('Checklist Parameters'!$H$16&lt;$X172,'Checklist Parameters'!$H$16&gt;=3),'Checklist Parameters'!$H$16,IF(AND('Checklist Parameters'!$H$16&lt;$X172,'Checklist Parameters'!$H$16&lt;3),0,$X172)))</f>
        <v>0</v>
      </c>
      <c r="AD172" s="85" t="str">
        <f>IF(AND(I172&lt;'Checklist Parameters'!$H$22,$I172&lt;&gt;0),"Y","")</f>
        <v/>
      </c>
      <c r="AE172" s="85" t="str">
        <f>IF($AD172="Y",0,IF('Checklist Parameters'!$H$25="","&lt;no limit&gt;",ROUNDDOWN((($I172-'Checklist Parameters'!$H$24)/'Checklist Parameters'!$H$25)+1,0)))</f>
        <v>&lt;no limit&gt;</v>
      </c>
      <c r="AF172" s="174">
        <f t="shared" si="17"/>
        <v>0</v>
      </c>
      <c r="AG172" s="85">
        <f t="shared" si="12"/>
        <v>0</v>
      </c>
      <c r="AH172" s="5"/>
      <c r="AI172" s="5"/>
      <c r="AJ172" s="5"/>
      <c r="AK172" s="5"/>
      <c r="AL172" s="5"/>
      <c r="AM172" s="5"/>
      <c r="AN172" s="5"/>
      <c r="AO172" s="5"/>
      <c r="AP172" s="5"/>
      <c r="AQ172" s="5"/>
      <c r="AR172" s="5"/>
      <c r="AS172" s="5"/>
    </row>
    <row r="173" spans="1:45" s="2" customFormat="1" ht="15">
      <c r="A173" s="391"/>
      <c r="B173" s="392"/>
      <c r="C173" s="393"/>
      <c r="D173" s="393"/>
      <c r="E173" s="393"/>
      <c r="F173" s="393"/>
      <c r="G173" s="393"/>
      <c r="H173" s="394"/>
      <c r="I173" s="394"/>
      <c r="J173" s="394"/>
      <c r="K173" s="394"/>
      <c r="L173" s="394"/>
      <c r="M173" s="394"/>
      <c r="N173" s="313">
        <f>IF(IF(I173&lt;'Checklist Parameters'!$H$22,0,($I173-$L173))&lt;0,0,IF(I173&lt;'Checklist Parameters'!$H$22,0,($I173-$L173)))</f>
        <v>0</v>
      </c>
      <c r="O173" s="394"/>
      <c r="P173" s="395"/>
      <c r="Q173" s="316">
        <f t="shared" si="13"/>
        <v>0</v>
      </c>
      <c r="R173" s="87">
        <f t="shared" si="14"/>
        <v>0</v>
      </c>
      <c r="S173" s="87">
        <f>IF('Checklist Parameters'!$H$60&lt;0.2,0.2,'Checklist Parameters'!$H$60)</f>
        <v>0.72</v>
      </c>
      <c r="T173" s="88">
        <f>IF($O173="",IF('Checklist District ID'!$C$43="Y",MAX($R173:$S173)*$I173,SUM($R173:$S173)*$I173),IF(O173&gt;0,Q173*S173))</f>
        <v>0</v>
      </c>
      <c r="U173" s="88">
        <f>IF(Q173&gt;0,((I173-T173)*'Formula Matrix'!$E$39),0)</f>
        <v>0</v>
      </c>
      <c r="V173" s="88">
        <f t="shared" si="15"/>
        <v>0</v>
      </c>
      <c r="W173" s="88">
        <f>IF(V173&gt;0,(V173*'Checklist Parameters'!$H$35),0)</f>
        <v>0</v>
      </c>
      <c r="X173" s="85">
        <f t="shared" si="16"/>
        <v>0</v>
      </c>
      <c r="Y173" s="148">
        <f>IF('Checklist Parameters'!$H$102&lt;&gt;"",(I173/43560)*'Checklist Parameters'!$H$102,"N/A")</f>
        <v>0</v>
      </c>
      <c r="Z173" s="154" t="str">
        <f>IF('Checklist Parameters'!$H$58&lt;&gt;"",((I173*'Checklist Parameters'!$H$58)*'Checklist Parameters'!$H$35)/1000,"N/A")</f>
        <v>N/A</v>
      </c>
      <c r="AA173" s="154">
        <f>IF('Checklist Parameters'!$H$101&lt;&gt;"",IFERROR(I173/'Checklist Parameters'!$H$101,0),"N/A")</f>
        <v>0</v>
      </c>
      <c r="AB173" s="148" t="str">
        <f>IF('Checklist Parameters'!$H$43&lt;&gt;"",(I173*'Checklist Parameters'!$H$43)/1000,"N/A")</f>
        <v>N/A</v>
      </c>
      <c r="AC173" s="85">
        <f>IF('Checklist Parameters'!$H$16="",$X173,IF(AND('Checklist Parameters'!$H$16&lt;$X173,'Checklist Parameters'!$H$16&gt;=3),'Checklist Parameters'!$H$16,IF(AND('Checklist Parameters'!$H$16&lt;$X173,'Checklist Parameters'!$H$16&lt;3),0,$X173)))</f>
        <v>0</v>
      </c>
      <c r="AD173" s="85" t="str">
        <f>IF(AND(I173&lt;'Checklist Parameters'!$H$22,$I173&lt;&gt;0),"Y","")</f>
        <v/>
      </c>
      <c r="AE173" s="85" t="str">
        <f>IF($AD173="Y",0,IF('Checklist Parameters'!$H$25="","&lt;no limit&gt;",ROUNDDOWN((($I173-'Checklist Parameters'!$H$24)/'Checklist Parameters'!$H$25)+1,0)))</f>
        <v>&lt;no limit&gt;</v>
      </c>
      <c r="AF173" s="174">
        <f t="shared" si="17"/>
        <v>0</v>
      </c>
      <c r="AG173" s="85">
        <f t="shared" si="12"/>
        <v>0</v>
      </c>
      <c r="AH173" s="5"/>
      <c r="AI173" s="5"/>
      <c r="AJ173" s="5"/>
      <c r="AK173" s="5"/>
      <c r="AL173" s="5"/>
      <c r="AM173" s="5"/>
      <c r="AN173" s="5"/>
      <c r="AO173" s="5"/>
      <c r="AP173" s="5"/>
      <c r="AQ173" s="5"/>
      <c r="AR173" s="5"/>
      <c r="AS173" s="5"/>
    </row>
    <row r="174" spans="1:45" s="2" customFormat="1" ht="15">
      <c r="A174" s="391"/>
      <c r="B174" s="392"/>
      <c r="C174" s="393"/>
      <c r="D174" s="393"/>
      <c r="E174" s="393"/>
      <c r="F174" s="393"/>
      <c r="G174" s="393"/>
      <c r="H174" s="394"/>
      <c r="I174" s="394"/>
      <c r="J174" s="394"/>
      <c r="K174" s="394"/>
      <c r="L174" s="394"/>
      <c r="M174" s="394"/>
      <c r="N174" s="313">
        <f>IF(IF(I174&lt;'Checklist Parameters'!$H$22,0,($I174-$L174))&lt;0,0,IF(I174&lt;'Checklist Parameters'!$H$22,0,($I174-$L174)))</f>
        <v>0</v>
      </c>
      <c r="O174" s="394"/>
      <c r="P174" s="395"/>
      <c r="Q174" s="316">
        <f t="shared" si="13"/>
        <v>0</v>
      </c>
      <c r="R174" s="87">
        <f t="shared" si="14"/>
        <v>0</v>
      </c>
      <c r="S174" s="87">
        <f>IF('Checklist Parameters'!$H$60&lt;0.2,0.2,'Checklist Parameters'!$H$60)</f>
        <v>0.72</v>
      </c>
      <c r="T174" s="88">
        <f>IF($O174="",IF('Checklist District ID'!$C$43="Y",MAX($R174:$S174)*$I174,SUM($R174:$S174)*$I174),IF(O174&gt;0,Q174*S174))</f>
        <v>0</v>
      </c>
      <c r="U174" s="88">
        <f>IF(Q174&gt;0,((I174-T174)*'Formula Matrix'!$E$39),0)</f>
        <v>0</v>
      </c>
      <c r="V174" s="88">
        <f t="shared" si="15"/>
        <v>0</v>
      </c>
      <c r="W174" s="88">
        <f>IF(V174&gt;0,(V174*'Checklist Parameters'!$H$35),0)</f>
        <v>0</v>
      </c>
      <c r="X174" s="85">
        <f t="shared" si="16"/>
        <v>0</v>
      </c>
      <c r="Y174" s="148">
        <f>IF('Checklist Parameters'!$H$102&lt;&gt;"",(I174/43560)*'Checklist Parameters'!$H$102,"N/A")</f>
        <v>0</v>
      </c>
      <c r="Z174" s="154" t="str">
        <f>IF('Checklist Parameters'!$H$58&lt;&gt;"",((I174*'Checklist Parameters'!$H$58)*'Checklist Parameters'!$H$35)/1000,"N/A")</f>
        <v>N/A</v>
      </c>
      <c r="AA174" s="154">
        <f>IF('Checklist Parameters'!$H$101&lt;&gt;"",IFERROR(I174/'Checklist Parameters'!$H$101,0),"N/A")</f>
        <v>0</v>
      </c>
      <c r="AB174" s="148" t="str">
        <f>IF('Checklist Parameters'!$H$43&lt;&gt;"",(I174*'Checklist Parameters'!$H$43)/1000,"N/A")</f>
        <v>N/A</v>
      </c>
      <c r="AC174" s="85">
        <f>IF('Checklist Parameters'!$H$16="",$X174,IF(AND('Checklist Parameters'!$H$16&lt;$X174,'Checklist Parameters'!$H$16&gt;=3),'Checklist Parameters'!$H$16,IF(AND('Checklist Parameters'!$H$16&lt;$X174,'Checklist Parameters'!$H$16&lt;3),0,$X174)))</f>
        <v>0</v>
      </c>
      <c r="AD174" s="85" t="str">
        <f>IF(AND(I174&lt;'Checklist Parameters'!$H$22,$I174&lt;&gt;0),"Y","")</f>
        <v/>
      </c>
      <c r="AE174" s="85" t="str">
        <f>IF($AD174="Y",0,IF('Checklist Parameters'!$H$25="","&lt;no limit&gt;",ROUNDDOWN((($I174-'Checklist Parameters'!$H$24)/'Checklist Parameters'!$H$25)+1,0)))</f>
        <v>&lt;no limit&gt;</v>
      </c>
      <c r="AF174" s="174">
        <f t="shared" si="17"/>
        <v>0</v>
      </c>
      <c r="AG174" s="85">
        <f t="shared" si="12"/>
        <v>0</v>
      </c>
      <c r="AH174" s="5"/>
      <c r="AI174" s="5"/>
      <c r="AJ174" s="5"/>
      <c r="AK174" s="5"/>
      <c r="AL174" s="5"/>
      <c r="AM174" s="5"/>
      <c r="AN174" s="5"/>
      <c r="AO174" s="5"/>
      <c r="AP174" s="5"/>
      <c r="AQ174" s="5"/>
      <c r="AR174" s="5"/>
      <c r="AS174" s="5"/>
    </row>
    <row r="175" spans="1:45" s="2" customFormat="1" ht="15">
      <c r="A175" s="391"/>
      <c r="B175" s="392"/>
      <c r="C175" s="393"/>
      <c r="D175" s="393"/>
      <c r="E175" s="393"/>
      <c r="F175" s="393"/>
      <c r="G175" s="393"/>
      <c r="H175" s="394"/>
      <c r="I175" s="394"/>
      <c r="J175" s="394"/>
      <c r="K175" s="394"/>
      <c r="L175" s="394"/>
      <c r="M175" s="394"/>
      <c r="N175" s="313">
        <f>IF(IF(I175&lt;'Checklist Parameters'!$H$22,0,($I175-$L175))&lt;0,0,IF(I175&lt;'Checklist Parameters'!$H$22,0,($I175-$L175)))</f>
        <v>0</v>
      </c>
      <c r="O175" s="394"/>
      <c r="P175" s="395"/>
      <c r="Q175" s="316">
        <f t="shared" si="13"/>
        <v>0</v>
      </c>
      <c r="R175" s="87">
        <f t="shared" si="14"/>
        <v>0</v>
      </c>
      <c r="S175" s="87">
        <f>IF('Checklist Parameters'!$H$60&lt;0.2,0.2,'Checklist Parameters'!$H$60)</f>
        <v>0.72</v>
      </c>
      <c r="T175" s="88">
        <f>IF($O175="",IF('Checklist District ID'!$C$43="Y",MAX($R175:$S175)*$I175,SUM($R175:$S175)*$I175),IF(O175&gt;0,Q175*S175))</f>
        <v>0</v>
      </c>
      <c r="U175" s="88">
        <f>IF(Q175&gt;0,((I175-T175)*'Formula Matrix'!$E$39),0)</f>
        <v>0</v>
      </c>
      <c r="V175" s="88">
        <f t="shared" si="15"/>
        <v>0</v>
      </c>
      <c r="W175" s="88">
        <f>IF(V175&gt;0,(V175*'Checklist Parameters'!$H$35),0)</f>
        <v>0</v>
      </c>
      <c r="X175" s="85">
        <f t="shared" si="16"/>
        <v>0</v>
      </c>
      <c r="Y175" s="148">
        <f>IF('Checklist Parameters'!$H$102&lt;&gt;"",(I175/43560)*'Checklist Parameters'!$H$102,"N/A")</f>
        <v>0</v>
      </c>
      <c r="Z175" s="154" t="str">
        <f>IF('Checklist Parameters'!$H$58&lt;&gt;"",((I175*'Checklist Parameters'!$H$58)*'Checklist Parameters'!$H$35)/1000,"N/A")</f>
        <v>N/A</v>
      </c>
      <c r="AA175" s="154">
        <f>IF('Checklist Parameters'!$H$101&lt;&gt;"",IFERROR(I175/'Checklist Parameters'!$H$101,0),"N/A")</f>
        <v>0</v>
      </c>
      <c r="AB175" s="148" t="str">
        <f>IF('Checklist Parameters'!$H$43&lt;&gt;"",(I175*'Checklist Parameters'!$H$43)/1000,"N/A")</f>
        <v>N/A</v>
      </c>
      <c r="AC175" s="85">
        <f>IF('Checklist Parameters'!$H$16="",$X175,IF(AND('Checklist Parameters'!$H$16&lt;$X175,'Checklist Parameters'!$H$16&gt;=3),'Checklist Parameters'!$H$16,IF(AND('Checklist Parameters'!$H$16&lt;$X175,'Checklist Parameters'!$H$16&lt;3),0,$X175)))</f>
        <v>0</v>
      </c>
      <c r="AD175" s="85" t="str">
        <f>IF(AND(I175&lt;'Checklist Parameters'!$H$22,$I175&lt;&gt;0),"Y","")</f>
        <v/>
      </c>
      <c r="AE175" s="85" t="str">
        <f>IF($AD175="Y",0,IF('Checklist Parameters'!$H$25="","&lt;no limit&gt;",ROUNDDOWN((($I175-'Checklist Parameters'!$H$24)/'Checklist Parameters'!$H$25)+1,0)))</f>
        <v>&lt;no limit&gt;</v>
      </c>
      <c r="AF175" s="174">
        <f t="shared" si="17"/>
        <v>0</v>
      </c>
      <c r="AG175" s="85">
        <f t="shared" si="12"/>
        <v>0</v>
      </c>
      <c r="AH175" s="5"/>
      <c r="AI175" s="5"/>
      <c r="AJ175" s="5"/>
      <c r="AK175" s="5"/>
      <c r="AL175" s="5"/>
      <c r="AM175" s="5"/>
      <c r="AN175" s="5"/>
      <c r="AO175" s="5"/>
      <c r="AP175" s="5"/>
      <c r="AQ175" s="5"/>
      <c r="AR175" s="5"/>
      <c r="AS175" s="5"/>
    </row>
    <row r="176" spans="1:45" s="2" customFormat="1" ht="15">
      <c r="A176" s="391"/>
      <c r="B176" s="392"/>
      <c r="C176" s="393"/>
      <c r="D176" s="393"/>
      <c r="E176" s="393"/>
      <c r="F176" s="393"/>
      <c r="G176" s="393"/>
      <c r="H176" s="394"/>
      <c r="I176" s="394"/>
      <c r="J176" s="394"/>
      <c r="K176" s="394"/>
      <c r="L176" s="394"/>
      <c r="M176" s="394"/>
      <c r="N176" s="313">
        <f>IF(IF(I176&lt;'Checklist Parameters'!$H$22,0,($I176-$L176))&lt;0,0,IF(I176&lt;'Checklist Parameters'!$H$22,0,($I176-$L176)))</f>
        <v>0</v>
      </c>
      <c r="O176" s="394"/>
      <c r="P176" s="395"/>
      <c r="Q176" s="316">
        <f t="shared" si="13"/>
        <v>0</v>
      </c>
      <c r="R176" s="87">
        <f t="shared" si="14"/>
        <v>0</v>
      </c>
      <c r="S176" s="87">
        <f>IF('Checklist Parameters'!$H$60&lt;0.2,0.2,'Checklist Parameters'!$H$60)</f>
        <v>0.72</v>
      </c>
      <c r="T176" s="88">
        <f>IF($O176="",IF('Checklist District ID'!$C$43="Y",MAX($R176:$S176)*$I176,SUM($R176:$S176)*$I176),IF(O176&gt;0,Q176*S176))</f>
        <v>0</v>
      </c>
      <c r="U176" s="88">
        <f>IF(Q176&gt;0,((I176-T176)*'Formula Matrix'!$E$39),0)</f>
        <v>0</v>
      </c>
      <c r="V176" s="88">
        <f t="shared" si="15"/>
        <v>0</v>
      </c>
      <c r="W176" s="88">
        <f>IF(V176&gt;0,(V176*'Checklist Parameters'!$H$35),0)</f>
        <v>0</v>
      </c>
      <c r="X176" s="85">
        <f t="shared" si="16"/>
        <v>0</v>
      </c>
      <c r="Y176" s="148">
        <f>IF('Checklist Parameters'!$H$102&lt;&gt;"",(I176/43560)*'Checklist Parameters'!$H$102,"N/A")</f>
        <v>0</v>
      </c>
      <c r="Z176" s="154" t="str">
        <f>IF('Checklist Parameters'!$H$58&lt;&gt;"",((I176*'Checklist Parameters'!$H$58)*'Checklist Parameters'!$H$35)/1000,"N/A")</f>
        <v>N/A</v>
      </c>
      <c r="AA176" s="154">
        <f>IF('Checklist Parameters'!$H$101&lt;&gt;"",IFERROR(I176/'Checklist Parameters'!$H$101,0),"N/A")</f>
        <v>0</v>
      </c>
      <c r="AB176" s="148" t="str">
        <f>IF('Checklist Parameters'!$H$43&lt;&gt;"",(I176*'Checklist Parameters'!$H$43)/1000,"N/A")</f>
        <v>N/A</v>
      </c>
      <c r="AC176" s="85">
        <f>IF('Checklist Parameters'!$H$16="",$X176,IF(AND('Checklist Parameters'!$H$16&lt;$X176,'Checklist Parameters'!$H$16&gt;=3),'Checklist Parameters'!$H$16,IF(AND('Checklist Parameters'!$H$16&lt;$X176,'Checklist Parameters'!$H$16&lt;3),0,$X176)))</f>
        <v>0</v>
      </c>
      <c r="AD176" s="85" t="str">
        <f>IF(AND(I176&lt;'Checklist Parameters'!$H$22,$I176&lt;&gt;0),"Y","")</f>
        <v/>
      </c>
      <c r="AE176" s="85" t="str">
        <f>IF($AD176="Y",0,IF('Checklist Parameters'!$H$25="","&lt;no limit&gt;",ROUNDDOWN((($I176-'Checklist Parameters'!$H$24)/'Checklist Parameters'!$H$25)+1,0)))</f>
        <v>&lt;no limit&gt;</v>
      </c>
      <c r="AF176" s="174">
        <f t="shared" si="17"/>
        <v>0</v>
      </c>
      <c r="AG176" s="85">
        <f t="shared" si="12"/>
        <v>0</v>
      </c>
      <c r="AH176" s="5"/>
      <c r="AI176" s="5"/>
      <c r="AJ176" s="5"/>
      <c r="AK176" s="5"/>
      <c r="AL176" s="5"/>
      <c r="AM176" s="5"/>
      <c r="AN176" s="5"/>
      <c r="AO176" s="5"/>
      <c r="AP176" s="5"/>
      <c r="AQ176" s="5"/>
      <c r="AR176" s="5"/>
      <c r="AS176" s="5"/>
    </row>
    <row r="177" spans="1:45" s="2" customFormat="1" ht="15">
      <c r="A177" s="391"/>
      <c r="B177" s="392"/>
      <c r="C177" s="393"/>
      <c r="D177" s="393"/>
      <c r="E177" s="393"/>
      <c r="F177" s="393"/>
      <c r="G177" s="393"/>
      <c r="H177" s="394"/>
      <c r="I177" s="394"/>
      <c r="J177" s="394"/>
      <c r="K177" s="394"/>
      <c r="L177" s="394"/>
      <c r="M177" s="394"/>
      <c r="N177" s="313">
        <f>IF(IF(I177&lt;'Checklist Parameters'!$H$22,0,($I177-$L177))&lt;0,0,IF(I177&lt;'Checklist Parameters'!$H$22,0,($I177-$L177)))</f>
        <v>0</v>
      </c>
      <c r="O177" s="394"/>
      <c r="P177" s="395"/>
      <c r="Q177" s="316">
        <f t="shared" si="13"/>
        <v>0</v>
      </c>
      <c r="R177" s="87">
        <f t="shared" si="14"/>
        <v>0</v>
      </c>
      <c r="S177" s="87">
        <f>IF('Checklist Parameters'!$H$60&lt;0.2,0.2,'Checklist Parameters'!$H$60)</f>
        <v>0.72</v>
      </c>
      <c r="T177" s="88">
        <f>IF($O177="",IF('Checklist District ID'!$C$43="Y",MAX($R177:$S177)*$I177,SUM($R177:$S177)*$I177),IF(O177&gt;0,Q177*S177))</f>
        <v>0</v>
      </c>
      <c r="U177" s="88">
        <f>IF(Q177&gt;0,((I177-T177)*'Formula Matrix'!$E$39),0)</f>
        <v>0</v>
      </c>
      <c r="V177" s="88">
        <f t="shared" si="15"/>
        <v>0</v>
      </c>
      <c r="W177" s="88">
        <f>IF(V177&gt;0,(V177*'Checklist Parameters'!$H$35),0)</f>
        <v>0</v>
      </c>
      <c r="X177" s="85">
        <f t="shared" si="16"/>
        <v>0</v>
      </c>
      <c r="Y177" s="148">
        <f>IF('Checklist Parameters'!$H$102&lt;&gt;"",(I177/43560)*'Checklist Parameters'!$H$102,"N/A")</f>
        <v>0</v>
      </c>
      <c r="Z177" s="154" t="str">
        <f>IF('Checklist Parameters'!$H$58&lt;&gt;"",((I177*'Checklist Parameters'!$H$58)*'Checklist Parameters'!$H$35)/1000,"N/A")</f>
        <v>N/A</v>
      </c>
      <c r="AA177" s="154">
        <f>IF('Checklist Parameters'!$H$101&lt;&gt;"",IFERROR(I177/'Checklist Parameters'!$H$101,0),"N/A")</f>
        <v>0</v>
      </c>
      <c r="AB177" s="148" t="str">
        <f>IF('Checklist Parameters'!$H$43&lt;&gt;"",(I177*'Checklist Parameters'!$H$43)/1000,"N/A")</f>
        <v>N/A</v>
      </c>
      <c r="AC177" s="85">
        <f>IF('Checklist Parameters'!$H$16="",$X177,IF(AND('Checklist Parameters'!$H$16&lt;$X177,'Checklist Parameters'!$H$16&gt;=3),'Checklist Parameters'!$H$16,IF(AND('Checklist Parameters'!$H$16&lt;$X177,'Checklist Parameters'!$H$16&lt;3),0,$X177)))</f>
        <v>0</v>
      </c>
      <c r="AD177" s="85" t="str">
        <f>IF(AND(I177&lt;'Checklist Parameters'!$H$22,$I177&lt;&gt;0),"Y","")</f>
        <v/>
      </c>
      <c r="AE177" s="85" t="str">
        <f>IF($AD177="Y",0,IF('Checklist Parameters'!$H$25="","&lt;no limit&gt;",ROUNDDOWN((($I177-'Checklist Parameters'!$H$24)/'Checklist Parameters'!$H$25)+1,0)))</f>
        <v>&lt;no limit&gt;</v>
      </c>
      <c r="AF177" s="174">
        <f t="shared" si="17"/>
        <v>0</v>
      </c>
      <c r="AG177" s="85">
        <f t="shared" si="12"/>
        <v>0</v>
      </c>
      <c r="AH177" s="5"/>
      <c r="AI177" s="5"/>
      <c r="AJ177" s="5"/>
      <c r="AK177" s="5"/>
      <c r="AL177" s="5"/>
      <c r="AM177" s="5"/>
      <c r="AN177" s="5"/>
      <c r="AO177" s="5"/>
      <c r="AP177" s="5"/>
      <c r="AQ177" s="5"/>
      <c r="AR177" s="5"/>
      <c r="AS177" s="5"/>
    </row>
    <row r="178" spans="1:45" s="2" customFormat="1" ht="15">
      <c r="A178" s="391"/>
      <c r="B178" s="392"/>
      <c r="C178" s="393"/>
      <c r="D178" s="393"/>
      <c r="E178" s="393"/>
      <c r="F178" s="393"/>
      <c r="G178" s="393"/>
      <c r="H178" s="394"/>
      <c r="I178" s="394"/>
      <c r="J178" s="394"/>
      <c r="K178" s="394"/>
      <c r="L178" s="394"/>
      <c r="M178" s="394"/>
      <c r="N178" s="313">
        <f>IF(IF(I178&lt;'Checklist Parameters'!$H$22,0,($I178-$L178))&lt;0,0,IF(I178&lt;'Checklist Parameters'!$H$22,0,($I178-$L178)))</f>
        <v>0</v>
      </c>
      <c r="O178" s="394"/>
      <c r="P178" s="395"/>
      <c r="Q178" s="316">
        <f t="shared" si="13"/>
        <v>0</v>
      </c>
      <c r="R178" s="87">
        <f t="shared" si="14"/>
        <v>0</v>
      </c>
      <c r="S178" s="87">
        <f>IF('Checklist Parameters'!$H$60&lt;0.2,0.2,'Checklist Parameters'!$H$60)</f>
        <v>0.72</v>
      </c>
      <c r="T178" s="88">
        <f>IF($O178="",IF('Checklist District ID'!$C$43="Y",MAX($R178:$S178)*$I178,SUM($R178:$S178)*$I178),IF(O178&gt;0,Q178*S178))</f>
        <v>0</v>
      </c>
      <c r="U178" s="88">
        <f>IF(Q178&gt;0,((I178-T178)*'Formula Matrix'!$E$39),0)</f>
        <v>0</v>
      </c>
      <c r="V178" s="88">
        <f t="shared" si="15"/>
        <v>0</v>
      </c>
      <c r="W178" s="88">
        <f>IF(V178&gt;0,(V178*'Checklist Parameters'!$H$35),0)</f>
        <v>0</v>
      </c>
      <c r="X178" s="85">
        <f t="shared" si="16"/>
        <v>0</v>
      </c>
      <c r="Y178" s="148">
        <f>IF('Checklist Parameters'!$H$102&lt;&gt;"",(I178/43560)*'Checklist Parameters'!$H$102,"N/A")</f>
        <v>0</v>
      </c>
      <c r="Z178" s="154" t="str">
        <f>IF('Checklist Parameters'!$H$58&lt;&gt;"",((I178*'Checklist Parameters'!$H$58)*'Checklist Parameters'!$H$35)/1000,"N/A")</f>
        <v>N/A</v>
      </c>
      <c r="AA178" s="154">
        <f>IF('Checklist Parameters'!$H$101&lt;&gt;"",IFERROR(I178/'Checklist Parameters'!$H$101,0),"N/A")</f>
        <v>0</v>
      </c>
      <c r="AB178" s="148" t="str">
        <f>IF('Checklist Parameters'!$H$43&lt;&gt;"",(I178*'Checklist Parameters'!$H$43)/1000,"N/A")</f>
        <v>N/A</v>
      </c>
      <c r="AC178" s="85">
        <f>IF('Checklist Parameters'!$H$16="",$X178,IF(AND('Checklist Parameters'!$H$16&lt;$X178,'Checklist Parameters'!$H$16&gt;=3),'Checklist Parameters'!$H$16,IF(AND('Checklist Parameters'!$H$16&lt;$X178,'Checklist Parameters'!$H$16&lt;3),0,$X178)))</f>
        <v>0</v>
      </c>
      <c r="AD178" s="85" t="str">
        <f>IF(AND(I178&lt;'Checklist Parameters'!$H$22,$I178&lt;&gt;0),"Y","")</f>
        <v/>
      </c>
      <c r="AE178" s="85" t="str">
        <f>IF($AD178="Y",0,IF('Checklist Parameters'!$H$25="","&lt;no limit&gt;",ROUNDDOWN((($I178-'Checklist Parameters'!$H$24)/'Checklist Parameters'!$H$25)+1,0)))</f>
        <v>&lt;no limit&gt;</v>
      </c>
      <c r="AF178" s="174">
        <f t="shared" si="17"/>
        <v>0</v>
      </c>
      <c r="AG178" s="85">
        <f t="shared" si="12"/>
        <v>0</v>
      </c>
      <c r="AH178" s="5"/>
      <c r="AI178" s="5"/>
      <c r="AJ178" s="5"/>
      <c r="AK178" s="5"/>
      <c r="AL178" s="5"/>
      <c r="AM178" s="5"/>
      <c r="AN178" s="5"/>
      <c r="AO178" s="5"/>
      <c r="AP178" s="5"/>
      <c r="AQ178" s="5"/>
      <c r="AR178" s="5"/>
      <c r="AS178" s="5"/>
    </row>
    <row r="179" spans="1:45" s="2" customFormat="1" ht="15">
      <c r="A179" s="391"/>
      <c r="B179" s="392"/>
      <c r="C179" s="393"/>
      <c r="D179" s="393"/>
      <c r="E179" s="393"/>
      <c r="F179" s="393"/>
      <c r="G179" s="393"/>
      <c r="H179" s="394"/>
      <c r="I179" s="394"/>
      <c r="J179" s="394"/>
      <c r="K179" s="394"/>
      <c r="L179" s="394"/>
      <c r="M179" s="394"/>
      <c r="N179" s="313">
        <f>IF(IF(I179&lt;'Checklist Parameters'!$H$22,0,($I179-$L179))&lt;0,0,IF(I179&lt;'Checklist Parameters'!$H$22,0,($I179-$L179)))</f>
        <v>0</v>
      </c>
      <c r="O179" s="394"/>
      <c r="P179" s="395"/>
      <c r="Q179" s="316">
        <f t="shared" si="13"/>
        <v>0</v>
      </c>
      <c r="R179" s="87">
        <f t="shared" si="14"/>
        <v>0</v>
      </c>
      <c r="S179" s="87">
        <f>IF('Checklist Parameters'!$H$60&lt;0.2,0.2,'Checklist Parameters'!$H$60)</f>
        <v>0.72</v>
      </c>
      <c r="T179" s="88">
        <f>IF($O179="",IF('Checklist District ID'!$C$43="Y",MAX($R179:$S179)*$I179,SUM($R179:$S179)*$I179),IF(O179&gt;0,Q179*S179))</f>
        <v>0</v>
      </c>
      <c r="U179" s="88">
        <f>IF(Q179&gt;0,((I179-T179)*'Formula Matrix'!$E$39),0)</f>
        <v>0</v>
      </c>
      <c r="V179" s="88">
        <f t="shared" si="15"/>
        <v>0</v>
      </c>
      <c r="W179" s="88">
        <f>IF(V179&gt;0,(V179*'Checklist Parameters'!$H$35),0)</f>
        <v>0</v>
      </c>
      <c r="X179" s="85">
        <f t="shared" si="16"/>
        <v>0</v>
      </c>
      <c r="Y179" s="148">
        <f>IF('Checklist Parameters'!$H$102&lt;&gt;"",(I179/43560)*'Checklist Parameters'!$H$102,"N/A")</f>
        <v>0</v>
      </c>
      <c r="Z179" s="154" t="str">
        <f>IF('Checklist Parameters'!$H$58&lt;&gt;"",((I179*'Checklist Parameters'!$H$58)*'Checklist Parameters'!$H$35)/1000,"N/A")</f>
        <v>N/A</v>
      </c>
      <c r="AA179" s="154">
        <f>IF('Checklist Parameters'!$H$101&lt;&gt;"",IFERROR(I179/'Checklist Parameters'!$H$101,0),"N/A")</f>
        <v>0</v>
      </c>
      <c r="AB179" s="148" t="str">
        <f>IF('Checklist Parameters'!$H$43&lt;&gt;"",(I179*'Checklist Parameters'!$H$43)/1000,"N/A")</f>
        <v>N/A</v>
      </c>
      <c r="AC179" s="85">
        <f>IF('Checklist Parameters'!$H$16="",$X179,IF(AND('Checklist Parameters'!$H$16&lt;$X179,'Checklist Parameters'!$H$16&gt;=3),'Checklist Parameters'!$H$16,IF(AND('Checklist Parameters'!$H$16&lt;$X179,'Checklist Parameters'!$H$16&lt;3),0,$X179)))</f>
        <v>0</v>
      </c>
      <c r="AD179" s="85" t="str">
        <f>IF(AND(I179&lt;'Checklist Parameters'!$H$22,$I179&lt;&gt;0),"Y","")</f>
        <v/>
      </c>
      <c r="AE179" s="85" t="str">
        <f>IF($AD179="Y",0,IF('Checklist Parameters'!$H$25="","&lt;no limit&gt;",ROUNDDOWN((($I179-'Checklist Parameters'!$H$24)/'Checklist Parameters'!$H$25)+1,0)))</f>
        <v>&lt;no limit&gt;</v>
      </c>
      <c r="AF179" s="174">
        <f t="shared" si="17"/>
        <v>0</v>
      </c>
      <c r="AG179" s="85">
        <f t="shared" si="12"/>
        <v>0</v>
      </c>
      <c r="AH179" s="5"/>
      <c r="AI179" s="5"/>
      <c r="AJ179" s="5"/>
      <c r="AK179" s="5"/>
      <c r="AL179" s="5"/>
      <c r="AM179" s="5"/>
      <c r="AN179" s="5"/>
      <c r="AO179" s="5"/>
      <c r="AP179" s="5"/>
      <c r="AQ179" s="5"/>
      <c r="AR179" s="5"/>
      <c r="AS179" s="5"/>
    </row>
    <row r="180" spans="1:45" s="2" customFormat="1" ht="15">
      <c r="A180" s="391"/>
      <c r="B180" s="392"/>
      <c r="C180" s="393"/>
      <c r="D180" s="393"/>
      <c r="E180" s="393"/>
      <c r="F180" s="393"/>
      <c r="G180" s="393"/>
      <c r="H180" s="394"/>
      <c r="I180" s="394"/>
      <c r="J180" s="394"/>
      <c r="K180" s="394"/>
      <c r="L180" s="394"/>
      <c r="M180" s="394"/>
      <c r="N180" s="313">
        <f>IF(IF(I180&lt;'Checklist Parameters'!$H$22,0,($I180-$L180))&lt;0,0,IF(I180&lt;'Checklist Parameters'!$H$22,0,($I180-$L180)))</f>
        <v>0</v>
      </c>
      <c r="O180" s="394"/>
      <c r="P180" s="395"/>
      <c r="Q180" s="316">
        <f t="shared" si="13"/>
        <v>0</v>
      </c>
      <c r="R180" s="87">
        <f t="shared" si="14"/>
        <v>0</v>
      </c>
      <c r="S180" s="87">
        <f>IF('Checklist Parameters'!$H$60&lt;0.2,0.2,'Checklist Parameters'!$H$60)</f>
        <v>0.72</v>
      </c>
      <c r="T180" s="88">
        <f>IF($O180="",IF('Checklist District ID'!$C$43="Y",MAX($R180:$S180)*$I180,SUM($R180:$S180)*$I180),IF(O180&gt;0,Q180*S180))</f>
        <v>0</v>
      </c>
      <c r="U180" s="88">
        <f>IF(Q180&gt;0,((I180-T180)*'Formula Matrix'!$E$39),0)</f>
        <v>0</v>
      </c>
      <c r="V180" s="88">
        <f t="shared" si="15"/>
        <v>0</v>
      </c>
      <c r="W180" s="88">
        <f>IF(V180&gt;0,(V180*'Checklist Parameters'!$H$35),0)</f>
        <v>0</v>
      </c>
      <c r="X180" s="85">
        <f t="shared" si="16"/>
        <v>0</v>
      </c>
      <c r="Y180" s="148">
        <f>IF('Checklist Parameters'!$H$102&lt;&gt;"",(I180/43560)*'Checklist Parameters'!$H$102,"N/A")</f>
        <v>0</v>
      </c>
      <c r="Z180" s="154" t="str">
        <f>IF('Checklist Parameters'!$H$58&lt;&gt;"",((I180*'Checklist Parameters'!$H$58)*'Checklist Parameters'!$H$35)/1000,"N/A")</f>
        <v>N/A</v>
      </c>
      <c r="AA180" s="154">
        <f>IF('Checklist Parameters'!$H$101&lt;&gt;"",IFERROR(I180/'Checklist Parameters'!$H$101,0),"N/A")</f>
        <v>0</v>
      </c>
      <c r="AB180" s="148" t="str">
        <f>IF('Checklist Parameters'!$H$43&lt;&gt;"",(I180*'Checklist Parameters'!$H$43)/1000,"N/A")</f>
        <v>N/A</v>
      </c>
      <c r="AC180" s="85">
        <f>IF('Checklist Parameters'!$H$16="",$X180,IF(AND('Checklist Parameters'!$H$16&lt;$X180,'Checklist Parameters'!$H$16&gt;=3),'Checklist Parameters'!$H$16,IF(AND('Checklist Parameters'!$H$16&lt;$X180,'Checklist Parameters'!$H$16&lt;3),0,$X180)))</f>
        <v>0</v>
      </c>
      <c r="AD180" s="85" t="str">
        <f>IF(AND(I180&lt;'Checklist Parameters'!$H$22,$I180&lt;&gt;0),"Y","")</f>
        <v/>
      </c>
      <c r="AE180" s="85" t="str">
        <f>IF($AD180="Y",0,IF('Checklist Parameters'!$H$25="","&lt;no limit&gt;",ROUNDDOWN((($I180-'Checklist Parameters'!$H$24)/'Checklist Parameters'!$H$25)+1,0)))</f>
        <v>&lt;no limit&gt;</v>
      </c>
      <c r="AF180" s="174">
        <f t="shared" si="17"/>
        <v>0</v>
      </c>
      <c r="AG180" s="85">
        <f t="shared" si="12"/>
        <v>0</v>
      </c>
      <c r="AH180" s="5"/>
      <c r="AI180" s="5"/>
      <c r="AJ180" s="5"/>
      <c r="AK180" s="5"/>
      <c r="AL180" s="5"/>
      <c r="AM180" s="5"/>
      <c r="AN180" s="5"/>
      <c r="AO180" s="5"/>
      <c r="AP180" s="5"/>
      <c r="AQ180" s="5"/>
      <c r="AR180" s="5"/>
      <c r="AS180" s="5"/>
    </row>
    <row r="181" spans="1:45" s="2" customFormat="1" ht="15">
      <c r="A181" s="391"/>
      <c r="B181" s="392"/>
      <c r="C181" s="393"/>
      <c r="D181" s="393"/>
      <c r="E181" s="393"/>
      <c r="F181" s="393"/>
      <c r="G181" s="393"/>
      <c r="H181" s="394"/>
      <c r="I181" s="394"/>
      <c r="J181" s="394"/>
      <c r="K181" s="394"/>
      <c r="L181" s="394"/>
      <c r="M181" s="394"/>
      <c r="N181" s="313">
        <f>IF(IF(I181&lt;'Checklist Parameters'!$H$22,0,($I181-$L181))&lt;0,0,IF(I181&lt;'Checklist Parameters'!$H$22,0,($I181-$L181)))</f>
        <v>0</v>
      </c>
      <c r="O181" s="394"/>
      <c r="P181" s="395"/>
      <c r="Q181" s="316">
        <f t="shared" si="13"/>
        <v>0</v>
      </c>
      <c r="R181" s="87">
        <f t="shared" si="14"/>
        <v>0</v>
      </c>
      <c r="S181" s="87">
        <f>IF('Checklist Parameters'!$H$60&lt;0.2,0.2,'Checklist Parameters'!$H$60)</f>
        <v>0.72</v>
      </c>
      <c r="T181" s="88">
        <f>IF($O181="",IF('Checklist District ID'!$C$43="Y",MAX($R181:$S181)*$I181,SUM($R181:$S181)*$I181),IF(O181&gt;0,Q181*S181))</f>
        <v>0</v>
      </c>
      <c r="U181" s="88">
        <f>IF(Q181&gt;0,((I181-T181)*'Formula Matrix'!$E$39),0)</f>
        <v>0</v>
      </c>
      <c r="V181" s="88">
        <f t="shared" si="15"/>
        <v>0</v>
      </c>
      <c r="W181" s="88">
        <f>IF(V181&gt;0,(V181*'Checklist Parameters'!$H$35),0)</f>
        <v>0</v>
      </c>
      <c r="X181" s="85">
        <f t="shared" si="16"/>
        <v>0</v>
      </c>
      <c r="Y181" s="148">
        <f>IF('Checklist Parameters'!$H$102&lt;&gt;"",(I181/43560)*'Checklist Parameters'!$H$102,"N/A")</f>
        <v>0</v>
      </c>
      <c r="Z181" s="154" t="str">
        <f>IF('Checklist Parameters'!$H$58&lt;&gt;"",((I181*'Checklist Parameters'!$H$58)*'Checklist Parameters'!$H$35)/1000,"N/A")</f>
        <v>N/A</v>
      </c>
      <c r="AA181" s="154">
        <f>IF('Checklist Parameters'!$H$101&lt;&gt;"",IFERROR(I181/'Checklist Parameters'!$H$101,0),"N/A")</f>
        <v>0</v>
      </c>
      <c r="AB181" s="148" t="str">
        <f>IF('Checklist Parameters'!$H$43&lt;&gt;"",(I181*'Checklist Parameters'!$H$43)/1000,"N/A")</f>
        <v>N/A</v>
      </c>
      <c r="AC181" s="85">
        <f>IF('Checklist Parameters'!$H$16="",$X181,IF(AND('Checklist Parameters'!$H$16&lt;$X181,'Checklist Parameters'!$H$16&gt;=3),'Checklist Parameters'!$H$16,IF(AND('Checklist Parameters'!$H$16&lt;$X181,'Checklist Parameters'!$H$16&lt;3),0,$X181)))</f>
        <v>0</v>
      </c>
      <c r="AD181" s="85" t="str">
        <f>IF(AND(I181&lt;'Checklist Parameters'!$H$22,$I181&lt;&gt;0),"Y","")</f>
        <v/>
      </c>
      <c r="AE181" s="85" t="str">
        <f>IF($AD181="Y",0,IF('Checklist Parameters'!$H$25="","&lt;no limit&gt;",ROUNDDOWN((($I181-'Checklist Parameters'!$H$24)/'Checklist Parameters'!$H$25)+1,0)))</f>
        <v>&lt;no limit&gt;</v>
      </c>
      <c r="AF181" s="174">
        <f t="shared" si="17"/>
        <v>0</v>
      </c>
      <c r="AG181" s="85">
        <f t="shared" si="12"/>
        <v>0</v>
      </c>
      <c r="AH181" s="5"/>
      <c r="AI181" s="5"/>
      <c r="AJ181" s="5"/>
      <c r="AK181" s="5"/>
      <c r="AL181" s="5"/>
      <c r="AM181" s="5"/>
      <c r="AN181" s="5"/>
      <c r="AO181" s="5"/>
      <c r="AP181" s="5"/>
      <c r="AQ181" s="5"/>
      <c r="AR181" s="5"/>
      <c r="AS181" s="5"/>
    </row>
    <row r="182" spans="1:45" s="2" customFormat="1" ht="15">
      <c r="A182" s="391"/>
      <c r="B182" s="392"/>
      <c r="C182" s="393"/>
      <c r="D182" s="393"/>
      <c r="E182" s="393"/>
      <c r="F182" s="393"/>
      <c r="G182" s="393"/>
      <c r="H182" s="394"/>
      <c r="I182" s="394"/>
      <c r="J182" s="394"/>
      <c r="K182" s="394"/>
      <c r="L182" s="394"/>
      <c r="M182" s="394"/>
      <c r="N182" s="313">
        <f>IF(IF(I182&lt;'Checklist Parameters'!$H$22,0,($I182-$L182))&lt;0,0,IF(I182&lt;'Checklist Parameters'!$H$22,0,($I182-$L182)))</f>
        <v>0</v>
      </c>
      <c r="O182" s="394"/>
      <c r="P182" s="395"/>
      <c r="Q182" s="316">
        <f t="shared" si="13"/>
        <v>0</v>
      </c>
      <c r="R182" s="87">
        <f t="shared" si="14"/>
        <v>0</v>
      </c>
      <c r="S182" s="87">
        <f>IF('Checklist Parameters'!$H$60&lt;0.2,0.2,'Checklist Parameters'!$H$60)</f>
        <v>0.72</v>
      </c>
      <c r="T182" s="88">
        <f>IF($O182="",IF('Checklist District ID'!$C$43="Y",MAX($R182:$S182)*$I182,SUM($R182:$S182)*$I182),IF(O182&gt;0,Q182*S182))</f>
        <v>0</v>
      </c>
      <c r="U182" s="88">
        <f>IF(Q182&gt;0,((I182-T182)*'Formula Matrix'!$E$39),0)</f>
        <v>0</v>
      </c>
      <c r="V182" s="88">
        <f t="shared" si="15"/>
        <v>0</v>
      </c>
      <c r="W182" s="88">
        <f>IF(V182&gt;0,(V182*'Checklist Parameters'!$H$35),0)</f>
        <v>0</v>
      </c>
      <c r="X182" s="85">
        <f t="shared" si="16"/>
        <v>0</v>
      </c>
      <c r="Y182" s="148">
        <f>IF('Checklist Parameters'!$H$102&lt;&gt;"",(I182/43560)*'Checklist Parameters'!$H$102,"N/A")</f>
        <v>0</v>
      </c>
      <c r="Z182" s="154" t="str">
        <f>IF('Checklist Parameters'!$H$58&lt;&gt;"",((I182*'Checklist Parameters'!$H$58)*'Checklist Parameters'!$H$35)/1000,"N/A")</f>
        <v>N/A</v>
      </c>
      <c r="AA182" s="154">
        <f>IF('Checklist Parameters'!$H$101&lt;&gt;"",IFERROR(I182/'Checklist Parameters'!$H$101,0),"N/A")</f>
        <v>0</v>
      </c>
      <c r="AB182" s="148" t="str">
        <f>IF('Checklist Parameters'!$H$43&lt;&gt;"",(I182*'Checklist Parameters'!$H$43)/1000,"N/A")</f>
        <v>N/A</v>
      </c>
      <c r="AC182" s="85">
        <f>IF('Checklist Parameters'!$H$16="",$X182,IF(AND('Checklist Parameters'!$H$16&lt;$X182,'Checklist Parameters'!$H$16&gt;=3),'Checklist Parameters'!$H$16,IF(AND('Checklist Parameters'!$H$16&lt;$X182,'Checklist Parameters'!$H$16&lt;3),0,$X182)))</f>
        <v>0</v>
      </c>
      <c r="AD182" s="85" t="str">
        <f>IF(AND(I182&lt;'Checklist Parameters'!$H$22,$I182&lt;&gt;0),"Y","")</f>
        <v/>
      </c>
      <c r="AE182" s="85" t="str">
        <f>IF($AD182="Y",0,IF('Checklist Parameters'!$H$25="","&lt;no limit&gt;",ROUNDDOWN((($I182-'Checklist Parameters'!$H$24)/'Checklist Parameters'!$H$25)+1,0)))</f>
        <v>&lt;no limit&gt;</v>
      </c>
      <c r="AF182" s="174">
        <f t="shared" si="17"/>
        <v>0</v>
      </c>
      <c r="AG182" s="85">
        <f t="shared" si="12"/>
        <v>0</v>
      </c>
      <c r="AH182" s="5"/>
      <c r="AI182" s="5"/>
      <c r="AJ182" s="5"/>
      <c r="AK182" s="5"/>
      <c r="AL182" s="5"/>
      <c r="AM182" s="5"/>
      <c r="AN182" s="5"/>
      <c r="AO182" s="5"/>
      <c r="AP182" s="5"/>
      <c r="AQ182" s="5"/>
      <c r="AR182" s="5"/>
      <c r="AS182" s="5"/>
    </row>
    <row r="183" spans="1:45" s="2" customFormat="1" ht="15">
      <c r="A183" s="391"/>
      <c r="B183" s="392"/>
      <c r="C183" s="393"/>
      <c r="D183" s="393"/>
      <c r="E183" s="393"/>
      <c r="F183" s="393"/>
      <c r="G183" s="393"/>
      <c r="H183" s="394"/>
      <c r="I183" s="394"/>
      <c r="J183" s="394"/>
      <c r="K183" s="394"/>
      <c r="L183" s="394"/>
      <c r="M183" s="394"/>
      <c r="N183" s="313">
        <f>IF(IF(I183&lt;'Checklist Parameters'!$H$22,0,($I183-$L183))&lt;0,0,IF(I183&lt;'Checklist Parameters'!$H$22,0,($I183-$L183)))</f>
        <v>0</v>
      </c>
      <c r="O183" s="394"/>
      <c r="P183" s="395"/>
      <c r="Q183" s="316">
        <f t="shared" si="13"/>
        <v>0</v>
      </c>
      <c r="R183" s="87">
        <f t="shared" si="14"/>
        <v>0</v>
      </c>
      <c r="S183" s="87">
        <f>IF('Checklist Parameters'!$H$60&lt;0.2,0.2,'Checklist Parameters'!$H$60)</f>
        <v>0.72</v>
      </c>
      <c r="T183" s="88">
        <f>IF($O183="",IF('Checklist District ID'!$C$43="Y",MAX($R183:$S183)*$I183,SUM($R183:$S183)*$I183),IF(O183&gt;0,Q183*S183))</f>
        <v>0</v>
      </c>
      <c r="U183" s="88">
        <f>IF(Q183&gt;0,((I183-T183)*'Formula Matrix'!$E$39),0)</f>
        <v>0</v>
      </c>
      <c r="V183" s="88">
        <f t="shared" si="15"/>
        <v>0</v>
      </c>
      <c r="W183" s="88">
        <f>IF(V183&gt;0,(V183*'Checklist Parameters'!$H$35),0)</f>
        <v>0</v>
      </c>
      <c r="X183" s="85">
        <f t="shared" si="16"/>
        <v>0</v>
      </c>
      <c r="Y183" s="148">
        <f>IF('Checklist Parameters'!$H$102&lt;&gt;"",(I183/43560)*'Checklist Parameters'!$H$102,"N/A")</f>
        <v>0</v>
      </c>
      <c r="Z183" s="154" t="str">
        <f>IF('Checklist Parameters'!$H$58&lt;&gt;"",((I183*'Checklist Parameters'!$H$58)*'Checklist Parameters'!$H$35)/1000,"N/A")</f>
        <v>N/A</v>
      </c>
      <c r="AA183" s="154">
        <f>IF('Checklist Parameters'!$H$101&lt;&gt;"",IFERROR(I183/'Checklist Parameters'!$H$101,0),"N/A")</f>
        <v>0</v>
      </c>
      <c r="AB183" s="148" t="str">
        <f>IF('Checklist Parameters'!$H$43&lt;&gt;"",(I183*'Checklist Parameters'!$H$43)/1000,"N/A")</f>
        <v>N/A</v>
      </c>
      <c r="AC183" s="85">
        <f>IF('Checklist Parameters'!$H$16="",$X183,IF(AND('Checklist Parameters'!$H$16&lt;$X183,'Checklist Parameters'!$H$16&gt;=3),'Checklist Parameters'!$H$16,IF(AND('Checklist Parameters'!$H$16&lt;$X183,'Checklist Parameters'!$H$16&lt;3),0,$X183)))</f>
        <v>0</v>
      </c>
      <c r="AD183" s="85" t="str">
        <f>IF(AND(I183&lt;'Checklist Parameters'!$H$22,$I183&lt;&gt;0),"Y","")</f>
        <v/>
      </c>
      <c r="AE183" s="85" t="str">
        <f>IF($AD183="Y",0,IF('Checklist Parameters'!$H$25="","&lt;no limit&gt;",ROUNDDOWN((($I183-'Checklist Parameters'!$H$24)/'Checklist Parameters'!$H$25)+1,0)))</f>
        <v>&lt;no limit&gt;</v>
      </c>
      <c r="AF183" s="174">
        <f t="shared" si="17"/>
        <v>0</v>
      </c>
      <c r="AG183" s="85">
        <f t="shared" si="12"/>
        <v>0</v>
      </c>
      <c r="AH183" s="5"/>
      <c r="AI183" s="5"/>
      <c r="AJ183" s="5"/>
      <c r="AK183" s="5"/>
      <c r="AL183" s="5"/>
      <c r="AM183" s="5"/>
      <c r="AN183" s="5"/>
      <c r="AO183" s="5"/>
      <c r="AP183" s="5"/>
      <c r="AQ183" s="5"/>
      <c r="AR183" s="5"/>
      <c r="AS183" s="5"/>
    </row>
    <row r="184" spans="1:45" s="2" customFormat="1" ht="15">
      <c r="A184" s="391"/>
      <c r="B184" s="392"/>
      <c r="C184" s="393"/>
      <c r="D184" s="393"/>
      <c r="E184" s="393"/>
      <c r="F184" s="393"/>
      <c r="G184" s="393"/>
      <c r="H184" s="394"/>
      <c r="I184" s="394"/>
      <c r="J184" s="394"/>
      <c r="K184" s="394"/>
      <c r="L184" s="394"/>
      <c r="M184" s="394"/>
      <c r="N184" s="313">
        <f>IF(IF(I184&lt;'Checklist Parameters'!$H$22,0,($I184-$L184))&lt;0,0,IF(I184&lt;'Checklist Parameters'!$H$22,0,($I184-$L184)))</f>
        <v>0</v>
      </c>
      <c r="O184" s="394"/>
      <c r="P184" s="395"/>
      <c r="Q184" s="316">
        <f t="shared" si="13"/>
        <v>0</v>
      </c>
      <c r="R184" s="87">
        <f t="shared" si="14"/>
        <v>0</v>
      </c>
      <c r="S184" s="87">
        <f>IF('Checklist Parameters'!$H$60&lt;0.2,0.2,'Checklist Parameters'!$H$60)</f>
        <v>0.72</v>
      </c>
      <c r="T184" s="88">
        <f>IF($O184="",IF('Checklist District ID'!$C$43="Y",MAX($R184:$S184)*$I184,SUM($R184:$S184)*$I184),IF(O184&gt;0,Q184*S184))</f>
        <v>0</v>
      </c>
      <c r="U184" s="88">
        <f>IF(Q184&gt;0,((I184-T184)*'Formula Matrix'!$E$39),0)</f>
        <v>0</v>
      </c>
      <c r="V184" s="88">
        <f t="shared" si="15"/>
        <v>0</v>
      </c>
      <c r="W184" s="88">
        <f>IF(V184&gt;0,(V184*'Checklist Parameters'!$H$35),0)</f>
        <v>0</v>
      </c>
      <c r="X184" s="85">
        <f t="shared" si="16"/>
        <v>0</v>
      </c>
      <c r="Y184" s="148">
        <f>IF('Checklist Parameters'!$H$102&lt;&gt;"",(I184/43560)*'Checklist Parameters'!$H$102,"N/A")</f>
        <v>0</v>
      </c>
      <c r="Z184" s="154" t="str">
        <f>IF('Checklist Parameters'!$H$58&lt;&gt;"",((I184*'Checklist Parameters'!$H$58)*'Checklist Parameters'!$H$35)/1000,"N/A")</f>
        <v>N/A</v>
      </c>
      <c r="AA184" s="154">
        <f>IF('Checklist Parameters'!$H$101&lt;&gt;"",IFERROR(I184/'Checklist Parameters'!$H$101,0),"N/A")</f>
        <v>0</v>
      </c>
      <c r="AB184" s="148" t="str">
        <f>IF('Checklist Parameters'!$H$43&lt;&gt;"",(I184*'Checklist Parameters'!$H$43)/1000,"N/A")</f>
        <v>N/A</v>
      </c>
      <c r="AC184" s="85">
        <f>IF('Checklist Parameters'!$H$16="",$X184,IF(AND('Checklist Parameters'!$H$16&lt;$X184,'Checklist Parameters'!$H$16&gt;=3),'Checklist Parameters'!$H$16,IF(AND('Checklist Parameters'!$H$16&lt;$X184,'Checklist Parameters'!$H$16&lt;3),0,$X184)))</f>
        <v>0</v>
      </c>
      <c r="AD184" s="85" t="str">
        <f>IF(AND(I184&lt;'Checklist Parameters'!$H$22,$I184&lt;&gt;0),"Y","")</f>
        <v/>
      </c>
      <c r="AE184" s="85" t="str">
        <f>IF($AD184="Y",0,IF('Checklist Parameters'!$H$25="","&lt;no limit&gt;",ROUNDDOWN((($I184-'Checklist Parameters'!$H$24)/'Checklist Parameters'!$H$25)+1,0)))</f>
        <v>&lt;no limit&gt;</v>
      </c>
      <c r="AF184" s="174">
        <f t="shared" si="17"/>
        <v>0</v>
      </c>
      <c r="AG184" s="85">
        <f t="shared" si="12"/>
        <v>0</v>
      </c>
      <c r="AH184" s="5"/>
      <c r="AI184" s="5"/>
      <c r="AJ184" s="5"/>
      <c r="AK184" s="5"/>
      <c r="AL184" s="5"/>
      <c r="AM184" s="5"/>
      <c r="AN184" s="5"/>
      <c r="AO184" s="5"/>
      <c r="AP184" s="5"/>
      <c r="AQ184" s="5"/>
      <c r="AR184" s="5"/>
      <c r="AS184" s="5"/>
    </row>
    <row r="185" spans="1:45" s="2" customFormat="1" ht="15">
      <c r="A185" s="391"/>
      <c r="B185" s="392"/>
      <c r="C185" s="393"/>
      <c r="D185" s="393"/>
      <c r="E185" s="393"/>
      <c r="F185" s="393"/>
      <c r="G185" s="393"/>
      <c r="H185" s="394"/>
      <c r="I185" s="394"/>
      <c r="J185" s="394"/>
      <c r="K185" s="394"/>
      <c r="L185" s="394"/>
      <c r="M185" s="394"/>
      <c r="N185" s="313">
        <f>IF(IF(I185&lt;'Checklist Parameters'!$H$22,0,($I185-$L185))&lt;0,0,IF(I185&lt;'Checklist Parameters'!$H$22,0,($I185-$L185)))</f>
        <v>0</v>
      </c>
      <c r="O185" s="394"/>
      <c r="P185" s="395"/>
      <c r="Q185" s="316">
        <f t="shared" si="13"/>
        <v>0</v>
      </c>
      <c r="R185" s="87">
        <f t="shared" si="14"/>
        <v>0</v>
      </c>
      <c r="S185" s="87">
        <f>IF('Checklist Parameters'!$H$60&lt;0.2,0.2,'Checklist Parameters'!$H$60)</f>
        <v>0.72</v>
      </c>
      <c r="T185" s="88">
        <f>IF($O185="",IF('Checklist District ID'!$C$43="Y",MAX($R185:$S185)*$I185,SUM($R185:$S185)*$I185),IF(O185&gt;0,Q185*S185))</f>
        <v>0</v>
      </c>
      <c r="U185" s="88">
        <f>IF(Q185&gt;0,((I185-T185)*'Formula Matrix'!$E$39),0)</f>
        <v>0</v>
      </c>
      <c r="V185" s="88">
        <f t="shared" si="15"/>
        <v>0</v>
      </c>
      <c r="W185" s="88">
        <f>IF(V185&gt;0,(V185*'Checklist Parameters'!$H$35),0)</f>
        <v>0</v>
      </c>
      <c r="X185" s="85">
        <f t="shared" si="16"/>
        <v>0</v>
      </c>
      <c r="Y185" s="148">
        <f>IF('Checklist Parameters'!$H$102&lt;&gt;"",(I185/43560)*'Checklist Parameters'!$H$102,"N/A")</f>
        <v>0</v>
      </c>
      <c r="Z185" s="154" t="str">
        <f>IF('Checklist Parameters'!$H$58&lt;&gt;"",((I185*'Checklist Parameters'!$H$58)*'Checklist Parameters'!$H$35)/1000,"N/A")</f>
        <v>N/A</v>
      </c>
      <c r="AA185" s="154">
        <f>IF('Checklist Parameters'!$H$101&lt;&gt;"",IFERROR(I185/'Checklist Parameters'!$H$101,0),"N/A")</f>
        <v>0</v>
      </c>
      <c r="AB185" s="148" t="str">
        <f>IF('Checklist Parameters'!$H$43&lt;&gt;"",(I185*'Checklist Parameters'!$H$43)/1000,"N/A")</f>
        <v>N/A</v>
      </c>
      <c r="AC185" s="85">
        <f>IF('Checklist Parameters'!$H$16="",$X185,IF(AND('Checklist Parameters'!$H$16&lt;$X185,'Checklist Parameters'!$H$16&gt;=3),'Checklist Parameters'!$H$16,IF(AND('Checklist Parameters'!$H$16&lt;$X185,'Checklist Parameters'!$H$16&lt;3),0,$X185)))</f>
        <v>0</v>
      </c>
      <c r="AD185" s="85" t="str">
        <f>IF(AND(I185&lt;'Checklist Parameters'!$H$22,$I185&lt;&gt;0),"Y","")</f>
        <v/>
      </c>
      <c r="AE185" s="85" t="str">
        <f>IF($AD185="Y",0,IF('Checklist Parameters'!$H$25="","&lt;no limit&gt;",ROUNDDOWN((($I185-'Checklist Parameters'!$H$24)/'Checklist Parameters'!$H$25)+1,0)))</f>
        <v>&lt;no limit&gt;</v>
      </c>
      <c r="AF185" s="174">
        <f t="shared" si="17"/>
        <v>0</v>
      </c>
      <c r="AG185" s="85">
        <f t="shared" si="12"/>
        <v>0</v>
      </c>
      <c r="AH185" s="5"/>
      <c r="AI185" s="5"/>
      <c r="AJ185" s="5"/>
      <c r="AK185" s="5"/>
      <c r="AL185" s="5"/>
      <c r="AM185" s="5"/>
      <c r="AN185" s="5"/>
      <c r="AO185" s="5"/>
      <c r="AP185" s="5"/>
      <c r="AQ185" s="5"/>
      <c r="AR185" s="5"/>
      <c r="AS185" s="5"/>
    </row>
    <row r="186" spans="1:45" s="2" customFormat="1" ht="15">
      <c r="A186" s="391"/>
      <c r="B186" s="392"/>
      <c r="C186" s="393"/>
      <c r="D186" s="393"/>
      <c r="E186" s="393"/>
      <c r="F186" s="393"/>
      <c r="G186" s="393"/>
      <c r="H186" s="394"/>
      <c r="I186" s="394"/>
      <c r="J186" s="394"/>
      <c r="K186" s="394"/>
      <c r="L186" s="394"/>
      <c r="M186" s="394"/>
      <c r="N186" s="313">
        <f>IF(IF(I186&lt;'Checklist Parameters'!$H$22,0,($I186-$L186))&lt;0,0,IF(I186&lt;'Checklist Parameters'!$H$22,0,($I186-$L186)))</f>
        <v>0</v>
      </c>
      <c r="O186" s="394"/>
      <c r="P186" s="395"/>
      <c r="Q186" s="316">
        <f t="shared" si="13"/>
        <v>0</v>
      </c>
      <c r="R186" s="87">
        <f t="shared" si="14"/>
        <v>0</v>
      </c>
      <c r="S186" s="87">
        <f>IF('Checklist Parameters'!$H$60&lt;0.2,0.2,'Checklist Parameters'!$H$60)</f>
        <v>0.72</v>
      </c>
      <c r="T186" s="88">
        <f>IF($O186="",IF('Checklist District ID'!$C$43="Y",MAX($R186:$S186)*$I186,SUM($R186:$S186)*$I186),IF(O186&gt;0,Q186*S186))</f>
        <v>0</v>
      </c>
      <c r="U186" s="88">
        <f>IF(Q186&gt;0,((I186-T186)*'Formula Matrix'!$E$39),0)</f>
        <v>0</v>
      </c>
      <c r="V186" s="88">
        <f t="shared" si="15"/>
        <v>0</v>
      </c>
      <c r="W186" s="88">
        <f>IF(V186&gt;0,(V186*'Checklist Parameters'!$H$35),0)</f>
        <v>0</v>
      </c>
      <c r="X186" s="85">
        <f t="shared" si="16"/>
        <v>0</v>
      </c>
      <c r="Y186" s="148">
        <f>IF('Checklist Parameters'!$H$102&lt;&gt;"",(I186/43560)*'Checklist Parameters'!$H$102,"N/A")</f>
        <v>0</v>
      </c>
      <c r="Z186" s="154" t="str">
        <f>IF('Checklist Parameters'!$H$58&lt;&gt;"",((I186*'Checklist Parameters'!$H$58)*'Checklist Parameters'!$H$35)/1000,"N/A")</f>
        <v>N/A</v>
      </c>
      <c r="AA186" s="154">
        <f>IF('Checklist Parameters'!$H$101&lt;&gt;"",IFERROR(I186/'Checklist Parameters'!$H$101,0),"N/A")</f>
        <v>0</v>
      </c>
      <c r="AB186" s="148" t="str">
        <f>IF('Checklist Parameters'!$H$43&lt;&gt;"",(I186*'Checklist Parameters'!$H$43)/1000,"N/A")</f>
        <v>N/A</v>
      </c>
      <c r="AC186" s="85">
        <f>IF('Checklist Parameters'!$H$16="",$X186,IF(AND('Checklist Parameters'!$H$16&lt;$X186,'Checklist Parameters'!$H$16&gt;=3),'Checklist Parameters'!$H$16,IF(AND('Checklist Parameters'!$H$16&lt;$X186,'Checklist Parameters'!$H$16&lt;3),0,$X186)))</f>
        <v>0</v>
      </c>
      <c r="AD186" s="85" t="str">
        <f>IF(AND(I186&lt;'Checklist Parameters'!$H$22,$I186&lt;&gt;0),"Y","")</f>
        <v/>
      </c>
      <c r="AE186" s="85" t="str">
        <f>IF($AD186="Y",0,IF('Checklist Parameters'!$H$25="","&lt;no limit&gt;",ROUNDDOWN((($I186-'Checklist Parameters'!$H$24)/'Checklist Parameters'!$H$25)+1,0)))</f>
        <v>&lt;no limit&gt;</v>
      </c>
      <c r="AF186" s="174">
        <f t="shared" si="17"/>
        <v>0</v>
      </c>
      <c r="AG186" s="85">
        <f t="shared" si="12"/>
        <v>0</v>
      </c>
      <c r="AH186" s="5"/>
      <c r="AI186" s="5"/>
      <c r="AJ186" s="5"/>
      <c r="AK186" s="5"/>
      <c r="AL186" s="5"/>
      <c r="AM186" s="5"/>
      <c r="AN186" s="5"/>
      <c r="AO186" s="5"/>
      <c r="AP186" s="5"/>
      <c r="AQ186" s="5"/>
      <c r="AR186" s="5"/>
      <c r="AS186" s="5"/>
    </row>
    <row r="187" spans="1:45" s="2" customFormat="1" ht="15">
      <c r="A187" s="391"/>
      <c r="B187" s="392"/>
      <c r="C187" s="393"/>
      <c r="D187" s="393"/>
      <c r="E187" s="393"/>
      <c r="F187" s="393"/>
      <c r="G187" s="393"/>
      <c r="H187" s="394"/>
      <c r="I187" s="394"/>
      <c r="J187" s="394"/>
      <c r="K187" s="394"/>
      <c r="L187" s="394"/>
      <c r="M187" s="394"/>
      <c r="N187" s="313">
        <f>IF(IF(I187&lt;'Checklist Parameters'!$H$22,0,($I187-$L187))&lt;0,0,IF(I187&lt;'Checklist Parameters'!$H$22,0,($I187-$L187)))</f>
        <v>0</v>
      </c>
      <c r="O187" s="394"/>
      <c r="P187" s="395"/>
      <c r="Q187" s="316">
        <f t="shared" si="13"/>
        <v>0</v>
      </c>
      <c r="R187" s="87">
        <f t="shared" si="14"/>
        <v>0</v>
      </c>
      <c r="S187" s="87">
        <f>IF('Checklist Parameters'!$H$60&lt;0.2,0.2,'Checklist Parameters'!$H$60)</f>
        <v>0.72</v>
      </c>
      <c r="T187" s="88">
        <f>IF($O187="",IF('Checklist District ID'!$C$43="Y",MAX($R187:$S187)*$I187,SUM($R187:$S187)*$I187),IF(O187&gt;0,Q187*S187))</f>
        <v>0</v>
      </c>
      <c r="U187" s="88">
        <f>IF(Q187&gt;0,((I187-T187)*'Formula Matrix'!$E$39),0)</f>
        <v>0</v>
      </c>
      <c r="V187" s="88">
        <f t="shared" si="15"/>
        <v>0</v>
      </c>
      <c r="W187" s="88">
        <f>IF(V187&gt;0,(V187*'Checklist Parameters'!$H$35),0)</f>
        <v>0</v>
      </c>
      <c r="X187" s="85">
        <f t="shared" si="16"/>
        <v>0</v>
      </c>
      <c r="Y187" s="148">
        <f>IF('Checklist Parameters'!$H$102&lt;&gt;"",(I187/43560)*'Checklist Parameters'!$H$102,"N/A")</f>
        <v>0</v>
      </c>
      <c r="Z187" s="154" t="str">
        <f>IF('Checklist Parameters'!$H$58&lt;&gt;"",((I187*'Checklist Parameters'!$H$58)*'Checklist Parameters'!$H$35)/1000,"N/A")</f>
        <v>N/A</v>
      </c>
      <c r="AA187" s="154">
        <f>IF('Checklist Parameters'!$H$101&lt;&gt;"",IFERROR(I187/'Checklist Parameters'!$H$101,0),"N/A")</f>
        <v>0</v>
      </c>
      <c r="AB187" s="148" t="str">
        <f>IF('Checklist Parameters'!$H$43&lt;&gt;"",(I187*'Checklist Parameters'!$H$43)/1000,"N/A")</f>
        <v>N/A</v>
      </c>
      <c r="AC187" s="85">
        <f>IF('Checklist Parameters'!$H$16="",$X187,IF(AND('Checklist Parameters'!$H$16&lt;$X187,'Checklist Parameters'!$H$16&gt;=3),'Checklist Parameters'!$H$16,IF(AND('Checklist Parameters'!$H$16&lt;$X187,'Checklist Parameters'!$H$16&lt;3),0,$X187)))</f>
        <v>0</v>
      </c>
      <c r="AD187" s="85" t="str">
        <f>IF(AND(I187&lt;'Checklist Parameters'!$H$22,$I187&lt;&gt;0),"Y","")</f>
        <v/>
      </c>
      <c r="AE187" s="85" t="str">
        <f>IF($AD187="Y",0,IF('Checklist Parameters'!$H$25="","&lt;no limit&gt;",ROUNDDOWN((($I187-'Checklist Parameters'!$H$24)/'Checklist Parameters'!$H$25)+1,0)))</f>
        <v>&lt;no limit&gt;</v>
      </c>
      <c r="AF187" s="174">
        <f t="shared" si="17"/>
        <v>0</v>
      </c>
      <c r="AG187" s="85">
        <f t="shared" si="12"/>
        <v>0</v>
      </c>
      <c r="AH187" s="5"/>
      <c r="AI187" s="5"/>
      <c r="AJ187" s="5"/>
      <c r="AK187" s="5"/>
      <c r="AL187" s="5"/>
      <c r="AM187" s="5"/>
      <c r="AN187" s="5"/>
      <c r="AO187" s="5"/>
      <c r="AP187" s="5"/>
      <c r="AQ187" s="5"/>
      <c r="AR187" s="5"/>
      <c r="AS187" s="5"/>
    </row>
    <row r="188" spans="1:45" s="2" customFormat="1" ht="15">
      <c r="A188" s="391"/>
      <c r="B188" s="392"/>
      <c r="C188" s="393"/>
      <c r="D188" s="393"/>
      <c r="E188" s="393"/>
      <c r="F188" s="393"/>
      <c r="G188" s="393"/>
      <c r="H188" s="394"/>
      <c r="I188" s="394"/>
      <c r="J188" s="394"/>
      <c r="K188" s="394"/>
      <c r="L188" s="394"/>
      <c r="M188" s="394"/>
      <c r="N188" s="313">
        <f>IF(IF(I188&lt;'Checklist Parameters'!$H$22,0,($I188-$L188))&lt;0,0,IF(I188&lt;'Checklist Parameters'!$H$22,0,($I188-$L188)))</f>
        <v>0</v>
      </c>
      <c r="O188" s="394"/>
      <c r="P188" s="395"/>
      <c r="Q188" s="316">
        <f t="shared" si="13"/>
        <v>0</v>
      </c>
      <c r="R188" s="87">
        <f t="shared" si="14"/>
        <v>0</v>
      </c>
      <c r="S188" s="87">
        <f>IF('Checklist Parameters'!$H$60&lt;0.2,0.2,'Checklist Parameters'!$H$60)</f>
        <v>0.72</v>
      </c>
      <c r="T188" s="88">
        <f>IF($O188="",IF('Checklist District ID'!$C$43="Y",MAX($R188:$S188)*$I188,SUM($R188:$S188)*$I188),IF(O188&gt;0,Q188*S188))</f>
        <v>0</v>
      </c>
      <c r="U188" s="88">
        <f>IF(Q188&gt;0,((I188-T188)*'Formula Matrix'!$E$39),0)</f>
        <v>0</v>
      </c>
      <c r="V188" s="88">
        <f t="shared" si="15"/>
        <v>0</v>
      </c>
      <c r="W188" s="88">
        <f>IF(V188&gt;0,(V188*'Checklist Parameters'!$H$35),0)</f>
        <v>0</v>
      </c>
      <c r="X188" s="85">
        <f t="shared" si="16"/>
        <v>0</v>
      </c>
      <c r="Y188" s="148">
        <f>IF('Checklist Parameters'!$H$102&lt;&gt;"",(I188/43560)*'Checklist Parameters'!$H$102,"N/A")</f>
        <v>0</v>
      </c>
      <c r="Z188" s="154" t="str">
        <f>IF('Checklist Parameters'!$H$58&lt;&gt;"",((I188*'Checklist Parameters'!$H$58)*'Checklist Parameters'!$H$35)/1000,"N/A")</f>
        <v>N/A</v>
      </c>
      <c r="AA188" s="154">
        <f>IF('Checklist Parameters'!$H$101&lt;&gt;"",IFERROR(I188/'Checklist Parameters'!$H$101,0),"N/A")</f>
        <v>0</v>
      </c>
      <c r="AB188" s="148" t="str">
        <f>IF('Checklist Parameters'!$H$43&lt;&gt;"",(I188*'Checklist Parameters'!$H$43)/1000,"N/A")</f>
        <v>N/A</v>
      </c>
      <c r="AC188" s="85">
        <f>IF('Checklist Parameters'!$H$16="",$X188,IF(AND('Checklist Parameters'!$H$16&lt;$X188,'Checklist Parameters'!$H$16&gt;=3),'Checklist Parameters'!$H$16,IF(AND('Checklist Parameters'!$H$16&lt;$X188,'Checklist Parameters'!$H$16&lt;3),0,$X188)))</f>
        <v>0</v>
      </c>
      <c r="AD188" s="85" t="str">
        <f>IF(AND(I188&lt;'Checklist Parameters'!$H$22,$I188&lt;&gt;0),"Y","")</f>
        <v/>
      </c>
      <c r="AE188" s="85" t="str">
        <f>IF($AD188="Y",0,IF('Checklist Parameters'!$H$25="","&lt;no limit&gt;",ROUNDDOWN((($I188-'Checklist Parameters'!$H$24)/'Checklist Parameters'!$H$25)+1,0)))</f>
        <v>&lt;no limit&gt;</v>
      </c>
      <c r="AF188" s="174">
        <f t="shared" si="17"/>
        <v>0</v>
      </c>
      <c r="AG188" s="85">
        <f t="shared" si="12"/>
        <v>0</v>
      </c>
      <c r="AH188" s="5"/>
      <c r="AI188" s="5"/>
      <c r="AJ188" s="5"/>
      <c r="AK188" s="5"/>
      <c r="AL188" s="5"/>
      <c r="AM188" s="5"/>
      <c r="AN188" s="5"/>
      <c r="AO188" s="5"/>
      <c r="AP188" s="5"/>
      <c r="AQ188" s="5"/>
      <c r="AR188" s="5"/>
      <c r="AS188" s="5"/>
    </row>
    <row r="189" spans="1:45" s="2" customFormat="1" ht="15">
      <c r="A189" s="391"/>
      <c r="B189" s="392"/>
      <c r="C189" s="393"/>
      <c r="D189" s="393"/>
      <c r="E189" s="393"/>
      <c r="F189" s="393"/>
      <c r="G189" s="393"/>
      <c r="H189" s="394"/>
      <c r="I189" s="394"/>
      <c r="J189" s="394"/>
      <c r="K189" s="394"/>
      <c r="L189" s="394"/>
      <c r="M189" s="394"/>
      <c r="N189" s="313">
        <f>IF(IF(I189&lt;'Checklist Parameters'!$H$22,0,($I189-$L189))&lt;0,0,IF(I189&lt;'Checklist Parameters'!$H$22,0,($I189-$L189)))</f>
        <v>0</v>
      </c>
      <c r="O189" s="394"/>
      <c r="P189" s="395"/>
      <c r="Q189" s="316">
        <f t="shared" si="13"/>
        <v>0</v>
      </c>
      <c r="R189" s="87">
        <f t="shared" si="14"/>
        <v>0</v>
      </c>
      <c r="S189" s="87">
        <f>IF('Checklist Parameters'!$H$60&lt;0.2,0.2,'Checklist Parameters'!$H$60)</f>
        <v>0.72</v>
      </c>
      <c r="T189" s="88">
        <f>IF($O189="",IF('Checklist District ID'!$C$43="Y",MAX($R189:$S189)*$I189,SUM($R189:$S189)*$I189),IF(O189&gt;0,Q189*S189))</f>
        <v>0</v>
      </c>
      <c r="U189" s="88">
        <f>IF(Q189&gt;0,((I189-T189)*'Formula Matrix'!$E$39),0)</f>
        <v>0</v>
      </c>
      <c r="V189" s="88">
        <f t="shared" si="15"/>
        <v>0</v>
      </c>
      <c r="W189" s="88">
        <f>IF(V189&gt;0,(V189*'Checklist Parameters'!$H$35),0)</f>
        <v>0</v>
      </c>
      <c r="X189" s="85">
        <f t="shared" si="16"/>
        <v>0</v>
      </c>
      <c r="Y189" s="148">
        <f>IF('Checklist Parameters'!$H$102&lt;&gt;"",(I189/43560)*'Checklist Parameters'!$H$102,"N/A")</f>
        <v>0</v>
      </c>
      <c r="Z189" s="154" t="str">
        <f>IF('Checklist Parameters'!$H$58&lt;&gt;"",((I189*'Checklist Parameters'!$H$58)*'Checklist Parameters'!$H$35)/1000,"N/A")</f>
        <v>N/A</v>
      </c>
      <c r="AA189" s="154">
        <f>IF('Checklist Parameters'!$H$101&lt;&gt;"",IFERROR(I189/'Checklist Parameters'!$H$101,0),"N/A")</f>
        <v>0</v>
      </c>
      <c r="AB189" s="148" t="str">
        <f>IF('Checklist Parameters'!$H$43&lt;&gt;"",(I189*'Checklist Parameters'!$H$43)/1000,"N/A")</f>
        <v>N/A</v>
      </c>
      <c r="AC189" s="85">
        <f>IF('Checklist Parameters'!$H$16="",$X189,IF(AND('Checklist Parameters'!$H$16&lt;$X189,'Checklist Parameters'!$H$16&gt;=3),'Checklist Parameters'!$H$16,IF(AND('Checklist Parameters'!$H$16&lt;$X189,'Checklist Parameters'!$H$16&lt;3),0,$X189)))</f>
        <v>0</v>
      </c>
      <c r="AD189" s="85" t="str">
        <f>IF(AND(I189&lt;'Checklist Parameters'!$H$22,$I189&lt;&gt;0),"Y","")</f>
        <v/>
      </c>
      <c r="AE189" s="85" t="str">
        <f>IF($AD189="Y",0,IF('Checklist Parameters'!$H$25="","&lt;no limit&gt;",ROUNDDOWN((($I189-'Checklist Parameters'!$H$24)/'Checklist Parameters'!$H$25)+1,0)))</f>
        <v>&lt;no limit&gt;</v>
      </c>
      <c r="AF189" s="174">
        <f t="shared" si="17"/>
        <v>0</v>
      </c>
      <c r="AG189" s="85">
        <f t="shared" si="12"/>
        <v>0</v>
      </c>
      <c r="AH189" s="5"/>
      <c r="AI189" s="5"/>
      <c r="AJ189" s="5"/>
      <c r="AK189" s="5"/>
      <c r="AL189" s="5"/>
      <c r="AM189" s="5"/>
      <c r="AN189" s="5"/>
      <c r="AO189" s="5"/>
      <c r="AP189" s="5"/>
      <c r="AQ189" s="5"/>
      <c r="AR189" s="5"/>
      <c r="AS189" s="5"/>
    </row>
    <row r="190" spans="1:45" s="2" customFormat="1" ht="15">
      <c r="A190" s="391"/>
      <c r="B190" s="392"/>
      <c r="C190" s="393"/>
      <c r="D190" s="393"/>
      <c r="E190" s="393"/>
      <c r="F190" s="393"/>
      <c r="G190" s="393"/>
      <c r="H190" s="394"/>
      <c r="I190" s="394"/>
      <c r="J190" s="394"/>
      <c r="K190" s="394"/>
      <c r="L190" s="394"/>
      <c r="M190" s="394"/>
      <c r="N190" s="313">
        <f>IF(IF(I190&lt;'Checklist Parameters'!$H$22,0,($I190-$L190))&lt;0,0,IF(I190&lt;'Checklist Parameters'!$H$22,0,($I190-$L190)))</f>
        <v>0</v>
      </c>
      <c r="O190" s="394"/>
      <c r="P190" s="395"/>
      <c r="Q190" s="316">
        <f t="shared" si="13"/>
        <v>0</v>
      </c>
      <c r="R190" s="87">
        <f t="shared" si="14"/>
        <v>0</v>
      </c>
      <c r="S190" s="87">
        <f>IF('Checklist Parameters'!$H$60&lt;0.2,0.2,'Checklist Parameters'!$H$60)</f>
        <v>0.72</v>
      </c>
      <c r="T190" s="88">
        <f>IF($O190="",IF('Checklist District ID'!$C$43="Y",MAX($R190:$S190)*$I190,SUM($R190:$S190)*$I190),IF(O190&gt;0,Q190*S190))</f>
        <v>0</v>
      </c>
      <c r="U190" s="88">
        <f>IF(Q190&gt;0,((I190-T190)*'Formula Matrix'!$E$39),0)</f>
        <v>0</v>
      </c>
      <c r="V190" s="88">
        <f t="shared" si="15"/>
        <v>0</v>
      </c>
      <c r="W190" s="88">
        <f>IF(V190&gt;0,(V190*'Checklist Parameters'!$H$35),0)</f>
        <v>0</v>
      </c>
      <c r="X190" s="85">
        <f t="shared" si="16"/>
        <v>0</v>
      </c>
      <c r="Y190" s="148">
        <f>IF('Checklist Parameters'!$H$102&lt;&gt;"",(I190/43560)*'Checklist Parameters'!$H$102,"N/A")</f>
        <v>0</v>
      </c>
      <c r="Z190" s="154" t="str">
        <f>IF('Checklist Parameters'!$H$58&lt;&gt;"",((I190*'Checklist Parameters'!$H$58)*'Checklist Parameters'!$H$35)/1000,"N/A")</f>
        <v>N/A</v>
      </c>
      <c r="AA190" s="154">
        <f>IF('Checklist Parameters'!$H$101&lt;&gt;"",IFERROR(I190/'Checklist Parameters'!$H$101,0),"N/A")</f>
        <v>0</v>
      </c>
      <c r="AB190" s="148" t="str">
        <f>IF('Checklist Parameters'!$H$43&lt;&gt;"",(I190*'Checklist Parameters'!$H$43)/1000,"N/A")</f>
        <v>N/A</v>
      </c>
      <c r="AC190" s="85">
        <f>IF('Checklist Parameters'!$H$16="",$X190,IF(AND('Checklist Parameters'!$H$16&lt;$X190,'Checklist Parameters'!$H$16&gt;=3),'Checklist Parameters'!$H$16,IF(AND('Checklist Parameters'!$H$16&lt;$X190,'Checklist Parameters'!$H$16&lt;3),0,$X190)))</f>
        <v>0</v>
      </c>
      <c r="AD190" s="85" t="str">
        <f>IF(AND(I190&lt;'Checklist Parameters'!$H$22,$I190&lt;&gt;0),"Y","")</f>
        <v/>
      </c>
      <c r="AE190" s="85" t="str">
        <f>IF($AD190="Y",0,IF('Checklist Parameters'!$H$25="","&lt;no limit&gt;",ROUNDDOWN((($I190-'Checklist Parameters'!$H$24)/'Checklist Parameters'!$H$25)+1,0)))</f>
        <v>&lt;no limit&gt;</v>
      </c>
      <c r="AF190" s="174">
        <f t="shared" si="17"/>
        <v>0</v>
      </c>
      <c r="AG190" s="85">
        <f t="shared" si="12"/>
        <v>0</v>
      </c>
      <c r="AH190" s="5"/>
      <c r="AI190" s="5"/>
      <c r="AJ190" s="5"/>
      <c r="AK190" s="5"/>
      <c r="AL190" s="5"/>
      <c r="AM190" s="5"/>
      <c r="AN190" s="5"/>
      <c r="AO190" s="5"/>
      <c r="AP190" s="5"/>
      <c r="AQ190" s="5"/>
      <c r="AR190" s="5"/>
      <c r="AS190" s="5"/>
    </row>
    <row r="191" spans="1:45" s="2" customFormat="1" ht="15">
      <c r="A191" s="391"/>
      <c r="B191" s="392"/>
      <c r="C191" s="393"/>
      <c r="D191" s="393"/>
      <c r="E191" s="393"/>
      <c r="F191" s="393"/>
      <c r="G191" s="393"/>
      <c r="H191" s="394"/>
      <c r="I191" s="394"/>
      <c r="J191" s="394"/>
      <c r="K191" s="394"/>
      <c r="L191" s="394"/>
      <c r="M191" s="394"/>
      <c r="N191" s="313">
        <f>IF(IF(I191&lt;'Checklist Parameters'!$H$22,0,($I191-$L191))&lt;0,0,IF(I191&lt;'Checklist Parameters'!$H$22,0,($I191-$L191)))</f>
        <v>0</v>
      </c>
      <c r="O191" s="394"/>
      <c r="P191" s="395"/>
      <c r="Q191" s="316">
        <f t="shared" si="13"/>
        <v>0</v>
      </c>
      <c r="R191" s="87">
        <f t="shared" si="14"/>
        <v>0</v>
      </c>
      <c r="S191" s="87">
        <f>IF('Checklist Parameters'!$H$60&lt;0.2,0.2,'Checklist Parameters'!$H$60)</f>
        <v>0.72</v>
      </c>
      <c r="T191" s="88">
        <f>IF($O191="",IF('Checklist District ID'!$C$43="Y",MAX($R191:$S191)*$I191,SUM($R191:$S191)*$I191),IF(O191&gt;0,Q191*S191))</f>
        <v>0</v>
      </c>
      <c r="U191" s="88">
        <f>IF(Q191&gt;0,((I191-T191)*'Formula Matrix'!$E$39),0)</f>
        <v>0</v>
      </c>
      <c r="V191" s="88">
        <f t="shared" si="15"/>
        <v>0</v>
      </c>
      <c r="W191" s="88">
        <f>IF(V191&gt;0,(V191*'Checklist Parameters'!$H$35),0)</f>
        <v>0</v>
      </c>
      <c r="X191" s="85">
        <f t="shared" si="16"/>
        <v>0</v>
      </c>
      <c r="Y191" s="148">
        <f>IF('Checklist Parameters'!$H$102&lt;&gt;"",(I191/43560)*'Checklist Parameters'!$H$102,"N/A")</f>
        <v>0</v>
      </c>
      <c r="Z191" s="154" t="str">
        <f>IF('Checklist Parameters'!$H$58&lt;&gt;"",((I191*'Checklist Parameters'!$H$58)*'Checklist Parameters'!$H$35)/1000,"N/A")</f>
        <v>N/A</v>
      </c>
      <c r="AA191" s="154">
        <f>IF('Checklist Parameters'!$H$101&lt;&gt;"",IFERROR(I191/'Checklist Parameters'!$H$101,0),"N/A")</f>
        <v>0</v>
      </c>
      <c r="AB191" s="148" t="str">
        <f>IF('Checklist Parameters'!$H$43&lt;&gt;"",(I191*'Checklist Parameters'!$H$43)/1000,"N/A")</f>
        <v>N/A</v>
      </c>
      <c r="AC191" s="85">
        <f>IF('Checklist Parameters'!$H$16="",$X191,IF(AND('Checklist Parameters'!$H$16&lt;$X191,'Checklist Parameters'!$H$16&gt;=3),'Checklist Parameters'!$H$16,IF(AND('Checklist Parameters'!$H$16&lt;$X191,'Checklist Parameters'!$H$16&lt;3),0,$X191)))</f>
        <v>0</v>
      </c>
      <c r="AD191" s="85" t="str">
        <f>IF(AND(I191&lt;'Checklist Parameters'!$H$22,$I191&lt;&gt;0),"Y","")</f>
        <v/>
      </c>
      <c r="AE191" s="85" t="str">
        <f>IF($AD191="Y",0,IF('Checklist Parameters'!$H$25="","&lt;no limit&gt;",ROUNDDOWN((($I191-'Checklist Parameters'!$H$24)/'Checklist Parameters'!$H$25)+1,0)))</f>
        <v>&lt;no limit&gt;</v>
      </c>
      <c r="AF191" s="174">
        <f t="shared" si="17"/>
        <v>0</v>
      </c>
      <c r="AG191" s="85">
        <f t="shared" si="12"/>
        <v>0</v>
      </c>
      <c r="AH191" s="5"/>
      <c r="AI191" s="5"/>
      <c r="AJ191" s="5"/>
      <c r="AK191" s="5"/>
      <c r="AL191" s="5"/>
      <c r="AM191" s="5"/>
      <c r="AN191" s="5"/>
      <c r="AO191" s="5"/>
      <c r="AP191" s="5"/>
      <c r="AQ191" s="5"/>
      <c r="AR191" s="5"/>
      <c r="AS191" s="5"/>
    </row>
    <row r="192" spans="1:45" s="2" customFormat="1" ht="15">
      <c r="A192" s="391"/>
      <c r="B192" s="392"/>
      <c r="C192" s="393"/>
      <c r="D192" s="393"/>
      <c r="E192" s="393"/>
      <c r="F192" s="393"/>
      <c r="G192" s="393"/>
      <c r="H192" s="394"/>
      <c r="I192" s="394"/>
      <c r="J192" s="394"/>
      <c r="K192" s="394"/>
      <c r="L192" s="394"/>
      <c r="M192" s="394"/>
      <c r="N192" s="313">
        <f>IF(IF(I192&lt;'Checklist Parameters'!$H$22,0,($I192-$L192))&lt;0,0,IF(I192&lt;'Checklist Parameters'!$H$22,0,($I192-$L192)))</f>
        <v>0</v>
      </c>
      <c r="O192" s="394"/>
      <c r="P192" s="395"/>
      <c r="Q192" s="316">
        <f t="shared" si="13"/>
        <v>0</v>
      </c>
      <c r="R192" s="87">
        <f t="shared" si="14"/>
        <v>0</v>
      </c>
      <c r="S192" s="87">
        <f>IF('Checklist Parameters'!$H$60&lt;0.2,0.2,'Checklist Parameters'!$H$60)</f>
        <v>0.72</v>
      </c>
      <c r="T192" s="88">
        <f>IF($O192="",IF('Checklist District ID'!$C$43="Y",MAX($R192:$S192)*$I192,SUM($R192:$S192)*$I192),IF(O192&gt;0,Q192*S192))</f>
        <v>0</v>
      </c>
      <c r="U192" s="88">
        <f>IF(Q192&gt;0,((I192-T192)*'Formula Matrix'!$E$39),0)</f>
        <v>0</v>
      </c>
      <c r="V192" s="88">
        <f t="shared" si="15"/>
        <v>0</v>
      </c>
      <c r="W192" s="88">
        <f>IF(V192&gt;0,(V192*'Checklist Parameters'!$H$35),0)</f>
        <v>0</v>
      </c>
      <c r="X192" s="85">
        <f t="shared" si="16"/>
        <v>0</v>
      </c>
      <c r="Y192" s="148">
        <f>IF('Checklist Parameters'!$H$102&lt;&gt;"",(I192/43560)*'Checklist Parameters'!$H$102,"N/A")</f>
        <v>0</v>
      </c>
      <c r="Z192" s="154" t="str">
        <f>IF('Checklist Parameters'!$H$58&lt;&gt;"",((I192*'Checklist Parameters'!$H$58)*'Checklist Parameters'!$H$35)/1000,"N/A")</f>
        <v>N/A</v>
      </c>
      <c r="AA192" s="154">
        <f>IF('Checklist Parameters'!$H$101&lt;&gt;"",IFERROR(I192/'Checklist Parameters'!$H$101,0),"N/A")</f>
        <v>0</v>
      </c>
      <c r="AB192" s="148" t="str">
        <f>IF('Checklist Parameters'!$H$43&lt;&gt;"",(I192*'Checklist Parameters'!$H$43)/1000,"N/A")</f>
        <v>N/A</v>
      </c>
      <c r="AC192" s="85">
        <f>IF('Checklist Parameters'!$H$16="",$X192,IF(AND('Checklist Parameters'!$H$16&lt;$X192,'Checklist Parameters'!$H$16&gt;=3),'Checklist Parameters'!$H$16,IF(AND('Checklist Parameters'!$H$16&lt;$X192,'Checklist Parameters'!$H$16&lt;3),0,$X192)))</f>
        <v>0</v>
      </c>
      <c r="AD192" s="85" t="str">
        <f>IF(AND(I192&lt;'Checklist Parameters'!$H$22,$I192&lt;&gt;0),"Y","")</f>
        <v/>
      </c>
      <c r="AE192" s="85" t="str">
        <f>IF($AD192="Y",0,IF('Checklist Parameters'!$H$25="","&lt;no limit&gt;",ROUNDDOWN((($I192-'Checklist Parameters'!$H$24)/'Checklist Parameters'!$H$25)+1,0)))</f>
        <v>&lt;no limit&gt;</v>
      </c>
      <c r="AF192" s="174">
        <f t="shared" si="17"/>
        <v>0</v>
      </c>
      <c r="AG192" s="85">
        <f t="shared" si="12"/>
        <v>0</v>
      </c>
      <c r="AH192" s="5"/>
      <c r="AI192" s="5"/>
      <c r="AJ192" s="5"/>
      <c r="AK192" s="5"/>
      <c r="AL192" s="5"/>
      <c r="AM192" s="5"/>
      <c r="AN192" s="5"/>
      <c r="AO192" s="5"/>
      <c r="AP192" s="5"/>
      <c r="AQ192" s="5"/>
      <c r="AR192" s="5"/>
      <c r="AS192" s="5"/>
    </row>
    <row r="193" spans="1:45" s="2" customFormat="1" ht="15">
      <c r="A193" s="391"/>
      <c r="B193" s="392"/>
      <c r="C193" s="393"/>
      <c r="D193" s="393"/>
      <c r="E193" s="393"/>
      <c r="F193" s="393"/>
      <c r="G193" s="393"/>
      <c r="H193" s="394"/>
      <c r="I193" s="394"/>
      <c r="J193" s="394"/>
      <c r="K193" s="394"/>
      <c r="L193" s="394"/>
      <c r="M193" s="394"/>
      <c r="N193" s="313">
        <f>IF(IF(I193&lt;'Checklist Parameters'!$H$22,0,($I193-$L193))&lt;0,0,IF(I193&lt;'Checklist Parameters'!$H$22,0,($I193-$L193)))</f>
        <v>0</v>
      </c>
      <c r="O193" s="394"/>
      <c r="P193" s="395"/>
      <c r="Q193" s="316">
        <f t="shared" si="13"/>
        <v>0</v>
      </c>
      <c r="R193" s="87">
        <f t="shared" si="14"/>
        <v>0</v>
      </c>
      <c r="S193" s="87">
        <f>IF('Checklist Parameters'!$H$60&lt;0.2,0.2,'Checklist Parameters'!$H$60)</f>
        <v>0.72</v>
      </c>
      <c r="T193" s="88">
        <f>IF($O193="",IF('Checklist District ID'!$C$43="Y",MAX($R193:$S193)*$I193,SUM($R193:$S193)*$I193),IF(O193&gt;0,Q193*S193))</f>
        <v>0</v>
      </c>
      <c r="U193" s="88">
        <f>IF(Q193&gt;0,((I193-T193)*'Formula Matrix'!$E$39),0)</f>
        <v>0</v>
      </c>
      <c r="V193" s="88">
        <f t="shared" si="15"/>
        <v>0</v>
      </c>
      <c r="W193" s="88">
        <f>IF(V193&gt;0,(V193*'Checklist Parameters'!$H$35),0)</f>
        <v>0</v>
      </c>
      <c r="X193" s="85">
        <f t="shared" si="16"/>
        <v>0</v>
      </c>
      <c r="Y193" s="148">
        <f>IF('Checklist Parameters'!$H$102&lt;&gt;"",(I193/43560)*'Checklist Parameters'!$H$102,"N/A")</f>
        <v>0</v>
      </c>
      <c r="Z193" s="154" t="str">
        <f>IF('Checklist Parameters'!$H$58&lt;&gt;"",((I193*'Checklist Parameters'!$H$58)*'Checklist Parameters'!$H$35)/1000,"N/A")</f>
        <v>N/A</v>
      </c>
      <c r="AA193" s="154">
        <f>IF('Checklist Parameters'!$H$101&lt;&gt;"",IFERROR(I193/'Checklist Parameters'!$H$101,0),"N/A")</f>
        <v>0</v>
      </c>
      <c r="AB193" s="148" t="str">
        <f>IF('Checklist Parameters'!$H$43&lt;&gt;"",(I193*'Checklist Parameters'!$H$43)/1000,"N/A")</f>
        <v>N/A</v>
      </c>
      <c r="AC193" s="85">
        <f>IF('Checklist Parameters'!$H$16="",$X193,IF(AND('Checklist Parameters'!$H$16&lt;$X193,'Checklist Parameters'!$H$16&gt;=3),'Checklist Parameters'!$H$16,IF(AND('Checklist Parameters'!$H$16&lt;$X193,'Checklist Parameters'!$H$16&lt;3),0,$X193)))</f>
        <v>0</v>
      </c>
      <c r="AD193" s="85" t="str">
        <f>IF(AND(I193&lt;'Checklist Parameters'!$H$22,$I193&lt;&gt;0),"Y","")</f>
        <v/>
      </c>
      <c r="AE193" s="85" t="str">
        <f>IF($AD193="Y",0,IF('Checklist Parameters'!$H$25="","&lt;no limit&gt;",ROUNDDOWN((($I193-'Checklist Parameters'!$H$24)/'Checklist Parameters'!$H$25)+1,0)))</f>
        <v>&lt;no limit&gt;</v>
      </c>
      <c r="AF193" s="174">
        <f t="shared" si="17"/>
        <v>0</v>
      </c>
      <c r="AG193" s="85">
        <f t="shared" si="12"/>
        <v>0</v>
      </c>
      <c r="AH193" s="5"/>
      <c r="AI193" s="5"/>
      <c r="AJ193" s="5"/>
      <c r="AK193" s="5"/>
      <c r="AL193" s="5"/>
      <c r="AM193" s="5"/>
      <c r="AN193" s="5"/>
      <c r="AO193" s="5"/>
      <c r="AP193" s="5"/>
      <c r="AQ193" s="5"/>
      <c r="AR193" s="5"/>
      <c r="AS193" s="5"/>
    </row>
    <row r="194" spans="1:45" s="2" customFormat="1" ht="15">
      <c r="A194" s="391"/>
      <c r="B194" s="392"/>
      <c r="C194" s="393"/>
      <c r="D194" s="393"/>
      <c r="E194" s="393"/>
      <c r="F194" s="393"/>
      <c r="G194" s="393"/>
      <c r="H194" s="394"/>
      <c r="I194" s="394"/>
      <c r="J194" s="394"/>
      <c r="K194" s="394"/>
      <c r="L194" s="394"/>
      <c r="M194" s="394"/>
      <c r="N194" s="313">
        <f>IF(IF(I194&lt;'Checklist Parameters'!$H$22,0,($I194-$L194))&lt;0,0,IF(I194&lt;'Checklist Parameters'!$H$22,0,($I194-$L194)))</f>
        <v>0</v>
      </c>
      <c r="O194" s="394"/>
      <c r="P194" s="395"/>
      <c r="Q194" s="316">
        <f t="shared" si="13"/>
        <v>0</v>
      </c>
      <c r="R194" s="87">
        <f t="shared" si="14"/>
        <v>0</v>
      </c>
      <c r="S194" s="87">
        <f>IF('Checklist Parameters'!$H$60&lt;0.2,0.2,'Checklist Parameters'!$H$60)</f>
        <v>0.72</v>
      </c>
      <c r="T194" s="88">
        <f>IF($O194="",IF('Checklist District ID'!$C$43="Y",MAX($R194:$S194)*$I194,SUM($R194:$S194)*$I194),IF(O194&gt;0,Q194*S194))</f>
        <v>0</v>
      </c>
      <c r="U194" s="88">
        <f>IF(Q194&gt;0,((I194-T194)*'Formula Matrix'!$E$39),0)</f>
        <v>0</v>
      </c>
      <c r="V194" s="88">
        <f t="shared" si="15"/>
        <v>0</v>
      </c>
      <c r="W194" s="88">
        <f>IF(V194&gt;0,(V194*'Checklist Parameters'!$H$35),0)</f>
        <v>0</v>
      </c>
      <c r="X194" s="85">
        <f t="shared" si="16"/>
        <v>0</v>
      </c>
      <c r="Y194" s="148">
        <f>IF('Checklist Parameters'!$H$102&lt;&gt;"",(I194/43560)*'Checklist Parameters'!$H$102,"N/A")</f>
        <v>0</v>
      </c>
      <c r="Z194" s="154" t="str">
        <f>IF('Checklist Parameters'!$H$58&lt;&gt;"",((I194*'Checklist Parameters'!$H$58)*'Checklist Parameters'!$H$35)/1000,"N/A")</f>
        <v>N/A</v>
      </c>
      <c r="AA194" s="154">
        <f>IF('Checklist Parameters'!$H$101&lt;&gt;"",IFERROR(I194/'Checklist Parameters'!$H$101,0),"N/A")</f>
        <v>0</v>
      </c>
      <c r="AB194" s="148" t="str">
        <f>IF('Checklist Parameters'!$H$43&lt;&gt;"",(I194*'Checklist Parameters'!$H$43)/1000,"N/A")</f>
        <v>N/A</v>
      </c>
      <c r="AC194" s="85">
        <f>IF('Checklist Parameters'!$H$16="",$X194,IF(AND('Checklist Parameters'!$H$16&lt;$X194,'Checklist Parameters'!$H$16&gt;=3),'Checklist Parameters'!$H$16,IF(AND('Checklist Parameters'!$H$16&lt;$X194,'Checklist Parameters'!$H$16&lt;3),0,$X194)))</f>
        <v>0</v>
      </c>
      <c r="AD194" s="85" t="str">
        <f>IF(AND(I194&lt;'Checklist Parameters'!$H$22,$I194&lt;&gt;0),"Y","")</f>
        <v/>
      </c>
      <c r="AE194" s="85" t="str">
        <f>IF($AD194="Y",0,IF('Checklist Parameters'!$H$25="","&lt;no limit&gt;",ROUNDDOWN((($I194-'Checklist Parameters'!$H$24)/'Checklist Parameters'!$H$25)+1,0)))</f>
        <v>&lt;no limit&gt;</v>
      </c>
      <c r="AF194" s="174">
        <f t="shared" si="17"/>
        <v>0</v>
      </c>
      <c r="AG194" s="85">
        <f t="shared" si="12"/>
        <v>0</v>
      </c>
      <c r="AH194" s="5"/>
      <c r="AI194" s="5"/>
      <c r="AJ194" s="5"/>
      <c r="AK194" s="5"/>
      <c r="AL194" s="5"/>
      <c r="AM194" s="5"/>
      <c r="AN194" s="5"/>
      <c r="AO194" s="5"/>
      <c r="AP194" s="5"/>
      <c r="AQ194" s="5"/>
      <c r="AR194" s="5"/>
      <c r="AS194" s="5"/>
    </row>
    <row r="195" spans="1:45" s="2" customFormat="1" ht="15">
      <c r="A195" s="391"/>
      <c r="B195" s="392"/>
      <c r="C195" s="393"/>
      <c r="D195" s="393"/>
      <c r="E195" s="393"/>
      <c r="F195" s="393"/>
      <c r="G195" s="393"/>
      <c r="H195" s="394"/>
      <c r="I195" s="394"/>
      <c r="J195" s="394"/>
      <c r="K195" s="394"/>
      <c r="L195" s="394"/>
      <c r="M195" s="394"/>
      <c r="N195" s="313">
        <f>IF(IF(I195&lt;'Checklist Parameters'!$H$22,0,($I195-$L195))&lt;0,0,IF(I195&lt;'Checklist Parameters'!$H$22,0,($I195-$L195)))</f>
        <v>0</v>
      </c>
      <c r="O195" s="394"/>
      <c r="P195" s="395"/>
      <c r="Q195" s="316">
        <f t="shared" si="13"/>
        <v>0</v>
      </c>
      <c r="R195" s="87">
        <f t="shared" si="14"/>
        <v>0</v>
      </c>
      <c r="S195" s="87">
        <f>IF('Checklist Parameters'!$H$60&lt;0.2,0.2,'Checklist Parameters'!$H$60)</f>
        <v>0.72</v>
      </c>
      <c r="T195" s="88">
        <f>IF($O195="",IF('Checklist District ID'!$C$43="Y",MAX($R195:$S195)*$I195,SUM($R195:$S195)*$I195),IF(O195&gt;0,Q195*S195))</f>
        <v>0</v>
      </c>
      <c r="U195" s="88">
        <f>IF(Q195&gt;0,((I195-T195)*'Formula Matrix'!$E$39),0)</f>
        <v>0</v>
      </c>
      <c r="V195" s="88">
        <f t="shared" si="15"/>
        <v>0</v>
      </c>
      <c r="W195" s="88">
        <f>IF(V195&gt;0,(V195*'Checklist Parameters'!$H$35),0)</f>
        <v>0</v>
      </c>
      <c r="X195" s="85">
        <f t="shared" si="16"/>
        <v>0</v>
      </c>
      <c r="Y195" s="148">
        <f>IF('Checklist Parameters'!$H$102&lt;&gt;"",(I195/43560)*'Checklist Parameters'!$H$102,"N/A")</f>
        <v>0</v>
      </c>
      <c r="Z195" s="154" t="str">
        <f>IF('Checklist Parameters'!$H$58&lt;&gt;"",((I195*'Checklist Parameters'!$H$58)*'Checklist Parameters'!$H$35)/1000,"N/A")</f>
        <v>N/A</v>
      </c>
      <c r="AA195" s="154">
        <f>IF('Checklist Parameters'!$H$101&lt;&gt;"",IFERROR(I195/'Checklist Parameters'!$H$101,0),"N/A")</f>
        <v>0</v>
      </c>
      <c r="AB195" s="148" t="str">
        <f>IF('Checklist Parameters'!$H$43&lt;&gt;"",(I195*'Checklist Parameters'!$H$43)/1000,"N/A")</f>
        <v>N/A</v>
      </c>
      <c r="AC195" s="85">
        <f>IF('Checklist Parameters'!$H$16="",$X195,IF(AND('Checklist Parameters'!$H$16&lt;$X195,'Checklist Parameters'!$H$16&gt;=3),'Checklist Parameters'!$H$16,IF(AND('Checklist Parameters'!$H$16&lt;$X195,'Checklist Parameters'!$H$16&lt;3),0,$X195)))</f>
        <v>0</v>
      </c>
      <c r="AD195" s="85" t="str">
        <f>IF(AND(I195&lt;'Checklist Parameters'!$H$22,$I195&lt;&gt;0),"Y","")</f>
        <v/>
      </c>
      <c r="AE195" s="85" t="str">
        <f>IF($AD195="Y",0,IF('Checklist Parameters'!$H$25="","&lt;no limit&gt;",ROUNDDOWN((($I195-'Checklist Parameters'!$H$24)/'Checklist Parameters'!$H$25)+1,0)))</f>
        <v>&lt;no limit&gt;</v>
      </c>
      <c r="AF195" s="174">
        <f t="shared" si="17"/>
        <v>0</v>
      </c>
      <c r="AG195" s="85">
        <f t="shared" si="12"/>
        <v>0</v>
      </c>
      <c r="AH195" s="5"/>
      <c r="AI195" s="5"/>
      <c r="AJ195" s="5"/>
      <c r="AK195" s="5"/>
      <c r="AL195" s="5"/>
      <c r="AM195" s="5"/>
      <c r="AN195" s="5"/>
      <c r="AO195" s="5"/>
      <c r="AP195" s="5"/>
      <c r="AQ195" s="5"/>
      <c r="AR195" s="5"/>
      <c r="AS195" s="5"/>
    </row>
    <row r="196" spans="1:45" s="2" customFormat="1" ht="15">
      <c r="A196" s="391"/>
      <c r="B196" s="392"/>
      <c r="C196" s="393"/>
      <c r="D196" s="393"/>
      <c r="E196" s="393"/>
      <c r="F196" s="393"/>
      <c r="G196" s="393"/>
      <c r="H196" s="394"/>
      <c r="I196" s="394"/>
      <c r="J196" s="394"/>
      <c r="K196" s="394"/>
      <c r="L196" s="394"/>
      <c r="M196" s="394"/>
      <c r="N196" s="313">
        <f>IF(IF(I196&lt;'Checklist Parameters'!$H$22,0,($I196-$L196))&lt;0,0,IF(I196&lt;'Checklist Parameters'!$H$22,0,($I196-$L196)))</f>
        <v>0</v>
      </c>
      <c r="O196" s="394"/>
      <c r="P196" s="395"/>
      <c r="Q196" s="316">
        <f t="shared" si="13"/>
        <v>0</v>
      </c>
      <c r="R196" s="87">
        <f t="shared" si="14"/>
        <v>0</v>
      </c>
      <c r="S196" s="87">
        <f>IF('Checklist Parameters'!$H$60&lt;0.2,0.2,'Checklist Parameters'!$H$60)</f>
        <v>0.72</v>
      </c>
      <c r="T196" s="88">
        <f>IF($O196="",IF('Checklist District ID'!$C$43="Y",MAX($R196:$S196)*$I196,SUM($R196:$S196)*$I196),IF(O196&gt;0,Q196*S196))</f>
        <v>0</v>
      </c>
      <c r="U196" s="88">
        <f>IF(Q196&gt;0,((I196-T196)*'Formula Matrix'!$E$39),0)</f>
        <v>0</v>
      </c>
      <c r="V196" s="88">
        <f t="shared" si="15"/>
        <v>0</v>
      </c>
      <c r="W196" s="88">
        <f>IF(V196&gt;0,(V196*'Checklist Parameters'!$H$35),0)</f>
        <v>0</v>
      </c>
      <c r="X196" s="85">
        <f t="shared" si="16"/>
        <v>0</v>
      </c>
      <c r="Y196" s="148">
        <f>IF('Checklist Parameters'!$H$102&lt;&gt;"",(I196/43560)*'Checklist Parameters'!$H$102,"N/A")</f>
        <v>0</v>
      </c>
      <c r="Z196" s="154" t="str">
        <f>IF('Checklist Parameters'!$H$58&lt;&gt;"",((I196*'Checklist Parameters'!$H$58)*'Checklist Parameters'!$H$35)/1000,"N/A")</f>
        <v>N/A</v>
      </c>
      <c r="AA196" s="154">
        <f>IF('Checklist Parameters'!$H$101&lt;&gt;"",IFERROR(I196/'Checklist Parameters'!$H$101,0),"N/A")</f>
        <v>0</v>
      </c>
      <c r="AB196" s="148" t="str">
        <f>IF('Checklist Parameters'!$H$43&lt;&gt;"",(I196*'Checklist Parameters'!$H$43)/1000,"N/A")</f>
        <v>N/A</v>
      </c>
      <c r="AC196" s="85">
        <f>IF('Checklist Parameters'!$H$16="",$X196,IF(AND('Checklist Parameters'!$H$16&lt;$X196,'Checklist Parameters'!$H$16&gt;=3),'Checklist Parameters'!$H$16,IF(AND('Checklist Parameters'!$H$16&lt;$X196,'Checklist Parameters'!$H$16&lt;3),0,$X196)))</f>
        <v>0</v>
      </c>
      <c r="AD196" s="85" t="str">
        <f>IF(AND(I196&lt;'Checklist Parameters'!$H$22,$I196&lt;&gt;0),"Y","")</f>
        <v/>
      </c>
      <c r="AE196" s="85" t="str">
        <f>IF($AD196="Y",0,IF('Checklist Parameters'!$H$25="","&lt;no limit&gt;",ROUNDDOWN((($I196-'Checklist Parameters'!$H$24)/'Checklist Parameters'!$H$25)+1,0)))</f>
        <v>&lt;no limit&gt;</v>
      </c>
      <c r="AF196" s="174">
        <f t="shared" si="17"/>
        <v>0</v>
      </c>
      <c r="AG196" s="85">
        <f t="shared" si="12"/>
        <v>0</v>
      </c>
      <c r="AH196" s="5"/>
      <c r="AI196" s="5"/>
      <c r="AJ196" s="5"/>
      <c r="AK196" s="5"/>
      <c r="AL196" s="5"/>
      <c r="AM196" s="5"/>
      <c r="AN196" s="5"/>
      <c r="AO196" s="5"/>
      <c r="AP196" s="5"/>
      <c r="AQ196" s="5"/>
      <c r="AR196" s="5"/>
      <c r="AS196" s="5"/>
    </row>
    <row r="197" spans="1:45" s="2" customFormat="1" ht="15">
      <c r="A197" s="391"/>
      <c r="B197" s="392"/>
      <c r="C197" s="393"/>
      <c r="D197" s="393"/>
      <c r="E197" s="393"/>
      <c r="F197" s="393"/>
      <c r="G197" s="393"/>
      <c r="H197" s="394"/>
      <c r="I197" s="394"/>
      <c r="J197" s="394"/>
      <c r="K197" s="394"/>
      <c r="L197" s="394"/>
      <c r="M197" s="394"/>
      <c r="N197" s="313">
        <f>IF(IF(I197&lt;'Checklist Parameters'!$H$22,0,($I197-$L197))&lt;0,0,IF(I197&lt;'Checklist Parameters'!$H$22,0,($I197-$L197)))</f>
        <v>0</v>
      </c>
      <c r="O197" s="394"/>
      <c r="P197" s="395"/>
      <c r="Q197" s="316">
        <f t="shared" si="13"/>
        <v>0</v>
      </c>
      <c r="R197" s="87">
        <f t="shared" si="14"/>
        <v>0</v>
      </c>
      <c r="S197" s="87">
        <f>IF('Checklist Parameters'!$H$60&lt;0.2,0.2,'Checklist Parameters'!$H$60)</f>
        <v>0.72</v>
      </c>
      <c r="T197" s="88">
        <f>IF($O197="",IF('Checklist District ID'!$C$43="Y",MAX($R197:$S197)*$I197,SUM($R197:$S197)*$I197),IF(O197&gt;0,Q197*S197))</f>
        <v>0</v>
      </c>
      <c r="U197" s="88">
        <f>IF(Q197&gt;0,((I197-T197)*'Formula Matrix'!$E$39),0)</f>
        <v>0</v>
      </c>
      <c r="V197" s="88">
        <f t="shared" si="15"/>
        <v>0</v>
      </c>
      <c r="W197" s="88">
        <f>IF(V197&gt;0,(V197*'Checklist Parameters'!$H$35),0)</f>
        <v>0</v>
      </c>
      <c r="X197" s="85">
        <f t="shared" si="16"/>
        <v>0</v>
      </c>
      <c r="Y197" s="148">
        <f>IF('Checklist Parameters'!$H$102&lt;&gt;"",(I197/43560)*'Checklist Parameters'!$H$102,"N/A")</f>
        <v>0</v>
      </c>
      <c r="Z197" s="154" t="str">
        <f>IF('Checklist Parameters'!$H$58&lt;&gt;"",((I197*'Checklist Parameters'!$H$58)*'Checklist Parameters'!$H$35)/1000,"N/A")</f>
        <v>N/A</v>
      </c>
      <c r="AA197" s="154">
        <f>IF('Checklist Parameters'!$H$101&lt;&gt;"",IFERROR(I197/'Checklist Parameters'!$H$101,0),"N/A")</f>
        <v>0</v>
      </c>
      <c r="AB197" s="148" t="str">
        <f>IF('Checklist Parameters'!$H$43&lt;&gt;"",(I197*'Checklist Parameters'!$H$43)/1000,"N/A")</f>
        <v>N/A</v>
      </c>
      <c r="AC197" s="85">
        <f>IF('Checklist Parameters'!$H$16="",$X197,IF(AND('Checklist Parameters'!$H$16&lt;$X197,'Checklist Parameters'!$H$16&gt;=3),'Checklist Parameters'!$H$16,IF(AND('Checklist Parameters'!$H$16&lt;$X197,'Checklist Parameters'!$H$16&lt;3),0,$X197)))</f>
        <v>0</v>
      </c>
      <c r="AD197" s="85" t="str">
        <f>IF(AND(I197&lt;'Checklist Parameters'!$H$22,$I197&lt;&gt;0),"Y","")</f>
        <v/>
      </c>
      <c r="AE197" s="85" t="str">
        <f>IF($AD197="Y",0,IF('Checklist Parameters'!$H$25="","&lt;no limit&gt;",ROUNDDOWN((($I197-'Checklist Parameters'!$H$24)/'Checklist Parameters'!$H$25)+1,0)))</f>
        <v>&lt;no limit&gt;</v>
      </c>
      <c r="AF197" s="174">
        <f t="shared" si="17"/>
        <v>0</v>
      </c>
      <c r="AG197" s="85">
        <f t="shared" si="12"/>
        <v>0</v>
      </c>
      <c r="AH197" s="5"/>
      <c r="AI197" s="5"/>
      <c r="AJ197" s="5"/>
      <c r="AK197" s="5"/>
      <c r="AL197" s="5"/>
      <c r="AM197" s="5"/>
      <c r="AN197" s="5"/>
      <c r="AO197" s="5"/>
      <c r="AP197" s="5"/>
      <c r="AQ197" s="5"/>
      <c r="AR197" s="5"/>
      <c r="AS197" s="5"/>
    </row>
    <row r="198" spans="1:45" s="2" customFormat="1" ht="15">
      <c r="A198" s="391"/>
      <c r="B198" s="392"/>
      <c r="C198" s="393"/>
      <c r="D198" s="393"/>
      <c r="E198" s="393"/>
      <c r="F198" s="393"/>
      <c r="G198" s="393"/>
      <c r="H198" s="394"/>
      <c r="I198" s="394"/>
      <c r="J198" s="394"/>
      <c r="K198" s="394"/>
      <c r="L198" s="394"/>
      <c r="M198" s="394"/>
      <c r="N198" s="313">
        <f>IF(IF(I198&lt;'Checklist Parameters'!$H$22,0,($I198-$L198))&lt;0,0,IF(I198&lt;'Checklist Parameters'!$H$22,0,($I198-$L198)))</f>
        <v>0</v>
      </c>
      <c r="O198" s="394"/>
      <c r="P198" s="395"/>
      <c r="Q198" s="316">
        <f t="shared" si="13"/>
        <v>0</v>
      </c>
      <c r="R198" s="87">
        <f t="shared" si="14"/>
        <v>0</v>
      </c>
      <c r="S198" s="87">
        <f>IF('Checklist Parameters'!$H$60&lt;0.2,0.2,'Checklist Parameters'!$H$60)</f>
        <v>0.72</v>
      </c>
      <c r="T198" s="88">
        <f>IF($O198="",IF('Checklist District ID'!$C$43="Y",MAX($R198:$S198)*$I198,SUM($R198:$S198)*$I198),IF(O198&gt;0,Q198*S198))</f>
        <v>0</v>
      </c>
      <c r="U198" s="88">
        <f>IF(Q198&gt;0,((I198-T198)*'Formula Matrix'!$E$39),0)</f>
        <v>0</v>
      </c>
      <c r="V198" s="88">
        <f t="shared" si="15"/>
        <v>0</v>
      </c>
      <c r="W198" s="88">
        <f>IF(V198&gt;0,(V198*'Checklist Parameters'!$H$35),0)</f>
        <v>0</v>
      </c>
      <c r="X198" s="85">
        <f t="shared" si="16"/>
        <v>0</v>
      </c>
      <c r="Y198" s="148">
        <f>IF('Checklist Parameters'!$H$102&lt;&gt;"",(I198/43560)*'Checklist Parameters'!$H$102,"N/A")</f>
        <v>0</v>
      </c>
      <c r="Z198" s="154" t="str">
        <f>IF('Checklist Parameters'!$H$58&lt;&gt;"",((I198*'Checklist Parameters'!$H$58)*'Checklist Parameters'!$H$35)/1000,"N/A")</f>
        <v>N/A</v>
      </c>
      <c r="AA198" s="154">
        <f>IF('Checklist Parameters'!$H$101&lt;&gt;"",IFERROR(I198/'Checklist Parameters'!$H$101,0),"N/A")</f>
        <v>0</v>
      </c>
      <c r="AB198" s="148" t="str">
        <f>IF('Checklist Parameters'!$H$43&lt;&gt;"",(I198*'Checklist Parameters'!$H$43)/1000,"N/A")</f>
        <v>N/A</v>
      </c>
      <c r="AC198" s="85">
        <f>IF('Checklist Parameters'!$H$16="",$X198,IF(AND('Checklist Parameters'!$H$16&lt;$X198,'Checklist Parameters'!$H$16&gt;=3),'Checklist Parameters'!$H$16,IF(AND('Checklist Parameters'!$H$16&lt;$X198,'Checklist Parameters'!$H$16&lt;3),0,$X198)))</f>
        <v>0</v>
      </c>
      <c r="AD198" s="85" t="str">
        <f>IF(AND(I198&lt;'Checklist Parameters'!$H$22,$I198&lt;&gt;0),"Y","")</f>
        <v/>
      </c>
      <c r="AE198" s="85" t="str">
        <f>IF($AD198="Y",0,IF('Checklist Parameters'!$H$25="","&lt;no limit&gt;",ROUNDDOWN((($I198-'Checklist Parameters'!$H$24)/'Checklist Parameters'!$H$25)+1,0)))</f>
        <v>&lt;no limit&gt;</v>
      </c>
      <c r="AF198" s="174">
        <f t="shared" si="17"/>
        <v>0</v>
      </c>
      <c r="AG198" s="85">
        <f t="shared" si="12"/>
        <v>0</v>
      </c>
      <c r="AH198" s="5"/>
      <c r="AI198" s="5"/>
      <c r="AJ198" s="5"/>
      <c r="AK198" s="5"/>
      <c r="AL198" s="5"/>
      <c r="AM198" s="5"/>
      <c r="AN198" s="5"/>
      <c r="AO198" s="5"/>
      <c r="AP198" s="5"/>
      <c r="AQ198" s="5"/>
      <c r="AR198" s="5"/>
      <c r="AS198" s="5"/>
    </row>
    <row r="199" spans="1:45" s="2" customFormat="1" ht="15">
      <c r="A199" s="391"/>
      <c r="B199" s="392"/>
      <c r="C199" s="393"/>
      <c r="D199" s="393"/>
      <c r="E199" s="393"/>
      <c r="F199" s="393"/>
      <c r="G199" s="393"/>
      <c r="H199" s="394"/>
      <c r="I199" s="394"/>
      <c r="J199" s="394"/>
      <c r="K199" s="394"/>
      <c r="L199" s="394"/>
      <c r="M199" s="394"/>
      <c r="N199" s="313">
        <f>IF(IF(I199&lt;'Checklist Parameters'!$H$22,0,($I199-$L199))&lt;0,0,IF(I199&lt;'Checklist Parameters'!$H$22,0,($I199-$L199)))</f>
        <v>0</v>
      </c>
      <c r="O199" s="394"/>
      <c r="P199" s="395"/>
      <c r="Q199" s="316">
        <f t="shared" si="13"/>
        <v>0</v>
      </c>
      <c r="R199" s="87">
        <f t="shared" si="14"/>
        <v>0</v>
      </c>
      <c r="S199" s="87">
        <f>IF('Checklist Parameters'!$H$60&lt;0.2,0.2,'Checklist Parameters'!$H$60)</f>
        <v>0.72</v>
      </c>
      <c r="T199" s="88">
        <f>IF($O199="",IF('Checklist District ID'!$C$43="Y",MAX($R199:$S199)*$I199,SUM($R199:$S199)*$I199),IF(O199&gt;0,Q199*S199))</f>
        <v>0</v>
      </c>
      <c r="U199" s="88">
        <f>IF(Q199&gt;0,((I199-T199)*'Formula Matrix'!$E$39),0)</f>
        <v>0</v>
      </c>
      <c r="V199" s="88">
        <f t="shared" si="15"/>
        <v>0</v>
      </c>
      <c r="W199" s="88">
        <f>IF(V199&gt;0,(V199*'Checklist Parameters'!$H$35),0)</f>
        <v>0</v>
      </c>
      <c r="X199" s="85">
        <f t="shared" si="16"/>
        <v>0</v>
      </c>
      <c r="Y199" s="148">
        <f>IF('Checklist Parameters'!$H$102&lt;&gt;"",(I199/43560)*'Checklist Parameters'!$H$102,"N/A")</f>
        <v>0</v>
      </c>
      <c r="Z199" s="154" t="str">
        <f>IF('Checklist Parameters'!$H$58&lt;&gt;"",((I199*'Checklist Parameters'!$H$58)*'Checklist Parameters'!$H$35)/1000,"N/A")</f>
        <v>N/A</v>
      </c>
      <c r="AA199" s="154">
        <f>IF('Checklist Parameters'!$H$101&lt;&gt;"",IFERROR(I199/'Checklist Parameters'!$H$101,0),"N/A")</f>
        <v>0</v>
      </c>
      <c r="AB199" s="148" t="str">
        <f>IF('Checklist Parameters'!$H$43&lt;&gt;"",(I199*'Checklist Parameters'!$H$43)/1000,"N/A")</f>
        <v>N/A</v>
      </c>
      <c r="AC199" s="85">
        <f>IF('Checklist Parameters'!$H$16="",$X199,IF(AND('Checklist Parameters'!$H$16&lt;$X199,'Checklist Parameters'!$H$16&gt;=3),'Checklist Parameters'!$H$16,IF(AND('Checklist Parameters'!$H$16&lt;$X199,'Checklist Parameters'!$H$16&lt;3),0,$X199)))</f>
        <v>0</v>
      </c>
      <c r="AD199" s="85" t="str">
        <f>IF(AND(I199&lt;'Checklist Parameters'!$H$22,$I199&lt;&gt;0),"Y","")</f>
        <v/>
      </c>
      <c r="AE199" s="85" t="str">
        <f>IF($AD199="Y",0,IF('Checklist Parameters'!$H$25="","&lt;no limit&gt;",ROUNDDOWN((($I199-'Checklist Parameters'!$H$24)/'Checklist Parameters'!$H$25)+1,0)))</f>
        <v>&lt;no limit&gt;</v>
      </c>
      <c r="AF199" s="174">
        <f t="shared" si="17"/>
        <v>0</v>
      </c>
      <c r="AG199" s="85">
        <f t="shared" si="12"/>
        <v>0</v>
      </c>
      <c r="AH199" s="5"/>
      <c r="AI199" s="5"/>
      <c r="AJ199" s="5"/>
      <c r="AK199" s="5"/>
      <c r="AL199" s="5"/>
      <c r="AM199" s="5"/>
      <c r="AN199" s="5"/>
      <c r="AO199" s="5"/>
      <c r="AP199" s="5"/>
      <c r="AQ199" s="5"/>
      <c r="AR199" s="5"/>
      <c r="AS199" s="5"/>
    </row>
    <row r="200" spans="1:45" s="2" customFormat="1" ht="15">
      <c r="A200" s="391"/>
      <c r="B200" s="392"/>
      <c r="C200" s="393"/>
      <c r="D200" s="393"/>
      <c r="E200" s="393"/>
      <c r="F200" s="393"/>
      <c r="G200" s="393"/>
      <c r="H200" s="394"/>
      <c r="I200" s="394"/>
      <c r="J200" s="394"/>
      <c r="K200" s="394"/>
      <c r="L200" s="394"/>
      <c r="M200" s="394"/>
      <c r="N200" s="313">
        <f>IF(IF(I200&lt;'Checklist Parameters'!$H$22,0,($I200-$L200))&lt;0,0,IF(I200&lt;'Checklist Parameters'!$H$22,0,($I200-$L200)))</f>
        <v>0</v>
      </c>
      <c r="O200" s="394"/>
      <c r="P200" s="395"/>
      <c r="Q200" s="316">
        <f t="shared" si="13"/>
        <v>0</v>
      </c>
      <c r="R200" s="87">
        <f t="shared" si="14"/>
        <v>0</v>
      </c>
      <c r="S200" s="87">
        <f>IF('Checklist Parameters'!$H$60&lt;0.2,0.2,'Checklist Parameters'!$H$60)</f>
        <v>0.72</v>
      </c>
      <c r="T200" s="88">
        <f>IF($O200="",IF('Checklist District ID'!$C$43="Y",MAX($R200:$S200)*$I200,SUM($R200:$S200)*$I200),IF(O200&gt;0,Q200*S200))</f>
        <v>0</v>
      </c>
      <c r="U200" s="88">
        <f>IF(Q200&gt;0,((I200-T200)*'Formula Matrix'!$E$39),0)</f>
        <v>0</v>
      </c>
      <c r="V200" s="88">
        <f t="shared" si="15"/>
        <v>0</v>
      </c>
      <c r="W200" s="88">
        <f>IF(V200&gt;0,(V200*'Checklist Parameters'!$H$35),0)</f>
        <v>0</v>
      </c>
      <c r="X200" s="85">
        <f t="shared" si="16"/>
        <v>0</v>
      </c>
      <c r="Y200" s="148">
        <f>IF('Checklist Parameters'!$H$102&lt;&gt;"",(I200/43560)*'Checklist Parameters'!$H$102,"N/A")</f>
        <v>0</v>
      </c>
      <c r="Z200" s="154" t="str">
        <f>IF('Checklist Parameters'!$H$58&lt;&gt;"",((I200*'Checklist Parameters'!$H$58)*'Checklist Parameters'!$H$35)/1000,"N/A")</f>
        <v>N/A</v>
      </c>
      <c r="AA200" s="154">
        <f>IF('Checklist Parameters'!$H$101&lt;&gt;"",IFERROR(I200/'Checklist Parameters'!$H$101,0),"N/A")</f>
        <v>0</v>
      </c>
      <c r="AB200" s="148" t="str">
        <f>IF('Checklist Parameters'!$H$43&lt;&gt;"",(I200*'Checklist Parameters'!$H$43)/1000,"N/A")</f>
        <v>N/A</v>
      </c>
      <c r="AC200" s="85">
        <f>IF('Checklist Parameters'!$H$16="",$X200,IF(AND('Checklist Parameters'!$H$16&lt;$X200,'Checklist Parameters'!$H$16&gt;=3),'Checklist Parameters'!$H$16,IF(AND('Checklist Parameters'!$H$16&lt;$X200,'Checklist Parameters'!$H$16&lt;3),0,$X200)))</f>
        <v>0</v>
      </c>
      <c r="AD200" s="85" t="str">
        <f>IF(AND(I200&lt;'Checklist Parameters'!$H$22,$I200&lt;&gt;0),"Y","")</f>
        <v/>
      </c>
      <c r="AE200" s="85" t="str">
        <f>IF($AD200="Y",0,IF('Checklist Parameters'!$H$25="","&lt;no limit&gt;",ROUNDDOWN((($I200-'Checklist Parameters'!$H$24)/'Checklist Parameters'!$H$25)+1,0)))</f>
        <v>&lt;no limit&gt;</v>
      </c>
      <c r="AF200" s="174">
        <f t="shared" si="17"/>
        <v>0</v>
      </c>
      <c r="AG200" s="85">
        <f t="shared" si="12"/>
        <v>0</v>
      </c>
      <c r="AH200" s="5"/>
      <c r="AI200" s="5"/>
      <c r="AJ200" s="5"/>
      <c r="AK200" s="5"/>
      <c r="AL200" s="5"/>
      <c r="AM200" s="5"/>
      <c r="AN200" s="5"/>
      <c r="AO200" s="5"/>
      <c r="AP200" s="5"/>
      <c r="AQ200" s="5"/>
      <c r="AR200" s="5"/>
      <c r="AS200" s="5"/>
    </row>
    <row r="201" spans="1:45" s="2" customFormat="1" ht="15">
      <c r="A201" s="391"/>
      <c r="B201" s="392"/>
      <c r="C201" s="393"/>
      <c r="D201" s="393"/>
      <c r="E201" s="393"/>
      <c r="F201" s="393"/>
      <c r="G201" s="393"/>
      <c r="H201" s="394"/>
      <c r="I201" s="394"/>
      <c r="J201" s="394"/>
      <c r="K201" s="394"/>
      <c r="L201" s="394"/>
      <c r="M201" s="394"/>
      <c r="N201" s="313">
        <f>IF(IF(I201&lt;'Checklist Parameters'!$H$22,0,($I201-$L201))&lt;0,0,IF(I201&lt;'Checklist Parameters'!$H$22,0,($I201-$L201)))</f>
        <v>0</v>
      </c>
      <c r="O201" s="394"/>
      <c r="P201" s="395"/>
      <c r="Q201" s="316">
        <f t="shared" si="13"/>
        <v>0</v>
      </c>
      <c r="R201" s="87">
        <f t="shared" si="14"/>
        <v>0</v>
      </c>
      <c r="S201" s="87">
        <f>IF('Checklist Parameters'!$H$60&lt;0.2,0.2,'Checklist Parameters'!$H$60)</f>
        <v>0.72</v>
      </c>
      <c r="T201" s="88">
        <f>IF($O201="",IF('Checklist District ID'!$C$43="Y",MAX($R201:$S201)*$I201,SUM($R201:$S201)*$I201),IF(O201&gt;0,Q201*S201))</f>
        <v>0</v>
      </c>
      <c r="U201" s="88">
        <f>IF(Q201&gt;0,((I201-T201)*'Formula Matrix'!$E$39),0)</f>
        <v>0</v>
      </c>
      <c r="V201" s="88">
        <f t="shared" si="15"/>
        <v>0</v>
      </c>
      <c r="W201" s="88">
        <f>IF(V201&gt;0,(V201*'Checklist Parameters'!$H$35),0)</f>
        <v>0</v>
      </c>
      <c r="X201" s="85">
        <f t="shared" si="16"/>
        <v>0</v>
      </c>
      <c r="Y201" s="148">
        <f>IF('Checklist Parameters'!$H$102&lt;&gt;"",(I201/43560)*'Checklist Parameters'!$H$102,"N/A")</f>
        <v>0</v>
      </c>
      <c r="Z201" s="154" t="str">
        <f>IF('Checklist Parameters'!$H$58&lt;&gt;"",((I201*'Checklist Parameters'!$H$58)*'Checklist Parameters'!$H$35)/1000,"N/A")</f>
        <v>N/A</v>
      </c>
      <c r="AA201" s="154">
        <f>IF('Checklist Parameters'!$H$101&lt;&gt;"",IFERROR(I201/'Checklist Parameters'!$H$101,0),"N/A")</f>
        <v>0</v>
      </c>
      <c r="AB201" s="148" t="str">
        <f>IF('Checklist Parameters'!$H$43&lt;&gt;"",(I201*'Checklist Parameters'!$H$43)/1000,"N/A")</f>
        <v>N/A</v>
      </c>
      <c r="AC201" s="85">
        <f>IF('Checklist Parameters'!$H$16="",$X201,IF(AND('Checklist Parameters'!$H$16&lt;$X201,'Checklist Parameters'!$H$16&gt;=3),'Checklist Parameters'!$H$16,IF(AND('Checklist Parameters'!$H$16&lt;$X201,'Checklist Parameters'!$H$16&lt;3),0,$X201)))</f>
        <v>0</v>
      </c>
      <c r="AD201" s="85" t="str">
        <f>IF(AND(I201&lt;'Checklist Parameters'!$H$22,$I201&lt;&gt;0),"Y","")</f>
        <v/>
      </c>
      <c r="AE201" s="85" t="str">
        <f>IF($AD201="Y",0,IF('Checklist Parameters'!$H$25="","&lt;no limit&gt;",ROUNDDOWN((($I201-'Checklist Parameters'!$H$24)/'Checklist Parameters'!$H$25)+1,0)))</f>
        <v>&lt;no limit&gt;</v>
      </c>
      <c r="AF201" s="174">
        <f t="shared" si="17"/>
        <v>0</v>
      </c>
      <c r="AG201" s="85">
        <f t="shared" si="12"/>
        <v>0</v>
      </c>
      <c r="AH201" s="5"/>
      <c r="AI201" s="5"/>
      <c r="AJ201" s="5"/>
      <c r="AK201" s="5"/>
      <c r="AL201" s="5"/>
      <c r="AM201" s="5"/>
      <c r="AN201" s="5"/>
      <c r="AO201" s="5"/>
      <c r="AP201" s="5"/>
      <c r="AQ201" s="5"/>
      <c r="AR201" s="5"/>
      <c r="AS201" s="5"/>
    </row>
    <row r="202" spans="1:45" s="2" customFormat="1" ht="15">
      <c r="A202" s="391"/>
      <c r="B202" s="392"/>
      <c r="C202" s="393"/>
      <c r="D202" s="393"/>
      <c r="E202" s="393"/>
      <c r="F202" s="393"/>
      <c r="G202" s="393"/>
      <c r="H202" s="394"/>
      <c r="I202" s="394"/>
      <c r="J202" s="394"/>
      <c r="K202" s="394"/>
      <c r="L202" s="394"/>
      <c r="M202" s="394"/>
      <c r="N202" s="313">
        <f>IF(IF(I202&lt;'Checklist Parameters'!$H$22,0,($I202-$L202))&lt;0,0,IF(I202&lt;'Checklist Parameters'!$H$22,0,($I202-$L202)))</f>
        <v>0</v>
      </c>
      <c r="O202" s="394"/>
      <c r="P202" s="395"/>
      <c r="Q202" s="316">
        <f t="shared" si="13"/>
        <v>0</v>
      </c>
      <c r="R202" s="87">
        <f t="shared" si="14"/>
        <v>0</v>
      </c>
      <c r="S202" s="87">
        <f>IF('Checklist Parameters'!$H$60&lt;0.2,0.2,'Checklist Parameters'!$H$60)</f>
        <v>0.72</v>
      </c>
      <c r="T202" s="88">
        <f>IF($O202="",IF('Checklist District ID'!$C$43="Y",MAX($R202:$S202)*$I202,SUM($R202:$S202)*$I202),IF(O202&gt;0,Q202*S202))</f>
        <v>0</v>
      </c>
      <c r="U202" s="88">
        <f>IF(Q202&gt;0,((I202-T202)*'Formula Matrix'!$E$39),0)</f>
        <v>0</v>
      </c>
      <c r="V202" s="88">
        <f t="shared" si="15"/>
        <v>0</v>
      </c>
      <c r="W202" s="88">
        <f>IF(V202&gt;0,(V202*'Checklist Parameters'!$H$35),0)</f>
        <v>0</v>
      </c>
      <c r="X202" s="85">
        <f t="shared" si="16"/>
        <v>0</v>
      </c>
      <c r="Y202" s="148">
        <f>IF('Checklist Parameters'!$H$102&lt;&gt;"",(I202/43560)*'Checklist Parameters'!$H$102,"N/A")</f>
        <v>0</v>
      </c>
      <c r="Z202" s="154" t="str">
        <f>IF('Checklist Parameters'!$H$58&lt;&gt;"",((I202*'Checklist Parameters'!$H$58)*'Checklist Parameters'!$H$35)/1000,"N/A")</f>
        <v>N/A</v>
      </c>
      <c r="AA202" s="154">
        <f>IF('Checklist Parameters'!$H$101&lt;&gt;"",IFERROR(I202/'Checklist Parameters'!$H$101,0),"N/A")</f>
        <v>0</v>
      </c>
      <c r="AB202" s="148" t="str">
        <f>IF('Checklist Parameters'!$H$43&lt;&gt;"",(I202*'Checklist Parameters'!$H$43)/1000,"N/A")</f>
        <v>N/A</v>
      </c>
      <c r="AC202" s="85">
        <f>IF('Checklist Parameters'!$H$16="",$X202,IF(AND('Checklist Parameters'!$H$16&lt;$X202,'Checklist Parameters'!$H$16&gt;=3),'Checklist Parameters'!$H$16,IF(AND('Checklist Parameters'!$H$16&lt;$X202,'Checklist Parameters'!$H$16&lt;3),0,$X202)))</f>
        <v>0</v>
      </c>
      <c r="AD202" s="85" t="str">
        <f>IF(AND(I202&lt;'Checklist Parameters'!$H$22,$I202&lt;&gt;0),"Y","")</f>
        <v/>
      </c>
      <c r="AE202" s="85" t="str">
        <f>IF($AD202="Y",0,IF('Checklist Parameters'!$H$25="","&lt;no limit&gt;",ROUNDDOWN((($I202-'Checklist Parameters'!$H$24)/'Checklist Parameters'!$H$25)+1,0)))</f>
        <v>&lt;no limit&gt;</v>
      </c>
      <c r="AF202" s="174">
        <f t="shared" si="17"/>
        <v>0</v>
      </c>
      <c r="AG202" s="85">
        <f t="shared" si="12"/>
        <v>0</v>
      </c>
      <c r="AH202" s="5"/>
      <c r="AI202" s="5"/>
      <c r="AJ202" s="5"/>
      <c r="AK202" s="5"/>
      <c r="AL202" s="5"/>
      <c r="AM202" s="5"/>
      <c r="AN202" s="5"/>
      <c r="AO202" s="5"/>
      <c r="AP202" s="5"/>
      <c r="AQ202" s="5"/>
      <c r="AR202" s="5"/>
      <c r="AS202" s="5"/>
    </row>
    <row r="203" spans="1:45" s="2" customFormat="1" ht="15">
      <c r="A203" s="391"/>
      <c r="B203" s="392"/>
      <c r="C203" s="393"/>
      <c r="D203" s="393"/>
      <c r="E203" s="393"/>
      <c r="F203" s="393"/>
      <c r="G203" s="393"/>
      <c r="H203" s="394"/>
      <c r="I203" s="394"/>
      <c r="J203" s="394"/>
      <c r="K203" s="394"/>
      <c r="L203" s="394"/>
      <c r="M203" s="394"/>
      <c r="N203" s="313">
        <f>IF(IF(I203&lt;'Checklist Parameters'!$H$22,0,($I203-$L203))&lt;0,0,IF(I203&lt;'Checklist Parameters'!$H$22,0,($I203-$L203)))</f>
        <v>0</v>
      </c>
      <c r="O203" s="394"/>
      <c r="P203" s="395"/>
      <c r="Q203" s="316">
        <f t="shared" si="13"/>
        <v>0</v>
      </c>
      <c r="R203" s="87">
        <f t="shared" si="14"/>
        <v>0</v>
      </c>
      <c r="S203" s="87">
        <f>IF('Checklist Parameters'!$H$60&lt;0.2,0.2,'Checklist Parameters'!$H$60)</f>
        <v>0.72</v>
      </c>
      <c r="T203" s="88">
        <f>IF($O203="",IF('Checklist District ID'!$C$43="Y",MAX($R203:$S203)*$I203,SUM($R203:$S203)*$I203),IF(O203&gt;0,Q203*S203))</f>
        <v>0</v>
      </c>
      <c r="U203" s="88">
        <f>IF(Q203&gt;0,((I203-T203)*'Formula Matrix'!$E$39),0)</f>
        <v>0</v>
      </c>
      <c r="V203" s="88">
        <f t="shared" si="15"/>
        <v>0</v>
      </c>
      <c r="W203" s="88">
        <f>IF(V203&gt;0,(V203*'Checklist Parameters'!$H$35),0)</f>
        <v>0</v>
      </c>
      <c r="X203" s="85">
        <f t="shared" si="16"/>
        <v>0</v>
      </c>
      <c r="Y203" s="148">
        <f>IF('Checklist Parameters'!$H$102&lt;&gt;"",(I203/43560)*'Checklist Parameters'!$H$102,"N/A")</f>
        <v>0</v>
      </c>
      <c r="Z203" s="154" t="str">
        <f>IF('Checklist Parameters'!$H$58&lt;&gt;"",((I203*'Checklist Parameters'!$H$58)*'Checklist Parameters'!$H$35)/1000,"N/A")</f>
        <v>N/A</v>
      </c>
      <c r="AA203" s="154">
        <f>IF('Checklist Parameters'!$H$101&lt;&gt;"",IFERROR(I203/'Checklist Parameters'!$H$101,0),"N/A")</f>
        <v>0</v>
      </c>
      <c r="AB203" s="148" t="str">
        <f>IF('Checklist Parameters'!$H$43&lt;&gt;"",(I203*'Checklist Parameters'!$H$43)/1000,"N/A")</f>
        <v>N/A</v>
      </c>
      <c r="AC203" s="85">
        <f>IF('Checklist Parameters'!$H$16="",$X203,IF(AND('Checklist Parameters'!$H$16&lt;$X203,'Checklist Parameters'!$H$16&gt;=3),'Checklist Parameters'!$H$16,IF(AND('Checklist Parameters'!$H$16&lt;$X203,'Checklist Parameters'!$H$16&lt;3),0,$X203)))</f>
        <v>0</v>
      </c>
      <c r="AD203" s="85" t="str">
        <f>IF(AND(I203&lt;'Checklist Parameters'!$H$22,$I203&lt;&gt;0),"Y","")</f>
        <v/>
      </c>
      <c r="AE203" s="85" t="str">
        <f>IF($AD203="Y",0,IF('Checklist Parameters'!$H$25="","&lt;no limit&gt;",ROUNDDOWN((($I203-'Checklist Parameters'!$H$24)/'Checklist Parameters'!$H$25)+1,0)))</f>
        <v>&lt;no limit&gt;</v>
      </c>
      <c r="AF203" s="174">
        <f t="shared" si="17"/>
        <v>0</v>
      </c>
      <c r="AG203" s="85">
        <f t="shared" si="12"/>
        <v>0</v>
      </c>
      <c r="AH203" s="5"/>
      <c r="AI203" s="5"/>
      <c r="AJ203" s="5"/>
      <c r="AK203" s="5"/>
      <c r="AL203" s="5"/>
      <c r="AM203" s="5"/>
      <c r="AN203" s="5"/>
      <c r="AO203" s="5"/>
      <c r="AP203" s="5"/>
      <c r="AQ203" s="5"/>
      <c r="AR203" s="5"/>
      <c r="AS203" s="5"/>
    </row>
    <row r="204" spans="1:45" s="2" customFormat="1" ht="15">
      <c r="A204" s="391"/>
      <c r="B204" s="392"/>
      <c r="C204" s="393"/>
      <c r="D204" s="393"/>
      <c r="E204" s="393"/>
      <c r="F204" s="393"/>
      <c r="G204" s="393"/>
      <c r="H204" s="394"/>
      <c r="I204" s="394"/>
      <c r="J204" s="394"/>
      <c r="K204" s="394"/>
      <c r="L204" s="394"/>
      <c r="M204" s="394"/>
      <c r="N204" s="313">
        <f>IF(IF(I204&lt;'Checklist Parameters'!$H$22,0,($I204-$L204))&lt;0,0,IF(I204&lt;'Checklist Parameters'!$H$22,0,($I204-$L204)))</f>
        <v>0</v>
      </c>
      <c r="O204" s="394"/>
      <c r="P204" s="395"/>
      <c r="Q204" s="316">
        <f t="shared" si="13"/>
        <v>0</v>
      </c>
      <c r="R204" s="87">
        <f t="shared" si="14"/>
        <v>0</v>
      </c>
      <c r="S204" s="87">
        <f>IF('Checklist Parameters'!$H$60&lt;0.2,0.2,'Checklist Parameters'!$H$60)</f>
        <v>0.72</v>
      </c>
      <c r="T204" s="88">
        <f>IF($O204="",IF('Checklist District ID'!$C$43="Y",MAX($R204:$S204)*$I204,SUM($R204:$S204)*$I204),IF(O204&gt;0,Q204*S204))</f>
        <v>0</v>
      </c>
      <c r="U204" s="88">
        <f>IF(Q204&gt;0,((I204-T204)*'Formula Matrix'!$E$39),0)</f>
        <v>0</v>
      </c>
      <c r="V204" s="88">
        <f t="shared" si="15"/>
        <v>0</v>
      </c>
      <c r="W204" s="88">
        <f>IF(V204&gt;0,(V204*'Checklist Parameters'!$H$35),0)</f>
        <v>0</v>
      </c>
      <c r="X204" s="85">
        <f t="shared" si="16"/>
        <v>0</v>
      </c>
      <c r="Y204" s="148">
        <f>IF('Checklist Parameters'!$H$102&lt;&gt;"",(I204/43560)*'Checklist Parameters'!$H$102,"N/A")</f>
        <v>0</v>
      </c>
      <c r="Z204" s="154" t="str">
        <f>IF('Checklist Parameters'!$H$58&lt;&gt;"",((I204*'Checklist Parameters'!$H$58)*'Checklist Parameters'!$H$35)/1000,"N/A")</f>
        <v>N/A</v>
      </c>
      <c r="AA204" s="154">
        <f>IF('Checklist Parameters'!$H$101&lt;&gt;"",IFERROR(I204/'Checklist Parameters'!$H$101,0),"N/A")</f>
        <v>0</v>
      </c>
      <c r="AB204" s="148" t="str">
        <f>IF('Checklist Parameters'!$H$43&lt;&gt;"",(I204*'Checklist Parameters'!$H$43)/1000,"N/A")</f>
        <v>N/A</v>
      </c>
      <c r="AC204" s="85">
        <f>IF('Checklist Parameters'!$H$16="",$X204,IF(AND('Checklist Parameters'!$H$16&lt;$X204,'Checklist Parameters'!$H$16&gt;=3),'Checklist Parameters'!$H$16,IF(AND('Checklist Parameters'!$H$16&lt;$X204,'Checklist Parameters'!$H$16&lt;3),0,$X204)))</f>
        <v>0</v>
      </c>
      <c r="AD204" s="85" t="str">
        <f>IF(AND(I204&lt;'Checklist Parameters'!$H$22,$I204&lt;&gt;0),"Y","")</f>
        <v/>
      </c>
      <c r="AE204" s="85" t="str">
        <f>IF($AD204="Y",0,IF('Checklist Parameters'!$H$25="","&lt;no limit&gt;",ROUNDDOWN((($I204-'Checklist Parameters'!$H$24)/'Checklist Parameters'!$H$25)+1,0)))</f>
        <v>&lt;no limit&gt;</v>
      </c>
      <c r="AF204" s="174">
        <f t="shared" si="17"/>
        <v>0</v>
      </c>
      <c r="AG204" s="85">
        <f t="shared" si="12"/>
        <v>0</v>
      </c>
      <c r="AH204" s="5"/>
      <c r="AI204" s="5"/>
      <c r="AJ204" s="5"/>
      <c r="AK204" s="5"/>
      <c r="AL204" s="5"/>
      <c r="AM204" s="5"/>
      <c r="AN204" s="5"/>
      <c r="AO204" s="5"/>
      <c r="AP204" s="5"/>
      <c r="AQ204" s="5"/>
      <c r="AR204" s="5"/>
      <c r="AS204" s="5"/>
    </row>
    <row r="205" spans="1:45" s="2" customFormat="1" ht="15">
      <c r="A205" s="391"/>
      <c r="B205" s="392"/>
      <c r="C205" s="393"/>
      <c r="D205" s="393"/>
      <c r="E205" s="393"/>
      <c r="F205" s="393"/>
      <c r="G205" s="393"/>
      <c r="H205" s="394"/>
      <c r="I205" s="394"/>
      <c r="J205" s="394"/>
      <c r="K205" s="394"/>
      <c r="L205" s="394"/>
      <c r="M205" s="394"/>
      <c r="N205" s="313">
        <f>IF(IF(I205&lt;'Checklist Parameters'!$H$22,0,($I205-$L205))&lt;0,0,IF(I205&lt;'Checklist Parameters'!$H$22,0,($I205-$L205)))</f>
        <v>0</v>
      </c>
      <c r="O205" s="394"/>
      <c r="P205" s="395"/>
      <c r="Q205" s="316">
        <f t="shared" si="13"/>
        <v>0</v>
      </c>
      <c r="R205" s="87">
        <f t="shared" si="14"/>
        <v>0</v>
      </c>
      <c r="S205" s="87">
        <f>IF('Checklist Parameters'!$H$60&lt;0.2,0.2,'Checklist Parameters'!$H$60)</f>
        <v>0.72</v>
      </c>
      <c r="T205" s="88">
        <f>IF($O205="",IF('Checklist District ID'!$C$43="Y",MAX($R205:$S205)*$I205,SUM($R205:$S205)*$I205),IF(O205&gt;0,Q205*S205))</f>
        <v>0</v>
      </c>
      <c r="U205" s="88">
        <f>IF(Q205&gt;0,((I205-T205)*'Formula Matrix'!$E$39),0)</f>
        <v>0</v>
      </c>
      <c r="V205" s="88">
        <f t="shared" si="15"/>
        <v>0</v>
      </c>
      <c r="W205" s="88">
        <f>IF(V205&gt;0,(V205*'Checklist Parameters'!$H$35),0)</f>
        <v>0</v>
      </c>
      <c r="X205" s="85">
        <f t="shared" si="16"/>
        <v>0</v>
      </c>
      <c r="Y205" s="148">
        <f>IF('Checklist Parameters'!$H$102&lt;&gt;"",(I205/43560)*'Checklist Parameters'!$H$102,"N/A")</f>
        <v>0</v>
      </c>
      <c r="Z205" s="154" t="str">
        <f>IF('Checklist Parameters'!$H$58&lt;&gt;"",((I205*'Checklist Parameters'!$H$58)*'Checklist Parameters'!$H$35)/1000,"N/A")</f>
        <v>N/A</v>
      </c>
      <c r="AA205" s="154">
        <f>IF('Checklist Parameters'!$H$101&lt;&gt;"",IFERROR(I205/'Checklist Parameters'!$H$101,0),"N/A")</f>
        <v>0</v>
      </c>
      <c r="AB205" s="148" t="str">
        <f>IF('Checklist Parameters'!$H$43&lt;&gt;"",(I205*'Checklist Parameters'!$H$43)/1000,"N/A")</f>
        <v>N/A</v>
      </c>
      <c r="AC205" s="85">
        <f>IF('Checklist Parameters'!$H$16="",$X205,IF(AND('Checklist Parameters'!$H$16&lt;$X205,'Checklist Parameters'!$H$16&gt;=3),'Checklist Parameters'!$H$16,IF(AND('Checklist Parameters'!$H$16&lt;$X205,'Checklist Parameters'!$H$16&lt;3),0,$X205)))</f>
        <v>0</v>
      </c>
      <c r="AD205" s="85" t="str">
        <f>IF(AND(I205&lt;'Checklist Parameters'!$H$22,$I205&lt;&gt;0),"Y","")</f>
        <v/>
      </c>
      <c r="AE205" s="85" t="str">
        <f>IF($AD205="Y",0,IF('Checklist Parameters'!$H$25="","&lt;no limit&gt;",ROUNDDOWN((($I205-'Checklist Parameters'!$H$24)/'Checklist Parameters'!$H$25)+1,0)))</f>
        <v>&lt;no limit&gt;</v>
      </c>
      <c r="AF205" s="174">
        <f t="shared" si="17"/>
        <v>0</v>
      </c>
      <c r="AG205" s="85">
        <f t="shared" si="12"/>
        <v>0</v>
      </c>
      <c r="AH205" s="5"/>
      <c r="AI205" s="5"/>
      <c r="AJ205" s="5"/>
      <c r="AK205" s="5"/>
      <c r="AL205" s="5"/>
      <c r="AM205" s="5"/>
      <c r="AN205" s="5"/>
      <c r="AO205" s="5"/>
      <c r="AP205" s="5"/>
      <c r="AQ205" s="5"/>
      <c r="AR205" s="5"/>
      <c r="AS205" s="5"/>
    </row>
    <row r="206" spans="1:45" s="2" customFormat="1" ht="15">
      <c r="A206" s="391"/>
      <c r="B206" s="392"/>
      <c r="C206" s="393"/>
      <c r="D206" s="393"/>
      <c r="E206" s="393"/>
      <c r="F206" s="393"/>
      <c r="G206" s="393"/>
      <c r="H206" s="394"/>
      <c r="I206" s="394"/>
      <c r="J206" s="394"/>
      <c r="K206" s="394"/>
      <c r="L206" s="394"/>
      <c r="M206" s="394"/>
      <c r="N206" s="313">
        <f>IF(IF(I206&lt;'Checklist Parameters'!$H$22,0,($I206-$L206))&lt;0,0,IF(I206&lt;'Checklist Parameters'!$H$22,0,($I206-$L206)))</f>
        <v>0</v>
      </c>
      <c r="O206" s="394"/>
      <c r="P206" s="395"/>
      <c r="Q206" s="316">
        <f t="shared" si="13"/>
        <v>0</v>
      </c>
      <c r="R206" s="87">
        <f t="shared" si="14"/>
        <v>0</v>
      </c>
      <c r="S206" s="87">
        <f>IF('Checklist Parameters'!$H$60&lt;0.2,0.2,'Checklist Parameters'!$H$60)</f>
        <v>0.72</v>
      </c>
      <c r="T206" s="88">
        <f>IF($O206="",IF('Checklist District ID'!$C$43="Y",MAX($R206:$S206)*$I206,SUM($R206:$S206)*$I206),IF(O206&gt;0,Q206*S206))</f>
        <v>0</v>
      </c>
      <c r="U206" s="88">
        <f>IF(Q206&gt;0,((I206-T206)*'Formula Matrix'!$E$39),0)</f>
        <v>0</v>
      </c>
      <c r="V206" s="88">
        <f t="shared" si="15"/>
        <v>0</v>
      </c>
      <c r="W206" s="88">
        <f>IF(V206&gt;0,(V206*'Checklist Parameters'!$H$35),0)</f>
        <v>0</v>
      </c>
      <c r="X206" s="85">
        <f t="shared" si="16"/>
        <v>0</v>
      </c>
      <c r="Y206" s="148">
        <f>IF('Checklist Parameters'!$H$102&lt;&gt;"",(I206/43560)*'Checklist Parameters'!$H$102,"N/A")</f>
        <v>0</v>
      </c>
      <c r="Z206" s="154" t="str">
        <f>IF('Checklist Parameters'!$H$58&lt;&gt;"",((I206*'Checklist Parameters'!$H$58)*'Checklist Parameters'!$H$35)/1000,"N/A")</f>
        <v>N/A</v>
      </c>
      <c r="AA206" s="154">
        <f>IF('Checklist Parameters'!$H$101&lt;&gt;"",IFERROR(I206/'Checklist Parameters'!$H$101,0),"N/A")</f>
        <v>0</v>
      </c>
      <c r="AB206" s="148" t="str">
        <f>IF('Checklist Parameters'!$H$43&lt;&gt;"",(I206*'Checklist Parameters'!$H$43)/1000,"N/A")</f>
        <v>N/A</v>
      </c>
      <c r="AC206" s="85">
        <f>IF('Checklist Parameters'!$H$16="",$X206,IF(AND('Checklist Parameters'!$H$16&lt;$X206,'Checklist Parameters'!$H$16&gt;=3),'Checklist Parameters'!$H$16,IF(AND('Checklist Parameters'!$H$16&lt;$X206,'Checklist Parameters'!$H$16&lt;3),0,$X206)))</f>
        <v>0</v>
      </c>
      <c r="AD206" s="85" t="str">
        <f>IF(AND(I206&lt;'Checklist Parameters'!$H$22,$I206&lt;&gt;0),"Y","")</f>
        <v/>
      </c>
      <c r="AE206" s="85" t="str">
        <f>IF($AD206="Y",0,IF('Checklist Parameters'!$H$25="","&lt;no limit&gt;",ROUNDDOWN((($I206-'Checklist Parameters'!$H$24)/'Checklist Parameters'!$H$25)+1,0)))</f>
        <v>&lt;no limit&gt;</v>
      </c>
      <c r="AF206" s="174">
        <f t="shared" si="17"/>
        <v>0</v>
      </c>
      <c r="AG206" s="85">
        <f t="shared" si="12"/>
        <v>0</v>
      </c>
      <c r="AH206" s="5"/>
      <c r="AI206" s="5"/>
      <c r="AJ206" s="5"/>
      <c r="AK206" s="5"/>
      <c r="AL206" s="5"/>
      <c r="AM206" s="5"/>
      <c r="AN206" s="5"/>
      <c r="AO206" s="5"/>
      <c r="AP206" s="5"/>
      <c r="AQ206" s="5"/>
      <c r="AR206" s="5"/>
      <c r="AS206" s="5"/>
    </row>
    <row r="207" spans="1:45" s="2" customFormat="1" ht="15">
      <c r="A207" s="391"/>
      <c r="B207" s="392"/>
      <c r="C207" s="393"/>
      <c r="D207" s="393"/>
      <c r="E207" s="393"/>
      <c r="F207" s="393"/>
      <c r="G207" s="393"/>
      <c r="H207" s="394"/>
      <c r="I207" s="394"/>
      <c r="J207" s="394"/>
      <c r="K207" s="394"/>
      <c r="L207" s="394"/>
      <c r="M207" s="394"/>
      <c r="N207" s="313">
        <f>IF(IF(I207&lt;'Checklist Parameters'!$H$22,0,($I207-$L207))&lt;0,0,IF(I207&lt;'Checklist Parameters'!$H$22,0,($I207-$L207)))</f>
        <v>0</v>
      </c>
      <c r="O207" s="394"/>
      <c r="P207" s="395"/>
      <c r="Q207" s="316">
        <f t="shared" si="13"/>
        <v>0</v>
      </c>
      <c r="R207" s="87">
        <f t="shared" si="14"/>
        <v>0</v>
      </c>
      <c r="S207" s="87">
        <f>IF('Checklist Parameters'!$H$60&lt;0.2,0.2,'Checklist Parameters'!$H$60)</f>
        <v>0.72</v>
      </c>
      <c r="T207" s="88">
        <f>IF($O207="",IF('Checklist District ID'!$C$43="Y",MAX($R207:$S207)*$I207,SUM($R207:$S207)*$I207),IF(O207&gt;0,Q207*S207))</f>
        <v>0</v>
      </c>
      <c r="U207" s="88">
        <f>IF(Q207&gt;0,((I207-T207)*'Formula Matrix'!$E$39),0)</f>
        <v>0</v>
      </c>
      <c r="V207" s="88">
        <f t="shared" si="15"/>
        <v>0</v>
      </c>
      <c r="W207" s="88">
        <f>IF(V207&gt;0,(V207*'Checklist Parameters'!$H$35),0)</f>
        <v>0</v>
      </c>
      <c r="X207" s="85">
        <f t="shared" si="16"/>
        <v>0</v>
      </c>
      <c r="Y207" s="148">
        <f>IF('Checklist Parameters'!$H$102&lt;&gt;"",(I207/43560)*'Checklist Parameters'!$H$102,"N/A")</f>
        <v>0</v>
      </c>
      <c r="Z207" s="154" t="str">
        <f>IF('Checklist Parameters'!$H$58&lt;&gt;"",((I207*'Checklist Parameters'!$H$58)*'Checklist Parameters'!$H$35)/1000,"N/A")</f>
        <v>N/A</v>
      </c>
      <c r="AA207" s="154">
        <f>IF('Checklist Parameters'!$H$101&lt;&gt;"",IFERROR(I207/'Checklist Parameters'!$H$101,0),"N/A")</f>
        <v>0</v>
      </c>
      <c r="AB207" s="148" t="str">
        <f>IF('Checklist Parameters'!$H$43&lt;&gt;"",(I207*'Checklist Parameters'!$H$43)/1000,"N/A")</f>
        <v>N/A</v>
      </c>
      <c r="AC207" s="85">
        <f>IF('Checklist Parameters'!$H$16="",$X207,IF(AND('Checklist Parameters'!$H$16&lt;$X207,'Checklist Parameters'!$H$16&gt;=3),'Checklist Parameters'!$H$16,IF(AND('Checklist Parameters'!$H$16&lt;$X207,'Checklist Parameters'!$H$16&lt;3),0,$X207)))</f>
        <v>0</v>
      </c>
      <c r="AD207" s="85" t="str">
        <f>IF(AND(I207&lt;'Checklist Parameters'!$H$22,$I207&lt;&gt;0),"Y","")</f>
        <v/>
      </c>
      <c r="AE207" s="85" t="str">
        <f>IF($AD207="Y",0,IF('Checklist Parameters'!$H$25="","&lt;no limit&gt;",ROUNDDOWN((($I207-'Checklist Parameters'!$H$24)/'Checklist Parameters'!$H$25)+1,0)))</f>
        <v>&lt;no limit&gt;</v>
      </c>
      <c r="AF207" s="174">
        <f t="shared" si="17"/>
        <v>0</v>
      </c>
      <c r="AG207" s="85">
        <f t="shared" si="12"/>
        <v>0</v>
      </c>
      <c r="AH207" s="5"/>
      <c r="AI207" s="5"/>
      <c r="AJ207" s="5"/>
      <c r="AK207" s="5"/>
      <c r="AL207" s="5"/>
      <c r="AM207" s="5"/>
      <c r="AN207" s="5"/>
      <c r="AO207" s="5"/>
      <c r="AP207" s="5"/>
      <c r="AQ207" s="5"/>
      <c r="AR207" s="5"/>
      <c r="AS207" s="5"/>
    </row>
    <row r="208" spans="1:45" s="2" customFormat="1" ht="15">
      <c r="A208" s="391"/>
      <c r="B208" s="392"/>
      <c r="C208" s="393"/>
      <c r="D208" s="393"/>
      <c r="E208" s="393"/>
      <c r="F208" s="393"/>
      <c r="G208" s="393"/>
      <c r="H208" s="394"/>
      <c r="I208" s="394"/>
      <c r="J208" s="394"/>
      <c r="K208" s="394"/>
      <c r="L208" s="394"/>
      <c r="M208" s="394"/>
      <c r="N208" s="313">
        <f>IF(IF(I208&lt;'Checklist Parameters'!$H$22,0,($I208-$L208))&lt;0,0,IF(I208&lt;'Checklist Parameters'!$H$22,0,($I208-$L208)))</f>
        <v>0</v>
      </c>
      <c r="O208" s="394"/>
      <c r="P208" s="395"/>
      <c r="Q208" s="316">
        <f t="shared" si="13"/>
        <v>0</v>
      </c>
      <c r="R208" s="87">
        <f t="shared" si="14"/>
        <v>0</v>
      </c>
      <c r="S208" s="87">
        <f>IF('Checklist Parameters'!$H$60&lt;0.2,0.2,'Checklist Parameters'!$H$60)</f>
        <v>0.72</v>
      </c>
      <c r="T208" s="88">
        <f>IF($O208="",IF('Checklist District ID'!$C$43="Y",MAX($R208:$S208)*$I208,SUM($R208:$S208)*$I208),IF(O208&gt;0,Q208*S208))</f>
        <v>0</v>
      </c>
      <c r="U208" s="88">
        <f>IF(Q208&gt;0,((I208-T208)*'Formula Matrix'!$E$39),0)</f>
        <v>0</v>
      </c>
      <c r="V208" s="88">
        <f t="shared" si="15"/>
        <v>0</v>
      </c>
      <c r="W208" s="88">
        <f>IF(V208&gt;0,(V208*'Checklist Parameters'!$H$35),0)</f>
        <v>0</v>
      </c>
      <c r="X208" s="85">
        <f t="shared" si="16"/>
        <v>0</v>
      </c>
      <c r="Y208" s="148">
        <f>IF('Checklist Parameters'!$H$102&lt;&gt;"",(I208/43560)*'Checklist Parameters'!$H$102,"N/A")</f>
        <v>0</v>
      </c>
      <c r="Z208" s="154" t="str">
        <f>IF('Checklist Parameters'!$H$58&lt;&gt;"",((I208*'Checklist Parameters'!$H$58)*'Checklist Parameters'!$H$35)/1000,"N/A")</f>
        <v>N/A</v>
      </c>
      <c r="AA208" s="154">
        <f>IF('Checklist Parameters'!$H$101&lt;&gt;"",IFERROR(I208/'Checklist Parameters'!$H$101,0),"N/A")</f>
        <v>0</v>
      </c>
      <c r="AB208" s="148" t="str">
        <f>IF('Checklist Parameters'!$H$43&lt;&gt;"",(I208*'Checklist Parameters'!$H$43)/1000,"N/A")</f>
        <v>N/A</v>
      </c>
      <c r="AC208" s="85">
        <f>IF('Checklist Parameters'!$H$16="",$X208,IF(AND('Checklist Parameters'!$H$16&lt;$X208,'Checklist Parameters'!$H$16&gt;=3),'Checklist Parameters'!$H$16,IF(AND('Checklist Parameters'!$H$16&lt;$X208,'Checklist Parameters'!$H$16&lt;3),0,$X208)))</f>
        <v>0</v>
      </c>
      <c r="AD208" s="85" t="str">
        <f>IF(AND(I208&lt;'Checklist Parameters'!$H$22,$I208&lt;&gt;0),"Y","")</f>
        <v/>
      </c>
      <c r="AE208" s="85" t="str">
        <f>IF($AD208="Y",0,IF('Checklist Parameters'!$H$25="","&lt;no limit&gt;",ROUNDDOWN((($I208-'Checklist Parameters'!$H$24)/'Checklist Parameters'!$H$25)+1,0)))</f>
        <v>&lt;no limit&gt;</v>
      </c>
      <c r="AF208" s="174">
        <f t="shared" si="17"/>
        <v>0</v>
      </c>
      <c r="AG208" s="85">
        <f t="shared" si="12"/>
        <v>0</v>
      </c>
      <c r="AH208" s="5"/>
      <c r="AI208" s="5"/>
      <c r="AJ208" s="5"/>
      <c r="AK208" s="5"/>
      <c r="AL208" s="5"/>
      <c r="AM208" s="5"/>
      <c r="AN208" s="5"/>
      <c r="AO208" s="5"/>
      <c r="AP208" s="5"/>
      <c r="AQ208" s="5"/>
      <c r="AR208" s="5"/>
      <c r="AS208" s="5"/>
    </row>
    <row r="209" spans="1:45" s="2" customFormat="1" ht="15">
      <c r="A209" s="391"/>
      <c r="B209" s="392"/>
      <c r="C209" s="393"/>
      <c r="D209" s="393"/>
      <c r="E209" s="393"/>
      <c r="F209" s="393"/>
      <c r="G209" s="393"/>
      <c r="H209" s="394"/>
      <c r="I209" s="394"/>
      <c r="J209" s="394"/>
      <c r="K209" s="394"/>
      <c r="L209" s="394"/>
      <c r="M209" s="394"/>
      <c r="N209" s="313">
        <f>IF(IF(I209&lt;'Checklist Parameters'!$H$22,0,($I209-$L209))&lt;0,0,IF(I209&lt;'Checklist Parameters'!$H$22,0,($I209-$L209)))</f>
        <v>0</v>
      </c>
      <c r="O209" s="394"/>
      <c r="P209" s="395"/>
      <c r="Q209" s="316">
        <f t="shared" si="13"/>
        <v>0</v>
      </c>
      <c r="R209" s="87">
        <f t="shared" si="14"/>
        <v>0</v>
      </c>
      <c r="S209" s="87">
        <f>IF('Checklist Parameters'!$H$60&lt;0.2,0.2,'Checklist Parameters'!$H$60)</f>
        <v>0.72</v>
      </c>
      <c r="T209" s="88">
        <f>IF($O209="",IF('Checklist District ID'!$C$43="Y",MAX($R209:$S209)*$I209,SUM($R209:$S209)*$I209),IF(O209&gt;0,Q209*S209))</f>
        <v>0</v>
      </c>
      <c r="U209" s="88">
        <f>IF(Q209&gt;0,((I209-T209)*'Formula Matrix'!$E$39),0)</f>
        <v>0</v>
      </c>
      <c r="V209" s="88">
        <f t="shared" si="15"/>
        <v>0</v>
      </c>
      <c r="W209" s="88">
        <f>IF(V209&gt;0,(V209*'Checklist Parameters'!$H$35),0)</f>
        <v>0</v>
      </c>
      <c r="X209" s="85">
        <f t="shared" si="16"/>
        <v>0</v>
      </c>
      <c r="Y209" s="148">
        <f>IF('Checklist Parameters'!$H$102&lt;&gt;"",(I209/43560)*'Checklist Parameters'!$H$102,"N/A")</f>
        <v>0</v>
      </c>
      <c r="Z209" s="154" t="str">
        <f>IF('Checklist Parameters'!$H$58&lt;&gt;"",((I209*'Checklist Parameters'!$H$58)*'Checklist Parameters'!$H$35)/1000,"N/A")</f>
        <v>N/A</v>
      </c>
      <c r="AA209" s="154">
        <f>IF('Checklist Parameters'!$H$101&lt;&gt;"",IFERROR(I209/'Checklist Parameters'!$H$101,0),"N/A")</f>
        <v>0</v>
      </c>
      <c r="AB209" s="148" t="str">
        <f>IF('Checklist Parameters'!$H$43&lt;&gt;"",(I209*'Checklist Parameters'!$H$43)/1000,"N/A")</f>
        <v>N/A</v>
      </c>
      <c r="AC209" s="85">
        <f>IF('Checklist Parameters'!$H$16="",$X209,IF(AND('Checklist Parameters'!$H$16&lt;$X209,'Checklist Parameters'!$H$16&gt;=3),'Checklist Parameters'!$H$16,IF(AND('Checklist Parameters'!$H$16&lt;$X209,'Checklist Parameters'!$H$16&lt;3),0,$X209)))</f>
        <v>0</v>
      </c>
      <c r="AD209" s="85" t="str">
        <f>IF(AND(I209&lt;'Checklist Parameters'!$H$22,$I209&lt;&gt;0),"Y","")</f>
        <v/>
      </c>
      <c r="AE209" s="85" t="str">
        <f>IF($AD209="Y",0,IF('Checklist Parameters'!$H$25="","&lt;no limit&gt;",ROUNDDOWN((($I209-'Checklist Parameters'!$H$24)/'Checklist Parameters'!$H$25)+1,0)))</f>
        <v>&lt;no limit&gt;</v>
      </c>
      <c r="AF209" s="174">
        <f t="shared" si="17"/>
        <v>0</v>
      </c>
      <c r="AG209" s="85">
        <f t="shared" si="12"/>
        <v>0</v>
      </c>
      <c r="AH209" s="5"/>
      <c r="AI209" s="5"/>
      <c r="AJ209" s="5"/>
      <c r="AK209" s="5"/>
      <c r="AL209" s="5"/>
      <c r="AM209" s="5"/>
      <c r="AN209" s="5"/>
      <c r="AO209" s="5"/>
      <c r="AP209" s="5"/>
      <c r="AQ209" s="5"/>
      <c r="AR209" s="5"/>
      <c r="AS209" s="5"/>
    </row>
    <row r="210" spans="1:45" s="2" customFormat="1" ht="15">
      <c r="A210" s="391"/>
      <c r="B210" s="392"/>
      <c r="C210" s="393"/>
      <c r="D210" s="393"/>
      <c r="E210" s="393"/>
      <c r="F210" s="393"/>
      <c r="G210" s="393"/>
      <c r="H210" s="394"/>
      <c r="I210" s="394"/>
      <c r="J210" s="394"/>
      <c r="K210" s="394"/>
      <c r="L210" s="394"/>
      <c r="M210" s="394"/>
      <c r="N210" s="313">
        <f>IF(IF(I210&lt;'Checklist Parameters'!$H$22,0,($I210-$L210))&lt;0,0,IF(I210&lt;'Checklist Parameters'!$H$22,0,($I210-$L210)))</f>
        <v>0</v>
      </c>
      <c r="O210" s="394"/>
      <c r="P210" s="395"/>
      <c r="Q210" s="316">
        <f t="shared" si="13"/>
        <v>0</v>
      </c>
      <c r="R210" s="87">
        <f t="shared" si="14"/>
        <v>0</v>
      </c>
      <c r="S210" s="87">
        <f>IF('Checklist Parameters'!$H$60&lt;0.2,0.2,'Checklist Parameters'!$H$60)</f>
        <v>0.72</v>
      </c>
      <c r="T210" s="88">
        <f>IF($O210="",IF('Checklist District ID'!$C$43="Y",MAX($R210:$S210)*$I210,SUM($R210:$S210)*$I210),IF(O210&gt;0,Q210*S210))</f>
        <v>0</v>
      </c>
      <c r="U210" s="88">
        <f>IF(Q210&gt;0,((I210-T210)*'Formula Matrix'!$E$39),0)</f>
        <v>0</v>
      </c>
      <c r="V210" s="88">
        <f t="shared" si="15"/>
        <v>0</v>
      </c>
      <c r="W210" s="88">
        <f>IF(V210&gt;0,(V210*'Checklist Parameters'!$H$35),0)</f>
        <v>0</v>
      </c>
      <c r="X210" s="85">
        <f t="shared" si="16"/>
        <v>0</v>
      </c>
      <c r="Y210" s="148">
        <f>IF('Checklist Parameters'!$H$102&lt;&gt;"",(I210/43560)*'Checklist Parameters'!$H$102,"N/A")</f>
        <v>0</v>
      </c>
      <c r="Z210" s="154" t="str">
        <f>IF('Checklist Parameters'!$H$58&lt;&gt;"",((I210*'Checklist Parameters'!$H$58)*'Checklist Parameters'!$H$35)/1000,"N/A")</f>
        <v>N/A</v>
      </c>
      <c r="AA210" s="154">
        <f>IF('Checklist Parameters'!$H$101&lt;&gt;"",IFERROR(I210/'Checklist Parameters'!$H$101,0),"N/A")</f>
        <v>0</v>
      </c>
      <c r="AB210" s="148" t="str">
        <f>IF('Checklist Parameters'!$H$43&lt;&gt;"",(I210*'Checklist Parameters'!$H$43)/1000,"N/A")</f>
        <v>N/A</v>
      </c>
      <c r="AC210" s="85">
        <f>IF('Checklist Parameters'!$H$16="",$X210,IF(AND('Checklist Parameters'!$H$16&lt;$X210,'Checklist Parameters'!$H$16&gt;=3),'Checklist Parameters'!$H$16,IF(AND('Checklist Parameters'!$H$16&lt;$X210,'Checklist Parameters'!$H$16&lt;3),0,$X210)))</f>
        <v>0</v>
      </c>
      <c r="AD210" s="85" t="str">
        <f>IF(AND(I210&lt;'Checklist Parameters'!$H$22,$I210&lt;&gt;0),"Y","")</f>
        <v/>
      </c>
      <c r="AE210" s="85" t="str">
        <f>IF($AD210="Y",0,IF('Checklist Parameters'!$H$25="","&lt;no limit&gt;",ROUNDDOWN((($I210-'Checklist Parameters'!$H$24)/'Checklist Parameters'!$H$25)+1,0)))</f>
        <v>&lt;no limit&gt;</v>
      </c>
      <c r="AF210" s="174">
        <f t="shared" si="17"/>
        <v>0</v>
      </c>
      <c r="AG210" s="85">
        <f t="shared" si="12"/>
        <v>0</v>
      </c>
      <c r="AH210" s="5"/>
      <c r="AI210" s="5"/>
      <c r="AJ210" s="5"/>
      <c r="AK210" s="5"/>
      <c r="AL210" s="5"/>
      <c r="AM210" s="5"/>
      <c r="AN210" s="5"/>
      <c r="AO210" s="5"/>
      <c r="AP210" s="5"/>
      <c r="AQ210" s="5"/>
      <c r="AR210" s="5"/>
      <c r="AS210" s="5"/>
    </row>
    <row r="211" spans="1:45" s="2" customFormat="1" ht="15">
      <c r="A211" s="391"/>
      <c r="B211" s="392"/>
      <c r="C211" s="393"/>
      <c r="D211" s="393"/>
      <c r="E211" s="393"/>
      <c r="F211" s="393"/>
      <c r="G211" s="393"/>
      <c r="H211" s="394"/>
      <c r="I211" s="394"/>
      <c r="J211" s="394"/>
      <c r="K211" s="394"/>
      <c r="L211" s="394"/>
      <c r="M211" s="394"/>
      <c r="N211" s="313">
        <f>IF(IF(I211&lt;'Checklist Parameters'!$H$22,0,($I211-$L211))&lt;0,0,IF(I211&lt;'Checklist Parameters'!$H$22,0,($I211-$L211)))</f>
        <v>0</v>
      </c>
      <c r="O211" s="394"/>
      <c r="P211" s="395"/>
      <c r="Q211" s="316">
        <f t="shared" si="13"/>
        <v>0</v>
      </c>
      <c r="R211" s="87">
        <f t="shared" si="14"/>
        <v>0</v>
      </c>
      <c r="S211" s="87">
        <f>IF('Checklist Parameters'!$H$60&lt;0.2,0.2,'Checklist Parameters'!$H$60)</f>
        <v>0.72</v>
      </c>
      <c r="T211" s="88">
        <f>IF($O211="",IF('Checklist District ID'!$C$43="Y",MAX($R211:$S211)*$I211,SUM($R211:$S211)*$I211),IF(O211&gt;0,Q211*S211))</f>
        <v>0</v>
      </c>
      <c r="U211" s="88">
        <f>IF(Q211&gt;0,((I211-T211)*'Formula Matrix'!$E$39),0)</f>
        <v>0</v>
      </c>
      <c r="V211" s="88">
        <f t="shared" si="15"/>
        <v>0</v>
      </c>
      <c r="W211" s="88">
        <f>IF(V211&gt;0,(V211*'Checklist Parameters'!$H$35),0)</f>
        <v>0</v>
      </c>
      <c r="X211" s="85">
        <f t="shared" si="16"/>
        <v>0</v>
      </c>
      <c r="Y211" s="148">
        <f>IF('Checklist Parameters'!$H$102&lt;&gt;"",(I211/43560)*'Checklist Parameters'!$H$102,"N/A")</f>
        <v>0</v>
      </c>
      <c r="Z211" s="154" t="str">
        <f>IF('Checklist Parameters'!$H$58&lt;&gt;"",((I211*'Checklist Parameters'!$H$58)*'Checklist Parameters'!$H$35)/1000,"N/A")</f>
        <v>N/A</v>
      </c>
      <c r="AA211" s="154">
        <f>IF('Checklist Parameters'!$H$101&lt;&gt;"",IFERROR(I211/'Checklist Parameters'!$H$101,0),"N/A")</f>
        <v>0</v>
      </c>
      <c r="AB211" s="148" t="str">
        <f>IF('Checklist Parameters'!$H$43&lt;&gt;"",(I211*'Checklist Parameters'!$H$43)/1000,"N/A")</f>
        <v>N/A</v>
      </c>
      <c r="AC211" s="85">
        <f>IF('Checklist Parameters'!$H$16="",$X211,IF(AND('Checklist Parameters'!$H$16&lt;$X211,'Checklist Parameters'!$H$16&gt;=3),'Checklist Parameters'!$H$16,IF(AND('Checklist Parameters'!$H$16&lt;$X211,'Checklist Parameters'!$H$16&lt;3),0,$X211)))</f>
        <v>0</v>
      </c>
      <c r="AD211" s="85" t="str">
        <f>IF(AND(I211&lt;'Checklist Parameters'!$H$22,$I211&lt;&gt;0),"Y","")</f>
        <v/>
      </c>
      <c r="AE211" s="85" t="str">
        <f>IF($AD211="Y",0,IF('Checklist Parameters'!$H$25="","&lt;no limit&gt;",ROUNDDOWN((($I211-'Checklist Parameters'!$H$24)/'Checklist Parameters'!$H$25)+1,0)))</f>
        <v>&lt;no limit&gt;</v>
      </c>
      <c r="AF211" s="174">
        <f t="shared" si="17"/>
        <v>0</v>
      </c>
      <c r="AG211" s="85">
        <f t="shared" si="12"/>
        <v>0</v>
      </c>
      <c r="AH211" s="5"/>
      <c r="AI211" s="5"/>
      <c r="AJ211" s="5"/>
      <c r="AK211" s="5"/>
      <c r="AL211" s="5"/>
      <c r="AM211" s="5"/>
      <c r="AN211" s="5"/>
      <c r="AO211" s="5"/>
      <c r="AP211" s="5"/>
      <c r="AQ211" s="5"/>
      <c r="AR211" s="5"/>
      <c r="AS211" s="5"/>
    </row>
    <row r="212" spans="1:45" s="2" customFormat="1" ht="15">
      <c r="A212" s="391"/>
      <c r="B212" s="392"/>
      <c r="C212" s="393"/>
      <c r="D212" s="393"/>
      <c r="E212" s="393"/>
      <c r="F212" s="393"/>
      <c r="G212" s="393"/>
      <c r="H212" s="394"/>
      <c r="I212" s="394"/>
      <c r="J212" s="394"/>
      <c r="K212" s="394"/>
      <c r="L212" s="394"/>
      <c r="M212" s="394"/>
      <c r="N212" s="313">
        <f>IF(IF(I212&lt;'Checklist Parameters'!$H$22,0,($I212-$L212))&lt;0,0,IF(I212&lt;'Checklist Parameters'!$H$22,0,($I212-$L212)))</f>
        <v>0</v>
      </c>
      <c r="O212" s="394"/>
      <c r="P212" s="395"/>
      <c r="Q212" s="316">
        <f t="shared" si="13"/>
        <v>0</v>
      </c>
      <c r="R212" s="87">
        <f t="shared" si="14"/>
        <v>0</v>
      </c>
      <c r="S212" s="87">
        <f>IF('Checklist Parameters'!$H$60&lt;0.2,0.2,'Checklist Parameters'!$H$60)</f>
        <v>0.72</v>
      </c>
      <c r="T212" s="88">
        <f>IF($O212="",IF('Checklist District ID'!$C$43="Y",MAX($R212:$S212)*$I212,SUM($R212:$S212)*$I212),IF(O212&gt;0,Q212*S212))</f>
        <v>0</v>
      </c>
      <c r="U212" s="88">
        <f>IF(Q212&gt;0,((I212-T212)*'Formula Matrix'!$E$39),0)</f>
        <v>0</v>
      </c>
      <c r="V212" s="88">
        <f t="shared" si="15"/>
        <v>0</v>
      </c>
      <c r="W212" s="88">
        <f>IF(V212&gt;0,(V212*'Checklist Parameters'!$H$35),0)</f>
        <v>0</v>
      </c>
      <c r="X212" s="85">
        <f t="shared" si="16"/>
        <v>0</v>
      </c>
      <c r="Y212" s="148">
        <f>IF('Checklist Parameters'!$H$102&lt;&gt;"",(I212/43560)*'Checklist Parameters'!$H$102,"N/A")</f>
        <v>0</v>
      </c>
      <c r="Z212" s="154" t="str">
        <f>IF('Checklist Parameters'!$H$58&lt;&gt;"",((I212*'Checklist Parameters'!$H$58)*'Checklist Parameters'!$H$35)/1000,"N/A")</f>
        <v>N/A</v>
      </c>
      <c r="AA212" s="154">
        <f>IF('Checklist Parameters'!$H$101&lt;&gt;"",IFERROR(I212/'Checklist Parameters'!$H$101,0),"N/A")</f>
        <v>0</v>
      </c>
      <c r="AB212" s="148" t="str">
        <f>IF('Checklist Parameters'!$H$43&lt;&gt;"",(I212*'Checklist Parameters'!$H$43)/1000,"N/A")</f>
        <v>N/A</v>
      </c>
      <c r="AC212" s="85">
        <f>IF('Checklist Parameters'!$H$16="",$X212,IF(AND('Checklist Parameters'!$H$16&lt;$X212,'Checklist Parameters'!$H$16&gt;=3),'Checklist Parameters'!$H$16,IF(AND('Checklist Parameters'!$H$16&lt;$X212,'Checklist Parameters'!$H$16&lt;3),0,$X212)))</f>
        <v>0</v>
      </c>
      <c r="AD212" s="85" t="str">
        <f>IF(AND(I212&lt;'Checklist Parameters'!$H$22,$I212&lt;&gt;0),"Y","")</f>
        <v/>
      </c>
      <c r="AE212" s="85" t="str">
        <f>IF($AD212="Y",0,IF('Checklist Parameters'!$H$25="","&lt;no limit&gt;",ROUNDDOWN((($I212-'Checklist Parameters'!$H$24)/'Checklist Parameters'!$H$25)+1,0)))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ht="15">
      <c r="A213" s="391"/>
      <c r="B213" s="392"/>
      <c r="C213" s="393"/>
      <c r="D213" s="393"/>
      <c r="E213" s="393"/>
      <c r="F213" s="393"/>
      <c r="G213" s="393"/>
      <c r="H213" s="394"/>
      <c r="I213" s="394"/>
      <c r="J213" s="394"/>
      <c r="K213" s="394"/>
      <c r="L213" s="394"/>
      <c r="M213" s="394"/>
      <c r="N213" s="313">
        <f>IF(IF(I213&lt;'Checklist Parameters'!$H$22,0,($I213-$L213))&lt;0,0,IF(I213&lt;'Checklist Parameters'!$H$22,0,($I213-$L213)))</f>
        <v>0</v>
      </c>
      <c r="O213" s="394"/>
      <c r="P213" s="395"/>
      <c r="Q213" s="316">
        <f t="shared" ref="Q213:Q276" si="19">IF(O213&lt;&gt;"",O213,N213)</f>
        <v>0</v>
      </c>
      <c r="R213" s="87">
        <f t="shared" ref="R213:R276" si="20">IFERROR(L213/I213,0)</f>
        <v>0</v>
      </c>
      <c r="S213" s="87">
        <f>IF('Checklist Parameters'!$H$60&lt;0.2,0.2,'Checklist Parameters'!$H$60)</f>
        <v>0.72</v>
      </c>
      <c r="T213" s="88">
        <f>IF($O213="",IF('Checklist District ID'!$C$43="Y",MAX($R213:$S213)*$I213,SUM($R213:$S213)*$I213),IF(O213&gt;0,Q213*S213))</f>
        <v>0</v>
      </c>
      <c r="U213" s="88">
        <f>IF(Q213&gt;0,((I213-T213)*'Formula Matrix'!$E$39),0)</f>
        <v>0</v>
      </c>
      <c r="V213" s="88">
        <f t="shared" ref="V213:V276" si="21">IF(Q213=0,0,(I213-T213-U213))</f>
        <v>0</v>
      </c>
      <c r="W213" s="88">
        <f>IF(V213&gt;0,(V213*'Checklist Parameters'!$H$35),0)</f>
        <v>0</v>
      </c>
      <c r="X213" s="85">
        <f t="shared" ref="X213:X276" si="22">IF($W213/1000&gt;3,(ROUNDDOWN($W213/1000,0)),IF(AND($W213/1000&gt;2.5,$W213/1000&lt;=3),3,0))</f>
        <v>0</v>
      </c>
      <c r="Y213" s="148">
        <f>IF('Checklist Parameters'!$H$102&lt;&gt;"",(I213/43560)*'Checklist Parameters'!$H$102,"N/A")</f>
        <v>0</v>
      </c>
      <c r="Z213" s="154" t="str">
        <f>IF('Checklist Parameters'!$H$58&lt;&gt;"",((I213*'Checklist Parameters'!$H$58)*'Checklist Parameters'!$H$35)/1000,"N/A")</f>
        <v>N/A</v>
      </c>
      <c r="AA213" s="154">
        <f>IF('Checklist Parameters'!$H$101&lt;&gt;"",IFERROR(I213/'Checklist Parameters'!$H$101,0),"N/A")</f>
        <v>0</v>
      </c>
      <c r="AB213" s="148" t="str">
        <f>IF('Checklist Parameters'!$H$43&lt;&gt;"",(I213*'Checklist Parameters'!$H$43)/1000,"N/A")</f>
        <v>N/A</v>
      </c>
      <c r="AC213" s="85">
        <f>IF('Checklist Parameters'!$H$16="",$X213,IF(AND('Checklist Parameters'!$H$16&lt;$X213,'Checklist Parameters'!$H$16&gt;=3),'Checklist Parameters'!$H$16,IF(AND('Checklist Parameters'!$H$16&lt;$X213,'Checklist Parameters'!$H$16&lt;3),0,$X213)))</f>
        <v>0</v>
      </c>
      <c r="AD213" s="85" t="str">
        <f>IF(AND(I213&lt;'Checklist Parameters'!$H$22,$I213&lt;&gt;0),"Y","")</f>
        <v/>
      </c>
      <c r="AE213" s="85" t="str">
        <f>IF($AD213="Y",0,IF('Checklist Parameters'!$H$25="","&lt;no limit&gt;",ROUNDDOWN((($I213-'Checklist Parameters'!$H$24)/'Checklist Parameters'!$H$25)+1,0)))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ht="15">
      <c r="A214" s="391"/>
      <c r="B214" s="392"/>
      <c r="C214" s="393"/>
      <c r="D214" s="393"/>
      <c r="E214" s="393"/>
      <c r="F214" s="393"/>
      <c r="G214" s="393"/>
      <c r="H214" s="394"/>
      <c r="I214" s="394"/>
      <c r="J214" s="394"/>
      <c r="K214" s="394"/>
      <c r="L214" s="394"/>
      <c r="M214" s="394"/>
      <c r="N214" s="313">
        <f>IF(IF(I214&lt;'Checklist Parameters'!$H$22,0,($I214-$L214))&lt;0,0,IF(I214&lt;'Checklist Parameters'!$H$22,0,($I214-$L214)))</f>
        <v>0</v>
      </c>
      <c r="O214" s="394"/>
      <c r="P214" s="395"/>
      <c r="Q214" s="316">
        <f t="shared" si="19"/>
        <v>0</v>
      </c>
      <c r="R214" s="87">
        <f t="shared" si="20"/>
        <v>0</v>
      </c>
      <c r="S214" s="87">
        <f>IF('Checklist Parameters'!$H$60&lt;0.2,0.2,'Checklist Parameters'!$H$60)</f>
        <v>0.72</v>
      </c>
      <c r="T214" s="88">
        <f>IF($O214="",IF('Checklist District ID'!$C$43="Y",MAX($R214:$S214)*$I214,SUM($R214:$S214)*$I214),IF(O214&gt;0,Q214*S214))</f>
        <v>0</v>
      </c>
      <c r="U214" s="88">
        <f>IF(Q214&gt;0,((I214-T214)*'Formula Matrix'!$E$39),0)</f>
        <v>0</v>
      </c>
      <c r="V214" s="88">
        <f t="shared" si="21"/>
        <v>0</v>
      </c>
      <c r="W214" s="88">
        <f>IF(V214&gt;0,(V214*'Checklist Parameters'!$H$35),0)</f>
        <v>0</v>
      </c>
      <c r="X214" s="85">
        <f t="shared" si="22"/>
        <v>0</v>
      </c>
      <c r="Y214" s="148">
        <f>IF('Checklist Parameters'!$H$102&lt;&gt;"",(I214/43560)*'Checklist Parameters'!$H$102,"N/A")</f>
        <v>0</v>
      </c>
      <c r="Z214" s="154" t="str">
        <f>IF('Checklist Parameters'!$H$58&lt;&gt;"",((I214*'Checklist Parameters'!$H$58)*'Checklist Parameters'!$H$35)/1000,"N/A")</f>
        <v>N/A</v>
      </c>
      <c r="AA214" s="154">
        <f>IF('Checklist Parameters'!$H$101&lt;&gt;"",IFERROR(I214/'Checklist Parameters'!$H$101,0),"N/A")</f>
        <v>0</v>
      </c>
      <c r="AB214" s="148" t="str">
        <f>IF('Checklist Parameters'!$H$43&lt;&gt;"",(I214*'Checklist Parameters'!$H$43)/1000,"N/A")</f>
        <v>N/A</v>
      </c>
      <c r="AC214" s="85">
        <f>IF('Checklist Parameters'!$H$16="",$X214,IF(AND('Checklist Parameters'!$H$16&lt;$X214,'Checklist Parameters'!$H$16&gt;=3),'Checklist Parameters'!$H$16,IF(AND('Checklist Parameters'!$H$16&lt;$X214,'Checklist Parameters'!$H$16&lt;3),0,$X214)))</f>
        <v>0</v>
      </c>
      <c r="AD214" s="85" t="str">
        <f>IF(AND(I214&lt;'Checklist Parameters'!$H$22,$I214&lt;&gt;0),"Y","")</f>
        <v/>
      </c>
      <c r="AE214" s="85" t="str">
        <f>IF($AD214="Y",0,IF('Checklist Parameters'!$H$25="","&lt;no limit&gt;",ROUNDDOWN((($I214-'Checklist Parameters'!$H$24)/'Checklist Parameters'!$H$25)+1,0)))</f>
        <v>&lt;no limit&gt;</v>
      </c>
      <c r="AF214" s="174">
        <f t="shared" si="23"/>
        <v>0</v>
      </c>
      <c r="AG214" s="85">
        <f t="shared" si="18"/>
        <v>0</v>
      </c>
      <c r="AH214" s="5"/>
      <c r="AI214" s="5"/>
      <c r="AJ214" s="5"/>
      <c r="AK214" s="5"/>
      <c r="AL214" s="5"/>
      <c r="AM214" s="5"/>
      <c r="AN214" s="5"/>
      <c r="AO214" s="5"/>
      <c r="AP214" s="5"/>
      <c r="AQ214" s="5"/>
      <c r="AR214" s="5"/>
      <c r="AS214" s="5"/>
    </row>
    <row r="215" spans="1:45" s="2" customFormat="1" ht="15">
      <c r="A215" s="391"/>
      <c r="B215" s="392"/>
      <c r="C215" s="393"/>
      <c r="D215" s="393"/>
      <c r="E215" s="393"/>
      <c r="F215" s="393"/>
      <c r="G215" s="393"/>
      <c r="H215" s="394"/>
      <c r="I215" s="394"/>
      <c r="J215" s="394"/>
      <c r="K215" s="394"/>
      <c r="L215" s="394"/>
      <c r="M215" s="394"/>
      <c r="N215" s="313">
        <f>IF(IF(I215&lt;'Checklist Parameters'!$H$22,0,($I215-$L215))&lt;0,0,IF(I215&lt;'Checklist Parameters'!$H$22,0,($I215-$L215)))</f>
        <v>0</v>
      </c>
      <c r="O215" s="394"/>
      <c r="P215" s="395"/>
      <c r="Q215" s="316">
        <f t="shared" si="19"/>
        <v>0</v>
      </c>
      <c r="R215" s="87">
        <f t="shared" si="20"/>
        <v>0</v>
      </c>
      <c r="S215" s="87">
        <f>IF('Checklist Parameters'!$H$60&lt;0.2,0.2,'Checklist Parameters'!$H$60)</f>
        <v>0.72</v>
      </c>
      <c r="T215" s="88">
        <f>IF($O215="",IF('Checklist District ID'!$C$43="Y",MAX($R215:$S215)*$I215,SUM($R215:$S215)*$I215),IF(O215&gt;0,Q215*S215))</f>
        <v>0</v>
      </c>
      <c r="U215" s="88">
        <f>IF(Q215&gt;0,((I215-T215)*'Formula Matrix'!$E$39),0)</f>
        <v>0</v>
      </c>
      <c r="V215" s="88">
        <f t="shared" si="21"/>
        <v>0</v>
      </c>
      <c r="W215" s="88">
        <f>IF(V215&gt;0,(V215*'Checklist Parameters'!$H$35),0)</f>
        <v>0</v>
      </c>
      <c r="X215" s="85">
        <f t="shared" si="22"/>
        <v>0</v>
      </c>
      <c r="Y215" s="148">
        <f>IF('Checklist Parameters'!$H$102&lt;&gt;"",(I215/43560)*'Checklist Parameters'!$H$102,"N/A")</f>
        <v>0</v>
      </c>
      <c r="Z215" s="154" t="str">
        <f>IF('Checklist Parameters'!$H$58&lt;&gt;"",((I215*'Checklist Parameters'!$H$58)*'Checklist Parameters'!$H$35)/1000,"N/A")</f>
        <v>N/A</v>
      </c>
      <c r="AA215" s="154">
        <f>IF('Checklist Parameters'!$H$101&lt;&gt;"",IFERROR(I215/'Checklist Parameters'!$H$101,0),"N/A")</f>
        <v>0</v>
      </c>
      <c r="AB215" s="148" t="str">
        <f>IF('Checklist Parameters'!$H$43&lt;&gt;"",(I215*'Checklist Parameters'!$H$43)/1000,"N/A")</f>
        <v>N/A</v>
      </c>
      <c r="AC215" s="85">
        <f>IF('Checklist Parameters'!$H$16="",$X215,IF(AND('Checklist Parameters'!$H$16&lt;$X215,'Checklist Parameters'!$H$16&gt;=3),'Checklist Parameters'!$H$16,IF(AND('Checklist Parameters'!$H$16&lt;$X215,'Checklist Parameters'!$H$16&lt;3),0,$X215)))</f>
        <v>0</v>
      </c>
      <c r="AD215" s="85" t="str">
        <f>IF(AND(I215&lt;'Checklist Parameters'!$H$22,$I215&lt;&gt;0),"Y","")</f>
        <v/>
      </c>
      <c r="AE215" s="85" t="str">
        <f>IF($AD215="Y",0,IF('Checklist Parameters'!$H$25="","&lt;no limit&gt;",ROUNDDOWN((($I215-'Checklist Parameters'!$H$24)/'Checklist Parameters'!$H$25)+1,0)))</f>
        <v>&lt;no limit&gt;</v>
      </c>
      <c r="AF215" s="174">
        <f t="shared" si="23"/>
        <v>0</v>
      </c>
      <c r="AG215" s="85">
        <f t="shared" si="18"/>
        <v>0</v>
      </c>
      <c r="AH215" s="5"/>
      <c r="AI215" s="5"/>
      <c r="AJ215" s="5"/>
      <c r="AK215" s="5"/>
      <c r="AL215" s="5"/>
      <c r="AM215" s="5"/>
      <c r="AN215" s="5"/>
      <c r="AO215" s="5"/>
      <c r="AP215" s="5"/>
      <c r="AQ215" s="5"/>
      <c r="AR215" s="5"/>
      <c r="AS215" s="5"/>
    </row>
    <row r="216" spans="1:45" s="2" customFormat="1" ht="15">
      <c r="A216" s="391"/>
      <c r="B216" s="392"/>
      <c r="C216" s="393"/>
      <c r="D216" s="393"/>
      <c r="E216" s="393"/>
      <c r="F216" s="393"/>
      <c r="G216" s="393"/>
      <c r="H216" s="394"/>
      <c r="I216" s="394"/>
      <c r="J216" s="394"/>
      <c r="K216" s="394"/>
      <c r="L216" s="394"/>
      <c r="M216" s="394"/>
      <c r="N216" s="313">
        <f>IF(IF(I216&lt;'Checklist Parameters'!$H$22,0,($I216-$L216))&lt;0,0,IF(I216&lt;'Checklist Parameters'!$H$22,0,($I216-$L216)))</f>
        <v>0</v>
      </c>
      <c r="O216" s="394"/>
      <c r="P216" s="395"/>
      <c r="Q216" s="316">
        <f t="shared" si="19"/>
        <v>0</v>
      </c>
      <c r="R216" s="87">
        <f t="shared" si="20"/>
        <v>0</v>
      </c>
      <c r="S216" s="87">
        <f>IF('Checklist Parameters'!$H$60&lt;0.2,0.2,'Checklist Parameters'!$H$60)</f>
        <v>0.72</v>
      </c>
      <c r="T216" s="88">
        <f>IF($O216="",IF('Checklist District ID'!$C$43="Y",MAX($R216:$S216)*$I216,SUM($R216:$S216)*$I216),IF(O216&gt;0,Q216*S216))</f>
        <v>0</v>
      </c>
      <c r="U216" s="88">
        <f>IF(Q216&gt;0,((I216-T216)*'Formula Matrix'!$E$39),0)</f>
        <v>0</v>
      </c>
      <c r="V216" s="88">
        <f t="shared" si="21"/>
        <v>0</v>
      </c>
      <c r="W216" s="88">
        <f>IF(V216&gt;0,(V216*'Checklist Parameters'!$H$35),0)</f>
        <v>0</v>
      </c>
      <c r="X216" s="85">
        <f t="shared" si="22"/>
        <v>0</v>
      </c>
      <c r="Y216" s="148">
        <f>IF('Checklist Parameters'!$H$102&lt;&gt;"",(I216/43560)*'Checklist Parameters'!$H$102,"N/A")</f>
        <v>0</v>
      </c>
      <c r="Z216" s="154" t="str">
        <f>IF('Checklist Parameters'!$H$58&lt;&gt;"",((I216*'Checklist Parameters'!$H$58)*'Checklist Parameters'!$H$35)/1000,"N/A")</f>
        <v>N/A</v>
      </c>
      <c r="AA216" s="154">
        <f>IF('Checklist Parameters'!$H$101&lt;&gt;"",IFERROR(I216/'Checklist Parameters'!$H$101,0),"N/A")</f>
        <v>0</v>
      </c>
      <c r="AB216" s="148" t="str">
        <f>IF('Checklist Parameters'!$H$43&lt;&gt;"",(I216*'Checklist Parameters'!$H$43)/1000,"N/A")</f>
        <v>N/A</v>
      </c>
      <c r="AC216" s="85">
        <f>IF('Checklist Parameters'!$H$16="",$X216,IF(AND('Checklist Parameters'!$H$16&lt;$X216,'Checklist Parameters'!$H$16&gt;=3),'Checklist Parameters'!$H$16,IF(AND('Checklist Parameters'!$H$16&lt;$X216,'Checklist Parameters'!$H$16&lt;3),0,$X216)))</f>
        <v>0</v>
      </c>
      <c r="AD216" s="85" t="str">
        <f>IF(AND(I216&lt;'Checklist Parameters'!$H$22,$I216&lt;&gt;0),"Y","")</f>
        <v/>
      </c>
      <c r="AE216" s="85" t="str">
        <f>IF($AD216="Y",0,IF('Checklist Parameters'!$H$25="","&lt;no limit&gt;",ROUNDDOWN((($I216-'Checklist Parameters'!$H$24)/'Checklist Parameters'!$H$25)+1,0)))</f>
        <v>&lt;no limit&gt;</v>
      </c>
      <c r="AF216" s="174">
        <f t="shared" si="23"/>
        <v>0</v>
      </c>
      <c r="AG216" s="85">
        <f t="shared" si="18"/>
        <v>0</v>
      </c>
      <c r="AH216" s="5"/>
      <c r="AI216" s="5"/>
      <c r="AJ216" s="5"/>
      <c r="AK216" s="5"/>
      <c r="AL216" s="5"/>
      <c r="AM216" s="5"/>
      <c r="AN216" s="5"/>
      <c r="AO216" s="5"/>
      <c r="AP216" s="5"/>
      <c r="AQ216" s="5"/>
      <c r="AR216" s="5"/>
      <c r="AS216" s="5"/>
    </row>
    <row r="217" spans="1:45" s="2" customFormat="1" ht="15">
      <c r="A217" s="391"/>
      <c r="B217" s="392"/>
      <c r="C217" s="393"/>
      <c r="D217" s="393"/>
      <c r="E217" s="393"/>
      <c r="F217" s="393"/>
      <c r="G217" s="393"/>
      <c r="H217" s="394"/>
      <c r="I217" s="394"/>
      <c r="J217" s="394"/>
      <c r="K217" s="394"/>
      <c r="L217" s="394"/>
      <c r="M217" s="394"/>
      <c r="N217" s="313">
        <f>IF(IF(I217&lt;'Checklist Parameters'!$H$22,0,($I217-$L217))&lt;0,0,IF(I217&lt;'Checklist Parameters'!$H$22,0,($I217-$L217)))</f>
        <v>0</v>
      </c>
      <c r="O217" s="394"/>
      <c r="P217" s="395"/>
      <c r="Q217" s="316">
        <f t="shared" si="19"/>
        <v>0</v>
      </c>
      <c r="R217" s="87">
        <f t="shared" si="20"/>
        <v>0</v>
      </c>
      <c r="S217" s="87">
        <f>IF('Checklist Parameters'!$H$60&lt;0.2,0.2,'Checklist Parameters'!$H$60)</f>
        <v>0.72</v>
      </c>
      <c r="T217" s="88">
        <f>IF($O217="",IF('Checklist District ID'!$C$43="Y",MAX($R217:$S217)*$I217,SUM($R217:$S217)*$I217),IF(O217&gt;0,Q217*S217))</f>
        <v>0</v>
      </c>
      <c r="U217" s="88">
        <f>IF(Q217&gt;0,((I217-T217)*'Formula Matrix'!$E$39),0)</f>
        <v>0</v>
      </c>
      <c r="V217" s="88">
        <f t="shared" si="21"/>
        <v>0</v>
      </c>
      <c r="W217" s="88">
        <f>IF(V217&gt;0,(V217*'Checklist Parameters'!$H$35),0)</f>
        <v>0</v>
      </c>
      <c r="X217" s="85">
        <f t="shared" si="22"/>
        <v>0</v>
      </c>
      <c r="Y217" s="148">
        <f>IF('Checklist Parameters'!$H$102&lt;&gt;"",(I217/43560)*'Checklist Parameters'!$H$102,"N/A")</f>
        <v>0</v>
      </c>
      <c r="Z217" s="154" t="str">
        <f>IF('Checklist Parameters'!$H$58&lt;&gt;"",((I217*'Checklist Parameters'!$H$58)*'Checklist Parameters'!$H$35)/1000,"N/A")</f>
        <v>N/A</v>
      </c>
      <c r="AA217" s="154">
        <f>IF('Checklist Parameters'!$H$101&lt;&gt;"",IFERROR(I217/'Checklist Parameters'!$H$101,0),"N/A")</f>
        <v>0</v>
      </c>
      <c r="AB217" s="148" t="str">
        <f>IF('Checklist Parameters'!$H$43&lt;&gt;"",(I217*'Checklist Parameters'!$H$43)/1000,"N/A")</f>
        <v>N/A</v>
      </c>
      <c r="AC217" s="85">
        <f>IF('Checklist Parameters'!$H$16="",$X217,IF(AND('Checklist Parameters'!$H$16&lt;$X217,'Checklist Parameters'!$H$16&gt;=3),'Checklist Parameters'!$H$16,IF(AND('Checklist Parameters'!$H$16&lt;$X217,'Checklist Parameters'!$H$16&lt;3),0,$X217)))</f>
        <v>0</v>
      </c>
      <c r="AD217" s="85" t="str">
        <f>IF(AND(I217&lt;'Checklist Parameters'!$H$22,$I217&lt;&gt;0),"Y","")</f>
        <v/>
      </c>
      <c r="AE217" s="85" t="str">
        <f>IF($AD217="Y",0,IF('Checklist Parameters'!$H$25="","&lt;no limit&gt;",ROUNDDOWN((($I217-'Checklist Parameters'!$H$24)/'Checklist Parameters'!$H$25)+1,0)))</f>
        <v>&lt;no limit&gt;</v>
      </c>
      <c r="AF217" s="174">
        <f t="shared" si="23"/>
        <v>0</v>
      </c>
      <c r="AG217" s="85">
        <f t="shared" si="18"/>
        <v>0</v>
      </c>
      <c r="AH217" s="5"/>
      <c r="AI217" s="5"/>
      <c r="AJ217" s="5"/>
      <c r="AK217" s="5"/>
      <c r="AL217" s="5"/>
      <c r="AM217" s="5"/>
      <c r="AN217" s="5"/>
      <c r="AO217" s="5"/>
      <c r="AP217" s="5"/>
      <c r="AQ217" s="5"/>
      <c r="AR217" s="5"/>
      <c r="AS217" s="5"/>
    </row>
    <row r="218" spans="1:45" s="2" customFormat="1" ht="15">
      <c r="A218" s="391"/>
      <c r="B218" s="392"/>
      <c r="C218" s="393"/>
      <c r="D218" s="393"/>
      <c r="E218" s="393"/>
      <c r="F218" s="393"/>
      <c r="G218" s="393"/>
      <c r="H218" s="394"/>
      <c r="I218" s="394"/>
      <c r="J218" s="394"/>
      <c r="K218" s="394"/>
      <c r="L218" s="394"/>
      <c r="M218" s="394"/>
      <c r="N218" s="313">
        <f>IF(IF(I218&lt;'Checklist Parameters'!$H$22,0,($I218-$L218))&lt;0,0,IF(I218&lt;'Checklist Parameters'!$H$22,0,($I218-$L218)))</f>
        <v>0</v>
      </c>
      <c r="O218" s="394"/>
      <c r="P218" s="395"/>
      <c r="Q218" s="316">
        <f t="shared" si="19"/>
        <v>0</v>
      </c>
      <c r="R218" s="87">
        <f t="shared" si="20"/>
        <v>0</v>
      </c>
      <c r="S218" s="87">
        <f>IF('Checklist Parameters'!$H$60&lt;0.2,0.2,'Checklist Parameters'!$H$60)</f>
        <v>0.72</v>
      </c>
      <c r="T218" s="88">
        <f>IF($O218="",IF('Checklist District ID'!$C$43="Y",MAX($R218:$S218)*$I218,SUM($R218:$S218)*$I218),IF(O218&gt;0,Q218*S218))</f>
        <v>0</v>
      </c>
      <c r="U218" s="88">
        <f>IF(Q218&gt;0,((I218-T218)*'Formula Matrix'!$E$39),0)</f>
        <v>0</v>
      </c>
      <c r="V218" s="88">
        <f t="shared" si="21"/>
        <v>0</v>
      </c>
      <c r="W218" s="88">
        <f>IF(V218&gt;0,(V218*'Checklist Parameters'!$H$35),0)</f>
        <v>0</v>
      </c>
      <c r="X218" s="85">
        <f t="shared" si="22"/>
        <v>0</v>
      </c>
      <c r="Y218" s="148">
        <f>IF('Checklist Parameters'!$H$102&lt;&gt;"",(I218/43560)*'Checklist Parameters'!$H$102,"N/A")</f>
        <v>0</v>
      </c>
      <c r="Z218" s="154" t="str">
        <f>IF('Checklist Parameters'!$H$58&lt;&gt;"",((I218*'Checklist Parameters'!$H$58)*'Checklist Parameters'!$H$35)/1000,"N/A")</f>
        <v>N/A</v>
      </c>
      <c r="AA218" s="154">
        <f>IF('Checklist Parameters'!$H$101&lt;&gt;"",IFERROR(I218/'Checklist Parameters'!$H$101,0),"N/A")</f>
        <v>0</v>
      </c>
      <c r="AB218" s="148" t="str">
        <f>IF('Checklist Parameters'!$H$43&lt;&gt;"",(I218*'Checklist Parameters'!$H$43)/1000,"N/A")</f>
        <v>N/A</v>
      </c>
      <c r="AC218" s="85">
        <f>IF('Checklist Parameters'!$H$16="",$X218,IF(AND('Checklist Parameters'!$H$16&lt;$X218,'Checklist Parameters'!$H$16&gt;=3),'Checklist Parameters'!$H$16,IF(AND('Checklist Parameters'!$H$16&lt;$X218,'Checklist Parameters'!$H$16&lt;3),0,$X218)))</f>
        <v>0</v>
      </c>
      <c r="AD218" s="85" t="str">
        <f>IF(AND(I218&lt;'Checklist Parameters'!$H$22,$I218&lt;&gt;0),"Y","")</f>
        <v/>
      </c>
      <c r="AE218" s="85" t="str">
        <f>IF($AD218="Y",0,IF('Checklist Parameters'!$H$25="","&lt;no limit&gt;",ROUNDDOWN((($I218-'Checklist Parameters'!$H$24)/'Checklist Parameters'!$H$25)+1,0)))</f>
        <v>&lt;no limit&gt;</v>
      </c>
      <c r="AF218" s="174">
        <f t="shared" si="23"/>
        <v>0</v>
      </c>
      <c r="AG218" s="85">
        <f t="shared" si="18"/>
        <v>0</v>
      </c>
      <c r="AH218" s="5"/>
      <c r="AI218" s="5"/>
      <c r="AJ218" s="5"/>
      <c r="AK218" s="5"/>
      <c r="AL218" s="5"/>
      <c r="AM218" s="5"/>
      <c r="AN218" s="5"/>
      <c r="AO218" s="5"/>
      <c r="AP218" s="5"/>
      <c r="AQ218" s="5"/>
      <c r="AR218" s="5"/>
      <c r="AS218" s="5"/>
    </row>
    <row r="219" spans="1:45" s="2" customFormat="1" ht="15">
      <c r="A219" s="391"/>
      <c r="B219" s="392"/>
      <c r="C219" s="393"/>
      <c r="D219" s="393"/>
      <c r="E219" s="393"/>
      <c r="F219" s="393"/>
      <c r="G219" s="393"/>
      <c r="H219" s="394"/>
      <c r="I219" s="394"/>
      <c r="J219" s="394"/>
      <c r="K219" s="394"/>
      <c r="L219" s="394"/>
      <c r="M219" s="394"/>
      <c r="N219" s="313">
        <f>IF(IF(I219&lt;'Checklist Parameters'!$H$22,0,($I219-$L219))&lt;0,0,IF(I219&lt;'Checklist Parameters'!$H$22,0,($I219-$L219)))</f>
        <v>0</v>
      </c>
      <c r="O219" s="394"/>
      <c r="P219" s="395"/>
      <c r="Q219" s="316">
        <f t="shared" si="19"/>
        <v>0</v>
      </c>
      <c r="R219" s="87">
        <f t="shared" si="20"/>
        <v>0</v>
      </c>
      <c r="S219" s="87">
        <f>IF('Checklist Parameters'!$H$60&lt;0.2,0.2,'Checklist Parameters'!$H$60)</f>
        <v>0.72</v>
      </c>
      <c r="T219" s="88">
        <f>IF($O219="",IF('Checklist District ID'!$C$43="Y",MAX($R219:$S219)*$I219,SUM($R219:$S219)*$I219),IF(O219&gt;0,Q219*S219))</f>
        <v>0</v>
      </c>
      <c r="U219" s="88">
        <f>IF(Q219&gt;0,((I219-T219)*'Formula Matrix'!$E$39),0)</f>
        <v>0</v>
      </c>
      <c r="V219" s="88">
        <f t="shared" si="21"/>
        <v>0</v>
      </c>
      <c r="W219" s="88">
        <f>IF(V219&gt;0,(V219*'Checklist Parameters'!$H$35),0)</f>
        <v>0</v>
      </c>
      <c r="X219" s="85">
        <f t="shared" si="22"/>
        <v>0</v>
      </c>
      <c r="Y219" s="148">
        <f>IF('Checklist Parameters'!$H$102&lt;&gt;"",(I219/43560)*'Checklist Parameters'!$H$102,"N/A")</f>
        <v>0</v>
      </c>
      <c r="Z219" s="154" t="str">
        <f>IF('Checklist Parameters'!$H$58&lt;&gt;"",((I219*'Checklist Parameters'!$H$58)*'Checklist Parameters'!$H$35)/1000,"N/A")</f>
        <v>N/A</v>
      </c>
      <c r="AA219" s="154">
        <f>IF('Checklist Parameters'!$H$101&lt;&gt;"",IFERROR(I219/'Checklist Parameters'!$H$101,0),"N/A")</f>
        <v>0</v>
      </c>
      <c r="AB219" s="148" t="str">
        <f>IF('Checklist Parameters'!$H$43&lt;&gt;"",(I219*'Checklist Parameters'!$H$43)/1000,"N/A")</f>
        <v>N/A</v>
      </c>
      <c r="AC219" s="85">
        <f>IF('Checklist Parameters'!$H$16="",$X219,IF(AND('Checklist Parameters'!$H$16&lt;$X219,'Checklist Parameters'!$H$16&gt;=3),'Checklist Parameters'!$H$16,IF(AND('Checklist Parameters'!$H$16&lt;$X219,'Checklist Parameters'!$H$16&lt;3),0,$X219)))</f>
        <v>0</v>
      </c>
      <c r="AD219" s="85" t="str">
        <f>IF(AND(I219&lt;'Checklist Parameters'!$H$22,$I219&lt;&gt;0),"Y","")</f>
        <v/>
      </c>
      <c r="AE219" s="85" t="str">
        <f>IF($AD219="Y",0,IF('Checklist Parameters'!$H$25="","&lt;no limit&gt;",ROUNDDOWN((($I219-'Checklist Parameters'!$H$24)/'Checklist Parameters'!$H$25)+1,0)))</f>
        <v>&lt;no limit&gt;</v>
      </c>
      <c r="AF219" s="174">
        <f t="shared" si="23"/>
        <v>0</v>
      </c>
      <c r="AG219" s="85">
        <f t="shared" si="18"/>
        <v>0</v>
      </c>
      <c r="AH219" s="5"/>
      <c r="AI219" s="5"/>
      <c r="AJ219" s="5"/>
      <c r="AK219" s="5"/>
      <c r="AL219" s="5"/>
      <c r="AM219" s="5"/>
      <c r="AN219" s="5"/>
      <c r="AO219" s="5"/>
      <c r="AP219" s="5"/>
      <c r="AQ219" s="5"/>
      <c r="AR219" s="5"/>
      <c r="AS219" s="5"/>
    </row>
    <row r="220" spans="1:45" s="2" customFormat="1" ht="15">
      <c r="A220" s="391"/>
      <c r="B220" s="392"/>
      <c r="C220" s="393"/>
      <c r="D220" s="393"/>
      <c r="E220" s="393"/>
      <c r="F220" s="393"/>
      <c r="G220" s="393"/>
      <c r="H220" s="394"/>
      <c r="I220" s="394"/>
      <c r="J220" s="394"/>
      <c r="K220" s="394"/>
      <c r="L220" s="394"/>
      <c r="M220" s="394"/>
      <c r="N220" s="313">
        <f>IF(IF(I220&lt;'Checklist Parameters'!$H$22,0,($I220-$L220))&lt;0,0,IF(I220&lt;'Checklist Parameters'!$H$22,0,($I220-$L220)))</f>
        <v>0</v>
      </c>
      <c r="O220" s="394"/>
      <c r="P220" s="395"/>
      <c r="Q220" s="316">
        <f t="shared" si="19"/>
        <v>0</v>
      </c>
      <c r="R220" s="87">
        <f t="shared" si="20"/>
        <v>0</v>
      </c>
      <c r="S220" s="87">
        <f>IF('Checklist Parameters'!$H$60&lt;0.2,0.2,'Checklist Parameters'!$H$60)</f>
        <v>0.72</v>
      </c>
      <c r="T220" s="88">
        <f>IF($O220="",IF('Checklist District ID'!$C$43="Y",MAX($R220:$S220)*$I220,SUM($R220:$S220)*$I220),IF(O220&gt;0,Q220*S220))</f>
        <v>0</v>
      </c>
      <c r="U220" s="88">
        <f>IF(Q220&gt;0,((I220-T220)*'Formula Matrix'!$E$39),0)</f>
        <v>0</v>
      </c>
      <c r="V220" s="88">
        <f t="shared" si="21"/>
        <v>0</v>
      </c>
      <c r="W220" s="88">
        <f>IF(V220&gt;0,(V220*'Checklist Parameters'!$H$35),0)</f>
        <v>0</v>
      </c>
      <c r="X220" s="85">
        <f t="shared" si="22"/>
        <v>0</v>
      </c>
      <c r="Y220" s="148">
        <f>IF('Checklist Parameters'!$H$102&lt;&gt;"",(I220/43560)*'Checklist Parameters'!$H$102,"N/A")</f>
        <v>0</v>
      </c>
      <c r="Z220" s="154" t="str">
        <f>IF('Checklist Parameters'!$H$58&lt;&gt;"",((I220*'Checklist Parameters'!$H$58)*'Checklist Parameters'!$H$35)/1000,"N/A")</f>
        <v>N/A</v>
      </c>
      <c r="AA220" s="154">
        <f>IF('Checklist Parameters'!$H$101&lt;&gt;"",IFERROR(I220/'Checklist Parameters'!$H$101,0),"N/A")</f>
        <v>0</v>
      </c>
      <c r="AB220" s="148" t="str">
        <f>IF('Checklist Parameters'!$H$43&lt;&gt;"",(I220*'Checklist Parameters'!$H$43)/1000,"N/A")</f>
        <v>N/A</v>
      </c>
      <c r="AC220" s="85">
        <f>IF('Checklist Parameters'!$H$16="",$X220,IF(AND('Checklist Parameters'!$H$16&lt;$X220,'Checklist Parameters'!$H$16&gt;=3),'Checklist Parameters'!$H$16,IF(AND('Checklist Parameters'!$H$16&lt;$X220,'Checklist Parameters'!$H$16&lt;3),0,$X220)))</f>
        <v>0</v>
      </c>
      <c r="AD220" s="85" t="str">
        <f>IF(AND(I220&lt;'Checklist Parameters'!$H$22,$I220&lt;&gt;0),"Y","")</f>
        <v/>
      </c>
      <c r="AE220" s="85" t="str">
        <f>IF($AD220="Y",0,IF('Checklist Parameters'!$H$25="","&lt;no limit&gt;",ROUNDDOWN((($I220-'Checklist Parameters'!$H$24)/'Checklist Parameters'!$H$25)+1,0)))</f>
        <v>&lt;no limit&gt;</v>
      </c>
      <c r="AF220" s="174">
        <f t="shared" si="23"/>
        <v>0</v>
      </c>
      <c r="AG220" s="85">
        <f t="shared" si="18"/>
        <v>0</v>
      </c>
      <c r="AH220" s="5"/>
      <c r="AI220" s="5"/>
      <c r="AJ220" s="5"/>
      <c r="AK220" s="5"/>
      <c r="AL220" s="5"/>
      <c r="AM220" s="5"/>
      <c r="AN220" s="5"/>
      <c r="AO220" s="5"/>
      <c r="AP220" s="5"/>
      <c r="AQ220" s="5"/>
      <c r="AR220" s="5"/>
      <c r="AS220" s="5"/>
    </row>
    <row r="221" spans="1:45" s="2" customFormat="1" ht="15">
      <c r="A221" s="391"/>
      <c r="B221" s="392"/>
      <c r="C221" s="393"/>
      <c r="D221" s="393"/>
      <c r="E221" s="393"/>
      <c r="F221" s="393"/>
      <c r="G221" s="393"/>
      <c r="H221" s="394"/>
      <c r="I221" s="394"/>
      <c r="J221" s="394"/>
      <c r="K221" s="394"/>
      <c r="L221" s="394"/>
      <c r="M221" s="394"/>
      <c r="N221" s="313">
        <f>IF(IF(I221&lt;'Checklist Parameters'!$H$22,0,($I221-$L221))&lt;0,0,IF(I221&lt;'Checklist Parameters'!$H$22,0,($I221-$L221)))</f>
        <v>0</v>
      </c>
      <c r="O221" s="394"/>
      <c r="P221" s="395"/>
      <c r="Q221" s="316">
        <f t="shared" si="19"/>
        <v>0</v>
      </c>
      <c r="R221" s="87">
        <f t="shared" si="20"/>
        <v>0</v>
      </c>
      <c r="S221" s="87">
        <f>IF('Checklist Parameters'!$H$60&lt;0.2,0.2,'Checklist Parameters'!$H$60)</f>
        <v>0.72</v>
      </c>
      <c r="T221" s="88">
        <f>IF($O221="",IF('Checklist District ID'!$C$43="Y",MAX($R221:$S221)*$I221,SUM($R221:$S221)*$I221),IF(O221&gt;0,Q221*S221))</f>
        <v>0</v>
      </c>
      <c r="U221" s="88">
        <f>IF(Q221&gt;0,((I221-T221)*'Formula Matrix'!$E$39),0)</f>
        <v>0</v>
      </c>
      <c r="V221" s="88">
        <f t="shared" si="21"/>
        <v>0</v>
      </c>
      <c r="W221" s="88">
        <f>IF(V221&gt;0,(V221*'Checklist Parameters'!$H$35),0)</f>
        <v>0</v>
      </c>
      <c r="X221" s="85">
        <f t="shared" si="22"/>
        <v>0</v>
      </c>
      <c r="Y221" s="148">
        <f>IF('Checklist Parameters'!$H$102&lt;&gt;"",(I221/43560)*'Checklist Parameters'!$H$102,"N/A")</f>
        <v>0</v>
      </c>
      <c r="Z221" s="154" t="str">
        <f>IF('Checklist Parameters'!$H$58&lt;&gt;"",((I221*'Checklist Parameters'!$H$58)*'Checklist Parameters'!$H$35)/1000,"N/A")</f>
        <v>N/A</v>
      </c>
      <c r="AA221" s="154">
        <f>IF('Checklist Parameters'!$H$101&lt;&gt;"",IFERROR(I221/'Checklist Parameters'!$H$101,0),"N/A")</f>
        <v>0</v>
      </c>
      <c r="AB221" s="148" t="str">
        <f>IF('Checklist Parameters'!$H$43&lt;&gt;"",(I221*'Checklist Parameters'!$H$43)/1000,"N/A")</f>
        <v>N/A</v>
      </c>
      <c r="AC221" s="85">
        <f>IF('Checklist Parameters'!$H$16="",$X221,IF(AND('Checklist Parameters'!$H$16&lt;$X221,'Checklist Parameters'!$H$16&gt;=3),'Checklist Parameters'!$H$16,IF(AND('Checklist Parameters'!$H$16&lt;$X221,'Checklist Parameters'!$H$16&lt;3),0,$X221)))</f>
        <v>0</v>
      </c>
      <c r="AD221" s="85" t="str">
        <f>IF(AND(I221&lt;'Checklist Parameters'!$H$22,$I221&lt;&gt;0),"Y","")</f>
        <v/>
      </c>
      <c r="AE221" s="85" t="str">
        <f>IF($AD221="Y",0,IF('Checklist Parameters'!$H$25="","&lt;no limit&gt;",ROUNDDOWN((($I221-'Checklist Parameters'!$H$24)/'Checklist Parameters'!$H$25)+1,0)))</f>
        <v>&lt;no limit&gt;</v>
      </c>
      <c r="AF221" s="174">
        <f t="shared" si="23"/>
        <v>0</v>
      </c>
      <c r="AG221" s="85">
        <f t="shared" si="18"/>
        <v>0</v>
      </c>
      <c r="AH221" s="5"/>
      <c r="AI221" s="5"/>
      <c r="AJ221" s="5"/>
      <c r="AK221" s="5"/>
      <c r="AL221" s="5"/>
      <c r="AM221" s="5"/>
      <c r="AN221" s="5"/>
      <c r="AO221" s="5"/>
      <c r="AP221" s="5"/>
      <c r="AQ221" s="5"/>
      <c r="AR221" s="5"/>
      <c r="AS221" s="5"/>
    </row>
    <row r="222" spans="1:45" s="2" customFormat="1" ht="15">
      <c r="A222" s="391"/>
      <c r="B222" s="392"/>
      <c r="C222" s="393"/>
      <c r="D222" s="393"/>
      <c r="E222" s="393"/>
      <c r="F222" s="393"/>
      <c r="G222" s="393"/>
      <c r="H222" s="394"/>
      <c r="I222" s="394"/>
      <c r="J222" s="394"/>
      <c r="K222" s="394"/>
      <c r="L222" s="394"/>
      <c r="M222" s="394"/>
      <c r="N222" s="313">
        <f>IF(IF(I222&lt;'Checklist Parameters'!$H$22,0,($I222-$L222))&lt;0,0,IF(I222&lt;'Checklist Parameters'!$H$22,0,($I222-$L222)))</f>
        <v>0</v>
      </c>
      <c r="O222" s="394"/>
      <c r="P222" s="395"/>
      <c r="Q222" s="316">
        <f t="shared" si="19"/>
        <v>0</v>
      </c>
      <c r="R222" s="87">
        <f t="shared" si="20"/>
        <v>0</v>
      </c>
      <c r="S222" s="87">
        <f>IF('Checklist Parameters'!$H$60&lt;0.2,0.2,'Checklist Parameters'!$H$60)</f>
        <v>0.72</v>
      </c>
      <c r="T222" s="88">
        <f>IF($O222="",IF('Checklist District ID'!$C$43="Y",MAX($R222:$S222)*$I222,SUM($R222:$S222)*$I222),IF(O222&gt;0,Q222*S222))</f>
        <v>0</v>
      </c>
      <c r="U222" s="88">
        <f>IF(Q222&gt;0,((I222-T222)*'Formula Matrix'!$E$39),0)</f>
        <v>0</v>
      </c>
      <c r="V222" s="88">
        <f t="shared" si="21"/>
        <v>0</v>
      </c>
      <c r="W222" s="88">
        <f>IF(V222&gt;0,(V222*'Checklist Parameters'!$H$35),0)</f>
        <v>0</v>
      </c>
      <c r="X222" s="85">
        <f t="shared" si="22"/>
        <v>0</v>
      </c>
      <c r="Y222" s="148">
        <f>IF('Checklist Parameters'!$H$102&lt;&gt;"",(I222/43560)*'Checklist Parameters'!$H$102,"N/A")</f>
        <v>0</v>
      </c>
      <c r="Z222" s="154" t="str">
        <f>IF('Checklist Parameters'!$H$58&lt;&gt;"",((I222*'Checklist Parameters'!$H$58)*'Checklist Parameters'!$H$35)/1000,"N/A")</f>
        <v>N/A</v>
      </c>
      <c r="AA222" s="154">
        <f>IF('Checklist Parameters'!$H$101&lt;&gt;"",IFERROR(I222/'Checklist Parameters'!$H$101,0),"N/A")</f>
        <v>0</v>
      </c>
      <c r="AB222" s="148" t="str">
        <f>IF('Checklist Parameters'!$H$43&lt;&gt;"",(I222*'Checklist Parameters'!$H$43)/1000,"N/A")</f>
        <v>N/A</v>
      </c>
      <c r="AC222" s="85">
        <f>IF('Checklist Parameters'!$H$16="",$X222,IF(AND('Checklist Parameters'!$H$16&lt;$X222,'Checklist Parameters'!$H$16&gt;=3),'Checklist Parameters'!$H$16,IF(AND('Checklist Parameters'!$H$16&lt;$X222,'Checklist Parameters'!$H$16&lt;3),0,$X222)))</f>
        <v>0</v>
      </c>
      <c r="AD222" s="85" t="str">
        <f>IF(AND(I222&lt;'Checklist Parameters'!$H$22,$I222&lt;&gt;0),"Y","")</f>
        <v/>
      </c>
      <c r="AE222" s="85" t="str">
        <f>IF($AD222="Y",0,IF('Checklist Parameters'!$H$25="","&lt;no limit&gt;",ROUNDDOWN((($I222-'Checklist Parameters'!$H$24)/'Checklist Parameters'!$H$25)+1,0)))</f>
        <v>&lt;no limit&gt;</v>
      </c>
      <c r="AF222" s="174">
        <f t="shared" si="23"/>
        <v>0</v>
      </c>
      <c r="AG222" s="85">
        <f t="shared" si="18"/>
        <v>0</v>
      </c>
      <c r="AH222" s="5"/>
      <c r="AI222" s="5"/>
      <c r="AJ222" s="5"/>
      <c r="AK222" s="5"/>
      <c r="AL222" s="5"/>
      <c r="AM222" s="5"/>
      <c r="AN222" s="5"/>
      <c r="AO222" s="5"/>
      <c r="AP222" s="5"/>
      <c r="AQ222" s="5"/>
      <c r="AR222" s="5"/>
      <c r="AS222" s="5"/>
    </row>
    <row r="223" spans="1:45" s="2" customFormat="1" ht="15">
      <c r="A223" s="391"/>
      <c r="B223" s="392"/>
      <c r="C223" s="393"/>
      <c r="D223" s="393"/>
      <c r="E223" s="393"/>
      <c r="F223" s="393"/>
      <c r="G223" s="393"/>
      <c r="H223" s="394"/>
      <c r="I223" s="394"/>
      <c r="J223" s="394"/>
      <c r="K223" s="394"/>
      <c r="L223" s="394"/>
      <c r="M223" s="394"/>
      <c r="N223" s="313">
        <f>IF(IF(I223&lt;'Checklist Parameters'!$H$22,0,($I223-$L223))&lt;0,0,IF(I223&lt;'Checklist Parameters'!$H$22,0,($I223-$L223)))</f>
        <v>0</v>
      </c>
      <c r="O223" s="394"/>
      <c r="P223" s="395"/>
      <c r="Q223" s="316">
        <f t="shared" si="19"/>
        <v>0</v>
      </c>
      <c r="R223" s="87">
        <f t="shared" si="20"/>
        <v>0</v>
      </c>
      <c r="S223" s="87">
        <f>IF('Checklist Parameters'!$H$60&lt;0.2,0.2,'Checklist Parameters'!$H$60)</f>
        <v>0.72</v>
      </c>
      <c r="T223" s="88">
        <f>IF($O223="",IF('Checklist District ID'!$C$43="Y",MAX($R223:$S223)*$I223,SUM($R223:$S223)*$I223),IF(O223&gt;0,Q223*S223))</f>
        <v>0</v>
      </c>
      <c r="U223" s="88">
        <f>IF(Q223&gt;0,((I223-T223)*'Formula Matrix'!$E$39),0)</f>
        <v>0</v>
      </c>
      <c r="V223" s="88">
        <f t="shared" si="21"/>
        <v>0</v>
      </c>
      <c r="W223" s="88">
        <f>IF(V223&gt;0,(V223*'Checklist Parameters'!$H$35),0)</f>
        <v>0</v>
      </c>
      <c r="X223" s="85">
        <f t="shared" si="22"/>
        <v>0</v>
      </c>
      <c r="Y223" s="148">
        <f>IF('Checklist Parameters'!$H$102&lt;&gt;"",(I223/43560)*'Checklist Parameters'!$H$102,"N/A")</f>
        <v>0</v>
      </c>
      <c r="Z223" s="154" t="str">
        <f>IF('Checklist Parameters'!$H$58&lt;&gt;"",((I223*'Checklist Parameters'!$H$58)*'Checklist Parameters'!$H$35)/1000,"N/A")</f>
        <v>N/A</v>
      </c>
      <c r="AA223" s="154">
        <f>IF('Checklist Parameters'!$H$101&lt;&gt;"",IFERROR(I223/'Checklist Parameters'!$H$101,0),"N/A")</f>
        <v>0</v>
      </c>
      <c r="AB223" s="148" t="str">
        <f>IF('Checklist Parameters'!$H$43&lt;&gt;"",(I223*'Checklist Parameters'!$H$43)/1000,"N/A")</f>
        <v>N/A</v>
      </c>
      <c r="AC223" s="85">
        <f>IF('Checklist Parameters'!$H$16="",$X223,IF(AND('Checklist Parameters'!$H$16&lt;$X223,'Checklist Parameters'!$H$16&gt;=3),'Checklist Parameters'!$H$16,IF(AND('Checklist Parameters'!$H$16&lt;$X223,'Checklist Parameters'!$H$16&lt;3),0,$X223)))</f>
        <v>0</v>
      </c>
      <c r="AD223" s="85" t="str">
        <f>IF(AND(I223&lt;'Checklist Parameters'!$H$22,$I223&lt;&gt;0),"Y","")</f>
        <v/>
      </c>
      <c r="AE223" s="85" t="str">
        <f>IF($AD223="Y",0,IF('Checklist Parameters'!$H$25="","&lt;no limit&gt;",ROUNDDOWN((($I223-'Checklist Parameters'!$H$24)/'Checklist Parameters'!$H$25)+1,0)))</f>
        <v>&lt;no limit&gt;</v>
      </c>
      <c r="AF223" s="174">
        <f t="shared" si="23"/>
        <v>0</v>
      </c>
      <c r="AG223" s="85">
        <f t="shared" si="18"/>
        <v>0</v>
      </c>
      <c r="AH223" s="5"/>
      <c r="AI223" s="5"/>
      <c r="AJ223" s="5"/>
      <c r="AK223" s="5"/>
      <c r="AL223" s="5"/>
      <c r="AM223" s="5"/>
      <c r="AN223" s="5"/>
      <c r="AO223" s="5"/>
      <c r="AP223" s="5"/>
      <c r="AQ223" s="5"/>
      <c r="AR223" s="5"/>
      <c r="AS223" s="5"/>
    </row>
    <row r="224" spans="1:45" s="2" customFormat="1" ht="15">
      <c r="A224" s="391"/>
      <c r="B224" s="392"/>
      <c r="C224" s="393"/>
      <c r="D224" s="393"/>
      <c r="E224" s="393"/>
      <c r="F224" s="393"/>
      <c r="G224" s="393"/>
      <c r="H224" s="394"/>
      <c r="I224" s="394"/>
      <c r="J224" s="394"/>
      <c r="K224" s="394"/>
      <c r="L224" s="394"/>
      <c r="M224" s="394"/>
      <c r="N224" s="313">
        <f>IF(IF(I224&lt;'Checklist Parameters'!$H$22,0,($I224-$L224))&lt;0,0,IF(I224&lt;'Checklist Parameters'!$H$22,0,($I224-$L224)))</f>
        <v>0</v>
      </c>
      <c r="O224" s="394"/>
      <c r="P224" s="395"/>
      <c r="Q224" s="316">
        <f t="shared" si="19"/>
        <v>0</v>
      </c>
      <c r="R224" s="87">
        <f t="shared" si="20"/>
        <v>0</v>
      </c>
      <c r="S224" s="87">
        <f>IF('Checklist Parameters'!$H$60&lt;0.2,0.2,'Checklist Parameters'!$H$60)</f>
        <v>0.72</v>
      </c>
      <c r="T224" s="88">
        <f>IF($O224="",IF('Checklist District ID'!$C$43="Y",MAX($R224:$S224)*$I224,SUM($R224:$S224)*$I224),IF(O224&gt;0,Q224*S224))</f>
        <v>0</v>
      </c>
      <c r="U224" s="88">
        <f>IF(Q224&gt;0,((I224-T224)*'Formula Matrix'!$E$39),0)</f>
        <v>0</v>
      </c>
      <c r="V224" s="88">
        <f t="shared" si="21"/>
        <v>0</v>
      </c>
      <c r="W224" s="88">
        <f>IF(V224&gt;0,(V224*'Checklist Parameters'!$H$35),0)</f>
        <v>0</v>
      </c>
      <c r="X224" s="85">
        <f t="shared" si="22"/>
        <v>0</v>
      </c>
      <c r="Y224" s="148">
        <f>IF('Checklist Parameters'!$H$102&lt;&gt;"",(I224/43560)*'Checklist Parameters'!$H$102,"N/A")</f>
        <v>0</v>
      </c>
      <c r="Z224" s="154" t="str">
        <f>IF('Checklist Parameters'!$H$58&lt;&gt;"",((I224*'Checklist Parameters'!$H$58)*'Checklist Parameters'!$H$35)/1000,"N/A")</f>
        <v>N/A</v>
      </c>
      <c r="AA224" s="154">
        <f>IF('Checklist Parameters'!$H$101&lt;&gt;"",IFERROR(I224/'Checklist Parameters'!$H$101,0),"N/A")</f>
        <v>0</v>
      </c>
      <c r="AB224" s="148" t="str">
        <f>IF('Checklist Parameters'!$H$43&lt;&gt;"",(I224*'Checklist Parameters'!$H$43)/1000,"N/A")</f>
        <v>N/A</v>
      </c>
      <c r="AC224" s="85">
        <f>IF('Checklist Parameters'!$H$16="",$X224,IF(AND('Checklist Parameters'!$H$16&lt;$X224,'Checklist Parameters'!$H$16&gt;=3),'Checklist Parameters'!$H$16,IF(AND('Checklist Parameters'!$H$16&lt;$X224,'Checklist Parameters'!$H$16&lt;3),0,$X224)))</f>
        <v>0</v>
      </c>
      <c r="AD224" s="85" t="str">
        <f>IF(AND(I224&lt;'Checklist Parameters'!$H$22,$I224&lt;&gt;0),"Y","")</f>
        <v/>
      </c>
      <c r="AE224" s="85" t="str">
        <f>IF($AD224="Y",0,IF('Checklist Parameters'!$H$25="","&lt;no limit&gt;",ROUNDDOWN((($I224-'Checklist Parameters'!$H$24)/'Checklist Parameters'!$H$25)+1,0)))</f>
        <v>&lt;no limit&gt;</v>
      </c>
      <c r="AF224" s="174">
        <f t="shared" si="23"/>
        <v>0</v>
      </c>
      <c r="AG224" s="85">
        <f t="shared" si="18"/>
        <v>0</v>
      </c>
      <c r="AH224" s="5"/>
      <c r="AI224" s="5"/>
      <c r="AJ224" s="5"/>
      <c r="AK224" s="5"/>
      <c r="AL224" s="5"/>
      <c r="AM224" s="5"/>
      <c r="AN224" s="5"/>
      <c r="AO224" s="5"/>
      <c r="AP224" s="5"/>
      <c r="AQ224" s="5"/>
      <c r="AR224" s="5"/>
      <c r="AS224" s="5"/>
    </row>
    <row r="225" spans="1:45" s="2" customFormat="1" ht="15">
      <c r="A225" s="391"/>
      <c r="B225" s="392"/>
      <c r="C225" s="393"/>
      <c r="D225" s="393"/>
      <c r="E225" s="393"/>
      <c r="F225" s="393"/>
      <c r="G225" s="393"/>
      <c r="H225" s="394"/>
      <c r="I225" s="394"/>
      <c r="J225" s="394"/>
      <c r="K225" s="394"/>
      <c r="L225" s="394"/>
      <c r="M225" s="394"/>
      <c r="N225" s="313">
        <f>IF(IF(I225&lt;'Checklist Parameters'!$H$22,0,($I225-$L225))&lt;0,0,IF(I225&lt;'Checklist Parameters'!$H$22,0,($I225-$L225)))</f>
        <v>0</v>
      </c>
      <c r="O225" s="394"/>
      <c r="P225" s="395"/>
      <c r="Q225" s="316">
        <f t="shared" si="19"/>
        <v>0</v>
      </c>
      <c r="R225" s="87">
        <f t="shared" si="20"/>
        <v>0</v>
      </c>
      <c r="S225" s="87">
        <f>IF('Checklist Parameters'!$H$60&lt;0.2,0.2,'Checklist Parameters'!$H$60)</f>
        <v>0.72</v>
      </c>
      <c r="T225" s="88">
        <f>IF($O225="",IF('Checklist District ID'!$C$43="Y",MAX($R225:$S225)*$I225,SUM($R225:$S225)*$I225),IF(O225&gt;0,Q225*S225))</f>
        <v>0</v>
      </c>
      <c r="U225" s="88">
        <f>IF(Q225&gt;0,((I225-T225)*'Formula Matrix'!$E$39),0)</f>
        <v>0</v>
      </c>
      <c r="V225" s="88">
        <f t="shared" si="21"/>
        <v>0</v>
      </c>
      <c r="W225" s="88">
        <f>IF(V225&gt;0,(V225*'Checklist Parameters'!$H$35),0)</f>
        <v>0</v>
      </c>
      <c r="X225" s="85">
        <f t="shared" si="22"/>
        <v>0</v>
      </c>
      <c r="Y225" s="148">
        <f>IF('Checklist Parameters'!$H$102&lt;&gt;"",(I225/43560)*'Checklist Parameters'!$H$102,"N/A")</f>
        <v>0</v>
      </c>
      <c r="Z225" s="154" t="str">
        <f>IF('Checklist Parameters'!$H$58&lt;&gt;"",((I225*'Checklist Parameters'!$H$58)*'Checklist Parameters'!$H$35)/1000,"N/A")</f>
        <v>N/A</v>
      </c>
      <c r="AA225" s="154">
        <f>IF('Checklist Parameters'!$H$101&lt;&gt;"",IFERROR(I225/'Checklist Parameters'!$H$101,0),"N/A")</f>
        <v>0</v>
      </c>
      <c r="AB225" s="148" t="str">
        <f>IF('Checklist Parameters'!$H$43&lt;&gt;"",(I225*'Checklist Parameters'!$H$43)/1000,"N/A")</f>
        <v>N/A</v>
      </c>
      <c r="AC225" s="85">
        <f>IF('Checklist Parameters'!$H$16="",$X225,IF(AND('Checklist Parameters'!$H$16&lt;$X225,'Checklist Parameters'!$H$16&gt;=3),'Checklist Parameters'!$H$16,IF(AND('Checklist Parameters'!$H$16&lt;$X225,'Checklist Parameters'!$H$16&lt;3),0,$X225)))</f>
        <v>0</v>
      </c>
      <c r="AD225" s="85" t="str">
        <f>IF(AND(I225&lt;'Checklist Parameters'!$H$22,$I225&lt;&gt;0),"Y","")</f>
        <v/>
      </c>
      <c r="AE225" s="85" t="str">
        <f>IF($AD225="Y",0,IF('Checklist Parameters'!$H$25="","&lt;no limit&gt;",ROUNDDOWN((($I225-'Checklist Parameters'!$H$24)/'Checklist Parameters'!$H$25)+1,0)))</f>
        <v>&lt;no limit&gt;</v>
      </c>
      <c r="AF225" s="174">
        <f t="shared" si="23"/>
        <v>0</v>
      </c>
      <c r="AG225" s="85">
        <f t="shared" si="18"/>
        <v>0</v>
      </c>
      <c r="AH225" s="5"/>
      <c r="AI225" s="5"/>
      <c r="AJ225" s="5"/>
      <c r="AK225" s="5"/>
      <c r="AL225" s="5"/>
      <c r="AM225" s="5"/>
      <c r="AN225" s="5"/>
      <c r="AO225" s="5"/>
      <c r="AP225" s="5"/>
      <c r="AQ225" s="5"/>
      <c r="AR225" s="5"/>
      <c r="AS225" s="5"/>
    </row>
    <row r="226" spans="1:45" s="2" customFormat="1" ht="15">
      <c r="A226" s="391"/>
      <c r="B226" s="392"/>
      <c r="C226" s="393"/>
      <c r="D226" s="393"/>
      <c r="E226" s="393"/>
      <c r="F226" s="393"/>
      <c r="G226" s="393"/>
      <c r="H226" s="394"/>
      <c r="I226" s="394"/>
      <c r="J226" s="394"/>
      <c r="K226" s="394"/>
      <c r="L226" s="394"/>
      <c r="M226" s="394"/>
      <c r="N226" s="313">
        <f>IF(IF(I226&lt;'Checklist Parameters'!$H$22,0,($I226-$L226))&lt;0,0,IF(I226&lt;'Checklist Parameters'!$H$22,0,($I226-$L226)))</f>
        <v>0</v>
      </c>
      <c r="O226" s="394"/>
      <c r="P226" s="395"/>
      <c r="Q226" s="316">
        <f t="shared" si="19"/>
        <v>0</v>
      </c>
      <c r="R226" s="87">
        <f t="shared" si="20"/>
        <v>0</v>
      </c>
      <c r="S226" s="87">
        <f>IF('Checklist Parameters'!$H$60&lt;0.2,0.2,'Checklist Parameters'!$H$60)</f>
        <v>0.72</v>
      </c>
      <c r="T226" s="88">
        <f>IF($O226="",IF('Checklist District ID'!$C$43="Y",MAX($R226:$S226)*$I226,SUM($R226:$S226)*$I226),IF(O226&gt;0,Q226*S226))</f>
        <v>0</v>
      </c>
      <c r="U226" s="88">
        <f>IF(Q226&gt;0,((I226-T226)*'Formula Matrix'!$E$39),0)</f>
        <v>0</v>
      </c>
      <c r="V226" s="88">
        <f t="shared" si="21"/>
        <v>0</v>
      </c>
      <c r="W226" s="88">
        <f>IF(V226&gt;0,(V226*'Checklist Parameters'!$H$35),0)</f>
        <v>0</v>
      </c>
      <c r="X226" s="85">
        <f t="shared" si="22"/>
        <v>0</v>
      </c>
      <c r="Y226" s="148">
        <f>IF('Checklist Parameters'!$H$102&lt;&gt;"",(I226/43560)*'Checklist Parameters'!$H$102,"N/A")</f>
        <v>0</v>
      </c>
      <c r="Z226" s="154" t="str">
        <f>IF('Checklist Parameters'!$H$58&lt;&gt;"",((I226*'Checklist Parameters'!$H$58)*'Checklist Parameters'!$H$35)/1000,"N/A")</f>
        <v>N/A</v>
      </c>
      <c r="AA226" s="154">
        <f>IF('Checklist Parameters'!$H$101&lt;&gt;"",IFERROR(I226/'Checklist Parameters'!$H$101,0),"N/A")</f>
        <v>0</v>
      </c>
      <c r="AB226" s="148" t="str">
        <f>IF('Checklist Parameters'!$H$43&lt;&gt;"",(I226*'Checklist Parameters'!$H$43)/1000,"N/A")</f>
        <v>N/A</v>
      </c>
      <c r="AC226" s="85">
        <f>IF('Checklist Parameters'!$H$16="",$X226,IF(AND('Checklist Parameters'!$H$16&lt;$X226,'Checklist Parameters'!$H$16&gt;=3),'Checklist Parameters'!$H$16,IF(AND('Checklist Parameters'!$H$16&lt;$X226,'Checklist Parameters'!$H$16&lt;3),0,$X226)))</f>
        <v>0</v>
      </c>
      <c r="AD226" s="85" t="str">
        <f>IF(AND(I226&lt;'Checklist Parameters'!$H$22,$I226&lt;&gt;0),"Y","")</f>
        <v/>
      </c>
      <c r="AE226" s="85" t="str">
        <f>IF($AD226="Y",0,IF('Checklist Parameters'!$H$25="","&lt;no limit&gt;",ROUNDDOWN((($I226-'Checklist Parameters'!$H$24)/'Checklist Parameters'!$H$25)+1,0)))</f>
        <v>&lt;no limit&gt;</v>
      </c>
      <c r="AF226" s="174">
        <f t="shared" si="23"/>
        <v>0</v>
      </c>
      <c r="AG226" s="85">
        <f t="shared" si="18"/>
        <v>0</v>
      </c>
      <c r="AH226" s="5"/>
      <c r="AI226" s="5"/>
      <c r="AJ226" s="5"/>
      <c r="AK226" s="5"/>
      <c r="AL226" s="5"/>
      <c r="AM226" s="5"/>
      <c r="AN226" s="5"/>
      <c r="AO226" s="5"/>
      <c r="AP226" s="5"/>
      <c r="AQ226" s="5"/>
      <c r="AR226" s="5"/>
      <c r="AS226" s="5"/>
    </row>
    <row r="227" spans="1:45" s="2" customFormat="1" ht="15">
      <c r="A227" s="391"/>
      <c r="B227" s="392"/>
      <c r="C227" s="393"/>
      <c r="D227" s="393"/>
      <c r="E227" s="393"/>
      <c r="F227" s="393"/>
      <c r="G227" s="393"/>
      <c r="H227" s="394"/>
      <c r="I227" s="394"/>
      <c r="J227" s="394"/>
      <c r="K227" s="394"/>
      <c r="L227" s="394"/>
      <c r="M227" s="394"/>
      <c r="N227" s="313">
        <f>IF(IF(I227&lt;'Checklist Parameters'!$H$22,0,($I227-$L227))&lt;0,0,IF(I227&lt;'Checklist Parameters'!$H$22,0,($I227-$L227)))</f>
        <v>0</v>
      </c>
      <c r="O227" s="394"/>
      <c r="P227" s="395"/>
      <c r="Q227" s="316">
        <f t="shared" si="19"/>
        <v>0</v>
      </c>
      <c r="R227" s="87">
        <f t="shared" si="20"/>
        <v>0</v>
      </c>
      <c r="S227" s="87">
        <f>IF('Checklist Parameters'!$H$60&lt;0.2,0.2,'Checklist Parameters'!$H$60)</f>
        <v>0.72</v>
      </c>
      <c r="T227" s="88">
        <f>IF($O227="",IF('Checklist District ID'!$C$43="Y",MAX($R227:$S227)*$I227,SUM($R227:$S227)*$I227),IF(O227&gt;0,Q227*S227))</f>
        <v>0</v>
      </c>
      <c r="U227" s="88">
        <f>IF(Q227&gt;0,((I227-T227)*'Formula Matrix'!$E$39),0)</f>
        <v>0</v>
      </c>
      <c r="V227" s="88">
        <f t="shared" si="21"/>
        <v>0</v>
      </c>
      <c r="W227" s="88">
        <f>IF(V227&gt;0,(V227*'Checklist Parameters'!$H$35),0)</f>
        <v>0</v>
      </c>
      <c r="X227" s="85">
        <f t="shared" si="22"/>
        <v>0</v>
      </c>
      <c r="Y227" s="148">
        <f>IF('Checklist Parameters'!$H$102&lt;&gt;"",(I227/43560)*'Checklist Parameters'!$H$102,"N/A")</f>
        <v>0</v>
      </c>
      <c r="Z227" s="154" t="str">
        <f>IF('Checklist Parameters'!$H$58&lt;&gt;"",((I227*'Checklist Parameters'!$H$58)*'Checklist Parameters'!$H$35)/1000,"N/A")</f>
        <v>N/A</v>
      </c>
      <c r="AA227" s="154">
        <f>IF('Checklist Parameters'!$H$101&lt;&gt;"",IFERROR(I227/'Checklist Parameters'!$H$101,0),"N/A")</f>
        <v>0</v>
      </c>
      <c r="AB227" s="148" t="str">
        <f>IF('Checklist Parameters'!$H$43&lt;&gt;"",(I227*'Checklist Parameters'!$H$43)/1000,"N/A")</f>
        <v>N/A</v>
      </c>
      <c r="AC227" s="85">
        <f>IF('Checklist Parameters'!$H$16="",$X227,IF(AND('Checklist Parameters'!$H$16&lt;$X227,'Checklist Parameters'!$H$16&gt;=3),'Checklist Parameters'!$H$16,IF(AND('Checklist Parameters'!$H$16&lt;$X227,'Checklist Parameters'!$H$16&lt;3),0,$X227)))</f>
        <v>0</v>
      </c>
      <c r="AD227" s="85" t="str">
        <f>IF(AND(I227&lt;'Checklist Parameters'!$H$22,$I227&lt;&gt;0),"Y","")</f>
        <v/>
      </c>
      <c r="AE227" s="85" t="str">
        <f>IF($AD227="Y",0,IF('Checklist Parameters'!$H$25="","&lt;no limit&gt;",ROUNDDOWN((($I227-'Checklist Parameters'!$H$24)/'Checklist Parameters'!$H$25)+1,0)))</f>
        <v>&lt;no limit&gt;</v>
      </c>
      <c r="AF227" s="174">
        <f t="shared" si="23"/>
        <v>0</v>
      </c>
      <c r="AG227" s="85">
        <f t="shared" si="18"/>
        <v>0</v>
      </c>
      <c r="AH227" s="5"/>
      <c r="AI227" s="5"/>
      <c r="AJ227" s="5"/>
      <c r="AK227" s="5"/>
      <c r="AL227" s="5"/>
      <c r="AM227" s="5"/>
      <c r="AN227" s="5"/>
      <c r="AO227" s="5"/>
      <c r="AP227" s="5"/>
      <c r="AQ227" s="5"/>
      <c r="AR227" s="5"/>
      <c r="AS227" s="5"/>
    </row>
    <row r="228" spans="1:45" s="2" customFormat="1" ht="15">
      <c r="A228" s="391"/>
      <c r="B228" s="392"/>
      <c r="C228" s="393"/>
      <c r="D228" s="393"/>
      <c r="E228" s="393"/>
      <c r="F228" s="393"/>
      <c r="G228" s="393"/>
      <c r="H228" s="394"/>
      <c r="I228" s="394"/>
      <c r="J228" s="394"/>
      <c r="K228" s="394"/>
      <c r="L228" s="394"/>
      <c r="M228" s="394"/>
      <c r="N228" s="313">
        <f>IF(IF(I228&lt;'Checklist Parameters'!$H$22,0,($I228-$L228))&lt;0,0,IF(I228&lt;'Checklist Parameters'!$H$22,0,($I228-$L228)))</f>
        <v>0</v>
      </c>
      <c r="O228" s="394"/>
      <c r="P228" s="395"/>
      <c r="Q228" s="316">
        <f t="shared" si="19"/>
        <v>0</v>
      </c>
      <c r="R228" s="87">
        <f t="shared" si="20"/>
        <v>0</v>
      </c>
      <c r="S228" s="87">
        <f>IF('Checklist Parameters'!$H$60&lt;0.2,0.2,'Checklist Parameters'!$H$60)</f>
        <v>0.72</v>
      </c>
      <c r="T228" s="88">
        <f>IF($O228="",IF('Checklist District ID'!$C$43="Y",MAX($R228:$S228)*$I228,SUM($R228:$S228)*$I228),IF(O228&gt;0,Q228*S228))</f>
        <v>0</v>
      </c>
      <c r="U228" s="88">
        <f>IF(Q228&gt;0,((I228-T228)*'Formula Matrix'!$E$39),0)</f>
        <v>0</v>
      </c>
      <c r="V228" s="88">
        <f t="shared" si="21"/>
        <v>0</v>
      </c>
      <c r="W228" s="88">
        <f>IF(V228&gt;0,(V228*'Checklist Parameters'!$H$35),0)</f>
        <v>0</v>
      </c>
      <c r="X228" s="85">
        <f t="shared" si="22"/>
        <v>0</v>
      </c>
      <c r="Y228" s="148">
        <f>IF('Checklist Parameters'!$H$102&lt;&gt;"",(I228/43560)*'Checklist Parameters'!$H$102,"N/A")</f>
        <v>0</v>
      </c>
      <c r="Z228" s="154" t="str">
        <f>IF('Checklist Parameters'!$H$58&lt;&gt;"",((I228*'Checklist Parameters'!$H$58)*'Checklist Parameters'!$H$35)/1000,"N/A")</f>
        <v>N/A</v>
      </c>
      <c r="AA228" s="154">
        <f>IF('Checklist Parameters'!$H$101&lt;&gt;"",IFERROR(I228/'Checklist Parameters'!$H$101,0),"N/A")</f>
        <v>0</v>
      </c>
      <c r="AB228" s="148" t="str">
        <f>IF('Checklist Parameters'!$H$43&lt;&gt;"",(I228*'Checklist Parameters'!$H$43)/1000,"N/A")</f>
        <v>N/A</v>
      </c>
      <c r="AC228" s="85">
        <f>IF('Checklist Parameters'!$H$16="",$X228,IF(AND('Checklist Parameters'!$H$16&lt;$X228,'Checklist Parameters'!$H$16&gt;=3),'Checklist Parameters'!$H$16,IF(AND('Checklist Parameters'!$H$16&lt;$X228,'Checklist Parameters'!$H$16&lt;3),0,$X228)))</f>
        <v>0</v>
      </c>
      <c r="AD228" s="85" t="str">
        <f>IF(AND(I228&lt;'Checklist Parameters'!$H$22,$I228&lt;&gt;0),"Y","")</f>
        <v/>
      </c>
      <c r="AE228" s="85" t="str">
        <f>IF($AD228="Y",0,IF('Checklist Parameters'!$H$25="","&lt;no limit&gt;",ROUNDDOWN((($I228-'Checklist Parameters'!$H$24)/'Checklist Parameters'!$H$25)+1,0)))</f>
        <v>&lt;no limit&gt;</v>
      </c>
      <c r="AF228" s="174">
        <f t="shared" si="23"/>
        <v>0</v>
      </c>
      <c r="AG228" s="85">
        <f t="shared" si="18"/>
        <v>0</v>
      </c>
      <c r="AH228" s="5"/>
      <c r="AI228" s="5"/>
      <c r="AJ228" s="5"/>
      <c r="AK228" s="5"/>
      <c r="AL228" s="5"/>
      <c r="AM228" s="5"/>
      <c r="AN228" s="5"/>
      <c r="AO228" s="5"/>
      <c r="AP228" s="5"/>
      <c r="AQ228" s="5"/>
      <c r="AR228" s="5"/>
      <c r="AS228" s="5"/>
    </row>
    <row r="229" spans="1:45" s="2" customFormat="1" ht="15">
      <c r="A229" s="391"/>
      <c r="B229" s="392"/>
      <c r="C229" s="393"/>
      <c r="D229" s="393"/>
      <c r="E229" s="393"/>
      <c r="F229" s="393"/>
      <c r="G229" s="393"/>
      <c r="H229" s="394"/>
      <c r="I229" s="394"/>
      <c r="J229" s="394"/>
      <c r="K229" s="394"/>
      <c r="L229" s="394"/>
      <c r="M229" s="394"/>
      <c r="N229" s="313">
        <f>IF(IF(I229&lt;'Checklist Parameters'!$H$22,0,($I229-$L229))&lt;0,0,IF(I229&lt;'Checklist Parameters'!$H$22,0,($I229-$L229)))</f>
        <v>0</v>
      </c>
      <c r="O229" s="394"/>
      <c r="P229" s="395"/>
      <c r="Q229" s="316">
        <f t="shared" si="19"/>
        <v>0</v>
      </c>
      <c r="R229" s="87">
        <f t="shared" si="20"/>
        <v>0</v>
      </c>
      <c r="S229" s="87">
        <f>IF('Checklist Parameters'!$H$60&lt;0.2,0.2,'Checklist Parameters'!$H$60)</f>
        <v>0.72</v>
      </c>
      <c r="T229" s="88">
        <f>IF($O229="",IF('Checklist District ID'!$C$43="Y",MAX($R229:$S229)*$I229,SUM($R229:$S229)*$I229),IF(O229&gt;0,Q229*S229))</f>
        <v>0</v>
      </c>
      <c r="U229" s="88">
        <f>IF(Q229&gt;0,((I229-T229)*'Formula Matrix'!$E$39),0)</f>
        <v>0</v>
      </c>
      <c r="V229" s="88">
        <f t="shared" si="21"/>
        <v>0</v>
      </c>
      <c r="W229" s="88">
        <f>IF(V229&gt;0,(V229*'Checklist Parameters'!$H$35),0)</f>
        <v>0</v>
      </c>
      <c r="X229" s="85">
        <f t="shared" si="22"/>
        <v>0</v>
      </c>
      <c r="Y229" s="148">
        <f>IF('Checklist Parameters'!$H$102&lt;&gt;"",(I229/43560)*'Checklist Parameters'!$H$102,"N/A")</f>
        <v>0</v>
      </c>
      <c r="Z229" s="154" t="str">
        <f>IF('Checklist Parameters'!$H$58&lt;&gt;"",((I229*'Checklist Parameters'!$H$58)*'Checklist Parameters'!$H$35)/1000,"N/A")</f>
        <v>N/A</v>
      </c>
      <c r="AA229" s="154">
        <f>IF('Checklist Parameters'!$H$101&lt;&gt;"",IFERROR(I229/'Checklist Parameters'!$H$101,0),"N/A")</f>
        <v>0</v>
      </c>
      <c r="AB229" s="148" t="str">
        <f>IF('Checklist Parameters'!$H$43&lt;&gt;"",(I229*'Checklist Parameters'!$H$43)/1000,"N/A")</f>
        <v>N/A</v>
      </c>
      <c r="AC229" s="85">
        <f>IF('Checklist Parameters'!$H$16="",$X229,IF(AND('Checklist Parameters'!$H$16&lt;$X229,'Checklist Parameters'!$H$16&gt;=3),'Checklist Parameters'!$H$16,IF(AND('Checklist Parameters'!$H$16&lt;$X229,'Checklist Parameters'!$H$16&lt;3),0,$X229)))</f>
        <v>0</v>
      </c>
      <c r="AD229" s="85" t="str">
        <f>IF(AND(I229&lt;'Checklist Parameters'!$H$22,$I229&lt;&gt;0),"Y","")</f>
        <v/>
      </c>
      <c r="AE229" s="85" t="str">
        <f>IF($AD229="Y",0,IF('Checklist Parameters'!$H$25="","&lt;no limit&gt;",ROUNDDOWN((($I229-'Checklist Parameters'!$H$24)/'Checklist Parameters'!$H$25)+1,0)))</f>
        <v>&lt;no limit&gt;</v>
      </c>
      <c r="AF229" s="174">
        <f t="shared" si="23"/>
        <v>0</v>
      </c>
      <c r="AG229" s="85">
        <f t="shared" si="18"/>
        <v>0</v>
      </c>
      <c r="AH229" s="5"/>
      <c r="AI229" s="5"/>
      <c r="AJ229" s="5"/>
      <c r="AK229" s="5"/>
      <c r="AL229" s="5"/>
      <c r="AM229" s="5"/>
      <c r="AN229" s="5"/>
      <c r="AO229" s="5"/>
      <c r="AP229" s="5"/>
      <c r="AQ229" s="5"/>
      <c r="AR229" s="5"/>
      <c r="AS229" s="5"/>
    </row>
    <row r="230" spans="1:45" s="2" customFormat="1" ht="15">
      <c r="A230" s="391"/>
      <c r="B230" s="392"/>
      <c r="C230" s="393"/>
      <c r="D230" s="393"/>
      <c r="E230" s="393"/>
      <c r="F230" s="393"/>
      <c r="G230" s="393"/>
      <c r="H230" s="394"/>
      <c r="I230" s="394"/>
      <c r="J230" s="394"/>
      <c r="K230" s="394"/>
      <c r="L230" s="394"/>
      <c r="M230" s="394"/>
      <c r="N230" s="313">
        <f>IF(IF(I230&lt;'Checklist Parameters'!$H$22,0,($I230-$L230))&lt;0,0,IF(I230&lt;'Checklist Parameters'!$H$22,0,($I230-$L230)))</f>
        <v>0</v>
      </c>
      <c r="O230" s="394"/>
      <c r="P230" s="395"/>
      <c r="Q230" s="316">
        <f t="shared" si="19"/>
        <v>0</v>
      </c>
      <c r="R230" s="87">
        <f t="shared" si="20"/>
        <v>0</v>
      </c>
      <c r="S230" s="87">
        <f>IF('Checklist Parameters'!$H$60&lt;0.2,0.2,'Checklist Parameters'!$H$60)</f>
        <v>0.72</v>
      </c>
      <c r="T230" s="88">
        <f>IF($O230="",IF('Checklist District ID'!$C$43="Y",MAX($R230:$S230)*$I230,SUM($R230:$S230)*$I230),IF(O230&gt;0,Q230*S230))</f>
        <v>0</v>
      </c>
      <c r="U230" s="88">
        <f>IF(Q230&gt;0,((I230-T230)*'Formula Matrix'!$E$39),0)</f>
        <v>0</v>
      </c>
      <c r="V230" s="88">
        <f t="shared" si="21"/>
        <v>0</v>
      </c>
      <c r="W230" s="88">
        <f>IF(V230&gt;0,(V230*'Checklist Parameters'!$H$35),0)</f>
        <v>0</v>
      </c>
      <c r="X230" s="85">
        <f t="shared" si="22"/>
        <v>0</v>
      </c>
      <c r="Y230" s="148">
        <f>IF('Checklist Parameters'!$H$102&lt;&gt;"",(I230/43560)*'Checklist Parameters'!$H$102,"N/A")</f>
        <v>0</v>
      </c>
      <c r="Z230" s="154" t="str">
        <f>IF('Checklist Parameters'!$H$58&lt;&gt;"",((I230*'Checklist Parameters'!$H$58)*'Checklist Parameters'!$H$35)/1000,"N/A")</f>
        <v>N/A</v>
      </c>
      <c r="AA230" s="154">
        <f>IF('Checklist Parameters'!$H$101&lt;&gt;"",IFERROR(I230/'Checklist Parameters'!$H$101,0),"N/A")</f>
        <v>0</v>
      </c>
      <c r="AB230" s="148" t="str">
        <f>IF('Checklist Parameters'!$H$43&lt;&gt;"",(I230*'Checklist Parameters'!$H$43)/1000,"N/A")</f>
        <v>N/A</v>
      </c>
      <c r="AC230" s="85">
        <f>IF('Checklist Parameters'!$H$16="",$X230,IF(AND('Checklist Parameters'!$H$16&lt;$X230,'Checklist Parameters'!$H$16&gt;=3),'Checklist Parameters'!$H$16,IF(AND('Checklist Parameters'!$H$16&lt;$X230,'Checklist Parameters'!$H$16&lt;3),0,$X230)))</f>
        <v>0</v>
      </c>
      <c r="AD230" s="85" t="str">
        <f>IF(AND(I230&lt;'Checklist Parameters'!$H$22,$I230&lt;&gt;0),"Y","")</f>
        <v/>
      </c>
      <c r="AE230" s="85" t="str">
        <f>IF($AD230="Y",0,IF('Checklist Parameters'!$H$25="","&lt;no limit&gt;",ROUNDDOWN((($I230-'Checklist Parameters'!$H$24)/'Checklist Parameters'!$H$25)+1,0)))</f>
        <v>&lt;no limit&gt;</v>
      </c>
      <c r="AF230" s="174">
        <f t="shared" si="23"/>
        <v>0</v>
      </c>
      <c r="AG230" s="85">
        <f t="shared" si="18"/>
        <v>0</v>
      </c>
      <c r="AH230" s="5"/>
      <c r="AI230" s="5"/>
      <c r="AJ230" s="5"/>
      <c r="AK230" s="5"/>
      <c r="AL230" s="5"/>
      <c r="AM230" s="5"/>
      <c r="AN230" s="5"/>
      <c r="AO230" s="5"/>
      <c r="AP230" s="5"/>
      <c r="AQ230" s="5"/>
      <c r="AR230" s="5"/>
      <c r="AS230" s="5"/>
    </row>
    <row r="231" spans="1:45" s="2" customFormat="1" ht="15">
      <c r="A231" s="391"/>
      <c r="B231" s="392"/>
      <c r="C231" s="393"/>
      <c r="D231" s="393"/>
      <c r="E231" s="393"/>
      <c r="F231" s="393"/>
      <c r="G231" s="393"/>
      <c r="H231" s="394"/>
      <c r="I231" s="394"/>
      <c r="J231" s="394"/>
      <c r="K231" s="394"/>
      <c r="L231" s="394"/>
      <c r="M231" s="394"/>
      <c r="N231" s="313">
        <f>IF(IF(I231&lt;'Checklist Parameters'!$H$22,0,($I231-$L231))&lt;0,0,IF(I231&lt;'Checklist Parameters'!$H$22,0,($I231-$L231)))</f>
        <v>0</v>
      </c>
      <c r="O231" s="394"/>
      <c r="P231" s="395"/>
      <c r="Q231" s="316">
        <f t="shared" si="19"/>
        <v>0</v>
      </c>
      <c r="R231" s="87">
        <f t="shared" si="20"/>
        <v>0</v>
      </c>
      <c r="S231" s="87">
        <f>IF('Checklist Parameters'!$H$60&lt;0.2,0.2,'Checklist Parameters'!$H$60)</f>
        <v>0.72</v>
      </c>
      <c r="T231" s="88">
        <f>IF($O231="",IF('Checklist District ID'!$C$43="Y",MAX($R231:$S231)*$I231,SUM($R231:$S231)*$I231),IF(O231&gt;0,Q231*S231))</f>
        <v>0</v>
      </c>
      <c r="U231" s="88">
        <f>IF(Q231&gt;0,((I231-T231)*'Formula Matrix'!$E$39),0)</f>
        <v>0</v>
      </c>
      <c r="V231" s="88">
        <f t="shared" si="21"/>
        <v>0</v>
      </c>
      <c r="W231" s="88">
        <f>IF(V231&gt;0,(V231*'Checklist Parameters'!$H$35),0)</f>
        <v>0</v>
      </c>
      <c r="X231" s="85">
        <f t="shared" si="22"/>
        <v>0</v>
      </c>
      <c r="Y231" s="148">
        <f>IF('Checklist Parameters'!$H$102&lt;&gt;"",(I231/43560)*'Checklist Parameters'!$H$102,"N/A")</f>
        <v>0</v>
      </c>
      <c r="Z231" s="154" t="str">
        <f>IF('Checklist Parameters'!$H$58&lt;&gt;"",((I231*'Checklist Parameters'!$H$58)*'Checklist Parameters'!$H$35)/1000,"N/A")</f>
        <v>N/A</v>
      </c>
      <c r="AA231" s="154">
        <f>IF('Checklist Parameters'!$H$101&lt;&gt;"",IFERROR(I231/'Checklist Parameters'!$H$101,0),"N/A")</f>
        <v>0</v>
      </c>
      <c r="AB231" s="148" t="str">
        <f>IF('Checklist Parameters'!$H$43&lt;&gt;"",(I231*'Checklist Parameters'!$H$43)/1000,"N/A")</f>
        <v>N/A</v>
      </c>
      <c r="AC231" s="85">
        <f>IF('Checklist Parameters'!$H$16="",$X231,IF(AND('Checklist Parameters'!$H$16&lt;$X231,'Checklist Parameters'!$H$16&gt;=3),'Checklist Parameters'!$H$16,IF(AND('Checklist Parameters'!$H$16&lt;$X231,'Checklist Parameters'!$H$16&lt;3),0,$X231)))</f>
        <v>0</v>
      </c>
      <c r="AD231" s="85" t="str">
        <f>IF(AND(I231&lt;'Checklist Parameters'!$H$22,$I231&lt;&gt;0),"Y","")</f>
        <v/>
      </c>
      <c r="AE231" s="85" t="str">
        <f>IF($AD231="Y",0,IF('Checklist Parameters'!$H$25="","&lt;no limit&gt;",ROUNDDOWN((($I231-'Checklist Parameters'!$H$24)/'Checklist Parameters'!$H$25)+1,0)))</f>
        <v>&lt;no limit&gt;</v>
      </c>
      <c r="AF231" s="174">
        <f t="shared" si="23"/>
        <v>0</v>
      </c>
      <c r="AG231" s="85">
        <f t="shared" si="18"/>
        <v>0</v>
      </c>
      <c r="AH231" s="5"/>
      <c r="AI231" s="5"/>
      <c r="AJ231" s="5"/>
      <c r="AK231" s="5"/>
      <c r="AL231" s="5"/>
      <c r="AM231" s="5"/>
      <c r="AN231" s="5"/>
      <c r="AO231" s="5"/>
      <c r="AP231" s="5"/>
      <c r="AQ231" s="5"/>
      <c r="AR231" s="5"/>
      <c r="AS231" s="5"/>
    </row>
    <row r="232" spans="1:45" s="2" customFormat="1" ht="15">
      <c r="A232" s="391"/>
      <c r="B232" s="392"/>
      <c r="C232" s="393"/>
      <c r="D232" s="393"/>
      <c r="E232" s="393"/>
      <c r="F232" s="393"/>
      <c r="G232" s="393"/>
      <c r="H232" s="394"/>
      <c r="I232" s="394"/>
      <c r="J232" s="394"/>
      <c r="K232" s="394"/>
      <c r="L232" s="394"/>
      <c r="M232" s="394"/>
      <c r="N232" s="313">
        <f>IF(IF(I232&lt;'Checklist Parameters'!$H$22,0,($I232-$L232))&lt;0,0,IF(I232&lt;'Checklist Parameters'!$H$22,0,($I232-$L232)))</f>
        <v>0</v>
      </c>
      <c r="O232" s="394"/>
      <c r="P232" s="395"/>
      <c r="Q232" s="316">
        <f t="shared" si="19"/>
        <v>0</v>
      </c>
      <c r="R232" s="87">
        <f t="shared" si="20"/>
        <v>0</v>
      </c>
      <c r="S232" s="87">
        <f>IF('Checklist Parameters'!$H$60&lt;0.2,0.2,'Checklist Parameters'!$H$60)</f>
        <v>0.72</v>
      </c>
      <c r="T232" s="88">
        <f>IF($O232="",IF('Checklist District ID'!$C$43="Y",MAX($R232:$S232)*$I232,SUM($R232:$S232)*$I232),IF(O232&gt;0,Q232*S232))</f>
        <v>0</v>
      </c>
      <c r="U232" s="88">
        <f>IF(Q232&gt;0,((I232-T232)*'Formula Matrix'!$E$39),0)</f>
        <v>0</v>
      </c>
      <c r="V232" s="88">
        <f t="shared" si="21"/>
        <v>0</v>
      </c>
      <c r="W232" s="88">
        <f>IF(V232&gt;0,(V232*'Checklist Parameters'!$H$35),0)</f>
        <v>0</v>
      </c>
      <c r="X232" s="85">
        <f t="shared" si="22"/>
        <v>0</v>
      </c>
      <c r="Y232" s="148">
        <f>IF('Checklist Parameters'!$H$102&lt;&gt;"",(I232/43560)*'Checklist Parameters'!$H$102,"N/A")</f>
        <v>0</v>
      </c>
      <c r="Z232" s="154" t="str">
        <f>IF('Checklist Parameters'!$H$58&lt;&gt;"",((I232*'Checklist Parameters'!$H$58)*'Checklist Parameters'!$H$35)/1000,"N/A")</f>
        <v>N/A</v>
      </c>
      <c r="AA232" s="154">
        <f>IF('Checklist Parameters'!$H$101&lt;&gt;"",IFERROR(I232/'Checklist Parameters'!$H$101,0),"N/A")</f>
        <v>0</v>
      </c>
      <c r="AB232" s="148" t="str">
        <f>IF('Checklist Parameters'!$H$43&lt;&gt;"",(I232*'Checklist Parameters'!$H$43)/1000,"N/A")</f>
        <v>N/A</v>
      </c>
      <c r="AC232" s="85">
        <f>IF('Checklist Parameters'!$H$16="",$X232,IF(AND('Checklist Parameters'!$H$16&lt;$X232,'Checklist Parameters'!$H$16&gt;=3),'Checklist Parameters'!$H$16,IF(AND('Checklist Parameters'!$H$16&lt;$X232,'Checklist Parameters'!$H$16&lt;3),0,$X232)))</f>
        <v>0</v>
      </c>
      <c r="AD232" s="85" t="str">
        <f>IF(AND(I232&lt;'Checklist Parameters'!$H$22,$I232&lt;&gt;0),"Y","")</f>
        <v/>
      </c>
      <c r="AE232" s="85" t="str">
        <f>IF($AD232="Y",0,IF('Checklist Parameters'!$H$25="","&lt;no limit&gt;",ROUNDDOWN((($I232-'Checklist Parameters'!$H$24)/'Checklist Parameters'!$H$25)+1,0)))</f>
        <v>&lt;no limit&gt;</v>
      </c>
      <c r="AF232" s="174">
        <f t="shared" si="23"/>
        <v>0</v>
      </c>
      <c r="AG232" s="85">
        <f t="shared" si="18"/>
        <v>0</v>
      </c>
      <c r="AH232" s="5"/>
      <c r="AI232" s="5"/>
      <c r="AJ232" s="5"/>
      <c r="AK232" s="5"/>
      <c r="AL232" s="5"/>
      <c r="AM232" s="5"/>
      <c r="AN232" s="5"/>
      <c r="AO232" s="5"/>
      <c r="AP232" s="5"/>
      <c r="AQ232" s="5"/>
      <c r="AR232" s="5"/>
      <c r="AS232" s="5"/>
    </row>
    <row r="233" spans="1:45" s="2" customFormat="1" ht="15">
      <c r="A233" s="391"/>
      <c r="B233" s="392"/>
      <c r="C233" s="393"/>
      <c r="D233" s="393"/>
      <c r="E233" s="393"/>
      <c r="F233" s="393"/>
      <c r="G233" s="393"/>
      <c r="H233" s="394"/>
      <c r="I233" s="394"/>
      <c r="J233" s="394"/>
      <c r="K233" s="394"/>
      <c r="L233" s="394"/>
      <c r="M233" s="394"/>
      <c r="N233" s="313">
        <f>IF(IF(I233&lt;'Checklist Parameters'!$H$22,0,($I233-$L233))&lt;0,0,IF(I233&lt;'Checklist Parameters'!$H$22,0,($I233-$L233)))</f>
        <v>0</v>
      </c>
      <c r="O233" s="394"/>
      <c r="P233" s="395"/>
      <c r="Q233" s="316">
        <f t="shared" si="19"/>
        <v>0</v>
      </c>
      <c r="R233" s="87">
        <f t="shared" si="20"/>
        <v>0</v>
      </c>
      <c r="S233" s="87">
        <f>IF('Checklist Parameters'!$H$60&lt;0.2,0.2,'Checklist Parameters'!$H$60)</f>
        <v>0.72</v>
      </c>
      <c r="T233" s="88">
        <f>IF($O233="",IF('Checklist District ID'!$C$43="Y",MAX($R233:$S233)*$I233,SUM($R233:$S233)*$I233),IF(O233&gt;0,Q233*S233))</f>
        <v>0</v>
      </c>
      <c r="U233" s="88">
        <f>IF(Q233&gt;0,((I233-T233)*'Formula Matrix'!$E$39),0)</f>
        <v>0</v>
      </c>
      <c r="V233" s="88">
        <f t="shared" si="21"/>
        <v>0</v>
      </c>
      <c r="W233" s="88">
        <f>IF(V233&gt;0,(V233*'Checklist Parameters'!$H$35),0)</f>
        <v>0</v>
      </c>
      <c r="X233" s="85">
        <f t="shared" si="22"/>
        <v>0</v>
      </c>
      <c r="Y233" s="148">
        <f>IF('Checklist Parameters'!$H$102&lt;&gt;"",(I233/43560)*'Checklist Parameters'!$H$102,"N/A")</f>
        <v>0</v>
      </c>
      <c r="Z233" s="154" t="str">
        <f>IF('Checklist Parameters'!$H$58&lt;&gt;"",((I233*'Checklist Parameters'!$H$58)*'Checklist Parameters'!$H$35)/1000,"N/A")</f>
        <v>N/A</v>
      </c>
      <c r="AA233" s="154">
        <f>IF('Checklist Parameters'!$H$101&lt;&gt;"",IFERROR(I233/'Checklist Parameters'!$H$101,0),"N/A")</f>
        <v>0</v>
      </c>
      <c r="AB233" s="148" t="str">
        <f>IF('Checklist Parameters'!$H$43&lt;&gt;"",(I233*'Checklist Parameters'!$H$43)/1000,"N/A")</f>
        <v>N/A</v>
      </c>
      <c r="AC233" s="85">
        <f>IF('Checklist Parameters'!$H$16="",$X233,IF(AND('Checklist Parameters'!$H$16&lt;$X233,'Checklist Parameters'!$H$16&gt;=3),'Checklist Parameters'!$H$16,IF(AND('Checklist Parameters'!$H$16&lt;$X233,'Checklist Parameters'!$H$16&lt;3),0,$X233)))</f>
        <v>0</v>
      </c>
      <c r="AD233" s="85" t="str">
        <f>IF(AND(I233&lt;'Checklist Parameters'!$H$22,$I233&lt;&gt;0),"Y","")</f>
        <v/>
      </c>
      <c r="AE233" s="85" t="str">
        <f>IF($AD233="Y",0,IF('Checklist Parameters'!$H$25="","&lt;no limit&gt;",ROUNDDOWN((($I233-'Checklist Parameters'!$H$24)/'Checklist Parameters'!$H$25)+1,0)))</f>
        <v>&lt;no limit&gt;</v>
      </c>
      <c r="AF233" s="174">
        <f t="shared" si="23"/>
        <v>0</v>
      </c>
      <c r="AG233" s="85">
        <f t="shared" si="18"/>
        <v>0</v>
      </c>
      <c r="AH233" s="5"/>
      <c r="AI233" s="5"/>
      <c r="AJ233" s="5"/>
      <c r="AK233" s="5"/>
      <c r="AL233" s="5"/>
      <c r="AM233" s="5"/>
      <c r="AN233" s="5"/>
      <c r="AO233" s="5"/>
      <c r="AP233" s="5"/>
      <c r="AQ233" s="5"/>
      <c r="AR233" s="5"/>
      <c r="AS233" s="5"/>
    </row>
    <row r="234" spans="1:45" s="2" customFormat="1" ht="15">
      <c r="A234" s="391"/>
      <c r="B234" s="392"/>
      <c r="C234" s="393"/>
      <c r="D234" s="393"/>
      <c r="E234" s="393"/>
      <c r="F234" s="393"/>
      <c r="G234" s="393"/>
      <c r="H234" s="394"/>
      <c r="I234" s="394"/>
      <c r="J234" s="394"/>
      <c r="K234" s="394"/>
      <c r="L234" s="394"/>
      <c r="M234" s="394"/>
      <c r="N234" s="313">
        <f>IF(IF(I234&lt;'Checklist Parameters'!$H$22,0,($I234-$L234))&lt;0,0,IF(I234&lt;'Checklist Parameters'!$H$22,0,($I234-$L234)))</f>
        <v>0</v>
      </c>
      <c r="O234" s="394"/>
      <c r="P234" s="395"/>
      <c r="Q234" s="316">
        <f t="shared" si="19"/>
        <v>0</v>
      </c>
      <c r="R234" s="87">
        <f t="shared" si="20"/>
        <v>0</v>
      </c>
      <c r="S234" s="87">
        <f>IF('Checklist Parameters'!$H$60&lt;0.2,0.2,'Checklist Parameters'!$H$60)</f>
        <v>0.72</v>
      </c>
      <c r="T234" s="88">
        <f>IF($O234="",IF('Checklist District ID'!$C$43="Y",MAX($R234:$S234)*$I234,SUM($R234:$S234)*$I234),IF(O234&gt;0,Q234*S234))</f>
        <v>0</v>
      </c>
      <c r="U234" s="88">
        <f>IF(Q234&gt;0,((I234-T234)*'Formula Matrix'!$E$39),0)</f>
        <v>0</v>
      </c>
      <c r="V234" s="88">
        <f t="shared" si="21"/>
        <v>0</v>
      </c>
      <c r="W234" s="88">
        <f>IF(V234&gt;0,(V234*'Checklist Parameters'!$H$35),0)</f>
        <v>0</v>
      </c>
      <c r="X234" s="85">
        <f t="shared" si="22"/>
        <v>0</v>
      </c>
      <c r="Y234" s="148">
        <f>IF('Checklist Parameters'!$H$102&lt;&gt;"",(I234/43560)*'Checklist Parameters'!$H$102,"N/A")</f>
        <v>0</v>
      </c>
      <c r="Z234" s="154" t="str">
        <f>IF('Checklist Parameters'!$H$58&lt;&gt;"",((I234*'Checklist Parameters'!$H$58)*'Checklist Parameters'!$H$35)/1000,"N/A")</f>
        <v>N/A</v>
      </c>
      <c r="AA234" s="154">
        <f>IF('Checklist Parameters'!$H$101&lt;&gt;"",IFERROR(I234/'Checklist Parameters'!$H$101,0),"N/A")</f>
        <v>0</v>
      </c>
      <c r="AB234" s="148" t="str">
        <f>IF('Checklist Parameters'!$H$43&lt;&gt;"",(I234*'Checklist Parameters'!$H$43)/1000,"N/A")</f>
        <v>N/A</v>
      </c>
      <c r="AC234" s="85">
        <f>IF('Checklist Parameters'!$H$16="",$X234,IF(AND('Checklist Parameters'!$H$16&lt;$X234,'Checklist Parameters'!$H$16&gt;=3),'Checklist Parameters'!$H$16,IF(AND('Checklist Parameters'!$H$16&lt;$X234,'Checklist Parameters'!$H$16&lt;3),0,$X234)))</f>
        <v>0</v>
      </c>
      <c r="AD234" s="85" t="str">
        <f>IF(AND(I234&lt;'Checklist Parameters'!$H$22,$I234&lt;&gt;0),"Y","")</f>
        <v/>
      </c>
      <c r="AE234" s="85" t="str">
        <f>IF($AD234="Y",0,IF('Checklist Parameters'!$H$25="","&lt;no limit&gt;",ROUNDDOWN((($I234-'Checklist Parameters'!$H$24)/'Checklist Parameters'!$H$25)+1,0)))</f>
        <v>&lt;no limit&gt;</v>
      </c>
      <c r="AF234" s="174">
        <f t="shared" si="23"/>
        <v>0</v>
      </c>
      <c r="AG234" s="85">
        <f t="shared" si="18"/>
        <v>0</v>
      </c>
      <c r="AH234" s="5"/>
      <c r="AI234" s="5"/>
      <c r="AJ234" s="5"/>
      <c r="AK234" s="5"/>
      <c r="AL234" s="5"/>
      <c r="AM234" s="5"/>
      <c r="AN234" s="5"/>
      <c r="AO234" s="5"/>
      <c r="AP234" s="5"/>
      <c r="AQ234" s="5"/>
      <c r="AR234" s="5"/>
      <c r="AS234" s="5"/>
    </row>
    <row r="235" spans="1:45" s="2" customFormat="1" ht="15">
      <c r="A235" s="391"/>
      <c r="B235" s="392"/>
      <c r="C235" s="393"/>
      <c r="D235" s="393"/>
      <c r="E235" s="393"/>
      <c r="F235" s="393"/>
      <c r="G235" s="393"/>
      <c r="H235" s="394"/>
      <c r="I235" s="394"/>
      <c r="J235" s="394"/>
      <c r="K235" s="394"/>
      <c r="L235" s="394"/>
      <c r="M235" s="394"/>
      <c r="N235" s="313">
        <f>IF(IF(I235&lt;'Checklist Parameters'!$H$22,0,($I235-$L235))&lt;0,0,IF(I235&lt;'Checklist Parameters'!$H$22,0,($I235-$L235)))</f>
        <v>0</v>
      </c>
      <c r="O235" s="394"/>
      <c r="P235" s="395"/>
      <c r="Q235" s="316">
        <f t="shared" si="19"/>
        <v>0</v>
      </c>
      <c r="R235" s="87">
        <f t="shared" si="20"/>
        <v>0</v>
      </c>
      <c r="S235" s="87">
        <f>IF('Checklist Parameters'!$H$60&lt;0.2,0.2,'Checklist Parameters'!$H$60)</f>
        <v>0.72</v>
      </c>
      <c r="T235" s="88">
        <f>IF($O235="",IF('Checklist District ID'!$C$43="Y",MAX($R235:$S235)*$I235,SUM($R235:$S235)*$I235),IF(O235&gt;0,Q235*S235))</f>
        <v>0</v>
      </c>
      <c r="U235" s="88">
        <f>IF(Q235&gt;0,((I235-T235)*'Formula Matrix'!$E$39),0)</f>
        <v>0</v>
      </c>
      <c r="V235" s="88">
        <f t="shared" si="21"/>
        <v>0</v>
      </c>
      <c r="W235" s="88">
        <f>IF(V235&gt;0,(V235*'Checklist Parameters'!$H$35),0)</f>
        <v>0</v>
      </c>
      <c r="X235" s="85">
        <f t="shared" si="22"/>
        <v>0</v>
      </c>
      <c r="Y235" s="148">
        <f>IF('Checklist Parameters'!$H$102&lt;&gt;"",(I235/43560)*'Checklist Parameters'!$H$102,"N/A")</f>
        <v>0</v>
      </c>
      <c r="Z235" s="154" t="str">
        <f>IF('Checklist Parameters'!$H$58&lt;&gt;"",((I235*'Checklist Parameters'!$H$58)*'Checklist Parameters'!$H$35)/1000,"N/A")</f>
        <v>N/A</v>
      </c>
      <c r="AA235" s="154">
        <f>IF('Checklist Parameters'!$H$101&lt;&gt;"",IFERROR(I235/'Checklist Parameters'!$H$101,0),"N/A")</f>
        <v>0</v>
      </c>
      <c r="AB235" s="148" t="str">
        <f>IF('Checklist Parameters'!$H$43&lt;&gt;"",(I235*'Checklist Parameters'!$H$43)/1000,"N/A")</f>
        <v>N/A</v>
      </c>
      <c r="AC235" s="85">
        <f>IF('Checklist Parameters'!$H$16="",$X235,IF(AND('Checklist Parameters'!$H$16&lt;$X235,'Checklist Parameters'!$H$16&gt;=3),'Checklist Parameters'!$H$16,IF(AND('Checklist Parameters'!$H$16&lt;$X235,'Checklist Parameters'!$H$16&lt;3),0,$X235)))</f>
        <v>0</v>
      </c>
      <c r="AD235" s="85" t="str">
        <f>IF(AND(I235&lt;'Checklist Parameters'!$H$22,$I235&lt;&gt;0),"Y","")</f>
        <v/>
      </c>
      <c r="AE235" s="85" t="str">
        <f>IF($AD235="Y",0,IF('Checklist Parameters'!$H$25="","&lt;no limit&gt;",ROUNDDOWN((($I235-'Checklist Parameters'!$H$24)/'Checklist Parameters'!$H$25)+1,0)))</f>
        <v>&lt;no limit&gt;</v>
      </c>
      <c r="AF235" s="174">
        <f t="shared" si="23"/>
        <v>0</v>
      </c>
      <c r="AG235" s="85">
        <f t="shared" si="18"/>
        <v>0</v>
      </c>
      <c r="AH235" s="5"/>
      <c r="AI235" s="5"/>
      <c r="AJ235" s="5"/>
      <c r="AK235" s="5"/>
      <c r="AL235" s="5"/>
      <c r="AM235" s="5"/>
      <c r="AN235" s="5"/>
      <c r="AO235" s="5"/>
      <c r="AP235" s="5"/>
      <c r="AQ235" s="5"/>
      <c r="AR235" s="5"/>
      <c r="AS235" s="5"/>
    </row>
    <row r="236" spans="1:45" s="2" customFormat="1" ht="15">
      <c r="A236" s="391"/>
      <c r="B236" s="392"/>
      <c r="C236" s="393"/>
      <c r="D236" s="393"/>
      <c r="E236" s="393"/>
      <c r="F236" s="393"/>
      <c r="G236" s="393"/>
      <c r="H236" s="394"/>
      <c r="I236" s="394"/>
      <c r="J236" s="394"/>
      <c r="K236" s="394"/>
      <c r="L236" s="394"/>
      <c r="M236" s="394"/>
      <c r="N236" s="313">
        <f>IF(IF(I236&lt;'Checklist Parameters'!$H$22,0,($I236-$L236))&lt;0,0,IF(I236&lt;'Checklist Parameters'!$H$22,0,($I236-$L236)))</f>
        <v>0</v>
      </c>
      <c r="O236" s="394"/>
      <c r="P236" s="395"/>
      <c r="Q236" s="316">
        <f t="shared" si="19"/>
        <v>0</v>
      </c>
      <c r="R236" s="87">
        <f t="shared" si="20"/>
        <v>0</v>
      </c>
      <c r="S236" s="87">
        <f>IF('Checklist Parameters'!$H$60&lt;0.2,0.2,'Checklist Parameters'!$H$60)</f>
        <v>0.72</v>
      </c>
      <c r="T236" s="88">
        <f>IF($O236="",IF('Checklist District ID'!$C$43="Y",MAX($R236:$S236)*$I236,SUM($R236:$S236)*$I236),IF(O236&gt;0,Q236*S236))</f>
        <v>0</v>
      </c>
      <c r="U236" s="88">
        <f>IF(Q236&gt;0,((I236-T236)*'Formula Matrix'!$E$39),0)</f>
        <v>0</v>
      </c>
      <c r="V236" s="88">
        <f t="shared" si="21"/>
        <v>0</v>
      </c>
      <c r="W236" s="88">
        <f>IF(V236&gt;0,(V236*'Checklist Parameters'!$H$35),0)</f>
        <v>0</v>
      </c>
      <c r="X236" s="85">
        <f t="shared" si="22"/>
        <v>0</v>
      </c>
      <c r="Y236" s="148">
        <f>IF('Checklist Parameters'!$H$102&lt;&gt;"",(I236/43560)*'Checklist Parameters'!$H$102,"N/A")</f>
        <v>0</v>
      </c>
      <c r="Z236" s="154" t="str">
        <f>IF('Checklist Parameters'!$H$58&lt;&gt;"",((I236*'Checklist Parameters'!$H$58)*'Checklist Parameters'!$H$35)/1000,"N/A")</f>
        <v>N/A</v>
      </c>
      <c r="AA236" s="154">
        <f>IF('Checklist Parameters'!$H$101&lt;&gt;"",IFERROR(I236/'Checklist Parameters'!$H$101,0),"N/A")</f>
        <v>0</v>
      </c>
      <c r="AB236" s="148" t="str">
        <f>IF('Checklist Parameters'!$H$43&lt;&gt;"",(I236*'Checklist Parameters'!$H$43)/1000,"N/A")</f>
        <v>N/A</v>
      </c>
      <c r="AC236" s="85">
        <f>IF('Checklist Parameters'!$H$16="",$X236,IF(AND('Checklist Parameters'!$H$16&lt;$X236,'Checklist Parameters'!$H$16&gt;=3),'Checklist Parameters'!$H$16,IF(AND('Checklist Parameters'!$H$16&lt;$X236,'Checklist Parameters'!$H$16&lt;3),0,$X236)))</f>
        <v>0</v>
      </c>
      <c r="AD236" s="85" t="str">
        <f>IF(AND(I236&lt;'Checklist Parameters'!$H$22,$I236&lt;&gt;0),"Y","")</f>
        <v/>
      </c>
      <c r="AE236" s="85" t="str">
        <f>IF($AD236="Y",0,IF('Checklist Parameters'!$H$25="","&lt;no limit&gt;",ROUNDDOWN((($I236-'Checklist Parameters'!$H$24)/'Checklist Parameters'!$H$25)+1,0)))</f>
        <v>&lt;no limit&gt;</v>
      </c>
      <c r="AF236" s="174">
        <f t="shared" si="23"/>
        <v>0</v>
      </c>
      <c r="AG236" s="85">
        <f t="shared" si="18"/>
        <v>0</v>
      </c>
      <c r="AH236" s="5"/>
      <c r="AI236" s="5"/>
      <c r="AJ236" s="5"/>
      <c r="AK236" s="5"/>
      <c r="AL236" s="5"/>
      <c r="AM236" s="5"/>
      <c r="AN236" s="5"/>
      <c r="AO236" s="5"/>
      <c r="AP236" s="5"/>
      <c r="AQ236" s="5"/>
      <c r="AR236" s="5"/>
      <c r="AS236" s="5"/>
    </row>
    <row r="237" spans="1:45" s="2" customFormat="1" ht="15">
      <c r="A237" s="391"/>
      <c r="B237" s="392"/>
      <c r="C237" s="393"/>
      <c r="D237" s="393"/>
      <c r="E237" s="393"/>
      <c r="F237" s="393"/>
      <c r="G237" s="393"/>
      <c r="H237" s="394"/>
      <c r="I237" s="394"/>
      <c r="J237" s="394"/>
      <c r="K237" s="394"/>
      <c r="L237" s="394"/>
      <c r="M237" s="394"/>
      <c r="N237" s="313">
        <f>IF(IF(I237&lt;'Checklist Parameters'!$H$22,0,($I237-$L237))&lt;0,0,IF(I237&lt;'Checklist Parameters'!$H$22,0,($I237-$L237)))</f>
        <v>0</v>
      </c>
      <c r="O237" s="394"/>
      <c r="P237" s="395"/>
      <c r="Q237" s="316">
        <f t="shared" si="19"/>
        <v>0</v>
      </c>
      <c r="R237" s="87">
        <f t="shared" si="20"/>
        <v>0</v>
      </c>
      <c r="S237" s="87">
        <f>IF('Checklist Parameters'!$H$60&lt;0.2,0.2,'Checklist Parameters'!$H$60)</f>
        <v>0.72</v>
      </c>
      <c r="T237" s="88">
        <f>IF($O237="",IF('Checklist District ID'!$C$43="Y",MAX($R237:$S237)*$I237,SUM($R237:$S237)*$I237),IF(O237&gt;0,Q237*S237))</f>
        <v>0</v>
      </c>
      <c r="U237" s="88">
        <f>IF(Q237&gt;0,((I237-T237)*'Formula Matrix'!$E$39),0)</f>
        <v>0</v>
      </c>
      <c r="V237" s="88">
        <f t="shared" si="21"/>
        <v>0</v>
      </c>
      <c r="W237" s="88">
        <f>IF(V237&gt;0,(V237*'Checklist Parameters'!$H$35),0)</f>
        <v>0</v>
      </c>
      <c r="X237" s="85">
        <f t="shared" si="22"/>
        <v>0</v>
      </c>
      <c r="Y237" s="148">
        <f>IF('Checklist Parameters'!$H$102&lt;&gt;"",(I237/43560)*'Checklist Parameters'!$H$102,"N/A")</f>
        <v>0</v>
      </c>
      <c r="Z237" s="154" t="str">
        <f>IF('Checklist Parameters'!$H$58&lt;&gt;"",((I237*'Checklist Parameters'!$H$58)*'Checklist Parameters'!$H$35)/1000,"N/A")</f>
        <v>N/A</v>
      </c>
      <c r="AA237" s="154">
        <f>IF('Checklist Parameters'!$H$101&lt;&gt;"",IFERROR(I237/'Checklist Parameters'!$H$101,0),"N/A")</f>
        <v>0</v>
      </c>
      <c r="AB237" s="148" t="str">
        <f>IF('Checklist Parameters'!$H$43&lt;&gt;"",(I237*'Checklist Parameters'!$H$43)/1000,"N/A")</f>
        <v>N/A</v>
      </c>
      <c r="AC237" s="85">
        <f>IF('Checklist Parameters'!$H$16="",$X237,IF(AND('Checklist Parameters'!$H$16&lt;$X237,'Checklist Parameters'!$H$16&gt;=3),'Checklist Parameters'!$H$16,IF(AND('Checklist Parameters'!$H$16&lt;$X237,'Checklist Parameters'!$H$16&lt;3),0,$X237)))</f>
        <v>0</v>
      </c>
      <c r="AD237" s="85" t="str">
        <f>IF(AND(I237&lt;'Checklist Parameters'!$H$22,$I237&lt;&gt;0),"Y","")</f>
        <v/>
      </c>
      <c r="AE237" s="85" t="str">
        <f>IF($AD237="Y",0,IF('Checklist Parameters'!$H$25="","&lt;no limit&gt;",ROUNDDOWN((($I237-'Checklist Parameters'!$H$24)/'Checklist Parameters'!$H$25)+1,0)))</f>
        <v>&lt;no limit&gt;</v>
      </c>
      <c r="AF237" s="174">
        <f t="shared" si="23"/>
        <v>0</v>
      </c>
      <c r="AG237" s="85">
        <f t="shared" si="18"/>
        <v>0</v>
      </c>
      <c r="AH237" s="5"/>
      <c r="AI237" s="5"/>
      <c r="AJ237" s="5"/>
      <c r="AK237" s="5"/>
      <c r="AL237" s="5"/>
      <c r="AM237" s="5"/>
      <c r="AN237" s="5"/>
      <c r="AO237" s="5"/>
      <c r="AP237" s="5"/>
      <c r="AQ237" s="5"/>
      <c r="AR237" s="5"/>
      <c r="AS237" s="5"/>
    </row>
    <row r="238" spans="1:45" s="2" customFormat="1" ht="15">
      <c r="A238" s="391"/>
      <c r="B238" s="392"/>
      <c r="C238" s="393"/>
      <c r="D238" s="393"/>
      <c r="E238" s="393"/>
      <c r="F238" s="393"/>
      <c r="G238" s="393"/>
      <c r="H238" s="394"/>
      <c r="I238" s="394"/>
      <c r="J238" s="394"/>
      <c r="K238" s="394"/>
      <c r="L238" s="394"/>
      <c r="M238" s="394"/>
      <c r="N238" s="313">
        <f>IF(IF(I238&lt;'Checklist Parameters'!$H$22,0,($I238-$L238))&lt;0,0,IF(I238&lt;'Checklist Parameters'!$H$22,0,($I238-$L238)))</f>
        <v>0</v>
      </c>
      <c r="O238" s="394"/>
      <c r="P238" s="395"/>
      <c r="Q238" s="316">
        <f t="shared" si="19"/>
        <v>0</v>
      </c>
      <c r="R238" s="87">
        <f t="shared" si="20"/>
        <v>0</v>
      </c>
      <c r="S238" s="87">
        <f>IF('Checklist Parameters'!$H$60&lt;0.2,0.2,'Checklist Parameters'!$H$60)</f>
        <v>0.72</v>
      </c>
      <c r="T238" s="88">
        <f>IF($O238="",IF('Checklist District ID'!$C$43="Y",MAX($R238:$S238)*$I238,SUM($R238:$S238)*$I238),IF(O238&gt;0,Q238*S238))</f>
        <v>0</v>
      </c>
      <c r="U238" s="88">
        <f>IF(Q238&gt;0,((I238-T238)*'Formula Matrix'!$E$39),0)</f>
        <v>0</v>
      </c>
      <c r="V238" s="88">
        <f t="shared" si="21"/>
        <v>0</v>
      </c>
      <c r="W238" s="88">
        <f>IF(V238&gt;0,(V238*'Checklist Parameters'!$H$35),0)</f>
        <v>0</v>
      </c>
      <c r="X238" s="85">
        <f t="shared" si="22"/>
        <v>0</v>
      </c>
      <c r="Y238" s="148">
        <f>IF('Checklist Parameters'!$H$102&lt;&gt;"",(I238/43560)*'Checklist Parameters'!$H$102,"N/A")</f>
        <v>0</v>
      </c>
      <c r="Z238" s="154" t="str">
        <f>IF('Checklist Parameters'!$H$58&lt;&gt;"",((I238*'Checklist Parameters'!$H$58)*'Checklist Parameters'!$H$35)/1000,"N/A")</f>
        <v>N/A</v>
      </c>
      <c r="AA238" s="154">
        <f>IF('Checklist Parameters'!$H$101&lt;&gt;"",IFERROR(I238/'Checklist Parameters'!$H$101,0),"N/A")</f>
        <v>0</v>
      </c>
      <c r="AB238" s="148" t="str">
        <f>IF('Checklist Parameters'!$H$43&lt;&gt;"",(I238*'Checklist Parameters'!$H$43)/1000,"N/A")</f>
        <v>N/A</v>
      </c>
      <c r="AC238" s="85">
        <f>IF('Checklist Parameters'!$H$16="",$X238,IF(AND('Checklist Parameters'!$H$16&lt;$X238,'Checklist Parameters'!$H$16&gt;=3),'Checklist Parameters'!$H$16,IF(AND('Checklist Parameters'!$H$16&lt;$X238,'Checklist Parameters'!$H$16&lt;3),0,$X238)))</f>
        <v>0</v>
      </c>
      <c r="AD238" s="85" t="str">
        <f>IF(AND(I238&lt;'Checklist Parameters'!$H$22,$I238&lt;&gt;0),"Y","")</f>
        <v/>
      </c>
      <c r="AE238" s="85" t="str">
        <f>IF($AD238="Y",0,IF('Checklist Parameters'!$H$25="","&lt;no limit&gt;",ROUNDDOWN((($I238-'Checklist Parameters'!$H$24)/'Checklist Parameters'!$H$25)+1,0)))</f>
        <v>&lt;no limit&gt;</v>
      </c>
      <c r="AF238" s="174">
        <f t="shared" si="23"/>
        <v>0</v>
      </c>
      <c r="AG238" s="85">
        <f t="shared" si="18"/>
        <v>0</v>
      </c>
      <c r="AH238" s="5"/>
      <c r="AI238" s="5"/>
      <c r="AJ238" s="5"/>
      <c r="AK238" s="5"/>
      <c r="AL238" s="5"/>
      <c r="AM238" s="5"/>
      <c r="AN238" s="5"/>
      <c r="AO238" s="5"/>
      <c r="AP238" s="5"/>
      <c r="AQ238" s="5"/>
      <c r="AR238" s="5"/>
      <c r="AS238" s="5"/>
    </row>
    <row r="239" spans="1:45" s="2" customFormat="1" ht="15">
      <c r="A239" s="391"/>
      <c r="B239" s="392"/>
      <c r="C239" s="393"/>
      <c r="D239" s="393"/>
      <c r="E239" s="393"/>
      <c r="F239" s="393"/>
      <c r="G239" s="393"/>
      <c r="H239" s="394"/>
      <c r="I239" s="394"/>
      <c r="J239" s="394"/>
      <c r="K239" s="394"/>
      <c r="L239" s="394"/>
      <c r="M239" s="394"/>
      <c r="N239" s="313">
        <f>IF(IF(I239&lt;'Checklist Parameters'!$H$22,0,($I239-$L239))&lt;0,0,IF(I239&lt;'Checklist Parameters'!$H$22,0,($I239-$L239)))</f>
        <v>0</v>
      </c>
      <c r="O239" s="394"/>
      <c r="P239" s="395"/>
      <c r="Q239" s="316">
        <f t="shared" si="19"/>
        <v>0</v>
      </c>
      <c r="R239" s="87">
        <f t="shared" si="20"/>
        <v>0</v>
      </c>
      <c r="S239" s="87">
        <f>IF('Checklist Parameters'!$H$60&lt;0.2,0.2,'Checklist Parameters'!$H$60)</f>
        <v>0.72</v>
      </c>
      <c r="T239" s="88">
        <f>IF($O239="",IF('Checklist District ID'!$C$43="Y",MAX($R239:$S239)*$I239,SUM($R239:$S239)*$I239),IF(O239&gt;0,Q239*S239))</f>
        <v>0</v>
      </c>
      <c r="U239" s="88">
        <f>IF(Q239&gt;0,((I239-T239)*'Formula Matrix'!$E$39),0)</f>
        <v>0</v>
      </c>
      <c r="V239" s="88">
        <f t="shared" si="21"/>
        <v>0</v>
      </c>
      <c r="W239" s="88">
        <f>IF(V239&gt;0,(V239*'Checklist Parameters'!$H$35),0)</f>
        <v>0</v>
      </c>
      <c r="X239" s="85">
        <f t="shared" si="22"/>
        <v>0</v>
      </c>
      <c r="Y239" s="148">
        <f>IF('Checklist Parameters'!$H$102&lt;&gt;"",(I239/43560)*'Checklist Parameters'!$H$102,"N/A")</f>
        <v>0</v>
      </c>
      <c r="Z239" s="154" t="str">
        <f>IF('Checklist Parameters'!$H$58&lt;&gt;"",((I239*'Checklist Parameters'!$H$58)*'Checklist Parameters'!$H$35)/1000,"N/A")</f>
        <v>N/A</v>
      </c>
      <c r="AA239" s="154">
        <f>IF('Checklist Parameters'!$H$101&lt;&gt;"",IFERROR(I239/'Checklist Parameters'!$H$101,0),"N/A")</f>
        <v>0</v>
      </c>
      <c r="AB239" s="148" t="str">
        <f>IF('Checklist Parameters'!$H$43&lt;&gt;"",(I239*'Checklist Parameters'!$H$43)/1000,"N/A")</f>
        <v>N/A</v>
      </c>
      <c r="AC239" s="85">
        <f>IF('Checklist Parameters'!$H$16="",$X239,IF(AND('Checklist Parameters'!$H$16&lt;$X239,'Checklist Parameters'!$H$16&gt;=3),'Checklist Parameters'!$H$16,IF(AND('Checklist Parameters'!$H$16&lt;$X239,'Checklist Parameters'!$H$16&lt;3),0,$X239)))</f>
        <v>0</v>
      </c>
      <c r="AD239" s="85" t="str">
        <f>IF(AND(I239&lt;'Checklist Parameters'!$H$22,$I239&lt;&gt;0),"Y","")</f>
        <v/>
      </c>
      <c r="AE239" s="85" t="str">
        <f>IF($AD239="Y",0,IF('Checklist Parameters'!$H$25="","&lt;no limit&gt;",ROUNDDOWN((($I239-'Checklist Parameters'!$H$24)/'Checklist Parameters'!$H$25)+1,0)))</f>
        <v>&lt;no limit&gt;</v>
      </c>
      <c r="AF239" s="174">
        <f t="shared" si="23"/>
        <v>0</v>
      </c>
      <c r="AG239" s="85">
        <f t="shared" si="18"/>
        <v>0</v>
      </c>
      <c r="AH239" s="5"/>
      <c r="AI239" s="5"/>
      <c r="AJ239" s="5"/>
      <c r="AK239" s="5"/>
      <c r="AL239" s="5"/>
      <c r="AM239" s="5"/>
      <c r="AN239" s="5"/>
      <c r="AO239" s="5"/>
      <c r="AP239" s="5"/>
      <c r="AQ239" s="5"/>
      <c r="AR239" s="5"/>
      <c r="AS239" s="5"/>
    </row>
    <row r="240" spans="1:45" s="2" customFormat="1" ht="15">
      <c r="A240" s="391"/>
      <c r="B240" s="392"/>
      <c r="C240" s="393"/>
      <c r="D240" s="393"/>
      <c r="E240" s="393"/>
      <c r="F240" s="393"/>
      <c r="G240" s="393"/>
      <c r="H240" s="394"/>
      <c r="I240" s="394"/>
      <c r="J240" s="394"/>
      <c r="K240" s="394"/>
      <c r="L240" s="394"/>
      <c r="M240" s="394"/>
      <c r="N240" s="313">
        <f>IF(IF(I240&lt;'Checklist Parameters'!$H$22,0,($I240-$L240))&lt;0,0,IF(I240&lt;'Checklist Parameters'!$H$22,0,($I240-$L240)))</f>
        <v>0</v>
      </c>
      <c r="O240" s="394"/>
      <c r="P240" s="395"/>
      <c r="Q240" s="316">
        <f t="shared" si="19"/>
        <v>0</v>
      </c>
      <c r="R240" s="87">
        <f t="shared" si="20"/>
        <v>0</v>
      </c>
      <c r="S240" s="87">
        <f>IF('Checklist Parameters'!$H$60&lt;0.2,0.2,'Checklist Parameters'!$H$60)</f>
        <v>0.72</v>
      </c>
      <c r="T240" s="88">
        <f>IF($O240="",IF('Checklist District ID'!$C$43="Y",MAX($R240:$S240)*$I240,SUM($R240:$S240)*$I240),IF(O240&gt;0,Q240*S240))</f>
        <v>0</v>
      </c>
      <c r="U240" s="88">
        <f>IF(Q240&gt;0,((I240-T240)*'Formula Matrix'!$E$39),0)</f>
        <v>0</v>
      </c>
      <c r="V240" s="88">
        <f t="shared" si="21"/>
        <v>0</v>
      </c>
      <c r="W240" s="88">
        <f>IF(V240&gt;0,(V240*'Checklist Parameters'!$H$35),0)</f>
        <v>0</v>
      </c>
      <c r="X240" s="85">
        <f t="shared" si="22"/>
        <v>0</v>
      </c>
      <c r="Y240" s="148">
        <f>IF('Checklist Parameters'!$H$102&lt;&gt;"",(I240/43560)*'Checklist Parameters'!$H$102,"N/A")</f>
        <v>0</v>
      </c>
      <c r="Z240" s="154" t="str">
        <f>IF('Checklist Parameters'!$H$58&lt;&gt;"",((I240*'Checklist Parameters'!$H$58)*'Checklist Parameters'!$H$35)/1000,"N/A")</f>
        <v>N/A</v>
      </c>
      <c r="AA240" s="154">
        <f>IF('Checklist Parameters'!$H$101&lt;&gt;"",IFERROR(I240/'Checklist Parameters'!$H$101,0),"N/A")</f>
        <v>0</v>
      </c>
      <c r="AB240" s="148" t="str">
        <f>IF('Checklist Parameters'!$H$43&lt;&gt;"",(I240*'Checklist Parameters'!$H$43)/1000,"N/A")</f>
        <v>N/A</v>
      </c>
      <c r="AC240" s="85">
        <f>IF('Checklist Parameters'!$H$16="",$X240,IF(AND('Checklist Parameters'!$H$16&lt;$X240,'Checklist Parameters'!$H$16&gt;=3),'Checklist Parameters'!$H$16,IF(AND('Checklist Parameters'!$H$16&lt;$X240,'Checklist Parameters'!$H$16&lt;3),0,$X240)))</f>
        <v>0</v>
      </c>
      <c r="AD240" s="85" t="str">
        <f>IF(AND(I240&lt;'Checklist Parameters'!$H$22,$I240&lt;&gt;0),"Y","")</f>
        <v/>
      </c>
      <c r="AE240" s="85" t="str">
        <f>IF($AD240="Y",0,IF('Checklist Parameters'!$H$25="","&lt;no limit&gt;",ROUNDDOWN((($I240-'Checklist Parameters'!$H$24)/'Checklist Parameters'!$H$25)+1,0)))</f>
        <v>&lt;no limit&gt;</v>
      </c>
      <c r="AF240" s="174">
        <f t="shared" si="23"/>
        <v>0</v>
      </c>
      <c r="AG240" s="85">
        <f t="shared" si="18"/>
        <v>0</v>
      </c>
      <c r="AH240" s="5"/>
      <c r="AI240" s="5"/>
      <c r="AJ240" s="5"/>
      <c r="AK240" s="5"/>
      <c r="AL240" s="5"/>
      <c r="AM240" s="5"/>
      <c r="AN240" s="5"/>
      <c r="AO240" s="5"/>
      <c r="AP240" s="5"/>
      <c r="AQ240" s="5"/>
      <c r="AR240" s="5"/>
      <c r="AS240" s="5"/>
    </row>
    <row r="241" spans="1:45" s="2" customFormat="1" ht="15">
      <c r="A241" s="391"/>
      <c r="B241" s="392"/>
      <c r="C241" s="393"/>
      <c r="D241" s="393"/>
      <c r="E241" s="393"/>
      <c r="F241" s="393"/>
      <c r="G241" s="393"/>
      <c r="H241" s="394"/>
      <c r="I241" s="394"/>
      <c r="J241" s="394"/>
      <c r="K241" s="394"/>
      <c r="L241" s="394"/>
      <c r="M241" s="394"/>
      <c r="N241" s="313">
        <f>IF(IF(I241&lt;'Checklist Parameters'!$H$22,0,($I241-$L241))&lt;0,0,IF(I241&lt;'Checklist Parameters'!$H$22,0,($I241-$L241)))</f>
        <v>0</v>
      </c>
      <c r="O241" s="394"/>
      <c r="P241" s="395"/>
      <c r="Q241" s="316">
        <f t="shared" si="19"/>
        <v>0</v>
      </c>
      <c r="R241" s="87">
        <f t="shared" si="20"/>
        <v>0</v>
      </c>
      <c r="S241" s="87">
        <f>IF('Checklist Parameters'!$H$60&lt;0.2,0.2,'Checklist Parameters'!$H$60)</f>
        <v>0.72</v>
      </c>
      <c r="T241" s="88">
        <f>IF($O241="",IF('Checklist District ID'!$C$43="Y",MAX($R241:$S241)*$I241,SUM($R241:$S241)*$I241),IF(O241&gt;0,Q241*S241))</f>
        <v>0</v>
      </c>
      <c r="U241" s="88">
        <f>IF(Q241&gt;0,((I241-T241)*'Formula Matrix'!$E$39),0)</f>
        <v>0</v>
      </c>
      <c r="V241" s="88">
        <f t="shared" si="21"/>
        <v>0</v>
      </c>
      <c r="W241" s="88">
        <f>IF(V241&gt;0,(V241*'Checklist Parameters'!$H$35),0)</f>
        <v>0</v>
      </c>
      <c r="X241" s="85">
        <f t="shared" si="22"/>
        <v>0</v>
      </c>
      <c r="Y241" s="148">
        <f>IF('Checklist Parameters'!$H$102&lt;&gt;"",(I241/43560)*'Checklist Parameters'!$H$102,"N/A")</f>
        <v>0</v>
      </c>
      <c r="Z241" s="154" t="str">
        <f>IF('Checklist Parameters'!$H$58&lt;&gt;"",((I241*'Checklist Parameters'!$H$58)*'Checklist Parameters'!$H$35)/1000,"N/A")</f>
        <v>N/A</v>
      </c>
      <c r="AA241" s="154">
        <f>IF('Checklist Parameters'!$H$101&lt;&gt;"",IFERROR(I241/'Checklist Parameters'!$H$101,0),"N/A")</f>
        <v>0</v>
      </c>
      <c r="AB241" s="148" t="str">
        <f>IF('Checklist Parameters'!$H$43&lt;&gt;"",(I241*'Checklist Parameters'!$H$43)/1000,"N/A")</f>
        <v>N/A</v>
      </c>
      <c r="AC241" s="85">
        <f>IF('Checklist Parameters'!$H$16="",$X241,IF(AND('Checklist Parameters'!$H$16&lt;$X241,'Checklist Parameters'!$H$16&gt;=3),'Checklist Parameters'!$H$16,IF(AND('Checklist Parameters'!$H$16&lt;$X241,'Checklist Parameters'!$H$16&lt;3),0,$X241)))</f>
        <v>0</v>
      </c>
      <c r="AD241" s="85" t="str">
        <f>IF(AND(I241&lt;'Checklist Parameters'!$H$22,$I241&lt;&gt;0),"Y","")</f>
        <v/>
      </c>
      <c r="AE241" s="85" t="str">
        <f>IF($AD241="Y",0,IF('Checklist Parameters'!$H$25="","&lt;no limit&gt;",ROUNDDOWN((($I241-'Checklist Parameters'!$H$24)/'Checklist Parameters'!$H$25)+1,0)))</f>
        <v>&lt;no limit&gt;</v>
      </c>
      <c r="AF241" s="174">
        <f t="shared" si="23"/>
        <v>0</v>
      </c>
      <c r="AG241" s="85">
        <f t="shared" si="18"/>
        <v>0</v>
      </c>
      <c r="AH241" s="5"/>
      <c r="AI241" s="5"/>
      <c r="AJ241" s="5"/>
      <c r="AK241" s="5"/>
      <c r="AL241" s="5"/>
      <c r="AM241" s="5"/>
      <c r="AN241" s="5"/>
      <c r="AO241" s="5"/>
      <c r="AP241" s="5"/>
      <c r="AQ241" s="5"/>
      <c r="AR241" s="5"/>
      <c r="AS241" s="5"/>
    </row>
    <row r="242" spans="1:45" s="2" customFormat="1" ht="15">
      <c r="A242" s="391"/>
      <c r="B242" s="392"/>
      <c r="C242" s="393"/>
      <c r="D242" s="393"/>
      <c r="E242" s="393"/>
      <c r="F242" s="393"/>
      <c r="G242" s="393"/>
      <c r="H242" s="394"/>
      <c r="I242" s="394"/>
      <c r="J242" s="394"/>
      <c r="K242" s="394"/>
      <c r="L242" s="394"/>
      <c r="M242" s="394"/>
      <c r="N242" s="313">
        <f>IF(IF(I242&lt;'Checklist Parameters'!$H$22,0,($I242-$L242))&lt;0,0,IF(I242&lt;'Checklist Parameters'!$H$22,0,($I242-$L242)))</f>
        <v>0</v>
      </c>
      <c r="O242" s="394"/>
      <c r="P242" s="395"/>
      <c r="Q242" s="316">
        <f t="shared" si="19"/>
        <v>0</v>
      </c>
      <c r="R242" s="87">
        <f t="shared" si="20"/>
        <v>0</v>
      </c>
      <c r="S242" s="87">
        <f>IF('Checklist Parameters'!$H$60&lt;0.2,0.2,'Checklist Parameters'!$H$60)</f>
        <v>0.72</v>
      </c>
      <c r="T242" s="88">
        <f>IF($O242="",IF('Checklist District ID'!$C$43="Y",MAX($R242:$S242)*$I242,SUM($R242:$S242)*$I242),IF(O242&gt;0,Q242*S242))</f>
        <v>0</v>
      </c>
      <c r="U242" s="88">
        <f>IF(Q242&gt;0,((I242-T242)*'Formula Matrix'!$E$39),0)</f>
        <v>0</v>
      </c>
      <c r="V242" s="88">
        <f t="shared" si="21"/>
        <v>0</v>
      </c>
      <c r="W242" s="88">
        <f>IF(V242&gt;0,(V242*'Checklist Parameters'!$H$35),0)</f>
        <v>0</v>
      </c>
      <c r="X242" s="85">
        <f t="shared" si="22"/>
        <v>0</v>
      </c>
      <c r="Y242" s="148">
        <f>IF('Checklist Parameters'!$H$102&lt;&gt;"",(I242/43560)*'Checklist Parameters'!$H$102,"N/A")</f>
        <v>0</v>
      </c>
      <c r="Z242" s="154" t="str">
        <f>IF('Checklist Parameters'!$H$58&lt;&gt;"",((I242*'Checklist Parameters'!$H$58)*'Checklist Parameters'!$H$35)/1000,"N/A")</f>
        <v>N/A</v>
      </c>
      <c r="AA242" s="154">
        <f>IF('Checklist Parameters'!$H$101&lt;&gt;"",IFERROR(I242/'Checklist Parameters'!$H$101,0),"N/A")</f>
        <v>0</v>
      </c>
      <c r="AB242" s="148" t="str">
        <f>IF('Checklist Parameters'!$H$43&lt;&gt;"",(I242*'Checklist Parameters'!$H$43)/1000,"N/A")</f>
        <v>N/A</v>
      </c>
      <c r="AC242" s="85">
        <f>IF('Checklist Parameters'!$H$16="",$X242,IF(AND('Checklist Parameters'!$H$16&lt;$X242,'Checklist Parameters'!$H$16&gt;=3),'Checklist Parameters'!$H$16,IF(AND('Checklist Parameters'!$H$16&lt;$X242,'Checklist Parameters'!$H$16&lt;3),0,$X242)))</f>
        <v>0</v>
      </c>
      <c r="AD242" s="85" t="str">
        <f>IF(AND(I242&lt;'Checklist Parameters'!$H$22,$I242&lt;&gt;0),"Y","")</f>
        <v/>
      </c>
      <c r="AE242" s="85" t="str">
        <f>IF($AD242="Y",0,IF('Checklist Parameters'!$H$25="","&lt;no limit&gt;",ROUNDDOWN((($I242-'Checklist Parameters'!$H$24)/'Checklist Parameters'!$H$25)+1,0)))</f>
        <v>&lt;no limit&gt;</v>
      </c>
      <c r="AF242" s="174">
        <f t="shared" si="23"/>
        <v>0</v>
      </c>
      <c r="AG242" s="85">
        <f t="shared" si="18"/>
        <v>0</v>
      </c>
      <c r="AH242" s="5"/>
      <c r="AI242" s="5"/>
      <c r="AJ242" s="5"/>
      <c r="AK242" s="5"/>
      <c r="AL242" s="5"/>
      <c r="AM242" s="5"/>
      <c r="AN242" s="5"/>
      <c r="AO242" s="5"/>
      <c r="AP242" s="5"/>
      <c r="AQ242" s="5"/>
      <c r="AR242" s="5"/>
      <c r="AS242" s="5"/>
    </row>
    <row r="243" spans="1:45" s="2" customFormat="1" ht="15">
      <c r="A243" s="391"/>
      <c r="B243" s="392"/>
      <c r="C243" s="393"/>
      <c r="D243" s="393"/>
      <c r="E243" s="393"/>
      <c r="F243" s="393"/>
      <c r="G243" s="393"/>
      <c r="H243" s="394"/>
      <c r="I243" s="394"/>
      <c r="J243" s="394"/>
      <c r="K243" s="394"/>
      <c r="L243" s="394"/>
      <c r="M243" s="394"/>
      <c r="N243" s="313">
        <f>IF(IF(I243&lt;'Checklist Parameters'!$H$22,0,($I243-$L243))&lt;0,0,IF(I243&lt;'Checklist Parameters'!$H$22,0,($I243-$L243)))</f>
        <v>0</v>
      </c>
      <c r="O243" s="394"/>
      <c r="P243" s="395"/>
      <c r="Q243" s="316">
        <f t="shared" si="19"/>
        <v>0</v>
      </c>
      <c r="R243" s="87">
        <f t="shared" si="20"/>
        <v>0</v>
      </c>
      <c r="S243" s="87">
        <f>IF('Checklist Parameters'!$H$60&lt;0.2,0.2,'Checklist Parameters'!$H$60)</f>
        <v>0.72</v>
      </c>
      <c r="T243" s="88">
        <f>IF($O243="",IF('Checklist District ID'!$C$43="Y",MAX($R243:$S243)*$I243,SUM($R243:$S243)*$I243),IF(O243&gt;0,Q243*S243))</f>
        <v>0</v>
      </c>
      <c r="U243" s="88">
        <f>IF(Q243&gt;0,((I243-T243)*'Formula Matrix'!$E$39),0)</f>
        <v>0</v>
      </c>
      <c r="V243" s="88">
        <f t="shared" si="21"/>
        <v>0</v>
      </c>
      <c r="W243" s="88">
        <f>IF(V243&gt;0,(V243*'Checklist Parameters'!$H$35),0)</f>
        <v>0</v>
      </c>
      <c r="X243" s="85">
        <f t="shared" si="22"/>
        <v>0</v>
      </c>
      <c r="Y243" s="148">
        <f>IF('Checklist Parameters'!$H$102&lt;&gt;"",(I243/43560)*'Checklist Parameters'!$H$102,"N/A")</f>
        <v>0</v>
      </c>
      <c r="Z243" s="154" t="str">
        <f>IF('Checklist Parameters'!$H$58&lt;&gt;"",((I243*'Checklist Parameters'!$H$58)*'Checklist Parameters'!$H$35)/1000,"N/A")</f>
        <v>N/A</v>
      </c>
      <c r="AA243" s="154">
        <f>IF('Checklist Parameters'!$H$101&lt;&gt;"",IFERROR(I243/'Checklist Parameters'!$H$101,0),"N/A")</f>
        <v>0</v>
      </c>
      <c r="AB243" s="148" t="str">
        <f>IF('Checklist Parameters'!$H$43&lt;&gt;"",(I243*'Checklist Parameters'!$H$43)/1000,"N/A")</f>
        <v>N/A</v>
      </c>
      <c r="AC243" s="85">
        <f>IF('Checklist Parameters'!$H$16="",$X243,IF(AND('Checklist Parameters'!$H$16&lt;$X243,'Checklist Parameters'!$H$16&gt;=3),'Checklist Parameters'!$H$16,IF(AND('Checklist Parameters'!$H$16&lt;$X243,'Checklist Parameters'!$H$16&lt;3),0,$X243)))</f>
        <v>0</v>
      </c>
      <c r="AD243" s="85" t="str">
        <f>IF(AND(I243&lt;'Checklist Parameters'!$H$22,$I243&lt;&gt;0),"Y","")</f>
        <v/>
      </c>
      <c r="AE243" s="85" t="str">
        <f>IF($AD243="Y",0,IF('Checklist Parameters'!$H$25="","&lt;no limit&gt;",ROUNDDOWN((($I243-'Checklist Parameters'!$H$24)/'Checklist Parameters'!$H$25)+1,0)))</f>
        <v>&lt;no limit&gt;</v>
      </c>
      <c r="AF243" s="174">
        <f t="shared" si="23"/>
        <v>0</v>
      </c>
      <c r="AG243" s="85">
        <f t="shared" si="18"/>
        <v>0</v>
      </c>
      <c r="AH243" s="5"/>
      <c r="AI243" s="5"/>
      <c r="AJ243" s="5"/>
      <c r="AK243" s="5"/>
      <c r="AL243" s="5"/>
      <c r="AM243" s="5"/>
      <c r="AN243" s="5"/>
      <c r="AO243" s="5"/>
      <c r="AP243" s="5"/>
      <c r="AQ243" s="5"/>
      <c r="AR243" s="5"/>
      <c r="AS243" s="5"/>
    </row>
    <row r="244" spans="1:45" s="2" customFormat="1" ht="15">
      <c r="A244" s="391"/>
      <c r="B244" s="392"/>
      <c r="C244" s="393"/>
      <c r="D244" s="393"/>
      <c r="E244" s="393"/>
      <c r="F244" s="393"/>
      <c r="G244" s="393"/>
      <c r="H244" s="394"/>
      <c r="I244" s="394"/>
      <c r="J244" s="394"/>
      <c r="K244" s="394"/>
      <c r="L244" s="394"/>
      <c r="M244" s="394"/>
      <c r="N244" s="313">
        <f>IF(IF(I244&lt;'Checklist Parameters'!$H$22,0,($I244-$L244))&lt;0,0,IF(I244&lt;'Checklist Parameters'!$H$22,0,($I244-$L244)))</f>
        <v>0</v>
      </c>
      <c r="O244" s="394"/>
      <c r="P244" s="395"/>
      <c r="Q244" s="316">
        <f t="shared" si="19"/>
        <v>0</v>
      </c>
      <c r="R244" s="87">
        <f t="shared" si="20"/>
        <v>0</v>
      </c>
      <c r="S244" s="87">
        <f>IF('Checklist Parameters'!$H$60&lt;0.2,0.2,'Checklist Parameters'!$H$60)</f>
        <v>0.72</v>
      </c>
      <c r="T244" s="88">
        <f>IF($O244="",IF('Checklist District ID'!$C$43="Y",MAX($R244:$S244)*$I244,SUM($R244:$S244)*$I244),IF(O244&gt;0,Q244*S244))</f>
        <v>0</v>
      </c>
      <c r="U244" s="88">
        <f>IF(Q244&gt;0,((I244-T244)*'Formula Matrix'!$E$39),0)</f>
        <v>0</v>
      </c>
      <c r="V244" s="88">
        <f t="shared" si="21"/>
        <v>0</v>
      </c>
      <c r="W244" s="88">
        <f>IF(V244&gt;0,(V244*'Checklist Parameters'!$H$35),0)</f>
        <v>0</v>
      </c>
      <c r="X244" s="85">
        <f t="shared" si="22"/>
        <v>0</v>
      </c>
      <c r="Y244" s="148">
        <f>IF('Checklist Parameters'!$H$102&lt;&gt;"",(I244/43560)*'Checklist Parameters'!$H$102,"N/A")</f>
        <v>0</v>
      </c>
      <c r="Z244" s="154" t="str">
        <f>IF('Checklist Parameters'!$H$58&lt;&gt;"",((I244*'Checklist Parameters'!$H$58)*'Checklist Parameters'!$H$35)/1000,"N/A")</f>
        <v>N/A</v>
      </c>
      <c r="AA244" s="154">
        <f>IF('Checklist Parameters'!$H$101&lt;&gt;"",IFERROR(I244/'Checklist Parameters'!$H$101,0),"N/A")</f>
        <v>0</v>
      </c>
      <c r="AB244" s="148" t="str">
        <f>IF('Checklist Parameters'!$H$43&lt;&gt;"",(I244*'Checklist Parameters'!$H$43)/1000,"N/A")</f>
        <v>N/A</v>
      </c>
      <c r="AC244" s="85">
        <f>IF('Checklist Parameters'!$H$16="",$X244,IF(AND('Checklist Parameters'!$H$16&lt;$X244,'Checklist Parameters'!$H$16&gt;=3),'Checklist Parameters'!$H$16,IF(AND('Checklist Parameters'!$H$16&lt;$X244,'Checklist Parameters'!$H$16&lt;3),0,$X244)))</f>
        <v>0</v>
      </c>
      <c r="AD244" s="85" t="str">
        <f>IF(AND(I244&lt;'Checklist Parameters'!$H$22,$I244&lt;&gt;0),"Y","")</f>
        <v/>
      </c>
      <c r="AE244" s="85" t="str">
        <f>IF($AD244="Y",0,IF('Checklist Parameters'!$H$25="","&lt;no limit&gt;",ROUNDDOWN((($I244-'Checklist Parameters'!$H$24)/'Checklist Parameters'!$H$25)+1,0)))</f>
        <v>&lt;no limit&gt;</v>
      </c>
      <c r="AF244" s="174">
        <f t="shared" si="23"/>
        <v>0</v>
      </c>
      <c r="AG244" s="85">
        <f t="shared" si="18"/>
        <v>0</v>
      </c>
      <c r="AH244" s="5"/>
      <c r="AI244" s="5"/>
      <c r="AJ244" s="5"/>
      <c r="AK244" s="5"/>
      <c r="AL244" s="5"/>
      <c r="AM244" s="5"/>
      <c r="AN244" s="5"/>
      <c r="AO244" s="5"/>
      <c r="AP244" s="5"/>
      <c r="AQ244" s="5"/>
      <c r="AR244" s="5"/>
      <c r="AS244" s="5"/>
    </row>
    <row r="245" spans="1:45" s="2" customFormat="1" ht="15">
      <c r="A245" s="391"/>
      <c r="B245" s="392"/>
      <c r="C245" s="393"/>
      <c r="D245" s="393"/>
      <c r="E245" s="393"/>
      <c r="F245" s="393"/>
      <c r="G245" s="393"/>
      <c r="H245" s="394"/>
      <c r="I245" s="394"/>
      <c r="J245" s="394"/>
      <c r="K245" s="394"/>
      <c r="L245" s="394"/>
      <c r="M245" s="394"/>
      <c r="N245" s="313">
        <f>IF(IF(I245&lt;'Checklist Parameters'!$H$22,0,($I245-$L245))&lt;0,0,IF(I245&lt;'Checklist Parameters'!$H$22,0,($I245-$L245)))</f>
        <v>0</v>
      </c>
      <c r="O245" s="394"/>
      <c r="P245" s="395"/>
      <c r="Q245" s="316">
        <f t="shared" si="19"/>
        <v>0</v>
      </c>
      <c r="R245" s="87">
        <f t="shared" si="20"/>
        <v>0</v>
      </c>
      <c r="S245" s="87">
        <f>IF('Checklist Parameters'!$H$60&lt;0.2,0.2,'Checklist Parameters'!$H$60)</f>
        <v>0.72</v>
      </c>
      <c r="T245" s="88">
        <f>IF($O245="",IF('Checklist District ID'!$C$43="Y",MAX($R245:$S245)*$I245,SUM($R245:$S245)*$I245),IF(O245&gt;0,Q245*S245))</f>
        <v>0</v>
      </c>
      <c r="U245" s="88">
        <f>IF(Q245&gt;0,((I245-T245)*'Formula Matrix'!$E$39),0)</f>
        <v>0</v>
      </c>
      <c r="V245" s="88">
        <f t="shared" si="21"/>
        <v>0</v>
      </c>
      <c r="W245" s="88">
        <f>IF(V245&gt;0,(V245*'Checklist Parameters'!$H$35),0)</f>
        <v>0</v>
      </c>
      <c r="X245" s="85">
        <f t="shared" si="22"/>
        <v>0</v>
      </c>
      <c r="Y245" s="148">
        <f>IF('Checklist Parameters'!$H$102&lt;&gt;"",(I245/43560)*'Checklist Parameters'!$H$102,"N/A")</f>
        <v>0</v>
      </c>
      <c r="Z245" s="154" t="str">
        <f>IF('Checklist Parameters'!$H$58&lt;&gt;"",((I245*'Checklist Parameters'!$H$58)*'Checklist Parameters'!$H$35)/1000,"N/A")</f>
        <v>N/A</v>
      </c>
      <c r="AA245" s="154">
        <f>IF('Checklist Parameters'!$H$101&lt;&gt;"",IFERROR(I245/'Checklist Parameters'!$H$101,0),"N/A")</f>
        <v>0</v>
      </c>
      <c r="AB245" s="148" t="str">
        <f>IF('Checklist Parameters'!$H$43&lt;&gt;"",(I245*'Checklist Parameters'!$H$43)/1000,"N/A")</f>
        <v>N/A</v>
      </c>
      <c r="AC245" s="85">
        <f>IF('Checklist Parameters'!$H$16="",$X245,IF(AND('Checklist Parameters'!$H$16&lt;$X245,'Checklist Parameters'!$H$16&gt;=3),'Checklist Parameters'!$H$16,IF(AND('Checklist Parameters'!$H$16&lt;$X245,'Checklist Parameters'!$H$16&lt;3),0,$X245)))</f>
        <v>0</v>
      </c>
      <c r="AD245" s="85" t="str">
        <f>IF(AND(I245&lt;'Checklist Parameters'!$H$22,$I245&lt;&gt;0),"Y","")</f>
        <v/>
      </c>
      <c r="AE245" s="85" t="str">
        <f>IF($AD245="Y",0,IF('Checklist Parameters'!$H$25="","&lt;no limit&gt;",ROUNDDOWN((($I245-'Checklist Parameters'!$H$24)/'Checklist Parameters'!$H$25)+1,0)))</f>
        <v>&lt;no limit&gt;</v>
      </c>
      <c r="AF245" s="174">
        <f t="shared" si="23"/>
        <v>0</v>
      </c>
      <c r="AG245" s="85">
        <f t="shared" si="18"/>
        <v>0</v>
      </c>
      <c r="AH245" s="5"/>
      <c r="AI245" s="5"/>
      <c r="AJ245" s="5"/>
      <c r="AK245" s="5"/>
      <c r="AL245" s="5"/>
      <c r="AM245" s="5"/>
      <c r="AN245" s="5"/>
      <c r="AO245" s="5"/>
      <c r="AP245" s="5"/>
      <c r="AQ245" s="5"/>
      <c r="AR245" s="5"/>
      <c r="AS245" s="5"/>
    </row>
    <row r="246" spans="1:45" s="2" customFormat="1" ht="15">
      <c r="A246" s="391"/>
      <c r="B246" s="392"/>
      <c r="C246" s="393"/>
      <c r="D246" s="393"/>
      <c r="E246" s="393"/>
      <c r="F246" s="393"/>
      <c r="G246" s="393"/>
      <c r="H246" s="394"/>
      <c r="I246" s="394"/>
      <c r="J246" s="394"/>
      <c r="K246" s="394"/>
      <c r="L246" s="394"/>
      <c r="M246" s="394"/>
      <c r="N246" s="313">
        <f>IF(IF(I246&lt;'Checklist Parameters'!$H$22,0,($I246-$L246))&lt;0,0,IF(I246&lt;'Checklist Parameters'!$H$22,0,($I246-$L246)))</f>
        <v>0</v>
      </c>
      <c r="O246" s="394"/>
      <c r="P246" s="395"/>
      <c r="Q246" s="316">
        <f t="shared" si="19"/>
        <v>0</v>
      </c>
      <c r="R246" s="87">
        <f t="shared" si="20"/>
        <v>0</v>
      </c>
      <c r="S246" s="87">
        <f>IF('Checklist Parameters'!$H$60&lt;0.2,0.2,'Checklist Parameters'!$H$60)</f>
        <v>0.72</v>
      </c>
      <c r="T246" s="88">
        <f>IF($O246="",IF('Checklist District ID'!$C$43="Y",MAX($R246:$S246)*$I246,SUM($R246:$S246)*$I246),IF(O246&gt;0,Q246*S246))</f>
        <v>0</v>
      </c>
      <c r="U246" s="88">
        <f>IF(Q246&gt;0,((I246-T246)*'Formula Matrix'!$E$39),0)</f>
        <v>0</v>
      </c>
      <c r="V246" s="88">
        <f t="shared" si="21"/>
        <v>0</v>
      </c>
      <c r="W246" s="88">
        <f>IF(V246&gt;0,(V246*'Checklist Parameters'!$H$35),0)</f>
        <v>0</v>
      </c>
      <c r="X246" s="85">
        <f t="shared" si="22"/>
        <v>0</v>
      </c>
      <c r="Y246" s="148">
        <f>IF('Checklist Parameters'!$H$102&lt;&gt;"",(I246/43560)*'Checklist Parameters'!$H$102,"N/A")</f>
        <v>0</v>
      </c>
      <c r="Z246" s="154" t="str">
        <f>IF('Checklist Parameters'!$H$58&lt;&gt;"",((I246*'Checklist Parameters'!$H$58)*'Checklist Parameters'!$H$35)/1000,"N/A")</f>
        <v>N/A</v>
      </c>
      <c r="AA246" s="154">
        <f>IF('Checklist Parameters'!$H$101&lt;&gt;"",IFERROR(I246/'Checklist Parameters'!$H$101,0),"N/A")</f>
        <v>0</v>
      </c>
      <c r="AB246" s="148" t="str">
        <f>IF('Checklist Parameters'!$H$43&lt;&gt;"",(I246*'Checklist Parameters'!$H$43)/1000,"N/A")</f>
        <v>N/A</v>
      </c>
      <c r="AC246" s="85">
        <f>IF('Checklist Parameters'!$H$16="",$X246,IF(AND('Checklist Parameters'!$H$16&lt;$X246,'Checklist Parameters'!$H$16&gt;=3),'Checklist Parameters'!$H$16,IF(AND('Checklist Parameters'!$H$16&lt;$X246,'Checklist Parameters'!$H$16&lt;3),0,$X246)))</f>
        <v>0</v>
      </c>
      <c r="AD246" s="85" t="str">
        <f>IF(AND(I246&lt;'Checklist Parameters'!$H$22,$I246&lt;&gt;0),"Y","")</f>
        <v/>
      </c>
      <c r="AE246" s="85" t="str">
        <f>IF($AD246="Y",0,IF('Checklist Parameters'!$H$25="","&lt;no limit&gt;",ROUNDDOWN((($I246-'Checklist Parameters'!$H$24)/'Checklist Parameters'!$H$25)+1,0)))</f>
        <v>&lt;no limit&gt;</v>
      </c>
      <c r="AF246" s="174">
        <f t="shared" si="23"/>
        <v>0</v>
      </c>
      <c r="AG246" s="85">
        <f t="shared" si="18"/>
        <v>0</v>
      </c>
      <c r="AH246" s="5"/>
      <c r="AI246" s="5"/>
      <c r="AJ246" s="5"/>
      <c r="AK246" s="5"/>
      <c r="AL246" s="5"/>
      <c r="AM246" s="5"/>
      <c r="AN246" s="5"/>
      <c r="AO246" s="5"/>
      <c r="AP246" s="5"/>
      <c r="AQ246" s="5"/>
      <c r="AR246" s="5"/>
      <c r="AS246" s="5"/>
    </row>
    <row r="247" spans="1:45" s="2" customFormat="1" ht="15">
      <c r="A247" s="391"/>
      <c r="B247" s="392"/>
      <c r="C247" s="393"/>
      <c r="D247" s="393"/>
      <c r="E247" s="393"/>
      <c r="F247" s="393"/>
      <c r="G247" s="393"/>
      <c r="H247" s="394"/>
      <c r="I247" s="394"/>
      <c r="J247" s="394"/>
      <c r="K247" s="394"/>
      <c r="L247" s="394"/>
      <c r="M247" s="394"/>
      <c r="N247" s="313">
        <f>IF(IF(I247&lt;'Checklist Parameters'!$H$22,0,($I247-$L247))&lt;0,0,IF(I247&lt;'Checklist Parameters'!$H$22,0,($I247-$L247)))</f>
        <v>0</v>
      </c>
      <c r="O247" s="394"/>
      <c r="P247" s="395"/>
      <c r="Q247" s="316">
        <f t="shared" si="19"/>
        <v>0</v>
      </c>
      <c r="R247" s="87">
        <f t="shared" si="20"/>
        <v>0</v>
      </c>
      <c r="S247" s="87">
        <f>IF('Checklist Parameters'!$H$60&lt;0.2,0.2,'Checklist Parameters'!$H$60)</f>
        <v>0.72</v>
      </c>
      <c r="T247" s="88">
        <f>IF($O247="",IF('Checklist District ID'!$C$43="Y",MAX($R247:$S247)*$I247,SUM($R247:$S247)*$I247),IF(O247&gt;0,Q247*S247))</f>
        <v>0</v>
      </c>
      <c r="U247" s="88">
        <f>IF(Q247&gt;0,((I247-T247)*'Formula Matrix'!$E$39),0)</f>
        <v>0</v>
      </c>
      <c r="V247" s="88">
        <f t="shared" si="21"/>
        <v>0</v>
      </c>
      <c r="W247" s="88">
        <f>IF(V247&gt;0,(V247*'Checklist Parameters'!$H$35),0)</f>
        <v>0</v>
      </c>
      <c r="X247" s="85">
        <f t="shared" si="22"/>
        <v>0</v>
      </c>
      <c r="Y247" s="148">
        <f>IF('Checklist Parameters'!$H$102&lt;&gt;"",(I247/43560)*'Checklist Parameters'!$H$102,"N/A")</f>
        <v>0</v>
      </c>
      <c r="Z247" s="154" t="str">
        <f>IF('Checklist Parameters'!$H$58&lt;&gt;"",((I247*'Checklist Parameters'!$H$58)*'Checklist Parameters'!$H$35)/1000,"N/A")</f>
        <v>N/A</v>
      </c>
      <c r="AA247" s="154">
        <f>IF('Checklist Parameters'!$H$101&lt;&gt;"",IFERROR(I247/'Checklist Parameters'!$H$101,0),"N/A")</f>
        <v>0</v>
      </c>
      <c r="AB247" s="148" t="str">
        <f>IF('Checklist Parameters'!$H$43&lt;&gt;"",(I247*'Checklist Parameters'!$H$43)/1000,"N/A")</f>
        <v>N/A</v>
      </c>
      <c r="AC247" s="85">
        <f>IF('Checklist Parameters'!$H$16="",$X247,IF(AND('Checklist Parameters'!$H$16&lt;$X247,'Checklist Parameters'!$H$16&gt;=3),'Checklist Parameters'!$H$16,IF(AND('Checklist Parameters'!$H$16&lt;$X247,'Checklist Parameters'!$H$16&lt;3),0,$X247)))</f>
        <v>0</v>
      </c>
      <c r="AD247" s="85" t="str">
        <f>IF(AND(I247&lt;'Checklist Parameters'!$H$22,$I247&lt;&gt;0),"Y","")</f>
        <v/>
      </c>
      <c r="AE247" s="85" t="str">
        <f>IF($AD247="Y",0,IF('Checklist Parameters'!$H$25="","&lt;no limit&gt;",ROUNDDOWN((($I247-'Checklist Parameters'!$H$24)/'Checklist Parameters'!$H$25)+1,0)))</f>
        <v>&lt;no limit&gt;</v>
      </c>
      <c r="AF247" s="174">
        <f t="shared" si="23"/>
        <v>0</v>
      </c>
      <c r="AG247" s="85">
        <f t="shared" si="18"/>
        <v>0</v>
      </c>
      <c r="AH247" s="5"/>
      <c r="AI247" s="5"/>
      <c r="AJ247" s="5"/>
      <c r="AK247" s="5"/>
      <c r="AL247" s="5"/>
      <c r="AM247" s="5"/>
      <c r="AN247" s="5"/>
      <c r="AO247" s="5"/>
      <c r="AP247" s="5"/>
      <c r="AQ247" s="5"/>
      <c r="AR247" s="5"/>
      <c r="AS247" s="5"/>
    </row>
    <row r="248" spans="1:45" s="2" customFormat="1" ht="15">
      <c r="A248" s="391"/>
      <c r="B248" s="392"/>
      <c r="C248" s="393"/>
      <c r="D248" s="393"/>
      <c r="E248" s="393"/>
      <c r="F248" s="393"/>
      <c r="G248" s="393"/>
      <c r="H248" s="394"/>
      <c r="I248" s="394"/>
      <c r="J248" s="394"/>
      <c r="K248" s="394"/>
      <c r="L248" s="394"/>
      <c r="M248" s="394"/>
      <c r="N248" s="313">
        <f>IF(IF(I248&lt;'Checklist Parameters'!$H$22,0,($I248-$L248))&lt;0,0,IF(I248&lt;'Checklist Parameters'!$H$22,0,($I248-$L248)))</f>
        <v>0</v>
      </c>
      <c r="O248" s="394"/>
      <c r="P248" s="395"/>
      <c r="Q248" s="316">
        <f t="shared" si="19"/>
        <v>0</v>
      </c>
      <c r="R248" s="87">
        <f t="shared" si="20"/>
        <v>0</v>
      </c>
      <c r="S248" s="87">
        <f>IF('Checklist Parameters'!$H$60&lt;0.2,0.2,'Checklist Parameters'!$H$60)</f>
        <v>0.72</v>
      </c>
      <c r="T248" s="88">
        <f>IF($O248="",IF('Checklist District ID'!$C$43="Y",MAX($R248:$S248)*$I248,SUM($R248:$S248)*$I248),IF(O248&gt;0,Q248*S248))</f>
        <v>0</v>
      </c>
      <c r="U248" s="88">
        <f>IF(Q248&gt;0,((I248-T248)*'Formula Matrix'!$E$39),0)</f>
        <v>0</v>
      </c>
      <c r="V248" s="88">
        <f t="shared" si="21"/>
        <v>0</v>
      </c>
      <c r="W248" s="88">
        <f>IF(V248&gt;0,(V248*'Checklist Parameters'!$H$35),0)</f>
        <v>0</v>
      </c>
      <c r="X248" s="85">
        <f t="shared" si="22"/>
        <v>0</v>
      </c>
      <c r="Y248" s="148">
        <f>IF('Checklist Parameters'!$H$102&lt;&gt;"",(I248/43560)*'Checklist Parameters'!$H$102,"N/A")</f>
        <v>0</v>
      </c>
      <c r="Z248" s="154" t="str">
        <f>IF('Checklist Parameters'!$H$58&lt;&gt;"",((I248*'Checklist Parameters'!$H$58)*'Checklist Parameters'!$H$35)/1000,"N/A")</f>
        <v>N/A</v>
      </c>
      <c r="AA248" s="154">
        <f>IF('Checklist Parameters'!$H$101&lt;&gt;"",IFERROR(I248/'Checklist Parameters'!$H$101,0),"N/A")</f>
        <v>0</v>
      </c>
      <c r="AB248" s="148" t="str">
        <f>IF('Checklist Parameters'!$H$43&lt;&gt;"",(I248*'Checklist Parameters'!$H$43)/1000,"N/A")</f>
        <v>N/A</v>
      </c>
      <c r="AC248" s="85">
        <f>IF('Checklist Parameters'!$H$16="",$X248,IF(AND('Checklist Parameters'!$H$16&lt;$X248,'Checklist Parameters'!$H$16&gt;=3),'Checklist Parameters'!$H$16,IF(AND('Checklist Parameters'!$H$16&lt;$X248,'Checklist Parameters'!$H$16&lt;3),0,$X248)))</f>
        <v>0</v>
      </c>
      <c r="AD248" s="85" t="str">
        <f>IF(AND(I248&lt;'Checklist Parameters'!$H$22,$I248&lt;&gt;0),"Y","")</f>
        <v/>
      </c>
      <c r="AE248" s="85" t="str">
        <f>IF($AD248="Y",0,IF('Checklist Parameters'!$H$25="","&lt;no limit&gt;",ROUNDDOWN((($I248-'Checklist Parameters'!$H$24)/'Checklist Parameters'!$H$25)+1,0)))</f>
        <v>&lt;no limit&gt;</v>
      </c>
      <c r="AF248" s="174">
        <f t="shared" si="23"/>
        <v>0</v>
      </c>
      <c r="AG248" s="85">
        <f t="shared" si="18"/>
        <v>0</v>
      </c>
      <c r="AH248" s="5"/>
      <c r="AI248" s="5"/>
      <c r="AJ248" s="5"/>
      <c r="AK248" s="5"/>
      <c r="AL248" s="5"/>
      <c r="AM248" s="5"/>
      <c r="AN248" s="5"/>
      <c r="AO248" s="5"/>
      <c r="AP248" s="5"/>
      <c r="AQ248" s="5"/>
      <c r="AR248" s="5"/>
      <c r="AS248" s="5"/>
    </row>
    <row r="249" spans="1:45" s="2" customFormat="1" ht="15">
      <c r="A249" s="391"/>
      <c r="B249" s="392"/>
      <c r="C249" s="393"/>
      <c r="D249" s="393"/>
      <c r="E249" s="393"/>
      <c r="F249" s="393"/>
      <c r="G249" s="393"/>
      <c r="H249" s="394"/>
      <c r="I249" s="394"/>
      <c r="J249" s="394"/>
      <c r="K249" s="394"/>
      <c r="L249" s="394"/>
      <c r="M249" s="394"/>
      <c r="N249" s="313">
        <f>IF(IF(I249&lt;'Checklist Parameters'!$H$22,0,($I249-$L249))&lt;0,0,IF(I249&lt;'Checklist Parameters'!$H$22,0,($I249-$L249)))</f>
        <v>0</v>
      </c>
      <c r="O249" s="394"/>
      <c r="P249" s="395"/>
      <c r="Q249" s="316">
        <f t="shared" si="19"/>
        <v>0</v>
      </c>
      <c r="R249" s="87">
        <f t="shared" si="20"/>
        <v>0</v>
      </c>
      <c r="S249" s="87">
        <f>IF('Checklist Parameters'!$H$60&lt;0.2,0.2,'Checklist Parameters'!$H$60)</f>
        <v>0.72</v>
      </c>
      <c r="T249" s="88">
        <f>IF($O249="",IF('Checklist District ID'!$C$43="Y",MAX($R249:$S249)*$I249,SUM($R249:$S249)*$I249),IF(O249&gt;0,Q249*S249))</f>
        <v>0</v>
      </c>
      <c r="U249" s="88">
        <f>IF(Q249&gt;0,((I249-T249)*'Formula Matrix'!$E$39),0)</f>
        <v>0</v>
      </c>
      <c r="V249" s="88">
        <f t="shared" si="21"/>
        <v>0</v>
      </c>
      <c r="W249" s="88">
        <f>IF(V249&gt;0,(V249*'Checklist Parameters'!$H$35),0)</f>
        <v>0</v>
      </c>
      <c r="X249" s="85">
        <f t="shared" si="22"/>
        <v>0</v>
      </c>
      <c r="Y249" s="148">
        <f>IF('Checklist Parameters'!$H$102&lt;&gt;"",(I249/43560)*'Checklist Parameters'!$H$102,"N/A")</f>
        <v>0</v>
      </c>
      <c r="Z249" s="154" t="str">
        <f>IF('Checklist Parameters'!$H$58&lt;&gt;"",((I249*'Checklist Parameters'!$H$58)*'Checklist Parameters'!$H$35)/1000,"N/A")</f>
        <v>N/A</v>
      </c>
      <c r="AA249" s="154">
        <f>IF('Checklist Parameters'!$H$101&lt;&gt;"",IFERROR(I249/'Checklist Parameters'!$H$101,0),"N/A")</f>
        <v>0</v>
      </c>
      <c r="AB249" s="148" t="str">
        <f>IF('Checklist Parameters'!$H$43&lt;&gt;"",(I249*'Checklist Parameters'!$H$43)/1000,"N/A")</f>
        <v>N/A</v>
      </c>
      <c r="AC249" s="85">
        <f>IF('Checklist Parameters'!$H$16="",$X249,IF(AND('Checklist Parameters'!$H$16&lt;$X249,'Checklist Parameters'!$H$16&gt;=3),'Checklist Parameters'!$H$16,IF(AND('Checklist Parameters'!$H$16&lt;$X249,'Checklist Parameters'!$H$16&lt;3),0,$X249)))</f>
        <v>0</v>
      </c>
      <c r="AD249" s="85" t="str">
        <f>IF(AND(I249&lt;'Checklist Parameters'!$H$22,$I249&lt;&gt;0),"Y","")</f>
        <v/>
      </c>
      <c r="AE249" s="85" t="str">
        <f>IF($AD249="Y",0,IF('Checklist Parameters'!$H$25="","&lt;no limit&gt;",ROUNDDOWN((($I249-'Checklist Parameters'!$H$24)/'Checklist Parameters'!$H$25)+1,0)))</f>
        <v>&lt;no limit&gt;</v>
      </c>
      <c r="AF249" s="174">
        <f t="shared" si="23"/>
        <v>0</v>
      </c>
      <c r="AG249" s="85">
        <f t="shared" si="18"/>
        <v>0</v>
      </c>
      <c r="AH249" s="5"/>
      <c r="AI249" s="5"/>
      <c r="AJ249" s="5"/>
      <c r="AK249" s="5"/>
      <c r="AL249" s="5"/>
      <c r="AM249" s="5"/>
      <c r="AN249" s="5"/>
      <c r="AO249" s="5"/>
      <c r="AP249" s="5"/>
      <c r="AQ249" s="5"/>
      <c r="AR249" s="5"/>
      <c r="AS249" s="5"/>
    </row>
    <row r="250" spans="1:45" s="2" customFormat="1" ht="15">
      <c r="A250" s="391"/>
      <c r="B250" s="392"/>
      <c r="C250" s="393"/>
      <c r="D250" s="393"/>
      <c r="E250" s="393"/>
      <c r="F250" s="393"/>
      <c r="G250" s="393"/>
      <c r="H250" s="394"/>
      <c r="I250" s="394"/>
      <c r="J250" s="394"/>
      <c r="K250" s="394"/>
      <c r="L250" s="394"/>
      <c r="M250" s="394"/>
      <c r="N250" s="313">
        <f>IF(IF(I250&lt;'Checklist Parameters'!$H$22,0,($I250-$L250))&lt;0,0,IF(I250&lt;'Checklist Parameters'!$H$22,0,($I250-$L250)))</f>
        <v>0</v>
      </c>
      <c r="O250" s="394"/>
      <c r="P250" s="395"/>
      <c r="Q250" s="316">
        <f t="shared" si="19"/>
        <v>0</v>
      </c>
      <c r="R250" s="87">
        <f t="shared" si="20"/>
        <v>0</v>
      </c>
      <c r="S250" s="87">
        <f>IF('Checklist Parameters'!$H$60&lt;0.2,0.2,'Checklist Parameters'!$H$60)</f>
        <v>0.72</v>
      </c>
      <c r="T250" s="88">
        <f>IF($O250="",IF('Checklist District ID'!$C$43="Y",MAX($R250:$S250)*$I250,SUM($R250:$S250)*$I250),IF(O250&gt;0,Q250*S250))</f>
        <v>0</v>
      </c>
      <c r="U250" s="88">
        <f>IF(Q250&gt;0,((I250-T250)*'Formula Matrix'!$E$39),0)</f>
        <v>0</v>
      </c>
      <c r="V250" s="88">
        <f t="shared" si="21"/>
        <v>0</v>
      </c>
      <c r="W250" s="88">
        <f>IF(V250&gt;0,(V250*'Checklist Parameters'!$H$35),0)</f>
        <v>0</v>
      </c>
      <c r="X250" s="85">
        <f t="shared" si="22"/>
        <v>0</v>
      </c>
      <c r="Y250" s="148">
        <f>IF('Checklist Parameters'!$H$102&lt;&gt;"",(I250/43560)*'Checklist Parameters'!$H$102,"N/A")</f>
        <v>0</v>
      </c>
      <c r="Z250" s="154" t="str">
        <f>IF('Checklist Parameters'!$H$58&lt;&gt;"",((I250*'Checklist Parameters'!$H$58)*'Checklist Parameters'!$H$35)/1000,"N/A")</f>
        <v>N/A</v>
      </c>
      <c r="AA250" s="154">
        <f>IF('Checklist Parameters'!$H$101&lt;&gt;"",IFERROR(I250/'Checklist Parameters'!$H$101,0),"N/A")</f>
        <v>0</v>
      </c>
      <c r="AB250" s="148" t="str">
        <f>IF('Checklist Parameters'!$H$43&lt;&gt;"",(I250*'Checklist Parameters'!$H$43)/1000,"N/A")</f>
        <v>N/A</v>
      </c>
      <c r="AC250" s="85">
        <f>IF('Checklist Parameters'!$H$16="",$X250,IF(AND('Checklist Parameters'!$H$16&lt;$X250,'Checklist Parameters'!$H$16&gt;=3),'Checklist Parameters'!$H$16,IF(AND('Checklist Parameters'!$H$16&lt;$X250,'Checklist Parameters'!$H$16&lt;3),0,$X250)))</f>
        <v>0</v>
      </c>
      <c r="AD250" s="85" t="str">
        <f>IF(AND(I250&lt;'Checklist Parameters'!$H$22,$I250&lt;&gt;0),"Y","")</f>
        <v/>
      </c>
      <c r="AE250" s="85" t="str">
        <f>IF($AD250="Y",0,IF('Checklist Parameters'!$H$25="","&lt;no limit&gt;",ROUNDDOWN((($I250-'Checklist Parameters'!$H$24)/'Checklist Parameters'!$H$25)+1,0)))</f>
        <v>&lt;no limit&gt;</v>
      </c>
      <c r="AF250" s="174">
        <f t="shared" si="23"/>
        <v>0</v>
      </c>
      <c r="AG250" s="85">
        <f t="shared" si="18"/>
        <v>0</v>
      </c>
      <c r="AH250" s="5"/>
      <c r="AI250" s="5"/>
      <c r="AJ250" s="5"/>
      <c r="AK250" s="5"/>
      <c r="AL250" s="5"/>
      <c r="AM250" s="5"/>
      <c r="AN250" s="5"/>
      <c r="AO250" s="5"/>
      <c r="AP250" s="5"/>
      <c r="AQ250" s="5"/>
      <c r="AR250" s="5"/>
      <c r="AS250" s="5"/>
    </row>
    <row r="251" spans="1:45" s="2" customFormat="1" ht="15">
      <c r="A251" s="391"/>
      <c r="B251" s="392"/>
      <c r="C251" s="393"/>
      <c r="D251" s="393"/>
      <c r="E251" s="393"/>
      <c r="F251" s="393"/>
      <c r="G251" s="393"/>
      <c r="H251" s="394"/>
      <c r="I251" s="394"/>
      <c r="J251" s="394"/>
      <c r="K251" s="394"/>
      <c r="L251" s="394"/>
      <c r="M251" s="394"/>
      <c r="N251" s="313">
        <f>IF(IF(I251&lt;'Checklist Parameters'!$H$22,0,($I251-$L251))&lt;0,0,IF(I251&lt;'Checklist Parameters'!$H$22,0,($I251-$L251)))</f>
        <v>0</v>
      </c>
      <c r="O251" s="394"/>
      <c r="P251" s="395"/>
      <c r="Q251" s="316">
        <f t="shared" si="19"/>
        <v>0</v>
      </c>
      <c r="R251" s="87">
        <f t="shared" si="20"/>
        <v>0</v>
      </c>
      <c r="S251" s="87">
        <f>IF('Checklist Parameters'!$H$60&lt;0.2,0.2,'Checklist Parameters'!$H$60)</f>
        <v>0.72</v>
      </c>
      <c r="T251" s="88">
        <f>IF($O251="",IF('Checklist District ID'!$C$43="Y",MAX($R251:$S251)*$I251,SUM($R251:$S251)*$I251),IF(O251&gt;0,Q251*S251))</f>
        <v>0</v>
      </c>
      <c r="U251" s="88">
        <f>IF(Q251&gt;0,((I251-T251)*'Formula Matrix'!$E$39),0)</f>
        <v>0</v>
      </c>
      <c r="V251" s="88">
        <f t="shared" si="21"/>
        <v>0</v>
      </c>
      <c r="W251" s="88">
        <f>IF(V251&gt;0,(V251*'Checklist Parameters'!$H$35),0)</f>
        <v>0</v>
      </c>
      <c r="X251" s="85">
        <f t="shared" si="22"/>
        <v>0</v>
      </c>
      <c r="Y251" s="148">
        <f>IF('Checklist Parameters'!$H$102&lt;&gt;"",(I251/43560)*'Checklist Parameters'!$H$102,"N/A")</f>
        <v>0</v>
      </c>
      <c r="Z251" s="154" t="str">
        <f>IF('Checklist Parameters'!$H$58&lt;&gt;"",((I251*'Checklist Parameters'!$H$58)*'Checklist Parameters'!$H$35)/1000,"N/A")</f>
        <v>N/A</v>
      </c>
      <c r="AA251" s="154">
        <f>IF('Checklist Parameters'!$H$101&lt;&gt;"",IFERROR(I251/'Checklist Parameters'!$H$101,0),"N/A")</f>
        <v>0</v>
      </c>
      <c r="AB251" s="148" t="str">
        <f>IF('Checklist Parameters'!$H$43&lt;&gt;"",(I251*'Checklist Parameters'!$H$43)/1000,"N/A")</f>
        <v>N/A</v>
      </c>
      <c r="AC251" s="85">
        <f>IF('Checklist Parameters'!$H$16="",$X251,IF(AND('Checklist Parameters'!$H$16&lt;$X251,'Checklist Parameters'!$H$16&gt;=3),'Checklist Parameters'!$H$16,IF(AND('Checklist Parameters'!$H$16&lt;$X251,'Checklist Parameters'!$H$16&lt;3),0,$X251)))</f>
        <v>0</v>
      </c>
      <c r="AD251" s="85" t="str">
        <f>IF(AND(I251&lt;'Checklist Parameters'!$H$22,$I251&lt;&gt;0),"Y","")</f>
        <v/>
      </c>
      <c r="AE251" s="85" t="str">
        <f>IF($AD251="Y",0,IF('Checklist Parameters'!$H$25="","&lt;no limit&gt;",ROUNDDOWN((($I251-'Checklist Parameters'!$H$24)/'Checklist Parameters'!$H$25)+1,0)))</f>
        <v>&lt;no limit&gt;</v>
      </c>
      <c r="AF251" s="174">
        <f t="shared" si="23"/>
        <v>0</v>
      </c>
      <c r="AG251" s="85">
        <f t="shared" si="18"/>
        <v>0</v>
      </c>
      <c r="AH251" s="5"/>
      <c r="AI251" s="5"/>
      <c r="AJ251" s="5"/>
      <c r="AK251" s="5"/>
      <c r="AL251" s="5"/>
      <c r="AM251" s="5"/>
      <c r="AN251" s="5"/>
      <c r="AO251" s="5"/>
      <c r="AP251" s="5"/>
      <c r="AQ251" s="5"/>
      <c r="AR251" s="5"/>
      <c r="AS251" s="5"/>
    </row>
    <row r="252" spans="1:45" s="2" customFormat="1" ht="15">
      <c r="A252" s="391"/>
      <c r="B252" s="392"/>
      <c r="C252" s="393"/>
      <c r="D252" s="393"/>
      <c r="E252" s="393"/>
      <c r="F252" s="393"/>
      <c r="G252" s="393"/>
      <c r="H252" s="394"/>
      <c r="I252" s="394"/>
      <c r="J252" s="394"/>
      <c r="K252" s="394"/>
      <c r="L252" s="394"/>
      <c r="M252" s="394"/>
      <c r="N252" s="313">
        <f>IF(IF(I252&lt;'Checklist Parameters'!$H$22,0,($I252-$L252))&lt;0,0,IF(I252&lt;'Checklist Parameters'!$H$22,0,($I252-$L252)))</f>
        <v>0</v>
      </c>
      <c r="O252" s="394"/>
      <c r="P252" s="395"/>
      <c r="Q252" s="316">
        <f t="shared" si="19"/>
        <v>0</v>
      </c>
      <c r="R252" s="87">
        <f t="shared" si="20"/>
        <v>0</v>
      </c>
      <c r="S252" s="87">
        <f>IF('Checklist Parameters'!$H$60&lt;0.2,0.2,'Checklist Parameters'!$H$60)</f>
        <v>0.72</v>
      </c>
      <c r="T252" s="88">
        <f>IF($O252="",IF('Checklist District ID'!$C$43="Y",MAX($R252:$S252)*$I252,SUM($R252:$S252)*$I252),IF(O252&gt;0,Q252*S252))</f>
        <v>0</v>
      </c>
      <c r="U252" s="88">
        <f>IF(Q252&gt;0,((I252-T252)*'Formula Matrix'!$E$39),0)</f>
        <v>0</v>
      </c>
      <c r="V252" s="88">
        <f t="shared" si="21"/>
        <v>0</v>
      </c>
      <c r="W252" s="88">
        <f>IF(V252&gt;0,(V252*'Checklist Parameters'!$H$35),0)</f>
        <v>0</v>
      </c>
      <c r="X252" s="85">
        <f t="shared" si="22"/>
        <v>0</v>
      </c>
      <c r="Y252" s="148">
        <f>IF('Checklist Parameters'!$H$102&lt;&gt;"",(I252/43560)*'Checklist Parameters'!$H$102,"N/A")</f>
        <v>0</v>
      </c>
      <c r="Z252" s="154" t="str">
        <f>IF('Checklist Parameters'!$H$58&lt;&gt;"",((I252*'Checklist Parameters'!$H$58)*'Checklist Parameters'!$H$35)/1000,"N/A")</f>
        <v>N/A</v>
      </c>
      <c r="AA252" s="154">
        <f>IF('Checklist Parameters'!$H$101&lt;&gt;"",IFERROR(I252/'Checklist Parameters'!$H$101,0),"N/A")</f>
        <v>0</v>
      </c>
      <c r="AB252" s="148" t="str">
        <f>IF('Checklist Parameters'!$H$43&lt;&gt;"",(I252*'Checklist Parameters'!$H$43)/1000,"N/A")</f>
        <v>N/A</v>
      </c>
      <c r="AC252" s="85">
        <f>IF('Checklist Parameters'!$H$16="",$X252,IF(AND('Checklist Parameters'!$H$16&lt;$X252,'Checklist Parameters'!$H$16&gt;=3),'Checklist Parameters'!$H$16,IF(AND('Checklist Parameters'!$H$16&lt;$X252,'Checklist Parameters'!$H$16&lt;3),0,$X252)))</f>
        <v>0</v>
      </c>
      <c r="AD252" s="85" t="str">
        <f>IF(AND(I252&lt;'Checklist Parameters'!$H$22,$I252&lt;&gt;0),"Y","")</f>
        <v/>
      </c>
      <c r="AE252" s="85" t="str">
        <f>IF($AD252="Y",0,IF('Checklist Parameters'!$H$25="","&lt;no limit&gt;",ROUNDDOWN((($I252-'Checklist Parameters'!$H$24)/'Checklist Parameters'!$H$25)+1,0)))</f>
        <v>&lt;no limit&gt;</v>
      </c>
      <c r="AF252" s="174">
        <f t="shared" si="23"/>
        <v>0</v>
      </c>
      <c r="AG252" s="85">
        <f t="shared" si="18"/>
        <v>0</v>
      </c>
      <c r="AH252" s="5"/>
      <c r="AI252" s="5"/>
      <c r="AJ252" s="5"/>
      <c r="AK252" s="5"/>
      <c r="AL252" s="5"/>
      <c r="AM252" s="5"/>
      <c r="AN252" s="5"/>
      <c r="AO252" s="5"/>
      <c r="AP252" s="5"/>
      <c r="AQ252" s="5"/>
      <c r="AR252" s="5"/>
      <c r="AS252" s="5"/>
    </row>
    <row r="253" spans="1:45" s="2" customFormat="1" ht="15">
      <c r="A253" s="391"/>
      <c r="B253" s="392"/>
      <c r="C253" s="393"/>
      <c r="D253" s="393"/>
      <c r="E253" s="393"/>
      <c r="F253" s="393"/>
      <c r="G253" s="393"/>
      <c r="H253" s="394"/>
      <c r="I253" s="394"/>
      <c r="J253" s="394"/>
      <c r="K253" s="394"/>
      <c r="L253" s="394"/>
      <c r="M253" s="394"/>
      <c r="N253" s="313">
        <f>IF(IF(I253&lt;'Checklist Parameters'!$H$22,0,($I253-$L253))&lt;0,0,IF(I253&lt;'Checklist Parameters'!$H$22,0,($I253-$L253)))</f>
        <v>0</v>
      </c>
      <c r="O253" s="394"/>
      <c r="P253" s="395"/>
      <c r="Q253" s="316">
        <f t="shared" si="19"/>
        <v>0</v>
      </c>
      <c r="R253" s="87">
        <f t="shared" si="20"/>
        <v>0</v>
      </c>
      <c r="S253" s="87">
        <f>IF('Checklist Parameters'!$H$60&lt;0.2,0.2,'Checklist Parameters'!$H$60)</f>
        <v>0.72</v>
      </c>
      <c r="T253" s="88">
        <f>IF($O253="",IF('Checklist District ID'!$C$43="Y",MAX($R253:$S253)*$I253,SUM($R253:$S253)*$I253),IF(O253&gt;0,Q253*S253))</f>
        <v>0</v>
      </c>
      <c r="U253" s="88">
        <f>IF(Q253&gt;0,((I253-T253)*'Formula Matrix'!$E$39),0)</f>
        <v>0</v>
      </c>
      <c r="V253" s="88">
        <f t="shared" si="21"/>
        <v>0</v>
      </c>
      <c r="W253" s="88">
        <f>IF(V253&gt;0,(V253*'Checklist Parameters'!$H$35),0)</f>
        <v>0</v>
      </c>
      <c r="X253" s="85">
        <f t="shared" si="22"/>
        <v>0</v>
      </c>
      <c r="Y253" s="148">
        <f>IF('Checklist Parameters'!$H$102&lt;&gt;"",(I253/43560)*'Checklist Parameters'!$H$102,"N/A")</f>
        <v>0</v>
      </c>
      <c r="Z253" s="154" t="str">
        <f>IF('Checklist Parameters'!$H$58&lt;&gt;"",((I253*'Checklist Parameters'!$H$58)*'Checklist Parameters'!$H$35)/1000,"N/A")</f>
        <v>N/A</v>
      </c>
      <c r="AA253" s="154">
        <f>IF('Checklist Parameters'!$H$101&lt;&gt;"",IFERROR(I253/'Checklist Parameters'!$H$101,0),"N/A")</f>
        <v>0</v>
      </c>
      <c r="AB253" s="148" t="str">
        <f>IF('Checklist Parameters'!$H$43&lt;&gt;"",(I253*'Checklist Parameters'!$H$43)/1000,"N/A")</f>
        <v>N/A</v>
      </c>
      <c r="AC253" s="85">
        <f>IF('Checklist Parameters'!$H$16="",$X253,IF(AND('Checklist Parameters'!$H$16&lt;$X253,'Checklist Parameters'!$H$16&gt;=3),'Checklist Parameters'!$H$16,IF(AND('Checklist Parameters'!$H$16&lt;$X253,'Checklist Parameters'!$H$16&lt;3),0,$X253)))</f>
        <v>0</v>
      </c>
      <c r="AD253" s="85" t="str">
        <f>IF(AND(I253&lt;'Checklist Parameters'!$H$22,$I253&lt;&gt;0),"Y","")</f>
        <v/>
      </c>
      <c r="AE253" s="85" t="str">
        <f>IF($AD253="Y",0,IF('Checklist Parameters'!$H$25="","&lt;no limit&gt;",ROUNDDOWN((($I253-'Checklist Parameters'!$H$24)/'Checklist Parameters'!$H$25)+1,0)))</f>
        <v>&lt;no limit&gt;</v>
      </c>
      <c r="AF253" s="174">
        <f t="shared" si="23"/>
        <v>0</v>
      </c>
      <c r="AG253" s="85">
        <f t="shared" si="18"/>
        <v>0</v>
      </c>
      <c r="AH253" s="5"/>
      <c r="AI253" s="5"/>
      <c r="AJ253" s="5"/>
      <c r="AK253" s="5"/>
      <c r="AL253" s="5"/>
      <c r="AM253" s="5"/>
      <c r="AN253" s="5"/>
      <c r="AO253" s="5"/>
      <c r="AP253" s="5"/>
      <c r="AQ253" s="5"/>
      <c r="AR253" s="5"/>
      <c r="AS253" s="5"/>
    </row>
    <row r="254" spans="1:45" s="2" customFormat="1" ht="15">
      <c r="A254" s="391"/>
      <c r="B254" s="392"/>
      <c r="C254" s="393"/>
      <c r="D254" s="393"/>
      <c r="E254" s="393"/>
      <c r="F254" s="393"/>
      <c r="G254" s="393"/>
      <c r="H254" s="394"/>
      <c r="I254" s="394"/>
      <c r="J254" s="394"/>
      <c r="K254" s="394"/>
      <c r="L254" s="394"/>
      <c r="M254" s="394"/>
      <c r="N254" s="313">
        <f>IF(IF(I254&lt;'Checklist Parameters'!$H$22,0,($I254-$L254))&lt;0,0,IF(I254&lt;'Checklist Parameters'!$H$22,0,($I254-$L254)))</f>
        <v>0</v>
      </c>
      <c r="O254" s="394"/>
      <c r="P254" s="395"/>
      <c r="Q254" s="316">
        <f t="shared" si="19"/>
        <v>0</v>
      </c>
      <c r="R254" s="87">
        <f t="shared" si="20"/>
        <v>0</v>
      </c>
      <c r="S254" s="87">
        <f>IF('Checklist Parameters'!$H$60&lt;0.2,0.2,'Checklist Parameters'!$H$60)</f>
        <v>0.72</v>
      </c>
      <c r="T254" s="88">
        <f>IF($O254="",IF('Checklist District ID'!$C$43="Y",MAX($R254:$S254)*$I254,SUM($R254:$S254)*$I254),IF(O254&gt;0,Q254*S254))</f>
        <v>0</v>
      </c>
      <c r="U254" s="88">
        <f>IF(Q254&gt;0,((I254-T254)*'Formula Matrix'!$E$39),0)</f>
        <v>0</v>
      </c>
      <c r="V254" s="88">
        <f t="shared" si="21"/>
        <v>0</v>
      </c>
      <c r="W254" s="88">
        <f>IF(V254&gt;0,(V254*'Checklist Parameters'!$H$35),0)</f>
        <v>0</v>
      </c>
      <c r="X254" s="85">
        <f t="shared" si="22"/>
        <v>0</v>
      </c>
      <c r="Y254" s="148">
        <f>IF('Checklist Parameters'!$H$102&lt;&gt;"",(I254/43560)*'Checklist Parameters'!$H$102,"N/A")</f>
        <v>0</v>
      </c>
      <c r="Z254" s="154" t="str">
        <f>IF('Checklist Parameters'!$H$58&lt;&gt;"",((I254*'Checklist Parameters'!$H$58)*'Checklist Parameters'!$H$35)/1000,"N/A")</f>
        <v>N/A</v>
      </c>
      <c r="AA254" s="154">
        <f>IF('Checklist Parameters'!$H$101&lt;&gt;"",IFERROR(I254/'Checklist Parameters'!$H$101,0),"N/A")</f>
        <v>0</v>
      </c>
      <c r="AB254" s="148" t="str">
        <f>IF('Checklist Parameters'!$H$43&lt;&gt;"",(I254*'Checklist Parameters'!$H$43)/1000,"N/A")</f>
        <v>N/A</v>
      </c>
      <c r="AC254" s="85">
        <f>IF('Checklist Parameters'!$H$16="",$X254,IF(AND('Checklist Parameters'!$H$16&lt;$X254,'Checklist Parameters'!$H$16&gt;=3),'Checklist Parameters'!$H$16,IF(AND('Checklist Parameters'!$H$16&lt;$X254,'Checklist Parameters'!$H$16&lt;3),0,$X254)))</f>
        <v>0</v>
      </c>
      <c r="AD254" s="85" t="str">
        <f>IF(AND(I254&lt;'Checklist Parameters'!$H$22,$I254&lt;&gt;0),"Y","")</f>
        <v/>
      </c>
      <c r="AE254" s="85" t="str">
        <f>IF($AD254="Y",0,IF('Checklist Parameters'!$H$25="","&lt;no limit&gt;",ROUNDDOWN((($I254-'Checklist Parameters'!$H$24)/'Checklist Parameters'!$H$25)+1,0)))</f>
        <v>&lt;no limit&gt;</v>
      </c>
      <c r="AF254" s="174">
        <f t="shared" si="23"/>
        <v>0</v>
      </c>
      <c r="AG254" s="85">
        <f t="shared" si="18"/>
        <v>0</v>
      </c>
      <c r="AH254" s="5"/>
      <c r="AI254" s="5"/>
      <c r="AJ254" s="5"/>
      <c r="AK254" s="5"/>
      <c r="AL254" s="5"/>
      <c r="AM254" s="5"/>
      <c r="AN254" s="5"/>
      <c r="AO254" s="5"/>
      <c r="AP254" s="5"/>
      <c r="AQ254" s="5"/>
      <c r="AR254" s="5"/>
      <c r="AS254" s="5"/>
    </row>
    <row r="255" spans="1:45" s="2" customFormat="1" ht="15">
      <c r="A255" s="391"/>
      <c r="B255" s="392"/>
      <c r="C255" s="393"/>
      <c r="D255" s="393"/>
      <c r="E255" s="393"/>
      <c r="F255" s="393"/>
      <c r="G255" s="393"/>
      <c r="H255" s="394"/>
      <c r="I255" s="394"/>
      <c r="J255" s="394"/>
      <c r="K255" s="394"/>
      <c r="L255" s="394"/>
      <c r="M255" s="394"/>
      <c r="N255" s="313">
        <f>IF(IF(I255&lt;'Checklist Parameters'!$H$22,0,($I255-$L255))&lt;0,0,IF(I255&lt;'Checklist Parameters'!$H$22,0,($I255-$L255)))</f>
        <v>0</v>
      </c>
      <c r="O255" s="394"/>
      <c r="P255" s="395"/>
      <c r="Q255" s="316">
        <f t="shared" si="19"/>
        <v>0</v>
      </c>
      <c r="R255" s="87">
        <f t="shared" si="20"/>
        <v>0</v>
      </c>
      <c r="S255" s="87">
        <f>IF('Checklist Parameters'!$H$60&lt;0.2,0.2,'Checklist Parameters'!$H$60)</f>
        <v>0.72</v>
      </c>
      <c r="T255" s="88">
        <f>IF($O255="",IF('Checklist District ID'!$C$43="Y",MAX($R255:$S255)*$I255,SUM($R255:$S255)*$I255),IF(O255&gt;0,Q255*S255))</f>
        <v>0</v>
      </c>
      <c r="U255" s="88">
        <f>IF(Q255&gt;0,((I255-T255)*'Formula Matrix'!$E$39),0)</f>
        <v>0</v>
      </c>
      <c r="V255" s="88">
        <f t="shared" si="21"/>
        <v>0</v>
      </c>
      <c r="W255" s="88">
        <f>IF(V255&gt;0,(V255*'Checklist Parameters'!$H$35),0)</f>
        <v>0</v>
      </c>
      <c r="X255" s="85">
        <f t="shared" si="22"/>
        <v>0</v>
      </c>
      <c r="Y255" s="148">
        <f>IF('Checklist Parameters'!$H$102&lt;&gt;"",(I255/43560)*'Checklist Parameters'!$H$102,"N/A")</f>
        <v>0</v>
      </c>
      <c r="Z255" s="154" t="str">
        <f>IF('Checklist Parameters'!$H$58&lt;&gt;"",((I255*'Checklist Parameters'!$H$58)*'Checklist Parameters'!$H$35)/1000,"N/A")</f>
        <v>N/A</v>
      </c>
      <c r="AA255" s="154">
        <f>IF('Checklist Parameters'!$H$101&lt;&gt;"",IFERROR(I255/'Checklist Parameters'!$H$101,0),"N/A")</f>
        <v>0</v>
      </c>
      <c r="AB255" s="148" t="str">
        <f>IF('Checklist Parameters'!$H$43&lt;&gt;"",(I255*'Checklist Parameters'!$H$43)/1000,"N/A")</f>
        <v>N/A</v>
      </c>
      <c r="AC255" s="85">
        <f>IF('Checklist Parameters'!$H$16="",$X255,IF(AND('Checklist Parameters'!$H$16&lt;$X255,'Checklist Parameters'!$H$16&gt;=3),'Checklist Parameters'!$H$16,IF(AND('Checklist Parameters'!$H$16&lt;$X255,'Checklist Parameters'!$H$16&lt;3),0,$X255)))</f>
        <v>0</v>
      </c>
      <c r="AD255" s="85" t="str">
        <f>IF(AND(I255&lt;'Checklist Parameters'!$H$22,$I255&lt;&gt;0),"Y","")</f>
        <v/>
      </c>
      <c r="AE255" s="85" t="str">
        <f>IF($AD255="Y",0,IF('Checklist Parameters'!$H$25="","&lt;no limit&gt;",ROUNDDOWN((($I255-'Checklist Parameters'!$H$24)/'Checklist Parameters'!$H$25)+1,0)))</f>
        <v>&lt;no limit&gt;</v>
      </c>
      <c r="AF255" s="174">
        <f t="shared" si="23"/>
        <v>0</v>
      </c>
      <c r="AG255" s="85">
        <f t="shared" si="18"/>
        <v>0</v>
      </c>
      <c r="AH255" s="5"/>
      <c r="AI255" s="5"/>
      <c r="AJ255" s="5"/>
      <c r="AK255" s="5"/>
      <c r="AL255" s="5"/>
      <c r="AM255" s="5"/>
      <c r="AN255" s="5"/>
      <c r="AO255" s="5"/>
      <c r="AP255" s="5"/>
      <c r="AQ255" s="5"/>
      <c r="AR255" s="5"/>
      <c r="AS255" s="5"/>
    </row>
    <row r="256" spans="1:45" s="2" customFormat="1" ht="15">
      <c r="A256" s="391"/>
      <c r="B256" s="392"/>
      <c r="C256" s="393"/>
      <c r="D256" s="393"/>
      <c r="E256" s="393"/>
      <c r="F256" s="393"/>
      <c r="G256" s="393"/>
      <c r="H256" s="394"/>
      <c r="I256" s="394"/>
      <c r="J256" s="394"/>
      <c r="K256" s="394"/>
      <c r="L256" s="394"/>
      <c r="M256" s="394"/>
      <c r="N256" s="313">
        <f>IF(IF(I256&lt;'Checklist Parameters'!$H$22,0,($I256-$L256))&lt;0,0,IF(I256&lt;'Checklist Parameters'!$H$22,0,($I256-$L256)))</f>
        <v>0</v>
      </c>
      <c r="O256" s="394"/>
      <c r="P256" s="395"/>
      <c r="Q256" s="316">
        <f t="shared" si="19"/>
        <v>0</v>
      </c>
      <c r="R256" s="87">
        <f t="shared" si="20"/>
        <v>0</v>
      </c>
      <c r="S256" s="87">
        <f>IF('Checklist Parameters'!$H$60&lt;0.2,0.2,'Checklist Parameters'!$H$60)</f>
        <v>0.72</v>
      </c>
      <c r="T256" s="88">
        <f>IF($O256="",IF('Checklist District ID'!$C$43="Y",MAX($R256:$S256)*$I256,SUM($R256:$S256)*$I256),IF(O256&gt;0,Q256*S256))</f>
        <v>0</v>
      </c>
      <c r="U256" s="88">
        <f>IF(Q256&gt;0,((I256-T256)*'Formula Matrix'!$E$39),0)</f>
        <v>0</v>
      </c>
      <c r="V256" s="88">
        <f t="shared" si="21"/>
        <v>0</v>
      </c>
      <c r="W256" s="88">
        <f>IF(V256&gt;0,(V256*'Checklist Parameters'!$H$35),0)</f>
        <v>0</v>
      </c>
      <c r="X256" s="85">
        <f t="shared" si="22"/>
        <v>0</v>
      </c>
      <c r="Y256" s="148">
        <f>IF('Checklist Parameters'!$H$102&lt;&gt;"",(I256/43560)*'Checklist Parameters'!$H$102,"N/A")</f>
        <v>0</v>
      </c>
      <c r="Z256" s="154" t="str">
        <f>IF('Checklist Parameters'!$H$58&lt;&gt;"",((I256*'Checklist Parameters'!$H$58)*'Checklist Parameters'!$H$35)/1000,"N/A")</f>
        <v>N/A</v>
      </c>
      <c r="AA256" s="154">
        <f>IF('Checklist Parameters'!$H$101&lt;&gt;"",IFERROR(I256/'Checklist Parameters'!$H$101,0),"N/A")</f>
        <v>0</v>
      </c>
      <c r="AB256" s="148" t="str">
        <f>IF('Checklist Parameters'!$H$43&lt;&gt;"",(I256*'Checklist Parameters'!$H$43)/1000,"N/A")</f>
        <v>N/A</v>
      </c>
      <c r="AC256" s="85">
        <f>IF('Checklist Parameters'!$H$16="",$X256,IF(AND('Checklist Parameters'!$H$16&lt;$X256,'Checklist Parameters'!$H$16&gt;=3),'Checklist Parameters'!$H$16,IF(AND('Checklist Parameters'!$H$16&lt;$X256,'Checklist Parameters'!$H$16&lt;3),0,$X256)))</f>
        <v>0</v>
      </c>
      <c r="AD256" s="85" t="str">
        <f>IF(AND(I256&lt;'Checklist Parameters'!$H$22,$I256&lt;&gt;0),"Y","")</f>
        <v/>
      </c>
      <c r="AE256" s="85" t="str">
        <f>IF($AD256="Y",0,IF('Checklist Parameters'!$H$25="","&lt;no limit&gt;",ROUNDDOWN((($I256-'Checklist Parameters'!$H$24)/'Checklist Parameters'!$H$25)+1,0)))</f>
        <v>&lt;no limit&gt;</v>
      </c>
      <c r="AF256" s="174">
        <f t="shared" si="23"/>
        <v>0</v>
      </c>
      <c r="AG256" s="85">
        <f t="shared" si="18"/>
        <v>0</v>
      </c>
      <c r="AH256" s="5"/>
      <c r="AI256" s="5"/>
      <c r="AJ256" s="5"/>
      <c r="AK256" s="5"/>
      <c r="AL256" s="5"/>
      <c r="AM256" s="5"/>
      <c r="AN256" s="5"/>
      <c r="AO256" s="5"/>
      <c r="AP256" s="5"/>
      <c r="AQ256" s="5"/>
      <c r="AR256" s="5"/>
      <c r="AS256" s="5"/>
    </row>
    <row r="257" spans="1:45" s="2" customFormat="1" ht="15">
      <c r="A257" s="391"/>
      <c r="B257" s="392"/>
      <c r="C257" s="393"/>
      <c r="D257" s="393"/>
      <c r="E257" s="393"/>
      <c r="F257" s="393"/>
      <c r="G257" s="393"/>
      <c r="H257" s="394"/>
      <c r="I257" s="394"/>
      <c r="J257" s="394"/>
      <c r="K257" s="394"/>
      <c r="L257" s="394"/>
      <c r="M257" s="394"/>
      <c r="N257" s="313">
        <f>IF(IF(I257&lt;'Checklist Parameters'!$H$22,0,($I257-$L257))&lt;0,0,IF(I257&lt;'Checklist Parameters'!$H$22,0,($I257-$L257)))</f>
        <v>0</v>
      </c>
      <c r="O257" s="394"/>
      <c r="P257" s="395"/>
      <c r="Q257" s="316">
        <f t="shared" si="19"/>
        <v>0</v>
      </c>
      <c r="R257" s="87">
        <f t="shared" si="20"/>
        <v>0</v>
      </c>
      <c r="S257" s="87">
        <f>IF('Checklist Parameters'!$H$60&lt;0.2,0.2,'Checklist Parameters'!$H$60)</f>
        <v>0.72</v>
      </c>
      <c r="T257" s="88">
        <f>IF($O257="",IF('Checklist District ID'!$C$43="Y",MAX($R257:$S257)*$I257,SUM($R257:$S257)*$I257),IF(O257&gt;0,Q257*S257))</f>
        <v>0</v>
      </c>
      <c r="U257" s="88">
        <f>IF(Q257&gt;0,((I257-T257)*'Formula Matrix'!$E$39),0)</f>
        <v>0</v>
      </c>
      <c r="V257" s="88">
        <f t="shared" si="21"/>
        <v>0</v>
      </c>
      <c r="W257" s="88">
        <f>IF(V257&gt;0,(V257*'Checklist Parameters'!$H$35),0)</f>
        <v>0</v>
      </c>
      <c r="X257" s="85">
        <f t="shared" si="22"/>
        <v>0</v>
      </c>
      <c r="Y257" s="148">
        <f>IF('Checklist Parameters'!$H$102&lt;&gt;"",(I257/43560)*'Checklist Parameters'!$H$102,"N/A")</f>
        <v>0</v>
      </c>
      <c r="Z257" s="154" t="str">
        <f>IF('Checklist Parameters'!$H$58&lt;&gt;"",((I257*'Checklist Parameters'!$H$58)*'Checklist Parameters'!$H$35)/1000,"N/A")</f>
        <v>N/A</v>
      </c>
      <c r="AA257" s="154">
        <f>IF('Checklist Parameters'!$H$101&lt;&gt;"",IFERROR(I257/'Checklist Parameters'!$H$101,0),"N/A")</f>
        <v>0</v>
      </c>
      <c r="AB257" s="148" t="str">
        <f>IF('Checklist Parameters'!$H$43&lt;&gt;"",(I257*'Checklist Parameters'!$H$43)/1000,"N/A")</f>
        <v>N/A</v>
      </c>
      <c r="AC257" s="85">
        <f>IF('Checklist Parameters'!$H$16="",$X257,IF(AND('Checklist Parameters'!$H$16&lt;$X257,'Checklist Parameters'!$H$16&gt;=3),'Checklist Parameters'!$H$16,IF(AND('Checklist Parameters'!$H$16&lt;$X257,'Checklist Parameters'!$H$16&lt;3),0,$X257)))</f>
        <v>0</v>
      </c>
      <c r="AD257" s="85" t="str">
        <f>IF(AND(I257&lt;'Checklist Parameters'!$H$22,$I257&lt;&gt;0),"Y","")</f>
        <v/>
      </c>
      <c r="AE257" s="85" t="str">
        <f>IF($AD257="Y",0,IF('Checklist Parameters'!$H$25="","&lt;no limit&gt;",ROUNDDOWN((($I257-'Checklist Parameters'!$H$24)/'Checklist Parameters'!$H$25)+1,0)))</f>
        <v>&lt;no limit&gt;</v>
      </c>
      <c r="AF257" s="174">
        <f t="shared" si="23"/>
        <v>0</v>
      </c>
      <c r="AG257" s="85">
        <f t="shared" si="18"/>
        <v>0</v>
      </c>
      <c r="AH257" s="5"/>
      <c r="AI257" s="5"/>
      <c r="AJ257" s="5"/>
      <c r="AK257" s="5"/>
      <c r="AL257" s="5"/>
      <c r="AM257" s="5"/>
      <c r="AN257" s="5"/>
      <c r="AO257" s="5"/>
      <c r="AP257" s="5"/>
      <c r="AQ257" s="5"/>
      <c r="AR257" s="5"/>
      <c r="AS257" s="5"/>
    </row>
    <row r="258" spans="1:45" s="2" customFormat="1" ht="15">
      <c r="A258" s="391"/>
      <c r="B258" s="392"/>
      <c r="C258" s="393"/>
      <c r="D258" s="393"/>
      <c r="E258" s="393"/>
      <c r="F258" s="393"/>
      <c r="G258" s="393"/>
      <c r="H258" s="394"/>
      <c r="I258" s="394"/>
      <c r="J258" s="394"/>
      <c r="K258" s="394"/>
      <c r="L258" s="394"/>
      <c r="M258" s="394"/>
      <c r="N258" s="313">
        <f>IF(IF(I258&lt;'Checklist Parameters'!$H$22,0,($I258-$L258))&lt;0,0,IF(I258&lt;'Checklist Parameters'!$H$22,0,($I258-$L258)))</f>
        <v>0</v>
      </c>
      <c r="O258" s="394"/>
      <c r="P258" s="395"/>
      <c r="Q258" s="316">
        <f t="shared" si="19"/>
        <v>0</v>
      </c>
      <c r="R258" s="87">
        <f t="shared" si="20"/>
        <v>0</v>
      </c>
      <c r="S258" s="87">
        <f>IF('Checklist Parameters'!$H$60&lt;0.2,0.2,'Checklist Parameters'!$H$60)</f>
        <v>0.72</v>
      </c>
      <c r="T258" s="88">
        <f>IF($O258="",IF('Checklist District ID'!$C$43="Y",MAX($R258:$S258)*$I258,SUM($R258:$S258)*$I258),IF(O258&gt;0,Q258*S258))</f>
        <v>0</v>
      </c>
      <c r="U258" s="88">
        <f>IF(Q258&gt;0,((I258-T258)*'Formula Matrix'!$E$39),0)</f>
        <v>0</v>
      </c>
      <c r="V258" s="88">
        <f t="shared" si="21"/>
        <v>0</v>
      </c>
      <c r="W258" s="88">
        <f>IF(V258&gt;0,(V258*'Checklist Parameters'!$H$35),0)</f>
        <v>0</v>
      </c>
      <c r="X258" s="85">
        <f t="shared" si="22"/>
        <v>0</v>
      </c>
      <c r="Y258" s="148">
        <f>IF('Checklist Parameters'!$H$102&lt;&gt;"",(I258/43560)*'Checklist Parameters'!$H$102,"N/A")</f>
        <v>0</v>
      </c>
      <c r="Z258" s="154" t="str">
        <f>IF('Checklist Parameters'!$H$58&lt;&gt;"",((I258*'Checklist Parameters'!$H$58)*'Checklist Parameters'!$H$35)/1000,"N/A")</f>
        <v>N/A</v>
      </c>
      <c r="AA258" s="154">
        <f>IF('Checklist Parameters'!$H$101&lt;&gt;"",IFERROR(I258/'Checklist Parameters'!$H$101,0),"N/A")</f>
        <v>0</v>
      </c>
      <c r="AB258" s="148" t="str">
        <f>IF('Checklist Parameters'!$H$43&lt;&gt;"",(I258*'Checklist Parameters'!$H$43)/1000,"N/A")</f>
        <v>N/A</v>
      </c>
      <c r="AC258" s="85">
        <f>IF('Checklist Parameters'!$H$16="",$X258,IF(AND('Checklist Parameters'!$H$16&lt;$X258,'Checklist Parameters'!$H$16&gt;=3),'Checklist Parameters'!$H$16,IF(AND('Checklist Parameters'!$H$16&lt;$X258,'Checklist Parameters'!$H$16&lt;3),0,$X258)))</f>
        <v>0</v>
      </c>
      <c r="AD258" s="85" t="str">
        <f>IF(AND(I258&lt;'Checklist Parameters'!$H$22,$I258&lt;&gt;0),"Y","")</f>
        <v/>
      </c>
      <c r="AE258" s="85" t="str">
        <f>IF($AD258="Y",0,IF('Checklist Parameters'!$H$25="","&lt;no limit&gt;",ROUNDDOWN((($I258-'Checklist Parameters'!$H$24)/'Checklist Parameters'!$H$25)+1,0)))</f>
        <v>&lt;no limit&gt;</v>
      </c>
      <c r="AF258" s="174">
        <f t="shared" si="23"/>
        <v>0</v>
      </c>
      <c r="AG258" s="85">
        <f t="shared" si="18"/>
        <v>0</v>
      </c>
      <c r="AH258" s="5"/>
      <c r="AI258" s="5"/>
      <c r="AJ258" s="5"/>
      <c r="AK258" s="5"/>
      <c r="AL258" s="5"/>
      <c r="AM258" s="5"/>
      <c r="AN258" s="5"/>
      <c r="AO258" s="5"/>
      <c r="AP258" s="5"/>
      <c r="AQ258" s="5"/>
      <c r="AR258" s="5"/>
      <c r="AS258" s="5"/>
    </row>
    <row r="259" spans="1:45" s="2" customFormat="1" ht="15">
      <c r="A259" s="391"/>
      <c r="B259" s="392"/>
      <c r="C259" s="393"/>
      <c r="D259" s="393"/>
      <c r="E259" s="393"/>
      <c r="F259" s="393"/>
      <c r="G259" s="393"/>
      <c r="H259" s="394"/>
      <c r="I259" s="394"/>
      <c r="J259" s="394"/>
      <c r="K259" s="394"/>
      <c r="L259" s="394"/>
      <c r="M259" s="394"/>
      <c r="N259" s="313">
        <f>IF(IF(I259&lt;'Checklist Parameters'!$H$22,0,($I259-$L259))&lt;0,0,IF(I259&lt;'Checklist Parameters'!$H$22,0,($I259-$L259)))</f>
        <v>0</v>
      </c>
      <c r="O259" s="394"/>
      <c r="P259" s="395"/>
      <c r="Q259" s="316">
        <f t="shared" si="19"/>
        <v>0</v>
      </c>
      <c r="R259" s="87">
        <f t="shared" si="20"/>
        <v>0</v>
      </c>
      <c r="S259" s="87">
        <f>IF('Checklist Parameters'!$H$60&lt;0.2,0.2,'Checklist Parameters'!$H$60)</f>
        <v>0.72</v>
      </c>
      <c r="T259" s="88">
        <f>IF($O259="",IF('Checklist District ID'!$C$43="Y",MAX($R259:$S259)*$I259,SUM($R259:$S259)*$I259),IF(O259&gt;0,Q259*S259))</f>
        <v>0</v>
      </c>
      <c r="U259" s="88">
        <f>IF(Q259&gt;0,((I259-T259)*'Formula Matrix'!$E$39),0)</f>
        <v>0</v>
      </c>
      <c r="V259" s="88">
        <f t="shared" si="21"/>
        <v>0</v>
      </c>
      <c r="W259" s="88">
        <f>IF(V259&gt;0,(V259*'Checklist Parameters'!$H$35),0)</f>
        <v>0</v>
      </c>
      <c r="X259" s="85">
        <f t="shared" si="22"/>
        <v>0</v>
      </c>
      <c r="Y259" s="148">
        <f>IF('Checklist Parameters'!$H$102&lt;&gt;"",(I259/43560)*'Checklist Parameters'!$H$102,"N/A")</f>
        <v>0</v>
      </c>
      <c r="Z259" s="154" t="str">
        <f>IF('Checklist Parameters'!$H$58&lt;&gt;"",((I259*'Checklist Parameters'!$H$58)*'Checklist Parameters'!$H$35)/1000,"N/A")</f>
        <v>N/A</v>
      </c>
      <c r="AA259" s="154">
        <f>IF('Checklist Parameters'!$H$101&lt;&gt;"",IFERROR(I259/'Checklist Parameters'!$H$101,0),"N/A")</f>
        <v>0</v>
      </c>
      <c r="AB259" s="148" t="str">
        <f>IF('Checklist Parameters'!$H$43&lt;&gt;"",(I259*'Checklist Parameters'!$H$43)/1000,"N/A")</f>
        <v>N/A</v>
      </c>
      <c r="AC259" s="85">
        <f>IF('Checklist Parameters'!$H$16="",$X259,IF(AND('Checklist Parameters'!$H$16&lt;$X259,'Checklist Parameters'!$H$16&gt;=3),'Checklist Parameters'!$H$16,IF(AND('Checklist Parameters'!$H$16&lt;$X259,'Checklist Parameters'!$H$16&lt;3),0,$X259)))</f>
        <v>0</v>
      </c>
      <c r="AD259" s="85" t="str">
        <f>IF(AND(I259&lt;'Checklist Parameters'!$H$22,$I259&lt;&gt;0),"Y","")</f>
        <v/>
      </c>
      <c r="AE259" s="85" t="str">
        <f>IF($AD259="Y",0,IF('Checklist Parameters'!$H$25="","&lt;no limit&gt;",ROUNDDOWN((($I259-'Checklist Parameters'!$H$24)/'Checklist Parameters'!$H$25)+1,0)))</f>
        <v>&lt;no limit&gt;</v>
      </c>
      <c r="AF259" s="174">
        <f t="shared" si="23"/>
        <v>0</v>
      </c>
      <c r="AG259" s="85">
        <f t="shared" si="18"/>
        <v>0</v>
      </c>
      <c r="AH259" s="5"/>
      <c r="AI259" s="5"/>
      <c r="AJ259" s="5"/>
      <c r="AK259" s="5"/>
      <c r="AL259" s="5"/>
      <c r="AM259" s="5"/>
      <c r="AN259" s="5"/>
      <c r="AO259" s="5"/>
      <c r="AP259" s="5"/>
      <c r="AQ259" s="5"/>
      <c r="AR259" s="5"/>
      <c r="AS259" s="5"/>
    </row>
    <row r="260" spans="1:45" s="2" customFormat="1" ht="15">
      <c r="A260" s="391"/>
      <c r="B260" s="392"/>
      <c r="C260" s="393"/>
      <c r="D260" s="393"/>
      <c r="E260" s="393"/>
      <c r="F260" s="393"/>
      <c r="G260" s="393"/>
      <c r="H260" s="394"/>
      <c r="I260" s="394"/>
      <c r="J260" s="394"/>
      <c r="K260" s="394"/>
      <c r="L260" s="394"/>
      <c r="M260" s="394"/>
      <c r="N260" s="313">
        <f>IF(IF(I260&lt;'Checklist Parameters'!$H$22,0,($I260-$L260))&lt;0,0,IF(I260&lt;'Checklist Parameters'!$H$22,0,($I260-$L260)))</f>
        <v>0</v>
      </c>
      <c r="O260" s="394"/>
      <c r="P260" s="395"/>
      <c r="Q260" s="316">
        <f t="shared" si="19"/>
        <v>0</v>
      </c>
      <c r="R260" s="87">
        <f t="shared" si="20"/>
        <v>0</v>
      </c>
      <c r="S260" s="87">
        <f>IF('Checklist Parameters'!$H$60&lt;0.2,0.2,'Checklist Parameters'!$H$60)</f>
        <v>0.72</v>
      </c>
      <c r="T260" s="88">
        <f>IF($O260="",IF('Checklist District ID'!$C$43="Y",MAX($R260:$S260)*$I260,SUM($R260:$S260)*$I260),IF(O260&gt;0,Q260*S260))</f>
        <v>0</v>
      </c>
      <c r="U260" s="88">
        <f>IF(Q260&gt;0,((I260-T260)*'Formula Matrix'!$E$39),0)</f>
        <v>0</v>
      </c>
      <c r="V260" s="88">
        <f t="shared" si="21"/>
        <v>0</v>
      </c>
      <c r="W260" s="88">
        <f>IF(V260&gt;0,(V260*'Checklist Parameters'!$H$35),0)</f>
        <v>0</v>
      </c>
      <c r="X260" s="85">
        <f t="shared" si="22"/>
        <v>0</v>
      </c>
      <c r="Y260" s="148">
        <f>IF('Checklist Parameters'!$H$102&lt;&gt;"",(I260/43560)*'Checklist Parameters'!$H$102,"N/A")</f>
        <v>0</v>
      </c>
      <c r="Z260" s="154" t="str">
        <f>IF('Checklist Parameters'!$H$58&lt;&gt;"",((I260*'Checklist Parameters'!$H$58)*'Checklist Parameters'!$H$35)/1000,"N/A")</f>
        <v>N/A</v>
      </c>
      <c r="AA260" s="154">
        <f>IF('Checklist Parameters'!$H$101&lt;&gt;"",IFERROR(I260/'Checklist Parameters'!$H$101,0),"N/A")</f>
        <v>0</v>
      </c>
      <c r="AB260" s="148" t="str">
        <f>IF('Checklist Parameters'!$H$43&lt;&gt;"",(I260*'Checklist Parameters'!$H$43)/1000,"N/A")</f>
        <v>N/A</v>
      </c>
      <c r="AC260" s="85">
        <f>IF('Checklist Parameters'!$H$16="",$X260,IF(AND('Checklist Parameters'!$H$16&lt;$X260,'Checklist Parameters'!$H$16&gt;=3),'Checklist Parameters'!$H$16,IF(AND('Checklist Parameters'!$H$16&lt;$X260,'Checklist Parameters'!$H$16&lt;3),0,$X260)))</f>
        <v>0</v>
      </c>
      <c r="AD260" s="85" t="str">
        <f>IF(AND(I260&lt;'Checklist Parameters'!$H$22,$I260&lt;&gt;0),"Y","")</f>
        <v/>
      </c>
      <c r="AE260" s="85" t="str">
        <f>IF($AD260="Y",0,IF('Checklist Parameters'!$H$25="","&lt;no limit&gt;",ROUNDDOWN((($I260-'Checklist Parameters'!$H$24)/'Checklist Parameters'!$H$25)+1,0)))</f>
        <v>&lt;no limit&gt;</v>
      </c>
      <c r="AF260" s="174">
        <f t="shared" si="23"/>
        <v>0</v>
      </c>
      <c r="AG260" s="85">
        <f t="shared" si="18"/>
        <v>0</v>
      </c>
      <c r="AH260" s="5"/>
      <c r="AI260" s="5"/>
      <c r="AJ260" s="5"/>
      <c r="AK260" s="5"/>
      <c r="AL260" s="5"/>
      <c r="AM260" s="5"/>
      <c r="AN260" s="5"/>
      <c r="AO260" s="5"/>
      <c r="AP260" s="5"/>
      <c r="AQ260" s="5"/>
      <c r="AR260" s="5"/>
      <c r="AS260" s="5"/>
    </row>
    <row r="261" spans="1:45" s="2" customFormat="1" ht="15">
      <c r="A261" s="391"/>
      <c r="B261" s="392"/>
      <c r="C261" s="393"/>
      <c r="D261" s="393"/>
      <c r="E261" s="393"/>
      <c r="F261" s="393"/>
      <c r="G261" s="393"/>
      <c r="H261" s="394"/>
      <c r="I261" s="394"/>
      <c r="J261" s="394"/>
      <c r="K261" s="394"/>
      <c r="L261" s="394"/>
      <c r="M261" s="394"/>
      <c r="N261" s="313">
        <f>IF(IF(I261&lt;'Checklist Parameters'!$H$22,0,($I261-$L261))&lt;0,0,IF(I261&lt;'Checklist Parameters'!$H$22,0,($I261-$L261)))</f>
        <v>0</v>
      </c>
      <c r="O261" s="394"/>
      <c r="P261" s="395"/>
      <c r="Q261" s="316">
        <f t="shared" si="19"/>
        <v>0</v>
      </c>
      <c r="R261" s="87">
        <f t="shared" si="20"/>
        <v>0</v>
      </c>
      <c r="S261" s="87">
        <f>IF('Checklist Parameters'!$H$60&lt;0.2,0.2,'Checklist Parameters'!$H$60)</f>
        <v>0.72</v>
      </c>
      <c r="T261" s="88">
        <f>IF($O261="",IF('Checklist District ID'!$C$43="Y",MAX($R261:$S261)*$I261,SUM($R261:$S261)*$I261),IF(O261&gt;0,Q261*S261))</f>
        <v>0</v>
      </c>
      <c r="U261" s="88">
        <f>IF(Q261&gt;0,((I261-T261)*'Formula Matrix'!$E$39),0)</f>
        <v>0</v>
      </c>
      <c r="V261" s="88">
        <f t="shared" si="21"/>
        <v>0</v>
      </c>
      <c r="W261" s="88">
        <f>IF(V261&gt;0,(V261*'Checklist Parameters'!$H$35),0)</f>
        <v>0</v>
      </c>
      <c r="X261" s="85">
        <f t="shared" si="22"/>
        <v>0</v>
      </c>
      <c r="Y261" s="148">
        <f>IF('Checklist Parameters'!$H$102&lt;&gt;"",(I261/43560)*'Checklist Parameters'!$H$102,"N/A")</f>
        <v>0</v>
      </c>
      <c r="Z261" s="154" t="str">
        <f>IF('Checklist Parameters'!$H$58&lt;&gt;"",((I261*'Checklist Parameters'!$H$58)*'Checklist Parameters'!$H$35)/1000,"N/A")</f>
        <v>N/A</v>
      </c>
      <c r="AA261" s="154">
        <f>IF('Checklist Parameters'!$H$101&lt;&gt;"",IFERROR(I261/'Checklist Parameters'!$H$101,0),"N/A")</f>
        <v>0</v>
      </c>
      <c r="AB261" s="148" t="str">
        <f>IF('Checklist Parameters'!$H$43&lt;&gt;"",(I261*'Checklist Parameters'!$H$43)/1000,"N/A")</f>
        <v>N/A</v>
      </c>
      <c r="AC261" s="85">
        <f>IF('Checklist Parameters'!$H$16="",$X261,IF(AND('Checklist Parameters'!$H$16&lt;$X261,'Checklist Parameters'!$H$16&gt;=3),'Checklist Parameters'!$H$16,IF(AND('Checklist Parameters'!$H$16&lt;$X261,'Checklist Parameters'!$H$16&lt;3),0,$X261)))</f>
        <v>0</v>
      </c>
      <c r="AD261" s="85" t="str">
        <f>IF(AND(I261&lt;'Checklist Parameters'!$H$22,$I261&lt;&gt;0),"Y","")</f>
        <v/>
      </c>
      <c r="AE261" s="85" t="str">
        <f>IF($AD261="Y",0,IF('Checklist Parameters'!$H$25="","&lt;no limit&gt;",ROUNDDOWN((($I261-'Checklist Parameters'!$H$24)/'Checklist Parameters'!$H$25)+1,0)))</f>
        <v>&lt;no limit&gt;</v>
      </c>
      <c r="AF261" s="174">
        <f t="shared" si="23"/>
        <v>0</v>
      </c>
      <c r="AG261" s="85">
        <f t="shared" si="18"/>
        <v>0</v>
      </c>
      <c r="AH261" s="5"/>
      <c r="AI261" s="5"/>
      <c r="AJ261" s="5"/>
      <c r="AK261" s="5"/>
      <c r="AL261" s="5"/>
      <c r="AM261" s="5"/>
      <c r="AN261" s="5"/>
      <c r="AO261" s="5"/>
      <c r="AP261" s="5"/>
      <c r="AQ261" s="5"/>
      <c r="AR261" s="5"/>
      <c r="AS261" s="5"/>
    </row>
    <row r="262" spans="1:45" s="2" customFormat="1" ht="15">
      <c r="A262" s="391"/>
      <c r="B262" s="392"/>
      <c r="C262" s="393"/>
      <c r="D262" s="393"/>
      <c r="E262" s="393"/>
      <c r="F262" s="393"/>
      <c r="G262" s="393"/>
      <c r="H262" s="394"/>
      <c r="I262" s="394"/>
      <c r="J262" s="394"/>
      <c r="K262" s="394"/>
      <c r="L262" s="394"/>
      <c r="M262" s="394"/>
      <c r="N262" s="313">
        <f>IF(IF(I262&lt;'Checklist Parameters'!$H$22,0,($I262-$L262))&lt;0,0,IF(I262&lt;'Checklist Parameters'!$H$22,0,($I262-$L262)))</f>
        <v>0</v>
      </c>
      <c r="O262" s="394"/>
      <c r="P262" s="395"/>
      <c r="Q262" s="316">
        <f t="shared" si="19"/>
        <v>0</v>
      </c>
      <c r="R262" s="87">
        <f t="shared" si="20"/>
        <v>0</v>
      </c>
      <c r="S262" s="87">
        <f>IF('Checklist Parameters'!$H$60&lt;0.2,0.2,'Checklist Parameters'!$H$60)</f>
        <v>0.72</v>
      </c>
      <c r="T262" s="88">
        <f>IF($O262="",IF('Checklist District ID'!$C$43="Y",MAX($R262:$S262)*$I262,SUM($R262:$S262)*$I262),IF(O262&gt;0,Q262*S262))</f>
        <v>0</v>
      </c>
      <c r="U262" s="88">
        <f>IF(Q262&gt;0,((I262-T262)*'Formula Matrix'!$E$39),0)</f>
        <v>0</v>
      </c>
      <c r="V262" s="88">
        <f t="shared" si="21"/>
        <v>0</v>
      </c>
      <c r="W262" s="88">
        <f>IF(V262&gt;0,(V262*'Checklist Parameters'!$H$35),0)</f>
        <v>0</v>
      </c>
      <c r="X262" s="85">
        <f t="shared" si="22"/>
        <v>0</v>
      </c>
      <c r="Y262" s="148">
        <f>IF('Checklist Parameters'!$H$102&lt;&gt;"",(I262/43560)*'Checklist Parameters'!$H$102,"N/A")</f>
        <v>0</v>
      </c>
      <c r="Z262" s="154" t="str">
        <f>IF('Checklist Parameters'!$H$58&lt;&gt;"",((I262*'Checklist Parameters'!$H$58)*'Checklist Parameters'!$H$35)/1000,"N/A")</f>
        <v>N/A</v>
      </c>
      <c r="AA262" s="154">
        <f>IF('Checklist Parameters'!$H$101&lt;&gt;"",IFERROR(I262/'Checklist Parameters'!$H$101,0),"N/A")</f>
        <v>0</v>
      </c>
      <c r="AB262" s="148" t="str">
        <f>IF('Checklist Parameters'!$H$43&lt;&gt;"",(I262*'Checklist Parameters'!$H$43)/1000,"N/A")</f>
        <v>N/A</v>
      </c>
      <c r="AC262" s="85">
        <f>IF('Checklist Parameters'!$H$16="",$X262,IF(AND('Checklist Parameters'!$H$16&lt;$X262,'Checklist Parameters'!$H$16&gt;=3),'Checklist Parameters'!$H$16,IF(AND('Checklist Parameters'!$H$16&lt;$X262,'Checklist Parameters'!$H$16&lt;3),0,$X262)))</f>
        <v>0</v>
      </c>
      <c r="AD262" s="85" t="str">
        <f>IF(AND(I262&lt;'Checklist Parameters'!$H$22,$I262&lt;&gt;0),"Y","")</f>
        <v/>
      </c>
      <c r="AE262" s="85" t="str">
        <f>IF($AD262="Y",0,IF('Checklist Parameters'!$H$25="","&lt;no limit&gt;",ROUNDDOWN((($I262-'Checklist Parameters'!$H$24)/'Checklist Parameters'!$H$25)+1,0)))</f>
        <v>&lt;no limit&gt;</v>
      </c>
      <c r="AF262" s="174">
        <f t="shared" si="23"/>
        <v>0</v>
      </c>
      <c r="AG262" s="85">
        <f t="shared" si="18"/>
        <v>0</v>
      </c>
      <c r="AH262" s="5"/>
      <c r="AI262" s="5"/>
      <c r="AJ262" s="5"/>
      <c r="AK262" s="5"/>
      <c r="AL262" s="5"/>
      <c r="AM262" s="5"/>
      <c r="AN262" s="5"/>
      <c r="AO262" s="5"/>
      <c r="AP262" s="5"/>
      <c r="AQ262" s="5"/>
      <c r="AR262" s="5"/>
      <c r="AS262" s="5"/>
    </row>
    <row r="263" spans="1:45" s="2" customFormat="1" ht="15">
      <c r="A263" s="391"/>
      <c r="B263" s="392"/>
      <c r="C263" s="393"/>
      <c r="D263" s="393"/>
      <c r="E263" s="393"/>
      <c r="F263" s="393"/>
      <c r="G263" s="393"/>
      <c r="H263" s="394"/>
      <c r="I263" s="394"/>
      <c r="J263" s="394"/>
      <c r="K263" s="394"/>
      <c r="L263" s="394"/>
      <c r="M263" s="394"/>
      <c r="N263" s="313">
        <f>IF(IF(I263&lt;'Checklist Parameters'!$H$22,0,($I263-$L263))&lt;0,0,IF(I263&lt;'Checklist Parameters'!$H$22,0,($I263-$L263)))</f>
        <v>0</v>
      </c>
      <c r="O263" s="394"/>
      <c r="P263" s="395"/>
      <c r="Q263" s="316">
        <f t="shared" si="19"/>
        <v>0</v>
      </c>
      <c r="R263" s="87">
        <f t="shared" si="20"/>
        <v>0</v>
      </c>
      <c r="S263" s="87">
        <f>IF('Checklist Parameters'!$H$60&lt;0.2,0.2,'Checklist Parameters'!$H$60)</f>
        <v>0.72</v>
      </c>
      <c r="T263" s="88">
        <f>IF($O263="",IF('Checklist District ID'!$C$43="Y",MAX($R263:$S263)*$I263,SUM($R263:$S263)*$I263),IF(O263&gt;0,Q263*S263))</f>
        <v>0</v>
      </c>
      <c r="U263" s="88">
        <f>IF(Q263&gt;0,((I263-T263)*'Formula Matrix'!$E$39),0)</f>
        <v>0</v>
      </c>
      <c r="V263" s="88">
        <f t="shared" si="21"/>
        <v>0</v>
      </c>
      <c r="W263" s="88">
        <f>IF(V263&gt;0,(V263*'Checklist Parameters'!$H$35),0)</f>
        <v>0</v>
      </c>
      <c r="X263" s="85">
        <f t="shared" si="22"/>
        <v>0</v>
      </c>
      <c r="Y263" s="148">
        <f>IF('Checklist Parameters'!$H$102&lt;&gt;"",(I263/43560)*'Checklist Parameters'!$H$102,"N/A")</f>
        <v>0</v>
      </c>
      <c r="Z263" s="154" t="str">
        <f>IF('Checklist Parameters'!$H$58&lt;&gt;"",((I263*'Checklist Parameters'!$H$58)*'Checklist Parameters'!$H$35)/1000,"N/A")</f>
        <v>N/A</v>
      </c>
      <c r="AA263" s="154">
        <f>IF('Checklist Parameters'!$H$101&lt;&gt;"",IFERROR(I263/'Checklist Parameters'!$H$101,0),"N/A")</f>
        <v>0</v>
      </c>
      <c r="AB263" s="148" t="str">
        <f>IF('Checklist Parameters'!$H$43&lt;&gt;"",(I263*'Checklist Parameters'!$H$43)/1000,"N/A")</f>
        <v>N/A</v>
      </c>
      <c r="AC263" s="85">
        <f>IF('Checklist Parameters'!$H$16="",$X263,IF(AND('Checklist Parameters'!$H$16&lt;$X263,'Checklist Parameters'!$H$16&gt;=3),'Checklist Parameters'!$H$16,IF(AND('Checklist Parameters'!$H$16&lt;$X263,'Checklist Parameters'!$H$16&lt;3),0,$X263)))</f>
        <v>0</v>
      </c>
      <c r="AD263" s="85" t="str">
        <f>IF(AND(I263&lt;'Checklist Parameters'!$H$22,$I263&lt;&gt;0),"Y","")</f>
        <v/>
      </c>
      <c r="AE263" s="85" t="str">
        <f>IF($AD263="Y",0,IF('Checklist Parameters'!$H$25="","&lt;no limit&gt;",ROUNDDOWN((($I263-'Checklist Parameters'!$H$24)/'Checklist Parameters'!$H$25)+1,0)))</f>
        <v>&lt;no limit&gt;</v>
      </c>
      <c r="AF263" s="174">
        <f t="shared" si="23"/>
        <v>0</v>
      </c>
      <c r="AG263" s="85">
        <f t="shared" si="18"/>
        <v>0</v>
      </c>
      <c r="AH263" s="5"/>
      <c r="AI263" s="5"/>
      <c r="AJ263" s="5"/>
      <c r="AK263" s="5"/>
      <c r="AL263" s="5"/>
      <c r="AM263" s="5"/>
      <c r="AN263" s="5"/>
      <c r="AO263" s="5"/>
      <c r="AP263" s="5"/>
      <c r="AQ263" s="5"/>
      <c r="AR263" s="5"/>
      <c r="AS263" s="5"/>
    </row>
    <row r="264" spans="1:45" s="2" customFormat="1" ht="15">
      <c r="A264" s="391"/>
      <c r="B264" s="392"/>
      <c r="C264" s="393"/>
      <c r="D264" s="393"/>
      <c r="E264" s="393"/>
      <c r="F264" s="393"/>
      <c r="G264" s="393"/>
      <c r="H264" s="394"/>
      <c r="I264" s="394"/>
      <c r="J264" s="394"/>
      <c r="K264" s="394"/>
      <c r="L264" s="394"/>
      <c r="M264" s="394"/>
      <c r="N264" s="313">
        <f>IF(IF(I264&lt;'Checklist Parameters'!$H$22,0,($I264-$L264))&lt;0,0,IF(I264&lt;'Checklist Parameters'!$H$22,0,($I264-$L264)))</f>
        <v>0</v>
      </c>
      <c r="O264" s="394"/>
      <c r="P264" s="395"/>
      <c r="Q264" s="316">
        <f t="shared" si="19"/>
        <v>0</v>
      </c>
      <c r="R264" s="87">
        <f t="shared" si="20"/>
        <v>0</v>
      </c>
      <c r="S264" s="87">
        <f>IF('Checklist Parameters'!$H$60&lt;0.2,0.2,'Checklist Parameters'!$H$60)</f>
        <v>0.72</v>
      </c>
      <c r="T264" s="88">
        <f>IF($O264="",IF('Checklist District ID'!$C$43="Y",MAX($R264:$S264)*$I264,SUM($R264:$S264)*$I264),IF(O264&gt;0,Q264*S264))</f>
        <v>0</v>
      </c>
      <c r="U264" s="88">
        <f>IF(Q264&gt;0,((I264-T264)*'Formula Matrix'!$E$39),0)</f>
        <v>0</v>
      </c>
      <c r="V264" s="88">
        <f t="shared" si="21"/>
        <v>0</v>
      </c>
      <c r="W264" s="88">
        <f>IF(V264&gt;0,(V264*'Checklist Parameters'!$H$35),0)</f>
        <v>0</v>
      </c>
      <c r="X264" s="85">
        <f t="shared" si="22"/>
        <v>0</v>
      </c>
      <c r="Y264" s="148">
        <f>IF('Checklist Parameters'!$H$102&lt;&gt;"",(I264/43560)*'Checklist Parameters'!$H$102,"N/A")</f>
        <v>0</v>
      </c>
      <c r="Z264" s="154" t="str">
        <f>IF('Checklist Parameters'!$H$58&lt;&gt;"",((I264*'Checklist Parameters'!$H$58)*'Checklist Parameters'!$H$35)/1000,"N/A")</f>
        <v>N/A</v>
      </c>
      <c r="AA264" s="154">
        <f>IF('Checklist Parameters'!$H$101&lt;&gt;"",IFERROR(I264/'Checklist Parameters'!$H$101,0),"N/A")</f>
        <v>0</v>
      </c>
      <c r="AB264" s="148" t="str">
        <f>IF('Checklist Parameters'!$H$43&lt;&gt;"",(I264*'Checklist Parameters'!$H$43)/1000,"N/A")</f>
        <v>N/A</v>
      </c>
      <c r="AC264" s="85">
        <f>IF('Checklist Parameters'!$H$16="",$X264,IF(AND('Checklist Parameters'!$H$16&lt;$X264,'Checklist Parameters'!$H$16&gt;=3),'Checklist Parameters'!$H$16,IF(AND('Checklist Parameters'!$H$16&lt;$X264,'Checklist Parameters'!$H$16&lt;3),0,$X264)))</f>
        <v>0</v>
      </c>
      <c r="AD264" s="85" t="str">
        <f>IF(AND(I264&lt;'Checklist Parameters'!$H$22,$I264&lt;&gt;0),"Y","")</f>
        <v/>
      </c>
      <c r="AE264" s="85" t="str">
        <f>IF($AD264="Y",0,IF('Checklist Parameters'!$H$25="","&lt;no limit&gt;",ROUNDDOWN((($I264-'Checklist Parameters'!$H$24)/'Checklist Parameters'!$H$25)+1,0)))</f>
        <v>&lt;no limit&gt;</v>
      </c>
      <c r="AF264" s="174">
        <f t="shared" si="23"/>
        <v>0</v>
      </c>
      <c r="AG264" s="85">
        <f t="shared" si="18"/>
        <v>0</v>
      </c>
      <c r="AH264" s="5"/>
      <c r="AI264" s="5"/>
      <c r="AJ264" s="5"/>
      <c r="AK264" s="5"/>
      <c r="AL264" s="5"/>
      <c r="AM264" s="5"/>
      <c r="AN264" s="5"/>
      <c r="AO264" s="5"/>
      <c r="AP264" s="5"/>
      <c r="AQ264" s="5"/>
      <c r="AR264" s="5"/>
      <c r="AS264" s="5"/>
    </row>
    <row r="265" spans="1:45" s="2" customFormat="1" ht="15">
      <c r="A265" s="391"/>
      <c r="B265" s="392"/>
      <c r="C265" s="393"/>
      <c r="D265" s="393"/>
      <c r="E265" s="393"/>
      <c r="F265" s="393"/>
      <c r="G265" s="393"/>
      <c r="H265" s="394"/>
      <c r="I265" s="394"/>
      <c r="J265" s="394"/>
      <c r="K265" s="394"/>
      <c r="L265" s="394"/>
      <c r="M265" s="394"/>
      <c r="N265" s="313">
        <f>IF(IF(I265&lt;'Checklist Parameters'!$H$22,0,($I265-$L265))&lt;0,0,IF(I265&lt;'Checklist Parameters'!$H$22,0,($I265-$L265)))</f>
        <v>0</v>
      </c>
      <c r="O265" s="394"/>
      <c r="P265" s="395"/>
      <c r="Q265" s="316">
        <f t="shared" si="19"/>
        <v>0</v>
      </c>
      <c r="R265" s="87">
        <f t="shared" si="20"/>
        <v>0</v>
      </c>
      <c r="S265" s="87">
        <f>IF('Checklist Parameters'!$H$60&lt;0.2,0.2,'Checklist Parameters'!$H$60)</f>
        <v>0.72</v>
      </c>
      <c r="T265" s="88">
        <f>IF($O265="",IF('Checklist District ID'!$C$43="Y",MAX($R265:$S265)*$I265,SUM($R265:$S265)*$I265),IF(O265&gt;0,Q265*S265))</f>
        <v>0</v>
      </c>
      <c r="U265" s="88">
        <f>IF(Q265&gt;0,((I265-T265)*'Formula Matrix'!$E$39),0)</f>
        <v>0</v>
      </c>
      <c r="V265" s="88">
        <f t="shared" si="21"/>
        <v>0</v>
      </c>
      <c r="W265" s="88">
        <f>IF(V265&gt;0,(V265*'Checklist Parameters'!$H$35),0)</f>
        <v>0</v>
      </c>
      <c r="X265" s="85">
        <f t="shared" si="22"/>
        <v>0</v>
      </c>
      <c r="Y265" s="148">
        <f>IF('Checklist Parameters'!$H$102&lt;&gt;"",(I265/43560)*'Checklist Parameters'!$H$102,"N/A")</f>
        <v>0</v>
      </c>
      <c r="Z265" s="154" t="str">
        <f>IF('Checklist Parameters'!$H$58&lt;&gt;"",((I265*'Checklist Parameters'!$H$58)*'Checklist Parameters'!$H$35)/1000,"N/A")</f>
        <v>N/A</v>
      </c>
      <c r="AA265" s="154">
        <f>IF('Checklist Parameters'!$H$101&lt;&gt;"",IFERROR(I265/'Checklist Parameters'!$H$101,0),"N/A")</f>
        <v>0</v>
      </c>
      <c r="AB265" s="148" t="str">
        <f>IF('Checklist Parameters'!$H$43&lt;&gt;"",(I265*'Checklist Parameters'!$H$43)/1000,"N/A")</f>
        <v>N/A</v>
      </c>
      <c r="AC265" s="85">
        <f>IF('Checklist Parameters'!$H$16="",$X265,IF(AND('Checklist Parameters'!$H$16&lt;$X265,'Checklist Parameters'!$H$16&gt;=3),'Checklist Parameters'!$H$16,IF(AND('Checklist Parameters'!$H$16&lt;$X265,'Checklist Parameters'!$H$16&lt;3),0,$X265)))</f>
        <v>0</v>
      </c>
      <c r="AD265" s="85" t="str">
        <f>IF(AND(I265&lt;'Checklist Parameters'!$H$22,$I265&lt;&gt;0),"Y","")</f>
        <v/>
      </c>
      <c r="AE265" s="85" t="str">
        <f>IF($AD265="Y",0,IF('Checklist Parameters'!$H$25="","&lt;no limit&gt;",ROUNDDOWN((($I265-'Checklist Parameters'!$H$24)/'Checklist Parameters'!$H$25)+1,0)))</f>
        <v>&lt;no limit&gt;</v>
      </c>
      <c r="AF265" s="174">
        <f t="shared" si="23"/>
        <v>0</v>
      </c>
      <c r="AG265" s="85">
        <f t="shared" si="18"/>
        <v>0</v>
      </c>
      <c r="AH265" s="5"/>
      <c r="AI265" s="5"/>
      <c r="AJ265" s="5"/>
      <c r="AK265" s="5"/>
      <c r="AL265" s="5"/>
      <c r="AM265" s="5"/>
      <c r="AN265" s="5"/>
      <c r="AO265" s="5"/>
      <c r="AP265" s="5"/>
      <c r="AQ265" s="5"/>
      <c r="AR265" s="5"/>
      <c r="AS265" s="5"/>
    </row>
    <row r="266" spans="1:45" s="2" customFormat="1" ht="15">
      <c r="A266" s="391"/>
      <c r="B266" s="392"/>
      <c r="C266" s="393"/>
      <c r="D266" s="393"/>
      <c r="E266" s="393"/>
      <c r="F266" s="393"/>
      <c r="G266" s="393"/>
      <c r="H266" s="394"/>
      <c r="I266" s="394"/>
      <c r="J266" s="394"/>
      <c r="K266" s="394"/>
      <c r="L266" s="394"/>
      <c r="M266" s="394"/>
      <c r="N266" s="313">
        <f>IF(IF(I266&lt;'Checklist Parameters'!$H$22,0,($I266-$L266))&lt;0,0,IF(I266&lt;'Checklist Parameters'!$H$22,0,($I266-$L266)))</f>
        <v>0</v>
      </c>
      <c r="O266" s="394"/>
      <c r="P266" s="395"/>
      <c r="Q266" s="316">
        <f t="shared" si="19"/>
        <v>0</v>
      </c>
      <c r="R266" s="87">
        <f t="shared" si="20"/>
        <v>0</v>
      </c>
      <c r="S266" s="87">
        <f>IF('Checklist Parameters'!$H$60&lt;0.2,0.2,'Checklist Parameters'!$H$60)</f>
        <v>0.72</v>
      </c>
      <c r="T266" s="88">
        <f>IF($O266="",IF('Checklist District ID'!$C$43="Y",MAX($R266:$S266)*$I266,SUM($R266:$S266)*$I266),IF(O266&gt;0,Q266*S266))</f>
        <v>0</v>
      </c>
      <c r="U266" s="88">
        <f>IF(Q266&gt;0,((I266-T266)*'Formula Matrix'!$E$39),0)</f>
        <v>0</v>
      </c>
      <c r="V266" s="88">
        <f t="shared" si="21"/>
        <v>0</v>
      </c>
      <c r="W266" s="88">
        <f>IF(V266&gt;0,(V266*'Checklist Parameters'!$H$35),0)</f>
        <v>0</v>
      </c>
      <c r="X266" s="85">
        <f t="shared" si="22"/>
        <v>0</v>
      </c>
      <c r="Y266" s="148">
        <f>IF('Checklist Parameters'!$H$102&lt;&gt;"",(I266/43560)*'Checklist Parameters'!$H$102,"N/A")</f>
        <v>0</v>
      </c>
      <c r="Z266" s="154" t="str">
        <f>IF('Checklist Parameters'!$H$58&lt;&gt;"",((I266*'Checklist Parameters'!$H$58)*'Checklist Parameters'!$H$35)/1000,"N/A")</f>
        <v>N/A</v>
      </c>
      <c r="AA266" s="154">
        <f>IF('Checklist Parameters'!$H$101&lt;&gt;"",IFERROR(I266/'Checklist Parameters'!$H$101,0),"N/A")</f>
        <v>0</v>
      </c>
      <c r="AB266" s="148" t="str">
        <f>IF('Checklist Parameters'!$H$43&lt;&gt;"",(I266*'Checklist Parameters'!$H$43)/1000,"N/A")</f>
        <v>N/A</v>
      </c>
      <c r="AC266" s="85">
        <f>IF('Checklist Parameters'!$H$16="",$X266,IF(AND('Checklist Parameters'!$H$16&lt;$X266,'Checklist Parameters'!$H$16&gt;=3),'Checklist Parameters'!$H$16,IF(AND('Checklist Parameters'!$H$16&lt;$X266,'Checklist Parameters'!$H$16&lt;3),0,$X266)))</f>
        <v>0</v>
      </c>
      <c r="AD266" s="85" t="str">
        <f>IF(AND(I266&lt;'Checklist Parameters'!$H$22,$I266&lt;&gt;0),"Y","")</f>
        <v/>
      </c>
      <c r="AE266" s="85" t="str">
        <f>IF($AD266="Y",0,IF('Checklist Parameters'!$H$25="","&lt;no limit&gt;",ROUNDDOWN((($I266-'Checklist Parameters'!$H$24)/'Checklist Parameters'!$H$25)+1,0)))</f>
        <v>&lt;no limit&gt;</v>
      </c>
      <c r="AF266" s="174">
        <f t="shared" si="23"/>
        <v>0</v>
      </c>
      <c r="AG266" s="85">
        <f t="shared" si="18"/>
        <v>0</v>
      </c>
      <c r="AH266" s="5"/>
      <c r="AI266" s="5"/>
      <c r="AJ266" s="5"/>
      <c r="AK266" s="5"/>
      <c r="AL266" s="5"/>
      <c r="AM266" s="5"/>
      <c r="AN266" s="5"/>
      <c r="AO266" s="5"/>
      <c r="AP266" s="5"/>
      <c r="AQ266" s="5"/>
      <c r="AR266" s="5"/>
      <c r="AS266" s="5"/>
    </row>
    <row r="267" spans="1:45" s="2" customFormat="1" ht="15">
      <c r="A267" s="391"/>
      <c r="B267" s="392"/>
      <c r="C267" s="393"/>
      <c r="D267" s="393"/>
      <c r="E267" s="393"/>
      <c r="F267" s="393"/>
      <c r="G267" s="393"/>
      <c r="H267" s="394"/>
      <c r="I267" s="394"/>
      <c r="J267" s="394"/>
      <c r="K267" s="394"/>
      <c r="L267" s="394"/>
      <c r="M267" s="394"/>
      <c r="N267" s="313">
        <f>IF(IF(I267&lt;'Checklist Parameters'!$H$22,0,($I267-$L267))&lt;0,0,IF(I267&lt;'Checklist Parameters'!$H$22,0,($I267-$L267)))</f>
        <v>0</v>
      </c>
      <c r="O267" s="394"/>
      <c r="P267" s="395"/>
      <c r="Q267" s="316">
        <f t="shared" si="19"/>
        <v>0</v>
      </c>
      <c r="R267" s="87">
        <f t="shared" si="20"/>
        <v>0</v>
      </c>
      <c r="S267" s="87">
        <f>IF('Checklist Parameters'!$H$60&lt;0.2,0.2,'Checklist Parameters'!$H$60)</f>
        <v>0.72</v>
      </c>
      <c r="T267" s="88">
        <f>IF($O267="",IF('Checklist District ID'!$C$43="Y",MAX($R267:$S267)*$I267,SUM($R267:$S267)*$I267),IF(O267&gt;0,Q267*S267))</f>
        <v>0</v>
      </c>
      <c r="U267" s="88">
        <f>IF(Q267&gt;0,((I267-T267)*'Formula Matrix'!$E$39),0)</f>
        <v>0</v>
      </c>
      <c r="V267" s="88">
        <f t="shared" si="21"/>
        <v>0</v>
      </c>
      <c r="W267" s="88">
        <f>IF(V267&gt;0,(V267*'Checklist Parameters'!$H$35),0)</f>
        <v>0</v>
      </c>
      <c r="X267" s="85">
        <f t="shared" si="22"/>
        <v>0</v>
      </c>
      <c r="Y267" s="148">
        <f>IF('Checklist Parameters'!$H$102&lt;&gt;"",(I267/43560)*'Checklist Parameters'!$H$102,"N/A")</f>
        <v>0</v>
      </c>
      <c r="Z267" s="154" t="str">
        <f>IF('Checklist Parameters'!$H$58&lt;&gt;"",((I267*'Checklist Parameters'!$H$58)*'Checklist Parameters'!$H$35)/1000,"N/A")</f>
        <v>N/A</v>
      </c>
      <c r="AA267" s="154">
        <f>IF('Checklist Parameters'!$H$101&lt;&gt;"",IFERROR(I267/'Checklist Parameters'!$H$101,0),"N/A")</f>
        <v>0</v>
      </c>
      <c r="AB267" s="148" t="str">
        <f>IF('Checklist Parameters'!$H$43&lt;&gt;"",(I267*'Checklist Parameters'!$H$43)/1000,"N/A")</f>
        <v>N/A</v>
      </c>
      <c r="AC267" s="85">
        <f>IF('Checklist Parameters'!$H$16="",$X267,IF(AND('Checklist Parameters'!$H$16&lt;$X267,'Checklist Parameters'!$H$16&gt;=3),'Checklist Parameters'!$H$16,IF(AND('Checklist Parameters'!$H$16&lt;$X267,'Checklist Parameters'!$H$16&lt;3),0,$X267)))</f>
        <v>0</v>
      </c>
      <c r="AD267" s="85" t="str">
        <f>IF(AND(I267&lt;'Checklist Parameters'!$H$22,$I267&lt;&gt;0),"Y","")</f>
        <v/>
      </c>
      <c r="AE267" s="85" t="str">
        <f>IF($AD267="Y",0,IF('Checklist Parameters'!$H$25="","&lt;no limit&gt;",ROUNDDOWN((($I267-'Checklist Parameters'!$H$24)/'Checklist Parameters'!$H$25)+1,0)))</f>
        <v>&lt;no limit&gt;</v>
      </c>
      <c r="AF267" s="174">
        <f t="shared" si="23"/>
        <v>0</v>
      </c>
      <c r="AG267" s="85">
        <f t="shared" si="18"/>
        <v>0</v>
      </c>
      <c r="AH267" s="5"/>
      <c r="AI267" s="5"/>
      <c r="AJ267" s="5"/>
      <c r="AK267" s="5"/>
      <c r="AL267" s="5"/>
      <c r="AM267" s="5"/>
      <c r="AN267" s="5"/>
      <c r="AO267" s="5"/>
      <c r="AP267" s="5"/>
      <c r="AQ267" s="5"/>
      <c r="AR267" s="5"/>
      <c r="AS267" s="5"/>
    </row>
    <row r="268" spans="1:45" s="2" customFormat="1" ht="15">
      <c r="A268" s="391"/>
      <c r="B268" s="392"/>
      <c r="C268" s="393"/>
      <c r="D268" s="393"/>
      <c r="E268" s="393"/>
      <c r="F268" s="393"/>
      <c r="G268" s="393"/>
      <c r="H268" s="394"/>
      <c r="I268" s="394"/>
      <c r="J268" s="394"/>
      <c r="K268" s="394"/>
      <c r="L268" s="394"/>
      <c r="M268" s="394"/>
      <c r="N268" s="313">
        <f>IF(IF(I268&lt;'Checklist Parameters'!$H$22,0,($I268-$L268))&lt;0,0,IF(I268&lt;'Checklist Parameters'!$H$22,0,($I268-$L268)))</f>
        <v>0</v>
      </c>
      <c r="O268" s="394"/>
      <c r="P268" s="395"/>
      <c r="Q268" s="316">
        <f t="shared" si="19"/>
        <v>0</v>
      </c>
      <c r="R268" s="87">
        <f t="shared" si="20"/>
        <v>0</v>
      </c>
      <c r="S268" s="87">
        <f>IF('Checklist Parameters'!$H$60&lt;0.2,0.2,'Checklist Parameters'!$H$60)</f>
        <v>0.72</v>
      </c>
      <c r="T268" s="88">
        <f>IF($O268="",IF('Checklist District ID'!$C$43="Y",MAX($R268:$S268)*$I268,SUM($R268:$S268)*$I268),IF(O268&gt;0,Q268*S268))</f>
        <v>0</v>
      </c>
      <c r="U268" s="88">
        <f>IF(Q268&gt;0,((I268-T268)*'Formula Matrix'!$E$39),0)</f>
        <v>0</v>
      </c>
      <c r="V268" s="88">
        <f t="shared" si="21"/>
        <v>0</v>
      </c>
      <c r="W268" s="88">
        <f>IF(V268&gt;0,(V268*'Checklist Parameters'!$H$35),0)</f>
        <v>0</v>
      </c>
      <c r="X268" s="85">
        <f t="shared" si="22"/>
        <v>0</v>
      </c>
      <c r="Y268" s="148">
        <f>IF('Checklist Parameters'!$H$102&lt;&gt;"",(I268/43560)*'Checklist Parameters'!$H$102,"N/A")</f>
        <v>0</v>
      </c>
      <c r="Z268" s="154" t="str">
        <f>IF('Checklist Parameters'!$H$58&lt;&gt;"",((I268*'Checklist Parameters'!$H$58)*'Checklist Parameters'!$H$35)/1000,"N/A")</f>
        <v>N/A</v>
      </c>
      <c r="AA268" s="154">
        <f>IF('Checklist Parameters'!$H$101&lt;&gt;"",IFERROR(I268/'Checklist Parameters'!$H$101,0),"N/A")</f>
        <v>0</v>
      </c>
      <c r="AB268" s="148" t="str">
        <f>IF('Checklist Parameters'!$H$43&lt;&gt;"",(I268*'Checklist Parameters'!$H$43)/1000,"N/A")</f>
        <v>N/A</v>
      </c>
      <c r="AC268" s="85">
        <f>IF('Checklist Parameters'!$H$16="",$X268,IF(AND('Checklist Parameters'!$H$16&lt;$X268,'Checklist Parameters'!$H$16&gt;=3),'Checklist Parameters'!$H$16,IF(AND('Checklist Parameters'!$H$16&lt;$X268,'Checklist Parameters'!$H$16&lt;3),0,$X268)))</f>
        <v>0</v>
      </c>
      <c r="AD268" s="85" t="str">
        <f>IF(AND(I268&lt;'Checklist Parameters'!$H$22,$I268&lt;&gt;0),"Y","")</f>
        <v/>
      </c>
      <c r="AE268" s="85" t="str">
        <f>IF($AD268="Y",0,IF('Checklist Parameters'!$H$25="","&lt;no limit&gt;",ROUNDDOWN((($I268-'Checklist Parameters'!$H$24)/'Checklist Parameters'!$H$25)+1,0)))</f>
        <v>&lt;no limit&gt;</v>
      </c>
      <c r="AF268" s="174">
        <f t="shared" si="23"/>
        <v>0</v>
      </c>
      <c r="AG268" s="85">
        <f t="shared" si="18"/>
        <v>0</v>
      </c>
      <c r="AH268" s="5"/>
      <c r="AI268" s="5"/>
      <c r="AJ268" s="5"/>
      <c r="AK268" s="5"/>
      <c r="AL268" s="5"/>
      <c r="AM268" s="5"/>
      <c r="AN268" s="5"/>
      <c r="AO268" s="5"/>
      <c r="AP268" s="5"/>
      <c r="AQ268" s="5"/>
      <c r="AR268" s="5"/>
      <c r="AS268" s="5"/>
    </row>
    <row r="269" spans="1:45" s="2" customFormat="1" ht="15">
      <c r="A269" s="391"/>
      <c r="B269" s="392"/>
      <c r="C269" s="393"/>
      <c r="D269" s="393"/>
      <c r="E269" s="393"/>
      <c r="F269" s="393"/>
      <c r="G269" s="393"/>
      <c r="H269" s="394"/>
      <c r="I269" s="394"/>
      <c r="J269" s="394"/>
      <c r="K269" s="394"/>
      <c r="L269" s="394"/>
      <c r="M269" s="394"/>
      <c r="N269" s="313">
        <f>IF(IF(I269&lt;'Checklist Parameters'!$H$22,0,($I269-$L269))&lt;0,0,IF(I269&lt;'Checklist Parameters'!$H$22,0,($I269-$L269)))</f>
        <v>0</v>
      </c>
      <c r="O269" s="394"/>
      <c r="P269" s="395"/>
      <c r="Q269" s="316">
        <f t="shared" si="19"/>
        <v>0</v>
      </c>
      <c r="R269" s="87">
        <f t="shared" si="20"/>
        <v>0</v>
      </c>
      <c r="S269" s="87">
        <f>IF('Checklist Parameters'!$H$60&lt;0.2,0.2,'Checklist Parameters'!$H$60)</f>
        <v>0.72</v>
      </c>
      <c r="T269" s="88">
        <f>IF($O269="",IF('Checklist District ID'!$C$43="Y",MAX($R269:$S269)*$I269,SUM($R269:$S269)*$I269),IF(O269&gt;0,Q269*S269))</f>
        <v>0</v>
      </c>
      <c r="U269" s="88">
        <f>IF(Q269&gt;0,((I269-T269)*'Formula Matrix'!$E$39),0)</f>
        <v>0</v>
      </c>
      <c r="V269" s="88">
        <f t="shared" si="21"/>
        <v>0</v>
      </c>
      <c r="W269" s="88">
        <f>IF(V269&gt;0,(V269*'Checklist Parameters'!$H$35),0)</f>
        <v>0</v>
      </c>
      <c r="X269" s="85">
        <f t="shared" si="22"/>
        <v>0</v>
      </c>
      <c r="Y269" s="148">
        <f>IF('Checklist Parameters'!$H$102&lt;&gt;"",(I269/43560)*'Checklist Parameters'!$H$102,"N/A")</f>
        <v>0</v>
      </c>
      <c r="Z269" s="154" t="str">
        <f>IF('Checklist Parameters'!$H$58&lt;&gt;"",((I269*'Checklist Parameters'!$H$58)*'Checklist Parameters'!$H$35)/1000,"N/A")</f>
        <v>N/A</v>
      </c>
      <c r="AA269" s="154">
        <f>IF('Checklist Parameters'!$H$101&lt;&gt;"",IFERROR(I269/'Checklist Parameters'!$H$101,0),"N/A")</f>
        <v>0</v>
      </c>
      <c r="AB269" s="148" t="str">
        <f>IF('Checklist Parameters'!$H$43&lt;&gt;"",(I269*'Checklist Parameters'!$H$43)/1000,"N/A")</f>
        <v>N/A</v>
      </c>
      <c r="AC269" s="85">
        <f>IF('Checklist Parameters'!$H$16="",$X269,IF(AND('Checklist Parameters'!$H$16&lt;$X269,'Checklist Parameters'!$H$16&gt;=3),'Checklist Parameters'!$H$16,IF(AND('Checklist Parameters'!$H$16&lt;$X269,'Checklist Parameters'!$H$16&lt;3),0,$X269)))</f>
        <v>0</v>
      </c>
      <c r="AD269" s="85" t="str">
        <f>IF(AND(I269&lt;'Checklist Parameters'!$H$22,$I269&lt;&gt;0),"Y","")</f>
        <v/>
      </c>
      <c r="AE269" s="85" t="str">
        <f>IF($AD269="Y",0,IF('Checklist Parameters'!$H$25="","&lt;no limit&gt;",ROUNDDOWN((($I269-'Checklist Parameters'!$H$24)/'Checklist Parameters'!$H$25)+1,0)))</f>
        <v>&lt;no limit&gt;</v>
      </c>
      <c r="AF269" s="174">
        <f t="shared" si="23"/>
        <v>0</v>
      </c>
      <c r="AG269" s="85">
        <f t="shared" si="18"/>
        <v>0</v>
      </c>
      <c r="AH269" s="5"/>
      <c r="AI269" s="5"/>
      <c r="AJ269" s="5"/>
      <c r="AK269" s="5"/>
      <c r="AL269" s="5"/>
      <c r="AM269" s="5"/>
      <c r="AN269" s="5"/>
      <c r="AO269" s="5"/>
      <c r="AP269" s="5"/>
      <c r="AQ269" s="5"/>
      <c r="AR269" s="5"/>
      <c r="AS269" s="5"/>
    </row>
    <row r="270" spans="1:45" s="2" customFormat="1" ht="15">
      <c r="A270" s="391"/>
      <c r="B270" s="392"/>
      <c r="C270" s="393"/>
      <c r="D270" s="393"/>
      <c r="E270" s="393"/>
      <c r="F270" s="393"/>
      <c r="G270" s="393"/>
      <c r="H270" s="394"/>
      <c r="I270" s="394"/>
      <c r="J270" s="394"/>
      <c r="K270" s="394"/>
      <c r="L270" s="394"/>
      <c r="M270" s="394"/>
      <c r="N270" s="313">
        <f>IF(IF(I270&lt;'Checklist Parameters'!$H$22,0,($I270-$L270))&lt;0,0,IF(I270&lt;'Checklist Parameters'!$H$22,0,($I270-$L270)))</f>
        <v>0</v>
      </c>
      <c r="O270" s="394"/>
      <c r="P270" s="395"/>
      <c r="Q270" s="316">
        <f t="shared" si="19"/>
        <v>0</v>
      </c>
      <c r="R270" s="87">
        <f t="shared" si="20"/>
        <v>0</v>
      </c>
      <c r="S270" s="87">
        <f>IF('Checklist Parameters'!$H$60&lt;0.2,0.2,'Checklist Parameters'!$H$60)</f>
        <v>0.72</v>
      </c>
      <c r="T270" s="88">
        <f>IF($O270="",IF('Checklist District ID'!$C$43="Y",MAX($R270:$S270)*$I270,SUM($R270:$S270)*$I270),IF(O270&gt;0,Q270*S270))</f>
        <v>0</v>
      </c>
      <c r="U270" s="88">
        <f>IF(Q270&gt;0,((I270-T270)*'Formula Matrix'!$E$39),0)</f>
        <v>0</v>
      </c>
      <c r="V270" s="88">
        <f t="shared" si="21"/>
        <v>0</v>
      </c>
      <c r="W270" s="88">
        <f>IF(V270&gt;0,(V270*'Checklist Parameters'!$H$35),0)</f>
        <v>0</v>
      </c>
      <c r="X270" s="85">
        <f t="shared" si="22"/>
        <v>0</v>
      </c>
      <c r="Y270" s="148">
        <f>IF('Checklist Parameters'!$H$102&lt;&gt;"",(I270/43560)*'Checklist Parameters'!$H$102,"N/A")</f>
        <v>0</v>
      </c>
      <c r="Z270" s="154" t="str">
        <f>IF('Checklist Parameters'!$H$58&lt;&gt;"",((I270*'Checklist Parameters'!$H$58)*'Checklist Parameters'!$H$35)/1000,"N/A")</f>
        <v>N/A</v>
      </c>
      <c r="AA270" s="154">
        <f>IF('Checklist Parameters'!$H$101&lt;&gt;"",IFERROR(I270/'Checklist Parameters'!$H$101,0),"N/A")</f>
        <v>0</v>
      </c>
      <c r="AB270" s="148" t="str">
        <f>IF('Checklist Parameters'!$H$43&lt;&gt;"",(I270*'Checklist Parameters'!$H$43)/1000,"N/A")</f>
        <v>N/A</v>
      </c>
      <c r="AC270" s="85">
        <f>IF('Checklist Parameters'!$H$16="",$X270,IF(AND('Checklist Parameters'!$H$16&lt;$X270,'Checklist Parameters'!$H$16&gt;=3),'Checklist Parameters'!$H$16,IF(AND('Checklist Parameters'!$H$16&lt;$X270,'Checklist Parameters'!$H$16&lt;3),0,$X270)))</f>
        <v>0</v>
      </c>
      <c r="AD270" s="85" t="str">
        <f>IF(AND(I270&lt;'Checklist Parameters'!$H$22,$I270&lt;&gt;0),"Y","")</f>
        <v/>
      </c>
      <c r="AE270" s="85" t="str">
        <f>IF($AD270="Y",0,IF('Checklist Parameters'!$H$25="","&lt;no limit&gt;",ROUNDDOWN((($I270-'Checklist Parameters'!$H$24)/'Checklist Parameters'!$H$25)+1,0)))</f>
        <v>&lt;no limit&gt;</v>
      </c>
      <c r="AF270" s="174">
        <f t="shared" si="23"/>
        <v>0</v>
      </c>
      <c r="AG270" s="85">
        <f t="shared" si="18"/>
        <v>0</v>
      </c>
      <c r="AH270" s="5"/>
      <c r="AI270" s="5"/>
      <c r="AJ270" s="5"/>
      <c r="AK270" s="5"/>
      <c r="AL270" s="5"/>
      <c r="AM270" s="5"/>
      <c r="AN270" s="5"/>
      <c r="AO270" s="5"/>
      <c r="AP270" s="5"/>
      <c r="AQ270" s="5"/>
      <c r="AR270" s="5"/>
      <c r="AS270" s="5"/>
    </row>
    <row r="271" spans="1:45" s="2" customFormat="1" ht="15">
      <c r="A271" s="391"/>
      <c r="B271" s="392"/>
      <c r="C271" s="393"/>
      <c r="D271" s="393"/>
      <c r="E271" s="393"/>
      <c r="F271" s="393"/>
      <c r="G271" s="393"/>
      <c r="H271" s="394"/>
      <c r="I271" s="394"/>
      <c r="J271" s="394"/>
      <c r="K271" s="394"/>
      <c r="L271" s="394"/>
      <c r="M271" s="394"/>
      <c r="N271" s="313">
        <f>IF(IF(I271&lt;'Checklist Parameters'!$H$22,0,($I271-$L271))&lt;0,0,IF(I271&lt;'Checklist Parameters'!$H$22,0,($I271-$L271)))</f>
        <v>0</v>
      </c>
      <c r="O271" s="394"/>
      <c r="P271" s="395"/>
      <c r="Q271" s="316">
        <f t="shared" si="19"/>
        <v>0</v>
      </c>
      <c r="R271" s="87">
        <f t="shared" si="20"/>
        <v>0</v>
      </c>
      <c r="S271" s="87">
        <f>IF('Checklist Parameters'!$H$60&lt;0.2,0.2,'Checklist Parameters'!$H$60)</f>
        <v>0.72</v>
      </c>
      <c r="T271" s="88">
        <f>IF($O271="",IF('Checklist District ID'!$C$43="Y",MAX($R271:$S271)*$I271,SUM($R271:$S271)*$I271),IF(O271&gt;0,Q271*S271))</f>
        <v>0</v>
      </c>
      <c r="U271" s="88">
        <f>IF(Q271&gt;0,((I271-T271)*'Formula Matrix'!$E$39),0)</f>
        <v>0</v>
      </c>
      <c r="V271" s="88">
        <f t="shared" si="21"/>
        <v>0</v>
      </c>
      <c r="W271" s="88">
        <f>IF(V271&gt;0,(V271*'Checklist Parameters'!$H$35),0)</f>
        <v>0</v>
      </c>
      <c r="X271" s="85">
        <f t="shared" si="22"/>
        <v>0</v>
      </c>
      <c r="Y271" s="148">
        <f>IF('Checklist Parameters'!$H$102&lt;&gt;"",(I271/43560)*'Checklist Parameters'!$H$102,"N/A")</f>
        <v>0</v>
      </c>
      <c r="Z271" s="154" t="str">
        <f>IF('Checklist Parameters'!$H$58&lt;&gt;"",((I271*'Checklist Parameters'!$H$58)*'Checklist Parameters'!$H$35)/1000,"N/A")</f>
        <v>N/A</v>
      </c>
      <c r="AA271" s="154">
        <f>IF('Checklist Parameters'!$H$101&lt;&gt;"",IFERROR(I271/'Checklist Parameters'!$H$101,0),"N/A")</f>
        <v>0</v>
      </c>
      <c r="AB271" s="148" t="str">
        <f>IF('Checklist Parameters'!$H$43&lt;&gt;"",(I271*'Checklist Parameters'!$H$43)/1000,"N/A")</f>
        <v>N/A</v>
      </c>
      <c r="AC271" s="85">
        <f>IF('Checklist Parameters'!$H$16="",$X271,IF(AND('Checklist Parameters'!$H$16&lt;$X271,'Checklist Parameters'!$H$16&gt;=3),'Checklist Parameters'!$H$16,IF(AND('Checklist Parameters'!$H$16&lt;$X271,'Checklist Parameters'!$H$16&lt;3),0,$X271)))</f>
        <v>0</v>
      </c>
      <c r="AD271" s="85" t="str">
        <f>IF(AND(I271&lt;'Checklist Parameters'!$H$22,$I271&lt;&gt;0),"Y","")</f>
        <v/>
      </c>
      <c r="AE271" s="85" t="str">
        <f>IF($AD271="Y",0,IF('Checklist Parameters'!$H$25="","&lt;no limit&gt;",ROUNDDOWN((($I271-'Checklist Parameters'!$H$24)/'Checklist Parameters'!$H$25)+1,0)))</f>
        <v>&lt;no limit&gt;</v>
      </c>
      <c r="AF271" s="174">
        <f t="shared" si="23"/>
        <v>0</v>
      </c>
      <c r="AG271" s="85">
        <f t="shared" si="18"/>
        <v>0</v>
      </c>
      <c r="AH271" s="5"/>
      <c r="AI271" s="5"/>
      <c r="AJ271" s="5"/>
      <c r="AK271" s="5"/>
      <c r="AL271" s="5"/>
      <c r="AM271" s="5"/>
      <c r="AN271" s="5"/>
      <c r="AO271" s="5"/>
      <c r="AP271" s="5"/>
      <c r="AQ271" s="5"/>
      <c r="AR271" s="5"/>
      <c r="AS271" s="5"/>
    </row>
    <row r="272" spans="1:45" s="2" customFormat="1" ht="15">
      <c r="A272" s="391"/>
      <c r="B272" s="392"/>
      <c r="C272" s="393"/>
      <c r="D272" s="393"/>
      <c r="E272" s="393"/>
      <c r="F272" s="393"/>
      <c r="G272" s="393"/>
      <c r="H272" s="394"/>
      <c r="I272" s="394"/>
      <c r="J272" s="394"/>
      <c r="K272" s="394"/>
      <c r="L272" s="394"/>
      <c r="M272" s="394"/>
      <c r="N272" s="313">
        <f>IF(IF(I272&lt;'Checklist Parameters'!$H$22,0,($I272-$L272))&lt;0,0,IF(I272&lt;'Checklist Parameters'!$H$22,0,($I272-$L272)))</f>
        <v>0</v>
      </c>
      <c r="O272" s="394"/>
      <c r="P272" s="395"/>
      <c r="Q272" s="316">
        <f t="shared" si="19"/>
        <v>0</v>
      </c>
      <c r="R272" s="87">
        <f t="shared" si="20"/>
        <v>0</v>
      </c>
      <c r="S272" s="87">
        <f>IF('Checklist Parameters'!$H$60&lt;0.2,0.2,'Checklist Parameters'!$H$60)</f>
        <v>0.72</v>
      </c>
      <c r="T272" s="88">
        <f>IF($O272="",IF('Checklist District ID'!$C$43="Y",MAX($R272:$S272)*$I272,SUM($R272:$S272)*$I272),IF(O272&gt;0,Q272*S272))</f>
        <v>0</v>
      </c>
      <c r="U272" s="88">
        <f>IF(Q272&gt;0,((I272-T272)*'Formula Matrix'!$E$39),0)</f>
        <v>0</v>
      </c>
      <c r="V272" s="88">
        <f t="shared" si="21"/>
        <v>0</v>
      </c>
      <c r="W272" s="88">
        <f>IF(V272&gt;0,(V272*'Checklist Parameters'!$H$35),0)</f>
        <v>0</v>
      </c>
      <c r="X272" s="85">
        <f t="shared" si="22"/>
        <v>0</v>
      </c>
      <c r="Y272" s="148">
        <f>IF('Checklist Parameters'!$H$102&lt;&gt;"",(I272/43560)*'Checklist Parameters'!$H$102,"N/A")</f>
        <v>0</v>
      </c>
      <c r="Z272" s="154" t="str">
        <f>IF('Checklist Parameters'!$H$58&lt;&gt;"",((I272*'Checklist Parameters'!$H$58)*'Checklist Parameters'!$H$35)/1000,"N/A")</f>
        <v>N/A</v>
      </c>
      <c r="AA272" s="154">
        <f>IF('Checklist Parameters'!$H$101&lt;&gt;"",IFERROR(I272/'Checklist Parameters'!$H$101,0),"N/A")</f>
        <v>0</v>
      </c>
      <c r="AB272" s="148" t="str">
        <f>IF('Checklist Parameters'!$H$43&lt;&gt;"",(I272*'Checklist Parameters'!$H$43)/1000,"N/A")</f>
        <v>N/A</v>
      </c>
      <c r="AC272" s="85">
        <f>IF('Checklist Parameters'!$H$16="",$X272,IF(AND('Checklist Parameters'!$H$16&lt;$X272,'Checklist Parameters'!$H$16&gt;=3),'Checklist Parameters'!$H$16,IF(AND('Checklist Parameters'!$H$16&lt;$X272,'Checklist Parameters'!$H$16&lt;3),0,$X272)))</f>
        <v>0</v>
      </c>
      <c r="AD272" s="85" t="str">
        <f>IF(AND(I272&lt;'Checklist Parameters'!$H$22,$I272&lt;&gt;0),"Y","")</f>
        <v/>
      </c>
      <c r="AE272" s="85" t="str">
        <f>IF($AD272="Y",0,IF('Checklist Parameters'!$H$25="","&lt;no limit&gt;",ROUNDDOWN((($I272-'Checklist Parameters'!$H$24)/'Checklist Parameters'!$H$25)+1,0)))</f>
        <v>&lt;no limit&gt;</v>
      </c>
      <c r="AF272" s="174">
        <f t="shared" si="23"/>
        <v>0</v>
      </c>
      <c r="AG272" s="85">
        <f t="shared" si="18"/>
        <v>0</v>
      </c>
      <c r="AH272" s="5"/>
      <c r="AI272" s="5"/>
      <c r="AJ272" s="5"/>
      <c r="AK272" s="5"/>
      <c r="AL272" s="5"/>
      <c r="AM272" s="5"/>
      <c r="AN272" s="5"/>
      <c r="AO272" s="5"/>
      <c r="AP272" s="5"/>
      <c r="AQ272" s="5"/>
      <c r="AR272" s="5"/>
      <c r="AS272" s="5"/>
    </row>
    <row r="273" spans="1:45" s="2" customFormat="1" ht="15">
      <c r="A273" s="391"/>
      <c r="B273" s="392"/>
      <c r="C273" s="393"/>
      <c r="D273" s="393"/>
      <c r="E273" s="393"/>
      <c r="F273" s="393"/>
      <c r="G273" s="393"/>
      <c r="H273" s="394"/>
      <c r="I273" s="394"/>
      <c r="J273" s="394"/>
      <c r="K273" s="394"/>
      <c r="L273" s="394"/>
      <c r="M273" s="394"/>
      <c r="N273" s="313">
        <f>IF(IF(I273&lt;'Checklist Parameters'!$H$22,0,($I273-$L273))&lt;0,0,IF(I273&lt;'Checklist Parameters'!$H$22,0,($I273-$L273)))</f>
        <v>0</v>
      </c>
      <c r="O273" s="394"/>
      <c r="P273" s="395"/>
      <c r="Q273" s="316">
        <f t="shared" si="19"/>
        <v>0</v>
      </c>
      <c r="R273" s="87">
        <f t="shared" si="20"/>
        <v>0</v>
      </c>
      <c r="S273" s="87">
        <f>IF('Checklist Parameters'!$H$60&lt;0.2,0.2,'Checklist Parameters'!$H$60)</f>
        <v>0.72</v>
      </c>
      <c r="T273" s="88">
        <f>IF($O273="",IF('Checklist District ID'!$C$43="Y",MAX($R273:$S273)*$I273,SUM($R273:$S273)*$I273),IF(O273&gt;0,Q273*S273))</f>
        <v>0</v>
      </c>
      <c r="U273" s="88">
        <f>IF(Q273&gt;0,((I273-T273)*'Formula Matrix'!$E$39),0)</f>
        <v>0</v>
      </c>
      <c r="V273" s="88">
        <f t="shared" si="21"/>
        <v>0</v>
      </c>
      <c r="W273" s="88">
        <f>IF(V273&gt;0,(V273*'Checklist Parameters'!$H$35),0)</f>
        <v>0</v>
      </c>
      <c r="X273" s="85">
        <f t="shared" si="22"/>
        <v>0</v>
      </c>
      <c r="Y273" s="148">
        <f>IF('Checklist Parameters'!$H$102&lt;&gt;"",(I273/43560)*'Checklist Parameters'!$H$102,"N/A")</f>
        <v>0</v>
      </c>
      <c r="Z273" s="154" t="str">
        <f>IF('Checklist Parameters'!$H$58&lt;&gt;"",((I273*'Checklist Parameters'!$H$58)*'Checklist Parameters'!$H$35)/1000,"N/A")</f>
        <v>N/A</v>
      </c>
      <c r="AA273" s="154">
        <f>IF('Checklist Parameters'!$H$101&lt;&gt;"",IFERROR(I273/'Checklist Parameters'!$H$101,0),"N/A")</f>
        <v>0</v>
      </c>
      <c r="AB273" s="148" t="str">
        <f>IF('Checklist Parameters'!$H$43&lt;&gt;"",(I273*'Checklist Parameters'!$H$43)/1000,"N/A")</f>
        <v>N/A</v>
      </c>
      <c r="AC273" s="85">
        <f>IF('Checklist Parameters'!$H$16="",$X273,IF(AND('Checklist Parameters'!$H$16&lt;$X273,'Checklist Parameters'!$H$16&gt;=3),'Checklist Parameters'!$H$16,IF(AND('Checklist Parameters'!$H$16&lt;$X273,'Checklist Parameters'!$H$16&lt;3),0,$X273)))</f>
        <v>0</v>
      </c>
      <c r="AD273" s="85" t="str">
        <f>IF(AND(I273&lt;'Checklist Parameters'!$H$22,$I273&lt;&gt;0),"Y","")</f>
        <v/>
      </c>
      <c r="AE273" s="85" t="str">
        <f>IF($AD273="Y",0,IF('Checklist Parameters'!$H$25="","&lt;no limit&gt;",ROUNDDOWN((($I273-'Checklist Parameters'!$H$24)/'Checklist Parameters'!$H$25)+1,0)))</f>
        <v>&lt;no limit&gt;</v>
      </c>
      <c r="AF273" s="174">
        <f t="shared" si="23"/>
        <v>0</v>
      </c>
      <c r="AG273" s="85">
        <f t="shared" si="18"/>
        <v>0</v>
      </c>
      <c r="AH273" s="5"/>
      <c r="AI273" s="5"/>
      <c r="AJ273" s="5"/>
      <c r="AK273" s="5"/>
      <c r="AL273" s="5"/>
      <c r="AM273" s="5"/>
      <c r="AN273" s="5"/>
      <c r="AO273" s="5"/>
      <c r="AP273" s="5"/>
      <c r="AQ273" s="5"/>
      <c r="AR273" s="5"/>
      <c r="AS273" s="5"/>
    </row>
    <row r="274" spans="1:45" s="2" customFormat="1" ht="15">
      <c r="A274" s="391"/>
      <c r="B274" s="392"/>
      <c r="C274" s="393"/>
      <c r="D274" s="393"/>
      <c r="E274" s="393"/>
      <c r="F274" s="393"/>
      <c r="G274" s="393"/>
      <c r="H274" s="394"/>
      <c r="I274" s="394"/>
      <c r="J274" s="394"/>
      <c r="K274" s="394"/>
      <c r="L274" s="394"/>
      <c r="M274" s="394"/>
      <c r="N274" s="313">
        <f>IF(IF(I274&lt;'Checklist Parameters'!$H$22,0,($I274-$L274))&lt;0,0,IF(I274&lt;'Checklist Parameters'!$H$22,0,($I274-$L274)))</f>
        <v>0</v>
      </c>
      <c r="O274" s="394"/>
      <c r="P274" s="395"/>
      <c r="Q274" s="316">
        <f t="shared" si="19"/>
        <v>0</v>
      </c>
      <c r="R274" s="87">
        <f t="shared" si="20"/>
        <v>0</v>
      </c>
      <c r="S274" s="87">
        <f>IF('Checklist Parameters'!$H$60&lt;0.2,0.2,'Checklist Parameters'!$H$60)</f>
        <v>0.72</v>
      </c>
      <c r="T274" s="88">
        <f>IF($O274="",IF('Checklist District ID'!$C$43="Y",MAX($R274:$S274)*$I274,SUM($R274:$S274)*$I274),IF(O274&gt;0,Q274*S274))</f>
        <v>0</v>
      </c>
      <c r="U274" s="88">
        <f>IF(Q274&gt;0,((I274-T274)*'Formula Matrix'!$E$39),0)</f>
        <v>0</v>
      </c>
      <c r="V274" s="88">
        <f t="shared" si="21"/>
        <v>0</v>
      </c>
      <c r="W274" s="88">
        <f>IF(V274&gt;0,(V274*'Checklist Parameters'!$H$35),0)</f>
        <v>0</v>
      </c>
      <c r="X274" s="85">
        <f t="shared" si="22"/>
        <v>0</v>
      </c>
      <c r="Y274" s="148">
        <f>IF('Checklist Parameters'!$H$102&lt;&gt;"",(I274/43560)*'Checklist Parameters'!$H$102,"N/A")</f>
        <v>0</v>
      </c>
      <c r="Z274" s="154" t="str">
        <f>IF('Checklist Parameters'!$H$58&lt;&gt;"",((I274*'Checklist Parameters'!$H$58)*'Checklist Parameters'!$H$35)/1000,"N/A")</f>
        <v>N/A</v>
      </c>
      <c r="AA274" s="154">
        <f>IF('Checklist Parameters'!$H$101&lt;&gt;"",IFERROR(I274/'Checklist Parameters'!$H$101,0),"N/A")</f>
        <v>0</v>
      </c>
      <c r="AB274" s="148" t="str">
        <f>IF('Checklist Parameters'!$H$43&lt;&gt;"",(I274*'Checklist Parameters'!$H$43)/1000,"N/A")</f>
        <v>N/A</v>
      </c>
      <c r="AC274" s="85">
        <f>IF('Checklist Parameters'!$H$16="",$X274,IF(AND('Checklist Parameters'!$H$16&lt;$X274,'Checklist Parameters'!$H$16&gt;=3),'Checklist Parameters'!$H$16,IF(AND('Checklist Parameters'!$H$16&lt;$X274,'Checklist Parameters'!$H$16&lt;3),0,$X274)))</f>
        <v>0</v>
      </c>
      <c r="AD274" s="85" t="str">
        <f>IF(AND(I274&lt;'Checklist Parameters'!$H$22,$I274&lt;&gt;0),"Y","")</f>
        <v/>
      </c>
      <c r="AE274" s="85" t="str">
        <f>IF($AD274="Y",0,IF('Checklist Parameters'!$H$25="","&lt;no limit&gt;",ROUNDDOWN((($I274-'Checklist Parameters'!$H$24)/'Checklist Parameters'!$H$25)+1,0)))</f>
        <v>&lt;no limit&gt;</v>
      </c>
      <c r="AF274" s="174">
        <f t="shared" si="23"/>
        <v>0</v>
      </c>
      <c r="AG274" s="85">
        <f t="shared" si="18"/>
        <v>0</v>
      </c>
      <c r="AH274" s="5"/>
      <c r="AI274" s="5"/>
      <c r="AJ274" s="5"/>
      <c r="AK274" s="5"/>
      <c r="AL274" s="5"/>
      <c r="AM274" s="5"/>
      <c r="AN274" s="5"/>
      <c r="AO274" s="5"/>
      <c r="AP274" s="5"/>
      <c r="AQ274" s="5"/>
      <c r="AR274" s="5"/>
      <c r="AS274" s="5"/>
    </row>
    <row r="275" spans="1:45" s="2" customFormat="1" ht="15">
      <c r="A275" s="391"/>
      <c r="B275" s="392"/>
      <c r="C275" s="393"/>
      <c r="D275" s="393"/>
      <c r="E275" s="393"/>
      <c r="F275" s="393"/>
      <c r="G275" s="393"/>
      <c r="H275" s="394"/>
      <c r="I275" s="394"/>
      <c r="J275" s="394"/>
      <c r="K275" s="394"/>
      <c r="L275" s="394"/>
      <c r="M275" s="394"/>
      <c r="N275" s="313">
        <f>IF(IF(I275&lt;'Checklist Parameters'!$H$22,0,($I275-$L275))&lt;0,0,IF(I275&lt;'Checklist Parameters'!$H$22,0,($I275-$L275)))</f>
        <v>0</v>
      </c>
      <c r="O275" s="394"/>
      <c r="P275" s="395"/>
      <c r="Q275" s="316">
        <f t="shared" si="19"/>
        <v>0</v>
      </c>
      <c r="R275" s="87">
        <f t="shared" si="20"/>
        <v>0</v>
      </c>
      <c r="S275" s="87">
        <f>IF('Checklist Parameters'!$H$60&lt;0.2,0.2,'Checklist Parameters'!$H$60)</f>
        <v>0.72</v>
      </c>
      <c r="T275" s="88">
        <f>IF($O275="",IF('Checklist District ID'!$C$43="Y",MAX($R275:$S275)*$I275,SUM($R275:$S275)*$I275),IF(O275&gt;0,Q275*S275))</f>
        <v>0</v>
      </c>
      <c r="U275" s="88">
        <f>IF(Q275&gt;0,((I275-T275)*'Formula Matrix'!$E$39),0)</f>
        <v>0</v>
      </c>
      <c r="V275" s="88">
        <f t="shared" si="21"/>
        <v>0</v>
      </c>
      <c r="W275" s="88">
        <f>IF(V275&gt;0,(V275*'Checklist Parameters'!$H$35),0)</f>
        <v>0</v>
      </c>
      <c r="X275" s="85">
        <f t="shared" si="22"/>
        <v>0</v>
      </c>
      <c r="Y275" s="148">
        <f>IF('Checklist Parameters'!$H$102&lt;&gt;"",(I275/43560)*'Checklist Parameters'!$H$102,"N/A")</f>
        <v>0</v>
      </c>
      <c r="Z275" s="154" t="str">
        <f>IF('Checklist Parameters'!$H$58&lt;&gt;"",((I275*'Checklist Parameters'!$H$58)*'Checklist Parameters'!$H$35)/1000,"N/A")</f>
        <v>N/A</v>
      </c>
      <c r="AA275" s="154">
        <f>IF('Checklist Parameters'!$H$101&lt;&gt;"",IFERROR(I275/'Checklist Parameters'!$H$101,0),"N/A")</f>
        <v>0</v>
      </c>
      <c r="AB275" s="148" t="str">
        <f>IF('Checklist Parameters'!$H$43&lt;&gt;"",(I275*'Checklist Parameters'!$H$43)/1000,"N/A")</f>
        <v>N/A</v>
      </c>
      <c r="AC275" s="85">
        <f>IF('Checklist Parameters'!$H$16="",$X275,IF(AND('Checklist Parameters'!$H$16&lt;$X275,'Checklist Parameters'!$H$16&gt;=3),'Checklist Parameters'!$H$16,IF(AND('Checklist Parameters'!$H$16&lt;$X275,'Checklist Parameters'!$H$16&lt;3),0,$X275)))</f>
        <v>0</v>
      </c>
      <c r="AD275" s="85" t="str">
        <f>IF(AND(I275&lt;'Checklist Parameters'!$H$22,$I275&lt;&gt;0),"Y","")</f>
        <v/>
      </c>
      <c r="AE275" s="85" t="str">
        <f>IF($AD275="Y",0,IF('Checklist Parameters'!$H$25="","&lt;no limit&gt;",ROUNDDOWN((($I275-'Checklist Parameters'!$H$24)/'Checklist Parameters'!$H$25)+1,0)))</f>
        <v>&lt;no limit&gt;</v>
      </c>
      <c r="AF275" s="174">
        <f t="shared" si="23"/>
        <v>0</v>
      </c>
      <c r="AG275" s="85">
        <f t="shared" si="18"/>
        <v>0</v>
      </c>
      <c r="AH275" s="5"/>
      <c r="AI275" s="5"/>
      <c r="AJ275" s="5"/>
      <c r="AK275" s="5"/>
      <c r="AL275" s="5"/>
      <c r="AM275" s="5"/>
      <c r="AN275" s="5"/>
      <c r="AO275" s="5"/>
      <c r="AP275" s="5"/>
      <c r="AQ275" s="5"/>
      <c r="AR275" s="5"/>
      <c r="AS275" s="5"/>
    </row>
    <row r="276" spans="1:45" s="2" customFormat="1" ht="15">
      <c r="A276" s="391"/>
      <c r="B276" s="392"/>
      <c r="C276" s="393"/>
      <c r="D276" s="393"/>
      <c r="E276" s="393"/>
      <c r="F276" s="393"/>
      <c r="G276" s="393"/>
      <c r="H276" s="394"/>
      <c r="I276" s="394"/>
      <c r="J276" s="394"/>
      <c r="K276" s="394"/>
      <c r="L276" s="394"/>
      <c r="M276" s="394"/>
      <c r="N276" s="313">
        <f>IF(IF(I276&lt;'Checklist Parameters'!$H$22,0,($I276-$L276))&lt;0,0,IF(I276&lt;'Checklist Parameters'!$H$22,0,($I276-$L276)))</f>
        <v>0</v>
      </c>
      <c r="O276" s="394"/>
      <c r="P276" s="395"/>
      <c r="Q276" s="316">
        <f t="shared" si="19"/>
        <v>0</v>
      </c>
      <c r="R276" s="87">
        <f t="shared" si="20"/>
        <v>0</v>
      </c>
      <c r="S276" s="87">
        <f>IF('Checklist Parameters'!$H$60&lt;0.2,0.2,'Checklist Parameters'!$H$60)</f>
        <v>0.72</v>
      </c>
      <c r="T276" s="88">
        <f>IF($O276="",IF('Checklist District ID'!$C$43="Y",MAX($R276:$S276)*$I276,SUM($R276:$S276)*$I276),IF(O276&gt;0,Q276*S276))</f>
        <v>0</v>
      </c>
      <c r="U276" s="88">
        <f>IF(Q276&gt;0,((I276-T276)*'Formula Matrix'!$E$39),0)</f>
        <v>0</v>
      </c>
      <c r="V276" s="88">
        <f t="shared" si="21"/>
        <v>0</v>
      </c>
      <c r="W276" s="88">
        <f>IF(V276&gt;0,(V276*'Checklist Parameters'!$H$35),0)</f>
        <v>0</v>
      </c>
      <c r="X276" s="85">
        <f t="shared" si="22"/>
        <v>0</v>
      </c>
      <c r="Y276" s="148">
        <f>IF('Checklist Parameters'!$H$102&lt;&gt;"",(I276/43560)*'Checklist Parameters'!$H$102,"N/A")</f>
        <v>0</v>
      </c>
      <c r="Z276" s="154" t="str">
        <f>IF('Checklist Parameters'!$H$58&lt;&gt;"",((I276*'Checklist Parameters'!$H$58)*'Checklist Parameters'!$H$35)/1000,"N/A")</f>
        <v>N/A</v>
      </c>
      <c r="AA276" s="154">
        <f>IF('Checklist Parameters'!$H$101&lt;&gt;"",IFERROR(I276/'Checklist Parameters'!$H$101,0),"N/A")</f>
        <v>0</v>
      </c>
      <c r="AB276" s="148" t="str">
        <f>IF('Checklist Parameters'!$H$43&lt;&gt;"",(I276*'Checklist Parameters'!$H$43)/1000,"N/A")</f>
        <v>N/A</v>
      </c>
      <c r="AC276" s="85">
        <f>IF('Checklist Parameters'!$H$16="",$X276,IF(AND('Checklist Parameters'!$H$16&lt;$X276,'Checklist Parameters'!$H$16&gt;=3),'Checklist Parameters'!$H$16,IF(AND('Checklist Parameters'!$H$16&lt;$X276,'Checklist Parameters'!$H$16&lt;3),0,$X276)))</f>
        <v>0</v>
      </c>
      <c r="AD276" s="85" t="str">
        <f>IF(AND(I276&lt;'Checklist Parameters'!$H$22,$I276&lt;&gt;0),"Y","")</f>
        <v/>
      </c>
      <c r="AE276" s="85" t="str">
        <f>IF($AD276="Y",0,IF('Checklist Parameters'!$H$25="","&lt;no limit&gt;",ROUNDDOWN((($I276-'Checklist Parameters'!$H$24)/'Checklist Parameters'!$H$25)+1,0)))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ht="15">
      <c r="A277" s="391"/>
      <c r="B277" s="392"/>
      <c r="C277" s="393"/>
      <c r="D277" s="393"/>
      <c r="E277" s="393"/>
      <c r="F277" s="393"/>
      <c r="G277" s="393"/>
      <c r="H277" s="394"/>
      <c r="I277" s="394"/>
      <c r="J277" s="394"/>
      <c r="K277" s="394"/>
      <c r="L277" s="394"/>
      <c r="M277" s="394"/>
      <c r="N277" s="313">
        <f>IF(IF(I277&lt;'Checklist Parameters'!$H$22,0,($I277-$L277))&lt;0,0,IF(I277&lt;'Checklist Parameters'!$H$22,0,($I277-$L277)))</f>
        <v>0</v>
      </c>
      <c r="O277" s="394"/>
      <c r="P277" s="395"/>
      <c r="Q277" s="316">
        <f t="shared" ref="Q277:Q340" si="25">IF(O277&lt;&gt;"",O277,N277)</f>
        <v>0</v>
      </c>
      <c r="R277" s="87">
        <f t="shared" ref="R277:R340" si="26">IFERROR(L277/I277,0)</f>
        <v>0</v>
      </c>
      <c r="S277" s="87">
        <f>IF('Checklist Parameters'!$H$60&lt;0.2,0.2,'Checklist Parameters'!$H$60)</f>
        <v>0.72</v>
      </c>
      <c r="T277" s="88">
        <f>IF($O277="",IF('Checklist District ID'!$C$43="Y",MAX($R277:$S277)*$I277,SUM($R277:$S277)*$I277),IF(O277&gt;0,Q277*S277))</f>
        <v>0</v>
      </c>
      <c r="U277" s="88">
        <f>IF(Q277&gt;0,((I277-T277)*'Formula Matrix'!$E$39),0)</f>
        <v>0</v>
      </c>
      <c r="V277" s="88">
        <f t="shared" ref="V277:V340" si="27">IF(Q277=0,0,(I277-T277-U277))</f>
        <v>0</v>
      </c>
      <c r="W277" s="88">
        <f>IF(V277&gt;0,(V277*'Checklist Parameters'!$H$35),0)</f>
        <v>0</v>
      </c>
      <c r="X277" s="85">
        <f t="shared" ref="X277:X340" si="28">IF($W277/1000&gt;3,(ROUNDDOWN($W277/1000,0)),IF(AND($W277/1000&gt;2.5,$W277/1000&lt;=3),3,0))</f>
        <v>0</v>
      </c>
      <c r="Y277" s="148">
        <f>IF('Checklist Parameters'!$H$102&lt;&gt;"",(I277/43560)*'Checklist Parameters'!$H$102,"N/A")</f>
        <v>0</v>
      </c>
      <c r="Z277" s="154" t="str">
        <f>IF('Checklist Parameters'!$H$58&lt;&gt;"",((I277*'Checklist Parameters'!$H$58)*'Checklist Parameters'!$H$35)/1000,"N/A")</f>
        <v>N/A</v>
      </c>
      <c r="AA277" s="154">
        <f>IF('Checklist Parameters'!$H$101&lt;&gt;"",IFERROR(I277/'Checklist Parameters'!$H$101,0),"N/A")</f>
        <v>0</v>
      </c>
      <c r="AB277" s="148" t="str">
        <f>IF('Checklist Parameters'!$H$43&lt;&gt;"",(I277*'Checklist Parameters'!$H$43)/1000,"N/A")</f>
        <v>N/A</v>
      </c>
      <c r="AC277" s="85">
        <f>IF('Checklist Parameters'!$H$16="",$X277,IF(AND('Checklist Parameters'!$H$16&lt;$X277,'Checklist Parameters'!$H$16&gt;=3),'Checklist Parameters'!$H$16,IF(AND('Checklist Parameters'!$H$16&lt;$X277,'Checklist Parameters'!$H$16&lt;3),0,$X277)))</f>
        <v>0</v>
      </c>
      <c r="AD277" s="85" t="str">
        <f>IF(AND(I277&lt;'Checklist Parameters'!$H$22,$I277&lt;&gt;0),"Y","")</f>
        <v/>
      </c>
      <c r="AE277" s="85" t="str">
        <f>IF($AD277="Y",0,IF('Checklist Parameters'!$H$25="","&lt;no limit&gt;",ROUNDDOWN((($I277-'Checklist Parameters'!$H$24)/'Checklist Parameters'!$H$25)+1,0)))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ht="15">
      <c r="A278" s="391"/>
      <c r="B278" s="392"/>
      <c r="C278" s="393"/>
      <c r="D278" s="393"/>
      <c r="E278" s="393"/>
      <c r="F278" s="393"/>
      <c r="G278" s="393"/>
      <c r="H278" s="394"/>
      <c r="I278" s="394"/>
      <c r="J278" s="394"/>
      <c r="K278" s="394"/>
      <c r="L278" s="394"/>
      <c r="M278" s="394"/>
      <c r="N278" s="313">
        <f>IF(IF(I278&lt;'Checklist Parameters'!$H$22,0,($I278-$L278))&lt;0,0,IF(I278&lt;'Checklist Parameters'!$H$22,0,($I278-$L278)))</f>
        <v>0</v>
      </c>
      <c r="O278" s="394"/>
      <c r="P278" s="395"/>
      <c r="Q278" s="316">
        <f t="shared" si="25"/>
        <v>0</v>
      </c>
      <c r="R278" s="87">
        <f t="shared" si="26"/>
        <v>0</v>
      </c>
      <c r="S278" s="87">
        <f>IF('Checklist Parameters'!$H$60&lt;0.2,0.2,'Checklist Parameters'!$H$60)</f>
        <v>0.72</v>
      </c>
      <c r="T278" s="88">
        <f>IF($O278="",IF('Checklist District ID'!$C$43="Y",MAX($R278:$S278)*$I278,SUM($R278:$S278)*$I278),IF(O278&gt;0,Q278*S278))</f>
        <v>0</v>
      </c>
      <c r="U278" s="88">
        <f>IF(Q278&gt;0,((I278-T278)*'Formula Matrix'!$E$39),0)</f>
        <v>0</v>
      </c>
      <c r="V278" s="88">
        <f t="shared" si="27"/>
        <v>0</v>
      </c>
      <c r="W278" s="88">
        <f>IF(V278&gt;0,(V278*'Checklist Parameters'!$H$35),0)</f>
        <v>0</v>
      </c>
      <c r="X278" s="85">
        <f t="shared" si="28"/>
        <v>0</v>
      </c>
      <c r="Y278" s="148">
        <f>IF('Checklist Parameters'!$H$102&lt;&gt;"",(I278/43560)*'Checklist Parameters'!$H$102,"N/A")</f>
        <v>0</v>
      </c>
      <c r="Z278" s="154" t="str">
        <f>IF('Checklist Parameters'!$H$58&lt;&gt;"",((I278*'Checklist Parameters'!$H$58)*'Checklist Parameters'!$H$35)/1000,"N/A")</f>
        <v>N/A</v>
      </c>
      <c r="AA278" s="154">
        <f>IF('Checklist Parameters'!$H$101&lt;&gt;"",IFERROR(I278/'Checklist Parameters'!$H$101,0),"N/A")</f>
        <v>0</v>
      </c>
      <c r="AB278" s="148" t="str">
        <f>IF('Checklist Parameters'!$H$43&lt;&gt;"",(I278*'Checklist Parameters'!$H$43)/1000,"N/A")</f>
        <v>N/A</v>
      </c>
      <c r="AC278" s="85">
        <f>IF('Checklist Parameters'!$H$16="",$X278,IF(AND('Checklist Parameters'!$H$16&lt;$X278,'Checklist Parameters'!$H$16&gt;=3),'Checklist Parameters'!$H$16,IF(AND('Checklist Parameters'!$H$16&lt;$X278,'Checklist Parameters'!$H$16&lt;3),0,$X278)))</f>
        <v>0</v>
      </c>
      <c r="AD278" s="85" t="str">
        <f>IF(AND(I278&lt;'Checklist Parameters'!$H$22,$I278&lt;&gt;0),"Y","")</f>
        <v/>
      </c>
      <c r="AE278" s="85" t="str">
        <f>IF($AD278="Y",0,IF('Checklist Parameters'!$H$25="","&lt;no limit&gt;",ROUNDDOWN((($I278-'Checklist Parameters'!$H$24)/'Checklist Parameters'!$H$25)+1,0)))</f>
        <v>&lt;no limit&gt;</v>
      </c>
      <c r="AF278" s="174">
        <f t="shared" si="29"/>
        <v>0</v>
      </c>
      <c r="AG278" s="85">
        <f t="shared" si="24"/>
        <v>0</v>
      </c>
      <c r="AH278" s="5"/>
      <c r="AI278" s="5"/>
      <c r="AJ278" s="5"/>
      <c r="AK278" s="5"/>
      <c r="AL278" s="5"/>
      <c r="AM278" s="5"/>
      <c r="AN278" s="5"/>
      <c r="AO278" s="5"/>
      <c r="AP278" s="5"/>
      <c r="AQ278" s="5"/>
      <c r="AR278" s="5"/>
      <c r="AS278" s="5"/>
    </row>
    <row r="279" spans="1:45" s="2" customFormat="1" ht="15">
      <c r="A279" s="391"/>
      <c r="B279" s="392"/>
      <c r="C279" s="393"/>
      <c r="D279" s="393"/>
      <c r="E279" s="393"/>
      <c r="F279" s="393"/>
      <c r="G279" s="393"/>
      <c r="H279" s="394"/>
      <c r="I279" s="394"/>
      <c r="J279" s="394"/>
      <c r="K279" s="394"/>
      <c r="L279" s="394"/>
      <c r="M279" s="394"/>
      <c r="N279" s="313">
        <f>IF(IF(I279&lt;'Checklist Parameters'!$H$22,0,($I279-$L279))&lt;0,0,IF(I279&lt;'Checklist Parameters'!$H$22,0,($I279-$L279)))</f>
        <v>0</v>
      </c>
      <c r="O279" s="394"/>
      <c r="P279" s="395"/>
      <c r="Q279" s="316">
        <f t="shared" si="25"/>
        <v>0</v>
      </c>
      <c r="R279" s="87">
        <f t="shared" si="26"/>
        <v>0</v>
      </c>
      <c r="S279" s="87">
        <f>IF('Checklist Parameters'!$H$60&lt;0.2,0.2,'Checklist Parameters'!$H$60)</f>
        <v>0.72</v>
      </c>
      <c r="T279" s="88">
        <f>IF($O279="",IF('Checklist District ID'!$C$43="Y",MAX($R279:$S279)*$I279,SUM($R279:$S279)*$I279),IF(O279&gt;0,Q279*S279))</f>
        <v>0</v>
      </c>
      <c r="U279" s="88">
        <f>IF(Q279&gt;0,((I279-T279)*'Formula Matrix'!$E$39),0)</f>
        <v>0</v>
      </c>
      <c r="V279" s="88">
        <f t="shared" si="27"/>
        <v>0</v>
      </c>
      <c r="W279" s="88">
        <f>IF(V279&gt;0,(V279*'Checklist Parameters'!$H$35),0)</f>
        <v>0</v>
      </c>
      <c r="X279" s="85">
        <f t="shared" si="28"/>
        <v>0</v>
      </c>
      <c r="Y279" s="148">
        <f>IF('Checklist Parameters'!$H$102&lt;&gt;"",(I279/43560)*'Checklist Parameters'!$H$102,"N/A")</f>
        <v>0</v>
      </c>
      <c r="Z279" s="154" t="str">
        <f>IF('Checklist Parameters'!$H$58&lt;&gt;"",((I279*'Checklist Parameters'!$H$58)*'Checklist Parameters'!$H$35)/1000,"N/A")</f>
        <v>N/A</v>
      </c>
      <c r="AA279" s="154">
        <f>IF('Checklist Parameters'!$H$101&lt;&gt;"",IFERROR(I279/'Checklist Parameters'!$H$101,0),"N/A")</f>
        <v>0</v>
      </c>
      <c r="AB279" s="148" t="str">
        <f>IF('Checklist Parameters'!$H$43&lt;&gt;"",(I279*'Checklist Parameters'!$H$43)/1000,"N/A")</f>
        <v>N/A</v>
      </c>
      <c r="AC279" s="85">
        <f>IF('Checklist Parameters'!$H$16="",$X279,IF(AND('Checklist Parameters'!$H$16&lt;$X279,'Checklist Parameters'!$H$16&gt;=3),'Checklist Parameters'!$H$16,IF(AND('Checklist Parameters'!$H$16&lt;$X279,'Checklist Parameters'!$H$16&lt;3),0,$X279)))</f>
        <v>0</v>
      </c>
      <c r="AD279" s="85" t="str">
        <f>IF(AND(I279&lt;'Checklist Parameters'!$H$22,$I279&lt;&gt;0),"Y","")</f>
        <v/>
      </c>
      <c r="AE279" s="85" t="str">
        <f>IF($AD279="Y",0,IF('Checklist Parameters'!$H$25="","&lt;no limit&gt;",ROUNDDOWN((($I279-'Checklist Parameters'!$H$24)/'Checklist Parameters'!$H$25)+1,0)))</f>
        <v>&lt;no limit&gt;</v>
      </c>
      <c r="AF279" s="174">
        <f t="shared" si="29"/>
        <v>0</v>
      </c>
      <c r="AG279" s="85">
        <f t="shared" si="24"/>
        <v>0</v>
      </c>
      <c r="AH279" s="5"/>
      <c r="AI279" s="5"/>
      <c r="AJ279" s="5"/>
      <c r="AK279" s="5"/>
      <c r="AL279" s="5"/>
      <c r="AM279" s="5"/>
      <c r="AN279" s="5"/>
      <c r="AO279" s="5"/>
      <c r="AP279" s="5"/>
      <c r="AQ279" s="5"/>
      <c r="AR279" s="5"/>
      <c r="AS279" s="5"/>
    </row>
    <row r="280" spans="1:45" s="2" customFormat="1" ht="15">
      <c r="A280" s="391"/>
      <c r="B280" s="392"/>
      <c r="C280" s="393"/>
      <c r="D280" s="393"/>
      <c r="E280" s="393"/>
      <c r="F280" s="393"/>
      <c r="G280" s="393"/>
      <c r="H280" s="394"/>
      <c r="I280" s="394"/>
      <c r="J280" s="394"/>
      <c r="K280" s="394"/>
      <c r="L280" s="394"/>
      <c r="M280" s="394"/>
      <c r="N280" s="313">
        <f>IF(IF(I280&lt;'Checklist Parameters'!$H$22,0,($I280-$L280))&lt;0,0,IF(I280&lt;'Checklist Parameters'!$H$22,0,($I280-$L280)))</f>
        <v>0</v>
      </c>
      <c r="O280" s="394"/>
      <c r="P280" s="395"/>
      <c r="Q280" s="316">
        <f t="shared" si="25"/>
        <v>0</v>
      </c>
      <c r="R280" s="87">
        <f t="shared" si="26"/>
        <v>0</v>
      </c>
      <c r="S280" s="87">
        <f>IF('Checklist Parameters'!$H$60&lt;0.2,0.2,'Checklist Parameters'!$H$60)</f>
        <v>0.72</v>
      </c>
      <c r="T280" s="88">
        <f>IF($O280="",IF('Checklist District ID'!$C$43="Y",MAX($R280:$S280)*$I280,SUM($R280:$S280)*$I280),IF(O280&gt;0,Q280*S280))</f>
        <v>0</v>
      </c>
      <c r="U280" s="88">
        <f>IF(Q280&gt;0,((I280-T280)*'Formula Matrix'!$E$39),0)</f>
        <v>0</v>
      </c>
      <c r="V280" s="88">
        <f t="shared" si="27"/>
        <v>0</v>
      </c>
      <c r="W280" s="88">
        <f>IF(V280&gt;0,(V280*'Checklist Parameters'!$H$35),0)</f>
        <v>0</v>
      </c>
      <c r="X280" s="85">
        <f t="shared" si="28"/>
        <v>0</v>
      </c>
      <c r="Y280" s="148">
        <f>IF('Checklist Parameters'!$H$102&lt;&gt;"",(I280/43560)*'Checklist Parameters'!$H$102,"N/A")</f>
        <v>0</v>
      </c>
      <c r="Z280" s="154" t="str">
        <f>IF('Checklist Parameters'!$H$58&lt;&gt;"",((I280*'Checklist Parameters'!$H$58)*'Checklist Parameters'!$H$35)/1000,"N/A")</f>
        <v>N/A</v>
      </c>
      <c r="AA280" s="154">
        <f>IF('Checklist Parameters'!$H$101&lt;&gt;"",IFERROR(I280/'Checklist Parameters'!$H$101,0),"N/A")</f>
        <v>0</v>
      </c>
      <c r="AB280" s="148" t="str">
        <f>IF('Checklist Parameters'!$H$43&lt;&gt;"",(I280*'Checklist Parameters'!$H$43)/1000,"N/A")</f>
        <v>N/A</v>
      </c>
      <c r="AC280" s="85">
        <f>IF('Checklist Parameters'!$H$16="",$X280,IF(AND('Checklist Parameters'!$H$16&lt;$X280,'Checklist Parameters'!$H$16&gt;=3),'Checklist Parameters'!$H$16,IF(AND('Checklist Parameters'!$H$16&lt;$X280,'Checklist Parameters'!$H$16&lt;3),0,$X280)))</f>
        <v>0</v>
      </c>
      <c r="AD280" s="85" t="str">
        <f>IF(AND(I280&lt;'Checklist Parameters'!$H$22,$I280&lt;&gt;0),"Y","")</f>
        <v/>
      </c>
      <c r="AE280" s="85" t="str">
        <f>IF($AD280="Y",0,IF('Checklist Parameters'!$H$25="","&lt;no limit&gt;",ROUNDDOWN((($I280-'Checklist Parameters'!$H$24)/'Checklist Parameters'!$H$25)+1,0)))</f>
        <v>&lt;no limit&gt;</v>
      </c>
      <c r="AF280" s="174">
        <f t="shared" si="29"/>
        <v>0</v>
      </c>
      <c r="AG280" s="85">
        <f t="shared" si="24"/>
        <v>0</v>
      </c>
      <c r="AH280" s="5"/>
      <c r="AI280" s="5"/>
      <c r="AJ280" s="5"/>
      <c r="AK280" s="5"/>
      <c r="AL280" s="5"/>
      <c r="AM280" s="5"/>
      <c r="AN280" s="5"/>
      <c r="AO280" s="5"/>
      <c r="AP280" s="5"/>
      <c r="AQ280" s="5"/>
      <c r="AR280" s="5"/>
      <c r="AS280" s="5"/>
    </row>
    <row r="281" spans="1:45" s="2" customFormat="1" ht="15">
      <c r="A281" s="391"/>
      <c r="B281" s="392"/>
      <c r="C281" s="393"/>
      <c r="D281" s="393"/>
      <c r="E281" s="393"/>
      <c r="F281" s="393"/>
      <c r="G281" s="393"/>
      <c r="H281" s="394"/>
      <c r="I281" s="394"/>
      <c r="J281" s="394"/>
      <c r="K281" s="394"/>
      <c r="L281" s="394"/>
      <c r="M281" s="394"/>
      <c r="N281" s="313">
        <f>IF(IF(I281&lt;'Checklist Parameters'!$H$22,0,($I281-$L281))&lt;0,0,IF(I281&lt;'Checklist Parameters'!$H$22,0,($I281-$L281)))</f>
        <v>0</v>
      </c>
      <c r="O281" s="394"/>
      <c r="P281" s="395"/>
      <c r="Q281" s="316">
        <f t="shared" si="25"/>
        <v>0</v>
      </c>
      <c r="R281" s="87">
        <f t="shared" si="26"/>
        <v>0</v>
      </c>
      <c r="S281" s="87">
        <f>IF('Checklist Parameters'!$H$60&lt;0.2,0.2,'Checklist Parameters'!$H$60)</f>
        <v>0.72</v>
      </c>
      <c r="T281" s="88">
        <f>IF($O281="",IF('Checklist District ID'!$C$43="Y",MAX($R281:$S281)*$I281,SUM($R281:$S281)*$I281),IF(O281&gt;0,Q281*S281))</f>
        <v>0</v>
      </c>
      <c r="U281" s="88">
        <f>IF(Q281&gt;0,((I281-T281)*'Formula Matrix'!$E$39),0)</f>
        <v>0</v>
      </c>
      <c r="V281" s="88">
        <f t="shared" si="27"/>
        <v>0</v>
      </c>
      <c r="W281" s="88">
        <f>IF(V281&gt;0,(V281*'Checklist Parameters'!$H$35),0)</f>
        <v>0</v>
      </c>
      <c r="X281" s="85">
        <f t="shared" si="28"/>
        <v>0</v>
      </c>
      <c r="Y281" s="148">
        <f>IF('Checklist Parameters'!$H$102&lt;&gt;"",(I281/43560)*'Checklist Parameters'!$H$102,"N/A")</f>
        <v>0</v>
      </c>
      <c r="Z281" s="154" t="str">
        <f>IF('Checklist Parameters'!$H$58&lt;&gt;"",((I281*'Checklist Parameters'!$H$58)*'Checklist Parameters'!$H$35)/1000,"N/A")</f>
        <v>N/A</v>
      </c>
      <c r="AA281" s="154">
        <f>IF('Checklist Parameters'!$H$101&lt;&gt;"",IFERROR(I281/'Checklist Parameters'!$H$101,0),"N/A")</f>
        <v>0</v>
      </c>
      <c r="AB281" s="148" t="str">
        <f>IF('Checklist Parameters'!$H$43&lt;&gt;"",(I281*'Checklist Parameters'!$H$43)/1000,"N/A")</f>
        <v>N/A</v>
      </c>
      <c r="AC281" s="85">
        <f>IF('Checklist Parameters'!$H$16="",$X281,IF(AND('Checklist Parameters'!$H$16&lt;$X281,'Checklist Parameters'!$H$16&gt;=3),'Checklist Parameters'!$H$16,IF(AND('Checklist Parameters'!$H$16&lt;$X281,'Checklist Parameters'!$H$16&lt;3),0,$X281)))</f>
        <v>0</v>
      </c>
      <c r="AD281" s="85" t="str">
        <f>IF(AND(I281&lt;'Checklist Parameters'!$H$22,$I281&lt;&gt;0),"Y","")</f>
        <v/>
      </c>
      <c r="AE281" s="85" t="str">
        <f>IF($AD281="Y",0,IF('Checklist Parameters'!$H$25="","&lt;no limit&gt;",ROUNDDOWN((($I281-'Checklist Parameters'!$H$24)/'Checklist Parameters'!$H$25)+1,0)))</f>
        <v>&lt;no limit&gt;</v>
      </c>
      <c r="AF281" s="174">
        <f t="shared" si="29"/>
        <v>0</v>
      </c>
      <c r="AG281" s="85">
        <f t="shared" si="24"/>
        <v>0</v>
      </c>
      <c r="AH281" s="5"/>
      <c r="AI281" s="5"/>
      <c r="AJ281" s="5"/>
      <c r="AK281" s="5"/>
      <c r="AL281" s="5"/>
      <c r="AM281" s="5"/>
      <c r="AN281" s="5"/>
      <c r="AO281" s="5"/>
      <c r="AP281" s="5"/>
      <c r="AQ281" s="5"/>
      <c r="AR281" s="5"/>
      <c r="AS281" s="5"/>
    </row>
    <row r="282" spans="1:45" s="2" customFormat="1" ht="15">
      <c r="A282" s="391"/>
      <c r="B282" s="392"/>
      <c r="C282" s="393"/>
      <c r="D282" s="393"/>
      <c r="E282" s="393"/>
      <c r="F282" s="393"/>
      <c r="G282" s="393"/>
      <c r="H282" s="394"/>
      <c r="I282" s="394"/>
      <c r="J282" s="394"/>
      <c r="K282" s="394"/>
      <c r="L282" s="394"/>
      <c r="M282" s="394"/>
      <c r="N282" s="313">
        <f>IF(IF(I282&lt;'Checklist Parameters'!$H$22,0,($I282-$L282))&lt;0,0,IF(I282&lt;'Checklist Parameters'!$H$22,0,($I282-$L282)))</f>
        <v>0</v>
      </c>
      <c r="O282" s="394"/>
      <c r="P282" s="395"/>
      <c r="Q282" s="316">
        <f t="shared" si="25"/>
        <v>0</v>
      </c>
      <c r="R282" s="87">
        <f t="shared" si="26"/>
        <v>0</v>
      </c>
      <c r="S282" s="87">
        <f>IF('Checklist Parameters'!$H$60&lt;0.2,0.2,'Checklist Parameters'!$H$60)</f>
        <v>0.72</v>
      </c>
      <c r="T282" s="88">
        <f>IF($O282="",IF('Checklist District ID'!$C$43="Y",MAX($R282:$S282)*$I282,SUM($R282:$S282)*$I282),IF(O282&gt;0,Q282*S282))</f>
        <v>0</v>
      </c>
      <c r="U282" s="88">
        <f>IF(Q282&gt;0,((I282-T282)*'Formula Matrix'!$E$39),0)</f>
        <v>0</v>
      </c>
      <c r="V282" s="88">
        <f t="shared" si="27"/>
        <v>0</v>
      </c>
      <c r="W282" s="88">
        <f>IF(V282&gt;0,(V282*'Checklist Parameters'!$H$35),0)</f>
        <v>0</v>
      </c>
      <c r="X282" s="85">
        <f t="shared" si="28"/>
        <v>0</v>
      </c>
      <c r="Y282" s="148">
        <f>IF('Checklist Parameters'!$H$102&lt;&gt;"",(I282/43560)*'Checklist Parameters'!$H$102,"N/A")</f>
        <v>0</v>
      </c>
      <c r="Z282" s="154" t="str">
        <f>IF('Checklist Parameters'!$H$58&lt;&gt;"",((I282*'Checklist Parameters'!$H$58)*'Checklist Parameters'!$H$35)/1000,"N/A")</f>
        <v>N/A</v>
      </c>
      <c r="AA282" s="154">
        <f>IF('Checklist Parameters'!$H$101&lt;&gt;"",IFERROR(I282/'Checklist Parameters'!$H$101,0),"N/A")</f>
        <v>0</v>
      </c>
      <c r="AB282" s="148" t="str">
        <f>IF('Checklist Parameters'!$H$43&lt;&gt;"",(I282*'Checklist Parameters'!$H$43)/1000,"N/A")</f>
        <v>N/A</v>
      </c>
      <c r="AC282" s="85">
        <f>IF('Checklist Parameters'!$H$16="",$X282,IF(AND('Checklist Parameters'!$H$16&lt;$X282,'Checklist Parameters'!$H$16&gt;=3),'Checklist Parameters'!$H$16,IF(AND('Checklist Parameters'!$H$16&lt;$X282,'Checklist Parameters'!$H$16&lt;3),0,$X282)))</f>
        <v>0</v>
      </c>
      <c r="AD282" s="85" t="str">
        <f>IF(AND(I282&lt;'Checklist Parameters'!$H$22,$I282&lt;&gt;0),"Y","")</f>
        <v/>
      </c>
      <c r="AE282" s="85" t="str">
        <f>IF($AD282="Y",0,IF('Checklist Parameters'!$H$25="","&lt;no limit&gt;",ROUNDDOWN((($I282-'Checklist Parameters'!$H$24)/'Checklist Parameters'!$H$25)+1,0)))</f>
        <v>&lt;no limit&gt;</v>
      </c>
      <c r="AF282" s="174">
        <f t="shared" si="29"/>
        <v>0</v>
      </c>
      <c r="AG282" s="85">
        <f t="shared" si="24"/>
        <v>0</v>
      </c>
      <c r="AH282" s="5"/>
      <c r="AI282" s="5"/>
      <c r="AJ282" s="5"/>
      <c r="AK282" s="5"/>
      <c r="AL282" s="5"/>
      <c r="AM282" s="5"/>
      <c r="AN282" s="5"/>
      <c r="AO282" s="5"/>
      <c r="AP282" s="5"/>
      <c r="AQ282" s="5"/>
      <c r="AR282" s="5"/>
      <c r="AS282" s="5"/>
    </row>
    <row r="283" spans="1:45" s="2" customFormat="1" ht="15">
      <c r="A283" s="391"/>
      <c r="B283" s="392"/>
      <c r="C283" s="393"/>
      <c r="D283" s="393"/>
      <c r="E283" s="393"/>
      <c r="F283" s="393"/>
      <c r="G283" s="393"/>
      <c r="H283" s="394"/>
      <c r="I283" s="394"/>
      <c r="J283" s="394"/>
      <c r="K283" s="394"/>
      <c r="L283" s="394"/>
      <c r="M283" s="394"/>
      <c r="N283" s="313">
        <f>IF(IF(I283&lt;'Checklist Parameters'!$H$22,0,($I283-$L283))&lt;0,0,IF(I283&lt;'Checklist Parameters'!$H$22,0,($I283-$L283)))</f>
        <v>0</v>
      </c>
      <c r="O283" s="394"/>
      <c r="P283" s="395"/>
      <c r="Q283" s="316">
        <f t="shared" si="25"/>
        <v>0</v>
      </c>
      <c r="R283" s="87">
        <f t="shared" si="26"/>
        <v>0</v>
      </c>
      <c r="S283" s="87">
        <f>IF('Checklist Parameters'!$H$60&lt;0.2,0.2,'Checklist Parameters'!$H$60)</f>
        <v>0.72</v>
      </c>
      <c r="T283" s="88">
        <f>IF($O283="",IF('Checklist District ID'!$C$43="Y",MAX($R283:$S283)*$I283,SUM($R283:$S283)*$I283),IF(O283&gt;0,Q283*S283))</f>
        <v>0</v>
      </c>
      <c r="U283" s="88">
        <f>IF(Q283&gt;0,((I283-T283)*'Formula Matrix'!$E$39),0)</f>
        <v>0</v>
      </c>
      <c r="V283" s="88">
        <f t="shared" si="27"/>
        <v>0</v>
      </c>
      <c r="W283" s="88">
        <f>IF(V283&gt;0,(V283*'Checklist Parameters'!$H$35),0)</f>
        <v>0</v>
      </c>
      <c r="X283" s="85">
        <f t="shared" si="28"/>
        <v>0</v>
      </c>
      <c r="Y283" s="148">
        <f>IF('Checklist Parameters'!$H$102&lt;&gt;"",(I283/43560)*'Checklist Parameters'!$H$102,"N/A")</f>
        <v>0</v>
      </c>
      <c r="Z283" s="154" t="str">
        <f>IF('Checklist Parameters'!$H$58&lt;&gt;"",((I283*'Checklist Parameters'!$H$58)*'Checklist Parameters'!$H$35)/1000,"N/A")</f>
        <v>N/A</v>
      </c>
      <c r="AA283" s="154">
        <f>IF('Checklist Parameters'!$H$101&lt;&gt;"",IFERROR(I283/'Checklist Parameters'!$H$101,0),"N/A")</f>
        <v>0</v>
      </c>
      <c r="AB283" s="148" t="str">
        <f>IF('Checklist Parameters'!$H$43&lt;&gt;"",(I283*'Checklist Parameters'!$H$43)/1000,"N/A")</f>
        <v>N/A</v>
      </c>
      <c r="AC283" s="85">
        <f>IF('Checklist Parameters'!$H$16="",$X283,IF(AND('Checklist Parameters'!$H$16&lt;$X283,'Checklist Parameters'!$H$16&gt;=3),'Checklist Parameters'!$H$16,IF(AND('Checklist Parameters'!$H$16&lt;$X283,'Checklist Parameters'!$H$16&lt;3),0,$X283)))</f>
        <v>0</v>
      </c>
      <c r="AD283" s="85" t="str">
        <f>IF(AND(I283&lt;'Checklist Parameters'!$H$22,$I283&lt;&gt;0),"Y","")</f>
        <v/>
      </c>
      <c r="AE283" s="85" t="str">
        <f>IF($AD283="Y",0,IF('Checklist Parameters'!$H$25="","&lt;no limit&gt;",ROUNDDOWN((($I283-'Checklist Parameters'!$H$24)/'Checklist Parameters'!$H$25)+1,0)))</f>
        <v>&lt;no limit&gt;</v>
      </c>
      <c r="AF283" s="174">
        <f t="shared" si="29"/>
        <v>0</v>
      </c>
      <c r="AG283" s="85">
        <f t="shared" si="24"/>
        <v>0</v>
      </c>
      <c r="AH283" s="5"/>
      <c r="AI283" s="5"/>
      <c r="AJ283" s="5"/>
      <c r="AK283" s="5"/>
      <c r="AL283" s="5"/>
      <c r="AM283" s="5"/>
      <c r="AN283" s="5"/>
      <c r="AO283" s="5"/>
      <c r="AP283" s="5"/>
      <c r="AQ283" s="5"/>
      <c r="AR283" s="5"/>
      <c r="AS283" s="5"/>
    </row>
    <row r="284" spans="1:45" s="2" customFormat="1" ht="15">
      <c r="A284" s="391"/>
      <c r="B284" s="392"/>
      <c r="C284" s="393"/>
      <c r="D284" s="393"/>
      <c r="E284" s="393"/>
      <c r="F284" s="393"/>
      <c r="G284" s="393"/>
      <c r="H284" s="394"/>
      <c r="I284" s="394"/>
      <c r="J284" s="394"/>
      <c r="K284" s="394"/>
      <c r="L284" s="394"/>
      <c r="M284" s="394"/>
      <c r="N284" s="313">
        <f>IF(IF(I284&lt;'Checklist Parameters'!$H$22,0,($I284-$L284))&lt;0,0,IF(I284&lt;'Checklist Parameters'!$H$22,0,($I284-$L284)))</f>
        <v>0</v>
      </c>
      <c r="O284" s="394"/>
      <c r="P284" s="395"/>
      <c r="Q284" s="316">
        <f t="shared" si="25"/>
        <v>0</v>
      </c>
      <c r="R284" s="87">
        <f t="shared" si="26"/>
        <v>0</v>
      </c>
      <c r="S284" s="87">
        <f>IF('Checklist Parameters'!$H$60&lt;0.2,0.2,'Checklist Parameters'!$H$60)</f>
        <v>0.72</v>
      </c>
      <c r="T284" s="88">
        <f>IF($O284="",IF('Checklist District ID'!$C$43="Y",MAX($R284:$S284)*$I284,SUM($R284:$S284)*$I284),IF(O284&gt;0,Q284*S284))</f>
        <v>0</v>
      </c>
      <c r="U284" s="88">
        <f>IF(Q284&gt;0,((I284-T284)*'Formula Matrix'!$E$39),0)</f>
        <v>0</v>
      </c>
      <c r="V284" s="88">
        <f t="shared" si="27"/>
        <v>0</v>
      </c>
      <c r="W284" s="88">
        <f>IF(V284&gt;0,(V284*'Checklist Parameters'!$H$35),0)</f>
        <v>0</v>
      </c>
      <c r="X284" s="85">
        <f t="shared" si="28"/>
        <v>0</v>
      </c>
      <c r="Y284" s="148">
        <f>IF('Checklist Parameters'!$H$102&lt;&gt;"",(I284/43560)*'Checklist Parameters'!$H$102,"N/A")</f>
        <v>0</v>
      </c>
      <c r="Z284" s="154" t="str">
        <f>IF('Checklist Parameters'!$H$58&lt;&gt;"",((I284*'Checklist Parameters'!$H$58)*'Checklist Parameters'!$H$35)/1000,"N/A")</f>
        <v>N/A</v>
      </c>
      <c r="AA284" s="154">
        <f>IF('Checklist Parameters'!$H$101&lt;&gt;"",IFERROR(I284/'Checklist Parameters'!$H$101,0),"N/A")</f>
        <v>0</v>
      </c>
      <c r="AB284" s="148" t="str">
        <f>IF('Checklist Parameters'!$H$43&lt;&gt;"",(I284*'Checklist Parameters'!$H$43)/1000,"N/A")</f>
        <v>N/A</v>
      </c>
      <c r="AC284" s="85">
        <f>IF('Checklist Parameters'!$H$16="",$X284,IF(AND('Checklist Parameters'!$H$16&lt;$X284,'Checklist Parameters'!$H$16&gt;=3),'Checklist Parameters'!$H$16,IF(AND('Checklist Parameters'!$H$16&lt;$X284,'Checklist Parameters'!$H$16&lt;3),0,$X284)))</f>
        <v>0</v>
      </c>
      <c r="AD284" s="85" t="str">
        <f>IF(AND(I284&lt;'Checklist Parameters'!$H$22,$I284&lt;&gt;0),"Y","")</f>
        <v/>
      </c>
      <c r="AE284" s="85" t="str">
        <f>IF($AD284="Y",0,IF('Checklist Parameters'!$H$25="","&lt;no limit&gt;",ROUNDDOWN((($I284-'Checklist Parameters'!$H$24)/'Checklist Parameters'!$H$25)+1,0)))</f>
        <v>&lt;no limit&gt;</v>
      </c>
      <c r="AF284" s="174">
        <f t="shared" si="29"/>
        <v>0</v>
      </c>
      <c r="AG284" s="85">
        <f t="shared" si="24"/>
        <v>0</v>
      </c>
      <c r="AH284" s="5"/>
      <c r="AI284" s="5"/>
      <c r="AJ284" s="5"/>
      <c r="AK284" s="5"/>
      <c r="AL284" s="5"/>
      <c r="AM284" s="5"/>
      <c r="AN284" s="5"/>
      <c r="AO284" s="5"/>
      <c r="AP284" s="5"/>
      <c r="AQ284" s="5"/>
      <c r="AR284" s="5"/>
      <c r="AS284" s="5"/>
    </row>
    <row r="285" spans="1:45" s="2" customFormat="1" ht="15">
      <c r="A285" s="391"/>
      <c r="B285" s="392"/>
      <c r="C285" s="393"/>
      <c r="D285" s="393"/>
      <c r="E285" s="393"/>
      <c r="F285" s="393"/>
      <c r="G285" s="393"/>
      <c r="H285" s="394"/>
      <c r="I285" s="394"/>
      <c r="J285" s="394"/>
      <c r="K285" s="394"/>
      <c r="L285" s="394"/>
      <c r="M285" s="394"/>
      <c r="N285" s="313">
        <f>IF(IF(I285&lt;'Checklist Parameters'!$H$22,0,($I285-$L285))&lt;0,0,IF(I285&lt;'Checklist Parameters'!$H$22,0,($I285-$L285)))</f>
        <v>0</v>
      </c>
      <c r="O285" s="394"/>
      <c r="P285" s="395"/>
      <c r="Q285" s="316">
        <f t="shared" si="25"/>
        <v>0</v>
      </c>
      <c r="R285" s="87">
        <f t="shared" si="26"/>
        <v>0</v>
      </c>
      <c r="S285" s="87">
        <f>IF('Checklist Parameters'!$H$60&lt;0.2,0.2,'Checklist Parameters'!$H$60)</f>
        <v>0.72</v>
      </c>
      <c r="T285" s="88">
        <f>IF($O285="",IF('Checklist District ID'!$C$43="Y",MAX($R285:$S285)*$I285,SUM($R285:$S285)*$I285),IF(O285&gt;0,Q285*S285))</f>
        <v>0</v>
      </c>
      <c r="U285" s="88">
        <f>IF(Q285&gt;0,((I285-T285)*'Formula Matrix'!$E$39),0)</f>
        <v>0</v>
      </c>
      <c r="V285" s="88">
        <f t="shared" si="27"/>
        <v>0</v>
      </c>
      <c r="W285" s="88">
        <f>IF(V285&gt;0,(V285*'Checklist Parameters'!$H$35),0)</f>
        <v>0</v>
      </c>
      <c r="X285" s="85">
        <f t="shared" si="28"/>
        <v>0</v>
      </c>
      <c r="Y285" s="148">
        <f>IF('Checklist Parameters'!$H$102&lt;&gt;"",(I285/43560)*'Checklist Parameters'!$H$102,"N/A")</f>
        <v>0</v>
      </c>
      <c r="Z285" s="154" t="str">
        <f>IF('Checklist Parameters'!$H$58&lt;&gt;"",((I285*'Checklist Parameters'!$H$58)*'Checklist Parameters'!$H$35)/1000,"N/A")</f>
        <v>N/A</v>
      </c>
      <c r="AA285" s="154">
        <f>IF('Checklist Parameters'!$H$101&lt;&gt;"",IFERROR(I285/'Checklist Parameters'!$H$101,0),"N/A")</f>
        <v>0</v>
      </c>
      <c r="AB285" s="148" t="str">
        <f>IF('Checklist Parameters'!$H$43&lt;&gt;"",(I285*'Checklist Parameters'!$H$43)/1000,"N/A")</f>
        <v>N/A</v>
      </c>
      <c r="AC285" s="85">
        <f>IF('Checklist Parameters'!$H$16="",$X285,IF(AND('Checklist Parameters'!$H$16&lt;$X285,'Checklist Parameters'!$H$16&gt;=3),'Checklist Parameters'!$H$16,IF(AND('Checklist Parameters'!$H$16&lt;$X285,'Checklist Parameters'!$H$16&lt;3),0,$X285)))</f>
        <v>0</v>
      </c>
      <c r="AD285" s="85" t="str">
        <f>IF(AND(I285&lt;'Checklist Parameters'!$H$22,$I285&lt;&gt;0),"Y","")</f>
        <v/>
      </c>
      <c r="AE285" s="85" t="str">
        <f>IF($AD285="Y",0,IF('Checklist Parameters'!$H$25="","&lt;no limit&gt;",ROUNDDOWN((($I285-'Checklist Parameters'!$H$24)/'Checklist Parameters'!$H$25)+1,0)))</f>
        <v>&lt;no limit&gt;</v>
      </c>
      <c r="AF285" s="174">
        <f t="shared" si="29"/>
        <v>0</v>
      </c>
      <c r="AG285" s="85">
        <f t="shared" si="24"/>
        <v>0</v>
      </c>
      <c r="AH285" s="5"/>
      <c r="AI285" s="5"/>
      <c r="AJ285" s="5"/>
      <c r="AK285" s="5"/>
      <c r="AL285" s="5"/>
      <c r="AM285" s="5"/>
      <c r="AN285" s="5"/>
      <c r="AO285" s="5"/>
      <c r="AP285" s="5"/>
      <c r="AQ285" s="5"/>
      <c r="AR285" s="5"/>
      <c r="AS285" s="5"/>
    </row>
    <row r="286" spans="1:45" s="2" customFormat="1" ht="15">
      <c r="A286" s="391"/>
      <c r="B286" s="392"/>
      <c r="C286" s="393"/>
      <c r="D286" s="393"/>
      <c r="E286" s="393"/>
      <c r="F286" s="393"/>
      <c r="G286" s="393"/>
      <c r="H286" s="394"/>
      <c r="I286" s="394"/>
      <c r="J286" s="394"/>
      <c r="K286" s="394"/>
      <c r="L286" s="394"/>
      <c r="M286" s="394"/>
      <c r="N286" s="313">
        <f>IF(IF(I286&lt;'Checklist Parameters'!$H$22,0,($I286-$L286))&lt;0,0,IF(I286&lt;'Checklist Parameters'!$H$22,0,($I286-$L286)))</f>
        <v>0</v>
      </c>
      <c r="O286" s="394"/>
      <c r="P286" s="395"/>
      <c r="Q286" s="316">
        <f t="shared" si="25"/>
        <v>0</v>
      </c>
      <c r="R286" s="87">
        <f t="shared" si="26"/>
        <v>0</v>
      </c>
      <c r="S286" s="87">
        <f>IF('Checklist Parameters'!$H$60&lt;0.2,0.2,'Checklist Parameters'!$H$60)</f>
        <v>0.72</v>
      </c>
      <c r="T286" s="88">
        <f>IF($O286="",IF('Checklist District ID'!$C$43="Y",MAX($R286:$S286)*$I286,SUM($R286:$S286)*$I286),IF(O286&gt;0,Q286*S286))</f>
        <v>0</v>
      </c>
      <c r="U286" s="88">
        <f>IF(Q286&gt;0,((I286-T286)*'Formula Matrix'!$E$39),0)</f>
        <v>0</v>
      </c>
      <c r="V286" s="88">
        <f t="shared" si="27"/>
        <v>0</v>
      </c>
      <c r="W286" s="88">
        <f>IF(V286&gt;0,(V286*'Checklist Parameters'!$H$35),0)</f>
        <v>0</v>
      </c>
      <c r="X286" s="85">
        <f t="shared" si="28"/>
        <v>0</v>
      </c>
      <c r="Y286" s="148">
        <f>IF('Checklist Parameters'!$H$102&lt;&gt;"",(I286/43560)*'Checklist Parameters'!$H$102,"N/A")</f>
        <v>0</v>
      </c>
      <c r="Z286" s="154" t="str">
        <f>IF('Checklist Parameters'!$H$58&lt;&gt;"",((I286*'Checklist Parameters'!$H$58)*'Checklist Parameters'!$H$35)/1000,"N/A")</f>
        <v>N/A</v>
      </c>
      <c r="AA286" s="154">
        <f>IF('Checklist Parameters'!$H$101&lt;&gt;"",IFERROR(I286/'Checklist Parameters'!$H$101,0),"N/A")</f>
        <v>0</v>
      </c>
      <c r="AB286" s="148" t="str">
        <f>IF('Checklist Parameters'!$H$43&lt;&gt;"",(I286*'Checklist Parameters'!$H$43)/1000,"N/A")</f>
        <v>N/A</v>
      </c>
      <c r="AC286" s="85">
        <f>IF('Checklist Parameters'!$H$16="",$X286,IF(AND('Checklist Parameters'!$H$16&lt;$X286,'Checklist Parameters'!$H$16&gt;=3),'Checklist Parameters'!$H$16,IF(AND('Checklist Parameters'!$H$16&lt;$X286,'Checklist Parameters'!$H$16&lt;3),0,$X286)))</f>
        <v>0</v>
      </c>
      <c r="AD286" s="85" t="str">
        <f>IF(AND(I286&lt;'Checklist Parameters'!$H$22,$I286&lt;&gt;0),"Y","")</f>
        <v/>
      </c>
      <c r="AE286" s="85" t="str">
        <f>IF($AD286="Y",0,IF('Checklist Parameters'!$H$25="","&lt;no limit&gt;",ROUNDDOWN((($I286-'Checklist Parameters'!$H$24)/'Checklist Parameters'!$H$25)+1,0)))</f>
        <v>&lt;no limit&gt;</v>
      </c>
      <c r="AF286" s="174">
        <f t="shared" si="29"/>
        <v>0</v>
      </c>
      <c r="AG286" s="85">
        <f t="shared" si="24"/>
        <v>0</v>
      </c>
      <c r="AH286" s="5"/>
      <c r="AI286" s="5"/>
      <c r="AJ286" s="5"/>
      <c r="AK286" s="5"/>
      <c r="AL286" s="5"/>
      <c r="AM286" s="5"/>
      <c r="AN286" s="5"/>
      <c r="AO286" s="5"/>
      <c r="AP286" s="5"/>
      <c r="AQ286" s="5"/>
      <c r="AR286" s="5"/>
      <c r="AS286" s="5"/>
    </row>
    <row r="287" spans="1:45" s="2" customFormat="1" ht="15">
      <c r="A287" s="391"/>
      <c r="B287" s="392"/>
      <c r="C287" s="393"/>
      <c r="D287" s="393"/>
      <c r="E287" s="393"/>
      <c r="F287" s="393"/>
      <c r="G287" s="393"/>
      <c r="H287" s="394"/>
      <c r="I287" s="394"/>
      <c r="J287" s="394"/>
      <c r="K287" s="394"/>
      <c r="L287" s="394"/>
      <c r="M287" s="394"/>
      <c r="N287" s="313">
        <f>IF(IF(I287&lt;'Checklist Parameters'!$H$22,0,($I287-$L287))&lt;0,0,IF(I287&lt;'Checklist Parameters'!$H$22,0,($I287-$L287)))</f>
        <v>0</v>
      </c>
      <c r="O287" s="394"/>
      <c r="P287" s="395"/>
      <c r="Q287" s="316">
        <f t="shared" si="25"/>
        <v>0</v>
      </c>
      <c r="R287" s="87">
        <f t="shared" si="26"/>
        <v>0</v>
      </c>
      <c r="S287" s="87">
        <f>IF('Checklist Parameters'!$H$60&lt;0.2,0.2,'Checklist Parameters'!$H$60)</f>
        <v>0.72</v>
      </c>
      <c r="T287" s="88">
        <f>IF($O287="",IF('Checklist District ID'!$C$43="Y",MAX($R287:$S287)*$I287,SUM($R287:$S287)*$I287),IF(O287&gt;0,Q287*S287))</f>
        <v>0</v>
      </c>
      <c r="U287" s="88">
        <f>IF(Q287&gt;0,((I287-T287)*'Formula Matrix'!$E$39),0)</f>
        <v>0</v>
      </c>
      <c r="V287" s="88">
        <f t="shared" si="27"/>
        <v>0</v>
      </c>
      <c r="W287" s="88">
        <f>IF(V287&gt;0,(V287*'Checklist Parameters'!$H$35),0)</f>
        <v>0</v>
      </c>
      <c r="X287" s="85">
        <f t="shared" si="28"/>
        <v>0</v>
      </c>
      <c r="Y287" s="148">
        <f>IF('Checklist Parameters'!$H$102&lt;&gt;"",(I287/43560)*'Checklist Parameters'!$H$102,"N/A")</f>
        <v>0</v>
      </c>
      <c r="Z287" s="154" t="str">
        <f>IF('Checklist Parameters'!$H$58&lt;&gt;"",((I287*'Checklist Parameters'!$H$58)*'Checklist Parameters'!$H$35)/1000,"N/A")</f>
        <v>N/A</v>
      </c>
      <c r="AA287" s="154">
        <f>IF('Checklist Parameters'!$H$101&lt;&gt;"",IFERROR(I287/'Checklist Parameters'!$H$101,0),"N/A")</f>
        <v>0</v>
      </c>
      <c r="AB287" s="148" t="str">
        <f>IF('Checklist Parameters'!$H$43&lt;&gt;"",(I287*'Checklist Parameters'!$H$43)/1000,"N/A")</f>
        <v>N/A</v>
      </c>
      <c r="AC287" s="85">
        <f>IF('Checklist Parameters'!$H$16="",$X287,IF(AND('Checklist Parameters'!$H$16&lt;$X287,'Checklist Parameters'!$H$16&gt;=3),'Checklist Parameters'!$H$16,IF(AND('Checklist Parameters'!$H$16&lt;$X287,'Checklist Parameters'!$H$16&lt;3),0,$X287)))</f>
        <v>0</v>
      </c>
      <c r="AD287" s="85" t="str">
        <f>IF(AND(I287&lt;'Checklist Parameters'!$H$22,$I287&lt;&gt;0),"Y","")</f>
        <v/>
      </c>
      <c r="AE287" s="85" t="str">
        <f>IF($AD287="Y",0,IF('Checklist Parameters'!$H$25="","&lt;no limit&gt;",ROUNDDOWN((($I287-'Checklist Parameters'!$H$24)/'Checklist Parameters'!$H$25)+1,0)))</f>
        <v>&lt;no limit&gt;</v>
      </c>
      <c r="AF287" s="174">
        <f t="shared" si="29"/>
        <v>0</v>
      </c>
      <c r="AG287" s="85">
        <f t="shared" si="24"/>
        <v>0</v>
      </c>
      <c r="AH287" s="5"/>
      <c r="AI287" s="5"/>
      <c r="AJ287" s="5"/>
      <c r="AK287" s="5"/>
      <c r="AL287" s="5"/>
      <c r="AM287" s="5"/>
      <c r="AN287" s="5"/>
      <c r="AO287" s="5"/>
      <c r="AP287" s="5"/>
      <c r="AQ287" s="5"/>
      <c r="AR287" s="5"/>
      <c r="AS287" s="5"/>
    </row>
    <row r="288" spans="1:45" s="2" customFormat="1" ht="15">
      <c r="A288" s="391"/>
      <c r="B288" s="392"/>
      <c r="C288" s="393"/>
      <c r="D288" s="393"/>
      <c r="E288" s="393"/>
      <c r="F288" s="393"/>
      <c r="G288" s="393"/>
      <c r="H288" s="394"/>
      <c r="I288" s="394"/>
      <c r="J288" s="394"/>
      <c r="K288" s="394"/>
      <c r="L288" s="394"/>
      <c r="M288" s="394"/>
      <c r="N288" s="313">
        <f>IF(IF(I288&lt;'Checklist Parameters'!$H$22,0,($I288-$L288))&lt;0,0,IF(I288&lt;'Checklist Parameters'!$H$22,0,($I288-$L288)))</f>
        <v>0</v>
      </c>
      <c r="O288" s="394"/>
      <c r="P288" s="395"/>
      <c r="Q288" s="316">
        <f t="shared" si="25"/>
        <v>0</v>
      </c>
      <c r="R288" s="87">
        <f t="shared" si="26"/>
        <v>0</v>
      </c>
      <c r="S288" s="87">
        <f>IF('Checklist Parameters'!$H$60&lt;0.2,0.2,'Checklist Parameters'!$H$60)</f>
        <v>0.72</v>
      </c>
      <c r="T288" s="88">
        <f>IF($O288="",IF('Checklist District ID'!$C$43="Y",MAX($R288:$S288)*$I288,SUM($R288:$S288)*$I288),IF(O288&gt;0,Q288*S288))</f>
        <v>0</v>
      </c>
      <c r="U288" s="88">
        <f>IF(Q288&gt;0,((I288-T288)*'Formula Matrix'!$E$39),0)</f>
        <v>0</v>
      </c>
      <c r="V288" s="88">
        <f t="shared" si="27"/>
        <v>0</v>
      </c>
      <c r="W288" s="88">
        <f>IF(V288&gt;0,(V288*'Checklist Parameters'!$H$35),0)</f>
        <v>0</v>
      </c>
      <c r="X288" s="85">
        <f t="shared" si="28"/>
        <v>0</v>
      </c>
      <c r="Y288" s="148">
        <f>IF('Checklist Parameters'!$H$102&lt;&gt;"",(I288/43560)*'Checklist Parameters'!$H$102,"N/A")</f>
        <v>0</v>
      </c>
      <c r="Z288" s="154" t="str">
        <f>IF('Checklist Parameters'!$H$58&lt;&gt;"",((I288*'Checklist Parameters'!$H$58)*'Checklist Parameters'!$H$35)/1000,"N/A")</f>
        <v>N/A</v>
      </c>
      <c r="AA288" s="154">
        <f>IF('Checklist Parameters'!$H$101&lt;&gt;"",IFERROR(I288/'Checklist Parameters'!$H$101,0),"N/A")</f>
        <v>0</v>
      </c>
      <c r="AB288" s="148" t="str">
        <f>IF('Checklist Parameters'!$H$43&lt;&gt;"",(I288*'Checklist Parameters'!$H$43)/1000,"N/A")</f>
        <v>N/A</v>
      </c>
      <c r="AC288" s="85">
        <f>IF('Checklist Parameters'!$H$16="",$X288,IF(AND('Checklist Parameters'!$H$16&lt;$X288,'Checklist Parameters'!$H$16&gt;=3),'Checklist Parameters'!$H$16,IF(AND('Checklist Parameters'!$H$16&lt;$X288,'Checklist Parameters'!$H$16&lt;3),0,$X288)))</f>
        <v>0</v>
      </c>
      <c r="AD288" s="85" t="str">
        <f>IF(AND(I288&lt;'Checklist Parameters'!$H$22,$I288&lt;&gt;0),"Y","")</f>
        <v/>
      </c>
      <c r="AE288" s="85" t="str">
        <f>IF($AD288="Y",0,IF('Checklist Parameters'!$H$25="","&lt;no limit&gt;",ROUNDDOWN((($I288-'Checklist Parameters'!$H$24)/'Checklist Parameters'!$H$25)+1,0)))</f>
        <v>&lt;no limit&gt;</v>
      </c>
      <c r="AF288" s="174">
        <f t="shared" si="29"/>
        <v>0</v>
      </c>
      <c r="AG288" s="85">
        <f t="shared" si="24"/>
        <v>0</v>
      </c>
      <c r="AH288" s="5"/>
      <c r="AI288" s="5"/>
      <c r="AJ288" s="5"/>
      <c r="AK288" s="5"/>
      <c r="AL288" s="5"/>
      <c r="AM288" s="5"/>
      <c r="AN288" s="5"/>
      <c r="AO288" s="5"/>
      <c r="AP288" s="5"/>
      <c r="AQ288" s="5"/>
      <c r="AR288" s="5"/>
      <c r="AS288" s="5"/>
    </row>
    <row r="289" spans="1:45" s="2" customFormat="1" ht="15">
      <c r="A289" s="391"/>
      <c r="B289" s="392"/>
      <c r="C289" s="393"/>
      <c r="D289" s="393"/>
      <c r="E289" s="393"/>
      <c r="F289" s="393"/>
      <c r="G289" s="393"/>
      <c r="H289" s="394"/>
      <c r="I289" s="394"/>
      <c r="J289" s="394"/>
      <c r="K289" s="394"/>
      <c r="L289" s="394"/>
      <c r="M289" s="394"/>
      <c r="N289" s="313">
        <f>IF(IF(I289&lt;'Checklist Parameters'!$H$22,0,($I289-$L289))&lt;0,0,IF(I289&lt;'Checklist Parameters'!$H$22,0,($I289-$L289)))</f>
        <v>0</v>
      </c>
      <c r="O289" s="394"/>
      <c r="P289" s="395"/>
      <c r="Q289" s="316">
        <f t="shared" si="25"/>
        <v>0</v>
      </c>
      <c r="R289" s="87">
        <f t="shared" si="26"/>
        <v>0</v>
      </c>
      <c r="S289" s="87">
        <f>IF('Checklist Parameters'!$H$60&lt;0.2,0.2,'Checklist Parameters'!$H$60)</f>
        <v>0.72</v>
      </c>
      <c r="T289" s="88">
        <f>IF($O289="",IF('Checklist District ID'!$C$43="Y",MAX($R289:$S289)*$I289,SUM($R289:$S289)*$I289),IF(O289&gt;0,Q289*S289))</f>
        <v>0</v>
      </c>
      <c r="U289" s="88">
        <f>IF(Q289&gt;0,((I289-T289)*'Formula Matrix'!$E$39),0)</f>
        <v>0</v>
      </c>
      <c r="V289" s="88">
        <f t="shared" si="27"/>
        <v>0</v>
      </c>
      <c r="W289" s="88">
        <f>IF(V289&gt;0,(V289*'Checklist Parameters'!$H$35),0)</f>
        <v>0</v>
      </c>
      <c r="X289" s="85">
        <f t="shared" si="28"/>
        <v>0</v>
      </c>
      <c r="Y289" s="148">
        <f>IF('Checklist Parameters'!$H$102&lt;&gt;"",(I289/43560)*'Checklist Parameters'!$H$102,"N/A")</f>
        <v>0</v>
      </c>
      <c r="Z289" s="154" t="str">
        <f>IF('Checklist Parameters'!$H$58&lt;&gt;"",((I289*'Checklist Parameters'!$H$58)*'Checklist Parameters'!$H$35)/1000,"N/A")</f>
        <v>N/A</v>
      </c>
      <c r="AA289" s="154">
        <f>IF('Checklist Parameters'!$H$101&lt;&gt;"",IFERROR(I289/'Checklist Parameters'!$H$101,0),"N/A")</f>
        <v>0</v>
      </c>
      <c r="AB289" s="148" t="str">
        <f>IF('Checklist Parameters'!$H$43&lt;&gt;"",(I289*'Checklist Parameters'!$H$43)/1000,"N/A")</f>
        <v>N/A</v>
      </c>
      <c r="AC289" s="85">
        <f>IF('Checklist Parameters'!$H$16="",$X289,IF(AND('Checklist Parameters'!$H$16&lt;$X289,'Checklist Parameters'!$H$16&gt;=3),'Checklist Parameters'!$H$16,IF(AND('Checklist Parameters'!$H$16&lt;$X289,'Checklist Parameters'!$H$16&lt;3),0,$X289)))</f>
        <v>0</v>
      </c>
      <c r="AD289" s="85" t="str">
        <f>IF(AND(I289&lt;'Checklist Parameters'!$H$22,$I289&lt;&gt;0),"Y","")</f>
        <v/>
      </c>
      <c r="AE289" s="85" t="str">
        <f>IF($AD289="Y",0,IF('Checklist Parameters'!$H$25="","&lt;no limit&gt;",ROUNDDOWN((($I289-'Checklist Parameters'!$H$24)/'Checklist Parameters'!$H$25)+1,0)))</f>
        <v>&lt;no limit&gt;</v>
      </c>
      <c r="AF289" s="174">
        <f t="shared" si="29"/>
        <v>0</v>
      </c>
      <c r="AG289" s="85">
        <f t="shared" si="24"/>
        <v>0</v>
      </c>
      <c r="AH289" s="5"/>
      <c r="AI289" s="5"/>
      <c r="AJ289" s="5"/>
      <c r="AK289" s="5"/>
      <c r="AL289" s="5"/>
      <c r="AM289" s="5"/>
      <c r="AN289" s="5"/>
      <c r="AO289" s="5"/>
      <c r="AP289" s="5"/>
      <c r="AQ289" s="5"/>
      <c r="AR289" s="5"/>
      <c r="AS289" s="5"/>
    </row>
    <row r="290" spans="1:45" s="2" customFormat="1" ht="15">
      <c r="A290" s="391"/>
      <c r="B290" s="392"/>
      <c r="C290" s="393"/>
      <c r="D290" s="393"/>
      <c r="E290" s="393"/>
      <c r="F290" s="393"/>
      <c r="G290" s="393"/>
      <c r="H290" s="394"/>
      <c r="I290" s="394"/>
      <c r="J290" s="394"/>
      <c r="K290" s="394"/>
      <c r="L290" s="394"/>
      <c r="M290" s="394"/>
      <c r="N290" s="313">
        <f>IF(IF(I290&lt;'Checklist Parameters'!$H$22,0,($I290-$L290))&lt;0,0,IF(I290&lt;'Checklist Parameters'!$H$22,0,($I290-$L290)))</f>
        <v>0</v>
      </c>
      <c r="O290" s="394"/>
      <c r="P290" s="395"/>
      <c r="Q290" s="316">
        <f t="shared" si="25"/>
        <v>0</v>
      </c>
      <c r="R290" s="87">
        <f t="shared" si="26"/>
        <v>0</v>
      </c>
      <c r="S290" s="87">
        <f>IF('Checklist Parameters'!$H$60&lt;0.2,0.2,'Checklist Parameters'!$H$60)</f>
        <v>0.72</v>
      </c>
      <c r="T290" s="88">
        <f>IF($O290="",IF('Checklist District ID'!$C$43="Y",MAX($R290:$S290)*$I290,SUM($R290:$S290)*$I290),IF(O290&gt;0,Q290*S290))</f>
        <v>0</v>
      </c>
      <c r="U290" s="88">
        <f>IF(Q290&gt;0,((I290-T290)*'Formula Matrix'!$E$39),0)</f>
        <v>0</v>
      </c>
      <c r="V290" s="88">
        <f t="shared" si="27"/>
        <v>0</v>
      </c>
      <c r="W290" s="88">
        <f>IF(V290&gt;0,(V290*'Checklist Parameters'!$H$35),0)</f>
        <v>0</v>
      </c>
      <c r="X290" s="85">
        <f t="shared" si="28"/>
        <v>0</v>
      </c>
      <c r="Y290" s="148">
        <f>IF('Checklist Parameters'!$H$102&lt;&gt;"",(I290/43560)*'Checklist Parameters'!$H$102,"N/A")</f>
        <v>0</v>
      </c>
      <c r="Z290" s="154" t="str">
        <f>IF('Checklist Parameters'!$H$58&lt;&gt;"",((I290*'Checklist Parameters'!$H$58)*'Checklist Parameters'!$H$35)/1000,"N/A")</f>
        <v>N/A</v>
      </c>
      <c r="AA290" s="154">
        <f>IF('Checklist Parameters'!$H$101&lt;&gt;"",IFERROR(I290/'Checklist Parameters'!$H$101,0),"N/A")</f>
        <v>0</v>
      </c>
      <c r="AB290" s="148" t="str">
        <f>IF('Checklist Parameters'!$H$43&lt;&gt;"",(I290*'Checklist Parameters'!$H$43)/1000,"N/A")</f>
        <v>N/A</v>
      </c>
      <c r="AC290" s="85">
        <f>IF('Checklist Parameters'!$H$16="",$X290,IF(AND('Checklist Parameters'!$H$16&lt;$X290,'Checklist Parameters'!$H$16&gt;=3),'Checklist Parameters'!$H$16,IF(AND('Checklist Parameters'!$H$16&lt;$X290,'Checklist Parameters'!$H$16&lt;3),0,$X290)))</f>
        <v>0</v>
      </c>
      <c r="AD290" s="85" t="str">
        <f>IF(AND(I290&lt;'Checklist Parameters'!$H$22,$I290&lt;&gt;0),"Y","")</f>
        <v/>
      </c>
      <c r="AE290" s="85" t="str">
        <f>IF($AD290="Y",0,IF('Checklist Parameters'!$H$25="","&lt;no limit&gt;",ROUNDDOWN((($I290-'Checklist Parameters'!$H$24)/'Checklist Parameters'!$H$25)+1,0)))</f>
        <v>&lt;no limit&gt;</v>
      </c>
      <c r="AF290" s="174">
        <f t="shared" si="29"/>
        <v>0</v>
      </c>
      <c r="AG290" s="85">
        <f t="shared" si="24"/>
        <v>0</v>
      </c>
      <c r="AH290" s="5"/>
      <c r="AI290" s="5"/>
      <c r="AJ290" s="5"/>
      <c r="AK290" s="5"/>
      <c r="AL290" s="5"/>
      <c r="AM290" s="5"/>
      <c r="AN290" s="5"/>
      <c r="AO290" s="5"/>
      <c r="AP290" s="5"/>
      <c r="AQ290" s="5"/>
      <c r="AR290" s="5"/>
      <c r="AS290" s="5"/>
    </row>
    <row r="291" spans="1:45" s="2" customFormat="1" ht="15">
      <c r="A291" s="391"/>
      <c r="B291" s="392"/>
      <c r="C291" s="393"/>
      <c r="D291" s="393"/>
      <c r="E291" s="393"/>
      <c r="F291" s="393"/>
      <c r="G291" s="393"/>
      <c r="H291" s="394"/>
      <c r="I291" s="394"/>
      <c r="J291" s="394"/>
      <c r="K291" s="394"/>
      <c r="L291" s="394"/>
      <c r="M291" s="394"/>
      <c r="N291" s="313">
        <f>IF(IF(I291&lt;'Checklist Parameters'!$H$22,0,($I291-$L291))&lt;0,0,IF(I291&lt;'Checklist Parameters'!$H$22,0,($I291-$L291)))</f>
        <v>0</v>
      </c>
      <c r="O291" s="394"/>
      <c r="P291" s="395"/>
      <c r="Q291" s="316">
        <f t="shared" si="25"/>
        <v>0</v>
      </c>
      <c r="R291" s="87">
        <f t="shared" si="26"/>
        <v>0</v>
      </c>
      <c r="S291" s="87">
        <f>IF('Checklist Parameters'!$H$60&lt;0.2,0.2,'Checklist Parameters'!$H$60)</f>
        <v>0.72</v>
      </c>
      <c r="T291" s="88">
        <f>IF($O291="",IF('Checklist District ID'!$C$43="Y",MAX($R291:$S291)*$I291,SUM($R291:$S291)*$I291),IF(O291&gt;0,Q291*S291))</f>
        <v>0</v>
      </c>
      <c r="U291" s="88">
        <f>IF(Q291&gt;0,((I291-T291)*'Formula Matrix'!$E$39),0)</f>
        <v>0</v>
      </c>
      <c r="V291" s="88">
        <f t="shared" si="27"/>
        <v>0</v>
      </c>
      <c r="W291" s="88">
        <f>IF(V291&gt;0,(V291*'Checklist Parameters'!$H$35),0)</f>
        <v>0</v>
      </c>
      <c r="X291" s="85">
        <f t="shared" si="28"/>
        <v>0</v>
      </c>
      <c r="Y291" s="148">
        <f>IF('Checklist Parameters'!$H$102&lt;&gt;"",(I291/43560)*'Checklist Parameters'!$H$102,"N/A")</f>
        <v>0</v>
      </c>
      <c r="Z291" s="154" t="str">
        <f>IF('Checklist Parameters'!$H$58&lt;&gt;"",((I291*'Checklist Parameters'!$H$58)*'Checklist Parameters'!$H$35)/1000,"N/A")</f>
        <v>N/A</v>
      </c>
      <c r="AA291" s="154">
        <f>IF('Checklist Parameters'!$H$101&lt;&gt;"",IFERROR(I291/'Checklist Parameters'!$H$101,0),"N/A")</f>
        <v>0</v>
      </c>
      <c r="AB291" s="148" t="str">
        <f>IF('Checklist Parameters'!$H$43&lt;&gt;"",(I291*'Checklist Parameters'!$H$43)/1000,"N/A")</f>
        <v>N/A</v>
      </c>
      <c r="AC291" s="85">
        <f>IF('Checklist Parameters'!$H$16="",$X291,IF(AND('Checklist Parameters'!$H$16&lt;$X291,'Checklist Parameters'!$H$16&gt;=3),'Checklist Parameters'!$H$16,IF(AND('Checklist Parameters'!$H$16&lt;$X291,'Checklist Parameters'!$H$16&lt;3),0,$X291)))</f>
        <v>0</v>
      </c>
      <c r="AD291" s="85" t="str">
        <f>IF(AND(I291&lt;'Checklist Parameters'!$H$22,$I291&lt;&gt;0),"Y","")</f>
        <v/>
      </c>
      <c r="AE291" s="85" t="str">
        <f>IF($AD291="Y",0,IF('Checklist Parameters'!$H$25="","&lt;no limit&gt;",ROUNDDOWN((($I291-'Checklist Parameters'!$H$24)/'Checklist Parameters'!$H$25)+1,0)))</f>
        <v>&lt;no limit&gt;</v>
      </c>
      <c r="AF291" s="174">
        <f t="shared" si="29"/>
        <v>0</v>
      </c>
      <c r="AG291" s="85">
        <f t="shared" si="24"/>
        <v>0</v>
      </c>
      <c r="AH291" s="5"/>
      <c r="AI291" s="5"/>
      <c r="AJ291" s="5"/>
      <c r="AK291" s="5"/>
      <c r="AL291" s="5"/>
      <c r="AM291" s="5"/>
      <c r="AN291" s="5"/>
      <c r="AO291" s="5"/>
      <c r="AP291" s="5"/>
      <c r="AQ291" s="5"/>
      <c r="AR291" s="5"/>
      <c r="AS291" s="5"/>
    </row>
    <row r="292" spans="1:45" s="2" customFormat="1" ht="15">
      <c r="A292" s="391"/>
      <c r="B292" s="392"/>
      <c r="C292" s="393"/>
      <c r="D292" s="393"/>
      <c r="E292" s="393"/>
      <c r="F292" s="393"/>
      <c r="G292" s="393"/>
      <c r="H292" s="394"/>
      <c r="I292" s="394"/>
      <c r="J292" s="394"/>
      <c r="K292" s="394"/>
      <c r="L292" s="394"/>
      <c r="M292" s="394"/>
      <c r="N292" s="313">
        <f>IF(IF(I292&lt;'Checklist Parameters'!$H$22,0,($I292-$L292))&lt;0,0,IF(I292&lt;'Checklist Parameters'!$H$22,0,($I292-$L292)))</f>
        <v>0</v>
      </c>
      <c r="O292" s="394"/>
      <c r="P292" s="395"/>
      <c r="Q292" s="316">
        <f t="shared" si="25"/>
        <v>0</v>
      </c>
      <c r="R292" s="87">
        <f t="shared" si="26"/>
        <v>0</v>
      </c>
      <c r="S292" s="87">
        <f>IF('Checklist Parameters'!$H$60&lt;0.2,0.2,'Checklist Parameters'!$H$60)</f>
        <v>0.72</v>
      </c>
      <c r="T292" s="88">
        <f>IF($O292="",IF('Checklist District ID'!$C$43="Y",MAX($R292:$S292)*$I292,SUM($R292:$S292)*$I292),IF(O292&gt;0,Q292*S292))</f>
        <v>0</v>
      </c>
      <c r="U292" s="88">
        <f>IF(Q292&gt;0,((I292-T292)*'Formula Matrix'!$E$39),0)</f>
        <v>0</v>
      </c>
      <c r="V292" s="88">
        <f t="shared" si="27"/>
        <v>0</v>
      </c>
      <c r="W292" s="88">
        <f>IF(V292&gt;0,(V292*'Checklist Parameters'!$H$35),0)</f>
        <v>0</v>
      </c>
      <c r="X292" s="85">
        <f t="shared" si="28"/>
        <v>0</v>
      </c>
      <c r="Y292" s="148">
        <f>IF('Checklist Parameters'!$H$102&lt;&gt;"",(I292/43560)*'Checklist Parameters'!$H$102,"N/A")</f>
        <v>0</v>
      </c>
      <c r="Z292" s="154" t="str">
        <f>IF('Checklist Parameters'!$H$58&lt;&gt;"",((I292*'Checklist Parameters'!$H$58)*'Checklist Parameters'!$H$35)/1000,"N/A")</f>
        <v>N/A</v>
      </c>
      <c r="AA292" s="154">
        <f>IF('Checklist Parameters'!$H$101&lt;&gt;"",IFERROR(I292/'Checklist Parameters'!$H$101,0),"N/A")</f>
        <v>0</v>
      </c>
      <c r="AB292" s="148" t="str">
        <f>IF('Checklist Parameters'!$H$43&lt;&gt;"",(I292*'Checklist Parameters'!$H$43)/1000,"N/A")</f>
        <v>N/A</v>
      </c>
      <c r="AC292" s="85">
        <f>IF('Checklist Parameters'!$H$16="",$X292,IF(AND('Checklist Parameters'!$H$16&lt;$X292,'Checklist Parameters'!$H$16&gt;=3),'Checklist Parameters'!$H$16,IF(AND('Checklist Parameters'!$H$16&lt;$X292,'Checklist Parameters'!$H$16&lt;3),0,$X292)))</f>
        <v>0</v>
      </c>
      <c r="AD292" s="85" t="str">
        <f>IF(AND(I292&lt;'Checklist Parameters'!$H$22,$I292&lt;&gt;0),"Y","")</f>
        <v/>
      </c>
      <c r="AE292" s="85" t="str">
        <f>IF($AD292="Y",0,IF('Checklist Parameters'!$H$25="","&lt;no limit&gt;",ROUNDDOWN((($I292-'Checklist Parameters'!$H$24)/'Checklist Parameters'!$H$25)+1,0)))</f>
        <v>&lt;no limit&gt;</v>
      </c>
      <c r="AF292" s="174">
        <f t="shared" si="29"/>
        <v>0</v>
      </c>
      <c r="AG292" s="85">
        <f t="shared" si="24"/>
        <v>0</v>
      </c>
      <c r="AH292" s="5"/>
      <c r="AI292" s="5"/>
      <c r="AJ292" s="5"/>
      <c r="AK292" s="5"/>
      <c r="AL292" s="5"/>
      <c r="AM292" s="5"/>
      <c r="AN292" s="5"/>
      <c r="AO292" s="5"/>
      <c r="AP292" s="5"/>
      <c r="AQ292" s="5"/>
      <c r="AR292" s="5"/>
      <c r="AS292" s="5"/>
    </row>
    <row r="293" spans="1:45" s="2" customFormat="1" ht="15">
      <c r="A293" s="391"/>
      <c r="B293" s="392"/>
      <c r="C293" s="393"/>
      <c r="D293" s="393"/>
      <c r="E293" s="393"/>
      <c r="F293" s="393"/>
      <c r="G293" s="393"/>
      <c r="H293" s="394"/>
      <c r="I293" s="394"/>
      <c r="J293" s="394"/>
      <c r="K293" s="394"/>
      <c r="L293" s="394"/>
      <c r="M293" s="394"/>
      <c r="N293" s="313">
        <f>IF(IF(I293&lt;'Checklist Parameters'!$H$22,0,($I293-$L293))&lt;0,0,IF(I293&lt;'Checklist Parameters'!$H$22,0,($I293-$L293)))</f>
        <v>0</v>
      </c>
      <c r="O293" s="394"/>
      <c r="P293" s="395"/>
      <c r="Q293" s="316">
        <f t="shared" si="25"/>
        <v>0</v>
      </c>
      <c r="R293" s="87">
        <f t="shared" si="26"/>
        <v>0</v>
      </c>
      <c r="S293" s="87">
        <f>IF('Checklist Parameters'!$H$60&lt;0.2,0.2,'Checklist Parameters'!$H$60)</f>
        <v>0.72</v>
      </c>
      <c r="T293" s="88">
        <f>IF($O293="",IF('Checklist District ID'!$C$43="Y",MAX($R293:$S293)*$I293,SUM($R293:$S293)*$I293),IF(O293&gt;0,Q293*S293))</f>
        <v>0</v>
      </c>
      <c r="U293" s="88">
        <f>IF(Q293&gt;0,((I293-T293)*'Formula Matrix'!$E$39),0)</f>
        <v>0</v>
      </c>
      <c r="V293" s="88">
        <f t="shared" si="27"/>
        <v>0</v>
      </c>
      <c r="W293" s="88">
        <f>IF(V293&gt;0,(V293*'Checklist Parameters'!$H$35),0)</f>
        <v>0</v>
      </c>
      <c r="X293" s="85">
        <f t="shared" si="28"/>
        <v>0</v>
      </c>
      <c r="Y293" s="148">
        <f>IF('Checklist Parameters'!$H$102&lt;&gt;"",(I293/43560)*'Checklist Parameters'!$H$102,"N/A")</f>
        <v>0</v>
      </c>
      <c r="Z293" s="154" t="str">
        <f>IF('Checklist Parameters'!$H$58&lt;&gt;"",((I293*'Checklist Parameters'!$H$58)*'Checklist Parameters'!$H$35)/1000,"N/A")</f>
        <v>N/A</v>
      </c>
      <c r="AA293" s="154">
        <f>IF('Checklist Parameters'!$H$101&lt;&gt;"",IFERROR(I293/'Checklist Parameters'!$H$101,0),"N/A")</f>
        <v>0</v>
      </c>
      <c r="AB293" s="148" t="str">
        <f>IF('Checklist Parameters'!$H$43&lt;&gt;"",(I293*'Checklist Parameters'!$H$43)/1000,"N/A")</f>
        <v>N/A</v>
      </c>
      <c r="AC293" s="85">
        <f>IF('Checklist Parameters'!$H$16="",$X293,IF(AND('Checklist Parameters'!$H$16&lt;$X293,'Checklist Parameters'!$H$16&gt;=3),'Checklist Parameters'!$H$16,IF(AND('Checklist Parameters'!$H$16&lt;$X293,'Checklist Parameters'!$H$16&lt;3),0,$X293)))</f>
        <v>0</v>
      </c>
      <c r="AD293" s="85" t="str">
        <f>IF(AND(I293&lt;'Checklist Parameters'!$H$22,$I293&lt;&gt;0),"Y","")</f>
        <v/>
      </c>
      <c r="AE293" s="85" t="str">
        <f>IF($AD293="Y",0,IF('Checklist Parameters'!$H$25="","&lt;no limit&gt;",ROUNDDOWN((($I293-'Checklist Parameters'!$H$24)/'Checklist Parameters'!$H$25)+1,0)))</f>
        <v>&lt;no limit&gt;</v>
      </c>
      <c r="AF293" s="174">
        <f t="shared" si="29"/>
        <v>0</v>
      </c>
      <c r="AG293" s="85">
        <f t="shared" si="24"/>
        <v>0</v>
      </c>
      <c r="AH293" s="5"/>
      <c r="AI293" s="5"/>
      <c r="AJ293" s="5"/>
      <c r="AK293" s="5"/>
      <c r="AL293" s="5"/>
      <c r="AM293" s="5"/>
      <c r="AN293" s="5"/>
      <c r="AO293" s="5"/>
      <c r="AP293" s="5"/>
      <c r="AQ293" s="5"/>
      <c r="AR293" s="5"/>
      <c r="AS293" s="5"/>
    </row>
    <row r="294" spans="1:45" s="2" customFormat="1" ht="15">
      <c r="A294" s="391"/>
      <c r="B294" s="392"/>
      <c r="C294" s="393"/>
      <c r="D294" s="393"/>
      <c r="E294" s="393"/>
      <c r="F294" s="393"/>
      <c r="G294" s="393"/>
      <c r="H294" s="394"/>
      <c r="I294" s="394"/>
      <c r="J294" s="394"/>
      <c r="K294" s="394"/>
      <c r="L294" s="394"/>
      <c r="M294" s="394"/>
      <c r="N294" s="313">
        <f>IF(IF(I294&lt;'Checklist Parameters'!$H$22,0,($I294-$L294))&lt;0,0,IF(I294&lt;'Checklist Parameters'!$H$22,0,($I294-$L294)))</f>
        <v>0</v>
      </c>
      <c r="O294" s="394"/>
      <c r="P294" s="395"/>
      <c r="Q294" s="316">
        <f t="shared" si="25"/>
        <v>0</v>
      </c>
      <c r="R294" s="87">
        <f t="shared" si="26"/>
        <v>0</v>
      </c>
      <c r="S294" s="87">
        <f>IF('Checklist Parameters'!$H$60&lt;0.2,0.2,'Checklist Parameters'!$H$60)</f>
        <v>0.72</v>
      </c>
      <c r="T294" s="88">
        <f>IF($O294="",IF('Checklist District ID'!$C$43="Y",MAX($R294:$S294)*$I294,SUM($R294:$S294)*$I294),IF(O294&gt;0,Q294*S294))</f>
        <v>0</v>
      </c>
      <c r="U294" s="88">
        <f>IF(Q294&gt;0,((I294-T294)*'Formula Matrix'!$E$39),0)</f>
        <v>0</v>
      </c>
      <c r="V294" s="88">
        <f t="shared" si="27"/>
        <v>0</v>
      </c>
      <c r="W294" s="88">
        <f>IF(V294&gt;0,(V294*'Checklist Parameters'!$H$35),0)</f>
        <v>0</v>
      </c>
      <c r="X294" s="85">
        <f t="shared" si="28"/>
        <v>0</v>
      </c>
      <c r="Y294" s="148">
        <f>IF('Checklist Parameters'!$H$102&lt;&gt;"",(I294/43560)*'Checklist Parameters'!$H$102,"N/A")</f>
        <v>0</v>
      </c>
      <c r="Z294" s="154" t="str">
        <f>IF('Checklist Parameters'!$H$58&lt;&gt;"",((I294*'Checklist Parameters'!$H$58)*'Checklist Parameters'!$H$35)/1000,"N/A")</f>
        <v>N/A</v>
      </c>
      <c r="AA294" s="154">
        <f>IF('Checklist Parameters'!$H$101&lt;&gt;"",IFERROR(I294/'Checklist Parameters'!$H$101,0),"N/A")</f>
        <v>0</v>
      </c>
      <c r="AB294" s="148" t="str">
        <f>IF('Checklist Parameters'!$H$43&lt;&gt;"",(I294*'Checklist Parameters'!$H$43)/1000,"N/A")</f>
        <v>N/A</v>
      </c>
      <c r="AC294" s="85">
        <f>IF('Checklist Parameters'!$H$16="",$X294,IF(AND('Checklist Parameters'!$H$16&lt;$X294,'Checklist Parameters'!$H$16&gt;=3),'Checklist Parameters'!$H$16,IF(AND('Checklist Parameters'!$H$16&lt;$X294,'Checklist Parameters'!$H$16&lt;3),0,$X294)))</f>
        <v>0</v>
      </c>
      <c r="AD294" s="85" t="str">
        <f>IF(AND(I294&lt;'Checklist Parameters'!$H$22,$I294&lt;&gt;0),"Y","")</f>
        <v/>
      </c>
      <c r="AE294" s="85" t="str">
        <f>IF($AD294="Y",0,IF('Checklist Parameters'!$H$25="","&lt;no limit&gt;",ROUNDDOWN((($I294-'Checklist Parameters'!$H$24)/'Checklist Parameters'!$H$25)+1,0)))</f>
        <v>&lt;no limit&gt;</v>
      </c>
      <c r="AF294" s="174">
        <f t="shared" si="29"/>
        <v>0</v>
      </c>
      <c r="AG294" s="85">
        <f t="shared" si="24"/>
        <v>0</v>
      </c>
      <c r="AH294" s="5"/>
      <c r="AI294" s="5"/>
      <c r="AJ294" s="5"/>
      <c r="AK294" s="5"/>
      <c r="AL294" s="5"/>
      <c r="AM294" s="5"/>
      <c r="AN294" s="5"/>
      <c r="AO294" s="5"/>
      <c r="AP294" s="5"/>
      <c r="AQ294" s="5"/>
      <c r="AR294" s="5"/>
      <c r="AS294" s="5"/>
    </row>
    <row r="295" spans="1:45" s="2" customFormat="1" ht="15">
      <c r="A295" s="391"/>
      <c r="B295" s="392"/>
      <c r="C295" s="393"/>
      <c r="D295" s="393"/>
      <c r="E295" s="393"/>
      <c r="F295" s="393"/>
      <c r="G295" s="393"/>
      <c r="H295" s="394"/>
      <c r="I295" s="394"/>
      <c r="J295" s="394"/>
      <c r="K295" s="394"/>
      <c r="L295" s="394"/>
      <c r="M295" s="394"/>
      <c r="N295" s="313">
        <f>IF(IF(I295&lt;'Checklist Parameters'!$H$22,0,($I295-$L295))&lt;0,0,IF(I295&lt;'Checklist Parameters'!$H$22,0,($I295-$L295)))</f>
        <v>0</v>
      </c>
      <c r="O295" s="394"/>
      <c r="P295" s="395"/>
      <c r="Q295" s="316">
        <f t="shared" si="25"/>
        <v>0</v>
      </c>
      <c r="R295" s="87">
        <f t="shared" si="26"/>
        <v>0</v>
      </c>
      <c r="S295" s="87">
        <f>IF('Checklist Parameters'!$H$60&lt;0.2,0.2,'Checklist Parameters'!$H$60)</f>
        <v>0.72</v>
      </c>
      <c r="T295" s="88">
        <f>IF($O295="",IF('Checklist District ID'!$C$43="Y",MAX($R295:$S295)*$I295,SUM($R295:$S295)*$I295),IF(O295&gt;0,Q295*S295))</f>
        <v>0</v>
      </c>
      <c r="U295" s="88">
        <f>IF(Q295&gt;0,((I295-T295)*'Formula Matrix'!$E$39),0)</f>
        <v>0</v>
      </c>
      <c r="V295" s="88">
        <f t="shared" si="27"/>
        <v>0</v>
      </c>
      <c r="W295" s="88">
        <f>IF(V295&gt;0,(V295*'Checklist Parameters'!$H$35),0)</f>
        <v>0</v>
      </c>
      <c r="X295" s="85">
        <f t="shared" si="28"/>
        <v>0</v>
      </c>
      <c r="Y295" s="148">
        <f>IF('Checklist Parameters'!$H$102&lt;&gt;"",(I295/43560)*'Checklist Parameters'!$H$102,"N/A")</f>
        <v>0</v>
      </c>
      <c r="Z295" s="154" t="str">
        <f>IF('Checklist Parameters'!$H$58&lt;&gt;"",((I295*'Checklist Parameters'!$H$58)*'Checklist Parameters'!$H$35)/1000,"N/A")</f>
        <v>N/A</v>
      </c>
      <c r="AA295" s="154">
        <f>IF('Checklist Parameters'!$H$101&lt;&gt;"",IFERROR(I295/'Checklist Parameters'!$H$101,0),"N/A")</f>
        <v>0</v>
      </c>
      <c r="AB295" s="148" t="str">
        <f>IF('Checklist Parameters'!$H$43&lt;&gt;"",(I295*'Checklist Parameters'!$H$43)/1000,"N/A")</f>
        <v>N/A</v>
      </c>
      <c r="AC295" s="85">
        <f>IF('Checklist Parameters'!$H$16="",$X295,IF(AND('Checklist Parameters'!$H$16&lt;$X295,'Checklist Parameters'!$H$16&gt;=3),'Checklist Parameters'!$H$16,IF(AND('Checklist Parameters'!$H$16&lt;$X295,'Checklist Parameters'!$H$16&lt;3),0,$X295)))</f>
        <v>0</v>
      </c>
      <c r="AD295" s="85" t="str">
        <f>IF(AND(I295&lt;'Checklist Parameters'!$H$22,$I295&lt;&gt;0),"Y","")</f>
        <v/>
      </c>
      <c r="AE295" s="85" t="str">
        <f>IF($AD295="Y",0,IF('Checklist Parameters'!$H$25="","&lt;no limit&gt;",ROUNDDOWN((($I295-'Checklist Parameters'!$H$24)/'Checklist Parameters'!$H$25)+1,0)))</f>
        <v>&lt;no limit&gt;</v>
      </c>
      <c r="AF295" s="174">
        <f t="shared" si="29"/>
        <v>0</v>
      </c>
      <c r="AG295" s="85">
        <f t="shared" si="24"/>
        <v>0</v>
      </c>
      <c r="AH295" s="5"/>
      <c r="AI295" s="5"/>
      <c r="AJ295" s="5"/>
      <c r="AK295" s="5"/>
      <c r="AL295" s="5"/>
      <c r="AM295" s="5"/>
      <c r="AN295" s="5"/>
      <c r="AO295" s="5"/>
      <c r="AP295" s="5"/>
      <c r="AQ295" s="5"/>
      <c r="AR295" s="5"/>
      <c r="AS295" s="5"/>
    </row>
    <row r="296" spans="1:45" s="2" customFormat="1" ht="15">
      <c r="A296" s="391"/>
      <c r="B296" s="392"/>
      <c r="C296" s="393"/>
      <c r="D296" s="393"/>
      <c r="E296" s="393"/>
      <c r="F296" s="393"/>
      <c r="G296" s="393"/>
      <c r="H296" s="394"/>
      <c r="I296" s="394"/>
      <c r="J296" s="394"/>
      <c r="K296" s="394"/>
      <c r="L296" s="394"/>
      <c r="M296" s="394"/>
      <c r="N296" s="313">
        <f>IF(IF(I296&lt;'Checklist Parameters'!$H$22,0,($I296-$L296))&lt;0,0,IF(I296&lt;'Checklist Parameters'!$H$22,0,($I296-$L296)))</f>
        <v>0</v>
      </c>
      <c r="O296" s="394"/>
      <c r="P296" s="395"/>
      <c r="Q296" s="316">
        <f t="shared" si="25"/>
        <v>0</v>
      </c>
      <c r="R296" s="87">
        <f t="shared" si="26"/>
        <v>0</v>
      </c>
      <c r="S296" s="87">
        <f>IF('Checklist Parameters'!$H$60&lt;0.2,0.2,'Checklist Parameters'!$H$60)</f>
        <v>0.72</v>
      </c>
      <c r="T296" s="88">
        <f>IF($O296="",IF('Checklist District ID'!$C$43="Y",MAX($R296:$S296)*$I296,SUM($R296:$S296)*$I296),IF(O296&gt;0,Q296*S296))</f>
        <v>0</v>
      </c>
      <c r="U296" s="88">
        <f>IF(Q296&gt;0,((I296-T296)*'Formula Matrix'!$E$39),0)</f>
        <v>0</v>
      </c>
      <c r="V296" s="88">
        <f t="shared" si="27"/>
        <v>0</v>
      </c>
      <c r="W296" s="88">
        <f>IF(V296&gt;0,(V296*'Checklist Parameters'!$H$35),0)</f>
        <v>0</v>
      </c>
      <c r="X296" s="85">
        <f t="shared" si="28"/>
        <v>0</v>
      </c>
      <c r="Y296" s="148">
        <f>IF('Checklist Parameters'!$H$102&lt;&gt;"",(I296/43560)*'Checklist Parameters'!$H$102,"N/A")</f>
        <v>0</v>
      </c>
      <c r="Z296" s="154" t="str">
        <f>IF('Checklist Parameters'!$H$58&lt;&gt;"",((I296*'Checklist Parameters'!$H$58)*'Checklist Parameters'!$H$35)/1000,"N/A")</f>
        <v>N/A</v>
      </c>
      <c r="AA296" s="154">
        <f>IF('Checklist Parameters'!$H$101&lt;&gt;"",IFERROR(I296/'Checklist Parameters'!$H$101,0),"N/A")</f>
        <v>0</v>
      </c>
      <c r="AB296" s="148" t="str">
        <f>IF('Checklist Parameters'!$H$43&lt;&gt;"",(I296*'Checklist Parameters'!$H$43)/1000,"N/A")</f>
        <v>N/A</v>
      </c>
      <c r="AC296" s="85">
        <f>IF('Checklist Parameters'!$H$16="",$X296,IF(AND('Checklist Parameters'!$H$16&lt;$X296,'Checklist Parameters'!$H$16&gt;=3),'Checklist Parameters'!$H$16,IF(AND('Checklist Parameters'!$H$16&lt;$X296,'Checklist Parameters'!$H$16&lt;3),0,$X296)))</f>
        <v>0</v>
      </c>
      <c r="AD296" s="85" t="str">
        <f>IF(AND(I296&lt;'Checklist Parameters'!$H$22,$I296&lt;&gt;0),"Y","")</f>
        <v/>
      </c>
      <c r="AE296" s="85" t="str">
        <f>IF($AD296="Y",0,IF('Checklist Parameters'!$H$25="","&lt;no limit&gt;",ROUNDDOWN((($I296-'Checklist Parameters'!$H$24)/'Checklist Parameters'!$H$25)+1,0)))</f>
        <v>&lt;no limit&gt;</v>
      </c>
      <c r="AF296" s="174">
        <f t="shared" si="29"/>
        <v>0</v>
      </c>
      <c r="AG296" s="85">
        <f t="shared" si="24"/>
        <v>0</v>
      </c>
      <c r="AH296" s="5"/>
      <c r="AI296" s="5"/>
      <c r="AJ296" s="5"/>
      <c r="AK296" s="5"/>
      <c r="AL296" s="5"/>
      <c r="AM296" s="5"/>
      <c r="AN296" s="5"/>
      <c r="AO296" s="5"/>
      <c r="AP296" s="5"/>
      <c r="AQ296" s="5"/>
      <c r="AR296" s="5"/>
      <c r="AS296" s="5"/>
    </row>
    <row r="297" spans="1:45" s="2" customFormat="1" ht="15">
      <c r="A297" s="391"/>
      <c r="B297" s="392"/>
      <c r="C297" s="393"/>
      <c r="D297" s="393"/>
      <c r="E297" s="393"/>
      <c r="F297" s="393"/>
      <c r="G297" s="393"/>
      <c r="H297" s="394"/>
      <c r="I297" s="394"/>
      <c r="J297" s="394"/>
      <c r="K297" s="394"/>
      <c r="L297" s="394"/>
      <c r="M297" s="394"/>
      <c r="N297" s="313">
        <f>IF(IF(I297&lt;'Checklist Parameters'!$H$22,0,($I297-$L297))&lt;0,0,IF(I297&lt;'Checklist Parameters'!$H$22,0,($I297-$L297)))</f>
        <v>0</v>
      </c>
      <c r="O297" s="394"/>
      <c r="P297" s="395"/>
      <c r="Q297" s="316">
        <f t="shared" si="25"/>
        <v>0</v>
      </c>
      <c r="R297" s="87">
        <f t="shared" si="26"/>
        <v>0</v>
      </c>
      <c r="S297" s="87">
        <f>IF('Checklist Parameters'!$H$60&lt;0.2,0.2,'Checklist Parameters'!$H$60)</f>
        <v>0.72</v>
      </c>
      <c r="T297" s="88">
        <f>IF($O297="",IF('Checklist District ID'!$C$43="Y",MAX($R297:$S297)*$I297,SUM($R297:$S297)*$I297),IF(O297&gt;0,Q297*S297))</f>
        <v>0</v>
      </c>
      <c r="U297" s="88">
        <f>IF(Q297&gt;0,((I297-T297)*'Formula Matrix'!$E$39),0)</f>
        <v>0</v>
      </c>
      <c r="V297" s="88">
        <f t="shared" si="27"/>
        <v>0</v>
      </c>
      <c r="W297" s="88">
        <f>IF(V297&gt;0,(V297*'Checklist Parameters'!$H$35),0)</f>
        <v>0</v>
      </c>
      <c r="X297" s="85">
        <f t="shared" si="28"/>
        <v>0</v>
      </c>
      <c r="Y297" s="148">
        <f>IF('Checklist Parameters'!$H$102&lt;&gt;"",(I297/43560)*'Checklist Parameters'!$H$102,"N/A")</f>
        <v>0</v>
      </c>
      <c r="Z297" s="154" t="str">
        <f>IF('Checklist Parameters'!$H$58&lt;&gt;"",((I297*'Checklist Parameters'!$H$58)*'Checklist Parameters'!$H$35)/1000,"N/A")</f>
        <v>N/A</v>
      </c>
      <c r="AA297" s="154">
        <f>IF('Checklist Parameters'!$H$101&lt;&gt;"",IFERROR(I297/'Checklist Parameters'!$H$101,0),"N/A")</f>
        <v>0</v>
      </c>
      <c r="AB297" s="148" t="str">
        <f>IF('Checklist Parameters'!$H$43&lt;&gt;"",(I297*'Checklist Parameters'!$H$43)/1000,"N/A")</f>
        <v>N/A</v>
      </c>
      <c r="AC297" s="85">
        <f>IF('Checklist Parameters'!$H$16="",$X297,IF(AND('Checklist Parameters'!$H$16&lt;$X297,'Checklist Parameters'!$H$16&gt;=3),'Checklist Parameters'!$H$16,IF(AND('Checklist Parameters'!$H$16&lt;$X297,'Checklist Parameters'!$H$16&lt;3),0,$X297)))</f>
        <v>0</v>
      </c>
      <c r="AD297" s="85" t="str">
        <f>IF(AND(I297&lt;'Checklist Parameters'!$H$22,$I297&lt;&gt;0),"Y","")</f>
        <v/>
      </c>
      <c r="AE297" s="85" t="str">
        <f>IF($AD297="Y",0,IF('Checklist Parameters'!$H$25="","&lt;no limit&gt;",ROUNDDOWN((($I297-'Checklist Parameters'!$H$24)/'Checklist Parameters'!$H$25)+1,0)))</f>
        <v>&lt;no limit&gt;</v>
      </c>
      <c r="AF297" s="174">
        <f t="shared" si="29"/>
        <v>0</v>
      </c>
      <c r="AG297" s="85">
        <f t="shared" si="24"/>
        <v>0</v>
      </c>
      <c r="AH297" s="5"/>
      <c r="AI297" s="5"/>
      <c r="AJ297" s="5"/>
      <c r="AK297" s="5"/>
      <c r="AL297" s="5"/>
      <c r="AM297" s="5"/>
      <c r="AN297" s="5"/>
      <c r="AO297" s="5"/>
      <c r="AP297" s="5"/>
      <c r="AQ297" s="5"/>
      <c r="AR297" s="5"/>
      <c r="AS297" s="5"/>
    </row>
    <row r="298" spans="1:45" s="2" customFormat="1" ht="15">
      <c r="A298" s="391"/>
      <c r="B298" s="392"/>
      <c r="C298" s="393"/>
      <c r="D298" s="393"/>
      <c r="E298" s="393"/>
      <c r="F298" s="393"/>
      <c r="G298" s="393"/>
      <c r="H298" s="394"/>
      <c r="I298" s="394"/>
      <c r="J298" s="394"/>
      <c r="K298" s="394"/>
      <c r="L298" s="394"/>
      <c r="M298" s="394"/>
      <c r="N298" s="313">
        <f>IF(IF(I298&lt;'Checklist Parameters'!$H$22,0,($I298-$L298))&lt;0,0,IF(I298&lt;'Checklist Parameters'!$H$22,0,($I298-$L298)))</f>
        <v>0</v>
      </c>
      <c r="O298" s="394"/>
      <c r="P298" s="395"/>
      <c r="Q298" s="316">
        <f t="shared" si="25"/>
        <v>0</v>
      </c>
      <c r="R298" s="87">
        <f t="shared" si="26"/>
        <v>0</v>
      </c>
      <c r="S298" s="87">
        <f>IF('Checklist Parameters'!$H$60&lt;0.2,0.2,'Checklist Parameters'!$H$60)</f>
        <v>0.72</v>
      </c>
      <c r="T298" s="88">
        <f>IF($O298="",IF('Checklist District ID'!$C$43="Y",MAX($R298:$S298)*$I298,SUM($R298:$S298)*$I298),IF(O298&gt;0,Q298*S298))</f>
        <v>0</v>
      </c>
      <c r="U298" s="88">
        <f>IF(Q298&gt;0,((I298-T298)*'Formula Matrix'!$E$39),0)</f>
        <v>0</v>
      </c>
      <c r="V298" s="88">
        <f t="shared" si="27"/>
        <v>0</v>
      </c>
      <c r="W298" s="88">
        <f>IF(V298&gt;0,(V298*'Checklist Parameters'!$H$35),0)</f>
        <v>0</v>
      </c>
      <c r="X298" s="85">
        <f t="shared" si="28"/>
        <v>0</v>
      </c>
      <c r="Y298" s="148">
        <f>IF('Checklist Parameters'!$H$102&lt;&gt;"",(I298/43560)*'Checklist Parameters'!$H$102,"N/A")</f>
        <v>0</v>
      </c>
      <c r="Z298" s="154" t="str">
        <f>IF('Checklist Parameters'!$H$58&lt;&gt;"",((I298*'Checklist Parameters'!$H$58)*'Checklist Parameters'!$H$35)/1000,"N/A")</f>
        <v>N/A</v>
      </c>
      <c r="AA298" s="154">
        <f>IF('Checklist Parameters'!$H$101&lt;&gt;"",IFERROR(I298/'Checklist Parameters'!$H$101,0),"N/A")</f>
        <v>0</v>
      </c>
      <c r="AB298" s="148" t="str">
        <f>IF('Checklist Parameters'!$H$43&lt;&gt;"",(I298*'Checklist Parameters'!$H$43)/1000,"N/A")</f>
        <v>N/A</v>
      </c>
      <c r="AC298" s="85">
        <f>IF('Checklist Parameters'!$H$16="",$X298,IF(AND('Checklist Parameters'!$H$16&lt;$X298,'Checklist Parameters'!$H$16&gt;=3),'Checklist Parameters'!$H$16,IF(AND('Checklist Parameters'!$H$16&lt;$X298,'Checklist Parameters'!$H$16&lt;3),0,$X298)))</f>
        <v>0</v>
      </c>
      <c r="AD298" s="85" t="str">
        <f>IF(AND(I298&lt;'Checklist Parameters'!$H$22,$I298&lt;&gt;0),"Y","")</f>
        <v/>
      </c>
      <c r="AE298" s="85" t="str">
        <f>IF($AD298="Y",0,IF('Checklist Parameters'!$H$25="","&lt;no limit&gt;",ROUNDDOWN((($I298-'Checklist Parameters'!$H$24)/'Checklist Parameters'!$H$25)+1,0)))</f>
        <v>&lt;no limit&gt;</v>
      </c>
      <c r="AF298" s="174">
        <f t="shared" si="29"/>
        <v>0</v>
      </c>
      <c r="AG298" s="85">
        <f t="shared" si="24"/>
        <v>0</v>
      </c>
      <c r="AH298" s="5"/>
      <c r="AI298" s="5"/>
      <c r="AJ298" s="5"/>
      <c r="AK298" s="5"/>
      <c r="AL298" s="5"/>
      <c r="AM298" s="5"/>
      <c r="AN298" s="5"/>
      <c r="AO298" s="5"/>
      <c r="AP298" s="5"/>
      <c r="AQ298" s="5"/>
      <c r="AR298" s="5"/>
      <c r="AS298" s="5"/>
    </row>
    <row r="299" spans="1:45" s="2" customFormat="1" ht="15">
      <c r="A299" s="391"/>
      <c r="B299" s="392"/>
      <c r="C299" s="393"/>
      <c r="D299" s="393"/>
      <c r="E299" s="393"/>
      <c r="F299" s="393"/>
      <c r="G299" s="393"/>
      <c r="H299" s="394"/>
      <c r="I299" s="394"/>
      <c r="J299" s="394"/>
      <c r="K299" s="394"/>
      <c r="L299" s="394"/>
      <c r="M299" s="394"/>
      <c r="N299" s="313">
        <f>IF(IF(I299&lt;'Checklist Parameters'!$H$22,0,($I299-$L299))&lt;0,0,IF(I299&lt;'Checklist Parameters'!$H$22,0,($I299-$L299)))</f>
        <v>0</v>
      </c>
      <c r="O299" s="394"/>
      <c r="P299" s="395"/>
      <c r="Q299" s="316">
        <f t="shared" si="25"/>
        <v>0</v>
      </c>
      <c r="R299" s="87">
        <f t="shared" si="26"/>
        <v>0</v>
      </c>
      <c r="S299" s="87">
        <f>IF('Checklist Parameters'!$H$60&lt;0.2,0.2,'Checklist Parameters'!$H$60)</f>
        <v>0.72</v>
      </c>
      <c r="T299" s="88">
        <f>IF($O299="",IF('Checklist District ID'!$C$43="Y",MAX($R299:$S299)*$I299,SUM($R299:$S299)*$I299),IF(O299&gt;0,Q299*S299))</f>
        <v>0</v>
      </c>
      <c r="U299" s="88">
        <f>IF(Q299&gt;0,((I299-T299)*'Formula Matrix'!$E$39),0)</f>
        <v>0</v>
      </c>
      <c r="V299" s="88">
        <f t="shared" si="27"/>
        <v>0</v>
      </c>
      <c r="W299" s="88">
        <f>IF(V299&gt;0,(V299*'Checklist Parameters'!$H$35),0)</f>
        <v>0</v>
      </c>
      <c r="X299" s="85">
        <f t="shared" si="28"/>
        <v>0</v>
      </c>
      <c r="Y299" s="148">
        <f>IF('Checklist Parameters'!$H$102&lt;&gt;"",(I299/43560)*'Checklist Parameters'!$H$102,"N/A")</f>
        <v>0</v>
      </c>
      <c r="Z299" s="154" t="str">
        <f>IF('Checklist Parameters'!$H$58&lt;&gt;"",((I299*'Checklist Parameters'!$H$58)*'Checklist Parameters'!$H$35)/1000,"N/A")</f>
        <v>N/A</v>
      </c>
      <c r="AA299" s="154">
        <f>IF('Checklist Parameters'!$H$101&lt;&gt;"",IFERROR(I299/'Checklist Parameters'!$H$101,0),"N/A")</f>
        <v>0</v>
      </c>
      <c r="AB299" s="148" t="str">
        <f>IF('Checklist Parameters'!$H$43&lt;&gt;"",(I299*'Checklist Parameters'!$H$43)/1000,"N/A")</f>
        <v>N/A</v>
      </c>
      <c r="AC299" s="85">
        <f>IF('Checklist Parameters'!$H$16="",$X299,IF(AND('Checklist Parameters'!$H$16&lt;$X299,'Checklist Parameters'!$H$16&gt;=3),'Checklist Parameters'!$H$16,IF(AND('Checklist Parameters'!$H$16&lt;$X299,'Checklist Parameters'!$H$16&lt;3),0,$X299)))</f>
        <v>0</v>
      </c>
      <c r="AD299" s="85" t="str">
        <f>IF(AND(I299&lt;'Checklist Parameters'!$H$22,$I299&lt;&gt;0),"Y","")</f>
        <v/>
      </c>
      <c r="AE299" s="85" t="str">
        <f>IF($AD299="Y",0,IF('Checklist Parameters'!$H$25="","&lt;no limit&gt;",ROUNDDOWN((($I299-'Checklist Parameters'!$H$24)/'Checklist Parameters'!$H$25)+1,0)))</f>
        <v>&lt;no limit&gt;</v>
      </c>
      <c r="AF299" s="174">
        <f t="shared" si="29"/>
        <v>0</v>
      </c>
      <c r="AG299" s="85">
        <f t="shared" si="24"/>
        <v>0</v>
      </c>
      <c r="AH299" s="5"/>
      <c r="AI299" s="5"/>
      <c r="AJ299" s="5"/>
      <c r="AK299" s="5"/>
      <c r="AL299" s="5"/>
      <c r="AM299" s="5"/>
      <c r="AN299" s="5"/>
      <c r="AO299" s="5"/>
      <c r="AP299" s="5"/>
      <c r="AQ299" s="5"/>
      <c r="AR299" s="5"/>
      <c r="AS299" s="5"/>
    </row>
    <row r="300" spans="1:45" s="2" customFormat="1" ht="15">
      <c r="A300" s="391"/>
      <c r="B300" s="392"/>
      <c r="C300" s="393"/>
      <c r="D300" s="393"/>
      <c r="E300" s="393"/>
      <c r="F300" s="393"/>
      <c r="G300" s="393"/>
      <c r="H300" s="394"/>
      <c r="I300" s="394"/>
      <c r="J300" s="394"/>
      <c r="K300" s="394"/>
      <c r="L300" s="394"/>
      <c r="M300" s="394"/>
      <c r="N300" s="313">
        <f>IF(IF(I300&lt;'Checklist Parameters'!$H$22,0,($I300-$L300))&lt;0,0,IF(I300&lt;'Checklist Parameters'!$H$22,0,($I300-$L300)))</f>
        <v>0</v>
      </c>
      <c r="O300" s="394"/>
      <c r="P300" s="395"/>
      <c r="Q300" s="316">
        <f t="shared" si="25"/>
        <v>0</v>
      </c>
      <c r="R300" s="87">
        <f t="shared" si="26"/>
        <v>0</v>
      </c>
      <c r="S300" s="87">
        <f>IF('Checklist Parameters'!$H$60&lt;0.2,0.2,'Checklist Parameters'!$H$60)</f>
        <v>0.72</v>
      </c>
      <c r="T300" s="88">
        <f>IF($O300="",IF('Checklist District ID'!$C$43="Y",MAX($R300:$S300)*$I300,SUM($R300:$S300)*$I300),IF(O300&gt;0,Q300*S300))</f>
        <v>0</v>
      </c>
      <c r="U300" s="88">
        <f>IF(Q300&gt;0,((I300-T300)*'Formula Matrix'!$E$39),0)</f>
        <v>0</v>
      </c>
      <c r="V300" s="88">
        <f t="shared" si="27"/>
        <v>0</v>
      </c>
      <c r="W300" s="88">
        <f>IF(V300&gt;0,(V300*'Checklist Parameters'!$H$35),0)</f>
        <v>0</v>
      </c>
      <c r="X300" s="85">
        <f t="shared" si="28"/>
        <v>0</v>
      </c>
      <c r="Y300" s="148">
        <f>IF('Checklist Parameters'!$H$102&lt;&gt;"",(I300/43560)*'Checklist Parameters'!$H$102,"N/A")</f>
        <v>0</v>
      </c>
      <c r="Z300" s="154" t="str">
        <f>IF('Checklist Parameters'!$H$58&lt;&gt;"",((I300*'Checklist Parameters'!$H$58)*'Checklist Parameters'!$H$35)/1000,"N/A")</f>
        <v>N/A</v>
      </c>
      <c r="AA300" s="154">
        <f>IF('Checklist Parameters'!$H$101&lt;&gt;"",IFERROR(I300/'Checklist Parameters'!$H$101,0),"N/A")</f>
        <v>0</v>
      </c>
      <c r="AB300" s="148" t="str">
        <f>IF('Checklist Parameters'!$H$43&lt;&gt;"",(I300*'Checklist Parameters'!$H$43)/1000,"N/A")</f>
        <v>N/A</v>
      </c>
      <c r="AC300" s="85">
        <f>IF('Checklist Parameters'!$H$16="",$X300,IF(AND('Checklist Parameters'!$H$16&lt;$X300,'Checklist Parameters'!$H$16&gt;=3),'Checklist Parameters'!$H$16,IF(AND('Checklist Parameters'!$H$16&lt;$X300,'Checklist Parameters'!$H$16&lt;3),0,$X300)))</f>
        <v>0</v>
      </c>
      <c r="AD300" s="85" t="str">
        <f>IF(AND(I300&lt;'Checklist Parameters'!$H$22,$I300&lt;&gt;0),"Y","")</f>
        <v/>
      </c>
      <c r="AE300" s="85" t="str">
        <f>IF($AD300="Y",0,IF('Checklist Parameters'!$H$25="","&lt;no limit&gt;",ROUNDDOWN((($I300-'Checklist Parameters'!$H$24)/'Checklist Parameters'!$H$25)+1,0)))</f>
        <v>&lt;no limit&gt;</v>
      </c>
      <c r="AF300" s="174">
        <f t="shared" si="29"/>
        <v>0</v>
      </c>
      <c r="AG300" s="85">
        <f t="shared" si="24"/>
        <v>0</v>
      </c>
      <c r="AH300" s="5"/>
      <c r="AI300" s="5"/>
      <c r="AJ300" s="5"/>
      <c r="AK300" s="5"/>
      <c r="AL300" s="5"/>
      <c r="AM300" s="5"/>
      <c r="AN300" s="5"/>
      <c r="AO300" s="5"/>
      <c r="AP300" s="5"/>
      <c r="AQ300" s="5"/>
      <c r="AR300" s="5"/>
      <c r="AS300" s="5"/>
    </row>
    <row r="301" spans="1:45" s="2" customFormat="1" ht="15">
      <c r="A301" s="391"/>
      <c r="B301" s="392"/>
      <c r="C301" s="393"/>
      <c r="D301" s="393"/>
      <c r="E301" s="393"/>
      <c r="F301" s="393"/>
      <c r="G301" s="393"/>
      <c r="H301" s="394"/>
      <c r="I301" s="394"/>
      <c r="J301" s="394"/>
      <c r="K301" s="394"/>
      <c r="L301" s="394"/>
      <c r="M301" s="394"/>
      <c r="N301" s="313">
        <f>IF(IF(I301&lt;'Checklist Parameters'!$H$22,0,($I301-$L301))&lt;0,0,IF(I301&lt;'Checklist Parameters'!$H$22,0,($I301-$L301)))</f>
        <v>0</v>
      </c>
      <c r="O301" s="394"/>
      <c r="P301" s="395"/>
      <c r="Q301" s="316">
        <f t="shared" si="25"/>
        <v>0</v>
      </c>
      <c r="R301" s="87">
        <f t="shared" si="26"/>
        <v>0</v>
      </c>
      <c r="S301" s="87">
        <f>IF('Checklist Parameters'!$H$60&lt;0.2,0.2,'Checklist Parameters'!$H$60)</f>
        <v>0.72</v>
      </c>
      <c r="T301" s="88">
        <f>IF($O301="",IF('Checklist District ID'!$C$43="Y",MAX($R301:$S301)*$I301,SUM($R301:$S301)*$I301),IF(O301&gt;0,Q301*S301))</f>
        <v>0</v>
      </c>
      <c r="U301" s="88">
        <f>IF(Q301&gt;0,((I301-T301)*'Formula Matrix'!$E$39),0)</f>
        <v>0</v>
      </c>
      <c r="V301" s="88">
        <f t="shared" si="27"/>
        <v>0</v>
      </c>
      <c r="W301" s="88">
        <f>IF(V301&gt;0,(V301*'Checklist Parameters'!$H$35),0)</f>
        <v>0</v>
      </c>
      <c r="X301" s="85">
        <f t="shared" si="28"/>
        <v>0</v>
      </c>
      <c r="Y301" s="148">
        <f>IF('Checklist Parameters'!$H$102&lt;&gt;"",(I301/43560)*'Checklist Parameters'!$H$102,"N/A")</f>
        <v>0</v>
      </c>
      <c r="Z301" s="154" t="str">
        <f>IF('Checklist Parameters'!$H$58&lt;&gt;"",((I301*'Checklist Parameters'!$H$58)*'Checklist Parameters'!$H$35)/1000,"N/A")</f>
        <v>N/A</v>
      </c>
      <c r="AA301" s="154">
        <f>IF('Checklist Parameters'!$H$101&lt;&gt;"",IFERROR(I301/'Checklist Parameters'!$H$101,0),"N/A")</f>
        <v>0</v>
      </c>
      <c r="AB301" s="148" t="str">
        <f>IF('Checklist Parameters'!$H$43&lt;&gt;"",(I301*'Checklist Parameters'!$H$43)/1000,"N/A")</f>
        <v>N/A</v>
      </c>
      <c r="AC301" s="85">
        <f>IF('Checklist Parameters'!$H$16="",$X301,IF(AND('Checklist Parameters'!$H$16&lt;$X301,'Checklist Parameters'!$H$16&gt;=3),'Checklist Parameters'!$H$16,IF(AND('Checklist Parameters'!$H$16&lt;$X301,'Checklist Parameters'!$H$16&lt;3),0,$X301)))</f>
        <v>0</v>
      </c>
      <c r="AD301" s="85" t="str">
        <f>IF(AND(I301&lt;'Checklist Parameters'!$H$22,$I301&lt;&gt;0),"Y","")</f>
        <v/>
      </c>
      <c r="AE301" s="85" t="str">
        <f>IF($AD301="Y",0,IF('Checklist Parameters'!$H$25="","&lt;no limit&gt;",ROUNDDOWN((($I301-'Checklist Parameters'!$H$24)/'Checklist Parameters'!$H$25)+1,0)))</f>
        <v>&lt;no limit&gt;</v>
      </c>
      <c r="AF301" s="174">
        <f t="shared" si="29"/>
        <v>0</v>
      </c>
      <c r="AG301" s="85">
        <f t="shared" si="24"/>
        <v>0</v>
      </c>
      <c r="AH301" s="5"/>
      <c r="AI301" s="5"/>
      <c r="AJ301" s="5"/>
      <c r="AK301" s="5"/>
      <c r="AL301" s="5"/>
      <c r="AM301" s="5"/>
      <c r="AN301" s="5"/>
      <c r="AO301" s="5"/>
      <c r="AP301" s="5"/>
      <c r="AQ301" s="5"/>
      <c r="AR301" s="5"/>
      <c r="AS301" s="5"/>
    </row>
    <row r="302" spans="1:45" s="2" customFormat="1" ht="15">
      <c r="A302" s="391"/>
      <c r="B302" s="392"/>
      <c r="C302" s="393"/>
      <c r="D302" s="393"/>
      <c r="E302" s="393"/>
      <c r="F302" s="393"/>
      <c r="G302" s="393"/>
      <c r="H302" s="394"/>
      <c r="I302" s="394"/>
      <c r="J302" s="394"/>
      <c r="K302" s="394"/>
      <c r="L302" s="394"/>
      <c r="M302" s="394"/>
      <c r="N302" s="313">
        <f>IF(IF(I302&lt;'Checklist Parameters'!$H$22,0,($I302-$L302))&lt;0,0,IF(I302&lt;'Checklist Parameters'!$H$22,0,($I302-$L302)))</f>
        <v>0</v>
      </c>
      <c r="O302" s="394"/>
      <c r="P302" s="395"/>
      <c r="Q302" s="316">
        <f t="shared" si="25"/>
        <v>0</v>
      </c>
      <c r="R302" s="87">
        <f t="shared" si="26"/>
        <v>0</v>
      </c>
      <c r="S302" s="87">
        <f>IF('Checklist Parameters'!$H$60&lt;0.2,0.2,'Checklist Parameters'!$H$60)</f>
        <v>0.72</v>
      </c>
      <c r="T302" s="88">
        <f>IF($O302="",IF('Checklist District ID'!$C$43="Y",MAX($R302:$S302)*$I302,SUM($R302:$S302)*$I302),IF(O302&gt;0,Q302*S302))</f>
        <v>0</v>
      </c>
      <c r="U302" s="88">
        <f>IF(Q302&gt;0,((I302-T302)*'Formula Matrix'!$E$39),0)</f>
        <v>0</v>
      </c>
      <c r="V302" s="88">
        <f t="shared" si="27"/>
        <v>0</v>
      </c>
      <c r="W302" s="88">
        <f>IF(V302&gt;0,(V302*'Checklist Parameters'!$H$35),0)</f>
        <v>0</v>
      </c>
      <c r="X302" s="85">
        <f t="shared" si="28"/>
        <v>0</v>
      </c>
      <c r="Y302" s="148">
        <f>IF('Checklist Parameters'!$H$102&lt;&gt;"",(I302/43560)*'Checklist Parameters'!$H$102,"N/A")</f>
        <v>0</v>
      </c>
      <c r="Z302" s="154" t="str">
        <f>IF('Checklist Parameters'!$H$58&lt;&gt;"",((I302*'Checklist Parameters'!$H$58)*'Checklist Parameters'!$H$35)/1000,"N/A")</f>
        <v>N/A</v>
      </c>
      <c r="AA302" s="154">
        <f>IF('Checklist Parameters'!$H$101&lt;&gt;"",IFERROR(I302/'Checklist Parameters'!$H$101,0),"N/A")</f>
        <v>0</v>
      </c>
      <c r="AB302" s="148" t="str">
        <f>IF('Checklist Parameters'!$H$43&lt;&gt;"",(I302*'Checklist Parameters'!$H$43)/1000,"N/A")</f>
        <v>N/A</v>
      </c>
      <c r="AC302" s="85">
        <f>IF('Checklist Parameters'!$H$16="",$X302,IF(AND('Checklist Parameters'!$H$16&lt;$X302,'Checklist Parameters'!$H$16&gt;=3),'Checklist Parameters'!$H$16,IF(AND('Checklist Parameters'!$H$16&lt;$X302,'Checklist Parameters'!$H$16&lt;3),0,$X302)))</f>
        <v>0</v>
      </c>
      <c r="AD302" s="85" t="str">
        <f>IF(AND(I302&lt;'Checklist Parameters'!$H$22,$I302&lt;&gt;0),"Y","")</f>
        <v/>
      </c>
      <c r="AE302" s="85" t="str">
        <f>IF($AD302="Y",0,IF('Checklist Parameters'!$H$25="","&lt;no limit&gt;",ROUNDDOWN((($I302-'Checklist Parameters'!$H$24)/'Checklist Parameters'!$H$25)+1,0)))</f>
        <v>&lt;no limit&gt;</v>
      </c>
      <c r="AF302" s="174">
        <f t="shared" si="29"/>
        <v>0</v>
      </c>
      <c r="AG302" s="85">
        <f t="shared" si="24"/>
        <v>0</v>
      </c>
      <c r="AH302" s="5"/>
      <c r="AI302" s="5"/>
      <c r="AJ302" s="5"/>
      <c r="AK302" s="5"/>
      <c r="AL302" s="5"/>
      <c r="AM302" s="5"/>
      <c r="AN302" s="5"/>
      <c r="AO302" s="5"/>
      <c r="AP302" s="5"/>
      <c r="AQ302" s="5"/>
      <c r="AR302" s="5"/>
      <c r="AS302" s="5"/>
    </row>
    <row r="303" spans="1:45" s="2" customFormat="1" ht="15">
      <c r="A303" s="391"/>
      <c r="B303" s="392"/>
      <c r="C303" s="393"/>
      <c r="D303" s="393"/>
      <c r="E303" s="393"/>
      <c r="F303" s="393"/>
      <c r="G303" s="393"/>
      <c r="H303" s="394"/>
      <c r="I303" s="394"/>
      <c r="J303" s="394"/>
      <c r="K303" s="394"/>
      <c r="L303" s="394"/>
      <c r="M303" s="394"/>
      <c r="N303" s="313">
        <f>IF(IF(I303&lt;'Checklist Parameters'!$H$22,0,($I303-$L303))&lt;0,0,IF(I303&lt;'Checklist Parameters'!$H$22,0,($I303-$L303)))</f>
        <v>0</v>
      </c>
      <c r="O303" s="394"/>
      <c r="P303" s="395"/>
      <c r="Q303" s="316">
        <f t="shared" si="25"/>
        <v>0</v>
      </c>
      <c r="R303" s="87">
        <f t="shared" si="26"/>
        <v>0</v>
      </c>
      <c r="S303" s="87">
        <f>IF('Checklist Parameters'!$H$60&lt;0.2,0.2,'Checklist Parameters'!$H$60)</f>
        <v>0.72</v>
      </c>
      <c r="T303" s="88">
        <f>IF($O303="",IF('Checklist District ID'!$C$43="Y",MAX($R303:$S303)*$I303,SUM($R303:$S303)*$I303),IF(O303&gt;0,Q303*S303))</f>
        <v>0</v>
      </c>
      <c r="U303" s="88">
        <f>IF(Q303&gt;0,((I303-T303)*'Formula Matrix'!$E$39),0)</f>
        <v>0</v>
      </c>
      <c r="V303" s="88">
        <f t="shared" si="27"/>
        <v>0</v>
      </c>
      <c r="W303" s="88">
        <f>IF(V303&gt;0,(V303*'Checklist Parameters'!$H$35),0)</f>
        <v>0</v>
      </c>
      <c r="X303" s="85">
        <f t="shared" si="28"/>
        <v>0</v>
      </c>
      <c r="Y303" s="148">
        <f>IF('Checklist Parameters'!$H$102&lt;&gt;"",(I303/43560)*'Checklist Parameters'!$H$102,"N/A")</f>
        <v>0</v>
      </c>
      <c r="Z303" s="154" t="str">
        <f>IF('Checklist Parameters'!$H$58&lt;&gt;"",((I303*'Checklist Parameters'!$H$58)*'Checklist Parameters'!$H$35)/1000,"N/A")</f>
        <v>N/A</v>
      </c>
      <c r="AA303" s="154">
        <f>IF('Checklist Parameters'!$H$101&lt;&gt;"",IFERROR(I303/'Checklist Parameters'!$H$101,0),"N/A")</f>
        <v>0</v>
      </c>
      <c r="AB303" s="148" t="str">
        <f>IF('Checklist Parameters'!$H$43&lt;&gt;"",(I303*'Checklist Parameters'!$H$43)/1000,"N/A")</f>
        <v>N/A</v>
      </c>
      <c r="AC303" s="85">
        <f>IF('Checklist Parameters'!$H$16="",$X303,IF(AND('Checklist Parameters'!$H$16&lt;$X303,'Checklist Parameters'!$H$16&gt;=3),'Checklist Parameters'!$H$16,IF(AND('Checklist Parameters'!$H$16&lt;$X303,'Checklist Parameters'!$H$16&lt;3),0,$X303)))</f>
        <v>0</v>
      </c>
      <c r="AD303" s="85" t="str">
        <f>IF(AND(I303&lt;'Checklist Parameters'!$H$22,$I303&lt;&gt;0),"Y","")</f>
        <v/>
      </c>
      <c r="AE303" s="85" t="str">
        <f>IF($AD303="Y",0,IF('Checklist Parameters'!$H$25="","&lt;no limit&gt;",ROUNDDOWN((($I303-'Checklist Parameters'!$H$24)/'Checklist Parameters'!$H$25)+1,0)))</f>
        <v>&lt;no limit&gt;</v>
      </c>
      <c r="AF303" s="174">
        <f t="shared" si="29"/>
        <v>0</v>
      </c>
      <c r="AG303" s="85">
        <f t="shared" si="24"/>
        <v>0</v>
      </c>
      <c r="AH303" s="5"/>
      <c r="AI303" s="5"/>
      <c r="AJ303" s="5"/>
      <c r="AK303" s="5"/>
      <c r="AL303" s="5"/>
      <c r="AM303" s="5"/>
      <c r="AN303" s="5"/>
      <c r="AO303" s="5"/>
      <c r="AP303" s="5"/>
      <c r="AQ303" s="5"/>
      <c r="AR303" s="5"/>
      <c r="AS303" s="5"/>
    </row>
    <row r="304" spans="1:45" s="2" customFormat="1" ht="15">
      <c r="A304" s="391"/>
      <c r="B304" s="392"/>
      <c r="C304" s="393"/>
      <c r="D304" s="393"/>
      <c r="E304" s="393"/>
      <c r="F304" s="393"/>
      <c r="G304" s="393"/>
      <c r="H304" s="394"/>
      <c r="I304" s="394"/>
      <c r="J304" s="394"/>
      <c r="K304" s="394"/>
      <c r="L304" s="394"/>
      <c r="M304" s="394"/>
      <c r="N304" s="313">
        <f>IF(IF(I304&lt;'Checklist Parameters'!$H$22,0,($I304-$L304))&lt;0,0,IF(I304&lt;'Checklist Parameters'!$H$22,0,($I304-$L304)))</f>
        <v>0</v>
      </c>
      <c r="O304" s="394"/>
      <c r="P304" s="395"/>
      <c r="Q304" s="316">
        <f t="shared" si="25"/>
        <v>0</v>
      </c>
      <c r="R304" s="87">
        <f t="shared" si="26"/>
        <v>0</v>
      </c>
      <c r="S304" s="87">
        <f>IF('Checklist Parameters'!$H$60&lt;0.2,0.2,'Checklist Parameters'!$H$60)</f>
        <v>0.72</v>
      </c>
      <c r="T304" s="88">
        <f>IF($O304="",IF('Checklist District ID'!$C$43="Y",MAX($R304:$S304)*$I304,SUM($R304:$S304)*$I304),IF(O304&gt;0,Q304*S304))</f>
        <v>0</v>
      </c>
      <c r="U304" s="88">
        <f>IF(Q304&gt;0,((I304-T304)*'Formula Matrix'!$E$39),0)</f>
        <v>0</v>
      </c>
      <c r="V304" s="88">
        <f t="shared" si="27"/>
        <v>0</v>
      </c>
      <c r="W304" s="88">
        <f>IF(V304&gt;0,(V304*'Checklist Parameters'!$H$35),0)</f>
        <v>0</v>
      </c>
      <c r="X304" s="85">
        <f t="shared" si="28"/>
        <v>0</v>
      </c>
      <c r="Y304" s="148">
        <f>IF('Checklist Parameters'!$H$102&lt;&gt;"",(I304/43560)*'Checklist Parameters'!$H$102,"N/A")</f>
        <v>0</v>
      </c>
      <c r="Z304" s="154" t="str">
        <f>IF('Checklist Parameters'!$H$58&lt;&gt;"",((I304*'Checklist Parameters'!$H$58)*'Checklist Parameters'!$H$35)/1000,"N/A")</f>
        <v>N/A</v>
      </c>
      <c r="AA304" s="154">
        <f>IF('Checklist Parameters'!$H$101&lt;&gt;"",IFERROR(I304/'Checklist Parameters'!$H$101,0),"N/A")</f>
        <v>0</v>
      </c>
      <c r="AB304" s="148" t="str">
        <f>IF('Checklist Parameters'!$H$43&lt;&gt;"",(I304*'Checklist Parameters'!$H$43)/1000,"N/A")</f>
        <v>N/A</v>
      </c>
      <c r="AC304" s="85">
        <f>IF('Checklist Parameters'!$H$16="",$X304,IF(AND('Checklist Parameters'!$H$16&lt;$X304,'Checklist Parameters'!$H$16&gt;=3),'Checklist Parameters'!$H$16,IF(AND('Checklist Parameters'!$H$16&lt;$X304,'Checklist Parameters'!$H$16&lt;3),0,$X304)))</f>
        <v>0</v>
      </c>
      <c r="AD304" s="85" t="str">
        <f>IF(AND(I304&lt;'Checklist Parameters'!$H$22,$I304&lt;&gt;0),"Y","")</f>
        <v/>
      </c>
      <c r="AE304" s="85" t="str">
        <f>IF($AD304="Y",0,IF('Checklist Parameters'!$H$25="","&lt;no limit&gt;",ROUNDDOWN((($I304-'Checklist Parameters'!$H$24)/'Checklist Parameters'!$H$25)+1,0)))</f>
        <v>&lt;no limit&gt;</v>
      </c>
      <c r="AF304" s="174">
        <f t="shared" si="29"/>
        <v>0</v>
      </c>
      <c r="AG304" s="85">
        <f t="shared" si="24"/>
        <v>0</v>
      </c>
      <c r="AH304" s="5"/>
      <c r="AI304" s="5"/>
      <c r="AJ304" s="5"/>
      <c r="AK304" s="5"/>
      <c r="AL304" s="5"/>
      <c r="AM304" s="5"/>
      <c r="AN304" s="5"/>
      <c r="AO304" s="5"/>
      <c r="AP304" s="5"/>
      <c r="AQ304" s="5"/>
      <c r="AR304" s="5"/>
      <c r="AS304" s="5"/>
    </row>
    <row r="305" spans="1:45" s="2" customFormat="1" ht="15">
      <c r="A305" s="391"/>
      <c r="B305" s="392"/>
      <c r="C305" s="393"/>
      <c r="D305" s="393"/>
      <c r="E305" s="393"/>
      <c r="F305" s="393"/>
      <c r="G305" s="393"/>
      <c r="H305" s="394"/>
      <c r="I305" s="394"/>
      <c r="J305" s="394"/>
      <c r="K305" s="394"/>
      <c r="L305" s="394"/>
      <c r="M305" s="394"/>
      <c r="N305" s="313">
        <f>IF(IF(I305&lt;'Checklist Parameters'!$H$22,0,($I305-$L305))&lt;0,0,IF(I305&lt;'Checklist Parameters'!$H$22,0,($I305-$L305)))</f>
        <v>0</v>
      </c>
      <c r="O305" s="394"/>
      <c r="P305" s="395"/>
      <c r="Q305" s="316">
        <f t="shared" si="25"/>
        <v>0</v>
      </c>
      <c r="R305" s="87">
        <f t="shared" si="26"/>
        <v>0</v>
      </c>
      <c r="S305" s="87">
        <f>IF('Checklist Parameters'!$H$60&lt;0.2,0.2,'Checklist Parameters'!$H$60)</f>
        <v>0.72</v>
      </c>
      <c r="T305" s="88">
        <f>IF($O305="",IF('Checklist District ID'!$C$43="Y",MAX($R305:$S305)*$I305,SUM($R305:$S305)*$I305),IF(O305&gt;0,Q305*S305))</f>
        <v>0</v>
      </c>
      <c r="U305" s="88">
        <f>IF(Q305&gt;0,((I305-T305)*'Formula Matrix'!$E$39),0)</f>
        <v>0</v>
      </c>
      <c r="V305" s="88">
        <f t="shared" si="27"/>
        <v>0</v>
      </c>
      <c r="W305" s="88">
        <f>IF(V305&gt;0,(V305*'Checklist Parameters'!$H$35),0)</f>
        <v>0</v>
      </c>
      <c r="X305" s="85">
        <f t="shared" si="28"/>
        <v>0</v>
      </c>
      <c r="Y305" s="148">
        <f>IF('Checklist Parameters'!$H$102&lt;&gt;"",(I305/43560)*'Checklist Parameters'!$H$102,"N/A")</f>
        <v>0</v>
      </c>
      <c r="Z305" s="154" t="str">
        <f>IF('Checklist Parameters'!$H$58&lt;&gt;"",((I305*'Checklist Parameters'!$H$58)*'Checklist Parameters'!$H$35)/1000,"N/A")</f>
        <v>N/A</v>
      </c>
      <c r="AA305" s="154">
        <f>IF('Checklist Parameters'!$H$101&lt;&gt;"",IFERROR(I305/'Checklist Parameters'!$H$101,0),"N/A")</f>
        <v>0</v>
      </c>
      <c r="AB305" s="148" t="str">
        <f>IF('Checklist Parameters'!$H$43&lt;&gt;"",(I305*'Checklist Parameters'!$H$43)/1000,"N/A")</f>
        <v>N/A</v>
      </c>
      <c r="AC305" s="85">
        <f>IF('Checklist Parameters'!$H$16="",$X305,IF(AND('Checklist Parameters'!$H$16&lt;$X305,'Checklist Parameters'!$H$16&gt;=3),'Checklist Parameters'!$H$16,IF(AND('Checklist Parameters'!$H$16&lt;$X305,'Checklist Parameters'!$H$16&lt;3),0,$X305)))</f>
        <v>0</v>
      </c>
      <c r="AD305" s="85" t="str">
        <f>IF(AND(I305&lt;'Checklist Parameters'!$H$22,$I305&lt;&gt;0),"Y","")</f>
        <v/>
      </c>
      <c r="AE305" s="85" t="str">
        <f>IF($AD305="Y",0,IF('Checklist Parameters'!$H$25="","&lt;no limit&gt;",ROUNDDOWN((($I305-'Checklist Parameters'!$H$24)/'Checklist Parameters'!$H$25)+1,0)))</f>
        <v>&lt;no limit&gt;</v>
      </c>
      <c r="AF305" s="174">
        <f t="shared" si="29"/>
        <v>0</v>
      </c>
      <c r="AG305" s="85">
        <f t="shared" si="24"/>
        <v>0</v>
      </c>
      <c r="AH305" s="5"/>
      <c r="AI305" s="5"/>
      <c r="AJ305" s="5"/>
      <c r="AK305" s="5"/>
      <c r="AL305" s="5"/>
      <c r="AM305" s="5"/>
      <c r="AN305" s="5"/>
      <c r="AO305" s="5"/>
      <c r="AP305" s="5"/>
      <c r="AQ305" s="5"/>
      <c r="AR305" s="5"/>
      <c r="AS305" s="5"/>
    </row>
    <row r="306" spans="1:45" s="2" customFormat="1" ht="15">
      <c r="A306" s="391"/>
      <c r="B306" s="392"/>
      <c r="C306" s="393"/>
      <c r="D306" s="393"/>
      <c r="E306" s="393"/>
      <c r="F306" s="393"/>
      <c r="G306" s="393"/>
      <c r="H306" s="394"/>
      <c r="I306" s="394"/>
      <c r="J306" s="394"/>
      <c r="K306" s="394"/>
      <c r="L306" s="394"/>
      <c r="M306" s="394"/>
      <c r="N306" s="313">
        <f>IF(IF(I306&lt;'Checklist Parameters'!$H$22,0,($I306-$L306))&lt;0,0,IF(I306&lt;'Checklist Parameters'!$H$22,0,($I306-$L306)))</f>
        <v>0</v>
      </c>
      <c r="O306" s="394"/>
      <c r="P306" s="395"/>
      <c r="Q306" s="316">
        <f t="shared" si="25"/>
        <v>0</v>
      </c>
      <c r="R306" s="87">
        <f t="shared" si="26"/>
        <v>0</v>
      </c>
      <c r="S306" s="87">
        <f>IF('Checklist Parameters'!$H$60&lt;0.2,0.2,'Checklist Parameters'!$H$60)</f>
        <v>0.72</v>
      </c>
      <c r="T306" s="88">
        <f>IF($O306="",IF('Checklist District ID'!$C$43="Y",MAX($R306:$S306)*$I306,SUM($R306:$S306)*$I306),IF(O306&gt;0,Q306*S306))</f>
        <v>0</v>
      </c>
      <c r="U306" s="88">
        <f>IF(Q306&gt;0,((I306-T306)*'Formula Matrix'!$E$39),0)</f>
        <v>0</v>
      </c>
      <c r="V306" s="88">
        <f t="shared" si="27"/>
        <v>0</v>
      </c>
      <c r="W306" s="88">
        <f>IF(V306&gt;0,(V306*'Checklist Parameters'!$H$35),0)</f>
        <v>0</v>
      </c>
      <c r="X306" s="85">
        <f t="shared" si="28"/>
        <v>0</v>
      </c>
      <c r="Y306" s="148">
        <f>IF('Checklist Parameters'!$H$102&lt;&gt;"",(I306/43560)*'Checklist Parameters'!$H$102,"N/A")</f>
        <v>0</v>
      </c>
      <c r="Z306" s="154" t="str">
        <f>IF('Checklist Parameters'!$H$58&lt;&gt;"",((I306*'Checklist Parameters'!$H$58)*'Checklist Parameters'!$H$35)/1000,"N/A")</f>
        <v>N/A</v>
      </c>
      <c r="AA306" s="154">
        <f>IF('Checklist Parameters'!$H$101&lt;&gt;"",IFERROR(I306/'Checklist Parameters'!$H$101,0),"N/A")</f>
        <v>0</v>
      </c>
      <c r="AB306" s="148" t="str">
        <f>IF('Checklist Parameters'!$H$43&lt;&gt;"",(I306*'Checklist Parameters'!$H$43)/1000,"N/A")</f>
        <v>N/A</v>
      </c>
      <c r="AC306" s="85">
        <f>IF('Checklist Parameters'!$H$16="",$X306,IF(AND('Checklist Parameters'!$H$16&lt;$X306,'Checklist Parameters'!$H$16&gt;=3),'Checklist Parameters'!$H$16,IF(AND('Checklist Parameters'!$H$16&lt;$X306,'Checklist Parameters'!$H$16&lt;3),0,$X306)))</f>
        <v>0</v>
      </c>
      <c r="AD306" s="85" t="str">
        <f>IF(AND(I306&lt;'Checklist Parameters'!$H$22,$I306&lt;&gt;0),"Y","")</f>
        <v/>
      </c>
      <c r="AE306" s="85" t="str">
        <f>IF($AD306="Y",0,IF('Checklist Parameters'!$H$25="","&lt;no limit&gt;",ROUNDDOWN((($I306-'Checklist Parameters'!$H$24)/'Checklist Parameters'!$H$25)+1,0)))</f>
        <v>&lt;no limit&gt;</v>
      </c>
      <c r="AF306" s="174">
        <f t="shared" si="29"/>
        <v>0</v>
      </c>
      <c r="AG306" s="85">
        <f t="shared" si="24"/>
        <v>0</v>
      </c>
      <c r="AH306" s="5"/>
      <c r="AI306" s="5"/>
      <c r="AJ306" s="5"/>
      <c r="AK306" s="5"/>
      <c r="AL306" s="5"/>
      <c r="AM306" s="5"/>
      <c r="AN306" s="5"/>
      <c r="AO306" s="5"/>
      <c r="AP306" s="5"/>
      <c r="AQ306" s="5"/>
      <c r="AR306" s="5"/>
      <c r="AS306" s="5"/>
    </row>
    <row r="307" spans="1:45" s="2" customFormat="1" ht="15">
      <c r="A307" s="391"/>
      <c r="B307" s="392"/>
      <c r="C307" s="393"/>
      <c r="D307" s="393"/>
      <c r="E307" s="393"/>
      <c r="F307" s="393"/>
      <c r="G307" s="393"/>
      <c r="H307" s="394"/>
      <c r="I307" s="394"/>
      <c r="J307" s="394"/>
      <c r="K307" s="394"/>
      <c r="L307" s="394"/>
      <c r="M307" s="394"/>
      <c r="N307" s="313">
        <f>IF(IF(I307&lt;'Checklist Parameters'!$H$22,0,($I307-$L307))&lt;0,0,IF(I307&lt;'Checklist Parameters'!$H$22,0,($I307-$L307)))</f>
        <v>0</v>
      </c>
      <c r="O307" s="394"/>
      <c r="P307" s="395"/>
      <c r="Q307" s="316">
        <f t="shared" si="25"/>
        <v>0</v>
      </c>
      <c r="R307" s="87">
        <f t="shared" si="26"/>
        <v>0</v>
      </c>
      <c r="S307" s="87">
        <f>IF('Checklist Parameters'!$H$60&lt;0.2,0.2,'Checklist Parameters'!$H$60)</f>
        <v>0.72</v>
      </c>
      <c r="T307" s="88">
        <f>IF($O307="",IF('Checklist District ID'!$C$43="Y",MAX($R307:$S307)*$I307,SUM($R307:$S307)*$I307),IF(O307&gt;0,Q307*S307))</f>
        <v>0</v>
      </c>
      <c r="U307" s="88">
        <f>IF(Q307&gt;0,((I307-T307)*'Formula Matrix'!$E$39),0)</f>
        <v>0</v>
      </c>
      <c r="V307" s="88">
        <f t="shared" si="27"/>
        <v>0</v>
      </c>
      <c r="W307" s="88">
        <f>IF(V307&gt;0,(V307*'Checklist Parameters'!$H$35),0)</f>
        <v>0</v>
      </c>
      <c r="X307" s="85">
        <f t="shared" si="28"/>
        <v>0</v>
      </c>
      <c r="Y307" s="148">
        <f>IF('Checklist Parameters'!$H$102&lt;&gt;"",(I307/43560)*'Checklist Parameters'!$H$102,"N/A")</f>
        <v>0</v>
      </c>
      <c r="Z307" s="154" t="str">
        <f>IF('Checklist Parameters'!$H$58&lt;&gt;"",((I307*'Checklist Parameters'!$H$58)*'Checklist Parameters'!$H$35)/1000,"N/A")</f>
        <v>N/A</v>
      </c>
      <c r="AA307" s="154">
        <f>IF('Checklist Parameters'!$H$101&lt;&gt;"",IFERROR(I307/'Checklist Parameters'!$H$101,0),"N/A")</f>
        <v>0</v>
      </c>
      <c r="AB307" s="148" t="str">
        <f>IF('Checklist Parameters'!$H$43&lt;&gt;"",(I307*'Checklist Parameters'!$H$43)/1000,"N/A")</f>
        <v>N/A</v>
      </c>
      <c r="AC307" s="85">
        <f>IF('Checklist Parameters'!$H$16="",$X307,IF(AND('Checklist Parameters'!$H$16&lt;$X307,'Checklist Parameters'!$H$16&gt;=3),'Checklist Parameters'!$H$16,IF(AND('Checklist Parameters'!$H$16&lt;$X307,'Checklist Parameters'!$H$16&lt;3),0,$X307)))</f>
        <v>0</v>
      </c>
      <c r="AD307" s="85" t="str">
        <f>IF(AND(I307&lt;'Checklist Parameters'!$H$22,$I307&lt;&gt;0),"Y","")</f>
        <v/>
      </c>
      <c r="AE307" s="85" t="str">
        <f>IF($AD307="Y",0,IF('Checklist Parameters'!$H$25="","&lt;no limit&gt;",ROUNDDOWN((($I307-'Checklist Parameters'!$H$24)/'Checklist Parameters'!$H$25)+1,0)))</f>
        <v>&lt;no limit&gt;</v>
      </c>
      <c r="AF307" s="174">
        <f t="shared" si="29"/>
        <v>0</v>
      </c>
      <c r="AG307" s="85">
        <f t="shared" si="24"/>
        <v>0</v>
      </c>
      <c r="AH307" s="5"/>
      <c r="AI307" s="5"/>
      <c r="AJ307" s="5"/>
      <c r="AK307" s="5"/>
      <c r="AL307" s="5"/>
      <c r="AM307" s="5"/>
      <c r="AN307" s="5"/>
      <c r="AO307" s="5"/>
      <c r="AP307" s="5"/>
      <c r="AQ307" s="5"/>
      <c r="AR307" s="5"/>
      <c r="AS307" s="5"/>
    </row>
    <row r="308" spans="1:45" s="2" customFormat="1" ht="15">
      <c r="A308" s="391"/>
      <c r="B308" s="392"/>
      <c r="C308" s="393"/>
      <c r="D308" s="393"/>
      <c r="E308" s="393"/>
      <c r="F308" s="393"/>
      <c r="G308" s="393"/>
      <c r="H308" s="394"/>
      <c r="I308" s="394"/>
      <c r="J308" s="394"/>
      <c r="K308" s="394"/>
      <c r="L308" s="394"/>
      <c r="M308" s="394"/>
      <c r="N308" s="313">
        <f>IF(IF(I308&lt;'Checklist Parameters'!$H$22,0,($I308-$L308))&lt;0,0,IF(I308&lt;'Checklist Parameters'!$H$22,0,($I308-$L308)))</f>
        <v>0</v>
      </c>
      <c r="O308" s="394"/>
      <c r="P308" s="395"/>
      <c r="Q308" s="316">
        <f t="shared" si="25"/>
        <v>0</v>
      </c>
      <c r="R308" s="87">
        <f t="shared" si="26"/>
        <v>0</v>
      </c>
      <c r="S308" s="87">
        <f>IF('Checklist Parameters'!$H$60&lt;0.2,0.2,'Checklist Parameters'!$H$60)</f>
        <v>0.72</v>
      </c>
      <c r="T308" s="88">
        <f>IF($O308="",IF('Checklist District ID'!$C$43="Y",MAX($R308:$S308)*$I308,SUM($R308:$S308)*$I308),IF(O308&gt;0,Q308*S308))</f>
        <v>0</v>
      </c>
      <c r="U308" s="88">
        <f>IF(Q308&gt;0,((I308-T308)*'Formula Matrix'!$E$39),0)</f>
        <v>0</v>
      </c>
      <c r="V308" s="88">
        <f t="shared" si="27"/>
        <v>0</v>
      </c>
      <c r="W308" s="88">
        <f>IF(V308&gt;0,(V308*'Checklist Parameters'!$H$35),0)</f>
        <v>0</v>
      </c>
      <c r="X308" s="85">
        <f t="shared" si="28"/>
        <v>0</v>
      </c>
      <c r="Y308" s="148">
        <f>IF('Checklist Parameters'!$H$102&lt;&gt;"",(I308/43560)*'Checklist Parameters'!$H$102,"N/A")</f>
        <v>0</v>
      </c>
      <c r="Z308" s="154" t="str">
        <f>IF('Checklist Parameters'!$H$58&lt;&gt;"",((I308*'Checklist Parameters'!$H$58)*'Checklist Parameters'!$H$35)/1000,"N/A")</f>
        <v>N/A</v>
      </c>
      <c r="AA308" s="154">
        <f>IF('Checklist Parameters'!$H$101&lt;&gt;"",IFERROR(I308/'Checklist Parameters'!$H$101,0),"N/A")</f>
        <v>0</v>
      </c>
      <c r="AB308" s="148" t="str">
        <f>IF('Checklist Parameters'!$H$43&lt;&gt;"",(I308*'Checklist Parameters'!$H$43)/1000,"N/A")</f>
        <v>N/A</v>
      </c>
      <c r="AC308" s="85">
        <f>IF('Checklist Parameters'!$H$16="",$X308,IF(AND('Checklist Parameters'!$H$16&lt;$X308,'Checklist Parameters'!$H$16&gt;=3),'Checklist Parameters'!$H$16,IF(AND('Checklist Parameters'!$H$16&lt;$X308,'Checklist Parameters'!$H$16&lt;3),0,$X308)))</f>
        <v>0</v>
      </c>
      <c r="AD308" s="85" t="str">
        <f>IF(AND(I308&lt;'Checklist Parameters'!$H$22,$I308&lt;&gt;0),"Y","")</f>
        <v/>
      </c>
      <c r="AE308" s="85" t="str">
        <f>IF($AD308="Y",0,IF('Checklist Parameters'!$H$25="","&lt;no limit&gt;",ROUNDDOWN((($I308-'Checklist Parameters'!$H$24)/'Checklist Parameters'!$H$25)+1,0)))</f>
        <v>&lt;no limit&gt;</v>
      </c>
      <c r="AF308" s="174">
        <f t="shared" si="29"/>
        <v>0</v>
      </c>
      <c r="AG308" s="85">
        <f t="shared" si="24"/>
        <v>0</v>
      </c>
      <c r="AH308" s="5"/>
      <c r="AI308" s="5"/>
      <c r="AJ308" s="5"/>
      <c r="AK308" s="5"/>
      <c r="AL308" s="5"/>
      <c r="AM308" s="5"/>
      <c r="AN308" s="5"/>
      <c r="AO308" s="5"/>
      <c r="AP308" s="5"/>
      <c r="AQ308" s="5"/>
      <c r="AR308" s="5"/>
      <c r="AS308" s="5"/>
    </row>
    <row r="309" spans="1:45" s="2" customFormat="1" ht="15">
      <c r="A309" s="391"/>
      <c r="B309" s="392"/>
      <c r="C309" s="393"/>
      <c r="D309" s="393"/>
      <c r="E309" s="393"/>
      <c r="F309" s="393"/>
      <c r="G309" s="393"/>
      <c r="H309" s="394"/>
      <c r="I309" s="394"/>
      <c r="J309" s="394"/>
      <c r="K309" s="394"/>
      <c r="L309" s="394"/>
      <c r="M309" s="394"/>
      <c r="N309" s="313">
        <f>IF(IF(I309&lt;'Checklist Parameters'!$H$22,0,($I309-$L309))&lt;0,0,IF(I309&lt;'Checklist Parameters'!$H$22,0,($I309-$L309)))</f>
        <v>0</v>
      </c>
      <c r="O309" s="394"/>
      <c r="P309" s="395"/>
      <c r="Q309" s="316">
        <f t="shared" si="25"/>
        <v>0</v>
      </c>
      <c r="R309" s="87">
        <f t="shared" si="26"/>
        <v>0</v>
      </c>
      <c r="S309" s="87">
        <f>IF('Checklist Parameters'!$H$60&lt;0.2,0.2,'Checklist Parameters'!$H$60)</f>
        <v>0.72</v>
      </c>
      <c r="T309" s="88">
        <f>IF($O309="",IF('Checklist District ID'!$C$43="Y",MAX($R309:$S309)*$I309,SUM($R309:$S309)*$I309),IF(O309&gt;0,Q309*S309))</f>
        <v>0</v>
      </c>
      <c r="U309" s="88">
        <f>IF(Q309&gt;0,((I309-T309)*'Formula Matrix'!$E$39),0)</f>
        <v>0</v>
      </c>
      <c r="V309" s="88">
        <f t="shared" si="27"/>
        <v>0</v>
      </c>
      <c r="W309" s="88">
        <f>IF(V309&gt;0,(V309*'Checklist Parameters'!$H$35),0)</f>
        <v>0</v>
      </c>
      <c r="X309" s="85">
        <f t="shared" si="28"/>
        <v>0</v>
      </c>
      <c r="Y309" s="148">
        <f>IF('Checklist Parameters'!$H$102&lt;&gt;"",(I309/43560)*'Checklist Parameters'!$H$102,"N/A")</f>
        <v>0</v>
      </c>
      <c r="Z309" s="154" t="str">
        <f>IF('Checklist Parameters'!$H$58&lt;&gt;"",((I309*'Checklist Parameters'!$H$58)*'Checklist Parameters'!$H$35)/1000,"N/A")</f>
        <v>N/A</v>
      </c>
      <c r="AA309" s="154">
        <f>IF('Checklist Parameters'!$H$101&lt;&gt;"",IFERROR(I309/'Checklist Parameters'!$H$101,0),"N/A")</f>
        <v>0</v>
      </c>
      <c r="AB309" s="148" t="str">
        <f>IF('Checklist Parameters'!$H$43&lt;&gt;"",(I309*'Checklist Parameters'!$H$43)/1000,"N/A")</f>
        <v>N/A</v>
      </c>
      <c r="AC309" s="85">
        <f>IF('Checklist Parameters'!$H$16="",$X309,IF(AND('Checklist Parameters'!$H$16&lt;$X309,'Checklist Parameters'!$H$16&gt;=3),'Checklist Parameters'!$H$16,IF(AND('Checklist Parameters'!$H$16&lt;$X309,'Checklist Parameters'!$H$16&lt;3),0,$X309)))</f>
        <v>0</v>
      </c>
      <c r="AD309" s="85" t="str">
        <f>IF(AND(I309&lt;'Checklist Parameters'!$H$22,$I309&lt;&gt;0),"Y","")</f>
        <v/>
      </c>
      <c r="AE309" s="85" t="str">
        <f>IF($AD309="Y",0,IF('Checklist Parameters'!$H$25="","&lt;no limit&gt;",ROUNDDOWN((($I309-'Checklist Parameters'!$H$24)/'Checklist Parameters'!$H$25)+1,0)))</f>
        <v>&lt;no limit&gt;</v>
      </c>
      <c r="AF309" s="174">
        <f t="shared" si="29"/>
        <v>0</v>
      </c>
      <c r="AG309" s="85">
        <f t="shared" si="24"/>
        <v>0</v>
      </c>
      <c r="AH309" s="5"/>
      <c r="AI309" s="5"/>
      <c r="AJ309" s="5"/>
      <c r="AK309" s="5"/>
      <c r="AL309" s="5"/>
      <c r="AM309" s="5"/>
      <c r="AN309" s="5"/>
      <c r="AO309" s="5"/>
      <c r="AP309" s="5"/>
      <c r="AQ309" s="5"/>
      <c r="AR309" s="5"/>
      <c r="AS309" s="5"/>
    </row>
    <row r="310" spans="1:45" s="2" customFormat="1" ht="15">
      <c r="A310" s="391"/>
      <c r="B310" s="392"/>
      <c r="C310" s="393"/>
      <c r="D310" s="393"/>
      <c r="E310" s="393"/>
      <c r="F310" s="393"/>
      <c r="G310" s="393"/>
      <c r="H310" s="394"/>
      <c r="I310" s="394"/>
      <c r="J310" s="394"/>
      <c r="K310" s="394"/>
      <c r="L310" s="394"/>
      <c r="M310" s="394"/>
      <c r="N310" s="313">
        <f>IF(IF(I310&lt;'Checklist Parameters'!$H$22,0,($I310-$L310))&lt;0,0,IF(I310&lt;'Checklist Parameters'!$H$22,0,($I310-$L310)))</f>
        <v>0</v>
      </c>
      <c r="O310" s="394"/>
      <c r="P310" s="395"/>
      <c r="Q310" s="316">
        <f t="shared" si="25"/>
        <v>0</v>
      </c>
      <c r="R310" s="87">
        <f t="shared" si="26"/>
        <v>0</v>
      </c>
      <c r="S310" s="87">
        <f>IF('Checklist Parameters'!$H$60&lt;0.2,0.2,'Checklist Parameters'!$H$60)</f>
        <v>0.72</v>
      </c>
      <c r="T310" s="88">
        <f>IF($O310="",IF('Checklist District ID'!$C$43="Y",MAX($R310:$S310)*$I310,SUM($R310:$S310)*$I310),IF(O310&gt;0,Q310*S310))</f>
        <v>0</v>
      </c>
      <c r="U310" s="88">
        <f>IF(Q310&gt;0,((I310-T310)*'Formula Matrix'!$E$39),0)</f>
        <v>0</v>
      </c>
      <c r="V310" s="88">
        <f t="shared" si="27"/>
        <v>0</v>
      </c>
      <c r="W310" s="88">
        <f>IF(V310&gt;0,(V310*'Checklist Parameters'!$H$35),0)</f>
        <v>0</v>
      </c>
      <c r="X310" s="85">
        <f t="shared" si="28"/>
        <v>0</v>
      </c>
      <c r="Y310" s="148">
        <f>IF('Checklist Parameters'!$H$102&lt;&gt;"",(I310/43560)*'Checklist Parameters'!$H$102,"N/A")</f>
        <v>0</v>
      </c>
      <c r="Z310" s="154" t="str">
        <f>IF('Checklist Parameters'!$H$58&lt;&gt;"",((I310*'Checklist Parameters'!$H$58)*'Checklist Parameters'!$H$35)/1000,"N/A")</f>
        <v>N/A</v>
      </c>
      <c r="AA310" s="154">
        <f>IF('Checklist Parameters'!$H$101&lt;&gt;"",IFERROR(I310/'Checklist Parameters'!$H$101,0),"N/A")</f>
        <v>0</v>
      </c>
      <c r="AB310" s="148" t="str">
        <f>IF('Checklist Parameters'!$H$43&lt;&gt;"",(I310*'Checklist Parameters'!$H$43)/1000,"N/A")</f>
        <v>N/A</v>
      </c>
      <c r="AC310" s="85">
        <f>IF('Checklist Parameters'!$H$16="",$X310,IF(AND('Checklist Parameters'!$H$16&lt;$X310,'Checklist Parameters'!$H$16&gt;=3),'Checklist Parameters'!$H$16,IF(AND('Checklist Parameters'!$H$16&lt;$X310,'Checklist Parameters'!$H$16&lt;3),0,$X310)))</f>
        <v>0</v>
      </c>
      <c r="AD310" s="85" t="str">
        <f>IF(AND(I310&lt;'Checklist Parameters'!$H$22,$I310&lt;&gt;0),"Y","")</f>
        <v/>
      </c>
      <c r="AE310" s="85" t="str">
        <f>IF($AD310="Y",0,IF('Checklist Parameters'!$H$25="","&lt;no limit&gt;",ROUNDDOWN((($I310-'Checklist Parameters'!$H$24)/'Checklist Parameters'!$H$25)+1,0)))</f>
        <v>&lt;no limit&gt;</v>
      </c>
      <c r="AF310" s="174">
        <f t="shared" si="29"/>
        <v>0</v>
      </c>
      <c r="AG310" s="85">
        <f t="shared" si="24"/>
        <v>0</v>
      </c>
      <c r="AH310" s="5"/>
      <c r="AI310" s="5"/>
      <c r="AJ310" s="5"/>
      <c r="AK310" s="5"/>
      <c r="AL310" s="5"/>
      <c r="AM310" s="5"/>
      <c r="AN310" s="5"/>
      <c r="AO310" s="5"/>
      <c r="AP310" s="5"/>
      <c r="AQ310" s="5"/>
      <c r="AR310" s="5"/>
      <c r="AS310" s="5"/>
    </row>
    <row r="311" spans="1:45" s="2" customFormat="1" ht="15">
      <c r="A311" s="391"/>
      <c r="B311" s="392"/>
      <c r="C311" s="393"/>
      <c r="D311" s="393"/>
      <c r="E311" s="393"/>
      <c r="F311" s="393"/>
      <c r="G311" s="393"/>
      <c r="H311" s="394"/>
      <c r="I311" s="394"/>
      <c r="J311" s="394"/>
      <c r="K311" s="394"/>
      <c r="L311" s="394"/>
      <c r="M311" s="394"/>
      <c r="N311" s="313">
        <f>IF(IF(I311&lt;'Checklist Parameters'!$H$22,0,($I311-$L311))&lt;0,0,IF(I311&lt;'Checklist Parameters'!$H$22,0,($I311-$L311)))</f>
        <v>0</v>
      </c>
      <c r="O311" s="394"/>
      <c r="P311" s="395"/>
      <c r="Q311" s="316">
        <f t="shared" si="25"/>
        <v>0</v>
      </c>
      <c r="R311" s="87">
        <f t="shared" si="26"/>
        <v>0</v>
      </c>
      <c r="S311" s="87">
        <f>IF('Checklist Parameters'!$H$60&lt;0.2,0.2,'Checklist Parameters'!$H$60)</f>
        <v>0.72</v>
      </c>
      <c r="T311" s="88">
        <f>IF($O311="",IF('Checklist District ID'!$C$43="Y",MAX($R311:$S311)*$I311,SUM($R311:$S311)*$I311),IF(O311&gt;0,Q311*S311))</f>
        <v>0</v>
      </c>
      <c r="U311" s="88">
        <f>IF(Q311&gt;0,((I311-T311)*'Formula Matrix'!$E$39),0)</f>
        <v>0</v>
      </c>
      <c r="V311" s="88">
        <f t="shared" si="27"/>
        <v>0</v>
      </c>
      <c r="W311" s="88">
        <f>IF(V311&gt;0,(V311*'Checklist Parameters'!$H$35),0)</f>
        <v>0</v>
      </c>
      <c r="X311" s="85">
        <f t="shared" si="28"/>
        <v>0</v>
      </c>
      <c r="Y311" s="148">
        <f>IF('Checklist Parameters'!$H$102&lt;&gt;"",(I311/43560)*'Checklist Parameters'!$H$102,"N/A")</f>
        <v>0</v>
      </c>
      <c r="Z311" s="154" t="str">
        <f>IF('Checklist Parameters'!$H$58&lt;&gt;"",((I311*'Checklist Parameters'!$H$58)*'Checklist Parameters'!$H$35)/1000,"N/A")</f>
        <v>N/A</v>
      </c>
      <c r="AA311" s="154">
        <f>IF('Checklist Parameters'!$H$101&lt;&gt;"",IFERROR(I311/'Checklist Parameters'!$H$101,0),"N/A")</f>
        <v>0</v>
      </c>
      <c r="AB311" s="148" t="str">
        <f>IF('Checklist Parameters'!$H$43&lt;&gt;"",(I311*'Checklist Parameters'!$H$43)/1000,"N/A")</f>
        <v>N/A</v>
      </c>
      <c r="AC311" s="85">
        <f>IF('Checklist Parameters'!$H$16="",$X311,IF(AND('Checklist Parameters'!$H$16&lt;$X311,'Checklist Parameters'!$H$16&gt;=3),'Checklist Parameters'!$H$16,IF(AND('Checklist Parameters'!$H$16&lt;$X311,'Checklist Parameters'!$H$16&lt;3),0,$X311)))</f>
        <v>0</v>
      </c>
      <c r="AD311" s="85" t="str">
        <f>IF(AND(I311&lt;'Checklist Parameters'!$H$22,$I311&lt;&gt;0),"Y","")</f>
        <v/>
      </c>
      <c r="AE311" s="85" t="str">
        <f>IF($AD311="Y",0,IF('Checklist Parameters'!$H$25="","&lt;no limit&gt;",ROUNDDOWN((($I311-'Checklist Parameters'!$H$24)/'Checklist Parameters'!$H$25)+1,0)))</f>
        <v>&lt;no limit&gt;</v>
      </c>
      <c r="AF311" s="174">
        <f t="shared" si="29"/>
        <v>0</v>
      </c>
      <c r="AG311" s="85">
        <f t="shared" si="24"/>
        <v>0</v>
      </c>
      <c r="AH311" s="5"/>
      <c r="AI311" s="5"/>
      <c r="AJ311" s="5"/>
      <c r="AK311" s="5"/>
      <c r="AL311" s="5"/>
      <c r="AM311" s="5"/>
      <c r="AN311" s="5"/>
      <c r="AO311" s="5"/>
      <c r="AP311" s="5"/>
      <c r="AQ311" s="5"/>
      <c r="AR311" s="5"/>
      <c r="AS311" s="5"/>
    </row>
    <row r="312" spans="1:45" s="2" customFormat="1" ht="15">
      <c r="A312" s="391"/>
      <c r="B312" s="392"/>
      <c r="C312" s="393"/>
      <c r="D312" s="393"/>
      <c r="E312" s="393"/>
      <c r="F312" s="393"/>
      <c r="G312" s="393"/>
      <c r="H312" s="394"/>
      <c r="I312" s="394"/>
      <c r="J312" s="394"/>
      <c r="K312" s="394"/>
      <c r="L312" s="394"/>
      <c r="M312" s="394"/>
      <c r="N312" s="313">
        <f>IF(IF(I312&lt;'Checklist Parameters'!$H$22,0,($I312-$L312))&lt;0,0,IF(I312&lt;'Checklist Parameters'!$H$22,0,($I312-$L312)))</f>
        <v>0</v>
      </c>
      <c r="O312" s="394"/>
      <c r="P312" s="395"/>
      <c r="Q312" s="316">
        <f t="shared" si="25"/>
        <v>0</v>
      </c>
      <c r="R312" s="87">
        <f t="shared" si="26"/>
        <v>0</v>
      </c>
      <c r="S312" s="87">
        <f>IF('Checklist Parameters'!$H$60&lt;0.2,0.2,'Checklist Parameters'!$H$60)</f>
        <v>0.72</v>
      </c>
      <c r="T312" s="88">
        <f>IF($O312="",IF('Checklist District ID'!$C$43="Y",MAX($R312:$S312)*$I312,SUM($R312:$S312)*$I312),IF(O312&gt;0,Q312*S312))</f>
        <v>0</v>
      </c>
      <c r="U312" s="88">
        <f>IF(Q312&gt;0,((I312-T312)*'Formula Matrix'!$E$39),0)</f>
        <v>0</v>
      </c>
      <c r="V312" s="88">
        <f t="shared" si="27"/>
        <v>0</v>
      </c>
      <c r="W312" s="88">
        <f>IF(V312&gt;0,(V312*'Checklist Parameters'!$H$35),0)</f>
        <v>0</v>
      </c>
      <c r="X312" s="85">
        <f t="shared" si="28"/>
        <v>0</v>
      </c>
      <c r="Y312" s="148">
        <f>IF('Checklist Parameters'!$H$102&lt;&gt;"",(I312/43560)*'Checklist Parameters'!$H$102,"N/A")</f>
        <v>0</v>
      </c>
      <c r="Z312" s="154" t="str">
        <f>IF('Checklist Parameters'!$H$58&lt;&gt;"",((I312*'Checklist Parameters'!$H$58)*'Checklist Parameters'!$H$35)/1000,"N/A")</f>
        <v>N/A</v>
      </c>
      <c r="AA312" s="154">
        <f>IF('Checklist Parameters'!$H$101&lt;&gt;"",IFERROR(I312/'Checklist Parameters'!$H$101,0),"N/A")</f>
        <v>0</v>
      </c>
      <c r="AB312" s="148" t="str">
        <f>IF('Checklist Parameters'!$H$43&lt;&gt;"",(I312*'Checklist Parameters'!$H$43)/1000,"N/A")</f>
        <v>N/A</v>
      </c>
      <c r="AC312" s="85">
        <f>IF('Checklist Parameters'!$H$16="",$X312,IF(AND('Checklist Parameters'!$H$16&lt;$X312,'Checklist Parameters'!$H$16&gt;=3),'Checklist Parameters'!$H$16,IF(AND('Checklist Parameters'!$H$16&lt;$X312,'Checklist Parameters'!$H$16&lt;3),0,$X312)))</f>
        <v>0</v>
      </c>
      <c r="AD312" s="85" t="str">
        <f>IF(AND(I312&lt;'Checklist Parameters'!$H$22,$I312&lt;&gt;0),"Y","")</f>
        <v/>
      </c>
      <c r="AE312" s="85" t="str">
        <f>IF($AD312="Y",0,IF('Checklist Parameters'!$H$25="","&lt;no limit&gt;",ROUNDDOWN((($I312-'Checklist Parameters'!$H$24)/'Checklist Parameters'!$H$25)+1,0)))</f>
        <v>&lt;no limit&gt;</v>
      </c>
      <c r="AF312" s="174">
        <f t="shared" si="29"/>
        <v>0</v>
      </c>
      <c r="AG312" s="85">
        <f t="shared" si="24"/>
        <v>0</v>
      </c>
      <c r="AH312" s="5"/>
      <c r="AI312" s="5"/>
      <c r="AJ312" s="5"/>
      <c r="AK312" s="5"/>
      <c r="AL312" s="5"/>
      <c r="AM312" s="5"/>
      <c r="AN312" s="5"/>
      <c r="AO312" s="5"/>
      <c r="AP312" s="5"/>
      <c r="AQ312" s="5"/>
      <c r="AR312" s="5"/>
      <c r="AS312" s="5"/>
    </row>
    <row r="313" spans="1:45" s="2" customFormat="1" ht="15">
      <c r="A313" s="391"/>
      <c r="B313" s="392"/>
      <c r="C313" s="393"/>
      <c r="D313" s="393"/>
      <c r="E313" s="393"/>
      <c r="F313" s="393"/>
      <c r="G313" s="393"/>
      <c r="H313" s="394"/>
      <c r="I313" s="394"/>
      <c r="J313" s="394"/>
      <c r="K313" s="394"/>
      <c r="L313" s="394"/>
      <c r="M313" s="394"/>
      <c r="N313" s="313">
        <f>IF(IF(I313&lt;'Checklist Parameters'!$H$22,0,($I313-$L313))&lt;0,0,IF(I313&lt;'Checklist Parameters'!$H$22,0,($I313-$L313)))</f>
        <v>0</v>
      </c>
      <c r="O313" s="394"/>
      <c r="P313" s="395"/>
      <c r="Q313" s="316">
        <f t="shared" si="25"/>
        <v>0</v>
      </c>
      <c r="R313" s="87">
        <f t="shared" si="26"/>
        <v>0</v>
      </c>
      <c r="S313" s="87">
        <f>IF('Checklist Parameters'!$H$60&lt;0.2,0.2,'Checklist Parameters'!$H$60)</f>
        <v>0.72</v>
      </c>
      <c r="T313" s="88">
        <f>IF($O313="",IF('Checklist District ID'!$C$43="Y",MAX($R313:$S313)*$I313,SUM($R313:$S313)*$I313),IF(O313&gt;0,Q313*S313))</f>
        <v>0</v>
      </c>
      <c r="U313" s="88">
        <f>IF(Q313&gt;0,((I313-T313)*'Formula Matrix'!$E$39),0)</f>
        <v>0</v>
      </c>
      <c r="V313" s="88">
        <f t="shared" si="27"/>
        <v>0</v>
      </c>
      <c r="W313" s="88">
        <f>IF(V313&gt;0,(V313*'Checklist Parameters'!$H$35),0)</f>
        <v>0</v>
      </c>
      <c r="X313" s="85">
        <f t="shared" si="28"/>
        <v>0</v>
      </c>
      <c r="Y313" s="148">
        <f>IF('Checklist Parameters'!$H$102&lt;&gt;"",(I313/43560)*'Checklist Parameters'!$H$102,"N/A")</f>
        <v>0</v>
      </c>
      <c r="Z313" s="154" t="str">
        <f>IF('Checklist Parameters'!$H$58&lt;&gt;"",((I313*'Checklist Parameters'!$H$58)*'Checklist Parameters'!$H$35)/1000,"N/A")</f>
        <v>N/A</v>
      </c>
      <c r="AA313" s="154">
        <f>IF('Checklist Parameters'!$H$101&lt;&gt;"",IFERROR(I313/'Checklist Parameters'!$H$101,0),"N/A")</f>
        <v>0</v>
      </c>
      <c r="AB313" s="148" t="str">
        <f>IF('Checklist Parameters'!$H$43&lt;&gt;"",(I313*'Checklist Parameters'!$H$43)/1000,"N/A")</f>
        <v>N/A</v>
      </c>
      <c r="AC313" s="85">
        <f>IF('Checklist Parameters'!$H$16="",$X313,IF(AND('Checklist Parameters'!$H$16&lt;$X313,'Checklist Parameters'!$H$16&gt;=3),'Checklist Parameters'!$H$16,IF(AND('Checklist Parameters'!$H$16&lt;$X313,'Checklist Parameters'!$H$16&lt;3),0,$X313)))</f>
        <v>0</v>
      </c>
      <c r="AD313" s="85" t="str">
        <f>IF(AND(I313&lt;'Checklist Parameters'!$H$22,$I313&lt;&gt;0),"Y","")</f>
        <v/>
      </c>
      <c r="AE313" s="85" t="str">
        <f>IF($AD313="Y",0,IF('Checklist Parameters'!$H$25="","&lt;no limit&gt;",ROUNDDOWN((($I313-'Checklist Parameters'!$H$24)/'Checklist Parameters'!$H$25)+1,0)))</f>
        <v>&lt;no limit&gt;</v>
      </c>
      <c r="AF313" s="174">
        <f t="shared" si="29"/>
        <v>0</v>
      </c>
      <c r="AG313" s="85">
        <f t="shared" si="24"/>
        <v>0</v>
      </c>
      <c r="AH313" s="5"/>
      <c r="AI313" s="5"/>
      <c r="AJ313" s="5"/>
      <c r="AK313" s="5"/>
      <c r="AL313" s="5"/>
      <c r="AM313" s="5"/>
      <c r="AN313" s="5"/>
      <c r="AO313" s="5"/>
      <c r="AP313" s="5"/>
      <c r="AQ313" s="5"/>
      <c r="AR313" s="5"/>
      <c r="AS313" s="5"/>
    </row>
    <row r="314" spans="1:45" s="2" customFormat="1" ht="15">
      <c r="A314" s="391"/>
      <c r="B314" s="392"/>
      <c r="C314" s="393"/>
      <c r="D314" s="393"/>
      <c r="E314" s="393"/>
      <c r="F314" s="393"/>
      <c r="G314" s="393"/>
      <c r="H314" s="394"/>
      <c r="I314" s="394"/>
      <c r="J314" s="394"/>
      <c r="K314" s="394"/>
      <c r="L314" s="394"/>
      <c r="M314" s="394"/>
      <c r="N314" s="313">
        <f>IF(IF(I314&lt;'Checklist Parameters'!$H$22,0,($I314-$L314))&lt;0,0,IF(I314&lt;'Checklist Parameters'!$H$22,0,($I314-$L314)))</f>
        <v>0</v>
      </c>
      <c r="O314" s="394"/>
      <c r="P314" s="395"/>
      <c r="Q314" s="316">
        <f t="shared" si="25"/>
        <v>0</v>
      </c>
      <c r="R314" s="87">
        <f t="shared" si="26"/>
        <v>0</v>
      </c>
      <c r="S314" s="87">
        <f>IF('Checklist Parameters'!$H$60&lt;0.2,0.2,'Checklist Parameters'!$H$60)</f>
        <v>0.72</v>
      </c>
      <c r="T314" s="88">
        <f>IF($O314="",IF('Checklist District ID'!$C$43="Y",MAX($R314:$S314)*$I314,SUM($R314:$S314)*$I314),IF(O314&gt;0,Q314*S314))</f>
        <v>0</v>
      </c>
      <c r="U314" s="88">
        <f>IF(Q314&gt;0,((I314-T314)*'Formula Matrix'!$E$39),0)</f>
        <v>0</v>
      </c>
      <c r="V314" s="88">
        <f t="shared" si="27"/>
        <v>0</v>
      </c>
      <c r="W314" s="88">
        <f>IF(V314&gt;0,(V314*'Checklist Parameters'!$H$35),0)</f>
        <v>0</v>
      </c>
      <c r="X314" s="85">
        <f t="shared" si="28"/>
        <v>0</v>
      </c>
      <c r="Y314" s="148">
        <f>IF('Checklist Parameters'!$H$102&lt;&gt;"",(I314/43560)*'Checklist Parameters'!$H$102,"N/A")</f>
        <v>0</v>
      </c>
      <c r="Z314" s="154" t="str">
        <f>IF('Checklist Parameters'!$H$58&lt;&gt;"",((I314*'Checklist Parameters'!$H$58)*'Checklist Parameters'!$H$35)/1000,"N/A")</f>
        <v>N/A</v>
      </c>
      <c r="AA314" s="154">
        <f>IF('Checklist Parameters'!$H$101&lt;&gt;"",IFERROR(I314/'Checklist Parameters'!$H$101,0),"N/A")</f>
        <v>0</v>
      </c>
      <c r="AB314" s="148" t="str">
        <f>IF('Checklist Parameters'!$H$43&lt;&gt;"",(I314*'Checklist Parameters'!$H$43)/1000,"N/A")</f>
        <v>N/A</v>
      </c>
      <c r="AC314" s="85">
        <f>IF('Checklist Parameters'!$H$16="",$X314,IF(AND('Checklist Parameters'!$H$16&lt;$X314,'Checklist Parameters'!$H$16&gt;=3),'Checklist Parameters'!$H$16,IF(AND('Checklist Parameters'!$H$16&lt;$X314,'Checklist Parameters'!$H$16&lt;3),0,$X314)))</f>
        <v>0</v>
      </c>
      <c r="AD314" s="85" t="str">
        <f>IF(AND(I314&lt;'Checklist Parameters'!$H$22,$I314&lt;&gt;0),"Y","")</f>
        <v/>
      </c>
      <c r="AE314" s="85" t="str">
        <f>IF($AD314="Y",0,IF('Checklist Parameters'!$H$25="","&lt;no limit&gt;",ROUNDDOWN((($I314-'Checklist Parameters'!$H$24)/'Checklist Parameters'!$H$25)+1,0)))</f>
        <v>&lt;no limit&gt;</v>
      </c>
      <c r="AF314" s="174">
        <f t="shared" si="29"/>
        <v>0</v>
      </c>
      <c r="AG314" s="85">
        <f t="shared" si="24"/>
        <v>0</v>
      </c>
      <c r="AH314" s="5"/>
      <c r="AI314" s="5"/>
      <c r="AJ314" s="5"/>
      <c r="AK314" s="5"/>
      <c r="AL314" s="5"/>
      <c r="AM314" s="5"/>
      <c r="AN314" s="5"/>
      <c r="AO314" s="5"/>
      <c r="AP314" s="5"/>
      <c r="AQ314" s="5"/>
      <c r="AR314" s="5"/>
      <c r="AS314" s="5"/>
    </row>
    <row r="315" spans="1:45" s="2" customFormat="1" ht="15">
      <c r="A315" s="391"/>
      <c r="B315" s="392"/>
      <c r="C315" s="393"/>
      <c r="D315" s="393"/>
      <c r="E315" s="393"/>
      <c r="F315" s="393"/>
      <c r="G315" s="393"/>
      <c r="H315" s="394"/>
      <c r="I315" s="394"/>
      <c r="J315" s="394"/>
      <c r="K315" s="394"/>
      <c r="L315" s="394"/>
      <c r="M315" s="394"/>
      <c r="N315" s="313">
        <f>IF(IF(I315&lt;'Checklist Parameters'!$H$22,0,($I315-$L315))&lt;0,0,IF(I315&lt;'Checklist Parameters'!$H$22,0,($I315-$L315)))</f>
        <v>0</v>
      </c>
      <c r="O315" s="394"/>
      <c r="P315" s="395"/>
      <c r="Q315" s="316">
        <f t="shared" si="25"/>
        <v>0</v>
      </c>
      <c r="R315" s="87">
        <f t="shared" si="26"/>
        <v>0</v>
      </c>
      <c r="S315" s="87">
        <f>IF('Checklist Parameters'!$H$60&lt;0.2,0.2,'Checklist Parameters'!$H$60)</f>
        <v>0.72</v>
      </c>
      <c r="T315" s="88">
        <f>IF($O315="",IF('Checklist District ID'!$C$43="Y",MAX($R315:$S315)*$I315,SUM($R315:$S315)*$I315),IF(O315&gt;0,Q315*S315))</f>
        <v>0</v>
      </c>
      <c r="U315" s="88">
        <f>IF(Q315&gt;0,((I315-T315)*'Formula Matrix'!$E$39),0)</f>
        <v>0</v>
      </c>
      <c r="V315" s="88">
        <f t="shared" si="27"/>
        <v>0</v>
      </c>
      <c r="W315" s="88">
        <f>IF(V315&gt;0,(V315*'Checklist Parameters'!$H$35),0)</f>
        <v>0</v>
      </c>
      <c r="X315" s="85">
        <f t="shared" si="28"/>
        <v>0</v>
      </c>
      <c r="Y315" s="148">
        <f>IF('Checklist Parameters'!$H$102&lt;&gt;"",(I315/43560)*'Checklist Parameters'!$H$102,"N/A")</f>
        <v>0</v>
      </c>
      <c r="Z315" s="154" t="str">
        <f>IF('Checklist Parameters'!$H$58&lt;&gt;"",((I315*'Checklist Parameters'!$H$58)*'Checklist Parameters'!$H$35)/1000,"N/A")</f>
        <v>N/A</v>
      </c>
      <c r="AA315" s="154">
        <f>IF('Checklist Parameters'!$H$101&lt;&gt;"",IFERROR(I315/'Checklist Parameters'!$H$101,0),"N/A")</f>
        <v>0</v>
      </c>
      <c r="AB315" s="148" t="str">
        <f>IF('Checklist Parameters'!$H$43&lt;&gt;"",(I315*'Checklist Parameters'!$H$43)/1000,"N/A")</f>
        <v>N/A</v>
      </c>
      <c r="AC315" s="85">
        <f>IF('Checklist Parameters'!$H$16="",$X315,IF(AND('Checklist Parameters'!$H$16&lt;$X315,'Checklist Parameters'!$H$16&gt;=3),'Checklist Parameters'!$H$16,IF(AND('Checklist Parameters'!$H$16&lt;$X315,'Checklist Parameters'!$H$16&lt;3),0,$X315)))</f>
        <v>0</v>
      </c>
      <c r="AD315" s="85" t="str">
        <f>IF(AND(I315&lt;'Checklist Parameters'!$H$22,$I315&lt;&gt;0),"Y","")</f>
        <v/>
      </c>
      <c r="AE315" s="85" t="str">
        <f>IF($AD315="Y",0,IF('Checklist Parameters'!$H$25="","&lt;no limit&gt;",ROUNDDOWN((($I315-'Checklist Parameters'!$H$24)/'Checklist Parameters'!$H$25)+1,0)))</f>
        <v>&lt;no limit&gt;</v>
      </c>
      <c r="AF315" s="174">
        <f t="shared" si="29"/>
        <v>0</v>
      </c>
      <c r="AG315" s="85">
        <f t="shared" si="24"/>
        <v>0</v>
      </c>
      <c r="AH315" s="5"/>
      <c r="AI315" s="5"/>
      <c r="AJ315" s="5"/>
      <c r="AK315" s="5"/>
      <c r="AL315" s="5"/>
      <c r="AM315" s="5"/>
      <c r="AN315" s="5"/>
      <c r="AO315" s="5"/>
      <c r="AP315" s="5"/>
      <c r="AQ315" s="5"/>
      <c r="AR315" s="5"/>
      <c r="AS315" s="5"/>
    </row>
    <row r="316" spans="1:45" s="2" customFormat="1" ht="15">
      <c r="A316" s="391"/>
      <c r="B316" s="392"/>
      <c r="C316" s="393"/>
      <c r="D316" s="393"/>
      <c r="E316" s="393"/>
      <c r="F316" s="393"/>
      <c r="G316" s="393"/>
      <c r="H316" s="394"/>
      <c r="I316" s="394"/>
      <c r="J316" s="394"/>
      <c r="K316" s="394"/>
      <c r="L316" s="394"/>
      <c r="M316" s="394"/>
      <c r="N316" s="313">
        <f>IF(IF(I316&lt;'Checklist Parameters'!$H$22,0,($I316-$L316))&lt;0,0,IF(I316&lt;'Checklist Parameters'!$H$22,0,($I316-$L316)))</f>
        <v>0</v>
      </c>
      <c r="O316" s="394"/>
      <c r="P316" s="395"/>
      <c r="Q316" s="316">
        <f t="shared" si="25"/>
        <v>0</v>
      </c>
      <c r="R316" s="87">
        <f t="shared" si="26"/>
        <v>0</v>
      </c>
      <c r="S316" s="87">
        <f>IF('Checklist Parameters'!$H$60&lt;0.2,0.2,'Checklist Parameters'!$H$60)</f>
        <v>0.72</v>
      </c>
      <c r="T316" s="88">
        <f>IF($O316="",IF('Checklist District ID'!$C$43="Y",MAX($R316:$S316)*$I316,SUM($R316:$S316)*$I316),IF(O316&gt;0,Q316*S316))</f>
        <v>0</v>
      </c>
      <c r="U316" s="88">
        <f>IF(Q316&gt;0,((I316-T316)*'Formula Matrix'!$E$39),0)</f>
        <v>0</v>
      </c>
      <c r="V316" s="88">
        <f t="shared" si="27"/>
        <v>0</v>
      </c>
      <c r="W316" s="88">
        <f>IF(V316&gt;0,(V316*'Checklist Parameters'!$H$35),0)</f>
        <v>0</v>
      </c>
      <c r="X316" s="85">
        <f t="shared" si="28"/>
        <v>0</v>
      </c>
      <c r="Y316" s="148">
        <f>IF('Checklist Parameters'!$H$102&lt;&gt;"",(I316/43560)*'Checklist Parameters'!$H$102,"N/A")</f>
        <v>0</v>
      </c>
      <c r="Z316" s="154" t="str">
        <f>IF('Checklist Parameters'!$H$58&lt;&gt;"",((I316*'Checklist Parameters'!$H$58)*'Checklist Parameters'!$H$35)/1000,"N/A")</f>
        <v>N/A</v>
      </c>
      <c r="AA316" s="154">
        <f>IF('Checklist Parameters'!$H$101&lt;&gt;"",IFERROR(I316/'Checklist Parameters'!$H$101,0),"N/A")</f>
        <v>0</v>
      </c>
      <c r="AB316" s="148" t="str">
        <f>IF('Checklist Parameters'!$H$43&lt;&gt;"",(I316*'Checklist Parameters'!$H$43)/1000,"N/A")</f>
        <v>N/A</v>
      </c>
      <c r="AC316" s="85">
        <f>IF('Checklist Parameters'!$H$16="",$X316,IF(AND('Checklist Parameters'!$H$16&lt;$X316,'Checklist Parameters'!$H$16&gt;=3),'Checklist Parameters'!$H$16,IF(AND('Checklist Parameters'!$H$16&lt;$X316,'Checklist Parameters'!$H$16&lt;3),0,$X316)))</f>
        <v>0</v>
      </c>
      <c r="AD316" s="85" t="str">
        <f>IF(AND(I316&lt;'Checklist Parameters'!$H$22,$I316&lt;&gt;0),"Y","")</f>
        <v/>
      </c>
      <c r="AE316" s="85" t="str">
        <f>IF($AD316="Y",0,IF('Checklist Parameters'!$H$25="","&lt;no limit&gt;",ROUNDDOWN((($I316-'Checklist Parameters'!$H$24)/'Checklist Parameters'!$H$25)+1,0)))</f>
        <v>&lt;no limit&gt;</v>
      </c>
      <c r="AF316" s="174">
        <f t="shared" si="29"/>
        <v>0</v>
      </c>
      <c r="AG316" s="85">
        <f t="shared" si="24"/>
        <v>0</v>
      </c>
      <c r="AH316" s="5"/>
      <c r="AI316" s="5"/>
      <c r="AJ316" s="5"/>
      <c r="AK316" s="5"/>
      <c r="AL316" s="5"/>
      <c r="AM316" s="5"/>
      <c r="AN316" s="5"/>
      <c r="AO316" s="5"/>
      <c r="AP316" s="5"/>
      <c r="AQ316" s="5"/>
      <c r="AR316" s="5"/>
      <c r="AS316" s="5"/>
    </row>
    <row r="317" spans="1:45" s="2" customFormat="1" ht="15">
      <c r="A317" s="391"/>
      <c r="B317" s="392"/>
      <c r="C317" s="393"/>
      <c r="D317" s="393"/>
      <c r="E317" s="393"/>
      <c r="F317" s="393"/>
      <c r="G317" s="393"/>
      <c r="H317" s="394"/>
      <c r="I317" s="394"/>
      <c r="J317" s="394"/>
      <c r="K317" s="394"/>
      <c r="L317" s="394"/>
      <c r="M317" s="394"/>
      <c r="N317" s="313">
        <f>IF(IF(I317&lt;'Checklist Parameters'!$H$22,0,($I317-$L317))&lt;0,0,IF(I317&lt;'Checklist Parameters'!$H$22,0,($I317-$L317)))</f>
        <v>0</v>
      </c>
      <c r="O317" s="394"/>
      <c r="P317" s="395"/>
      <c r="Q317" s="316">
        <f t="shared" si="25"/>
        <v>0</v>
      </c>
      <c r="R317" s="87">
        <f t="shared" si="26"/>
        <v>0</v>
      </c>
      <c r="S317" s="87">
        <f>IF('Checklist Parameters'!$H$60&lt;0.2,0.2,'Checklist Parameters'!$H$60)</f>
        <v>0.72</v>
      </c>
      <c r="T317" s="88">
        <f>IF($O317="",IF('Checklist District ID'!$C$43="Y",MAX($R317:$S317)*$I317,SUM($R317:$S317)*$I317),IF(O317&gt;0,Q317*S317))</f>
        <v>0</v>
      </c>
      <c r="U317" s="88">
        <f>IF(Q317&gt;0,((I317-T317)*'Formula Matrix'!$E$39),0)</f>
        <v>0</v>
      </c>
      <c r="V317" s="88">
        <f t="shared" si="27"/>
        <v>0</v>
      </c>
      <c r="W317" s="88">
        <f>IF(V317&gt;0,(V317*'Checklist Parameters'!$H$35),0)</f>
        <v>0</v>
      </c>
      <c r="X317" s="85">
        <f t="shared" si="28"/>
        <v>0</v>
      </c>
      <c r="Y317" s="148">
        <f>IF('Checklist Parameters'!$H$102&lt;&gt;"",(I317/43560)*'Checklist Parameters'!$H$102,"N/A")</f>
        <v>0</v>
      </c>
      <c r="Z317" s="154" t="str">
        <f>IF('Checklist Parameters'!$H$58&lt;&gt;"",((I317*'Checklist Parameters'!$H$58)*'Checklist Parameters'!$H$35)/1000,"N/A")</f>
        <v>N/A</v>
      </c>
      <c r="AA317" s="154">
        <f>IF('Checklist Parameters'!$H$101&lt;&gt;"",IFERROR(I317/'Checklist Parameters'!$H$101,0),"N/A")</f>
        <v>0</v>
      </c>
      <c r="AB317" s="148" t="str">
        <f>IF('Checklist Parameters'!$H$43&lt;&gt;"",(I317*'Checklist Parameters'!$H$43)/1000,"N/A")</f>
        <v>N/A</v>
      </c>
      <c r="AC317" s="85">
        <f>IF('Checklist Parameters'!$H$16="",$X317,IF(AND('Checklist Parameters'!$H$16&lt;$X317,'Checklist Parameters'!$H$16&gt;=3),'Checklist Parameters'!$H$16,IF(AND('Checklist Parameters'!$H$16&lt;$X317,'Checklist Parameters'!$H$16&lt;3),0,$X317)))</f>
        <v>0</v>
      </c>
      <c r="AD317" s="85" t="str">
        <f>IF(AND(I317&lt;'Checklist Parameters'!$H$22,$I317&lt;&gt;0),"Y","")</f>
        <v/>
      </c>
      <c r="AE317" s="85" t="str">
        <f>IF($AD317="Y",0,IF('Checklist Parameters'!$H$25="","&lt;no limit&gt;",ROUNDDOWN((($I317-'Checklist Parameters'!$H$24)/'Checklist Parameters'!$H$25)+1,0)))</f>
        <v>&lt;no limit&gt;</v>
      </c>
      <c r="AF317" s="174">
        <f t="shared" si="29"/>
        <v>0</v>
      </c>
      <c r="AG317" s="85">
        <f t="shared" si="24"/>
        <v>0</v>
      </c>
      <c r="AH317" s="5"/>
      <c r="AI317" s="5"/>
      <c r="AJ317" s="5"/>
      <c r="AK317" s="5"/>
      <c r="AL317" s="5"/>
      <c r="AM317" s="5"/>
      <c r="AN317" s="5"/>
      <c r="AO317" s="5"/>
      <c r="AP317" s="5"/>
      <c r="AQ317" s="5"/>
      <c r="AR317" s="5"/>
      <c r="AS317" s="5"/>
    </row>
    <row r="318" spans="1:45" s="2" customFormat="1" ht="15">
      <c r="A318" s="391"/>
      <c r="B318" s="392"/>
      <c r="C318" s="393"/>
      <c r="D318" s="393"/>
      <c r="E318" s="393"/>
      <c r="F318" s="393"/>
      <c r="G318" s="393"/>
      <c r="H318" s="394"/>
      <c r="I318" s="394"/>
      <c r="J318" s="394"/>
      <c r="K318" s="394"/>
      <c r="L318" s="394"/>
      <c r="M318" s="394"/>
      <c r="N318" s="313">
        <f>IF(IF(I318&lt;'Checklist Parameters'!$H$22,0,($I318-$L318))&lt;0,0,IF(I318&lt;'Checklist Parameters'!$H$22,0,($I318-$L318)))</f>
        <v>0</v>
      </c>
      <c r="O318" s="394"/>
      <c r="P318" s="395"/>
      <c r="Q318" s="316">
        <f t="shared" si="25"/>
        <v>0</v>
      </c>
      <c r="R318" s="87">
        <f t="shared" si="26"/>
        <v>0</v>
      </c>
      <c r="S318" s="87">
        <f>IF('Checklist Parameters'!$H$60&lt;0.2,0.2,'Checklist Parameters'!$H$60)</f>
        <v>0.72</v>
      </c>
      <c r="T318" s="88">
        <f>IF($O318="",IF('Checklist District ID'!$C$43="Y",MAX($R318:$S318)*$I318,SUM($R318:$S318)*$I318),IF(O318&gt;0,Q318*S318))</f>
        <v>0</v>
      </c>
      <c r="U318" s="88">
        <f>IF(Q318&gt;0,((I318-T318)*'Formula Matrix'!$E$39),0)</f>
        <v>0</v>
      </c>
      <c r="V318" s="88">
        <f t="shared" si="27"/>
        <v>0</v>
      </c>
      <c r="W318" s="88">
        <f>IF(V318&gt;0,(V318*'Checklist Parameters'!$H$35),0)</f>
        <v>0</v>
      </c>
      <c r="X318" s="85">
        <f t="shared" si="28"/>
        <v>0</v>
      </c>
      <c r="Y318" s="148">
        <f>IF('Checklist Parameters'!$H$102&lt;&gt;"",(I318/43560)*'Checklist Parameters'!$H$102,"N/A")</f>
        <v>0</v>
      </c>
      <c r="Z318" s="154" t="str">
        <f>IF('Checklist Parameters'!$H$58&lt;&gt;"",((I318*'Checklist Parameters'!$H$58)*'Checklist Parameters'!$H$35)/1000,"N/A")</f>
        <v>N/A</v>
      </c>
      <c r="AA318" s="154">
        <f>IF('Checklist Parameters'!$H$101&lt;&gt;"",IFERROR(I318/'Checklist Parameters'!$H$101,0),"N/A")</f>
        <v>0</v>
      </c>
      <c r="AB318" s="148" t="str">
        <f>IF('Checklist Parameters'!$H$43&lt;&gt;"",(I318*'Checklist Parameters'!$H$43)/1000,"N/A")</f>
        <v>N/A</v>
      </c>
      <c r="AC318" s="85">
        <f>IF('Checklist Parameters'!$H$16="",$X318,IF(AND('Checklist Parameters'!$H$16&lt;$X318,'Checklist Parameters'!$H$16&gt;=3),'Checklist Parameters'!$H$16,IF(AND('Checklist Parameters'!$H$16&lt;$X318,'Checklist Parameters'!$H$16&lt;3),0,$X318)))</f>
        <v>0</v>
      </c>
      <c r="AD318" s="85" t="str">
        <f>IF(AND(I318&lt;'Checklist Parameters'!$H$22,$I318&lt;&gt;0),"Y","")</f>
        <v/>
      </c>
      <c r="AE318" s="85" t="str">
        <f>IF($AD318="Y",0,IF('Checklist Parameters'!$H$25="","&lt;no limit&gt;",ROUNDDOWN((($I318-'Checklist Parameters'!$H$24)/'Checklist Parameters'!$H$25)+1,0)))</f>
        <v>&lt;no limit&gt;</v>
      </c>
      <c r="AF318" s="174">
        <f t="shared" si="29"/>
        <v>0</v>
      </c>
      <c r="AG318" s="85">
        <f t="shared" si="24"/>
        <v>0</v>
      </c>
      <c r="AH318" s="5"/>
      <c r="AI318" s="5"/>
      <c r="AJ318" s="5"/>
      <c r="AK318" s="5"/>
      <c r="AL318" s="5"/>
      <c r="AM318" s="5"/>
      <c r="AN318" s="5"/>
      <c r="AO318" s="5"/>
      <c r="AP318" s="5"/>
      <c r="AQ318" s="5"/>
      <c r="AR318" s="5"/>
      <c r="AS318" s="5"/>
    </row>
    <row r="319" spans="1:45" s="2" customFormat="1" ht="15">
      <c r="A319" s="391"/>
      <c r="B319" s="392"/>
      <c r="C319" s="393"/>
      <c r="D319" s="393"/>
      <c r="E319" s="393"/>
      <c r="F319" s="393"/>
      <c r="G319" s="393"/>
      <c r="H319" s="394"/>
      <c r="I319" s="394"/>
      <c r="J319" s="394"/>
      <c r="K319" s="394"/>
      <c r="L319" s="394"/>
      <c r="M319" s="394"/>
      <c r="N319" s="313">
        <f>IF(IF(I319&lt;'Checklist Parameters'!$H$22,0,($I319-$L319))&lt;0,0,IF(I319&lt;'Checklist Parameters'!$H$22,0,($I319-$L319)))</f>
        <v>0</v>
      </c>
      <c r="O319" s="394"/>
      <c r="P319" s="395"/>
      <c r="Q319" s="316">
        <f t="shared" si="25"/>
        <v>0</v>
      </c>
      <c r="R319" s="87">
        <f t="shared" si="26"/>
        <v>0</v>
      </c>
      <c r="S319" s="87">
        <f>IF('Checklist Parameters'!$H$60&lt;0.2,0.2,'Checklist Parameters'!$H$60)</f>
        <v>0.72</v>
      </c>
      <c r="T319" s="88">
        <f>IF($O319="",IF('Checklist District ID'!$C$43="Y",MAX($R319:$S319)*$I319,SUM($R319:$S319)*$I319),IF(O319&gt;0,Q319*S319))</f>
        <v>0</v>
      </c>
      <c r="U319" s="88">
        <f>IF(Q319&gt;0,((I319-T319)*'Formula Matrix'!$E$39),0)</f>
        <v>0</v>
      </c>
      <c r="V319" s="88">
        <f t="shared" si="27"/>
        <v>0</v>
      </c>
      <c r="W319" s="88">
        <f>IF(V319&gt;0,(V319*'Checklist Parameters'!$H$35),0)</f>
        <v>0</v>
      </c>
      <c r="X319" s="85">
        <f t="shared" si="28"/>
        <v>0</v>
      </c>
      <c r="Y319" s="148">
        <f>IF('Checklist Parameters'!$H$102&lt;&gt;"",(I319/43560)*'Checklist Parameters'!$H$102,"N/A")</f>
        <v>0</v>
      </c>
      <c r="Z319" s="154" t="str">
        <f>IF('Checklist Parameters'!$H$58&lt;&gt;"",((I319*'Checklist Parameters'!$H$58)*'Checklist Parameters'!$H$35)/1000,"N/A")</f>
        <v>N/A</v>
      </c>
      <c r="AA319" s="154">
        <f>IF('Checklist Parameters'!$H$101&lt;&gt;"",IFERROR(I319/'Checklist Parameters'!$H$101,0),"N/A")</f>
        <v>0</v>
      </c>
      <c r="AB319" s="148" t="str">
        <f>IF('Checklist Parameters'!$H$43&lt;&gt;"",(I319*'Checklist Parameters'!$H$43)/1000,"N/A")</f>
        <v>N/A</v>
      </c>
      <c r="AC319" s="85">
        <f>IF('Checklist Parameters'!$H$16="",$X319,IF(AND('Checklist Parameters'!$H$16&lt;$X319,'Checklist Parameters'!$H$16&gt;=3),'Checklist Parameters'!$H$16,IF(AND('Checklist Parameters'!$H$16&lt;$X319,'Checklist Parameters'!$H$16&lt;3),0,$X319)))</f>
        <v>0</v>
      </c>
      <c r="AD319" s="85" t="str">
        <f>IF(AND(I319&lt;'Checklist Parameters'!$H$22,$I319&lt;&gt;0),"Y","")</f>
        <v/>
      </c>
      <c r="AE319" s="85" t="str">
        <f>IF($AD319="Y",0,IF('Checklist Parameters'!$H$25="","&lt;no limit&gt;",ROUNDDOWN((($I319-'Checklist Parameters'!$H$24)/'Checklist Parameters'!$H$25)+1,0)))</f>
        <v>&lt;no limit&gt;</v>
      </c>
      <c r="AF319" s="174">
        <f t="shared" si="29"/>
        <v>0</v>
      </c>
      <c r="AG319" s="85">
        <f t="shared" si="24"/>
        <v>0</v>
      </c>
      <c r="AH319" s="5"/>
      <c r="AI319" s="5"/>
      <c r="AJ319" s="5"/>
      <c r="AK319" s="5"/>
      <c r="AL319" s="5"/>
      <c r="AM319" s="5"/>
      <c r="AN319" s="5"/>
      <c r="AO319" s="5"/>
      <c r="AP319" s="5"/>
      <c r="AQ319" s="5"/>
      <c r="AR319" s="5"/>
      <c r="AS319" s="5"/>
    </row>
    <row r="320" spans="1:45" s="2" customFormat="1" ht="15">
      <c r="A320" s="391"/>
      <c r="B320" s="392"/>
      <c r="C320" s="393"/>
      <c r="D320" s="393"/>
      <c r="E320" s="393"/>
      <c r="F320" s="393"/>
      <c r="G320" s="393"/>
      <c r="H320" s="394"/>
      <c r="I320" s="394"/>
      <c r="J320" s="394"/>
      <c r="K320" s="394"/>
      <c r="L320" s="394"/>
      <c r="M320" s="394"/>
      <c r="N320" s="313">
        <f>IF(IF(I320&lt;'Checklist Parameters'!$H$22,0,($I320-$L320))&lt;0,0,IF(I320&lt;'Checklist Parameters'!$H$22,0,($I320-$L320)))</f>
        <v>0</v>
      </c>
      <c r="O320" s="394"/>
      <c r="P320" s="395"/>
      <c r="Q320" s="316">
        <f t="shared" si="25"/>
        <v>0</v>
      </c>
      <c r="R320" s="87">
        <f t="shared" si="26"/>
        <v>0</v>
      </c>
      <c r="S320" s="87">
        <f>IF('Checklist Parameters'!$H$60&lt;0.2,0.2,'Checklist Parameters'!$H$60)</f>
        <v>0.72</v>
      </c>
      <c r="T320" s="88">
        <f>IF($O320="",IF('Checklist District ID'!$C$43="Y",MAX($R320:$S320)*$I320,SUM($R320:$S320)*$I320),IF(O320&gt;0,Q320*S320))</f>
        <v>0</v>
      </c>
      <c r="U320" s="88">
        <f>IF(Q320&gt;0,((I320-T320)*'Formula Matrix'!$E$39),0)</f>
        <v>0</v>
      </c>
      <c r="V320" s="88">
        <f t="shared" si="27"/>
        <v>0</v>
      </c>
      <c r="W320" s="88">
        <f>IF(V320&gt;0,(V320*'Checklist Parameters'!$H$35),0)</f>
        <v>0</v>
      </c>
      <c r="X320" s="85">
        <f t="shared" si="28"/>
        <v>0</v>
      </c>
      <c r="Y320" s="148">
        <f>IF('Checklist Parameters'!$H$102&lt;&gt;"",(I320/43560)*'Checklist Parameters'!$H$102,"N/A")</f>
        <v>0</v>
      </c>
      <c r="Z320" s="154" t="str">
        <f>IF('Checklist Parameters'!$H$58&lt;&gt;"",((I320*'Checklist Parameters'!$H$58)*'Checklist Parameters'!$H$35)/1000,"N/A")</f>
        <v>N/A</v>
      </c>
      <c r="AA320" s="154">
        <f>IF('Checklist Parameters'!$H$101&lt;&gt;"",IFERROR(I320/'Checklist Parameters'!$H$101,0),"N/A")</f>
        <v>0</v>
      </c>
      <c r="AB320" s="148" t="str">
        <f>IF('Checklist Parameters'!$H$43&lt;&gt;"",(I320*'Checklist Parameters'!$H$43)/1000,"N/A")</f>
        <v>N/A</v>
      </c>
      <c r="AC320" s="85">
        <f>IF('Checklist Parameters'!$H$16="",$X320,IF(AND('Checklist Parameters'!$H$16&lt;$X320,'Checklist Parameters'!$H$16&gt;=3),'Checklist Parameters'!$H$16,IF(AND('Checklist Parameters'!$H$16&lt;$X320,'Checklist Parameters'!$H$16&lt;3),0,$X320)))</f>
        <v>0</v>
      </c>
      <c r="AD320" s="85" t="str">
        <f>IF(AND(I320&lt;'Checklist Parameters'!$H$22,$I320&lt;&gt;0),"Y","")</f>
        <v/>
      </c>
      <c r="AE320" s="85" t="str">
        <f>IF($AD320="Y",0,IF('Checklist Parameters'!$H$25="","&lt;no limit&gt;",ROUNDDOWN((($I320-'Checklist Parameters'!$H$24)/'Checklist Parameters'!$H$25)+1,0)))</f>
        <v>&lt;no limit&gt;</v>
      </c>
      <c r="AF320" s="174">
        <f t="shared" si="29"/>
        <v>0</v>
      </c>
      <c r="AG320" s="85">
        <f t="shared" si="24"/>
        <v>0</v>
      </c>
      <c r="AH320" s="5"/>
      <c r="AI320" s="5"/>
      <c r="AJ320" s="5"/>
      <c r="AK320" s="5"/>
      <c r="AL320" s="5"/>
      <c r="AM320" s="5"/>
      <c r="AN320" s="5"/>
      <c r="AO320" s="5"/>
      <c r="AP320" s="5"/>
      <c r="AQ320" s="5"/>
      <c r="AR320" s="5"/>
      <c r="AS320" s="5"/>
    </row>
    <row r="321" spans="1:45" s="2" customFormat="1" ht="15">
      <c r="A321" s="391"/>
      <c r="B321" s="392"/>
      <c r="C321" s="393"/>
      <c r="D321" s="393"/>
      <c r="E321" s="393"/>
      <c r="F321" s="393"/>
      <c r="G321" s="393"/>
      <c r="H321" s="394"/>
      <c r="I321" s="394"/>
      <c r="J321" s="394"/>
      <c r="K321" s="394"/>
      <c r="L321" s="394"/>
      <c r="M321" s="394"/>
      <c r="N321" s="313">
        <f>IF(IF(I321&lt;'Checklist Parameters'!$H$22,0,($I321-$L321))&lt;0,0,IF(I321&lt;'Checklist Parameters'!$H$22,0,($I321-$L321)))</f>
        <v>0</v>
      </c>
      <c r="O321" s="394"/>
      <c r="P321" s="395"/>
      <c r="Q321" s="316">
        <f t="shared" si="25"/>
        <v>0</v>
      </c>
      <c r="R321" s="87">
        <f t="shared" si="26"/>
        <v>0</v>
      </c>
      <c r="S321" s="87">
        <f>IF('Checklist Parameters'!$H$60&lt;0.2,0.2,'Checklist Parameters'!$H$60)</f>
        <v>0.72</v>
      </c>
      <c r="T321" s="88">
        <f>IF($O321="",IF('Checklist District ID'!$C$43="Y",MAX($R321:$S321)*$I321,SUM($R321:$S321)*$I321),IF(O321&gt;0,Q321*S321))</f>
        <v>0</v>
      </c>
      <c r="U321" s="88">
        <f>IF(Q321&gt;0,((I321-T321)*'Formula Matrix'!$E$39),0)</f>
        <v>0</v>
      </c>
      <c r="V321" s="88">
        <f t="shared" si="27"/>
        <v>0</v>
      </c>
      <c r="W321" s="88">
        <f>IF(V321&gt;0,(V321*'Checklist Parameters'!$H$35),0)</f>
        <v>0</v>
      </c>
      <c r="X321" s="85">
        <f t="shared" si="28"/>
        <v>0</v>
      </c>
      <c r="Y321" s="148">
        <f>IF('Checklist Parameters'!$H$102&lt;&gt;"",(I321/43560)*'Checklist Parameters'!$H$102,"N/A")</f>
        <v>0</v>
      </c>
      <c r="Z321" s="154" t="str">
        <f>IF('Checklist Parameters'!$H$58&lt;&gt;"",((I321*'Checklist Parameters'!$H$58)*'Checklist Parameters'!$H$35)/1000,"N/A")</f>
        <v>N/A</v>
      </c>
      <c r="AA321" s="154">
        <f>IF('Checklist Parameters'!$H$101&lt;&gt;"",IFERROR(I321/'Checklist Parameters'!$H$101,0),"N/A")</f>
        <v>0</v>
      </c>
      <c r="AB321" s="148" t="str">
        <f>IF('Checklist Parameters'!$H$43&lt;&gt;"",(I321*'Checklist Parameters'!$H$43)/1000,"N/A")</f>
        <v>N/A</v>
      </c>
      <c r="AC321" s="85">
        <f>IF('Checklist Parameters'!$H$16="",$X321,IF(AND('Checklist Parameters'!$H$16&lt;$X321,'Checklist Parameters'!$H$16&gt;=3),'Checklist Parameters'!$H$16,IF(AND('Checklist Parameters'!$H$16&lt;$X321,'Checklist Parameters'!$H$16&lt;3),0,$X321)))</f>
        <v>0</v>
      </c>
      <c r="AD321" s="85" t="str">
        <f>IF(AND(I321&lt;'Checklist Parameters'!$H$22,$I321&lt;&gt;0),"Y","")</f>
        <v/>
      </c>
      <c r="AE321" s="85" t="str">
        <f>IF($AD321="Y",0,IF('Checklist Parameters'!$H$25="","&lt;no limit&gt;",ROUNDDOWN((($I321-'Checklist Parameters'!$H$24)/'Checklist Parameters'!$H$25)+1,0)))</f>
        <v>&lt;no limit&gt;</v>
      </c>
      <c r="AF321" s="174">
        <f t="shared" si="29"/>
        <v>0</v>
      </c>
      <c r="AG321" s="85">
        <f t="shared" si="24"/>
        <v>0</v>
      </c>
      <c r="AH321" s="5"/>
      <c r="AI321" s="5"/>
      <c r="AJ321" s="5"/>
      <c r="AK321" s="5"/>
      <c r="AL321" s="5"/>
      <c r="AM321" s="5"/>
      <c r="AN321" s="5"/>
      <c r="AO321" s="5"/>
      <c r="AP321" s="5"/>
      <c r="AQ321" s="5"/>
      <c r="AR321" s="5"/>
      <c r="AS321" s="5"/>
    </row>
    <row r="322" spans="1:45" s="2" customFormat="1" ht="15">
      <c r="A322" s="391"/>
      <c r="B322" s="392"/>
      <c r="C322" s="393"/>
      <c r="D322" s="393"/>
      <c r="E322" s="393"/>
      <c r="F322" s="393"/>
      <c r="G322" s="393"/>
      <c r="H322" s="394"/>
      <c r="I322" s="394"/>
      <c r="J322" s="394"/>
      <c r="K322" s="394"/>
      <c r="L322" s="394"/>
      <c r="M322" s="394"/>
      <c r="N322" s="313">
        <f>IF(IF(I322&lt;'Checklist Parameters'!$H$22,0,($I322-$L322))&lt;0,0,IF(I322&lt;'Checklist Parameters'!$H$22,0,($I322-$L322)))</f>
        <v>0</v>
      </c>
      <c r="O322" s="394"/>
      <c r="P322" s="395"/>
      <c r="Q322" s="316">
        <f t="shared" si="25"/>
        <v>0</v>
      </c>
      <c r="R322" s="87">
        <f t="shared" si="26"/>
        <v>0</v>
      </c>
      <c r="S322" s="87">
        <f>IF('Checklist Parameters'!$H$60&lt;0.2,0.2,'Checklist Parameters'!$H$60)</f>
        <v>0.72</v>
      </c>
      <c r="T322" s="88">
        <f>IF($O322="",IF('Checklist District ID'!$C$43="Y",MAX($R322:$S322)*$I322,SUM($R322:$S322)*$I322),IF(O322&gt;0,Q322*S322))</f>
        <v>0</v>
      </c>
      <c r="U322" s="88">
        <f>IF(Q322&gt;0,((I322-T322)*'Formula Matrix'!$E$39),0)</f>
        <v>0</v>
      </c>
      <c r="V322" s="88">
        <f t="shared" si="27"/>
        <v>0</v>
      </c>
      <c r="W322" s="88">
        <f>IF(V322&gt;0,(V322*'Checklist Parameters'!$H$35),0)</f>
        <v>0</v>
      </c>
      <c r="X322" s="85">
        <f t="shared" si="28"/>
        <v>0</v>
      </c>
      <c r="Y322" s="148">
        <f>IF('Checklist Parameters'!$H$102&lt;&gt;"",(I322/43560)*'Checklist Parameters'!$H$102,"N/A")</f>
        <v>0</v>
      </c>
      <c r="Z322" s="154" t="str">
        <f>IF('Checklist Parameters'!$H$58&lt;&gt;"",((I322*'Checklist Parameters'!$H$58)*'Checklist Parameters'!$H$35)/1000,"N/A")</f>
        <v>N/A</v>
      </c>
      <c r="AA322" s="154">
        <f>IF('Checklist Parameters'!$H$101&lt;&gt;"",IFERROR(I322/'Checklist Parameters'!$H$101,0),"N/A")</f>
        <v>0</v>
      </c>
      <c r="AB322" s="148" t="str">
        <f>IF('Checklist Parameters'!$H$43&lt;&gt;"",(I322*'Checklist Parameters'!$H$43)/1000,"N/A")</f>
        <v>N/A</v>
      </c>
      <c r="AC322" s="85">
        <f>IF('Checklist Parameters'!$H$16="",$X322,IF(AND('Checklist Parameters'!$H$16&lt;$X322,'Checklist Parameters'!$H$16&gt;=3),'Checklist Parameters'!$H$16,IF(AND('Checklist Parameters'!$H$16&lt;$X322,'Checklist Parameters'!$H$16&lt;3),0,$X322)))</f>
        <v>0</v>
      </c>
      <c r="AD322" s="85" t="str">
        <f>IF(AND(I322&lt;'Checklist Parameters'!$H$22,$I322&lt;&gt;0),"Y","")</f>
        <v/>
      </c>
      <c r="AE322" s="85" t="str">
        <f>IF($AD322="Y",0,IF('Checklist Parameters'!$H$25="","&lt;no limit&gt;",ROUNDDOWN((($I322-'Checklist Parameters'!$H$24)/'Checklist Parameters'!$H$25)+1,0)))</f>
        <v>&lt;no limit&gt;</v>
      </c>
      <c r="AF322" s="174">
        <f t="shared" si="29"/>
        <v>0</v>
      </c>
      <c r="AG322" s="85">
        <f t="shared" si="24"/>
        <v>0</v>
      </c>
      <c r="AH322" s="5"/>
      <c r="AI322" s="5"/>
      <c r="AJ322" s="5"/>
      <c r="AK322" s="5"/>
      <c r="AL322" s="5"/>
      <c r="AM322" s="5"/>
      <c r="AN322" s="5"/>
      <c r="AO322" s="5"/>
      <c r="AP322" s="5"/>
      <c r="AQ322" s="5"/>
      <c r="AR322" s="5"/>
      <c r="AS322" s="5"/>
    </row>
    <row r="323" spans="1:45" s="2" customFormat="1" ht="15">
      <c r="A323" s="391"/>
      <c r="B323" s="392"/>
      <c r="C323" s="393"/>
      <c r="D323" s="393"/>
      <c r="E323" s="393"/>
      <c r="F323" s="393"/>
      <c r="G323" s="393"/>
      <c r="H323" s="394"/>
      <c r="I323" s="394"/>
      <c r="J323" s="394"/>
      <c r="K323" s="394"/>
      <c r="L323" s="394"/>
      <c r="M323" s="394"/>
      <c r="N323" s="313">
        <f>IF(IF(I323&lt;'Checklist Parameters'!$H$22,0,($I323-$L323))&lt;0,0,IF(I323&lt;'Checklist Parameters'!$H$22,0,($I323-$L323)))</f>
        <v>0</v>
      </c>
      <c r="O323" s="394"/>
      <c r="P323" s="395"/>
      <c r="Q323" s="316">
        <f t="shared" si="25"/>
        <v>0</v>
      </c>
      <c r="R323" s="87">
        <f t="shared" si="26"/>
        <v>0</v>
      </c>
      <c r="S323" s="87">
        <f>IF('Checklist Parameters'!$H$60&lt;0.2,0.2,'Checklist Parameters'!$H$60)</f>
        <v>0.72</v>
      </c>
      <c r="T323" s="88">
        <f>IF($O323="",IF('Checklist District ID'!$C$43="Y",MAX($R323:$S323)*$I323,SUM($R323:$S323)*$I323),IF(O323&gt;0,Q323*S323))</f>
        <v>0</v>
      </c>
      <c r="U323" s="88">
        <f>IF(Q323&gt;0,((I323-T323)*'Formula Matrix'!$E$39),0)</f>
        <v>0</v>
      </c>
      <c r="V323" s="88">
        <f t="shared" si="27"/>
        <v>0</v>
      </c>
      <c r="W323" s="88">
        <f>IF(V323&gt;0,(V323*'Checklist Parameters'!$H$35),0)</f>
        <v>0</v>
      </c>
      <c r="X323" s="85">
        <f t="shared" si="28"/>
        <v>0</v>
      </c>
      <c r="Y323" s="148">
        <f>IF('Checklist Parameters'!$H$102&lt;&gt;"",(I323/43560)*'Checklist Parameters'!$H$102,"N/A")</f>
        <v>0</v>
      </c>
      <c r="Z323" s="154" t="str">
        <f>IF('Checklist Parameters'!$H$58&lt;&gt;"",((I323*'Checklist Parameters'!$H$58)*'Checklist Parameters'!$H$35)/1000,"N/A")</f>
        <v>N/A</v>
      </c>
      <c r="AA323" s="154">
        <f>IF('Checklist Parameters'!$H$101&lt;&gt;"",IFERROR(I323/'Checklist Parameters'!$H$101,0),"N/A")</f>
        <v>0</v>
      </c>
      <c r="AB323" s="148" t="str">
        <f>IF('Checklist Parameters'!$H$43&lt;&gt;"",(I323*'Checklist Parameters'!$H$43)/1000,"N/A")</f>
        <v>N/A</v>
      </c>
      <c r="AC323" s="85">
        <f>IF('Checklist Parameters'!$H$16="",$X323,IF(AND('Checklist Parameters'!$H$16&lt;$X323,'Checklist Parameters'!$H$16&gt;=3),'Checklist Parameters'!$H$16,IF(AND('Checklist Parameters'!$H$16&lt;$X323,'Checklist Parameters'!$H$16&lt;3),0,$X323)))</f>
        <v>0</v>
      </c>
      <c r="AD323" s="85" t="str">
        <f>IF(AND(I323&lt;'Checklist Parameters'!$H$22,$I323&lt;&gt;0),"Y","")</f>
        <v/>
      </c>
      <c r="AE323" s="85" t="str">
        <f>IF($AD323="Y",0,IF('Checklist Parameters'!$H$25="","&lt;no limit&gt;",ROUNDDOWN((($I323-'Checklist Parameters'!$H$24)/'Checklist Parameters'!$H$25)+1,0)))</f>
        <v>&lt;no limit&gt;</v>
      </c>
      <c r="AF323" s="174">
        <f t="shared" si="29"/>
        <v>0</v>
      </c>
      <c r="AG323" s="85">
        <f t="shared" si="24"/>
        <v>0</v>
      </c>
      <c r="AH323" s="5"/>
      <c r="AI323" s="5"/>
      <c r="AJ323" s="5"/>
      <c r="AK323" s="5"/>
      <c r="AL323" s="5"/>
      <c r="AM323" s="5"/>
      <c r="AN323" s="5"/>
      <c r="AO323" s="5"/>
      <c r="AP323" s="5"/>
      <c r="AQ323" s="5"/>
      <c r="AR323" s="5"/>
      <c r="AS323" s="5"/>
    </row>
    <row r="324" spans="1:45" s="2" customFormat="1" ht="15">
      <c r="A324" s="391"/>
      <c r="B324" s="392"/>
      <c r="C324" s="393"/>
      <c r="D324" s="393"/>
      <c r="E324" s="393"/>
      <c r="F324" s="393"/>
      <c r="G324" s="393"/>
      <c r="H324" s="394"/>
      <c r="I324" s="394"/>
      <c r="J324" s="394"/>
      <c r="K324" s="394"/>
      <c r="L324" s="394"/>
      <c r="M324" s="394"/>
      <c r="N324" s="313">
        <f>IF(IF(I324&lt;'Checklist Parameters'!$H$22,0,($I324-$L324))&lt;0,0,IF(I324&lt;'Checklist Parameters'!$H$22,0,($I324-$L324)))</f>
        <v>0</v>
      </c>
      <c r="O324" s="394"/>
      <c r="P324" s="395"/>
      <c r="Q324" s="316">
        <f t="shared" si="25"/>
        <v>0</v>
      </c>
      <c r="R324" s="87">
        <f t="shared" si="26"/>
        <v>0</v>
      </c>
      <c r="S324" s="87">
        <f>IF('Checklist Parameters'!$H$60&lt;0.2,0.2,'Checklist Parameters'!$H$60)</f>
        <v>0.72</v>
      </c>
      <c r="T324" s="88">
        <f>IF($O324="",IF('Checklist District ID'!$C$43="Y",MAX($R324:$S324)*$I324,SUM($R324:$S324)*$I324),IF(O324&gt;0,Q324*S324))</f>
        <v>0</v>
      </c>
      <c r="U324" s="88">
        <f>IF(Q324&gt;0,((I324-T324)*'Formula Matrix'!$E$39),0)</f>
        <v>0</v>
      </c>
      <c r="V324" s="88">
        <f t="shared" si="27"/>
        <v>0</v>
      </c>
      <c r="W324" s="88">
        <f>IF(V324&gt;0,(V324*'Checklist Parameters'!$H$35),0)</f>
        <v>0</v>
      </c>
      <c r="X324" s="85">
        <f t="shared" si="28"/>
        <v>0</v>
      </c>
      <c r="Y324" s="148">
        <f>IF('Checklist Parameters'!$H$102&lt;&gt;"",(I324/43560)*'Checklist Parameters'!$H$102,"N/A")</f>
        <v>0</v>
      </c>
      <c r="Z324" s="154" t="str">
        <f>IF('Checklist Parameters'!$H$58&lt;&gt;"",((I324*'Checklist Parameters'!$H$58)*'Checklist Parameters'!$H$35)/1000,"N/A")</f>
        <v>N/A</v>
      </c>
      <c r="AA324" s="154">
        <f>IF('Checklist Parameters'!$H$101&lt;&gt;"",IFERROR(I324/'Checklist Parameters'!$H$101,0),"N/A")</f>
        <v>0</v>
      </c>
      <c r="AB324" s="148" t="str">
        <f>IF('Checklist Parameters'!$H$43&lt;&gt;"",(I324*'Checklist Parameters'!$H$43)/1000,"N/A")</f>
        <v>N/A</v>
      </c>
      <c r="AC324" s="85">
        <f>IF('Checklist Parameters'!$H$16="",$X324,IF(AND('Checklist Parameters'!$H$16&lt;$X324,'Checklist Parameters'!$H$16&gt;=3),'Checklist Parameters'!$H$16,IF(AND('Checklist Parameters'!$H$16&lt;$X324,'Checklist Parameters'!$H$16&lt;3),0,$X324)))</f>
        <v>0</v>
      </c>
      <c r="AD324" s="85" t="str">
        <f>IF(AND(I324&lt;'Checklist Parameters'!$H$22,$I324&lt;&gt;0),"Y","")</f>
        <v/>
      </c>
      <c r="AE324" s="85" t="str">
        <f>IF($AD324="Y",0,IF('Checklist Parameters'!$H$25="","&lt;no limit&gt;",ROUNDDOWN((($I324-'Checklist Parameters'!$H$24)/'Checklist Parameters'!$H$25)+1,0)))</f>
        <v>&lt;no limit&gt;</v>
      </c>
      <c r="AF324" s="174">
        <f t="shared" si="29"/>
        <v>0</v>
      </c>
      <c r="AG324" s="85">
        <f t="shared" si="24"/>
        <v>0</v>
      </c>
      <c r="AH324" s="5"/>
      <c r="AI324" s="5"/>
      <c r="AJ324" s="5"/>
      <c r="AK324" s="5"/>
      <c r="AL324" s="5"/>
      <c r="AM324" s="5"/>
      <c r="AN324" s="5"/>
      <c r="AO324" s="5"/>
      <c r="AP324" s="5"/>
      <c r="AQ324" s="5"/>
      <c r="AR324" s="5"/>
      <c r="AS324" s="5"/>
    </row>
    <row r="325" spans="1:45" s="2" customFormat="1" ht="15">
      <c r="A325" s="391"/>
      <c r="B325" s="392"/>
      <c r="C325" s="393"/>
      <c r="D325" s="393"/>
      <c r="E325" s="393"/>
      <c r="F325" s="393"/>
      <c r="G325" s="393"/>
      <c r="H325" s="394"/>
      <c r="I325" s="394"/>
      <c r="J325" s="394"/>
      <c r="K325" s="394"/>
      <c r="L325" s="394"/>
      <c r="M325" s="394"/>
      <c r="N325" s="313">
        <f>IF(IF(I325&lt;'Checklist Parameters'!$H$22,0,($I325-$L325))&lt;0,0,IF(I325&lt;'Checklist Parameters'!$H$22,0,($I325-$L325)))</f>
        <v>0</v>
      </c>
      <c r="O325" s="394"/>
      <c r="P325" s="395"/>
      <c r="Q325" s="316">
        <f t="shared" si="25"/>
        <v>0</v>
      </c>
      <c r="R325" s="87">
        <f t="shared" si="26"/>
        <v>0</v>
      </c>
      <c r="S325" s="87">
        <f>IF('Checklist Parameters'!$H$60&lt;0.2,0.2,'Checklist Parameters'!$H$60)</f>
        <v>0.72</v>
      </c>
      <c r="T325" s="88">
        <f>IF($O325="",IF('Checklist District ID'!$C$43="Y",MAX($R325:$S325)*$I325,SUM($R325:$S325)*$I325),IF(O325&gt;0,Q325*S325))</f>
        <v>0</v>
      </c>
      <c r="U325" s="88">
        <f>IF(Q325&gt;0,((I325-T325)*'Formula Matrix'!$E$39),0)</f>
        <v>0</v>
      </c>
      <c r="V325" s="88">
        <f t="shared" si="27"/>
        <v>0</v>
      </c>
      <c r="W325" s="88">
        <f>IF(V325&gt;0,(V325*'Checklist Parameters'!$H$35),0)</f>
        <v>0</v>
      </c>
      <c r="X325" s="85">
        <f t="shared" si="28"/>
        <v>0</v>
      </c>
      <c r="Y325" s="148">
        <f>IF('Checklist Parameters'!$H$102&lt;&gt;"",(I325/43560)*'Checklist Parameters'!$H$102,"N/A")</f>
        <v>0</v>
      </c>
      <c r="Z325" s="154" t="str">
        <f>IF('Checklist Parameters'!$H$58&lt;&gt;"",((I325*'Checklist Parameters'!$H$58)*'Checklist Parameters'!$H$35)/1000,"N/A")</f>
        <v>N/A</v>
      </c>
      <c r="AA325" s="154">
        <f>IF('Checklist Parameters'!$H$101&lt;&gt;"",IFERROR(I325/'Checklist Parameters'!$H$101,0),"N/A")</f>
        <v>0</v>
      </c>
      <c r="AB325" s="148" t="str">
        <f>IF('Checklist Parameters'!$H$43&lt;&gt;"",(I325*'Checklist Parameters'!$H$43)/1000,"N/A")</f>
        <v>N/A</v>
      </c>
      <c r="AC325" s="85">
        <f>IF('Checklist Parameters'!$H$16="",$X325,IF(AND('Checklist Parameters'!$H$16&lt;$X325,'Checklist Parameters'!$H$16&gt;=3),'Checklist Parameters'!$H$16,IF(AND('Checklist Parameters'!$H$16&lt;$X325,'Checklist Parameters'!$H$16&lt;3),0,$X325)))</f>
        <v>0</v>
      </c>
      <c r="AD325" s="85" t="str">
        <f>IF(AND(I325&lt;'Checklist Parameters'!$H$22,$I325&lt;&gt;0),"Y","")</f>
        <v/>
      </c>
      <c r="AE325" s="85" t="str">
        <f>IF($AD325="Y",0,IF('Checklist Parameters'!$H$25="","&lt;no limit&gt;",ROUNDDOWN((($I325-'Checklist Parameters'!$H$24)/'Checklist Parameters'!$H$25)+1,0)))</f>
        <v>&lt;no limit&gt;</v>
      </c>
      <c r="AF325" s="174">
        <f t="shared" si="29"/>
        <v>0</v>
      </c>
      <c r="AG325" s="85">
        <f t="shared" si="24"/>
        <v>0</v>
      </c>
      <c r="AH325" s="5"/>
      <c r="AI325" s="5"/>
      <c r="AJ325" s="5"/>
      <c r="AK325" s="5"/>
      <c r="AL325" s="5"/>
      <c r="AM325" s="5"/>
      <c r="AN325" s="5"/>
      <c r="AO325" s="5"/>
      <c r="AP325" s="5"/>
      <c r="AQ325" s="5"/>
      <c r="AR325" s="5"/>
      <c r="AS325" s="5"/>
    </row>
    <row r="326" spans="1:45" s="2" customFormat="1" ht="15">
      <c r="A326" s="391"/>
      <c r="B326" s="392"/>
      <c r="C326" s="393"/>
      <c r="D326" s="393"/>
      <c r="E326" s="393"/>
      <c r="F326" s="393"/>
      <c r="G326" s="393"/>
      <c r="H326" s="394"/>
      <c r="I326" s="394"/>
      <c r="J326" s="394"/>
      <c r="K326" s="394"/>
      <c r="L326" s="394"/>
      <c r="M326" s="394"/>
      <c r="N326" s="313">
        <f>IF(IF(I326&lt;'Checklist Parameters'!$H$22,0,($I326-$L326))&lt;0,0,IF(I326&lt;'Checklist Parameters'!$H$22,0,($I326-$L326)))</f>
        <v>0</v>
      </c>
      <c r="O326" s="394"/>
      <c r="P326" s="395"/>
      <c r="Q326" s="316">
        <f t="shared" si="25"/>
        <v>0</v>
      </c>
      <c r="R326" s="87">
        <f t="shared" si="26"/>
        <v>0</v>
      </c>
      <c r="S326" s="87">
        <f>IF('Checklist Parameters'!$H$60&lt;0.2,0.2,'Checklist Parameters'!$H$60)</f>
        <v>0.72</v>
      </c>
      <c r="T326" s="88">
        <f>IF($O326="",IF('Checklist District ID'!$C$43="Y",MAX($R326:$S326)*$I326,SUM($R326:$S326)*$I326),IF(O326&gt;0,Q326*S326))</f>
        <v>0</v>
      </c>
      <c r="U326" s="88">
        <f>IF(Q326&gt;0,((I326-T326)*'Formula Matrix'!$E$39),0)</f>
        <v>0</v>
      </c>
      <c r="V326" s="88">
        <f t="shared" si="27"/>
        <v>0</v>
      </c>
      <c r="W326" s="88">
        <f>IF(V326&gt;0,(V326*'Checklist Parameters'!$H$35),0)</f>
        <v>0</v>
      </c>
      <c r="X326" s="85">
        <f t="shared" si="28"/>
        <v>0</v>
      </c>
      <c r="Y326" s="148">
        <f>IF('Checklist Parameters'!$H$102&lt;&gt;"",(I326/43560)*'Checklist Parameters'!$H$102,"N/A")</f>
        <v>0</v>
      </c>
      <c r="Z326" s="154" t="str">
        <f>IF('Checklist Parameters'!$H$58&lt;&gt;"",((I326*'Checklist Parameters'!$H$58)*'Checklist Parameters'!$H$35)/1000,"N/A")</f>
        <v>N/A</v>
      </c>
      <c r="AA326" s="154">
        <f>IF('Checklist Parameters'!$H$101&lt;&gt;"",IFERROR(I326/'Checklist Parameters'!$H$101,0),"N/A")</f>
        <v>0</v>
      </c>
      <c r="AB326" s="148" t="str">
        <f>IF('Checklist Parameters'!$H$43&lt;&gt;"",(I326*'Checklist Parameters'!$H$43)/1000,"N/A")</f>
        <v>N/A</v>
      </c>
      <c r="AC326" s="85">
        <f>IF('Checklist Parameters'!$H$16="",$X326,IF(AND('Checklist Parameters'!$H$16&lt;$X326,'Checklist Parameters'!$H$16&gt;=3),'Checklist Parameters'!$H$16,IF(AND('Checklist Parameters'!$H$16&lt;$X326,'Checklist Parameters'!$H$16&lt;3),0,$X326)))</f>
        <v>0</v>
      </c>
      <c r="AD326" s="85" t="str">
        <f>IF(AND(I326&lt;'Checklist Parameters'!$H$22,$I326&lt;&gt;0),"Y","")</f>
        <v/>
      </c>
      <c r="AE326" s="85" t="str">
        <f>IF($AD326="Y",0,IF('Checklist Parameters'!$H$25="","&lt;no limit&gt;",ROUNDDOWN((($I326-'Checklist Parameters'!$H$24)/'Checklist Parameters'!$H$25)+1,0)))</f>
        <v>&lt;no limit&gt;</v>
      </c>
      <c r="AF326" s="174">
        <f t="shared" si="29"/>
        <v>0</v>
      </c>
      <c r="AG326" s="85">
        <f t="shared" si="24"/>
        <v>0</v>
      </c>
      <c r="AH326" s="5"/>
      <c r="AI326" s="5"/>
      <c r="AJ326" s="5"/>
      <c r="AK326" s="5"/>
      <c r="AL326" s="5"/>
      <c r="AM326" s="5"/>
      <c r="AN326" s="5"/>
      <c r="AO326" s="5"/>
      <c r="AP326" s="5"/>
      <c r="AQ326" s="5"/>
      <c r="AR326" s="5"/>
      <c r="AS326" s="5"/>
    </row>
    <row r="327" spans="1:45" s="2" customFormat="1" ht="15">
      <c r="A327" s="391"/>
      <c r="B327" s="392"/>
      <c r="C327" s="393"/>
      <c r="D327" s="393"/>
      <c r="E327" s="393"/>
      <c r="F327" s="393"/>
      <c r="G327" s="393"/>
      <c r="H327" s="394"/>
      <c r="I327" s="394"/>
      <c r="J327" s="394"/>
      <c r="K327" s="394"/>
      <c r="L327" s="394"/>
      <c r="M327" s="394"/>
      <c r="N327" s="313">
        <f>IF(IF(I327&lt;'Checklist Parameters'!$H$22,0,($I327-$L327))&lt;0,0,IF(I327&lt;'Checklist Parameters'!$H$22,0,($I327-$L327)))</f>
        <v>0</v>
      </c>
      <c r="O327" s="394"/>
      <c r="P327" s="395"/>
      <c r="Q327" s="316">
        <f t="shared" si="25"/>
        <v>0</v>
      </c>
      <c r="R327" s="87">
        <f t="shared" si="26"/>
        <v>0</v>
      </c>
      <c r="S327" s="87">
        <f>IF('Checklist Parameters'!$H$60&lt;0.2,0.2,'Checklist Parameters'!$H$60)</f>
        <v>0.72</v>
      </c>
      <c r="T327" s="88">
        <f>IF($O327="",IF('Checklist District ID'!$C$43="Y",MAX($R327:$S327)*$I327,SUM($R327:$S327)*$I327),IF(O327&gt;0,Q327*S327))</f>
        <v>0</v>
      </c>
      <c r="U327" s="88">
        <f>IF(Q327&gt;0,((I327-T327)*'Formula Matrix'!$E$39),0)</f>
        <v>0</v>
      </c>
      <c r="V327" s="88">
        <f t="shared" si="27"/>
        <v>0</v>
      </c>
      <c r="W327" s="88">
        <f>IF(V327&gt;0,(V327*'Checklist Parameters'!$H$35),0)</f>
        <v>0</v>
      </c>
      <c r="X327" s="85">
        <f t="shared" si="28"/>
        <v>0</v>
      </c>
      <c r="Y327" s="148">
        <f>IF('Checklist Parameters'!$H$102&lt;&gt;"",(I327/43560)*'Checklist Parameters'!$H$102,"N/A")</f>
        <v>0</v>
      </c>
      <c r="Z327" s="154" t="str">
        <f>IF('Checklist Parameters'!$H$58&lt;&gt;"",((I327*'Checklist Parameters'!$H$58)*'Checklist Parameters'!$H$35)/1000,"N/A")</f>
        <v>N/A</v>
      </c>
      <c r="AA327" s="154">
        <f>IF('Checklist Parameters'!$H$101&lt;&gt;"",IFERROR(I327/'Checklist Parameters'!$H$101,0),"N/A")</f>
        <v>0</v>
      </c>
      <c r="AB327" s="148" t="str">
        <f>IF('Checklist Parameters'!$H$43&lt;&gt;"",(I327*'Checklist Parameters'!$H$43)/1000,"N/A")</f>
        <v>N/A</v>
      </c>
      <c r="AC327" s="85">
        <f>IF('Checklist Parameters'!$H$16="",$X327,IF(AND('Checklist Parameters'!$H$16&lt;$X327,'Checklist Parameters'!$H$16&gt;=3),'Checklist Parameters'!$H$16,IF(AND('Checklist Parameters'!$H$16&lt;$X327,'Checklist Parameters'!$H$16&lt;3),0,$X327)))</f>
        <v>0</v>
      </c>
      <c r="AD327" s="85" t="str">
        <f>IF(AND(I327&lt;'Checklist Parameters'!$H$22,$I327&lt;&gt;0),"Y","")</f>
        <v/>
      </c>
      <c r="AE327" s="85" t="str">
        <f>IF($AD327="Y",0,IF('Checklist Parameters'!$H$25="","&lt;no limit&gt;",ROUNDDOWN((($I327-'Checklist Parameters'!$H$24)/'Checklist Parameters'!$H$25)+1,0)))</f>
        <v>&lt;no limit&gt;</v>
      </c>
      <c r="AF327" s="174">
        <f t="shared" si="29"/>
        <v>0</v>
      </c>
      <c r="AG327" s="85">
        <f t="shared" si="24"/>
        <v>0</v>
      </c>
      <c r="AH327" s="5"/>
      <c r="AI327" s="5"/>
      <c r="AJ327" s="5"/>
      <c r="AK327" s="5"/>
      <c r="AL327" s="5"/>
      <c r="AM327" s="5"/>
      <c r="AN327" s="5"/>
      <c r="AO327" s="5"/>
      <c r="AP327" s="5"/>
      <c r="AQ327" s="5"/>
      <c r="AR327" s="5"/>
      <c r="AS327" s="5"/>
    </row>
    <row r="328" spans="1:45" s="2" customFormat="1" ht="15">
      <c r="A328" s="391"/>
      <c r="B328" s="392"/>
      <c r="C328" s="393"/>
      <c r="D328" s="393"/>
      <c r="E328" s="393"/>
      <c r="F328" s="393"/>
      <c r="G328" s="393"/>
      <c r="H328" s="394"/>
      <c r="I328" s="394"/>
      <c r="J328" s="394"/>
      <c r="K328" s="394"/>
      <c r="L328" s="394"/>
      <c r="M328" s="394"/>
      <c r="N328" s="313">
        <f>IF(IF(I328&lt;'Checklist Parameters'!$H$22,0,($I328-$L328))&lt;0,0,IF(I328&lt;'Checklist Parameters'!$H$22,0,($I328-$L328)))</f>
        <v>0</v>
      </c>
      <c r="O328" s="394"/>
      <c r="P328" s="395"/>
      <c r="Q328" s="316">
        <f t="shared" si="25"/>
        <v>0</v>
      </c>
      <c r="R328" s="87">
        <f t="shared" si="26"/>
        <v>0</v>
      </c>
      <c r="S328" s="87">
        <f>IF('Checklist Parameters'!$H$60&lt;0.2,0.2,'Checklist Parameters'!$H$60)</f>
        <v>0.72</v>
      </c>
      <c r="T328" s="88">
        <f>IF($O328="",IF('Checklist District ID'!$C$43="Y",MAX($R328:$S328)*$I328,SUM($R328:$S328)*$I328),IF(O328&gt;0,Q328*S328))</f>
        <v>0</v>
      </c>
      <c r="U328" s="88">
        <f>IF(Q328&gt;0,((I328-T328)*'Formula Matrix'!$E$39),0)</f>
        <v>0</v>
      </c>
      <c r="V328" s="88">
        <f t="shared" si="27"/>
        <v>0</v>
      </c>
      <c r="W328" s="88">
        <f>IF(V328&gt;0,(V328*'Checklist Parameters'!$H$35),0)</f>
        <v>0</v>
      </c>
      <c r="X328" s="85">
        <f t="shared" si="28"/>
        <v>0</v>
      </c>
      <c r="Y328" s="148">
        <f>IF('Checklist Parameters'!$H$102&lt;&gt;"",(I328/43560)*'Checklist Parameters'!$H$102,"N/A")</f>
        <v>0</v>
      </c>
      <c r="Z328" s="154" t="str">
        <f>IF('Checklist Parameters'!$H$58&lt;&gt;"",((I328*'Checklist Parameters'!$H$58)*'Checklist Parameters'!$H$35)/1000,"N/A")</f>
        <v>N/A</v>
      </c>
      <c r="AA328" s="154">
        <f>IF('Checklist Parameters'!$H$101&lt;&gt;"",IFERROR(I328/'Checklist Parameters'!$H$101,0),"N/A")</f>
        <v>0</v>
      </c>
      <c r="AB328" s="148" t="str">
        <f>IF('Checklist Parameters'!$H$43&lt;&gt;"",(I328*'Checklist Parameters'!$H$43)/1000,"N/A")</f>
        <v>N/A</v>
      </c>
      <c r="AC328" s="85">
        <f>IF('Checklist Parameters'!$H$16="",$X328,IF(AND('Checklist Parameters'!$H$16&lt;$X328,'Checklist Parameters'!$H$16&gt;=3),'Checklist Parameters'!$H$16,IF(AND('Checklist Parameters'!$H$16&lt;$X328,'Checklist Parameters'!$H$16&lt;3),0,$X328)))</f>
        <v>0</v>
      </c>
      <c r="AD328" s="85" t="str">
        <f>IF(AND(I328&lt;'Checklist Parameters'!$H$22,$I328&lt;&gt;0),"Y","")</f>
        <v/>
      </c>
      <c r="AE328" s="85" t="str">
        <f>IF($AD328="Y",0,IF('Checklist Parameters'!$H$25="","&lt;no limit&gt;",ROUNDDOWN((($I328-'Checklist Parameters'!$H$24)/'Checklist Parameters'!$H$25)+1,0)))</f>
        <v>&lt;no limit&gt;</v>
      </c>
      <c r="AF328" s="174">
        <f t="shared" si="29"/>
        <v>0</v>
      </c>
      <c r="AG328" s="85">
        <f t="shared" si="24"/>
        <v>0</v>
      </c>
      <c r="AH328" s="5"/>
      <c r="AI328" s="5"/>
      <c r="AJ328" s="5"/>
      <c r="AK328" s="5"/>
      <c r="AL328" s="5"/>
      <c r="AM328" s="5"/>
      <c r="AN328" s="5"/>
      <c r="AO328" s="5"/>
      <c r="AP328" s="5"/>
      <c r="AQ328" s="5"/>
      <c r="AR328" s="5"/>
      <c r="AS328" s="5"/>
    </row>
    <row r="329" spans="1:45" s="2" customFormat="1" ht="15">
      <c r="A329" s="391"/>
      <c r="B329" s="392"/>
      <c r="C329" s="393"/>
      <c r="D329" s="393"/>
      <c r="E329" s="393"/>
      <c r="F329" s="393"/>
      <c r="G329" s="393"/>
      <c r="H329" s="394"/>
      <c r="I329" s="394"/>
      <c r="J329" s="394"/>
      <c r="K329" s="394"/>
      <c r="L329" s="394"/>
      <c r="M329" s="394"/>
      <c r="N329" s="313">
        <f>IF(IF(I329&lt;'Checklist Parameters'!$H$22,0,($I329-$L329))&lt;0,0,IF(I329&lt;'Checklist Parameters'!$H$22,0,($I329-$L329)))</f>
        <v>0</v>
      </c>
      <c r="O329" s="394"/>
      <c r="P329" s="395"/>
      <c r="Q329" s="316">
        <f t="shared" si="25"/>
        <v>0</v>
      </c>
      <c r="R329" s="87">
        <f t="shared" si="26"/>
        <v>0</v>
      </c>
      <c r="S329" s="87">
        <f>IF('Checklist Parameters'!$H$60&lt;0.2,0.2,'Checklist Parameters'!$H$60)</f>
        <v>0.72</v>
      </c>
      <c r="T329" s="88">
        <f>IF($O329="",IF('Checklist District ID'!$C$43="Y",MAX($R329:$S329)*$I329,SUM($R329:$S329)*$I329),IF(O329&gt;0,Q329*S329))</f>
        <v>0</v>
      </c>
      <c r="U329" s="88">
        <f>IF(Q329&gt;0,((I329-T329)*'Formula Matrix'!$E$39),0)</f>
        <v>0</v>
      </c>
      <c r="V329" s="88">
        <f t="shared" si="27"/>
        <v>0</v>
      </c>
      <c r="W329" s="88">
        <f>IF(V329&gt;0,(V329*'Checklist Parameters'!$H$35),0)</f>
        <v>0</v>
      </c>
      <c r="X329" s="85">
        <f t="shared" si="28"/>
        <v>0</v>
      </c>
      <c r="Y329" s="148">
        <f>IF('Checklist Parameters'!$H$102&lt;&gt;"",(I329/43560)*'Checklist Parameters'!$H$102,"N/A")</f>
        <v>0</v>
      </c>
      <c r="Z329" s="154" t="str">
        <f>IF('Checklist Parameters'!$H$58&lt;&gt;"",((I329*'Checklist Parameters'!$H$58)*'Checklist Parameters'!$H$35)/1000,"N/A")</f>
        <v>N/A</v>
      </c>
      <c r="AA329" s="154">
        <f>IF('Checklist Parameters'!$H$101&lt;&gt;"",IFERROR(I329/'Checklist Parameters'!$H$101,0),"N/A")</f>
        <v>0</v>
      </c>
      <c r="AB329" s="148" t="str">
        <f>IF('Checklist Parameters'!$H$43&lt;&gt;"",(I329*'Checklist Parameters'!$H$43)/1000,"N/A")</f>
        <v>N/A</v>
      </c>
      <c r="AC329" s="85">
        <f>IF('Checklist Parameters'!$H$16="",$X329,IF(AND('Checklist Parameters'!$H$16&lt;$X329,'Checklist Parameters'!$H$16&gt;=3),'Checklist Parameters'!$H$16,IF(AND('Checklist Parameters'!$H$16&lt;$X329,'Checklist Parameters'!$H$16&lt;3),0,$X329)))</f>
        <v>0</v>
      </c>
      <c r="AD329" s="85" t="str">
        <f>IF(AND(I329&lt;'Checklist Parameters'!$H$22,$I329&lt;&gt;0),"Y","")</f>
        <v/>
      </c>
      <c r="AE329" s="85" t="str">
        <f>IF($AD329="Y",0,IF('Checklist Parameters'!$H$25="","&lt;no limit&gt;",ROUNDDOWN((($I329-'Checklist Parameters'!$H$24)/'Checklist Parameters'!$H$25)+1,0)))</f>
        <v>&lt;no limit&gt;</v>
      </c>
      <c r="AF329" s="174">
        <f t="shared" si="29"/>
        <v>0</v>
      </c>
      <c r="AG329" s="85">
        <f t="shared" si="24"/>
        <v>0</v>
      </c>
      <c r="AH329" s="5"/>
      <c r="AI329" s="5"/>
      <c r="AJ329" s="5"/>
      <c r="AK329" s="5"/>
      <c r="AL329" s="5"/>
      <c r="AM329" s="5"/>
      <c r="AN329" s="5"/>
      <c r="AO329" s="5"/>
      <c r="AP329" s="5"/>
      <c r="AQ329" s="5"/>
      <c r="AR329" s="5"/>
      <c r="AS329" s="5"/>
    </row>
    <row r="330" spans="1:45" s="2" customFormat="1" ht="15">
      <c r="A330" s="391"/>
      <c r="B330" s="392"/>
      <c r="C330" s="393"/>
      <c r="D330" s="393"/>
      <c r="E330" s="393"/>
      <c r="F330" s="393"/>
      <c r="G330" s="393"/>
      <c r="H330" s="394"/>
      <c r="I330" s="394"/>
      <c r="J330" s="394"/>
      <c r="K330" s="394"/>
      <c r="L330" s="394"/>
      <c r="M330" s="394"/>
      <c r="N330" s="313">
        <f>IF(IF(I330&lt;'Checklist Parameters'!$H$22,0,($I330-$L330))&lt;0,0,IF(I330&lt;'Checklist Parameters'!$H$22,0,($I330-$L330)))</f>
        <v>0</v>
      </c>
      <c r="O330" s="394"/>
      <c r="P330" s="395"/>
      <c r="Q330" s="316">
        <f t="shared" si="25"/>
        <v>0</v>
      </c>
      <c r="R330" s="87">
        <f t="shared" si="26"/>
        <v>0</v>
      </c>
      <c r="S330" s="87">
        <f>IF('Checklist Parameters'!$H$60&lt;0.2,0.2,'Checklist Parameters'!$H$60)</f>
        <v>0.72</v>
      </c>
      <c r="T330" s="88">
        <f>IF($O330="",IF('Checklist District ID'!$C$43="Y",MAX($R330:$S330)*$I330,SUM($R330:$S330)*$I330),IF(O330&gt;0,Q330*S330))</f>
        <v>0</v>
      </c>
      <c r="U330" s="88">
        <f>IF(Q330&gt;0,((I330-T330)*'Formula Matrix'!$E$39),0)</f>
        <v>0</v>
      </c>
      <c r="V330" s="88">
        <f t="shared" si="27"/>
        <v>0</v>
      </c>
      <c r="W330" s="88">
        <f>IF(V330&gt;0,(V330*'Checklist Parameters'!$H$35),0)</f>
        <v>0</v>
      </c>
      <c r="X330" s="85">
        <f t="shared" si="28"/>
        <v>0</v>
      </c>
      <c r="Y330" s="148">
        <f>IF('Checklist Parameters'!$H$102&lt;&gt;"",(I330/43560)*'Checklist Parameters'!$H$102,"N/A")</f>
        <v>0</v>
      </c>
      <c r="Z330" s="154" t="str">
        <f>IF('Checklist Parameters'!$H$58&lt;&gt;"",((I330*'Checklist Parameters'!$H$58)*'Checklist Parameters'!$H$35)/1000,"N/A")</f>
        <v>N/A</v>
      </c>
      <c r="AA330" s="154">
        <f>IF('Checklist Parameters'!$H$101&lt;&gt;"",IFERROR(I330/'Checklist Parameters'!$H$101,0),"N/A")</f>
        <v>0</v>
      </c>
      <c r="AB330" s="148" t="str">
        <f>IF('Checklist Parameters'!$H$43&lt;&gt;"",(I330*'Checklist Parameters'!$H$43)/1000,"N/A")</f>
        <v>N/A</v>
      </c>
      <c r="AC330" s="85">
        <f>IF('Checklist Parameters'!$H$16="",$X330,IF(AND('Checklist Parameters'!$H$16&lt;$X330,'Checklist Parameters'!$H$16&gt;=3),'Checklist Parameters'!$H$16,IF(AND('Checklist Parameters'!$H$16&lt;$X330,'Checklist Parameters'!$H$16&lt;3),0,$X330)))</f>
        <v>0</v>
      </c>
      <c r="AD330" s="85" t="str">
        <f>IF(AND(I330&lt;'Checklist Parameters'!$H$22,$I330&lt;&gt;0),"Y","")</f>
        <v/>
      </c>
      <c r="AE330" s="85" t="str">
        <f>IF($AD330="Y",0,IF('Checklist Parameters'!$H$25="","&lt;no limit&gt;",ROUNDDOWN((($I330-'Checklist Parameters'!$H$24)/'Checklist Parameters'!$H$25)+1,0)))</f>
        <v>&lt;no limit&gt;</v>
      </c>
      <c r="AF330" s="174">
        <f t="shared" si="29"/>
        <v>0</v>
      </c>
      <c r="AG330" s="85">
        <f t="shared" si="24"/>
        <v>0</v>
      </c>
      <c r="AH330" s="5"/>
      <c r="AI330" s="5"/>
      <c r="AJ330" s="5"/>
      <c r="AK330" s="5"/>
      <c r="AL330" s="5"/>
      <c r="AM330" s="5"/>
      <c r="AN330" s="5"/>
      <c r="AO330" s="5"/>
      <c r="AP330" s="5"/>
      <c r="AQ330" s="5"/>
      <c r="AR330" s="5"/>
      <c r="AS330" s="5"/>
    </row>
    <row r="331" spans="1:45" s="2" customFormat="1" ht="15">
      <c r="A331" s="391"/>
      <c r="B331" s="392"/>
      <c r="C331" s="393"/>
      <c r="D331" s="393"/>
      <c r="E331" s="393"/>
      <c r="F331" s="393"/>
      <c r="G331" s="393"/>
      <c r="H331" s="394"/>
      <c r="I331" s="394"/>
      <c r="J331" s="394"/>
      <c r="K331" s="394"/>
      <c r="L331" s="394"/>
      <c r="M331" s="394"/>
      <c r="N331" s="313">
        <f>IF(IF(I331&lt;'Checklist Parameters'!$H$22,0,($I331-$L331))&lt;0,0,IF(I331&lt;'Checklist Parameters'!$H$22,0,($I331-$L331)))</f>
        <v>0</v>
      </c>
      <c r="O331" s="394"/>
      <c r="P331" s="395"/>
      <c r="Q331" s="316">
        <f t="shared" si="25"/>
        <v>0</v>
      </c>
      <c r="R331" s="87">
        <f t="shared" si="26"/>
        <v>0</v>
      </c>
      <c r="S331" s="87">
        <f>IF('Checklist Parameters'!$H$60&lt;0.2,0.2,'Checklist Parameters'!$H$60)</f>
        <v>0.72</v>
      </c>
      <c r="T331" s="88">
        <f>IF($O331="",IF('Checklist District ID'!$C$43="Y",MAX($R331:$S331)*$I331,SUM($R331:$S331)*$I331),IF(O331&gt;0,Q331*S331))</f>
        <v>0</v>
      </c>
      <c r="U331" s="88">
        <f>IF(Q331&gt;0,((I331-T331)*'Formula Matrix'!$E$39),0)</f>
        <v>0</v>
      </c>
      <c r="V331" s="88">
        <f t="shared" si="27"/>
        <v>0</v>
      </c>
      <c r="W331" s="88">
        <f>IF(V331&gt;0,(V331*'Checklist Parameters'!$H$35),0)</f>
        <v>0</v>
      </c>
      <c r="X331" s="85">
        <f t="shared" si="28"/>
        <v>0</v>
      </c>
      <c r="Y331" s="148">
        <f>IF('Checklist Parameters'!$H$102&lt;&gt;"",(I331/43560)*'Checklist Parameters'!$H$102,"N/A")</f>
        <v>0</v>
      </c>
      <c r="Z331" s="154" t="str">
        <f>IF('Checklist Parameters'!$H$58&lt;&gt;"",((I331*'Checklist Parameters'!$H$58)*'Checklist Parameters'!$H$35)/1000,"N/A")</f>
        <v>N/A</v>
      </c>
      <c r="AA331" s="154">
        <f>IF('Checklist Parameters'!$H$101&lt;&gt;"",IFERROR(I331/'Checklist Parameters'!$H$101,0),"N/A")</f>
        <v>0</v>
      </c>
      <c r="AB331" s="148" t="str">
        <f>IF('Checklist Parameters'!$H$43&lt;&gt;"",(I331*'Checklist Parameters'!$H$43)/1000,"N/A")</f>
        <v>N/A</v>
      </c>
      <c r="AC331" s="85">
        <f>IF('Checklist Parameters'!$H$16="",$X331,IF(AND('Checklist Parameters'!$H$16&lt;$X331,'Checklist Parameters'!$H$16&gt;=3),'Checklist Parameters'!$H$16,IF(AND('Checklist Parameters'!$H$16&lt;$X331,'Checklist Parameters'!$H$16&lt;3),0,$X331)))</f>
        <v>0</v>
      </c>
      <c r="AD331" s="85" t="str">
        <f>IF(AND(I331&lt;'Checklist Parameters'!$H$22,$I331&lt;&gt;0),"Y","")</f>
        <v/>
      </c>
      <c r="AE331" s="85" t="str">
        <f>IF($AD331="Y",0,IF('Checklist Parameters'!$H$25="","&lt;no limit&gt;",ROUNDDOWN((($I331-'Checklist Parameters'!$H$24)/'Checklist Parameters'!$H$25)+1,0)))</f>
        <v>&lt;no limit&gt;</v>
      </c>
      <c r="AF331" s="174">
        <f t="shared" si="29"/>
        <v>0</v>
      </c>
      <c r="AG331" s="85">
        <f t="shared" si="24"/>
        <v>0</v>
      </c>
      <c r="AH331" s="5"/>
      <c r="AI331" s="5"/>
      <c r="AJ331" s="5"/>
      <c r="AK331" s="5"/>
      <c r="AL331" s="5"/>
      <c r="AM331" s="5"/>
      <c r="AN331" s="5"/>
      <c r="AO331" s="5"/>
      <c r="AP331" s="5"/>
      <c r="AQ331" s="5"/>
      <c r="AR331" s="5"/>
      <c r="AS331" s="5"/>
    </row>
    <row r="332" spans="1:45" s="2" customFormat="1" ht="15">
      <c r="A332" s="391"/>
      <c r="B332" s="392"/>
      <c r="C332" s="393"/>
      <c r="D332" s="393"/>
      <c r="E332" s="393"/>
      <c r="F332" s="393"/>
      <c r="G332" s="393"/>
      <c r="H332" s="394"/>
      <c r="I332" s="394"/>
      <c r="J332" s="394"/>
      <c r="K332" s="394"/>
      <c r="L332" s="394"/>
      <c r="M332" s="394"/>
      <c r="N332" s="313">
        <f>IF(IF(I332&lt;'Checklist Parameters'!$H$22,0,($I332-$L332))&lt;0,0,IF(I332&lt;'Checklist Parameters'!$H$22,0,($I332-$L332)))</f>
        <v>0</v>
      </c>
      <c r="O332" s="394"/>
      <c r="P332" s="395"/>
      <c r="Q332" s="316">
        <f t="shared" si="25"/>
        <v>0</v>
      </c>
      <c r="R332" s="87">
        <f t="shared" si="26"/>
        <v>0</v>
      </c>
      <c r="S332" s="87">
        <f>IF('Checklist Parameters'!$H$60&lt;0.2,0.2,'Checklist Parameters'!$H$60)</f>
        <v>0.72</v>
      </c>
      <c r="T332" s="88">
        <f>IF($O332="",IF('Checklist District ID'!$C$43="Y",MAX($R332:$S332)*$I332,SUM($R332:$S332)*$I332),IF(O332&gt;0,Q332*S332))</f>
        <v>0</v>
      </c>
      <c r="U332" s="88">
        <f>IF(Q332&gt;0,((I332-T332)*'Formula Matrix'!$E$39),0)</f>
        <v>0</v>
      </c>
      <c r="V332" s="88">
        <f t="shared" si="27"/>
        <v>0</v>
      </c>
      <c r="W332" s="88">
        <f>IF(V332&gt;0,(V332*'Checklist Parameters'!$H$35),0)</f>
        <v>0</v>
      </c>
      <c r="X332" s="85">
        <f t="shared" si="28"/>
        <v>0</v>
      </c>
      <c r="Y332" s="148">
        <f>IF('Checklist Parameters'!$H$102&lt;&gt;"",(I332/43560)*'Checklist Parameters'!$H$102,"N/A")</f>
        <v>0</v>
      </c>
      <c r="Z332" s="154" t="str">
        <f>IF('Checklist Parameters'!$H$58&lt;&gt;"",((I332*'Checklist Parameters'!$H$58)*'Checklist Parameters'!$H$35)/1000,"N/A")</f>
        <v>N/A</v>
      </c>
      <c r="AA332" s="154">
        <f>IF('Checklist Parameters'!$H$101&lt;&gt;"",IFERROR(I332/'Checklist Parameters'!$H$101,0),"N/A")</f>
        <v>0</v>
      </c>
      <c r="AB332" s="148" t="str">
        <f>IF('Checklist Parameters'!$H$43&lt;&gt;"",(I332*'Checklist Parameters'!$H$43)/1000,"N/A")</f>
        <v>N/A</v>
      </c>
      <c r="AC332" s="85">
        <f>IF('Checklist Parameters'!$H$16="",$X332,IF(AND('Checklist Parameters'!$H$16&lt;$X332,'Checklist Parameters'!$H$16&gt;=3),'Checklist Parameters'!$H$16,IF(AND('Checklist Parameters'!$H$16&lt;$X332,'Checklist Parameters'!$H$16&lt;3),0,$X332)))</f>
        <v>0</v>
      </c>
      <c r="AD332" s="85" t="str">
        <f>IF(AND(I332&lt;'Checklist Parameters'!$H$22,$I332&lt;&gt;0),"Y","")</f>
        <v/>
      </c>
      <c r="AE332" s="85" t="str">
        <f>IF($AD332="Y",0,IF('Checklist Parameters'!$H$25="","&lt;no limit&gt;",ROUNDDOWN((($I332-'Checklist Parameters'!$H$24)/'Checklist Parameters'!$H$25)+1,0)))</f>
        <v>&lt;no limit&gt;</v>
      </c>
      <c r="AF332" s="174">
        <f t="shared" si="29"/>
        <v>0</v>
      </c>
      <c r="AG332" s="85">
        <f t="shared" si="24"/>
        <v>0</v>
      </c>
      <c r="AH332" s="5"/>
      <c r="AI332" s="5"/>
      <c r="AJ332" s="5"/>
      <c r="AK332" s="5"/>
      <c r="AL332" s="5"/>
      <c r="AM332" s="5"/>
      <c r="AN332" s="5"/>
      <c r="AO332" s="5"/>
      <c r="AP332" s="5"/>
      <c r="AQ332" s="5"/>
      <c r="AR332" s="5"/>
      <c r="AS332" s="5"/>
    </row>
    <row r="333" spans="1:45" s="2" customFormat="1" ht="15">
      <c r="A333" s="391"/>
      <c r="B333" s="392"/>
      <c r="C333" s="393"/>
      <c r="D333" s="393"/>
      <c r="E333" s="393"/>
      <c r="F333" s="393"/>
      <c r="G333" s="393"/>
      <c r="H333" s="394"/>
      <c r="I333" s="394"/>
      <c r="J333" s="394"/>
      <c r="K333" s="394"/>
      <c r="L333" s="394"/>
      <c r="M333" s="394"/>
      <c r="N333" s="313">
        <f>IF(IF(I333&lt;'Checklist Parameters'!$H$22,0,($I333-$L333))&lt;0,0,IF(I333&lt;'Checklist Parameters'!$H$22,0,($I333-$L333)))</f>
        <v>0</v>
      </c>
      <c r="O333" s="394"/>
      <c r="P333" s="395"/>
      <c r="Q333" s="316">
        <f t="shared" si="25"/>
        <v>0</v>
      </c>
      <c r="R333" s="87">
        <f t="shared" si="26"/>
        <v>0</v>
      </c>
      <c r="S333" s="87">
        <f>IF('Checklist Parameters'!$H$60&lt;0.2,0.2,'Checklist Parameters'!$H$60)</f>
        <v>0.72</v>
      </c>
      <c r="T333" s="88">
        <f>IF($O333="",IF('Checklist District ID'!$C$43="Y",MAX($R333:$S333)*$I333,SUM($R333:$S333)*$I333),IF(O333&gt;0,Q333*S333))</f>
        <v>0</v>
      </c>
      <c r="U333" s="88">
        <f>IF(Q333&gt;0,((I333-T333)*'Formula Matrix'!$E$39),0)</f>
        <v>0</v>
      </c>
      <c r="V333" s="88">
        <f t="shared" si="27"/>
        <v>0</v>
      </c>
      <c r="W333" s="88">
        <f>IF(V333&gt;0,(V333*'Checklist Parameters'!$H$35),0)</f>
        <v>0</v>
      </c>
      <c r="X333" s="85">
        <f t="shared" si="28"/>
        <v>0</v>
      </c>
      <c r="Y333" s="148">
        <f>IF('Checklist Parameters'!$H$102&lt;&gt;"",(I333/43560)*'Checklist Parameters'!$H$102,"N/A")</f>
        <v>0</v>
      </c>
      <c r="Z333" s="154" t="str">
        <f>IF('Checklist Parameters'!$H$58&lt;&gt;"",((I333*'Checklist Parameters'!$H$58)*'Checklist Parameters'!$H$35)/1000,"N/A")</f>
        <v>N/A</v>
      </c>
      <c r="AA333" s="154">
        <f>IF('Checklist Parameters'!$H$101&lt;&gt;"",IFERROR(I333/'Checklist Parameters'!$H$101,0),"N/A")</f>
        <v>0</v>
      </c>
      <c r="AB333" s="148" t="str">
        <f>IF('Checklist Parameters'!$H$43&lt;&gt;"",(I333*'Checklist Parameters'!$H$43)/1000,"N/A")</f>
        <v>N/A</v>
      </c>
      <c r="AC333" s="85">
        <f>IF('Checklist Parameters'!$H$16="",$X333,IF(AND('Checklist Parameters'!$H$16&lt;$X333,'Checklist Parameters'!$H$16&gt;=3),'Checklist Parameters'!$H$16,IF(AND('Checklist Parameters'!$H$16&lt;$X333,'Checklist Parameters'!$H$16&lt;3),0,$X333)))</f>
        <v>0</v>
      </c>
      <c r="AD333" s="85" t="str">
        <f>IF(AND(I333&lt;'Checklist Parameters'!$H$22,$I333&lt;&gt;0),"Y","")</f>
        <v/>
      </c>
      <c r="AE333" s="85" t="str">
        <f>IF($AD333="Y",0,IF('Checklist Parameters'!$H$25="","&lt;no limit&gt;",ROUNDDOWN((($I333-'Checklist Parameters'!$H$24)/'Checklist Parameters'!$H$25)+1,0)))</f>
        <v>&lt;no limit&gt;</v>
      </c>
      <c r="AF333" s="174">
        <f t="shared" si="29"/>
        <v>0</v>
      </c>
      <c r="AG333" s="85">
        <f t="shared" si="24"/>
        <v>0</v>
      </c>
      <c r="AH333" s="5"/>
      <c r="AI333" s="5"/>
      <c r="AJ333" s="5"/>
      <c r="AK333" s="5"/>
      <c r="AL333" s="5"/>
      <c r="AM333" s="5"/>
      <c r="AN333" s="5"/>
      <c r="AO333" s="5"/>
      <c r="AP333" s="5"/>
      <c r="AQ333" s="5"/>
      <c r="AR333" s="5"/>
      <c r="AS333" s="5"/>
    </row>
    <row r="334" spans="1:45" s="2" customFormat="1" ht="15">
      <c r="A334" s="391"/>
      <c r="B334" s="392"/>
      <c r="C334" s="393"/>
      <c r="D334" s="393"/>
      <c r="E334" s="393"/>
      <c r="F334" s="393"/>
      <c r="G334" s="393"/>
      <c r="H334" s="394"/>
      <c r="I334" s="394"/>
      <c r="J334" s="394"/>
      <c r="K334" s="394"/>
      <c r="L334" s="394"/>
      <c r="M334" s="394"/>
      <c r="N334" s="313">
        <f>IF(IF(I334&lt;'Checklist Parameters'!$H$22,0,($I334-$L334))&lt;0,0,IF(I334&lt;'Checklist Parameters'!$H$22,0,($I334-$L334)))</f>
        <v>0</v>
      </c>
      <c r="O334" s="394"/>
      <c r="P334" s="395"/>
      <c r="Q334" s="316">
        <f t="shared" si="25"/>
        <v>0</v>
      </c>
      <c r="R334" s="87">
        <f t="shared" si="26"/>
        <v>0</v>
      </c>
      <c r="S334" s="87">
        <f>IF('Checklist Parameters'!$H$60&lt;0.2,0.2,'Checklist Parameters'!$H$60)</f>
        <v>0.72</v>
      </c>
      <c r="T334" s="88">
        <f>IF($O334="",IF('Checklist District ID'!$C$43="Y",MAX($R334:$S334)*$I334,SUM($R334:$S334)*$I334),IF(O334&gt;0,Q334*S334))</f>
        <v>0</v>
      </c>
      <c r="U334" s="88">
        <f>IF(Q334&gt;0,((I334-T334)*'Formula Matrix'!$E$39),0)</f>
        <v>0</v>
      </c>
      <c r="V334" s="88">
        <f t="shared" si="27"/>
        <v>0</v>
      </c>
      <c r="W334" s="88">
        <f>IF(V334&gt;0,(V334*'Checklist Parameters'!$H$35),0)</f>
        <v>0</v>
      </c>
      <c r="X334" s="85">
        <f t="shared" si="28"/>
        <v>0</v>
      </c>
      <c r="Y334" s="148">
        <f>IF('Checklist Parameters'!$H$102&lt;&gt;"",(I334/43560)*'Checklist Parameters'!$H$102,"N/A")</f>
        <v>0</v>
      </c>
      <c r="Z334" s="154" t="str">
        <f>IF('Checklist Parameters'!$H$58&lt;&gt;"",((I334*'Checklist Parameters'!$H$58)*'Checklist Parameters'!$H$35)/1000,"N/A")</f>
        <v>N/A</v>
      </c>
      <c r="AA334" s="154">
        <f>IF('Checklist Parameters'!$H$101&lt;&gt;"",IFERROR(I334/'Checklist Parameters'!$H$101,0),"N/A")</f>
        <v>0</v>
      </c>
      <c r="AB334" s="148" t="str">
        <f>IF('Checklist Parameters'!$H$43&lt;&gt;"",(I334*'Checklist Parameters'!$H$43)/1000,"N/A")</f>
        <v>N/A</v>
      </c>
      <c r="AC334" s="85">
        <f>IF('Checklist Parameters'!$H$16="",$X334,IF(AND('Checklist Parameters'!$H$16&lt;$X334,'Checklist Parameters'!$H$16&gt;=3),'Checklist Parameters'!$H$16,IF(AND('Checklist Parameters'!$H$16&lt;$X334,'Checklist Parameters'!$H$16&lt;3),0,$X334)))</f>
        <v>0</v>
      </c>
      <c r="AD334" s="85" t="str">
        <f>IF(AND(I334&lt;'Checklist Parameters'!$H$22,$I334&lt;&gt;0),"Y","")</f>
        <v/>
      </c>
      <c r="AE334" s="85" t="str">
        <f>IF($AD334="Y",0,IF('Checklist Parameters'!$H$25="","&lt;no limit&gt;",ROUNDDOWN((($I334-'Checklist Parameters'!$H$24)/'Checklist Parameters'!$H$25)+1,0)))</f>
        <v>&lt;no limit&gt;</v>
      </c>
      <c r="AF334" s="174">
        <f t="shared" si="29"/>
        <v>0</v>
      </c>
      <c r="AG334" s="85">
        <f t="shared" si="24"/>
        <v>0</v>
      </c>
      <c r="AH334" s="5"/>
      <c r="AI334" s="5"/>
      <c r="AJ334" s="5"/>
      <c r="AK334" s="5"/>
      <c r="AL334" s="5"/>
      <c r="AM334" s="5"/>
      <c r="AN334" s="5"/>
      <c r="AO334" s="5"/>
      <c r="AP334" s="5"/>
      <c r="AQ334" s="5"/>
      <c r="AR334" s="5"/>
      <c r="AS334" s="5"/>
    </row>
    <row r="335" spans="1:45" s="2" customFormat="1" ht="15">
      <c r="A335" s="391"/>
      <c r="B335" s="392"/>
      <c r="C335" s="393"/>
      <c r="D335" s="393"/>
      <c r="E335" s="393"/>
      <c r="F335" s="393"/>
      <c r="G335" s="393"/>
      <c r="H335" s="394"/>
      <c r="I335" s="394"/>
      <c r="J335" s="394"/>
      <c r="K335" s="394"/>
      <c r="L335" s="394"/>
      <c r="M335" s="394"/>
      <c r="N335" s="313">
        <f>IF(IF(I335&lt;'Checklist Parameters'!$H$22,0,($I335-$L335))&lt;0,0,IF(I335&lt;'Checklist Parameters'!$H$22,0,($I335-$L335)))</f>
        <v>0</v>
      </c>
      <c r="O335" s="394"/>
      <c r="P335" s="395"/>
      <c r="Q335" s="316">
        <f t="shared" si="25"/>
        <v>0</v>
      </c>
      <c r="R335" s="87">
        <f t="shared" si="26"/>
        <v>0</v>
      </c>
      <c r="S335" s="87">
        <f>IF('Checklist Parameters'!$H$60&lt;0.2,0.2,'Checklist Parameters'!$H$60)</f>
        <v>0.72</v>
      </c>
      <c r="T335" s="88">
        <f>IF($O335="",IF('Checklist District ID'!$C$43="Y",MAX($R335:$S335)*$I335,SUM($R335:$S335)*$I335),IF(O335&gt;0,Q335*S335))</f>
        <v>0</v>
      </c>
      <c r="U335" s="88">
        <f>IF(Q335&gt;0,((I335-T335)*'Formula Matrix'!$E$39),0)</f>
        <v>0</v>
      </c>
      <c r="V335" s="88">
        <f t="shared" si="27"/>
        <v>0</v>
      </c>
      <c r="W335" s="88">
        <f>IF(V335&gt;0,(V335*'Checklist Parameters'!$H$35),0)</f>
        <v>0</v>
      </c>
      <c r="X335" s="85">
        <f t="shared" si="28"/>
        <v>0</v>
      </c>
      <c r="Y335" s="148">
        <f>IF('Checklist Parameters'!$H$102&lt;&gt;"",(I335/43560)*'Checklist Parameters'!$H$102,"N/A")</f>
        <v>0</v>
      </c>
      <c r="Z335" s="154" t="str">
        <f>IF('Checklist Parameters'!$H$58&lt;&gt;"",((I335*'Checklist Parameters'!$H$58)*'Checklist Parameters'!$H$35)/1000,"N/A")</f>
        <v>N/A</v>
      </c>
      <c r="AA335" s="154">
        <f>IF('Checklist Parameters'!$H$101&lt;&gt;"",IFERROR(I335/'Checklist Parameters'!$H$101,0),"N/A")</f>
        <v>0</v>
      </c>
      <c r="AB335" s="148" t="str">
        <f>IF('Checklist Parameters'!$H$43&lt;&gt;"",(I335*'Checklist Parameters'!$H$43)/1000,"N/A")</f>
        <v>N/A</v>
      </c>
      <c r="AC335" s="85">
        <f>IF('Checklist Parameters'!$H$16="",$X335,IF(AND('Checklist Parameters'!$H$16&lt;$X335,'Checklist Parameters'!$H$16&gt;=3),'Checklist Parameters'!$H$16,IF(AND('Checklist Parameters'!$H$16&lt;$X335,'Checklist Parameters'!$H$16&lt;3),0,$X335)))</f>
        <v>0</v>
      </c>
      <c r="AD335" s="85" t="str">
        <f>IF(AND(I335&lt;'Checklist Parameters'!$H$22,$I335&lt;&gt;0),"Y","")</f>
        <v/>
      </c>
      <c r="AE335" s="85" t="str">
        <f>IF($AD335="Y",0,IF('Checklist Parameters'!$H$25="","&lt;no limit&gt;",ROUNDDOWN((($I335-'Checklist Parameters'!$H$24)/'Checklist Parameters'!$H$25)+1,0)))</f>
        <v>&lt;no limit&gt;</v>
      </c>
      <c r="AF335" s="174">
        <f t="shared" si="29"/>
        <v>0</v>
      </c>
      <c r="AG335" s="85">
        <f t="shared" si="24"/>
        <v>0</v>
      </c>
      <c r="AH335" s="5"/>
      <c r="AI335" s="5"/>
      <c r="AJ335" s="5"/>
      <c r="AK335" s="5"/>
      <c r="AL335" s="5"/>
      <c r="AM335" s="5"/>
      <c r="AN335" s="5"/>
      <c r="AO335" s="5"/>
      <c r="AP335" s="5"/>
      <c r="AQ335" s="5"/>
      <c r="AR335" s="5"/>
      <c r="AS335" s="5"/>
    </row>
    <row r="336" spans="1:45" s="2" customFormat="1" ht="15">
      <c r="A336" s="391"/>
      <c r="B336" s="392"/>
      <c r="C336" s="393"/>
      <c r="D336" s="393"/>
      <c r="E336" s="393"/>
      <c r="F336" s="393"/>
      <c r="G336" s="393"/>
      <c r="H336" s="394"/>
      <c r="I336" s="394"/>
      <c r="J336" s="394"/>
      <c r="K336" s="394"/>
      <c r="L336" s="394"/>
      <c r="M336" s="394"/>
      <c r="N336" s="313">
        <f>IF(IF(I336&lt;'Checklist Parameters'!$H$22,0,($I336-$L336))&lt;0,0,IF(I336&lt;'Checklist Parameters'!$H$22,0,($I336-$L336)))</f>
        <v>0</v>
      </c>
      <c r="O336" s="394"/>
      <c r="P336" s="395"/>
      <c r="Q336" s="316">
        <f t="shared" si="25"/>
        <v>0</v>
      </c>
      <c r="R336" s="87">
        <f t="shared" si="26"/>
        <v>0</v>
      </c>
      <c r="S336" s="87">
        <f>IF('Checklist Parameters'!$H$60&lt;0.2,0.2,'Checklist Parameters'!$H$60)</f>
        <v>0.72</v>
      </c>
      <c r="T336" s="88">
        <f>IF($O336="",IF('Checklist District ID'!$C$43="Y",MAX($R336:$S336)*$I336,SUM($R336:$S336)*$I336),IF(O336&gt;0,Q336*S336))</f>
        <v>0</v>
      </c>
      <c r="U336" s="88">
        <f>IF(Q336&gt;0,((I336-T336)*'Formula Matrix'!$E$39),0)</f>
        <v>0</v>
      </c>
      <c r="V336" s="88">
        <f t="shared" si="27"/>
        <v>0</v>
      </c>
      <c r="W336" s="88">
        <f>IF(V336&gt;0,(V336*'Checklist Parameters'!$H$35),0)</f>
        <v>0</v>
      </c>
      <c r="X336" s="85">
        <f t="shared" si="28"/>
        <v>0</v>
      </c>
      <c r="Y336" s="148">
        <f>IF('Checklist Parameters'!$H$102&lt;&gt;"",(I336/43560)*'Checklist Parameters'!$H$102,"N/A")</f>
        <v>0</v>
      </c>
      <c r="Z336" s="154" t="str">
        <f>IF('Checklist Parameters'!$H$58&lt;&gt;"",((I336*'Checklist Parameters'!$H$58)*'Checklist Parameters'!$H$35)/1000,"N/A")</f>
        <v>N/A</v>
      </c>
      <c r="AA336" s="154">
        <f>IF('Checklist Parameters'!$H$101&lt;&gt;"",IFERROR(I336/'Checklist Parameters'!$H$101,0),"N/A")</f>
        <v>0</v>
      </c>
      <c r="AB336" s="148" t="str">
        <f>IF('Checklist Parameters'!$H$43&lt;&gt;"",(I336*'Checklist Parameters'!$H$43)/1000,"N/A")</f>
        <v>N/A</v>
      </c>
      <c r="AC336" s="85">
        <f>IF('Checklist Parameters'!$H$16="",$X336,IF(AND('Checklist Parameters'!$H$16&lt;$X336,'Checklist Parameters'!$H$16&gt;=3),'Checklist Parameters'!$H$16,IF(AND('Checklist Parameters'!$H$16&lt;$X336,'Checklist Parameters'!$H$16&lt;3),0,$X336)))</f>
        <v>0</v>
      </c>
      <c r="AD336" s="85" t="str">
        <f>IF(AND(I336&lt;'Checklist Parameters'!$H$22,$I336&lt;&gt;0),"Y","")</f>
        <v/>
      </c>
      <c r="AE336" s="85" t="str">
        <f>IF($AD336="Y",0,IF('Checklist Parameters'!$H$25="","&lt;no limit&gt;",ROUNDDOWN((($I336-'Checklist Parameters'!$H$24)/'Checklist Parameters'!$H$25)+1,0)))</f>
        <v>&lt;no limit&gt;</v>
      </c>
      <c r="AF336" s="174">
        <f t="shared" si="29"/>
        <v>0</v>
      </c>
      <c r="AG336" s="85">
        <f t="shared" si="24"/>
        <v>0</v>
      </c>
      <c r="AH336" s="5"/>
      <c r="AI336" s="5"/>
      <c r="AJ336" s="5"/>
      <c r="AK336" s="5"/>
      <c r="AL336" s="5"/>
      <c r="AM336" s="5"/>
      <c r="AN336" s="5"/>
      <c r="AO336" s="5"/>
      <c r="AP336" s="5"/>
      <c r="AQ336" s="5"/>
      <c r="AR336" s="5"/>
      <c r="AS336" s="5"/>
    </row>
    <row r="337" spans="1:45" s="2" customFormat="1" ht="15">
      <c r="A337" s="391"/>
      <c r="B337" s="392"/>
      <c r="C337" s="393"/>
      <c r="D337" s="393"/>
      <c r="E337" s="393"/>
      <c r="F337" s="393"/>
      <c r="G337" s="393"/>
      <c r="H337" s="394"/>
      <c r="I337" s="394"/>
      <c r="J337" s="394"/>
      <c r="K337" s="394"/>
      <c r="L337" s="394"/>
      <c r="M337" s="394"/>
      <c r="N337" s="313">
        <f>IF(IF(I337&lt;'Checklist Parameters'!$H$22,0,($I337-$L337))&lt;0,0,IF(I337&lt;'Checklist Parameters'!$H$22,0,($I337-$L337)))</f>
        <v>0</v>
      </c>
      <c r="O337" s="394"/>
      <c r="P337" s="395"/>
      <c r="Q337" s="316">
        <f t="shared" si="25"/>
        <v>0</v>
      </c>
      <c r="R337" s="87">
        <f t="shared" si="26"/>
        <v>0</v>
      </c>
      <c r="S337" s="87">
        <f>IF('Checklist Parameters'!$H$60&lt;0.2,0.2,'Checklist Parameters'!$H$60)</f>
        <v>0.72</v>
      </c>
      <c r="T337" s="88">
        <f>IF($O337="",IF('Checklist District ID'!$C$43="Y",MAX($R337:$S337)*$I337,SUM($R337:$S337)*$I337),IF(O337&gt;0,Q337*S337))</f>
        <v>0</v>
      </c>
      <c r="U337" s="88">
        <f>IF(Q337&gt;0,((I337-T337)*'Formula Matrix'!$E$39),0)</f>
        <v>0</v>
      </c>
      <c r="V337" s="88">
        <f t="shared" si="27"/>
        <v>0</v>
      </c>
      <c r="W337" s="88">
        <f>IF(V337&gt;0,(V337*'Checklist Parameters'!$H$35),0)</f>
        <v>0</v>
      </c>
      <c r="X337" s="85">
        <f t="shared" si="28"/>
        <v>0</v>
      </c>
      <c r="Y337" s="148">
        <f>IF('Checklist Parameters'!$H$102&lt;&gt;"",(I337/43560)*'Checklist Parameters'!$H$102,"N/A")</f>
        <v>0</v>
      </c>
      <c r="Z337" s="154" t="str">
        <f>IF('Checklist Parameters'!$H$58&lt;&gt;"",((I337*'Checklist Parameters'!$H$58)*'Checklist Parameters'!$H$35)/1000,"N/A")</f>
        <v>N/A</v>
      </c>
      <c r="AA337" s="154">
        <f>IF('Checklist Parameters'!$H$101&lt;&gt;"",IFERROR(I337/'Checklist Parameters'!$H$101,0),"N/A")</f>
        <v>0</v>
      </c>
      <c r="AB337" s="148" t="str">
        <f>IF('Checklist Parameters'!$H$43&lt;&gt;"",(I337*'Checklist Parameters'!$H$43)/1000,"N/A")</f>
        <v>N/A</v>
      </c>
      <c r="AC337" s="85">
        <f>IF('Checklist Parameters'!$H$16="",$X337,IF(AND('Checklist Parameters'!$H$16&lt;$X337,'Checklist Parameters'!$H$16&gt;=3),'Checklist Parameters'!$H$16,IF(AND('Checklist Parameters'!$H$16&lt;$X337,'Checklist Parameters'!$H$16&lt;3),0,$X337)))</f>
        <v>0</v>
      </c>
      <c r="AD337" s="85" t="str">
        <f>IF(AND(I337&lt;'Checklist Parameters'!$H$22,$I337&lt;&gt;0),"Y","")</f>
        <v/>
      </c>
      <c r="AE337" s="85" t="str">
        <f>IF($AD337="Y",0,IF('Checklist Parameters'!$H$25="","&lt;no limit&gt;",ROUNDDOWN((($I337-'Checklist Parameters'!$H$24)/'Checklist Parameters'!$H$25)+1,0)))</f>
        <v>&lt;no limit&gt;</v>
      </c>
      <c r="AF337" s="174">
        <f t="shared" si="29"/>
        <v>0</v>
      </c>
      <c r="AG337" s="85">
        <f t="shared" si="24"/>
        <v>0</v>
      </c>
      <c r="AH337" s="5"/>
      <c r="AI337" s="5"/>
      <c r="AJ337" s="5"/>
      <c r="AK337" s="5"/>
      <c r="AL337" s="5"/>
      <c r="AM337" s="5"/>
      <c r="AN337" s="5"/>
      <c r="AO337" s="5"/>
      <c r="AP337" s="5"/>
      <c r="AQ337" s="5"/>
      <c r="AR337" s="5"/>
      <c r="AS337" s="5"/>
    </row>
    <row r="338" spans="1:45" s="2" customFormat="1" ht="15">
      <c r="A338" s="391"/>
      <c r="B338" s="392"/>
      <c r="C338" s="393"/>
      <c r="D338" s="393"/>
      <c r="E338" s="393"/>
      <c r="F338" s="393"/>
      <c r="G338" s="393"/>
      <c r="H338" s="394"/>
      <c r="I338" s="394"/>
      <c r="J338" s="394"/>
      <c r="K338" s="394"/>
      <c r="L338" s="394"/>
      <c r="M338" s="394"/>
      <c r="N338" s="313">
        <f>IF(IF(I338&lt;'Checklist Parameters'!$H$22,0,($I338-$L338))&lt;0,0,IF(I338&lt;'Checklist Parameters'!$H$22,0,($I338-$L338)))</f>
        <v>0</v>
      </c>
      <c r="O338" s="394"/>
      <c r="P338" s="395"/>
      <c r="Q338" s="316">
        <f t="shared" si="25"/>
        <v>0</v>
      </c>
      <c r="R338" s="87">
        <f t="shared" si="26"/>
        <v>0</v>
      </c>
      <c r="S338" s="87">
        <f>IF('Checklist Parameters'!$H$60&lt;0.2,0.2,'Checklist Parameters'!$H$60)</f>
        <v>0.72</v>
      </c>
      <c r="T338" s="88">
        <f>IF($O338="",IF('Checklist District ID'!$C$43="Y",MAX($R338:$S338)*$I338,SUM($R338:$S338)*$I338),IF(O338&gt;0,Q338*S338))</f>
        <v>0</v>
      </c>
      <c r="U338" s="88">
        <f>IF(Q338&gt;0,((I338-T338)*'Formula Matrix'!$E$39),0)</f>
        <v>0</v>
      </c>
      <c r="V338" s="88">
        <f t="shared" si="27"/>
        <v>0</v>
      </c>
      <c r="W338" s="88">
        <f>IF(V338&gt;0,(V338*'Checklist Parameters'!$H$35),0)</f>
        <v>0</v>
      </c>
      <c r="X338" s="85">
        <f t="shared" si="28"/>
        <v>0</v>
      </c>
      <c r="Y338" s="148">
        <f>IF('Checklist Parameters'!$H$102&lt;&gt;"",(I338/43560)*'Checklist Parameters'!$H$102,"N/A")</f>
        <v>0</v>
      </c>
      <c r="Z338" s="154" t="str">
        <f>IF('Checklist Parameters'!$H$58&lt;&gt;"",((I338*'Checklist Parameters'!$H$58)*'Checklist Parameters'!$H$35)/1000,"N/A")</f>
        <v>N/A</v>
      </c>
      <c r="AA338" s="154">
        <f>IF('Checklist Parameters'!$H$101&lt;&gt;"",IFERROR(I338/'Checklist Parameters'!$H$101,0),"N/A")</f>
        <v>0</v>
      </c>
      <c r="AB338" s="148" t="str">
        <f>IF('Checklist Parameters'!$H$43&lt;&gt;"",(I338*'Checklist Parameters'!$H$43)/1000,"N/A")</f>
        <v>N/A</v>
      </c>
      <c r="AC338" s="85">
        <f>IF('Checklist Parameters'!$H$16="",$X338,IF(AND('Checklist Parameters'!$H$16&lt;$X338,'Checklist Parameters'!$H$16&gt;=3),'Checklist Parameters'!$H$16,IF(AND('Checklist Parameters'!$H$16&lt;$X338,'Checklist Parameters'!$H$16&lt;3),0,$X338)))</f>
        <v>0</v>
      </c>
      <c r="AD338" s="85" t="str">
        <f>IF(AND(I338&lt;'Checklist Parameters'!$H$22,$I338&lt;&gt;0),"Y","")</f>
        <v/>
      </c>
      <c r="AE338" s="85" t="str">
        <f>IF($AD338="Y",0,IF('Checklist Parameters'!$H$25="","&lt;no limit&gt;",ROUNDDOWN((($I338-'Checklist Parameters'!$H$24)/'Checklist Parameters'!$H$25)+1,0)))</f>
        <v>&lt;no limit&gt;</v>
      </c>
      <c r="AF338" s="174">
        <f t="shared" si="29"/>
        <v>0</v>
      </c>
      <c r="AG338" s="85">
        <f t="shared" si="24"/>
        <v>0</v>
      </c>
      <c r="AH338" s="5"/>
      <c r="AI338" s="5"/>
      <c r="AJ338" s="5"/>
      <c r="AK338" s="5"/>
      <c r="AL338" s="5"/>
      <c r="AM338" s="5"/>
      <c r="AN338" s="5"/>
      <c r="AO338" s="5"/>
      <c r="AP338" s="5"/>
      <c r="AQ338" s="5"/>
      <c r="AR338" s="5"/>
      <c r="AS338" s="5"/>
    </row>
    <row r="339" spans="1:45" s="2" customFormat="1" ht="15">
      <c r="A339" s="391"/>
      <c r="B339" s="392"/>
      <c r="C339" s="393"/>
      <c r="D339" s="393"/>
      <c r="E339" s="393"/>
      <c r="F339" s="393"/>
      <c r="G339" s="393"/>
      <c r="H339" s="394"/>
      <c r="I339" s="394"/>
      <c r="J339" s="394"/>
      <c r="K339" s="394"/>
      <c r="L339" s="394"/>
      <c r="M339" s="394"/>
      <c r="N339" s="313">
        <f>IF(IF(I339&lt;'Checklist Parameters'!$H$22,0,($I339-$L339))&lt;0,0,IF(I339&lt;'Checklist Parameters'!$H$22,0,($I339-$L339)))</f>
        <v>0</v>
      </c>
      <c r="O339" s="394"/>
      <c r="P339" s="395"/>
      <c r="Q339" s="316">
        <f t="shared" si="25"/>
        <v>0</v>
      </c>
      <c r="R339" s="87">
        <f t="shared" si="26"/>
        <v>0</v>
      </c>
      <c r="S339" s="87">
        <f>IF('Checklist Parameters'!$H$60&lt;0.2,0.2,'Checklist Parameters'!$H$60)</f>
        <v>0.72</v>
      </c>
      <c r="T339" s="88">
        <f>IF($O339="",IF('Checklist District ID'!$C$43="Y",MAX($R339:$S339)*$I339,SUM($R339:$S339)*$I339),IF(O339&gt;0,Q339*S339))</f>
        <v>0</v>
      </c>
      <c r="U339" s="88">
        <f>IF(Q339&gt;0,((I339-T339)*'Formula Matrix'!$E$39),0)</f>
        <v>0</v>
      </c>
      <c r="V339" s="88">
        <f t="shared" si="27"/>
        <v>0</v>
      </c>
      <c r="W339" s="88">
        <f>IF(V339&gt;0,(V339*'Checklist Parameters'!$H$35),0)</f>
        <v>0</v>
      </c>
      <c r="X339" s="85">
        <f t="shared" si="28"/>
        <v>0</v>
      </c>
      <c r="Y339" s="148">
        <f>IF('Checklist Parameters'!$H$102&lt;&gt;"",(I339/43560)*'Checklist Parameters'!$H$102,"N/A")</f>
        <v>0</v>
      </c>
      <c r="Z339" s="154" t="str">
        <f>IF('Checklist Parameters'!$H$58&lt;&gt;"",((I339*'Checklist Parameters'!$H$58)*'Checklist Parameters'!$H$35)/1000,"N/A")</f>
        <v>N/A</v>
      </c>
      <c r="AA339" s="154">
        <f>IF('Checklist Parameters'!$H$101&lt;&gt;"",IFERROR(I339/'Checklist Parameters'!$H$101,0),"N/A")</f>
        <v>0</v>
      </c>
      <c r="AB339" s="148" t="str">
        <f>IF('Checklist Parameters'!$H$43&lt;&gt;"",(I339*'Checklist Parameters'!$H$43)/1000,"N/A")</f>
        <v>N/A</v>
      </c>
      <c r="AC339" s="85">
        <f>IF('Checklist Parameters'!$H$16="",$X339,IF(AND('Checklist Parameters'!$H$16&lt;$X339,'Checklist Parameters'!$H$16&gt;=3),'Checklist Parameters'!$H$16,IF(AND('Checklist Parameters'!$H$16&lt;$X339,'Checklist Parameters'!$H$16&lt;3),0,$X339)))</f>
        <v>0</v>
      </c>
      <c r="AD339" s="85" t="str">
        <f>IF(AND(I339&lt;'Checklist Parameters'!$H$22,$I339&lt;&gt;0),"Y","")</f>
        <v/>
      </c>
      <c r="AE339" s="85" t="str">
        <f>IF($AD339="Y",0,IF('Checklist Parameters'!$H$25="","&lt;no limit&gt;",ROUNDDOWN((($I339-'Checklist Parameters'!$H$24)/'Checklist Parameters'!$H$25)+1,0)))</f>
        <v>&lt;no limit&gt;</v>
      </c>
      <c r="AF339" s="174">
        <f t="shared" si="29"/>
        <v>0</v>
      </c>
      <c r="AG339" s="85">
        <f t="shared" si="24"/>
        <v>0</v>
      </c>
      <c r="AH339" s="5"/>
      <c r="AI339" s="5"/>
      <c r="AJ339" s="5"/>
      <c r="AK339" s="5"/>
      <c r="AL339" s="5"/>
      <c r="AM339" s="5"/>
      <c r="AN339" s="5"/>
      <c r="AO339" s="5"/>
      <c r="AP339" s="5"/>
      <c r="AQ339" s="5"/>
      <c r="AR339" s="5"/>
      <c r="AS339" s="5"/>
    </row>
    <row r="340" spans="1:45" s="2" customFormat="1" ht="15">
      <c r="A340" s="391"/>
      <c r="B340" s="392"/>
      <c r="C340" s="393"/>
      <c r="D340" s="393"/>
      <c r="E340" s="393"/>
      <c r="F340" s="393"/>
      <c r="G340" s="393"/>
      <c r="H340" s="394"/>
      <c r="I340" s="394"/>
      <c r="J340" s="394"/>
      <c r="K340" s="394"/>
      <c r="L340" s="394"/>
      <c r="M340" s="394"/>
      <c r="N340" s="313">
        <f>IF(IF(I340&lt;'Checklist Parameters'!$H$22,0,($I340-$L340))&lt;0,0,IF(I340&lt;'Checklist Parameters'!$H$22,0,($I340-$L340)))</f>
        <v>0</v>
      </c>
      <c r="O340" s="394"/>
      <c r="P340" s="395"/>
      <c r="Q340" s="316">
        <f t="shared" si="25"/>
        <v>0</v>
      </c>
      <c r="R340" s="87">
        <f t="shared" si="26"/>
        <v>0</v>
      </c>
      <c r="S340" s="87">
        <f>IF('Checklist Parameters'!$H$60&lt;0.2,0.2,'Checklist Parameters'!$H$60)</f>
        <v>0.72</v>
      </c>
      <c r="T340" s="88">
        <f>IF($O340="",IF('Checklist District ID'!$C$43="Y",MAX($R340:$S340)*$I340,SUM($R340:$S340)*$I340),IF(O340&gt;0,Q340*S340))</f>
        <v>0</v>
      </c>
      <c r="U340" s="88">
        <f>IF(Q340&gt;0,((I340-T340)*'Formula Matrix'!$E$39),0)</f>
        <v>0</v>
      </c>
      <c r="V340" s="88">
        <f t="shared" si="27"/>
        <v>0</v>
      </c>
      <c r="W340" s="88">
        <f>IF(V340&gt;0,(V340*'Checklist Parameters'!$H$35),0)</f>
        <v>0</v>
      </c>
      <c r="X340" s="85">
        <f t="shared" si="28"/>
        <v>0</v>
      </c>
      <c r="Y340" s="148">
        <f>IF('Checklist Parameters'!$H$102&lt;&gt;"",(I340/43560)*'Checklist Parameters'!$H$102,"N/A")</f>
        <v>0</v>
      </c>
      <c r="Z340" s="154" t="str">
        <f>IF('Checklist Parameters'!$H$58&lt;&gt;"",((I340*'Checklist Parameters'!$H$58)*'Checklist Parameters'!$H$35)/1000,"N/A")</f>
        <v>N/A</v>
      </c>
      <c r="AA340" s="154">
        <f>IF('Checklist Parameters'!$H$101&lt;&gt;"",IFERROR(I340/'Checklist Parameters'!$H$101,0),"N/A")</f>
        <v>0</v>
      </c>
      <c r="AB340" s="148" t="str">
        <f>IF('Checklist Parameters'!$H$43&lt;&gt;"",(I340*'Checklist Parameters'!$H$43)/1000,"N/A")</f>
        <v>N/A</v>
      </c>
      <c r="AC340" s="85">
        <f>IF('Checklist Parameters'!$H$16="",$X340,IF(AND('Checklist Parameters'!$H$16&lt;$X340,'Checklist Parameters'!$H$16&gt;=3),'Checklist Parameters'!$H$16,IF(AND('Checklist Parameters'!$H$16&lt;$X340,'Checklist Parameters'!$H$16&lt;3),0,$X340)))</f>
        <v>0</v>
      </c>
      <c r="AD340" s="85" t="str">
        <f>IF(AND(I340&lt;'Checklist Parameters'!$H$22,$I340&lt;&gt;0),"Y","")</f>
        <v/>
      </c>
      <c r="AE340" s="85" t="str">
        <f>IF($AD340="Y",0,IF('Checklist Parameters'!$H$25="","&lt;no limit&gt;",ROUNDDOWN((($I340-'Checklist Parameters'!$H$24)/'Checklist Parameters'!$H$25)+1,0)))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ht="15">
      <c r="A341" s="391"/>
      <c r="B341" s="392"/>
      <c r="C341" s="393"/>
      <c r="D341" s="393"/>
      <c r="E341" s="393"/>
      <c r="F341" s="393"/>
      <c r="G341" s="393"/>
      <c r="H341" s="394"/>
      <c r="I341" s="394"/>
      <c r="J341" s="394"/>
      <c r="K341" s="394"/>
      <c r="L341" s="394"/>
      <c r="M341" s="394"/>
      <c r="N341" s="313">
        <f>IF(IF(I341&lt;'Checklist Parameters'!$H$22,0,($I341-$L341))&lt;0,0,IF(I341&lt;'Checklist Parameters'!$H$22,0,($I341-$L341)))</f>
        <v>0</v>
      </c>
      <c r="O341" s="394"/>
      <c r="P341" s="395"/>
      <c r="Q341" s="316">
        <f t="shared" ref="Q341:Q404" si="31">IF(O341&lt;&gt;"",O341,N341)</f>
        <v>0</v>
      </c>
      <c r="R341" s="87">
        <f t="shared" ref="R341:R404" si="32">IFERROR(L341/I341,0)</f>
        <v>0</v>
      </c>
      <c r="S341" s="87">
        <f>IF('Checklist Parameters'!$H$60&lt;0.2,0.2,'Checklist Parameters'!$H$60)</f>
        <v>0.72</v>
      </c>
      <c r="T341" s="88">
        <f>IF($O341="",IF('Checklist District ID'!$C$43="Y",MAX($R341:$S341)*$I341,SUM($R341:$S341)*$I341),IF(O341&gt;0,Q341*S341))</f>
        <v>0</v>
      </c>
      <c r="U341" s="88">
        <f>IF(Q341&gt;0,((I341-T341)*'Formula Matrix'!$E$39),0)</f>
        <v>0</v>
      </c>
      <c r="V341" s="88">
        <f t="shared" ref="V341:V404" si="33">IF(Q341=0,0,(I341-T341-U341))</f>
        <v>0</v>
      </c>
      <c r="W341" s="88">
        <f>IF(V341&gt;0,(V341*'Checklist Parameters'!$H$35),0)</f>
        <v>0</v>
      </c>
      <c r="X341" s="85">
        <f t="shared" ref="X341:X404" si="34">IF($W341/1000&gt;3,(ROUNDDOWN($W341/1000,0)),IF(AND($W341/1000&gt;2.5,$W341/1000&lt;=3),3,0))</f>
        <v>0</v>
      </c>
      <c r="Y341" s="148">
        <f>IF('Checklist Parameters'!$H$102&lt;&gt;"",(I341/43560)*'Checklist Parameters'!$H$102,"N/A")</f>
        <v>0</v>
      </c>
      <c r="Z341" s="154" t="str">
        <f>IF('Checklist Parameters'!$H$58&lt;&gt;"",((I341*'Checklist Parameters'!$H$58)*'Checklist Parameters'!$H$35)/1000,"N/A")</f>
        <v>N/A</v>
      </c>
      <c r="AA341" s="154">
        <f>IF('Checklist Parameters'!$H$101&lt;&gt;"",IFERROR(I341/'Checklist Parameters'!$H$101,0),"N/A")</f>
        <v>0</v>
      </c>
      <c r="AB341" s="148" t="str">
        <f>IF('Checklist Parameters'!$H$43&lt;&gt;"",(I341*'Checklist Parameters'!$H$43)/1000,"N/A")</f>
        <v>N/A</v>
      </c>
      <c r="AC341" s="85">
        <f>IF('Checklist Parameters'!$H$16="",$X341,IF(AND('Checklist Parameters'!$H$16&lt;$X341,'Checklist Parameters'!$H$16&gt;=3),'Checklist Parameters'!$H$16,IF(AND('Checklist Parameters'!$H$16&lt;$X341,'Checklist Parameters'!$H$16&lt;3),0,$X341)))</f>
        <v>0</v>
      </c>
      <c r="AD341" s="85" t="str">
        <f>IF(AND(I341&lt;'Checklist Parameters'!$H$22,$I341&lt;&gt;0),"Y","")</f>
        <v/>
      </c>
      <c r="AE341" s="85" t="str">
        <f>IF($AD341="Y",0,IF('Checklist Parameters'!$H$25="","&lt;no limit&gt;",ROUNDDOWN((($I341-'Checklist Parameters'!$H$24)/'Checklist Parameters'!$H$25)+1,0)))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ht="15">
      <c r="A342" s="391"/>
      <c r="B342" s="392"/>
      <c r="C342" s="393"/>
      <c r="D342" s="393"/>
      <c r="E342" s="393"/>
      <c r="F342" s="393"/>
      <c r="G342" s="393"/>
      <c r="H342" s="394"/>
      <c r="I342" s="394"/>
      <c r="J342" s="394"/>
      <c r="K342" s="394"/>
      <c r="L342" s="394"/>
      <c r="M342" s="394"/>
      <c r="N342" s="313">
        <f>IF(IF(I342&lt;'Checklist Parameters'!$H$22,0,($I342-$L342))&lt;0,0,IF(I342&lt;'Checklist Parameters'!$H$22,0,($I342-$L342)))</f>
        <v>0</v>
      </c>
      <c r="O342" s="394"/>
      <c r="P342" s="395"/>
      <c r="Q342" s="316">
        <f t="shared" si="31"/>
        <v>0</v>
      </c>
      <c r="R342" s="87">
        <f t="shared" si="32"/>
        <v>0</v>
      </c>
      <c r="S342" s="87">
        <f>IF('Checklist Parameters'!$H$60&lt;0.2,0.2,'Checklist Parameters'!$H$60)</f>
        <v>0.72</v>
      </c>
      <c r="T342" s="88">
        <f>IF($O342="",IF('Checklist District ID'!$C$43="Y",MAX($R342:$S342)*$I342,SUM($R342:$S342)*$I342),IF(O342&gt;0,Q342*S342))</f>
        <v>0</v>
      </c>
      <c r="U342" s="88">
        <f>IF(Q342&gt;0,((I342-T342)*'Formula Matrix'!$E$39),0)</f>
        <v>0</v>
      </c>
      <c r="V342" s="88">
        <f t="shared" si="33"/>
        <v>0</v>
      </c>
      <c r="W342" s="88">
        <f>IF(V342&gt;0,(V342*'Checklist Parameters'!$H$35),0)</f>
        <v>0</v>
      </c>
      <c r="X342" s="85">
        <f t="shared" si="34"/>
        <v>0</v>
      </c>
      <c r="Y342" s="148">
        <f>IF('Checklist Parameters'!$H$102&lt;&gt;"",(I342/43560)*'Checklist Parameters'!$H$102,"N/A")</f>
        <v>0</v>
      </c>
      <c r="Z342" s="154" t="str">
        <f>IF('Checklist Parameters'!$H$58&lt;&gt;"",((I342*'Checklist Parameters'!$H$58)*'Checklist Parameters'!$H$35)/1000,"N/A")</f>
        <v>N/A</v>
      </c>
      <c r="AA342" s="154">
        <f>IF('Checklist Parameters'!$H$101&lt;&gt;"",IFERROR(I342/'Checklist Parameters'!$H$101,0),"N/A")</f>
        <v>0</v>
      </c>
      <c r="AB342" s="148" t="str">
        <f>IF('Checklist Parameters'!$H$43&lt;&gt;"",(I342*'Checklist Parameters'!$H$43)/1000,"N/A")</f>
        <v>N/A</v>
      </c>
      <c r="AC342" s="85">
        <f>IF('Checklist Parameters'!$H$16="",$X342,IF(AND('Checklist Parameters'!$H$16&lt;$X342,'Checklist Parameters'!$H$16&gt;=3),'Checklist Parameters'!$H$16,IF(AND('Checklist Parameters'!$H$16&lt;$X342,'Checklist Parameters'!$H$16&lt;3),0,$X342)))</f>
        <v>0</v>
      </c>
      <c r="AD342" s="85" t="str">
        <f>IF(AND(I342&lt;'Checklist Parameters'!$H$22,$I342&lt;&gt;0),"Y","")</f>
        <v/>
      </c>
      <c r="AE342" s="85" t="str">
        <f>IF($AD342="Y",0,IF('Checklist Parameters'!$H$25="","&lt;no limit&gt;",ROUNDDOWN((($I342-'Checklist Parameters'!$H$24)/'Checklist Parameters'!$H$25)+1,0)))</f>
        <v>&lt;no limit&gt;</v>
      </c>
      <c r="AF342" s="174">
        <f t="shared" si="35"/>
        <v>0</v>
      </c>
      <c r="AG342" s="85">
        <f t="shared" si="30"/>
        <v>0</v>
      </c>
      <c r="AH342" s="5"/>
      <c r="AI342" s="5"/>
      <c r="AJ342" s="5"/>
      <c r="AK342" s="5"/>
      <c r="AL342" s="5"/>
      <c r="AM342" s="5"/>
      <c r="AN342" s="5"/>
      <c r="AO342" s="5"/>
      <c r="AP342" s="5"/>
      <c r="AQ342" s="5"/>
      <c r="AR342" s="5"/>
      <c r="AS342" s="5"/>
    </row>
    <row r="343" spans="1:45" s="2" customFormat="1" ht="15">
      <c r="A343" s="391"/>
      <c r="B343" s="392"/>
      <c r="C343" s="393"/>
      <c r="D343" s="393"/>
      <c r="E343" s="393"/>
      <c r="F343" s="393"/>
      <c r="G343" s="393"/>
      <c r="H343" s="394"/>
      <c r="I343" s="394"/>
      <c r="J343" s="394"/>
      <c r="K343" s="394"/>
      <c r="L343" s="394"/>
      <c r="M343" s="394"/>
      <c r="N343" s="313">
        <f>IF(IF(I343&lt;'Checklist Parameters'!$H$22,0,($I343-$L343))&lt;0,0,IF(I343&lt;'Checklist Parameters'!$H$22,0,($I343-$L343)))</f>
        <v>0</v>
      </c>
      <c r="O343" s="394"/>
      <c r="P343" s="395"/>
      <c r="Q343" s="316">
        <f t="shared" si="31"/>
        <v>0</v>
      </c>
      <c r="R343" s="87">
        <f t="shared" si="32"/>
        <v>0</v>
      </c>
      <c r="S343" s="87">
        <f>IF('Checklist Parameters'!$H$60&lt;0.2,0.2,'Checklist Parameters'!$H$60)</f>
        <v>0.72</v>
      </c>
      <c r="T343" s="88">
        <f>IF($O343="",IF('Checklist District ID'!$C$43="Y",MAX($R343:$S343)*$I343,SUM($R343:$S343)*$I343),IF(O343&gt;0,Q343*S343))</f>
        <v>0</v>
      </c>
      <c r="U343" s="88">
        <f>IF(Q343&gt;0,((I343-T343)*'Formula Matrix'!$E$39),0)</f>
        <v>0</v>
      </c>
      <c r="V343" s="88">
        <f t="shared" si="33"/>
        <v>0</v>
      </c>
      <c r="W343" s="88">
        <f>IF(V343&gt;0,(V343*'Checklist Parameters'!$H$35),0)</f>
        <v>0</v>
      </c>
      <c r="X343" s="85">
        <f t="shared" si="34"/>
        <v>0</v>
      </c>
      <c r="Y343" s="148">
        <f>IF('Checklist Parameters'!$H$102&lt;&gt;"",(I343/43560)*'Checklist Parameters'!$H$102,"N/A")</f>
        <v>0</v>
      </c>
      <c r="Z343" s="154" t="str">
        <f>IF('Checklist Parameters'!$H$58&lt;&gt;"",((I343*'Checklist Parameters'!$H$58)*'Checklist Parameters'!$H$35)/1000,"N/A")</f>
        <v>N/A</v>
      </c>
      <c r="AA343" s="154">
        <f>IF('Checklist Parameters'!$H$101&lt;&gt;"",IFERROR(I343/'Checklist Parameters'!$H$101,0),"N/A")</f>
        <v>0</v>
      </c>
      <c r="AB343" s="148" t="str">
        <f>IF('Checklist Parameters'!$H$43&lt;&gt;"",(I343*'Checklist Parameters'!$H$43)/1000,"N/A")</f>
        <v>N/A</v>
      </c>
      <c r="AC343" s="85">
        <f>IF('Checklist Parameters'!$H$16="",$X343,IF(AND('Checklist Parameters'!$H$16&lt;$X343,'Checklist Parameters'!$H$16&gt;=3),'Checklist Parameters'!$H$16,IF(AND('Checklist Parameters'!$H$16&lt;$X343,'Checklist Parameters'!$H$16&lt;3),0,$X343)))</f>
        <v>0</v>
      </c>
      <c r="AD343" s="85" t="str">
        <f>IF(AND(I343&lt;'Checklist Parameters'!$H$22,$I343&lt;&gt;0),"Y","")</f>
        <v/>
      </c>
      <c r="AE343" s="85" t="str">
        <f>IF($AD343="Y",0,IF('Checklist Parameters'!$H$25="","&lt;no limit&gt;",ROUNDDOWN((($I343-'Checklist Parameters'!$H$24)/'Checklist Parameters'!$H$25)+1,0)))</f>
        <v>&lt;no limit&gt;</v>
      </c>
      <c r="AF343" s="174">
        <f t="shared" si="35"/>
        <v>0</v>
      </c>
      <c r="AG343" s="85">
        <f t="shared" si="30"/>
        <v>0</v>
      </c>
      <c r="AH343" s="5"/>
      <c r="AI343" s="5"/>
      <c r="AJ343" s="5"/>
      <c r="AK343" s="5"/>
      <c r="AL343" s="5"/>
      <c r="AM343" s="5"/>
      <c r="AN343" s="5"/>
      <c r="AO343" s="5"/>
      <c r="AP343" s="5"/>
      <c r="AQ343" s="5"/>
      <c r="AR343" s="5"/>
      <c r="AS343" s="5"/>
    </row>
    <row r="344" spans="1:45" s="2" customFormat="1" ht="15">
      <c r="A344" s="391"/>
      <c r="B344" s="392"/>
      <c r="C344" s="393"/>
      <c r="D344" s="393"/>
      <c r="E344" s="393"/>
      <c r="F344" s="393"/>
      <c r="G344" s="393"/>
      <c r="H344" s="394"/>
      <c r="I344" s="394"/>
      <c r="J344" s="394"/>
      <c r="K344" s="394"/>
      <c r="L344" s="394"/>
      <c r="M344" s="394"/>
      <c r="N344" s="313">
        <f>IF(IF(I344&lt;'Checklist Parameters'!$H$22,0,($I344-$L344))&lt;0,0,IF(I344&lt;'Checklist Parameters'!$H$22,0,($I344-$L344)))</f>
        <v>0</v>
      </c>
      <c r="O344" s="394"/>
      <c r="P344" s="395"/>
      <c r="Q344" s="316">
        <f t="shared" si="31"/>
        <v>0</v>
      </c>
      <c r="R344" s="87">
        <f t="shared" si="32"/>
        <v>0</v>
      </c>
      <c r="S344" s="87">
        <f>IF('Checklist Parameters'!$H$60&lt;0.2,0.2,'Checklist Parameters'!$H$60)</f>
        <v>0.72</v>
      </c>
      <c r="T344" s="88">
        <f>IF($O344="",IF('Checklist District ID'!$C$43="Y",MAX($R344:$S344)*$I344,SUM($R344:$S344)*$I344),IF(O344&gt;0,Q344*S344))</f>
        <v>0</v>
      </c>
      <c r="U344" s="88">
        <f>IF(Q344&gt;0,((I344-T344)*'Formula Matrix'!$E$39),0)</f>
        <v>0</v>
      </c>
      <c r="V344" s="88">
        <f t="shared" si="33"/>
        <v>0</v>
      </c>
      <c r="W344" s="88">
        <f>IF(V344&gt;0,(V344*'Checklist Parameters'!$H$35),0)</f>
        <v>0</v>
      </c>
      <c r="X344" s="85">
        <f t="shared" si="34"/>
        <v>0</v>
      </c>
      <c r="Y344" s="148">
        <f>IF('Checklist Parameters'!$H$102&lt;&gt;"",(I344/43560)*'Checklist Parameters'!$H$102,"N/A")</f>
        <v>0</v>
      </c>
      <c r="Z344" s="154" t="str">
        <f>IF('Checklist Parameters'!$H$58&lt;&gt;"",((I344*'Checklist Parameters'!$H$58)*'Checklist Parameters'!$H$35)/1000,"N/A")</f>
        <v>N/A</v>
      </c>
      <c r="AA344" s="154">
        <f>IF('Checklist Parameters'!$H$101&lt;&gt;"",IFERROR(I344/'Checklist Parameters'!$H$101,0),"N/A")</f>
        <v>0</v>
      </c>
      <c r="AB344" s="148" t="str">
        <f>IF('Checklist Parameters'!$H$43&lt;&gt;"",(I344*'Checklist Parameters'!$H$43)/1000,"N/A")</f>
        <v>N/A</v>
      </c>
      <c r="AC344" s="85">
        <f>IF('Checklist Parameters'!$H$16="",$X344,IF(AND('Checklist Parameters'!$H$16&lt;$X344,'Checklist Parameters'!$H$16&gt;=3),'Checklist Parameters'!$H$16,IF(AND('Checklist Parameters'!$H$16&lt;$X344,'Checklist Parameters'!$H$16&lt;3),0,$X344)))</f>
        <v>0</v>
      </c>
      <c r="AD344" s="85" t="str">
        <f>IF(AND(I344&lt;'Checklist Parameters'!$H$22,$I344&lt;&gt;0),"Y","")</f>
        <v/>
      </c>
      <c r="AE344" s="85" t="str">
        <f>IF($AD344="Y",0,IF('Checklist Parameters'!$H$25="","&lt;no limit&gt;",ROUNDDOWN((($I344-'Checklist Parameters'!$H$24)/'Checklist Parameters'!$H$25)+1,0)))</f>
        <v>&lt;no limit&gt;</v>
      </c>
      <c r="AF344" s="174">
        <f t="shared" si="35"/>
        <v>0</v>
      </c>
      <c r="AG344" s="85">
        <f t="shared" si="30"/>
        <v>0</v>
      </c>
      <c r="AH344" s="5"/>
      <c r="AI344" s="5"/>
      <c r="AJ344" s="5"/>
      <c r="AK344" s="5"/>
      <c r="AL344" s="5"/>
      <c r="AM344" s="5"/>
      <c r="AN344" s="5"/>
      <c r="AO344" s="5"/>
      <c r="AP344" s="5"/>
      <c r="AQ344" s="5"/>
      <c r="AR344" s="5"/>
      <c r="AS344" s="5"/>
    </row>
    <row r="345" spans="1:45" s="2" customFormat="1" ht="15">
      <c r="A345" s="391"/>
      <c r="B345" s="392"/>
      <c r="C345" s="393"/>
      <c r="D345" s="393"/>
      <c r="E345" s="393"/>
      <c r="F345" s="393"/>
      <c r="G345" s="393"/>
      <c r="H345" s="394"/>
      <c r="I345" s="394"/>
      <c r="J345" s="394"/>
      <c r="K345" s="394"/>
      <c r="L345" s="394"/>
      <c r="M345" s="394"/>
      <c r="N345" s="313">
        <f>IF(IF(I345&lt;'Checklist Parameters'!$H$22,0,($I345-$L345))&lt;0,0,IF(I345&lt;'Checklist Parameters'!$H$22,0,($I345-$L345)))</f>
        <v>0</v>
      </c>
      <c r="O345" s="394"/>
      <c r="P345" s="395"/>
      <c r="Q345" s="316">
        <f t="shared" si="31"/>
        <v>0</v>
      </c>
      <c r="R345" s="87">
        <f t="shared" si="32"/>
        <v>0</v>
      </c>
      <c r="S345" s="87">
        <f>IF('Checklist Parameters'!$H$60&lt;0.2,0.2,'Checklist Parameters'!$H$60)</f>
        <v>0.72</v>
      </c>
      <c r="T345" s="88">
        <f>IF($O345="",IF('Checklist District ID'!$C$43="Y",MAX($R345:$S345)*$I345,SUM($R345:$S345)*$I345),IF(O345&gt;0,Q345*S345))</f>
        <v>0</v>
      </c>
      <c r="U345" s="88">
        <f>IF(Q345&gt;0,((I345-T345)*'Formula Matrix'!$E$39),0)</f>
        <v>0</v>
      </c>
      <c r="V345" s="88">
        <f t="shared" si="33"/>
        <v>0</v>
      </c>
      <c r="W345" s="88">
        <f>IF(V345&gt;0,(V345*'Checklist Parameters'!$H$35),0)</f>
        <v>0</v>
      </c>
      <c r="X345" s="85">
        <f t="shared" si="34"/>
        <v>0</v>
      </c>
      <c r="Y345" s="148">
        <f>IF('Checklist Parameters'!$H$102&lt;&gt;"",(I345/43560)*'Checklist Parameters'!$H$102,"N/A")</f>
        <v>0</v>
      </c>
      <c r="Z345" s="154" t="str">
        <f>IF('Checklist Parameters'!$H$58&lt;&gt;"",((I345*'Checklist Parameters'!$H$58)*'Checklist Parameters'!$H$35)/1000,"N/A")</f>
        <v>N/A</v>
      </c>
      <c r="AA345" s="154">
        <f>IF('Checklist Parameters'!$H$101&lt;&gt;"",IFERROR(I345/'Checklist Parameters'!$H$101,0),"N/A")</f>
        <v>0</v>
      </c>
      <c r="AB345" s="148" t="str">
        <f>IF('Checklist Parameters'!$H$43&lt;&gt;"",(I345*'Checklist Parameters'!$H$43)/1000,"N/A")</f>
        <v>N/A</v>
      </c>
      <c r="AC345" s="85">
        <f>IF('Checklist Parameters'!$H$16="",$X345,IF(AND('Checklist Parameters'!$H$16&lt;$X345,'Checklist Parameters'!$H$16&gt;=3),'Checklist Parameters'!$H$16,IF(AND('Checklist Parameters'!$H$16&lt;$X345,'Checklist Parameters'!$H$16&lt;3),0,$X345)))</f>
        <v>0</v>
      </c>
      <c r="AD345" s="85" t="str">
        <f>IF(AND(I345&lt;'Checklist Parameters'!$H$22,$I345&lt;&gt;0),"Y","")</f>
        <v/>
      </c>
      <c r="AE345" s="85" t="str">
        <f>IF($AD345="Y",0,IF('Checklist Parameters'!$H$25="","&lt;no limit&gt;",ROUNDDOWN((($I345-'Checklist Parameters'!$H$24)/'Checklist Parameters'!$H$25)+1,0)))</f>
        <v>&lt;no limit&gt;</v>
      </c>
      <c r="AF345" s="174">
        <f t="shared" si="35"/>
        <v>0</v>
      </c>
      <c r="AG345" s="85">
        <f t="shared" si="30"/>
        <v>0</v>
      </c>
      <c r="AH345" s="5"/>
      <c r="AI345" s="5"/>
      <c r="AJ345" s="5"/>
      <c r="AK345" s="5"/>
      <c r="AL345" s="5"/>
      <c r="AM345" s="5"/>
      <c r="AN345" s="5"/>
      <c r="AO345" s="5"/>
      <c r="AP345" s="5"/>
      <c r="AQ345" s="5"/>
      <c r="AR345" s="5"/>
      <c r="AS345" s="5"/>
    </row>
    <row r="346" spans="1:45" s="2" customFormat="1" ht="15">
      <c r="A346" s="391"/>
      <c r="B346" s="392"/>
      <c r="C346" s="393"/>
      <c r="D346" s="393"/>
      <c r="E346" s="393"/>
      <c r="F346" s="393"/>
      <c r="G346" s="393"/>
      <c r="H346" s="394"/>
      <c r="I346" s="394"/>
      <c r="J346" s="394"/>
      <c r="K346" s="394"/>
      <c r="L346" s="394"/>
      <c r="M346" s="394"/>
      <c r="N346" s="313">
        <f>IF(IF(I346&lt;'Checklist Parameters'!$H$22,0,($I346-$L346))&lt;0,0,IF(I346&lt;'Checklist Parameters'!$H$22,0,($I346-$L346)))</f>
        <v>0</v>
      </c>
      <c r="O346" s="394"/>
      <c r="P346" s="395"/>
      <c r="Q346" s="316">
        <f t="shared" si="31"/>
        <v>0</v>
      </c>
      <c r="R346" s="87">
        <f t="shared" si="32"/>
        <v>0</v>
      </c>
      <c r="S346" s="87">
        <f>IF('Checklist Parameters'!$H$60&lt;0.2,0.2,'Checklist Parameters'!$H$60)</f>
        <v>0.72</v>
      </c>
      <c r="T346" s="88">
        <f>IF($O346="",IF('Checklist District ID'!$C$43="Y",MAX($R346:$S346)*$I346,SUM($R346:$S346)*$I346),IF(O346&gt;0,Q346*S346))</f>
        <v>0</v>
      </c>
      <c r="U346" s="88">
        <f>IF(Q346&gt;0,((I346-T346)*'Formula Matrix'!$E$39),0)</f>
        <v>0</v>
      </c>
      <c r="V346" s="88">
        <f t="shared" si="33"/>
        <v>0</v>
      </c>
      <c r="W346" s="88">
        <f>IF(V346&gt;0,(V346*'Checklist Parameters'!$H$35),0)</f>
        <v>0</v>
      </c>
      <c r="X346" s="85">
        <f t="shared" si="34"/>
        <v>0</v>
      </c>
      <c r="Y346" s="148">
        <f>IF('Checklist Parameters'!$H$102&lt;&gt;"",(I346/43560)*'Checklist Parameters'!$H$102,"N/A")</f>
        <v>0</v>
      </c>
      <c r="Z346" s="154" t="str">
        <f>IF('Checklist Parameters'!$H$58&lt;&gt;"",((I346*'Checklist Parameters'!$H$58)*'Checklist Parameters'!$H$35)/1000,"N/A")</f>
        <v>N/A</v>
      </c>
      <c r="AA346" s="154">
        <f>IF('Checklist Parameters'!$H$101&lt;&gt;"",IFERROR(I346/'Checklist Parameters'!$H$101,0),"N/A")</f>
        <v>0</v>
      </c>
      <c r="AB346" s="148" t="str">
        <f>IF('Checklist Parameters'!$H$43&lt;&gt;"",(I346*'Checklist Parameters'!$H$43)/1000,"N/A")</f>
        <v>N/A</v>
      </c>
      <c r="AC346" s="85">
        <f>IF('Checklist Parameters'!$H$16="",$X346,IF(AND('Checklist Parameters'!$H$16&lt;$X346,'Checklist Parameters'!$H$16&gt;=3),'Checklist Parameters'!$H$16,IF(AND('Checklist Parameters'!$H$16&lt;$X346,'Checklist Parameters'!$H$16&lt;3),0,$X346)))</f>
        <v>0</v>
      </c>
      <c r="AD346" s="85" t="str">
        <f>IF(AND(I346&lt;'Checklist Parameters'!$H$22,$I346&lt;&gt;0),"Y","")</f>
        <v/>
      </c>
      <c r="AE346" s="85" t="str">
        <f>IF($AD346="Y",0,IF('Checklist Parameters'!$H$25="","&lt;no limit&gt;",ROUNDDOWN((($I346-'Checklist Parameters'!$H$24)/'Checklist Parameters'!$H$25)+1,0)))</f>
        <v>&lt;no limit&gt;</v>
      </c>
      <c r="AF346" s="174">
        <f t="shared" si="35"/>
        <v>0</v>
      </c>
      <c r="AG346" s="85">
        <f t="shared" si="30"/>
        <v>0</v>
      </c>
      <c r="AH346" s="5"/>
      <c r="AI346" s="5"/>
      <c r="AJ346" s="5"/>
      <c r="AK346" s="5"/>
      <c r="AL346" s="5"/>
      <c r="AM346" s="5"/>
      <c r="AN346" s="5"/>
      <c r="AO346" s="5"/>
      <c r="AP346" s="5"/>
      <c r="AQ346" s="5"/>
      <c r="AR346" s="5"/>
      <c r="AS346" s="5"/>
    </row>
    <row r="347" spans="1:45" s="2" customFormat="1" ht="15">
      <c r="A347" s="391"/>
      <c r="B347" s="392"/>
      <c r="C347" s="393"/>
      <c r="D347" s="393"/>
      <c r="E347" s="393"/>
      <c r="F347" s="393"/>
      <c r="G347" s="393"/>
      <c r="H347" s="394"/>
      <c r="I347" s="394"/>
      <c r="J347" s="394"/>
      <c r="K347" s="394"/>
      <c r="L347" s="394"/>
      <c r="M347" s="394"/>
      <c r="N347" s="313">
        <f>IF(IF(I347&lt;'Checklist Parameters'!$H$22,0,($I347-$L347))&lt;0,0,IF(I347&lt;'Checklist Parameters'!$H$22,0,($I347-$L347)))</f>
        <v>0</v>
      </c>
      <c r="O347" s="394"/>
      <c r="P347" s="395"/>
      <c r="Q347" s="316">
        <f t="shared" si="31"/>
        <v>0</v>
      </c>
      <c r="R347" s="87">
        <f t="shared" si="32"/>
        <v>0</v>
      </c>
      <c r="S347" s="87">
        <f>IF('Checklist Parameters'!$H$60&lt;0.2,0.2,'Checklist Parameters'!$H$60)</f>
        <v>0.72</v>
      </c>
      <c r="T347" s="88">
        <f>IF($O347="",IF('Checklist District ID'!$C$43="Y",MAX($R347:$S347)*$I347,SUM($R347:$S347)*$I347),IF(O347&gt;0,Q347*S347))</f>
        <v>0</v>
      </c>
      <c r="U347" s="88">
        <f>IF(Q347&gt;0,((I347-T347)*'Formula Matrix'!$E$39),0)</f>
        <v>0</v>
      </c>
      <c r="V347" s="88">
        <f t="shared" si="33"/>
        <v>0</v>
      </c>
      <c r="W347" s="88">
        <f>IF(V347&gt;0,(V347*'Checklist Parameters'!$H$35),0)</f>
        <v>0</v>
      </c>
      <c r="X347" s="85">
        <f t="shared" si="34"/>
        <v>0</v>
      </c>
      <c r="Y347" s="148">
        <f>IF('Checklist Parameters'!$H$102&lt;&gt;"",(I347/43560)*'Checklist Parameters'!$H$102,"N/A")</f>
        <v>0</v>
      </c>
      <c r="Z347" s="154" t="str">
        <f>IF('Checklist Parameters'!$H$58&lt;&gt;"",((I347*'Checklist Parameters'!$H$58)*'Checklist Parameters'!$H$35)/1000,"N/A")</f>
        <v>N/A</v>
      </c>
      <c r="AA347" s="154">
        <f>IF('Checklist Parameters'!$H$101&lt;&gt;"",IFERROR(I347/'Checklist Parameters'!$H$101,0),"N/A")</f>
        <v>0</v>
      </c>
      <c r="AB347" s="148" t="str">
        <f>IF('Checklist Parameters'!$H$43&lt;&gt;"",(I347*'Checklist Parameters'!$H$43)/1000,"N/A")</f>
        <v>N/A</v>
      </c>
      <c r="AC347" s="85">
        <f>IF('Checklist Parameters'!$H$16="",$X347,IF(AND('Checklist Parameters'!$H$16&lt;$X347,'Checklist Parameters'!$H$16&gt;=3),'Checklist Parameters'!$H$16,IF(AND('Checklist Parameters'!$H$16&lt;$X347,'Checklist Parameters'!$H$16&lt;3),0,$X347)))</f>
        <v>0</v>
      </c>
      <c r="AD347" s="85" t="str">
        <f>IF(AND(I347&lt;'Checklist Parameters'!$H$22,$I347&lt;&gt;0),"Y","")</f>
        <v/>
      </c>
      <c r="AE347" s="85" t="str">
        <f>IF($AD347="Y",0,IF('Checklist Parameters'!$H$25="","&lt;no limit&gt;",ROUNDDOWN((($I347-'Checklist Parameters'!$H$24)/'Checklist Parameters'!$H$25)+1,0)))</f>
        <v>&lt;no limit&gt;</v>
      </c>
      <c r="AF347" s="174">
        <f t="shared" si="35"/>
        <v>0</v>
      </c>
      <c r="AG347" s="85">
        <f t="shared" si="30"/>
        <v>0</v>
      </c>
      <c r="AH347" s="5"/>
      <c r="AI347" s="5"/>
      <c r="AJ347" s="5"/>
      <c r="AK347" s="5"/>
      <c r="AL347" s="5"/>
      <c r="AM347" s="5"/>
      <c r="AN347" s="5"/>
      <c r="AO347" s="5"/>
      <c r="AP347" s="5"/>
      <c r="AQ347" s="5"/>
      <c r="AR347" s="5"/>
      <c r="AS347" s="5"/>
    </row>
    <row r="348" spans="1:45" s="2" customFormat="1" ht="15">
      <c r="A348" s="391"/>
      <c r="B348" s="392"/>
      <c r="C348" s="393"/>
      <c r="D348" s="393"/>
      <c r="E348" s="393"/>
      <c r="F348" s="393"/>
      <c r="G348" s="393"/>
      <c r="H348" s="394"/>
      <c r="I348" s="394"/>
      <c r="J348" s="394"/>
      <c r="K348" s="394"/>
      <c r="L348" s="394"/>
      <c r="M348" s="394"/>
      <c r="N348" s="313">
        <f>IF(IF(I348&lt;'Checklist Parameters'!$H$22,0,($I348-$L348))&lt;0,0,IF(I348&lt;'Checklist Parameters'!$H$22,0,($I348-$L348)))</f>
        <v>0</v>
      </c>
      <c r="O348" s="394"/>
      <c r="P348" s="395"/>
      <c r="Q348" s="316">
        <f t="shared" si="31"/>
        <v>0</v>
      </c>
      <c r="R348" s="87">
        <f t="shared" si="32"/>
        <v>0</v>
      </c>
      <c r="S348" s="87">
        <f>IF('Checklist Parameters'!$H$60&lt;0.2,0.2,'Checklist Parameters'!$H$60)</f>
        <v>0.72</v>
      </c>
      <c r="T348" s="88">
        <f>IF($O348="",IF('Checklist District ID'!$C$43="Y",MAX($R348:$S348)*$I348,SUM($R348:$S348)*$I348),IF(O348&gt;0,Q348*S348))</f>
        <v>0</v>
      </c>
      <c r="U348" s="88">
        <f>IF(Q348&gt;0,((I348-T348)*'Formula Matrix'!$E$39),0)</f>
        <v>0</v>
      </c>
      <c r="V348" s="88">
        <f t="shared" si="33"/>
        <v>0</v>
      </c>
      <c r="W348" s="88">
        <f>IF(V348&gt;0,(V348*'Checklist Parameters'!$H$35),0)</f>
        <v>0</v>
      </c>
      <c r="X348" s="85">
        <f t="shared" si="34"/>
        <v>0</v>
      </c>
      <c r="Y348" s="148">
        <f>IF('Checklist Parameters'!$H$102&lt;&gt;"",(I348/43560)*'Checklist Parameters'!$H$102,"N/A")</f>
        <v>0</v>
      </c>
      <c r="Z348" s="154" t="str">
        <f>IF('Checklist Parameters'!$H$58&lt;&gt;"",((I348*'Checklist Parameters'!$H$58)*'Checklist Parameters'!$H$35)/1000,"N/A")</f>
        <v>N/A</v>
      </c>
      <c r="AA348" s="154">
        <f>IF('Checklist Parameters'!$H$101&lt;&gt;"",IFERROR(I348/'Checklist Parameters'!$H$101,0),"N/A")</f>
        <v>0</v>
      </c>
      <c r="AB348" s="148" t="str">
        <f>IF('Checklist Parameters'!$H$43&lt;&gt;"",(I348*'Checklist Parameters'!$H$43)/1000,"N/A")</f>
        <v>N/A</v>
      </c>
      <c r="AC348" s="85">
        <f>IF('Checklist Parameters'!$H$16="",$X348,IF(AND('Checklist Parameters'!$H$16&lt;$X348,'Checklist Parameters'!$H$16&gt;=3),'Checklist Parameters'!$H$16,IF(AND('Checklist Parameters'!$H$16&lt;$X348,'Checklist Parameters'!$H$16&lt;3),0,$X348)))</f>
        <v>0</v>
      </c>
      <c r="AD348" s="85" t="str">
        <f>IF(AND(I348&lt;'Checklist Parameters'!$H$22,$I348&lt;&gt;0),"Y","")</f>
        <v/>
      </c>
      <c r="AE348" s="85" t="str">
        <f>IF($AD348="Y",0,IF('Checklist Parameters'!$H$25="","&lt;no limit&gt;",ROUNDDOWN((($I348-'Checklist Parameters'!$H$24)/'Checklist Parameters'!$H$25)+1,0)))</f>
        <v>&lt;no limit&gt;</v>
      </c>
      <c r="AF348" s="174">
        <f t="shared" si="35"/>
        <v>0</v>
      </c>
      <c r="AG348" s="85">
        <f t="shared" si="30"/>
        <v>0</v>
      </c>
      <c r="AH348" s="5"/>
      <c r="AI348" s="5"/>
      <c r="AJ348" s="5"/>
      <c r="AK348" s="5"/>
      <c r="AL348" s="5"/>
      <c r="AM348" s="5"/>
      <c r="AN348" s="5"/>
      <c r="AO348" s="5"/>
      <c r="AP348" s="5"/>
      <c r="AQ348" s="5"/>
      <c r="AR348" s="5"/>
      <c r="AS348" s="5"/>
    </row>
    <row r="349" spans="1:45" s="2" customFormat="1" ht="15">
      <c r="A349" s="391"/>
      <c r="B349" s="392"/>
      <c r="C349" s="393"/>
      <c r="D349" s="393"/>
      <c r="E349" s="393"/>
      <c r="F349" s="393"/>
      <c r="G349" s="393"/>
      <c r="H349" s="394"/>
      <c r="I349" s="394"/>
      <c r="J349" s="394"/>
      <c r="K349" s="394"/>
      <c r="L349" s="394"/>
      <c r="M349" s="394"/>
      <c r="N349" s="313">
        <f>IF(IF(I349&lt;'Checklist Parameters'!$H$22,0,($I349-$L349))&lt;0,0,IF(I349&lt;'Checklist Parameters'!$H$22,0,($I349-$L349)))</f>
        <v>0</v>
      </c>
      <c r="O349" s="394"/>
      <c r="P349" s="395"/>
      <c r="Q349" s="316">
        <f t="shared" si="31"/>
        <v>0</v>
      </c>
      <c r="R349" s="87">
        <f t="shared" si="32"/>
        <v>0</v>
      </c>
      <c r="S349" s="87">
        <f>IF('Checklist Parameters'!$H$60&lt;0.2,0.2,'Checklist Parameters'!$H$60)</f>
        <v>0.72</v>
      </c>
      <c r="T349" s="88">
        <f>IF($O349="",IF('Checklist District ID'!$C$43="Y",MAX($R349:$S349)*$I349,SUM($R349:$S349)*$I349),IF(O349&gt;0,Q349*S349))</f>
        <v>0</v>
      </c>
      <c r="U349" s="88">
        <f>IF(Q349&gt;0,((I349-T349)*'Formula Matrix'!$E$39),0)</f>
        <v>0</v>
      </c>
      <c r="V349" s="88">
        <f t="shared" si="33"/>
        <v>0</v>
      </c>
      <c r="W349" s="88">
        <f>IF(V349&gt;0,(V349*'Checklist Parameters'!$H$35),0)</f>
        <v>0</v>
      </c>
      <c r="X349" s="85">
        <f t="shared" si="34"/>
        <v>0</v>
      </c>
      <c r="Y349" s="148">
        <f>IF('Checklist Parameters'!$H$102&lt;&gt;"",(I349/43560)*'Checklist Parameters'!$H$102,"N/A")</f>
        <v>0</v>
      </c>
      <c r="Z349" s="154" t="str">
        <f>IF('Checklist Parameters'!$H$58&lt;&gt;"",((I349*'Checklist Parameters'!$H$58)*'Checklist Parameters'!$H$35)/1000,"N/A")</f>
        <v>N/A</v>
      </c>
      <c r="AA349" s="154">
        <f>IF('Checklist Parameters'!$H$101&lt;&gt;"",IFERROR(I349/'Checklist Parameters'!$H$101,0),"N/A")</f>
        <v>0</v>
      </c>
      <c r="AB349" s="148" t="str">
        <f>IF('Checklist Parameters'!$H$43&lt;&gt;"",(I349*'Checklist Parameters'!$H$43)/1000,"N/A")</f>
        <v>N/A</v>
      </c>
      <c r="AC349" s="85">
        <f>IF('Checklist Parameters'!$H$16="",$X349,IF(AND('Checklist Parameters'!$H$16&lt;$X349,'Checklist Parameters'!$H$16&gt;=3),'Checklist Parameters'!$H$16,IF(AND('Checklist Parameters'!$H$16&lt;$X349,'Checklist Parameters'!$H$16&lt;3),0,$X349)))</f>
        <v>0</v>
      </c>
      <c r="AD349" s="85" t="str">
        <f>IF(AND(I349&lt;'Checklist Parameters'!$H$22,$I349&lt;&gt;0),"Y","")</f>
        <v/>
      </c>
      <c r="AE349" s="85" t="str">
        <f>IF($AD349="Y",0,IF('Checklist Parameters'!$H$25="","&lt;no limit&gt;",ROUNDDOWN((($I349-'Checklist Parameters'!$H$24)/'Checklist Parameters'!$H$25)+1,0)))</f>
        <v>&lt;no limit&gt;</v>
      </c>
      <c r="AF349" s="174">
        <f t="shared" si="35"/>
        <v>0</v>
      </c>
      <c r="AG349" s="85">
        <f t="shared" si="30"/>
        <v>0</v>
      </c>
      <c r="AH349" s="5"/>
      <c r="AI349" s="5"/>
      <c r="AJ349" s="5"/>
      <c r="AK349" s="5"/>
      <c r="AL349" s="5"/>
      <c r="AM349" s="5"/>
      <c r="AN349" s="5"/>
      <c r="AO349" s="5"/>
      <c r="AP349" s="5"/>
      <c r="AQ349" s="5"/>
      <c r="AR349" s="5"/>
      <c r="AS349" s="5"/>
    </row>
    <row r="350" spans="1:45" s="2" customFormat="1" ht="15">
      <c r="A350" s="391"/>
      <c r="B350" s="392"/>
      <c r="C350" s="393"/>
      <c r="D350" s="393"/>
      <c r="E350" s="393"/>
      <c r="F350" s="393"/>
      <c r="G350" s="393"/>
      <c r="H350" s="394"/>
      <c r="I350" s="394"/>
      <c r="J350" s="394"/>
      <c r="K350" s="394"/>
      <c r="L350" s="394"/>
      <c r="M350" s="394"/>
      <c r="N350" s="313">
        <f>IF(IF(I350&lt;'Checklist Parameters'!$H$22,0,($I350-$L350))&lt;0,0,IF(I350&lt;'Checklist Parameters'!$H$22,0,($I350-$L350)))</f>
        <v>0</v>
      </c>
      <c r="O350" s="394"/>
      <c r="P350" s="395"/>
      <c r="Q350" s="316">
        <f t="shared" si="31"/>
        <v>0</v>
      </c>
      <c r="R350" s="87">
        <f t="shared" si="32"/>
        <v>0</v>
      </c>
      <c r="S350" s="87">
        <f>IF('Checklist Parameters'!$H$60&lt;0.2,0.2,'Checklist Parameters'!$H$60)</f>
        <v>0.72</v>
      </c>
      <c r="T350" s="88">
        <f>IF($O350="",IF('Checklist District ID'!$C$43="Y",MAX($R350:$S350)*$I350,SUM($R350:$S350)*$I350),IF(O350&gt;0,Q350*S350))</f>
        <v>0</v>
      </c>
      <c r="U350" s="88">
        <f>IF(Q350&gt;0,((I350-T350)*'Formula Matrix'!$E$39),0)</f>
        <v>0</v>
      </c>
      <c r="V350" s="88">
        <f t="shared" si="33"/>
        <v>0</v>
      </c>
      <c r="W350" s="88">
        <f>IF(V350&gt;0,(V350*'Checklist Parameters'!$H$35),0)</f>
        <v>0</v>
      </c>
      <c r="X350" s="85">
        <f t="shared" si="34"/>
        <v>0</v>
      </c>
      <c r="Y350" s="148">
        <f>IF('Checklist Parameters'!$H$102&lt;&gt;"",(I350/43560)*'Checklist Parameters'!$H$102,"N/A")</f>
        <v>0</v>
      </c>
      <c r="Z350" s="154" t="str">
        <f>IF('Checklist Parameters'!$H$58&lt;&gt;"",((I350*'Checklist Parameters'!$H$58)*'Checklist Parameters'!$H$35)/1000,"N/A")</f>
        <v>N/A</v>
      </c>
      <c r="AA350" s="154">
        <f>IF('Checklist Parameters'!$H$101&lt;&gt;"",IFERROR(I350/'Checklist Parameters'!$H$101,0),"N/A")</f>
        <v>0</v>
      </c>
      <c r="AB350" s="148" t="str">
        <f>IF('Checklist Parameters'!$H$43&lt;&gt;"",(I350*'Checklist Parameters'!$H$43)/1000,"N/A")</f>
        <v>N/A</v>
      </c>
      <c r="AC350" s="85">
        <f>IF('Checklist Parameters'!$H$16="",$X350,IF(AND('Checklist Parameters'!$H$16&lt;$X350,'Checklist Parameters'!$H$16&gt;=3),'Checklist Parameters'!$H$16,IF(AND('Checklist Parameters'!$H$16&lt;$X350,'Checklist Parameters'!$H$16&lt;3),0,$X350)))</f>
        <v>0</v>
      </c>
      <c r="AD350" s="85" t="str">
        <f>IF(AND(I350&lt;'Checklist Parameters'!$H$22,$I350&lt;&gt;0),"Y","")</f>
        <v/>
      </c>
      <c r="AE350" s="85" t="str">
        <f>IF($AD350="Y",0,IF('Checklist Parameters'!$H$25="","&lt;no limit&gt;",ROUNDDOWN((($I350-'Checklist Parameters'!$H$24)/'Checklist Parameters'!$H$25)+1,0)))</f>
        <v>&lt;no limit&gt;</v>
      </c>
      <c r="AF350" s="174">
        <f t="shared" si="35"/>
        <v>0</v>
      </c>
      <c r="AG350" s="85">
        <f t="shared" si="30"/>
        <v>0</v>
      </c>
      <c r="AH350" s="5"/>
      <c r="AI350" s="5"/>
      <c r="AJ350" s="5"/>
      <c r="AK350" s="5"/>
      <c r="AL350" s="5"/>
      <c r="AM350" s="5"/>
      <c r="AN350" s="5"/>
      <c r="AO350" s="5"/>
      <c r="AP350" s="5"/>
      <c r="AQ350" s="5"/>
      <c r="AR350" s="5"/>
      <c r="AS350" s="5"/>
    </row>
    <row r="351" spans="1:45" s="2" customFormat="1" ht="15">
      <c r="A351" s="391"/>
      <c r="B351" s="392"/>
      <c r="C351" s="393"/>
      <c r="D351" s="393"/>
      <c r="E351" s="393"/>
      <c r="F351" s="393"/>
      <c r="G351" s="393"/>
      <c r="H351" s="394"/>
      <c r="I351" s="394"/>
      <c r="J351" s="394"/>
      <c r="K351" s="394"/>
      <c r="L351" s="394"/>
      <c r="M351" s="394"/>
      <c r="N351" s="313">
        <f>IF(IF(I351&lt;'Checklist Parameters'!$H$22,0,($I351-$L351))&lt;0,0,IF(I351&lt;'Checklist Parameters'!$H$22,0,($I351-$L351)))</f>
        <v>0</v>
      </c>
      <c r="O351" s="394"/>
      <c r="P351" s="395"/>
      <c r="Q351" s="316">
        <f t="shared" si="31"/>
        <v>0</v>
      </c>
      <c r="R351" s="87">
        <f t="shared" si="32"/>
        <v>0</v>
      </c>
      <c r="S351" s="87">
        <f>IF('Checklist Parameters'!$H$60&lt;0.2,0.2,'Checklist Parameters'!$H$60)</f>
        <v>0.72</v>
      </c>
      <c r="T351" s="88">
        <f>IF($O351="",IF('Checklist District ID'!$C$43="Y",MAX($R351:$S351)*$I351,SUM($R351:$S351)*$I351),IF(O351&gt;0,Q351*S351))</f>
        <v>0</v>
      </c>
      <c r="U351" s="88">
        <f>IF(Q351&gt;0,((I351-T351)*'Formula Matrix'!$E$39),0)</f>
        <v>0</v>
      </c>
      <c r="V351" s="88">
        <f t="shared" si="33"/>
        <v>0</v>
      </c>
      <c r="W351" s="88">
        <f>IF(V351&gt;0,(V351*'Checklist Parameters'!$H$35),0)</f>
        <v>0</v>
      </c>
      <c r="X351" s="85">
        <f t="shared" si="34"/>
        <v>0</v>
      </c>
      <c r="Y351" s="148">
        <f>IF('Checklist Parameters'!$H$102&lt;&gt;"",(I351/43560)*'Checklist Parameters'!$H$102,"N/A")</f>
        <v>0</v>
      </c>
      <c r="Z351" s="154" t="str">
        <f>IF('Checklist Parameters'!$H$58&lt;&gt;"",((I351*'Checklist Parameters'!$H$58)*'Checklist Parameters'!$H$35)/1000,"N/A")</f>
        <v>N/A</v>
      </c>
      <c r="AA351" s="154">
        <f>IF('Checklist Parameters'!$H$101&lt;&gt;"",IFERROR(I351/'Checklist Parameters'!$H$101,0),"N/A")</f>
        <v>0</v>
      </c>
      <c r="AB351" s="148" t="str">
        <f>IF('Checklist Parameters'!$H$43&lt;&gt;"",(I351*'Checklist Parameters'!$H$43)/1000,"N/A")</f>
        <v>N/A</v>
      </c>
      <c r="AC351" s="85">
        <f>IF('Checklist Parameters'!$H$16="",$X351,IF(AND('Checklist Parameters'!$H$16&lt;$X351,'Checklist Parameters'!$H$16&gt;=3),'Checklist Parameters'!$H$16,IF(AND('Checklist Parameters'!$H$16&lt;$X351,'Checklist Parameters'!$H$16&lt;3),0,$X351)))</f>
        <v>0</v>
      </c>
      <c r="AD351" s="85" t="str">
        <f>IF(AND(I351&lt;'Checklist Parameters'!$H$22,$I351&lt;&gt;0),"Y","")</f>
        <v/>
      </c>
      <c r="AE351" s="85" t="str">
        <f>IF($AD351="Y",0,IF('Checklist Parameters'!$H$25="","&lt;no limit&gt;",ROUNDDOWN((($I351-'Checklist Parameters'!$H$24)/'Checklist Parameters'!$H$25)+1,0)))</f>
        <v>&lt;no limit&gt;</v>
      </c>
      <c r="AF351" s="174">
        <f t="shared" si="35"/>
        <v>0</v>
      </c>
      <c r="AG351" s="85">
        <f t="shared" si="30"/>
        <v>0</v>
      </c>
      <c r="AH351" s="5"/>
      <c r="AI351" s="5"/>
      <c r="AJ351" s="5"/>
      <c r="AK351" s="5"/>
      <c r="AL351" s="5"/>
      <c r="AM351" s="5"/>
      <c r="AN351" s="5"/>
      <c r="AO351" s="5"/>
      <c r="AP351" s="5"/>
      <c r="AQ351" s="5"/>
      <c r="AR351" s="5"/>
      <c r="AS351" s="5"/>
    </row>
    <row r="352" spans="1:45" s="2" customFormat="1" ht="15">
      <c r="A352" s="391"/>
      <c r="B352" s="392"/>
      <c r="C352" s="393"/>
      <c r="D352" s="393"/>
      <c r="E352" s="393"/>
      <c r="F352" s="393"/>
      <c r="G352" s="393"/>
      <c r="H352" s="394"/>
      <c r="I352" s="394"/>
      <c r="J352" s="394"/>
      <c r="K352" s="394"/>
      <c r="L352" s="394"/>
      <c r="M352" s="394"/>
      <c r="N352" s="313">
        <f>IF(IF(I352&lt;'Checklist Parameters'!$H$22,0,($I352-$L352))&lt;0,0,IF(I352&lt;'Checklist Parameters'!$H$22,0,($I352-$L352)))</f>
        <v>0</v>
      </c>
      <c r="O352" s="394"/>
      <c r="P352" s="395"/>
      <c r="Q352" s="316">
        <f t="shared" si="31"/>
        <v>0</v>
      </c>
      <c r="R352" s="87">
        <f t="shared" si="32"/>
        <v>0</v>
      </c>
      <c r="S352" s="87">
        <f>IF('Checklist Parameters'!$H$60&lt;0.2,0.2,'Checklist Parameters'!$H$60)</f>
        <v>0.72</v>
      </c>
      <c r="T352" s="88">
        <f>IF($O352="",IF('Checklist District ID'!$C$43="Y",MAX($R352:$S352)*$I352,SUM($R352:$S352)*$I352),IF(O352&gt;0,Q352*S352))</f>
        <v>0</v>
      </c>
      <c r="U352" s="88">
        <f>IF(Q352&gt;0,((I352-T352)*'Formula Matrix'!$E$39),0)</f>
        <v>0</v>
      </c>
      <c r="V352" s="88">
        <f t="shared" si="33"/>
        <v>0</v>
      </c>
      <c r="W352" s="88">
        <f>IF(V352&gt;0,(V352*'Checklist Parameters'!$H$35),0)</f>
        <v>0</v>
      </c>
      <c r="X352" s="85">
        <f t="shared" si="34"/>
        <v>0</v>
      </c>
      <c r="Y352" s="148">
        <f>IF('Checklist Parameters'!$H$102&lt;&gt;"",(I352/43560)*'Checklist Parameters'!$H$102,"N/A")</f>
        <v>0</v>
      </c>
      <c r="Z352" s="154" t="str">
        <f>IF('Checklist Parameters'!$H$58&lt;&gt;"",((I352*'Checklist Parameters'!$H$58)*'Checklist Parameters'!$H$35)/1000,"N/A")</f>
        <v>N/A</v>
      </c>
      <c r="AA352" s="154">
        <f>IF('Checklist Parameters'!$H$101&lt;&gt;"",IFERROR(I352/'Checklist Parameters'!$H$101,0),"N/A")</f>
        <v>0</v>
      </c>
      <c r="AB352" s="148" t="str">
        <f>IF('Checklist Parameters'!$H$43&lt;&gt;"",(I352*'Checklist Parameters'!$H$43)/1000,"N/A")</f>
        <v>N/A</v>
      </c>
      <c r="AC352" s="85">
        <f>IF('Checklist Parameters'!$H$16="",$X352,IF(AND('Checklist Parameters'!$H$16&lt;$X352,'Checklist Parameters'!$H$16&gt;=3),'Checklist Parameters'!$H$16,IF(AND('Checklist Parameters'!$H$16&lt;$X352,'Checklist Parameters'!$H$16&lt;3),0,$X352)))</f>
        <v>0</v>
      </c>
      <c r="AD352" s="85" t="str">
        <f>IF(AND(I352&lt;'Checklist Parameters'!$H$22,$I352&lt;&gt;0),"Y","")</f>
        <v/>
      </c>
      <c r="AE352" s="85" t="str">
        <f>IF($AD352="Y",0,IF('Checklist Parameters'!$H$25="","&lt;no limit&gt;",ROUNDDOWN((($I352-'Checklist Parameters'!$H$24)/'Checklist Parameters'!$H$25)+1,0)))</f>
        <v>&lt;no limit&gt;</v>
      </c>
      <c r="AF352" s="174">
        <f t="shared" si="35"/>
        <v>0</v>
      </c>
      <c r="AG352" s="85">
        <f t="shared" si="30"/>
        <v>0</v>
      </c>
      <c r="AH352" s="5"/>
      <c r="AI352" s="5"/>
      <c r="AJ352" s="5"/>
      <c r="AK352" s="5"/>
      <c r="AL352" s="5"/>
      <c r="AM352" s="5"/>
      <c r="AN352" s="5"/>
      <c r="AO352" s="5"/>
      <c r="AP352" s="5"/>
      <c r="AQ352" s="5"/>
      <c r="AR352" s="5"/>
      <c r="AS352" s="5"/>
    </row>
    <row r="353" spans="1:45" s="2" customFormat="1" ht="15">
      <c r="A353" s="391"/>
      <c r="B353" s="392"/>
      <c r="C353" s="393"/>
      <c r="D353" s="393"/>
      <c r="E353" s="393"/>
      <c r="F353" s="393"/>
      <c r="G353" s="393"/>
      <c r="H353" s="394"/>
      <c r="I353" s="394"/>
      <c r="J353" s="394"/>
      <c r="K353" s="394"/>
      <c r="L353" s="394"/>
      <c r="M353" s="394"/>
      <c r="N353" s="313">
        <f>IF(IF(I353&lt;'Checklist Parameters'!$H$22,0,($I353-$L353))&lt;0,0,IF(I353&lt;'Checklist Parameters'!$H$22,0,($I353-$L353)))</f>
        <v>0</v>
      </c>
      <c r="O353" s="394"/>
      <c r="P353" s="395"/>
      <c r="Q353" s="316">
        <f t="shared" si="31"/>
        <v>0</v>
      </c>
      <c r="R353" s="87">
        <f t="shared" si="32"/>
        <v>0</v>
      </c>
      <c r="S353" s="87">
        <f>IF('Checklist Parameters'!$H$60&lt;0.2,0.2,'Checklist Parameters'!$H$60)</f>
        <v>0.72</v>
      </c>
      <c r="T353" s="88">
        <f>IF($O353="",IF('Checklist District ID'!$C$43="Y",MAX($R353:$S353)*$I353,SUM($R353:$S353)*$I353),IF(O353&gt;0,Q353*S353))</f>
        <v>0</v>
      </c>
      <c r="U353" s="88">
        <f>IF(Q353&gt;0,((I353-T353)*'Formula Matrix'!$E$39),0)</f>
        <v>0</v>
      </c>
      <c r="V353" s="88">
        <f t="shared" si="33"/>
        <v>0</v>
      </c>
      <c r="W353" s="88">
        <f>IF(V353&gt;0,(V353*'Checklist Parameters'!$H$35),0)</f>
        <v>0</v>
      </c>
      <c r="X353" s="85">
        <f t="shared" si="34"/>
        <v>0</v>
      </c>
      <c r="Y353" s="148">
        <f>IF('Checklist Parameters'!$H$102&lt;&gt;"",(I353/43560)*'Checklist Parameters'!$H$102,"N/A")</f>
        <v>0</v>
      </c>
      <c r="Z353" s="154" t="str">
        <f>IF('Checklist Parameters'!$H$58&lt;&gt;"",((I353*'Checklist Parameters'!$H$58)*'Checklist Parameters'!$H$35)/1000,"N/A")</f>
        <v>N/A</v>
      </c>
      <c r="AA353" s="154">
        <f>IF('Checklist Parameters'!$H$101&lt;&gt;"",IFERROR(I353/'Checklist Parameters'!$H$101,0),"N/A")</f>
        <v>0</v>
      </c>
      <c r="AB353" s="148" t="str">
        <f>IF('Checklist Parameters'!$H$43&lt;&gt;"",(I353*'Checklist Parameters'!$H$43)/1000,"N/A")</f>
        <v>N/A</v>
      </c>
      <c r="AC353" s="85">
        <f>IF('Checklist Parameters'!$H$16="",$X353,IF(AND('Checklist Parameters'!$H$16&lt;$X353,'Checklist Parameters'!$H$16&gt;=3),'Checklist Parameters'!$H$16,IF(AND('Checklist Parameters'!$H$16&lt;$X353,'Checklist Parameters'!$H$16&lt;3),0,$X353)))</f>
        <v>0</v>
      </c>
      <c r="AD353" s="85" t="str">
        <f>IF(AND(I353&lt;'Checklist Parameters'!$H$22,$I353&lt;&gt;0),"Y","")</f>
        <v/>
      </c>
      <c r="AE353" s="85" t="str">
        <f>IF($AD353="Y",0,IF('Checklist Parameters'!$H$25="","&lt;no limit&gt;",ROUNDDOWN((($I353-'Checklist Parameters'!$H$24)/'Checklist Parameters'!$H$25)+1,0)))</f>
        <v>&lt;no limit&gt;</v>
      </c>
      <c r="AF353" s="174">
        <f t="shared" si="35"/>
        <v>0</v>
      </c>
      <c r="AG353" s="85">
        <f t="shared" si="30"/>
        <v>0</v>
      </c>
      <c r="AH353" s="5"/>
      <c r="AI353" s="5"/>
      <c r="AJ353" s="5"/>
      <c r="AK353" s="5"/>
      <c r="AL353" s="5"/>
      <c r="AM353" s="5"/>
      <c r="AN353" s="5"/>
      <c r="AO353" s="5"/>
      <c r="AP353" s="5"/>
      <c r="AQ353" s="5"/>
      <c r="AR353" s="5"/>
      <c r="AS353" s="5"/>
    </row>
    <row r="354" spans="1:45" s="2" customFormat="1" ht="15">
      <c r="A354" s="391"/>
      <c r="B354" s="392"/>
      <c r="C354" s="393"/>
      <c r="D354" s="393"/>
      <c r="E354" s="393"/>
      <c r="F354" s="393"/>
      <c r="G354" s="393"/>
      <c r="H354" s="394"/>
      <c r="I354" s="394"/>
      <c r="J354" s="394"/>
      <c r="K354" s="394"/>
      <c r="L354" s="394"/>
      <c r="M354" s="394"/>
      <c r="N354" s="313">
        <f>IF(IF(I354&lt;'Checklist Parameters'!$H$22,0,($I354-$L354))&lt;0,0,IF(I354&lt;'Checklist Parameters'!$H$22,0,($I354-$L354)))</f>
        <v>0</v>
      </c>
      <c r="O354" s="394"/>
      <c r="P354" s="395"/>
      <c r="Q354" s="316">
        <f t="shared" si="31"/>
        <v>0</v>
      </c>
      <c r="R354" s="87">
        <f t="shared" si="32"/>
        <v>0</v>
      </c>
      <c r="S354" s="87">
        <f>IF('Checklist Parameters'!$H$60&lt;0.2,0.2,'Checklist Parameters'!$H$60)</f>
        <v>0.72</v>
      </c>
      <c r="T354" s="88">
        <f>IF($O354="",IF('Checklist District ID'!$C$43="Y",MAX($R354:$S354)*$I354,SUM($R354:$S354)*$I354),IF(O354&gt;0,Q354*S354))</f>
        <v>0</v>
      </c>
      <c r="U354" s="88">
        <f>IF(Q354&gt;0,((I354-T354)*'Formula Matrix'!$E$39),0)</f>
        <v>0</v>
      </c>
      <c r="V354" s="88">
        <f t="shared" si="33"/>
        <v>0</v>
      </c>
      <c r="W354" s="88">
        <f>IF(V354&gt;0,(V354*'Checklist Parameters'!$H$35),0)</f>
        <v>0</v>
      </c>
      <c r="X354" s="85">
        <f t="shared" si="34"/>
        <v>0</v>
      </c>
      <c r="Y354" s="148">
        <f>IF('Checklist Parameters'!$H$102&lt;&gt;"",(I354/43560)*'Checklist Parameters'!$H$102,"N/A")</f>
        <v>0</v>
      </c>
      <c r="Z354" s="154" t="str">
        <f>IF('Checklist Parameters'!$H$58&lt;&gt;"",((I354*'Checklist Parameters'!$H$58)*'Checklist Parameters'!$H$35)/1000,"N/A")</f>
        <v>N/A</v>
      </c>
      <c r="AA354" s="154">
        <f>IF('Checklist Parameters'!$H$101&lt;&gt;"",IFERROR(I354/'Checklist Parameters'!$H$101,0),"N/A")</f>
        <v>0</v>
      </c>
      <c r="AB354" s="148" t="str">
        <f>IF('Checklist Parameters'!$H$43&lt;&gt;"",(I354*'Checklist Parameters'!$H$43)/1000,"N/A")</f>
        <v>N/A</v>
      </c>
      <c r="AC354" s="85">
        <f>IF('Checklist Parameters'!$H$16="",$X354,IF(AND('Checklist Parameters'!$H$16&lt;$X354,'Checklist Parameters'!$H$16&gt;=3),'Checklist Parameters'!$H$16,IF(AND('Checklist Parameters'!$H$16&lt;$X354,'Checklist Parameters'!$H$16&lt;3),0,$X354)))</f>
        <v>0</v>
      </c>
      <c r="AD354" s="85" t="str">
        <f>IF(AND(I354&lt;'Checklist Parameters'!$H$22,$I354&lt;&gt;0),"Y","")</f>
        <v/>
      </c>
      <c r="AE354" s="85" t="str">
        <f>IF($AD354="Y",0,IF('Checklist Parameters'!$H$25="","&lt;no limit&gt;",ROUNDDOWN((($I354-'Checklist Parameters'!$H$24)/'Checklist Parameters'!$H$25)+1,0)))</f>
        <v>&lt;no limit&gt;</v>
      </c>
      <c r="AF354" s="174">
        <f t="shared" si="35"/>
        <v>0</v>
      </c>
      <c r="AG354" s="85">
        <f t="shared" si="30"/>
        <v>0</v>
      </c>
      <c r="AH354" s="5"/>
      <c r="AI354" s="5"/>
      <c r="AJ354" s="5"/>
      <c r="AK354" s="5"/>
      <c r="AL354" s="5"/>
      <c r="AM354" s="5"/>
      <c r="AN354" s="5"/>
      <c r="AO354" s="5"/>
      <c r="AP354" s="5"/>
      <c r="AQ354" s="5"/>
      <c r="AR354" s="5"/>
      <c r="AS354" s="5"/>
    </row>
    <row r="355" spans="1:45" s="2" customFormat="1" ht="15">
      <c r="A355" s="391"/>
      <c r="B355" s="392"/>
      <c r="C355" s="393"/>
      <c r="D355" s="393"/>
      <c r="E355" s="393"/>
      <c r="F355" s="393"/>
      <c r="G355" s="393"/>
      <c r="H355" s="394"/>
      <c r="I355" s="394"/>
      <c r="J355" s="394"/>
      <c r="K355" s="394"/>
      <c r="L355" s="394"/>
      <c r="M355" s="394"/>
      <c r="N355" s="313">
        <f>IF(IF(I355&lt;'Checklist Parameters'!$H$22,0,($I355-$L355))&lt;0,0,IF(I355&lt;'Checklist Parameters'!$H$22,0,($I355-$L355)))</f>
        <v>0</v>
      </c>
      <c r="O355" s="394"/>
      <c r="P355" s="395"/>
      <c r="Q355" s="316">
        <f t="shared" si="31"/>
        <v>0</v>
      </c>
      <c r="R355" s="87">
        <f t="shared" si="32"/>
        <v>0</v>
      </c>
      <c r="S355" s="87">
        <f>IF('Checklist Parameters'!$H$60&lt;0.2,0.2,'Checklist Parameters'!$H$60)</f>
        <v>0.72</v>
      </c>
      <c r="T355" s="88">
        <f>IF($O355="",IF('Checklist District ID'!$C$43="Y",MAX($R355:$S355)*$I355,SUM($R355:$S355)*$I355),IF(O355&gt;0,Q355*S355))</f>
        <v>0</v>
      </c>
      <c r="U355" s="88">
        <f>IF(Q355&gt;0,((I355-T355)*'Formula Matrix'!$E$39),0)</f>
        <v>0</v>
      </c>
      <c r="V355" s="88">
        <f t="shared" si="33"/>
        <v>0</v>
      </c>
      <c r="W355" s="88">
        <f>IF(V355&gt;0,(V355*'Checklist Parameters'!$H$35),0)</f>
        <v>0</v>
      </c>
      <c r="X355" s="85">
        <f t="shared" si="34"/>
        <v>0</v>
      </c>
      <c r="Y355" s="148">
        <f>IF('Checklist Parameters'!$H$102&lt;&gt;"",(I355/43560)*'Checklist Parameters'!$H$102,"N/A")</f>
        <v>0</v>
      </c>
      <c r="Z355" s="154" t="str">
        <f>IF('Checklist Parameters'!$H$58&lt;&gt;"",((I355*'Checklist Parameters'!$H$58)*'Checklist Parameters'!$H$35)/1000,"N/A")</f>
        <v>N/A</v>
      </c>
      <c r="AA355" s="154">
        <f>IF('Checklist Parameters'!$H$101&lt;&gt;"",IFERROR(I355/'Checklist Parameters'!$H$101,0),"N/A")</f>
        <v>0</v>
      </c>
      <c r="AB355" s="148" t="str">
        <f>IF('Checklist Parameters'!$H$43&lt;&gt;"",(I355*'Checklist Parameters'!$H$43)/1000,"N/A")</f>
        <v>N/A</v>
      </c>
      <c r="AC355" s="85">
        <f>IF('Checklist Parameters'!$H$16="",$X355,IF(AND('Checklist Parameters'!$H$16&lt;$X355,'Checklist Parameters'!$H$16&gt;=3),'Checklist Parameters'!$H$16,IF(AND('Checklist Parameters'!$H$16&lt;$X355,'Checklist Parameters'!$H$16&lt;3),0,$X355)))</f>
        <v>0</v>
      </c>
      <c r="AD355" s="85" t="str">
        <f>IF(AND(I355&lt;'Checklist Parameters'!$H$22,$I355&lt;&gt;0),"Y","")</f>
        <v/>
      </c>
      <c r="AE355" s="85" t="str">
        <f>IF($AD355="Y",0,IF('Checklist Parameters'!$H$25="","&lt;no limit&gt;",ROUNDDOWN((($I355-'Checklist Parameters'!$H$24)/'Checklist Parameters'!$H$25)+1,0)))</f>
        <v>&lt;no limit&gt;</v>
      </c>
      <c r="AF355" s="174">
        <f t="shared" si="35"/>
        <v>0</v>
      </c>
      <c r="AG355" s="85">
        <f t="shared" si="30"/>
        <v>0</v>
      </c>
      <c r="AH355" s="5"/>
      <c r="AI355" s="5"/>
      <c r="AJ355" s="5"/>
      <c r="AK355" s="5"/>
      <c r="AL355" s="5"/>
      <c r="AM355" s="5"/>
      <c r="AN355" s="5"/>
      <c r="AO355" s="5"/>
      <c r="AP355" s="5"/>
      <c r="AQ355" s="5"/>
      <c r="AR355" s="5"/>
      <c r="AS355" s="5"/>
    </row>
    <row r="356" spans="1:45" s="2" customFormat="1" ht="15">
      <c r="A356" s="391"/>
      <c r="B356" s="392"/>
      <c r="C356" s="393"/>
      <c r="D356" s="393"/>
      <c r="E356" s="393"/>
      <c r="F356" s="393"/>
      <c r="G356" s="393"/>
      <c r="H356" s="394"/>
      <c r="I356" s="394"/>
      <c r="J356" s="394"/>
      <c r="K356" s="394"/>
      <c r="L356" s="394"/>
      <c r="M356" s="394"/>
      <c r="N356" s="313">
        <f>IF(IF(I356&lt;'Checklist Parameters'!$H$22,0,($I356-$L356))&lt;0,0,IF(I356&lt;'Checklist Parameters'!$H$22,0,($I356-$L356)))</f>
        <v>0</v>
      </c>
      <c r="O356" s="394"/>
      <c r="P356" s="395"/>
      <c r="Q356" s="316">
        <f t="shared" si="31"/>
        <v>0</v>
      </c>
      <c r="R356" s="87">
        <f t="shared" si="32"/>
        <v>0</v>
      </c>
      <c r="S356" s="87">
        <f>IF('Checklist Parameters'!$H$60&lt;0.2,0.2,'Checklist Parameters'!$H$60)</f>
        <v>0.72</v>
      </c>
      <c r="T356" s="88">
        <f>IF($O356="",IF('Checklist District ID'!$C$43="Y",MAX($R356:$S356)*$I356,SUM($R356:$S356)*$I356),IF(O356&gt;0,Q356*S356))</f>
        <v>0</v>
      </c>
      <c r="U356" s="88">
        <f>IF(Q356&gt;0,((I356-T356)*'Formula Matrix'!$E$39),0)</f>
        <v>0</v>
      </c>
      <c r="V356" s="88">
        <f t="shared" si="33"/>
        <v>0</v>
      </c>
      <c r="W356" s="88">
        <f>IF(V356&gt;0,(V356*'Checklist Parameters'!$H$35),0)</f>
        <v>0</v>
      </c>
      <c r="X356" s="85">
        <f t="shared" si="34"/>
        <v>0</v>
      </c>
      <c r="Y356" s="148">
        <f>IF('Checklist Parameters'!$H$102&lt;&gt;"",(I356/43560)*'Checklist Parameters'!$H$102,"N/A")</f>
        <v>0</v>
      </c>
      <c r="Z356" s="154" t="str">
        <f>IF('Checklist Parameters'!$H$58&lt;&gt;"",((I356*'Checklist Parameters'!$H$58)*'Checklist Parameters'!$H$35)/1000,"N/A")</f>
        <v>N/A</v>
      </c>
      <c r="AA356" s="154">
        <f>IF('Checklist Parameters'!$H$101&lt;&gt;"",IFERROR(I356/'Checklist Parameters'!$H$101,0),"N/A")</f>
        <v>0</v>
      </c>
      <c r="AB356" s="148" t="str">
        <f>IF('Checklist Parameters'!$H$43&lt;&gt;"",(I356*'Checklist Parameters'!$H$43)/1000,"N/A")</f>
        <v>N/A</v>
      </c>
      <c r="AC356" s="85">
        <f>IF('Checklist Parameters'!$H$16="",$X356,IF(AND('Checklist Parameters'!$H$16&lt;$X356,'Checklist Parameters'!$H$16&gt;=3),'Checklist Parameters'!$H$16,IF(AND('Checklist Parameters'!$H$16&lt;$X356,'Checklist Parameters'!$H$16&lt;3),0,$X356)))</f>
        <v>0</v>
      </c>
      <c r="AD356" s="85" t="str">
        <f>IF(AND(I356&lt;'Checklist Parameters'!$H$22,$I356&lt;&gt;0),"Y","")</f>
        <v/>
      </c>
      <c r="AE356" s="85" t="str">
        <f>IF($AD356="Y",0,IF('Checklist Parameters'!$H$25="","&lt;no limit&gt;",ROUNDDOWN((($I356-'Checklist Parameters'!$H$24)/'Checklist Parameters'!$H$25)+1,0)))</f>
        <v>&lt;no limit&gt;</v>
      </c>
      <c r="AF356" s="174">
        <f t="shared" si="35"/>
        <v>0</v>
      </c>
      <c r="AG356" s="85">
        <f t="shared" si="30"/>
        <v>0</v>
      </c>
      <c r="AH356" s="5"/>
      <c r="AI356" s="5"/>
      <c r="AJ356" s="5"/>
      <c r="AK356" s="5"/>
      <c r="AL356" s="5"/>
      <c r="AM356" s="5"/>
      <c r="AN356" s="5"/>
      <c r="AO356" s="5"/>
      <c r="AP356" s="5"/>
      <c r="AQ356" s="5"/>
      <c r="AR356" s="5"/>
      <c r="AS356" s="5"/>
    </row>
    <row r="357" spans="1:45" s="2" customFormat="1" ht="15">
      <c r="A357" s="391"/>
      <c r="B357" s="392"/>
      <c r="C357" s="393"/>
      <c r="D357" s="393"/>
      <c r="E357" s="393"/>
      <c r="F357" s="393"/>
      <c r="G357" s="393"/>
      <c r="H357" s="394"/>
      <c r="I357" s="394"/>
      <c r="J357" s="394"/>
      <c r="K357" s="394"/>
      <c r="L357" s="394"/>
      <c r="M357" s="394"/>
      <c r="N357" s="313">
        <f>IF(IF(I357&lt;'Checklist Parameters'!$H$22,0,($I357-$L357))&lt;0,0,IF(I357&lt;'Checklist Parameters'!$H$22,0,($I357-$L357)))</f>
        <v>0</v>
      </c>
      <c r="O357" s="394"/>
      <c r="P357" s="395"/>
      <c r="Q357" s="316">
        <f t="shared" si="31"/>
        <v>0</v>
      </c>
      <c r="R357" s="87">
        <f t="shared" si="32"/>
        <v>0</v>
      </c>
      <c r="S357" s="87">
        <f>IF('Checklist Parameters'!$H$60&lt;0.2,0.2,'Checklist Parameters'!$H$60)</f>
        <v>0.72</v>
      </c>
      <c r="T357" s="88">
        <f>IF($O357="",IF('Checklist District ID'!$C$43="Y",MAX($R357:$S357)*$I357,SUM($R357:$S357)*$I357),IF(O357&gt;0,Q357*S357))</f>
        <v>0</v>
      </c>
      <c r="U357" s="88">
        <f>IF(Q357&gt;0,((I357-T357)*'Formula Matrix'!$E$39),0)</f>
        <v>0</v>
      </c>
      <c r="V357" s="88">
        <f t="shared" si="33"/>
        <v>0</v>
      </c>
      <c r="W357" s="88">
        <f>IF(V357&gt;0,(V357*'Checklist Parameters'!$H$35),0)</f>
        <v>0</v>
      </c>
      <c r="X357" s="85">
        <f t="shared" si="34"/>
        <v>0</v>
      </c>
      <c r="Y357" s="148">
        <f>IF('Checklist Parameters'!$H$102&lt;&gt;"",(I357/43560)*'Checklist Parameters'!$H$102,"N/A")</f>
        <v>0</v>
      </c>
      <c r="Z357" s="154" t="str">
        <f>IF('Checklist Parameters'!$H$58&lt;&gt;"",((I357*'Checklist Parameters'!$H$58)*'Checklist Parameters'!$H$35)/1000,"N/A")</f>
        <v>N/A</v>
      </c>
      <c r="AA357" s="154">
        <f>IF('Checklist Parameters'!$H$101&lt;&gt;"",IFERROR(I357/'Checklist Parameters'!$H$101,0),"N/A")</f>
        <v>0</v>
      </c>
      <c r="AB357" s="148" t="str">
        <f>IF('Checklist Parameters'!$H$43&lt;&gt;"",(I357*'Checklist Parameters'!$H$43)/1000,"N/A")</f>
        <v>N/A</v>
      </c>
      <c r="AC357" s="85">
        <f>IF('Checklist Parameters'!$H$16="",$X357,IF(AND('Checklist Parameters'!$H$16&lt;$X357,'Checklist Parameters'!$H$16&gt;=3),'Checklist Parameters'!$H$16,IF(AND('Checklist Parameters'!$H$16&lt;$X357,'Checklist Parameters'!$H$16&lt;3),0,$X357)))</f>
        <v>0</v>
      </c>
      <c r="AD357" s="85" t="str">
        <f>IF(AND(I357&lt;'Checklist Parameters'!$H$22,$I357&lt;&gt;0),"Y","")</f>
        <v/>
      </c>
      <c r="AE357" s="85" t="str">
        <f>IF($AD357="Y",0,IF('Checklist Parameters'!$H$25="","&lt;no limit&gt;",ROUNDDOWN((($I357-'Checklist Parameters'!$H$24)/'Checklist Parameters'!$H$25)+1,0)))</f>
        <v>&lt;no limit&gt;</v>
      </c>
      <c r="AF357" s="174">
        <f t="shared" si="35"/>
        <v>0</v>
      </c>
      <c r="AG357" s="85">
        <f t="shared" si="30"/>
        <v>0</v>
      </c>
      <c r="AH357" s="5"/>
      <c r="AI357" s="5"/>
      <c r="AJ357" s="5"/>
      <c r="AK357" s="5"/>
      <c r="AL357" s="5"/>
      <c r="AM357" s="5"/>
      <c r="AN357" s="5"/>
      <c r="AO357" s="5"/>
      <c r="AP357" s="5"/>
      <c r="AQ357" s="5"/>
      <c r="AR357" s="5"/>
      <c r="AS357" s="5"/>
    </row>
    <row r="358" spans="1:45" s="2" customFormat="1" ht="15">
      <c r="A358" s="391"/>
      <c r="B358" s="392"/>
      <c r="C358" s="393"/>
      <c r="D358" s="393"/>
      <c r="E358" s="393"/>
      <c r="F358" s="393"/>
      <c r="G358" s="393"/>
      <c r="H358" s="394"/>
      <c r="I358" s="394"/>
      <c r="J358" s="394"/>
      <c r="K358" s="394"/>
      <c r="L358" s="394"/>
      <c r="M358" s="394"/>
      <c r="N358" s="313">
        <f>IF(IF(I358&lt;'Checklist Parameters'!$H$22,0,($I358-$L358))&lt;0,0,IF(I358&lt;'Checklist Parameters'!$H$22,0,($I358-$L358)))</f>
        <v>0</v>
      </c>
      <c r="O358" s="394"/>
      <c r="P358" s="395"/>
      <c r="Q358" s="316">
        <f t="shared" si="31"/>
        <v>0</v>
      </c>
      <c r="R358" s="87">
        <f t="shared" si="32"/>
        <v>0</v>
      </c>
      <c r="S358" s="87">
        <f>IF('Checklist Parameters'!$H$60&lt;0.2,0.2,'Checklist Parameters'!$H$60)</f>
        <v>0.72</v>
      </c>
      <c r="T358" s="88">
        <f>IF($O358="",IF('Checklist District ID'!$C$43="Y",MAX($R358:$S358)*$I358,SUM($R358:$S358)*$I358),IF(O358&gt;0,Q358*S358))</f>
        <v>0</v>
      </c>
      <c r="U358" s="88">
        <f>IF(Q358&gt;0,((I358-T358)*'Formula Matrix'!$E$39),0)</f>
        <v>0</v>
      </c>
      <c r="V358" s="88">
        <f t="shared" si="33"/>
        <v>0</v>
      </c>
      <c r="W358" s="88">
        <f>IF(V358&gt;0,(V358*'Checklist Parameters'!$H$35),0)</f>
        <v>0</v>
      </c>
      <c r="X358" s="85">
        <f t="shared" si="34"/>
        <v>0</v>
      </c>
      <c r="Y358" s="148">
        <f>IF('Checklist Parameters'!$H$102&lt;&gt;"",(I358/43560)*'Checklist Parameters'!$H$102,"N/A")</f>
        <v>0</v>
      </c>
      <c r="Z358" s="154" t="str">
        <f>IF('Checklist Parameters'!$H$58&lt;&gt;"",((I358*'Checklist Parameters'!$H$58)*'Checklist Parameters'!$H$35)/1000,"N/A")</f>
        <v>N/A</v>
      </c>
      <c r="AA358" s="154">
        <f>IF('Checklist Parameters'!$H$101&lt;&gt;"",IFERROR(I358/'Checklist Parameters'!$H$101,0),"N/A")</f>
        <v>0</v>
      </c>
      <c r="AB358" s="148" t="str">
        <f>IF('Checklist Parameters'!$H$43&lt;&gt;"",(I358*'Checklist Parameters'!$H$43)/1000,"N/A")</f>
        <v>N/A</v>
      </c>
      <c r="AC358" s="85">
        <f>IF('Checklist Parameters'!$H$16="",$X358,IF(AND('Checklist Parameters'!$H$16&lt;$X358,'Checklist Parameters'!$H$16&gt;=3),'Checklist Parameters'!$H$16,IF(AND('Checklist Parameters'!$H$16&lt;$X358,'Checklist Parameters'!$H$16&lt;3),0,$X358)))</f>
        <v>0</v>
      </c>
      <c r="AD358" s="85" t="str">
        <f>IF(AND(I358&lt;'Checklist Parameters'!$H$22,$I358&lt;&gt;0),"Y","")</f>
        <v/>
      </c>
      <c r="AE358" s="85" t="str">
        <f>IF($AD358="Y",0,IF('Checklist Parameters'!$H$25="","&lt;no limit&gt;",ROUNDDOWN((($I358-'Checklist Parameters'!$H$24)/'Checklist Parameters'!$H$25)+1,0)))</f>
        <v>&lt;no limit&gt;</v>
      </c>
      <c r="AF358" s="174">
        <f t="shared" si="35"/>
        <v>0</v>
      </c>
      <c r="AG358" s="85">
        <f t="shared" si="30"/>
        <v>0</v>
      </c>
      <c r="AH358" s="5"/>
      <c r="AI358" s="5"/>
      <c r="AJ358" s="5"/>
      <c r="AK358" s="5"/>
      <c r="AL358" s="5"/>
      <c r="AM358" s="5"/>
      <c r="AN358" s="5"/>
      <c r="AO358" s="5"/>
      <c r="AP358" s="5"/>
      <c r="AQ358" s="5"/>
      <c r="AR358" s="5"/>
      <c r="AS358" s="5"/>
    </row>
    <row r="359" spans="1:45" s="2" customFormat="1" ht="15">
      <c r="A359" s="391"/>
      <c r="B359" s="392"/>
      <c r="C359" s="393"/>
      <c r="D359" s="393"/>
      <c r="E359" s="393"/>
      <c r="F359" s="393"/>
      <c r="G359" s="393"/>
      <c r="H359" s="394"/>
      <c r="I359" s="394"/>
      <c r="J359" s="394"/>
      <c r="K359" s="394"/>
      <c r="L359" s="394"/>
      <c r="M359" s="394"/>
      <c r="N359" s="313">
        <f>IF(IF(I359&lt;'Checklist Parameters'!$H$22,0,($I359-$L359))&lt;0,0,IF(I359&lt;'Checklist Parameters'!$H$22,0,($I359-$L359)))</f>
        <v>0</v>
      </c>
      <c r="O359" s="394"/>
      <c r="P359" s="395"/>
      <c r="Q359" s="316">
        <f t="shared" si="31"/>
        <v>0</v>
      </c>
      <c r="R359" s="87">
        <f t="shared" si="32"/>
        <v>0</v>
      </c>
      <c r="S359" s="87">
        <f>IF('Checklist Parameters'!$H$60&lt;0.2,0.2,'Checklist Parameters'!$H$60)</f>
        <v>0.72</v>
      </c>
      <c r="T359" s="88">
        <f>IF($O359="",IF('Checklist District ID'!$C$43="Y",MAX($R359:$S359)*$I359,SUM($R359:$S359)*$I359),IF(O359&gt;0,Q359*S359))</f>
        <v>0</v>
      </c>
      <c r="U359" s="88">
        <f>IF(Q359&gt;0,((I359-T359)*'Formula Matrix'!$E$39),0)</f>
        <v>0</v>
      </c>
      <c r="V359" s="88">
        <f t="shared" si="33"/>
        <v>0</v>
      </c>
      <c r="W359" s="88">
        <f>IF(V359&gt;0,(V359*'Checklist Parameters'!$H$35),0)</f>
        <v>0</v>
      </c>
      <c r="X359" s="85">
        <f t="shared" si="34"/>
        <v>0</v>
      </c>
      <c r="Y359" s="148">
        <f>IF('Checklist Parameters'!$H$102&lt;&gt;"",(I359/43560)*'Checklist Parameters'!$H$102,"N/A")</f>
        <v>0</v>
      </c>
      <c r="Z359" s="154" t="str">
        <f>IF('Checklist Parameters'!$H$58&lt;&gt;"",((I359*'Checklist Parameters'!$H$58)*'Checklist Parameters'!$H$35)/1000,"N/A")</f>
        <v>N/A</v>
      </c>
      <c r="AA359" s="154">
        <f>IF('Checklist Parameters'!$H$101&lt;&gt;"",IFERROR(I359/'Checklist Parameters'!$H$101,0),"N/A")</f>
        <v>0</v>
      </c>
      <c r="AB359" s="148" t="str">
        <f>IF('Checklist Parameters'!$H$43&lt;&gt;"",(I359*'Checklist Parameters'!$H$43)/1000,"N/A")</f>
        <v>N/A</v>
      </c>
      <c r="AC359" s="85">
        <f>IF('Checklist Parameters'!$H$16="",$X359,IF(AND('Checklist Parameters'!$H$16&lt;$X359,'Checklist Parameters'!$H$16&gt;=3),'Checklist Parameters'!$H$16,IF(AND('Checklist Parameters'!$H$16&lt;$X359,'Checklist Parameters'!$H$16&lt;3),0,$X359)))</f>
        <v>0</v>
      </c>
      <c r="AD359" s="85" t="str">
        <f>IF(AND(I359&lt;'Checklist Parameters'!$H$22,$I359&lt;&gt;0),"Y","")</f>
        <v/>
      </c>
      <c r="AE359" s="85" t="str">
        <f>IF($AD359="Y",0,IF('Checklist Parameters'!$H$25="","&lt;no limit&gt;",ROUNDDOWN((($I359-'Checklist Parameters'!$H$24)/'Checklist Parameters'!$H$25)+1,0)))</f>
        <v>&lt;no limit&gt;</v>
      </c>
      <c r="AF359" s="174">
        <f t="shared" si="35"/>
        <v>0</v>
      </c>
      <c r="AG359" s="85">
        <f t="shared" si="30"/>
        <v>0</v>
      </c>
      <c r="AH359" s="5"/>
      <c r="AI359" s="5"/>
      <c r="AJ359" s="5"/>
      <c r="AK359" s="5"/>
      <c r="AL359" s="5"/>
      <c r="AM359" s="5"/>
      <c r="AN359" s="5"/>
      <c r="AO359" s="5"/>
      <c r="AP359" s="5"/>
      <c r="AQ359" s="5"/>
      <c r="AR359" s="5"/>
      <c r="AS359" s="5"/>
    </row>
    <row r="360" spans="1:45" s="2" customFormat="1" ht="15">
      <c r="A360" s="391"/>
      <c r="B360" s="392"/>
      <c r="C360" s="393"/>
      <c r="D360" s="393"/>
      <c r="E360" s="393"/>
      <c r="F360" s="393"/>
      <c r="G360" s="393"/>
      <c r="H360" s="394"/>
      <c r="I360" s="394"/>
      <c r="J360" s="394"/>
      <c r="K360" s="394"/>
      <c r="L360" s="394"/>
      <c r="M360" s="394"/>
      <c r="N360" s="313">
        <f>IF(IF(I360&lt;'Checklist Parameters'!$H$22,0,($I360-$L360))&lt;0,0,IF(I360&lt;'Checklist Parameters'!$H$22,0,($I360-$L360)))</f>
        <v>0</v>
      </c>
      <c r="O360" s="394"/>
      <c r="P360" s="395"/>
      <c r="Q360" s="316">
        <f t="shared" si="31"/>
        <v>0</v>
      </c>
      <c r="R360" s="87">
        <f t="shared" si="32"/>
        <v>0</v>
      </c>
      <c r="S360" s="87">
        <f>IF('Checklist Parameters'!$H$60&lt;0.2,0.2,'Checklist Parameters'!$H$60)</f>
        <v>0.72</v>
      </c>
      <c r="T360" s="88">
        <f>IF($O360="",IF('Checklist District ID'!$C$43="Y",MAX($R360:$S360)*$I360,SUM($R360:$S360)*$I360),IF(O360&gt;0,Q360*S360))</f>
        <v>0</v>
      </c>
      <c r="U360" s="88">
        <f>IF(Q360&gt;0,((I360-T360)*'Formula Matrix'!$E$39),0)</f>
        <v>0</v>
      </c>
      <c r="V360" s="88">
        <f t="shared" si="33"/>
        <v>0</v>
      </c>
      <c r="W360" s="88">
        <f>IF(V360&gt;0,(V360*'Checklist Parameters'!$H$35),0)</f>
        <v>0</v>
      </c>
      <c r="X360" s="85">
        <f t="shared" si="34"/>
        <v>0</v>
      </c>
      <c r="Y360" s="148">
        <f>IF('Checklist Parameters'!$H$102&lt;&gt;"",(I360/43560)*'Checklist Parameters'!$H$102,"N/A")</f>
        <v>0</v>
      </c>
      <c r="Z360" s="154" t="str">
        <f>IF('Checklist Parameters'!$H$58&lt;&gt;"",((I360*'Checklist Parameters'!$H$58)*'Checklist Parameters'!$H$35)/1000,"N/A")</f>
        <v>N/A</v>
      </c>
      <c r="AA360" s="154">
        <f>IF('Checklist Parameters'!$H$101&lt;&gt;"",IFERROR(I360/'Checklist Parameters'!$H$101,0),"N/A")</f>
        <v>0</v>
      </c>
      <c r="AB360" s="148" t="str">
        <f>IF('Checklist Parameters'!$H$43&lt;&gt;"",(I360*'Checklist Parameters'!$H$43)/1000,"N/A")</f>
        <v>N/A</v>
      </c>
      <c r="AC360" s="85">
        <f>IF('Checklist Parameters'!$H$16="",$X360,IF(AND('Checklist Parameters'!$H$16&lt;$X360,'Checklist Parameters'!$H$16&gt;=3),'Checklist Parameters'!$H$16,IF(AND('Checklist Parameters'!$H$16&lt;$X360,'Checklist Parameters'!$H$16&lt;3),0,$X360)))</f>
        <v>0</v>
      </c>
      <c r="AD360" s="85" t="str">
        <f>IF(AND(I360&lt;'Checklist Parameters'!$H$22,$I360&lt;&gt;0),"Y","")</f>
        <v/>
      </c>
      <c r="AE360" s="85" t="str">
        <f>IF($AD360="Y",0,IF('Checklist Parameters'!$H$25="","&lt;no limit&gt;",ROUNDDOWN((($I360-'Checklist Parameters'!$H$24)/'Checklist Parameters'!$H$25)+1,0)))</f>
        <v>&lt;no limit&gt;</v>
      </c>
      <c r="AF360" s="174">
        <f t="shared" si="35"/>
        <v>0</v>
      </c>
      <c r="AG360" s="85">
        <f t="shared" si="30"/>
        <v>0</v>
      </c>
      <c r="AH360" s="5"/>
      <c r="AI360" s="5"/>
      <c r="AJ360" s="5"/>
      <c r="AK360" s="5"/>
      <c r="AL360" s="5"/>
      <c r="AM360" s="5"/>
      <c r="AN360" s="5"/>
      <c r="AO360" s="5"/>
      <c r="AP360" s="5"/>
      <c r="AQ360" s="5"/>
      <c r="AR360" s="5"/>
      <c r="AS360" s="5"/>
    </row>
    <row r="361" spans="1:45" s="2" customFormat="1" ht="15">
      <c r="A361" s="391"/>
      <c r="B361" s="392"/>
      <c r="C361" s="393"/>
      <c r="D361" s="393"/>
      <c r="E361" s="393"/>
      <c r="F361" s="393"/>
      <c r="G361" s="393"/>
      <c r="H361" s="394"/>
      <c r="I361" s="394"/>
      <c r="J361" s="394"/>
      <c r="K361" s="394"/>
      <c r="L361" s="394"/>
      <c r="M361" s="394"/>
      <c r="N361" s="313">
        <f>IF(IF(I361&lt;'Checklist Parameters'!$H$22,0,($I361-$L361))&lt;0,0,IF(I361&lt;'Checklist Parameters'!$H$22,0,($I361-$L361)))</f>
        <v>0</v>
      </c>
      <c r="O361" s="394"/>
      <c r="P361" s="395"/>
      <c r="Q361" s="316">
        <f t="shared" si="31"/>
        <v>0</v>
      </c>
      <c r="R361" s="87">
        <f t="shared" si="32"/>
        <v>0</v>
      </c>
      <c r="S361" s="87">
        <f>IF('Checklist Parameters'!$H$60&lt;0.2,0.2,'Checklist Parameters'!$H$60)</f>
        <v>0.72</v>
      </c>
      <c r="T361" s="88">
        <f>IF($O361="",IF('Checklist District ID'!$C$43="Y",MAX($R361:$S361)*$I361,SUM($R361:$S361)*$I361),IF(O361&gt;0,Q361*S361))</f>
        <v>0</v>
      </c>
      <c r="U361" s="88">
        <f>IF(Q361&gt;0,((I361-T361)*'Formula Matrix'!$E$39),0)</f>
        <v>0</v>
      </c>
      <c r="V361" s="88">
        <f t="shared" si="33"/>
        <v>0</v>
      </c>
      <c r="W361" s="88">
        <f>IF(V361&gt;0,(V361*'Checklist Parameters'!$H$35),0)</f>
        <v>0</v>
      </c>
      <c r="X361" s="85">
        <f t="shared" si="34"/>
        <v>0</v>
      </c>
      <c r="Y361" s="148">
        <f>IF('Checklist Parameters'!$H$102&lt;&gt;"",(I361/43560)*'Checklist Parameters'!$H$102,"N/A")</f>
        <v>0</v>
      </c>
      <c r="Z361" s="154" t="str">
        <f>IF('Checklist Parameters'!$H$58&lt;&gt;"",((I361*'Checklist Parameters'!$H$58)*'Checklist Parameters'!$H$35)/1000,"N/A")</f>
        <v>N/A</v>
      </c>
      <c r="AA361" s="154">
        <f>IF('Checklist Parameters'!$H$101&lt;&gt;"",IFERROR(I361/'Checklist Parameters'!$H$101,0),"N/A")</f>
        <v>0</v>
      </c>
      <c r="AB361" s="148" t="str">
        <f>IF('Checklist Parameters'!$H$43&lt;&gt;"",(I361*'Checklist Parameters'!$H$43)/1000,"N/A")</f>
        <v>N/A</v>
      </c>
      <c r="AC361" s="85">
        <f>IF('Checklist Parameters'!$H$16="",$X361,IF(AND('Checklist Parameters'!$H$16&lt;$X361,'Checklist Parameters'!$H$16&gt;=3),'Checklist Parameters'!$H$16,IF(AND('Checklist Parameters'!$H$16&lt;$X361,'Checklist Parameters'!$H$16&lt;3),0,$X361)))</f>
        <v>0</v>
      </c>
      <c r="AD361" s="85" t="str">
        <f>IF(AND(I361&lt;'Checklist Parameters'!$H$22,$I361&lt;&gt;0),"Y","")</f>
        <v/>
      </c>
      <c r="AE361" s="85" t="str">
        <f>IF($AD361="Y",0,IF('Checklist Parameters'!$H$25="","&lt;no limit&gt;",ROUNDDOWN((($I361-'Checklist Parameters'!$H$24)/'Checklist Parameters'!$H$25)+1,0)))</f>
        <v>&lt;no limit&gt;</v>
      </c>
      <c r="AF361" s="174">
        <f t="shared" si="35"/>
        <v>0</v>
      </c>
      <c r="AG361" s="85">
        <f t="shared" si="30"/>
        <v>0</v>
      </c>
      <c r="AH361" s="5"/>
      <c r="AI361" s="5"/>
      <c r="AJ361" s="5"/>
      <c r="AK361" s="5"/>
      <c r="AL361" s="5"/>
      <c r="AM361" s="5"/>
      <c r="AN361" s="5"/>
      <c r="AO361" s="5"/>
      <c r="AP361" s="5"/>
      <c r="AQ361" s="5"/>
      <c r="AR361" s="5"/>
      <c r="AS361" s="5"/>
    </row>
    <row r="362" spans="1:45" s="2" customFormat="1" ht="15">
      <c r="A362" s="391"/>
      <c r="B362" s="392"/>
      <c r="C362" s="393"/>
      <c r="D362" s="393"/>
      <c r="E362" s="393"/>
      <c r="F362" s="393"/>
      <c r="G362" s="393"/>
      <c r="H362" s="394"/>
      <c r="I362" s="394"/>
      <c r="J362" s="394"/>
      <c r="K362" s="394"/>
      <c r="L362" s="394"/>
      <c r="M362" s="394"/>
      <c r="N362" s="313">
        <f>IF(IF(I362&lt;'Checklist Parameters'!$H$22,0,($I362-$L362))&lt;0,0,IF(I362&lt;'Checklist Parameters'!$H$22,0,($I362-$L362)))</f>
        <v>0</v>
      </c>
      <c r="O362" s="394"/>
      <c r="P362" s="395"/>
      <c r="Q362" s="316">
        <f t="shared" si="31"/>
        <v>0</v>
      </c>
      <c r="R362" s="87">
        <f t="shared" si="32"/>
        <v>0</v>
      </c>
      <c r="S362" s="87">
        <f>IF('Checklist Parameters'!$H$60&lt;0.2,0.2,'Checklist Parameters'!$H$60)</f>
        <v>0.72</v>
      </c>
      <c r="T362" s="88">
        <f>IF($O362="",IF('Checklist District ID'!$C$43="Y",MAX($R362:$S362)*$I362,SUM($R362:$S362)*$I362),IF(O362&gt;0,Q362*S362))</f>
        <v>0</v>
      </c>
      <c r="U362" s="88">
        <f>IF(Q362&gt;0,((I362-T362)*'Formula Matrix'!$E$39),0)</f>
        <v>0</v>
      </c>
      <c r="V362" s="88">
        <f t="shared" si="33"/>
        <v>0</v>
      </c>
      <c r="W362" s="88">
        <f>IF(V362&gt;0,(V362*'Checklist Parameters'!$H$35),0)</f>
        <v>0</v>
      </c>
      <c r="X362" s="85">
        <f t="shared" si="34"/>
        <v>0</v>
      </c>
      <c r="Y362" s="148">
        <f>IF('Checklist Parameters'!$H$102&lt;&gt;"",(I362/43560)*'Checklist Parameters'!$H$102,"N/A")</f>
        <v>0</v>
      </c>
      <c r="Z362" s="154" t="str">
        <f>IF('Checklist Parameters'!$H$58&lt;&gt;"",((I362*'Checklist Parameters'!$H$58)*'Checklist Parameters'!$H$35)/1000,"N/A")</f>
        <v>N/A</v>
      </c>
      <c r="AA362" s="154">
        <f>IF('Checklist Parameters'!$H$101&lt;&gt;"",IFERROR(I362/'Checklist Parameters'!$H$101,0),"N/A")</f>
        <v>0</v>
      </c>
      <c r="AB362" s="148" t="str">
        <f>IF('Checklist Parameters'!$H$43&lt;&gt;"",(I362*'Checklist Parameters'!$H$43)/1000,"N/A")</f>
        <v>N/A</v>
      </c>
      <c r="AC362" s="85">
        <f>IF('Checklist Parameters'!$H$16="",$X362,IF(AND('Checklist Parameters'!$H$16&lt;$X362,'Checklist Parameters'!$H$16&gt;=3),'Checklist Parameters'!$H$16,IF(AND('Checklist Parameters'!$H$16&lt;$X362,'Checklist Parameters'!$H$16&lt;3),0,$X362)))</f>
        <v>0</v>
      </c>
      <c r="AD362" s="85" t="str">
        <f>IF(AND(I362&lt;'Checklist Parameters'!$H$22,$I362&lt;&gt;0),"Y","")</f>
        <v/>
      </c>
      <c r="AE362" s="85" t="str">
        <f>IF($AD362="Y",0,IF('Checklist Parameters'!$H$25="","&lt;no limit&gt;",ROUNDDOWN((($I362-'Checklist Parameters'!$H$24)/'Checklist Parameters'!$H$25)+1,0)))</f>
        <v>&lt;no limit&gt;</v>
      </c>
      <c r="AF362" s="174">
        <f t="shared" si="35"/>
        <v>0</v>
      </c>
      <c r="AG362" s="85">
        <f t="shared" si="30"/>
        <v>0</v>
      </c>
      <c r="AH362" s="5"/>
      <c r="AI362" s="5"/>
      <c r="AJ362" s="5"/>
      <c r="AK362" s="5"/>
      <c r="AL362" s="5"/>
      <c r="AM362" s="5"/>
      <c r="AN362" s="5"/>
      <c r="AO362" s="5"/>
      <c r="AP362" s="5"/>
      <c r="AQ362" s="5"/>
      <c r="AR362" s="5"/>
      <c r="AS362" s="5"/>
    </row>
    <row r="363" spans="1:45" s="2" customFormat="1" ht="15">
      <c r="A363" s="391"/>
      <c r="B363" s="392"/>
      <c r="C363" s="393"/>
      <c r="D363" s="393"/>
      <c r="E363" s="393"/>
      <c r="F363" s="393"/>
      <c r="G363" s="393"/>
      <c r="H363" s="394"/>
      <c r="I363" s="394"/>
      <c r="J363" s="394"/>
      <c r="K363" s="394"/>
      <c r="L363" s="394"/>
      <c r="M363" s="394"/>
      <c r="N363" s="313">
        <f>IF(IF(I363&lt;'Checklist Parameters'!$H$22,0,($I363-$L363))&lt;0,0,IF(I363&lt;'Checklist Parameters'!$H$22,0,($I363-$L363)))</f>
        <v>0</v>
      </c>
      <c r="O363" s="394"/>
      <c r="P363" s="395"/>
      <c r="Q363" s="316">
        <f t="shared" si="31"/>
        <v>0</v>
      </c>
      <c r="R363" s="87">
        <f t="shared" si="32"/>
        <v>0</v>
      </c>
      <c r="S363" s="87">
        <f>IF('Checklist Parameters'!$H$60&lt;0.2,0.2,'Checklist Parameters'!$H$60)</f>
        <v>0.72</v>
      </c>
      <c r="T363" s="88">
        <f>IF($O363="",IF('Checklist District ID'!$C$43="Y",MAX($R363:$S363)*$I363,SUM($R363:$S363)*$I363),IF(O363&gt;0,Q363*S363))</f>
        <v>0</v>
      </c>
      <c r="U363" s="88">
        <f>IF(Q363&gt;0,((I363-T363)*'Formula Matrix'!$E$39),0)</f>
        <v>0</v>
      </c>
      <c r="V363" s="88">
        <f t="shared" si="33"/>
        <v>0</v>
      </c>
      <c r="W363" s="88">
        <f>IF(V363&gt;0,(V363*'Checklist Parameters'!$H$35),0)</f>
        <v>0</v>
      </c>
      <c r="X363" s="85">
        <f t="shared" si="34"/>
        <v>0</v>
      </c>
      <c r="Y363" s="148">
        <f>IF('Checklist Parameters'!$H$102&lt;&gt;"",(I363/43560)*'Checklist Parameters'!$H$102,"N/A")</f>
        <v>0</v>
      </c>
      <c r="Z363" s="154" t="str">
        <f>IF('Checklist Parameters'!$H$58&lt;&gt;"",((I363*'Checklist Parameters'!$H$58)*'Checklist Parameters'!$H$35)/1000,"N/A")</f>
        <v>N/A</v>
      </c>
      <c r="AA363" s="154">
        <f>IF('Checklist Parameters'!$H$101&lt;&gt;"",IFERROR(I363/'Checklist Parameters'!$H$101,0),"N/A")</f>
        <v>0</v>
      </c>
      <c r="AB363" s="148" t="str">
        <f>IF('Checklist Parameters'!$H$43&lt;&gt;"",(I363*'Checklist Parameters'!$H$43)/1000,"N/A")</f>
        <v>N/A</v>
      </c>
      <c r="AC363" s="85">
        <f>IF('Checklist Parameters'!$H$16="",$X363,IF(AND('Checklist Parameters'!$H$16&lt;$X363,'Checklist Parameters'!$H$16&gt;=3),'Checklist Parameters'!$H$16,IF(AND('Checklist Parameters'!$H$16&lt;$X363,'Checklist Parameters'!$H$16&lt;3),0,$X363)))</f>
        <v>0</v>
      </c>
      <c r="AD363" s="85" t="str">
        <f>IF(AND(I363&lt;'Checklist Parameters'!$H$22,$I363&lt;&gt;0),"Y","")</f>
        <v/>
      </c>
      <c r="AE363" s="85" t="str">
        <f>IF($AD363="Y",0,IF('Checklist Parameters'!$H$25="","&lt;no limit&gt;",ROUNDDOWN((($I363-'Checklist Parameters'!$H$24)/'Checklist Parameters'!$H$25)+1,0)))</f>
        <v>&lt;no limit&gt;</v>
      </c>
      <c r="AF363" s="174">
        <f t="shared" si="35"/>
        <v>0</v>
      </c>
      <c r="AG363" s="85">
        <f t="shared" si="30"/>
        <v>0</v>
      </c>
      <c r="AH363" s="5"/>
      <c r="AI363" s="5"/>
      <c r="AJ363" s="5"/>
      <c r="AK363" s="5"/>
      <c r="AL363" s="5"/>
      <c r="AM363" s="5"/>
      <c r="AN363" s="5"/>
      <c r="AO363" s="5"/>
      <c r="AP363" s="5"/>
      <c r="AQ363" s="5"/>
      <c r="AR363" s="5"/>
      <c r="AS363" s="5"/>
    </row>
    <row r="364" spans="1:45" s="2" customFormat="1" ht="15">
      <c r="A364" s="391"/>
      <c r="B364" s="392"/>
      <c r="C364" s="393"/>
      <c r="D364" s="393"/>
      <c r="E364" s="393"/>
      <c r="F364" s="393"/>
      <c r="G364" s="393"/>
      <c r="H364" s="394"/>
      <c r="I364" s="394"/>
      <c r="J364" s="394"/>
      <c r="K364" s="394"/>
      <c r="L364" s="394"/>
      <c r="M364" s="394"/>
      <c r="N364" s="313">
        <f>IF(IF(I364&lt;'Checklist Parameters'!$H$22,0,($I364-$L364))&lt;0,0,IF(I364&lt;'Checklist Parameters'!$H$22,0,($I364-$L364)))</f>
        <v>0</v>
      </c>
      <c r="O364" s="394"/>
      <c r="P364" s="395"/>
      <c r="Q364" s="316">
        <f t="shared" si="31"/>
        <v>0</v>
      </c>
      <c r="R364" s="87">
        <f t="shared" si="32"/>
        <v>0</v>
      </c>
      <c r="S364" s="87">
        <f>IF('Checklist Parameters'!$H$60&lt;0.2,0.2,'Checklist Parameters'!$H$60)</f>
        <v>0.72</v>
      </c>
      <c r="T364" s="88">
        <f>IF($O364="",IF('Checklist District ID'!$C$43="Y",MAX($R364:$S364)*$I364,SUM($R364:$S364)*$I364),IF(O364&gt;0,Q364*S364))</f>
        <v>0</v>
      </c>
      <c r="U364" s="88">
        <f>IF(Q364&gt;0,((I364-T364)*'Formula Matrix'!$E$39),0)</f>
        <v>0</v>
      </c>
      <c r="V364" s="88">
        <f t="shared" si="33"/>
        <v>0</v>
      </c>
      <c r="W364" s="88">
        <f>IF(V364&gt;0,(V364*'Checklist Parameters'!$H$35),0)</f>
        <v>0</v>
      </c>
      <c r="X364" s="85">
        <f t="shared" si="34"/>
        <v>0</v>
      </c>
      <c r="Y364" s="148">
        <f>IF('Checklist Parameters'!$H$102&lt;&gt;"",(I364/43560)*'Checklist Parameters'!$H$102,"N/A")</f>
        <v>0</v>
      </c>
      <c r="Z364" s="154" t="str">
        <f>IF('Checklist Parameters'!$H$58&lt;&gt;"",((I364*'Checklist Parameters'!$H$58)*'Checklist Parameters'!$H$35)/1000,"N/A")</f>
        <v>N/A</v>
      </c>
      <c r="AA364" s="154">
        <f>IF('Checklist Parameters'!$H$101&lt;&gt;"",IFERROR(I364/'Checklist Parameters'!$H$101,0),"N/A")</f>
        <v>0</v>
      </c>
      <c r="AB364" s="148" t="str">
        <f>IF('Checklist Parameters'!$H$43&lt;&gt;"",(I364*'Checklist Parameters'!$H$43)/1000,"N/A")</f>
        <v>N/A</v>
      </c>
      <c r="AC364" s="85">
        <f>IF('Checklist Parameters'!$H$16="",$X364,IF(AND('Checklist Parameters'!$H$16&lt;$X364,'Checklist Parameters'!$H$16&gt;=3),'Checklist Parameters'!$H$16,IF(AND('Checklist Parameters'!$H$16&lt;$X364,'Checklist Parameters'!$H$16&lt;3),0,$X364)))</f>
        <v>0</v>
      </c>
      <c r="AD364" s="85" t="str">
        <f>IF(AND(I364&lt;'Checklist Parameters'!$H$22,$I364&lt;&gt;0),"Y","")</f>
        <v/>
      </c>
      <c r="AE364" s="85" t="str">
        <f>IF($AD364="Y",0,IF('Checklist Parameters'!$H$25="","&lt;no limit&gt;",ROUNDDOWN((($I364-'Checklist Parameters'!$H$24)/'Checklist Parameters'!$H$25)+1,0)))</f>
        <v>&lt;no limit&gt;</v>
      </c>
      <c r="AF364" s="174">
        <f t="shared" si="35"/>
        <v>0</v>
      </c>
      <c r="AG364" s="85">
        <f t="shared" si="30"/>
        <v>0</v>
      </c>
      <c r="AH364" s="5"/>
      <c r="AI364" s="5"/>
      <c r="AJ364" s="5"/>
      <c r="AK364" s="5"/>
      <c r="AL364" s="5"/>
      <c r="AM364" s="5"/>
      <c r="AN364" s="5"/>
      <c r="AO364" s="5"/>
      <c r="AP364" s="5"/>
      <c r="AQ364" s="5"/>
      <c r="AR364" s="5"/>
      <c r="AS364" s="5"/>
    </row>
    <row r="365" spans="1:45" s="2" customFormat="1" ht="15">
      <c r="A365" s="391"/>
      <c r="B365" s="392"/>
      <c r="C365" s="393"/>
      <c r="D365" s="393"/>
      <c r="E365" s="393"/>
      <c r="F365" s="393"/>
      <c r="G365" s="393"/>
      <c r="H365" s="394"/>
      <c r="I365" s="394"/>
      <c r="J365" s="394"/>
      <c r="K365" s="394"/>
      <c r="L365" s="394"/>
      <c r="M365" s="394"/>
      <c r="N365" s="313">
        <f>IF(IF(I365&lt;'Checklist Parameters'!$H$22,0,($I365-$L365))&lt;0,0,IF(I365&lt;'Checklist Parameters'!$H$22,0,($I365-$L365)))</f>
        <v>0</v>
      </c>
      <c r="O365" s="394"/>
      <c r="P365" s="395"/>
      <c r="Q365" s="316">
        <f t="shared" si="31"/>
        <v>0</v>
      </c>
      <c r="R365" s="87">
        <f t="shared" si="32"/>
        <v>0</v>
      </c>
      <c r="S365" s="87">
        <f>IF('Checklist Parameters'!$H$60&lt;0.2,0.2,'Checklist Parameters'!$H$60)</f>
        <v>0.72</v>
      </c>
      <c r="T365" s="88">
        <f>IF($O365="",IF('Checklist District ID'!$C$43="Y",MAX($R365:$S365)*$I365,SUM($R365:$S365)*$I365),IF(O365&gt;0,Q365*S365))</f>
        <v>0</v>
      </c>
      <c r="U365" s="88">
        <f>IF(Q365&gt;0,((I365-T365)*'Formula Matrix'!$E$39),0)</f>
        <v>0</v>
      </c>
      <c r="V365" s="88">
        <f t="shared" si="33"/>
        <v>0</v>
      </c>
      <c r="W365" s="88">
        <f>IF(V365&gt;0,(V365*'Checklist Parameters'!$H$35),0)</f>
        <v>0</v>
      </c>
      <c r="X365" s="85">
        <f t="shared" si="34"/>
        <v>0</v>
      </c>
      <c r="Y365" s="148">
        <f>IF('Checklist Parameters'!$H$102&lt;&gt;"",(I365/43560)*'Checklist Parameters'!$H$102,"N/A")</f>
        <v>0</v>
      </c>
      <c r="Z365" s="154" t="str">
        <f>IF('Checklist Parameters'!$H$58&lt;&gt;"",((I365*'Checklist Parameters'!$H$58)*'Checklist Parameters'!$H$35)/1000,"N/A")</f>
        <v>N/A</v>
      </c>
      <c r="AA365" s="154">
        <f>IF('Checklist Parameters'!$H$101&lt;&gt;"",IFERROR(I365/'Checklist Parameters'!$H$101,0),"N/A")</f>
        <v>0</v>
      </c>
      <c r="AB365" s="148" t="str">
        <f>IF('Checklist Parameters'!$H$43&lt;&gt;"",(I365*'Checklist Parameters'!$H$43)/1000,"N/A")</f>
        <v>N/A</v>
      </c>
      <c r="AC365" s="85">
        <f>IF('Checklist Parameters'!$H$16="",$X365,IF(AND('Checklist Parameters'!$H$16&lt;$X365,'Checklist Parameters'!$H$16&gt;=3),'Checklist Parameters'!$H$16,IF(AND('Checklist Parameters'!$H$16&lt;$X365,'Checklist Parameters'!$H$16&lt;3),0,$X365)))</f>
        <v>0</v>
      </c>
      <c r="AD365" s="85" t="str">
        <f>IF(AND(I365&lt;'Checklist Parameters'!$H$22,$I365&lt;&gt;0),"Y","")</f>
        <v/>
      </c>
      <c r="AE365" s="85" t="str">
        <f>IF($AD365="Y",0,IF('Checklist Parameters'!$H$25="","&lt;no limit&gt;",ROUNDDOWN((($I365-'Checklist Parameters'!$H$24)/'Checklist Parameters'!$H$25)+1,0)))</f>
        <v>&lt;no limit&gt;</v>
      </c>
      <c r="AF365" s="174">
        <f t="shared" si="35"/>
        <v>0</v>
      </c>
      <c r="AG365" s="85">
        <f t="shared" si="30"/>
        <v>0</v>
      </c>
      <c r="AH365" s="5"/>
      <c r="AI365" s="5"/>
      <c r="AJ365" s="5"/>
      <c r="AK365" s="5"/>
      <c r="AL365" s="5"/>
      <c r="AM365" s="5"/>
      <c r="AN365" s="5"/>
      <c r="AO365" s="5"/>
      <c r="AP365" s="5"/>
      <c r="AQ365" s="5"/>
      <c r="AR365" s="5"/>
      <c r="AS365" s="5"/>
    </row>
    <row r="366" spans="1:45" s="2" customFormat="1" ht="15">
      <c r="A366" s="391"/>
      <c r="B366" s="392"/>
      <c r="C366" s="393"/>
      <c r="D366" s="393"/>
      <c r="E366" s="393"/>
      <c r="F366" s="393"/>
      <c r="G366" s="393"/>
      <c r="H366" s="394"/>
      <c r="I366" s="394"/>
      <c r="J366" s="394"/>
      <c r="K366" s="394"/>
      <c r="L366" s="394"/>
      <c r="M366" s="394"/>
      <c r="N366" s="313">
        <f>IF(IF(I366&lt;'Checklist Parameters'!$H$22,0,($I366-$L366))&lt;0,0,IF(I366&lt;'Checklist Parameters'!$H$22,0,($I366-$L366)))</f>
        <v>0</v>
      </c>
      <c r="O366" s="394"/>
      <c r="P366" s="395"/>
      <c r="Q366" s="316">
        <f t="shared" si="31"/>
        <v>0</v>
      </c>
      <c r="R366" s="87">
        <f t="shared" si="32"/>
        <v>0</v>
      </c>
      <c r="S366" s="87">
        <f>IF('Checklist Parameters'!$H$60&lt;0.2,0.2,'Checklist Parameters'!$H$60)</f>
        <v>0.72</v>
      </c>
      <c r="T366" s="88">
        <f>IF($O366="",IF('Checklist District ID'!$C$43="Y",MAX($R366:$S366)*$I366,SUM($R366:$S366)*$I366),IF(O366&gt;0,Q366*S366))</f>
        <v>0</v>
      </c>
      <c r="U366" s="88">
        <f>IF(Q366&gt;0,((I366-T366)*'Formula Matrix'!$E$39),0)</f>
        <v>0</v>
      </c>
      <c r="V366" s="88">
        <f t="shared" si="33"/>
        <v>0</v>
      </c>
      <c r="W366" s="88">
        <f>IF(V366&gt;0,(V366*'Checklist Parameters'!$H$35),0)</f>
        <v>0</v>
      </c>
      <c r="X366" s="85">
        <f t="shared" si="34"/>
        <v>0</v>
      </c>
      <c r="Y366" s="148">
        <f>IF('Checklist Parameters'!$H$102&lt;&gt;"",(I366/43560)*'Checklist Parameters'!$H$102,"N/A")</f>
        <v>0</v>
      </c>
      <c r="Z366" s="154" t="str">
        <f>IF('Checklist Parameters'!$H$58&lt;&gt;"",((I366*'Checklist Parameters'!$H$58)*'Checklist Parameters'!$H$35)/1000,"N/A")</f>
        <v>N/A</v>
      </c>
      <c r="AA366" s="154">
        <f>IF('Checklist Parameters'!$H$101&lt;&gt;"",IFERROR(I366/'Checklist Parameters'!$H$101,0),"N/A")</f>
        <v>0</v>
      </c>
      <c r="AB366" s="148" t="str">
        <f>IF('Checklist Parameters'!$H$43&lt;&gt;"",(I366*'Checklist Parameters'!$H$43)/1000,"N/A")</f>
        <v>N/A</v>
      </c>
      <c r="AC366" s="85">
        <f>IF('Checklist Parameters'!$H$16="",$X366,IF(AND('Checklist Parameters'!$H$16&lt;$X366,'Checklist Parameters'!$H$16&gt;=3),'Checklist Parameters'!$H$16,IF(AND('Checklist Parameters'!$H$16&lt;$X366,'Checklist Parameters'!$H$16&lt;3),0,$X366)))</f>
        <v>0</v>
      </c>
      <c r="AD366" s="85" t="str">
        <f>IF(AND(I366&lt;'Checklist Parameters'!$H$22,$I366&lt;&gt;0),"Y","")</f>
        <v/>
      </c>
      <c r="AE366" s="85" t="str">
        <f>IF($AD366="Y",0,IF('Checklist Parameters'!$H$25="","&lt;no limit&gt;",ROUNDDOWN((($I366-'Checklist Parameters'!$H$24)/'Checklist Parameters'!$H$25)+1,0)))</f>
        <v>&lt;no limit&gt;</v>
      </c>
      <c r="AF366" s="174">
        <f t="shared" si="35"/>
        <v>0</v>
      </c>
      <c r="AG366" s="85">
        <f t="shared" si="30"/>
        <v>0</v>
      </c>
      <c r="AH366" s="5"/>
      <c r="AI366" s="5"/>
      <c r="AJ366" s="5"/>
      <c r="AK366" s="5"/>
      <c r="AL366" s="5"/>
      <c r="AM366" s="5"/>
      <c r="AN366" s="5"/>
      <c r="AO366" s="5"/>
      <c r="AP366" s="5"/>
      <c r="AQ366" s="5"/>
      <c r="AR366" s="5"/>
      <c r="AS366" s="5"/>
    </row>
    <row r="367" spans="1:45" s="2" customFormat="1" ht="15">
      <c r="A367" s="391"/>
      <c r="B367" s="392"/>
      <c r="C367" s="393"/>
      <c r="D367" s="393"/>
      <c r="E367" s="393"/>
      <c r="F367" s="393"/>
      <c r="G367" s="393"/>
      <c r="H367" s="394"/>
      <c r="I367" s="394"/>
      <c r="J367" s="394"/>
      <c r="K367" s="394"/>
      <c r="L367" s="394"/>
      <c r="M367" s="394"/>
      <c r="N367" s="313">
        <f>IF(IF(I367&lt;'Checklist Parameters'!$H$22,0,($I367-$L367))&lt;0,0,IF(I367&lt;'Checklist Parameters'!$H$22,0,($I367-$L367)))</f>
        <v>0</v>
      </c>
      <c r="O367" s="394"/>
      <c r="P367" s="395"/>
      <c r="Q367" s="316">
        <f t="shared" si="31"/>
        <v>0</v>
      </c>
      <c r="R367" s="87">
        <f t="shared" si="32"/>
        <v>0</v>
      </c>
      <c r="S367" s="87">
        <f>IF('Checklist Parameters'!$H$60&lt;0.2,0.2,'Checklist Parameters'!$H$60)</f>
        <v>0.72</v>
      </c>
      <c r="T367" s="88">
        <f>IF($O367="",IF('Checklist District ID'!$C$43="Y",MAX($R367:$S367)*$I367,SUM($R367:$S367)*$I367),IF(O367&gt;0,Q367*S367))</f>
        <v>0</v>
      </c>
      <c r="U367" s="88">
        <f>IF(Q367&gt;0,((I367-T367)*'Formula Matrix'!$E$39),0)</f>
        <v>0</v>
      </c>
      <c r="V367" s="88">
        <f t="shared" si="33"/>
        <v>0</v>
      </c>
      <c r="W367" s="88">
        <f>IF(V367&gt;0,(V367*'Checklist Parameters'!$H$35),0)</f>
        <v>0</v>
      </c>
      <c r="X367" s="85">
        <f t="shared" si="34"/>
        <v>0</v>
      </c>
      <c r="Y367" s="148">
        <f>IF('Checklist Parameters'!$H$102&lt;&gt;"",(I367/43560)*'Checklist Parameters'!$H$102,"N/A")</f>
        <v>0</v>
      </c>
      <c r="Z367" s="154" t="str">
        <f>IF('Checklist Parameters'!$H$58&lt;&gt;"",((I367*'Checklist Parameters'!$H$58)*'Checklist Parameters'!$H$35)/1000,"N/A")</f>
        <v>N/A</v>
      </c>
      <c r="AA367" s="154">
        <f>IF('Checklist Parameters'!$H$101&lt;&gt;"",IFERROR(I367/'Checklist Parameters'!$H$101,0),"N/A")</f>
        <v>0</v>
      </c>
      <c r="AB367" s="148" t="str">
        <f>IF('Checklist Parameters'!$H$43&lt;&gt;"",(I367*'Checklist Parameters'!$H$43)/1000,"N/A")</f>
        <v>N/A</v>
      </c>
      <c r="AC367" s="85">
        <f>IF('Checklist Parameters'!$H$16="",$X367,IF(AND('Checklist Parameters'!$H$16&lt;$X367,'Checklist Parameters'!$H$16&gt;=3),'Checklist Parameters'!$H$16,IF(AND('Checklist Parameters'!$H$16&lt;$X367,'Checklist Parameters'!$H$16&lt;3),0,$X367)))</f>
        <v>0</v>
      </c>
      <c r="AD367" s="85" t="str">
        <f>IF(AND(I367&lt;'Checklist Parameters'!$H$22,$I367&lt;&gt;0),"Y","")</f>
        <v/>
      </c>
      <c r="AE367" s="85" t="str">
        <f>IF($AD367="Y",0,IF('Checklist Parameters'!$H$25="","&lt;no limit&gt;",ROUNDDOWN((($I367-'Checklist Parameters'!$H$24)/'Checklist Parameters'!$H$25)+1,0)))</f>
        <v>&lt;no limit&gt;</v>
      </c>
      <c r="AF367" s="174">
        <f t="shared" si="35"/>
        <v>0</v>
      </c>
      <c r="AG367" s="85">
        <f t="shared" si="30"/>
        <v>0</v>
      </c>
      <c r="AH367" s="5"/>
      <c r="AI367" s="5"/>
      <c r="AJ367" s="5"/>
      <c r="AK367" s="5"/>
      <c r="AL367" s="5"/>
      <c r="AM367" s="5"/>
      <c r="AN367" s="5"/>
      <c r="AO367" s="5"/>
      <c r="AP367" s="5"/>
      <c r="AQ367" s="5"/>
      <c r="AR367" s="5"/>
      <c r="AS367" s="5"/>
    </row>
    <row r="368" spans="1:45" s="2" customFormat="1" ht="15">
      <c r="A368" s="391"/>
      <c r="B368" s="392"/>
      <c r="C368" s="393"/>
      <c r="D368" s="393"/>
      <c r="E368" s="393"/>
      <c r="F368" s="393"/>
      <c r="G368" s="393"/>
      <c r="H368" s="394"/>
      <c r="I368" s="394"/>
      <c r="J368" s="394"/>
      <c r="K368" s="394"/>
      <c r="L368" s="394"/>
      <c r="M368" s="394"/>
      <c r="N368" s="313">
        <f>IF(IF(I368&lt;'Checklist Parameters'!$H$22,0,($I368-$L368))&lt;0,0,IF(I368&lt;'Checklist Parameters'!$H$22,0,($I368-$L368)))</f>
        <v>0</v>
      </c>
      <c r="O368" s="394"/>
      <c r="P368" s="395"/>
      <c r="Q368" s="316">
        <f t="shared" si="31"/>
        <v>0</v>
      </c>
      <c r="R368" s="87">
        <f t="shared" si="32"/>
        <v>0</v>
      </c>
      <c r="S368" s="87">
        <f>IF('Checklist Parameters'!$H$60&lt;0.2,0.2,'Checklist Parameters'!$H$60)</f>
        <v>0.72</v>
      </c>
      <c r="T368" s="88">
        <f>IF($O368="",IF('Checklist District ID'!$C$43="Y",MAX($R368:$S368)*$I368,SUM($R368:$S368)*$I368),IF(O368&gt;0,Q368*S368))</f>
        <v>0</v>
      </c>
      <c r="U368" s="88">
        <f>IF(Q368&gt;0,((I368-T368)*'Formula Matrix'!$E$39),0)</f>
        <v>0</v>
      </c>
      <c r="V368" s="88">
        <f t="shared" si="33"/>
        <v>0</v>
      </c>
      <c r="W368" s="88">
        <f>IF(V368&gt;0,(V368*'Checklist Parameters'!$H$35),0)</f>
        <v>0</v>
      </c>
      <c r="X368" s="85">
        <f t="shared" si="34"/>
        <v>0</v>
      </c>
      <c r="Y368" s="148">
        <f>IF('Checklist Parameters'!$H$102&lt;&gt;"",(I368/43560)*'Checklist Parameters'!$H$102,"N/A")</f>
        <v>0</v>
      </c>
      <c r="Z368" s="154" t="str">
        <f>IF('Checklist Parameters'!$H$58&lt;&gt;"",((I368*'Checklist Parameters'!$H$58)*'Checklist Parameters'!$H$35)/1000,"N/A")</f>
        <v>N/A</v>
      </c>
      <c r="AA368" s="154">
        <f>IF('Checklist Parameters'!$H$101&lt;&gt;"",IFERROR(I368/'Checklist Parameters'!$H$101,0),"N/A")</f>
        <v>0</v>
      </c>
      <c r="AB368" s="148" t="str">
        <f>IF('Checklist Parameters'!$H$43&lt;&gt;"",(I368*'Checklist Parameters'!$H$43)/1000,"N/A")</f>
        <v>N/A</v>
      </c>
      <c r="AC368" s="85">
        <f>IF('Checklist Parameters'!$H$16="",$X368,IF(AND('Checklist Parameters'!$H$16&lt;$X368,'Checklist Parameters'!$H$16&gt;=3),'Checklist Parameters'!$H$16,IF(AND('Checklist Parameters'!$H$16&lt;$X368,'Checklist Parameters'!$H$16&lt;3),0,$X368)))</f>
        <v>0</v>
      </c>
      <c r="AD368" s="85" t="str">
        <f>IF(AND(I368&lt;'Checklist Parameters'!$H$22,$I368&lt;&gt;0),"Y","")</f>
        <v/>
      </c>
      <c r="AE368" s="85" t="str">
        <f>IF($AD368="Y",0,IF('Checklist Parameters'!$H$25="","&lt;no limit&gt;",ROUNDDOWN((($I368-'Checklist Parameters'!$H$24)/'Checklist Parameters'!$H$25)+1,0)))</f>
        <v>&lt;no limit&gt;</v>
      </c>
      <c r="AF368" s="174">
        <f t="shared" si="35"/>
        <v>0</v>
      </c>
      <c r="AG368" s="85">
        <f t="shared" si="30"/>
        <v>0</v>
      </c>
      <c r="AH368" s="5"/>
      <c r="AI368" s="5"/>
      <c r="AJ368" s="5"/>
      <c r="AK368" s="5"/>
      <c r="AL368" s="5"/>
      <c r="AM368" s="5"/>
      <c r="AN368" s="5"/>
      <c r="AO368" s="5"/>
      <c r="AP368" s="5"/>
      <c r="AQ368" s="5"/>
      <c r="AR368" s="5"/>
      <c r="AS368" s="5"/>
    </row>
    <row r="369" spans="1:45" s="2" customFormat="1" ht="15">
      <c r="A369" s="391"/>
      <c r="B369" s="392"/>
      <c r="C369" s="393"/>
      <c r="D369" s="393"/>
      <c r="E369" s="393"/>
      <c r="F369" s="393"/>
      <c r="G369" s="393"/>
      <c r="H369" s="394"/>
      <c r="I369" s="394"/>
      <c r="J369" s="394"/>
      <c r="K369" s="394"/>
      <c r="L369" s="394"/>
      <c r="M369" s="394"/>
      <c r="N369" s="313">
        <f>IF(IF(I369&lt;'Checklist Parameters'!$H$22,0,($I369-$L369))&lt;0,0,IF(I369&lt;'Checklist Parameters'!$H$22,0,($I369-$L369)))</f>
        <v>0</v>
      </c>
      <c r="O369" s="394"/>
      <c r="P369" s="395"/>
      <c r="Q369" s="316">
        <f t="shared" si="31"/>
        <v>0</v>
      </c>
      <c r="R369" s="87">
        <f t="shared" si="32"/>
        <v>0</v>
      </c>
      <c r="S369" s="87">
        <f>IF('Checklist Parameters'!$H$60&lt;0.2,0.2,'Checklist Parameters'!$H$60)</f>
        <v>0.72</v>
      </c>
      <c r="T369" s="88">
        <f>IF($O369="",IF('Checklist District ID'!$C$43="Y",MAX($R369:$S369)*$I369,SUM($R369:$S369)*$I369),IF(O369&gt;0,Q369*S369))</f>
        <v>0</v>
      </c>
      <c r="U369" s="88">
        <f>IF(Q369&gt;0,((I369-T369)*'Formula Matrix'!$E$39),0)</f>
        <v>0</v>
      </c>
      <c r="V369" s="88">
        <f t="shared" si="33"/>
        <v>0</v>
      </c>
      <c r="W369" s="88">
        <f>IF(V369&gt;0,(V369*'Checklist Parameters'!$H$35),0)</f>
        <v>0</v>
      </c>
      <c r="X369" s="85">
        <f t="shared" si="34"/>
        <v>0</v>
      </c>
      <c r="Y369" s="148">
        <f>IF('Checklist Parameters'!$H$102&lt;&gt;"",(I369/43560)*'Checklist Parameters'!$H$102,"N/A")</f>
        <v>0</v>
      </c>
      <c r="Z369" s="154" t="str">
        <f>IF('Checklist Parameters'!$H$58&lt;&gt;"",((I369*'Checklist Parameters'!$H$58)*'Checklist Parameters'!$H$35)/1000,"N/A")</f>
        <v>N/A</v>
      </c>
      <c r="AA369" s="154">
        <f>IF('Checklist Parameters'!$H$101&lt;&gt;"",IFERROR(I369/'Checklist Parameters'!$H$101,0),"N/A")</f>
        <v>0</v>
      </c>
      <c r="AB369" s="148" t="str">
        <f>IF('Checklist Parameters'!$H$43&lt;&gt;"",(I369*'Checklist Parameters'!$H$43)/1000,"N/A")</f>
        <v>N/A</v>
      </c>
      <c r="AC369" s="85">
        <f>IF('Checklist Parameters'!$H$16="",$X369,IF(AND('Checklist Parameters'!$H$16&lt;$X369,'Checklist Parameters'!$H$16&gt;=3),'Checklist Parameters'!$H$16,IF(AND('Checklist Parameters'!$H$16&lt;$X369,'Checklist Parameters'!$H$16&lt;3),0,$X369)))</f>
        <v>0</v>
      </c>
      <c r="AD369" s="85" t="str">
        <f>IF(AND(I369&lt;'Checklist Parameters'!$H$22,$I369&lt;&gt;0),"Y","")</f>
        <v/>
      </c>
      <c r="AE369" s="85" t="str">
        <f>IF($AD369="Y",0,IF('Checklist Parameters'!$H$25="","&lt;no limit&gt;",ROUNDDOWN((($I369-'Checklist Parameters'!$H$24)/'Checklist Parameters'!$H$25)+1,0)))</f>
        <v>&lt;no limit&gt;</v>
      </c>
      <c r="AF369" s="174">
        <f t="shared" si="35"/>
        <v>0</v>
      </c>
      <c r="AG369" s="85">
        <f t="shared" si="30"/>
        <v>0</v>
      </c>
      <c r="AH369" s="5"/>
      <c r="AI369" s="5"/>
      <c r="AJ369" s="5"/>
      <c r="AK369" s="5"/>
      <c r="AL369" s="5"/>
      <c r="AM369" s="5"/>
      <c r="AN369" s="5"/>
      <c r="AO369" s="5"/>
      <c r="AP369" s="5"/>
      <c r="AQ369" s="5"/>
      <c r="AR369" s="5"/>
      <c r="AS369" s="5"/>
    </row>
    <row r="370" spans="1:45" s="2" customFormat="1" ht="15">
      <c r="A370" s="391"/>
      <c r="B370" s="392"/>
      <c r="C370" s="393"/>
      <c r="D370" s="393"/>
      <c r="E370" s="393"/>
      <c r="F370" s="393"/>
      <c r="G370" s="393"/>
      <c r="H370" s="394"/>
      <c r="I370" s="394"/>
      <c r="J370" s="394"/>
      <c r="K370" s="394"/>
      <c r="L370" s="394"/>
      <c r="M370" s="394"/>
      <c r="N370" s="313">
        <f>IF(IF(I370&lt;'Checklist Parameters'!$H$22,0,($I370-$L370))&lt;0,0,IF(I370&lt;'Checklist Parameters'!$H$22,0,($I370-$L370)))</f>
        <v>0</v>
      </c>
      <c r="O370" s="394"/>
      <c r="P370" s="395"/>
      <c r="Q370" s="316">
        <f t="shared" si="31"/>
        <v>0</v>
      </c>
      <c r="R370" s="87">
        <f t="shared" si="32"/>
        <v>0</v>
      </c>
      <c r="S370" s="87">
        <f>IF('Checklist Parameters'!$H$60&lt;0.2,0.2,'Checklist Parameters'!$H$60)</f>
        <v>0.72</v>
      </c>
      <c r="T370" s="88">
        <f>IF($O370="",IF('Checklist District ID'!$C$43="Y",MAX($R370:$S370)*$I370,SUM($R370:$S370)*$I370),IF(O370&gt;0,Q370*S370))</f>
        <v>0</v>
      </c>
      <c r="U370" s="88">
        <f>IF(Q370&gt;0,((I370-T370)*'Formula Matrix'!$E$39),0)</f>
        <v>0</v>
      </c>
      <c r="V370" s="88">
        <f t="shared" si="33"/>
        <v>0</v>
      </c>
      <c r="W370" s="88">
        <f>IF(V370&gt;0,(V370*'Checklist Parameters'!$H$35),0)</f>
        <v>0</v>
      </c>
      <c r="X370" s="85">
        <f t="shared" si="34"/>
        <v>0</v>
      </c>
      <c r="Y370" s="148">
        <f>IF('Checklist Parameters'!$H$102&lt;&gt;"",(I370/43560)*'Checklist Parameters'!$H$102,"N/A")</f>
        <v>0</v>
      </c>
      <c r="Z370" s="154" t="str">
        <f>IF('Checklist Parameters'!$H$58&lt;&gt;"",((I370*'Checklist Parameters'!$H$58)*'Checklist Parameters'!$H$35)/1000,"N/A")</f>
        <v>N/A</v>
      </c>
      <c r="AA370" s="154">
        <f>IF('Checklist Parameters'!$H$101&lt;&gt;"",IFERROR(I370/'Checklist Parameters'!$H$101,0),"N/A")</f>
        <v>0</v>
      </c>
      <c r="AB370" s="148" t="str">
        <f>IF('Checklist Parameters'!$H$43&lt;&gt;"",(I370*'Checklist Parameters'!$H$43)/1000,"N/A")</f>
        <v>N/A</v>
      </c>
      <c r="AC370" s="85">
        <f>IF('Checklist Parameters'!$H$16="",$X370,IF(AND('Checklist Parameters'!$H$16&lt;$X370,'Checklist Parameters'!$H$16&gt;=3),'Checklist Parameters'!$H$16,IF(AND('Checklist Parameters'!$H$16&lt;$X370,'Checklist Parameters'!$H$16&lt;3),0,$X370)))</f>
        <v>0</v>
      </c>
      <c r="AD370" s="85" t="str">
        <f>IF(AND(I370&lt;'Checklist Parameters'!$H$22,$I370&lt;&gt;0),"Y","")</f>
        <v/>
      </c>
      <c r="AE370" s="85" t="str">
        <f>IF($AD370="Y",0,IF('Checklist Parameters'!$H$25="","&lt;no limit&gt;",ROUNDDOWN((($I370-'Checklist Parameters'!$H$24)/'Checklist Parameters'!$H$25)+1,0)))</f>
        <v>&lt;no limit&gt;</v>
      </c>
      <c r="AF370" s="174">
        <f t="shared" si="35"/>
        <v>0</v>
      </c>
      <c r="AG370" s="85">
        <f t="shared" si="30"/>
        <v>0</v>
      </c>
      <c r="AH370" s="5"/>
      <c r="AI370" s="5"/>
      <c r="AJ370" s="5"/>
      <c r="AK370" s="5"/>
      <c r="AL370" s="5"/>
      <c r="AM370" s="5"/>
      <c r="AN370" s="5"/>
      <c r="AO370" s="5"/>
      <c r="AP370" s="5"/>
      <c r="AQ370" s="5"/>
      <c r="AR370" s="5"/>
      <c r="AS370" s="5"/>
    </row>
    <row r="371" spans="1:45" s="2" customFormat="1" ht="15">
      <c r="A371" s="391"/>
      <c r="B371" s="392"/>
      <c r="C371" s="393"/>
      <c r="D371" s="393"/>
      <c r="E371" s="393"/>
      <c r="F371" s="393"/>
      <c r="G371" s="393"/>
      <c r="H371" s="394"/>
      <c r="I371" s="394"/>
      <c r="J371" s="394"/>
      <c r="K371" s="394"/>
      <c r="L371" s="394"/>
      <c r="M371" s="394"/>
      <c r="N371" s="313">
        <f>IF(IF(I371&lt;'Checklist Parameters'!$H$22,0,($I371-$L371))&lt;0,0,IF(I371&lt;'Checklist Parameters'!$H$22,0,($I371-$L371)))</f>
        <v>0</v>
      </c>
      <c r="O371" s="394"/>
      <c r="P371" s="395"/>
      <c r="Q371" s="316">
        <f t="shared" si="31"/>
        <v>0</v>
      </c>
      <c r="R371" s="87">
        <f t="shared" si="32"/>
        <v>0</v>
      </c>
      <c r="S371" s="87">
        <f>IF('Checklist Parameters'!$H$60&lt;0.2,0.2,'Checklist Parameters'!$H$60)</f>
        <v>0.72</v>
      </c>
      <c r="T371" s="88">
        <f>IF($O371="",IF('Checklist District ID'!$C$43="Y",MAX($R371:$S371)*$I371,SUM($R371:$S371)*$I371),IF(O371&gt;0,Q371*S371))</f>
        <v>0</v>
      </c>
      <c r="U371" s="88">
        <f>IF(Q371&gt;0,((I371-T371)*'Formula Matrix'!$E$39),0)</f>
        <v>0</v>
      </c>
      <c r="V371" s="88">
        <f t="shared" si="33"/>
        <v>0</v>
      </c>
      <c r="W371" s="88">
        <f>IF(V371&gt;0,(V371*'Checklist Parameters'!$H$35),0)</f>
        <v>0</v>
      </c>
      <c r="X371" s="85">
        <f t="shared" si="34"/>
        <v>0</v>
      </c>
      <c r="Y371" s="148">
        <f>IF('Checklist Parameters'!$H$102&lt;&gt;"",(I371/43560)*'Checklist Parameters'!$H$102,"N/A")</f>
        <v>0</v>
      </c>
      <c r="Z371" s="154" t="str">
        <f>IF('Checklist Parameters'!$H$58&lt;&gt;"",((I371*'Checklist Parameters'!$H$58)*'Checklist Parameters'!$H$35)/1000,"N/A")</f>
        <v>N/A</v>
      </c>
      <c r="AA371" s="154">
        <f>IF('Checklist Parameters'!$H$101&lt;&gt;"",IFERROR(I371/'Checklist Parameters'!$H$101,0),"N/A")</f>
        <v>0</v>
      </c>
      <c r="AB371" s="148" t="str">
        <f>IF('Checklist Parameters'!$H$43&lt;&gt;"",(I371*'Checklist Parameters'!$H$43)/1000,"N/A")</f>
        <v>N/A</v>
      </c>
      <c r="AC371" s="85">
        <f>IF('Checklist Parameters'!$H$16="",$X371,IF(AND('Checklist Parameters'!$H$16&lt;$X371,'Checklist Parameters'!$H$16&gt;=3),'Checklist Parameters'!$H$16,IF(AND('Checklist Parameters'!$H$16&lt;$X371,'Checklist Parameters'!$H$16&lt;3),0,$X371)))</f>
        <v>0</v>
      </c>
      <c r="AD371" s="85" t="str">
        <f>IF(AND(I371&lt;'Checklist Parameters'!$H$22,$I371&lt;&gt;0),"Y","")</f>
        <v/>
      </c>
      <c r="AE371" s="85" t="str">
        <f>IF($AD371="Y",0,IF('Checklist Parameters'!$H$25="","&lt;no limit&gt;",ROUNDDOWN((($I371-'Checklist Parameters'!$H$24)/'Checklist Parameters'!$H$25)+1,0)))</f>
        <v>&lt;no limit&gt;</v>
      </c>
      <c r="AF371" s="174">
        <f t="shared" si="35"/>
        <v>0</v>
      </c>
      <c r="AG371" s="85">
        <f t="shared" si="30"/>
        <v>0</v>
      </c>
      <c r="AH371" s="5"/>
      <c r="AI371" s="5"/>
      <c r="AJ371" s="5"/>
      <c r="AK371" s="5"/>
      <c r="AL371" s="5"/>
      <c r="AM371" s="5"/>
      <c r="AN371" s="5"/>
      <c r="AO371" s="5"/>
      <c r="AP371" s="5"/>
      <c r="AQ371" s="5"/>
      <c r="AR371" s="5"/>
      <c r="AS371" s="5"/>
    </row>
    <row r="372" spans="1:45" s="2" customFormat="1" ht="15">
      <c r="A372" s="391"/>
      <c r="B372" s="392"/>
      <c r="C372" s="393"/>
      <c r="D372" s="393"/>
      <c r="E372" s="393"/>
      <c r="F372" s="393"/>
      <c r="G372" s="393"/>
      <c r="H372" s="394"/>
      <c r="I372" s="394"/>
      <c r="J372" s="394"/>
      <c r="K372" s="394"/>
      <c r="L372" s="394"/>
      <c r="M372" s="394"/>
      <c r="N372" s="313">
        <f>IF(IF(I372&lt;'Checklist Parameters'!$H$22,0,($I372-$L372))&lt;0,0,IF(I372&lt;'Checklist Parameters'!$H$22,0,($I372-$L372)))</f>
        <v>0</v>
      </c>
      <c r="O372" s="394"/>
      <c r="P372" s="395"/>
      <c r="Q372" s="316">
        <f t="shared" si="31"/>
        <v>0</v>
      </c>
      <c r="R372" s="87">
        <f t="shared" si="32"/>
        <v>0</v>
      </c>
      <c r="S372" s="87">
        <f>IF('Checklist Parameters'!$H$60&lt;0.2,0.2,'Checklist Parameters'!$H$60)</f>
        <v>0.72</v>
      </c>
      <c r="T372" s="88">
        <f>IF($O372="",IF('Checklist District ID'!$C$43="Y",MAX($R372:$S372)*$I372,SUM($R372:$S372)*$I372),IF(O372&gt;0,Q372*S372))</f>
        <v>0</v>
      </c>
      <c r="U372" s="88">
        <f>IF(Q372&gt;0,((I372-T372)*'Formula Matrix'!$E$39),0)</f>
        <v>0</v>
      </c>
      <c r="V372" s="88">
        <f t="shared" si="33"/>
        <v>0</v>
      </c>
      <c r="W372" s="88">
        <f>IF(V372&gt;0,(V372*'Checklist Parameters'!$H$35),0)</f>
        <v>0</v>
      </c>
      <c r="X372" s="85">
        <f t="shared" si="34"/>
        <v>0</v>
      </c>
      <c r="Y372" s="148">
        <f>IF('Checklist Parameters'!$H$102&lt;&gt;"",(I372/43560)*'Checklist Parameters'!$H$102,"N/A")</f>
        <v>0</v>
      </c>
      <c r="Z372" s="154" t="str">
        <f>IF('Checklist Parameters'!$H$58&lt;&gt;"",((I372*'Checklist Parameters'!$H$58)*'Checklist Parameters'!$H$35)/1000,"N/A")</f>
        <v>N/A</v>
      </c>
      <c r="AA372" s="154">
        <f>IF('Checklist Parameters'!$H$101&lt;&gt;"",IFERROR(I372/'Checklist Parameters'!$H$101,0),"N/A")</f>
        <v>0</v>
      </c>
      <c r="AB372" s="148" t="str">
        <f>IF('Checklist Parameters'!$H$43&lt;&gt;"",(I372*'Checklist Parameters'!$H$43)/1000,"N/A")</f>
        <v>N/A</v>
      </c>
      <c r="AC372" s="85">
        <f>IF('Checklist Parameters'!$H$16="",$X372,IF(AND('Checklist Parameters'!$H$16&lt;$X372,'Checklist Parameters'!$H$16&gt;=3),'Checklist Parameters'!$H$16,IF(AND('Checklist Parameters'!$H$16&lt;$X372,'Checklist Parameters'!$H$16&lt;3),0,$X372)))</f>
        <v>0</v>
      </c>
      <c r="AD372" s="85" t="str">
        <f>IF(AND(I372&lt;'Checklist Parameters'!$H$22,$I372&lt;&gt;0),"Y","")</f>
        <v/>
      </c>
      <c r="AE372" s="85" t="str">
        <f>IF($AD372="Y",0,IF('Checklist Parameters'!$H$25="","&lt;no limit&gt;",ROUNDDOWN((($I372-'Checklist Parameters'!$H$24)/'Checklist Parameters'!$H$25)+1,0)))</f>
        <v>&lt;no limit&gt;</v>
      </c>
      <c r="AF372" s="174">
        <f t="shared" si="35"/>
        <v>0</v>
      </c>
      <c r="AG372" s="85">
        <f t="shared" si="30"/>
        <v>0</v>
      </c>
      <c r="AH372" s="5"/>
      <c r="AI372" s="5"/>
      <c r="AJ372" s="5"/>
      <c r="AK372" s="5"/>
      <c r="AL372" s="5"/>
      <c r="AM372" s="5"/>
      <c r="AN372" s="5"/>
      <c r="AO372" s="5"/>
      <c r="AP372" s="5"/>
      <c r="AQ372" s="5"/>
      <c r="AR372" s="5"/>
      <c r="AS372" s="5"/>
    </row>
    <row r="373" spans="1:45" s="2" customFormat="1" ht="15">
      <c r="A373" s="391"/>
      <c r="B373" s="392"/>
      <c r="C373" s="393"/>
      <c r="D373" s="393"/>
      <c r="E373" s="393"/>
      <c r="F373" s="393"/>
      <c r="G373" s="393"/>
      <c r="H373" s="394"/>
      <c r="I373" s="394"/>
      <c r="J373" s="394"/>
      <c r="K373" s="394"/>
      <c r="L373" s="394"/>
      <c r="M373" s="394"/>
      <c r="N373" s="313">
        <f>IF(IF(I373&lt;'Checklist Parameters'!$H$22,0,($I373-$L373))&lt;0,0,IF(I373&lt;'Checklist Parameters'!$H$22,0,($I373-$L373)))</f>
        <v>0</v>
      </c>
      <c r="O373" s="394"/>
      <c r="P373" s="395"/>
      <c r="Q373" s="316">
        <f t="shared" si="31"/>
        <v>0</v>
      </c>
      <c r="R373" s="87">
        <f t="shared" si="32"/>
        <v>0</v>
      </c>
      <c r="S373" s="87">
        <f>IF('Checklist Parameters'!$H$60&lt;0.2,0.2,'Checklist Parameters'!$H$60)</f>
        <v>0.72</v>
      </c>
      <c r="T373" s="88">
        <f>IF($O373="",IF('Checklist District ID'!$C$43="Y",MAX($R373:$S373)*$I373,SUM($R373:$S373)*$I373),IF(O373&gt;0,Q373*S373))</f>
        <v>0</v>
      </c>
      <c r="U373" s="88">
        <f>IF(Q373&gt;0,((I373-T373)*'Formula Matrix'!$E$39),0)</f>
        <v>0</v>
      </c>
      <c r="V373" s="88">
        <f t="shared" si="33"/>
        <v>0</v>
      </c>
      <c r="W373" s="88">
        <f>IF(V373&gt;0,(V373*'Checklist Parameters'!$H$35),0)</f>
        <v>0</v>
      </c>
      <c r="X373" s="85">
        <f t="shared" si="34"/>
        <v>0</v>
      </c>
      <c r="Y373" s="148">
        <f>IF('Checklist Parameters'!$H$102&lt;&gt;"",(I373/43560)*'Checklist Parameters'!$H$102,"N/A")</f>
        <v>0</v>
      </c>
      <c r="Z373" s="154" t="str">
        <f>IF('Checklist Parameters'!$H$58&lt;&gt;"",((I373*'Checklist Parameters'!$H$58)*'Checklist Parameters'!$H$35)/1000,"N/A")</f>
        <v>N/A</v>
      </c>
      <c r="AA373" s="154">
        <f>IF('Checklist Parameters'!$H$101&lt;&gt;"",IFERROR(I373/'Checklist Parameters'!$H$101,0),"N/A")</f>
        <v>0</v>
      </c>
      <c r="AB373" s="148" t="str">
        <f>IF('Checklist Parameters'!$H$43&lt;&gt;"",(I373*'Checklist Parameters'!$H$43)/1000,"N/A")</f>
        <v>N/A</v>
      </c>
      <c r="AC373" s="85">
        <f>IF('Checklist Parameters'!$H$16="",$X373,IF(AND('Checklist Parameters'!$H$16&lt;$X373,'Checklist Parameters'!$H$16&gt;=3),'Checklist Parameters'!$H$16,IF(AND('Checklist Parameters'!$H$16&lt;$X373,'Checklist Parameters'!$H$16&lt;3),0,$X373)))</f>
        <v>0</v>
      </c>
      <c r="AD373" s="85" t="str">
        <f>IF(AND(I373&lt;'Checklist Parameters'!$H$22,$I373&lt;&gt;0),"Y","")</f>
        <v/>
      </c>
      <c r="AE373" s="85" t="str">
        <f>IF($AD373="Y",0,IF('Checklist Parameters'!$H$25="","&lt;no limit&gt;",ROUNDDOWN((($I373-'Checklist Parameters'!$H$24)/'Checklist Parameters'!$H$25)+1,0)))</f>
        <v>&lt;no limit&gt;</v>
      </c>
      <c r="AF373" s="174">
        <f t="shared" si="35"/>
        <v>0</v>
      </c>
      <c r="AG373" s="85">
        <f t="shared" si="30"/>
        <v>0</v>
      </c>
      <c r="AH373" s="5"/>
      <c r="AI373" s="5"/>
      <c r="AJ373" s="5"/>
      <c r="AK373" s="5"/>
      <c r="AL373" s="5"/>
      <c r="AM373" s="5"/>
      <c r="AN373" s="5"/>
      <c r="AO373" s="5"/>
      <c r="AP373" s="5"/>
      <c r="AQ373" s="5"/>
      <c r="AR373" s="5"/>
      <c r="AS373" s="5"/>
    </row>
    <row r="374" spans="1:45" s="2" customFormat="1" ht="15">
      <c r="A374" s="391"/>
      <c r="B374" s="392"/>
      <c r="C374" s="393"/>
      <c r="D374" s="393"/>
      <c r="E374" s="393"/>
      <c r="F374" s="393"/>
      <c r="G374" s="393"/>
      <c r="H374" s="394"/>
      <c r="I374" s="394"/>
      <c r="J374" s="394"/>
      <c r="K374" s="394"/>
      <c r="L374" s="394"/>
      <c r="M374" s="394"/>
      <c r="N374" s="313">
        <f>IF(IF(I374&lt;'Checklist Parameters'!$H$22,0,($I374-$L374))&lt;0,0,IF(I374&lt;'Checklist Parameters'!$H$22,0,($I374-$L374)))</f>
        <v>0</v>
      </c>
      <c r="O374" s="394"/>
      <c r="P374" s="395"/>
      <c r="Q374" s="316">
        <f t="shared" si="31"/>
        <v>0</v>
      </c>
      <c r="R374" s="87">
        <f t="shared" si="32"/>
        <v>0</v>
      </c>
      <c r="S374" s="87">
        <f>IF('Checklist Parameters'!$H$60&lt;0.2,0.2,'Checklist Parameters'!$H$60)</f>
        <v>0.72</v>
      </c>
      <c r="T374" s="88">
        <f>IF($O374="",IF('Checklist District ID'!$C$43="Y",MAX($R374:$S374)*$I374,SUM($R374:$S374)*$I374),IF(O374&gt;0,Q374*S374))</f>
        <v>0</v>
      </c>
      <c r="U374" s="88">
        <f>IF(Q374&gt;0,((I374-T374)*'Formula Matrix'!$E$39),0)</f>
        <v>0</v>
      </c>
      <c r="V374" s="88">
        <f t="shared" si="33"/>
        <v>0</v>
      </c>
      <c r="W374" s="88">
        <f>IF(V374&gt;0,(V374*'Checklist Parameters'!$H$35),0)</f>
        <v>0</v>
      </c>
      <c r="X374" s="85">
        <f t="shared" si="34"/>
        <v>0</v>
      </c>
      <c r="Y374" s="148">
        <f>IF('Checklist Parameters'!$H$102&lt;&gt;"",(I374/43560)*'Checklist Parameters'!$H$102,"N/A")</f>
        <v>0</v>
      </c>
      <c r="Z374" s="154" t="str">
        <f>IF('Checklist Parameters'!$H$58&lt;&gt;"",((I374*'Checklist Parameters'!$H$58)*'Checklist Parameters'!$H$35)/1000,"N/A")</f>
        <v>N/A</v>
      </c>
      <c r="AA374" s="154">
        <f>IF('Checklist Parameters'!$H$101&lt;&gt;"",IFERROR(I374/'Checklist Parameters'!$H$101,0),"N/A")</f>
        <v>0</v>
      </c>
      <c r="AB374" s="148" t="str">
        <f>IF('Checklist Parameters'!$H$43&lt;&gt;"",(I374*'Checklist Parameters'!$H$43)/1000,"N/A")</f>
        <v>N/A</v>
      </c>
      <c r="AC374" s="85">
        <f>IF('Checklist Parameters'!$H$16="",$X374,IF(AND('Checklist Parameters'!$H$16&lt;$X374,'Checklist Parameters'!$H$16&gt;=3),'Checklist Parameters'!$H$16,IF(AND('Checklist Parameters'!$H$16&lt;$X374,'Checklist Parameters'!$H$16&lt;3),0,$X374)))</f>
        <v>0</v>
      </c>
      <c r="AD374" s="85" t="str">
        <f>IF(AND(I374&lt;'Checklist Parameters'!$H$22,$I374&lt;&gt;0),"Y","")</f>
        <v/>
      </c>
      <c r="AE374" s="85" t="str">
        <f>IF($AD374="Y",0,IF('Checklist Parameters'!$H$25="","&lt;no limit&gt;",ROUNDDOWN((($I374-'Checklist Parameters'!$H$24)/'Checklist Parameters'!$H$25)+1,0)))</f>
        <v>&lt;no limit&gt;</v>
      </c>
      <c r="AF374" s="174">
        <f t="shared" si="35"/>
        <v>0</v>
      </c>
      <c r="AG374" s="85">
        <f t="shared" si="30"/>
        <v>0</v>
      </c>
      <c r="AH374" s="5"/>
      <c r="AI374" s="5"/>
      <c r="AJ374" s="5"/>
      <c r="AK374" s="5"/>
      <c r="AL374" s="5"/>
      <c r="AM374" s="5"/>
      <c r="AN374" s="5"/>
      <c r="AO374" s="5"/>
      <c r="AP374" s="5"/>
      <c r="AQ374" s="5"/>
      <c r="AR374" s="5"/>
      <c r="AS374" s="5"/>
    </row>
    <row r="375" spans="1:45" s="2" customFormat="1" ht="15">
      <c r="A375" s="391"/>
      <c r="B375" s="392"/>
      <c r="C375" s="393"/>
      <c r="D375" s="393"/>
      <c r="E375" s="393"/>
      <c r="F375" s="393"/>
      <c r="G375" s="393"/>
      <c r="H375" s="394"/>
      <c r="I375" s="394"/>
      <c r="J375" s="394"/>
      <c r="K375" s="394"/>
      <c r="L375" s="394"/>
      <c r="M375" s="394"/>
      <c r="N375" s="313">
        <f>IF(IF(I375&lt;'Checklist Parameters'!$H$22,0,($I375-$L375))&lt;0,0,IF(I375&lt;'Checklist Parameters'!$H$22,0,($I375-$L375)))</f>
        <v>0</v>
      </c>
      <c r="O375" s="394"/>
      <c r="P375" s="395"/>
      <c r="Q375" s="316">
        <f t="shared" si="31"/>
        <v>0</v>
      </c>
      <c r="R375" s="87">
        <f t="shared" si="32"/>
        <v>0</v>
      </c>
      <c r="S375" s="87">
        <f>IF('Checklist Parameters'!$H$60&lt;0.2,0.2,'Checklist Parameters'!$H$60)</f>
        <v>0.72</v>
      </c>
      <c r="T375" s="88">
        <f>IF($O375="",IF('Checklist District ID'!$C$43="Y",MAX($R375:$S375)*$I375,SUM($R375:$S375)*$I375),IF(O375&gt;0,Q375*S375))</f>
        <v>0</v>
      </c>
      <c r="U375" s="88">
        <f>IF(Q375&gt;0,((I375-T375)*'Formula Matrix'!$E$39),0)</f>
        <v>0</v>
      </c>
      <c r="V375" s="88">
        <f t="shared" si="33"/>
        <v>0</v>
      </c>
      <c r="W375" s="88">
        <f>IF(V375&gt;0,(V375*'Checklist Parameters'!$H$35),0)</f>
        <v>0</v>
      </c>
      <c r="X375" s="85">
        <f t="shared" si="34"/>
        <v>0</v>
      </c>
      <c r="Y375" s="148">
        <f>IF('Checklist Parameters'!$H$102&lt;&gt;"",(I375/43560)*'Checklist Parameters'!$H$102,"N/A")</f>
        <v>0</v>
      </c>
      <c r="Z375" s="154" t="str">
        <f>IF('Checklist Parameters'!$H$58&lt;&gt;"",((I375*'Checklist Parameters'!$H$58)*'Checklist Parameters'!$H$35)/1000,"N/A")</f>
        <v>N/A</v>
      </c>
      <c r="AA375" s="154">
        <f>IF('Checklist Parameters'!$H$101&lt;&gt;"",IFERROR(I375/'Checklist Parameters'!$H$101,0),"N/A")</f>
        <v>0</v>
      </c>
      <c r="AB375" s="148" t="str">
        <f>IF('Checklist Parameters'!$H$43&lt;&gt;"",(I375*'Checklist Parameters'!$H$43)/1000,"N/A")</f>
        <v>N/A</v>
      </c>
      <c r="AC375" s="85">
        <f>IF('Checklist Parameters'!$H$16="",$X375,IF(AND('Checklist Parameters'!$H$16&lt;$X375,'Checklist Parameters'!$H$16&gt;=3),'Checklist Parameters'!$H$16,IF(AND('Checklist Parameters'!$H$16&lt;$X375,'Checklist Parameters'!$H$16&lt;3),0,$X375)))</f>
        <v>0</v>
      </c>
      <c r="AD375" s="85" t="str">
        <f>IF(AND(I375&lt;'Checklist Parameters'!$H$22,$I375&lt;&gt;0),"Y","")</f>
        <v/>
      </c>
      <c r="AE375" s="85" t="str">
        <f>IF($AD375="Y",0,IF('Checklist Parameters'!$H$25="","&lt;no limit&gt;",ROUNDDOWN((($I375-'Checklist Parameters'!$H$24)/'Checklist Parameters'!$H$25)+1,0)))</f>
        <v>&lt;no limit&gt;</v>
      </c>
      <c r="AF375" s="174">
        <f t="shared" si="35"/>
        <v>0</v>
      </c>
      <c r="AG375" s="85">
        <f t="shared" si="30"/>
        <v>0</v>
      </c>
      <c r="AH375" s="5"/>
      <c r="AI375" s="5"/>
      <c r="AJ375" s="5"/>
      <c r="AK375" s="5"/>
      <c r="AL375" s="5"/>
      <c r="AM375" s="5"/>
      <c r="AN375" s="5"/>
      <c r="AO375" s="5"/>
      <c r="AP375" s="5"/>
      <c r="AQ375" s="5"/>
      <c r="AR375" s="5"/>
      <c r="AS375" s="5"/>
    </row>
    <row r="376" spans="1:45" s="2" customFormat="1" ht="15">
      <c r="A376" s="391"/>
      <c r="B376" s="392"/>
      <c r="C376" s="393"/>
      <c r="D376" s="393"/>
      <c r="E376" s="393"/>
      <c r="F376" s="393"/>
      <c r="G376" s="393"/>
      <c r="H376" s="394"/>
      <c r="I376" s="394"/>
      <c r="J376" s="394"/>
      <c r="K376" s="394"/>
      <c r="L376" s="394"/>
      <c r="M376" s="394"/>
      <c r="N376" s="313">
        <f>IF(IF(I376&lt;'Checklist Parameters'!$H$22,0,($I376-$L376))&lt;0,0,IF(I376&lt;'Checklist Parameters'!$H$22,0,($I376-$L376)))</f>
        <v>0</v>
      </c>
      <c r="O376" s="394"/>
      <c r="P376" s="395"/>
      <c r="Q376" s="316">
        <f t="shared" si="31"/>
        <v>0</v>
      </c>
      <c r="R376" s="87">
        <f t="shared" si="32"/>
        <v>0</v>
      </c>
      <c r="S376" s="87">
        <f>IF('Checklist Parameters'!$H$60&lt;0.2,0.2,'Checklist Parameters'!$H$60)</f>
        <v>0.72</v>
      </c>
      <c r="T376" s="88">
        <f>IF($O376="",IF('Checklist District ID'!$C$43="Y",MAX($R376:$S376)*$I376,SUM($R376:$S376)*$I376),IF(O376&gt;0,Q376*S376))</f>
        <v>0</v>
      </c>
      <c r="U376" s="88">
        <f>IF(Q376&gt;0,((I376-T376)*'Formula Matrix'!$E$39),0)</f>
        <v>0</v>
      </c>
      <c r="V376" s="88">
        <f t="shared" si="33"/>
        <v>0</v>
      </c>
      <c r="W376" s="88">
        <f>IF(V376&gt;0,(V376*'Checklist Parameters'!$H$35),0)</f>
        <v>0</v>
      </c>
      <c r="X376" s="85">
        <f t="shared" si="34"/>
        <v>0</v>
      </c>
      <c r="Y376" s="148">
        <f>IF('Checklist Parameters'!$H$102&lt;&gt;"",(I376/43560)*'Checklist Parameters'!$H$102,"N/A")</f>
        <v>0</v>
      </c>
      <c r="Z376" s="154" t="str">
        <f>IF('Checklist Parameters'!$H$58&lt;&gt;"",((I376*'Checklist Parameters'!$H$58)*'Checklist Parameters'!$H$35)/1000,"N/A")</f>
        <v>N/A</v>
      </c>
      <c r="AA376" s="154">
        <f>IF('Checklist Parameters'!$H$101&lt;&gt;"",IFERROR(I376/'Checklist Parameters'!$H$101,0),"N/A")</f>
        <v>0</v>
      </c>
      <c r="AB376" s="148" t="str">
        <f>IF('Checklist Parameters'!$H$43&lt;&gt;"",(I376*'Checklist Parameters'!$H$43)/1000,"N/A")</f>
        <v>N/A</v>
      </c>
      <c r="AC376" s="85">
        <f>IF('Checklist Parameters'!$H$16="",$X376,IF(AND('Checklist Parameters'!$H$16&lt;$X376,'Checklist Parameters'!$H$16&gt;=3),'Checklist Parameters'!$H$16,IF(AND('Checklist Parameters'!$H$16&lt;$X376,'Checklist Parameters'!$H$16&lt;3),0,$X376)))</f>
        <v>0</v>
      </c>
      <c r="AD376" s="85" t="str">
        <f>IF(AND(I376&lt;'Checklist Parameters'!$H$22,$I376&lt;&gt;0),"Y","")</f>
        <v/>
      </c>
      <c r="AE376" s="85" t="str">
        <f>IF($AD376="Y",0,IF('Checklist Parameters'!$H$25="","&lt;no limit&gt;",ROUNDDOWN((($I376-'Checklist Parameters'!$H$24)/'Checklist Parameters'!$H$25)+1,0)))</f>
        <v>&lt;no limit&gt;</v>
      </c>
      <c r="AF376" s="174">
        <f t="shared" si="35"/>
        <v>0</v>
      </c>
      <c r="AG376" s="85">
        <f t="shared" si="30"/>
        <v>0</v>
      </c>
      <c r="AH376" s="5"/>
      <c r="AI376" s="5"/>
      <c r="AJ376" s="5"/>
      <c r="AK376" s="5"/>
      <c r="AL376" s="5"/>
      <c r="AM376" s="5"/>
      <c r="AN376" s="5"/>
      <c r="AO376" s="5"/>
      <c r="AP376" s="5"/>
      <c r="AQ376" s="5"/>
      <c r="AR376" s="5"/>
      <c r="AS376" s="5"/>
    </row>
    <row r="377" spans="1:45" s="2" customFormat="1" ht="15">
      <c r="A377" s="391"/>
      <c r="B377" s="392"/>
      <c r="C377" s="393"/>
      <c r="D377" s="393"/>
      <c r="E377" s="393"/>
      <c r="F377" s="393"/>
      <c r="G377" s="393"/>
      <c r="H377" s="394"/>
      <c r="I377" s="394"/>
      <c r="J377" s="394"/>
      <c r="K377" s="394"/>
      <c r="L377" s="394"/>
      <c r="M377" s="394"/>
      <c r="N377" s="313">
        <f>IF(IF(I377&lt;'Checklist Parameters'!$H$22,0,($I377-$L377))&lt;0,0,IF(I377&lt;'Checklist Parameters'!$H$22,0,($I377-$L377)))</f>
        <v>0</v>
      </c>
      <c r="O377" s="394"/>
      <c r="P377" s="395"/>
      <c r="Q377" s="316">
        <f t="shared" si="31"/>
        <v>0</v>
      </c>
      <c r="R377" s="87">
        <f t="shared" si="32"/>
        <v>0</v>
      </c>
      <c r="S377" s="87">
        <f>IF('Checklist Parameters'!$H$60&lt;0.2,0.2,'Checklist Parameters'!$H$60)</f>
        <v>0.72</v>
      </c>
      <c r="T377" s="88">
        <f>IF($O377="",IF('Checklist District ID'!$C$43="Y",MAX($R377:$S377)*$I377,SUM($R377:$S377)*$I377),IF(O377&gt;0,Q377*S377))</f>
        <v>0</v>
      </c>
      <c r="U377" s="88">
        <f>IF(Q377&gt;0,((I377-T377)*'Formula Matrix'!$E$39),0)</f>
        <v>0</v>
      </c>
      <c r="V377" s="88">
        <f t="shared" si="33"/>
        <v>0</v>
      </c>
      <c r="W377" s="88">
        <f>IF(V377&gt;0,(V377*'Checklist Parameters'!$H$35),0)</f>
        <v>0</v>
      </c>
      <c r="X377" s="85">
        <f t="shared" si="34"/>
        <v>0</v>
      </c>
      <c r="Y377" s="148">
        <f>IF('Checklist Parameters'!$H$102&lt;&gt;"",(I377/43560)*'Checklist Parameters'!$H$102,"N/A")</f>
        <v>0</v>
      </c>
      <c r="Z377" s="154" t="str">
        <f>IF('Checklist Parameters'!$H$58&lt;&gt;"",((I377*'Checklist Parameters'!$H$58)*'Checklist Parameters'!$H$35)/1000,"N/A")</f>
        <v>N/A</v>
      </c>
      <c r="AA377" s="154">
        <f>IF('Checklist Parameters'!$H$101&lt;&gt;"",IFERROR(I377/'Checklist Parameters'!$H$101,0),"N/A")</f>
        <v>0</v>
      </c>
      <c r="AB377" s="148" t="str">
        <f>IF('Checklist Parameters'!$H$43&lt;&gt;"",(I377*'Checklist Parameters'!$H$43)/1000,"N/A")</f>
        <v>N/A</v>
      </c>
      <c r="AC377" s="85">
        <f>IF('Checklist Parameters'!$H$16="",$X377,IF(AND('Checklist Parameters'!$H$16&lt;$X377,'Checklist Parameters'!$H$16&gt;=3),'Checklist Parameters'!$H$16,IF(AND('Checklist Parameters'!$H$16&lt;$X377,'Checklist Parameters'!$H$16&lt;3),0,$X377)))</f>
        <v>0</v>
      </c>
      <c r="AD377" s="85" t="str">
        <f>IF(AND(I377&lt;'Checklist Parameters'!$H$22,$I377&lt;&gt;0),"Y","")</f>
        <v/>
      </c>
      <c r="AE377" s="85" t="str">
        <f>IF($AD377="Y",0,IF('Checklist Parameters'!$H$25="","&lt;no limit&gt;",ROUNDDOWN((($I377-'Checklist Parameters'!$H$24)/'Checklist Parameters'!$H$25)+1,0)))</f>
        <v>&lt;no limit&gt;</v>
      </c>
      <c r="AF377" s="174">
        <f t="shared" si="35"/>
        <v>0</v>
      </c>
      <c r="AG377" s="85">
        <f t="shared" si="30"/>
        <v>0</v>
      </c>
      <c r="AH377" s="5"/>
      <c r="AI377" s="5"/>
      <c r="AJ377" s="5"/>
      <c r="AK377" s="5"/>
      <c r="AL377" s="5"/>
      <c r="AM377" s="5"/>
      <c r="AN377" s="5"/>
      <c r="AO377" s="5"/>
      <c r="AP377" s="5"/>
      <c r="AQ377" s="5"/>
      <c r="AR377" s="5"/>
      <c r="AS377" s="5"/>
    </row>
    <row r="378" spans="1:45" s="2" customFormat="1" ht="15">
      <c r="A378" s="391"/>
      <c r="B378" s="392"/>
      <c r="C378" s="393"/>
      <c r="D378" s="393"/>
      <c r="E378" s="393"/>
      <c r="F378" s="393"/>
      <c r="G378" s="393"/>
      <c r="H378" s="394"/>
      <c r="I378" s="394"/>
      <c r="J378" s="394"/>
      <c r="K378" s="394"/>
      <c r="L378" s="394"/>
      <c r="M378" s="394"/>
      <c r="N378" s="313">
        <f>IF(IF(I378&lt;'Checklist Parameters'!$H$22,0,($I378-$L378))&lt;0,0,IF(I378&lt;'Checklist Parameters'!$H$22,0,($I378-$L378)))</f>
        <v>0</v>
      </c>
      <c r="O378" s="394"/>
      <c r="P378" s="395"/>
      <c r="Q378" s="316">
        <f t="shared" si="31"/>
        <v>0</v>
      </c>
      <c r="R378" s="87">
        <f t="shared" si="32"/>
        <v>0</v>
      </c>
      <c r="S378" s="87">
        <f>IF('Checklist Parameters'!$H$60&lt;0.2,0.2,'Checklist Parameters'!$H$60)</f>
        <v>0.72</v>
      </c>
      <c r="T378" s="88">
        <f>IF($O378="",IF('Checklist District ID'!$C$43="Y",MAX($R378:$S378)*$I378,SUM($R378:$S378)*$I378),IF(O378&gt;0,Q378*S378))</f>
        <v>0</v>
      </c>
      <c r="U378" s="88">
        <f>IF(Q378&gt;0,((I378-T378)*'Formula Matrix'!$E$39),0)</f>
        <v>0</v>
      </c>
      <c r="V378" s="88">
        <f t="shared" si="33"/>
        <v>0</v>
      </c>
      <c r="W378" s="88">
        <f>IF(V378&gt;0,(V378*'Checklist Parameters'!$H$35),0)</f>
        <v>0</v>
      </c>
      <c r="X378" s="85">
        <f t="shared" si="34"/>
        <v>0</v>
      </c>
      <c r="Y378" s="148">
        <f>IF('Checklist Parameters'!$H$102&lt;&gt;"",(I378/43560)*'Checklist Parameters'!$H$102,"N/A")</f>
        <v>0</v>
      </c>
      <c r="Z378" s="154" t="str">
        <f>IF('Checklist Parameters'!$H$58&lt;&gt;"",((I378*'Checklist Parameters'!$H$58)*'Checklist Parameters'!$H$35)/1000,"N/A")</f>
        <v>N/A</v>
      </c>
      <c r="AA378" s="154">
        <f>IF('Checklist Parameters'!$H$101&lt;&gt;"",IFERROR(I378/'Checklist Parameters'!$H$101,0),"N/A")</f>
        <v>0</v>
      </c>
      <c r="AB378" s="148" t="str">
        <f>IF('Checklist Parameters'!$H$43&lt;&gt;"",(I378*'Checklist Parameters'!$H$43)/1000,"N/A")</f>
        <v>N/A</v>
      </c>
      <c r="AC378" s="85">
        <f>IF('Checklist Parameters'!$H$16="",$X378,IF(AND('Checklist Parameters'!$H$16&lt;$X378,'Checklist Parameters'!$H$16&gt;=3),'Checklist Parameters'!$H$16,IF(AND('Checklist Parameters'!$H$16&lt;$X378,'Checklist Parameters'!$H$16&lt;3),0,$X378)))</f>
        <v>0</v>
      </c>
      <c r="AD378" s="85" t="str">
        <f>IF(AND(I378&lt;'Checklist Parameters'!$H$22,$I378&lt;&gt;0),"Y","")</f>
        <v/>
      </c>
      <c r="AE378" s="85" t="str">
        <f>IF($AD378="Y",0,IF('Checklist Parameters'!$H$25="","&lt;no limit&gt;",ROUNDDOWN((($I378-'Checklist Parameters'!$H$24)/'Checklist Parameters'!$H$25)+1,0)))</f>
        <v>&lt;no limit&gt;</v>
      </c>
      <c r="AF378" s="174">
        <f t="shared" si="35"/>
        <v>0</v>
      </c>
      <c r="AG378" s="85">
        <f t="shared" si="30"/>
        <v>0</v>
      </c>
      <c r="AH378" s="5"/>
      <c r="AI378" s="5"/>
      <c r="AJ378" s="5"/>
      <c r="AK378" s="5"/>
      <c r="AL378" s="5"/>
      <c r="AM378" s="5"/>
      <c r="AN378" s="5"/>
      <c r="AO378" s="5"/>
      <c r="AP378" s="5"/>
      <c r="AQ378" s="5"/>
      <c r="AR378" s="5"/>
      <c r="AS378" s="5"/>
    </row>
    <row r="379" spans="1:45" s="2" customFormat="1" ht="15">
      <c r="A379" s="391"/>
      <c r="B379" s="392"/>
      <c r="C379" s="393"/>
      <c r="D379" s="393"/>
      <c r="E379" s="393"/>
      <c r="F379" s="393"/>
      <c r="G379" s="393"/>
      <c r="H379" s="394"/>
      <c r="I379" s="394"/>
      <c r="J379" s="394"/>
      <c r="K379" s="394"/>
      <c r="L379" s="394"/>
      <c r="M379" s="394"/>
      <c r="N379" s="313">
        <f>IF(IF(I379&lt;'Checklist Parameters'!$H$22,0,($I379-$L379))&lt;0,0,IF(I379&lt;'Checklist Parameters'!$H$22,0,($I379-$L379)))</f>
        <v>0</v>
      </c>
      <c r="O379" s="394"/>
      <c r="P379" s="395"/>
      <c r="Q379" s="316">
        <f t="shared" si="31"/>
        <v>0</v>
      </c>
      <c r="R379" s="87">
        <f t="shared" si="32"/>
        <v>0</v>
      </c>
      <c r="S379" s="87">
        <f>IF('Checklist Parameters'!$H$60&lt;0.2,0.2,'Checklist Parameters'!$H$60)</f>
        <v>0.72</v>
      </c>
      <c r="T379" s="88">
        <f>IF($O379="",IF('Checklist District ID'!$C$43="Y",MAX($R379:$S379)*$I379,SUM($R379:$S379)*$I379),IF(O379&gt;0,Q379*S379))</f>
        <v>0</v>
      </c>
      <c r="U379" s="88">
        <f>IF(Q379&gt;0,((I379-T379)*'Formula Matrix'!$E$39),0)</f>
        <v>0</v>
      </c>
      <c r="V379" s="88">
        <f t="shared" si="33"/>
        <v>0</v>
      </c>
      <c r="W379" s="88">
        <f>IF(V379&gt;0,(V379*'Checklist Parameters'!$H$35),0)</f>
        <v>0</v>
      </c>
      <c r="X379" s="85">
        <f t="shared" si="34"/>
        <v>0</v>
      </c>
      <c r="Y379" s="148">
        <f>IF('Checklist Parameters'!$H$102&lt;&gt;"",(I379/43560)*'Checklist Parameters'!$H$102,"N/A")</f>
        <v>0</v>
      </c>
      <c r="Z379" s="154" t="str">
        <f>IF('Checklist Parameters'!$H$58&lt;&gt;"",((I379*'Checklist Parameters'!$H$58)*'Checklist Parameters'!$H$35)/1000,"N/A")</f>
        <v>N/A</v>
      </c>
      <c r="AA379" s="154">
        <f>IF('Checklist Parameters'!$H$101&lt;&gt;"",IFERROR(I379/'Checklist Parameters'!$H$101,0),"N/A")</f>
        <v>0</v>
      </c>
      <c r="AB379" s="148" t="str">
        <f>IF('Checklist Parameters'!$H$43&lt;&gt;"",(I379*'Checklist Parameters'!$H$43)/1000,"N/A")</f>
        <v>N/A</v>
      </c>
      <c r="AC379" s="85">
        <f>IF('Checklist Parameters'!$H$16="",$X379,IF(AND('Checklist Parameters'!$H$16&lt;$X379,'Checklist Parameters'!$H$16&gt;=3),'Checklist Parameters'!$H$16,IF(AND('Checklist Parameters'!$H$16&lt;$X379,'Checklist Parameters'!$H$16&lt;3),0,$X379)))</f>
        <v>0</v>
      </c>
      <c r="AD379" s="85" t="str">
        <f>IF(AND(I379&lt;'Checklist Parameters'!$H$22,$I379&lt;&gt;0),"Y","")</f>
        <v/>
      </c>
      <c r="AE379" s="85" t="str">
        <f>IF($AD379="Y",0,IF('Checklist Parameters'!$H$25="","&lt;no limit&gt;",ROUNDDOWN((($I379-'Checklist Parameters'!$H$24)/'Checklist Parameters'!$H$25)+1,0)))</f>
        <v>&lt;no limit&gt;</v>
      </c>
      <c r="AF379" s="174">
        <f t="shared" si="35"/>
        <v>0</v>
      </c>
      <c r="AG379" s="85">
        <f t="shared" si="30"/>
        <v>0</v>
      </c>
      <c r="AH379" s="5"/>
      <c r="AI379" s="5"/>
      <c r="AJ379" s="5"/>
      <c r="AK379" s="5"/>
      <c r="AL379" s="5"/>
      <c r="AM379" s="5"/>
      <c r="AN379" s="5"/>
      <c r="AO379" s="5"/>
      <c r="AP379" s="5"/>
      <c r="AQ379" s="5"/>
      <c r="AR379" s="5"/>
      <c r="AS379" s="5"/>
    </row>
    <row r="380" spans="1:45" s="2" customFormat="1" ht="15">
      <c r="A380" s="391"/>
      <c r="B380" s="392"/>
      <c r="C380" s="393"/>
      <c r="D380" s="393"/>
      <c r="E380" s="393"/>
      <c r="F380" s="393"/>
      <c r="G380" s="393"/>
      <c r="H380" s="394"/>
      <c r="I380" s="394"/>
      <c r="J380" s="394"/>
      <c r="K380" s="394"/>
      <c r="L380" s="394"/>
      <c r="M380" s="394"/>
      <c r="N380" s="313">
        <f>IF(IF(I380&lt;'Checklist Parameters'!$H$22,0,($I380-$L380))&lt;0,0,IF(I380&lt;'Checklist Parameters'!$H$22,0,($I380-$L380)))</f>
        <v>0</v>
      </c>
      <c r="O380" s="394"/>
      <c r="P380" s="395"/>
      <c r="Q380" s="316">
        <f t="shared" si="31"/>
        <v>0</v>
      </c>
      <c r="R380" s="87">
        <f t="shared" si="32"/>
        <v>0</v>
      </c>
      <c r="S380" s="87">
        <f>IF('Checklist Parameters'!$H$60&lt;0.2,0.2,'Checklist Parameters'!$H$60)</f>
        <v>0.72</v>
      </c>
      <c r="T380" s="88">
        <f>IF($O380="",IF('Checklist District ID'!$C$43="Y",MAX($R380:$S380)*$I380,SUM($R380:$S380)*$I380),IF(O380&gt;0,Q380*S380))</f>
        <v>0</v>
      </c>
      <c r="U380" s="88">
        <f>IF(Q380&gt;0,((I380-T380)*'Formula Matrix'!$E$39),0)</f>
        <v>0</v>
      </c>
      <c r="V380" s="88">
        <f t="shared" si="33"/>
        <v>0</v>
      </c>
      <c r="W380" s="88">
        <f>IF(V380&gt;0,(V380*'Checklist Parameters'!$H$35),0)</f>
        <v>0</v>
      </c>
      <c r="X380" s="85">
        <f t="shared" si="34"/>
        <v>0</v>
      </c>
      <c r="Y380" s="148">
        <f>IF('Checklist Parameters'!$H$102&lt;&gt;"",(I380/43560)*'Checklist Parameters'!$H$102,"N/A")</f>
        <v>0</v>
      </c>
      <c r="Z380" s="154" t="str">
        <f>IF('Checklist Parameters'!$H$58&lt;&gt;"",((I380*'Checklist Parameters'!$H$58)*'Checklist Parameters'!$H$35)/1000,"N/A")</f>
        <v>N/A</v>
      </c>
      <c r="AA380" s="154">
        <f>IF('Checklist Parameters'!$H$101&lt;&gt;"",IFERROR(I380/'Checklist Parameters'!$H$101,0),"N/A")</f>
        <v>0</v>
      </c>
      <c r="AB380" s="148" t="str">
        <f>IF('Checklist Parameters'!$H$43&lt;&gt;"",(I380*'Checklist Parameters'!$H$43)/1000,"N/A")</f>
        <v>N/A</v>
      </c>
      <c r="AC380" s="85">
        <f>IF('Checklist Parameters'!$H$16="",$X380,IF(AND('Checklist Parameters'!$H$16&lt;$X380,'Checklist Parameters'!$H$16&gt;=3),'Checklist Parameters'!$H$16,IF(AND('Checklist Parameters'!$H$16&lt;$X380,'Checklist Parameters'!$H$16&lt;3),0,$X380)))</f>
        <v>0</v>
      </c>
      <c r="AD380" s="85" t="str">
        <f>IF(AND(I380&lt;'Checklist Parameters'!$H$22,$I380&lt;&gt;0),"Y","")</f>
        <v/>
      </c>
      <c r="AE380" s="85" t="str">
        <f>IF($AD380="Y",0,IF('Checklist Parameters'!$H$25="","&lt;no limit&gt;",ROUNDDOWN((($I380-'Checklist Parameters'!$H$24)/'Checklist Parameters'!$H$25)+1,0)))</f>
        <v>&lt;no limit&gt;</v>
      </c>
      <c r="AF380" s="174">
        <f t="shared" si="35"/>
        <v>0</v>
      </c>
      <c r="AG380" s="85">
        <f t="shared" si="30"/>
        <v>0</v>
      </c>
      <c r="AH380" s="5"/>
      <c r="AI380" s="5"/>
      <c r="AJ380" s="5"/>
      <c r="AK380" s="5"/>
      <c r="AL380" s="5"/>
      <c r="AM380" s="5"/>
      <c r="AN380" s="5"/>
      <c r="AO380" s="5"/>
      <c r="AP380" s="5"/>
      <c r="AQ380" s="5"/>
      <c r="AR380" s="5"/>
      <c r="AS380" s="5"/>
    </row>
    <row r="381" spans="1:45" s="2" customFormat="1" ht="15">
      <c r="A381" s="391"/>
      <c r="B381" s="392"/>
      <c r="C381" s="393"/>
      <c r="D381" s="393"/>
      <c r="E381" s="393"/>
      <c r="F381" s="393"/>
      <c r="G381" s="393"/>
      <c r="H381" s="394"/>
      <c r="I381" s="394"/>
      <c r="J381" s="394"/>
      <c r="K381" s="394"/>
      <c r="L381" s="394"/>
      <c r="M381" s="394"/>
      <c r="N381" s="313">
        <f>IF(IF(I381&lt;'Checklist Parameters'!$H$22,0,($I381-$L381))&lt;0,0,IF(I381&lt;'Checklist Parameters'!$H$22,0,($I381-$L381)))</f>
        <v>0</v>
      </c>
      <c r="O381" s="394"/>
      <c r="P381" s="395"/>
      <c r="Q381" s="316">
        <f t="shared" si="31"/>
        <v>0</v>
      </c>
      <c r="R381" s="87">
        <f t="shared" si="32"/>
        <v>0</v>
      </c>
      <c r="S381" s="87">
        <f>IF('Checklist Parameters'!$H$60&lt;0.2,0.2,'Checklist Parameters'!$H$60)</f>
        <v>0.72</v>
      </c>
      <c r="T381" s="88">
        <f>IF($O381="",IF('Checklist District ID'!$C$43="Y",MAX($R381:$S381)*$I381,SUM($R381:$S381)*$I381),IF(O381&gt;0,Q381*S381))</f>
        <v>0</v>
      </c>
      <c r="U381" s="88">
        <f>IF(Q381&gt;0,((I381-T381)*'Formula Matrix'!$E$39),0)</f>
        <v>0</v>
      </c>
      <c r="V381" s="88">
        <f t="shared" si="33"/>
        <v>0</v>
      </c>
      <c r="W381" s="88">
        <f>IF(V381&gt;0,(V381*'Checklist Parameters'!$H$35),0)</f>
        <v>0</v>
      </c>
      <c r="X381" s="85">
        <f t="shared" si="34"/>
        <v>0</v>
      </c>
      <c r="Y381" s="148">
        <f>IF('Checklist Parameters'!$H$102&lt;&gt;"",(I381/43560)*'Checklist Parameters'!$H$102,"N/A")</f>
        <v>0</v>
      </c>
      <c r="Z381" s="154" t="str">
        <f>IF('Checklist Parameters'!$H$58&lt;&gt;"",((I381*'Checklist Parameters'!$H$58)*'Checklist Parameters'!$H$35)/1000,"N/A")</f>
        <v>N/A</v>
      </c>
      <c r="AA381" s="154">
        <f>IF('Checklist Parameters'!$H$101&lt;&gt;"",IFERROR(I381/'Checklist Parameters'!$H$101,0),"N/A")</f>
        <v>0</v>
      </c>
      <c r="AB381" s="148" t="str">
        <f>IF('Checklist Parameters'!$H$43&lt;&gt;"",(I381*'Checklist Parameters'!$H$43)/1000,"N/A")</f>
        <v>N/A</v>
      </c>
      <c r="AC381" s="85">
        <f>IF('Checklist Parameters'!$H$16="",$X381,IF(AND('Checklist Parameters'!$H$16&lt;$X381,'Checklist Parameters'!$H$16&gt;=3),'Checklist Parameters'!$H$16,IF(AND('Checklist Parameters'!$H$16&lt;$X381,'Checklist Parameters'!$H$16&lt;3),0,$X381)))</f>
        <v>0</v>
      </c>
      <c r="AD381" s="85" t="str">
        <f>IF(AND(I381&lt;'Checklist Parameters'!$H$22,$I381&lt;&gt;0),"Y","")</f>
        <v/>
      </c>
      <c r="AE381" s="85" t="str">
        <f>IF($AD381="Y",0,IF('Checklist Parameters'!$H$25="","&lt;no limit&gt;",ROUNDDOWN((($I381-'Checklist Parameters'!$H$24)/'Checklist Parameters'!$H$25)+1,0)))</f>
        <v>&lt;no limit&gt;</v>
      </c>
      <c r="AF381" s="174">
        <f t="shared" si="35"/>
        <v>0</v>
      </c>
      <c r="AG381" s="85">
        <f t="shared" si="30"/>
        <v>0</v>
      </c>
      <c r="AH381" s="5"/>
      <c r="AI381" s="5"/>
      <c r="AJ381" s="5"/>
      <c r="AK381" s="5"/>
      <c r="AL381" s="5"/>
      <c r="AM381" s="5"/>
      <c r="AN381" s="5"/>
      <c r="AO381" s="5"/>
      <c r="AP381" s="5"/>
      <c r="AQ381" s="5"/>
      <c r="AR381" s="5"/>
      <c r="AS381" s="5"/>
    </row>
    <row r="382" spans="1:45" s="2" customFormat="1" ht="15">
      <c r="A382" s="391"/>
      <c r="B382" s="392"/>
      <c r="C382" s="393"/>
      <c r="D382" s="393"/>
      <c r="E382" s="393"/>
      <c r="F382" s="393"/>
      <c r="G382" s="393"/>
      <c r="H382" s="394"/>
      <c r="I382" s="394"/>
      <c r="J382" s="394"/>
      <c r="K382" s="394"/>
      <c r="L382" s="394"/>
      <c r="M382" s="394"/>
      <c r="N382" s="313">
        <f>IF(IF(I382&lt;'Checklist Parameters'!$H$22,0,($I382-$L382))&lt;0,0,IF(I382&lt;'Checklist Parameters'!$H$22,0,($I382-$L382)))</f>
        <v>0</v>
      </c>
      <c r="O382" s="394"/>
      <c r="P382" s="395"/>
      <c r="Q382" s="316">
        <f t="shared" si="31"/>
        <v>0</v>
      </c>
      <c r="R382" s="87">
        <f t="shared" si="32"/>
        <v>0</v>
      </c>
      <c r="S382" s="87">
        <f>IF('Checklist Parameters'!$H$60&lt;0.2,0.2,'Checklist Parameters'!$H$60)</f>
        <v>0.72</v>
      </c>
      <c r="T382" s="88">
        <f>IF($O382="",IF('Checklist District ID'!$C$43="Y",MAX($R382:$S382)*$I382,SUM($R382:$S382)*$I382),IF(O382&gt;0,Q382*S382))</f>
        <v>0</v>
      </c>
      <c r="U382" s="88">
        <f>IF(Q382&gt;0,((I382-T382)*'Formula Matrix'!$E$39),0)</f>
        <v>0</v>
      </c>
      <c r="V382" s="88">
        <f t="shared" si="33"/>
        <v>0</v>
      </c>
      <c r="W382" s="88">
        <f>IF(V382&gt;0,(V382*'Checklist Parameters'!$H$35),0)</f>
        <v>0</v>
      </c>
      <c r="X382" s="85">
        <f t="shared" si="34"/>
        <v>0</v>
      </c>
      <c r="Y382" s="148">
        <f>IF('Checklist Parameters'!$H$102&lt;&gt;"",(I382/43560)*'Checklist Parameters'!$H$102,"N/A")</f>
        <v>0</v>
      </c>
      <c r="Z382" s="154" t="str">
        <f>IF('Checklist Parameters'!$H$58&lt;&gt;"",((I382*'Checklist Parameters'!$H$58)*'Checklist Parameters'!$H$35)/1000,"N/A")</f>
        <v>N/A</v>
      </c>
      <c r="AA382" s="154">
        <f>IF('Checklist Parameters'!$H$101&lt;&gt;"",IFERROR(I382/'Checklist Parameters'!$H$101,0),"N/A")</f>
        <v>0</v>
      </c>
      <c r="AB382" s="148" t="str">
        <f>IF('Checklist Parameters'!$H$43&lt;&gt;"",(I382*'Checklist Parameters'!$H$43)/1000,"N/A")</f>
        <v>N/A</v>
      </c>
      <c r="AC382" s="85">
        <f>IF('Checklist Parameters'!$H$16="",$X382,IF(AND('Checklist Parameters'!$H$16&lt;$X382,'Checklist Parameters'!$H$16&gt;=3),'Checklist Parameters'!$H$16,IF(AND('Checklist Parameters'!$H$16&lt;$X382,'Checklist Parameters'!$H$16&lt;3),0,$X382)))</f>
        <v>0</v>
      </c>
      <c r="AD382" s="85" t="str">
        <f>IF(AND(I382&lt;'Checklist Parameters'!$H$22,$I382&lt;&gt;0),"Y","")</f>
        <v/>
      </c>
      <c r="AE382" s="85" t="str">
        <f>IF($AD382="Y",0,IF('Checklist Parameters'!$H$25="","&lt;no limit&gt;",ROUNDDOWN((($I382-'Checklist Parameters'!$H$24)/'Checklist Parameters'!$H$25)+1,0)))</f>
        <v>&lt;no limit&gt;</v>
      </c>
      <c r="AF382" s="174">
        <f t="shared" si="35"/>
        <v>0</v>
      </c>
      <c r="AG382" s="85">
        <f t="shared" si="30"/>
        <v>0</v>
      </c>
      <c r="AH382" s="5"/>
      <c r="AI382" s="5"/>
      <c r="AJ382" s="5"/>
      <c r="AK382" s="5"/>
      <c r="AL382" s="5"/>
      <c r="AM382" s="5"/>
      <c r="AN382" s="5"/>
      <c r="AO382" s="5"/>
      <c r="AP382" s="5"/>
      <c r="AQ382" s="5"/>
      <c r="AR382" s="5"/>
      <c r="AS382" s="5"/>
    </row>
    <row r="383" spans="1:45" s="2" customFormat="1" ht="15">
      <c r="A383" s="391"/>
      <c r="B383" s="392"/>
      <c r="C383" s="393"/>
      <c r="D383" s="393"/>
      <c r="E383" s="393"/>
      <c r="F383" s="393"/>
      <c r="G383" s="393"/>
      <c r="H383" s="394"/>
      <c r="I383" s="394"/>
      <c r="J383" s="394"/>
      <c r="K383" s="394"/>
      <c r="L383" s="394"/>
      <c r="M383" s="394"/>
      <c r="N383" s="313">
        <f>IF(IF(I383&lt;'Checklist Parameters'!$H$22,0,($I383-$L383))&lt;0,0,IF(I383&lt;'Checklist Parameters'!$H$22,0,($I383-$L383)))</f>
        <v>0</v>
      </c>
      <c r="O383" s="394"/>
      <c r="P383" s="395"/>
      <c r="Q383" s="316">
        <f t="shared" si="31"/>
        <v>0</v>
      </c>
      <c r="R383" s="87">
        <f t="shared" si="32"/>
        <v>0</v>
      </c>
      <c r="S383" s="87">
        <f>IF('Checklist Parameters'!$H$60&lt;0.2,0.2,'Checklist Parameters'!$H$60)</f>
        <v>0.72</v>
      </c>
      <c r="T383" s="88">
        <f>IF($O383="",IF('Checklist District ID'!$C$43="Y",MAX($R383:$S383)*$I383,SUM($R383:$S383)*$I383),IF(O383&gt;0,Q383*S383))</f>
        <v>0</v>
      </c>
      <c r="U383" s="88">
        <f>IF(Q383&gt;0,((I383-T383)*'Formula Matrix'!$E$39),0)</f>
        <v>0</v>
      </c>
      <c r="V383" s="88">
        <f t="shared" si="33"/>
        <v>0</v>
      </c>
      <c r="W383" s="88">
        <f>IF(V383&gt;0,(V383*'Checklist Parameters'!$H$35),0)</f>
        <v>0</v>
      </c>
      <c r="X383" s="85">
        <f t="shared" si="34"/>
        <v>0</v>
      </c>
      <c r="Y383" s="148">
        <f>IF('Checklist Parameters'!$H$102&lt;&gt;"",(I383/43560)*'Checklist Parameters'!$H$102,"N/A")</f>
        <v>0</v>
      </c>
      <c r="Z383" s="154" t="str">
        <f>IF('Checklist Parameters'!$H$58&lt;&gt;"",((I383*'Checklist Parameters'!$H$58)*'Checklist Parameters'!$H$35)/1000,"N/A")</f>
        <v>N/A</v>
      </c>
      <c r="AA383" s="154">
        <f>IF('Checklist Parameters'!$H$101&lt;&gt;"",IFERROR(I383/'Checklist Parameters'!$H$101,0),"N/A")</f>
        <v>0</v>
      </c>
      <c r="AB383" s="148" t="str">
        <f>IF('Checklist Parameters'!$H$43&lt;&gt;"",(I383*'Checklist Parameters'!$H$43)/1000,"N/A")</f>
        <v>N/A</v>
      </c>
      <c r="AC383" s="85">
        <f>IF('Checklist Parameters'!$H$16="",$X383,IF(AND('Checklist Parameters'!$H$16&lt;$X383,'Checklist Parameters'!$H$16&gt;=3),'Checklist Parameters'!$H$16,IF(AND('Checklist Parameters'!$H$16&lt;$X383,'Checklist Parameters'!$H$16&lt;3),0,$X383)))</f>
        <v>0</v>
      </c>
      <c r="AD383" s="85" t="str">
        <f>IF(AND(I383&lt;'Checklist Parameters'!$H$22,$I383&lt;&gt;0),"Y","")</f>
        <v/>
      </c>
      <c r="AE383" s="85" t="str">
        <f>IF($AD383="Y",0,IF('Checklist Parameters'!$H$25="","&lt;no limit&gt;",ROUNDDOWN((($I383-'Checklist Parameters'!$H$24)/'Checklist Parameters'!$H$25)+1,0)))</f>
        <v>&lt;no limit&gt;</v>
      </c>
      <c r="AF383" s="174">
        <f t="shared" si="35"/>
        <v>0</v>
      </c>
      <c r="AG383" s="85">
        <f t="shared" si="30"/>
        <v>0</v>
      </c>
      <c r="AH383" s="5"/>
      <c r="AI383" s="5"/>
      <c r="AJ383" s="5"/>
      <c r="AK383" s="5"/>
      <c r="AL383" s="5"/>
      <c r="AM383" s="5"/>
      <c r="AN383" s="5"/>
      <c r="AO383" s="5"/>
      <c r="AP383" s="5"/>
      <c r="AQ383" s="5"/>
      <c r="AR383" s="5"/>
      <c r="AS383" s="5"/>
    </row>
    <row r="384" spans="1:45" s="2" customFormat="1" ht="15">
      <c r="A384" s="391"/>
      <c r="B384" s="392"/>
      <c r="C384" s="393"/>
      <c r="D384" s="393"/>
      <c r="E384" s="393"/>
      <c r="F384" s="393"/>
      <c r="G384" s="393"/>
      <c r="H384" s="394"/>
      <c r="I384" s="394"/>
      <c r="J384" s="394"/>
      <c r="K384" s="394"/>
      <c r="L384" s="394"/>
      <c r="M384" s="394"/>
      <c r="N384" s="313">
        <f>IF(IF(I384&lt;'Checklist Parameters'!$H$22,0,($I384-$L384))&lt;0,0,IF(I384&lt;'Checklist Parameters'!$H$22,0,($I384-$L384)))</f>
        <v>0</v>
      </c>
      <c r="O384" s="394"/>
      <c r="P384" s="395"/>
      <c r="Q384" s="316">
        <f t="shared" si="31"/>
        <v>0</v>
      </c>
      <c r="R384" s="87">
        <f t="shared" si="32"/>
        <v>0</v>
      </c>
      <c r="S384" s="87">
        <f>IF('Checklist Parameters'!$H$60&lt;0.2,0.2,'Checklist Parameters'!$H$60)</f>
        <v>0.72</v>
      </c>
      <c r="T384" s="88">
        <f>IF($O384="",IF('Checklist District ID'!$C$43="Y",MAX($R384:$S384)*$I384,SUM($R384:$S384)*$I384),IF(O384&gt;0,Q384*S384))</f>
        <v>0</v>
      </c>
      <c r="U384" s="88">
        <f>IF(Q384&gt;0,((I384-T384)*'Formula Matrix'!$E$39),0)</f>
        <v>0</v>
      </c>
      <c r="V384" s="88">
        <f t="shared" si="33"/>
        <v>0</v>
      </c>
      <c r="W384" s="88">
        <f>IF(V384&gt;0,(V384*'Checklist Parameters'!$H$35),0)</f>
        <v>0</v>
      </c>
      <c r="X384" s="85">
        <f t="shared" si="34"/>
        <v>0</v>
      </c>
      <c r="Y384" s="148">
        <f>IF('Checklist Parameters'!$H$102&lt;&gt;"",(I384/43560)*'Checklist Parameters'!$H$102,"N/A")</f>
        <v>0</v>
      </c>
      <c r="Z384" s="154" t="str">
        <f>IF('Checklist Parameters'!$H$58&lt;&gt;"",((I384*'Checklist Parameters'!$H$58)*'Checklist Parameters'!$H$35)/1000,"N/A")</f>
        <v>N/A</v>
      </c>
      <c r="AA384" s="154">
        <f>IF('Checklist Parameters'!$H$101&lt;&gt;"",IFERROR(I384/'Checklist Parameters'!$H$101,0),"N/A")</f>
        <v>0</v>
      </c>
      <c r="AB384" s="148" t="str">
        <f>IF('Checklist Parameters'!$H$43&lt;&gt;"",(I384*'Checklist Parameters'!$H$43)/1000,"N/A")</f>
        <v>N/A</v>
      </c>
      <c r="AC384" s="85">
        <f>IF('Checklist Parameters'!$H$16="",$X384,IF(AND('Checklist Parameters'!$H$16&lt;$X384,'Checklist Parameters'!$H$16&gt;=3),'Checklist Parameters'!$H$16,IF(AND('Checklist Parameters'!$H$16&lt;$X384,'Checklist Parameters'!$H$16&lt;3),0,$X384)))</f>
        <v>0</v>
      </c>
      <c r="AD384" s="85" t="str">
        <f>IF(AND(I384&lt;'Checklist Parameters'!$H$22,$I384&lt;&gt;0),"Y","")</f>
        <v/>
      </c>
      <c r="AE384" s="85" t="str">
        <f>IF($AD384="Y",0,IF('Checklist Parameters'!$H$25="","&lt;no limit&gt;",ROUNDDOWN((($I384-'Checklist Parameters'!$H$24)/'Checklist Parameters'!$H$25)+1,0)))</f>
        <v>&lt;no limit&gt;</v>
      </c>
      <c r="AF384" s="174">
        <f t="shared" si="35"/>
        <v>0</v>
      </c>
      <c r="AG384" s="85">
        <f t="shared" si="30"/>
        <v>0</v>
      </c>
      <c r="AH384" s="5"/>
      <c r="AI384" s="5"/>
      <c r="AJ384" s="5"/>
      <c r="AK384" s="5"/>
      <c r="AL384" s="5"/>
      <c r="AM384" s="5"/>
      <c r="AN384" s="5"/>
      <c r="AO384" s="5"/>
      <c r="AP384" s="5"/>
      <c r="AQ384" s="5"/>
      <c r="AR384" s="5"/>
      <c r="AS384" s="5"/>
    </row>
    <row r="385" spans="1:45" s="2" customFormat="1" ht="15">
      <c r="A385" s="391"/>
      <c r="B385" s="392"/>
      <c r="C385" s="393"/>
      <c r="D385" s="393"/>
      <c r="E385" s="393"/>
      <c r="F385" s="393"/>
      <c r="G385" s="393"/>
      <c r="H385" s="394"/>
      <c r="I385" s="394"/>
      <c r="J385" s="394"/>
      <c r="K385" s="394"/>
      <c r="L385" s="394"/>
      <c r="M385" s="394"/>
      <c r="N385" s="313">
        <f>IF(IF(I385&lt;'Checklist Parameters'!$H$22,0,($I385-$L385))&lt;0,0,IF(I385&lt;'Checklist Parameters'!$H$22,0,($I385-$L385)))</f>
        <v>0</v>
      </c>
      <c r="O385" s="394"/>
      <c r="P385" s="395"/>
      <c r="Q385" s="316">
        <f t="shared" si="31"/>
        <v>0</v>
      </c>
      <c r="R385" s="87">
        <f t="shared" si="32"/>
        <v>0</v>
      </c>
      <c r="S385" s="87">
        <f>IF('Checklist Parameters'!$H$60&lt;0.2,0.2,'Checklist Parameters'!$H$60)</f>
        <v>0.72</v>
      </c>
      <c r="T385" s="88">
        <f>IF($O385="",IF('Checklist District ID'!$C$43="Y",MAX($R385:$S385)*$I385,SUM($R385:$S385)*$I385),IF(O385&gt;0,Q385*S385))</f>
        <v>0</v>
      </c>
      <c r="U385" s="88">
        <f>IF(Q385&gt;0,((I385-T385)*'Formula Matrix'!$E$39),0)</f>
        <v>0</v>
      </c>
      <c r="V385" s="88">
        <f t="shared" si="33"/>
        <v>0</v>
      </c>
      <c r="W385" s="88">
        <f>IF(V385&gt;0,(V385*'Checklist Parameters'!$H$35),0)</f>
        <v>0</v>
      </c>
      <c r="X385" s="85">
        <f t="shared" si="34"/>
        <v>0</v>
      </c>
      <c r="Y385" s="148">
        <f>IF('Checklist Parameters'!$H$102&lt;&gt;"",(I385/43560)*'Checklist Parameters'!$H$102,"N/A")</f>
        <v>0</v>
      </c>
      <c r="Z385" s="154" t="str">
        <f>IF('Checklist Parameters'!$H$58&lt;&gt;"",((I385*'Checklist Parameters'!$H$58)*'Checklist Parameters'!$H$35)/1000,"N/A")</f>
        <v>N/A</v>
      </c>
      <c r="AA385" s="154">
        <f>IF('Checklist Parameters'!$H$101&lt;&gt;"",IFERROR(I385/'Checklist Parameters'!$H$101,0),"N/A")</f>
        <v>0</v>
      </c>
      <c r="AB385" s="148" t="str">
        <f>IF('Checklist Parameters'!$H$43&lt;&gt;"",(I385*'Checklist Parameters'!$H$43)/1000,"N/A")</f>
        <v>N/A</v>
      </c>
      <c r="AC385" s="85">
        <f>IF('Checklist Parameters'!$H$16="",$X385,IF(AND('Checklist Parameters'!$H$16&lt;$X385,'Checklist Parameters'!$H$16&gt;=3),'Checklist Parameters'!$H$16,IF(AND('Checklist Parameters'!$H$16&lt;$X385,'Checklist Parameters'!$H$16&lt;3),0,$X385)))</f>
        <v>0</v>
      </c>
      <c r="AD385" s="85" t="str">
        <f>IF(AND(I385&lt;'Checklist Parameters'!$H$22,$I385&lt;&gt;0),"Y","")</f>
        <v/>
      </c>
      <c r="AE385" s="85" t="str">
        <f>IF($AD385="Y",0,IF('Checklist Parameters'!$H$25="","&lt;no limit&gt;",ROUNDDOWN((($I385-'Checklist Parameters'!$H$24)/'Checklist Parameters'!$H$25)+1,0)))</f>
        <v>&lt;no limit&gt;</v>
      </c>
      <c r="AF385" s="174">
        <f t="shared" si="35"/>
        <v>0</v>
      </c>
      <c r="AG385" s="85">
        <f t="shared" si="30"/>
        <v>0</v>
      </c>
      <c r="AH385" s="5"/>
      <c r="AI385" s="5"/>
      <c r="AJ385" s="5"/>
      <c r="AK385" s="5"/>
      <c r="AL385" s="5"/>
      <c r="AM385" s="5"/>
      <c r="AN385" s="5"/>
      <c r="AO385" s="5"/>
      <c r="AP385" s="5"/>
      <c r="AQ385" s="5"/>
      <c r="AR385" s="5"/>
      <c r="AS385" s="5"/>
    </row>
    <row r="386" spans="1:45" s="2" customFormat="1" ht="15">
      <c r="A386" s="391"/>
      <c r="B386" s="392"/>
      <c r="C386" s="393"/>
      <c r="D386" s="393"/>
      <c r="E386" s="393"/>
      <c r="F386" s="393"/>
      <c r="G386" s="393"/>
      <c r="H386" s="394"/>
      <c r="I386" s="394"/>
      <c r="J386" s="394"/>
      <c r="K386" s="394"/>
      <c r="L386" s="394"/>
      <c r="M386" s="394"/>
      <c r="N386" s="313">
        <f>IF(IF(I386&lt;'Checklist Parameters'!$H$22,0,($I386-$L386))&lt;0,0,IF(I386&lt;'Checklist Parameters'!$H$22,0,($I386-$L386)))</f>
        <v>0</v>
      </c>
      <c r="O386" s="394"/>
      <c r="P386" s="395"/>
      <c r="Q386" s="316">
        <f t="shared" si="31"/>
        <v>0</v>
      </c>
      <c r="R386" s="87">
        <f t="shared" si="32"/>
        <v>0</v>
      </c>
      <c r="S386" s="87">
        <f>IF('Checklist Parameters'!$H$60&lt;0.2,0.2,'Checklist Parameters'!$H$60)</f>
        <v>0.72</v>
      </c>
      <c r="T386" s="88">
        <f>IF($O386="",IF('Checklist District ID'!$C$43="Y",MAX($R386:$S386)*$I386,SUM($R386:$S386)*$I386),IF(O386&gt;0,Q386*S386))</f>
        <v>0</v>
      </c>
      <c r="U386" s="88">
        <f>IF(Q386&gt;0,((I386-T386)*'Formula Matrix'!$E$39),0)</f>
        <v>0</v>
      </c>
      <c r="V386" s="88">
        <f t="shared" si="33"/>
        <v>0</v>
      </c>
      <c r="W386" s="88">
        <f>IF(V386&gt;0,(V386*'Checklist Parameters'!$H$35),0)</f>
        <v>0</v>
      </c>
      <c r="X386" s="85">
        <f t="shared" si="34"/>
        <v>0</v>
      </c>
      <c r="Y386" s="148">
        <f>IF('Checklist Parameters'!$H$102&lt;&gt;"",(I386/43560)*'Checklist Parameters'!$H$102,"N/A")</f>
        <v>0</v>
      </c>
      <c r="Z386" s="154" t="str">
        <f>IF('Checklist Parameters'!$H$58&lt;&gt;"",((I386*'Checklist Parameters'!$H$58)*'Checklist Parameters'!$H$35)/1000,"N/A")</f>
        <v>N/A</v>
      </c>
      <c r="AA386" s="154">
        <f>IF('Checklist Parameters'!$H$101&lt;&gt;"",IFERROR(I386/'Checklist Parameters'!$H$101,0),"N/A")</f>
        <v>0</v>
      </c>
      <c r="AB386" s="148" t="str">
        <f>IF('Checklist Parameters'!$H$43&lt;&gt;"",(I386*'Checklist Parameters'!$H$43)/1000,"N/A")</f>
        <v>N/A</v>
      </c>
      <c r="AC386" s="85">
        <f>IF('Checklist Parameters'!$H$16="",$X386,IF(AND('Checklist Parameters'!$H$16&lt;$X386,'Checklist Parameters'!$H$16&gt;=3),'Checklist Parameters'!$H$16,IF(AND('Checklist Parameters'!$H$16&lt;$X386,'Checklist Parameters'!$H$16&lt;3),0,$X386)))</f>
        <v>0</v>
      </c>
      <c r="AD386" s="85" t="str">
        <f>IF(AND(I386&lt;'Checklist Parameters'!$H$22,$I386&lt;&gt;0),"Y","")</f>
        <v/>
      </c>
      <c r="AE386" s="85" t="str">
        <f>IF($AD386="Y",0,IF('Checklist Parameters'!$H$25="","&lt;no limit&gt;",ROUNDDOWN((($I386-'Checklist Parameters'!$H$24)/'Checklist Parameters'!$H$25)+1,0)))</f>
        <v>&lt;no limit&gt;</v>
      </c>
      <c r="AF386" s="174">
        <f t="shared" si="35"/>
        <v>0</v>
      </c>
      <c r="AG386" s="85">
        <f t="shared" si="30"/>
        <v>0</v>
      </c>
      <c r="AH386" s="5"/>
      <c r="AI386" s="5"/>
      <c r="AJ386" s="5"/>
      <c r="AK386" s="5"/>
      <c r="AL386" s="5"/>
      <c r="AM386" s="5"/>
      <c r="AN386" s="5"/>
      <c r="AO386" s="5"/>
      <c r="AP386" s="5"/>
      <c r="AQ386" s="5"/>
      <c r="AR386" s="5"/>
      <c r="AS386" s="5"/>
    </row>
    <row r="387" spans="1:45" s="2" customFormat="1" ht="15">
      <c r="A387" s="391"/>
      <c r="B387" s="392"/>
      <c r="C387" s="393"/>
      <c r="D387" s="393"/>
      <c r="E387" s="393"/>
      <c r="F387" s="393"/>
      <c r="G387" s="393"/>
      <c r="H387" s="394"/>
      <c r="I387" s="394"/>
      <c r="J387" s="394"/>
      <c r="K387" s="394"/>
      <c r="L387" s="394"/>
      <c r="M387" s="394"/>
      <c r="N387" s="313">
        <f>IF(IF(I387&lt;'Checklist Parameters'!$H$22,0,($I387-$L387))&lt;0,0,IF(I387&lt;'Checklist Parameters'!$H$22,0,($I387-$L387)))</f>
        <v>0</v>
      </c>
      <c r="O387" s="394"/>
      <c r="P387" s="395"/>
      <c r="Q387" s="316">
        <f t="shared" si="31"/>
        <v>0</v>
      </c>
      <c r="R387" s="87">
        <f t="shared" si="32"/>
        <v>0</v>
      </c>
      <c r="S387" s="87">
        <f>IF('Checklist Parameters'!$H$60&lt;0.2,0.2,'Checklist Parameters'!$H$60)</f>
        <v>0.72</v>
      </c>
      <c r="T387" s="88">
        <f>IF($O387="",IF('Checklist District ID'!$C$43="Y",MAX($R387:$S387)*$I387,SUM($R387:$S387)*$I387),IF(O387&gt;0,Q387*S387))</f>
        <v>0</v>
      </c>
      <c r="U387" s="88">
        <f>IF(Q387&gt;0,((I387-T387)*'Formula Matrix'!$E$39),0)</f>
        <v>0</v>
      </c>
      <c r="V387" s="88">
        <f t="shared" si="33"/>
        <v>0</v>
      </c>
      <c r="W387" s="88">
        <f>IF(V387&gt;0,(V387*'Checklist Parameters'!$H$35),0)</f>
        <v>0</v>
      </c>
      <c r="X387" s="85">
        <f t="shared" si="34"/>
        <v>0</v>
      </c>
      <c r="Y387" s="148">
        <f>IF('Checklist Parameters'!$H$102&lt;&gt;"",(I387/43560)*'Checklist Parameters'!$H$102,"N/A")</f>
        <v>0</v>
      </c>
      <c r="Z387" s="154" t="str">
        <f>IF('Checklist Parameters'!$H$58&lt;&gt;"",((I387*'Checklist Parameters'!$H$58)*'Checklist Parameters'!$H$35)/1000,"N/A")</f>
        <v>N/A</v>
      </c>
      <c r="AA387" s="154">
        <f>IF('Checklist Parameters'!$H$101&lt;&gt;"",IFERROR(I387/'Checklist Parameters'!$H$101,0),"N/A")</f>
        <v>0</v>
      </c>
      <c r="AB387" s="148" t="str">
        <f>IF('Checklist Parameters'!$H$43&lt;&gt;"",(I387*'Checklist Parameters'!$H$43)/1000,"N/A")</f>
        <v>N/A</v>
      </c>
      <c r="AC387" s="85">
        <f>IF('Checklist Parameters'!$H$16="",$X387,IF(AND('Checklist Parameters'!$H$16&lt;$X387,'Checklist Parameters'!$H$16&gt;=3),'Checklist Parameters'!$H$16,IF(AND('Checklist Parameters'!$H$16&lt;$X387,'Checklist Parameters'!$H$16&lt;3),0,$X387)))</f>
        <v>0</v>
      </c>
      <c r="AD387" s="85" t="str">
        <f>IF(AND(I387&lt;'Checklist Parameters'!$H$22,$I387&lt;&gt;0),"Y","")</f>
        <v/>
      </c>
      <c r="AE387" s="85" t="str">
        <f>IF($AD387="Y",0,IF('Checklist Parameters'!$H$25="","&lt;no limit&gt;",ROUNDDOWN((($I387-'Checklist Parameters'!$H$24)/'Checklist Parameters'!$H$25)+1,0)))</f>
        <v>&lt;no limit&gt;</v>
      </c>
      <c r="AF387" s="174">
        <f t="shared" si="35"/>
        <v>0</v>
      </c>
      <c r="AG387" s="85">
        <f t="shared" si="30"/>
        <v>0</v>
      </c>
      <c r="AH387" s="5"/>
      <c r="AI387" s="5"/>
      <c r="AJ387" s="5"/>
      <c r="AK387" s="5"/>
      <c r="AL387" s="5"/>
      <c r="AM387" s="5"/>
      <c r="AN387" s="5"/>
      <c r="AO387" s="5"/>
      <c r="AP387" s="5"/>
      <c r="AQ387" s="5"/>
      <c r="AR387" s="5"/>
      <c r="AS387" s="5"/>
    </row>
    <row r="388" spans="1:45" s="2" customFormat="1" ht="15">
      <c r="A388" s="391"/>
      <c r="B388" s="392"/>
      <c r="C388" s="393"/>
      <c r="D388" s="393"/>
      <c r="E388" s="393"/>
      <c r="F388" s="393"/>
      <c r="G388" s="393"/>
      <c r="H388" s="394"/>
      <c r="I388" s="394"/>
      <c r="J388" s="394"/>
      <c r="K388" s="394"/>
      <c r="L388" s="394"/>
      <c r="M388" s="394"/>
      <c r="N388" s="313">
        <f>IF(IF(I388&lt;'Checklist Parameters'!$H$22,0,($I388-$L388))&lt;0,0,IF(I388&lt;'Checklist Parameters'!$H$22,0,($I388-$L388)))</f>
        <v>0</v>
      </c>
      <c r="O388" s="394"/>
      <c r="P388" s="395"/>
      <c r="Q388" s="316">
        <f t="shared" si="31"/>
        <v>0</v>
      </c>
      <c r="R388" s="87">
        <f t="shared" si="32"/>
        <v>0</v>
      </c>
      <c r="S388" s="87">
        <f>IF('Checklist Parameters'!$H$60&lt;0.2,0.2,'Checklist Parameters'!$H$60)</f>
        <v>0.72</v>
      </c>
      <c r="T388" s="88">
        <f>IF($O388="",IF('Checklist District ID'!$C$43="Y",MAX($R388:$S388)*$I388,SUM($R388:$S388)*$I388),IF(O388&gt;0,Q388*S388))</f>
        <v>0</v>
      </c>
      <c r="U388" s="88">
        <f>IF(Q388&gt;0,((I388-T388)*'Formula Matrix'!$E$39),0)</f>
        <v>0</v>
      </c>
      <c r="V388" s="88">
        <f t="shared" si="33"/>
        <v>0</v>
      </c>
      <c r="W388" s="88">
        <f>IF(V388&gt;0,(V388*'Checklist Parameters'!$H$35),0)</f>
        <v>0</v>
      </c>
      <c r="X388" s="85">
        <f t="shared" si="34"/>
        <v>0</v>
      </c>
      <c r="Y388" s="148">
        <f>IF('Checklist Parameters'!$H$102&lt;&gt;"",(I388/43560)*'Checklist Parameters'!$H$102,"N/A")</f>
        <v>0</v>
      </c>
      <c r="Z388" s="154" t="str">
        <f>IF('Checklist Parameters'!$H$58&lt;&gt;"",((I388*'Checklist Parameters'!$H$58)*'Checklist Parameters'!$H$35)/1000,"N/A")</f>
        <v>N/A</v>
      </c>
      <c r="AA388" s="154">
        <f>IF('Checklist Parameters'!$H$101&lt;&gt;"",IFERROR(I388/'Checklist Parameters'!$H$101,0),"N/A")</f>
        <v>0</v>
      </c>
      <c r="AB388" s="148" t="str">
        <f>IF('Checklist Parameters'!$H$43&lt;&gt;"",(I388*'Checklist Parameters'!$H$43)/1000,"N/A")</f>
        <v>N/A</v>
      </c>
      <c r="AC388" s="85">
        <f>IF('Checklist Parameters'!$H$16="",$X388,IF(AND('Checklist Parameters'!$H$16&lt;$X388,'Checklist Parameters'!$H$16&gt;=3),'Checklist Parameters'!$H$16,IF(AND('Checklist Parameters'!$H$16&lt;$X388,'Checklist Parameters'!$H$16&lt;3),0,$X388)))</f>
        <v>0</v>
      </c>
      <c r="AD388" s="85" t="str">
        <f>IF(AND(I388&lt;'Checklist Parameters'!$H$22,$I388&lt;&gt;0),"Y","")</f>
        <v/>
      </c>
      <c r="AE388" s="85" t="str">
        <f>IF($AD388="Y",0,IF('Checklist Parameters'!$H$25="","&lt;no limit&gt;",ROUNDDOWN((($I388-'Checklist Parameters'!$H$24)/'Checklist Parameters'!$H$25)+1,0)))</f>
        <v>&lt;no limit&gt;</v>
      </c>
      <c r="AF388" s="174">
        <f t="shared" si="35"/>
        <v>0</v>
      </c>
      <c r="AG388" s="85">
        <f t="shared" si="30"/>
        <v>0</v>
      </c>
      <c r="AH388" s="5"/>
      <c r="AI388" s="5"/>
      <c r="AJ388" s="5"/>
      <c r="AK388" s="5"/>
      <c r="AL388" s="5"/>
      <c r="AM388" s="5"/>
      <c r="AN388" s="5"/>
      <c r="AO388" s="5"/>
      <c r="AP388" s="5"/>
      <c r="AQ388" s="5"/>
      <c r="AR388" s="5"/>
      <c r="AS388" s="5"/>
    </row>
    <row r="389" spans="1:45" s="2" customFormat="1" ht="15">
      <c r="A389" s="391"/>
      <c r="B389" s="392"/>
      <c r="C389" s="393"/>
      <c r="D389" s="393"/>
      <c r="E389" s="393"/>
      <c r="F389" s="393"/>
      <c r="G389" s="393"/>
      <c r="H389" s="394"/>
      <c r="I389" s="394"/>
      <c r="J389" s="394"/>
      <c r="K389" s="394"/>
      <c r="L389" s="394"/>
      <c r="M389" s="394"/>
      <c r="N389" s="313">
        <f>IF(IF(I389&lt;'Checklist Parameters'!$H$22,0,($I389-$L389))&lt;0,0,IF(I389&lt;'Checklist Parameters'!$H$22,0,($I389-$L389)))</f>
        <v>0</v>
      </c>
      <c r="O389" s="394"/>
      <c r="P389" s="395"/>
      <c r="Q389" s="316">
        <f t="shared" si="31"/>
        <v>0</v>
      </c>
      <c r="R389" s="87">
        <f t="shared" si="32"/>
        <v>0</v>
      </c>
      <c r="S389" s="87">
        <f>IF('Checklist Parameters'!$H$60&lt;0.2,0.2,'Checklist Parameters'!$H$60)</f>
        <v>0.72</v>
      </c>
      <c r="T389" s="88">
        <f>IF($O389="",IF('Checklist District ID'!$C$43="Y",MAX($R389:$S389)*$I389,SUM($R389:$S389)*$I389),IF(O389&gt;0,Q389*S389))</f>
        <v>0</v>
      </c>
      <c r="U389" s="88">
        <f>IF(Q389&gt;0,((I389-T389)*'Formula Matrix'!$E$39),0)</f>
        <v>0</v>
      </c>
      <c r="V389" s="88">
        <f t="shared" si="33"/>
        <v>0</v>
      </c>
      <c r="W389" s="88">
        <f>IF(V389&gt;0,(V389*'Checklist Parameters'!$H$35),0)</f>
        <v>0</v>
      </c>
      <c r="X389" s="85">
        <f t="shared" si="34"/>
        <v>0</v>
      </c>
      <c r="Y389" s="148">
        <f>IF('Checklist Parameters'!$H$102&lt;&gt;"",(I389/43560)*'Checklist Parameters'!$H$102,"N/A")</f>
        <v>0</v>
      </c>
      <c r="Z389" s="154" t="str">
        <f>IF('Checklist Parameters'!$H$58&lt;&gt;"",((I389*'Checklist Parameters'!$H$58)*'Checklist Parameters'!$H$35)/1000,"N/A")</f>
        <v>N/A</v>
      </c>
      <c r="AA389" s="154">
        <f>IF('Checklist Parameters'!$H$101&lt;&gt;"",IFERROR(I389/'Checklist Parameters'!$H$101,0),"N/A")</f>
        <v>0</v>
      </c>
      <c r="AB389" s="148" t="str">
        <f>IF('Checklist Parameters'!$H$43&lt;&gt;"",(I389*'Checklist Parameters'!$H$43)/1000,"N/A")</f>
        <v>N/A</v>
      </c>
      <c r="AC389" s="85">
        <f>IF('Checklist Parameters'!$H$16="",$X389,IF(AND('Checklist Parameters'!$H$16&lt;$X389,'Checklist Parameters'!$H$16&gt;=3),'Checklist Parameters'!$H$16,IF(AND('Checklist Parameters'!$H$16&lt;$X389,'Checklist Parameters'!$H$16&lt;3),0,$X389)))</f>
        <v>0</v>
      </c>
      <c r="AD389" s="85" t="str">
        <f>IF(AND(I389&lt;'Checklist Parameters'!$H$22,$I389&lt;&gt;0),"Y","")</f>
        <v/>
      </c>
      <c r="AE389" s="85" t="str">
        <f>IF($AD389="Y",0,IF('Checklist Parameters'!$H$25="","&lt;no limit&gt;",ROUNDDOWN((($I389-'Checklist Parameters'!$H$24)/'Checklist Parameters'!$H$25)+1,0)))</f>
        <v>&lt;no limit&gt;</v>
      </c>
      <c r="AF389" s="174">
        <f t="shared" si="35"/>
        <v>0</v>
      </c>
      <c r="AG389" s="85">
        <f t="shared" si="30"/>
        <v>0</v>
      </c>
      <c r="AH389" s="5"/>
      <c r="AI389" s="5"/>
      <c r="AJ389" s="5"/>
      <c r="AK389" s="5"/>
      <c r="AL389" s="5"/>
      <c r="AM389" s="5"/>
      <c r="AN389" s="5"/>
      <c r="AO389" s="5"/>
      <c r="AP389" s="5"/>
      <c r="AQ389" s="5"/>
      <c r="AR389" s="5"/>
      <c r="AS389" s="5"/>
    </row>
    <row r="390" spans="1:45" s="2" customFormat="1" ht="15">
      <c r="A390" s="391"/>
      <c r="B390" s="392"/>
      <c r="C390" s="393"/>
      <c r="D390" s="393"/>
      <c r="E390" s="393"/>
      <c r="F390" s="393"/>
      <c r="G390" s="393"/>
      <c r="H390" s="394"/>
      <c r="I390" s="394"/>
      <c r="J390" s="394"/>
      <c r="K390" s="394"/>
      <c r="L390" s="394"/>
      <c r="M390" s="394"/>
      <c r="N390" s="313">
        <f>IF(IF(I390&lt;'Checklist Parameters'!$H$22,0,($I390-$L390))&lt;0,0,IF(I390&lt;'Checklist Parameters'!$H$22,0,($I390-$L390)))</f>
        <v>0</v>
      </c>
      <c r="O390" s="394"/>
      <c r="P390" s="395"/>
      <c r="Q390" s="316">
        <f t="shared" si="31"/>
        <v>0</v>
      </c>
      <c r="R390" s="87">
        <f t="shared" si="32"/>
        <v>0</v>
      </c>
      <c r="S390" s="87">
        <f>IF('Checklist Parameters'!$H$60&lt;0.2,0.2,'Checklist Parameters'!$H$60)</f>
        <v>0.72</v>
      </c>
      <c r="T390" s="88">
        <f>IF($O390="",IF('Checklist District ID'!$C$43="Y",MAX($R390:$S390)*$I390,SUM($R390:$S390)*$I390),IF(O390&gt;0,Q390*S390))</f>
        <v>0</v>
      </c>
      <c r="U390" s="88">
        <f>IF(Q390&gt;0,((I390-T390)*'Formula Matrix'!$E$39),0)</f>
        <v>0</v>
      </c>
      <c r="V390" s="88">
        <f t="shared" si="33"/>
        <v>0</v>
      </c>
      <c r="W390" s="88">
        <f>IF(V390&gt;0,(V390*'Checklist Parameters'!$H$35),0)</f>
        <v>0</v>
      </c>
      <c r="X390" s="85">
        <f t="shared" si="34"/>
        <v>0</v>
      </c>
      <c r="Y390" s="148">
        <f>IF('Checklist Parameters'!$H$102&lt;&gt;"",(I390/43560)*'Checklist Parameters'!$H$102,"N/A")</f>
        <v>0</v>
      </c>
      <c r="Z390" s="154" t="str">
        <f>IF('Checklist Parameters'!$H$58&lt;&gt;"",((I390*'Checklist Parameters'!$H$58)*'Checklist Parameters'!$H$35)/1000,"N/A")</f>
        <v>N/A</v>
      </c>
      <c r="AA390" s="154">
        <f>IF('Checklist Parameters'!$H$101&lt;&gt;"",IFERROR(I390/'Checklist Parameters'!$H$101,0),"N/A")</f>
        <v>0</v>
      </c>
      <c r="AB390" s="148" t="str">
        <f>IF('Checklist Parameters'!$H$43&lt;&gt;"",(I390*'Checklist Parameters'!$H$43)/1000,"N/A")</f>
        <v>N/A</v>
      </c>
      <c r="AC390" s="85">
        <f>IF('Checklist Parameters'!$H$16="",$X390,IF(AND('Checklist Parameters'!$H$16&lt;$X390,'Checklist Parameters'!$H$16&gt;=3),'Checklist Parameters'!$H$16,IF(AND('Checklist Parameters'!$H$16&lt;$X390,'Checklist Parameters'!$H$16&lt;3),0,$X390)))</f>
        <v>0</v>
      </c>
      <c r="AD390" s="85" t="str">
        <f>IF(AND(I390&lt;'Checklist Parameters'!$H$22,$I390&lt;&gt;0),"Y","")</f>
        <v/>
      </c>
      <c r="AE390" s="85" t="str">
        <f>IF($AD390="Y",0,IF('Checklist Parameters'!$H$25="","&lt;no limit&gt;",ROUNDDOWN((($I390-'Checklist Parameters'!$H$24)/'Checklist Parameters'!$H$25)+1,0)))</f>
        <v>&lt;no limit&gt;</v>
      </c>
      <c r="AF390" s="174">
        <f t="shared" si="35"/>
        <v>0</v>
      </c>
      <c r="AG390" s="85">
        <f t="shared" si="30"/>
        <v>0</v>
      </c>
      <c r="AH390" s="5"/>
      <c r="AI390" s="5"/>
      <c r="AJ390" s="5"/>
      <c r="AK390" s="5"/>
      <c r="AL390" s="5"/>
      <c r="AM390" s="5"/>
      <c r="AN390" s="5"/>
      <c r="AO390" s="5"/>
      <c r="AP390" s="5"/>
      <c r="AQ390" s="5"/>
      <c r="AR390" s="5"/>
      <c r="AS390" s="5"/>
    </row>
    <row r="391" spans="1:45" s="2" customFormat="1" ht="15">
      <c r="A391" s="391"/>
      <c r="B391" s="392"/>
      <c r="C391" s="393"/>
      <c r="D391" s="393"/>
      <c r="E391" s="393"/>
      <c r="F391" s="393"/>
      <c r="G391" s="393"/>
      <c r="H391" s="394"/>
      <c r="I391" s="394"/>
      <c r="J391" s="394"/>
      <c r="K391" s="394"/>
      <c r="L391" s="394"/>
      <c r="M391" s="394"/>
      <c r="N391" s="313">
        <f>IF(IF(I391&lt;'Checklist Parameters'!$H$22,0,($I391-$L391))&lt;0,0,IF(I391&lt;'Checklist Parameters'!$H$22,0,($I391-$L391)))</f>
        <v>0</v>
      </c>
      <c r="O391" s="394"/>
      <c r="P391" s="395"/>
      <c r="Q391" s="316">
        <f t="shared" si="31"/>
        <v>0</v>
      </c>
      <c r="R391" s="87">
        <f t="shared" si="32"/>
        <v>0</v>
      </c>
      <c r="S391" s="87">
        <f>IF('Checklist Parameters'!$H$60&lt;0.2,0.2,'Checklist Parameters'!$H$60)</f>
        <v>0.72</v>
      </c>
      <c r="T391" s="88">
        <f>IF($O391="",IF('Checklist District ID'!$C$43="Y",MAX($R391:$S391)*$I391,SUM($R391:$S391)*$I391),IF(O391&gt;0,Q391*S391))</f>
        <v>0</v>
      </c>
      <c r="U391" s="88">
        <f>IF(Q391&gt;0,((I391-T391)*'Formula Matrix'!$E$39),0)</f>
        <v>0</v>
      </c>
      <c r="V391" s="88">
        <f t="shared" si="33"/>
        <v>0</v>
      </c>
      <c r="W391" s="88">
        <f>IF(V391&gt;0,(V391*'Checklist Parameters'!$H$35),0)</f>
        <v>0</v>
      </c>
      <c r="X391" s="85">
        <f t="shared" si="34"/>
        <v>0</v>
      </c>
      <c r="Y391" s="148">
        <f>IF('Checklist Parameters'!$H$102&lt;&gt;"",(I391/43560)*'Checklist Parameters'!$H$102,"N/A")</f>
        <v>0</v>
      </c>
      <c r="Z391" s="154" t="str">
        <f>IF('Checklist Parameters'!$H$58&lt;&gt;"",((I391*'Checklist Parameters'!$H$58)*'Checklist Parameters'!$H$35)/1000,"N/A")</f>
        <v>N/A</v>
      </c>
      <c r="AA391" s="154">
        <f>IF('Checklist Parameters'!$H$101&lt;&gt;"",IFERROR(I391/'Checklist Parameters'!$H$101,0),"N/A")</f>
        <v>0</v>
      </c>
      <c r="AB391" s="148" t="str">
        <f>IF('Checklist Parameters'!$H$43&lt;&gt;"",(I391*'Checklist Parameters'!$H$43)/1000,"N/A")</f>
        <v>N/A</v>
      </c>
      <c r="AC391" s="85">
        <f>IF('Checklist Parameters'!$H$16="",$X391,IF(AND('Checklist Parameters'!$H$16&lt;$X391,'Checklist Parameters'!$H$16&gt;=3),'Checklist Parameters'!$H$16,IF(AND('Checklist Parameters'!$H$16&lt;$X391,'Checklist Parameters'!$H$16&lt;3),0,$X391)))</f>
        <v>0</v>
      </c>
      <c r="AD391" s="85" t="str">
        <f>IF(AND(I391&lt;'Checklist Parameters'!$H$22,$I391&lt;&gt;0),"Y","")</f>
        <v/>
      </c>
      <c r="AE391" s="85" t="str">
        <f>IF($AD391="Y",0,IF('Checklist Parameters'!$H$25="","&lt;no limit&gt;",ROUNDDOWN((($I391-'Checklist Parameters'!$H$24)/'Checklist Parameters'!$H$25)+1,0)))</f>
        <v>&lt;no limit&gt;</v>
      </c>
      <c r="AF391" s="174">
        <f t="shared" si="35"/>
        <v>0</v>
      </c>
      <c r="AG391" s="85">
        <f t="shared" si="30"/>
        <v>0</v>
      </c>
      <c r="AH391" s="5"/>
      <c r="AI391" s="5"/>
      <c r="AJ391" s="5"/>
      <c r="AK391" s="5"/>
      <c r="AL391" s="5"/>
      <c r="AM391" s="5"/>
      <c r="AN391" s="5"/>
      <c r="AO391" s="5"/>
      <c r="AP391" s="5"/>
      <c r="AQ391" s="5"/>
      <c r="AR391" s="5"/>
      <c r="AS391" s="5"/>
    </row>
    <row r="392" spans="1:45" s="2" customFormat="1" ht="15">
      <c r="A392" s="391"/>
      <c r="B392" s="392"/>
      <c r="C392" s="393"/>
      <c r="D392" s="393"/>
      <c r="E392" s="393"/>
      <c r="F392" s="393"/>
      <c r="G392" s="393"/>
      <c r="H392" s="394"/>
      <c r="I392" s="394"/>
      <c r="J392" s="394"/>
      <c r="K392" s="394"/>
      <c r="L392" s="394"/>
      <c r="M392" s="394"/>
      <c r="N392" s="313">
        <f>IF(IF(I392&lt;'Checklist Parameters'!$H$22,0,($I392-$L392))&lt;0,0,IF(I392&lt;'Checklist Parameters'!$H$22,0,($I392-$L392)))</f>
        <v>0</v>
      </c>
      <c r="O392" s="394"/>
      <c r="P392" s="395"/>
      <c r="Q392" s="316">
        <f t="shared" si="31"/>
        <v>0</v>
      </c>
      <c r="R392" s="87">
        <f t="shared" si="32"/>
        <v>0</v>
      </c>
      <c r="S392" s="87">
        <f>IF('Checklist Parameters'!$H$60&lt;0.2,0.2,'Checklist Parameters'!$H$60)</f>
        <v>0.72</v>
      </c>
      <c r="T392" s="88">
        <f>IF($O392="",IF('Checklist District ID'!$C$43="Y",MAX($R392:$S392)*$I392,SUM($R392:$S392)*$I392),IF(O392&gt;0,Q392*S392))</f>
        <v>0</v>
      </c>
      <c r="U392" s="88">
        <f>IF(Q392&gt;0,((I392-T392)*'Formula Matrix'!$E$39),0)</f>
        <v>0</v>
      </c>
      <c r="V392" s="88">
        <f t="shared" si="33"/>
        <v>0</v>
      </c>
      <c r="W392" s="88">
        <f>IF(V392&gt;0,(V392*'Checklist Parameters'!$H$35),0)</f>
        <v>0</v>
      </c>
      <c r="X392" s="85">
        <f t="shared" si="34"/>
        <v>0</v>
      </c>
      <c r="Y392" s="148">
        <f>IF('Checklist Parameters'!$H$102&lt;&gt;"",(I392/43560)*'Checklist Parameters'!$H$102,"N/A")</f>
        <v>0</v>
      </c>
      <c r="Z392" s="154" t="str">
        <f>IF('Checklist Parameters'!$H$58&lt;&gt;"",((I392*'Checklist Parameters'!$H$58)*'Checklist Parameters'!$H$35)/1000,"N/A")</f>
        <v>N/A</v>
      </c>
      <c r="AA392" s="154">
        <f>IF('Checklist Parameters'!$H$101&lt;&gt;"",IFERROR(I392/'Checklist Parameters'!$H$101,0),"N/A")</f>
        <v>0</v>
      </c>
      <c r="AB392" s="148" t="str">
        <f>IF('Checklist Parameters'!$H$43&lt;&gt;"",(I392*'Checklist Parameters'!$H$43)/1000,"N/A")</f>
        <v>N/A</v>
      </c>
      <c r="AC392" s="85">
        <f>IF('Checklist Parameters'!$H$16="",$X392,IF(AND('Checklist Parameters'!$H$16&lt;$X392,'Checklist Parameters'!$H$16&gt;=3),'Checklist Parameters'!$H$16,IF(AND('Checklist Parameters'!$H$16&lt;$X392,'Checklist Parameters'!$H$16&lt;3),0,$X392)))</f>
        <v>0</v>
      </c>
      <c r="AD392" s="85" t="str">
        <f>IF(AND(I392&lt;'Checklist Parameters'!$H$22,$I392&lt;&gt;0),"Y","")</f>
        <v/>
      </c>
      <c r="AE392" s="85" t="str">
        <f>IF($AD392="Y",0,IF('Checklist Parameters'!$H$25="","&lt;no limit&gt;",ROUNDDOWN((($I392-'Checklist Parameters'!$H$24)/'Checklist Parameters'!$H$25)+1,0)))</f>
        <v>&lt;no limit&gt;</v>
      </c>
      <c r="AF392" s="174">
        <f t="shared" si="35"/>
        <v>0</v>
      </c>
      <c r="AG392" s="85">
        <f t="shared" si="30"/>
        <v>0</v>
      </c>
      <c r="AH392" s="5"/>
      <c r="AI392" s="5"/>
      <c r="AJ392" s="5"/>
      <c r="AK392" s="5"/>
      <c r="AL392" s="5"/>
      <c r="AM392" s="5"/>
      <c r="AN392" s="5"/>
      <c r="AO392" s="5"/>
      <c r="AP392" s="5"/>
      <c r="AQ392" s="5"/>
      <c r="AR392" s="5"/>
      <c r="AS392" s="5"/>
    </row>
    <row r="393" spans="1:45" s="2" customFormat="1" ht="15">
      <c r="A393" s="391"/>
      <c r="B393" s="392"/>
      <c r="C393" s="393"/>
      <c r="D393" s="393"/>
      <c r="E393" s="393"/>
      <c r="F393" s="393"/>
      <c r="G393" s="393"/>
      <c r="H393" s="394"/>
      <c r="I393" s="394"/>
      <c r="J393" s="394"/>
      <c r="K393" s="394"/>
      <c r="L393" s="394"/>
      <c r="M393" s="394"/>
      <c r="N393" s="313">
        <f>IF(IF(I393&lt;'Checklist Parameters'!$H$22,0,($I393-$L393))&lt;0,0,IF(I393&lt;'Checklist Parameters'!$H$22,0,($I393-$L393)))</f>
        <v>0</v>
      </c>
      <c r="O393" s="394"/>
      <c r="P393" s="395"/>
      <c r="Q393" s="316">
        <f t="shared" si="31"/>
        <v>0</v>
      </c>
      <c r="R393" s="87">
        <f t="shared" si="32"/>
        <v>0</v>
      </c>
      <c r="S393" s="87">
        <f>IF('Checklist Parameters'!$H$60&lt;0.2,0.2,'Checklist Parameters'!$H$60)</f>
        <v>0.72</v>
      </c>
      <c r="T393" s="88">
        <f>IF($O393="",IF('Checklist District ID'!$C$43="Y",MAX($R393:$S393)*$I393,SUM($R393:$S393)*$I393),IF(O393&gt;0,Q393*S393))</f>
        <v>0</v>
      </c>
      <c r="U393" s="88">
        <f>IF(Q393&gt;0,((I393-T393)*'Formula Matrix'!$E$39),0)</f>
        <v>0</v>
      </c>
      <c r="V393" s="88">
        <f t="shared" si="33"/>
        <v>0</v>
      </c>
      <c r="W393" s="88">
        <f>IF(V393&gt;0,(V393*'Checklist Parameters'!$H$35),0)</f>
        <v>0</v>
      </c>
      <c r="X393" s="85">
        <f t="shared" si="34"/>
        <v>0</v>
      </c>
      <c r="Y393" s="148">
        <f>IF('Checklist Parameters'!$H$102&lt;&gt;"",(I393/43560)*'Checklist Parameters'!$H$102,"N/A")</f>
        <v>0</v>
      </c>
      <c r="Z393" s="154" t="str">
        <f>IF('Checklist Parameters'!$H$58&lt;&gt;"",((I393*'Checklist Parameters'!$H$58)*'Checklist Parameters'!$H$35)/1000,"N/A")</f>
        <v>N/A</v>
      </c>
      <c r="AA393" s="154">
        <f>IF('Checklist Parameters'!$H$101&lt;&gt;"",IFERROR(I393/'Checklist Parameters'!$H$101,0),"N/A")</f>
        <v>0</v>
      </c>
      <c r="AB393" s="148" t="str">
        <f>IF('Checklist Parameters'!$H$43&lt;&gt;"",(I393*'Checklist Parameters'!$H$43)/1000,"N/A")</f>
        <v>N/A</v>
      </c>
      <c r="AC393" s="85">
        <f>IF('Checklist Parameters'!$H$16="",$X393,IF(AND('Checklist Parameters'!$H$16&lt;$X393,'Checklist Parameters'!$H$16&gt;=3),'Checklist Parameters'!$H$16,IF(AND('Checklist Parameters'!$H$16&lt;$X393,'Checklist Parameters'!$H$16&lt;3),0,$X393)))</f>
        <v>0</v>
      </c>
      <c r="AD393" s="85" t="str">
        <f>IF(AND(I393&lt;'Checklist Parameters'!$H$22,$I393&lt;&gt;0),"Y","")</f>
        <v/>
      </c>
      <c r="AE393" s="85" t="str">
        <f>IF($AD393="Y",0,IF('Checklist Parameters'!$H$25="","&lt;no limit&gt;",ROUNDDOWN((($I393-'Checklist Parameters'!$H$24)/'Checklist Parameters'!$H$25)+1,0)))</f>
        <v>&lt;no limit&gt;</v>
      </c>
      <c r="AF393" s="174">
        <f t="shared" si="35"/>
        <v>0</v>
      </c>
      <c r="AG393" s="85">
        <f t="shared" si="30"/>
        <v>0</v>
      </c>
      <c r="AH393" s="5"/>
      <c r="AI393" s="5"/>
      <c r="AJ393" s="5"/>
      <c r="AK393" s="5"/>
      <c r="AL393" s="5"/>
      <c r="AM393" s="5"/>
      <c r="AN393" s="5"/>
      <c r="AO393" s="5"/>
      <c r="AP393" s="5"/>
      <c r="AQ393" s="5"/>
      <c r="AR393" s="5"/>
      <c r="AS393" s="5"/>
    </row>
    <row r="394" spans="1:45" s="2" customFormat="1" ht="15">
      <c r="A394" s="391"/>
      <c r="B394" s="392"/>
      <c r="C394" s="393"/>
      <c r="D394" s="393"/>
      <c r="E394" s="393"/>
      <c r="F394" s="393"/>
      <c r="G394" s="393"/>
      <c r="H394" s="394"/>
      <c r="I394" s="394"/>
      <c r="J394" s="394"/>
      <c r="K394" s="394"/>
      <c r="L394" s="394"/>
      <c r="M394" s="394"/>
      <c r="N394" s="313">
        <f>IF(IF(I394&lt;'Checklist Parameters'!$H$22,0,($I394-$L394))&lt;0,0,IF(I394&lt;'Checklist Parameters'!$H$22,0,($I394-$L394)))</f>
        <v>0</v>
      </c>
      <c r="O394" s="394"/>
      <c r="P394" s="395"/>
      <c r="Q394" s="316">
        <f t="shared" si="31"/>
        <v>0</v>
      </c>
      <c r="R394" s="87">
        <f t="shared" si="32"/>
        <v>0</v>
      </c>
      <c r="S394" s="87">
        <f>IF('Checklist Parameters'!$H$60&lt;0.2,0.2,'Checklist Parameters'!$H$60)</f>
        <v>0.72</v>
      </c>
      <c r="T394" s="88">
        <f>IF($O394="",IF('Checklist District ID'!$C$43="Y",MAX($R394:$S394)*$I394,SUM($R394:$S394)*$I394),IF(O394&gt;0,Q394*S394))</f>
        <v>0</v>
      </c>
      <c r="U394" s="88">
        <f>IF(Q394&gt;0,((I394-T394)*'Formula Matrix'!$E$39),0)</f>
        <v>0</v>
      </c>
      <c r="V394" s="88">
        <f t="shared" si="33"/>
        <v>0</v>
      </c>
      <c r="W394" s="88">
        <f>IF(V394&gt;0,(V394*'Checklist Parameters'!$H$35),0)</f>
        <v>0</v>
      </c>
      <c r="X394" s="85">
        <f t="shared" si="34"/>
        <v>0</v>
      </c>
      <c r="Y394" s="148">
        <f>IF('Checklist Parameters'!$H$102&lt;&gt;"",(I394/43560)*'Checklist Parameters'!$H$102,"N/A")</f>
        <v>0</v>
      </c>
      <c r="Z394" s="154" t="str">
        <f>IF('Checklist Parameters'!$H$58&lt;&gt;"",((I394*'Checklist Parameters'!$H$58)*'Checklist Parameters'!$H$35)/1000,"N/A")</f>
        <v>N/A</v>
      </c>
      <c r="AA394" s="154">
        <f>IF('Checklist Parameters'!$H$101&lt;&gt;"",IFERROR(I394/'Checklist Parameters'!$H$101,0),"N/A")</f>
        <v>0</v>
      </c>
      <c r="AB394" s="148" t="str">
        <f>IF('Checklist Parameters'!$H$43&lt;&gt;"",(I394*'Checklist Parameters'!$H$43)/1000,"N/A")</f>
        <v>N/A</v>
      </c>
      <c r="AC394" s="85">
        <f>IF('Checklist Parameters'!$H$16="",$X394,IF(AND('Checklist Parameters'!$H$16&lt;$X394,'Checklist Parameters'!$H$16&gt;=3),'Checklist Parameters'!$H$16,IF(AND('Checklist Parameters'!$H$16&lt;$X394,'Checklist Parameters'!$H$16&lt;3),0,$X394)))</f>
        <v>0</v>
      </c>
      <c r="AD394" s="85" t="str">
        <f>IF(AND(I394&lt;'Checklist Parameters'!$H$22,$I394&lt;&gt;0),"Y","")</f>
        <v/>
      </c>
      <c r="AE394" s="85" t="str">
        <f>IF($AD394="Y",0,IF('Checklist Parameters'!$H$25="","&lt;no limit&gt;",ROUNDDOWN((($I394-'Checklist Parameters'!$H$24)/'Checklist Parameters'!$H$25)+1,0)))</f>
        <v>&lt;no limit&gt;</v>
      </c>
      <c r="AF394" s="174">
        <f t="shared" si="35"/>
        <v>0</v>
      </c>
      <c r="AG394" s="85">
        <f t="shared" si="30"/>
        <v>0</v>
      </c>
      <c r="AH394" s="5"/>
      <c r="AI394" s="5"/>
      <c r="AJ394" s="5"/>
      <c r="AK394" s="5"/>
      <c r="AL394" s="5"/>
      <c r="AM394" s="5"/>
      <c r="AN394" s="5"/>
      <c r="AO394" s="5"/>
      <c r="AP394" s="5"/>
      <c r="AQ394" s="5"/>
      <c r="AR394" s="5"/>
      <c r="AS394" s="5"/>
    </row>
    <row r="395" spans="1:45" s="2" customFormat="1" ht="15">
      <c r="A395" s="391"/>
      <c r="B395" s="392"/>
      <c r="C395" s="393"/>
      <c r="D395" s="393"/>
      <c r="E395" s="393"/>
      <c r="F395" s="393"/>
      <c r="G395" s="393"/>
      <c r="H395" s="394"/>
      <c r="I395" s="394"/>
      <c r="J395" s="394"/>
      <c r="K395" s="394"/>
      <c r="L395" s="394"/>
      <c r="M395" s="394"/>
      <c r="N395" s="313">
        <f>IF(IF(I395&lt;'Checklist Parameters'!$H$22,0,($I395-$L395))&lt;0,0,IF(I395&lt;'Checklist Parameters'!$H$22,0,($I395-$L395)))</f>
        <v>0</v>
      </c>
      <c r="O395" s="394"/>
      <c r="P395" s="395"/>
      <c r="Q395" s="316">
        <f t="shared" si="31"/>
        <v>0</v>
      </c>
      <c r="R395" s="87">
        <f t="shared" si="32"/>
        <v>0</v>
      </c>
      <c r="S395" s="87">
        <f>IF('Checklist Parameters'!$H$60&lt;0.2,0.2,'Checklist Parameters'!$H$60)</f>
        <v>0.72</v>
      </c>
      <c r="T395" s="88">
        <f>IF($O395="",IF('Checklist District ID'!$C$43="Y",MAX($R395:$S395)*$I395,SUM($R395:$S395)*$I395),IF(O395&gt;0,Q395*S395))</f>
        <v>0</v>
      </c>
      <c r="U395" s="88">
        <f>IF(Q395&gt;0,((I395-T395)*'Formula Matrix'!$E$39),0)</f>
        <v>0</v>
      </c>
      <c r="V395" s="88">
        <f t="shared" si="33"/>
        <v>0</v>
      </c>
      <c r="W395" s="88">
        <f>IF(V395&gt;0,(V395*'Checklist Parameters'!$H$35),0)</f>
        <v>0</v>
      </c>
      <c r="X395" s="85">
        <f t="shared" si="34"/>
        <v>0</v>
      </c>
      <c r="Y395" s="148">
        <f>IF('Checklist Parameters'!$H$102&lt;&gt;"",(I395/43560)*'Checklist Parameters'!$H$102,"N/A")</f>
        <v>0</v>
      </c>
      <c r="Z395" s="154" t="str">
        <f>IF('Checklist Parameters'!$H$58&lt;&gt;"",((I395*'Checklist Parameters'!$H$58)*'Checklist Parameters'!$H$35)/1000,"N/A")</f>
        <v>N/A</v>
      </c>
      <c r="AA395" s="154">
        <f>IF('Checklist Parameters'!$H$101&lt;&gt;"",IFERROR(I395/'Checklist Parameters'!$H$101,0),"N/A")</f>
        <v>0</v>
      </c>
      <c r="AB395" s="148" t="str">
        <f>IF('Checklist Parameters'!$H$43&lt;&gt;"",(I395*'Checklist Parameters'!$H$43)/1000,"N/A")</f>
        <v>N/A</v>
      </c>
      <c r="AC395" s="85">
        <f>IF('Checklist Parameters'!$H$16="",$X395,IF(AND('Checklist Parameters'!$H$16&lt;$X395,'Checklist Parameters'!$H$16&gt;=3),'Checklist Parameters'!$H$16,IF(AND('Checklist Parameters'!$H$16&lt;$X395,'Checklist Parameters'!$H$16&lt;3),0,$X395)))</f>
        <v>0</v>
      </c>
      <c r="AD395" s="85" t="str">
        <f>IF(AND(I395&lt;'Checklist Parameters'!$H$22,$I395&lt;&gt;0),"Y","")</f>
        <v/>
      </c>
      <c r="AE395" s="85" t="str">
        <f>IF($AD395="Y",0,IF('Checklist Parameters'!$H$25="","&lt;no limit&gt;",ROUNDDOWN((($I395-'Checklist Parameters'!$H$24)/'Checklist Parameters'!$H$25)+1,0)))</f>
        <v>&lt;no limit&gt;</v>
      </c>
      <c r="AF395" s="174">
        <f t="shared" si="35"/>
        <v>0</v>
      </c>
      <c r="AG395" s="85">
        <f t="shared" si="30"/>
        <v>0</v>
      </c>
      <c r="AH395" s="5"/>
      <c r="AI395" s="5"/>
      <c r="AJ395" s="5"/>
      <c r="AK395" s="5"/>
      <c r="AL395" s="5"/>
      <c r="AM395" s="5"/>
      <c r="AN395" s="5"/>
      <c r="AO395" s="5"/>
      <c r="AP395" s="5"/>
      <c r="AQ395" s="5"/>
      <c r="AR395" s="5"/>
      <c r="AS395" s="5"/>
    </row>
    <row r="396" spans="1:45" s="2" customFormat="1" ht="15">
      <c r="A396" s="391"/>
      <c r="B396" s="392"/>
      <c r="C396" s="393"/>
      <c r="D396" s="393"/>
      <c r="E396" s="393"/>
      <c r="F396" s="393"/>
      <c r="G396" s="393"/>
      <c r="H396" s="394"/>
      <c r="I396" s="394"/>
      <c r="J396" s="394"/>
      <c r="K396" s="394"/>
      <c r="L396" s="394"/>
      <c r="M396" s="394"/>
      <c r="N396" s="313">
        <f>IF(IF(I396&lt;'Checklist Parameters'!$H$22,0,($I396-$L396))&lt;0,0,IF(I396&lt;'Checklist Parameters'!$H$22,0,($I396-$L396)))</f>
        <v>0</v>
      </c>
      <c r="O396" s="394"/>
      <c r="P396" s="395"/>
      <c r="Q396" s="316">
        <f t="shared" si="31"/>
        <v>0</v>
      </c>
      <c r="R396" s="87">
        <f t="shared" si="32"/>
        <v>0</v>
      </c>
      <c r="S396" s="87">
        <f>IF('Checklist Parameters'!$H$60&lt;0.2,0.2,'Checklist Parameters'!$H$60)</f>
        <v>0.72</v>
      </c>
      <c r="T396" s="88">
        <f>IF($O396="",IF('Checklist District ID'!$C$43="Y",MAX($R396:$S396)*$I396,SUM($R396:$S396)*$I396),IF(O396&gt;0,Q396*S396))</f>
        <v>0</v>
      </c>
      <c r="U396" s="88">
        <f>IF(Q396&gt;0,((I396-T396)*'Formula Matrix'!$E$39),0)</f>
        <v>0</v>
      </c>
      <c r="V396" s="88">
        <f t="shared" si="33"/>
        <v>0</v>
      </c>
      <c r="W396" s="88">
        <f>IF(V396&gt;0,(V396*'Checklist Parameters'!$H$35),0)</f>
        <v>0</v>
      </c>
      <c r="X396" s="85">
        <f t="shared" si="34"/>
        <v>0</v>
      </c>
      <c r="Y396" s="148">
        <f>IF('Checklist Parameters'!$H$102&lt;&gt;"",(I396/43560)*'Checklist Parameters'!$H$102,"N/A")</f>
        <v>0</v>
      </c>
      <c r="Z396" s="154" t="str">
        <f>IF('Checklist Parameters'!$H$58&lt;&gt;"",((I396*'Checklist Parameters'!$H$58)*'Checklist Parameters'!$H$35)/1000,"N/A")</f>
        <v>N/A</v>
      </c>
      <c r="AA396" s="154">
        <f>IF('Checklist Parameters'!$H$101&lt;&gt;"",IFERROR(I396/'Checklist Parameters'!$H$101,0),"N/A")</f>
        <v>0</v>
      </c>
      <c r="AB396" s="148" t="str">
        <f>IF('Checklist Parameters'!$H$43&lt;&gt;"",(I396*'Checklist Parameters'!$H$43)/1000,"N/A")</f>
        <v>N/A</v>
      </c>
      <c r="AC396" s="85">
        <f>IF('Checklist Parameters'!$H$16="",$X396,IF(AND('Checklist Parameters'!$H$16&lt;$X396,'Checklist Parameters'!$H$16&gt;=3),'Checklist Parameters'!$H$16,IF(AND('Checklist Parameters'!$H$16&lt;$X396,'Checklist Parameters'!$H$16&lt;3),0,$X396)))</f>
        <v>0</v>
      </c>
      <c r="AD396" s="85" t="str">
        <f>IF(AND(I396&lt;'Checklist Parameters'!$H$22,$I396&lt;&gt;0),"Y","")</f>
        <v/>
      </c>
      <c r="AE396" s="85" t="str">
        <f>IF($AD396="Y",0,IF('Checklist Parameters'!$H$25="","&lt;no limit&gt;",ROUNDDOWN((($I396-'Checklist Parameters'!$H$24)/'Checklist Parameters'!$H$25)+1,0)))</f>
        <v>&lt;no limit&gt;</v>
      </c>
      <c r="AF396" s="174">
        <f t="shared" si="35"/>
        <v>0</v>
      </c>
      <c r="AG396" s="85">
        <f t="shared" si="30"/>
        <v>0</v>
      </c>
      <c r="AH396" s="5"/>
      <c r="AI396" s="5"/>
      <c r="AJ396" s="5"/>
      <c r="AK396" s="5"/>
      <c r="AL396" s="5"/>
      <c r="AM396" s="5"/>
      <c r="AN396" s="5"/>
      <c r="AO396" s="5"/>
      <c r="AP396" s="5"/>
      <c r="AQ396" s="5"/>
      <c r="AR396" s="5"/>
      <c r="AS396" s="5"/>
    </row>
    <row r="397" spans="1:45" s="2" customFormat="1" ht="15">
      <c r="A397" s="391"/>
      <c r="B397" s="392"/>
      <c r="C397" s="393"/>
      <c r="D397" s="393"/>
      <c r="E397" s="393"/>
      <c r="F397" s="393"/>
      <c r="G397" s="393"/>
      <c r="H397" s="394"/>
      <c r="I397" s="394"/>
      <c r="J397" s="394"/>
      <c r="K397" s="394"/>
      <c r="L397" s="394"/>
      <c r="M397" s="394"/>
      <c r="N397" s="313">
        <f>IF(IF(I397&lt;'Checklist Parameters'!$H$22,0,($I397-$L397))&lt;0,0,IF(I397&lt;'Checklist Parameters'!$H$22,0,($I397-$L397)))</f>
        <v>0</v>
      </c>
      <c r="O397" s="394"/>
      <c r="P397" s="395"/>
      <c r="Q397" s="316">
        <f t="shared" si="31"/>
        <v>0</v>
      </c>
      <c r="R397" s="87">
        <f t="shared" si="32"/>
        <v>0</v>
      </c>
      <c r="S397" s="87">
        <f>IF('Checklist Parameters'!$H$60&lt;0.2,0.2,'Checklist Parameters'!$H$60)</f>
        <v>0.72</v>
      </c>
      <c r="T397" s="88">
        <f>IF($O397="",IF('Checklist District ID'!$C$43="Y",MAX($R397:$S397)*$I397,SUM($R397:$S397)*$I397),IF(O397&gt;0,Q397*S397))</f>
        <v>0</v>
      </c>
      <c r="U397" s="88">
        <f>IF(Q397&gt;0,((I397-T397)*'Formula Matrix'!$E$39),0)</f>
        <v>0</v>
      </c>
      <c r="V397" s="88">
        <f t="shared" si="33"/>
        <v>0</v>
      </c>
      <c r="W397" s="88">
        <f>IF(V397&gt;0,(V397*'Checklist Parameters'!$H$35),0)</f>
        <v>0</v>
      </c>
      <c r="X397" s="85">
        <f t="shared" si="34"/>
        <v>0</v>
      </c>
      <c r="Y397" s="148">
        <f>IF('Checklist Parameters'!$H$102&lt;&gt;"",(I397/43560)*'Checklist Parameters'!$H$102,"N/A")</f>
        <v>0</v>
      </c>
      <c r="Z397" s="154" t="str">
        <f>IF('Checklist Parameters'!$H$58&lt;&gt;"",((I397*'Checklist Parameters'!$H$58)*'Checklist Parameters'!$H$35)/1000,"N/A")</f>
        <v>N/A</v>
      </c>
      <c r="AA397" s="154">
        <f>IF('Checklist Parameters'!$H$101&lt;&gt;"",IFERROR(I397/'Checklist Parameters'!$H$101,0),"N/A")</f>
        <v>0</v>
      </c>
      <c r="AB397" s="148" t="str">
        <f>IF('Checklist Parameters'!$H$43&lt;&gt;"",(I397*'Checklist Parameters'!$H$43)/1000,"N/A")</f>
        <v>N/A</v>
      </c>
      <c r="AC397" s="85">
        <f>IF('Checklist Parameters'!$H$16="",$X397,IF(AND('Checklist Parameters'!$H$16&lt;$X397,'Checklist Parameters'!$H$16&gt;=3),'Checklist Parameters'!$H$16,IF(AND('Checklist Parameters'!$H$16&lt;$X397,'Checklist Parameters'!$H$16&lt;3),0,$X397)))</f>
        <v>0</v>
      </c>
      <c r="AD397" s="85" t="str">
        <f>IF(AND(I397&lt;'Checklist Parameters'!$H$22,$I397&lt;&gt;0),"Y","")</f>
        <v/>
      </c>
      <c r="AE397" s="85" t="str">
        <f>IF($AD397="Y",0,IF('Checklist Parameters'!$H$25="","&lt;no limit&gt;",ROUNDDOWN((($I397-'Checklist Parameters'!$H$24)/'Checklist Parameters'!$H$25)+1,0)))</f>
        <v>&lt;no limit&gt;</v>
      </c>
      <c r="AF397" s="174">
        <f t="shared" si="35"/>
        <v>0</v>
      </c>
      <c r="AG397" s="85">
        <f t="shared" si="30"/>
        <v>0</v>
      </c>
      <c r="AH397" s="5"/>
      <c r="AI397" s="5"/>
      <c r="AJ397" s="5"/>
      <c r="AK397" s="5"/>
      <c r="AL397" s="5"/>
      <c r="AM397" s="5"/>
      <c r="AN397" s="5"/>
      <c r="AO397" s="5"/>
      <c r="AP397" s="5"/>
      <c r="AQ397" s="5"/>
      <c r="AR397" s="5"/>
      <c r="AS397" s="5"/>
    </row>
    <row r="398" spans="1:45" s="2" customFormat="1" ht="15">
      <c r="A398" s="391"/>
      <c r="B398" s="392"/>
      <c r="C398" s="393"/>
      <c r="D398" s="393"/>
      <c r="E398" s="393"/>
      <c r="F398" s="393"/>
      <c r="G398" s="393"/>
      <c r="H398" s="394"/>
      <c r="I398" s="394"/>
      <c r="J398" s="394"/>
      <c r="K398" s="394"/>
      <c r="L398" s="394"/>
      <c r="M398" s="394"/>
      <c r="N398" s="313">
        <f>IF(IF(I398&lt;'Checklist Parameters'!$H$22,0,($I398-$L398))&lt;0,0,IF(I398&lt;'Checklist Parameters'!$H$22,0,($I398-$L398)))</f>
        <v>0</v>
      </c>
      <c r="O398" s="394"/>
      <c r="P398" s="395"/>
      <c r="Q398" s="316">
        <f t="shared" si="31"/>
        <v>0</v>
      </c>
      <c r="R398" s="87">
        <f t="shared" si="32"/>
        <v>0</v>
      </c>
      <c r="S398" s="87">
        <f>IF('Checklist Parameters'!$H$60&lt;0.2,0.2,'Checklist Parameters'!$H$60)</f>
        <v>0.72</v>
      </c>
      <c r="T398" s="88">
        <f>IF($O398="",IF('Checklist District ID'!$C$43="Y",MAX($R398:$S398)*$I398,SUM($R398:$S398)*$I398),IF(O398&gt;0,Q398*S398))</f>
        <v>0</v>
      </c>
      <c r="U398" s="88">
        <f>IF(Q398&gt;0,((I398-T398)*'Formula Matrix'!$E$39),0)</f>
        <v>0</v>
      </c>
      <c r="V398" s="88">
        <f t="shared" si="33"/>
        <v>0</v>
      </c>
      <c r="W398" s="88">
        <f>IF(V398&gt;0,(V398*'Checklist Parameters'!$H$35),0)</f>
        <v>0</v>
      </c>
      <c r="X398" s="85">
        <f t="shared" si="34"/>
        <v>0</v>
      </c>
      <c r="Y398" s="148">
        <f>IF('Checklist Parameters'!$H$102&lt;&gt;"",(I398/43560)*'Checklist Parameters'!$H$102,"N/A")</f>
        <v>0</v>
      </c>
      <c r="Z398" s="154" t="str">
        <f>IF('Checklist Parameters'!$H$58&lt;&gt;"",((I398*'Checklist Parameters'!$H$58)*'Checklist Parameters'!$H$35)/1000,"N/A")</f>
        <v>N/A</v>
      </c>
      <c r="AA398" s="154">
        <f>IF('Checklist Parameters'!$H$101&lt;&gt;"",IFERROR(I398/'Checklist Parameters'!$H$101,0),"N/A")</f>
        <v>0</v>
      </c>
      <c r="AB398" s="148" t="str">
        <f>IF('Checklist Parameters'!$H$43&lt;&gt;"",(I398*'Checklist Parameters'!$H$43)/1000,"N/A")</f>
        <v>N/A</v>
      </c>
      <c r="AC398" s="85">
        <f>IF('Checklist Parameters'!$H$16="",$X398,IF(AND('Checklist Parameters'!$H$16&lt;$X398,'Checklist Parameters'!$H$16&gt;=3),'Checklist Parameters'!$H$16,IF(AND('Checklist Parameters'!$H$16&lt;$X398,'Checklist Parameters'!$H$16&lt;3),0,$X398)))</f>
        <v>0</v>
      </c>
      <c r="AD398" s="85" t="str">
        <f>IF(AND(I398&lt;'Checklist Parameters'!$H$22,$I398&lt;&gt;0),"Y","")</f>
        <v/>
      </c>
      <c r="AE398" s="85" t="str">
        <f>IF($AD398="Y",0,IF('Checklist Parameters'!$H$25="","&lt;no limit&gt;",ROUNDDOWN((($I398-'Checklist Parameters'!$H$24)/'Checklist Parameters'!$H$25)+1,0)))</f>
        <v>&lt;no limit&gt;</v>
      </c>
      <c r="AF398" s="174">
        <f t="shared" si="35"/>
        <v>0</v>
      </c>
      <c r="AG398" s="85">
        <f t="shared" si="30"/>
        <v>0</v>
      </c>
      <c r="AH398" s="5"/>
      <c r="AI398" s="5"/>
      <c r="AJ398" s="5"/>
      <c r="AK398" s="5"/>
      <c r="AL398" s="5"/>
      <c r="AM398" s="5"/>
      <c r="AN398" s="5"/>
      <c r="AO398" s="5"/>
      <c r="AP398" s="5"/>
      <c r="AQ398" s="5"/>
      <c r="AR398" s="5"/>
      <c r="AS398" s="5"/>
    </row>
    <row r="399" spans="1:45" s="2" customFormat="1" ht="15">
      <c r="A399" s="391"/>
      <c r="B399" s="392"/>
      <c r="C399" s="393"/>
      <c r="D399" s="393"/>
      <c r="E399" s="393"/>
      <c r="F399" s="393"/>
      <c r="G399" s="393"/>
      <c r="H399" s="394"/>
      <c r="I399" s="394"/>
      <c r="J399" s="394"/>
      <c r="K399" s="394"/>
      <c r="L399" s="394"/>
      <c r="M399" s="394"/>
      <c r="N399" s="313">
        <f>IF(IF(I399&lt;'Checklist Parameters'!$H$22,0,($I399-$L399))&lt;0,0,IF(I399&lt;'Checklist Parameters'!$H$22,0,($I399-$L399)))</f>
        <v>0</v>
      </c>
      <c r="O399" s="394"/>
      <c r="P399" s="395"/>
      <c r="Q399" s="316">
        <f t="shared" si="31"/>
        <v>0</v>
      </c>
      <c r="R399" s="87">
        <f t="shared" si="32"/>
        <v>0</v>
      </c>
      <c r="S399" s="87">
        <f>IF('Checklist Parameters'!$H$60&lt;0.2,0.2,'Checklist Parameters'!$H$60)</f>
        <v>0.72</v>
      </c>
      <c r="T399" s="88">
        <f>IF($O399="",IF('Checklist District ID'!$C$43="Y",MAX($R399:$S399)*$I399,SUM($R399:$S399)*$I399),IF(O399&gt;0,Q399*S399))</f>
        <v>0</v>
      </c>
      <c r="U399" s="88">
        <f>IF(Q399&gt;0,((I399-T399)*'Formula Matrix'!$E$39),0)</f>
        <v>0</v>
      </c>
      <c r="V399" s="88">
        <f t="shared" si="33"/>
        <v>0</v>
      </c>
      <c r="W399" s="88">
        <f>IF(V399&gt;0,(V399*'Checklist Parameters'!$H$35),0)</f>
        <v>0</v>
      </c>
      <c r="X399" s="85">
        <f t="shared" si="34"/>
        <v>0</v>
      </c>
      <c r="Y399" s="148">
        <f>IF('Checklist Parameters'!$H$102&lt;&gt;"",(I399/43560)*'Checklist Parameters'!$H$102,"N/A")</f>
        <v>0</v>
      </c>
      <c r="Z399" s="154" t="str">
        <f>IF('Checklist Parameters'!$H$58&lt;&gt;"",((I399*'Checklist Parameters'!$H$58)*'Checklist Parameters'!$H$35)/1000,"N/A")</f>
        <v>N/A</v>
      </c>
      <c r="AA399" s="154">
        <f>IF('Checklist Parameters'!$H$101&lt;&gt;"",IFERROR(I399/'Checklist Parameters'!$H$101,0),"N/A")</f>
        <v>0</v>
      </c>
      <c r="AB399" s="148" t="str">
        <f>IF('Checklist Parameters'!$H$43&lt;&gt;"",(I399*'Checklist Parameters'!$H$43)/1000,"N/A")</f>
        <v>N/A</v>
      </c>
      <c r="AC399" s="85">
        <f>IF('Checklist Parameters'!$H$16="",$X399,IF(AND('Checklist Parameters'!$H$16&lt;$X399,'Checklist Parameters'!$H$16&gt;=3),'Checklist Parameters'!$H$16,IF(AND('Checklist Parameters'!$H$16&lt;$X399,'Checklist Parameters'!$H$16&lt;3),0,$X399)))</f>
        <v>0</v>
      </c>
      <c r="AD399" s="85" t="str">
        <f>IF(AND(I399&lt;'Checklist Parameters'!$H$22,$I399&lt;&gt;0),"Y","")</f>
        <v/>
      </c>
      <c r="AE399" s="85" t="str">
        <f>IF($AD399="Y",0,IF('Checklist Parameters'!$H$25="","&lt;no limit&gt;",ROUNDDOWN((($I399-'Checklist Parameters'!$H$24)/'Checklist Parameters'!$H$25)+1,0)))</f>
        <v>&lt;no limit&gt;</v>
      </c>
      <c r="AF399" s="174">
        <f t="shared" si="35"/>
        <v>0</v>
      </c>
      <c r="AG399" s="85">
        <f t="shared" si="30"/>
        <v>0</v>
      </c>
      <c r="AH399" s="5"/>
      <c r="AI399" s="5"/>
      <c r="AJ399" s="5"/>
      <c r="AK399" s="5"/>
      <c r="AL399" s="5"/>
      <c r="AM399" s="5"/>
      <c r="AN399" s="5"/>
      <c r="AO399" s="5"/>
      <c r="AP399" s="5"/>
      <c r="AQ399" s="5"/>
      <c r="AR399" s="5"/>
      <c r="AS399" s="5"/>
    </row>
    <row r="400" spans="1:45" s="2" customFormat="1" ht="15">
      <c r="A400" s="391"/>
      <c r="B400" s="392"/>
      <c r="C400" s="393"/>
      <c r="D400" s="393"/>
      <c r="E400" s="393"/>
      <c r="F400" s="393"/>
      <c r="G400" s="393"/>
      <c r="H400" s="394"/>
      <c r="I400" s="394"/>
      <c r="J400" s="394"/>
      <c r="K400" s="394"/>
      <c r="L400" s="394"/>
      <c r="M400" s="394"/>
      <c r="N400" s="313">
        <f>IF(IF(I400&lt;'Checklist Parameters'!$H$22,0,($I400-$L400))&lt;0,0,IF(I400&lt;'Checklist Parameters'!$H$22,0,($I400-$L400)))</f>
        <v>0</v>
      </c>
      <c r="O400" s="394"/>
      <c r="P400" s="395"/>
      <c r="Q400" s="316">
        <f t="shared" si="31"/>
        <v>0</v>
      </c>
      <c r="R400" s="87">
        <f t="shared" si="32"/>
        <v>0</v>
      </c>
      <c r="S400" s="87">
        <f>IF('Checklist Parameters'!$H$60&lt;0.2,0.2,'Checklist Parameters'!$H$60)</f>
        <v>0.72</v>
      </c>
      <c r="T400" s="88">
        <f>IF($O400="",IF('Checklist District ID'!$C$43="Y",MAX($R400:$S400)*$I400,SUM($R400:$S400)*$I400),IF(O400&gt;0,Q400*S400))</f>
        <v>0</v>
      </c>
      <c r="U400" s="88">
        <f>IF(Q400&gt;0,((I400-T400)*'Formula Matrix'!$E$39),0)</f>
        <v>0</v>
      </c>
      <c r="V400" s="88">
        <f t="shared" si="33"/>
        <v>0</v>
      </c>
      <c r="W400" s="88">
        <f>IF(V400&gt;0,(V400*'Checklist Parameters'!$H$35),0)</f>
        <v>0</v>
      </c>
      <c r="X400" s="85">
        <f t="shared" si="34"/>
        <v>0</v>
      </c>
      <c r="Y400" s="148">
        <f>IF('Checklist Parameters'!$H$102&lt;&gt;"",(I400/43560)*'Checklist Parameters'!$H$102,"N/A")</f>
        <v>0</v>
      </c>
      <c r="Z400" s="154" t="str">
        <f>IF('Checklist Parameters'!$H$58&lt;&gt;"",((I400*'Checklist Parameters'!$H$58)*'Checklist Parameters'!$H$35)/1000,"N/A")</f>
        <v>N/A</v>
      </c>
      <c r="AA400" s="154">
        <f>IF('Checklist Parameters'!$H$101&lt;&gt;"",IFERROR(I400/'Checklist Parameters'!$H$101,0),"N/A")</f>
        <v>0</v>
      </c>
      <c r="AB400" s="148" t="str">
        <f>IF('Checklist Parameters'!$H$43&lt;&gt;"",(I400*'Checklist Parameters'!$H$43)/1000,"N/A")</f>
        <v>N/A</v>
      </c>
      <c r="AC400" s="85">
        <f>IF('Checklist Parameters'!$H$16="",$X400,IF(AND('Checklist Parameters'!$H$16&lt;$X400,'Checklist Parameters'!$H$16&gt;=3),'Checklist Parameters'!$H$16,IF(AND('Checklist Parameters'!$H$16&lt;$X400,'Checklist Parameters'!$H$16&lt;3),0,$X400)))</f>
        <v>0</v>
      </c>
      <c r="AD400" s="85" t="str">
        <f>IF(AND(I400&lt;'Checklist Parameters'!$H$22,$I400&lt;&gt;0),"Y","")</f>
        <v/>
      </c>
      <c r="AE400" s="85" t="str">
        <f>IF($AD400="Y",0,IF('Checklist Parameters'!$H$25="","&lt;no limit&gt;",ROUNDDOWN((($I400-'Checklist Parameters'!$H$24)/'Checklist Parameters'!$H$25)+1,0)))</f>
        <v>&lt;no limit&gt;</v>
      </c>
      <c r="AF400" s="174">
        <f t="shared" si="35"/>
        <v>0</v>
      </c>
      <c r="AG400" s="85">
        <f t="shared" si="30"/>
        <v>0</v>
      </c>
      <c r="AH400" s="5"/>
      <c r="AI400" s="5"/>
      <c r="AJ400" s="5"/>
      <c r="AK400" s="5"/>
      <c r="AL400" s="5"/>
      <c r="AM400" s="5"/>
      <c r="AN400" s="5"/>
      <c r="AO400" s="5"/>
      <c r="AP400" s="5"/>
      <c r="AQ400" s="5"/>
      <c r="AR400" s="5"/>
      <c r="AS400" s="5"/>
    </row>
    <row r="401" spans="1:45" s="2" customFormat="1" ht="15">
      <c r="A401" s="391"/>
      <c r="B401" s="392"/>
      <c r="C401" s="393"/>
      <c r="D401" s="393"/>
      <c r="E401" s="393"/>
      <c r="F401" s="393"/>
      <c r="G401" s="393"/>
      <c r="H401" s="394"/>
      <c r="I401" s="394"/>
      <c r="J401" s="394"/>
      <c r="K401" s="394"/>
      <c r="L401" s="394"/>
      <c r="M401" s="394"/>
      <c r="N401" s="313">
        <f>IF(IF(I401&lt;'Checklist Parameters'!$H$22,0,($I401-$L401))&lt;0,0,IF(I401&lt;'Checklist Parameters'!$H$22,0,($I401-$L401)))</f>
        <v>0</v>
      </c>
      <c r="O401" s="394"/>
      <c r="P401" s="395"/>
      <c r="Q401" s="316">
        <f t="shared" si="31"/>
        <v>0</v>
      </c>
      <c r="R401" s="87">
        <f t="shared" si="32"/>
        <v>0</v>
      </c>
      <c r="S401" s="87">
        <f>IF('Checklist Parameters'!$H$60&lt;0.2,0.2,'Checklist Parameters'!$H$60)</f>
        <v>0.72</v>
      </c>
      <c r="T401" s="88">
        <f>IF($O401="",IF('Checklist District ID'!$C$43="Y",MAX($R401:$S401)*$I401,SUM($R401:$S401)*$I401),IF(O401&gt;0,Q401*S401))</f>
        <v>0</v>
      </c>
      <c r="U401" s="88">
        <f>IF(Q401&gt;0,((I401-T401)*'Formula Matrix'!$E$39),0)</f>
        <v>0</v>
      </c>
      <c r="V401" s="88">
        <f t="shared" si="33"/>
        <v>0</v>
      </c>
      <c r="W401" s="88">
        <f>IF(V401&gt;0,(V401*'Checklist Parameters'!$H$35),0)</f>
        <v>0</v>
      </c>
      <c r="X401" s="85">
        <f t="shared" si="34"/>
        <v>0</v>
      </c>
      <c r="Y401" s="148">
        <f>IF('Checklist Parameters'!$H$102&lt;&gt;"",(I401/43560)*'Checklist Parameters'!$H$102,"N/A")</f>
        <v>0</v>
      </c>
      <c r="Z401" s="154" t="str">
        <f>IF('Checklist Parameters'!$H$58&lt;&gt;"",((I401*'Checklist Parameters'!$H$58)*'Checklist Parameters'!$H$35)/1000,"N/A")</f>
        <v>N/A</v>
      </c>
      <c r="AA401" s="154">
        <f>IF('Checklist Parameters'!$H$101&lt;&gt;"",IFERROR(I401/'Checklist Parameters'!$H$101,0),"N/A")</f>
        <v>0</v>
      </c>
      <c r="AB401" s="148" t="str">
        <f>IF('Checklist Parameters'!$H$43&lt;&gt;"",(I401*'Checklist Parameters'!$H$43)/1000,"N/A")</f>
        <v>N/A</v>
      </c>
      <c r="AC401" s="85">
        <f>IF('Checklist Parameters'!$H$16="",$X401,IF(AND('Checklist Parameters'!$H$16&lt;$X401,'Checklist Parameters'!$H$16&gt;=3),'Checklist Parameters'!$H$16,IF(AND('Checklist Parameters'!$H$16&lt;$X401,'Checklist Parameters'!$H$16&lt;3),0,$X401)))</f>
        <v>0</v>
      </c>
      <c r="AD401" s="85" t="str">
        <f>IF(AND(I401&lt;'Checklist Parameters'!$H$22,$I401&lt;&gt;0),"Y","")</f>
        <v/>
      </c>
      <c r="AE401" s="85" t="str">
        <f>IF($AD401="Y",0,IF('Checklist Parameters'!$H$25="","&lt;no limit&gt;",ROUNDDOWN((($I401-'Checklist Parameters'!$H$24)/'Checklist Parameters'!$H$25)+1,0)))</f>
        <v>&lt;no limit&gt;</v>
      </c>
      <c r="AF401" s="174">
        <f t="shared" si="35"/>
        <v>0</v>
      </c>
      <c r="AG401" s="85">
        <f t="shared" si="30"/>
        <v>0</v>
      </c>
      <c r="AH401" s="5"/>
      <c r="AI401" s="5"/>
      <c r="AJ401" s="5"/>
      <c r="AK401" s="5"/>
      <c r="AL401" s="5"/>
      <c r="AM401" s="5"/>
      <c r="AN401" s="5"/>
      <c r="AO401" s="5"/>
      <c r="AP401" s="5"/>
      <c r="AQ401" s="5"/>
      <c r="AR401" s="5"/>
      <c r="AS401" s="5"/>
    </row>
    <row r="402" spans="1:45" s="2" customFormat="1" ht="15">
      <c r="A402" s="391"/>
      <c r="B402" s="392"/>
      <c r="C402" s="393"/>
      <c r="D402" s="393"/>
      <c r="E402" s="393"/>
      <c r="F402" s="393"/>
      <c r="G402" s="393"/>
      <c r="H402" s="394"/>
      <c r="I402" s="394"/>
      <c r="J402" s="394"/>
      <c r="K402" s="394"/>
      <c r="L402" s="394"/>
      <c r="M402" s="394"/>
      <c r="N402" s="313">
        <f>IF(IF(I402&lt;'Checklist Parameters'!$H$22,0,($I402-$L402))&lt;0,0,IF(I402&lt;'Checklist Parameters'!$H$22,0,($I402-$L402)))</f>
        <v>0</v>
      </c>
      <c r="O402" s="394"/>
      <c r="P402" s="395"/>
      <c r="Q402" s="316">
        <f t="shared" si="31"/>
        <v>0</v>
      </c>
      <c r="R402" s="87">
        <f t="shared" si="32"/>
        <v>0</v>
      </c>
      <c r="S402" s="87">
        <f>IF('Checklist Parameters'!$H$60&lt;0.2,0.2,'Checklist Parameters'!$H$60)</f>
        <v>0.72</v>
      </c>
      <c r="T402" s="88">
        <f>IF($O402="",IF('Checklist District ID'!$C$43="Y",MAX($R402:$S402)*$I402,SUM($R402:$S402)*$I402),IF(O402&gt;0,Q402*S402))</f>
        <v>0</v>
      </c>
      <c r="U402" s="88">
        <f>IF(Q402&gt;0,((I402-T402)*'Formula Matrix'!$E$39),0)</f>
        <v>0</v>
      </c>
      <c r="V402" s="88">
        <f t="shared" si="33"/>
        <v>0</v>
      </c>
      <c r="W402" s="88">
        <f>IF(V402&gt;0,(V402*'Checklist Parameters'!$H$35),0)</f>
        <v>0</v>
      </c>
      <c r="X402" s="85">
        <f t="shared" si="34"/>
        <v>0</v>
      </c>
      <c r="Y402" s="148">
        <f>IF('Checklist Parameters'!$H$102&lt;&gt;"",(I402/43560)*'Checklist Parameters'!$H$102,"N/A")</f>
        <v>0</v>
      </c>
      <c r="Z402" s="154" t="str">
        <f>IF('Checklist Parameters'!$H$58&lt;&gt;"",((I402*'Checklist Parameters'!$H$58)*'Checklist Parameters'!$H$35)/1000,"N/A")</f>
        <v>N/A</v>
      </c>
      <c r="AA402" s="154">
        <f>IF('Checklist Parameters'!$H$101&lt;&gt;"",IFERROR(I402/'Checklist Parameters'!$H$101,0),"N/A")</f>
        <v>0</v>
      </c>
      <c r="AB402" s="148" t="str">
        <f>IF('Checklist Parameters'!$H$43&lt;&gt;"",(I402*'Checklist Parameters'!$H$43)/1000,"N/A")</f>
        <v>N/A</v>
      </c>
      <c r="AC402" s="85">
        <f>IF('Checklist Parameters'!$H$16="",$X402,IF(AND('Checklist Parameters'!$H$16&lt;$X402,'Checklist Parameters'!$H$16&gt;=3),'Checklist Parameters'!$H$16,IF(AND('Checklist Parameters'!$H$16&lt;$X402,'Checklist Parameters'!$H$16&lt;3),0,$X402)))</f>
        <v>0</v>
      </c>
      <c r="AD402" s="85" t="str">
        <f>IF(AND(I402&lt;'Checklist Parameters'!$H$22,$I402&lt;&gt;0),"Y","")</f>
        <v/>
      </c>
      <c r="AE402" s="85" t="str">
        <f>IF($AD402="Y",0,IF('Checklist Parameters'!$H$25="","&lt;no limit&gt;",ROUNDDOWN((($I402-'Checklist Parameters'!$H$24)/'Checklist Parameters'!$H$25)+1,0)))</f>
        <v>&lt;no limit&gt;</v>
      </c>
      <c r="AF402" s="174">
        <f t="shared" si="35"/>
        <v>0</v>
      </c>
      <c r="AG402" s="85">
        <f t="shared" si="30"/>
        <v>0</v>
      </c>
      <c r="AH402" s="5"/>
      <c r="AI402" s="5"/>
      <c r="AJ402" s="5"/>
      <c r="AK402" s="5"/>
      <c r="AL402" s="5"/>
      <c r="AM402" s="5"/>
      <c r="AN402" s="5"/>
      <c r="AO402" s="5"/>
      <c r="AP402" s="5"/>
      <c r="AQ402" s="5"/>
      <c r="AR402" s="5"/>
      <c r="AS402" s="5"/>
    </row>
    <row r="403" spans="1:45" s="2" customFormat="1" ht="15">
      <c r="A403" s="391"/>
      <c r="B403" s="392"/>
      <c r="C403" s="393"/>
      <c r="D403" s="393"/>
      <c r="E403" s="393"/>
      <c r="F403" s="393"/>
      <c r="G403" s="393"/>
      <c r="H403" s="394"/>
      <c r="I403" s="394"/>
      <c r="J403" s="394"/>
      <c r="K403" s="394"/>
      <c r="L403" s="394"/>
      <c r="M403" s="394"/>
      <c r="N403" s="313">
        <f>IF(IF(I403&lt;'Checklist Parameters'!$H$22,0,($I403-$L403))&lt;0,0,IF(I403&lt;'Checklist Parameters'!$H$22,0,($I403-$L403)))</f>
        <v>0</v>
      </c>
      <c r="O403" s="394"/>
      <c r="P403" s="395"/>
      <c r="Q403" s="316">
        <f t="shared" si="31"/>
        <v>0</v>
      </c>
      <c r="R403" s="87">
        <f t="shared" si="32"/>
        <v>0</v>
      </c>
      <c r="S403" s="87">
        <f>IF('Checklist Parameters'!$H$60&lt;0.2,0.2,'Checklist Parameters'!$H$60)</f>
        <v>0.72</v>
      </c>
      <c r="T403" s="88">
        <f>IF($O403="",IF('Checklist District ID'!$C$43="Y",MAX($R403:$S403)*$I403,SUM($R403:$S403)*$I403),IF(O403&gt;0,Q403*S403))</f>
        <v>0</v>
      </c>
      <c r="U403" s="88">
        <f>IF(Q403&gt;0,((I403-T403)*'Formula Matrix'!$E$39),0)</f>
        <v>0</v>
      </c>
      <c r="V403" s="88">
        <f t="shared" si="33"/>
        <v>0</v>
      </c>
      <c r="W403" s="88">
        <f>IF(V403&gt;0,(V403*'Checklist Parameters'!$H$35),0)</f>
        <v>0</v>
      </c>
      <c r="X403" s="85">
        <f t="shared" si="34"/>
        <v>0</v>
      </c>
      <c r="Y403" s="148">
        <f>IF('Checklist Parameters'!$H$102&lt;&gt;"",(I403/43560)*'Checklist Parameters'!$H$102,"N/A")</f>
        <v>0</v>
      </c>
      <c r="Z403" s="154" t="str">
        <f>IF('Checklist Parameters'!$H$58&lt;&gt;"",((I403*'Checklist Parameters'!$H$58)*'Checklist Parameters'!$H$35)/1000,"N/A")</f>
        <v>N/A</v>
      </c>
      <c r="AA403" s="154">
        <f>IF('Checklist Parameters'!$H$101&lt;&gt;"",IFERROR(I403/'Checklist Parameters'!$H$101,0),"N/A")</f>
        <v>0</v>
      </c>
      <c r="AB403" s="148" t="str">
        <f>IF('Checklist Parameters'!$H$43&lt;&gt;"",(I403*'Checklist Parameters'!$H$43)/1000,"N/A")</f>
        <v>N/A</v>
      </c>
      <c r="AC403" s="85">
        <f>IF('Checklist Parameters'!$H$16="",$X403,IF(AND('Checklist Parameters'!$H$16&lt;$X403,'Checklist Parameters'!$H$16&gt;=3),'Checklist Parameters'!$H$16,IF(AND('Checklist Parameters'!$H$16&lt;$X403,'Checklist Parameters'!$H$16&lt;3),0,$X403)))</f>
        <v>0</v>
      </c>
      <c r="AD403" s="85" t="str">
        <f>IF(AND(I403&lt;'Checklist Parameters'!$H$22,$I403&lt;&gt;0),"Y","")</f>
        <v/>
      </c>
      <c r="AE403" s="85" t="str">
        <f>IF($AD403="Y",0,IF('Checklist Parameters'!$H$25="","&lt;no limit&gt;",ROUNDDOWN((($I403-'Checklist Parameters'!$H$24)/'Checklist Parameters'!$H$25)+1,0)))</f>
        <v>&lt;no limit&gt;</v>
      </c>
      <c r="AF403" s="174">
        <f t="shared" si="35"/>
        <v>0</v>
      </c>
      <c r="AG403" s="85">
        <f t="shared" si="30"/>
        <v>0</v>
      </c>
      <c r="AH403" s="5"/>
      <c r="AI403" s="5"/>
      <c r="AJ403" s="5"/>
      <c r="AK403" s="5"/>
      <c r="AL403" s="5"/>
      <c r="AM403" s="5"/>
      <c r="AN403" s="5"/>
      <c r="AO403" s="5"/>
      <c r="AP403" s="5"/>
      <c r="AQ403" s="5"/>
      <c r="AR403" s="5"/>
      <c r="AS403" s="5"/>
    </row>
    <row r="404" spans="1:45" s="2" customFormat="1" ht="15">
      <c r="A404" s="391"/>
      <c r="B404" s="392"/>
      <c r="C404" s="393"/>
      <c r="D404" s="393"/>
      <c r="E404" s="393"/>
      <c r="F404" s="393"/>
      <c r="G404" s="393"/>
      <c r="H404" s="394"/>
      <c r="I404" s="394"/>
      <c r="J404" s="394"/>
      <c r="K404" s="394"/>
      <c r="L404" s="394"/>
      <c r="M404" s="394"/>
      <c r="N404" s="313">
        <f>IF(IF(I404&lt;'Checklist Parameters'!$H$22,0,($I404-$L404))&lt;0,0,IF(I404&lt;'Checklist Parameters'!$H$22,0,($I404-$L404)))</f>
        <v>0</v>
      </c>
      <c r="O404" s="394"/>
      <c r="P404" s="395"/>
      <c r="Q404" s="316">
        <f t="shared" si="31"/>
        <v>0</v>
      </c>
      <c r="R404" s="87">
        <f t="shared" si="32"/>
        <v>0</v>
      </c>
      <c r="S404" s="87">
        <f>IF('Checklist Parameters'!$H$60&lt;0.2,0.2,'Checklist Parameters'!$H$60)</f>
        <v>0.72</v>
      </c>
      <c r="T404" s="88">
        <f>IF($O404="",IF('Checklist District ID'!$C$43="Y",MAX($R404:$S404)*$I404,SUM($R404:$S404)*$I404),IF(O404&gt;0,Q404*S404))</f>
        <v>0</v>
      </c>
      <c r="U404" s="88">
        <f>IF(Q404&gt;0,((I404-T404)*'Formula Matrix'!$E$39),0)</f>
        <v>0</v>
      </c>
      <c r="V404" s="88">
        <f t="shared" si="33"/>
        <v>0</v>
      </c>
      <c r="W404" s="88">
        <f>IF(V404&gt;0,(V404*'Checklist Parameters'!$H$35),0)</f>
        <v>0</v>
      </c>
      <c r="X404" s="85">
        <f t="shared" si="34"/>
        <v>0</v>
      </c>
      <c r="Y404" s="148">
        <f>IF('Checklist Parameters'!$H$102&lt;&gt;"",(I404/43560)*'Checklist Parameters'!$H$102,"N/A")</f>
        <v>0</v>
      </c>
      <c r="Z404" s="154" t="str">
        <f>IF('Checklist Parameters'!$H$58&lt;&gt;"",((I404*'Checklist Parameters'!$H$58)*'Checklist Parameters'!$H$35)/1000,"N/A")</f>
        <v>N/A</v>
      </c>
      <c r="AA404" s="154">
        <f>IF('Checklist Parameters'!$H$101&lt;&gt;"",IFERROR(I404/'Checklist Parameters'!$H$101,0),"N/A")</f>
        <v>0</v>
      </c>
      <c r="AB404" s="148" t="str">
        <f>IF('Checklist Parameters'!$H$43&lt;&gt;"",(I404*'Checklist Parameters'!$H$43)/1000,"N/A")</f>
        <v>N/A</v>
      </c>
      <c r="AC404" s="85">
        <f>IF('Checklist Parameters'!$H$16="",$X404,IF(AND('Checklist Parameters'!$H$16&lt;$X404,'Checklist Parameters'!$H$16&gt;=3),'Checklist Parameters'!$H$16,IF(AND('Checklist Parameters'!$H$16&lt;$X404,'Checklist Parameters'!$H$16&lt;3),0,$X404)))</f>
        <v>0</v>
      </c>
      <c r="AD404" s="85" t="str">
        <f>IF(AND(I404&lt;'Checklist Parameters'!$H$22,$I404&lt;&gt;0),"Y","")</f>
        <v/>
      </c>
      <c r="AE404" s="85" t="str">
        <f>IF($AD404="Y",0,IF('Checklist Parameters'!$H$25="","&lt;no limit&gt;",ROUNDDOWN((($I404-'Checklist Parameters'!$H$24)/'Checklist Parameters'!$H$25)+1,0)))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ht="15">
      <c r="A405" s="391"/>
      <c r="B405" s="392"/>
      <c r="C405" s="393"/>
      <c r="D405" s="393"/>
      <c r="E405" s="393"/>
      <c r="F405" s="393"/>
      <c r="G405" s="393"/>
      <c r="H405" s="394"/>
      <c r="I405" s="394"/>
      <c r="J405" s="394"/>
      <c r="K405" s="394"/>
      <c r="L405" s="394"/>
      <c r="M405" s="394"/>
      <c r="N405" s="313">
        <f>IF(IF(I405&lt;'Checklist Parameters'!$H$22,0,($I405-$L405))&lt;0,0,IF(I405&lt;'Checklist Parameters'!$H$22,0,($I405-$L405)))</f>
        <v>0</v>
      </c>
      <c r="O405" s="394"/>
      <c r="P405" s="395"/>
      <c r="Q405" s="316">
        <f t="shared" ref="Q405:Q468" si="37">IF(O405&lt;&gt;"",O405,N405)</f>
        <v>0</v>
      </c>
      <c r="R405" s="87">
        <f t="shared" ref="R405:R468" si="38">IFERROR(L405/I405,0)</f>
        <v>0</v>
      </c>
      <c r="S405" s="87">
        <f>IF('Checklist Parameters'!$H$60&lt;0.2,0.2,'Checklist Parameters'!$H$60)</f>
        <v>0.72</v>
      </c>
      <c r="T405" s="88">
        <f>IF($O405="",IF('Checklist District ID'!$C$43="Y",MAX($R405:$S405)*$I405,SUM($R405:$S405)*$I405),IF(O405&gt;0,Q405*S405))</f>
        <v>0</v>
      </c>
      <c r="U405" s="88">
        <f>IF(Q405&gt;0,((I405-T405)*'Formula Matrix'!$E$39),0)</f>
        <v>0</v>
      </c>
      <c r="V405" s="88">
        <f t="shared" ref="V405:V468" si="39">IF(Q405=0,0,(I405-T405-U405))</f>
        <v>0</v>
      </c>
      <c r="W405" s="88">
        <f>IF(V405&gt;0,(V405*'Checklist Parameters'!$H$35),0)</f>
        <v>0</v>
      </c>
      <c r="X405" s="85">
        <f t="shared" ref="X405:X468" si="40">IF($W405/1000&gt;3,(ROUNDDOWN($W405/1000,0)),IF(AND($W405/1000&gt;2.5,$W405/1000&lt;=3),3,0))</f>
        <v>0</v>
      </c>
      <c r="Y405" s="148">
        <f>IF('Checklist Parameters'!$H$102&lt;&gt;"",(I405/43560)*'Checklist Parameters'!$H$102,"N/A")</f>
        <v>0</v>
      </c>
      <c r="Z405" s="154" t="str">
        <f>IF('Checklist Parameters'!$H$58&lt;&gt;"",((I405*'Checklist Parameters'!$H$58)*'Checklist Parameters'!$H$35)/1000,"N/A")</f>
        <v>N/A</v>
      </c>
      <c r="AA405" s="154">
        <f>IF('Checklist Parameters'!$H$101&lt;&gt;"",IFERROR(I405/'Checklist Parameters'!$H$101,0),"N/A")</f>
        <v>0</v>
      </c>
      <c r="AB405" s="148" t="str">
        <f>IF('Checklist Parameters'!$H$43&lt;&gt;"",(I405*'Checklist Parameters'!$H$43)/1000,"N/A")</f>
        <v>N/A</v>
      </c>
      <c r="AC405" s="85">
        <f>IF('Checklist Parameters'!$H$16="",$X405,IF(AND('Checklist Parameters'!$H$16&lt;$X405,'Checklist Parameters'!$H$16&gt;=3),'Checklist Parameters'!$H$16,IF(AND('Checklist Parameters'!$H$16&lt;$X405,'Checklist Parameters'!$H$16&lt;3),0,$X405)))</f>
        <v>0</v>
      </c>
      <c r="AD405" s="85" t="str">
        <f>IF(AND(I405&lt;'Checklist Parameters'!$H$22,$I405&lt;&gt;0),"Y","")</f>
        <v/>
      </c>
      <c r="AE405" s="85" t="str">
        <f>IF($AD405="Y",0,IF('Checklist Parameters'!$H$25="","&lt;no limit&gt;",ROUNDDOWN((($I405-'Checklist Parameters'!$H$24)/'Checklist Parameters'!$H$25)+1,0)))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ht="15">
      <c r="A406" s="391"/>
      <c r="B406" s="392"/>
      <c r="C406" s="393"/>
      <c r="D406" s="393"/>
      <c r="E406" s="393"/>
      <c r="F406" s="393"/>
      <c r="G406" s="393"/>
      <c r="H406" s="394"/>
      <c r="I406" s="394"/>
      <c r="J406" s="394"/>
      <c r="K406" s="394"/>
      <c r="L406" s="394"/>
      <c r="M406" s="394"/>
      <c r="N406" s="313">
        <f>IF(IF(I406&lt;'Checklist Parameters'!$H$22,0,($I406-$L406))&lt;0,0,IF(I406&lt;'Checklist Parameters'!$H$22,0,($I406-$L406)))</f>
        <v>0</v>
      </c>
      <c r="O406" s="394"/>
      <c r="P406" s="395"/>
      <c r="Q406" s="316">
        <f t="shared" si="37"/>
        <v>0</v>
      </c>
      <c r="R406" s="87">
        <f t="shared" si="38"/>
        <v>0</v>
      </c>
      <c r="S406" s="87">
        <f>IF('Checklist Parameters'!$H$60&lt;0.2,0.2,'Checklist Parameters'!$H$60)</f>
        <v>0.72</v>
      </c>
      <c r="T406" s="88">
        <f>IF($O406="",IF('Checklist District ID'!$C$43="Y",MAX($R406:$S406)*$I406,SUM($R406:$S406)*$I406),IF(O406&gt;0,Q406*S406))</f>
        <v>0</v>
      </c>
      <c r="U406" s="88">
        <f>IF(Q406&gt;0,((I406-T406)*'Formula Matrix'!$E$39),0)</f>
        <v>0</v>
      </c>
      <c r="V406" s="88">
        <f t="shared" si="39"/>
        <v>0</v>
      </c>
      <c r="W406" s="88">
        <f>IF(V406&gt;0,(V406*'Checklist Parameters'!$H$35),0)</f>
        <v>0</v>
      </c>
      <c r="X406" s="85">
        <f t="shared" si="40"/>
        <v>0</v>
      </c>
      <c r="Y406" s="148">
        <f>IF('Checklist Parameters'!$H$102&lt;&gt;"",(I406/43560)*'Checklist Parameters'!$H$102,"N/A")</f>
        <v>0</v>
      </c>
      <c r="Z406" s="154" t="str">
        <f>IF('Checklist Parameters'!$H$58&lt;&gt;"",((I406*'Checklist Parameters'!$H$58)*'Checklist Parameters'!$H$35)/1000,"N/A")</f>
        <v>N/A</v>
      </c>
      <c r="AA406" s="154">
        <f>IF('Checklist Parameters'!$H$101&lt;&gt;"",IFERROR(I406/'Checklist Parameters'!$H$101,0),"N/A")</f>
        <v>0</v>
      </c>
      <c r="AB406" s="148" t="str">
        <f>IF('Checklist Parameters'!$H$43&lt;&gt;"",(I406*'Checklist Parameters'!$H$43)/1000,"N/A")</f>
        <v>N/A</v>
      </c>
      <c r="AC406" s="85">
        <f>IF('Checklist Parameters'!$H$16="",$X406,IF(AND('Checklist Parameters'!$H$16&lt;$X406,'Checklist Parameters'!$H$16&gt;=3),'Checklist Parameters'!$H$16,IF(AND('Checklist Parameters'!$H$16&lt;$X406,'Checklist Parameters'!$H$16&lt;3),0,$X406)))</f>
        <v>0</v>
      </c>
      <c r="AD406" s="85" t="str">
        <f>IF(AND(I406&lt;'Checklist Parameters'!$H$22,$I406&lt;&gt;0),"Y","")</f>
        <v/>
      </c>
      <c r="AE406" s="85" t="str">
        <f>IF($AD406="Y",0,IF('Checklist Parameters'!$H$25="","&lt;no limit&gt;",ROUNDDOWN((($I406-'Checklist Parameters'!$H$24)/'Checklist Parameters'!$H$25)+1,0)))</f>
        <v>&lt;no limit&gt;</v>
      </c>
      <c r="AF406" s="174">
        <f t="shared" si="41"/>
        <v>0</v>
      </c>
      <c r="AG406" s="85">
        <f t="shared" si="36"/>
        <v>0</v>
      </c>
      <c r="AH406" s="5"/>
      <c r="AI406" s="5"/>
      <c r="AJ406" s="5"/>
      <c r="AK406" s="5"/>
      <c r="AL406" s="5"/>
      <c r="AM406" s="5"/>
      <c r="AN406" s="5"/>
      <c r="AO406" s="5"/>
      <c r="AP406" s="5"/>
      <c r="AQ406" s="5"/>
      <c r="AR406" s="5"/>
      <c r="AS406" s="5"/>
    </row>
    <row r="407" spans="1:45" s="2" customFormat="1" ht="15">
      <c r="A407" s="391"/>
      <c r="B407" s="392"/>
      <c r="C407" s="393"/>
      <c r="D407" s="393"/>
      <c r="E407" s="393"/>
      <c r="F407" s="393"/>
      <c r="G407" s="393"/>
      <c r="H407" s="394"/>
      <c r="I407" s="394"/>
      <c r="J407" s="394"/>
      <c r="K407" s="394"/>
      <c r="L407" s="394"/>
      <c r="M407" s="394"/>
      <c r="N407" s="313">
        <f>IF(IF(I407&lt;'Checklist Parameters'!$H$22,0,($I407-$L407))&lt;0,0,IF(I407&lt;'Checklist Parameters'!$H$22,0,($I407-$L407)))</f>
        <v>0</v>
      </c>
      <c r="O407" s="394"/>
      <c r="P407" s="395"/>
      <c r="Q407" s="316">
        <f t="shared" si="37"/>
        <v>0</v>
      </c>
      <c r="R407" s="87">
        <f t="shared" si="38"/>
        <v>0</v>
      </c>
      <c r="S407" s="87">
        <f>IF('Checklist Parameters'!$H$60&lt;0.2,0.2,'Checklist Parameters'!$H$60)</f>
        <v>0.72</v>
      </c>
      <c r="T407" s="88">
        <f>IF($O407="",IF('Checklist District ID'!$C$43="Y",MAX($R407:$S407)*$I407,SUM($R407:$S407)*$I407),IF(O407&gt;0,Q407*S407))</f>
        <v>0</v>
      </c>
      <c r="U407" s="88">
        <f>IF(Q407&gt;0,((I407-T407)*'Formula Matrix'!$E$39),0)</f>
        <v>0</v>
      </c>
      <c r="V407" s="88">
        <f t="shared" si="39"/>
        <v>0</v>
      </c>
      <c r="W407" s="88">
        <f>IF(V407&gt;0,(V407*'Checklist Parameters'!$H$35),0)</f>
        <v>0</v>
      </c>
      <c r="X407" s="85">
        <f t="shared" si="40"/>
        <v>0</v>
      </c>
      <c r="Y407" s="148">
        <f>IF('Checklist Parameters'!$H$102&lt;&gt;"",(I407/43560)*'Checklist Parameters'!$H$102,"N/A")</f>
        <v>0</v>
      </c>
      <c r="Z407" s="154" t="str">
        <f>IF('Checklist Parameters'!$H$58&lt;&gt;"",((I407*'Checklist Parameters'!$H$58)*'Checklist Parameters'!$H$35)/1000,"N/A")</f>
        <v>N/A</v>
      </c>
      <c r="AA407" s="154">
        <f>IF('Checklist Parameters'!$H$101&lt;&gt;"",IFERROR(I407/'Checklist Parameters'!$H$101,0),"N/A")</f>
        <v>0</v>
      </c>
      <c r="AB407" s="148" t="str">
        <f>IF('Checklist Parameters'!$H$43&lt;&gt;"",(I407*'Checklist Parameters'!$H$43)/1000,"N/A")</f>
        <v>N/A</v>
      </c>
      <c r="AC407" s="85">
        <f>IF('Checklist Parameters'!$H$16="",$X407,IF(AND('Checklist Parameters'!$H$16&lt;$X407,'Checklist Parameters'!$H$16&gt;=3),'Checklist Parameters'!$H$16,IF(AND('Checklist Parameters'!$H$16&lt;$X407,'Checklist Parameters'!$H$16&lt;3),0,$X407)))</f>
        <v>0</v>
      </c>
      <c r="AD407" s="85" t="str">
        <f>IF(AND(I407&lt;'Checklist Parameters'!$H$22,$I407&lt;&gt;0),"Y","")</f>
        <v/>
      </c>
      <c r="AE407" s="85" t="str">
        <f>IF($AD407="Y",0,IF('Checklist Parameters'!$H$25="","&lt;no limit&gt;",ROUNDDOWN((($I407-'Checklist Parameters'!$H$24)/'Checklist Parameters'!$H$25)+1,0)))</f>
        <v>&lt;no limit&gt;</v>
      </c>
      <c r="AF407" s="174">
        <f t="shared" si="41"/>
        <v>0</v>
      </c>
      <c r="AG407" s="85">
        <f t="shared" si="36"/>
        <v>0</v>
      </c>
      <c r="AH407" s="5"/>
      <c r="AI407" s="5"/>
      <c r="AJ407" s="5"/>
      <c r="AK407" s="5"/>
      <c r="AL407" s="5"/>
      <c r="AM407" s="5"/>
      <c r="AN407" s="5"/>
      <c r="AO407" s="5"/>
      <c r="AP407" s="5"/>
      <c r="AQ407" s="5"/>
      <c r="AR407" s="5"/>
      <c r="AS407" s="5"/>
    </row>
    <row r="408" spans="1:45" s="2" customFormat="1" ht="15">
      <c r="A408" s="391"/>
      <c r="B408" s="392"/>
      <c r="C408" s="393"/>
      <c r="D408" s="393"/>
      <c r="E408" s="393"/>
      <c r="F408" s="393"/>
      <c r="G408" s="393"/>
      <c r="H408" s="394"/>
      <c r="I408" s="394"/>
      <c r="J408" s="394"/>
      <c r="K408" s="394"/>
      <c r="L408" s="394"/>
      <c r="M408" s="394"/>
      <c r="N408" s="313">
        <f>IF(IF(I408&lt;'Checklist Parameters'!$H$22,0,($I408-$L408))&lt;0,0,IF(I408&lt;'Checklist Parameters'!$H$22,0,($I408-$L408)))</f>
        <v>0</v>
      </c>
      <c r="O408" s="394"/>
      <c r="P408" s="395"/>
      <c r="Q408" s="316">
        <f t="shared" si="37"/>
        <v>0</v>
      </c>
      <c r="R408" s="87">
        <f t="shared" si="38"/>
        <v>0</v>
      </c>
      <c r="S408" s="87">
        <f>IF('Checklist Parameters'!$H$60&lt;0.2,0.2,'Checklist Parameters'!$H$60)</f>
        <v>0.72</v>
      </c>
      <c r="T408" s="88">
        <f>IF($O408="",IF('Checklist District ID'!$C$43="Y",MAX($R408:$S408)*$I408,SUM($R408:$S408)*$I408),IF(O408&gt;0,Q408*S408))</f>
        <v>0</v>
      </c>
      <c r="U408" s="88">
        <f>IF(Q408&gt;0,((I408-T408)*'Formula Matrix'!$E$39),0)</f>
        <v>0</v>
      </c>
      <c r="V408" s="88">
        <f t="shared" si="39"/>
        <v>0</v>
      </c>
      <c r="W408" s="88">
        <f>IF(V408&gt;0,(V408*'Checklist Parameters'!$H$35),0)</f>
        <v>0</v>
      </c>
      <c r="X408" s="85">
        <f t="shared" si="40"/>
        <v>0</v>
      </c>
      <c r="Y408" s="148">
        <f>IF('Checklist Parameters'!$H$102&lt;&gt;"",(I408/43560)*'Checklist Parameters'!$H$102,"N/A")</f>
        <v>0</v>
      </c>
      <c r="Z408" s="154" t="str">
        <f>IF('Checklist Parameters'!$H$58&lt;&gt;"",((I408*'Checklist Parameters'!$H$58)*'Checklist Parameters'!$H$35)/1000,"N/A")</f>
        <v>N/A</v>
      </c>
      <c r="AA408" s="154">
        <f>IF('Checklist Parameters'!$H$101&lt;&gt;"",IFERROR(I408/'Checklist Parameters'!$H$101,0),"N/A")</f>
        <v>0</v>
      </c>
      <c r="AB408" s="148" t="str">
        <f>IF('Checklist Parameters'!$H$43&lt;&gt;"",(I408*'Checklist Parameters'!$H$43)/1000,"N/A")</f>
        <v>N/A</v>
      </c>
      <c r="AC408" s="85">
        <f>IF('Checklist Parameters'!$H$16="",$X408,IF(AND('Checklist Parameters'!$H$16&lt;$X408,'Checklist Parameters'!$H$16&gt;=3),'Checklist Parameters'!$H$16,IF(AND('Checklist Parameters'!$H$16&lt;$X408,'Checklist Parameters'!$H$16&lt;3),0,$X408)))</f>
        <v>0</v>
      </c>
      <c r="AD408" s="85" t="str">
        <f>IF(AND(I408&lt;'Checklist Parameters'!$H$22,$I408&lt;&gt;0),"Y","")</f>
        <v/>
      </c>
      <c r="AE408" s="85" t="str">
        <f>IF($AD408="Y",0,IF('Checklist Parameters'!$H$25="","&lt;no limit&gt;",ROUNDDOWN((($I408-'Checklist Parameters'!$H$24)/'Checklist Parameters'!$H$25)+1,0)))</f>
        <v>&lt;no limit&gt;</v>
      </c>
      <c r="AF408" s="174">
        <f t="shared" si="41"/>
        <v>0</v>
      </c>
      <c r="AG408" s="85">
        <f t="shared" si="36"/>
        <v>0</v>
      </c>
      <c r="AH408" s="5"/>
      <c r="AI408" s="5"/>
      <c r="AJ408" s="5"/>
      <c r="AK408" s="5"/>
      <c r="AL408" s="5"/>
      <c r="AM408" s="5"/>
      <c r="AN408" s="5"/>
      <c r="AO408" s="5"/>
      <c r="AP408" s="5"/>
      <c r="AQ408" s="5"/>
      <c r="AR408" s="5"/>
      <c r="AS408" s="5"/>
    </row>
    <row r="409" spans="1:45" s="2" customFormat="1" ht="15">
      <c r="A409" s="391"/>
      <c r="B409" s="392"/>
      <c r="C409" s="393"/>
      <c r="D409" s="393"/>
      <c r="E409" s="393"/>
      <c r="F409" s="393"/>
      <c r="G409" s="393"/>
      <c r="H409" s="394"/>
      <c r="I409" s="394"/>
      <c r="J409" s="394"/>
      <c r="K409" s="394"/>
      <c r="L409" s="394"/>
      <c r="M409" s="394"/>
      <c r="N409" s="313">
        <f>IF(IF(I409&lt;'Checklist Parameters'!$H$22,0,($I409-$L409))&lt;0,0,IF(I409&lt;'Checklist Parameters'!$H$22,0,($I409-$L409)))</f>
        <v>0</v>
      </c>
      <c r="O409" s="394"/>
      <c r="P409" s="395"/>
      <c r="Q409" s="316">
        <f t="shared" si="37"/>
        <v>0</v>
      </c>
      <c r="R409" s="87">
        <f t="shared" si="38"/>
        <v>0</v>
      </c>
      <c r="S409" s="87">
        <f>IF('Checklist Parameters'!$H$60&lt;0.2,0.2,'Checklist Parameters'!$H$60)</f>
        <v>0.72</v>
      </c>
      <c r="T409" s="88">
        <f>IF($O409="",IF('Checklist District ID'!$C$43="Y",MAX($R409:$S409)*$I409,SUM($R409:$S409)*$I409),IF(O409&gt;0,Q409*S409))</f>
        <v>0</v>
      </c>
      <c r="U409" s="88">
        <f>IF(Q409&gt;0,((I409-T409)*'Formula Matrix'!$E$39),0)</f>
        <v>0</v>
      </c>
      <c r="V409" s="88">
        <f t="shared" si="39"/>
        <v>0</v>
      </c>
      <c r="W409" s="88">
        <f>IF(V409&gt;0,(V409*'Checklist Parameters'!$H$35),0)</f>
        <v>0</v>
      </c>
      <c r="X409" s="85">
        <f t="shared" si="40"/>
        <v>0</v>
      </c>
      <c r="Y409" s="148">
        <f>IF('Checklist Parameters'!$H$102&lt;&gt;"",(I409/43560)*'Checklist Parameters'!$H$102,"N/A")</f>
        <v>0</v>
      </c>
      <c r="Z409" s="154" t="str">
        <f>IF('Checklist Parameters'!$H$58&lt;&gt;"",((I409*'Checklist Parameters'!$H$58)*'Checklist Parameters'!$H$35)/1000,"N/A")</f>
        <v>N/A</v>
      </c>
      <c r="AA409" s="154">
        <f>IF('Checklist Parameters'!$H$101&lt;&gt;"",IFERROR(I409/'Checklist Parameters'!$H$101,0),"N/A")</f>
        <v>0</v>
      </c>
      <c r="AB409" s="148" t="str">
        <f>IF('Checklist Parameters'!$H$43&lt;&gt;"",(I409*'Checklist Parameters'!$H$43)/1000,"N/A")</f>
        <v>N/A</v>
      </c>
      <c r="AC409" s="85">
        <f>IF('Checklist Parameters'!$H$16="",$X409,IF(AND('Checklist Parameters'!$H$16&lt;$X409,'Checklist Parameters'!$H$16&gt;=3),'Checklist Parameters'!$H$16,IF(AND('Checklist Parameters'!$H$16&lt;$X409,'Checklist Parameters'!$H$16&lt;3),0,$X409)))</f>
        <v>0</v>
      </c>
      <c r="AD409" s="85" t="str">
        <f>IF(AND(I409&lt;'Checklist Parameters'!$H$22,$I409&lt;&gt;0),"Y","")</f>
        <v/>
      </c>
      <c r="AE409" s="85" t="str">
        <f>IF($AD409="Y",0,IF('Checklist Parameters'!$H$25="","&lt;no limit&gt;",ROUNDDOWN((($I409-'Checklist Parameters'!$H$24)/'Checklist Parameters'!$H$25)+1,0)))</f>
        <v>&lt;no limit&gt;</v>
      </c>
      <c r="AF409" s="174">
        <f t="shared" si="41"/>
        <v>0</v>
      </c>
      <c r="AG409" s="85">
        <f t="shared" si="36"/>
        <v>0</v>
      </c>
      <c r="AH409" s="5"/>
      <c r="AI409" s="5"/>
      <c r="AJ409" s="5"/>
      <c r="AK409" s="5"/>
      <c r="AL409" s="5"/>
      <c r="AM409" s="5"/>
      <c r="AN409" s="5"/>
      <c r="AO409" s="5"/>
      <c r="AP409" s="5"/>
      <c r="AQ409" s="5"/>
      <c r="AR409" s="5"/>
      <c r="AS409" s="5"/>
    </row>
    <row r="410" spans="1:45" s="2" customFormat="1" ht="15">
      <c r="A410" s="391"/>
      <c r="B410" s="392"/>
      <c r="C410" s="393"/>
      <c r="D410" s="393"/>
      <c r="E410" s="393"/>
      <c r="F410" s="393"/>
      <c r="G410" s="393"/>
      <c r="H410" s="394"/>
      <c r="I410" s="394"/>
      <c r="J410" s="394"/>
      <c r="K410" s="394"/>
      <c r="L410" s="394"/>
      <c r="M410" s="394"/>
      <c r="N410" s="313">
        <f>IF(IF(I410&lt;'Checklist Parameters'!$H$22,0,($I410-$L410))&lt;0,0,IF(I410&lt;'Checklist Parameters'!$H$22,0,($I410-$L410)))</f>
        <v>0</v>
      </c>
      <c r="O410" s="394"/>
      <c r="P410" s="395"/>
      <c r="Q410" s="316">
        <f t="shared" si="37"/>
        <v>0</v>
      </c>
      <c r="R410" s="87">
        <f t="shared" si="38"/>
        <v>0</v>
      </c>
      <c r="S410" s="87">
        <f>IF('Checklist Parameters'!$H$60&lt;0.2,0.2,'Checklist Parameters'!$H$60)</f>
        <v>0.72</v>
      </c>
      <c r="T410" s="88">
        <f>IF($O410="",IF('Checklist District ID'!$C$43="Y",MAX($R410:$S410)*$I410,SUM($R410:$S410)*$I410),IF(O410&gt;0,Q410*S410))</f>
        <v>0</v>
      </c>
      <c r="U410" s="88">
        <f>IF(Q410&gt;0,((I410-T410)*'Formula Matrix'!$E$39),0)</f>
        <v>0</v>
      </c>
      <c r="V410" s="88">
        <f t="shared" si="39"/>
        <v>0</v>
      </c>
      <c r="W410" s="88">
        <f>IF(V410&gt;0,(V410*'Checklist Parameters'!$H$35),0)</f>
        <v>0</v>
      </c>
      <c r="X410" s="85">
        <f t="shared" si="40"/>
        <v>0</v>
      </c>
      <c r="Y410" s="148">
        <f>IF('Checklist Parameters'!$H$102&lt;&gt;"",(I410/43560)*'Checklist Parameters'!$H$102,"N/A")</f>
        <v>0</v>
      </c>
      <c r="Z410" s="154" t="str">
        <f>IF('Checklist Parameters'!$H$58&lt;&gt;"",((I410*'Checklist Parameters'!$H$58)*'Checklist Parameters'!$H$35)/1000,"N/A")</f>
        <v>N/A</v>
      </c>
      <c r="AA410" s="154">
        <f>IF('Checklist Parameters'!$H$101&lt;&gt;"",IFERROR(I410/'Checklist Parameters'!$H$101,0),"N/A")</f>
        <v>0</v>
      </c>
      <c r="AB410" s="148" t="str">
        <f>IF('Checklist Parameters'!$H$43&lt;&gt;"",(I410*'Checklist Parameters'!$H$43)/1000,"N/A")</f>
        <v>N/A</v>
      </c>
      <c r="AC410" s="85">
        <f>IF('Checklist Parameters'!$H$16="",$X410,IF(AND('Checklist Parameters'!$H$16&lt;$X410,'Checklist Parameters'!$H$16&gt;=3),'Checklist Parameters'!$H$16,IF(AND('Checklist Parameters'!$H$16&lt;$X410,'Checklist Parameters'!$H$16&lt;3),0,$X410)))</f>
        <v>0</v>
      </c>
      <c r="AD410" s="85" t="str">
        <f>IF(AND(I410&lt;'Checklist Parameters'!$H$22,$I410&lt;&gt;0),"Y","")</f>
        <v/>
      </c>
      <c r="AE410" s="85" t="str">
        <f>IF($AD410="Y",0,IF('Checklist Parameters'!$H$25="","&lt;no limit&gt;",ROUNDDOWN((($I410-'Checklist Parameters'!$H$24)/'Checklist Parameters'!$H$25)+1,0)))</f>
        <v>&lt;no limit&gt;</v>
      </c>
      <c r="AF410" s="174">
        <f t="shared" si="41"/>
        <v>0</v>
      </c>
      <c r="AG410" s="85">
        <f t="shared" si="36"/>
        <v>0</v>
      </c>
      <c r="AH410" s="5"/>
      <c r="AI410" s="5"/>
      <c r="AJ410" s="5"/>
      <c r="AK410" s="5"/>
      <c r="AL410" s="5"/>
      <c r="AM410" s="5"/>
      <c r="AN410" s="5"/>
      <c r="AO410" s="5"/>
      <c r="AP410" s="5"/>
      <c r="AQ410" s="5"/>
      <c r="AR410" s="5"/>
      <c r="AS410" s="5"/>
    </row>
    <row r="411" spans="1:45" s="2" customFormat="1" ht="15">
      <c r="A411" s="391"/>
      <c r="B411" s="392"/>
      <c r="C411" s="393"/>
      <c r="D411" s="393"/>
      <c r="E411" s="393"/>
      <c r="F411" s="393"/>
      <c r="G411" s="393"/>
      <c r="H411" s="394"/>
      <c r="I411" s="394"/>
      <c r="J411" s="394"/>
      <c r="K411" s="394"/>
      <c r="L411" s="394"/>
      <c r="M411" s="394"/>
      <c r="N411" s="313">
        <f>IF(IF(I411&lt;'Checklist Parameters'!$H$22,0,($I411-$L411))&lt;0,0,IF(I411&lt;'Checklist Parameters'!$H$22,0,($I411-$L411)))</f>
        <v>0</v>
      </c>
      <c r="O411" s="394"/>
      <c r="P411" s="395"/>
      <c r="Q411" s="316">
        <f t="shared" si="37"/>
        <v>0</v>
      </c>
      <c r="R411" s="87">
        <f t="shared" si="38"/>
        <v>0</v>
      </c>
      <c r="S411" s="87">
        <f>IF('Checklist Parameters'!$H$60&lt;0.2,0.2,'Checklist Parameters'!$H$60)</f>
        <v>0.72</v>
      </c>
      <c r="T411" s="88">
        <f>IF($O411="",IF('Checklist District ID'!$C$43="Y",MAX($R411:$S411)*$I411,SUM($R411:$S411)*$I411),IF(O411&gt;0,Q411*S411))</f>
        <v>0</v>
      </c>
      <c r="U411" s="88">
        <f>IF(Q411&gt;0,((I411-T411)*'Formula Matrix'!$E$39),0)</f>
        <v>0</v>
      </c>
      <c r="V411" s="88">
        <f t="shared" si="39"/>
        <v>0</v>
      </c>
      <c r="W411" s="88">
        <f>IF(V411&gt;0,(V411*'Checklist Parameters'!$H$35),0)</f>
        <v>0</v>
      </c>
      <c r="X411" s="85">
        <f t="shared" si="40"/>
        <v>0</v>
      </c>
      <c r="Y411" s="148">
        <f>IF('Checklist Parameters'!$H$102&lt;&gt;"",(I411/43560)*'Checklist Parameters'!$H$102,"N/A")</f>
        <v>0</v>
      </c>
      <c r="Z411" s="154" t="str">
        <f>IF('Checklist Parameters'!$H$58&lt;&gt;"",((I411*'Checklist Parameters'!$H$58)*'Checklist Parameters'!$H$35)/1000,"N/A")</f>
        <v>N/A</v>
      </c>
      <c r="AA411" s="154">
        <f>IF('Checklist Parameters'!$H$101&lt;&gt;"",IFERROR(I411/'Checklist Parameters'!$H$101,0),"N/A")</f>
        <v>0</v>
      </c>
      <c r="AB411" s="148" t="str">
        <f>IF('Checklist Parameters'!$H$43&lt;&gt;"",(I411*'Checklist Parameters'!$H$43)/1000,"N/A")</f>
        <v>N/A</v>
      </c>
      <c r="AC411" s="85">
        <f>IF('Checklist Parameters'!$H$16="",$X411,IF(AND('Checklist Parameters'!$H$16&lt;$X411,'Checklist Parameters'!$H$16&gt;=3),'Checklist Parameters'!$H$16,IF(AND('Checklist Parameters'!$H$16&lt;$X411,'Checklist Parameters'!$H$16&lt;3),0,$X411)))</f>
        <v>0</v>
      </c>
      <c r="AD411" s="85" t="str">
        <f>IF(AND(I411&lt;'Checklist Parameters'!$H$22,$I411&lt;&gt;0),"Y","")</f>
        <v/>
      </c>
      <c r="AE411" s="85" t="str">
        <f>IF($AD411="Y",0,IF('Checklist Parameters'!$H$25="","&lt;no limit&gt;",ROUNDDOWN((($I411-'Checklist Parameters'!$H$24)/'Checklist Parameters'!$H$25)+1,0)))</f>
        <v>&lt;no limit&gt;</v>
      </c>
      <c r="AF411" s="174">
        <f t="shared" si="41"/>
        <v>0</v>
      </c>
      <c r="AG411" s="85">
        <f t="shared" si="36"/>
        <v>0</v>
      </c>
      <c r="AH411" s="5"/>
      <c r="AI411" s="5"/>
      <c r="AJ411" s="5"/>
      <c r="AK411" s="5"/>
      <c r="AL411" s="5"/>
      <c r="AM411" s="5"/>
      <c r="AN411" s="5"/>
      <c r="AO411" s="5"/>
      <c r="AP411" s="5"/>
      <c r="AQ411" s="5"/>
      <c r="AR411" s="5"/>
      <c r="AS411" s="5"/>
    </row>
    <row r="412" spans="1:45" s="2" customFormat="1" ht="15">
      <c r="A412" s="391"/>
      <c r="B412" s="392"/>
      <c r="C412" s="393"/>
      <c r="D412" s="393"/>
      <c r="E412" s="393"/>
      <c r="F412" s="393"/>
      <c r="G412" s="393"/>
      <c r="H412" s="394"/>
      <c r="I412" s="394"/>
      <c r="J412" s="394"/>
      <c r="K412" s="394"/>
      <c r="L412" s="394"/>
      <c r="M412" s="394"/>
      <c r="N412" s="313">
        <f>IF(IF(I412&lt;'Checklist Parameters'!$H$22,0,($I412-$L412))&lt;0,0,IF(I412&lt;'Checklist Parameters'!$H$22,0,($I412-$L412)))</f>
        <v>0</v>
      </c>
      <c r="O412" s="394"/>
      <c r="P412" s="395"/>
      <c r="Q412" s="316">
        <f t="shared" si="37"/>
        <v>0</v>
      </c>
      <c r="R412" s="87">
        <f t="shared" si="38"/>
        <v>0</v>
      </c>
      <c r="S412" s="87">
        <f>IF('Checklist Parameters'!$H$60&lt;0.2,0.2,'Checklist Parameters'!$H$60)</f>
        <v>0.72</v>
      </c>
      <c r="T412" s="88">
        <f>IF($O412="",IF('Checklist District ID'!$C$43="Y",MAX($R412:$S412)*$I412,SUM($R412:$S412)*$I412),IF(O412&gt;0,Q412*S412))</f>
        <v>0</v>
      </c>
      <c r="U412" s="88">
        <f>IF(Q412&gt;0,((I412-T412)*'Formula Matrix'!$E$39),0)</f>
        <v>0</v>
      </c>
      <c r="V412" s="88">
        <f t="shared" si="39"/>
        <v>0</v>
      </c>
      <c r="W412" s="88">
        <f>IF(V412&gt;0,(V412*'Checklist Parameters'!$H$35),0)</f>
        <v>0</v>
      </c>
      <c r="X412" s="85">
        <f t="shared" si="40"/>
        <v>0</v>
      </c>
      <c r="Y412" s="148">
        <f>IF('Checklist Parameters'!$H$102&lt;&gt;"",(I412/43560)*'Checklist Parameters'!$H$102,"N/A")</f>
        <v>0</v>
      </c>
      <c r="Z412" s="154" t="str">
        <f>IF('Checklist Parameters'!$H$58&lt;&gt;"",((I412*'Checklist Parameters'!$H$58)*'Checklist Parameters'!$H$35)/1000,"N/A")</f>
        <v>N/A</v>
      </c>
      <c r="AA412" s="154">
        <f>IF('Checklist Parameters'!$H$101&lt;&gt;"",IFERROR(I412/'Checklist Parameters'!$H$101,0),"N/A")</f>
        <v>0</v>
      </c>
      <c r="AB412" s="148" t="str">
        <f>IF('Checklist Parameters'!$H$43&lt;&gt;"",(I412*'Checklist Parameters'!$H$43)/1000,"N/A")</f>
        <v>N/A</v>
      </c>
      <c r="AC412" s="85">
        <f>IF('Checklist Parameters'!$H$16="",$X412,IF(AND('Checklist Parameters'!$H$16&lt;$X412,'Checklist Parameters'!$H$16&gt;=3),'Checklist Parameters'!$H$16,IF(AND('Checklist Parameters'!$H$16&lt;$X412,'Checklist Parameters'!$H$16&lt;3),0,$X412)))</f>
        <v>0</v>
      </c>
      <c r="AD412" s="85" t="str">
        <f>IF(AND(I412&lt;'Checklist Parameters'!$H$22,$I412&lt;&gt;0),"Y","")</f>
        <v/>
      </c>
      <c r="AE412" s="85" t="str">
        <f>IF($AD412="Y",0,IF('Checklist Parameters'!$H$25="","&lt;no limit&gt;",ROUNDDOWN((($I412-'Checklist Parameters'!$H$24)/'Checklist Parameters'!$H$25)+1,0)))</f>
        <v>&lt;no limit&gt;</v>
      </c>
      <c r="AF412" s="174">
        <f t="shared" si="41"/>
        <v>0</v>
      </c>
      <c r="AG412" s="85">
        <f t="shared" si="36"/>
        <v>0</v>
      </c>
      <c r="AH412" s="5"/>
      <c r="AI412" s="5"/>
      <c r="AJ412" s="5"/>
      <c r="AK412" s="5"/>
      <c r="AL412" s="5"/>
      <c r="AM412" s="5"/>
      <c r="AN412" s="5"/>
      <c r="AO412" s="5"/>
      <c r="AP412" s="5"/>
      <c r="AQ412" s="5"/>
      <c r="AR412" s="5"/>
      <c r="AS412" s="5"/>
    </row>
    <row r="413" spans="1:45" s="2" customFormat="1" ht="15">
      <c r="A413" s="391"/>
      <c r="B413" s="392"/>
      <c r="C413" s="393"/>
      <c r="D413" s="393"/>
      <c r="E413" s="393"/>
      <c r="F413" s="393"/>
      <c r="G413" s="393"/>
      <c r="H413" s="394"/>
      <c r="I413" s="394"/>
      <c r="J413" s="394"/>
      <c r="K413" s="394"/>
      <c r="L413" s="394"/>
      <c r="M413" s="394"/>
      <c r="N413" s="313">
        <f>IF(IF(I413&lt;'Checklist Parameters'!$H$22,0,($I413-$L413))&lt;0,0,IF(I413&lt;'Checklist Parameters'!$H$22,0,($I413-$L413)))</f>
        <v>0</v>
      </c>
      <c r="O413" s="394"/>
      <c r="P413" s="395"/>
      <c r="Q413" s="316">
        <f t="shared" si="37"/>
        <v>0</v>
      </c>
      <c r="R413" s="87">
        <f t="shared" si="38"/>
        <v>0</v>
      </c>
      <c r="S413" s="87">
        <f>IF('Checklist Parameters'!$H$60&lt;0.2,0.2,'Checklist Parameters'!$H$60)</f>
        <v>0.72</v>
      </c>
      <c r="T413" s="88">
        <f>IF($O413="",IF('Checklist District ID'!$C$43="Y",MAX($R413:$S413)*$I413,SUM($R413:$S413)*$I413),IF(O413&gt;0,Q413*S413))</f>
        <v>0</v>
      </c>
      <c r="U413" s="88">
        <f>IF(Q413&gt;0,((I413-T413)*'Formula Matrix'!$E$39),0)</f>
        <v>0</v>
      </c>
      <c r="V413" s="88">
        <f t="shared" si="39"/>
        <v>0</v>
      </c>
      <c r="W413" s="88">
        <f>IF(V413&gt;0,(V413*'Checklist Parameters'!$H$35),0)</f>
        <v>0</v>
      </c>
      <c r="X413" s="85">
        <f t="shared" si="40"/>
        <v>0</v>
      </c>
      <c r="Y413" s="148">
        <f>IF('Checklist Parameters'!$H$102&lt;&gt;"",(I413/43560)*'Checklist Parameters'!$H$102,"N/A")</f>
        <v>0</v>
      </c>
      <c r="Z413" s="154" t="str">
        <f>IF('Checklist Parameters'!$H$58&lt;&gt;"",((I413*'Checklist Parameters'!$H$58)*'Checklist Parameters'!$H$35)/1000,"N/A")</f>
        <v>N/A</v>
      </c>
      <c r="AA413" s="154">
        <f>IF('Checklist Parameters'!$H$101&lt;&gt;"",IFERROR(I413/'Checklist Parameters'!$H$101,0),"N/A")</f>
        <v>0</v>
      </c>
      <c r="AB413" s="148" t="str">
        <f>IF('Checklist Parameters'!$H$43&lt;&gt;"",(I413*'Checklist Parameters'!$H$43)/1000,"N/A")</f>
        <v>N/A</v>
      </c>
      <c r="AC413" s="85">
        <f>IF('Checklist Parameters'!$H$16="",$X413,IF(AND('Checklist Parameters'!$H$16&lt;$X413,'Checklist Parameters'!$H$16&gt;=3),'Checklist Parameters'!$H$16,IF(AND('Checklist Parameters'!$H$16&lt;$X413,'Checklist Parameters'!$H$16&lt;3),0,$X413)))</f>
        <v>0</v>
      </c>
      <c r="AD413" s="85" t="str">
        <f>IF(AND(I413&lt;'Checklist Parameters'!$H$22,$I413&lt;&gt;0),"Y","")</f>
        <v/>
      </c>
      <c r="AE413" s="85" t="str">
        <f>IF($AD413="Y",0,IF('Checklist Parameters'!$H$25="","&lt;no limit&gt;",ROUNDDOWN((($I413-'Checklist Parameters'!$H$24)/'Checklist Parameters'!$H$25)+1,0)))</f>
        <v>&lt;no limit&gt;</v>
      </c>
      <c r="AF413" s="174">
        <f t="shared" si="41"/>
        <v>0</v>
      </c>
      <c r="AG413" s="85">
        <f t="shared" si="36"/>
        <v>0</v>
      </c>
      <c r="AH413" s="5"/>
      <c r="AI413" s="5"/>
      <c r="AJ413" s="5"/>
      <c r="AK413" s="5"/>
      <c r="AL413" s="5"/>
      <c r="AM413" s="5"/>
      <c r="AN413" s="5"/>
      <c r="AO413" s="5"/>
      <c r="AP413" s="5"/>
      <c r="AQ413" s="5"/>
      <c r="AR413" s="5"/>
      <c r="AS413" s="5"/>
    </row>
    <row r="414" spans="1:45" s="2" customFormat="1" ht="15">
      <c r="A414" s="391"/>
      <c r="B414" s="392"/>
      <c r="C414" s="393"/>
      <c r="D414" s="393"/>
      <c r="E414" s="393"/>
      <c r="F414" s="393"/>
      <c r="G414" s="393"/>
      <c r="H414" s="394"/>
      <c r="I414" s="394"/>
      <c r="J414" s="394"/>
      <c r="K414" s="394"/>
      <c r="L414" s="394"/>
      <c r="M414" s="394"/>
      <c r="N414" s="313">
        <f>IF(IF(I414&lt;'Checklist Parameters'!$H$22,0,($I414-$L414))&lt;0,0,IF(I414&lt;'Checklist Parameters'!$H$22,0,($I414-$L414)))</f>
        <v>0</v>
      </c>
      <c r="O414" s="394"/>
      <c r="P414" s="395"/>
      <c r="Q414" s="316">
        <f t="shared" si="37"/>
        <v>0</v>
      </c>
      <c r="R414" s="87">
        <f t="shared" si="38"/>
        <v>0</v>
      </c>
      <c r="S414" s="87">
        <f>IF('Checklist Parameters'!$H$60&lt;0.2,0.2,'Checklist Parameters'!$H$60)</f>
        <v>0.72</v>
      </c>
      <c r="T414" s="88">
        <f>IF($O414="",IF('Checklist District ID'!$C$43="Y",MAX($R414:$S414)*$I414,SUM($R414:$S414)*$I414),IF(O414&gt;0,Q414*S414))</f>
        <v>0</v>
      </c>
      <c r="U414" s="88">
        <f>IF(Q414&gt;0,((I414-T414)*'Formula Matrix'!$E$39),0)</f>
        <v>0</v>
      </c>
      <c r="V414" s="88">
        <f t="shared" si="39"/>
        <v>0</v>
      </c>
      <c r="W414" s="88">
        <f>IF(V414&gt;0,(V414*'Checklist Parameters'!$H$35),0)</f>
        <v>0</v>
      </c>
      <c r="X414" s="85">
        <f t="shared" si="40"/>
        <v>0</v>
      </c>
      <c r="Y414" s="148">
        <f>IF('Checklist Parameters'!$H$102&lt;&gt;"",(I414/43560)*'Checklist Parameters'!$H$102,"N/A")</f>
        <v>0</v>
      </c>
      <c r="Z414" s="154" t="str">
        <f>IF('Checklist Parameters'!$H$58&lt;&gt;"",((I414*'Checklist Parameters'!$H$58)*'Checklist Parameters'!$H$35)/1000,"N/A")</f>
        <v>N/A</v>
      </c>
      <c r="AA414" s="154">
        <f>IF('Checklist Parameters'!$H$101&lt;&gt;"",IFERROR(I414/'Checklist Parameters'!$H$101,0),"N/A")</f>
        <v>0</v>
      </c>
      <c r="AB414" s="148" t="str">
        <f>IF('Checklist Parameters'!$H$43&lt;&gt;"",(I414*'Checklist Parameters'!$H$43)/1000,"N/A")</f>
        <v>N/A</v>
      </c>
      <c r="AC414" s="85">
        <f>IF('Checklist Parameters'!$H$16="",$X414,IF(AND('Checklist Parameters'!$H$16&lt;$X414,'Checklist Parameters'!$H$16&gt;=3),'Checklist Parameters'!$H$16,IF(AND('Checklist Parameters'!$H$16&lt;$X414,'Checklist Parameters'!$H$16&lt;3),0,$X414)))</f>
        <v>0</v>
      </c>
      <c r="AD414" s="85" t="str">
        <f>IF(AND(I414&lt;'Checklist Parameters'!$H$22,$I414&lt;&gt;0),"Y","")</f>
        <v/>
      </c>
      <c r="AE414" s="85" t="str">
        <f>IF($AD414="Y",0,IF('Checklist Parameters'!$H$25="","&lt;no limit&gt;",ROUNDDOWN((($I414-'Checklist Parameters'!$H$24)/'Checklist Parameters'!$H$25)+1,0)))</f>
        <v>&lt;no limit&gt;</v>
      </c>
      <c r="AF414" s="174">
        <f t="shared" si="41"/>
        <v>0</v>
      </c>
      <c r="AG414" s="85">
        <f t="shared" si="36"/>
        <v>0</v>
      </c>
      <c r="AH414" s="5"/>
      <c r="AI414" s="5"/>
      <c r="AJ414" s="5"/>
      <c r="AK414" s="5"/>
      <c r="AL414" s="5"/>
      <c r="AM414" s="5"/>
      <c r="AN414" s="5"/>
      <c r="AO414" s="5"/>
      <c r="AP414" s="5"/>
      <c r="AQ414" s="5"/>
      <c r="AR414" s="5"/>
      <c r="AS414" s="5"/>
    </row>
    <row r="415" spans="1:45" s="2" customFormat="1" ht="15">
      <c r="A415" s="391"/>
      <c r="B415" s="392"/>
      <c r="C415" s="393"/>
      <c r="D415" s="393"/>
      <c r="E415" s="393"/>
      <c r="F415" s="393"/>
      <c r="G415" s="393"/>
      <c r="H415" s="394"/>
      <c r="I415" s="394"/>
      <c r="J415" s="394"/>
      <c r="K415" s="394"/>
      <c r="L415" s="394"/>
      <c r="M415" s="394"/>
      <c r="N415" s="313">
        <f>IF(IF(I415&lt;'Checklist Parameters'!$H$22,0,($I415-$L415))&lt;0,0,IF(I415&lt;'Checklist Parameters'!$H$22,0,($I415-$L415)))</f>
        <v>0</v>
      </c>
      <c r="O415" s="394"/>
      <c r="P415" s="395"/>
      <c r="Q415" s="316">
        <f t="shared" si="37"/>
        <v>0</v>
      </c>
      <c r="R415" s="87">
        <f t="shared" si="38"/>
        <v>0</v>
      </c>
      <c r="S415" s="87">
        <f>IF('Checklist Parameters'!$H$60&lt;0.2,0.2,'Checklist Parameters'!$H$60)</f>
        <v>0.72</v>
      </c>
      <c r="T415" s="88">
        <f>IF($O415="",IF('Checklist District ID'!$C$43="Y",MAX($R415:$S415)*$I415,SUM($R415:$S415)*$I415),IF(O415&gt;0,Q415*S415))</f>
        <v>0</v>
      </c>
      <c r="U415" s="88">
        <f>IF(Q415&gt;0,((I415-T415)*'Formula Matrix'!$E$39),0)</f>
        <v>0</v>
      </c>
      <c r="V415" s="88">
        <f t="shared" si="39"/>
        <v>0</v>
      </c>
      <c r="W415" s="88">
        <f>IF(V415&gt;0,(V415*'Checklist Parameters'!$H$35),0)</f>
        <v>0</v>
      </c>
      <c r="X415" s="85">
        <f t="shared" si="40"/>
        <v>0</v>
      </c>
      <c r="Y415" s="148">
        <f>IF('Checklist Parameters'!$H$102&lt;&gt;"",(I415/43560)*'Checklist Parameters'!$H$102,"N/A")</f>
        <v>0</v>
      </c>
      <c r="Z415" s="154" t="str">
        <f>IF('Checklist Parameters'!$H$58&lt;&gt;"",((I415*'Checklist Parameters'!$H$58)*'Checklist Parameters'!$H$35)/1000,"N/A")</f>
        <v>N/A</v>
      </c>
      <c r="AA415" s="154">
        <f>IF('Checklist Parameters'!$H$101&lt;&gt;"",IFERROR(I415/'Checklist Parameters'!$H$101,0),"N/A")</f>
        <v>0</v>
      </c>
      <c r="AB415" s="148" t="str">
        <f>IF('Checklist Parameters'!$H$43&lt;&gt;"",(I415*'Checklist Parameters'!$H$43)/1000,"N/A")</f>
        <v>N/A</v>
      </c>
      <c r="AC415" s="85">
        <f>IF('Checklist Parameters'!$H$16="",$X415,IF(AND('Checklist Parameters'!$H$16&lt;$X415,'Checklist Parameters'!$H$16&gt;=3),'Checklist Parameters'!$H$16,IF(AND('Checklist Parameters'!$H$16&lt;$X415,'Checklist Parameters'!$H$16&lt;3),0,$X415)))</f>
        <v>0</v>
      </c>
      <c r="AD415" s="85" t="str">
        <f>IF(AND(I415&lt;'Checklist Parameters'!$H$22,$I415&lt;&gt;0),"Y","")</f>
        <v/>
      </c>
      <c r="AE415" s="85" t="str">
        <f>IF($AD415="Y",0,IF('Checklist Parameters'!$H$25="","&lt;no limit&gt;",ROUNDDOWN((($I415-'Checklist Parameters'!$H$24)/'Checklist Parameters'!$H$25)+1,0)))</f>
        <v>&lt;no limit&gt;</v>
      </c>
      <c r="AF415" s="174">
        <f t="shared" si="41"/>
        <v>0</v>
      </c>
      <c r="AG415" s="85">
        <f t="shared" si="36"/>
        <v>0</v>
      </c>
      <c r="AH415" s="5"/>
      <c r="AI415" s="5"/>
      <c r="AJ415" s="5"/>
      <c r="AK415" s="5"/>
      <c r="AL415" s="5"/>
      <c r="AM415" s="5"/>
      <c r="AN415" s="5"/>
      <c r="AO415" s="5"/>
      <c r="AP415" s="5"/>
      <c r="AQ415" s="5"/>
      <c r="AR415" s="5"/>
      <c r="AS415" s="5"/>
    </row>
    <row r="416" spans="1:45" s="2" customFormat="1" ht="15">
      <c r="A416" s="391"/>
      <c r="B416" s="392"/>
      <c r="C416" s="393"/>
      <c r="D416" s="393"/>
      <c r="E416" s="393"/>
      <c r="F416" s="393"/>
      <c r="G416" s="393"/>
      <c r="H416" s="394"/>
      <c r="I416" s="394"/>
      <c r="J416" s="394"/>
      <c r="K416" s="394"/>
      <c r="L416" s="394"/>
      <c r="M416" s="394"/>
      <c r="N416" s="313">
        <f>IF(IF(I416&lt;'Checklist Parameters'!$H$22,0,($I416-$L416))&lt;0,0,IF(I416&lt;'Checklist Parameters'!$H$22,0,($I416-$L416)))</f>
        <v>0</v>
      </c>
      <c r="O416" s="394"/>
      <c r="P416" s="395"/>
      <c r="Q416" s="316">
        <f t="shared" si="37"/>
        <v>0</v>
      </c>
      <c r="R416" s="87">
        <f t="shared" si="38"/>
        <v>0</v>
      </c>
      <c r="S416" s="87">
        <f>IF('Checklist Parameters'!$H$60&lt;0.2,0.2,'Checklist Parameters'!$H$60)</f>
        <v>0.72</v>
      </c>
      <c r="T416" s="88">
        <f>IF($O416="",IF('Checklist District ID'!$C$43="Y",MAX($R416:$S416)*$I416,SUM($R416:$S416)*$I416),IF(O416&gt;0,Q416*S416))</f>
        <v>0</v>
      </c>
      <c r="U416" s="88">
        <f>IF(Q416&gt;0,((I416-T416)*'Formula Matrix'!$E$39),0)</f>
        <v>0</v>
      </c>
      <c r="V416" s="88">
        <f t="shared" si="39"/>
        <v>0</v>
      </c>
      <c r="W416" s="88">
        <f>IF(V416&gt;0,(V416*'Checklist Parameters'!$H$35),0)</f>
        <v>0</v>
      </c>
      <c r="X416" s="85">
        <f t="shared" si="40"/>
        <v>0</v>
      </c>
      <c r="Y416" s="148">
        <f>IF('Checklist Parameters'!$H$102&lt;&gt;"",(I416/43560)*'Checklist Parameters'!$H$102,"N/A")</f>
        <v>0</v>
      </c>
      <c r="Z416" s="154" t="str">
        <f>IF('Checklist Parameters'!$H$58&lt;&gt;"",((I416*'Checklist Parameters'!$H$58)*'Checklist Parameters'!$H$35)/1000,"N/A")</f>
        <v>N/A</v>
      </c>
      <c r="AA416" s="154">
        <f>IF('Checklist Parameters'!$H$101&lt;&gt;"",IFERROR(I416/'Checklist Parameters'!$H$101,0),"N/A")</f>
        <v>0</v>
      </c>
      <c r="AB416" s="148" t="str">
        <f>IF('Checklist Parameters'!$H$43&lt;&gt;"",(I416*'Checklist Parameters'!$H$43)/1000,"N/A")</f>
        <v>N/A</v>
      </c>
      <c r="AC416" s="85">
        <f>IF('Checklist Parameters'!$H$16="",$X416,IF(AND('Checklist Parameters'!$H$16&lt;$X416,'Checklist Parameters'!$H$16&gt;=3),'Checklist Parameters'!$H$16,IF(AND('Checklist Parameters'!$H$16&lt;$X416,'Checklist Parameters'!$H$16&lt;3),0,$X416)))</f>
        <v>0</v>
      </c>
      <c r="AD416" s="85" t="str">
        <f>IF(AND(I416&lt;'Checklist Parameters'!$H$22,$I416&lt;&gt;0),"Y","")</f>
        <v/>
      </c>
      <c r="AE416" s="85" t="str">
        <f>IF($AD416="Y",0,IF('Checklist Parameters'!$H$25="","&lt;no limit&gt;",ROUNDDOWN((($I416-'Checklist Parameters'!$H$24)/'Checklist Parameters'!$H$25)+1,0)))</f>
        <v>&lt;no limit&gt;</v>
      </c>
      <c r="AF416" s="174">
        <f t="shared" si="41"/>
        <v>0</v>
      </c>
      <c r="AG416" s="85">
        <f t="shared" si="36"/>
        <v>0</v>
      </c>
      <c r="AH416" s="5"/>
      <c r="AI416" s="5"/>
      <c r="AJ416" s="5"/>
      <c r="AK416" s="5"/>
      <c r="AL416" s="5"/>
      <c r="AM416" s="5"/>
      <c r="AN416" s="5"/>
      <c r="AO416" s="5"/>
      <c r="AP416" s="5"/>
      <c r="AQ416" s="5"/>
      <c r="AR416" s="5"/>
      <c r="AS416" s="5"/>
    </row>
    <row r="417" spans="1:45" s="2" customFormat="1" ht="15">
      <c r="A417" s="391"/>
      <c r="B417" s="392"/>
      <c r="C417" s="393"/>
      <c r="D417" s="393"/>
      <c r="E417" s="393"/>
      <c r="F417" s="393"/>
      <c r="G417" s="393"/>
      <c r="H417" s="394"/>
      <c r="I417" s="394"/>
      <c r="J417" s="394"/>
      <c r="K417" s="394"/>
      <c r="L417" s="394"/>
      <c r="M417" s="394"/>
      <c r="N417" s="313">
        <f>IF(IF(I417&lt;'Checklist Parameters'!$H$22,0,($I417-$L417))&lt;0,0,IF(I417&lt;'Checklist Parameters'!$H$22,0,($I417-$L417)))</f>
        <v>0</v>
      </c>
      <c r="O417" s="394"/>
      <c r="P417" s="395"/>
      <c r="Q417" s="316">
        <f t="shared" si="37"/>
        <v>0</v>
      </c>
      <c r="R417" s="87">
        <f t="shared" si="38"/>
        <v>0</v>
      </c>
      <c r="S417" s="87">
        <f>IF('Checklist Parameters'!$H$60&lt;0.2,0.2,'Checklist Parameters'!$H$60)</f>
        <v>0.72</v>
      </c>
      <c r="T417" s="88">
        <f>IF($O417="",IF('Checklist District ID'!$C$43="Y",MAX($R417:$S417)*$I417,SUM($R417:$S417)*$I417),IF(O417&gt;0,Q417*S417))</f>
        <v>0</v>
      </c>
      <c r="U417" s="88">
        <f>IF(Q417&gt;0,((I417-T417)*'Formula Matrix'!$E$39),0)</f>
        <v>0</v>
      </c>
      <c r="V417" s="88">
        <f t="shared" si="39"/>
        <v>0</v>
      </c>
      <c r="W417" s="88">
        <f>IF(V417&gt;0,(V417*'Checklist Parameters'!$H$35),0)</f>
        <v>0</v>
      </c>
      <c r="X417" s="85">
        <f t="shared" si="40"/>
        <v>0</v>
      </c>
      <c r="Y417" s="148">
        <f>IF('Checklist Parameters'!$H$102&lt;&gt;"",(I417/43560)*'Checklist Parameters'!$H$102,"N/A")</f>
        <v>0</v>
      </c>
      <c r="Z417" s="154" t="str">
        <f>IF('Checklist Parameters'!$H$58&lt;&gt;"",((I417*'Checklist Parameters'!$H$58)*'Checklist Parameters'!$H$35)/1000,"N/A")</f>
        <v>N/A</v>
      </c>
      <c r="AA417" s="154">
        <f>IF('Checklist Parameters'!$H$101&lt;&gt;"",IFERROR(I417/'Checklist Parameters'!$H$101,0),"N/A")</f>
        <v>0</v>
      </c>
      <c r="AB417" s="148" t="str">
        <f>IF('Checklist Parameters'!$H$43&lt;&gt;"",(I417*'Checklist Parameters'!$H$43)/1000,"N/A")</f>
        <v>N/A</v>
      </c>
      <c r="AC417" s="85">
        <f>IF('Checklist Parameters'!$H$16="",$X417,IF(AND('Checklist Parameters'!$H$16&lt;$X417,'Checklist Parameters'!$H$16&gt;=3),'Checklist Parameters'!$H$16,IF(AND('Checklist Parameters'!$H$16&lt;$X417,'Checklist Parameters'!$H$16&lt;3),0,$X417)))</f>
        <v>0</v>
      </c>
      <c r="AD417" s="85" t="str">
        <f>IF(AND(I417&lt;'Checklist Parameters'!$H$22,$I417&lt;&gt;0),"Y","")</f>
        <v/>
      </c>
      <c r="AE417" s="85" t="str">
        <f>IF($AD417="Y",0,IF('Checklist Parameters'!$H$25="","&lt;no limit&gt;",ROUNDDOWN((($I417-'Checklist Parameters'!$H$24)/'Checklist Parameters'!$H$25)+1,0)))</f>
        <v>&lt;no limit&gt;</v>
      </c>
      <c r="AF417" s="174">
        <f t="shared" si="41"/>
        <v>0</v>
      </c>
      <c r="AG417" s="85">
        <f t="shared" si="36"/>
        <v>0</v>
      </c>
      <c r="AH417" s="5"/>
      <c r="AI417" s="5"/>
      <c r="AJ417" s="5"/>
      <c r="AK417" s="5"/>
      <c r="AL417" s="5"/>
      <c r="AM417" s="5"/>
      <c r="AN417" s="5"/>
      <c r="AO417" s="5"/>
      <c r="AP417" s="5"/>
      <c r="AQ417" s="5"/>
      <c r="AR417" s="5"/>
      <c r="AS417" s="5"/>
    </row>
    <row r="418" spans="1:45" s="2" customFormat="1" ht="15">
      <c r="A418" s="391"/>
      <c r="B418" s="392"/>
      <c r="C418" s="393"/>
      <c r="D418" s="393"/>
      <c r="E418" s="393"/>
      <c r="F418" s="393"/>
      <c r="G418" s="393"/>
      <c r="H418" s="394"/>
      <c r="I418" s="394"/>
      <c r="J418" s="394"/>
      <c r="K418" s="394"/>
      <c r="L418" s="394"/>
      <c r="M418" s="394"/>
      <c r="N418" s="313">
        <f>IF(IF(I418&lt;'Checklist Parameters'!$H$22,0,($I418-$L418))&lt;0,0,IF(I418&lt;'Checklist Parameters'!$H$22,0,($I418-$L418)))</f>
        <v>0</v>
      </c>
      <c r="O418" s="394"/>
      <c r="P418" s="395"/>
      <c r="Q418" s="316">
        <f t="shared" si="37"/>
        <v>0</v>
      </c>
      <c r="R418" s="87">
        <f t="shared" si="38"/>
        <v>0</v>
      </c>
      <c r="S418" s="87">
        <f>IF('Checklist Parameters'!$H$60&lt;0.2,0.2,'Checklist Parameters'!$H$60)</f>
        <v>0.72</v>
      </c>
      <c r="T418" s="88">
        <f>IF($O418="",IF('Checklist District ID'!$C$43="Y",MAX($R418:$S418)*$I418,SUM($R418:$S418)*$I418),IF(O418&gt;0,Q418*S418))</f>
        <v>0</v>
      </c>
      <c r="U418" s="88">
        <f>IF(Q418&gt;0,((I418-T418)*'Formula Matrix'!$E$39),0)</f>
        <v>0</v>
      </c>
      <c r="V418" s="88">
        <f t="shared" si="39"/>
        <v>0</v>
      </c>
      <c r="W418" s="88">
        <f>IF(V418&gt;0,(V418*'Checklist Parameters'!$H$35),0)</f>
        <v>0</v>
      </c>
      <c r="X418" s="85">
        <f t="shared" si="40"/>
        <v>0</v>
      </c>
      <c r="Y418" s="148">
        <f>IF('Checklist Parameters'!$H$102&lt;&gt;"",(I418/43560)*'Checklist Parameters'!$H$102,"N/A")</f>
        <v>0</v>
      </c>
      <c r="Z418" s="154" t="str">
        <f>IF('Checklist Parameters'!$H$58&lt;&gt;"",((I418*'Checklist Parameters'!$H$58)*'Checklist Parameters'!$H$35)/1000,"N/A")</f>
        <v>N/A</v>
      </c>
      <c r="AA418" s="154">
        <f>IF('Checklist Parameters'!$H$101&lt;&gt;"",IFERROR(I418/'Checklist Parameters'!$H$101,0),"N/A")</f>
        <v>0</v>
      </c>
      <c r="AB418" s="148" t="str">
        <f>IF('Checklist Parameters'!$H$43&lt;&gt;"",(I418*'Checklist Parameters'!$H$43)/1000,"N/A")</f>
        <v>N/A</v>
      </c>
      <c r="AC418" s="85">
        <f>IF('Checklist Parameters'!$H$16="",$X418,IF(AND('Checklist Parameters'!$H$16&lt;$X418,'Checklist Parameters'!$H$16&gt;=3),'Checklist Parameters'!$H$16,IF(AND('Checklist Parameters'!$H$16&lt;$X418,'Checklist Parameters'!$H$16&lt;3),0,$X418)))</f>
        <v>0</v>
      </c>
      <c r="AD418" s="85" t="str">
        <f>IF(AND(I418&lt;'Checklist Parameters'!$H$22,$I418&lt;&gt;0),"Y","")</f>
        <v/>
      </c>
      <c r="AE418" s="85" t="str">
        <f>IF($AD418="Y",0,IF('Checklist Parameters'!$H$25="","&lt;no limit&gt;",ROUNDDOWN((($I418-'Checklist Parameters'!$H$24)/'Checklist Parameters'!$H$25)+1,0)))</f>
        <v>&lt;no limit&gt;</v>
      </c>
      <c r="AF418" s="174">
        <f t="shared" si="41"/>
        <v>0</v>
      </c>
      <c r="AG418" s="85">
        <f t="shared" si="36"/>
        <v>0</v>
      </c>
      <c r="AH418" s="5"/>
      <c r="AI418" s="5"/>
      <c r="AJ418" s="5"/>
      <c r="AK418" s="5"/>
      <c r="AL418" s="5"/>
      <c r="AM418" s="5"/>
      <c r="AN418" s="5"/>
      <c r="AO418" s="5"/>
      <c r="AP418" s="5"/>
      <c r="AQ418" s="5"/>
      <c r="AR418" s="5"/>
      <c r="AS418" s="5"/>
    </row>
    <row r="419" spans="1:45" s="2" customFormat="1" ht="15">
      <c r="A419" s="391"/>
      <c r="B419" s="392"/>
      <c r="C419" s="393"/>
      <c r="D419" s="393"/>
      <c r="E419" s="393"/>
      <c r="F419" s="393"/>
      <c r="G419" s="393"/>
      <c r="H419" s="394"/>
      <c r="I419" s="394"/>
      <c r="J419" s="394"/>
      <c r="K419" s="394"/>
      <c r="L419" s="394"/>
      <c r="M419" s="394"/>
      <c r="N419" s="313">
        <f>IF(IF(I419&lt;'Checklist Parameters'!$H$22,0,($I419-$L419))&lt;0,0,IF(I419&lt;'Checklist Parameters'!$H$22,0,($I419-$L419)))</f>
        <v>0</v>
      </c>
      <c r="O419" s="394"/>
      <c r="P419" s="395"/>
      <c r="Q419" s="316">
        <f t="shared" si="37"/>
        <v>0</v>
      </c>
      <c r="R419" s="87">
        <f t="shared" si="38"/>
        <v>0</v>
      </c>
      <c r="S419" s="87">
        <f>IF('Checklist Parameters'!$H$60&lt;0.2,0.2,'Checklist Parameters'!$H$60)</f>
        <v>0.72</v>
      </c>
      <c r="T419" s="88">
        <f>IF($O419="",IF('Checklist District ID'!$C$43="Y",MAX($R419:$S419)*$I419,SUM($R419:$S419)*$I419),IF(O419&gt;0,Q419*S419))</f>
        <v>0</v>
      </c>
      <c r="U419" s="88">
        <f>IF(Q419&gt;0,((I419-T419)*'Formula Matrix'!$E$39),0)</f>
        <v>0</v>
      </c>
      <c r="V419" s="88">
        <f t="shared" si="39"/>
        <v>0</v>
      </c>
      <c r="W419" s="88">
        <f>IF(V419&gt;0,(V419*'Checklist Parameters'!$H$35),0)</f>
        <v>0</v>
      </c>
      <c r="X419" s="85">
        <f t="shared" si="40"/>
        <v>0</v>
      </c>
      <c r="Y419" s="148">
        <f>IF('Checklist Parameters'!$H$102&lt;&gt;"",(I419/43560)*'Checklist Parameters'!$H$102,"N/A")</f>
        <v>0</v>
      </c>
      <c r="Z419" s="154" t="str">
        <f>IF('Checklist Parameters'!$H$58&lt;&gt;"",((I419*'Checklist Parameters'!$H$58)*'Checklist Parameters'!$H$35)/1000,"N/A")</f>
        <v>N/A</v>
      </c>
      <c r="AA419" s="154">
        <f>IF('Checklist Parameters'!$H$101&lt;&gt;"",IFERROR(I419/'Checklist Parameters'!$H$101,0),"N/A")</f>
        <v>0</v>
      </c>
      <c r="AB419" s="148" t="str">
        <f>IF('Checklist Parameters'!$H$43&lt;&gt;"",(I419*'Checklist Parameters'!$H$43)/1000,"N/A")</f>
        <v>N/A</v>
      </c>
      <c r="AC419" s="85">
        <f>IF('Checklist Parameters'!$H$16="",$X419,IF(AND('Checklist Parameters'!$H$16&lt;$X419,'Checklist Parameters'!$H$16&gt;=3),'Checklist Parameters'!$H$16,IF(AND('Checklist Parameters'!$H$16&lt;$X419,'Checklist Parameters'!$H$16&lt;3),0,$X419)))</f>
        <v>0</v>
      </c>
      <c r="AD419" s="85" t="str">
        <f>IF(AND(I419&lt;'Checklist Parameters'!$H$22,$I419&lt;&gt;0),"Y","")</f>
        <v/>
      </c>
      <c r="AE419" s="85" t="str">
        <f>IF($AD419="Y",0,IF('Checklist Parameters'!$H$25="","&lt;no limit&gt;",ROUNDDOWN((($I419-'Checklist Parameters'!$H$24)/'Checklist Parameters'!$H$25)+1,0)))</f>
        <v>&lt;no limit&gt;</v>
      </c>
      <c r="AF419" s="174">
        <f t="shared" si="41"/>
        <v>0</v>
      </c>
      <c r="AG419" s="85">
        <f t="shared" si="36"/>
        <v>0</v>
      </c>
      <c r="AH419" s="5"/>
      <c r="AI419" s="5"/>
      <c r="AJ419" s="5"/>
      <c r="AK419" s="5"/>
      <c r="AL419" s="5"/>
      <c r="AM419" s="5"/>
      <c r="AN419" s="5"/>
      <c r="AO419" s="5"/>
      <c r="AP419" s="5"/>
      <c r="AQ419" s="5"/>
      <c r="AR419" s="5"/>
      <c r="AS419" s="5"/>
    </row>
    <row r="420" spans="1:45" s="2" customFormat="1" ht="15">
      <c r="A420" s="391"/>
      <c r="B420" s="392"/>
      <c r="C420" s="393"/>
      <c r="D420" s="393"/>
      <c r="E420" s="393"/>
      <c r="F420" s="393"/>
      <c r="G420" s="393"/>
      <c r="H420" s="394"/>
      <c r="I420" s="394"/>
      <c r="J420" s="394"/>
      <c r="K420" s="394"/>
      <c r="L420" s="394"/>
      <c r="M420" s="394"/>
      <c r="N420" s="313">
        <f>IF(IF(I420&lt;'Checklist Parameters'!$H$22,0,($I420-$L420))&lt;0,0,IF(I420&lt;'Checklist Parameters'!$H$22,0,($I420-$L420)))</f>
        <v>0</v>
      </c>
      <c r="O420" s="394"/>
      <c r="P420" s="395"/>
      <c r="Q420" s="316">
        <f t="shared" si="37"/>
        <v>0</v>
      </c>
      <c r="R420" s="87">
        <f t="shared" si="38"/>
        <v>0</v>
      </c>
      <c r="S420" s="87">
        <f>IF('Checklist Parameters'!$H$60&lt;0.2,0.2,'Checklist Parameters'!$H$60)</f>
        <v>0.72</v>
      </c>
      <c r="T420" s="88">
        <f>IF($O420="",IF('Checklist District ID'!$C$43="Y",MAX($R420:$S420)*$I420,SUM($R420:$S420)*$I420),IF(O420&gt;0,Q420*S420))</f>
        <v>0</v>
      </c>
      <c r="U420" s="88">
        <f>IF(Q420&gt;0,((I420-T420)*'Formula Matrix'!$E$39),0)</f>
        <v>0</v>
      </c>
      <c r="V420" s="88">
        <f t="shared" si="39"/>
        <v>0</v>
      </c>
      <c r="W420" s="88">
        <f>IF(V420&gt;0,(V420*'Checklist Parameters'!$H$35),0)</f>
        <v>0</v>
      </c>
      <c r="X420" s="85">
        <f t="shared" si="40"/>
        <v>0</v>
      </c>
      <c r="Y420" s="148">
        <f>IF('Checklist Parameters'!$H$102&lt;&gt;"",(I420/43560)*'Checklist Parameters'!$H$102,"N/A")</f>
        <v>0</v>
      </c>
      <c r="Z420" s="154" t="str">
        <f>IF('Checklist Parameters'!$H$58&lt;&gt;"",((I420*'Checklist Parameters'!$H$58)*'Checklist Parameters'!$H$35)/1000,"N/A")</f>
        <v>N/A</v>
      </c>
      <c r="AA420" s="154">
        <f>IF('Checklist Parameters'!$H$101&lt;&gt;"",IFERROR(I420/'Checklist Parameters'!$H$101,0),"N/A")</f>
        <v>0</v>
      </c>
      <c r="AB420" s="148" t="str">
        <f>IF('Checklist Parameters'!$H$43&lt;&gt;"",(I420*'Checklist Parameters'!$H$43)/1000,"N/A")</f>
        <v>N/A</v>
      </c>
      <c r="AC420" s="85">
        <f>IF('Checklist Parameters'!$H$16="",$X420,IF(AND('Checklist Parameters'!$H$16&lt;$X420,'Checklist Parameters'!$H$16&gt;=3),'Checklist Parameters'!$H$16,IF(AND('Checklist Parameters'!$H$16&lt;$X420,'Checklist Parameters'!$H$16&lt;3),0,$X420)))</f>
        <v>0</v>
      </c>
      <c r="AD420" s="85" t="str">
        <f>IF(AND(I420&lt;'Checklist Parameters'!$H$22,$I420&lt;&gt;0),"Y","")</f>
        <v/>
      </c>
      <c r="AE420" s="85" t="str">
        <f>IF($AD420="Y",0,IF('Checklist Parameters'!$H$25="","&lt;no limit&gt;",ROUNDDOWN((($I420-'Checklist Parameters'!$H$24)/'Checklist Parameters'!$H$25)+1,0)))</f>
        <v>&lt;no limit&gt;</v>
      </c>
      <c r="AF420" s="174">
        <f t="shared" si="41"/>
        <v>0</v>
      </c>
      <c r="AG420" s="85">
        <f t="shared" si="36"/>
        <v>0</v>
      </c>
      <c r="AH420" s="5"/>
      <c r="AI420" s="5"/>
      <c r="AJ420" s="5"/>
      <c r="AK420" s="5"/>
      <c r="AL420" s="5"/>
      <c r="AM420" s="5"/>
      <c r="AN420" s="5"/>
      <c r="AO420" s="5"/>
      <c r="AP420" s="5"/>
      <c r="AQ420" s="5"/>
      <c r="AR420" s="5"/>
      <c r="AS420" s="5"/>
    </row>
    <row r="421" spans="1:45" s="2" customFormat="1" ht="15">
      <c r="A421" s="391"/>
      <c r="B421" s="392"/>
      <c r="C421" s="393"/>
      <c r="D421" s="393"/>
      <c r="E421" s="393"/>
      <c r="F421" s="393"/>
      <c r="G421" s="393"/>
      <c r="H421" s="394"/>
      <c r="I421" s="394"/>
      <c r="J421" s="394"/>
      <c r="K421" s="394"/>
      <c r="L421" s="394"/>
      <c r="M421" s="394"/>
      <c r="N421" s="313">
        <f>IF(IF(I421&lt;'Checklist Parameters'!$H$22,0,($I421-$L421))&lt;0,0,IF(I421&lt;'Checklist Parameters'!$H$22,0,($I421-$L421)))</f>
        <v>0</v>
      </c>
      <c r="O421" s="394"/>
      <c r="P421" s="395"/>
      <c r="Q421" s="316">
        <f t="shared" si="37"/>
        <v>0</v>
      </c>
      <c r="R421" s="87">
        <f t="shared" si="38"/>
        <v>0</v>
      </c>
      <c r="S421" s="87">
        <f>IF('Checklist Parameters'!$H$60&lt;0.2,0.2,'Checklist Parameters'!$H$60)</f>
        <v>0.72</v>
      </c>
      <c r="T421" s="88">
        <f>IF($O421="",IF('Checklist District ID'!$C$43="Y",MAX($R421:$S421)*$I421,SUM($R421:$S421)*$I421),IF(O421&gt;0,Q421*S421))</f>
        <v>0</v>
      </c>
      <c r="U421" s="88">
        <f>IF(Q421&gt;0,((I421-T421)*'Formula Matrix'!$E$39),0)</f>
        <v>0</v>
      </c>
      <c r="V421" s="88">
        <f t="shared" si="39"/>
        <v>0</v>
      </c>
      <c r="W421" s="88">
        <f>IF(V421&gt;0,(V421*'Checklist Parameters'!$H$35),0)</f>
        <v>0</v>
      </c>
      <c r="X421" s="85">
        <f t="shared" si="40"/>
        <v>0</v>
      </c>
      <c r="Y421" s="148">
        <f>IF('Checklist Parameters'!$H$102&lt;&gt;"",(I421/43560)*'Checklist Parameters'!$H$102,"N/A")</f>
        <v>0</v>
      </c>
      <c r="Z421" s="154" t="str">
        <f>IF('Checklist Parameters'!$H$58&lt;&gt;"",((I421*'Checklist Parameters'!$H$58)*'Checklist Parameters'!$H$35)/1000,"N/A")</f>
        <v>N/A</v>
      </c>
      <c r="AA421" s="154">
        <f>IF('Checklist Parameters'!$H$101&lt;&gt;"",IFERROR(I421/'Checklist Parameters'!$H$101,0),"N/A")</f>
        <v>0</v>
      </c>
      <c r="AB421" s="148" t="str">
        <f>IF('Checklist Parameters'!$H$43&lt;&gt;"",(I421*'Checklist Parameters'!$H$43)/1000,"N/A")</f>
        <v>N/A</v>
      </c>
      <c r="AC421" s="85">
        <f>IF('Checklist Parameters'!$H$16="",$X421,IF(AND('Checklist Parameters'!$H$16&lt;$X421,'Checklist Parameters'!$H$16&gt;=3),'Checklist Parameters'!$H$16,IF(AND('Checklist Parameters'!$H$16&lt;$X421,'Checklist Parameters'!$H$16&lt;3),0,$X421)))</f>
        <v>0</v>
      </c>
      <c r="AD421" s="85" t="str">
        <f>IF(AND(I421&lt;'Checklist Parameters'!$H$22,$I421&lt;&gt;0),"Y","")</f>
        <v/>
      </c>
      <c r="AE421" s="85" t="str">
        <f>IF($AD421="Y",0,IF('Checklist Parameters'!$H$25="","&lt;no limit&gt;",ROUNDDOWN((($I421-'Checklist Parameters'!$H$24)/'Checklist Parameters'!$H$25)+1,0)))</f>
        <v>&lt;no limit&gt;</v>
      </c>
      <c r="AF421" s="174">
        <f t="shared" si="41"/>
        <v>0</v>
      </c>
      <c r="AG421" s="85">
        <f t="shared" si="36"/>
        <v>0</v>
      </c>
      <c r="AH421" s="5"/>
      <c r="AI421" s="5"/>
      <c r="AJ421" s="5"/>
      <c r="AK421" s="5"/>
      <c r="AL421" s="5"/>
      <c r="AM421" s="5"/>
      <c r="AN421" s="5"/>
      <c r="AO421" s="5"/>
      <c r="AP421" s="5"/>
      <c r="AQ421" s="5"/>
      <c r="AR421" s="5"/>
      <c r="AS421" s="5"/>
    </row>
    <row r="422" spans="1:45" s="2" customFormat="1" ht="15">
      <c r="A422" s="391"/>
      <c r="B422" s="392"/>
      <c r="C422" s="393"/>
      <c r="D422" s="393"/>
      <c r="E422" s="393"/>
      <c r="F422" s="393"/>
      <c r="G422" s="393"/>
      <c r="H422" s="394"/>
      <c r="I422" s="394"/>
      <c r="J422" s="394"/>
      <c r="K422" s="394"/>
      <c r="L422" s="394"/>
      <c r="M422" s="394"/>
      <c r="N422" s="313">
        <f>IF(IF(I422&lt;'Checklist Parameters'!$H$22,0,($I422-$L422))&lt;0,0,IF(I422&lt;'Checklist Parameters'!$H$22,0,($I422-$L422)))</f>
        <v>0</v>
      </c>
      <c r="O422" s="394"/>
      <c r="P422" s="395"/>
      <c r="Q422" s="316">
        <f t="shared" si="37"/>
        <v>0</v>
      </c>
      <c r="R422" s="87">
        <f t="shared" si="38"/>
        <v>0</v>
      </c>
      <c r="S422" s="87">
        <f>IF('Checklist Parameters'!$H$60&lt;0.2,0.2,'Checklist Parameters'!$H$60)</f>
        <v>0.72</v>
      </c>
      <c r="T422" s="88">
        <f>IF($O422="",IF('Checklist District ID'!$C$43="Y",MAX($R422:$S422)*$I422,SUM($R422:$S422)*$I422),IF(O422&gt;0,Q422*S422))</f>
        <v>0</v>
      </c>
      <c r="U422" s="88">
        <f>IF(Q422&gt;0,((I422-T422)*'Formula Matrix'!$E$39),0)</f>
        <v>0</v>
      </c>
      <c r="V422" s="88">
        <f t="shared" si="39"/>
        <v>0</v>
      </c>
      <c r="W422" s="88">
        <f>IF(V422&gt;0,(V422*'Checklist Parameters'!$H$35),0)</f>
        <v>0</v>
      </c>
      <c r="X422" s="85">
        <f t="shared" si="40"/>
        <v>0</v>
      </c>
      <c r="Y422" s="148">
        <f>IF('Checklist Parameters'!$H$102&lt;&gt;"",(I422/43560)*'Checklist Parameters'!$H$102,"N/A")</f>
        <v>0</v>
      </c>
      <c r="Z422" s="154" t="str">
        <f>IF('Checklist Parameters'!$H$58&lt;&gt;"",((I422*'Checklist Parameters'!$H$58)*'Checklist Parameters'!$H$35)/1000,"N/A")</f>
        <v>N/A</v>
      </c>
      <c r="AA422" s="154">
        <f>IF('Checklist Parameters'!$H$101&lt;&gt;"",IFERROR(I422/'Checklist Parameters'!$H$101,0),"N/A")</f>
        <v>0</v>
      </c>
      <c r="AB422" s="148" t="str">
        <f>IF('Checklist Parameters'!$H$43&lt;&gt;"",(I422*'Checklist Parameters'!$H$43)/1000,"N/A")</f>
        <v>N/A</v>
      </c>
      <c r="AC422" s="85">
        <f>IF('Checklist Parameters'!$H$16="",$X422,IF(AND('Checklist Parameters'!$H$16&lt;$X422,'Checklist Parameters'!$H$16&gt;=3),'Checklist Parameters'!$H$16,IF(AND('Checklist Parameters'!$H$16&lt;$X422,'Checklist Parameters'!$H$16&lt;3),0,$X422)))</f>
        <v>0</v>
      </c>
      <c r="AD422" s="85" t="str">
        <f>IF(AND(I422&lt;'Checklist Parameters'!$H$22,$I422&lt;&gt;0),"Y","")</f>
        <v/>
      </c>
      <c r="AE422" s="85" t="str">
        <f>IF($AD422="Y",0,IF('Checklist Parameters'!$H$25="","&lt;no limit&gt;",ROUNDDOWN((($I422-'Checklist Parameters'!$H$24)/'Checklist Parameters'!$H$25)+1,0)))</f>
        <v>&lt;no limit&gt;</v>
      </c>
      <c r="AF422" s="174">
        <f t="shared" si="41"/>
        <v>0</v>
      </c>
      <c r="AG422" s="85">
        <f t="shared" si="36"/>
        <v>0</v>
      </c>
      <c r="AH422" s="5"/>
      <c r="AI422" s="5"/>
      <c r="AJ422" s="5"/>
      <c r="AK422" s="5"/>
      <c r="AL422" s="5"/>
      <c r="AM422" s="5"/>
      <c r="AN422" s="5"/>
      <c r="AO422" s="5"/>
      <c r="AP422" s="5"/>
      <c r="AQ422" s="5"/>
      <c r="AR422" s="5"/>
      <c r="AS422" s="5"/>
    </row>
    <row r="423" spans="1:45" s="2" customFormat="1" ht="15">
      <c r="A423" s="391"/>
      <c r="B423" s="392"/>
      <c r="C423" s="393"/>
      <c r="D423" s="393"/>
      <c r="E423" s="393"/>
      <c r="F423" s="393"/>
      <c r="G423" s="393"/>
      <c r="H423" s="394"/>
      <c r="I423" s="394"/>
      <c r="J423" s="394"/>
      <c r="K423" s="394"/>
      <c r="L423" s="394"/>
      <c r="M423" s="394"/>
      <c r="N423" s="313">
        <f>IF(IF(I423&lt;'Checklist Parameters'!$H$22,0,($I423-$L423))&lt;0,0,IF(I423&lt;'Checklist Parameters'!$H$22,0,($I423-$L423)))</f>
        <v>0</v>
      </c>
      <c r="O423" s="394"/>
      <c r="P423" s="395"/>
      <c r="Q423" s="316">
        <f t="shared" si="37"/>
        <v>0</v>
      </c>
      <c r="R423" s="87">
        <f t="shared" si="38"/>
        <v>0</v>
      </c>
      <c r="S423" s="87">
        <f>IF('Checklist Parameters'!$H$60&lt;0.2,0.2,'Checklist Parameters'!$H$60)</f>
        <v>0.72</v>
      </c>
      <c r="T423" s="88">
        <f>IF($O423="",IF('Checklist District ID'!$C$43="Y",MAX($R423:$S423)*$I423,SUM($R423:$S423)*$I423),IF(O423&gt;0,Q423*S423))</f>
        <v>0</v>
      </c>
      <c r="U423" s="88">
        <f>IF(Q423&gt;0,((I423-T423)*'Formula Matrix'!$E$39),0)</f>
        <v>0</v>
      </c>
      <c r="V423" s="88">
        <f t="shared" si="39"/>
        <v>0</v>
      </c>
      <c r="W423" s="88">
        <f>IF(V423&gt;0,(V423*'Checklist Parameters'!$H$35),0)</f>
        <v>0</v>
      </c>
      <c r="X423" s="85">
        <f t="shared" si="40"/>
        <v>0</v>
      </c>
      <c r="Y423" s="148">
        <f>IF('Checklist Parameters'!$H$102&lt;&gt;"",(I423/43560)*'Checklist Parameters'!$H$102,"N/A")</f>
        <v>0</v>
      </c>
      <c r="Z423" s="154" t="str">
        <f>IF('Checklist Parameters'!$H$58&lt;&gt;"",((I423*'Checklist Parameters'!$H$58)*'Checklist Parameters'!$H$35)/1000,"N/A")</f>
        <v>N/A</v>
      </c>
      <c r="AA423" s="154">
        <f>IF('Checklist Parameters'!$H$101&lt;&gt;"",IFERROR(I423/'Checklist Parameters'!$H$101,0),"N/A")</f>
        <v>0</v>
      </c>
      <c r="AB423" s="148" t="str">
        <f>IF('Checklist Parameters'!$H$43&lt;&gt;"",(I423*'Checklist Parameters'!$H$43)/1000,"N/A")</f>
        <v>N/A</v>
      </c>
      <c r="AC423" s="85">
        <f>IF('Checklist Parameters'!$H$16="",$X423,IF(AND('Checklist Parameters'!$H$16&lt;$X423,'Checklist Parameters'!$H$16&gt;=3),'Checklist Parameters'!$H$16,IF(AND('Checklist Parameters'!$H$16&lt;$X423,'Checklist Parameters'!$H$16&lt;3),0,$X423)))</f>
        <v>0</v>
      </c>
      <c r="AD423" s="85" t="str">
        <f>IF(AND(I423&lt;'Checklist Parameters'!$H$22,$I423&lt;&gt;0),"Y","")</f>
        <v/>
      </c>
      <c r="AE423" s="85" t="str">
        <f>IF($AD423="Y",0,IF('Checklist Parameters'!$H$25="","&lt;no limit&gt;",ROUNDDOWN((($I423-'Checklist Parameters'!$H$24)/'Checklist Parameters'!$H$25)+1,0)))</f>
        <v>&lt;no limit&gt;</v>
      </c>
      <c r="AF423" s="174">
        <f t="shared" si="41"/>
        <v>0</v>
      </c>
      <c r="AG423" s="85">
        <f t="shared" si="36"/>
        <v>0</v>
      </c>
      <c r="AH423" s="5"/>
      <c r="AI423" s="5"/>
      <c r="AJ423" s="5"/>
      <c r="AK423" s="5"/>
      <c r="AL423" s="5"/>
      <c r="AM423" s="5"/>
      <c r="AN423" s="5"/>
      <c r="AO423" s="5"/>
      <c r="AP423" s="5"/>
      <c r="AQ423" s="5"/>
      <c r="AR423" s="5"/>
      <c r="AS423" s="5"/>
    </row>
    <row r="424" spans="1:45" s="2" customFormat="1" ht="15">
      <c r="A424" s="391"/>
      <c r="B424" s="392"/>
      <c r="C424" s="393"/>
      <c r="D424" s="393"/>
      <c r="E424" s="393"/>
      <c r="F424" s="393"/>
      <c r="G424" s="393"/>
      <c r="H424" s="394"/>
      <c r="I424" s="394"/>
      <c r="J424" s="394"/>
      <c r="K424" s="394"/>
      <c r="L424" s="394"/>
      <c r="M424" s="394"/>
      <c r="N424" s="313">
        <f>IF(IF(I424&lt;'Checklist Parameters'!$H$22,0,($I424-$L424))&lt;0,0,IF(I424&lt;'Checklist Parameters'!$H$22,0,($I424-$L424)))</f>
        <v>0</v>
      </c>
      <c r="O424" s="394"/>
      <c r="P424" s="395"/>
      <c r="Q424" s="316">
        <f t="shared" si="37"/>
        <v>0</v>
      </c>
      <c r="R424" s="87">
        <f t="shared" si="38"/>
        <v>0</v>
      </c>
      <c r="S424" s="87">
        <f>IF('Checklist Parameters'!$H$60&lt;0.2,0.2,'Checklist Parameters'!$H$60)</f>
        <v>0.72</v>
      </c>
      <c r="T424" s="88">
        <f>IF($O424="",IF('Checklist District ID'!$C$43="Y",MAX($R424:$S424)*$I424,SUM($R424:$S424)*$I424),IF(O424&gt;0,Q424*S424))</f>
        <v>0</v>
      </c>
      <c r="U424" s="88">
        <f>IF(Q424&gt;0,((I424-T424)*'Formula Matrix'!$E$39),0)</f>
        <v>0</v>
      </c>
      <c r="V424" s="88">
        <f t="shared" si="39"/>
        <v>0</v>
      </c>
      <c r="W424" s="88">
        <f>IF(V424&gt;0,(V424*'Checklist Parameters'!$H$35),0)</f>
        <v>0</v>
      </c>
      <c r="X424" s="85">
        <f t="shared" si="40"/>
        <v>0</v>
      </c>
      <c r="Y424" s="148">
        <f>IF('Checklist Parameters'!$H$102&lt;&gt;"",(I424/43560)*'Checklist Parameters'!$H$102,"N/A")</f>
        <v>0</v>
      </c>
      <c r="Z424" s="154" t="str">
        <f>IF('Checklist Parameters'!$H$58&lt;&gt;"",((I424*'Checklist Parameters'!$H$58)*'Checklist Parameters'!$H$35)/1000,"N/A")</f>
        <v>N/A</v>
      </c>
      <c r="AA424" s="154">
        <f>IF('Checklist Parameters'!$H$101&lt;&gt;"",IFERROR(I424/'Checklist Parameters'!$H$101,0),"N/A")</f>
        <v>0</v>
      </c>
      <c r="AB424" s="148" t="str">
        <f>IF('Checklist Parameters'!$H$43&lt;&gt;"",(I424*'Checklist Parameters'!$H$43)/1000,"N/A")</f>
        <v>N/A</v>
      </c>
      <c r="AC424" s="85">
        <f>IF('Checklist Parameters'!$H$16="",$X424,IF(AND('Checklist Parameters'!$H$16&lt;$X424,'Checklist Parameters'!$H$16&gt;=3),'Checklist Parameters'!$H$16,IF(AND('Checklist Parameters'!$H$16&lt;$X424,'Checklist Parameters'!$H$16&lt;3),0,$X424)))</f>
        <v>0</v>
      </c>
      <c r="AD424" s="85" t="str">
        <f>IF(AND(I424&lt;'Checklist Parameters'!$H$22,$I424&lt;&gt;0),"Y","")</f>
        <v/>
      </c>
      <c r="AE424" s="85" t="str">
        <f>IF($AD424="Y",0,IF('Checklist Parameters'!$H$25="","&lt;no limit&gt;",ROUNDDOWN((($I424-'Checklist Parameters'!$H$24)/'Checklist Parameters'!$H$25)+1,0)))</f>
        <v>&lt;no limit&gt;</v>
      </c>
      <c r="AF424" s="174">
        <f t="shared" si="41"/>
        <v>0</v>
      </c>
      <c r="AG424" s="85">
        <f t="shared" si="36"/>
        <v>0</v>
      </c>
      <c r="AH424" s="5"/>
      <c r="AI424" s="5"/>
      <c r="AJ424" s="5"/>
      <c r="AK424" s="5"/>
      <c r="AL424" s="5"/>
      <c r="AM424" s="5"/>
      <c r="AN424" s="5"/>
      <c r="AO424" s="5"/>
      <c r="AP424" s="5"/>
      <c r="AQ424" s="5"/>
      <c r="AR424" s="5"/>
      <c r="AS424" s="5"/>
    </row>
    <row r="425" spans="1:45" s="2" customFormat="1" ht="15">
      <c r="A425" s="391"/>
      <c r="B425" s="392"/>
      <c r="C425" s="393"/>
      <c r="D425" s="393"/>
      <c r="E425" s="393"/>
      <c r="F425" s="393"/>
      <c r="G425" s="393"/>
      <c r="H425" s="394"/>
      <c r="I425" s="394"/>
      <c r="J425" s="394"/>
      <c r="K425" s="394"/>
      <c r="L425" s="394"/>
      <c r="M425" s="394"/>
      <c r="N425" s="313">
        <f>IF(IF(I425&lt;'Checklist Parameters'!$H$22,0,($I425-$L425))&lt;0,0,IF(I425&lt;'Checklist Parameters'!$H$22,0,($I425-$L425)))</f>
        <v>0</v>
      </c>
      <c r="O425" s="394"/>
      <c r="P425" s="395"/>
      <c r="Q425" s="316">
        <f t="shared" si="37"/>
        <v>0</v>
      </c>
      <c r="R425" s="87">
        <f t="shared" si="38"/>
        <v>0</v>
      </c>
      <c r="S425" s="87">
        <f>IF('Checklist Parameters'!$H$60&lt;0.2,0.2,'Checklist Parameters'!$H$60)</f>
        <v>0.72</v>
      </c>
      <c r="T425" s="88">
        <f>IF($O425="",IF('Checklist District ID'!$C$43="Y",MAX($R425:$S425)*$I425,SUM($R425:$S425)*$I425),IF(O425&gt;0,Q425*S425))</f>
        <v>0</v>
      </c>
      <c r="U425" s="88">
        <f>IF(Q425&gt;0,((I425-T425)*'Formula Matrix'!$E$39),0)</f>
        <v>0</v>
      </c>
      <c r="V425" s="88">
        <f t="shared" si="39"/>
        <v>0</v>
      </c>
      <c r="W425" s="88">
        <f>IF(V425&gt;0,(V425*'Checklist Parameters'!$H$35),0)</f>
        <v>0</v>
      </c>
      <c r="X425" s="85">
        <f t="shared" si="40"/>
        <v>0</v>
      </c>
      <c r="Y425" s="148">
        <f>IF('Checklist Parameters'!$H$102&lt;&gt;"",(I425/43560)*'Checklist Parameters'!$H$102,"N/A")</f>
        <v>0</v>
      </c>
      <c r="Z425" s="154" t="str">
        <f>IF('Checklist Parameters'!$H$58&lt;&gt;"",((I425*'Checklist Parameters'!$H$58)*'Checklist Parameters'!$H$35)/1000,"N/A")</f>
        <v>N/A</v>
      </c>
      <c r="AA425" s="154">
        <f>IF('Checklist Parameters'!$H$101&lt;&gt;"",IFERROR(I425/'Checklist Parameters'!$H$101,0),"N/A")</f>
        <v>0</v>
      </c>
      <c r="AB425" s="148" t="str">
        <f>IF('Checklist Parameters'!$H$43&lt;&gt;"",(I425*'Checklist Parameters'!$H$43)/1000,"N/A")</f>
        <v>N/A</v>
      </c>
      <c r="AC425" s="85">
        <f>IF('Checklist Parameters'!$H$16="",$X425,IF(AND('Checklist Parameters'!$H$16&lt;$X425,'Checklist Parameters'!$H$16&gt;=3),'Checklist Parameters'!$H$16,IF(AND('Checklist Parameters'!$H$16&lt;$X425,'Checklist Parameters'!$H$16&lt;3),0,$X425)))</f>
        <v>0</v>
      </c>
      <c r="AD425" s="85" t="str">
        <f>IF(AND(I425&lt;'Checklist Parameters'!$H$22,$I425&lt;&gt;0),"Y","")</f>
        <v/>
      </c>
      <c r="AE425" s="85" t="str">
        <f>IF($AD425="Y",0,IF('Checklist Parameters'!$H$25="","&lt;no limit&gt;",ROUNDDOWN((($I425-'Checklist Parameters'!$H$24)/'Checklist Parameters'!$H$25)+1,0)))</f>
        <v>&lt;no limit&gt;</v>
      </c>
      <c r="AF425" s="174">
        <f t="shared" si="41"/>
        <v>0</v>
      </c>
      <c r="AG425" s="85">
        <f t="shared" si="36"/>
        <v>0</v>
      </c>
      <c r="AH425" s="5"/>
      <c r="AI425" s="5"/>
      <c r="AJ425" s="5"/>
      <c r="AK425" s="5"/>
      <c r="AL425" s="5"/>
      <c r="AM425" s="5"/>
      <c r="AN425" s="5"/>
      <c r="AO425" s="5"/>
      <c r="AP425" s="5"/>
      <c r="AQ425" s="5"/>
      <c r="AR425" s="5"/>
      <c r="AS425" s="5"/>
    </row>
    <row r="426" spans="1:45" s="2" customFormat="1" ht="15">
      <c r="A426" s="391"/>
      <c r="B426" s="392"/>
      <c r="C426" s="393"/>
      <c r="D426" s="393"/>
      <c r="E426" s="393"/>
      <c r="F426" s="393"/>
      <c r="G426" s="393"/>
      <c r="H426" s="394"/>
      <c r="I426" s="394"/>
      <c r="J426" s="394"/>
      <c r="K426" s="394"/>
      <c r="L426" s="394"/>
      <c r="M426" s="394"/>
      <c r="N426" s="313">
        <f>IF(IF(I426&lt;'Checklist Parameters'!$H$22,0,($I426-$L426))&lt;0,0,IF(I426&lt;'Checklist Parameters'!$H$22,0,($I426-$L426)))</f>
        <v>0</v>
      </c>
      <c r="O426" s="394"/>
      <c r="P426" s="395"/>
      <c r="Q426" s="316">
        <f t="shared" si="37"/>
        <v>0</v>
      </c>
      <c r="R426" s="87">
        <f t="shared" si="38"/>
        <v>0</v>
      </c>
      <c r="S426" s="87">
        <f>IF('Checklist Parameters'!$H$60&lt;0.2,0.2,'Checklist Parameters'!$H$60)</f>
        <v>0.72</v>
      </c>
      <c r="T426" s="88">
        <f>IF($O426="",IF('Checklist District ID'!$C$43="Y",MAX($R426:$S426)*$I426,SUM($R426:$S426)*$I426),IF(O426&gt;0,Q426*S426))</f>
        <v>0</v>
      </c>
      <c r="U426" s="88">
        <f>IF(Q426&gt;0,((I426-T426)*'Formula Matrix'!$E$39),0)</f>
        <v>0</v>
      </c>
      <c r="V426" s="88">
        <f t="shared" si="39"/>
        <v>0</v>
      </c>
      <c r="W426" s="88">
        <f>IF(V426&gt;0,(V426*'Checklist Parameters'!$H$35),0)</f>
        <v>0</v>
      </c>
      <c r="X426" s="85">
        <f t="shared" si="40"/>
        <v>0</v>
      </c>
      <c r="Y426" s="148">
        <f>IF('Checklist Parameters'!$H$102&lt;&gt;"",(I426/43560)*'Checklist Parameters'!$H$102,"N/A")</f>
        <v>0</v>
      </c>
      <c r="Z426" s="154" t="str">
        <f>IF('Checklist Parameters'!$H$58&lt;&gt;"",((I426*'Checklist Parameters'!$H$58)*'Checklist Parameters'!$H$35)/1000,"N/A")</f>
        <v>N/A</v>
      </c>
      <c r="AA426" s="154">
        <f>IF('Checklist Parameters'!$H$101&lt;&gt;"",IFERROR(I426/'Checklist Parameters'!$H$101,0),"N/A")</f>
        <v>0</v>
      </c>
      <c r="AB426" s="148" t="str">
        <f>IF('Checklist Parameters'!$H$43&lt;&gt;"",(I426*'Checklist Parameters'!$H$43)/1000,"N/A")</f>
        <v>N/A</v>
      </c>
      <c r="AC426" s="85">
        <f>IF('Checklist Parameters'!$H$16="",$X426,IF(AND('Checklist Parameters'!$H$16&lt;$X426,'Checklist Parameters'!$H$16&gt;=3),'Checklist Parameters'!$H$16,IF(AND('Checklist Parameters'!$H$16&lt;$X426,'Checklist Parameters'!$H$16&lt;3),0,$X426)))</f>
        <v>0</v>
      </c>
      <c r="AD426" s="85" t="str">
        <f>IF(AND(I426&lt;'Checklist Parameters'!$H$22,$I426&lt;&gt;0),"Y","")</f>
        <v/>
      </c>
      <c r="AE426" s="85" t="str">
        <f>IF($AD426="Y",0,IF('Checklist Parameters'!$H$25="","&lt;no limit&gt;",ROUNDDOWN((($I426-'Checklist Parameters'!$H$24)/'Checklist Parameters'!$H$25)+1,0)))</f>
        <v>&lt;no limit&gt;</v>
      </c>
      <c r="AF426" s="174">
        <f t="shared" si="41"/>
        <v>0</v>
      </c>
      <c r="AG426" s="85">
        <f t="shared" si="36"/>
        <v>0</v>
      </c>
      <c r="AH426" s="5"/>
      <c r="AI426" s="5"/>
      <c r="AJ426" s="5"/>
      <c r="AK426" s="5"/>
      <c r="AL426" s="5"/>
      <c r="AM426" s="5"/>
      <c r="AN426" s="5"/>
      <c r="AO426" s="5"/>
      <c r="AP426" s="5"/>
      <c r="AQ426" s="5"/>
      <c r="AR426" s="5"/>
      <c r="AS426" s="5"/>
    </row>
    <row r="427" spans="1:45" s="2" customFormat="1" ht="15">
      <c r="A427" s="391"/>
      <c r="B427" s="392"/>
      <c r="C427" s="393"/>
      <c r="D427" s="393"/>
      <c r="E427" s="393"/>
      <c r="F427" s="393"/>
      <c r="G427" s="393"/>
      <c r="H427" s="394"/>
      <c r="I427" s="394"/>
      <c r="J427" s="394"/>
      <c r="K427" s="394"/>
      <c r="L427" s="394"/>
      <c r="M427" s="394"/>
      <c r="N427" s="313">
        <f>IF(IF(I427&lt;'Checklist Parameters'!$H$22,0,($I427-$L427))&lt;0,0,IF(I427&lt;'Checklist Parameters'!$H$22,0,($I427-$L427)))</f>
        <v>0</v>
      </c>
      <c r="O427" s="394"/>
      <c r="P427" s="395"/>
      <c r="Q427" s="316">
        <f t="shared" si="37"/>
        <v>0</v>
      </c>
      <c r="R427" s="87">
        <f t="shared" si="38"/>
        <v>0</v>
      </c>
      <c r="S427" s="87">
        <f>IF('Checklist Parameters'!$H$60&lt;0.2,0.2,'Checklist Parameters'!$H$60)</f>
        <v>0.72</v>
      </c>
      <c r="T427" s="88">
        <f>IF($O427="",IF('Checklist District ID'!$C$43="Y",MAX($R427:$S427)*$I427,SUM($R427:$S427)*$I427),IF(O427&gt;0,Q427*S427))</f>
        <v>0</v>
      </c>
      <c r="U427" s="88">
        <f>IF(Q427&gt;0,((I427-T427)*'Formula Matrix'!$E$39),0)</f>
        <v>0</v>
      </c>
      <c r="V427" s="88">
        <f t="shared" si="39"/>
        <v>0</v>
      </c>
      <c r="W427" s="88">
        <f>IF(V427&gt;0,(V427*'Checklist Parameters'!$H$35),0)</f>
        <v>0</v>
      </c>
      <c r="X427" s="85">
        <f t="shared" si="40"/>
        <v>0</v>
      </c>
      <c r="Y427" s="148">
        <f>IF('Checklist Parameters'!$H$102&lt;&gt;"",(I427/43560)*'Checklist Parameters'!$H$102,"N/A")</f>
        <v>0</v>
      </c>
      <c r="Z427" s="154" t="str">
        <f>IF('Checklist Parameters'!$H$58&lt;&gt;"",((I427*'Checklist Parameters'!$H$58)*'Checklist Parameters'!$H$35)/1000,"N/A")</f>
        <v>N/A</v>
      </c>
      <c r="AA427" s="154">
        <f>IF('Checklist Parameters'!$H$101&lt;&gt;"",IFERROR(I427/'Checklist Parameters'!$H$101,0),"N/A")</f>
        <v>0</v>
      </c>
      <c r="AB427" s="148" t="str">
        <f>IF('Checklist Parameters'!$H$43&lt;&gt;"",(I427*'Checklist Parameters'!$H$43)/1000,"N/A")</f>
        <v>N/A</v>
      </c>
      <c r="AC427" s="85">
        <f>IF('Checklist Parameters'!$H$16="",$X427,IF(AND('Checklist Parameters'!$H$16&lt;$X427,'Checklist Parameters'!$H$16&gt;=3),'Checklist Parameters'!$H$16,IF(AND('Checklist Parameters'!$H$16&lt;$X427,'Checklist Parameters'!$H$16&lt;3),0,$X427)))</f>
        <v>0</v>
      </c>
      <c r="AD427" s="85" t="str">
        <f>IF(AND(I427&lt;'Checklist Parameters'!$H$22,$I427&lt;&gt;0),"Y","")</f>
        <v/>
      </c>
      <c r="AE427" s="85" t="str">
        <f>IF($AD427="Y",0,IF('Checklist Parameters'!$H$25="","&lt;no limit&gt;",ROUNDDOWN((($I427-'Checklist Parameters'!$H$24)/'Checklist Parameters'!$H$25)+1,0)))</f>
        <v>&lt;no limit&gt;</v>
      </c>
      <c r="AF427" s="174">
        <f t="shared" si="41"/>
        <v>0</v>
      </c>
      <c r="AG427" s="85">
        <f t="shared" si="36"/>
        <v>0</v>
      </c>
      <c r="AH427" s="5"/>
      <c r="AI427" s="5"/>
      <c r="AJ427" s="5"/>
      <c r="AK427" s="5"/>
      <c r="AL427" s="5"/>
      <c r="AM427" s="5"/>
      <c r="AN427" s="5"/>
      <c r="AO427" s="5"/>
      <c r="AP427" s="5"/>
      <c r="AQ427" s="5"/>
      <c r="AR427" s="5"/>
      <c r="AS427" s="5"/>
    </row>
    <row r="428" spans="1:45" s="2" customFormat="1" ht="15">
      <c r="A428" s="391"/>
      <c r="B428" s="392"/>
      <c r="C428" s="393"/>
      <c r="D428" s="393"/>
      <c r="E428" s="393"/>
      <c r="F428" s="393"/>
      <c r="G428" s="393"/>
      <c r="H428" s="394"/>
      <c r="I428" s="394"/>
      <c r="J428" s="394"/>
      <c r="K428" s="394"/>
      <c r="L428" s="394"/>
      <c r="M428" s="394"/>
      <c r="N428" s="313">
        <f>IF(IF(I428&lt;'Checklist Parameters'!$H$22,0,($I428-$L428))&lt;0,0,IF(I428&lt;'Checklist Parameters'!$H$22,0,($I428-$L428)))</f>
        <v>0</v>
      </c>
      <c r="O428" s="394"/>
      <c r="P428" s="395"/>
      <c r="Q428" s="316">
        <f t="shared" si="37"/>
        <v>0</v>
      </c>
      <c r="R428" s="87">
        <f t="shared" si="38"/>
        <v>0</v>
      </c>
      <c r="S428" s="87">
        <f>IF('Checklist Parameters'!$H$60&lt;0.2,0.2,'Checklist Parameters'!$H$60)</f>
        <v>0.72</v>
      </c>
      <c r="T428" s="88">
        <f>IF($O428="",IF('Checklist District ID'!$C$43="Y",MAX($R428:$S428)*$I428,SUM($R428:$S428)*$I428),IF(O428&gt;0,Q428*S428))</f>
        <v>0</v>
      </c>
      <c r="U428" s="88">
        <f>IF(Q428&gt;0,((I428-T428)*'Formula Matrix'!$E$39),0)</f>
        <v>0</v>
      </c>
      <c r="V428" s="88">
        <f t="shared" si="39"/>
        <v>0</v>
      </c>
      <c r="W428" s="88">
        <f>IF(V428&gt;0,(V428*'Checklist Parameters'!$H$35),0)</f>
        <v>0</v>
      </c>
      <c r="X428" s="85">
        <f t="shared" si="40"/>
        <v>0</v>
      </c>
      <c r="Y428" s="148">
        <f>IF('Checklist Parameters'!$H$102&lt;&gt;"",(I428/43560)*'Checklist Parameters'!$H$102,"N/A")</f>
        <v>0</v>
      </c>
      <c r="Z428" s="154" t="str">
        <f>IF('Checklist Parameters'!$H$58&lt;&gt;"",((I428*'Checklist Parameters'!$H$58)*'Checklist Parameters'!$H$35)/1000,"N/A")</f>
        <v>N/A</v>
      </c>
      <c r="AA428" s="154">
        <f>IF('Checklist Parameters'!$H$101&lt;&gt;"",IFERROR(I428/'Checklist Parameters'!$H$101,0),"N/A")</f>
        <v>0</v>
      </c>
      <c r="AB428" s="148" t="str">
        <f>IF('Checklist Parameters'!$H$43&lt;&gt;"",(I428*'Checklist Parameters'!$H$43)/1000,"N/A")</f>
        <v>N/A</v>
      </c>
      <c r="AC428" s="85">
        <f>IF('Checklist Parameters'!$H$16="",$X428,IF(AND('Checklist Parameters'!$H$16&lt;$X428,'Checklist Parameters'!$H$16&gt;=3),'Checklist Parameters'!$H$16,IF(AND('Checklist Parameters'!$H$16&lt;$X428,'Checklist Parameters'!$H$16&lt;3),0,$X428)))</f>
        <v>0</v>
      </c>
      <c r="AD428" s="85" t="str">
        <f>IF(AND(I428&lt;'Checklist Parameters'!$H$22,$I428&lt;&gt;0),"Y","")</f>
        <v/>
      </c>
      <c r="AE428" s="85" t="str">
        <f>IF($AD428="Y",0,IF('Checklist Parameters'!$H$25="","&lt;no limit&gt;",ROUNDDOWN((($I428-'Checklist Parameters'!$H$24)/'Checklist Parameters'!$H$25)+1,0)))</f>
        <v>&lt;no limit&gt;</v>
      </c>
      <c r="AF428" s="174">
        <f t="shared" si="41"/>
        <v>0</v>
      </c>
      <c r="AG428" s="85">
        <f t="shared" si="36"/>
        <v>0</v>
      </c>
      <c r="AH428" s="5"/>
      <c r="AI428" s="5"/>
      <c r="AJ428" s="5"/>
      <c r="AK428" s="5"/>
      <c r="AL428" s="5"/>
      <c r="AM428" s="5"/>
      <c r="AN428" s="5"/>
      <c r="AO428" s="5"/>
      <c r="AP428" s="5"/>
      <c r="AQ428" s="5"/>
      <c r="AR428" s="5"/>
      <c r="AS428" s="5"/>
    </row>
    <row r="429" spans="1:45" s="2" customFormat="1" ht="15">
      <c r="A429" s="391"/>
      <c r="B429" s="392"/>
      <c r="C429" s="393"/>
      <c r="D429" s="393"/>
      <c r="E429" s="393"/>
      <c r="F429" s="393"/>
      <c r="G429" s="393"/>
      <c r="H429" s="394"/>
      <c r="I429" s="394"/>
      <c r="J429" s="394"/>
      <c r="K429" s="394"/>
      <c r="L429" s="394"/>
      <c r="M429" s="394"/>
      <c r="N429" s="313">
        <f>IF(IF(I429&lt;'Checklist Parameters'!$H$22,0,($I429-$L429))&lt;0,0,IF(I429&lt;'Checklist Parameters'!$H$22,0,($I429-$L429)))</f>
        <v>0</v>
      </c>
      <c r="O429" s="394"/>
      <c r="P429" s="395"/>
      <c r="Q429" s="316">
        <f t="shared" si="37"/>
        <v>0</v>
      </c>
      <c r="R429" s="87">
        <f t="shared" si="38"/>
        <v>0</v>
      </c>
      <c r="S429" s="87">
        <f>IF('Checklist Parameters'!$H$60&lt;0.2,0.2,'Checklist Parameters'!$H$60)</f>
        <v>0.72</v>
      </c>
      <c r="T429" s="88">
        <f>IF($O429="",IF('Checklist District ID'!$C$43="Y",MAX($R429:$S429)*$I429,SUM($R429:$S429)*$I429),IF(O429&gt;0,Q429*S429))</f>
        <v>0</v>
      </c>
      <c r="U429" s="88">
        <f>IF(Q429&gt;0,((I429-T429)*'Formula Matrix'!$E$39),0)</f>
        <v>0</v>
      </c>
      <c r="V429" s="88">
        <f t="shared" si="39"/>
        <v>0</v>
      </c>
      <c r="W429" s="88">
        <f>IF(V429&gt;0,(V429*'Checklist Parameters'!$H$35),0)</f>
        <v>0</v>
      </c>
      <c r="X429" s="85">
        <f t="shared" si="40"/>
        <v>0</v>
      </c>
      <c r="Y429" s="148">
        <f>IF('Checklist Parameters'!$H$102&lt;&gt;"",(I429/43560)*'Checklist Parameters'!$H$102,"N/A")</f>
        <v>0</v>
      </c>
      <c r="Z429" s="154" t="str">
        <f>IF('Checklist Parameters'!$H$58&lt;&gt;"",((I429*'Checklist Parameters'!$H$58)*'Checklist Parameters'!$H$35)/1000,"N/A")</f>
        <v>N/A</v>
      </c>
      <c r="AA429" s="154">
        <f>IF('Checklist Parameters'!$H$101&lt;&gt;"",IFERROR(I429/'Checklist Parameters'!$H$101,0),"N/A")</f>
        <v>0</v>
      </c>
      <c r="AB429" s="148" t="str">
        <f>IF('Checklist Parameters'!$H$43&lt;&gt;"",(I429*'Checklist Parameters'!$H$43)/1000,"N/A")</f>
        <v>N/A</v>
      </c>
      <c r="AC429" s="85">
        <f>IF('Checklist Parameters'!$H$16="",$X429,IF(AND('Checklist Parameters'!$H$16&lt;$X429,'Checklist Parameters'!$H$16&gt;=3),'Checklist Parameters'!$H$16,IF(AND('Checklist Parameters'!$H$16&lt;$X429,'Checklist Parameters'!$H$16&lt;3),0,$X429)))</f>
        <v>0</v>
      </c>
      <c r="AD429" s="85" t="str">
        <f>IF(AND(I429&lt;'Checklist Parameters'!$H$22,$I429&lt;&gt;0),"Y","")</f>
        <v/>
      </c>
      <c r="AE429" s="85" t="str">
        <f>IF($AD429="Y",0,IF('Checklist Parameters'!$H$25="","&lt;no limit&gt;",ROUNDDOWN((($I429-'Checklist Parameters'!$H$24)/'Checklist Parameters'!$H$25)+1,0)))</f>
        <v>&lt;no limit&gt;</v>
      </c>
      <c r="AF429" s="174">
        <f t="shared" si="41"/>
        <v>0</v>
      </c>
      <c r="AG429" s="85">
        <f t="shared" si="36"/>
        <v>0</v>
      </c>
      <c r="AH429" s="5"/>
      <c r="AI429" s="5"/>
      <c r="AJ429" s="5"/>
      <c r="AK429" s="5"/>
      <c r="AL429" s="5"/>
      <c r="AM429" s="5"/>
      <c r="AN429" s="5"/>
      <c r="AO429" s="5"/>
      <c r="AP429" s="5"/>
      <c r="AQ429" s="5"/>
      <c r="AR429" s="5"/>
      <c r="AS429" s="5"/>
    </row>
    <row r="430" spans="1:45" s="2" customFormat="1" ht="15">
      <c r="A430" s="391"/>
      <c r="B430" s="392"/>
      <c r="C430" s="393"/>
      <c r="D430" s="393"/>
      <c r="E430" s="393"/>
      <c r="F430" s="393"/>
      <c r="G430" s="393"/>
      <c r="H430" s="394"/>
      <c r="I430" s="394"/>
      <c r="J430" s="394"/>
      <c r="K430" s="394"/>
      <c r="L430" s="394"/>
      <c r="M430" s="394"/>
      <c r="N430" s="313">
        <f>IF(IF(I430&lt;'Checklist Parameters'!$H$22,0,($I430-$L430))&lt;0,0,IF(I430&lt;'Checklist Parameters'!$H$22,0,($I430-$L430)))</f>
        <v>0</v>
      </c>
      <c r="O430" s="394"/>
      <c r="P430" s="395"/>
      <c r="Q430" s="316">
        <f t="shared" si="37"/>
        <v>0</v>
      </c>
      <c r="R430" s="87">
        <f t="shared" si="38"/>
        <v>0</v>
      </c>
      <c r="S430" s="87">
        <f>IF('Checklist Parameters'!$H$60&lt;0.2,0.2,'Checklist Parameters'!$H$60)</f>
        <v>0.72</v>
      </c>
      <c r="T430" s="88">
        <f>IF($O430="",IF('Checklist District ID'!$C$43="Y",MAX($R430:$S430)*$I430,SUM($R430:$S430)*$I430),IF(O430&gt;0,Q430*S430))</f>
        <v>0</v>
      </c>
      <c r="U430" s="88">
        <f>IF(Q430&gt;0,((I430-T430)*'Formula Matrix'!$E$39),0)</f>
        <v>0</v>
      </c>
      <c r="V430" s="88">
        <f t="shared" si="39"/>
        <v>0</v>
      </c>
      <c r="W430" s="88">
        <f>IF(V430&gt;0,(V430*'Checklist Parameters'!$H$35),0)</f>
        <v>0</v>
      </c>
      <c r="X430" s="85">
        <f t="shared" si="40"/>
        <v>0</v>
      </c>
      <c r="Y430" s="148">
        <f>IF('Checklist Parameters'!$H$102&lt;&gt;"",(I430/43560)*'Checklist Parameters'!$H$102,"N/A")</f>
        <v>0</v>
      </c>
      <c r="Z430" s="154" t="str">
        <f>IF('Checklist Parameters'!$H$58&lt;&gt;"",((I430*'Checklist Parameters'!$H$58)*'Checklist Parameters'!$H$35)/1000,"N/A")</f>
        <v>N/A</v>
      </c>
      <c r="AA430" s="154">
        <f>IF('Checklist Parameters'!$H$101&lt;&gt;"",IFERROR(I430/'Checklist Parameters'!$H$101,0),"N/A")</f>
        <v>0</v>
      </c>
      <c r="AB430" s="148" t="str">
        <f>IF('Checklist Parameters'!$H$43&lt;&gt;"",(I430*'Checklist Parameters'!$H$43)/1000,"N/A")</f>
        <v>N/A</v>
      </c>
      <c r="AC430" s="85">
        <f>IF('Checklist Parameters'!$H$16="",$X430,IF(AND('Checklist Parameters'!$H$16&lt;$X430,'Checklist Parameters'!$H$16&gt;=3),'Checklist Parameters'!$H$16,IF(AND('Checklist Parameters'!$H$16&lt;$X430,'Checklist Parameters'!$H$16&lt;3),0,$X430)))</f>
        <v>0</v>
      </c>
      <c r="AD430" s="85" t="str">
        <f>IF(AND(I430&lt;'Checklist Parameters'!$H$22,$I430&lt;&gt;0),"Y","")</f>
        <v/>
      </c>
      <c r="AE430" s="85" t="str">
        <f>IF($AD430="Y",0,IF('Checklist Parameters'!$H$25="","&lt;no limit&gt;",ROUNDDOWN((($I430-'Checklist Parameters'!$H$24)/'Checklist Parameters'!$H$25)+1,0)))</f>
        <v>&lt;no limit&gt;</v>
      </c>
      <c r="AF430" s="174">
        <f t="shared" si="41"/>
        <v>0</v>
      </c>
      <c r="AG430" s="85">
        <f t="shared" si="36"/>
        <v>0</v>
      </c>
      <c r="AH430" s="5"/>
      <c r="AI430" s="5"/>
      <c r="AJ430" s="5"/>
      <c r="AK430" s="5"/>
      <c r="AL430" s="5"/>
      <c r="AM430" s="5"/>
      <c r="AN430" s="5"/>
      <c r="AO430" s="5"/>
      <c r="AP430" s="5"/>
      <c r="AQ430" s="5"/>
      <c r="AR430" s="5"/>
      <c r="AS430" s="5"/>
    </row>
    <row r="431" spans="1:45" s="2" customFormat="1" ht="15">
      <c r="A431" s="391"/>
      <c r="B431" s="392"/>
      <c r="C431" s="393"/>
      <c r="D431" s="393"/>
      <c r="E431" s="393"/>
      <c r="F431" s="393"/>
      <c r="G431" s="393"/>
      <c r="H431" s="394"/>
      <c r="I431" s="394"/>
      <c r="J431" s="394"/>
      <c r="K431" s="394"/>
      <c r="L431" s="394"/>
      <c r="M431" s="394"/>
      <c r="N431" s="313">
        <f>IF(IF(I431&lt;'Checklist Parameters'!$H$22,0,($I431-$L431))&lt;0,0,IF(I431&lt;'Checklist Parameters'!$H$22,0,($I431-$L431)))</f>
        <v>0</v>
      </c>
      <c r="O431" s="394"/>
      <c r="P431" s="395"/>
      <c r="Q431" s="316">
        <f t="shared" si="37"/>
        <v>0</v>
      </c>
      <c r="R431" s="87">
        <f t="shared" si="38"/>
        <v>0</v>
      </c>
      <c r="S431" s="87">
        <f>IF('Checklist Parameters'!$H$60&lt;0.2,0.2,'Checklist Parameters'!$H$60)</f>
        <v>0.72</v>
      </c>
      <c r="T431" s="88">
        <f>IF($O431="",IF('Checklist District ID'!$C$43="Y",MAX($R431:$S431)*$I431,SUM($R431:$S431)*$I431),IF(O431&gt;0,Q431*S431))</f>
        <v>0</v>
      </c>
      <c r="U431" s="88">
        <f>IF(Q431&gt;0,((I431-T431)*'Formula Matrix'!$E$39),0)</f>
        <v>0</v>
      </c>
      <c r="V431" s="88">
        <f t="shared" si="39"/>
        <v>0</v>
      </c>
      <c r="W431" s="88">
        <f>IF(V431&gt;0,(V431*'Checklist Parameters'!$H$35),0)</f>
        <v>0</v>
      </c>
      <c r="X431" s="85">
        <f t="shared" si="40"/>
        <v>0</v>
      </c>
      <c r="Y431" s="148">
        <f>IF('Checklist Parameters'!$H$102&lt;&gt;"",(I431/43560)*'Checklist Parameters'!$H$102,"N/A")</f>
        <v>0</v>
      </c>
      <c r="Z431" s="154" t="str">
        <f>IF('Checklist Parameters'!$H$58&lt;&gt;"",((I431*'Checklist Parameters'!$H$58)*'Checklist Parameters'!$H$35)/1000,"N/A")</f>
        <v>N/A</v>
      </c>
      <c r="AA431" s="154">
        <f>IF('Checklist Parameters'!$H$101&lt;&gt;"",IFERROR(I431/'Checklist Parameters'!$H$101,0),"N/A")</f>
        <v>0</v>
      </c>
      <c r="AB431" s="148" t="str">
        <f>IF('Checklist Parameters'!$H$43&lt;&gt;"",(I431*'Checklist Parameters'!$H$43)/1000,"N/A")</f>
        <v>N/A</v>
      </c>
      <c r="AC431" s="85">
        <f>IF('Checklist Parameters'!$H$16="",$X431,IF(AND('Checklist Parameters'!$H$16&lt;$X431,'Checklist Parameters'!$H$16&gt;=3),'Checklist Parameters'!$H$16,IF(AND('Checklist Parameters'!$H$16&lt;$X431,'Checklist Parameters'!$H$16&lt;3),0,$X431)))</f>
        <v>0</v>
      </c>
      <c r="AD431" s="85" t="str">
        <f>IF(AND(I431&lt;'Checklist Parameters'!$H$22,$I431&lt;&gt;0),"Y","")</f>
        <v/>
      </c>
      <c r="AE431" s="85" t="str">
        <f>IF($AD431="Y",0,IF('Checklist Parameters'!$H$25="","&lt;no limit&gt;",ROUNDDOWN((($I431-'Checklist Parameters'!$H$24)/'Checklist Parameters'!$H$25)+1,0)))</f>
        <v>&lt;no limit&gt;</v>
      </c>
      <c r="AF431" s="174">
        <f t="shared" si="41"/>
        <v>0</v>
      </c>
      <c r="AG431" s="85">
        <f t="shared" si="36"/>
        <v>0</v>
      </c>
      <c r="AH431" s="5"/>
      <c r="AI431" s="5"/>
      <c r="AJ431" s="5"/>
      <c r="AK431" s="5"/>
      <c r="AL431" s="5"/>
      <c r="AM431" s="5"/>
      <c r="AN431" s="5"/>
      <c r="AO431" s="5"/>
      <c r="AP431" s="5"/>
      <c r="AQ431" s="5"/>
      <c r="AR431" s="5"/>
      <c r="AS431" s="5"/>
    </row>
    <row r="432" spans="1:45" s="2" customFormat="1" ht="15">
      <c r="A432" s="391"/>
      <c r="B432" s="392"/>
      <c r="C432" s="393"/>
      <c r="D432" s="393"/>
      <c r="E432" s="393"/>
      <c r="F432" s="393"/>
      <c r="G432" s="393"/>
      <c r="H432" s="394"/>
      <c r="I432" s="394"/>
      <c r="J432" s="394"/>
      <c r="K432" s="394"/>
      <c r="L432" s="394"/>
      <c r="M432" s="394"/>
      <c r="N432" s="313">
        <f>IF(IF(I432&lt;'Checklist Parameters'!$H$22,0,($I432-$L432))&lt;0,0,IF(I432&lt;'Checklist Parameters'!$H$22,0,($I432-$L432)))</f>
        <v>0</v>
      </c>
      <c r="O432" s="394"/>
      <c r="P432" s="395"/>
      <c r="Q432" s="316">
        <f t="shared" si="37"/>
        <v>0</v>
      </c>
      <c r="R432" s="87">
        <f t="shared" si="38"/>
        <v>0</v>
      </c>
      <c r="S432" s="87">
        <f>IF('Checklist Parameters'!$H$60&lt;0.2,0.2,'Checklist Parameters'!$H$60)</f>
        <v>0.72</v>
      </c>
      <c r="T432" s="88">
        <f>IF($O432="",IF('Checklist District ID'!$C$43="Y",MAX($R432:$S432)*$I432,SUM($R432:$S432)*$I432),IF(O432&gt;0,Q432*S432))</f>
        <v>0</v>
      </c>
      <c r="U432" s="88">
        <f>IF(Q432&gt;0,((I432-T432)*'Formula Matrix'!$E$39),0)</f>
        <v>0</v>
      </c>
      <c r="V432" s="88">
        <f t="shared" si="39"/>
        <v>0</v>
      </c>
      <c r="W432" s="88">
        <f>IF(V432&gt;0,(V432*'Checklist Parameters'!$H$35),0)</f>
        <v>0</v>
      </c>
      <c r="X432" s="85">
        <f t="shared" si="40"/>
        <v>0</v>
      </c>
      <c r="Y432" s="148">
        <f>IF('Checklist Parameters'!$H$102&lt;&gt;"",(I432/43560)*'Checklist Parameters'!$H$102,"N/A")</f>
        <v>0</v>
      </c>
      <c r="Z432" s="154" t="str">
        <f>IF('Checklist Parameters'!$H$58&lt;&gt;"",((I432*'Checklist Parameters'!$H$58)*'Checklist Parameters'!$H$35)/1000,"N/A")</f>
        <v>N/A</v>
      </c>
      <c r="AA432" s="154">
        <f>IF('Checklist Parameters'!$H$101&lt;&gt;"",IFERROR(I432/'Checklist Parameters'!$H$101,0),"N/A")</f>
        <v>0</v>
      </c>
      <c r="AB432" s="148" t="str">
        <f>IF('Checklist Parameters'!$H$43&lt;&gt;"",(I432*'Checklist Parameters'!$H$43)/1000,"N/A")</f>
        <v>N/A</v>
      </c>
      <c r="AC432" s="85">
        <f>IF('Checklist Parameters'!$H$16="",$X432,IF(AND('Checklist Parameters'!$H$16&lt;$X432,'Checklist Parameters'!$H$16&gt;=3),'Checklist Parameters'!$H$16,IF(AND('Checklist Parameters'!$H$16&lt;$X432,'Checklist Parameters'!$H$16&lt;3),0,$X432)))</f>
        <v>0</v>
      </c>
      <c r="AD432" s="85" t="str">
        <f>IF(AND(I432&lt;'Checklist Parameters'!$H$22,$I432&lt;&gt;0),"Y","")</f>
        <v/>
      </c>
      <c r="AE432" s="85" t="str">
        <f>IF($AD432="Y",0,IF('Checklist Parameters'!$H$25="","&lt;no limit&gt;",ROUNDDOWN((($I432-'Checklist Parameters'!$H$24)/'Checklist Parameters'!$H$25)+1,0)))</f>
        <v>&lt;no limit&gt;</v>
      </c>
      <c r="AF432" s="174">
        <f t="shared" si="41"/>
        <v>0</v>
      </c>
      <c r="AG432" s="85">
        <f t="shared" si="36"/>
        <v>0</v>
      </c>
      <c r="AH432" s="5"/>
      <c r="AI432" s="5"/>
      <c r="AJ432" s="5"/>
      <c r="AK432" s="5"/>
      <c r="AL432" s="5"/>
      <c r="AM432" s="5"/>
      <c r="AN432" s="5"/>
      <c r="AO432" s="5"/>
      <c r="AP432" s="5"/>
      <c r="AQ432" s="5"/>
      <c r="AR432" s="5"/>
      <c r="AS432" s="5"/>
    </row>
    <row r="433" spans="1:45" s="2" customFormat="1" ht="15">
      <c r="A433" s="391"/>
      <c r="B433" s="392"/>
      <c r="C433" s="393"/>
      <c r="D433" s="393"/>
      <c r="E433" s="393"/>
      <c r="F433" s="393"/>
      <c r="G433" s="393"/>
      <c r="H433" s="394"/>
      <c r="I433" s="394"/>
      <c r="J433" s="394"/>
      <c r="K433" s="394"/>
      <c r="L433" s="394"/>
      <c r="M433" s="394"/>
      <c r="N433" s="313">
        <f>IF(IF(I433&lt;'Checklist Parameters'!$H$22,0,($I433-$L433))&lt;0,0,IF(I433&lt;'Checklist Parameters'!$H$22,0,($I433-$L433)))</f>
        <v>0</v>
      </c>
      <c r="O433" s="394"/>
      <c r="P433" s="395"/>
      <c r="Q433" s="316">
        <f t="shared" si="37"/>
        <v>0</v>
      </c>
      <c r="R433" s="87">
        <f t="shared" si="38"/>
        <v>0</v>
      </c>
      <c r="S433" s="87">
        <f>IF('Checklist Parameters'!$H$60&lt;0.2,0.2,'Checklist Parameters'!$H$60)</f>
        <v>0.72</v>
      </c>
      <c r="T433" s="88">
        <f>IF($O433="",IF('Checklist District ID'!$C$43="Y",MAX($R433:$S433)*$I433,SUM($R433:$S433)*$I433),IF(O433&gt;0,Q433*S433))</f>
        <v>0</v>
      </c>
      <c r="U433" s="88">
        <f>IF(Q433&gt;0,((I433-T433)*'Formula Matrix'!$E$39),0)</f>
        <v>0</v>
      </c>
      <c r="V433" s="88">
        <f t="shared" si="39"/>
        <v>0</v>
      </c>
      <c r="W433" s="88">
        <f>IF(V433&gt;0,(V433*'Checklist Parameters'!$H$35),0)</f>
        <v>0</v>
      </c>
      <c r="X433" s="85">
        <f t="shared" si="40"/>
        <v>0</v>
      </c>
      <c r="Y433" s="148">
        <f>IF('Checklist Parameters'!$H$102&lt;&gt;"",(I433/43560)*'Checklist Parameters'!$H$102,"N/A")</f>
        <v>0</v>
      </c>
      <c r="Z433" s="154" t="str">
        <f>IF('Checklist Parameters'!$H$58&lt;&gt;"",((I433*'Checklist Parameters'!$H$58)*'Checklist Parameters'!$H$35)/1000,"N/A")</f>
        <v>N/A</v>
      </c>
      <c r="AA433" s="154">
        <f>IF('Checklist Parameters'!$H$101&lt;&gt;"",IFERROR(I433/'Checklist Parameters'!$H$101,0),"N/A")</f>
        <v>0</v>
      </c>
      <c r="AB433" s="148" t="str">
        <f>IF('Checklist Parameters'!$H$43&lt;&gt;"",(I433*'Checklist Parameters'!$H$43)/1000,"N/A")</f>
        <v>N/A</v>
      </c>
      <c r="AC433" s="85">
        <f>IF('Checklist Parameters'!$H$16="",$X433,IF(AND('Checklist Parameters'!$H$16&lt;$X433,'Checklist Parameters'!$H$16&gt;=3),'Checklist Parameters'!$H$16,IF(AND('Checklist Parameters'!$H$16&lt;$X433,'Checklist Parameters'!$H$16&lt;3),0,$X433)))</f>
        <v>0</v>
      </c>
      <c r="AD433" s="85" t="str">
        <f>IF(AND(I433&lt;'Checklist Parameters'!$H$22,$I433&lt;&gt;0),"Y","")</f>
        <v/>
      </c>
      <c r="AE433" s="85" t="str">
        <f>IF($AD433="Y",0,IF('Checklist Parameters'!$H$25="","&lt;no limit&gt;",ROUNDDOWN((($I433-'Checklist Parameters'!$H$24)/'Checklist Parameters'!$H$25)+1,0)))</f>
        <v>&lt;no limit&gt;</v>
      </c>
      <c r="AF433" s="174">
        <f t="shared" si="41"/>
        <v>0</v>
      </c>
      <c r="AG433" s="85">
        <f t="shared" si="36"/>
        <v>0</v>
      </c>
      <c r="AH433" s="5"/>
      <c r="AI433" s="5"/>
      <c r="AJ433" s="5"/>
      <c r="AK433" s="5"/>
      <c r="AL433" s="5"/>
      <c r="AM433" s="5"/>
      <c r="AN433" s="5"/>
      <c r="AO433" s="5"/>
      <c r="AP433" s="5"/>
      <c r="AQ433" s="5"/>
      <c r="AR433" s="5"/>
      <c r="AS433" s="5"/>
    </row>
    <row r="434" spans="1:45" s="2" customFormat="1" ht="15">
      <c r="A434" s="391"/>
      <c r="B434" s="392"/>
      <c r="C434" s="393"/>
      <c r="D434" s="393"/>
      <c r="E434" s="393"/>
      <c r="F434" s="393"/>
      <c r="G434" s="393"/>
      <c r="H434" s="394"/>
      <c r="I434" s="394"/>
      <c r="J434" s="394"/>
      <c r="K434" s="394"/>
      <c r="L434" s="394"/>
      <c r="M434" s="394"/>
      <c r="N434" s="313">
        <f>IF(IF(I434&lt;'Checklist Parameters'!$H$22,0,($I434-$L434))&lt;0,0,IF(I434&lt;'Checklist Parameters'!$H$22,0,($I434-$L434)))</f>
        <v>0</v>
      </c>
      <c r="O434" s="394"/>
      <c r="P434" s="395"/>
      <c r="Q434" s="316">
        <f t="shared" si="37"/>
        <v>0</v>
      </c>
      <c r="R434" s="87">
        <f t="shared" si="38"/>
        <v>0</v>
      </c>
      <c r="S434" s="87">
        <f>IF('Checklist Parameters'!$H$60&lt;0.2,0.2,'Checklist Parameters'!$H$60)</f>
        <v>0.72</v>
      </c>
      <c r="T434" s="88">
        <f>IF($O434="",IF('Checklist District ID'!$C$43="Y",MAX($R434:$S434)*$I434,SUM($R434:$S434)*$I434),IF(O434&gt;0,Q434*S434))</f>
        <v>0</v>
      </c>
      <c r="U434" s="88">
        <f>IF(Q434&gt;0,((I434-T434)*'Formula Matrix'!$E$39),0)</f>
        <v>0</v>
      </c>
      <c r="V434" s="88">
        <f t="shared" si="39"/>
        <v>0</v>
      </c>
      <c r="W434" s="88">
        <f>IF(V434&gt;0,(V434*'Checklist Parameters'!$H$35),0)</f>
        <v>0</v>
      </c>
      <c r="X434" s="85">
        <f t="shared" si="40"/>
        <v>0</v>
      </c>
      <c r="Y434" s="148">
        <f>IF('Checklist Parameters'!$H$102&lt;&gt;"",(I434/43560)*'Checklist Parameters'!$H$102,"N/A")</f>
        <v>0</v>
      </c>
      <c r="Z434" s="154" t="str">
        <f>IF('Checklist Parameters'!$H$58&lt;&gt;"",((I434*'Checklist Parameters'!$H$58)*'Checklist Parameters'!$H$35)/1000,"N/A")</f>
        <v>N/A</v>
      </c>
      <c r="AA434" s="154">
        <f>IF('Checklist Parameters'!$H$101&lt;&gt;"",IFERROR(I434/'Checklist Parameters'!$H$101,0),"N/A")</f>
        <v>0</v>
      </c>
      <c r="AB434" s="148" t="str">
        <f>IF('Checklist Parameters'!$H$43&lt;&gt;"",(I434*'Checklist Parameters'!$H$43)/1000,"N/A")</f>
        <v>N/A</v>
      </c>
      <c r="AC434" s="85">
        <f>IF('Checklist Parameters'!$H$16="",$X434,IF(AND('Checklist Parameters'!$H$16&lt;$X434,'Checklist Parameters'!$H$16&gt;=3),'Checklist Parameters'!$H$16,IF(AND('Checklist Parameters'!$H$16&lt;$X434,'Checklist Parameters'!$H$16&lt;3),0,$X434)))</f>
        <v>0</v>
      </c>
      <c r="AD434" s="85" t="str">
        <f>IF(AND(I434&lt;'Checklist Parameters'!$H$22,$I434&lt;&gt;0),"Y","")</f>
        <v/>
      </c>
      <c r="AE434" s="85" t="str">
        <f>IF($AD434="Y",0,IF('Checklist Parameters'!$H$25="","&lt;no limit&gt;",ROUNDDOWN((($I434-'Checklist Parameters'!$H$24)/'Checklist Parameters'!$H$25)+1,0)))</f>
        <v>&lt;no limit&gt;</v>
      </c>
      <c r="AF434" s="174">
        <f t="shared" si="41"/>
        <v>0</v>
      </c>
      <c r="AG434" s="85">
        <f t="shared" si="36"/>
        <v>0</v>
      </c>
      <c r="AH434" s="5"/>
      <c r="AI434" s="5"/>
      <c r="AJ434" s="5"/>
      <c r="AK434" s="5"/>
      <c r="AL434" s="5"/>
      <c r="AM434" s="5"/>
      <c r="AN434" s="5"/>
      <c r="AO434" s="5"/>
      <c r="AP434" s="5"/>
      <c r="AQ434" s="5"/>
      <c r="AR434" s="5"/>
      <c r="AS434" s="5"/>
    </row>
    <row r="435" spans="1:45" s="2" customFormat="1" ht="15">
      <c r="A435" s="391"/>
      <c r="B435" s="392"/>
      <c r="C435" s="393"/>
      <c r="D435" s="393"/>
      <c r="E435" s="393"/>
      <c r="F435" s="393"/>
      <c r="G435" s="393"/>
      <c r="H435" s="394"/>
      <c r="I435" s="394"/>
      <c r="J435" s="394"/>
      <c r="K435" s="394"/>
      <c r="L435" s="394"/>
      <c r="M435" s="394"/>
      <c r="N435" s="313">
        <f>IF(IF(I435&lt;'Checklist Parameters'!$H$22,0,($I435-$L435))&lt;0,0,IF(I435&lt;'Checklist Parameters'!$H$22,0,($I435-$L435)))</f>
        <v>0</v>
      </c>
      <c r="O435" s="394"/>
      <c r="P435" s="395"/>
      <c r="Q435" s="316">
        <f t="shared" si="37"/>
        <v>0</v>
      </c>
      <c r="R435" s="87">
        <f t="shared" si="38"/>
        <v>0</v>
      </c>
      <c r="S435" s="87">
        <f>IF('Checklist Parameters'!$H$60&lt;0.2,0.2,'Checklist Parameters'!$H$60)</f>
        <v>0.72</v>
      </c>
      <c r="T435" s="88">
        <f>IF($O435="",IF('Checklist District ID'!$C$43="Y",MAX($R435:$S435)*$I435,SUM($R435:$S435)*$I435),IF(O435&gt;0,Q435*S435))</f>
        <v>0</v>
      </c>
      <c r="U435" s="88">
        <f>IF(Q435&gt;0,((I435-T435)*'Formula Matrix'!$E$39),0)</f>
        <v>0</v>
      </c>
      <c r="V435" s="88">
        <f t="shared" si="39"/>
        <v>0</v>
      </c>
      <c r="W435" s="88">
        <f>IF(V435&gt;0,(V435*'Checklist Parameters'!$H$35),0)</f>
        <v>0</v>
      </c>
      <c r="X435" s="85">
        <f t="shared" si="40"/>
        <v>0</v>
      </c>
      <c r="Y435" s="148">
        <f>IF('Checklist Parameters'!$H$102&lt;&gt;"",(I435/43560)*'Checklist Parameters'!$H$102,"N/A")</f>
        <v>0</v>
      </c>
      <c r="Z435" s="154" t="str">
        <f>IF('Checklist Parameters'!$H$58&lt;&gt;"",((I435*'Checklist Parameters'!$H$58)*'Checklist Parameters'!$H$35)/1000,"N/A")</f>
        <v>N/A</v>
      </c>
      <c r="AA435" s="154">
        <f>IF('Checklist Parameters'!$H$101&lt;&gt;"",IFERROR(I435/'Checklist Parameters'!$H$101,0),"N/A")</f>
        <v>0</v>
      </c>
      <c r="AB435" s="148" t="str">
        <f>IF('Checklist Parameters'!$H$43&lt;&gt;"",(I435*'Checklist Parameters'!$H$43)/1000,"N/A")</f>
        <v>N/A</v>
      </c>
      <c r="AC435" s="85">
        <f>IF('Checklist Parameters'!$H$16="",$X435,IF(AND('Checklist Parameters'!$H$16&lt;$X435,'Checklist Parameters'!$H$16&gt;=3),'Checklist Parameters'!$H$16,IF(AND('Checklist Parameters'!$H$16&lt;$X435,'Checklist Parameters'!$H$16&lt;3),0,$X435)))</f>
        <v>0</v>
      </c>
      <c r="AD435" s="85" t="str">
        <f>IF(AND(I435&lt;'Checklist Parameters'!$H$22,$I435&lt;&gt;0),"Y","")</f>
        <v/>
      </c>
      <c r="AE435" s="85" t="str">
        <f>IF($AD435="Y",0,IF('Checklist Parameters'!$H$25="","&lt;no limit&gt;",ROUNDDOWN((($I435-'Checklist Parameters'!$H$24)/'Checklist Parameters'!$H$25)+1,0)))</f>
        <v>&lt;no limit&gt;</v>
      </c>
      <c r="AF435" s="174">
        <f t="shared" si="41"/>
        <v>0</v>
      </c>
      <c r="AG435" s="85">
        <f t="shared" si="36"/>
        <v>0</v>
      </c>
      <c r="AH435" s="5"/>
      <c r="AI435" s="5"/>
      <c r="AJ435" s="5"/>
      <c r="AK435" s="5"/>
      <c r="AL435" s="5"/>
      <c r="AM435" s="5"/>
      <c r="AN435" s="5"/>
      <c r="AO435" s="5"/>
      <c r="AP435" s="5"/>
      <c r="AQ435" s="5"/>
      <c r="AR435" s="5"/>
      <c r="AS435" s="5"/>
    </row>
    <row r="436" spans="1:45" s="2" customFormat="1" ht="15">
      <c r="A436" s="391"/>
      <c r="B436" s="392"/>
      <c r="C436" s="393"/>
      <c r="D436" s="393"/>
      <c r="E436" s="393"/>
      <c r="F436" s="393"/>
      <c r="G436" s="393"/>
      <c r="H436" s="394"/>
      <c r="I436" s="394"/>
      <c r="J436" s="394"/>
      <c r="K436" s="394"/>
      <c r="L436" s="394"/>
      <c r="M436" s="394"/>
      <c r="N436" s="313">
        <f>IF(IF(I436&lt;'Checklist Parameters'!$H$22,0,($I436-$L436))&lt;0,0,IF(I436&lt;'Checklist Parameters'!$H$22,0,($I436-$L436)))</f>
        <v>0</v>
      </c>
      <c r="O436" s="394"/>
      <c r="P436" s="395"/>
      <c r="Q436" s="316">
        <f t="shared" si="37"/>
        <v>0</v>
      </c>
      <c r="R436" s="87">
        <f t="shared" si="38"/>
        <v>0</v>
      </c>
      <c r="S436" s="87">
        <f>IF('Checklist Parameters'!$H$60&lt;0.2,0.2,'Checklist Parameters'!$H$60)</f>
        <v>0.72</v>
      </c>
      <c r="T436" s="88">
        <f>IF($O436="",IF('Checklist District ID'!$C$43="Y",MAX($R436:$S436)*$I436,SUM($R436:$S436)*$I436),IF(O436&gt;0,Q436*S436))</f>
        <v>0</v>
      </c>
      <c r="U436" s="88">
        <f>IF(Q436&gt;0,((I436-T436)*'Formula Matrix'!$E$39),0)</f>
        <v>0</v>
      </c>
      <c r="V436" s="88">
        <f t="shared" si="39"/>
        <v>0</v>
      </c>
      <c r="W436" s="88">
        <f>IF(V436&gt;0,(V436*'Checklist Parameters'!$H$35),0)</f>
        <v>0</v>
      </c>
      <c r="X436" s="85">
        <f t="shared" si="40"/>
        <v>0</v>
      </c>
      <c r="Y436" s="148">
        <f>IF('Checklist Parameters'!$H$102&lt;&gt;"",(I436/43560)*'Checklist Parameters'!$H$102,"N/A")</f>
        <v>0</v>
      </c>
      <c r="Z436" s="154" t="str">
        <f>IF('Checklist Parameters'!$H$58&lt;&gt;"",((I436*'Checklist Parameters'!$H$58)*'Checklist Parameters'!$H$35)/1000,"N/A")</f>
        <v>N/A</v>
      </c>
      <c r="AA436" s="154">
        <f>IF('Checklist Parameters'!$H$101&lt;&gt;"",IFERROR(I436/'Checklist Parameters'!$H$101,0),"N/A")</f>
        <v>0</v>
      </c>
      <c r="AB436" s="148" t="str">
        <f>IF('Checklist Parameters'!$H$43&lt;&gt;"",(I436*'Checklist Parameters'!$H$43)/1000,"N/A")</f>
        <v>N/A</v>
      </c>
      <c r="AC436" s="85">
        <f>IF('Checklist Parameters'!$H$16="",$X436,IF(AND('Checklist Parameters'!$H$16&lt;$X436,'Checklist Parameters'!$H$16&gt;=3),'Checklist Parameters'!$H$16,IF(AND('Checklist Parameters'!$H$16&lt;$X436,'Checklist Parameters'!$H$16&lt;3),0,$X436)))</f>
        <v>0</v>
      </c>
      <c r="AD436" s="85" t="str">
        <f>IF(AND(I436&lt;'Checklist Parameters'!$H$22,$I436&lt;&gt;0),"Y","")</f>
        <v/>
      </c>
      <c r="AE436" s="85" t="str">
        <f>IF($AD436="Y",0,IF('Checklist Parameters'!$H$25="","&lt;no limit&gt;",ROUNDDOWN((($I436-'Checklist Parameters'!$H$24)/'Checklist Parameters'!$H$25)+1,0)))</f>
        <v>&lt;no limit&gt;</v>
      </c>
      <c r="AF436" s="174">
        <f t="shared" si="41"/>
        <v>0</v>
      </c>
      <c r="AG436" s="85">
        <f t="shared" si="36"/>
        <v>0</v>
      </c>
      <c r="AH436" s="5"/>
      <c r="AI436" s="5"/>
      <c r="AJ436" s="5"/>
      <c r="AK436" s="5"/>
      <c r="AL436" s="5"/>
      <c r="AM436" s="5"/>
      <c r="AN436" s="5"/>
      <c r="AO436" s="5"/>
      <c r="AP436" s="5"/>
      <c r="AQ436" s="5"/>
      <c r="AR436" s="5"/>
      <c r="AS436" s="5"/>
    </row>
    <row r="437" spans="1:45" s="2" customFormat="1" ht="15">
      <c r="A437" s="391"/>
      <c r="B437" s="392"/>
      <c r="C437" s="393"/>
      <c r="D437" s="393"/>
      <c r="E437" s="393"/>
      <c r="F437" s="393"/>
      <c r="G437" s="393"/>
      <c r="H437" s="394"/>
      <c r="I437" s="394"/>
      <c r="J437" s="394"/>
      <c r="K437" s="394"/>
      <c r="L437" s="394"/>
      <c r="M437" s="394"/>
      <c r="N437" s="313">
        <f>IF(IF(I437&lt;'Checklist Parameters'!$H$22,0,($I437-$L437))&lt;0,0,IF(I437&lt;'Checklist Parameters'!$H$22,0,($I437-$L437)))</f>
        <v>0</v>
      </c>
      <c r="O437" s="394"/>
      <c r="P437" s="395"/>
      <c r="Q437" s="316">
        <f t="shared" si="37"/>
        <v>0</v>
      </c>
      <c r="R437" s="87">
        <f t="shared" si="38"/>
        <v>0</v>
      </c>
      <c r="S437" s="87">
        <f>IF('Checklist Parameters'!$H$60&lt;0.2,0.2,'Checklist Parameters'!$H$60)</f>
        <v>0.72</v>
      </c>
      <c r="T437" s="88">
        <f>IF($O437="",IF('Checklist District ID'!$C$43="Y",MAX($R437:$S437)*$I437,SUM($R437:$S437)*$I437),IF(O437&gt;0,Q437*S437))</f>
        <v>0</v>
      </c>
      <c r="U437" s="88">
        <f>IF(Q437&gt;0,((I437-T437)*'Formula Matrix'!$E$39),0)</f>
        <v>0</v>
      </c>
      <c r="V437" s="88">
        <f t="shared" si="39"/>
        <v>0</v>
      </c>
      <c r="W437" s="88">
        <f>IF(V437&gt;0,(V437*'Checklist Parameters'!$H$35),0)</f>
        <v>0</v>
      </c>
      <c r="X437" s="85">
        <f t="shared" si="40"/>
        <v>0</v>
      </c>
      <c r="Y437" s="148">
        <f>IF('Checklist Parameters'!$H$102&lt;&gt;"",(I437/43560)*'Checklist Parameters'!$H$102,"N/A")</f>
        <v>0</v>
      </c>
      <c r="Z437" s="154" t="str">
        <f>IF('Checklist Parameters'!$H$58&lt;&gt;"",((I437*'Checklist Parameters'!$H$58)*'Checklist Parameters'!$H$35)/1000,"N/A")</f>
        <v>N/A</v>
      </c>
      <c r="AA437" s="154">
        <f>IF('Checklist Parameters'!$H$101&lt;&gt;"",IFERROR(I437/'Checklist Parameters'!$H$101,0),"N/A")</f>
        <v>0</v>
      </c>
      <c r="AB437" s="148" t="str">
        <f>IF('Checklist Parameters'!$H$43&lt;&gt;"",(I437*'Checklist Parameters'!$H$43)/1000,"N/A")</f>
        <v>N/A</v>
      </c>
      <c r="AC437" s="85">
        <f>IF('Checklist Parameters'!$H$16="",$X437,IF(AND('Checklist Parameters'!$H$16&lt;$X437,'Checklist Parameters'!$H$16&gt;=3),'Checklist Parameters'!$H$16,IF(AND('Checklist Parameters'!$H$16&lt;$X437,'Checklist Parameters'!$H$16&lt;3),0,$X437)))</f>
        <v>0</v>
      </c>
      <c r="AD437" s="85" t="str">
        <f>IF(AND(I437&lt;'Checklist Parameters'!$H$22,$I437&lt;&gt;0),"Y","")</f>
        <v/>
      </c>
      <c r="AE437" s="85" t="str">
        <f>IF($AD437="Y",0,IF('Checklist Parameters'!$H$25="","&lt;no limit&gt;",ROUNDDOWN((($I437-'Checklist Parameters'!$H$24)/'Checklist Parameters'!$H$25)+1,0)))</f>
        <v>&lt;no limit&gt;</v>
      </c>
      <c r="AF437" s="174">
        <f t="shared" si="41"/>
        <v>0</v>
      </c>
      <c r="AG437" s="85">
        <f t="shared" si="36"/>
        <v>0</v>
      </c>
      <c r="AH437" s="5"/>
      <c r="AI437" s="5"/>
      <c r="AJ437" s="5"/>
      <c r="AK437" s="5"/>
      <c r="AL437" s="5"/>
      <c r="AM437" s="5"/>
      <c r="AN437" s="5"/>
      <c r="AO437" s="5"/>
      <c r="AP437" s="5"/>
      <c r="AQ437" s="5"/>
      <c r="AR437" s="5"/>
      <c r="AS437" s="5"/>
    </row>
    <row r="438" spans="1:45" s="2" customFormat="1" ht="15">
      <c r="A438" s="391"/>
      <c r="B438" s="392"/>
      <c r="C438" s="393"/>
      <c r="D438" s="393"/>
      <c r="E438" s="393"/>
      <c r="F438" s="393"/>
      <c r="G438" s="393"/>
      <c r="H438" s="394"/>
      <c r="I438" s="394"/>
      <c r="J438" s="394"/>
      <c r="K438" s="394"/>
      <c r="L438" s="394"/>
      <c r="M438" s="394"/>
      <c r="N438" s="313">
        <f>IF(IF(I438&lt;'Checklist Parameters'!$H$22,0,($I438-$L438))&lt;0,0,IF(I438&lt;'Checklist Parameters'!$H$22,0,($I438-$L438)))</f>
        <v>0</v>
      </c>
      <c r="O438" s="394"/>
      <c r="P438" s="395"/>
      <c r="Q438" s="316">
        <f t="shared" si="37"/>
        <v>0</v>
      </c>
      <c r="R438" s="87">
        <f t="shared" si="38"/>
        <v>0</v>
      </c>
      <c r="S438" s="87">
        <f>IF('Checklist Parameters'!$H$60&lt;0.2,0.2,'Checklist Parameters'!$H$60)</f>
        <v>0.72</v>
      </c>
      <c r="T438" s="88">
        <f>IF($O438="",IF('Checklist District ID'!$C$43="Y",MAX($R438:$S438)*$I438,SUM($R438:$S438)*$I438),IF(O438&gt;0,Q438*S438))</f>
        <v>0</v>
      </c>
      <c r="U438" s="88">
        <f>IF(Q438&gt;0,((I438-T438)*'Formula Matrix'!$E$39),0)</f>
        <v>0</v>
      </c>
      <c r="V438" s="88">
        <f t="shared" si="39"/>
        <v>0</v>
      </c>
      <c r="W438" s="88">
        <f>IF(V438&gt;0,(V438*'Checklist Parameters'!$H$35),0)</f>
        <v>0</v>
      </c>
      <c r="X438" s="85">
        <f t="shared" si="40"/>
        <v>0</v>
      </c>
      <c r="Y438" s="148">
        <f>IF('Checklist Parameters'!$H$102&lt;&gt;"",(I438/43560)*'Checklist Parameters'!$H$102,"N/A")</f>
        <v>0</v>
      </c>
      <c r="Z438" s="154" t="str">
        <f>IF('Checklist Parameters'!$H$58&lt;&gt;"",((I438*'Checklist Parameters'!$H$58)*'Checklist Parameters'!$H$35)/1000,"N/A")</f>
        <v>N/A</v>
      </c>
      <c r="AA438" s="154">
        <f>IF('Checklist Parameters'!$H$101&lt;&gt;"",IFERROR(I438/'Checklist Parameters'!$H$101,0),"N/A")</f>
        <v>0</v>
      </c>
      <c r="AB438" s="148" t="str">
        <f>IF('Checklist Parameters'!$H$43&lt;&gt;"",(I438*'Checklist Parameters'!$H$43)/1000,"N/A")</f>
        <v>N/A</v>
      </c>
      <c r="AC438" s="85">
        <f>IF('Checklist Parameters'!$H$16="",$X438,IF(AND('Checklist Parameters'!$H$16&lt;$X438,'Checklist Parameters'!$H$16&gt;=3),'Checklist Parameters'!$H$16,IF(AND('Checklist Parameters'!$H$16&lt;$X438,'Checklist Parameters'!$H$16&lt;3),0,$X438)))</f>
        <v>0</v>
      </c>
      <c r="AD438" s="85" t="str">
        <f>IF(AND(I438&lt;'Checklist Parameters'!$H$22,$I438&lt;&gt;0),"Y","")</f>
        <v/>
      </c>
      <c r="AE438" s="85" t="str">
        <f>IF($AD438="Y",0,IF('Checklist Parameters'!$H$25="","&lt;no limit&gt;",ROUNDDOWN((($I438-'Checklist Parameters'!$H$24)/'Checklist Parameters'!$H$25)+1,0)))</f>
        <v>&lt;no limit&gt;</v>
      </c>
      <c r="AF438" s="174">
        <f t="shared" si="41"/>
        <v>0</v>
      </c>
      <c r="AG438" s="85">
        <f t="shared" si="36"/>
        <v>0</v>
      </c>
      <c r="AH438" s="5"/>
      <c r="AI438" s="5"/>
      <c r="AJ438" s="5"/>
      <c r="AK438" s="5"/>
      <c r="AL438" s="5"/>
      <c r="AM438" s="5"/>
      <c r="AN438" s="5"/>
      <c r="AO438" s="5"/>
      <c r="AP438" s="5"/>
      <c r="AQ438" s="5"/>
      <c r="AR438" s="5"/>
      <c r="AS438" s="5"/>
    </row>
    <row r="439" spans="1:45" s="2" customFormat="1" ht="15">
      <c r="A439" s="391"/>
      <c r="B439" s="392"/>
      <c r="C439" s="393"/>
      <c r="D439" s="393"/>
      <c r="E439" s="393"/>
      <c r="F439" s="393"/>
      <c r="G439" s="393"/>
      <c r="H439" s="394"/>
      <c r="I439" s="394"/>
      <c r="J439" s="394"/>
      <c r="K439" s="394"/>
      <c r="L439" s="394"/>
      <c r="M439" s="394"/>
      <c r="N439" s="313">
        <f>IF(IF(I439&lt;'Checklist Parameters'!$H$22,0,($I439-$L439))&lt;0,0,IF(I439&lt;'Checklist Parameters'!$H$22,0,($I439-$L439)))</f>
        <v>0</v>
      </c>
      <c r="O439" s="394"/>
      <c r="P439" s="395"/>
      <c r="Q439" s="316">
        <f t="shared" si="37"/>
        <v>0</v>
      </c>
      <c r="R439" s="87">
        <f t="shared" si="38"/>
        <v>0</v>
      </c>
      <c r="S439" s="87">
        <f>IF('Checklist Parameters'!$H$60&lt;0.2,0.2,'Checklist Parameters'!$H$60)</f>
        <v>0.72</v>
      </c>
      <c r="T439" s="88">
        <f>IF($O439="",IF('Checklist District ID'!$C$43="Y",MAX($R439:$S439)*$I439,SUM($R439:$S439)*$I439),IF(O439&gt;0,Q439*S439))</f>
        <v>0</v>
      </c>
      <c r="U439" s="88">
        <f>IF(Q439&gt;0,((I439-T439)*'Formula Matrix'!$E$39),0)</f>
        <v>0</v>
      </c>
      <c r="V439" s="88">
        <f t="shared" si="39"/>
        <v>0</v>
      </c>
      <c r="W439" s="88">
        <f>IF(V439&gt;0,(V439*'Checklist Parameters'!$H$35),0)</f>
        <v>0</v>
      </c>
      <c r="X439" s="85">
        <f t="shared" si="40"/>
        <v>0</v>
      </c>
      <c r="Y439" s="148">
        <f>IF('Checklist Parameters'!$H$102&lt;&gt;"",(I439/43560)*'Checklist Parameters'!$H$102,"N/A")</f>
        <v>0</v>
      </c>
      <c r="Z439" s="154" t="str">
        <f>IF('Checklist Parameters'!$H$58&lt;&gt;"",((I439*'Checklist Parameters'!$H$58)*'Checklist Parameters'!$H$35)/1000,"N/A")</f>
        <v>N/A</v>
      </c>
      <c r="AA439" s="154">
        <f>IF('Checklist Parameters'!$H$101&lt;&gt;"",IFERROR(I439/'Checklist Parameters'!$H$101,0),"N/A")</f>
        <v>0</v>
      </c>
      <c r="AB439" s="148" t="str">
        <f>IF('Checklist Parameters'!$H$43&lt;&gt;"",(I439*'Checklist Parameters'!$H$43)/1000,"N/A")</f>
        <v>N/A</v>
      </c>
      <c r="AC439" s="85">
        <f>IF('Checklist Parameters'!$H$16="",$X439,IF(AND('Checklist Parameters'!$H$16&lt;$X439,'Checklist Parameters'!$H$16&gt;=3),'Checklist Parameters'!$H$16,IF(AND('Checklist Parameters'!$H$16&lt;$X439,'Checklist Parameters'!$H$16&lt;3),0,$X439)))</f>
        <v>0</v>
      </c>
      <c r="AD439" s="85" t="str">
        <f>IF(AND(I439&lt;'Checklist Parameters'!$H$22,$I439&lt;&gt;0),"Y","")</f>
        <v/>
      </c>
      <c r="AE439" s="85" t="str">
        <f>IF($AD439="Y",0,IF('Checklist Parameters'!$H$25="","&lt;no limit&gt;",ROUNDDOWN((($I439-'Checklist Parameters'!$H$24)/'Checklist Parameters'!$H$25)+1,0)))</f>
        <v>&lt;no limit&gt;</v>
      </c>
      <c r="AF439" s="174">
        <f t="shared" si="41"/>
        <v>0</v>
      </c>
      <c r="AG439" s="85">
        <f t="shared" si="36"/>
        <v>0</v>
      </c>
      <c r="AH439" s="5"/>
      <c r="AI439" s="5"/>
      <c r="AJ439" s="5"/>
      <c r="AK439" s="5"/>
      <c r="AL439" s="5"/>
      <c r="AM439" s="5"/>
      <c r="AN439" s="5"/>
      <c r="AO439" s="5"/>
      <c r="AP439" s="5"/>
      <c r="AQ439" s="5"/>
      <c r="AR439" s="5"/>
      <c r="AS439" s="5"/>
    </row>
    <row r="440" spans="1:45" s="2" customFormat="1" ht="15">
      <c r="A440" s="391"/>
      <c r="B440" s="392"/>
      <c r="C440" s="393"/>
      <c r="D440" s="393"/>
      <c r="E440" s="393"/>
      <c r="F440" s="393"/>
      <c r="G440" s="393"/>
      <c r="H440" s="394"/>
      <c r="I440" s="394"/>
      <c r="J440" s="394"/>
      <c r="K440" s="394"/>
      <c r="L440" s="394"/>
      <c r="M440" s="394"/>
      <c r="N440" s="313">
        <f>IF(IF(I440&lt;'Checklist Parameters'!$H$22,0,($I440-$L440))&lt;0,0,IF(I440&lt;'Checklist Parameters'!$H$22,0,($I440-$L440)))</f>
        <v>0</v>
      </c>
      <c r="O440" s="394"/>
      <c r="P440" s="395"/>
      <c r="Q440" s="316">
        <f t="shared" si="37"/>
        <v>0</v>
      </c>
      <c r="R440" s="87">
        <f t="shared" si="38"/>
        <v>0</v>
      </c>
      <c r="S440" s="87">
        <f>IF('Checklist Parameters'!$H$60&lt;0.2,0.2,'Checklist Parameters'!$H$60)</f>
        <v>0.72</v>
      </c>
      <c r="T440" s="88">
        <f>IF($O440="",IF('Checklist District ID'!$C$43="Y",MAX($R440:$S440)*$I440,SUM($R440:$S440)*$I440),IF(O440&gt;0,Q440*S440))</f>
        <v>0</v>
      </c>
      <c r="U440" s="88">
        <f>IF(Q440&gt;0,((I440-T440)*'Formula Matrix'!$E$39),0)</f>
        <v>0</v>
      </c>
      <c r="V440" s="88">
        <f t="shared" si="39"/>
        <v>0</v>
      </c>
      <c r="W440" s="88">
        <f>IF(V440&gt;0,(V440*'Checklist Parameters'!$H$35),0)</f>
        <v>0</v>
      </c>
      <c r="X440" s="85">
        <f t="shared" si="40"/>
        <v>0</v>
      </c>
      <c r="Y440" s="148">
        <f>IF('Checklist Parameters'!$H$102&lt;&gt;"",(I440/43560)*'Checklist Parameters'!$H$102,"N/A")</f>
        <v>0</v>
      </c>
      <c r="Z440" s="154" t="str">
        <f>IF('Checklist Parameters'!$H$58&lt;&gt;"",((I440*'Checklist Parameters'!$H$58)*'Checklist Parameters'!$H$35)/1000,"N/A")</f>
        <v>N/A</v>
      </c>
      <c r="AA440" s="154">
        <f>IF('Checklist Parameters'!$H$101&lt;&gt;"",IFERROR(I440/'Checklist Parameters'!$H$101,0),"N/A")</f>
        <v>0</v>
      </c>
      <c r="AB440" s="148" t="str">
        <f>IF('Checklist Parameters'!$H$43&lt;&gt;"",(I440*'Checklist Parameters'!$H$43)/1000,"N/A")</f>
        <v>N/A</v>
      </c>
      <c r="AC440" s="85">
        <f>IF('Checklist Parameters'!$H$16="",$X440,IF(AND('Checklist Parameters'!$H$16&lt;$X440,'Checklist Parameters'!$H$16&gt;=3),'Checklist Parameters'!$H$16,IF(AND('Checklist Parameters'!$H$16&lt;$X440,'Checklist Parameters'!$H$16&lt;3),0,$X440)))</f>
        <v>0</v>
      </c>
      <c r="AD440" s="85" t="str">
        <f>IF(AND(I440&lt;'Checklist Parameters'!$H$22,$I440&lt;&gt;0),"Y","")</f>
        <v/>
      </c>
      <c r="AE440" s="85" t="str">
        <f>IF($AD440="Y",0,IF('Checklist Parameters'!$H$25="","&lt;no limit&gt;",ROUNDDOWN((($I440-'Checklist Parameters'!$H$24)/'Checklist Parameters'!$H$25)+1,0)))</f>
        <v>&lt;no limit&gt;</v>
      </c>
      <c r="AF440" s="174">
        <f t="shared" si="41"/>
        <v>0</v>
      </c>
      <c r="AG440" s="85">
        <f t="shared" si="36"/>
        <v>0</v>
      </c>
      <c r="AH440" s="5"/>
      <c r="AI440" s="5"/>
      <c r="AJ440" s="5"/>
      <c r="AK440" s="5"/>
      <c r="AL440" s="5"/>
      <c r="AM440" s="5"/>
      <c r="AN440" s="5"/>
      <c r="AO440" s="5"/>
      <c r="AP440" s="5"/>
      <c r="AQ440" s="5"/>
      <c r="AR440" s="5"/>
      <c r="AS440" s="5"/>
    </row>
    <row r="441" spans="1:45" s="2" customFormat="1" ht="15">
      <c r="A441" s="391"/>
      <c r="B441" s="392"/>
      <c r="C441" s="393"/>
      <c r="D441" s="393"/>
      <c r="E441" s="393"/>
      <c r="F441" s="393"/>
      <c r="G441" s="393"/>
      <c r="H441" s="394"/>
      <c r="I441" s="394"/>
      <c r="J441" s="394"/>
      <c r="K441" s="394"/>
      <c r="L441" s="394"/>
      <c r="M441" s="394"/>
      <c r="N441" s="313">
        <f>IF(IF(I441&lt;'Checklist Parameters'!$H$22,0,($I441-$L441))&lt;0,0,IF(I441&lt;'Checklist Parameters'!$H$22,0,($I441-$L441)))</f>
        <v>0</v>
      </c>
      <c r="O441" s="394"/>
      <c r="P441" s="395"/>
      <c r="Q441" s="316">
        <f t="shared" si="37"/>
        <v>0</v>
      </c>
      <c r="R441" s="87">
        <f t="shared" si="38"/>
        <v>0</v>
      </c>
      <c r="S441" s="87">
        <f>IF('Checklist Parameters'!$H$60&lt;0.2,0.2,'Checklist Parameters'!$H$60)</f>
        <v>0.72</v>
      </c>
      <c r="T441" s="88">
        <f>IF($O441="",IF('Checklist District ID'!$C$43="Y",MAX($R441:$S441)*$I441,SUM($R441:$S441)*$I441),IF(O441&gt;0,Q441*S441))</f>
        <v>0</v>
      </c>
      <c r="U441" s="88">
        <f>IF(Q441&gt;0,((I441-T441)*'Formula Matrix'!$E$39),0)</f>
        <v>0</v>
      </c>
      <c r="V441" s="88">
        <f t="shared" si="39"/>
        <v>0</v>
      </c>
      <c r="W441" s="88">
        <f>IF(V441&gt;0,(V441*'Checklist Parameters'!$H$35),0)</f>
        <v>0</v>
      </c>
      <c r="X441" s="85">
        <f t="shared" si="40"/>
        <v>0</v>
      </c>
      <c r="Y441" s="148">
        <f>IF('Checklist Parameters'!$H$102&lt;&gt;"",(I441/43560)*'Checklist Parameters'!$H$102,"N/A")</f>
        <v>0</v>
      </c>
      <c r="Z441" s="154" t="str">
        <f>IF('Checklist Parameters'!$H$58&lt;&gt;"",((I441*'Checklist Parameters'!$H$58)*'Checklist Parameters'!$H$35)/1000,"N/A")</f>
        <v>N/A</v>
      </c>
      <c r="AA441" s="154">
        <f>IF('Checklist Parameters'!$H$101&lt;&gt;"",IFERROR(I441/'Checklist Parameters'!$H$101,0),"N/A")</f>
        <v>0</v>
      </c>
      <c r="AB441" s="148" t="str">
        <f>IF('Checklist Parameters'!$H$43&lt;&gt;"",(I441*'Checklist Parameters'!$H$43)/1000,"N/A")</f>
        <v>N/A</v>
      </c>
      <c r="AC441" s="85">
        <f>IF('Checklist Parameters'!$H$16="",$X441,IF(AND('Checklist Parameters'!$H$16&lt;$X441,'Checklist Parameters'!$H$16&gt;=3),'Checklist Parameters'!$H$16,IF(AND('Checklist Parameters'!$H$16&lt;$X441,'Checklist Parameters'!$H$16&lt;3),0,$X441)))</f>
        <v>0</v>
      </c>
      <c r="AD441" s="85" t="str">
        <f>IF(AND(I441&lt;'Checklist Parameters'!$H$22,$I441&lt;&gt;0),"Y","")</f>
        <v/>
      </c>
      <c r="AE441" s="85" t="str">
        <f>IF($AD441="Y",0,IF('Checklist Parameters'!$H$25="","&lt;no limit&gt;",ROUNDDOWN((($I441-'Checklist Parameters'!$H$24)/'Checklist Parameters'!$H$25)+1,0)))</f>
        <v>&lt;no limit&gt;</v>
      </c>
      <c r="AF441" s="174">
        <f t="shared" si="41"/>
        <v>0</v>
      </c>
      <c r="AG441" s="85">
        <f t="shared" si="36"/>
        <v>0</v>
      </c>
      <c r="AH441" s="5"/>
      <c r="AI441" s="5"/>
      <c r="AJ441" s="5"/>
      <c r="AK441" s="5"/>
      <c r="AL441" s="5"/>
      <c r="AM441" s="5"/>
      <c r="AN441" s="5"/>
      <c r="AO441" s="5"/>
      <c r="AP441" s="5"/>
      <c r="AQ441" s="5"/>
      <c r="AR441" s="5"/>
      <c r="AS441" s="5"/>
    </row>
    <row r="442" spans="1:45" s="2" customFormat="1" ht="15">
      <c r="A442" s="391"/>
      <c r="B442" s="392"/>
      <c r="C442" s="393"/>
      <c r="D442" s="393"/>
      <c r="E442" s="393"/>
      <c r="F442" s="393"/>
      <c r="G442" s="393"/>
      <c r="H442" s="394"/>
      <c r="I442" s="394"/>
      <c r="J442" s="394"/>
      <c r="K442" s="394"/>
      <c r="L442" s="394"/>
      <c r="M442" s="394"/>
      <c r="N442" s="313">
        <f>IF(IF(I442&lt;'Checklist Parameters'!$H$22,0,($I442-$L442))&lt;0,0,IF(I442&lt;'Checklist Parameters'!$H$22,0,($I442-$L442)))</f>
        <v>0</v>
      </c>
      <c r="O442" s="394"/>
      <c r="P442" s="395"/>
      <c r="Q442" s="316">
        <f t="shared" si="37"/>
        <v>0</v>
      </c>
      <c r="R442" s="87">
        <f t="shared" si="38"/>
        <v>0</v>
      </c>
      <c r="S442" s="87">
        <f>IF('Checklist Parameters'!$H$60&lt;0.2,0.2,'Checklist Parameters'!$H$60)</f>
        <v>0.72</v>
      </c>
      <c r="T442" s="88">
        <f>IF($O442="",IF('Checklist District ID'!$C$43="Y",MAX($R442:$S442)*$I442,SUM($R442:$S442)*$I442),IF(O442&gt;0,Q442*S442))</f>
        <v>0</v>
      </c>
      <c r="U442" s="88">
        <f>IF(Q442&gt;0,((I442-T442)*'Formula Matrix'!$E$39),0)</f>
        <v>0</v>
      </c>
      <c r="V442" s="88">
        <f t="shared" si="39"/>
        <v>0</v>
      </c>
      <c r="W442" s="88">
        <f>IF(V442&gt;0,(V442*'Checklist Parameters'!$H$35),0)</f>
        <v>0</v>
      </c>
      <c r="X442" s="85">
        <f t="shared" si="40"/>
        <v>0</v>
      </c>
      <c r="Y442" s="148">
        <f>IF('Checklist Parameters'!$H$102&lt;&gt;"",(I442/43560)*'Checklist Parameters'!$H$102,"N/A")</f>
        <v>0</v>
      </c>
      <c r="Z442" s="154" t="str">
        <f>IF('Checklist Parameters'!$H$58&lt;&gt;"",((I442*'Checklist Parameters'!$H$58)*'Checklist Parameters'!$H$35)/1000,"N/A")</f>
        <v>N/A</v>
      </c>
      <c r="AA442" s="154">
        <f>IF('Checklist Parameters'!$H$101&lt;&gt;"",IFERROR(I442/'Checklist Parameters'!$H$101,0),"N/A")</f>
        <v>0</v>
      </c>
      <c r="AB442" s="148" t="str">
        <f>IF('Checklist Parameters'!$H$43&lt;&gt;"",(I442*'Checklist Parameters'!$H$43)/1000,"N/A")</f>
        <v>N/A</v>
      </c>
      <c r="AC442" s="85">
        <f>IF('Checklist Parameters'!$H$16="",$X442,IF(AND('Checklist Parameters'!$H$16&lt;$X442,'Checklist Parameters'!$H$16&gt;=3),'Checklist Parameters'!$H$16,IF(AND('Checklist Parameters'!$H$16&lt;$X442,'Checklist Parameters'!$H$16&lt;3),0,$X442)))</f>
        <v>0</v>
      </c>
      <c r="AD442" s="85" t="str">
        <f>IF(AND(I442&lt;'Checklist Parameters'!$H$22,$I442&lt;&gt;0),"Y","")</f>
        <v/>
      </c>
      <c r="AE442" s="85" t="str">
        <f>IF($AD442="Y",0,IF('Checklist Parameters'!$H$25="","&lt;no limit&gt;",ROUNDDOWN((($I442-'Checklist Parameters'!$H$24)/'Checklist Parameters'!$H$25)+1,0)))</f>
        <v>&lt;no limit&gt;</v>
      </c>
      <c r="AF442" s="174">
        <f t="shared" si="41"/>
        <v>0</v>
      </c>
      <c r="AG442" s="85">
        <f t="shared" si="36"/>
        <v>0</v>
      </c>
      <c r="AH442" s="5"/>
      <c r="AI442" s="5"/>
      <c r="AJ442" s="5"/>
      <c r="AK442" s="5"/>
      <c r="AL442" s="5"/>
      <c r="AM442" s="5"/>
      <c r="AN442" s="5"/>
      <c r="AO442" s="5"/>
      <c r="AP442" s="5"/>
      <c r="AQ442" s="5"/>
      <c r="AR442" s="5"/>
      <c r="AS442" s="5"/>
    </row>
    <row r="443" spans="1:45" s="2" customFormat="1" ht="15">
      <c r="A443" s="391"/>
      <c r="B443" s="392"/>
      <c r="C443" s="393"/>
      <c r="D443" s="393"/>
      <c r="E443" s="393"/>
      <c r="F443" s="393"/>
      <c r="G443" s="393"/>
      <c r="H443" s="394"/>
      <c r="I443" s="394"/>
      <c r="J443" s="394"/>
      <c r="K443" s="394"/>
      <c r="L443" s="394"/>
      <c r="M443" s="394"/>
      <c r="N443" s="313">
        <f>IF(IF(I443&lt;'Checklist Parameters'!$H$22,0,($I443-$L443))&lt;0,0,IF(I443&lt;'Checklist Parameters'!$H$22,0,($I443-$L443)))</f>
        <v>0</v>
      </c>
      <c r="O443" s="394"/>
      <c r="P443" s="395"/>
      <c r="Q443" s="316">
        <f t="shared" si="37"/>
        <v>0</v>
      </c>
      <c r="R443" s="87">
        <f t="shared" si="38"/>
        <v>0</v>
      </c>
      <c r="S443" s="87">
        <f>IF('Checklist Parameters'!$H$60&lt;0.2,0.2,'Checklist Parameters'!$H$60)</f>
        <v>0.72</v>
      </c>
      <c r="T443" s="88">
        <f>IF($O443="",IF('Checklist District ID'!$C$43="Y",MAX($R443:$S443)*$I443,SUM($R443:$S443)*$I443),IF(O443&gt;0,Q443*S443))</f>
        <v>0</v>
      </c>
      <c r="U443" s="88">
        <f>IF(Q443&gt;0,((I443-T443)*'Formula Matrix'!$E$39),0)</f>
        <v>0</v>
      </c>
      <c r="V443" s="88">
        <f t="shared" si="39"/>
        <v>0</v>
      </c>
      <c r="W443" s="88">
        <f>IF(V443&gt;0,(V443*'Checklist Parameters'!$H$35),0)</f>
        <v>0</v>
      </c>
      <c r="X443" s="85">
        <f t="shared" si="40"/>
        <v>0</v>
      </c>
      <c r="Y443" s="148">
        <f>IF('Checklist Parameters'!$H$102&lt;&gt;"",(I443/43560)*'Checklist Parameters'!$H$102,"N/A")</f>
        <v>0</v>
      </c>
      <c r="Z443" s="154" t="str">
        <f>IF('Checklist Parameters'!$H$58&lt;&gt;"",((I443*'Checklist Parameters'!$H$58)*'Checklist Parameters'!$H$35)/1000,"N/A")</f>
        <v>N/A</v>
      </c>
      <c r="AA443" s="154">
        <f>IF('Checklist Parameters'!$H$101&lt;&gt;"",IFERROR(I443/'Checklist Parameters'!$H$101,0),"N/A")</f>
        <v>0</v>
      </c>
      <c r="AB443" s="148" t="str">
        <f>IF('Checklist Parameters'!$H$43&lt;&gt;"",(I443*'Checklist Parameters'!$H$43)/1000,"N/A")</f>
        <v>N/A</v>
      </c>
      <c r="AC443" s="85">
        <f>IF('Checklist Parameters'!$H$16="",$X443,IF(AND('Checklist Parameters'!$H$16&lt;$X443,'Checklist Parameters'!$H$16&gt;=3),'Checklist Parameters'!$H$16,IF(AND('Checklist Parameters'!$H$16&lt;$X443,'Checklist Parameters'!$H$16&lt;3),0,$X443)))</f>
        <v>0</v>
      </c>
      <c r="AD443" s="85" t="str">
        <f>IF(AND(I443&lt;'Checklist Parameters'!$H$22,$I443&lt;&gt;0),"Y","")</f>
        <v/>
      </c>
      <c r="AE443" s="85" t="str">
        <f>IF($AD443="Y",0,IF('Checklist Parameters'!$H$25="","&lt;no limit&gt;",ROUNDDOWN((($I443-'Checklist Parameters'!$H$24)/'Checklist Parameters'!$H$25)+1,0)))</f>
        <v>&lt;no limit&gt;</v>
      </c>
      <c r="AF443" s="174">
        <f t="shared" si="41"/>
        <v>0</v>
      </c>
      <c r="AG443" s="85">
        <f t="shared" si="36"/>
        <v>0</v>
      </c>
      <c r="AH443" s="5"/>
      <c r="AI443" s="5"/>
      <c r="AJ443" s="5"/>
      <c r="AK443" s="5"/>
      <c r="AL443" s="5"/>
      <c r="AM443" s="5"/>
      <c r="AN443" s="5"/>
      <c r="AO443" s="5"/>
      <c r="AP443" s="5"/>
      <c r="AQ443" s="5"/>
      <c r="AR443" s="5"/>
      <c r="AS443" s="5"/>
    </row>
    <row r="444" spans="1:45" s="2" customFormat="1" ht="15">
      <c r="A444" s="391"/>
      <c r="B444" s="392"/>
      <c r="C444" s="393"/>
      <c r="D444" s="393"/>
      <c r="E444" s="393"/>
      <c r="F444" s="393"/>
      <c r="G444" s="393"/>
      <c r="H444" s="394"/>
      <c r="I444" s="394"/>
      <c r="J444" s="394"/>
      <c r="K444" s="394"/>
      <c r="L444" s="394"/>
      <c r="M444" s="394"/>
      <c r="N444" s="313">
        <f>IF(IF(I444&lt;'Checklist Parameters'!$H$22,0,($I444-$L444))&lt;0,0,IF(I444&lt;'Checklist Parameters'!$H$22,0,($I444-$L444)))</f>
        <v>0</v>
      </c>
      <c r="O444" s="394"/>
      <c r="P444" s="395"/>
      <c r="Q444" s="316">
        <f t="shared" si="37"/>
        <v>0</v>
      </c>
      <c r="R444" s="87">
        <f t="shared" si="38"/>
        <v>0</v>
      </c>
      <c r="S444" s="87">
        <f>IF('Checklist Parameters'!$H$60&lt;0.2,0.2,'Checklist Parameters'!$H$60)</f>
        <v>0.72</v>
      </c>
      <c r="T444" s="88">
        <f>IF($O444="",IF('Checklist District ID'!$C$43="Y",MAX($R444:$S444)*$I444,SUM($R444:$S444)*$I444),IF(O444&gt;0,Q444*S444))</f>
        <v>0</v>
      </c>
      <c r="U444" s="88">
        <f>IF(Q444&gt;0,((I444-T444)*'Formula Matrix'!$E$39),0)</f>
        <v>0</v>
      </c>
      <c r="V444" s="88">
        <f t="shared" si="39"/>
        <v>0</v>
      </c>
      <c r="W444" s="88">
        <f>IF(V444&gt;0,(V444*'Checklist Parameters'!$H$35),0)</f>
        <v>0</v>
      </c>
      <c r="X444" s="85">
        <f t="shared" si="40"/>
        <v>0</v>
      </c>
      <c r="Y444" s="148">
        <f>IF('Checklist Parameters'!$H$102&lt;&gt;"",(I444/43560)*'Checklist Parameters'!$H$102,"N/A")</f>
        <v>0</v>
      </c>
      <c r="Z444" s="154" t="str">
        <f>IF('Checklist Parameters'!$H$58&lt;&gt;"",((I444*'Checklist Parameters'!$H$58)*'Checklist Parameters'!$H$35)/1000,"N/A")</f>
        <v>N/A</v>
      </c>
      <c r="AA444" s="154">
        <f>IF('Checklist Parameters'!$H$101&lt;&gt;"",IFERROR(I444/'Checklist Parameters'!$H$101,0),"N/A")</f>
        <v>0</v>
      </c>
      <c r="AB444" s="148" t="str">
        <f>IF('Checklist Parameters'!$H$43&lt;&gt;"",(I444*'Checklist Parameters'!$H$43)/1000,"N/A")</f>
        <v>N/A</v>
      </c>
      <c r="AC444" s="85">
        <f>IF('Checklist Parameters'!$H$16="",$X444,IF(AND('Checklist Parameters'!$H$16&lt;$X444,'Checklist Parameters'!$H$16&gt;=3),'Checklist Parameters'!$H$16,IF(AND('Checklist Parameters'!$H$16&lt;$X444,'Checklist Parameters'!$H$16&lt;3),0,$X444)))</f>
        <v>0</v>
      </c>
      <c r="AD444" s="85" t="str">
        <f>IF(AND(I444&lt;'Checklist Parameters'!$H$22,$I444&lt;&gt;0),"Y","")</f>
        <v/>
      </c>
      <c r="AE444" s="85" t="str">
        <f>IF($AD444="Y",0,IF('Checklist Parameters'!$H$25="","&lt;no limit&gt;",ROUNDDOWN((($I444-'Checklist Parameters'!$H$24)/'Checklist Parameters'!$H$25)+1,0)))</f>
        <v>&lt;no limit&gt;</v>
      </c>
      <c r="AF444" s="174">
        <f t="shared" si="41"/>
        <v>0</v>
      </c>
      <c r="AG444" s="85">
        <f t="shared" si="36"/>
        <v>0</v>
      </c>
      <c r="AH444" s="5"/>
      <c r="AI444" s="5"/>
      <c r="AJ444" s="5"/>
      <c r="AK444" s="5"/>
      <c r="AL444" s="5"/>
      <c r="AM444" s="5"/>
      <c r="AN444" s="5"/>
      <c r="AO444" s="5"/>
      <c r="AP444" s="5"/>
      <c r="AQ444" s="5"/>
      <c r="AR444" s="5"/>
      <c r="AS444" s="5"/>
    </row>
    <row r="445" spans="1:45" s="2" customFormat="1" ht="15">
      <c r="A445" s="391"/>
      <c r="B445" s="392"/>
      <c r="C445" s="393"/>
      <c r="D445" s="393"/>
      <c r="E445" s="393"/>
      <c r="F445" s="393"/>
      <c r="G445" s="393"/>
      <c r="H445" s="394"/>
      <c r="I445" s="394"/>
      <c r="J445" s="394"/>
      <c r="K445" s="394"/>
      <c r="L445" s="394"/>
      <c r="M445" s="394"/>
      <c r="N445" s="313">
        <f>IF(IF(I445&lt;'Checklist Parameters'!$H$22,0,($I445-$L445))&lt;0,0,IF(I445&lt;'Checklist Parameters'!$H$22,0,($I445-$L445)))</f>
        <v>0</v>
      </c>
      <c r="O445" s="394"/>
      <c r="P445" s="395"/>
      <c r="Q445" s="316">
        <f t="shared" si="37"/>
        <v>0</v>
      </c>
      <c r="R445" s="87">
        <f t="shared" si="38"/>
        <v>0</v>
      </c>
      <c r="S445" s="87">
        <f>IF('Checklist Parameters'!$H$60&lt;0.2,0.2,'Checklist Parameters'!$H$60)</f>
        <v>0.72</v>
      </c>
      <c r="T445" s="88">
        <f>IF($O445="",IF('Checklist District ID'!$C$43="Y",MAX($R445:$S445)*$I445,SUM($R445:$S445)*$I445),IF(O445&gt;0,Q445*S445))</f>
        <v>0</v>
      </c>
      <c r="U445" s="88">
        <f>IF(Q445&gt;0,((I445-T445)*'Formula Matrix'!$E$39),0)</f>
        <v>0</v>
      </c>
      <c r="V445" s="88">
        <f t="shared" si="39"/>
        <v>0</v>
      </c>
      <c r="W445" s="88">
        <f>IF(V445&gt;0,(V445*'Checklist Parameters'!$H$35),0)</f>
        <v>0</v>
      </c>
      <c r="X445" s="85">
        <f t="shared" si="40"/>
        <v>0</v>
      </c>
      <c r="Y445" s="148">
        <f>IF('Checklist Parameters'!$H$102&lt;&gt;"",(I445/43560)*'Checklist Parameters'!$H$102,"N/A")</f>
        <v>0</v>
      </c>
      <c r="Z445" s="154" t="str">
        <f>IF('Checklist Parameters'!$H$58&lt;&gt;"",((I445*'Checklist Parameters'!$H$58)*'Checklist Parameters'!$H$35)/1000,"N/A")</f>
        <v>N/A</v>
      </c>
      <c r="AA445" s="154">
        <f>IF('Checklist Parameters'!$H$101&lt;&gt;"",IFERROR(I445/'Checklist Parameters'!$H$101,0),"N/A")</f>
        <v>0</v>
      </c>
      <c r="AB445" s="148" t="str">
        <f>IF('Checklist Parameters'!$H$43&lt;&gt;"",(I445*'Checklist Parameters'!$H$43)/1000,"N/A")</f>
        <v>N/A</v>
      </c>
      <c r="AC445" s="85">
        <f>IF('Checklist Parameters'!$H$16="",$X445,IF(AND('Checklist Parameters'!$H$16&lt;$X445,'Checklist Parameters'!$H$16&gt;=3),'Checklist Parameters'!$H$16,IF(AND('Checklist Parameters'!$H$16&lt;$X445,'Checklist Parameters'!$H$16&lt;3),0,$X445)))</f>
        <v>0</v>
      </c>
      <c r="AD445" s="85" t="str">
        <f>IF(AND(I445&lt;'Checklist Parameters'!$H$22,$I445&lt;&gt;0),"Y","")</f>
        <v/>
      </c>
      <c r="AE445" s="85" t="str">
        <f>IF($AD445="Y",0,IF('Checklist Parameters'!$H$25="","&lt;no limit&gt;",ROUNDDOWN((($I445-'Checklist Parameters'!$H$24)/'Checklist Parameters'!$H$25)+1,0)))</f>
        <v>&lt;no limit&gt;</v>
      </c>
      <c r="AF445" s="174">
        <f t="shared" si="41"/>
        <v>0</v>
      </c>
      <c r="AG445" s="85">
        <f t="shared" si="36"/>
        <v>0</v>
      </c>
      <c r="AH445" s="5"/>
      <c r="AI445" s="5"/>
      <c r="AJ445" s="5"/>
      <c r="AK445" s="5"/>
      <c r="AL445" s="5"/>
      <c r="AM445" s="5"/>
      <c r="AN445" s="5"/>
      <c r="AO445" s="5"/>
      <c r="AP445" s="5"/>
      <c r="AQ445" s="5"/>
      <c r="AR445" s="5"/>
      <c r="AS445" s="5"/>
    </row>
    <row r="446" spans="1:45" s="2" customFormat="1" ht="15">
      <c r="A446" s="391"/>
      <c r="B446" s="392"/>
      <c r="C446" s="393"/>
      <c r="D446" s="393"/>
      <c r="E446" s="393"/>
      <c r="F446" s="393"/>
      <c r="G446" s="393"/>
      <c r="H446" s="394"/>
      <c r="I446" s="394"/>
      <c r="J446" s="394"/>
      <c r="K446" s="394"/>
      <c r="L446" s="394"/>
      <c r="M446" s="394"/>
      <c r="N446" s="313">
        <f>IF(IF(I446&lt;'Checklist Parameters'!$H$22,0,($I446-$L446))&lt;0,0,IF(I446&lt;'Checklist Parameters'!$H$22,0,($I446-$L446)))</f>
        <v>0</v>
      </c>
      <c r="O446" s="394"/>
      <c r="P446" s="395"/>
      <c r="Q446" s="316">
        <f t="shared" si="37"/>
        <v>0</v>
      </c>
      <c r="R446" s="87">
        <f t="shared" si="38"/>
        <v>0</v>
      </c>
      <c r="S446" s="87">
        <f>IF('Checklist Parameters'!$H$60&lt;0.2,0.2,'Checklist Parameters'!$H$60)</f>
        <v>0.72</v>
      </c>
      <c r="T446" s="88">
        <f>IF($O446="",IF('Checklist District ID'!$C$43="Y",MAX($R446:$S446)*$I446,SUM($R446:$S446)*$I446),IF(O446&gt;0,Q446*S446))</f>
        <v>0</v>
      </c>
      <c r="U446" s="88">
        <f>IF(Q446&gt;0,((I446-T446)*'Formula Matrix'!$E$39),0)</f>
        <v>0</v>
      </c>
      <c r="V446" s="88">
        <f t="shared" si="39"/>
        <v>0</v>
      </c>
      <c r="W446" s="88">
        <f>IF(V446&gt;0,(V446*'Checklist Parameters'!$H$35),0)</f>
        <v>0</v>
      </c>
      <c r="X446" s="85">
        <f t="shared" si="40"/>
        <v>0</v>
      </c>
      <c r="Y446" s="148">
        <f>IF('Checklist Parameters'!$H$102&lt;&gt;"",(I446/43560)*'Checklist Parameters'!$H$102,"N/A")</f>
        <v>0</v>
      </c>
      <c r="Z446" s="154" t="str">
        <f>IF('Checklist Parameters'!$H$58&lt;&gt;"",((I446*'Checklist Parameters'!$H$58)*'Checklist Parameters'!$H$35)/1000,"N/A")</f>
        <v>N/A</v>
      </c>
      <c r="AA446" s="154">
        <f>IF('Checklist Parameters'!$H$101&lt;&gt;"",IFERROR(I446/'Checklist Parameters'!$H$101,0),"N/A")</f>
        <v>0</v>
      </c>
      <c r="AB446" s="148" t="str">
        <f>IF('Checklist Parameters'!$H$43&lt;&gt;"",(I446*'Checklist Parameters'!$H$43)/1000,"N/A")</f>
        <v>N/A</v>
      </c>
      <c r="AC446" s="85">
        <f>IF('Checklist Parameters'!$H$16="",$X446,IF(AND('Checklist Parameters'!$H$16&lt;$X446,'Checklist Parameters'!$H$16&gt;=3),'Checklist Parameters'!$H$16,IF(AND('Checklist Parameters'!$H$16&lt;$X446,'Checklist Parameters'!$H$16&lt;3),0,$X446)))</f>
        <v>0</v>
      </c>
      <c r="AD446" s="85" t="str">
        <f>IF(AND(I446&lt;'Checklist Parameters'!$H$22,$I446&lt;&gt;0),"Y","")</f>
        <v/>
      </c>
      <c r="AE446" s="85" t="str">
        <f>IF($AD446="Y",0,IF('Checklist Parameters'!$H$25="","&lt;no limit&gt;",ROUNDDOWN((($I446-'Checklist Parameters'!$H$24)/'Checklist Parameters'!$H$25)+1,0)))</f>
        <v>&lt;no limit&gt;</v>
      </c>
      <c r="AF446" s="174">
        <f t="shared" si="41"/>
        <v>0</v>
      </c>
      <c r="AG446" s="85">
        <f t="shared" si="36"/>
        <v>0</v>
      </c>
      <c r="AH446" s="5"/>
      <c r="AI446" s="5"/>
      <c r="AJ446" s="5"/>
      <c r="AK446" s="5"/>
      <c r="AL446" s="5"/>
      <c r="AM446" s="5"/>
      <c r="AN446" s="5"/>
      <c r="AO446" s="5"/>
      <c r="AP446" s="5"/>
      <c r="AQ446" s="5"/>
      <c r="AR446" s="5"/>
      <c r="AS446" s="5"/>
    </row>
    <row r="447" spans="1:45" s="2" customFormat="1" ht="15">
      <c r="A447" s="391"/>
      <c r="B447" s="392"/>
      <c r="C447" s="393"/>
      <c r="D447" s="393"/>
      <c r="E447" s="393"/>
      <c r="F447" s="393"/>
      <c r="G447" s="393"/>
      <c r="H447" s="394"/>
      <c r="I447" s="394"/>
      <c r="J447" s="394"/>
      <c r="K447" s="394"/>
      <c r="L447" s="394"/>
      <c r="M447" s="394"/>
      <c r="N447" s="313">
        <f>IF(IF(I447&lt;'Checklist Parameters'!$H$22,0,($I447-$L447))&lt;0,0,IF(I447&lt;'Checklist Parameters'!$H$22,0,($I447-$L447)))</f>
        <v>0</v>
      </c>
      <c r="O447" s="394"/>
      <c r="P447" s="395"/>
      <c r="Q447" s="316">
        <f t="shared" si="37"/>
        <v>0</v>
      </c>
      <c r="R447" s="87">
        <f t="shared" si="38"/>
        <v>0</v>
      </c>
      <c r="S447" s="87">
        <f>IF('Checklist Parameters'!$H$60&lt;0.2,0.2,'Checklist Parameters'!$H$60)</f>
        <v>0.72</v>
      </c>
      <c r="T447" s="88">
        <f>IF($O447="",IF('Checklist District ID'!$C$43="Y",MAX($R447:$S447)*$I447,SUM($R447:$S447)*$I447),IF(O447&gt;0,Q447*S447))</f>
        <v>0</v>
      </c>
      <c r="U447" s="88">
        <f>IF(Q447&gt;0,((I447-T447)*'Formula Matrix'!$E$39),0)</f>
        <v>0</v>
      </c>
      <c r="V447" s="88">
        <f t="shared" si="39"/>
        <v>0</v>
      </c>
      <c r="W447" s="88">
        <f>IF(V447&gt;0,(V447*'Checklist Parameters'!$H$35),0)</f>
        <v>0</v>
      </c>
      <c r="X447" s="85">
        <f t="shared" si="40"/>
        <v>0</v>
      </c>
      <c r="Y447" s="148">
        <f>IF('Checklist Parameters'!$H$102&lt;&gt;"",(I447/43560)*'Checklist Parameters'!$H$102,"N/A")</f>
        <v>0</v>
      </c>
      <c r="Z447" s="154" t="str">
        <f>IF('Checklist Parameters'!$H$58&lt;&gt;"",((I447*'Checklist Parameters'!$H$58)*'Checklist Parameters'!$H$35)/1000,"N/A")</f>
        <v>N/A</v>
      </c>
      <c r="AA447" s="154">
        <f>IF('Checklist Parameters'!$H$101&lt;&gt;"",IFERROR(I447/'Checklist Parameters'!$H$101,0),"N/A")</f>
        <v>0</v>
      </c>
      <c r="AB447" s="148" t="str">
        <f>IF('Checklist Parameters'!$H$43&lt;&gt;"",(I447*'Checklist Parameters'!$H$43)/1000,"N/A")</f>
        <v>N/A</v>
      </c>
      <c r="AC447" s="85">
        <f>IF('Checklist Parameters'!$H$16="",$X447,IF(AND('Checklist Parameters'!$H$16&lt;$X447,'Checklist Parameters'!$H$16&gt;=3),'Checklist Parameters'!$H$16,IF(AND('Checklist Parameters'!$H$16&lt;$X447,'Checklist Parameters'!$H$16&lt;3),0,$X447)))</f>
        <v>0</v>
      </c>
      <c r="AD447" s="85" t="str">
        <f>IF(AND(I447&lt;'Checklist Parameters'!$H$22,$I447&lt;&gt;0),"Y","")</f>
        <v/>
      </c>
      <c r="AE447" s="85" t="str">
        <f>IF($AD447="Y",0,IF('Checklist Parameters'!$H$25="","&lt;no limit&gt;",ROUNDDOWN((($I447-'Checklist Parameters'!$H$24)/'Checklist Parameters'!$H$25)+1,0)))</f>
        <v>&lt;no limit&gt;</v>
      </c>
      <c r="AF447" s="174">
        <f t="shared" si="41"/>
        <v>0</v>
      </c>
      <c r="AG447" s="85">
        <f t="shared" si="36"/>
        <v>0</v>
      </c>
      <c r="AH447" s="5"/>
      <c r="AI447" s="5"/>
      <c r="AJ447" s="5"/>
      <c r="AK447" s="5"/>
      <c r="AL447" s="5"/>
      <c r="AM447" s="5"/>
      <c r="AN447" s="5"/>
      <c r="AO447" s="5"/>
      <c r="AP447" s="5"/>
      <c r="AQ447" s="5"/>
      <c r="AR447" s="5"/>
      <c r="AS447" s="5"/>
    </row>
    <row r="448" spans="1:45" s="2" customFormat="1" ht="15">
      <c r="A448" s="391"/>
      <c r="B448" s="392"/>
      <c r="C448" s="393"/>
      <c r="D448" s="393"/>
      <c r="E448" s="393"/>
      <c r="F448" s="393"/>
      <c r="G448" s="393"/>
      <c r="H448" s="394"/>
      <c r="I448" s="394"/>
      <c r="J448" s="394"/>
      <c r="K448" s="394"/>
      <c r="L448" s="394"/>
      <c r="M448" s="394"/>
      <c r="N448" s="313">
        <f>IF(IF(I448&lt;'Checklist Parameters'!$H$22,0,($I448-$L448))&lt;0,0,IF(I448&lt;'Checklist Parameters'!$H$22,0,($I448-$L448)))</f>
        <v>0</v>
      </c>
      <c r="O448" s="394"/>
      <c r="P448" s="395"/>
      <c r="Q448" s="316">
        <f t="shared" si="37"/>
        <v>0</v>
      </c>
      <c r="R448" s="87">
        <f t="shared" si="38"/>
        <v>0</v>
      </c>
      <c r="S448" s="87">
        <f>IF('Checklist Parameters'!$H$60&lt;0.2,0.2,'Checklist Parameters'!$H$60)</f>
        <v>0.72</v>
      </c>
      <c r="T448" s="88">
        <f>IF($O448="",IF('Checklist District ID'!$C$43="Y",MAX($R448:$S448)*$I448,SUM($R448:$S448)*$I448),IF(O448&gt;0,Q448*S448))</f>
        <v>0</v>
      </c>
      <c r="U448" s="88">
        <f>IF(Q448&gt;0,((I448-T448)*'Formula Matrix'!$E$39),0)</f>
        <v>0</v>
      </c>
      <c r="V448" s="88">
        <f t="shared" si="39"/>
        <v>0</v>
      </c>
      <c r="W448" s="88">
        <f>IF(V448&gt;0,(V448*'Checklist Parameters'!$H$35),0)</f>
        <v>0</v>
      </c>
      <c r="X448" s="85">
        <f t="shared" si="40"/>
        <v>0</v>
      </c>
      <c r="Y448" s="148">
        <f>IF('Checklist Parameters'!$H$102&lt;&gt;"",(I448/43560)*'Checklist Parameters'!$H$102,"N/A")</f>
        <v>0</v>
      </c>
      <c r="Z448" s="154" t="str">
        <f>IF('Checklist Parameters'!$H$58&lt;&gt;"",((I448*'Checklist Parameters'!$H$58)*'Checklist Parameters'!$H$35)/1000,"N/A")</f>
        <v>N/A</v>
      </c>
      <c r="AA448" s="154">
        <f>IF('Checklist Parameters'!$H$101&lt;&gt;"",IFERROR(I448/'Checklist Parameters'!$H$101,0),"N/A")</f>
        <v>0</v>
      </c>
      <c r="AB448" s="148" t="str">
        <f>IF('Checklist Parameters'!$H$43&lt;&gt;"",(I448*'Checklist Parameters'!$H$43)/1000,"N/A")</f>
        <v>N/A</v>
      </c>
      <c r="AC448" s="85">
        <f>IF('Checklist Parameters'!$H$16="",$X448,IF(AND('Checklist Parameters'!$H$16&lt;$X448,'Checklist Parameters'!$H$16&gt;=3),'Checklist Parameters'!$H$16,IF(AND('Checklist Parameters'!$H$16&lt;$X448,'Checklist Parameters'!$H$16&lt;3),0,$X448)))</f>
        <v>0</v>
      </c>
      <c r="AD448" s="85" t="str">
        <f>IF(AND(I448&lt;'Checklist Parameters'!$H$22,$I448&lt;&gt;0),"Y","")</f>
        <v/>
      </c>
      <c r="AE448" s="85" t="str">
        <f>IF($AD448="Y",0,IF('Checklist Parameters'!$H$25="","&lt;no limit&gt;",ROUNDDOWN((($I448-'Checklist Parameters'!$H$24)/'Checklist Parameters'!$H$25)+1,0)))</f>
        <v>&lt;no limit&gt;</v>
      </c>
      <c r="AF448" s="174">
        <f t="shared" si="41"/>
        <v>0</v>
      </c>
      <c r="AG448" s="85">
        <f t="shared" si="36"/>
        <v>0</v>
      </c>
      <c r="AH448" s="5"/>
      <c r="AI448" s="5"/>
      <c r="AJ448" s="5"/>
      <c r="AK448" s="5"/>
      <c r="AL448" s="5"/>
      <c r="AM448" s="5"/>
      <c r="AN448" s="5"/>
      <c r="AO448" s="5"/>
      <c r="AP448" s="5"/>
      <c r="AQ448" s="5"/>
      <c r="AR448" s="5"/>
      <c r="AS448" s="5"/>
    </row>
    <row r="449" spans="1:45" s="2" customFormat="1" ht="15">
      <c r="A449" s="391"/>
      <c r="B449" s="392"/>
      <c r="C449" s="393"/>
      <c r="D449" s="393"/>
      <c r="E449" s="393"/>
      <c r="F449" s="393"/>
      <c r="G449" s="393"/>
      <c r="H449" s="394"/>
      <c r="I449" s="394"/>
      <c r="J449" s="394"/>
      <c r="K449" s="394"/>
      <c r="L449" s="394"/>
      <c r="M449" s="394"/>
      <c r="N449" s="313">
        <f>IF(IF(I449&lt;'Checklist Parameters'!$H$22,0,($I449-$L449))&lt;0,0,IF(I449&lt;'Checklist Parameters'!$H$22,0,($I449-$L449)))</f>
        <v>0</v>
      </c>
      <c r="O449" s="394"/>
      <c r="P449" s="395"/>
      <c r="Q449" s="316">
        <f t="shared" si="37"/>
        <v>0</v>
      </c>
      <c r="R449" s="87">
        <f t="shared" si="38"/>
        <v>0</v>
      </c>
      <c r="S449" s="87">
        <f>IF('Checklist Parameters'!$H$60&lt;0.2,0.2,'Checklist Parameters'!$H$60)</f>
        <v>0.72</v>
      </c>
      <c r="T449" s="88">
        <f>IF($O449="",IF('Checklist District ID'!$C$43="Y",MAX($R449:$S449)*$I449,SUM($R449:$S449)*$I449),IF(O449&gt;0,Q449*S449))</f>
        <v>0</v>
      </c>
      <c r="U449" s="88">
        <f>IF(Q449&gt;0,((I449-T449)*'Formula Matrix'!$E$39),0)</f>
        <v>0</v>
      </c>
      <c r="V449" s="88">
        <f t="shared" si="39"/>
        <v>0</v>
      </c>
      <c r="W449" s="88">
        <f>IF(V449&gt;0,(V449*'Checklist Parameters'!$H$35),0)</f>
        <v>0</v>
      </c>
      <c r="X449" s="85">
        <f t="shared" si="40"/>
        <v>0</v>
      </c>
      <c r="Y449" s="148">
        <f>IF('Checklist Parameters'!$H$102&lt;&gt;"",(I449/43560)*'Checklist Parameters'!$H$102,"N/A")</f>
        <v>0</v>
      </c>
      <c r="Z449" s="154" t="str">
        <f>IF('Checklist Parameters'!$H$58&lt;&gt;"",((I449*'Checklist Parameters'!$H$58)*'Checklist Parameters'!$H$35)/1000,"N/A")</f>
        <v>N/A</v>
      </c>
      <c r="AA449" s="154">
        <f>IF('Checklist Parameters'!$H$101&lt;&gt;"",IFERROR(I449/'Checklist Parameters'!$H$101,0),"N/A")</f>
        <v>0</v>
      </c>
      <c r="AB449" s="148" t="str">
        <f>IF('Checklist Parameters'!$H$43&lt;&gt;"",(I449*'Checklist Parameters'!$H$43)/1000,"N/A")</f>
        <v>N/A</v>
      </c>
      <c r="AC449" s="85">
        <f>IF('Checklist Parameters'!$H$16="",$X449,IF(AND('Checklist Parameters'!$H$16&lt;$X449,'Checklist Parameters'!$H$16&gt;=3),'Checklist Parameters'!$H$16,IF(AND('Checklist Parameters'!$H$16&lt;$X449,'Checklist Parameters'!$H$16&lt;3),0,$X449)))</f>
        <v>0</v>
      </c>
      <c r="AD449" s="85" t="str">
        <f>IF(AND(I449&lt;'Checklist Parameters'!$H$22,$I449&lt;&gt;0),"Y","")</f>
        <v/>
      </c>
      <c r="AE449" s="85" t="str">
        <f>IF($AD449="Y",0,IF('Checklist Parameters'!$H$25="","&lt;no limit&gt;",ROUNDDOWN((($I449-'Checklist Parameters'!$H$24)/'Checklist Parameters'!$H$25)+1,0)))</f>
        <v>&lt;no limit&gt;</v>
      </c>
      <c r="AF449" s="174">
        <f t="shared" si="41"/>
        <v>0</v>
      </c>
      <c r="AG449" s="85">
        <f t="shared" si="36"/>
        <v>0</v>
      </c>
      <c r="AH449" s="5"/>
      <c r="AI449" s="5"/>
      <c r="AJ449" s="5"/>
      <c r="AK449" s="5"/>
      <c r="AL449" s="5"/>
      <c r="AM449" s="5"/>
      <c r="AN449" s="5"/>
      <c r="AO449" s="5"/>
      <c r="AP449" s="5"/>
      <c r="AQ449" s="5"/>
      <c r="AR449" s="5"/>
      <c r="AS449" s="5"/>
    </row>
    <row r="450" spans="1:45" s="2" customFormat="1" ht="15">
      <c r="A450" s="391"/>
      <c r="B450" s="392"/>
      <c r="C450" s="393"/>
      <c r="D450" s="393"/>
      <c r="E450" s="393"/>
      <c r="F450" s="393"/>
      <c r="G450" s="393"/>
      <c r="H450" s="394"/>
      <c r="I450" s="394"/>
      <c r="J450" s="394"/>
      <c r="K450" s="394"/>
      <c r="L450" s="394"/>
      <c r="M450" s="394"/>
      <c r="N450" s="313">
        <f>IF(IF(I450&lt;'Checklist Parameters'!$H$22,0,($I450-$L450))&lt;0,0,IF(I450&lt;'Checklist Parameters'!$H$22,0,($I450-$L450)))</f>
        <v>0</v>
      </c>
      <c r="O450" s="394"/>
      <c r="P450" s="395"/>
      <c r="Q450" s="316">
        <f t="shared" si="37"/>
        <v>0</v>
      </c>
      <c r="R450" s="87">
        <f t="shared" si="38"/>
        <v>0</v>
      </c>
      <c r="S450" s="87">
        <f>IF('Checklist Parameters'!$H$60&lt;0.2,0.2,'Checklist Parameters'!$H$60)</f>
        <v>0.72</v>
      </c>
      <c r="T450" s="88">
        <f>IF($O450="",IF('Checklist District ID'!$C$43="Y",MAX($R450:$S450)*$I450,SUM($R450:$S450)*$I450),IF(O450&gt;0,Q450*S450))</f>
        <v>0</v>
      </c>
      <c r="U450" s="88">
        <f>IF(Q450&gt;0,((I450-T450)*'Formula Matrix'!$E$39),0)</f>
        <v>0</v>
      </c>
      <c r="V450" s="88">
        <f t="shared" si="39"/>
        <v>0</v>
      </c>
      <c r="W450" s="88">
        <f>IF(V450&gt;0,(V450*'Checklist Parameters'!$H$35),0)</f>
        <v>0</v>
      </c>
      <c r="X450" s="85">
        <f t="shared" si="40"/>
        <v>0</v>
      </c>
      <c r="Y450" s="148">
        <f>IF('Checklist Parameters'!$H$102&lt;&gt;"",(I450/43560)*'Checklist Parameters'!$H$102,"N/A")</f>
        <v>0</v>
      </c>
      <c r="Z450" s="154" t="str">
        <f>IF('Checklist Parameters'!$H$58&lt;&gt;"",((I450*'Checklist Parameters'!$H$58)*'Checklist Parameters'!$H$35)/1000,"N/A")</f>
        <v>N/A</v>
      </c>
      <c r="AA450" s="154">
        <f>IF('Checklist Parameters'!$H$101&lt;&gt;"",IFERROR(I450/'Checklist Parameters'!$H$101,0),"N/A")</f>
        <v>0</v>
      </c>
      <c r="AB450" s="148" t="str">
        <f>IF('Checklist Parameters'!$H$43&lt;&gt;"",(I450*'Checklist Parameters'!$H$43)/1000,"N/A")</f>
        <v>N/A</v>
      </c>
      <c r="AC450" s="85">
        <f>IF('Checklist Parameters'!$H$16="",$X450,IF(AND('Checklist Parameters'!$H$16&lt;$X450,'Checklist Parameters'!$H$16&gt;=3),'Checklist Parameters'!$H$16,IF(AND('Checklist Parameters'!$H$16&lt;$X450,'Checklist Parameters'!$H$16&lt;3),0,$X450)))</f>
        <v>0</v>
      </c>
      <c r="AD450" s="85" t="str">
        <f>IF(AND(I450&lt;'Checklist Parameters'!$H$22,$I450&lt;&gt;0),"Y","")</f>
        <v/>
      </c>
      <c r="AE450" s="85" t="str">
        <f>IF($AD450="Y",0,IF('Checklist Parameters'!$H$25="","&lt;no limit&gt;",ROUNDDOWN((($I450-'Checklist Parameters'!$H$24)/'Checklist Parameters'!$H$25)+1,0)))</f>
        <v>&lt;no limit&gt;</v>
      </c>
      <c r="AF450" s="174">
        <f t="shared" si="41"/>
        <v>0</v>
      </c>
      <c r="AG450" s="85">
        <f t="shared" si="36"/>
        <v>0</v>
      </c>
      <c r="AH450" s="5"/>
      <c r="AI450" s="5"/>
      <c r="AJ450" s="5"/>
      <c r="AK450" s="5"/>
      <c r="AL450" s="5"/>
      <c r="AM450" s="5"/>
      <c r="AN450" s="5"/>
      <c r="AO450" s="5"/>
      <c r="AP450" s="5"/>
      <c r="AQ450" s="5"/>
      <c r="AR450" s="5"/>
      <c r="AS450" s="5"/>
    </row>
    <row r="451" spans="1:45" s="2" customFormat="1" ht="15">
      <c r="A451" s="391"/>
      <c r="B451" s="392"/>
      <c r="C451" s="393"/>
      <c r="D451" s="393"/>
      <c r="E451" s="393"/>
      <c r="F451" s="393"/>
      <c r="G451" s="393"/>
      <c r="H451" s="394"/>
      <c r="I451" s="394"/>
      <c r="J451" s="394"/>
      <c r="K451" s="394"/>
      <c r="L451" s="394"/>
      <c r="M451" s="394"/>
      <c r="N451" s="313">
        <f>IF(IF(I451&lt;'Checklist Parameters'!$H$22,0,($I451-$L451))&lt;0,0,IF(I451&lt;'Checklist Parameters'!$H$22,0,($I451-$L451)))</f>
        <v>0</v>
      </c>
      <c r="O451" s="394"/>
      <c r="P451" s="395"/>
      <c r="Q451" s="316">
        <f t="shared" si="37"/>
        <v>0</v>
      </c>
      <c r="R451" s="87">
        <f t="shared" si="38"/>
        <v>0</v>
      </c>
      <c r="S451" s="87">
        <f>IF('Checklist Parameters'!$H$60&lt;0.2,0.2,'Checklist Parameters'!$H$60)</f>
        <v>0.72</v>
      </c>
      <c r="T451" s="88">
        <f>IF($O451="",IF('Checklist District ID'!$C$43="Y",MAX($R451:$S451)*$I451,SUM($R451:$S451)*$I451),IF(O451&gt;0,Q451*S451))</f>
        <v>0</v>
      </c>
      <c r="U451" s="88">
        <f>IF(Q451&gt;0,((I451-T451)*'Formula Matrix'!$E$39),0)</f>
        <v>0</v>
      </c>
      <c r="V451" s="88">
        <f t="shared" si="39"/>
        <v>0</v>
      </c>
      <c r="W451" s="88">
        <f>IF(V451&gt;0,(V451*'Checklist Parameters'!$H$35),0)</f>
        <v>0</v>
      </c>
      <c r="X451" s="85">
        <f t="shared" si="40"/>
        <v>0</v>
      </c>
      <c r="Y451" s="148">
        <f>IF('Checklist Parameters'!$H$102&lt;&gt;"",(I451/43560)*'Checklist Parameters'!$H$102,"N/A")</f>
        <v>0</v>
      </c>
      <c r="Z451" s="154" t="str">
        <f>IF('Checklist Parameters'!$H$58&lt;&gt;"",((I451*'Checklist Parameters'!$H$58)*'Checklist Parameters'!$H$35)/1000,"N/A")</f>
        <v>N/A</v>
      </c>
      <c r="AA451" s="154">
        <f>IF('Checklist Parameters'!$H$101&lt;&gt;"",IFERROR(I451/'Checklist Parameters'!$H$101,0),"N/A")</f>
        <v>0</v>
      </c>
      <c r="AB451" s="148" t="str">
        <f>IF('Checklist Parameters'!$H$43&lt;&gt;"",(I451*'Checklist Parameters'!$H$43)/1000,"N/A")</f>
        <v>N/A</v>
      </c>
      <c r="AC451" s="85">
        <f>IF('Checklist Parameters'!$H$16="",$X451,IF(AND('Checklist Parameters'!$H$16&lt;$X451,'Checklist Parameters'!$H$16&gt;=3),'Checklist Parameters'!$H$16,IF(AND('Checklist Parameters'!$H$16&lt;$X451,'Checklist Parameters'!$H$16&lt;3),0,$X451)))</f>
        <v>0</v>
      </c>
      <c r="AD451" s="85" t="str">
        <f>IF(AND(I451&lt;'Checklist Parameters'!$H$22,$I451&lt;&gt;0),"Y","")</f>
        <v/>
      </c>
      <c r="AE451" s="85" t="str">
        <f>IF($AD451="Y",0,IF('Checklist Parameters'!$H$25="","&lt;no limit&gt;",ROUNDDOWN((($I451-'Checklist Parameters'!$H$24)/'Checklist Parameters'!$H$25)+1,0)))</f>
        <v>&lt;no limit&gt;</v>
      </c>
      <c r="AF451" s="174">
        <f t="shared" si="41"/>
        <v>0</v>
      </c>
      <c r="AG451" s="85">
        <f t="shared" si="36"/>
        <v>0</v>
      </c>
      <c r="AH451" s="5"/>
      <c r="AI451" s="5"/>
      <c r="AJ451" s="5"/>
      <c r="AK451" s="5"/>
      <c r="AL451" s="5"/>
      <c r="AM451" s="5"/>
      <c r="AN451" s="5"/>
      <c r="AO451" s="5"/>
      <c r="AP451" s="5"/>
      <c r="AQ451" s="5"/>
      <c r="AR451" s="5"/>
      <c r="AS451" s="5"/>
    </row>
    <row r="452" spans="1:45" s="2" customFormat="1" ht="15">
      <c r="A452" s="391"/>
      <c r="B452" s="392"/>
      <c r="C452" s="393"/>
      <c r="D452" s="393"/>
      <c r="E452" s="393"/>
      <c r="F452" s="393"/>
      <c r="G452" s="393"/>
      <c r="H452" s="394"/>
      <c r="I452" s="394"/>
      <c r="J452" s="394"/>
      <c r="K452" s="394"/>
      <c r="L452" s="394"/>
      <c r="M452" s="394"/>
      <c r="N452" s="313">
        <f>IF(IF(I452&lt;'Checklist Parameters'!$H$22,0,($I452-$L452))&lt;0,0,IF(I452&lt;'Checklist Parameters'!$H$22,0,($I452-$L452)))</f>
        <v>0</v>
      </c>
      <c r="O452" s="394"/>
      <c r="P452" s="395"/>
      <c r="Q452" s="316">
        <f t="shared" si="37"/>
        <v>0</v>
      </c>
      <c r="R452" s="87">
        <f t="shared" si="38"/>
        <v>0</v>
      </c>
      <c r="S452" s="87">
        <f>IF('Checklist Parameters'!$H$60&lt;0.2,0.2,'Checklist Parameters'!$H$60)</f>
        <v>0.72</v>
      </c>
      <c r="T452" s="88">
        <f>IF($O452="",IF('Checklist District ID'!$C$43="Y",MAX($R452:$S452)*$I452,SUM($R452:$S452)*$I452),IF(O452&gt;0,Q452*S452))</f>
        <v>0</v>
      </c>
      <c r="U452" s="88">
        <f>IF(Q452&gt;0,((I452-T452)*'Formula Matrix'!$E$39),0)</f>
        <v>0</v>
      </c>
      <c r="V452" s="88">
        <f t="shared" si="39"/>
        <v>0</v>
      </c>
      <c r="W452" s="88">
        <f>IF(V452&gt;0,(V452*'Checklist Parameters'!$H$35),0)</f>
        <v>0</v>
      </c>
      <c r="X452" s="85">
        <f t="shared" si="40"/>
        <v>0</v>
      </c>
      <c r="Y452" s="148">
        <f>IF('Checklist Parameters'!$H$102&lt;&gt;"",(I452/43560)*'Checklist Parameters'!$H$102,"N/A")</f>
        <v>0</v>
      </c>
      <c r="Z452" s="154" t="str">
        <f>IF('Checklist Parameters'!$H$58&lt;&gt;"",((I452*'Checklist Parameters'!$H$58)*'Checklist Parameters'!$H$35)/1000,"N/A")</f>
        <v>N/A</v>
      </c>
      <c r="AA452" s="154">
        <f>IF('Checklist Parameters'!$H$101&lt;&gt;"",IFERROR(I452/'Checklist Parameters'!$H$101,0),"N/A")</f>
        <v>0</v>
      </c>
      <c r="AB452" s="148" t="str">
        <f>IF('Checklist Parameters'!$H$43&lt;&gt;"",(I452*'Checklist Parameters'!$H$43)/1000,"N/A")</f>
        <v>N/A</v>
      </c>
      <c r="AC452" s="85">
        <f>IF('Checklist Parameters'!$H$16="",$X452,IF(AND('Checklist Parameters'!$H$16&lt;$X452,'Checklist Parameters'!$H$16&gt;=3),'Checklist Parameters'!$H$16,IF(AND('Checklist Parameters'!$H$16&lt;$X452,'Checklist Parameters'!$H$16&lt;3),0,$X452)))</f>
        <v>0</v>
      </c>
      <c r="AD452" s="85" t="str">
        <f>IF(AND(I452&lt;'Checklist Parameters'!$H$22,$I452&lt;&gt;0),"Y","")</f>
        <v/>
      </c>
      <c r="AE452" s="85" t="str">
        <f>IF($AD452="Y",0,IF('Checklist Parameters'!$H$25="","&lt;no limit&gt;",ROUNDDOWN((($I452-'Checklist Parameters'!$H$24)/'Checklist Parameters'!$H$25)+1,0)))</f>
        <v>&lt;no limit&gt;</v>
      </c>
      <c r="AF452" s="174">
        <f t="shared" si="41"/>
        <v>0</v>
      </c>
      <c r="AG452" s="85">
        <f t="shared" si="36"/>
        <v>0</v>
      </c>
      <c r="AH452" s="5"/>
      <c r="AI452" s="5"/>
      <c r="AJ452" s="5"/>
      <c r="AK452" s="5"/>
      <c r="AL452" s="5"/>
      <c r="AM452" s="5"/>
      <c r="AN452" s="5"/>
      <c r="AO452" s="5"/>
      <c r="AP452" s="5"/>
      <c r="AQ452" s="5"/>
      <c r="AR452" s="5"/>
      <c r="AS452" s="5"/>
    </row>
    <row r="453" spans="1:45" s="2" customFormat="1" ht="15">
      <c r="A453" s="391"/>
      <c r="B453" s="392"/>
      <c r="C453" s="393"/>
      <c r="D453" s="393"/>
      <c r="E453" s="393"/>
      <c r="F453" s="393"/>
      <c r="G453" s="393"/>
      <c r="H453" s="394"/>
      <c r="I453" s="394"/>
      <c r="J453" s="394"/>
      <c r="K453" s="394"/>
      <c r="L453" s="394"/>
      <c r="M453" s="394"/>
      <c r="N453" s="313">
        <f>IF(IF(I453&lt;'Checklist Parameters'!$H$22,0,($I453-$L453))&lt;0,0,IF(I453&lt;'Checklist Parameters'!$H$22,0,($I453-$L453)))</f>
        <v>0</v>
      </c>
      <c r="O453" s="394"/>
      <c r="P453" s="395"/>
      <c r="Q453" s="316">
        <f t="shared" si="37"/>
        <v>0</v>
      </c>
      <c r="R453" s="87">
        <f t="shared" si="38"/>
        <v>0</v>
      </c>
      <c r="S453" s="87">
        <f>IF('Checklist Parameters'!$H$60&lt;0.2,0.2,'Checklist Parameters'!$H$60)</f>
        <v>0.72</v>
      </c>
      <c r="T453" s="88">
        <f>IF($O453="",IF('Checklist District ID'!$C$43="Y",MAX($R453:$S453)*$I453,SUM($R453:$S453)*$I453),IF(O453&gt;0,Q453*S453))</f>
        <v>0</v>
      </c>
      <c r="U453" s="88">
        <f>IF(Q453&gt;0,((I453-T453)*'Formula Matrix'!$E$39),0)</f>
        <v>0</v>
      </c>
      <c r="V453" s="88">
        <f t="shared" si="39"/>
        <v>0</v>
      </c>
      <c r="W453" s="88">
        <f>IF(V453&gt;0,(V453*'Checklist Parameters'!$H$35),0)</f>
        <v>0</v>
      </c>
      <c r="X453" s="85">
        <f t="shared" si="40"/>
        <v>0</v>
      </c>
      <c r="Y453" s="148">
        <f>IF('Checklist Parameters'!$H$102&lt;&gt;"",(I453/43560)*'Checklist Parameters'!$H$102,"N/A")</f>
        <v>0</v>
      </c>
      <c r="Z453" s="154" t="str">
        <f>IF('Checklist Parameters'!$H$58&lt;&gt;"",((I453*'Checklist Parameters'!$H$58)*'Checklist Parameters'!$H$35)/1000,"N/A")</f>
        <v>N/A</v>
      </c>
      <c r="AA453" s="154">
        <f>IF('Checklist Parameters'!$H$101&lt;&gt;"",IFERROR(I453/'Checklist Parameters'!$H$101,0),"N/A")</f>
        <v>0</v>
      </c>
      <c r="AB453" s="148" t="str">
        <f>IF('Checklist Parameters'!$H$43&lt;&gt;"",(I453*'Checklist Parameters'!$H$43)/1000,"N/A")</f>
        <v>N/A</v>
      </c>
      <c r="AC453" s="85">
        <f>IF('Checklist Parameters'!$H$16="",$X453,IF(AND('Checklist Parameters'!$H$16&lt;$X453,'Checklist Parameters'!$H$16&gt;=3),'Checklist Parameters'!$H$16,IF(AND('Checklist Parameters'!$H$16&lt;$X453,'Checklist Parameters'!$H$16&lt;3),0,$X453)))</f>
        <v>0</v>
      </c>
      <c r="AD453" s="85" t="str">
        <f>IF(AND(I453&lt;'Checklist Parameters'!$H$22,$I453&lt;&gt;0),"Y","")</f>
        <v/>
      </c>
      <c r="AE453" s="85" t="str">
        <f>IF($AD453="Y",0,IF('Checklist Parameters'!$H$25="","&lt;no limit&gt;",ROUNDDOWN((($I453-'Checklist Parameters'!$H$24)/'Checklist Parameters'!$H$25)+1,0)))</f>
        <v>&lt;no limit&gt;</v>
      </c>
      <c r="AF453" s="174">
        <f t="shared" si="41"/>
        <v>0</v>
      </c>
      <c r="AG453" s="85">
        <f t="shared" si="36"/>
        <v>0</v>
      </c>
      <c r="AH453" s="5"/>
      <c r="AI453" s="5"/>
      <c r="AJ453" s="5"/>
      <c r="AK453" s="5"/>
      <c r="AL453" s="5"/>
      <c r="AM453" s="5"/>
      <c r="AN453" s="5"/>
      <c r="AO453" s="5"/>
      <c r="AP453" s="5"/>
      <c r="AQ453" s="5"/>
      <c r="AR453" s="5"/>
      <c r="AS453" s="5"/>
    </row>
    <row r="454" spans="1:45" s="2" customFormat="1" ht="15">
      <c r="A454" s="391"/>
      <c r="B454" s="392"/>
      <c r="C454" s="393"/>
      <c r="D454" s="393"/>
      <c r="E454" s="393"/>
      <c r="F454" s="393"/>
      <c r="G454" s="393"/>
      <c r="H454" s="394"/>
      <c r="I454" s="394"/>
      <c r="J454" s="394"/>
      <c r="K454" s="394"/>
      <c r="L454" s="394"/>
      <c r="M454" s="394"/>
      <c r="N454" s="313">
        <f>IF(IF(I454&lt;'Checklist Parameters'!$H$22,0,($I454-$L454))&lt;0,0,IF(I454&lt;'Checklist Parameters'!$H$22,0,($I454-$L454)))</f>
        <v>0</v>
      </c>
      <c r="O454" s="394"/>
      <c r="P454" s="395"/>
      <c r="Q454" s="316">
        <f t="shared" si="37"/>
        <v>0</v>
      </c>
      <c r="R454" s="87">
        <f t="shared" si="38"/>
        <v>0</v>
      </c>
      <c r="S454" s="87">
        <f>IF('Checklist Parameters'!$H$60&lt;0.2,0.2,'Checklist Parameters'!$H$60)</f>
        <v>0.72</v>
      </c>
      <c r="T454" s="88">
        <f>IF($O454="",IF('Checklist District ID'!$C$43="Y",MAX($R454:$S454)*$I454,SUM($R454:$S454)*$I454),IF(O454&gt;0,Q454*S454))</f>
        <v>0</v>
      </c>
      <c r="U454" s="88">
        <f>IF(Q454&gt;0,((I454-T454)*'Formula Matrix'!$E$39),0)</f>
        <v>0</v>
      </c>
      <c r="V454" s="88">
        <f t="shared" si="39"/>
        <v>0</v>
      </c>
      <c r="W454" s="88">
        <f>IF(V454&gt;0,(V454*'Checklist Parameters'!$H$35),0)</f>
        <v>0</v>
      </c>
      <c r="X454" s="85">
        <f t="shared" si="40"/>
        <v>0</v>
      </c>
      <c r="Y454" s="148">
        <f>IF('Checklist Parameters'!$H$102&lt;&gt;"",(I454/43560)*'Checklist Parameters'!$H$102,"N/A")</f>
        <v>0</v>
      </c>
      <c r="Z454" s="154" t="str">
        <f>IF('Checklist Parameters'!$H$58&lt;&gt;"",((I454*'Checklist Parameters'!$H$58)*'Checklist Parameters'!$H$35)/1000,"N/A")</f>
        <v>N/A</v>
      </c>
      <c r="AA454" s="154">
        <f>IF('Checklist Parameters'!$H$101&lt;&gt;"",IFERROR(I454/'Checklist Parameters'!$H$101,0),"N/A")</f>
        <v>0</v>
      </c>
      <c r="AB454" s="148" t="str">
        <f>IF('Checklist Parameters'!$H$43&lt;&gt;"",(I454*'Checklist Parameters'!$H$43)/1000,"N/A")</f>
        <v>N/A</v>
      </c>
      <c r="AC454" s="85">
        <f>IF('Checklist Parameters'!$H$16="",$X454,IF(AND('Checklist Parameters'!$H$16&lt;$X454,'Checklist Parameters'!$H$16&gt;=3),'Checklist Parameters'!$H$16,IF(AND('Checklist Parameters'!$H$16&lt;$X454,'Checklist Parameters'!$H$16&lt;3),0,$X454)))</f>
        <v>0</v>
      </c>
      <c r="AD454" s="85" t="str">
        <f>IF(AND(I454&lt;'Checklist Parameters'!$H$22,$I454&lt;&gt;0),"Y","")</f>
        <v/>
      </c>
      <c r="AE454" s="85" t="str">
        <f>IF($AD454="Y",0,IF('Checklist Parameters'!$H$25="","&lt;no limit&gt;",ROUNDDOWN((($I454-'Checklist Parameters'!$H$24)/'Checklist Parameters'!$H$25)+1,0)))</f>
        <v>&lt;no limit&gt;</v>
      </c>
      <c r="AF454" s="174">
        <f t="shared" si="41"/>
        <v>0</v>
      </c>
      <c r="AG454" s="85">
        <f t="shared" si="36"/>
        <v>0</v>
      </c>
      <c r="AH454" s="5"/>
      <c r="AI454" s="5"/>
      <c r="AJ454" s="5"/>
      <c r="AK454" s="5"/>
      <c r="AL454" s="5"/>
      <c r="AM454" s="5"/>
      <c r="AN454" s="5"/>
      <c r="AO454" s="5"/>
      <c r="AP454" s="5"/>
      <c r="AQ454" s="5"/>
      <c r="AR454" s="5"/>
      <c r="AS454" s="5"/>
    </row>
    <row r="455" spans="1:45" s="2" customFormat="1" ht="15">
      <c r="A455" s="391"/>
      <c r="B455" s="392"/>
      <c r="C455" s="393"/>
      <c r="D455" s="393"/>
      <c r="E455" s="393"/>
      <c r="F455" s="393"/>
      <c r="G455" s="393"/>
      <c r="H455" s="394"/>
      <c r="I455" s="394"/>
      <c r="J455" s="394"/>
      <c r="K455" s="394"/>
      <c r="L455" s="394"/>
      <c r="M455" s="394"/>
      <c r="N455" s="313">
        <f>IF(IF(I455&lt;'Checklist Parameters'!$H$22,0,($I455-$L455))&lt;0,0,IF(I455&lt;'Checklist Parameters'!$H$22,0,($I455-$L455)))</f>
        <v>0</v>
      </c>
      <c r="O455" s="394"/>
      <c r="P455" s="395"/>
      <c r="Q455" s="316">
        <f t="shared" si="37"/>
        <v>0</v>
      </c>
      <c r="R455" s="87">
        <f t="shared" si="38"/>
        <v>0</v>
      </c>
      <c r="S455" s="87">
        <f>IF('Checklist Parameters'!$H$60&lt;0.2,0.2,'Checklist Parameters'!$H$60)</f>
        <v>0.72</v>
      </c>
      <c r="T455" s="88">
        <f>IF($O455="",IF('Checklist District ID'!$C$43="Y",MAX($R455:$S455)*$I455,SUM($R455:$S455)*$I455),IF(O455&gt;0,Q455*S455))</f>
        <v>0</v>
      </c>
      <c r="U455" s="88">
        <f>IF(Q455&gt;0,((I455-T455)*'Formula Matrix'!$E$39),0)</f>
        <v>0</v>
      </c>
      <c r="V455" s="88">
        <f t="shared" si="39"/>
        <v>0</v>
      </c>
      <c r="W455" s="88">
        <f>IF(V455&gt;0,(V455*'Checklist Parameters'!$H$35),0)</f>
        <v>0</v>
      </c>
      <c r="X455" s="85">
        <f t="shared" si="40"/>
        <v>0</v>
      </c>
      <c r="Y455" s="148">
        <f>IF('Checklist Parameters'!$H$102&lt;&gt;"",(I455/43560)*'Checklist Parameters'!$H$102,"N/A")</f>
        <v>0</v>
      </c>
      <c r="Z455" s="154" t="str">
        <f>IF('Checklist Parameters'!$H$58&lt;&gt;"",((I455*'Checklist Parameters'!$H$58)*'Checklist Parameters'!$H$35)/1000,"N/A")</f>
        <v>N/A</v>
      </c>
      <c r="AA455" s="154">
        <f>IF('Checklist Parameters'!$H$101&lt;&gt;"",IFERROR(I455/'Checklist Parameters'!$H$101,0),"N/A")</f>
        <v>0</v>
      </c>
      <c r="AB455" s="148" t="str">
        <f>IF('Checklist Parameters'!$H$43&lt;&gt;"",(I455*'Checklist Parameters'!$H$43)/1000,"N/A")</f>
        <v>N/A</v>
      </c>
      <c r="AC455" s="85">
        <f>IF('Checklist Parameters'!$H$16="",$X455,IF(AND('Checklist Parameters'!$H$16&lt;$X455,'Checklist Parameters'!$H$16&gt;=3),'Checklist Parameters'!$H$16,IF(AND('Checklist Parameters'!$H$16&lt;$X455,'Checklist Parameters'!$H$16&lt;3),0,$X455)))</f>
        <v>0</v>
      </c>
      <c r="AD455" s="85" t="str">
        <f>IF(AND(I455&lt;'Checklist Parameters'!$H$22,$I455&lt;&gt;0),"Y","")</f>
        <v/>
      </c>
      <c r="AE455" s="85" t="str">
        <f>IF($AD455="Y",0,IF('Checklist Parameters'!$H$25="","&lt;no limit&gt;",ROUNDDOWN((($I455-'Checklist Parameters'!$H$24)/'Checklist Parameters'!$H$25)+1,0)))</f>
        <v>&lt;no limit&gt;</v>
      </c>
      <c r="AF455" s="174">
        <f t="shared" si="41"/>
        <v>0</v>
      </c>
      <c r="AG455" s="85">
        <f t="shared" si="36"/>
        <v>0</v>
      </c>
      <c r="AH455" s="5"/>
      <c r="AI455" s="5"/>
      <c r="AJ455" s="5"/>
      <c r="AK455" s="5"/>
      <c r="AL455" s="5"/>
      <c r="AM455" s="5"/>
      <c r="AN455" s="5"/>
      <c r="AO455" s="5"/>
      <c r="AP455" s="5"/>
      <c r="AQ455" s="5"/>
      <c r="AR455" s="5"/>
      <c r="AS455" s="5"/>
    </row>
    <row r="456" spans="1:45" s="2" customFormat="1" ht="15">
      <c r="A456" s="391"/>
      <c r="B456" s="392"/>
      <c r="C456" s="393"/>
      <c r="D456" s="393"/>
      <c r="E456" s="393"/>
      <c r="F456" s="393"/>
      <c r="G456" s="393"/>
      <c r="H456" s="394"/>
      <c r="I456" s="394"/>
      <c r="J456" s="394"/>
      <c r="K456" s="394"/>
      <c r="L456" s="394"/>
      <c r="M456" s="394"/>
      <c r="N456" s="313">
        <f>IF(IF(I456&lt;'Checklist Parameters'!$H$22,0,($I456-$L456))&lt;0,0,IF(I456&lt;'Checklist Parameters'!$H$22,0,($I456-$L456)))</f>
        <v>0</v>
      </c>
      <c r="O456" s="394"/>
      <c r="P456" s="395"/>
      <c r="Q456" s="316">
        <f t="shared" si="37"/>
        <v>0</v>
      </c>
      <c r="R456" s="87">
        <f t="shared" si="38"/>
        <v>0</v>
      </c>
      <c r="S456" s="87">
        <f>IF('Checklist Parameters'!$H$60&lt;0.2,0.2,'Checklist Parameters'!$H$60)</f>
        <v>0.72</v>
      </c>
      <c r="T456" s="88">
        <f>IF($O456="",IF('Checklist District ID'!$C$43="Y",MAX($R456:$S456)*$I456,SUM($R456:$S456)*$I456),IF(O456&gt;0,Q456*S456))</f>
        <v>0</v>
      </c>
      <c r="U456" s="88">
        <f>IF(Q456&gt;0,((I456-T456)*'Formula Matrix'!$E$39),0)</f>
        <v>0</v>
      </c>
      <c r="V456" s="88">
        <f t="shared" si="39"/>
        <v>0</v>
      </c>
      <c r="W456" s="88">
        <f>IF(V456&gt;0,(V456*'Checklist Parameters'!$H$35),0)</f>
        <v>0</v>
      </c>
      <c r="X456" s="85">
        <f t="shared" si="40"/>
        <v>0</v>
      </c>
      <c r="Y456" s="148">
        <f>IF('Checklist Parameters'!$H$102&lt;&gt;"",(I456/43560)*'Checklist Parameters'!$H$102,"N/A")</f>
        <v>0</v>
      </c>
      <c r="Z456" s="154" t="str">
        <f>IF('Checklist Parameters'!$H$58&lt;&gt;"",((I456*'Checklist Parameters'!$H$58)*'Checklist Parameters'!$H$35)/1000,"N/A")</f>
        <v>N/A</v>
      </c>
      <c r="AA456" s="154">
        <f>IF('Checklist Parameters'!$H$101&lt;&gt;"",IFERROR(I456/'Checklist Parameters'!$H$101,0),"N/A")</f>
        <v>0</v>
      </c>
      <c r="AB456" s="148" t="str">
        <f>IF('Checklist Parameters'!$H$43&lt;&gt;"",(I456*'Checklist Parameters'!$H$43)/1000,"N/A")</f>
        <v>N/A</v>
      </c>
      <c r="AC456" s="85">
        <f>IF('Checklist Parameters'!$H$16="",$X456,IF(AND('Checklist Parameters'!$H$16&lt;$X456,'Checklist Parameters'!$H$16&gt;=3),'Checklist Parameters'!$H$16,IF(AND('Checklist Parameters'!$H$16&lt;$X456,'Checklist Parameters'!$H$16&lt;3),0,$X456)))</f>
        <v>0</v>
      </c>
      <c r="AD456" s="85" t="str">
        <f>IF(AND(I456&lt;'Checklist Parameters'!$H$22,$I456&lt;&gt;0),"Y","")</f>
        <v/>
      </c>
      <c r="AE456" s="85" t="str">
        <f>IF($AD456="Y",0,IF('Checklist Parameters'!$H$25="","&lt;no limit&gt;",ROUNDDOWN((($I456-'Checklist Parameters'!$H$24)/'Checklist Parameters'!$H$25)+1,0)))</f>
        <v>&lt;no limit&gt;</v>
      </c>
      <c r="AF456" s="174">
        <f t="shared" si="41"/>
        <v>0</v>
      </c>
      <c r="AG456" s="85">
        <f t="shared" si="36"/>
        <v>0</v>
      </c>
      <c r="AH456" s="5"/>
      <c r="AI456" s="5"/>
      <c r="AJ456" s="5"/>
      <c r="AK456" s="5"/>
      <c r="AL456" s="5"/>
      <c r="AM456" s="5"/>
      <c r="AN456" s="5"/>
      <c r="AO456" s="5"/>
      <c r="AP456" s="5"/>
      <c r="AQ456" s="5"/>
      <c r="AR456" s="5"/>
      <c r="AS456" s="5"/>
    </row>
    <row r="457" spans="1:45" s="2" customFormat="1" ht="15">
      <c r="A457" s="391"/>
      <c r="B457" s="392"/>
      <c r="C457" s="393"/>
      <c r="D457" s="393"/>
      <c r="E457" s="393"/>
      <c r="F457" s="393"/>
      <c r="G457" s="393"/>
      <c r="H457" s="394"/>
      <c r="I457" s="394"/>
      <c r="J457" s="394"/>
      <c r="K457" s="394"/>
      <c r="L457" s="394"/>
      <c r="M457" s="394"/>
      <c r="N457" s="313">
        <f>IF(IF(I457&lt;'Checklist Parameters'!$H$22,0,($I457-$L457))&lt;0,0,IF(I457&lt;'Checklist Parameters'!$H$22,0,($I457-$L457)))</f>
        <v>0</v>
      </c>
      <c r="O457" s="394"/>
      <c r="P457" s="395"/>
      <c r="Q457" s="316">
        <f t="shared" si="37"/>
        <v>0</v>
      </c>
      <c r="R457" s="87">
        <f t="shared" si="38"/>
        <v>0</v>
      </c>
      <c r="S457" s="87">
        <f>IF('Checklist Parameters'!$H$60&lt;0.2,0.2,'Checklist Parameters'!$H$60)</f>
        <v>0.72</v>
      </c>
      <c r="T457" s="88">
        <f>IF($O457="",IF('Checklist District ID'!$C$43="Y",MAX($R457:$S457)*$I457,SUM($R457:$S457)*$I457),IF(O457&gt;0,Q457*S457))</f>
        <v>0</v>
      </c>
      <c r="U457" s="88">
        <f>IF(Q457&gt;0,((I457-T457)*'Formula Matrix'!$E$39),0)</f>
        <v>0</v>
      </c>
      <c r="V457" s="88">
        <f t="shared" si="39"/>
        <v>0</v>
      </c>
      <c r="W457" s="88">
        <f>IF(V457&gt;0,(V457*'Checklist Parameters'!$H$35),0)</f>
        <v>0</v>
      </c>
      <c r="X457" s="85">
        <f t="shared" si="40"/>
        <v>0</v>
      </c>
      <c r="Y457" s="148">
        <f>IF('Checklist Parameters'!$H$102&lt;&gt;"",(I457/43560)*'Checklist Parameters'!$H$102,"N/A")</f>
        <v>0</v>
      </c>
      <c r="Z457" s="154" t="str">
        <f>IF('Checklist Parameters'!$H$58&lt;&gt;"",((I457*'Checklist Parameters'!$H$58)*'Checklist Parameters'!$H$35)/1000,"N/A")</f>
        <v>N/A</v>
      </c>
      <c r="AA457" s="154">
        <f>IF('Checklist Parameters'!$H$101&lt;&gt;"",IFERROR(I457/'Checklist Parameters'!$H$101,0),"N/A")</f>
        <v>0</v>
      </c>
      <c r="AB457" s="148" t="str">
        <f>IF('Checklist Parameters'!$H$43&lt;&gt;"",(I457*'Checklist Parameters'!$H$43)/1000,"N/A")</f>
        <v>N/A</v>
      </c>
      <c r="AC457" s="85">
        <f>IF('Checklist Parameters'!$H$16="",$X457,IF(AND('Checklist Parameters'!$H$16&lt;$X457,'Checklist Parameters'!$H$16&gt;=3),'Checklist Parameters'!$H$16,IF(AND('Checklist Parameters'!$H$16&lt;$X457,'Checklist Parameters'!$H$16&lt;3),0,$X457)))</f>
        <v>0</v>
      </c>
      <c r="AD457" s="85" t="str">
        <f>IF(AND(I457&lt;'Checklist Parameters'!$H$22,$I457&lt;&gt;0),"Y","")</f>
        <v/>
      </c>
      <c r="AE457" s="85" t="str">
        <f>IF($AD457="Y",0,IF('Checklist Parameters'!$H$25="","&lt;no limit&gt;",ROUNDDOWN((($I457-'Checklist Parameters'!$H$24)/'Checklist Parameters'!$H$25)+1,0)))</f>
        <v>&lt;no limit&gt;</v>
      </c>
      <c r="AF457" s="174">
        <f t="shared" si="41"/>
        <v>0</v>
      </c>
      <c r="AG457" s="85">
        <f t="shared" si="36"/>
        <v>0</v>
      </c>
      <c r="AH457" s="5"/>
      <c r="AI457" s="5"/>
      <c r="AJ457" s="5"/>
      <c r="AK457" s="5"/>
      <c r="AL457" s="5"/>
      <c r="AM457" s="5"/>
      <c r="AN457" s="5"/>
      <c r="AO457" s="5"/>
      <c r="AP457" s="5"/>
      <c r="AQ457" s="5"/>
      <c r="AR457" s="5"/>
      <c r="AS457" s="5"/>
    </row>
    <row r="458" spans="1:45" s="2" customFormat="1" ht="15">
      <c r="A458" s="391"/>
      <c r="B458" s="392"/>
      <c r="C458" s="393"/>
      <c r="D458" s="393"/>
      <c r="E458" s="393"/>
      <c r="F458" s="393"/>
      <c r="G458" s="393"/>
      <c r="H458" s="394"/>
      <c r="I458" s="394"/>
      <c r="J458" s="394"/>
      <c r="K458" s="394"/>
      <c r="L458" s="394"/>
      <c r="M458" s="394"/>
      <c r="N458" s="313">
        <f>IF(IF(I458&lt;'Checklist Parameters'!$H$22,0,($I458-$L458))&lt;0,0,IF(I458&lt;'Checklist Parameters'!$H$22,0,($I458-$L458)))</f>
        <v>0</v>
      </c>
      <c r="O458" s="394"/>
      <c r="P458" s="395"/>
      <c r="Q458" s="316">
        <f t="shared" si="37"/>
        <v>0</v>
      </c>
      <c r="R458" s="87">
        <f t="shared" si="38"/>
        <v>0</v>
      </c>
      <c r="S458" s="87">
        <f>IF('Checklist Parameters'!$H$60&lt;0.2,0.2,'Checklist Parameters'!$H$60)</f>
        <v>0.72</v>
      </c>
      <c r="T458" s="88">
        <f>IF($O458="",IF('Checklist District ID'!$C$43="Y",MAX($R458:$S458)*$I458,SUM($R458:$S458)*$I458),IF(O458&gt;0,Q458*S458))</f>
        <v>0</v>
      </c>
      <c r="U458" s="88">
        <f>IF(Q458&gt;0,((I458-T458)*'Formula Matrix'!$E$39),0)</f>
        <v>0</v>
      </c>
      <c r="V458" s="88">
        <f t="shared" si="39"/>
        <v>0</v>
      </c>
      <c r="W458" s="88">
        <f>IF(V458&gt;0,(V458*'Checklist Parameters'!$H$35),0)</f>
        <v>0</v>
      </c>
      <c r="X458" s="85">
        <f t="shared" si="40"/>
        <v>0</v>
      </c>
      <c r="Y458" s="148">
        <f>IF('Checklist Parameters'!$H$102&lt;&gt;"",(I458/43560)*'Checklist Parameters'!$H$102,"N/A")</f>
        <v>0</v>
      </c>
      <c r="Z458" s="154" t="str">
        <f>IF('Checklist Parameters'!$H$58&lt;&gt;"",((I458*'Checklist Parameters'!$H$58)*'Checklist Parameters'!$H$35)/1000,"N/A")</f>
        <v>N/A</v>
      </c>
      <c r="AA458" s="154">
        <f>IF('Checklist Parameters'!$H$101&lt;&gt;"",IFERROR(I458/'Checklist Parameters'!$H$101,0),"N/A")</f>
        <v>0</v>
      </c>
      <c r="AB458" s="148" t="str">
        <f>IF('Checklist Parameters'!$H$43&lt;&gt;"",(I458*'Checklist Parameters'!$H$43)/1000,"N/A")</f>
        <v>N/A</v>
      </c>
      <c r="AC458" s="85">
        <f>IF('Checklist Parameters'!$H$16="",$X458,IF(AND('Checklist Parameters'!$H$16&lt;$X458,'Checklist Parameters'!$H$16&gt;=3),'Checklist Parameters'!$H$16,IF(AND('Checklist Parameters'!$H$16&lt;$X458,'Checklist Parameters'!$H$16&lt;3),0,$X458)))</f>
        <v>0</v>
      </c>
      <c r="AD458" s="85" t="str">
        <f>IF(AND(I458&lt;'Checklist Parameters'!$H$22,$I458&lt;&gt;0),"Y","")</f>
        <v/>
      </c>
      <c r="AE458" s="85" t="str">
        <f>IF($AD458="Y",0,IF('Checklist Parameters'!$H$25="","&lt;no limit&gt;",ROUNDDOWN((($I458-'Checklist Parameters'!$H$24)/'Checklist Parameters'!$H$25)+1,0)))</f>
        <v>&lt;no limit&gt;</v>
      </c>
      <c r="AF458" s="174">
        <f t="shared" si="41"/>
        <v>0</v>
      </c>
      <c r="AG458" s="85">
        <f t="shared" si="36"/>
        <v>0</v>
      </c>
      <c r="AH458" s="5"/>
      <c r="AI458" s="5"/>
      <c r="AJ458" s="5"/>
      <c r="AK458" s="5"/>
      <c r="AL458" s="5"/>
      <c r="AM458" s="5"/>
      <c r="AN458" s="5"/>
      <c r="AO458" s="5"/>
      <c r="AP458" s="5"/>
      <c r="AQ458" s="5"/>
      <c r="AR458" s="5"/>
      <c r="AS458" s="5"/>
    </row>
    <row r="459" spans="1:45" s="2" customFormat="1" ht="15">
      <c r="A459" s="391"/>
      <c r="B459" s="392"/>
      <c r="C459" s="393"/>
      <c r="D459" s="393"/>
      <c r="E459" s="393"/>
      <c r="F459" s="393"/>
      <c r="G459" s="393"/>
      <c r="H459" s="394"/>
      <c r="I459" s="394"/>
      <c r="J459" s="394"/>
      <c r="K459" s="394"/>
      <c r="L459" s="394"/>
      <c r="M459" s="394"/>
      <c r="N459" s="313">
        <f>IF(IF(I459&lt;'Checklist Parameters'!$H$22,0,($I459-$L459))&lt;0,0,IF(I459&lt;'Checklist Parameters'!$H$22,0,($I459-$L459)))</f>
        <v>0</v>
      </c>
      <c r="O459" s="394"/>
      <c r="P459" s="395"/>
      <c r="Q459" s="316">
        <f t="shared" si="37"/>
        <v>0</v>
      </c>
      <c r="R459" s="87">
        <f t="shared" si="38"/>
        <v>0</v>
      </c>
      <c r="S459" s="87">
        <f>IF('Checklist Parameters'!$H$60&lt;0.2,0.2,'Checklist Parameters'!$H$60)</f>
        <v>0.72</v>
      </c>
      <c r="T459" s="88">
        <f>IF($O459="",IF('Checklist District ID'!$C$43="Y",MAX($R459:$S459)*$I459,SUM($R459:$S459)*$I459),IF(O459&gt;0,Q459*S459))</f>
        <v>0</v>
      </c>
      <c r="U459" s="88">
        <f>IF(Q459&gt;0,((I459-T459)*'Formula Matrix'!$E$39),0)</f>
        <v>0</v>
      </c>
      <c r="V459" s="88">
        <f t="shared" si="39"/>
        <v>0</v>
      </c>
      <c r="W459" s="88">
        <f>IF(V459&gt;0,(V459*'Checklist Parameters'!$H$35),0)</f>
        <v>0</v>
      </c>
      <c r="X459" s="85">
        <f t="shared" si="40"/>
        <v>0</v>
      </c>
      <c r="Y459" s="148">
        <f>IF('Checklist Parameters'!$H$102&lt;&gt;"",(I459/43560)*'Checklist Parameters'!$H$102,"N/A")</f>
        <v>0</v>
      </c>
      <c r="Z459" s="154" t="str">
        <f>IF('Checklist Parameters'!$H$58&lt;&gt;"",((I459*'Checklist Parameters'!$H$58)*'Checklist Parameters'!$H$35)/1000,"N/A")</f>
        <v>N/A</v>
      </c>
      <c r="AA459" s="154">
        <f>IF('Checklist Parameters'!$H$101&lt;&gt;"",IFERROR(I459/'Checklist Parameters'!$H$101,0),"N/A")</f>
        <v>0</v>
      </c>
      <c r="AB459" s="148" t="str">
        <f>IF('Checklist Parameters'!$H$43&lt;&gt;"",(I459*'Checklist Parameters'!$H$43)/1000,"N/A")</f>
        <v>N/A</v>
      </c>
      <c r="AC459" s="85">
        <f>IF('Checklist Parameters'!$H$16="",$X459,IF(AND('Checklist Parameters'!$H$16&lt;$X459,'Checklist Parameters'!$H$16&gt;=3),'Checklist Parameters'!$H$16,IF(AND('Checklist Parameters'!$H$16&lt;$X459,'Checklist Parameters'!$H$16&lt;3),0,$X459)))</f>
        <v>0</v>
      </c>
      <c r="AD459" s="85" t="str">
        <f>IF(AND(I459&lt;'Checklist Parameters'!$H$22,$I459&lt;&gt;0),"Y","")</f>
        <v/>
      </c>
      <c r="AE459" s="85" t="str">
        <f>IF($AD459="Y",0,IF('Checklist Parameters'!$H$25="","&lt;no limit&gt;",ROUNDDOWN((($I459-'Checklist Parameters'!$H$24)/'Checklist Parameters'!$H$25)+1,0)))</f>
        <v>&lt;no limit&gt;</v>
      </c>
      <c r="AF459" s="174">
        <f t="shared" si="41"/>
        <v>0</v>
      </c>
      <c r="AG459" s="85">
        <f t="shared" si="36"/>
        <v>0</v>
      </c>
      <c r="AH459" s="5"/>
      <c r="AI459" s="5"/>
      <c r="AJ459" s="5"/>
      <c r="AK459" s="5"/>
      <c r="AL459" s="5"/>
      <c r="AM459" s="5"/>
      <c r="AN459" s="5"/>
      <c r="AO459" s="5"/>
      <c r="AP459" s="5"/>
      <c r="AQ459" s="5"/>
      <c r="AR459" s="5"/>
      <c r="AS459" s="5"/>
    </row>
    <row r="460" spans="1:45" s="2" customFormat="1" ht="15">
      <c r="A460" s="391"/>
      <c r="B460" s="392"/>
      <c r="C460" s="393"/>
      <c r="D460" s="393"/>
      <c r="E460" s="393"/>
      <c r="F460" s="393"/>
      <c r="G460" s="393"/>
      <c r="H460" s="394"/>
      <c r="I460" s="394"/>
      <c r="J460" s="394"/>
      <c r="K460" s="394"/>
      <c r="L460" s="394"/>
      <c r="M460" s="394"/>
      <c r="N460" s="313">
        <f>IF(IF(I460&lt;'Checklist Parameters'!$H$22,0,($I460-$L460))&lt;0,0,IF(I460&lt;'Checklist Parameters'!$H$22,0,($I460-$L460)))</f>
        <v>0</v>
      </c>
      <c r="O460" s="394"/>
      <c r="P460" s="395"/>
      <c r="Q460" s="316">
        <f t="shared" si="37"/>
        <v>0</v>
      </c>
      <c r="R460" s="87">
        <f t="shared" si="38"/>
        <v>0</v>
      </c>
      <c r="S460" s="87">
        <f>IF('Checklist Parameters'!$H$60&lt;0.2,0.2,'Checklist Parameters'!$H$60)</f>
        <v>0.72</v>
      </c>
      <c r="T460" s="88">
        <f>IF($O460="",IF('Checklist District ID'!$C$43="Y",MAX($R460:$S460)*$I460,SUM($R460:$S460)*$I460),IF(O460&gt;0,Q460*S460))</f>
        <v>0</v>
      </c>
      <c r="U460" s="88">
        <f>IF(Q460&gt;0,((I460-T460)*'Formula Matrix'!$E$39),0)</f>
        <v>0</v>
      </c>
      <c r="V460" s="88">
        <f t="shared" si="39"/>
        <v>0</v>
      </c>
      <c r="W460" s="88">
        <f>IF(V460&gt;0,(V460*'Checklist Parameters'!$H$35),0)</f>
        <v>0</v>
      </c>
      <c r="X460" s="85">
        <f t="shared" si="40"/>
        <v>0</v>
      </c>
      <c r="Y460" s="148">
        <f>IF('Checklist Parameters'!$H$102&lt;&gt;"",(I460/43560)*'Checklist Parameters'!$H$102,"N/A")</f>
        <v>0</v>
      </c>
      <c r="Z460" s="154" t="str">
        <f>IF('Checklist Parameters'!$H$58&lt;&gt;"",((I460*'Checklist Parameters'!$H$58)*'Checklist Parameters'!$H$35)/1000,"N/A")</f>
        <v>N/A</v>
      </c>
      <c r="AA460" s="154">
        <f>IF('Checklist Parameters'!$H$101&lt;&gt;"",IFERROR(I460/'Checklist Parameters'!$H$101,0),"N/A")</f>
        <v>0</v>
      </c>
      <c r="AB460" s="148" t="str">
        <f>IF('Checklist Parameters'!$H$43&lt;&gt;"",(I460*'Checklist Parameters'!$H$43)/1000,"N/A")</f>
        <v>N/A</v>
      </c>
      <c r="AC460" s="85">
        <f>IF('Checklist Parameters'!$H$16="",$X460,IF(AND('Checklist Parameters'!$H$16&lt;$X460,'Checklist Parameters'!$H$16&gt;=3),'Checklist Parameters'!$H$16,IF(AND('Checklist Parameters'!$H$16&lt;$X460,'Checklist Parameters'!$H$16&lt;3),0,$X460)))</f>
        <v>0</v>
      </c>
      <c r="AD460" s="85" t="str">
        <f>IF(AND(I460&lt;'Checklist Parameters'!$H$22,$I460&lt;&gt;0),"Y","")</f>
        <v/>
      </c>
      <c r="AE460" s="85" t="str">
        <f>IF($AD460="Y",0,IF('Checklist Parameters'!$H$25="","&lt;no limit&gt;",ROUNDDOWN((($I460-'Checklist Parameters'!$H$24)/'Checklist Parameters'!$H$25)+1,0)))</f>
        <v>&lt;no limit&gt;</v>
      </c>
      <c r="AF460" s="174">
        <f t="shared" si="41"/>
        <v>0</v>
      </c>
      <c r="AG460" s="85">
        <f t="shared" si="36"/>
        <v>0</v>
      </c>
      <c r="AH460" s="5"/>
      <c r="AI460" s="5"/>
      <c r="AJ460" s="5"/>
      <c r="AK460" s="5"/>
      <c r="AL460" s="5"/>
      <c r="AM460" s="5"/>
      <c r="AN460" s="5"/>
      <c r="AO460" s="5"/>
      <c r="AP460" s="5"/>
      <c r="AQ460" s="5"/>
      <c r="AR460" s="5"/>
      <c r="AS460" s="5"/>
    </row>
    <row r="461" spans="1:45" s="2" customFormat="1" ht="15">
      <c r="A461" s="391"/>
      <c r="B461" s="392"/>
      <c r="C461" s="393"/>
      <c r="D461" s="393"/>
      <c r="E461" s="393"/>
      <c r="F461" s="393"/>
      <c r="G461" s="393"/>
      <c r="H461" s="394"/>
      <c r="I461" s="394"/>
      <c r="J461" s="394"/>
      <c r="K461" s="394"/>
      <c r="L461" s="394"/>
      <c r="M461" s="394"/>
      <c r="N461" s="313">
        <f>IF(IF(I461&lt;'Checklist Parameters'!$H$22,0,($I461-$L461))&lt;0,0,IF(I461&lt;'Checklist Parameters'!$H$22,0,($I461-$L461)))</f>
        <v>0</v>
      </c>
      <c r="O461" s="394"/>
      <c r="P461" s="395"/>
      <c r="Q461" s="316">
        <f t="shared" si="37"/>
        <v>0</v>
      </c>
      <c r="R461" s="87">
        <f t="shared" si="38"/>
        <v>0</v>
      </c>
      <c r="S461" s="87">
        <f>IF('Checklist Parameters'!$H$60&lt;0.2,0.2,'Checklist Parameters'!$H$60)</f>
        <v>0.72</v>
      </c>
      <c r="T461" s="88">
        <f>IF($O461="",IF('Checklist District ID'!$C$43="Y",MAX($R461:$S461)*$I461,SUM($R461:$S461)*$I461),IF(O461&gt;0,Q461*S461))</f>
        <v>0</v>
      </c>
      <c r="U461" s="88">
        <f>IF(Q461&gt;0,((I461-T461)*'Formula Matrix'!$E$39),0)</f>
        <v>0</v>
      </c>
      <c r="V461" s="88">
        <f t="shared" si="39"/>
        <v>0</v>
      </c>
      <c r="W461" s="88">
        <f>IF(V461&gt;0,(V461*'Checklist Parameters'!$H$35),0)</f>
        <v>0</v>
      </c>
      <c r="X461" s="85">
        <f t="shared" si="40"/>
        <v>0</v>
      </c>
      <c r="Y461" s="148">
        <f>IF('Checklist Parameters'!$H$102&lt;&gt;"",(I461/43560)*'Checklist Parameters'!$H$102,"N/A")</f>
        <v>0</v>
      </c>
      <c r="Z461" s="154" t="str">
        <f>IF('Checklist Parameters'!$H$58&lt;&gt;"",((I461*'Checklist Parameters'!$H$58)*'Checklist Parameters'!$H$35)/1000,"N/A")</f>
        <v>N/A</v>
      </c>
      <c r="AA461" s="154">
        <f>IF('Checklist Parameters'!$H$101&lt;&gt;"",IFERROR(I461/'Checklist Parameters'!$H$101,0),"N/A")</f>
        <v>0</v>
      </c>
      <c r="AB461" s="148" t="str">
        <f>IF('Checklist Parameters'!$H$43&lt;&gt;"",(I461*'Checklist Parameters'!$H$43)/1000,"N/A")</f>
        <v>N/A</v>
      </c>
      <c r="AC461" s="85">
        <f>IF('Checklist Parameters'!$H$16="",$X461,IF(AND('Checklist Parameters'!$H$16&lt;$X461,'Checklist Parameters'!$H$16&gt;=3),'Checklist Parameters'!$H$16,IF(AND('Checklist Parameters'!$H$16&lt;$X461,'Checklist Parameters'!$H$16&lt;3),0,$X461)))</f>
        <v>0</v>
      </c>
      <c r="AD461" s="85" t="str">
        <f>IF(AND(I461&lt;'Checklist Parameters'!$H$22,$I461&lt;&gt;0),"Y","")</f>
        <v/>
      </c>
      <c r="AE461" s="85" t="str">
        <f>IF($AD461="Y",0,IF('Checklist Parameters'!$H$25="","&lt;no limit&gt;",ROUNDDOWN((($I461-'Checklist Parameters'!$H$24)/'Checklist Parameters'!$H$25)+1,0)))</f>
        <v>&lt;no limit&gt;</v>
      </c>
      <c r="AF461" s="174">
        <f t="shared" si="41"/>
        <v>0</v>
      </c>
      <c r="AG461" s="85">
        <f t="shared" si="36"/>
        <v>0</v>
      </c>
      <c r="AH461" s="5"/>
      <c r="AI461" s="5"/>
      <c r="AJ461" s="5"/>
      <c r="AK461" s="5"/>
      <c r="AL461" s="5"/>
      <c r="AM461" s="5"/>
      <c r="AN461" s="5"/>
      <c r="AO461" s="5"/>
      <c r="AP461" s="5"/>
      <c r="AQ461" s="5"/>
      <c r="AR461" s="5"/>
      <c r="AS461" s="5"/>
    </row>
    <row r="462" spans="1:45" s="2" customFormat="1" ht="15">
      <c r="A462" s="391"/>
      <c r="B462" s="392"/>
      <c r="C462" s="393"/>
      <c r="D462" s="393"/>
      <c r="E462" s="393"/>
      <c r="F462" s="393"/>
      <c r="G462" s="393"/>
      <c r="H462" s="394"/>
      <c r="I462" s="394"/>
      <c r="J462" s="394"/>
      <c r="K462" s="394"/>
      <c r="L462" s="394"/>
      <c r="M462" s="394"/>
      <c r="N462" s="313">
        <f>IF(IF(I462&lt;'Checklist Parameters'!$H$22,0,($I462-$L462))&lt;0,0,IF(I462&lt;'Checklist Parameters'!$H$22,0,($I462-$L462)))</f>
        <v>0</v>
      </c>
      <c r="O462" s="394"/>
      <c r="P462" s="395"/>
      <c r="Q462" s="316">
        <f t="shared" si="37"/>
        <v>0</v>
      </c>
      <c r="R462" s="87">
        <f t="shared" si="38"/>
        <v>0</v>
      </c>
      <c r="S462" s="87">
        <f>IF('Checklist Parameters'!$H$60&lt;0.2,0.2,'Checklist Parameters'!$H$60)</f>
        <v>0.72</v>
      </c>
      <c r="T462" s="88">
        <f>IF($O462="",IF('Checklist District ID'!$C$43="Y",MAX($R462:$S462)*$I462,SUM($R462:$S462)*$I462),IF(O462&gt;0,Q462*S462))</f>
        <v>0</v>
      </c>
      <c r="U462" s="88">
        <f>IF(Q462&gt;0,((I462-T462)*'Formula Matrix'!$E$39),0)</f>
        <v>0</v>
      </c>
      <c r="V462" s="88">
        <f t="shared" si="39"/>
        <v>0</v>
      </c>
      <c r="W462" s="88">
        <f>IF(V462&gt;0,(V462*'Checklist Parameters'!$H$35),0)</f>
        <v>0</v>
      </c>
      <c r="X462" s="85">
        <f t="shared" si="40"/>
        <v>0</v>
      </c>
      <c r="Y462" s="148">
        <f>IF('Checklist Parameters'!$H$102&lt;&gt;"",(I462/43560)*'Checklist Parameters'!$H$102,"N/A")</f>
        <v>0</v>
      </c>
      <c r="Z462" s="154" t="str">
        <f>IF('Checklist Parameters'!$H$58&lt;&gt;"",((I462*'Checklist Parameters'!$H$58)*'Checklist Parameters'!$H$35)/1000,"N/A")</f>
        <v>N/A</v>
      </c>
      <c r="AA462" s="154">
        <f>IF('Checklist Parameters'!$H$101&lt;&gt;"",IFERROR(I462/'Checklist Parameters'!$H$101,0),"N/A")</f>
        <v>0</v>
      </c>
      <c r="AB462" s="148" t="str">
        <f>IF('Checklist Parameters'!$H$43&lt;&gt;"",(I462*'Checklist Parameters'!$H$43)/1000,"N/A")</f>
        <v>N/A</v>
      </c>
      <c r="AC462" s="85">
        <f>IF('Checklist Parameters'!$H$16="",$X462,IF(AND('Checklist Parameters'!$H$16&lt;$X462,'Checklist Parameters'!$H$16&gt;=3),'Checklist Parameters'!$H$16,IF(AND('Checklist Parameters'!$H$16&lt;$X462,'Checklist Parameters'!$H$16&lt;3),0,$X462)))</f>
        <v>0</v>
      </c>
      <c r="AD462" s="85" t="str">
        <f>IF(AND(I462&lt;'Checklist Parameters'!$H$22,$I462&lt;&gt;0),"Y","")</f>
        <v/>
      </c>
      <c r="AE462" s="85" t="str">
        <f>IF($AD462="Y",0,IF('Checklist Parameters'!$H$25="","&lt;no limit&gt;",ROUNDDOWN((($I462-'Checklist Parameters'!$H$24)/'Checklist Parameters'!$H$25)+1,0)))</f>
        <v>&lt;no limit&gt;</v>
      </c>
      <c r="AF462" s="174">
        <f t="shared" si="41"/>
        <v>0</v>
      </c>
      <c r="AG462" s="85">
        <f t="shared" si="36"/>
        <v>0</v>
      </c>
      <c r="AH462" s="5"/>
      <c r="AI462" s="5"/>
      <c r="AJ462" s="5"/>
      <c r="AK462" s="5"/>
      <c r="AL462" s="5"/>
      <c r="AM462" s="5"/>
      <c r="AN462" s="5"/>
      <c r="AO462" s="5"/>
      <c r="AP462" s="5"/>
      <c r="AQ462" s="5"/>
      <c r="AR462" s="5"/>
      <c r="AS462" s="5"/>
    </row>
    <row r="463" spans="1:45" s="2" customFormat="1" ht="15">
      <c r="A463" s="391"/>
      <c r="B463" s="392"/>
      <c r="C463" s="393"/>
      <c r="D463" s="393"/>
      <c r="E463" s="393"/>
      <c r="F463" s="393"/>
      <c r="G463" s="393"/>
      <c r="H463" s="394"/>
      <c r="I463" s="394"/>
      <c r="J463" s="394"/>
      <c r="K463" s="394"/>
      <c r="L463" s="394"/>
      <c r="M463" s="394"/>
      <c r="N463" s="313">
        <f>IF(IF(I463&lt;'Checklist Parameters'!$H$22,0,($I463-$L463))&lt;0,0,IF(I463&lt;'Checklist Parameters'!$H$22,0,($I463-$L463)))</f>
        <v>0</v>
      </c>
      <c r="O463" s="394"/>
      <c r="P463" s="395"/>
      <c r="Q463" s="316">
        <f t="shared" si="37"/>
        <v>0</v>
      </c>
      <c r="R463" s="87">
        <f t="shared" si="38"/>
        <v>0</v>
      </c>
      <c r="S463" s="87">
        <f>IF('Checklist Parameters'!$H$60&lt;0.2,0.2,'Checklist Parameters'!$H$60)</f>
        <v>0.72</v>
      </c>
      <c r="T463" s="88">
        <f>IF($O463="",IF('Checklist District ID'!$C$43="Y",MAX($R463:$S463)*$I463,SUM($R463:$S463)*$I463),IF(O463&gt;0,Q463*S463))</f>
        <v>0</v>
      </c>
      <c r="U463" s="88">
        <f>IF(Q463&gt;0,((I463-T463)*'Formula Matrix'!$E$39),0)</f>
        <v>0</v>
      </c>
      <c r="V463" s="88">
        <f t="shared" si="39"/>
        <v>0</v>
      </c>
      <c r="W463" s="88">
        <f>IF(V463&gt;0,(V463*'Checklist Parameters'!$H$35),0)</f>
        <v>0</v>
      </c>
      <c r="X463" s="85">
        <f t="shared" si="40"/>
        <v>0</v>
      </c>
      <c r="Y463" s="148">
        <f>IF('Checklist Parameters'!$H$102&lt;&gt;"",(I463/43560)*'Checklist Parameters'!$H$102,"N/A")</f>
        <v>0</v>
      </c>
      <c r="Z463" s="154" t="str">
        <f>IF('Checklist Parameters'!$H$58&lt;&gt;"",((I463*'Checklist Parameters'!$H$58)*'Checklist Parameters'!$H$35)/1000,"N/A")</f>
        <v>N/A</v>
      </c>
      <c r="AA463" s="154">
        <f>IF('Checklist Parameters'!$H$101&lt;&gt;"",IFERROR(I463/'Checklist Parameters'!$H$101,0),"N/A")</f>
        <v>0</v>
      </c>
      <c r="AB463" s="148" t="str">
        <f>IF('Checklist Parameters'!$H$43&lt;&gt;"",(I463*'Checklist Parameters'!$H$43)/1000,"N/A")</f>
        <v>N/A</v>
      </c>
      <c r="AC463" s="85">
        <f>IF('Checklist Parameters'!$H$16="",$X463,IF(AND('Checklist Parameters'!$H$16&lt;$X463,'Checklist Parameters'!$H$16&gt;=3),'Checklist Parameters'!$H$16,IF(AND('Checklist Parameters'!$H$16&lt;$X463,'Checklist Parameters'!$H$16&lt;3),0,$X463)))</f>
        <v>0</v>
      </c>
      <c r="AD463" s="85" t="str">
        <f>IF(AND(I463&lt;'Checklist Parameters'!$H$22,$I463&lt;&gt;0),"Y","")</f>
        <v/>
      </c>
      <c r="AE463" s="85" t="str">
        <f>IF($AD463="Y",0,IF('Checklist Parameters'!$H$25="","&lt;no limit&gt;",ROUNDDOWN((($I463-'Checklist Parameters'!$H$24)/'Checklist Parameters'!$H$25)+1,0)))</f>
        <v>&lt;no limit&gt;</v>
      </c>
      <c r="AF463" s="174">
        <f t="shared" si="41"/>
        <v>0</v>
      </c>
      <c r="AG463" s="85">
        <f t="shared" si="36"/>
        <v>0</v>
      </c>
      <c r="AH463" s="5"/>
      <c r="AI463" s="5"/>
      <c r="AJ463" s="5"/>
      <c r="AK463" s="5"/>
      <c r="AL463" s="5"/>
      <c r="AM463" s="5"/>
      <c r="AN463" s="5"/>
      <c r="AO463" s="5"/>
      <c r="AP463" s="5"/>
      <c r="AQ463" s="5"/>
      <c r="AR463" s="5"/>
      <c r="AS463" s="5"/>
    </row>
    <row r="464" spans="1:45" s="2" customFormat="1" ht="15">
      <c r="A464" s="391"/>
      <c r="B464" s="392"/>
      <c r="C464" s="393"/>
      <c r="D464" s="393"/>
      <c r="E464" s="393"/>
      <c r="F464" s="393"/>
      <c r="G464" s="393"/>
      <c r="H464" s="394"/>
      <c r="I464" s="394"/>
      <c r="J464" s="394"/>
      <c r="K464" s="394"/>
      <c r="L464" s="394"/>
      <c r="M464" s="394"/>
      <c r="N464" s="313">
        <f>IF(IF(I464&lt;'Checklist Parameters'!$H$22,0,($I464-$L464))&lt;0,0,IF(I464&lt;'Checklist Parameters'!$H$22,0,($I464-$L464)))</f>
        <v>0</v>
      </c>
      <c r="O464" s="394"/>
      <c r="P464" s="395"/>
      <c r="Q464" s="316">
        <f t="shared" si="37"/>
        <v>0</v>
      </c>
      <c r="R464" s="87">
        <f t="shared" si="38"/>
        <v>0</v>
      </c>
      <c r="S464" s="87">
        <f>IF('Checklist Parameters'!$H$60&lt;0.2,0.2,'Checklist Parameters'!$H$60)</f>
        <v>0.72</v>
      </c>
      <c r="T464" s="88">
        <f>IF($O464="",IF('Checklist District ID'!$C$43="Y",MAX($R464:$S464)*$I464,SUM($R464:$S464)*$I464),IF(O464&gt;0,Q464*S464))</f>
        <v>0</v>
      </c>
      <c r="U464" s="88">
        <f>IF(Q464&gt;0,((I464-T464)*'Formula Matrix'!$E$39),0)</f>
        <v>0</v>
      </c>
      <c r="V464" s="88">
        <f t="shared" si="39"/>
        <v>0</v>
      </c>
      <c r="W464" s="88">
        <f>IF(V464&gt;0,(V464*'Checklist Parameters'!$H$35),0)</f>
        <v>0</v>
      </c>
      <c r="X464" s="85">
        <f t="shared" si="40"/>
        <v>0</v>
      </c>
      <c r="Y464" s="148">
        <f>IF('Checklist Parameters'!$H$102&lt;&gt;"",(I464/43560)*'Checklist Parameters'!$H$102,"N/A")</f>
        <v>0</v>
      </c>
      <c r="Z464" s="154" t="str">
        <f>IF('Checklist Parameters'!$H$58&lt;&gt;"",((I464*'Checklist Parameters'!$H$58)*'Checklist Parameters'!$H$35)/1000,"N/A")</f>
        <v>N/A</v>
      </c>
      <c r="AA464" s="154">
        <f>IF('Checklist Parameters'!$H$101&lt;&gt;"",IFERROR(I464/'Checklist Parameters'!$H$101,0),"N/A")</f>
        <v>0</v>
      </c>
      <c r="AB464" s="148" t="str">
        <f>IF('Checklist Parameters'!$H$43&lt;&gt;"",(I464*'Checklist Parameters'!$H$43)/1000,"N/A")</f>
        <v>N/A</v>
      </c>
      <c r="AC464" s="85">
        <f>IF('Checklist Parameters'!$H$16="",$X464,IF(AND('Checklist Parameters'!$H$16&lt;$X464,'Checklist Parameters'!$H$16&gt;=3),'Checklist Parameters'!$H$16,IF(AND('Checklist Parameters'!$H$16&lt;$X464,'Checklist Parameters'!$H$16&lt;3),0,$X464)))</f>
        <v>0</v>
      </c>
      <c r="AD464" s="85" t="str">
        <f>IF(AND(I464&lt;'Checklist Parameters'!$H$22,$I464&lt;&gt;0),"Y","")</f>
        <v/>
      </c>
      <c r="AE464" s="85" t="str">
        <f>IF($AD464="Y",0,IF('Checklist Parameters'!$H$25="","&lt;no limit&gt;",ROUNDDOWN((($I464-'Checklist Parameters'!$H$24)/'Checklist Parameters'!$H$25)+1,0)))</f>
        <v>&lt;no limit&gt;</v>
      </c>
      <c r="AF464" s="174">
        <f t="shared" si="41"/>
        <v>0</v>
      </c>
      <c r="AG464" s="85">
        <f t="shared" si="36"/>
        <v>0</v>
      </c>
      <c r="AH464" s="5"/>
      <c r="AI464" s="5"/>
      <c r="AJ464" s="5"/>
      <c r="AK464" s="5"/>
      <c r="AL464" s="5"/>
      <c r="AM464" s="5"/>
      <c r="AN464" s="5"/>
      <c r="AO464" s="5"/>
      <c r="AP464" s="5"/>
      <c r="AQ464" s="5"/>
      <c r="AR464" s="5"/>
      <c r="AS464" s="5"/>
    </row>
    <row r="465" spans="1:45" s="2" customFormat="1" ht="15">
      <c r="A465" s="391"/>
      <c r="B465" s="392"/>
      <c r="C465" s="393"/>
      <c r="D465" s="393"/>
      <c r="E465" s="393"/>
      <c r="F465" s="393"/>
      <c r="G465" s="393"/>
      <c r="H465" s="394"/>
      <c r="I465" s="394"/>
      <c r="J465" s="394"/>
      <c r="K465" s="394"/>
      <c r="L465" s="394"/>
      <c r="M465" s="394"/>
      <c r="N465" s="313">
        <f>IF(IF(I465&lt;'Checklist Parameters'!$H$22,0,($I465-$L465))&lt;0,0,IF(I465&lt;'Checklist Parameters'!$H$22,0,($I465-$L465)))</f>
        <v>0</v>
      </c>
      <c r="O465" s="394"/>
      <c r="P465" s="395"/>
      <c r="Q465" s="316">
        <f t="shared" si="37"/>
        <v>0</v>
      </c>
      <c r="R465" s="87">
        <f t="shared" si="38"/>
        <v>0</v>
      </c>
      <c r="S465" s="87">
        <f>IF('Checklist Parameters'!$H$60&lt;0.2,0.2,'Checklist Parameters'!$H$60)</f>
        <v>0.72</v>
      </c>
      <c r="T465" s="88">
        <f>IF($O465="",IF('Checklist District ID'!$C$43="Y",MAX($R465:$S465)*$I465,SUM($R465:$S465)*$I465),IF(O465&gt;0,Q465*S465))</f>
        <v>0</v>
      </c>
      <c r="U465" s="88">
        <f>IF(Q465&gt;0,((I465-T465)*'Formula Matrix'!$E$39),0)</f>
        <v>0</v>
      </c>
      <c r="V465" s="88">
        <f t="shared" si="39"/>
        <v>0</v>
      </c>
      <c r="W465" s="88">
        <f>IF(V465&gt;0,(V465*'Checklist Parameters'!$H$35),0)</f>
        <v>0</v>
      </c>
      <c r="X465" s="85">
        <f t="shared" si="40"/>
        <v>0</v>
      </c>
      <c r="Y465" s="148">
        <f>IF('Checklist Parameters'!$H$102&lt;&gt;"",(I465/43560)*'Checklist Parameters'!$H$102,"N/A")</f>
        <v>0</v>
      </c>
      <c r="Z465" s="154" t="str">
        <f>IF('Checklist Parameters'!$H$58&lt;&gt;"",((I465*'Checklist Parameters'!$H$58)*'Checklist Parameters'!$H$35)/1000,"N/A")</f>
        <v>N/A</v>
      </c>
      <c r="AA465" s="154">
        <f>IF('Checklist Parameters'!$H$101&lt;&gt;"",IFERROR(I465/'Checklist Parameters'!$H$101,0),"N/A")</f>
        <v>0</v>
      </c>
      <c r="AB465" s="148" t="str">
        <f>IF('Checklist Parameters'!$H$43&lt;&gt;"",(I465*'Checklist Parameters'!$H$43)/1000,"N/A")</f>
        <v>N/A</v>
      </c>
      <c r="AC465" s="85">
        <f>IF('Checklist Parameters'!$H$16="",$X465,IF(AND('Checklist Parameters'!$H$16&lt;$X465,'Checklist Parameters'!$H$16&gt;=3),'Checklist Parameters'!$H$16,IF(AND('Checklist Parameters'!$H$16&lt;$X465,'Checklist Parameters'!$H$16&lt;3),0,$X465)))</f>
        <v>0</v>
      </c>
      <c r="AD465" s="85" t="str">
        <f>IF(AND(I465&lt;'Checklist Parameters'!$H$22,$I465&lt;&gt;0),"Y","")</f>
        <v/>
      </c>
      <c r="AE465" s="85" t="str">
        <f>IF($AD465="Y",0,IF('Checklist Parameters'!$H$25="","&lt;no limit&gt;",ROUNDDOWN((($I465-'Checklist Parameters'!$H$24)/'Checklist Parameters'!$H$25)+1,0)))</f>
        <v>&lt;no limit&gt;</v>
      </c>
      <c r="AF465" s="174">
        <f t="shared" si="41"/>
        <v>0</v>
      </c>
      <c r="AG465" s="85">
        <f t="shared" si="36"/>
        <v>0</v>
      </c>
      <c r="AH465" s="5"/>
      <c r="AI465" s="5"/>
      <c r="AJ465" s="5"/>
      <c r="AK465" s="5"/>
      <c r="AL465" s="5"/>
      <c r="AM465" s="5"/>
      <c r="AN465" s="5"/>
      <c r="AO465" s="5"/>
      <c r="AP465" s="5"/>
      <c r="AQ465" s="5"/>
      <c r="AR465" s="5"/>
      <c r="AS465" s="5"/>
    </row>
    <row r="466" spans="1:45" s="2" customFormat="1" ht="15">
      <c r="A466" s="391"/>
      <c r="B466" s="392"/>
      <c r="C466" s="393"/>
      <c r="D466" s="393"/>
      <c r="E466" s="393"/>
      <c r="F466" s="393"/>
      <c r="G466" s="393"/>
      <c r="H466" s="394"/>
      <c r="I466" s="394"/>
      <c r="J466" s="394"/>
      <c r="K466" s="394"/>
      <c r="L466" s="394"/>
      <c r="M466" s="394"/>
      <c r="N466" s="313">
        <f>IF(IF(I466&lt;'Checklist Parameters'!$H$22,0,($I466-$L466))&lt;0,0,IF(I466&lt;'Checklist Parameters'!$H$22,0,($I466-$L466)))</f>
        <v>0</v>
      </c>
      <c r="O466" s="394"/>
      <c r="P466" s="395"/>
      <c r="Q466" s="316">
        <f t="shared" si="37"/>
        <v>0</v>
      </c>
      <c r="R466" s="87">
        <f t="shared" si="38"/>
        <v>0</v>
      </c>
      <c r="S466" s="87">
        <f>IF('Checklist Parameters'!$H$60&lt;0.2,0.2,'Checklist Parameters'!$H$60)</f>
        <v>0.72</v>
      </c>
      <c r="T466" s="88">
        <f>IF($O466="",IF('Checklist District ID'!$C$43="Y",MAX($R466:$S466)*$I466,SUM($R466:$S466)*$I466),IF(O466&gt;0,Q466*S466))</f>
        <v>0</v>
      </c>
      <c r="U466" s="88">
        <f>IF(Q466&gt;0,((I466-T466)*'Formula Matrix'!$E$39),0)</f>
        <v>0</v>
      </c>
      <c r="V466" s="88">
        <f t="shared" si="39"/>
        <v>0</v>
      </c>
      <c r="W466" s="88">
        <f>IF(V466&gt;0,(V466*'Checklist Parameters'!$H$35),0)</f>
        <v>0</v>
      </c>
      <c r="X466" s="85">
        <f t="shared" si="40"/>
        <v>0</v>
      </c>
      <c r="Y466" s="148">
        <f>IF('Checklist Parameters'!$H$102&lt;&gt;"",(I466/43560)*'Checklist Parameters'!$H$102,"N/A")</f>
        <v>0</v>
      </c>
      <c r="Z466" s="154" t="str">
        <f>IF('Checklist Parameters'!$H$58&lt;&gt;"",((I466*'Checklist Parameters'!$H$58)*'Checklist Parameters'!$H$35)/1000,"N/A")</f>
        <v>N/A</v>
      </c>
      <c r="AA466" s="154">
        <f>IF('Checklist Parameters'!$H$101&lt;&gt;"",IFERROR(I466/'Checklist Parameters'!$H$101,0),"N/A")</f>
        <v>0</v>
      </c>
      <c r="AB466" s="148" t="str">
        <f>IF('Checklist Parameters'!$H$43&lt;&gt;"",(I466*'Checklist Parameters'!$H$43)/1000,"N/A")</f>
        <v>N/A</v>
      </c>
      <c r="AC466" s="85">
        <f>IF('Checklist Parameters'!$H$16="",$X466,IF(AND('Checklist Parameters'!$H$16&lt;$X466,'Checklist Parameters'!$H$16&gt;=3),'Checklist Parameters'!$H$16,IF(AND('Checklist Parameters'!$H$16&lt;$X466,'Checklist Parameters'!$H$16&lt;3),0,$X466)))</f>
        <v>0</v>
      </c>
      <c r="AD466" s="85" t="str">
        <f>IF(AND(I466&lt;'Checklist Parameters'!$H$22,$I466&lt;&gt;0),"Y","")</f>
        <v/>
      </c>
      <c r="AE466" s="85" t="str">
        <f>IF($AD466="Y",0,IF('Checklist Parameters'!$H$25="","&lt;no limit&gt;",ROUNDDOWN((($I466-'Checklist Parameters'!$H$24)/'Checklist Parameters'!$H$25)+1,0)))</f>
        <v>&lt;no limit&gt;</v>
      </c>
      <c r="AF466" s="174">
        <f t="shared" si="41"/>
        <v>0</v>
      </c>
      <c r="AG466" s="85">
        <f t="shared" si="36"/>
        <v>0</v>
      </c>
      <c r="AH466" s="5"/>
      <c r="AI466" s="5"/>
      <c r="AJ466" s="5"/>
      <c r="AK466" s="5"/>
      <c r="AL466" s="5"/>
      <c r="AM466" s="5"/>
      <c r="AN466" s="5"/>
      <c r="AO466" s="5"/>
      <c r="AP466" s="5"/>
      <c r="AQ466" s="5"/>
      <c r="AR466" s="5"/>
      <c r="AS466" s="5"/>
    </row>
    <row r="467" spans="1:45" s="2" customFormat="1" ht="15">
      <c r="A467" s="391"/>
      <c r="B467" s="392"/>
      <c r="C467" s="393"/>
      <c r="D467" s="393"/>
      <c r="E467" s="393"/>
      <c r="F467" s="393"/>
      <c r="G467" s="393"/>
      <c r="H467" s="394"/>
      <c r="I467" s="394"/>
      <c r="J467" s="394"/>
      <c r="K467" s="394"/>
      <c r="L467" s="394"/>
      <c r="M467" s="394"/>
      <c r="N467" s="313">
        <f>IF(IF(I467&lt;'Checklist Parameters'!$H$22,0,($I467-$L467))&lt;0,0,IF(I467&lt;'Checklist Parameters'!$H$22,0,($I467-$L467)))</f>
        <v>0</v>
      </c>
      <c r="O467" s="394"/>
      <c r="P467" s="395"/>
      <c r="Q467" s="316">
        <f t="shared" si="37"/>
        <v>0</v>
      </c>
      <c r="R467" s="87">
        <f t="shared" si="38"/>
        <v>0</v>
      </c>
      <c r="S467" s="87">
        <f>IF('Checklist Parameters'!$H$60&lt;0.2,0.2,'Checklist Parameters'!$H$60)</f>
        <v>0.72</v>
      </c>
      <c r="T467" s="88">
        <f>IF($O467="",IF('Checklist District ID'!$C$43="Y",MAX($R467:$S467)*$I467,SUM($R467:$S467)*$I467),IF(O467&gt;0,Q467*S467))</f>
        <v>0</v>
      </c>
      <c r="U467" s="88">
        <f>IF(Q467&gt;0,((I467-T467)*'Formula Matrix'!$E$39),0)</f>
        <v>0</v>
      </c>
      <c r="V467" s="88">
        <f t="shared" si="39"/>
        <v>0</v>
      </c>
      <c r="W467" s="88">
        <f>IF(V467&gt;0,(V467*'Checklist Parameters'!$H$35),0)</f>
        <v>0</v>
      </c>
      <c r="X467" s="85">
        <f t="shared" si="40"/>
        <v>0</v>
      </c>
      <c r="Y467" s="148">
        <f>IF('Checklist Parameters'!$H$102&lt;&gt;"",(I467/43560)*'Checklist Parameters'!$H$102,"N/A")</f>
        <v>0</v>
      </c>
      <c r="Z467" s="154" t="str">
        <f>IF('Checklist Parameters'!$H$58&lt;&gt;"",((I467*'Checklist Parameters'!$H$58)*'Checklist Parameters'!$H$35)/1000,"N/A")</f>
        <v>N/A</v>
      </c>
      <c r="AA467" s="154">
        <f>IF('Checklist Parameters'!$H$101&lt;&gt;"",IFERROR(I467/'Checklist Parameters'!$H$101,0),"N/A")</f>
        <v>0</v>
      </c>
      <c r="AB467" s="148" t="str">
        <f>IF('Checklist Parameters'!$H$43&lt;&gt;"",(I467*'Checklist Parameters'!$H$43)/1000,"N/A")</f>
        <v>N/A</v>
      </c>
      <c r="AC467" s="85">
        <f>IF('Checklist Parameters'!$H$16="",$X467,IF(AND('Checklist Parameters'!$H$16&lt;$X467,'Checklist Parameters'!$H$16&gt;=3),'Checklist Parameters'!$H$16,IF(AND('Checklist Parameters'!$H$16&lt;$X467,'Checklist Parameters'!$H$16&lt;3),0,$X467)))</f>
        <v>0</v>
      </c>
      <c r="AD467" s="85" t="str">
        <f>IF(AND(I467&lt;'Checklist Parameters'!$H$22,$I467&lt;&gt;0),"Y","")</f>
        <v/>
      </c>
      <c r="AE467" s="85" t="str">
        <f>IF($AD467="Y",0,IF('Checklist Parameters'!$H$25="","&lt;no limit&gt;",ROUNDDOWN((($I467-'Checklist Parameters'!$H$24)/'Checklist Parameters'!$H$25)+1,0)))</f>
        <v>&lt;no limit&gt;</v>
      </c>
      <c r="AF467" s="174">
        <f t="shared" si="41"/>
        <v>0</v>
      </c>
      <c r="AG467" s="85">
        <f t="shared" si="36"/>
        <v>0</v>
      </c>
      <c r="AH467" s="5"/>
      <c r="AI467" s="5"/>
      <c r="AJ467" s="5"/>
      <c r="AK467" s="5"/>
      <c r="AL467" s="5"/>
      <c r="AM467" s="5"/>
      <c r="AN467" s="5"/>
      <c r="AO467" s="5"/>
      <c r="AP467" s="5"/>
      <c r="AQ467" s="5"/>
      <c r="AR467" s="5"/>
      <c r="AS467" s="5"/>
    </row>
    <row r="468" spans="1:45" s="2" customFormat="1" ht="15">
      <c r="A468" s="391"/>
      <c r="B468" s="392"/>
      <c r="C468" s="393"/>
      <c r="D468" s="393"/>
      <c r="E468" s="393"/>
      <c r="F468" s="393"/>
      <c r="G468" s="393"/>
      <c r="H468" s="394"/>
      <c r="I468" s="394"/>
      <c r="J468" s="394"/>
      <c r="K468" s="394"/>
      <c r="L468" s="394"/>
      <c r="M468" s="394"/>
      <c r="N468" s="313">
        <f>IF(IF(I468&lt;'Checklist Parameters'!$H$22,0,($I468-$L468))&lt;0,0,IF(I468&lt;'Checklist Parameters'!$H$22,0,($I468-$L468)))</f>
        <v>0</v>
      </c>
      <c r="O468" s="394"/>
      <c r="P468" s="395"/>
      <c r="Q468" s="316">
        <f t="shared" si="37"/>
        <v>0</v>
      </c>
      <c r="R468" s="87">
        <f t="shared" si="38"/>
        <v>0</v>
      </c>
      <c r="S468" s="87">
        <f>IF('Checklist Parameters'!$H$60&lt;0.2,0.2,'Checklist Parameters'!$H$60)</f>
        <v>0.72</v>
      </c>
      <c r="T468" s="88">
        <f>IF($O468="",IF('Checklist District ID'!$C$43="Y",MAX($R468:$S468)*$I468,SUM($R468:$S468)*$I468),IF(O468&gt;0,Q468*S468))</f>
        <v>0</v>
      </c>
      <c r="U468" s="88">
        <f>IF(Q468&gt;0,((I468-T468)*'Formula Matrix'!$E$39),0)</f>
        <v>0</v>
      </c>
      <c r="V468" s="88">
        <f t="shared" si="39"/>
        <v>0</v>
      </c>
      <c r="W468" s="88">
        <f>IF(V468&gt;0,(V468*'Checklist Parameters'!$H$35),0)</f>
        <v>0</v>
      </c>
      <c r="X468" s="85">
        <f t="shared" si="40"/>
        <v>0</v>
      </c>
      <c r="Y468" s="148">
        <f>IF('Checklist Parameters'!$H$102&lt;&gt;"",(I468/43560)*'Checklist Parameters'!$H$102,"N/A")</f>
        <v>0</v>
      </c>
      <c r="Z468" s="154" t="str">
        <f>IF('Checklist Parameters'!$H$58&lt;&gt;"",((I468*'Checklist Parameters'!$H$58)*'Checklist Parameters'!$H$35)/1000,"N/A")</f>
        <v>N/A</v>
      </c>
      <c r="AA468" s="154">
        <f>IF('Checklist Parameters'!$H$101&lt;&gt;"",IFERROR(I468/'Checklist Parameters'!$H$101,0),"N/A")</f>
        <v>0</v>
      </c>
      <c r="AB468" s="148" t="str">
        <f>IF('Checklist Parameters'!$H$43&lt;&gt;"",(I468*'Checklist Parameters'!$H$43)/1000,"N/A")</f>
        <v>N/A</v>
      </c>
      <c r="AC468" s="85">
        <f>IF('Checklist Parameters'!$H$16="",$X468,IF(AND('Checklist Parameters'!$H$16&lt;$X468,'Checklist Parameters'!$H$16&gt;=3),'Checklist Parameters'!$H$16,IF(AND('Checklist Parameters'!$H$16&lt;$X468,'Checklist Parameters'!$H$16&lt;3),0,$X468)))</f>
        <v>0</v>
      </c>
      <c r="AD468" s="85" t="str">
        <f>IF(AND(I468&lt;'Checklist Parameters'!$H$22,$I468&lt;&gt;0),"Y","")</f>
        <v/>
      </c>
      <c r="AE468" s="85" t="str">
        <f>IF($AD468="Y",0,IF('Checklist Parameters'!$H$25="","&lt;no limit&gt;",ROUNDDOWN((($I468-'Checklist Parameters'!$H$24)/'Checklist Parameters'!$H$25)+1,0)))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ht="15">
      <c r="A469" s="391"/>
      <c r="B469" s="392"/>
      <c r="C469" s="393"/>
      <c r="D469" s="393"/>
      <c r="E469" s="393"/>
      <c r="F469" s="393"/>
      <c r="G469" s="393"/>
      <c r="H469" s="394"/>
      <c r="I469" s="394"/>
      <c r="J469" s="394"/>
      <c r="K469" s="394"/>
      <c r="L469" s="394"/>
      <c r="M469" s="394"/>
      <c r="N469" s="313">
        <f>IF(IF(I469&lt;'Checklist Parameters'!$H$22,0,($I469-$L469))&lt;0,0,IF(I469&lt;'Checklist Parameters'!$H$22,0,($I469-$L469)))</f>
        <v>0</v>
      </c>
      <c r="O469" s="394"/>
      <c r="P469" s="395"/>
      <c r="Q469" s="316">
        <f t="shared" ref="Q469:Q532" si="43">IF(O469&lt;&gt;"",O469,N469)</f>
        <v>0</v>
      </c>
      <c r="R469" s="87">
        <f t="shared" ref="R469:R532" si="44">IFERROR(L469/I469,0)</f>
        <v>0</v>
      </c>
      <c r="S469" s="87">
        <f>IF('Checklist Parameters'!$H$60&lt;0.2,0.2,'Checklist Parameters'!$H$60)</f>
        <v>0.72</v>
      </c>
      <c r="T469" s="88">
        <f>IF($O469="",IF('Checklist District ID'!$C$43="Y",MAX($R469:$S469)*$I469,SUM($R469:$S469)*$I469),IF(O469&gt;0,Q469*S469))</f>
        <v>0</v>
      </c>
      <c r="U469" s="88">
        <f>IF(Q469&gt;0,((I469-T469)*'Formula Matrix'!$E$39),0)</f>
        <v>0</v>
      </c>
      <c r="V469" s="88">
        <f t="shared" ref="V469:V532" si="45">IF(Q469=0,0,(I469-T469-U469))</f>
        <v>0</v>
      </c>
      <c r="W469" s="88">
        <f>IF(V469&gt;0,(V469*'Checklist Parameters'!$H$35),0)</f>
        <v>0</v>
      </c>
      <c r="X469" s="85">
        <f t="shared" ref="X469:X532" si="46">IF($W469/1000&gt;3,(ROUNDDOWN($W469/1000,0)),IF(AND($W469/1000&gt;2.5,$W469/1000&lt;=3),3,0))</f>
        <v>0</v>
      </c>
      <c r="Y469" s="148">
        <f>IF('Checklist Parameters'!$H$102&lt;&gt;"",(I469/43560)*'Checklist Parameters'!$H$102,"N/A")</f>
        <v>0</v>
      </c>
      <c r="Z469" s="154" t="str">
        <f>IF('Checklist Parameters'!$H$58&lt;&gt;"",((I469*'Checklist Parameters'!$H$58)*'Checklist Parameters'!$H$35)/1000,"N/A")</f>
        <v>N/A</v>
      </c>
      <c r="AA469" s="154">
        <f>IF('Checklist Parameters'!$H$101&lt;&gt;"",IFERROR(I469/'Checklist Parameters'!$H$101,0),"N/A")</f>
        <v>0</v>
      </c>
      <c r="AB469" s="148" t="str">
        <f>IF('Checklist Parameters'!$H$43&lt;&gt;"",(I469*'Checklist Parameters'!$H$43)/1000,"N/A")</f>
        <v>N/A</v>
      </c>
      <c r="AC469" s="85">
        <f>IF('Checklist Parameters'!$H$16="",$X469,IF(AND('Checklist Parameters'!$H$16&lt;$X469,'Checklist Parameters'!$H$16&gt;=3),'Checklist Parameters'!$H$16,IF(AND('Checklist Parameters'!$H$16&lt;$X469,'Checklist Parameters'!$H$16&lt;3),0,$X469)))</f>
        <v>0</v>
      </c>
      <c r="AD469" s="85" t="str">
        <f>IF(AND(I469&lt;'Checklist Parameters'!$H$22,$I469&lt;&gt;0),"Y","")</f>
        <v/>
      </c>
      <c r="AE469" s="85" t="str">
        <f>IF($AD469="Y",0,IF('Checklist Parameters'!$H$25="","&lt;no limit&gt;",ROUNDDOWN((($I469-'Checklist Parameters'!$H$24)/'Checklist Parameters'!$H$25)+1,0)))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ht="15">
      <c r="A470" s="391"/>
      <c r="B470" s="392"/>
      <c r="C470" s="393"/>
      <c r="D470" s="393"/>
      <c r="E470" s="393"/>
      <c r="F470" s="393"/>
      <c r="G470" s="393"/>
      <c r="H470" s="394"/>
      <c r="I470" s="394"/>
      <c r="J470" s="394"/>
      <c r="K470" s="394"/>
      <c r="L470" s="394"/>
      <c r="M470" s="394"/>
      <c r="N470" s="313">
        <f>IF(IF(I470&lt;'Checklist Parameters'!$H$22,0,($I470-$L470))&lt;0,0,IF(I470&lt;'Checklist Parameters'!$H$22,0,($I470-$L470)))</f>
        <v>0</v>
      </c>
      <c r="O470" s="394"/>
      <c r="P470" s="395"/>
      <c r="Q470" s="316">
        <f t="shared" si="43"/>
        <v>0</v>
      </c>
      <c r="R470" s="87">
        <f t="shared" si="44"/>
        <v>0</v>
      </c>
      <c r="S470" s="87">
        <f>IF('Checklist Parameters'!$H$60&lt;0.2,0.2,'Checklist Parameters'!$H$60)</f>
        <v>0.72</v>
      </c>
      <c r="T470" s="88">
        <f>IF($O470="",IF('Checklist District ID'!$C$43="Y",MAX($R470:$S470)*$I470,SUM($R470:$S470)*$I470),IF(O470&gt;0,Q470*S470))</f>
        <v>0</v>
      </c>
      <c r="U470" s="88">
        <f>IF(Q470&gt;0,((I470-T470)*'Formula Matrix'!$E$39),0)</f>
        <v>0</v>
      </c>
      <c r="V470" s="88">
        <f t="shared" si="45"/>
        <v>0</v>
      </c>
      <c r="W470" s="88">
        <f>IF(V470&gt;0,(V470*'Checklist Parameters'!$H$35),0)</f>
        <v>0</v>
      </c>
      <c r="X470" s="85">
        <f t="shared" si="46"/>
        <v>0</v>
      </c>
      <c r="Y470" s="148">
        <f>IF('Checklist Parameters'!$H$102&lt;&gt;"",(I470/43560)*'Checklist Parameters'!$H$102,"N/A")</f>
        <v>0</v>
      </c>
      <c r="Z470" s="154" t="str">
        <f>IF('Checklist Parameters'!$H$58&lt;&gt;"",((I470*'Checklist Parameters'!$H$58)*'Checklist Parameters'!$H$35)/1000,"N/A")</f>
        <v>N/A</v>
      </c>
      <c r="AA470" s="154">
        <f>IF('Checklist Parameters'!$H$101&lt;&gt;"",IFERROR(I470/'Checklist Parameters'!$H$101,0),"N/A")</f>
        <v>0</v>
      </c>
      <c r="AB470" s="148" t="str">
        <f>IF('Checklist Parameters'!$H$43&lt;&gt;"",(I470*'Checklist Parameters'!$H$43)/1000,"N/A")</f>
        <v>N/A</v>
      </c>
      <c r="AC470" s="85">
        <f>IF('Checklist Parameters'!$H$16="",$X470,IF(AND('Checklist Parameters'!$H$16&lt;$X470,'Checklist Parameters'!$H$16&gt;=3),'Checklist Parameters'!$H$16,IF(AND('Checklist Parameters'!$H$16&lt;$X470,'Checklist Parameters'!$H$16&lt;3),0,$X470)))</f>
        <v>0</v>
      </c>
      <c r="AD470" s="85" t="str">
        <f>IF(AND(I470&lt;'Checklist Parameters'!$H$22,$I470&lt;&gt;0),"Y","")</f>
        <v/>
      </c>
      <c r="AE470" s="85" t="str">
        <f>IF($AD470="Y",0,IF('Checklist Parameters'!$H$25="","&lt;no limit&gt;",ROUNDDOWN((($I470-'Checklist Parameters'!$H$24)/'Checklist Parameters'!$H$25)+1,0)))</f>
        <v>&lt;no limit&gt;</v>
      </c>
      <c r="AF470" s="174">
        <f t="shared" si="47"/>
        <v>0</v>
      </c>
      <c r="AG470" s="85">
        <f t="shared" si="42"/>
        <v>0</v>
      </c>
      <c r="AH470" s="5"/>
      <c r="AI470" s="5"/>
      <c r="AJ470" s="5"/>
      <c r="AK470" s="5"/>
      <c r="AL470" s="5"/>
      <c r="AM470" s="5"/>
      <c r="AN470" s="5"/>
      <c r="AO470" s="5"/>
      <c r="AP470" s="5"/>
      <c r="AQ470" s="5"/>
      <c r="AR470" s="5"/>
      <c r="AS470" s="5"/>
    </row>
    <row r="471" spans="1:45" s="2" customFormat="1" ht="15">
      <c r="A471" s="391"/>
      <c r="B471" s="392"/>
      <c r="C471" s="393"/>
      <c r="D471" s="393"/>
      <c r="E471" s="393"/>
      <c r="F471" s="393"/>
      <c r="G471" s="393"/>
      <c r="H471" s="394"/>
      <c r="I471" s="394"/>
      <c r="J471" s="394"/>
      <c r="K471" s="394"/>
      <c r="L471" s="394"/>
      <c r="M471" s="394"/>
      <c r="N471" s="313">
        <f>IF(IF(I471&lt;'Checklist Parameters'!$H$22,0,($I471-$L471))&lt;0,0,IF(I471&lt;'Checklist Parameters'!$H$22,0,($I471-$L471)))</f>
        <v>0</v>
      </c>
      <c r="O471" s="394"/>
      <c r="P471" s="395"/>
      <c r="Q471" s="316">
        <f t="shared" si="43"/>
        <v>0</v>
      </c>
      <c r="R471" s="87">
        <f t="shared" si="44"/>
        <v>0</v>
      </c>
      <c r="S471" s="87">
        <f>IF('Checklist Parameters'!$H$60&lt;0.2,0.2,'Checklist Parameters'!$H$60)</f>
        <v>0.72</v>
      </c>
      <c r="T471" s="88">
        <f>IF($O471="",IF('Checklist District ID'!$C$43="Y",MAX($R471:$S471)*$I471,SUM($R471:$S471)*$I471),IF(O471&gt;0,Q471*S471))</f>
        <v>0</v>
      </c>
      <c r="U471" s="88">
        <f>IF(Q471&gt;0,((I471-T471)*'Formula Matrix'!$E$39),0)</f>
        <v>0</v>
      </c>
      <c r="V471" s="88">
        <f t="shared" si="45"/>
        <v>0</v>
      </c>
      <c r="W471" s="88">
        <f>IF(V471&gt;0,(V471*'Checklist Parameters'!$H$35),0)</f>
        <v>0</v>
      </c>
      <c r="X471" s="85">
        <f t="shared" si="46"/>
        <v>0</v>
      </c>
      <c r="Y471" s="148">
        <f>IF('Checklist Parameters'!$H$102&lt;&gt;"",(I471/43560)*'Checklist Parameters'!$H$102,"N/A")</f>
        <v>0</v>
      </c>
      <c r="Z471" s="154" t="str">
        <f>IF('Checklist Parameters'!$H$58&lt;&gt;"",((I471*'Checklist Parameters'!$H$58)*'Checklist Parameters'!$H$35)/1000,"N/A")</f>
        <v>N/A</v>
      </c>
      <c r="AA471" s="154">
        <f>IF('Checklist Parameters'!$H$101&lt;&gt;"",IFERROR(I471/'Checklist Parameters'!$H$101,0),"N/A")</f>
        <v>0</v>
      </c>
      <c r="AB471" s="148" t="str">
        <f>IF('Checklist Parameters'!$H$43&lt;&gt;"",(I471*'Checklist Parameters'!$H$43)/1000,"N/A")</f>
        <v>N/A</v>
      </c>
      <c r="AC471" s="85">
        <f>IF('Checklist Parameters'!$H$16="",$X471,IF(AND('Checklist Parameters'!$H$16&lt;$X471,'Checklist Parameters'!$H$16&gt;=3),'Checklist Parameters'!$H$16,IF(AND('Checklist Parameters'!$H$16&lt;$X471,'Checklist Parameters'!$H$16&lt;3),0,$X471)))</f>
        <v>0</v>
      </c>
      <c r="AD471" s="85" t="str">
        <f>IF(AND(I471&lt;'Checklist Parameters'!$H$22,$I471&lt;&gt;0),"Y","")</f>
        <v/>
      </c>
      <c r="AE471" s="85" t="str">
        <f>IF($AD471="Y",0,IF('Checklist Parameters'!$H$25="","&lt;no limit&gt;",ROUNDDOWN((($I471-'Checklist Parameters'!$H$24)/'Checklist Parameters'!$H$25)+1,0)))</f>
        <v>&lt;no limit&gt;</v>
      </c>
      <c r="AF471" s="174">
        <f t="shared" si="47"/>
        <v>0</v>
      </c>
      <c r="AG471" s="85">
        <f t="shared" si="42"/>
        <v>0</v>
      </c>
      <c r="AH471" s="5"/>
      <c r="AI471" s="5"/>
      <c r="AJ471" s="5"/>
      <c r="AK471" s="5"/>
      <c r="AL471" s="5"/>
      <c r="AM471" s="5"/>
      <c r="AN471" s="5"/>
      <c r="AO471" s="5"/>
      <c r="AP471" s="5"/>
      <c r="AQ471" s="5"/>
      <c r="AR471" s="5"/>
      <c r="AS471" s="5"/>
    </row>
    <row r="472" spans="1:45" s="2" customFormat="1" ht="15">
      <c r="A472" s="391"/>
      <c r="B472" s="392"/>
      <c r="C472" s="393"/>
      <c r="D472" s="393"/>
      <c r="E472" s="393"/>
      <c r="F472" s="393"/>
      <c r="G472" s="393"/>
      <c r="H472" s="394"/>
      <c r="I472" s="394"/>
      <c r="J472" s="394"/>
      <c r="K472" s="394"/>
      <c r="L472" s="394"/>
      <c r="M472" s="394"/>
      <c r="N472" s="313">
        <f>IF(IF(I472&lt;'Checklist Parameters'!$H$22,0,($I472-$L472))&lt;0,0,IF(I472&lt;'Checklist Parameters'!$H$22,0,($I472-$L472)))</f>
        <v>0</v>
      </c>
      <c r="O472" s="394"/>
      <c r="P472" s="395"/>
      <c r="Q472" s="316">
        <f t="shared" si="43"/>
        <v>0</v>
      </c>
      <c r="R472" s="87">
        <f t="shared" si="44"/>
        <v>0</v>
      </c>
      <c r="S472" s="87">
        <f>IF('Checklist Parameters'!$H$60&lt;0.2,0.2,'Checklist Parameters'!$H$60)</f>
        <v>0.72</v>
      </c>
      <c r="T472" s="88">
        <f>IF($O472="",IF('Checklist District ID'!$C$43="Y",MAX($R472:$S472)*$I472,SUM($R472:$S472)*$I472),IF(O472&gt;0,Q472*S472))</f>
        <v>0</v>
      </c>
      <c r="U472" s="88">
        <f>IF(Q472&gt;0,((I472-T472)*'Formula Matrix'!$E$39),0)</f>
        <v>0</v>
      </c>
      <c r="V472" s="88">
        <f t="shared" si="45"/>
        <v>0</v>
      </c>
      <c r="W472" s="88">
        <f>IF(V472&gt;0,(V472*'Checklist Parameters'!$H$35),0)</f>
        <v>0</v>
      </c>
      <c r="X472" s="85">
        <f t="shared" si="46"/>
        <v>0</v>
      </c>
      <c r="Y472" s="148">
        <f>IF('Checklist Parameters'!$H$102&lt;&gt;"",(I472/43560)*'Checklist Parameters'!$H$102,"N/A")</f>
        <v>0</v>
      </c>
      <c r="Z472" s="154" t="str">
        <f>IF('Checklist Parameters'!$H$58&lt;&gt;"",((I472*'Checklist Parameters'!$H$58)*'Checklist Parameters'!$H$35)/1000,"N/A")</f>
        <v>N/A</v>
      </c>
      <c r="AA472" s="154">
        <f>IF('Checklist Parameters'!$H$101&lt;&gt;"",IFERROR(I472/'Checklist Parameters'!$H$101,0),"N/A")</f>
        <v>0</v>
      </c>
      <c r="AB472" s="148" t="str">
        <f>IF('Checklist Parameters'!$H$43&lt;&gt;"",(I472*'Checklist Parameters'!$H$43)/1000,"N/A")</f>
        <v>N/A</v>
      </c>
      <c r="AC472" s="85">
        <f>IF('Checklist Parameters'!$H$16="",$X472,IF(AND('Checklist Parameters'!$H$16&lt;$X472,'Checklist Parameters'!$H$16&gt;=3),'Checklist Parameters'!$H$16,IF(AND('Checklist Parameters'!$H$16&lt;$X472,'Checklist Parameters'!$H$16&lt;3),0,$X472)))</f>
        <v>0</v>
      </c>
      <c r="AD472" s="85" t="str">
        <f>IF(AND(I472&lt;'Checklist Parameters'!$H$22,$I472&lt;&gt;0),"Y","")</f>
        <v/>
      </c>
      <c r="AE472" s="85" t="str">
        <f>IF($AD472="Y",0,IF('Checklist Parameters'!$H$25="","&lt;no limit&gt;",ROUNDDOWN((($I472-'Checklist Parameters'!$H$24)/'Checklist Parameters'!$H$25)+1,0)))</f>
        <v>&lt;no limit&gt;</v>
      </c>
      <c r="AF472" s="174">
        <f t="shared" si="47"/>
        <v>0</v>
      </c>
      <c r="AG472" s="85">
        <f t="shared" si="42"/>
        <v>0</v>
      </c>
      <c r="AH472" s="5"/>
      <c r="AI472" s="5"/>
      <c r="AJ472" s="5"/>
      <c r="AK472" s="5"/>
      <c r="AL472" s="5"/>
      <c r="AM472" s="5"/>
      <c r="AN472" s="5"/>
      <c r="AO472" s="5"/>
      <c r="AP472" s="5"/>
      <c r="AQ472" s="5"/>
      <c r="AR472" s="5"/>
      <c r="AS472" s="5"/>
    </row>
    <row r="473" spans="1:45" s="2" customFormat="1" ht="15">
      <c r="A473" s="391"/>
      <c r="B473" s="392"/>
      <c r="C473" s="393"/>
      <c r="D473" s="393"/>
      <c r="E473" s="393"/>
      <c r="F473" s="393"/>
      <c r="G473" s="393"/>
      <c r="H473" s="394"/>
      <c r="I473" s="394"/>
      <c r="J473" s="394"/>
      <c r="K473" s="394"/>
      <c r="L473" s="394"/>
      <c r="M473" s="394"/>
      <c r="N473" s="313">
        <f>IF(IF(I473&lt;'Checklist Parameters'!$H$22,0,($I473-$L473))&lt;0,0,IF(I473&lt;'Checklist Parameters'!$H$22,0,($I473-$L473)))</f>
        <v>0</v>
      </c>
      <c r="O473" s="394"/>
      <c r="P473" s="395"/>
      <c r="Q473" s="316">
        <f t="shared" si="43"/>
        <v>0</v>
      </c>
      <c r="R473" s="87">
        <f t="shared" si="44"/>
        <v>0</v>
      </c>
      <c r="S473" s="87">
        <f>IF('Checklist Parameters'!$H$60&lt;0.2,0.2,'Checklist Parameters'!$H$60)</f>
        <v>0.72</v>
      </c>
      <c r="T473" s="88">
        <f>IF($O473="",IF('Checklist District ID'!$C$43="Y",MAX($R473:$S473)*$I473,SUM($R473:$S473)*$I473),IF(O473&gt;0,Q473*S473))</f>
        <v>0</v>
      </c>
      <c r="U473" s="88">
        <f>IF(Q473&gt;0,((I473-T473)*'Formula Matrix'!$E$39),0)</f>
        <v>0</v>
      </c>
      <c r="V473" s="88">
        <f t="shared" si="45"/>
        <v>0</v>
      </c>
      <c r="W473" s="88">
        <f>IF(V473&gt;0,(V473*'Checklist Parameters'!$H$35),0)</f>
        <v>0</v>
      </c>
      <c r="X473" s="85">
        <f t="shared" si="46"/>
        <v>0</v>
      </c>
      <c r="Y473" s="148">
        <f>IF('Checklist Parameters'!$H$102&lt;&gt;"",(I473/43560)*'Checklist Parameters'!$H$102,"N/A")</f>
        <v>0</v>
      </c>
      <c r="Z473" s="154" t="str">
        <f>IF('Checklist Parameters'!$H$58&lt;&gt;"",((I473*'Checklist Parameters'!$H$58)*'Checklist Parameters'!$H$35)/1000,"N/A")</f>
        <v>N/A</v>
      </c>
      <c r="AA473" s="154">
        <f>IF('Checklist Parameters'!$H$101&lt;&gt;"",IFERROR(I473/'Checklist Parameters'!$H$101,0),"N/A")</f>
        <v>0</v>
      </c>
      <c r="AB473" s="148" t="str">
        <f>IF('Checklist Parameters'!$H$43&lt;&gt;"",(I473*'Checklist Parameters'!$H$43)/1000,"N/A")</f>
        <v>N/A</v>
      </c>
      <c r="AC473" s="85">
        <f>IF('Checklist Parameters'!$H$16="",$X473,IF(AND('Checklist Parameters'!$H$16&lt;$X473,'Checklist Parameters'!$H$16&gt;=3),'Checklist Parameters'!$H$16,IF(AND('Checklist Parameters'!$H$16&lt;$X473,'Checklist Parameters'!$H$16&lt;3),0,$X473)))</f>
        <v>0</v>
      </c>
      <c r="AD473" s="85" t="str">
        <f>IF(AND(I473&lt;'Checklist Parameters'!$H$22,$I473&lt;&gt;0),"Y","")</f>
        <v/>
      </c>
      <c r="AE473" s="85" t="str">
        <f>IF($AD473="Y",0,IF('Checklist Parameters'!$H$25="","&lt;no limit&gt;",ROUNDDOWN((($I473-'Checklist Parameters'!$H$24)/'Checklist Parameters'!$H$25)+1,0)))</f>
        <v>&lt;no limit&gt;</v>
      </c>
      <c r="AF473" s="174">
        <f t="shared" si="47"/>
        <v>0</v>
      </c>
      <c r="AG473" s="85">
        <f t="shared" si="42"/>
        <v>0</v>
      </c>
      <c r="AH473" s="5"/>
      <c r="AI473" s="5"/>
      <c r="AJ473" s="5"/>
      <c r="AK473" s="5"/>
      <c r="AL473" s="5"/>
      <c r="AM473" s="5"/>
      <c r="AN473" s="5"/>
      <c r="AO473" s="5"/>
      <c r="AP473" s="5"/>
      <c r="AQ473" s="5"/>
      <c r="AR473" s="5"/>
      <c r="AS473" s="5"/>
    </row>
    <row r="474" spans="1:45" ht="15">
      <c r="A474" s="393"/>
      <c r="B474" s="393"/>
      <c r="C474" s="393"/>
      <c r="D474" s="393"/>
      <c r="E474" s="393"/>
      <c r="F474" s="393"/>
      <c r="G474" s="393"/>
      <c r="H474" s="394"/>
      <c r="I474" s="394"/>
      <c r="J474" s="394"/>
      <c r="K474" s="394"/>
      <c r="L474" s="394"/>
      <c r="M474" s="394"/>
      <c r="N474" s="313">
        <f>IF(IF(I474&lt;'Checklist Parameters'!$H$22,0,($I474-$L474))&lt;0,0,IF(I474&lt;'Checklist Parameters'!$H$22,0,($I474-$L474)))</f>
        <v>0</v>
      </c>
      <c r="O474" s="394"/>
      <c r="P474" s="395"/>
      <c r="Q474" s="316">
        <f t="shared" si="43"/>
        <v>0</v>
      </c>
      <c r="R474" s="87">
        <f t="shared" si="44"/>
        <v>0</v>
      </c>
      <c r="S474" s="87">
        <f>IF('Checklist Parameters'!$H$60&lt;0.2,0.2,'Checklist Parameters'!$H$60)</f>
        <v>0.72</v>
      </c>
      <c r="T474" s="88">
        <f>IF($O474="",IF('Checklist District ID'!$C$43="Y",MAX($R474:$S474)*$I474,SUM($R474:$S474)*$I474),IF(O474&gt;0,Q474*S474))</f>
        <v>0</v>
      </c>
      <c r="U474" s="88">
        <f>IF(Q474&gt;0,((I474-T474)*'Formula Matrix'!$E$39),0)</f>
        <v>0</v>
      </c>
      <c r="V474" s="88">
        <f t="shared" si="45"/>
        <v>0</v>
      </c>
      <c r="W474" s="88">
        <f>IF(V474&gt;0,(V474*'Checklist Parameters'!$H$35),0)</f>
        <v>0</v>
      </c>
      <c r="X474" s="85">
        <f t="shared" si="46"/>
        <v>0</v>
      </c>
      <c r="Y474" s="148">
        <f>IF('Checklist Parameters'!$H$102&lt;&gt;"",(I474/43560)*'Checklist Parameters'!$H$102,"N/A")</f>
        <v>0</v>
      </c>
      <c r="Z474" s="154" t="str">
        <f>IF('Checklist Parameters'!$H$58&lt;&gt;"",((I474*'Checklist Parameters'!$H$58)*'Checklist Parameters'!$H$35)/1000,"N/A")</f>
        <v>N/A</v>
      </c>
      <c r="AA474" s="154">
        <f>IF('Checklist Parameters'!$H$101&lt;&gt;"",IFERROR(I474/'Checklist Parameters'!$H$101,0),"N/A")</f>
        <v>0</v>
      </c>
      <c r="AB474" s="148" t="str">
        <f>IF('Checklist Parameters'!$H$43&lt;&gt;"",(I474*'Checklist Parameters'!$H$43)/1000,"N/A")</f>
        <v>N/A</v>
      </c>
      <c r="AC474" s="85">
        <f>IF('Checklist Parameters'!$H$16="",$X474,IF(AND('Checklist Parameters'!$H$16&lt;$X474,'Checklist Parameters'!$H$16&gt;=3),'Checklist Parameters'!$H$16,IF(AND('Checklist Parameters'!$H$16&lt;$X474,'Checklist Parameters'!$H$16&lt;3),0,$X474)))</f>
        <v>0</v>
      </c>
      <c r="AD474" s="85" t="str">
        <f>IF(AND(I474&lt;'Checklist Parameters'!$H$22,$I474&lt;&gt;0),"Y","")</f>
        <v/>
      </c>
      <c r="AE474" s="85" t="str">
        <f>IF($AD474="Y",0,IF('Checklist Parameters'!$H$25="","&lt;no limit&gt;",ROUNDDOWN((($I474-'Checklist Parameters'!$H$24)/'Checklist Parameters'!$H$25)+1,0)))</f>
        <v>&lt;no limit&gt;</v>
      </c>
      <c r="AF474" s="174">
        <f t="shared" si="47"/>
        <v>0</v>
      </c>
      <c r="AG474" s="85">
        <f t="shared" si="42"/>
        <v>0</v>
      </c>
    </row>
    <row r="475" spans="1:45" ht="15">
      <c r="A475" s="393"/>
      <c r="B475" s="393"/>
      <c r="C475" s="393"/>
      <c r="D475" s="393"/>
      <c r="E475" s="393"/>
      <c r="F475" s="393"/>
      <c r="G475" s="393"/>
      <c r="H475" s="394"/>
      <c r="I475" s="394"/>
      <c r="J475" s="394"/>
      <c r="K475" s="394"/>
      <c r="L475" s="394"/>
      <c r="M475" s="394"/>
      <c r="N475" s="313">
        <f>IF(IF(I475&lt;'Checklist Parameters'!$H$22,0,($I475-$L475))&lt;0,0,IF(I475&lt;'Checklist Parameters'!$H$22,0,($I475-$L475)))</f>
        <v>0</v>
      </c>
      <c r="O475" s="394"/>
      <c r="P475" s="395"/>
      <c r="Q475" s="316">
        <f t="shared" si="43"/>
        <v>0</v>
      </c>
      <c r="R475" s="87">
        <f t="shared" si="44"/>
        <v>0</v>
      </c>
      <c r="S475" s="87">
        <f>IF('Checklist Parameters'!$H$60&lt;0.2,0.2,'Checklist Parameters'!$H$60)</f>
        <v>0.72</v>
      </c>
      <c r="T475" s="88">
        <f>IF($O475="",IF('Checklist District ID'!$C$43="Y",MAX($R475:$S475)*$I475,SUM($R475:$S475)*$I475),IF(O475&gt;0,Q475*S475))</f>
        <v>0</v>
      </c>
      <c r="U475" s="88">
        <f>IF(Q475&gt;0,((I475-T475)*'Formula Matrix'!$E$39),0)</f>
        <v>0</v>
      </c>
      <c r="V475" s="88">
        <f t="shared" si="45"/>
        <v>0</v>
      </c>
      <c r="W475" s="88">
        <f>IF(V475&gt;0,(V475*'Checklist Parameters'!$H$35),0)</f>
        <v>0</v>
      </c>
      <c r="X475" s="85">
        <f t="shared" si="46"/>
        <v>0</v>
      </c>
      <c r="Y475" s="148">
        <f>IF('Checklist Parameters'!$H$102&lt;&gt;"",(I475/43560)*'Checklist Parameters'!$H$102,"N/A")</f>
        <v>0</v>
      </c>
      <c r="Z475" s="154" t="str">
        <f>IF('Checklist Parameters'!$H$58&lt;&gt;"",((I475*'Checklist Parameters'!$H$58)*'Checklist Parameters'!$H$35)/1000,"N/A")</f>
        <v>N/A</v>
      </c>
      <c r="AA475" s="154">
        <f>IF('Checklist Parameters'!$H$101&lt;&gt;"",IFERROR(I475/'Checklist Parameters'!$H$101,0),"N/A")</f>
        <v>0</v>
      </c>
      <c r="AB475" s="148" t="str">
        <f>IF('Checklist Parameters'!$H$43&lt;&gt;"",(I475*'Checklist Parameters'!$H$43)/1000,"N/A")</f>
        <v>N/A</v>
      </c>
      <c r="AC475" s="85">
        <f>IF('Checklist Parameters'!$H$16="",$X475,IF(AND('Checklist Parameters'!$H$16&lt;$X475,'Checklist Parameters'!$H$16&gt;=3),'Checklist Parameters'!$H$16,IF(AND('Checklist Parameters'!$H$16&lt;$X475,'Checklist Parameters'!$H$16&lt;3),0,$X475)))</f>
        <v>0</v>
      </c>
      <c r="AD475" s="85" t="str">
        <f>IF(AND(I475&lt;'Checklist Parameters'!$H$22,$I475&lt;&gt;0),"Y","")</f>
        <v/>
      </c>
      <c r="AE475" s="85" t="str">
        <f>IF($AD475="Y",0,IF('Checklist Parameters'!$H$25="","&lt;no limit&gt;",ROUNDDOWN((($I475-'Checklist Parameters'!$H$24)/'Checklist Parameters'!$H$25)+1,0)))</f>
        <v>&lt;no limit&gt;</v>
      </c>
      <c r="AF475" s="174">
        <f t="shared" si="47"/>
        <v>0</v>
      </c>
      <c r="AG475" s="85">
        <f t="shared" si="42"/>
        <v>0</v>
      </c>
    </row>
    <row r="476" spans="1:45" ht="15">
      <c r="A476" s="393"/>
      <c r="B476" s="393"/>
      <c r="C476" s="393"/>
      <c r="D476" s="393"/>
      <c r="E476" s="393"/>
      <c r="F476" s="393"/>
      <c r="G476" s="393"/>
      <c r="H476" s="394"/>
      <c r="I476" s="394"/>
      <c r="J476" s="394"/>
      <c r="K476" s="394"/>
      <c r="L476" s="394"/>
      <c r="M476" s="394"/>
      <c r="N476" s="313">
        <f>IF(IF(I476&lt;'Checklist Parameters'!$H$22,0,($I476-$L476))&lt;0,0,IF(I476&lt;'Checklist Parameters'!$H$22,0,($I476-$L476)))</f>
        <v>0</v>
      </c>
      <c r="O476" s="394"/>
      <c r="P476" s="395"/>
      <c r="Q476" s="316">
        <f t="shared" si="43"/>
        <v>0</v>
      </c>
      <c r="R476" s="87">
        <f t="shared" si="44"/>
        <v>0</v>
      </c>
      <c r="S476" s="87">
        <f>IF('Checklist Parameters'!$H$60&lt;0.2,0.2,'Checklist Parameters'!$H$60)</f>
        <v>0.72</v>
      </c>
      <c r="T476" s="88">
        <f>IF($O476="",IF('Checklist District ID'!$C$43="Y",MAX($R476:$S476)*$I476,SUM($R476:$S476)*$I476),IF(O476&gt;0,Q476*S476))</f>
        <v>0</v>
      </c>
      <c r="U476" s="88">
        <f>IF(Q476&gt;0,((I476-T476)*'Formula Matrix'!$E$39),0)</f>
        <v>0</v>
      </c>
      <c r="V476" s="88">
        <f t="shared" si="45"/>
        <v>0</v>
      </c>
      <c r="W476" s="88">
        <f>IF(V476&gt;0,(V476*'Checklist Parameters'!$H$35),0)</f>
        <v>0</v>
      </c>
      <c r="X476" s="85">
        <f t="shared" si="46"/>
        <v>0</v>
      </c>
      <c r="Y476" s="148">
        <f>IF('Checklist Parameters'!$H$102&lt;&gt;"",(I476/43560)*'Checklist Parameters'!$H$102,"N/A")</f>
        <v>0</v>
      </c>
      <c r="Z476" s="154" t="str">
        <f>IF('Checklist Parameters'!$H$58&lt;&gt;"",((I476*'Checklist Parameters'!$H$58)*'Checklist Parameters'!$H$35)/1000,"N/A")</f>
        <v>N/A</v>
      </c>
      <c r="AA476" s="154">
        <f>IF('Checklist Parameters'!$H$101&lt;&gt;"",IFERROR(I476/'Checklist Parameters'!$H$101,0),"N/A")</f>
        <v>0</v>
      </c>
      <c r="AB476" s="148" t="str">
        <f>IF('Checklist Parameters'!$H$43&lt;&gt;"",(I476*'Checklist Parameters'!$H$43)/1000,"N/A")</f>
        <v>N/A</v>
      </c>
      <c r="AC476" s="85">
        <f>IF('Checklist Parameters'!$H$16="",$X476,IF(AND('Checklist Parameters'!$H$16&lt;$X476,'Checklist Parameters'!$H$16&gt;=3),'Checklist Parameters'!$H$16,IF(AND('Checklist Parameters'!$H$16&lt;$X476,'Checklist Parameters'!$H$16&lt;3),0,$X476)))</f>
        <v>0</v>
      </c>
      <c r="AD476" s="85" t="str">
        <f>IF(AND(I476&lt;'Checklist Parameters'!$H$22,$I476&lt;&gt;0),"Y","")</f>
        <v/>
      </c>
      <c r="AE476" s="85" t="str">
        <f>IF($AD476="Y",0,IF('Checklist Parameters'!$H$25="","&lt;no limit&gt;",ROUNDDOWN((($I476-'Checklist Parameters'!$H$24)/'Checklist Parameters'!$H$25)+1,0)))</f>
        <v>&lt;no limit&gt;</v>
      </c>
      <c r="AF476" s="174">
        <f t="shared" si="47"/>
        <v>0</v>
      </c>
      <c r="AG476" s="85">
        <f t="shared" si="42"/>
        <v>0</v>
      </c>
    </row>
    <row r="477" spans="1:45" ht="15">
      <c r="A477" s="393"/>
      <c r="B477" s="393"/>
      <c r="C477" s="393"/>
      <c r="D477" s="393"/>
      <c r="E477" s="393"/>
      <c r="F477" s="393"/>
      <c r="G477" s="393"/>
      <c r="H477" s="394"/>
      <c r="I477" s="394"/>
      <c r="J477" s="394"/>
      <c r="K477" s="394"/>
      <c r="L477" s="394"/>
      <c r="M477" s="394"/>
      <c r="N477" s="313">
        <f>IF(IF(I477&lt;'Checklist Parameters'!$H$22,0,($I477-$L477))&lt;0,0,IF(I477&lt;'Checklist Parameters'!$H$22,0,($I477-$L477)))</f>
        <v>0</v>
      </c>
      <c r="O477" s="394"/>
      <c r="P477" s="395"/>
      <c r="Q477" s="316">
        <f t="shared" si="43"/>
        <v>0</v>
      </c>
      <c r="R477" s="87">
        <f t="shared" si="44"/>
        <v>0</v>
      </c>
      <c r="S477" s="87">
        <f>IF('Checklist Parameters'!$H$60&lt;0.2,0.2,'Checklist Parameters'!$H$60)</f>
        <v>0.72</v>
      </c>
      <c r="T477" s="88">
        <f>IF($O477="",IF('Checklist District ID'!$C$43="Y",MAX($R477:$S477)*$I477,SUM($R477:$S477)*$I477),IF(O477&gt;0,Q477*S477))</f>
        <v>0</v>
      </c>
      <c r="U477" s="88">
        <f>IF(Q477&gt;0,((I477-T477)*'Formula Matrix'!$E$39),0)</f>
        <v>0</v>
      </c>
      <c r="V477" s="88">
        <f t="shared" si="45"/>
        <v>0</v>
      </c>
      <c r="W477" s="88">
        <f>IF(V477&gt;0,(V477*'Checklist Parameters'!$H$35),0)</f>
        <v>0</v>
      </c>
      <c r="X477" s="85">
        <f t="shared" si="46"/>
        <v>0</v>
      </c>
      <c r="Y477" s="148">
        <f>IF('Checklist Parameters'!$H$102&lt;&gt;"",(I477/43560)*'Checklist Parameters'!$H$102,"N/A")</f>
        <v>0</v>
      </c>
      <c r="Z477" s="154" t="str">
        <f>IF('Checklist Parameters'!$H$58&lt;&gt;"",((I477*'Checklist Parameters'!$H$58)*'Checklist Parameters'!$H$35)/1000,"N/A")</f>
        <v>N/A</v>
      </c>
      <c r="AA477" s="154">
        <f>IF('Checklist Parameters'!$H$101&lt;&gt;"",IFERROR(I477/'Checklist Parameters'!$H$101,0),"N/A")</f>
        <v>0</v>
      </c>
      <c r="AB477" s="148" t="str">
        <f>IF('Checklist Parameters'!$H$43&lt;&gt;"",(I477*'Checklist Parameters'!$H$43)/1000,"N/A")</f>
        <v>N/A</v>
      </c>
      <c r="AC477" s="85">
        <f>IF('Checklist Parameters'!$H$16="",$X477,IF(AND('Checklist Parameters'!$H$16&lt;$X477,'Checklist Parameters'!$H$16&gt;=3),'Checklist Parameters'!$H$16,IF(AND('Checklist Parameters'!$H$16&lt;$X477,'Checklist Parameters'!$H$16&lt;3),0,$X477)))</f>
        <v>0</v>
      </c>
      <c r="AD477" s="85" t="str">
        <f>IF(AND(I477&lt;'Checklist Parameters'!$H$22,$I477&lt;&gt;0),"Y","")</f>
        <v/>
      </c>
      <c r="AE477" s="85" t="str">
        <f>IF($AD477="Y",0,IF('Checklist Parameters'!$H$25="","&lt;no limit&gt;",ROUNDDOWN((($I477-'Checklist Parameters'!$H$24)/'Checklist Parameters'!$H$25)+1,0)))</f>
        <v>&lt;no limit&gt;</v>
      </c>
      <c r="AF477" s="174">
        <f t="shared" si="47"/>
        <v>0</v>
      </c>
      <c r="AG477" s="85">
        <f t="shared" si="42"/>
        <v>0</v>
      </c>
    </row>
    <row r="478" spans="1:45" ht="15">
      <c r="A478" s="393"/>
      <c r="B478" s="393"/>
      <c r="C478" s="393"/>
      <c r="D478" s="393"/>
      <c r="E478" s="393"/>
      <c r="F478" s="393"/>
      <c r="G478" s="393"/>
      <c r="H478" s="394"/>
      <c r="I478" s="394"/>
      <c r="J478" s="394"/>
      <c r="K478" s="394"/>
      <c r="L478" s="394"/>
      <c r="M478" s="394"/>
      <c r="N478" s="313">
        <f>IF(IF(I478&lt;'Checklist Parameters'!$H$22,0,($I478-$L478))&lt;0,0,IF(I478&lt;'Checklist Parameters'!$H$22,0,($I478-$L478)))</f>
        <v>0</v>
      </c>
      <c r="O478" s="394"/>
      <c r="P478" s="395"/>
      <c r="Q478" s="316">
        <f t="shared" si="43"/>
        <v>0</v>
      </c>
      <c r="R478" s="87">
        <f t="shared" si="44"/>
        <v>0</v>
      </c>
      <c r="S478" s="87">
        <f>IF('Checklist Parameters'!$H$60&lt;0.2,0.2,'Checklist Parameters'!$H$60)</f>
        <v>0.72</v>
      </c>
      <c r="T478" s="88">
        <f>IF($O478="",IF('Checklist District ID'!$C$43="Y",MAX($R478:$S478)*$I478,SUM($R478:$S478)*$I478),IF(O478&gt;0,Q478*S478))</f>
        <v>0</v>
      </c>
      <c r="U478" s="88">
        <f>IF(Q478&gt;0,((I478-T478)*'Formula Matrix'!$E$39),0)</f>
        <v>0</v>
      </c>
      <c r="V478" s="88">
        <f t="shared" si="45"/>
        <v>0</v>
      </c>
      <c r="W478" s="88">
        <f>IF(V478&gt;0,(V478*'Checklist Parameters'!$H$35),0)</f>
        <v>0</v>
      </c>
      <c r="X478" s="85">
        <f t="shared" si="46"/>
        <v>0</v>
      </c>
      <c r="Y478" s="148">
        <f>IF('Checklist Parameters'!$H$102&lt;&gt;"",(I478/43560)*'Checklist Parameters'!$H$102,"N/A")</f>
        <v>0</v>
      </c>
      <c r="Z478" s="154" t="str">
        <f>IF('Checklist Parameters'!$H$58&lt;&gt;"",((I478*'Checklist Parameters'!$H$58)*'Checklist Parameters'!$H$35)/1000,"N/A")</f>
        <v>N/A</v>
      </c>
      <c r="AA478" s="154">
        <f>IF('Checklist Parameters'!$H$101&lt;&gt;"",IFERROR(I478/'Checklist Parameters'!$H$101,0),"N/A")</f>
        <v>0</v>
      </c>
      <c r="AB478" s="148" t="str">
        <f>IF('Checklist Parameters'!$H$43&lt;&gt;"",(I478*'Checklist Parameters'!$H$43)/1000,"N/A")</f>
        <v>N/A</v>
      </c>
      <c r="AC478" s="85">
        <f>IF('Checklist Parameters'!$H$16="",$X478,IF(AND('Checklist Parameters'!$H$16&lt;$X478,'Checklist Parameters'!$H$16&gt;=3),'Checklist Parameters'!$H$16,IF(AND('Checklist Parameters'!$H$16&lt;$X478,'Checklist Parameters'!$H$16&lt;3),0,$X478)))</f>
        <v>0</v>
      </c>
      <c r="AD478" s="85" t="str">
        <f>IF(AND(I478&lt;'Checklist Parameters'!$H$22,$I478&lt;&gt;0),"Y","")</f>
        <v/>
      </c>
      <c r="AE478" s="85" t="str">
        <f>IF($AD478="Y",0,IF('Checklist Parameters'!$H$25="","&lt;no limit&gt;",ROUNDDOWN((($I478-'Checklist Parameters'!$H$24)/'Checklist Parameters'!$H$25)+1,0)))</f>
        <v>&lt;no limit&gt;</v>
      </c>
      <c r="AF478" s="174">
        <f t="shared" si="47"/>
        <v>0</v>
      </c>
      <c r="AG478" s="85">
        <f t="shared" si="42"/>
        <v>0</v>
      </c>
    </row>
    <row r="479" spans="1:45" ht="15">
      <c r="A479" s="393"/>
      <c r="B479" s="393"/>
      <c r="C479" s="393"/>
      <c r="D479" s="393"/>
      <c r="E479" s="393"/>
      <c r="F479" s="393"/>
      <c r="G479" s="393"/>
      <c r="H479" s="394"/>
      <c r="I479" s="394"/>
      <c r="J479" s="394"/>
      <c r="K479" s="394"/>
      <c r="L479" s="394"/>
      <c r="M479" s="394"/>
      <c r="N479" s="313">
        <f>IF(IF(I479&lt;'Checklist Parameters'!$H$22,0,($I479-$L479))&lt;0,0,IF(I479&lt;'Checklist Parameters'!$H$22,0,($I479-$L479)))</f>
        <v>0</v>
      </c>
      <c r="O479" s="394"/>
      <c r="P479" s="395"/>
      <c r="Q479" s="316">
        <f t="shared" si="43"/>
        <v>0</v>
      </c>
      <c r="R479" s="87">
        <f t="shared" si="44"/>
        <v>0</v>
      </c>
      <c r="S479" s="87">
        <f>IF('Checklist Parameters'!$H$60&lt;0.2,0.2,'Checklist Parameters'!$H$60)</f>
        <v>0.72</v>
      </c>
      <c r="T479" s="88">
        <f>IF($O479="",IF('Checklist District ID'!$C$43="Y",MAX($R479:$S479)*$I479,SUM($R479:$S479)*$I479),IF(O479&gt;0,Q479*S479))</f>
        <v>0</v>
      </c>
      <c r="U479" s="88">
        <f>IF(Q479&gt;0,((I479-T479)*'Formula Matrix'!$E$39),0)</f>
        <v>0</v>
      </c>
      <c r="V479" s="88">
        <f t="shared" si="45"/>
        <v>0</v>
      </c>
      <c r="W479" s="88">
        <f>IF(V479&gt;0,(V479*'Checklist Parameters'!$H$35),0)</f>
        <v>0</v>
      </c>
      <c r="X479" s="85">
        <f t="shared" si="46"/>
        <v>0</v>
      </c>
      <c r="Y479" s="148">
        <f>IF('Checklist Parameters'!$H$102&lt;&gt;"",(I479/43560)*'Checklist Parameters'!$H$102,"N/A")</f>
        <v>0</v>
      </c>
      <c r="Z479" s="154" t="str">
        <f>IF('Checklist Parameters'!$H$58&lt;&gt;"",((I479*'Checklist Parameters'!$H$58)*'Checklist Parameters'!$H$35)/1000,"N/A")</f>
        <v>N/A</v>
      </c>
      <c r="AA479" s="154">
        <f>IF('Checklist Parameters'!$H$101&lt;&gt;"",IFERROR(I479/'Checklist Parameters'!$H$101,0),"N/A")</f>
        <v>0</v>
      </c>
      <c r="AB479" s="148" t="str">
        <f>IF('Checklist Parameters'!$H$43&lt;&gt;"",(I479*'Checklist Parameters'!$H$43)/1000,"N/A")</f>
        <v>N/A</v>
      </c>
      <c r="AC479" s="85">
        <f>IF('Checklist Parameters'!$H$16="",$X479,IF(AND('Checklist Parameters'!$H$16&lt;$X479,'Checklist Parameters'!$H$16&gt;=3),'Checklist Parameters'!$H$16,IF(AND('Checklist Parameters'!$H$16&lt;$X479,'Checklist Parameters'!$H$16&lt;3),0,$X479)))</f>
        <v>0</v>
      </c>
      <c r="AD479" s="85" t="str">
        <f>IF(AND(I479&lt;'Checklist Parameters'!$H$22,$I479&lt;&gt;0),"Y","")</f>
        <v/>
      </c>
      <c r="AE479" s="85" t="str">
        <f>IF($AD479="Y",0,IF('Checklist Parameters'!$H$25="","&lt;no limit&gt;",ROUNDDOWN((($I479-'Checklist Parameters'!$H$24)/'Checklist Parameters'!$H$25)+1,0)))</f>
        <v>&lt;no limit&gt;</v>
      </c>
      <c r="AF479" s="174">
        <f t="shared" si="47"/>
        <v>0</v>
      </c>
      <c r="AG479" s="85">
        <f t="shared" si="42"/>
        <v>0</v>
      </c>
    </row>
    <row r="480" spans="1:45" ht="15">
      <c r="A480" s="393"/>
      <c r="B480" s="393"/>
      <c r="C480" s="393"/>
      <c r="D480" s="393"/>
      <c r="E480" s="393"/>
      <c r="F480" s="393"/>
      <c r="G480" s="393"/>
      <c r="H480" s="394"/>
      <c r="I480" s="394"/>
      <c r="J480" s="394"/>
      <c r="K480" s="394"/>
      <c r="L480" s="394"/>
      <c r="M480" s="394"/>
      <c r="N480" s="313">
        <f>IF(IF(I480&lt;'Checklist Parameters'!$H$22,0,($I480-$L480))&lt;0,0,IF(I480&lt;'Checklist Parameters'!$H$22,0,($I480-$L480)))</f>
        <v>0</v>
      </c>
      <c r="O480" s="394"/>
      <c r="P480" s="395"/>
      <c r="Q480" s="316">
        <f t="shared" si="43"/>
        <v>0</v>
      </c>
      <c r="R480" s="87">
        <f t="shared" si="44"/>
        <v>0</v>
      </c>
      <c r="S480" s="87">
        <f>IF('Checklist Parameters'!$H$60&lt;0.2,0.2,'Checklist Parameters'!$H$60)</f>
        <v>0.72</v>
      </c>
      <c r="T480" s="88">
        <f>IF($O480="",IF('Checklist District ID'!$C$43="Y",MAX($R480:$S480)*$I480,SUM($R480:$S480)*$I480),IF(O480&gt;0,Q480*S480))</f>
        <v>0</v>
      </c>
      <c r="U480" s="88">
        <f>IF(Q480&gt;0,((I480-T480)*'Formula Matrix'!$E$39),0)</f>
        <v>0</v>
      </c>
      <c r="V480" s="88">
        <f t="shared" si="45"/>
        <v>0</v>
      </c>
      <c r="W480" s="88">
        <f>IF(V480&gt;0,(V480*'Checklist Parameters'!$H$35),0)</f>
        <v>0</v>
      </c>
      <c r="X480" s="85">
        <f t="shared" si="46"/>
        <v>0</v>
      </c>
      <c r="Y480" s="148">
        <f>IF('Checklist Parameters'!$H$102&lt;&gt;"",(I480/43560)*'Checklist Parameters'!$H$102,"N/A")</f>
        <v>0</v>
      </c>
      <c r="Z480" s="154" t="str">
        <f>IF('Checklist Parameters'!$H$58&lt;&gt;"",((I480*'Checklist Parameters'!$H$58)*'Checklist Parameters'!$H$35)/1000,"N/A")</f>
        <v>N/A</v>
      </c>
      <c r="AA480" s="154">
        <f>IF('Checklist Parameters'!$H$101&lt;&gt;"",IFERROR(I480/'Checklist Parameters'!$H$101,0),"N/A")</f>
        <v>0</v>
      </c>
      <c r="AB480" s="148" t="str">
        <f>IF('Checklist Parameters'!$H$43&lt;&gt;"",(I480*'Checklist Parameters'!$H$43)/1000,"N/A")</f>
        <v>N/A</v>
      </c>
      <c r="AC480" s="85">
        <f>IF('Checklist Parameters'!$H$16="",$X480,IF(AND('Checklist Parameters'!$H$16&lt;$X480,'Checklist Parameters'!$H$16&gt;=3),'Checklist Parameters'!$H$16,IF(AND('Checklist Parameters'!$H$16&lt;$X480,'Checklist Parameters'!$H$16&lt;3),0,$X480)))</f>
        <v>0</v>
      </c>
      <c r="AD480" s="85" t="str">
        <f>IF(AND(I480&lt;'Checklist Parameters'!$H$22,$I480&lt;&gt;0),"Y","")</f>
        <v/>
      </c>
      <c r="AE480" s="85" t="str">
        <f>IF($AD480="Y",0,IF('Checklist Parameters'!$H$25="","&lt;no limit&gt;",ROUNDDOWN((($I480-'Checklist Parameters'!$H$24)/'Checklist Parameters'!$H$25)+1,0)))</f>
        <v>&lt;no limit&gt;</v>
      </c>
      <c r="AF480" s="174">
        <f t="shared" si="47"/>
        <v>0</v>
      </c>
      <c r="AG480" s="85">
        <f t="shared" si="42"/>
        <v>0</v>
      </c>
    </row>
    <row r="481" spans="1:33" ht="15">
      <c r="A481" s="393"/>
      <c r="B481" s="393"/>
      <c r="C481" s="393"/>
      <c r="D481" s="393"/>
      <c r="E481" s="393"/>
      <c r="F481" s="393"/>
      <c r="G481" s="393"/>
      <c r="H481" s="394"/>
      <c r="I481" s="394"/>
      <c r="J481" s="394"/>
      <c r="K481" s="394"/>
      <c r="L481" s="394"/>
      <c r="M481" s="394"/>
      <c r="N481" s="313">
        <f>IF(IF(I481&lt;'Checklist Parameters'!$H$22,0,($I481-$L481))&lt;0,0,IF(I481&lt;'Checklist Parameters'!$H$22,0,($I481-$L481)))</f>
        <v>0</v>
      </c>
      <c r="O481" s="394"/>
      <c r="P481" s="395"/>
      <c r="Q481" s="316">
        <f t="shared" si="43"/>
        <v>0</v>
      </c>
      <c r="R481" s="87">
        <f t="shared" si="44"/>
        <v>0</v>
      </c>
      <c r="S481" s="87">
        <f>IF('Checklist Parameters'!$H$60&lt;0.2,0.2,'Checklist Parameters'!$H$60)</f>
        <v>0.72</v>
      </c>
      <c r="T481" s="88">
        <f>IF($O481="",IF('Checklist District ID'!$C$43="Y",MAX($R481:$S481)*$I481,SUM($R481:$S481)*$I481),IF(O481&gt;0,Q481*S481))</f>
        <v>0</v>
      </c>
      <c r="U481" s="88">
        <f>IF(Q481&gt;0,((I481-T481)*'Formula Matrix'!$E$39),0)</f>
        <v>0</v>
      </c>
      <c r="V481" s="88">
        <f t="shared" si="45"/>
        <v>0</v>
      </c>
      <c r="W481" s="88">
        <f>IF(V481&gt;0,(V481*'Checklist Parameters'!$H$35),0)</f>
        <v>0</v>
      </c>
      <c r="X481" s="85">
        <f t="shared" si="46"/>
        <v>0</v>
      </c>
      <c r="Y481" s="148">
        <f>IF('Checklist Parameters'!$H$102&lt;&gt;"",(I481/43560)*'Checklist Parameters'!$H$102,"N/A")</f>
        <v>0</v>
      </c>
      <c r="Z481" s="154" t="str">
        <f>IF('Checklist Parameters'!$H$58&lt;&gt;"",((I481*'Checklist Parameters'!$H$58)*'Checklist Parameters'!$H$35)/1000,"N/A")</f>
        <v>N/A</v>
      </c>
      <c r="AA481" s="154">
        <f>IF('Checklist Parameters'!$H$101&lt;&gt;"",IFERROR(I481/'Checklist Parameters'!$H$101,0),"N/A")</f>
        <v>0</v>
      </c>
      <c r="AB481" s="148" t="str">
        <f>IF('Checklist Parameters'!$H$43&lt;&gt;"",(I481*'Checklist Parameters'!$H$43)/1000,"N/A")</f>
        <v>N/A</v>
      </c>
      <c r="AC481" s="85">
        <f>IF('Checklist Parameters'!$H$16="",$X481,IF(AND('Checklist Parameters'!$H$16&lt;$X481,'Checklist Parameters'!$H$16&gt;=3),'Checklist Parameters'!$H$16,IF(AND('Checklist Parameters'!$H$16&lt;$X481,'Checklist Parameters'!$H$16&lt;3),0,$X481)))</f>
        <v>0</v>
      </c>
      <c r="AD481" s="85" t="str">
        <f>IF(AND(I481&lt;'Checklist Parameters'!$H$22,$I481&lt;&gt;0),"Y","")</f>
        <v/>
      </c>
      <c r="AE481" s="85" t="str">
        <f>IF($AD481="Y",0,IF('Checklist Parameters'!$H$25="","&lt;no limit&gt;",ROUNDDOWN((($I481-'Checklist Parameters'!$H$24)/'Checklist Parameters'!$H$25)+1,0)))</f>
        <v>&lt;no limit&gt;</v>
      </c>
      <c r="AF481" s="174">
        <f t="shared" si="47"/>
        <v>0</v>
      </c>
      <c r="AG481" s="85">
        <f t="shared" si="42"/>
        <v>0</v>
      </c>
    </row>
    <row r="482" spans="1:33" ht="15">
      <c r="A482" s="393"/>
      <c r="B482" s="393"/>
      <c r="C482" s="393"/>
      <c r="D482" s="393"/>
      <c r="E482" s="393"/>
      <c r="F482" s="393"/>
      <c r="G482" s="393"/>
      <c r="H482" s="394"/>
      <c r="I482" s="394"/>
      <c r="J482" s="394"/>
      <c r="K482" s="394"/>
      <c r="L482" s="394"/>
      <c r="M482" s="394"/>
      <c r="N482" s="313">
        <f>IF(IF(I482&lt;'Checklist Parameters'!$H$22,0,($I482-$L482))&lt;0,0,IF(I482&lt;'Checklist Parameters'!$H$22,0,($I482-$L482)))</f>
        <v>0</v>
      </c>
      <c r="O482" s="394"/>
      <c r="P482" s="395"/>
      <c r="Q482" s="316">
        <f t="shared" si="43"/>
        <v>0</v>
      </c>
      <c r="R482" s="87">
        <f t="shared" si="44"/>
        <v>0</v>
      </c>
      <c r="S482" s="87">
        <f>IF('Checklist Parameters'!$H$60&lt;0.2,0.2,'Checklist Parameters'!$H$60)</f>
        <v>0.72</v>
      </c>
      <c r="T482" s="88">
        <f>IF($O482="",IF('Checklist District ID'!$C$43="Y",MAX($R482:$S482)*$I482,SUM($R482:$S482)*$I482),IF(O482&gt;0,Q482*S482))</f>
        <v>0</v>
      </c>
      <c r="U482" s="88">
        <f>IF(Q482&gt;0,((I482-T482)*'Formula Matrix'!$E$39),0)</f>
        <v>0</v>
      </c>
      <c r="V482" s="88">
        <f t="shared" si="45"/>
        <v>0</v>
      </c>
      <c r="W482" s="88">
        <f>IF(V482&gt;0,(V482*'Checklist Parameters'!$H$35),0)</f>
        <v>0</v>
      </c>
      <c r="X482" s="85">
        <f t="shared" si="46"/>
        <v>0</v>
      </c>
      <c r="Y482" s="148">
        <f>IF('Checklist Parameters'!$H$102&lt;&gt;"",(I482/43560)*'Checklist Parameters'!$H$102,"N/A")</f>
        <v>0</v>
      </c>
      <c r="Z482" s="154" t="str">
        <f>IF('Checklist Parameters'!$H$58&lt;&gt;"",((I482*'Checklist Parameters'!$H$58)*'Checklist Parameters'!$H$35)/1000,"N/A")</f>
        <v>N/A</v>
      </c>
      <c r="AA482" s="154">
        <f>IF('Checklist Parameters'!$H$101&lt;&gt;"",IFERROR(I482/'Checklist Parameters'!$H$101,0),"N/A")</f>
        <v>0</v>
      </c>
      <c r="AB482" s="148" t="str">
        <f>IF('Checklist Parameters'!$H$43&lt;&gt;"",(I482*'Checklist Parameters'!$H$43)/1000,"N/A")</f>
        <v>N/A</v>
      </c>
      <c r="AC482" s="85">
        <f>IF('Checklist Parameters'!$H$16="",$X482,IF(AND('Checklist Parameters'!$H$16&lt;$X482,'Checklist Parameters'!$H$16&gt;=3),'Checklist Parameters'!$H$16,IF(AND('Checklist Parameters'!$H$16&lt;$X482,'Checklist Parameters'!$H$16&lt;3),0,$X482)))</f>
        <v>0</v>
      </c>
      <c r="AD482" s="85" t="str">
        <f>IF(AND(I482&lt;'Checklist Parameters'!$H$22,$I482&lt;&gt;0),"Y","")</f>
        <v/>
      </c>
      <c r="AE482" s="85" t="str">
        <f>IF($AD482="Y",0,IF('Checklist Parameters'!$H$25="","&lt;no limit&gt;",ROUNDDOWN((($I482-'Checklist Parameters'!$H$24)/'Checklist Parameters'!$H$25)+1,0)))</f>
        <v>&lt;no limit&gt;</v>
      </c>
      <c r="AF482" s="174">
        <f t="shared" si="47"/>
        <v>0</v>
      </c>
      <c r="AG482" s="85">
        <f t="shared" si="42"/>
        <v>0</v>
      </c>
    </row>
    <row r="483" spans="1:33" ht="15">
      <c r="A483" s="393"/>
      <c r="B483" s="393"/>
      <c r="C483" s="393"/>
      <c r="D483" s="393"/>
      <c r="E483" s="393"/>
      <c r="F483" s="393"/>
      <c r="G483" s="393"/>
      <c r="H483" s="394"/>
      <c r="I483" s="394"/>
      <c r="J483" s="394"/>
      <c r="K483" s="394"/>
      <c r="L483" s="394"/>
      <c r="M483" s="394"/>
      <c r="N483" s="313">
        <f>IF(IF(I483&lt;'Checklist Parameters'!$H$22,0,($I483-$L483))&lt;0,0,IF(I483&lt;'Checklist Parameters'!$H$22,0,($I483-$L483)))</f>
        <v>0</v>
      </c>
      <c r="O483" s="394"/>
      <c r="P483" s="395"/>
      <c r="Q483" s="316">
        <f t="shared" si="43"/>
        <v>0</v>
      </c>
      <c r="R483" s="87">
        <f t="shared" si="44"/>
        <v>0</v>
      </c>
      <c r="S483" s="87">
        <f>IF('Checklist Parameters'!$H$60&lt;0.2,0.2,'Checklist Parameters'!$H$60)</f>
        <v>0.72</v>
      </c>
      <c r="T483" s="88">
        <f>IF($O483="",IF('Checklist District ID'!$C$43="Y",MAX($R483:$S483)*$I483,SUM($R483:$S483)*$I483),IF(O483&gt;0,Q483*S483))</f>
        <v>0</v>
      </c>
      <c r="U483" s="88">
        <f>IF(Q483&gt;0,((I483-T483)*'Formula Matrix'!$E$39),0)</f>
        <v>0</v>
      </c>
      <c r="V483" s="88">
        <f t="shared" si="45"/>
        <v>0</v>
      </c>
      <c r="W483" s="88">
        <f>IF(V483&gt;0,(V483*'Checklist Parameters'!$H$35),0)</f>
        <v>0</v>
      </c>
      <c r="X483" s="85">
        <f t="shared" si="46"/>
        <v>0</v>
      </c>
      <c r="Y483" s="148">
        <f>IF('Checklist Parameters'!$H$102&lt;&gt;"",(I483/43560)*'Checklist Parameters'!$H$102,"N/A")</f>
        <v>0</v>
      </c>
      <c r="Z483" s="154" t="str">
        <f>IF('Checklist Parameters'!$H$58&lt;&gt;"",((I483*'Checklist Parameters'!$H$58)*'Checklist Parameters'!$H$35)/1000,"N/A")</f>
        <v>N/A</v>
      </c>
      <c r="AA483" s="154">
        <f>IF('Checklist Parameters'!$H$101&lt;&gt;"",IFERROR(I483/'Checklist Parameters'!$H$101,0),"N/A")</f>
        <v>0</v>
      </c>
      <c r="AB483" s="148" t="str">
        <f>IF('Checklist Parameters'!$H$43&lt;&gt;"",(I483*'Checklist Parameters'!$H$43)/1000,"N/A")</f>
        <v>N/A</v>
      </c>
      <c r="AC483" s="85">
        <f>IF('Checklist Parameters'!$H$16="",$X483,IF(AND('Checklist Parameters'!$H$16&lt;$X483,'Checklist Parameters'!$H$16&gt;=3),'Checklist Parameters'!$H$16,IF(AND('Checklist Parameters'!$H$16&lt;$X483,'Checklist Parameters'!$H$16&lt;3),0,$X483)))</f>
        <v>0</v>
      </c>
      <c r="AD483" s="85" t="str">
        <f>IF(AND(I483&lt;'Checklist Parameters'!$H$22,$I483&lt;&gt;0),"Y","")</f>
        <v/>
      </c>
      <c r="AE483" s="85" t="str">
        <f>IF($AD483="Y",0,IF('Checklist Parameters'!$H$25="","&lt;no limit&gt;",ROUNDDOWN((($I483-'Checklist Parameters'!$H$24)/'Checklist Parameters'!$H$25)+1,0)))</f>
        <v>&lt;no limit&gt;</v>
      </c>
      <c r="AF483" s="174">
        <f t="shared" si="47"/>
        <v>0</v>
      </c>
      <c r="AG483" s="85">
        <f t="shared" si="42"/>
        <v>0</v>
      </c>
    </row>
    <row r="484" spans="1:33" ht="15">
      <c r="A484" s="393"/>
      <c r="B484" s="393"/>
      <c r="C484" s="393"/>
      <c r="D484" s="393"/>
      <c r="E484" s="393"/>
      <c r="F484" s="393"/>
      <c r="G484" s="393"/>
      <c r="H484" s="394"/>
      <c r="I484" s="394"/>
      <c r="J484" s="394"/>
      <c r="K484" s="394"/>
      <c r="L484" s="394"/>
      <c r="M484" s="394"/>
      <c r="N484" s="313">
        <f>IF(IF(I484&lt;'Checklist Parameters'!$H$22,0,($I484-$L484))&lt;0,0,IF(I484&lt;'Checklist Parameters'!$H$22,0,($I484-$L484)))</f>
        <v>0</v>
      </c>
      <c r="O484" s="394"/>
      <c r="P484" s="395"/>
      <c r="Q484" s="316">
        <f t="shared" si="43"/>
        <v>0</v>
      </c>
      <c r="R484" s="87">
        <f t="shared" si="44"/>
        <v>0</v>
      </c>
      <c r="S484" s="87">
        <f>IF('Checklist Parameters'!$H$60&lt;0.2,0.2,'Checklist Parameters'!$H$60)</f>
        <v>0.72</v>
      </c>
      <c r="T484" s="88">
        <f>IF($O484="",IF('Checklist District ID'!$C$43="Y",MAX($R484:$S484)*$I484,SUM($R484:$S484)*$I484),IF(O484&gt;0,Q484*S484))</f>
        <v>0</v>
      </c>
      <c r="U484" s="88">
        <f>IF(Q484&gt;0,((I484-T484)*'Formula Matrix'!$E$39),0)</f>
        <v>0</v>
      </c>
      <c r="V484" s="88">
        <f t="shared" si="45"/>
        <v>0</v>
      </c>
      <c r="W484" s="88">
        <f>IF(V484&gt;0,(V484*'Checklist Parameters'!$H$35),0)</f>
        <v>0</v>
      </c>
      <c r="X484" s="85">
        <f t="shared" si="46"/>
        <v>0</v>
      </c>
      <c r="Y484" s="148">
        <f>IF('Checklist Parameters'!$H$102&lt;&gt;"",(I484/43560)*'Checklist Parameters'!$H$102,"N/A")</f>
        <v>0</v>
      </c>
      <c r="Z484" s="154" t="str">
        <f>IF('Checklist Parameters'!$H$58&lt;&gt;"",((I484*'Checklist Parameters'!$H$58)*'Checklist Parameters'!$H$35)/1000,"N/A")</f>
        <v>N/A</v>
      </c>
      <c r="AA484" s="154">
        <f>IF('Checklist Parameters'!$H$101&lt;&gt;"",IFERROR(I484/'Checklist Parameters'!$H$101,0),"N/A")</f>
        <v>0</v>
      </c>
      <c r="AB484" s="148" t="str">
        <f>IF('Checklist Parameters'!$H$43&lt;&gt;"",(I484*'Checklist Parameters'!$H$43)/1000,"N/A")</f>
        <v>N/A</v>
      </c>
      <c r="AC484" s="85">
        <f>IF('Checklist Parameters'!$H$16="",$X484,IF(AND('Checklist Parameters'!$H$16&lt;$X484,'Checklist Parameters'!$H$16&gt;=3),'Checklist Parameters'!$H$16,IF(AND('Checklist Parameters'!$H$16&lt;$X484,'Checklist Parameters'!$H$16&lt;3),0,$X484)))</f>
        <v>0</v>
      </c>
      <c r="AD484" s="85" t="str">
        <f>IF(AND(I484&lt;'Checklist Parameters'!$H$22,$I484&lt;&gt;0),"Y","")</f>
        <v/>
      </c>
      <c r="AE484" s="85" t="str">
        <f>IF($AD484="Y",0,IF('Checklist Parameters'!$H$25="","&lt;no limit&gt;",ROUNDDOWN((($I484-'Checklist Parameters'!$H$24)/'Checklist Parameters'!$H$25)+1,0)))</f>
        <v>&lt;no limit&gt;</v>
      </c>
      <c r="AF484" s="174">
        <f t="shared" si="47"/>
        <v>0</v>
      </c>
      <c r="AG484" s="85">
        <f t="shared" si="42"/>
        <v>0</v>
      </c>
    </row>
    <row r="485" spans="1:33" ht="15">
      <c r="A485" s="393"/>
      <c r="B485" s="393"/>
      <c r="C485" s="393"/>
      <c r="D485" s="393"/>
      <c r="E485" s="393"/>
      <c r="F485" s="393"/>
      <c r="G485" s="393"/>
      <c r="H485" s="394"/>
      <c r="I485" s="394"/>
      <c r="J485" s="394"/>
      <c r="K485" s="394"/>
      <c r="L485" s="394"/>
      <c r="M485" s="394"/>
      <c r="N485" s="313">
        <f>IF(IF(I485&lt;'Checklist Parameters'!$H$22,0,($I485-$L485))&lt;0,0,IF(I485&lt;'Checklist Parameters'!$H$22,0,($I485-$L485)))</f>
        <v>0</v>
      </c>
      <c r="O485" s="394"/>
      <c r="P485" s="395"/>
      <c r="Q485" s="316">
        <f t="shared" si="43"/>
        <v>0</v>
      </c>
      <c r="R485" s="87">
        <f t="shared" si="44"/>
        <v>0</v>
      </c>
      <c r="S485" s="87">
        <f>IF('Checklist Parameters'!$H$60&lt;0.2,0.2,'Checklist Parameters'!$H$60)</f>
        <v>0.72</v>
      </c>
      <c r="T485" s="88">
        <f>IF($O485="",IF('Checklist District ID'!$C$43="Y",MAX($R485:$S485)*$I485,SUM($R485:$S485)*$I485),IF(O485&gt;0,Q485*S485))</f>
        <v>0</v>
      </c>
      <c r="U485" s="88">
        <f>IF(Q485&gt;0,((I485-T485)*'Formula Matrix'!$E$39),0)</f>
        <v>0</v>
      </c>
      <c r="V485" s="88">
        <f t="shared" si="45"/>
        <v>0</v>
      </c>
      <c r="W485" s="88">
        <f>IF(V485&gt;0,(V485*'Checklist Parameters'!$H$35),0)</f>
        <v>0</v>
      </c>
      <c r="X485" s="85">
        <f t="shared" si="46"/>
        <v>0</v>
      </c>
      <c r="Y485" s="148">
        <f>IF('Checklist Parameters'!$H$102&lt;&gt;"",(I485/43560)*'Checklist Parameters'!$H$102,"N/A")</f>
        <v>0</v>
      </c>
      <c r="Z485" s="154" t="str">
        <f>IF('Checklist Parameters'!$H$58&lt;&gt;"",((I485*'Checklist Parameters'!$H$58)*'Checklist Parameters'!$H$35)/1000,"N/A")</f>
        <v>N/A</v>
      </c>
      <c r="AA485" s="154">
        <f>IF('Checklist Parameters'!$H$101&lt;&gt;"",IFERROR(I485/'Checklist Parameters'!$H$101,0),"N/A")</f>
        <v>0</v>
      </c>
      <c r="AB485" s="148" t="str">
        <f>IF('Checklist Parameters'!$H$43&lt;&gt;"",(I485*'Checklist Parameters'!$H$43)/1000,"N/A")</f>
        <v>N/A</v>
      </c>
      <c r="AC485" s="85">
        <f>IF('Checklist Parameters'!$H$16="",$X485,IF(AND('Checklist Parameters'!$H$16&lt;$X485,'Checklist Parameters'!$H$16&gt;=3),'Checklist Parameters'!$H$16,IF(AND('Checklist Parameters'!$H$16&lt;$X485,'Checklist Parameters'!$H$16&lt;3),0,$X485)))</f>
        <v>0</v>
      </c>
      <c r="AD485" s="85" t="str">
        <f>IF(AND(I485&lt;'Checklist Parameters'!$H$22,$I485&lt;&gt;0),"Y","")</f>
        <v/>
      </c>
      <c r="AE485" s="85" t="str">
        <f>IF($AD485="Y",0,IF('Checklist Parameters'!$H$25="","&lt;no limit&gt;",ROUNDDOWN((($I485-'Checklist Parameters'!$H$24)/'Checklist Parameters'!$H$25)+1,0)))</f>
        <v>&lt;no limit&gt;</v>
      </c>
      <c r="AF485" s="174">
        <f t="shared" si="47"/>
        <v>0</v>
      </c>
      <c r="AG485" s="85">
        <f t="shared" si="42"/>
        <v>0</v>
      </c>
    </row>
    <row r="486" spans="1:33" ht="15">
      <c r="A486" s="393"/>
      <c r="B486" s="393"/>
      <c r="C486" s="393"/>
      <c r="D486" s="393"/>
      <c r="E486" s="393"/>
      <c r="F486" s="393"/>
      <c r="G486" s="393"/>
      <c r="H486" s="394"/>
      <c r="I486" s="394"/>
      <c r="J486" s="394"/>
      <c r="K486" s="394"/>
      <c r="L486" s="394"/>
      <c r="M486" s="394"/>
      <c r="N486" s="313">
        <f>IF(IF(I486&lt;'Checklist Parameters'!$H$22,0,($I486-$L486))&lt;0,0,IF(I486&lt;'Checklist Parameters'!$H$22,0,($I486-$L486)))</f>
        <v>0</v>
      </c>
      <c r="O486" s="394"/>
      <c r="P486" s="395"/>
      <c r="Q486" s="316">
        <f t="shared" si="43"/>
        <v>0</v>
      </c>
      <c r="R486" s="87">
        <f t="shared" si="44"/>
        <v>0</v>
      </c>
      <c r="S486" s="87">
        <f>IF('Checklist Parameters'!$H$60&lt;0.2,0.2,'Checklist Parameters'!$H$60)</f>
        <v>0.72</v>
      </c>
      <c r="T486" s="88">
        <f>IF($O486="",IF('Checklist District ID'!$C$43="Y",MAX($R486:$S486)*$I486,SUM($R486:$S486)*$I486),IF(O486&gt;0,Q486*S486))</f>
        <v>0</v>
      </c>
      <c r="U486" s="88">
        <f>IF(Q486&gt;0,((I486-T486)*'Formula Matrix'!$E$39),0)</f>
        <v>0</v>
      </c>
      <c r="V486" s="88">
        <f t="shared" si="45"/>
        <v>0</v>
      </c>
      <c r="W486" s="88">
        <f>IF(V486&gt;0,(V486*'Checklist Parameters'!$H$35),0)</f>
        <v>0</v>
      </c>
      <c r="X486" s="85">
        <f t="shared" si="46"/>
        <v>0</v>
      </c>
      <c r="Y486" s="148">
        <f>IF('Checklist Parameters'!$H$102&lt;&gt;"",(I486/43560)*'Checklist Parameters'!$H$102,"N/A")</f>
        <v>0</v>
      </c>
      <c r="Z486" s="154" t="str">
        <f>IF('Checklist Parameters'!$H$58&lt;&gt;"",((I486*'Checklist Parameters'!$H$58)*'Checklist Parameters'!$H$35)/1000,"N/A")</f>
        <v>N/A</v>
      </c>
      <c r="AA486" s="154">
        <f>IF('Checklist Parameters'!$H$101&lt;&gt;"",IFERROR(I486/'Checklist Parameters'!$H$101,0),"N/A")</f>
        <v>0</v>
      </c>
      <c r="AB486" s="148" t="str">
        <f>IF('Checklist Parameters'!$H$43&lt;&gt;"",(I486*'Checklist Parameters'!$H$43)/1000,"N/A")</f>
        <v>N/A</v>
      </c>
      <c r="AC486" s="85">
        <f>IF('Checklist Parameters'!$H$16="",$X486,IF(AND('Checklist Parameters'!$H$16&lt;$X486,'Checklist Parameters'!$H$16&gt;=3),'Checklist Parameters'!$H$16,IF(AND('Checklist Parameters'!$H$16&lt;$X486,'Checklist Parameters'!$H$16&lt;3),0,$X486)))</f>
        <v>0</v>
      </c>
      <c r="AD486" s="85" t="str">
        <f>IF(AND(I486&lt;'Checklist Parameters'!$H$22,$I486&lt;&gt;0),"Y","")</f>
        <v/>
      </c>
      <c r="AE486" s="85" t="str">
        <f>IF($AD486="Y",0,IF('Checklist Parameters'!$H$25="","&lt;no limit&gt;",ROUNDDOWN((($I486-'Checklist Parameters'!$H$24)/'Checklist Parameters'!$H$25)+1,0)))</f>
        <v>&lt;no limit&gt;</v>
      </c>
      <c r="AF486" s="174">
        <f t="shared" si="47"/>
        <v>0</v>
      </c>
      <c r="AG486" s="85">
        <f t="shared" si="42"/>
        <v>0</v>
      </c>
    </row>
    <row r="487" spans="1:33" ht="15">
      <c r="A487" s="393"/>
      <c r="B487" s="393"/>
      <c r="C487" s="393"/>
      <c r="D487" s="393"/>
      <c r="E487" s="393"/>
      <c r="F487" s="393"/>
      <c r="G487" s="393"/>
      <c r="H487" s="394"/>
      <c r="I487" s="394"/>
      <c r="J487" s="394"/>
      <c r="K487" s="394"/>
      <c r="L487" s="394"/>
      <c r="M487" s="394"/>
      <c r="N487" s="313">
        <f>IF(IF(I487&lt;'Checklist Parameters'!$H$22,0,($I487-$L487))&lt;0,0,IF(I487&lt;'Checklist Parameters'!$H$22,0,($I487-$L487)))</f>
        <v>0</v>
      </c>
      <c r="O487" s="394"/>
      <c r="P487" s="395"/>
      <c r="Q487" s="316">
        <f t="shared" si="43"/>
        <v>0</v>
      </c>
      <c r="R487" s="87">
        <f t="shared" si="44"/>
        <v>0</v>
      </c>
      <c r="S487" s="87">
        <f>IF('Checklist Parameters'!$H$60&lt;0.2,0.2,'Checklist Parameters'!$H$60)</f>
        <v>0.72</v>
      </c>
      <c r="T487" s="88">
        <f>IF($O487="",IF('Checklist District ID'!$C$43="Y",MAX($R487:$S487)*$I487,SUM($R487:$S487)*$I487),IF(O487&gt;0,Q487*S487))</f>
        <v>0</v>
      </c>
      <c r="U487" s="88">
        <f>IF(Q487&gt;0,((I487-T487)*'Formula Matrix'!$E$39),0)</f>
        <v>0</v>
      </c>
      <c r="V487" s="88">
        <f t="shared" si="45"/>
        <v>0</v>
      </c>
      <c r="W487" s="88">
        <f>IF(V487&gt;0,(V487*'Checklist Parameters'!$H$35),0)</f>
        <v>0</v>
      </c>
      <c r="X487" s="85">
        <f t="shared" si="46"/>
        <v>0</v>
      </c>
      <c r="Y487" s="148">
        <f>IF('Checklist Parameters'!$H$102&lt;&gt;"",(I487/43560)*'Checklist Parameters'!$H$102,"N/A")</f>
        <v>0</v>
      </c>
      <c r="Z487" s="154" t="str">
        <f>IF('Checklist Parameters'!$H$58&lt;&gt;"",((I487*'Checklist Parameters'!$H$58)*'Checklist Parameters'!$H$35)/1000,"N/A")</f>
        <v>N/A</v>
      </c>
      <c r="AA487" s="154">
        <f>IF('Checklist Parameters'!$H$101&lt;&gt;"",IFERROR(I487/'Checklist Parameters'!$H$101,0),"N/A")</f>
        <v>0</v>
      </c>
      <c r="AB487" s="148" t="str">
        <f>IF('Checklist Parameters'!$H$43&lt;&gt;"",(I487*'Checklist Parameters'!$H$43)/1000,"N/A")</f>
        <v>N/A</v>
      </c>
      <c r="AC487" s="85">
        <f>IF('Checklist Parameters'!$H$16="",$X487,IF(AND('Checklist Parameters'!$H$16&lt;$X487,'Checklist Parameters'!$H$16&gt;=3),'Checklist Parameters'!$H$16,IF(AND('Checklist Parameters'!$H$16&lt;$X487,'Checklist Parameters'!$H$16&lt;3),0,$X487)))</f>
        <v>0</v>
      </c>
      <c r="AD487" s="85" t="str">
        <f>IF(AND(I487&lt;'Checklist Parameters'!$H$22,$I487&lt;&gt;0),"Y","")</f>
        <v/>
      </c>
      <c r="AE487" s="85" t="str">
        <f>IF($AD487="Y",0,IF('Checklist Parameters'!$H$25="","&lt;no limit&gt;",ROUNDDOWN((($I487-'Checklist Parameters'!$H$24)/'Checklist Parameters'!$H$25)+1,0)))</f>
        <v>&lt;no limit&gt;</v>
      </c>
      <c r="AF487" s="174">
        <f t="shared" si="47"/>
        <v>0</v>
      </c>
      <c r="AG487" s="85">
        <f t="shared" si="42"/>
        <v>0</v>
      </c>
    </row>
    <row r="488" spans="1:33" ht="15">
      <c r="A488" s="393"/>
      <c r="B488" s="393"/>
      <c r="C488" s="393"/>
      <c r="D488" s="393"/>
      <c r="E488" s="393"/>
      <c r="F488" s="393"/>
      <c r="G488" s="393"/>
      <c r="H488" s="394"/>
      <c r="I488" s="394"/>
      <c r="J488" s="394"/>
      <c r="K488" s="394"/>
      <c r="L488" s="394"/>
      <c r="M488" s="394"/>
      <c r="N488" s="313">
        <f>IF(IF(I488&lt;'Checklist Parameters'!$H$22,0,($I488-$L488))&lt;0,0,IF(I488&lt;'Checklist Parameters'!$H$22,0,($I488-$L488)))</f>
        <v>0</v>
      </c>
      <c r="O488" s="394"/>
      <c r="P488" s="395"/>
      <c r="Q488" s="316">
        <f t="shared" si="43"/>
        <v>0</v>
      </c>
      <c r="R488" s="87">
        <f t="shared" si="44"/>
        <v>0</v>
      </c>
      <c r="S488" s="87">
        <f>IF('Checklist Parameters'!$H$60&lt;0.2,0.2,'Checklist Parameters'!$H$60)</f>
        <v>0.72</v>
      </c>
      <c r="T488" s="88">
        <f>IF($O488="",IF('Checklist District ID'!$C$43="Y",MAX($R488:$S488)*$I488,SUM($R488:$S488)*$I488),IF(O488&gt;0,Q488*S488))</f>
        <v>0</v>
      </c>
      <c r="U488" s="88">
        <f>IF(Q488&gt;0,((I488-T488)*'Formula Matrix'!$E$39),0)</f>
        <v>0</v>
      </c>
      <c r="V488" s="88">
        <f t="shared" si="45"/>
        <v>0</v>
      </c>
      <c r="W488" s="88">
        <f>IF(V488&gt;0,(V488*'Checklist Parameters'!$H$35),0)</f>
        <v>0</v>
      </c>
      <c r="X488" s="85">
        <f t="shared" si="46"/>
        <v>0</v>
      </c>
      <c r="Y488" s="148">
        <f>IF('Checklist Parameters'!$H$102&lt;&gt;"",(I488/43560)*'Checklist Parameters'!$H$102,"N/A")</f>
        <v>0</v>
      </c>
      <c r="Z488" s="154" t="str">
        <f>IF('Checklist Parameters'!$H$58&lt;&gt;"",((I488*'Checklist Parameters'!$H$58)*'Checklist Parameters'!$H$35)/1000,"N/A")</f>
        <v>N/A</v>
      </c>
      <c r="AA488" s="154">
        <f>IF('Checklist Parameters'!$H$101&lt;&gt;"",IFERROR(I488/'Checklist Parameters'!$H$101,0),"N/A")</f>
        <v>0</v>
      </c>
      <c r="AB488" s="148" t="str">
        <f>IF('Checklist Parameters'!$H$43&lt;&gt;"",(I488*'Checklist Parameters'!$H$43)/1000,"N/A")</f>
        <v>N/A</v>
      </c>
      <c r="AC488" s="85">
        <f>IF('Checklist Parameters'!$H$16="",$X488,IF(AND('Checklist Parameters'!$H$16&lt;$X488,'Checklist Parameters'!$H$16&gt;=3),'Checklist Parameters'!$H$16,IF(AND('Checklist Parameters'!$H$16&lt;$X488,'Checklist Parameters'!$H$16&lt;3),0,$X488)))</f>
        <v>0</v>
      </c>
      <c r="AD488" s="85" t="str">
        <f>IF(AND(I488&lt;'Checklist Parameters'!$H$22,$I488&lt;&gt;0),"Y","")</f>
        <v/>
      </c>
      <c r="AE488" s="85" t="str">
        <f>IF($AD488="Y",0,IF('Checklist Parameters'!$H$25="","&lt;no limit&gt;",ROUNDDOWN((($I488-'Checklist Parameters'!$H$24)/'Checklist Parameters'!$H$25)+1,0)))</f>
        <v>&lt;no limit&gt;</v>
      </c>
      <c r="AF488" s="174">
        <f t="shared" si="47"/>
        <v>0</v>
      </c>
      <c r="AG488" s="85">
        <f t="shared" si="42"/>
        <v>0</v>
      </c>
    </row>
    <row r="489" spans="1:33" ht="15">
      <c r="A489" s="393"/>
      <c r="B489" s="393"/>
      <c r="C489" s="393"/>
      <c r="D489" s="393"/>
      <c r="E489" s="393"/>
      <c r="F489" s="393"/>
      <c r="G489" s="393"/>
      <c r="H489" s="394"/>
      <c r="I489" s="394"/>
      <c r="J489" s="394"/>
      <c r="K489" s="394"/>
      <c r="L489" s="394"/>
      <c r="M489" s="394"/>
      <c r="N489" s="313">
        <f>IF(IF(I489&lt;'Checklist Parameters'!$H$22,0,($I489-$L489))&lt;0,0,IF(I489&lt;'Checklist Parameters'!$H$22,0,($I489-$L489)))</f>
        <v>0</v>
      </c>
      <c r="O489" s="394"/>
      <c r="P489" s="395"/>
      <c r="Q489" s="316">
        <f t="shared" si="43"/>
        <v>0</v>
      </c>
      <c r="R489" s="87">
        <f t="shared" si="44"/>
        <v>0</v>
      </c>
      <c r="S489" s="87">
        <f>IF('Checklist Parameters'!$H$60&lt;0.2,0.2,'Checklist Parameters'!$H$60)</f>
        <v>0.72</v>
      </c>
      <c r="T489" s="88">
        <f>IF($O489="",IF('Checklist District ID'!$C$43="Y",MAX($R489:$S489)*$I489,SUM($R489:$S489)*$I489),IF(O489&gt;0,Q489*S489))</f>
        <v>0</v>
      </c>
      <c r="U489" s="88">
        <f>IF(Q489&gt;0,((I489-T489)*'Formula Matrix'!$E$39),0)</f>
        <v>0</v>
      </c>
      <c r="V489" s="88">
        <f t="shared" si="45"/>
        <v>0</v>
      </c>
      <c r="W489" s="88">
        <f>IF(V489&gt;0,(V489*'Checklist Parameters'!$H$35),0)</f>
        <v>0</v>
      </c>
      <c r="X489" s="85">
        <f t="shared" si="46"/>
        <v>0</v>
      </c>
      <c r="Y489" s="148">
        <f>IF('Checklist Parameters'!$H$102&lt;&gt;"",(I489/43560)*'Checklist Parameters'!$H$102,"N/A")</f>
        <v>0</v>
      </c>
      <c r="Z489" s="154" t="str">
        <f>IF('Checklist Parameters'!$H$58&lt;&gt;"",((I489*'Checklist Parameters'!$H$58)*'Checklist Parameters'!$H$35)/1000,"N/A")</f>
        <v>N/A</v>
      </c>
      <c r="AA489" s="154">
        <f>IF('Checklist Parameters'!$H$101&lt;&gt;"",IFERROR(I489/'Checklist Parameters'!$H$101,0),"N/A")</f>
        <v>0</v>
      </c>
      <c r="AB489" s="148" t="str">
        <f>IF('Checklist Parameters'!$H$43&lt;&gt;"",(I489*'Checklist Parameters'!$H$43)/1000,"N/A")</f>
        <v>N/A</v>
      </c>
      <c r="AC489" s="85">
        <f>IF('Checklist Parameters'!$H$16="",$X489,IF(AND('Checklist Parameters'!$H$16&lt;$X489,'Checklist Parameters'!$H$16&gt;=3),'Checklist Parameters'!$H$16,IF(AND('Checklist Parameters'!$H$16&lt;$X489,'Checklist Parameters'!$H$16&lt;3),0,$X489)))</f>
        <v>0</v>
      </c>
      <c r="AD489" s="85" t="str">
        <f>IF(AND(I489&lt;'Checklist Parameters'!$H$22,$I489&lt;&gt;0),"Y","")</f>
        <v/>
      </c>
      <c r="AE489" s="85" t="str">
        <f>IF($AD489="Y",0,IF('Checklist Parameters'!$H$25="","&lt;no limit&gt;",ROUNDDOWN((($I489-'Checklist Parameters'!$H$24)/'Checklist Parameters'!$H$25)+1,0)))</f>
        <v>&lt;no limit&gt;</v>
      </c>
      <c r="AF489" s="174">
        <f t="shared" si="47"/>
        <v>0</v>
      </c>
      <c r="AG489" s="85">
        <f t="shared" si="42"/>
        <v>0</v>
      </c>
    </row>
    <row r="490" spans="1:33" ht="15">
      <c r="A490" s="393"/>
      <c r="B490" s="393"/>
      <c r="C490" s="393"/>
      <c r="D490" s="393"/>
      <c r="E490" s="393"/>
      <c r="F490" s="393"/>
      <c r="G490" s="393"/>
      <c r="H490" s="394"/>
      <c r="I490" s="394"/>
      <c r="J490" s="394"/>
      <c r="K490" s="394"/>
      <c r="L490" s="394"/>
      <c r="M490" s="394"/>
      <c r="N490" s="313">
        <f>IF(IF(I490&lt;'Checklist Parameters'!$H$22,0,($I490-$L490))&lt;0,0,IF(I490&lt;'Checklist Parameters'!$H$22,0,($I490-$L490)))</f>
        <v>0</v>
      </c>
      <c r="O490" s="394"/>
      <c r="P490" s="395"/>
      <c r="Q490" s="316">
        <f t="shared" si="43"/>
        <v>0</v>
      </c>
      <c r="R490" s="87">
        <f t="shared" si="44"/>
        <v>0</v>
      </c>
      <c r="S490" s="87">
        <f>IF('Checklist Parameters'!$H$60&lt;0.2,0.2,'Checklist Parameters'!$H$60)</f>
        <v>0.72</v>
      </c>
      <c r="T490" s="88">
        <f>IF($O490="",IF('Checklist District ID'!$C$43="Y",MAX($R490:$S490)*$I490,SUM($R490:$S490)*$I490),IF(O490&gt;0,Q490*S490))</f>
        <v>0</v>
      </c>
      <c r="U490" s="88">
        <f>IF(Q490&gt;0,((I490-T490)*'Formula Matrix'!$E$39),0)</f>
        <v>0</v>
      </c>
      <c r="V490" s="88">
        <f t="shared" si="45"/>
        <v>0</v>
      </c>
      <c r="W490" s="88">
        <f>IF(V490&gt;0,(V490*'Checklist Parameters'!$H$35),0)</f>
        <v>0</v>
      </c>
      <c r="X490" s="85">
        <f t="shared" si="46"/>
        <v>0</v>
      </c>
      <c r="Y490" s="148">
        <f>IF('Checklist Parameters'!$H$102&lt;&gt;"",(I490/43560)*'Checklist Parameters'!$H$102,"N/A")</f>
        <v>0</v>
      </c>
      <c r="Z490" s="154" t="str">
        <f>IF('Checklist Parameters'!$H$58&lt;&gt;"",((I490*'Checklist Parameters'!$H$58)*'Checklist Parameters'!$H$35)/1000,"N/A")</f>
        <v>N/A</v>
      </c>
      <c r="AA490" s="154">
        <f>IF('Checklist Parameters'!$H$101&lt;&gt;"",IFERROR(I490/'Checklist Parameters'!$H$101,0),"N/A")</f>
        <v>0</v>
      </c>
      <c r="AB490" s="148" t="str">
        <f>IF('Checklist Parameters'!$H$43&lt;&gt;"",(I490*'Checklist Parameters'!$H$43)/1000,"N/A")</f>
        <v>N/A</v>
      </c>
      <c r="AC490" s="85">
        <f>IF('Checklist Parameters'!$H$16="",$X490,IF(AND('Checklist Parameters'!$H$16&lt;$X490,'Checklist Parameters'!$H$16&gt;=3),'Checklist Parameters'!$H$16,IF(AND('Checklist Parameters'!$H$16&lt;$X490,'Checklist Parameters'!$H$16&lt;3),0,$X490)))</f>
        <v>0</v>
      </c>
      <c r="AD490" s="85" t="str">
        <f>IF(AND(I490&lt;'Checklist Parameters'!$H$22,$I490&lt;&gt;0),"Y","")</f>
        <v/>
      </c>
      <c r="AE490" s="85" t="str">
        <f>IF($AD490="Y",0,IF('Checklist Parameters'!$H$25="","&lt;no limit&gt;",ROUNDDOWN((($I490-'Checklist Parameters'!$H$24)/'Checklist Parameters'!$H$25)+1,0)))</f>
        <v>&lt;no limit&gt;</v>
      </c>
      <c r="AF490" s="174">
        <f t="shared" si="47"/>
        <v>0</v>
      </c>
      <c r="AG490" s="85">
        <f t="shared" si="42"/>
        <v>0</v>
      </c>
    </row>
    <row r="491" spans="1:33" ht="15">
      <c r="A491" s="393"/>
      <c r="B491" s="393"/>
      <c r="C491" s="393"/>
      <c r="D491" s="393"/>
      <c r="E491" s="393"/>
      <c r="F491" s="393"/>
      <c r="G491" s="393"/>
      <c r="H491" s="394"/>
      <c r="I491" s="394"/>
      <c r="J491" s="394"/>
      <c r="K491" s="394"/>
      <c r="L491" s="394"/>
      <c r="M491" s="394"/>
      <c r="N491" s="313">
        <f>IF(IF(I491&lt;'Checklist Parameters'!$H$22,0,($I491-$L491))&lt;0,0,IF(I491&lt;'Checklist Parameters'!$H$22,0,($I491-$L491)))</f>
        <v>0</v>
      </c>
      <c r="O491" s="394"/>
      <c r="P491" s="395"/>
      <c r="Q491" s="316">
        <f t="shared" si="43"/>
        <v>0</v>
      </c>
      <c r="R491" s="87">
        <f t="shared" si="44"/>
        <v>0</v>
      </c>
      <c r="S491" s="87">
        <f>IF('Checklist Parameters'!$H$60&lt;0.2,0.2,'Checklist Parameters'!$H$60)</f>
        <v>0.72</v>
      </c>
      <c r="T491" s="88">
        <f>IF($O491="",IF('Checklist District ID'!$C$43="Y",MAX($R491:$S491)*$I491,SUM($R491:$S491)*$I491),IF(O491&gt;0,Q491*S491))</f>
        <v>0</v>
      </c>
      <c r="U491" s="88">
        <f>IF(Q491&gt;0,((I491-T491)*'Formula Matrix'!$E$39),0)</f>
        <v>0</v>
      </c>
      <c r="V491" s="88">
        <f t="shared" si="45"/>
        <v>0</v>
      </c>
      <c r="W491" s="88">
        <f>IF(V491&gt;0,(V491*'Checklist Parameters'!$H$35),0)</f>
        <v>0</v>
      </c>
      <c r="X491" s="85">
        <f t="shared" si="46"/>
        <v>0</v>
      </c>
      <c r="Y491" s="148">
        <f>IF('Checklist Parameters'!$H$102&lt;&gt;"",(I491/43560)*'Checklist Parameters'!$H$102,"N/A")</f>
        <v>0</v>
      </c>
      <c r="Z491" s="154" t="str">
        <f>IF('Checklist Parameters'!$H$58&lt;&gt;"",((I491*'Checklist Parameters'!$H$58)*'Checklist Parameters'!$H$35)/1000,"N/A")</f>
        <v>N/A</v>
      </c>
      <c r="AA491" s="154">
        <f>IF('Checklist Parameters'!$H$101&lt;&gt;"",IFERROR(I491/'Checklist Parameters'!$H$101,0),"N/A")</f>
        <v>0</v>
      </c>
      <c r="AB491" s="148" t="str">
        <f>IF('Checklist Parameters'!$H$43&lt;&gt;"",(I491*'Checklist Parameters'!$H$43)/1000,"N/A")</f>
        <v>N/A</v>
      </c>
      <c r="AC491" s="85">
        <f>IF('Checklist Parameters'!$H$16="",$X491,IF(AND('Checklist Parameters'!$H$16&lt;$X491,'Checklist Parameters'!$H$16&gt;=3),'Checklist Parameters'!$H$16,IF(AND('Checklist Parameters'!$H$16&lt;$X491,'Checklist Parameters'!$H$16&lt;3),0,$X491)))</f>
        <v>0</v>
      </c>
      <c r="AD491" s="85" t="str">
        <f>IF(AND(I491&lt;'Checklist Parameters'!$H$22,$I491&lt;&gt;0),"Y","")</f>
        <v/>
      </c>
      <c r="AE491" s="85" t="str">
        <f>IF($AD491="Y",0,IF('Checklist Parameters'!$H$25="","&lt;no limit&gt;",ROUNDDOWN((($I491-'Checklist Parameters'!$H$24)/'Checklist Parameters'!$H$25)+1,0)))</f>
        <v>&lt;no limit&gt;</v>
      </c>
      <c r="AF491" s="174">
        <f t="shared" si="47"/>
        <v>0</v>
      </c>
      <c r="AG491" s="85">
        <f t="shared" si="42"/>
        <v>0</v>
      </c>
    </row>
    <row r="492" spans="1:33" ht="15">
      <c r="A492" s="393"/>
      <c r="B492" s="393"/>
      <c r="C492" s="393"/>
      <c r="D492" s="393"/>
      <c r="E492" s="393"/>
      <c r="F492" s="393"/>
      <c r="G492" s="393"/>
      <c r="H492" s="394"/>
      <c r="I492" s="394"/>
      <c r="J492" s="394"/>
      <c r="K492" s="394"/>
      <c r="L492" s="394"/>
      <c r="M492" s="394"/>
      <c r="N492" s="313">
        <f>IF(IF(I492&lt;'Checklist Parameters'!$H$22,0,($I492-$L492))&lt;0,0,IF(I492&lt;'Checklist Parameters'!$H$22,0,($I492-$L492)))</f>
        <v>0</v>
      </c>
      <c r="O492" s="394"/>
      <c r="P492" s="395"/>
      <c r="Q492" s="316">
        <f t="shared" si="43"/>
        <v>0</v>
      </c>
      <c r="R492" s="87">
        <f t="shared" si="44"/>
        <v>0</v>
      </c>
      <c r="S492" s="87">
        <f>IF('Checklist Parameters'!$H$60&lt;0.2,0.2,'Checklist Parameters'!$H$60)</f>
        <v>0.72</v>
      </c>
      <c r="T492" s="88">
        <f>IF($O492="",IF('Checklist District ID'!$C$43="Y",MAX($R492:$S492)*$I492,SUM($R492:$S492)*$I492),IF(O492&gt;0,Q492*S492))</f>
        <v>0</v>
      </c>
      <c r="U492" s="88">
        <f>IF(Q492&gt;0,((I492-T492)*'Formula Matrix'!$E$39),0)</f>
        <v>0</v>
      </c>
      <c r="V492" s="88">
        <f t="shared" si="45"/>
        <v>0</v>
      </c>
      <c r="W492" s="88">
        <f>IF(V492&gt;0,(V492*'Checklist Parameters'!$H$35),0)</f>
        <v>0</v>
      </c>
      <c r="X492" s="85">
        <f t="shared" si="46"/>
        <v>0</v>
      </c>
      <c r="Y492" s="148">
        <f>IF('Checklist Parameters'!$H$102&lt;&gt;"",(I492/43560)*'Checklist Parameters'!$H$102,"N/A")</f>
        <v>0</v>
      </c>
      <c r="Z492" s="154" t="str">
        <f>IF('Checklist Parameters'!$H$58&lt;&gt;"",((I492*'Checklist Parameters'!$H$58)*'Checklist Parameters'!$H$35)/1000,"N/A")</f>
        <v>N/A</v>
      </c>
      <c r="AA492" s="154">
        <f>IF('Checklist Parameters'!$H$101&lt;&gt;"",IFERROR(I492/'Checklist Parameters'!$H$101,0),"N/A")</f>
        <v>0</v>
      </c>
      <c r="AB492" s="148" t="str">
        <f>IF('Checklist Parameters'!$H$43&lt;&gt;"",(I492*'Checklist Parameters'!$H$43)/1000,"N/A")</f>
        <v>N/A</v>
      </c>
      <c r="AC492" s="85">
        <f>IF('Checklist Parameters'!$H$16="",$X492,IF(AND('Checklist Parameters'!$H$16&lt;$X492,'Checklist Parameters'!$H$16&gt;=3),'Checklist Parameters'!$H$16,IF(AND('Checklist Parameters'!$H$16&lt;$X492,'Checklist Parameters'!$H$16&lt;3),0,$X492)))</f>
        <v>0</v>
      </c>
      <c r="AD492" s="85" t="str">
        <f>IF(AND(I492&lt;'Checklist Parameters'!$H$22,$I492&lt;&gt;0),"Y","")</f>
        <v/>
      </c>
      <c r="AE492" s="85" t="str">
        <f>IF($AD492="Y",0,IF('Checklist Parameters'!$H$25="","&lt;no limit&gt;",ROUNDDOWN((($I492-'Checklist Parameters'!$H$24)/'Checklist Parameters'!$H$25)+1,0)))</f>
        <v>&lt;no limit&gt;</v>
      </c>
      <c r="AF492" s="174">
        <f t="shared" si="47"/>
        <v>0</v>
      </c>
      <c r="AG492" s="85">
        <f t="shared" si="42"/>
        <v>0</v>
      </c>
    </row>
    <row r="493" spans="1:33" ht="15">
      <c r="A493" s="393"/>
      <c r="B493" s="393"/>
      <c r="C493" s="393"/>
      <c r="D493" s="393"/>
      <c r="E493" s="393"/>
      <c r="F493" s="393"/>
      <c r="G493" s="393"/>
      <c r="H493" s="394"/>
      <c r="I493" s="394"/>
      <c r="J493" s="394"/>
      <c r="K493" s="394"/>
      <c r="L493" s="394"/>
      <c r="M493" s="394"/>
      <c r="N493" s="313">
        <f>IF(IF(I493&lt;'Checklist Parameters'!$H$22,0,($I493-$L493))&lt;0,0,IF(I493&lt;'Checklist Parameters'!$H$22,0,($I493-$L493)))</f>
        <v>0</v>
      </c>
      <c r="O493" s="394"/>
      <c r="P493" s="395"/>
      <c r="Q493" s="316">
        <f t="shared" si="43"/>
        <v>0</v>
      </c>
      <c r="R493" s="87">
        <f t="shared" si="44"/>
        <v>0</v>
      </c>
      <c r="S493" s="87">
        <f>IF('Checklist Parameters'!$H$60&lt;0.2,0.2,'Checklist Parameters'!$H$60)</f>
        <v>0.72</v>
      </c>
      <c r="T493" s="88">
        <f>IF($O493="",IF('Checklist District ID'!$C$43="Y",MAX($R493:$S493)*$I493,SUM($R493:$S493)*$I493),IF(O493&gt;0,Q493*S493))</f>
        <v>0</v>
      </c>
      <c r="U493" s="88">
        <f>IF(Q493&gt;0,((I493-T493)*'Formula Matrix'!$E$39),0)</f>
        <v>0</v>
      </c>
      <c r="V493" s="88">
        <f t="shared" si="45"/>
        <v>0</v>
      </c>
      <c r="W493" s="88">
        <f>IF(V493&gt;0,(V493*'Checklist Parameters'!$H$35),0)</f>
        <v>0</v>
      </c>
      <c r="X493" s="85">
        <f t="shared" si="46"/>
        <v>0</v>
      </c>
      <c r="Y493" s="148">
        <f>IF('Checklist Parameters'!$H$102&lt;&gt;"",(I493/43560)*'Checklist Parameters'!$H$102,"N/A")</f>
        <v>0</v>
      </c>
      <c r="Z493" s="154" t="str">
        <f>IF('Checklist Parameters'!$H$58&lt;&gt;"",((I493*'Checklist Parameters'!$H$58)*'Checklist Parameters'!$H$35)/1000,"N/A")</f>
        <v>N/A</v>
      </c>
      <c r="AA493" s="154">
        <f>IF('Checklist Parameters'!$H$101&lt;&gt;"",IFERROR(I493/'Checklist Parameters'!$H$101,0),"N/A")</f>
        <v>0</v>
      </c>
      <c r="AB493" s="148" t="str">
        <f>IF('Checklist Parameters'!$H$43&lt;&gt;"",(I493*'Checklist Parameters'!$H$43)/1000,"N/A")</f>
        <v>N/A</v>
      </c>
      <c r="AC493" s="85">
        <f>IF('Checklist Parameters'!$H$16="",$X493,IF(AND('Checklist Parameters'!$H$16&lt;$X493,'Checklist Parameters'!$H$16&gt;=3),'Checklist Parameters'!$H$16,IF(AND('Checklist Parameters'!$H$16&lt;$X493,'Checklist Parameters'!$H$16&lt;3),0,$X493)))</f>
        <v>0</v>
      </c>
      <c r="AD493" s="85" t="str">
        <f>IF(AND(I493&lt;'Checklist Parameters'!$H$22,$I493&lt;&gt;0),"Y","")</f>
        <v/>
      </c>
      <c r="AE493" s="85" t="str">
        <f>IF($AD493="Y",0,IF('Checklist Parameters'!$H$25="","&lt;no limit&gt;",ROUNDDOWN((($I493-'Checklist Parameters'!$H$24)/'Checklist Parameters'!$H$25)+1,0)))</f>
        <v>&lt;no limit&gt;</v>
      </c>
      <c r="AF493" s="174">
        <f t="shared" si="47"/>
        <v>0</v>
      </c>
      <c r="AG493" s="85">
        <f t="shared" si="42"/>
        <v>0</v>
      </c>
    </row>
    <row r="494" spans="1:33" ht="15">
      <c r="A494" s="393"/>
      <c r="B494" s="393"/>
      <c r="C494" s="393"/>
      <c r="D494" s="393"/>
      <c r="E494" s="393"/>
      <c r="F494" s="393"/>
      <c r="G494" s="393"/>
      <c r="H494" s="394"/>
      <c r="I494" s="394"/>
      <c r="J494" s="394"/>
      <c r="K494" s="394"/>
      <c r="L494" s="394"/>
      <c r="M494" s="394"/>
      <c r="N494" s="313">
        <f>IF(IF(I494&lt;'Checklist Parameters'!$H$22,0,($I494-$L494))&lt;0,0,IF(I494&lt;'Checklist Parameters'!$H$22,0,($I494-$L494)))</f>
        <v>0</v>
      </c>
      <c r="O494" s="394"/>
      <c r="P494" s="395"/>
      <c r="Q494" s="316">
        <f t="shared" si="43"/>
        <v>0</v>
      </c>
      <c r="R494" s="87">
        <f t="shared" si="44"/>
        <v>0</v>
      </c>
      <c r="S494" s="87">
        <f>IF('Checklist Parameters'!$H$60&lt;0.2,0.2,'Checklist Parameters'!$H$60)</f>
        <v>0.72</v>
      </c>
      <c r="T494" s="88">
        <f>IF($O494="",IF('Checklist District ID'!$C$43="Y",MAX($R494:$S494)*$I494,SUM($R494:$S494)*$I494),IF(O494&gt;0,Q494*S494))</f>
        <v>0</v>
      </c>
      <c r="U494" s="88">
        <f>IF(Q494&gt;0,((I494-T494)*'Formula Matrix'!$E$39),0)</f>
        <v>0</v>
      </c>
      <c r="V494" s="88">
        <f t="shared" si="45"/>
        <v>0</v>
      </c>
      <c r="W494" s="88">
        <f>IF(V494&gt;0,(V494*'Checklist Parameters'!$H$35),0)</f>
        <v>0</v>
      </c>
      <c r="X494" s="85">
        <f t="shared" si="46"/>
        <v>0</v>
      </c>
      <c r="Y494" s="148">
        <f>IF('Checklist Parameters'!$H$102&lt;&gt;"",(I494/43560)*'Checklist Parameters'!$H$102,"N/A")</f>
        <v>0</v>
      </c>
      <c r="Z494" s="154" t="str">
        <f>IF('Checklist Parameters'!$H$58&lt;&gt;"",((I494*'Checklist Parameters'!$H$58)*'Checklist Parameters'!$H$35)/1000,"N/A")</f>
        <v>N/A</v>
      </c>
      <c r="AA494" s="154">
        <f>IF('Checklist Parameters'!$H$101&lt;&gt;"",IFERROR(I494/'Checklist Parameters'!$H$101,0),"N/A")</f>
        <v>0</v>
      </c>
      <c r="AB494" s="148" t="str">
        <f>IF('Checklist Parameters'!$H$43&lt;&gt;"",(I494*'Checklist Parameters'!$H$43)/1000,"N/A")</f>
        <v>N/A</v>
      </c>
      <c r="AC494" s="85">
        <f>IF('Checklist Parameters'!$H$16="",$X494,IF(AND('Checklist Parameters'!$H$16&lt;$X494,'Checklist Parameters'!$H$16&gt;=3),'Checklist Parameters'!$H$16,IF(AND('Checklist Parameters'!$H$16&lt;$X494,'Checklist Parameters'!$H$16&lt;3),0,$X494)))</f>
        <v>0</v>
      </c>
      <c r="AD494" s="85" t="str">
        <f>IF(AND(I494&lt;'Checklist Parameters'!$H$22,$I494&lt;&gt;0),"Y","")</f>
        <v/>
      </c>
      <c r="AE494" s="85" t="str">
        <f>IF($AD494="Y",0,IF('Checklist Parameters'!$H$25="","&lt;no limit&gt;",ROUNDDOWN((($I494-'Checklist Parameters'!$H$24)/'Checklist Parameters'!$H$25)+1,0)))</f>
        <v>&lt;no limit&gt;</v>
      </c>
      <c r="AF494" s="174">
        <f t="shared" si="47"/>
        <v>0</v>
      </c>
      <c r="AG494" s="85">
        <f t="shared" si="42"/>
        <v>0</v>
      </c>
    </row>
    <row r="495" spans="1:33" ht="15">
      <c r="A495" s="393"/>
      <c r="B495" s="393"/>
      <c r="C495" s="393"/>
      <c r="D495" s="393"/>
      <c r="E495" s="393"/>
      <c r="F495" s="393"/>
      <c r="G495" s="393"/>
      <c r="H495" s="394"/>
      <c r="I495" s="394"/>
      <c r="J495" s="394"/>
      <c r="K495" s="394"/>
      <c r="L495" s="394"/>
      <c r="M495" s="394"/>
      <c r="N495" s="313">
        <f>IF(IF(I495&lt;'Checklist Parameters'!$H$22,0,($I495-$L495))&lt;0,0,IF(I495&lt;'Checklist Parameters'!$H$22,0,($I495-$L495)))</f>
        <v>0</v>
      </c>
      <c r="O495" s="394"/>
      <c r="P495" s="395"/>
      <c r="Q495" s="316">
        <f t="shared" si="43"/>
        <v>0</v>
      </c>
      <c r="R495" s="87">
        <f t="shared" si="44"/>
        <v>0</v>
      </c>
      <c r="S495" s="87">
        <f>IF('Checklist Parameters'!$H$60&lt;0.2,0.2,'Checklist Parameters'!$H$60)</f>
        <v>0.72</v>
      </c>
      <c r="T495" s="88">
        <f>IF($O495="",IF('Checklist District ID'!$C$43="Y",MAX($R495:$S495)*$I495,SUM($R495:$S495)*$I495),IF(O495&gt;0,Q495*S495))</f>
        <v>0</v>
      </c>
      <c r="U495" s="88">
        <f>IF(Q495&gt;0,((I495-T495)*'Formula Matrix'!$E$39),0)</f>
        <v>0</v>
      </c>
      <c r="V495" s="88">
        <f t="shared" si="45"/>
        <v>0</v>
      </c>
      <c r="W495" s="88">
        <f>IF(V495&gt;0,(V495*'Checklist Parameters'!$H$35),0)</f>
        <v>0</v>
      </c>
      <c r="X495" s="85">
        <f t="shared" si="46"/>
        <v>0</v>
      </c>
      <c r="Y495" s="148">
        <f>IF('Checklist Parameters'!$H$102&lt;&gt;"",(I495/43560)*'Checklist Parameters'!$H$102,"N/A")</f>
        <v>0</v>
      </c>
      <c r="Z495" s="154" t="str">
        <f>IF('Checklist Parameters'!$H$58&lt;&gt;"",((I495*'Checklist Parameters'!$H$58)*'Checklist Parameters'!$H$35)/1000,"N/A")</f>
        <v>N/A</v>
      </c>
      <c r="AA495" s="154">
        <f>IF('Checklist Parameters'!$H$101&lt;&gt;"",IFERROR(I495/'Checklist Parameters'!$H$101,0),"N/A")</f>
        <v>0</v>
      </c>
      <c r="AB495" s="148" t="str">
        <f>IF('Checklist Parameters'!$H$43&lt;&gt;"",(I495*'Checklist Parameters'!$H$43)/1000,"N/A")</f>
        <v>N/A</v>
      </c>
      <c r="AC495" s="85">
        <f>IF('Checklist Parameters'!$H$16="",$X495,IF(AND('Checklist Parameters'!$H$16&lt;$X495,'Checklist Parameters'!$H$16&gt;=3),'Checklist Parameters'!$H$16,IF(AND('Checklist Parameters'!$H$16&lt;$X495,'Checklist Parameters'!$H$16&lt;3),0,$X495)))</f>
        <v>0</v>
      </c>
      <c r="AD495" s="85" t="str">
        <f>IF(AND(I495&lt;'Checklist Parameters'!$H$22,$I495&lt;&gt;0),"Y","")</f>
        <v/>
      </c>
      <c r="AE495" s="85" t="str">
        <f>IF($AD495="Y",0,IF('Checklist Parameters'!$H$25="","&lt;no limit&gt;",ROUNDDOWN((($I495-'Checklist Parameters'!$H$24)/'Checklist Parameters'!$H$25)+1,0)))</f>
        <v>&lt;no limit&gt;</v>
      </c>
      <c r="AF495" s="174">
        <f t="shared" si="47"/>
        <v>0</v>
      </c>
      <c r="AG495" s="85">
        <f t="shared" si="42"/>
        <v>0</v>
      </c>
    </row>
    <row r="496" spans="1:33" ht="15">
      <c r="A496" s="393"/>
      <c r="B496" s="393"/>
      <c r="C496" s="393"/>
      <c r="D496" s="393"/>
      <c r="E496" s="393"/>
      <c r="F496" s="393"/>
      <c r="G496" s="393"/>
      <c r="H496" s="394"/>
      <c r="I496" s="394"/>
      <c r="J496" s="394"/>
      <c r="K496" s="394"/>
      <c r="L496" s="394"/>
      <c r="M496" s="394"/>
      <c r="N496" s="313">
        <f>IF(IF(I496&lt;'Checklist Parameters'!$H$22,0,($I496-$L496))&lt;0,0,IF(I496&lt;'Checklist Parameters'!$H$22,0,($I496-$L496)))</f>
        <v>0</v>
      </c>
      <c r="O496" s="394"/>
      <c r="P496" s="395"/>
      <c r="Q496" s="316">
        <f t="shared" si="43"/>
        <v>0</v>
      </c>
      <c r="R496" s="87">
        <f t="shared" si="44"/>
        <v>0</v>
      </c>
      <c r="S496" s="87">
        <f>IF('Checklist Parameters'!$H$60&lt;0.2,0.2,'Checklist Parameters'!$H$60)</f>
        <v>0.72</v>
      </c>
      <c r="T496" s="88">
        <f>IF($O496="",IF('Checklist District ID'!$C$43="Y",MAX($R496:$S496)*$I496,SUM($R496:$S496)*$I496),IF(O496&gt;0,Q496*S496))</f>
        <v>0</v>
      </c>
      <c r="U496" s="88">
        <f>IF(Q496&gt;0,((I496-T496)*'Formula Matrix'!$E$39),0)</f>
        <v>0</v>
      </c>
      <c r="V496" s="88">
        <f t="shared" si="45"/>
        <v>0</v>
      </c>
      <c r="W496" s="88">
        <f>IF(V496&gt;0,(V496*'Checklist Parameters'!$H$35),0)</f>
        <v>0</v>
      </c>
      <c r="X496" s="85">
        <f t="shared" si="46"/>
        <v>0</v>
      </c>
      <c r="Y496" s="148">
        <f>IF('Checklist Parameters'!$H$102&lt;&gt;"",(I496/43560)*'Checklist Parameters'!$H$102,"N/A")</f>
        <v>0</v>
      </c>
      <c r="Z496" s="154" t="str">
        <f>IF('Checklist Parameters'!$H$58&lt;&gt;"",((I496*'Checklist Parameters'!$H$58)*'Checklist Parameters'!$H$35)/1000,"N/A")</f>
        <v>N/A</v>
      </c>
      <c r="AA496" s="154">
        <f>IF('Checklist Parameters'!$H$101&lt;&gt;"",IFERROR(I496/'Checklist Parameters'!$H$101,0),"N/A")</f>
        <v>0</v>
      </c>
      <c r="AB496" s="148" t="str">
        <f>IF('Checklist Parameters'!$H$43&lt;&gt;"",(I496*'Checklist Parameters'!$H$43)/1000,"N/A")</f>
        <v>N/A</v>
      </c>
      <c r="AC496" s="85">
        <f>IF('Checklist Parameters'!$H$16="",$X496,IF(AND('Checklist Parameters'!$H$16&lt;$X496,'Checklist Parameters'!$H$16&gt;=3),'Checklist Parameters'!$H$16,IF(AND('Checklist Parameters'!$H$16&lt;$X496,'Checklist Parameters'!$H$16&lt;3),0,$X496)))</f>
        <v>0</v>
      </c>
      <c r="AD496" s="85" t="str">
        <f>IF(AND(I496&lt;'Checklist Parameters'!$H$22,$I496&lt;&gt;0),"Y","")</f>
        <v/>
      </c>
      <c r="AE496" s="85" t="str">
        <f>IF($AD496="Y",0,IF('Checklist Parameters'!$H$25="","&lt;no limit&gt;",ROUNDDOWN((($I496-'Checklist Parameters'!$H$24)/'Checklist Parameters'!$H$25)+1,0)))</f>
        <v>&lt;no limit&gt;</v>
      </c>
      <c r="AF496" s="174">
        <f t="shared" si="47"/>
        <v>0</v>
      </c>
      <c r="AG496" s="85">
        <f t="shared" si="42"/>
        <v>0</v>
      </c>
    </row>
    <row r="497" spans="1:33" ht="15">
      <c r="A497" s="393"/>
      <c r="B497" s="393"/>
      <c r="C497" s="393"/>
      <c r="D497" s="393"/>
      <c r="E497" s="393"/>
      <c r="F497" s="393"/>
      <c r="G497" s="393"/>
      <c r="H497" s="394"/>
      <c r="I497" s="394"/>
      <c r="J497" s="394"/>
      <c r="K497" s="394"/>
      <c r="L497" s="394"/>
      <c r="M497" s="394"/>
      <c r="N497" s="313">
        <f>IF(IF(I497&lt;'Checklist Parameters'!$H$22,0,($I497-$L497))&lt;0,0,IF(I497&lt;'Checklist Parameters'!$H$22,0,($I497-$L497)))</f>
        <v>0</v>
      </c>
      <c r="O497" s="394"/>
      <c r="P497" s="395"/>
      <c r="Q497" s="316">
        <f t="shared" si="43"/>
        <v>0</v>
      </c>
      <c r="R497" s="87">
        <f t="shared" si="44"/>
        <v>0</v>
      </c>
      <c r="S497" s="87">
        <f>IF('Checklist Parameters'!$H$60&lt;0.2,0.2,'Checklist Parameters'!$H$60)</f>
        <v>0.72</v>
      </c>
      <c r="T497" s="88">
        <f>IF($O497="",IF('Checklist District ID'!$C$43="Y",MAX($R497:$S497)*$I497,SUM($R497:$S497)*$I497),IF(O497&gt;0,Q497*S497))</f>
        <v>0</v>
      </c>
      <c r="U497" s="88">
        <f>IF(Q497&gt;0,((I497-T497)*'Formula Matrix'!$E$39),0)</f>
        <v>0</v>
      </c>
      <c r="V497" s="88">
        <f t="shared" si="45"/>
        <v>0</v>
      </c>
      <c r="W497" s="88">
        <f>IF(V497&gt;0,(V497*'Checklist Parameters'!$H$35),0)</f>
        <v>0</v>
      </c>
      <c r="X497" s="85">
        <f t="shared" si="46"/>
        <v>0</v>
      </c>
      <c r="Y497" s="148">
        <f>IF('Checklist Parameters'!$H$102&lt;&gt;"",(I497/43560)*'Checklist Parameters'!$H$102,"N/A")</f>
        <v>0</v>
      </c>
      <c r="Z497" s="154" t="str">
        <f>IF('Checklist Parameters'!$H$58&lt;&gt;"",((I497*'Checklist Parameters'!$H$58)*'Checklist Parameters'!$H$35)/1000,"N/A")</f>
        <v>N/A</v>
      </c>
      <c r="AA497" s="154">
        <f>IF('Checklist Parameters'!$H$101&lt;&gt;"",IFERROR(I497/'Checklist Parameters'!$H$101,0),"N/A")</f>
        <v>0</v>
      </c>
      <c r="AB497" s="148" t="str">
        <f>IF('Checklist Parameters'!$H$43&lt;&gt;"",(I497*'Checklist Parameters'!$H$43)/1000,"N/A")</f>
        <v>N/A</v>
      </c>
      <c r="AC497" s="85">
        <f>IF('Checklist Parameters'!$H$16="",$X497,IF(AND('Checklist Parameters'!$H$16&lt;$X497,'Checklist Parameters'!$H$16&gt;=3),'Checklist Parameters'!$H$16,IF(AND('Checklist Parameters'!$H$16&lt;$X497,'Checklist Parameters'!$H$16&lt;3),0,$X497)))</f>
        <v>0</v>
      </c>
      <c r="AD497" s="85" t="str">
        <f>IF(AND(I497&lt;'Checklist Parameters'!$H$22,$I497&lt;&gt;0),"Y","")</f>
        <v/>
      </c>
      <c r="AE497" s="85" t="str">
        <f>IF($AD497="Y",0,IF('Checklist Parameters'!$H$25="","&lt;no limit&gt;",ROUNDDOWN((($I497-'Checklist Parameters'!$H$24)/'Checklist Parameters'!$H$25)+1,0)))</f>
        <v>&lt;no limit&gt;</v>
      </c>
      <c r="AF497" s="174">
        <f t="shared" si="47"/>
        <v>0</v>
      </c>
      <c r="AG497" s="85">
        <f t="shared" si="42"/>
        <v>0</v>
      </c>
    </row>
    <row r="498" spans="1:33" ht="15">
      <c r="A498" s="393"/>
      <c r="B498" s="393"/>
      <c r="C498" s="393"/>
      <c r="D498" s="393"/>
      <c r="E498" s="393"/>
      <c r="F498" s="393"/>
      <c r="G498" s="393"/>
      <c r="H498" s="394"/>
      <c r="I498" s="394"/>
      <c r="J498" s="394"/>
      <c r="K498" s="394"/>
      <c r="L498" s="394"/>
      <c r="M498" s="394"/>
      <c r="N498" s="313">
        <f>IF(IF(I498&lt;'Checklist Parameters'!$H$22,0,($I498-$L498))&lt;0,0,IF(I498&lt;'Checklist Parameters'!$H$22,0,($I498-$L498)))</f>
        <v>0</v>
      </c>
      <c r="O498" s="394"/>
      <c r="P498" s="395"/>
      <c r="Q498" s="316">
        <f t="shared" si="43"/>
        <v>0</v>
      </c>
      <c r="R498" s="87">
        <f t="shared" si="44"/>
        <v>0</v>
      </c>
      <c r="S498" s="87">
        <f>IF('Checklist Parameters'!$H$60&lt;0.2,0.2,'Checklist Parameters'!$H$60)</f>
        <v>0.72</v>
      </c>
      <c r="T498" s="88">
        <f>IF($O498="",IF('Checklist District ID'!$C$43="Y",MAX($R498:$S498)*$I498,SUM($R498:$S498)*$I498),IF(O498&gt;0,Q498*S498))</f>
        <v>0</v>
      </c>
      <c r="U498" s="88">
        <f>IF(Q498&gt;0,((I498-T498)*'Formula Matrix'!$E$39),0)</f>
        <v>0</v>
      </c>
      <c r="V498" s="88">
        <f t="shared" si="45"/>
        <v>0</v>
      </c>
      <c r="W498" s="88">
        <f>IF(V498&gt;0,(V498*'Checklist Parameters'!$H$35),0)</f>
        <v>0</v>
      </c>
      <c r="X498" s="85">
        <f t="shared" si="46"/>
        <v>0</v>
      </c>
      <c r="Y498" s="148">
        <f>IF('Checklist Parameters'!$H$102&lt;&gt;"",(I498/43560)*'Checklist Parameters'!$H$102,"N/A")</f>
        <v>0</v>
      </c>
      <c r="Z498" s="154" t="str">
        <f>IF('Checklist Parameters'!$H$58&lt;&gt;"",((I498*'Checklist Parameters'!$H$58)*'Checklist Parameters'!$H$35)/1000,"N/A")</f>
        <v>N/A</v>
      </c>
      <c r="AA498" s="154">
        <f>IF('Checklist Parameters'!$H$101&lt;&gt;"",IFERROR(I498/'Checklist Parameters'!$H$101,0),"N/A")</f>
        <v>0</v>
      </c>
      <c r="AB498" s="148" t="str">
        <f>IF('Checklist Parameters'!$H$43&lt;&gt;"",(I498*'Checklist Parameters'!$H$43)/1000,"N/A")</f>
        <v>N/A</v>
      </c>
      <c r="AC498" s="85">
        <f>IF('Checklist Parameters'!$H$16="",$X498,IF(AND('Checklist Parameters'!$H$16&lt;$X498,'Checklist Parameters'!$H$16&gt;=3),'Checklist Parameters'!$H$16,IF(AND('Checklist Parameters'!$H$16&lt;$X498,'Checklist Parameters'!$H$16&lt;3),0,$X498)))</f>
        <v>0</v>
      </c>
      <c r="AD498" s="85" t="str">
        <f>IF(AND(I498&lt;'Checklist Parameters'!$H$22,$I498&lt;&gt;0),"Y","")</f>
        <v/>
      </c>
      <c r="AE498" s="85" t="str">
        <f>IF($AD498="Y",0,IF('Checklist Parameters'!$H$25="","&lt;no limit&gt;",ROUNDDOWN((($I498-'Checklist Parameters'!$H$24)/'Checklist Parameters'!$H$25)+1,0)))</f>
        <v>&lt;no limit&gt;</v>
      </c>
      <c r="AF498" s="174">
        <f t="shared" si="47"/>
        <v>0</v>
      </c>
      <c r="AG498" s="85">
        <f t="shared" si="42"/>
        <v>0</v>
      </c>
    </row>
    <row r="499" spans="1:33" ht="15">
      <c r="A499" s="393"/>
      <c r="B499" s="393"/>
      <c r="C499" s="393"/>
      <c r="D499" s="393"/>
      <c r="E499" s="393"/>
      <c r="F499" s="393"/>
      <c r="G499" s="393"/>
      <c r="H499" s="394"/>
      <c r="I499" s="394"/>
      <c r="J499" s="394"/>
      <c r="K499" s="394"/>
      <c r="L499" s="394"/>
      <c r="M499" s="394"/>
      <c r="N499" s="313">
        <f>IF(IF(I499&lt;'Checklist Parameters'!$H$22,0,($I499-$L499))&lt;0,0,IF(I499&lt;'Checklist Parameters'!$H$22,0,($I499-$L499)))</f>
        <v>0</v>
      </c>
      <c r="O499" s="394"/>
      <c r="P499" s="395"/>
      <c r="Q499" s="316">
        <f t="shared" si="43"/>
        <v>0</v>
      </c>
      <c r="R499" s="87">
        <f t="shared" si="44"/>
        <v>0</v>
      </c>
      <c r="S499" s="87">
        <f>IF('Checklist Parameters'!$H$60&lt;0.2,0.2,'Checklist Parameters'!$H$60)</f>
        <v>0.72</v>
      </c>
      <c r="T499" s="88">
        <f>IF($O499="",IF('Checklist District ID'!$C$43="Y",MAX($R499:$S499)*$I499,SUM($R499:$S499)*$I499),IF(O499&gt;0,Q499*S499))</f>
        <v>0</v>
      </c>
      <c r="U499" s="88">
        <f>IF(Q499&gt;0,((I499-T499)*'Formula Matrix'!$E$39),0)</f>
        <v>0</v>
      </c>
      <c r="V499" s="88">
        <f t="shared" si="45"/>
        <v>0</v>
      </c>
      <c r="W499" s="88">
        <f>IF(V499&gt;0,(V499*'Checklist Parameters'!$H$35),0)</f>
        <v>0</v>
      </c>
      <c r="X499" s="85">
        <f t="shared" si="46"/>
        <v>0</v>
      </c>
      <c r="Y499" s="148">
        <f>IF('Checklist Parameters'!$H$102&lt;&gt;"",(I499/43560)*'Checklist Parameters'!$H$102,"N/A")</f>
        <v>0</v>
      </c>
      <c r="Z499" s="154" t="str">
        <f>IF('Checklist Parameters'!$H$58&lt;&gt;"",((I499*'Checklist Parameters'!$H$58)*'Checklist Parameters'!$H$35)/1000,"N/A")</f>
        <v>N/A</v>
      </c>
      <c r="AA499" s="154">
        <f>IF('Checklist Parameters'!$H$101&lt;&gt;"",IFERROR(I499/'Checklist Parameters'!$H$101,0),"N/A")</f>
        <v>0</v>
      </c>
      <c r="AB499" s="148" t="str">
        <f>IF('Checklist Parameters'!$H$43&lt;&gt;"",(I499*'Checklist Parameters'!$H$43)/1000,"N/A")</f>
        <v>N/A</v>
      </c>
      <c r="AC499" s="85">
        <f>IF('Checklist Parameters'!$H$16="",$X499,IF(AND('Checklist Parameters'!$H$16&lt;$X499,'Checklist Parameters'!$H$16&gt;=3),'Checklist Parameters'!$H$16,IF(AND('Checklist Parameters'!$H$16&lt;$X499,'Checklist Parameters'!$H$16&lt;3),0,$X499)))</f>
        <v>0</v>
      </c>
      <c r="AD499" s="85" t="str">
        <f>IF(AND(I499&lt;'Checklist Parameters'!$H$22,$I499&lt;&gt;0),"Y","")</f>
        <v/>
      </c>
      <c r="AE499" s="85" t="str">
        <f>IF($AD499="Y",0,IF('Checklist Parameters'!$H$25="","&lt;no limit&gt;",ROUNDDOWN((($I499-'Checklist Parameters'!$H$24)/'Checklist Parameters'!$H$25)+1,0)))</f>
        <v>&lt;no limit&gt;</v>
      </c>
      <c r="AF499" s="174">
        <f t="shared" si="47"/>
        <v>0</v>
      </c>
      <c r="AG499" s="85">
        <f t="shared" si="42"/>
        <v>0</v>
      </c>
    </row>
    <row r="500" spans="1:33" ht="15">
      <c r="A500" s="393"/>
      <c r="B500" s="393"/>
      <c r="C500" s="393"/>
      <c r="D500" s="393"/>
      <c r="E500" s="393"/>
      <c r="F500" s="393"/>
      <c r="G500" s="393"/>
      <c r="H500" s="394"/>
      <c r="I500" s="394"/>
      <c r="J500" s="394"/>
      <c r="K500" s="394"/>
      <c r="L500" s="394"/>
      <c r="M500" s="394"/>
      <c r="N500" s="313">
        <f>IF(IF(I500&lt;'Checklist Parameters'!$H$22,0,($I500-$L500))&lt;0,0,IF(I500&lt;'Checklist Parameters'!$H$22,0,($I500-$L500)))</f>
        <v>0</v>
      </c>
      <c r="O500" s="394"/>
      <c r="P500" s="395"/>
      <c r="Q500" s="316">
        <f t="shared" si="43"/>
        <v>0</v>
      </c>
      <c r="R500" s="87">
        <f t="shared" si="44"/>
        <v>0</v>
      </c>
      <c r="S500" s="87">
        <f>IF('Checklist Parameters'!$H$60&lt;0.2,0.2,'Checklist Parameters'!$H$60)</f>
        <v>0.72</v>
      </c>
      <c r="T500" s="88">
        <f>IF($O500="",IF('Checklist District ID'!$C$43="Y",MAX($R500:$S500)*$I500,SUM($R500:$S500)*$I500),IF(O500&gt;0,Q500*S500))</f>
        <v>0</v>
      </c>
      <c r="U500" s="88">
        <f>IF(Q500&gt;0,((I500-T500)*'Formula Matrix'!$E$39),0)</f>
        <v>0</v>
      </c>
      <c r="V500" s="88">
        <f t="shared" si="45"/>
        <v>0</v>
      </c>
      <c r="W500" s="88">
        <f>IF(V500&gt;0,(V500*'Checklist Parameters'!$H$35),0)</f>
        <v>0</v>
      </c>
      <c r="X500" s="85">
        <f t="shared" si="46"/>
        <v>0</v>
      </c>
      <c r="Y500" s="148">
        <f>IF('Checklist Parameters'!$H$102&lt;&gt;"",(I500/43560)*'Checklist Parameters'!$H$102,"N/A")</f>
        <v>0</v>
      </c>
      <c r="Z500" s="154" t="str">
        <f>IF('Checklist Parameters'!$H$58&lt;&gt;"",((I500*'Checklist Parameters'!$H$58)*'Checklist Parameters'!$H$35)/1000,"N/A")</f>
        <v>N/A</v>
      </c>
      <c r="AA500" s="154">
        <f>IF('Checklist Parameters'!$H$101&lt;&gt;"",IFERROR(I500/'Checklist Parameters'!$H$101,0),"N/A")</f>
        <v>0</v>
      </c>
      <c r="AB500" s="148" t="str">
        <f>IF('Checklist Parameters'!$H$43&lt;&gt;"",(I500*'Checklist Parameters'!$H$43)/1000,"N/A")</f>
        <v>N/A</v>
      </c>
      <c r="AC500" s="85">
        <f>IF('Checklist Parameters'!$H$16="",$X500,IF(AND('Checklist Parameters'!$H$16&lt;$X500,'Checklist Parameters'!$H$16&gt;=3),'Checklist Parameters'!$H$16,IF(AND('Checklist Parameters'!$H$16&lt;$X500,'Checklist Parameters'!$H$16&lt;3),0,$X500)))</f>
        <v>0</v>
      </c>
      <c r="AD500" s="85" t="str">
        <f>IF(AND(I500&lt;'Checklist Parameters'!$H$22,$I500&lt;&gt;0),"Y","")</f>
        <v/>
      </c>
      <c r="AE500" s="85" t="str">
        <f>IF($AD500="Y",0,IF('Checklist Parameters'!$H$25="","&lt;no limit&gt;",ROUNDDOWN((($I500-'Checklist Parameters'!$H$24)/'Checklist Parameters'!$H$25)+1,0)))</f>
        <v>&lt;no limit&gt;</v>
      </c>
      <c r="AF500" s="174">
        <f t="shared" si="47"/>
        <v>0</v>
      </c>
      <c r="AG500" s="85">
        <f t="shared" si="42"/>
        <v>0</v>
      </c>
    </row>
    <row r="501" spans="1:33" ht="15">
      <c r="A501" s="393"/>
      <c r="B501" s="393"/>
      <c r="C501" s="393"/>
      <c r="D501" s="393"/>
      <c r="E501" s="393"/>
      <c r="F501" s="393"/>
      <c r="G501" s="393"/>
      <c r="H501" s="394"/>
      <c r="I501" s="394"/>
      <c r="J501" s="394"/>
      <c r="K501" s="394"/>
      <c r="L501" s="394"/>
      <c r="M501" s="394"/>
      <c r="N501" s="313">
        <f>IF(IF(I501&lt;'Checklist Parameters'!$H$22,0,($I501-$L501))&lt;0,0,IF(I501&lt;'Checklist Parameters'!$H$22,0,($I501-$L501)))</f>
        <v>0</v>
      </c>
      <c r="O501" s="394"/>
      <c r="P501" s="395"/>
      <c r="Q501" s="316">
        <f t="shared" si="43"/>
        <v>0</v>
      </c>
      <c r="R501" s="87">
        <f t="shared" si="44"/>
        <v>0</v>
      </c>
      <c r="S501" s="87">
        <f>IF('Checklist Parameters'!$H$60&lt;0.2,0.2,'Checklist Parameters'!$H$60)</f>
        <v>0.72</v>
      </c>
      <c r="T501" s="88">
        <f>IF($O501="",IF('Checklist District ID'!$C$43="Y",MAX($R501:$S501)*$I501,SUM($R501:$S501)*$I501),IF(O501&gt;0,Q501*S501))</f>
        <v>0</v>
      </c>
      <c r="U501" s="88">
        <f>IF(Q501&gt;0,((I501-T501)*'Formula Matrix'!$E$39),0)</f>
        <v>0</v>
      </c>
      <c r="V501" s="88">
        <f t="shared" si="45"/>
        <v>0</v>
      </c>
      <c r="W501" s="88">
        <f>IF(V501&gt;0,(V501*'Checklist Parameters'!$H$35),0)</f>
        <v>0</v>
      </c>
      <c r="X501" s="85">
        <f t="shared" si="46"/>
        <v>0</v>
      </c>
      <c r="Y501" s="148">
        <f>IF('Checklist Parameters'!$H$102&lt;&gt;"",(I501/43560)*'Checklist Parameters'!$H$102,"N/A")</f>
        <v>0</v>
      </c>
      <c r="Z501" s="154" t="str">
        <f>IF('Checklist Parameters'!$H$58&lt;&gt;"",((I501*'Checklist Parameters'!$H$58)*'Checklist Parameters'!$H$35)/1000,"N/A")</f>
        <v>N/A</v>
      </c>
      <c r="AA501" s="154">
        <f>IF('Checklist Parameters'!$H$101&lt;&gt;"",IFERROR(I501/'Checklist Parameters'!$H$101,0),"N/A")</f>
        <v>0</v>
      </c>
      <c r="AB501" s="148" t="str">
        <f>IF('Checklist Parameters'!$H$43&lt;&gt;"",(I501*'Checklist Parameters'!$H$43)/1000,"N/A")</f>
        <v>N/A</v>
      </c>
      <c r="AC501" s="85">
        <f>IF('Checklist Parameters'!$H$16="",$X501,IF(AND('Checklist Parameters'!$H$16&lt;$X501,'Checklist Parameters'!$H$16&gt;=3),'Checklist Parameters'!$H$16,IF(AND('Checklist Parameters'!$H$16&lt;$X501,'Checklist Parameters'!$H$16&lt;3),0,$X501)))</f>
        <v>0</v>
      </c>
      <c r="AD501" s="85" t="str">
        <f>IF(AND(I501&lt;'Checklist Parameters'!$H$22,$I501&lt;&gt;0),"Y","")</f>
        <v/>
      </c>
      <c r="AE501" s="85" t="str">
        <f>IF($AD501="Y",0,IF('Checklist Parameters'!$H$25="","&lt;no limit&gt;",ROUNDDOWN((($I501-'Checklist Parameters'!$H$24)/'Checklist Parameters'!$H$25)+1,0)))</f>
        <v>&lt;no limit&gt;</v>
      </c>
      <c r="AF501" s="174">
        <f t="shared" si="47"/>
        <v>0</v>
      </c>
      <c r="AG501" s="85">
        <f t="shared" si="42"/>
        <v>0</v>
      </c>
    </row>
    <row r="502" spans="1:33" ht="15">
      <c r="A502" s="393"/>
      <c r="B502" s="393"/>
      <c r="C502" s="393"/>
      <c r="D502" s="393"/>
      <c r="E502" s="393"/>
      <c r="F502" s="393"/>
      <c r="G502" s="393"/>
      <c r="H502" s="394"/>
      <c r="I502" s="394"/>
      <c r="J502" s="394"/>
      <c r="K502" s="394"/>
      <c r="L502" s="394"/>
      <c r="M502" s="394"/>
      <c r="N502" s="313">
        <f>IF(IF(I502&lt;'Checklist Parameters'!$H$22,0,($I502-$L502))&lt;0,0,IF(I502&lt;'Checklist Parameters'!$H$22,0,($I502-$L502)))</f>
        <v>0</v>
      </c>
      <c r="O502" s="394"/>
      <c r="P502" s="395"/>
      <c r="Q502" s="316">
        <f t="shared" si="43"/>
        <v>0</v>
      </c>
      <c r="R502" s="87">
        <f t="shared" si="44"/>
        <v>0</v>
      </c>
      <c r="S502" s="87">
        <f>IF('Checklist Parameters'!$H$60&lt;0.2,0.2,'Checklist Parameters'!$H$60)</f>
        <v>0.72</v>
      </c>
      <c r="T502" s="88">
        <f>IF($O502="",IF('Checklist District ID'!$C$43="Y",MAX($R502:$S502)*$I502,SUM($R502:$S502)*$I502),IF(O502&gt;0,Q502*S502))</f>
        <v>0</v>
      </c>
      <c r="U502" s="88">
        <f>IF(Q502&gt;0,((I502-T502)*'Formula Matrix'!$E$39),0)</f>
        <v>0</v>
      </c>
      <c r="V502" s="88">
        <f t="shared" si="45"/>
        <v>0</v>
      </c>
      <c r="W502" s="88">
        <f>IF(V502&gt;0,(V502*'Checklist Parameters'!$H$35),0)</f>
        <v>0</v>
      </c>
      <c r="X502" s="85">
        <f t="shared" si="46"/>
        <v>0</v>
      </c>
      <c r="Y502" s="148">
        <f>IF('Checklist Parameters'!$H$102&lt;&gt;"",(I502/43560)*'Checklist Parameters'!$H$102,"N/A")</f>
        <v>0</v>
      </c>
      <c r="Z502" s="154" t="str">
        <f>IF('Checklist Parameters'!$H$58&lt;&gt;"",((I502*'Checklist Parameters'!$H$58)*'Checklist Parameters'!$H$35)/1000,"N/A")</f>
        <v>N/A</v>
      </c>
      <c r="AA502" s="154">
        <f>IF('Checklist Parameters'!$H$101&lt;&gt;"",IFERROR(I502/'Checklist Parameters'!$H$101,0),"N/A")</f>
        <v>0</v>
      </c>
      <c r="AB502" s="148" t="str">
        <f>IF('Checklist Parameters'!$H$43&lt;&gt;"",(I502*'Checklist Parameters'!$H$43)/1000,"N/A")</f>
        <v>N/A</v>
      </c>
      <c r="AC502" s="85">
        <f>IF('Checklist Parameters'!$H$16="",$X502,IF(AND('Checklist Parameters'!$H$16&lt;$X502,'Checklist Parameters'!$H$16&gt;=3),'Checklist Parameters'!$H$16,IF(AND('Checklist Parameters'!$H$16&lt;$X502,'Checklist Parameters'!$H$16&lt;3),0,$X502)))</f>
        <v>0</v>
      </c>
      <c r="AD502" s="85" t="str">
        <f>IF(AND(I502&lt;'Checklist Parameters'!$H$22,$I502&lt;&gt;0),"Y","")</f>
        <v/>
      </c>
      <c r="AE502" s="85" t="str">
        <f>IF($AD502="Y",0,IF('Checklist Parameters'!$H$25="","&lt;no limit&gt;",ROUNDDOWN((($I502-'Checklist Parameters'!$H$24)/'Checklist Parameters'!$H$25)+1,0)))</f>
        <v>&lt;no limit&gt;</v>
      </c>
      <c r="AF502" s="174">
        <f t="shared" si="47"/>
        <v>0</v>
      </c>
      <c r="AG502" s="85">
        <f t="shared" si="42"/>
        <v>0</v>
      </c>
    </row>
    <row r="503" spans="1:33" ht="15">
      <c r="A503" s="393"/>
      <c r="B503" s="393"/>
      <c r="C503" s="393"/>
      <c r="D503" s="393"/>
      <c r="E503" s="393"/>
      <c r="F503" s="393"/>
      <c r="G503" s="393"/>
      <c r="H503" s="394"/>
      <c r="I503" s="394"/>
      <c r="J503" s="394"/>
      <c r="K503" s="394"/>
      <c r="L503" s="394"/>
      <c r="M503" s="394"/>
      <c r="N503" s="313">
        <f>IF(IF(I503&lt;'Checklist Parameters'!$H$22,0,($I503-$L503))&lt;0,0,IF(I503&lt;'Checklist Parameters'!$H$22,0,($I503-$L503)))</f>
        <v>0</v>
      </c>
      <c r="O503" s="394"/>
      <c r="P503" s="395"/>
      <c r="Q503" s="316">
        <f t="shared" si="43"/>
        <v>0</v>
      </c>
      <c r="R503" s="87">
        <f t="shared" si="44"/>
        <v>0</v>
      </c>
      <c r="S503" s="87">
        <f>IF('Checklist Parameters'!$H$60&lt;0.2,0.2,'Checklist Parameters'!$H$60)</f>
        <v>0.72</v>
      </c>
      <c r="T503" s="88">
        <f>IF($O503="",IF('Checklist District ID'!$C$43="Y",MAX($R503:$S503)*$I503,SUM($R503:$S503)*$I503),IF(O503&gt;0,Q503*S503))</f>
        <v>0</v>
      </c>
      <c r="U503" s="88">
        <f>IF(Q503&gt;0,((I503-T503)*'Formula Matrix'!$E$39),0)</f>
        <v>0</v>
      </c>
      <c r="V503" s="88">
        <f t="shared" si="45"/>
        <v>0</v>
      </c>
      <c r="W503" s="88">
        <f>IF(V503&gt;0,(V503*'Checklist Parameters'!$H$35),0)</f>
        <v>0</v>
      </c>
      <c r="X503" s="85">
        <f t="shared" si="46"/>
        <v>0</v>
      </c>
      <c r="Y503" s="148">
        <f>IF('Checklist Parameters'!$H$102&lt;&gt;"",(I503/43560)*'Checklist Parameters'!$H$102,"N/A")</f>
        <v>0</v>
      </c>
      <c r="Z503" s="154" t="str">
        <f>IF('Checklist Parameters'!$H$58&lt;&gt;"",((I503*'Checklist Parameters'!$H$58)*'Checklist Parameters'!$H$35)/1000,"N/A")</f>
        <v>N/A</v>
      </c>
      <c r="AA503" s="154">
        <f>IF('Checklist Parameters'!$H$101&lt;&gt;"",IFERROR(I503/'Checklist Parameters'!$H$101,0),"N/A")</f>
        <v>0</v>
      </c>
      <c r="AB503" s="148" t="str">
        <f>IF('Checklist Parameters'!$H$43&lt;&gt;"",(I503*'Checklist Parameters'!$H$43)/1000,"N/A")</f>
        <v>N/A</v>
      </c>
      <c r="AC503" s="85">
        <f>IF('Checklist Parameters'!$H$16="",$X503,IF(AND('Checklist Parameters'!$H$16&lt;$X503,'Checklist Parameters'!$H$16&gt;=3),'Checklist Parameters'!$H$16,IF(AND('Checklist Parameters'!$H$16&lt;$X503,'Checklist Parameters'!$H$16&lt;3),0,$X503)))</f>
        <v>0</v>
      </c>
      <c r="AD503" s="85" t="str">
        <f>IF(AND(I503&lt;'Checklist Parameters'!$H$22,$I503&lt;&gt;0),"Y","")</f>
        <v/>
      </c>
      <c r="AE503" s="85" t="str">
        <f>IF($AD503="Y",0,IF('Checklist Parameters'!$H$25="","&lt;no limit&gt;",ROUNDDOWN((($I503-'Checklist Parameters'!$H$24)/'Checklist Parameters'!$H$25)+1,0)))</f>
        <v>&lt;no limit&gt;</v>
      </c>
      <c r="AF503" s="174">
        <f t="shared" si="47"/>
        <v>0</v>
      </c>
      <c r="AG503" s="85">
        <f t="shared" si="42"/>
        <v>0</v>
      </c>
    </row>
    <row r="504" spans="1:33" ht="15">
      <c r="A504" s="393"/>
      <c r="B504" s="393"/>
      <c r="C504" s="393"/>
      <c r="D504" s="393"/>
      <c r="E504" s="393"/>
      <c r="F504" s="393"/>
      <c r="G504" s="393"/>
      <c r="H504" s="394"/>
      <c r="I504" s="394"/>
      <c r="J504" s="394"/>
      <c r="K504" s="394"/>
      <c r="L504" s="394"/>
      <c r="M504" s="394"/>
      <c r="N504" s="313">
        <f>IF(IF(I504&lt;'Checklist Parameters'!$H$22,0,($I504-$L504))&lt;0,0,IF(I504&lt;'Checklist Parameters'!$H$22,0,($I504-$L504)))</f>
        <v>0</v>
      </c>
      <c r="O504" s="394"/>
      <c r="P504" s="395"/>
      <c r="Q504" s="316">
        <f t="shared" si="43"/>
        <v>0</v>
      </c>
      <c r="R504" s="87">
        <f t="shared" si="44"/>
        <v>0</v>
      </c>
      <c r="S504" s="87">
        <f>IF('Checklist Parameters'!$H$60&lt;0.2,0.2,'Checklist Parameters'!$H$60)</f>
        <v>0.72</v>
      </c>
      <c r="T504" s="88">
        <f>IF($O504="",IF('Checklist District ID'!$C$43="Y",MAX($R504:$S504)*$I504,SUM($R504:$S504)*$I504),IF(O504&gt;0,Q504*S504))</f>
        <v>0</v>
      </c>
      <c r="U504" s="88">
        <f>IF(Q504&gt;0,((I504-T504)*'Formula Matrix'!$E$39),0)</f>
        <v>0</v>
      </c>
      <c r="V504" s="88">
        <f t="shared" si="45"/>
        <v>0</v>
      </c>
      <c r="W504" s="88">
        <f>IF(V504&gt;0,(V504*'Checklist Parameters'!$H$35),0)</f>
        <v>0</v>
      </c>
      <c r="X504" s="85">
        <f t="shared" si="46"/>
        <v>0</v>
      </c>
      <c r="Y504" s="148">
        <f>IF('Checklist Parameters'!$H$102&lt;&gt;"",(I504/43560)*'Checklist Parameters'!$H$102,"N/A")</f>
        <v>0</v>
      </c>
      <c r="Z504" s="154" t="str">
        <f>IF('Checklist Parameters'!$H$58&lt;&gt;"",((I504*'Checklist Parameters'!$H$58)*'Checklist Parameters'!$H$35)/1000,"N/A")</f>
        <v>N/A</v>
      </c>
      <c r="AA504" s="154">
        <f>IF('Checklist Parameters'!$H$101&lt;&gt;"",IFERROR(I504/'Checklist Parameters'!$H$101,0),"N/A")</f>
        <v>0</v>
      </c>
      <c r="AB504" s="148" t="str">
        <f>IF('Checklist Parameters'!$H$43&lt;&gt;"",(I504*'Checklist Parameters'!$H$43)/1000,"N/A")</f>
        <v>N/A</v>
      </c>
      <c r="AC504" s="85">
        <f>IF('Checklist Parameters'!$H$16="",$X504,IF(AND('Checklist Parameters'!$H$16&lt;$X504,'Checklist Parameters'!$H$16&gt;=3),'Checklist Parameters'!$H$16,IF(AND('Checklist Parameters'!$H$16&lt;$X504,'Checklist Parameters'!$H$16&lt;3),0,$X504)))</f>
        <v>0</v>
      </c>
      <c r="AD504" s="85" t="str">
        <f>IF(AND(I504&lt;'Checklist Parameters'!$H$22,$I504&lt;&gt;0),"Y","")</f>
        <v/>
      </c>
      <c r="AE504" s="85" t="str">
        <f>IF($AD504="Y",0,IF('Checklist Parameters'!$H$25="","&lt;no limit&gt;",ROUNDDOWN((($I504-'Checklist Parameters'!$H$24)/'Checklist Parameters'!$H$25)+1,0)))</f>
        <v>&lt;no limit&gt;</v>
      </c>
      <c r="AF504" s="174">
        <f t="shared" si="47"/>
        <v>0</v>
      </c>
      <c r="AG504" s="85">
        <f t="shared" si="42"/>
        <v>0</v>
      </c>
    </row>
    <row r="505" spans="1:33" ht="15">
      <c r="A505" s="393"/>
      <c r="B505" s="393"/>
      <c r="C505" s="393"/>
      <c r="D505" s="393"/>
      <c r="E505" s="393"/>
      <c r="F505" s="393"/>
      <c r="G505" s="393"/>
      <c r="H505" s="394"/>
      <c r="I505" s="394"/>
      <c r="J505" s="394"/>
      <c r="K505" s="394"/>
      <c r="L505" s="394"/>
      <c r="M505" s="394"/>
      <c r="N505" s="313">
        <f>IF(IF(I505&lt;'Checklist Parameters'!$H$22,0,($I505-$L505))&lt;0,0,IF(I505&lt;'Checklist Parameters'!$H$22,0,($I505-$L505)))</f>
        <v>0</v>
      </c>
      <c r="O505" s="394"/>
      <c r="P505" s="395"/>
      <c r="Q505" s="316">
        <f t="shared" si="43"/>
        <v>0</v>
      </c>
      <c r="R505" s="87">
        <f t="shared" si="44"/>
        <v>0</v>
      </c>
      <c r="S505" s="87">
        <f>IF('Checklist Parameters'!$H$60&lt;0.2,0.2,'Checklist Parameters'!$H$60)</f>
        <v>0.72</v>
      </c>
      <c r="T505" s="88">
        <f>IF($O505="",IF('Checklist District ID'!$C$43="Y",MAX($R505:$S505)*$I505,SUM($R505:$S505)*$I505),IF(O505&gt;0,Q505*S505))</f>
        <v>0</v>
      </c>
      <c r="U505" s="88">
        <f>IF(Q505&gt;0,((I505-T505)*'Formula Matrix'!$E$39),0)</f>
        <v>0</v>
      </c>
      <c r="V505" s="88">
        <f t="shared" si="45"/>
        <v>0</v>
      </c>
      <c r="W505" s="88">
        <f>IF(V505&gt;0,(V505*'Checklist Parameters'!$H$35),0)</f>
        <v>0</v>
      </c>
      <c r="X505" s="85">
        <f t="shared" si="46"/>
        <v>0</v>
      </c>
      <c r="Y505" s="148">
        <f>IF('Checklist Parameters'!$H$102&lt;&gt;"",(I505/43560)*'Checklist Parameters'!$H$102,"N/A")</f>
        <v>0</v>
      </c>
      <c r="Z505" s="154" t="str">
        <f>IF('Checklist Parameters'!$H$58&lt;&gt;"",((I505*'Checklist Parameters'!$H$58)*'Checklist Parameters'!$H$35)/1000,"N/A")</f>
        <v>N/A</v>
      </c>
      <c r="AA505" s="154">
        <f>IF('Checklist Parameters'!$H$101&lt;&gt;"",IFERROR(I505/'Checklist Parameters'!$H$101,0),"N/A")</f>
        <v>0</v>
      </c>
      <c r="AB505" s="148" t="str">
        <f>IF('Checklist Parameters'!$H$43&lt;&gt;"",(I505*'Checklist Parameters'!$H$43)/1000,"N/A")</f>
        <v>N/A</v>
      </c>
      <c r="AC505" s="85">
        <f>IF('Checklist Parameters'!$H$16="",$X505,IF(AND('Checklist Parameters'!$H$16&lt;$X505,'Checklist Parameters'!$H$16&gt;=3),'Checklist Parameters'!$H$16,IF(AND('Checklist Parameters'!$H$16&lt;$X505,'Checklist Parameters'!$H$16&lt;3),0,$X505)))</f>
        <v>0</v>
      </c>
      <c r="AD505" s="85" t="str">
        <f>IF(AND(I505&lt;'Checklist Parameters'!$H$22,$I505&lt;&gt;0),"Y","")</f>
        <v/>
      </c>
      <c r="AE505" s="85" t="str">
        <f>IF($AD505="Y",0,IF('Checklist Parameters'!$H$25="","&lt;no limit&gt;",ROUNDDOWN((($I505-'Checklist Parameters'!$H$24)/'Checklist Parameters'!$H$25)+1,0)))</f>
        <v>&lt;no limit&gt;</v>
      </c>
      <c r="AF505" s="174">
        <f t="shared" si="47"/>
        <v>0</v>
      </c>
      <c r="AG505" s="85">
        <f t="shared" si="42"/>
        <v>0</v>
      </c>
    </row>
    <row r="506" spans="1:33" ht="15">
      <c r="A506" s="393"/>
      <c r="B506" s="393"/>
      <c r="C506" s="393"/>
      <c r="D506" s="393"/>
      <c r="E506" s="393"/>
      <c r="F506" s="393"/>
      <c r="G506" s="393"/>
      <c r="H506" s="394"/>
      <c r="I506" s="394"/>
      <c r="J506" s="394"/>
      <c r="K506" s="394"/>
      <c r="L506" s="394"/>
      <c r="M506" s="394"/>
      <c r="N506" s="313">
        <f>IF(IF(I506&lt;'Checklist Parameters'!$H$22,0,($I506-$L506))&lt;0,0,IF(I506&lt;'Checklist Parameters'!$H$22,0,($I506-$L506)))</f>
        <v>0</v>
      </c>
      <c r="O506" s="394"/>
      <c r="P506" s="395"/>
      <c r="Q506" s="316">
        <f t="shared" si="43"/>
        <v>0</v>
      </c>
      <c r="R506" s="87">
        <f t="shared" si="44"/>
        <v>0</v>
      </c>
      <c r="S506" s="87">
        <f>IF('Checklist Parameters'!$H$60&lt;0.2,0.2,'Checklist Parameters'!$H$60)</f>
        <v>0.72</v>
      </c>
      <c r="T506" s="88">
        <f>IF($O506="",IF('Checklist District ID'!$C$43="Y",MAX($R506:$S506)*$I506,SUM($R506:$S506)*$I506),IF(O506&gt;0,Q506*S506))</f>
        <v>0</v>
      </c>
      <c r="U506" s="88">
        <f>IF(Q506&gt;0,((I506-T506)*'Formula Matrix'!$E$39),0)</f>
        <v>0</v>
      </c>
      <c r="V506" s="88">
        <f t="shared" si="45"/>
        <v>0</v>
      </c>
      <c r="W506" s="88">
        <f>IF(V506&gt;0,(V506*'Checklist Parameters'!$H$35),0)</f>
        <v>0</v>
      </c>
      <c r="X506" s="85">
        <f t="shared" si="46"/>
        <v>0</v>
      </c>
      <c r="Y506" s="148">
        <f>IF('Checklist Parameters'!$H$102&lt;&gt;"",(I506/43560)*'Checklist Parameters'!$H$102,"N/A")</f>
        <v>0</v>
      </c>
      <c r="Z506" s="154" t="str">
        <f>IF('Checklist Parameters'!$H$58&lt;&gt;"",((I506*'Checklist Parameters'!$H$58)*'Checklist Parameters'!$H$35)/1000,"N/A")</f>
        <v>N/A</v>
      </c>
      <c r="AA506" s="154">
        <f>IF('Checklist Parameters'!$H$101&lt;&gt;"",IFERROR(I506/'Checklist Parameters'!$H$101,0),"N/A")</f>
        <v>0</v>
      </c>
      <c r="AB506" s="148" t="str">
        <f>IF('Checklist Parameters'!$H$43&lt;&gt;"",(I506*'Checklist Parameters'!$H$43)/1000,"N/A")</f>
        <v>N/A</v>
      </c>
      <c r="AC506" s="85">
        <f>IF('Checklist Parameters'!$H$16="",$X506,IF(AND('Checklist Parameters'!$H$16&lt;$X506,'Checklist Parameters'!$H$16&gt;=3),'Checklist Parameters'!$H$16,IF(AND('Checklist Parameters'!$H$16&lt;$X506,'Checklist Parameters'!$H$16&lt;3),0,$X506)))</f>
        <v>0</v>
      </c>
      <c r="AD506" s="85" t="str">
        <f>IF(AND(I506&lt;'Checklist Parameters'!$H$22,$I506&lt;&gt;0),"Y","")</f>
        <v/>
      </c>
      <c r="AE506" s="85" t="str">
        <f>IF($AD506="Y",0,IF('Checklist Parameters'!$H$25="","&lt;no limit&gt;",ROUNDDOWN((($I506-'Checklist Parameters'!$H$24)/'Checklist Parameters'!$H$25)+1,0)))</f>
        <v>&lt;no limit&gt;</v>
      </c>
      <c r="AF506" s="174">
        <f t="shared" si="47"/>
        <v>0</v>
      </c>
      <c r="AG506" s="85">
        <f t="shared" si="42"/>
        <v>0</v>
      </c>
    </row>
    <row r="507" spans="1:33" ht="15">
      <c r="A507" s="393"/>
      <c r="B507" s="393"/>
      <c r="C507" s="393"/>
      <c r="D507" s="393"/>
      <c r="E507" s="393"/>
      <c r="F507" s="393"/>
      <c r="G507" s="393"/>
      <c r="H507" s="394"/>
      <c r="I507" s="394"/>
      <c r="J507" s="394"/>
      <c r="K507" s="394"/>
      <c r="L507" s="394"/>
      <c r="M507" s="394"/>
      <c r="N507" s="313">
        <f>IF(IF(I507&lt;'Checklist Parameters'!$H$22,0,($I507-$L507))&lt;0,0,IF(I507&lt;'Checklist Parameters'!$H$22,0,($I507-$L507)))</f>
        <v>0</v>
      </c>
      <c r="O507" s="394"/>
      <c r="P507" s="395"/>
      <c r="Q507" s="316">
        <f t="shared" si="43"/>
        <v>0</v>
      </c>
      <c r="R507" s="87">
        <f t="shared" si="44"/>
        <v>0</v>
      </c>
      <c r="S507" s="87">
        <f>IF('Checklist Parameters'!$H$60&lt;0.2,0.2,'Checklist Parameters'!$H$60)</f>
        <v>0.72</v>
      </c>
      <c r="T507" s="88">
        <f>IF($O507="",IF('Checklist District ID'!$C$43="Y",MAX($R507:$S507)*$I507,SUM($R507:$S507)*$I507),IF(O507&gt;0,Q507*S507))</f>
        <v>0</v>
      </c>
      <c r="U507" s="88">
        <f>IF(Q507&gt;0,((I507-T507)*'Formula Matrix'!$E$39),0)</f>
        <v>0</v>
      </c>
      <c r="V507" s="88">
        <f t="shared" si="45"/>
        <v>0</v>
      </c>
      <c r="W507" s="88">
        <f>IF(V507&gt;0,(V507*'Checklist Parameters'!$H$35),0)</f>
        <v>0</v>
      </c>
      <c r="X507" s="85">
        <f t="shared" si="46"/>
        <v>0</v>
      </c>
      <c r="Y507" s="148">
        <f>IF('Checklist Parameters'!$H$102&lt;&gt;"",(I507/43560)*'Checklist Parameters'!$H$102,"N/A")</f>
        <v>0</v>
      </c>
      <c r="Z507" s="154" t="str">
        <f>IF('Checklist Parameters'!$H$58&lt;&gt;"",((I507*'Checklist Parameters'!$H$58)*'Checklist Parameters'!$H$35)/1000,"N/A")</f>
        <v>N/A</v>
      </c>
      <c r="AA507" s="154">
        <f>IF('Checklist Parameters'!$H$101&lt;&gt;"",IFERROR(I507/'Checklist Parameters'!$H$101,0),"N/A")</f>
        <v>0</v>
      </c>
      <c r="AB507" s="148" t="str">
        <f>IF('Checklist Parameters'!$H$43&lt;&gt;"",(I507*'Checklist Parameters'!$H$43)/1000,"N/A")</f>
        <v>N/A</v>
      </c>
      <c r="AC507" s="85">
        <f>IF('Checklist Parameters'!$H$16="",$X507,IF(AND('Checklist Parameters'!$H$16&lt;$X507,'Checklist Parameters'!$H$16&gt;=3),'Checklist Parameters'!$H$16,IF(AND('Checklist Parameters'!$H$16&lt;$X507,'Checklist Parameters'!$H$16&lt;3),0,$X507)))</f>
        <v>0</v>
      </c>
      <c r="AD507" s="85" t="str">
        <f>IF(AND(I507&lt;'Checklist Parameters'!$H$22,$I507&lt;&gt;0),"Y","")</f>
        <v/>
      </c>
      <c r="AE507" s="85" t="str">
        <f>IF($AD507="Y",0,IF('Checklist Parameters'!$H$25="","&lt;no limit&gt;",ROUNDDOWN((($I507-'Checklist Parameters'!$H$24)/'Checklist Parameters'!$H$25)+1,0)))</f>
        <v>&lt;no limit&gt;</v>
      </c>
      <c r="AF507" s="174">
        <f t="shared" si="47"/>
        <v>0</v>
      </c>
      <c r="AG507" s="85">
        <f t="shared" si="42"/>
        <v>0</v>
      </c>
    </row>
    <row r="508" spans="1:33" ht="15">
      <c r="A508" s="393"/>
      <c r="B508" s="393"/>
      <c r="C508" s="393"/>
      <c r="D508" s="393"/>
      <c r="E508" s="393"/>
      <c r="F508" s="393"/>
      <c r="G508" s="393"/>
      <c r="H508" s="394"/>
      <c r="I508" s="394"/>
      <c r="J508" s="394"/>
      <c r="K508" s="394"/>
      <c r="L508" s="394"/>
      <c r="M508" s="394"/>
      <c r="N508" s="313">
        <f>IF(IF(I508&lt;'Checklist Parameters'!$H$22,0,($I508-$L508))&lt;0,0,IF(I508&lt;'Checklist Parameters'!$H$22,0,($I508-$L508)))</f>
        <v>0</v>
      </c>
      <c r="O508" s="394"/>
      <c r="P508" s="395"/>
      <c r="Q508" s="316">
        <f t="shared" si="43"/>
        <v>0</v>
      </c>
      <c r="R508" s="87">
        <f t="shared" si="44"/>
        <v>0</v>
      </c>
      <c r="S508" s="87">
        <f>IF('Checklist Parameters'!$H$60&lt;0.2,0.2,'Checklist Parameters'!$H$60)</f>
        <v>0.72</v>
      </c>
      <c r="T508" s="88">
        <f>IF($O508="",IF('Checklist District ID'!$C$43="Y",MAX($R508:$S508)*$I508,SUM($R508:$S508)*$I508),IF(O508&gt;0,Q508*S508))</f>
        <v>0</v>
      </c>
      <c r="U508" s="88">
        <f>IF(Q508&gt;0,((I508-T508)*'Formula Matrix'!$E$39),0)</f>
        <v>0</v>
      </c>
      <c r="V508" s="88">
        <f t="shared" si="45"/>
        <v>0</v>
      </c>
      <c r="W508" s="88">
        <f>IF(V508&gt;0,(V508*'Checklist Parameters'!$H$35),0)</f>
        <v>0</v>
      </c>
      <c r="X508" s="85">
        <f t="shared" si="46"/>
        <v>0</v>
      </c>
      <c r="Y508" s="148">
        <f>IF('Checklist Parameters'!$H$102&lt;&gt;"",(I508/43560)*'Checklist Parameters'!$H$102,"N/A")</f>
        <v>0</v>
      </c>
      <c r="Z508" s="154" t="str">
        <f>IF('Checklist Parameters'!$H$58&lt;&gt;"",((I508*'Checklist Parameters'!$H$58)*'Checklist Parameters'!$H$35)/1000,"N/A")</f>
        <v>N/A</v>
      </c>
      <c r="AA508" s="154">
        <f>IF('Checklist Parameters'!$H$101&lt;&gt;"",IFERROR(I508/'Checklist Parameters'!$H$101,0),"N/A")</f>
        <v>0</v>
      </c>
      <c r="AB508" s="148" t="str">
        <f>IF('Checklist Parameters'!$H$43&lt;&gt;"",(I508*'Checklist Parameters'!$H$43)/1000,"N/A")</f>
        <v>N/A</v>
      </c>
      <c r="AC508" s="85">
        <f>IF('Checklist Parameters'!$H$16="",$X508,IF(AND('Checklist Parameters'!$H$16&lt;$X508,'Checklist Parameters'!$H$16&gt;=3),'Checklist Parameters'!$H$16,IF(AND('Checklist Parameters'!$H$16&lt;$X508,'Checklist Parameters'!$H$16&lt;3),0,$X508)))</f>
        <v>0</v>
      </c>
      <c r="AD508" s="85" t="str">
        <f>IF(AND(I508&lt;'Checklist Parameters'!$H$22,$I508&lt;&gt;0),"Y","")</f>
        <v/>
      </c>
      <c r="AE508" s="85" t="str">
        <f>IF($AD508="Y",0,IF('Checklist Parameters'!$H$25="","&lt;no limit&gt;",ROUNDDOWN((($I508-'Checklist Parameters'!$H$24)/'Checklist Parameters'!$H$25)+1,0)))</f>
        <v>&lt;no limit&gt;</v>
      </c>
      <c r="AF508" s="174">
        <f t="shared" si="47"/>
        <v>0</v>
      </c>
      <c r="AG508" s="85">
        <f t="shared" si="42"/>
        <v>0</v>
      </c>
    </row>
    <row r="509" spans="1:33" ht="15">
      <c r="A509" s="393"/>
      <c r="B509" s="393"/>
      <c r="C509" s="393"/>
      <c r="D509" s="393"/>
      <c r="E509" s="393"/>
      <c r="F509" s="393"/>
      <c r="G509" s="393"/>
      <c r="H509" s="394"/>
      <c r="I509" s="394"/>
      <c r="J509" s="394"/>
      <c r="K509" s="394"/>
      <c r="L509" s="394"/>
      <c r="M509" s="394"/>
      <c r="N509" s="313">
        <f>IF(IF(I509&lt;'Checklist Parameters'!$H$22,0,($I509-$L509))&lt;0,0,IF(I509&lt;'Checklist Parameters'!$H$22,0,($I509-$L509)))</f>
        <v>0</v>
      </c>
      <c r="O509" s="394"/>
      <c r="P509" s="395"/>
      <c r="Q509" s="316">
        <f t="shared" si="43"/>
        <v>0</v>
      </c>
      <c r="R509" s="87">
        <f t="shared" si="44"/>
        <v>0</v>
      </c>
      <c r="S509" s="87">
        <f>IF('Checklist Parameters'!$H$60&lt;0.2,0.2,'Checklist Parameters'!$H$60)</f>
        <v>0.72</v>
      </c>
      <c r="T509" s="88">
        <f>IF($O509="",IF('Checklist District ID'!$C$43="Y",MAX($R509:$S509)*$I509,SUM($R509:$S509)*$I509),IF(O509&gt;0,Q509*S509))</f>
        <v>0</v>
      </c>
      <c r="U509" s="88">
        <f>IF(Q509&gt;0,((I509-T509)*'Formula Matrix'!$E$39),0)</f>
        <v>0</v>
      </c>
      <c r="V509" s="88">
        <f t="shared" si="45"/>
        <v>0</v>
      </c>
      <c r="W509" s="88">
        <f>IF(V509&gt;0,(V509*'Checklist Parameters'!$H$35),0)</f>
        <v>0</v>
      </c>
      <c r="X509" s="85">
        <f t="shared" si="46"/>
        <v>0</v>
      </c>
      <c r="Y509" s="148">
        <f>IF('Checklist Parameters'!$H$102&lt;&gt;"",(I509/43560)*'Checklist Parameters'!$H$102,"N/A")</f>
        <v>0</v>
      </c>
      <c r="Z509" s="154" t="str">
        <f>IF('Checklist Parameters'!$H$58&lt;&gt;"",((I509*'Checklist Parameters'!$H$58)*'Checklist Parameters'!$H$35)/1000,"N/A")</f>
        <v>N/A</v>
      </c>
      <c r="AA509" s="154">
        <f>IF('Checklist Parameters'!$H$101&lt;&gt;"",IFERROR(I509/'Checklist Parameters'!$H$101,0),"N/A")</f>
        <v>0</v>
      </c>
      <c r="AB509" s="148" t="str">
        <f>IF('Checklist Parameters'!$H$43&lt;&gt;"",(I509*'Checklist Parameters'!$H$43)/1000,"N/A")</f>
        <v>N/A</v>
      </c>
      <c r="AC509" s="85">
        <f>IF('Checklist Parameters'!$H$16="",$X509,IF(AND('Checklist Parameters'!$H$16&lt;$X509,'Checklist Parameters'!$H$16&gt;=3),'Checklist Parameters'!$H$16,IF(AND('Checklist Parameters'!$H$16&lt;$X509,'Checklist Parameters'!$H$16&lt;3),0,$X509)))</f>
        <v>0</v>
      </c>
      <c r="AD509" s="85" t="str">
        <f>IF(AND(I509&lt;'Checklist Parameters'!$H$22,$I509&lt;&gt;0),"Y","")</f>
        <v/>
      </c>
      <c r="AE509" s="85" t="str">
        <f>IF($AD509="Y",0,IF('Checklist Parameters'!$H$25="","&lt;no limit&gt;",ROUNDDOWN((($I509-'Checklist Parameters'!$H$24)/'Checklist Parameters'!$H$25)+1,0)))</f>
        <v>&lt;no limit&gt;</v>
      </c>
      <c r="AF509" s="174">
        <f t="shared" si="47"/>
        <v>0</v>
      </c>
      <c r="AG509" s="85">
        <f t="shared" si="42"/>
        <v>0</v>
      </c>
    </row>
    <row r="510" spans="1:33" ht="15">
      <c r="A510" s="393"/>
      <c r="B510" s="393"/>
      <c r="C510" s="393"/>
      <c r="D510" s="393"/>
      <c r="E510" s="393"/>
      <c r="F510" s="393"/>
      <c r="G510" s="393"/>
      <c r="H510" s="394"/>
      <c r="I510" s="394"/>
      <c r="J510" s="394"/>
      <c r="K510" s="394"/>
      <c r="L510" s="394"/>
      <c r="M510" s="394"/>
      <c r="N510" s="313">
        <f>IF(IF(I510&lt;'Checklist Parameters'!$H$22,0,($I510-$L510))&lt;0,0,IF(I510&lt;'Checklist Parameters'!$H$22,0,($I510-$L510)))</f>
        <v>0</v>
      </c>
      <c r="O510" s="394"/>
      <c r="P510" s="395"/>
      <c r="Q510" s="316">
        <f t="shared" si="43"/>
        <v>0</v>
      </c>
      <c r="R510" s="87">
        <f t="shared" si="44"/>
        <v>0</v>
      </c>
      <c r="S510" s="87">
        <f>IF('Checklist Parameters'!$H$60&lt;0.2,0.2,'Checklist Parameters'!$H$60)</f>
        <v>0.72</v>
      </c>
      <c r="T510" s="88">
        <f>IF($O510="",IF('Checklist District ID'!$C$43="Y",MAX($R510:$S510)*$I510,SUM($R510:$S510)*$I510),IF(O510&gt;0,Q510*S510))</f>
        <v>0</v>
      </c>
      <c r="U510" s="88">
        <f>IF(Q510&gt;0,((I510-T510)*'Formula Matrix'!$E$39),0)</f>
        <v>0</v>
      </c>
      <c r="V510" s="88">
        <f t="shared" si="45"/>
        <v>0</v>
      </c>
      <c r="W510" s="88">
        <f>IF(V510&gt;0,(V510*'Checklist Parameters'!$H$35),0)</f>
        <v>0</v>
      </c>
      <c r="X510" s="85">
        <f t="shared" si="46"/>
        <v>0</v>
      </c>
      <c r="Y510" s="148">
        <f>IF('Checklist Parameters'!$H$102&lt;&gt;"",(I510/43560)*'Checklist Parameters'!$H$102,"N/A")</f>
        <v>0</v>
      </c>
      <c r="Z510" s="154" t="str">
        <f>IF('Checklist Parameters'!$H$58&lt;&gt;"",((I510*'Checklist Parameters'!$H$58)*'Checklist Parameters'!$H$35)/1000,"N/A")</f>
        <v>N/A</v>
      </c>
      <c r="AA510" s="154">
        <f>IF('Checklist Parameters'!$H$101&lt;&gt;"",IFERROR(I510/'Checklist Parameters'!$H$101,0),"N/A")</f>
        <v>0</v>
      </c>
      <c r="AB510" s="148" t="str">
        <f>IF('Checklist Parameters'!$H$43&lt;&gt;"",(I510*'Checklist Parameters'!$H$43)/1000,"N/A")</f>
        <v>N/A</v>
      </c>
      <c r="AC510" s="85">
        <f>IF('Checklist Parameters'!$H$16="",$X510,IF(AND('Checklist Parameters'!$H$16&lt;$X510,'Checklist Parameters'!$H$16&gt;=3),'Checklist Parameters'!$H$16,IF(AND('Checklist Parameters'!$H$16&lt;$X510,'Checklist Parameters'!$H$16&lt;3),0,$X510)))</f>
        <v>0</v>
      </c>
      <c r="AD510" s="85" t="str">
        <f>IF(AND(I510&lt;'Checklist Parameters'!$H$22,$I510&lt;&gt;0),"Y","")</f>
        <v/>
      </c>
      <c r="AE510" s="85" t="str">
        <f>IF($AD510="Y",0,IF('Checklist Parameters'!$H$25="","&lt;no limit&gt;",ROUNDDOWN((($I510-'Checklist Parameters'!$H$24)/'Checklist Parameters'!$H$25)+1,0)))</f>
        <v>&lt;no limit&gt;</v>
      </c>
      <c r="AF510" s="174">
        <f t="shared" si="47"/>
        <v>0</v>
      </c>
      <c r="AG510" s="85">
        <f t="shared" si="42"/>
        <v>0</v>
      </c>
    </row>
    <row r="511" spans="1:33" ht="15">
      <c r="A511" s="393"/>
      <c r="B511" s="393"/>
      <c r="C511" s="393"/>
      <c r="D511" s="393"/>
      <c r="E511" s="393"/>
      <c r="F511" s="393"/>
      <c r="G511" s="393"/>
      <c r="H511" s="394"/>
      <c r="I511" s="394"/>
      <c r="J511" s="394"/>
      <c r="K511" s="394"/>
      <c r="L511" s="394"/>
      <c r="M511" s="394"/>
      <c r="N511" s="313">
        <f>IF(IF(I511&lt;'Checklist Parameters'!$H$22,0,($I511-$L511))&lt;0,0,IF(I511&lt;'Checklist Parameters'!$H$22,0,($I511-$L511)))</f>
        <v>0</v>
      </c>
      <c r="O511" s="394"/>
      <c r="P511" s="395"/>
      <c r="Q511" s="316">
        <f t="shared" si="43"/>
        <v>0</v>
      </c>
      <c r="R511" s="87">
        <f t="shared" si="44"/>
        <v>0</v>
      </c>
      <c r="S511" s="87">
        <f>IF('Checklist Parameters'!$H$60&lt;0.2,0.2,'Checklist Parameters'!$H$60)</f>
        <v>0.72</v>
      </c>
      <c r="T511" s="88">
        <f>IF($O511="",IF('Checklist District ID'!$C$43="Y",MAX($R511:$S511)*$I511,SUM($R511:$S511)*$I511),IF(O511&gt;0,Q511*S511))</f>
        <v>0</v>
      </c>
      <c r="U511" s="88">
        <f>IF(Q511&gt;0,((I511-T511)*'Formula Matrix'!$E$39),0)</f>
        <v>0</v>
      </c>
      <c r="V511" s="88">
        <f t="shared" si="45"/>
        <v>0</v>
      </c>
      <c r="W511" s="88">
        <f>IF(V511&gt;0,(V511*'Checklist Parameters'!$H$35),0)</f>
        <v>0</v>
      </c>
      <c r="X511" s="85">
        <f t="shared" si="46"/>
        <v>0</v>
      </c>
      <c r="Y511" s="148">
        <f>IF('Checklist Parameters'!$H$102&lt;&gt;"",(I511/43560)*'Checklist Parameters'!$H$102,"N/A")</f>
        <v>0</v>
      </c>
      <c r="Z511" s="154" t="str">
        <f>IF('Checklist Parameters'!$H$58&lt;&gt;"",((I511*'Checklist Parameters'!$H$58)*'Checklist Parameters'!$H$35)/1000,"N/A")</f>
        <v>N/A</v>
      </c>
      <c r="AA511" s="154">
        <f>IF('Checklist Parameters'!$H$101&lt;&gt;"",IFERROR(I511/'Checklist Parameters'!$H$101,0),"N/A")</f>
        <v>0</v>
      </c>
      <c r="AB511" s="148" t="str">
        <f>IF('Checklist Parameters'!$H$43&lt;&gt;"",(I511*'Checklist Parameters'!$H$43)/1000,"N/A")</f>
        <v>N/A</v>
      </c>
      <c r="AC511" s="85">
        <f>IF('Checklist Parameters'!$H$16="",$X511,IF(AND('Checklist Parameters'!$H$16&lt;$X511,'Checklist Parameters'!$H$16&gt;=3),'Checklist Parameters'!$H$16,IF(AND('Checklist Parameters'!$H$16&lt;$X511,'Checklist Parameters'!$H$16&lt;3),0,$X511)))</f>
        <v>0</v>
      </c>
      <c r="AD511" s="85" t="str">
        <f>IF(AND(I511&lt;'Checklist Parameters'!$H$22,$I511&lt;&gt;0),"Y","")</f>
        <v/>
      </c>
      <c r="AE511" s="85" t="str">
        <f>IF($AD511="Y",0,IF('Checklist Parameters'!$H$25="","&lt;no limit&gt;",ROUNDDOWN((($I511-'Checklist Parameters'!$H$24)/'Checklist Parameters'!$H$25)+1,0)))</f>
        <v>&lt;no limit&gt;</v>
      </c>
      <c r="AF511" s="174">
        <f t="shared" si="47"/>
        <v>0</v>
      </c>
      <c r="AG511" s="85">
        <f t="shared" si="42"/>
        <v>0</v>
      </c>
    </row>
    <row r="512" spans="1:33" ht="15">
      <c r="A512" s="393"/>
      <c r="B512" s="393"/>
      <c r="C512" s="393"/>
      <c r="D512" s="393"/>
      <c r="E512" s="393"/>
      <c r="F512" s="393"/>
      <c r="G512" s="393"/>
      <c r="H512" s="394"/>
      <c r="I512" s="394"/>
      <c r="J512" s="394"/>
      <c r="K512" s="394"/>
      <c r="L512" s="394"/>
      <c r="M512" s="394"/>
      <c r="N512" s="313">
        <f>IF(IF(I512&lt;'Checklist Parameters'!$H$22,0,($I512-$L512))&lt;0,0,IF(I512&lt;'Checklist Parameters'!$H$22,0,($I512-$L512)))</f>
        <v>0</v>
      </c>
      <c r="O512" s="394"/>
      <c r="P512" s="395"/>
      <c r="Q512" s="316">
        <f t="shared" si="43"/>
        <v>0</v>
      </c>
      <c r="R512" s="87">
        <f t="shared" si="44"/>
        <v>0</v>
      </c>
      <c r="S512" s="87">
        <f>IF('Checklist Parameters'!$H$60&lt;0.2,0.2,'Checklist Parameters'!$H$60)</f>
        <v>0.72</v>
      </c>
      <c r="T512" s="88">
        <f>IF($O512="",IF('Checklist District ID'!$C$43="Y",MAX($R512:$S512)*$I512,SUM($R512:$S512)*$I512),IF(O512&gt;0,Q512*S512))</f>
        <v>0</v>
      </c>
      <c r="U512" s="88">
        <f>IF(Q512&gt;0,((I512-T512)*'Formula Matrix'!$E$39),0)</f>
        <v>0</v>
      </c>
      <c r="V512" s="88">
        <f t="shared" si="45"/>
        <v>0</v>
      </c>
      <c r="W512" s="88">
        <f>IF(V512&gt;0,(V512*'Checklist Parameters'!$H$35),0)</f>
        <v>0</v>
      </c>
      <c r="X512" s="85">
        <f t="shared" si="46"/>
        <v>0</v>
      </c>
      <c r="Y512" s="148">
        <f>IF('Checklist Parameters'!$H$102&lt;&gt;"",(I512/43560)*'Checklist Parameters'!$H$102,"N/A")</f>
        <v>0</v>
      </c>
      <c r="Z512" s="154" t="str">
        <f>IF('Checklist Parameters'!$H$58&lt;&gt;"",((I512*'Checklist Parameters'!$H$58)*'Checklist Parameters'!$H$35)/1000,"N/A")</f>
        <v>N/A</v>
      </c>
      <c r="AA512" s="154">
        <f>IF('Checklist Parameters'!$H$101&lt;&gt;"",IFERROR(I512/'Checklist Parameters'!$H$101,0),"N/A")</f>
        <v>0</v>
      </c>
      <c r="AB512" s="148" t="str">
        <f>IF('Checklist Parameters'!$H$43&lt;&gt;"",(I512*'Checklist Parameters'!$H$43)/1000,"N/A")</f>
        <v>N/A</v>
      </c>
      <c r="AC512" s="85">
        <f>IF('Checklist Parameters'!$H$16="",$X512,IF(AND('Checklist Parameters'!$H$16&lt;$X512,'Checklist Parameters'!$H$16&gt;=3),'Checklist Parameters'!$H$16,IF(AND('Checklist Parameters'!$H$16&lt;$X512,'Checklist Parameters'!$H$16&lt;3),0,$X512)))</f>
        <v>0</v>
      </c>
      <c r="AD512" s="85" t="str">
        <f>IF(AND(I512&lt;'Checklist Parameters'!$H$22,$I512&lt;&gt;0),"Y","")</f>
        <v/>
      </c>
      <c r="AE512" s="85" t="str">
        <f>IF($AD512="Y",0,IF('Checklist Parameters'!$H$25="","&lt;no limit&gt;",ROUNDDOWN((($I512-'Checklist Parameters'!$H$24)/'Checklist Parameters'!$H$25)+1,0)))</f>
        <v>&lt;no limit&gt;</v>
      </c>
      <c r="AF512" s="174">
        <f t="shared" si="47"/>
        <v>0</v>
      </c>
      <c r="AG512" s="85">
        <f t="shared" si="42"/>
        <v>0</v>
      </c>
    </row>
    <row r="513" spans="1:33" ht="15">
      <c r="A513" s="393"/>
      <c r="B513" s="393"/>
      <c r="C513" s="393"/>
      <c r="D513" s="393"/>
      <c r="E513" s="393"/>
      <c r="F513" s="393"/>
      <c r="G513" s="393"/>
      <c r="H513" s="394"/>
      <c r="I513" s="394"/>
      <c r="J513" s="394"/>
      <c r="K513" s="394"/>
      <c r="L513" s="394"/>
      <c r="M513" s="394"/>
      <c r="N513" s="313">
        <f>IF(IF(I513&lt;'Checklist Parameters'!$H$22,0,($I513-$L513))&lt;0,0,IF(I513&lt;'Checklist Parameters'!$H$22,0,($I513-$L513)))</f>
        <v>0</v>
      </c>
      <c r="O513" s="394"/>
      <c r="P513" s="395"/>
      <c r="Q513" s="316">
        <f t="shared" si="43"/>
        <v>0</v>
      </c>
      <c r="R513" s="87">
        <f t="shared" si="44"/>
        <v>0</v>
      </c>
      <c r="S513" s="87">
        <f>IF('Checklist Parameters'!$H$60&lt;0.2,0.2,'Checklist Parameters'!$H$60)</f>
        <v>0.72</v>
      </c>
      <c r="T513" s="88">
        <f>IF($O513="",IF('Checklist District ID'!$C$43="Y",MAX($R513:$S513)*$I513,SUM($R513:$S513)*$I513),IF(O513&gt;0,Q513*S513))</f>
        <v>0</v>
      </c>
      <c r="U513" s="88">
        <f>IF(Q513&gt;0,((I513-T513)*'Formula Matrix'!$E$39),0)</f>
        <v>0</v>
      </c>
      <c r="V513" s="88">
        <f t="shared" si="45"/>
        <v>0</v>
      </c>
      <c r="W513" s="88">
        <f>IF(V513&gt;0,(V513*'Checklist Parameters'!$H$35),0)</f>
        <v>0</v>
      </c>
      <c r="X513" s="85">
        <f t="shared" si="46"/>
        <v>0</v>
      </c>
      <c r="Y513" s="148">
        <f>IF('Checklist Parameters'!$H$102&lt;&gt;"",(I513/43560)*'Checklist Parameters'!$H$102,"N/A")</f>
        <v>0</v>
      </c>
      <c r="Z513" s="154" t="str">
        <f>IF('Checklist Parameters'!$H$58&lt;&gt;"",((I513*'Checklist Parameters'!$H$58)*'Checklist Parameters'!$H$35)/1000,"N/A")</f>
        <v>N/A</v>
      </c>
      <c r="AA513" s="154">
        <f>IF('Checklist Parameters'!$H$101&lt;&gt;"",IFERROR(I513/'Checklist Parameters'!$H$101,0),"N/A")</f>
        <v>0</v>
      </c>
      <c r="AB513" s="148" t="str">
        <f>IF('Checklist Parameters'!$H$43&lt;&gt;"",(I513*'Checklist Parameters'!$H$43)/1000,"N/A")</f>
        <v>N/A</v>
      </c>
      <c r="AC513" s="85">
        <f>IF('Checklist Parameters'!$H$16="",$X513,IF(AND('Checklist Parameters'!$H$16&lt;$X513,'Checklist Parameters'!$H$16&gt;=3),'Checklist Parameters'!$H$16,IF(AND('Checklist Parameters'!$H$16&lt;$X513,'Checklist Parameters'!$H$16&lt;3),0,$X513)))</f>
        <v>0</v>
      </c>
      <c r="AD513" s="85" t="str">
        <f>IF(AND(I513&lt;'Checklist Parameters'!$H$22,$I513&lt;&gt;0),"Y","")</f>
        <v/>
      </c>
      <c r="AE513" s="85" t="str">
        <f>IF($AD513="Y",0,IF('Checklist Parameters'!$H$25="","&lt;no limit&gt;",ROUNDDOWN((($I513-'Checklist Parameters'!$H$24)/'Checklist Parameters'!$H$25)+1,0)))</f>
        <v>&lt;no limit&gt;</v>
      </c>
      <c r="AF513" s="174">
        <f t="shared" si="47"/>
        <v>0</v>
      </c>
      <c r="AG513" s="85">
        <f t="shared" si="42"/>
        <v>0</v>
      </c>
    </row>
    <row r="514" spans="1:33" ht="15">
      <c r="A514" s="393"/>
      <c r="B514" s="393"/>
      <c r="C514" s="393"/>
      <c r="D514" s="393"/>
      <c r="E514" s="393"/>
      <c r="F514" s="393"/>
      <c r="G514" s="393"/>
      <c r="H514" s="394"/>
      <c r="I514" s="394"/>
      <c r="J514" s="394"/>
      <c r="K514" s="394"/>
      <c r="L514" s="394"/>
      <c r="M514" s="394"/>
      <c r="N514" s="313">
        <f>IF(IF(I514&lt;'Checklist Parameters'!$H$22,0,($I514-$L514))&lt;0,0,IF(I514&lt;'Checklist Parameters'!$H$22,0,($I514-$L514)))</f>
        <v>0</v>
      </c>
      <c r="O514" s="394"/>
      <c r="P514" s="395"/>
      <c r="Q514" s="316">
        <f t="shared" si="43"/>
        <v>0</v>
      </c>
      <c r="R514" s="87">
        <f t="shared" si="44"/>
        <v>0</v>
      </c>
      <c r="S514" s="87">
        <f>IF('Checklist Parameters'!$H$60&lt;0.2,0.2,'Checklist Parameters'!$H$60)</f>
        <v>0.72</v>
      </c>
      <c r="T514" s="88">
        <f>IF($O514="",IF('Checklist District ID'!$C$43="Y",MAX($R514:$S514)*$I514,SUM($R514:$S514)*$I514),IF(O514&gt;0,Q514*S514))</f>
        <v>0</v>
      </c>
      <c r="U514" s="88">
        <f>IF(Q514&gt;0,((I514-T514)*'Formula Matrix'!$E$39),0)</f>
        <v>0</v>
      </c>
      <c r="V514" s="88">
        <f t="shared" si="45"/>
        <v>0</v>
      </c>
      <c r="W514" s="88">
        <f>IF(V514&gt;0,(V514*'Checklist Parameters'!$H$35),0)</f>
        <v>0</v>
      </c>
      <c r="X514" s="85">
        <f t="shared" si="46"/>
        <v>0</v>
      </c>
      <c r="Y514" s="148">
        <f>IF('Checklist Parameters'!$H$102&lt;&gt;"",(I514/43560)*'Checklist Parameters'!$H$102,"N/A")</f>
        <v>0</v>
      </c>
      <c r="Z514" s="154" t="str">
        <f>IF('Checklist Parameters'!$H$58&lt;&gt;"",((I514*'Checklist Parameters'!$H$58)*'Checklist Parameters'!$H$35)/1000,"N/A")</f>
        <v>N/A</v>
      </c>
      <c r="AA514" s="154">
        <f>IF('Checklist Parameters'!$H$101&lt;&gt;"",IFERROR(I514/'Checklist Parameters'!$H$101,0),"N/A")</f>
        <v>0</v>
      </c>
      <c r="AB514" s="148" t="str">
        <f>IF('Checklist Parameters'!$H$43&lt;&gt;"",(I514*'Checklist Parameters'!$H$43)/1000,"N/A")</f>
        <v>N/A</v>
      </c>
      <c r="AC514" s="85">
        <f>IF('Checklist Parameters'!$H$16="",$X514,IF(AND('Checklist Parameters'!$H$16&lt;$X514,'Checklist Parameters'!$H$16&gt;=3),'Checklist Parameters'!$H$16,IF(AND('Checklist Parameters'!$H$16&lt;$X514,'Checklist Parameters'!$H$16&lt;3),0,$X514)))</f>
        <v>0</v>
      </c>
      <c r="AD514" s="85" t="str">
        <f>IF(AND(I514&lt;'Checklist Parameters'!$H$22,$I514&lt;&gt;0),"Y","")</f>
        <v/>
      </c>
      <c r="AE514" s="85" t="str">
        <f>IF($AD514="Y",0,IF('Checklist Parameters'!$H$25="","&lt;no limit&gt;",ROUNDDOWN((($I514-'Checklist Parameters'!$H$24)/'Checklist Parameters'!$H$25)+1,0)))</f>
        <v>&lt;no limit&gt;</v>
      </c>
      <c r="AF514" s="174">
        <f t="shared" si="47"/>
        <v>0</v>
      </c>
      <c r="AG514" s="85">
        <f t="shared" si="42"/>
        <v>0</v>
      </c>
    </row>
    <row r="515" spans="1:33" ht="15">
      <c r="A515" s="393"/>
      <c r="B515" s="393"/>
      <c r="C515" s="393"/>
      <c r="D515" s="393"/>
      <c r="E515" s="393"/>
      <c r="F515" s="393"/>
      <c r="G515" s="393"/>
      <c r="H515" s="394"/>
      <c r="I515" s="394"/>
      <c r="J515" s="394"/>
      <c r="K515" s="394"/>
      <c r="L515" s="394"/>
      <c r="M515" s="394"/>
      <c r="N515" s="313">
        <f>IF(IF(I515&lt;'Checklist Parameters'!$H$22,0,($I515-$L515))&lt;0,0,IF(I515&lt;'Checklist Parameters'!$H$22,0,($I515-$L515)))</f>
        <v>0</v>
      </c>
      <c r="O515" s="394"/>
      <c r="P515" s="395"/>
      <c r="Q515" s="316">
        <f t="shared" si="43"/>
        <v>0</v>
      </c>
      <c r="R515" s="87">
        <f t="shared" si="44"/>
        <v>0</v>
      </c>
      <c r="S515" s="87">
        <f>IF('Checklist Parameters'!$H$60&lt;0.2,0.2,'Checklist Parameters'!$H$60)</f>
        <v>0.72</v>
      </c>
      <c r="T515" s="88">
        <f>IF($O515="",IF('Checklist District ID'!$C$43="Y",MAX($R515:$S515)*$I515,SUM($R515:$S515)*$I515),IF(O515&gt;0,Q515*S515))</f>
        <v>0</v>
      </c>
      <c r="U515" s="88">
        <f>IF(Q515&gt;0,((I515-T515)*'Formula Matrix'!$E$39),0)</f>
        <v>0</v>
      </c>
      <c r="V515" s="88">
        <f t="shared" si="45"/>
        <v>0</v>
      </c>
      <c r="W515" s="88">
        <f>IF(V515&gt;0,(V515*'Checklist Parameters'!$H$35),0)</f>
        <v>0</v>
      </c>
      <c r="X515" s="85">
        <f t="shared" si="46"/>
        <v>0</v>
      </c>
      <c r="Y515" s="148">
        <f>IF('Checklist Parameters'!$H$102&lt;&gt;"",(I515/43560)*'Checklist Parameters'!$H$102,"N/A")</f>
        <v>0</v>
      </c>
      <c r="Z515" s="154" t="str">
        <f>IF('Checklist Parameters'!$H$58&lt;&gt;"",((I515*'Checklist Parameters'!$H$58)*'Checklist Parameters'!$H$35)/1000,"N/A")</f>
        <v>N/A</v>
      </c>
      <c r="AA515" s="154">
        <f>IF('Checklist Parameters'!$H$101&lt;&gt;"",IFERROR(I515/'Checklist Parameters'!$H$101,0),"N/A")</f>
        <v>0</v>
      </c>
      <c r="AB515" s="148" t="str">
        <f>IF('Checklist Parameters'!$H$43&lt;&gt;"",(I515*'Checklist Parameters'!$H$43)/1000,"N/A")</f>
        <v>N/A</v>
      </c>
      <c r="AC515" s="85">
        <f>IF('Checklist Parameters'!$H$16="",$X515,IF(AND('Checklist Parameters'!$H$16&lt;$X515,'Checklist Parameters'!$H$16&gt;=3),'Checklist Parameters'!$H$16,IF(AND('Checklist Parameters'!$H$16&lt;$X515,'Checklist Parameters'!$H$16&lt;3),0,$X515)))</f>
        <v>0</v>
      </c>
      <c r="AD515" s="85" t="str">
        <f>IF(AND(I515&lt;'Checklist Parameters'!$H$22,$I515&lt;&gt;0),"Y","")</f>
        <v/>
      </c>
      <c r="AE515" s="85" t="str">
        <f>IF($AD515="Y",0,IF('Checklist Parameters'!$H$25="","&lt;no limit&gt;",ROUNDDOWN((($I515-'Checklist Parameters'!$H$24)/'Checklist Parameters'!$H$25)+1,0)))</f>
        <v>&lt;no limit&gt;</v>
      </c>
      <c r="AF515" s="174">
        <f t="shared" si="47"/>
        <v>0</v>
      </c>
      <c r="AG515" s="85">
        <f t="shared" si="42"/>
        <v>0</v>
      </c>
    </row>
    <row r="516" spans="1:33" ht="15">
      <c r="A516" s="393"/>
      <c r="B516" s="393"/>
      <c r="C516" s="393"/>
      <c r="D516" s="393"/>
      <c r="E516" s="393"/>
      <c r="F516" s="393"/>
      <c r="G516" s="393"/>
      <c r="H516" s="394"/>
      <c r="I516" s="394"/>
      <c r="J516" s="394"/>
      <c r="K516" s="394"/>
      <c r="L516" s="394"/>
      <c r="M516" s="394"/>
      <c r="N516" s="313">
        <f>IF(IF(I516&lt;'Checklist Parameters'!$H$22,0,($I516-$L516))&lt;0,0,IF(I516&lt;'Checklist Parameters'!$H$22,0,($I516-$L516)))</f>
        <v>0</v>
      </c>
      <c r="O516" s="394"/>
      <c r="P516" s="395"/>
      <c r="Q516" s="316">
        <f t="shared" si="43"/>
        <v>0</v>
      </c>
      <c r="R516" s="87">
        <f t="shared" si="44"/>
        <v>0</v>
      </c>
      <c r="S516" s="87">
        <f>IF('Checklist Parameters'!$H$60&lt;0.2,0.2,'Checklist Parameters'!$H$60)</f>
        <v>0.72</v>
      </c>
      <c r="T516" s="88">
        <f>IF($O516="",IF('Checklist District ID'!$C$43="Y",MAX($R516:$S516)*$I516,SUM($R516:$S516)*$I516),IF(O516&gt;0,Q516*S516))</f>
        <v>0</v>
      </c>
      <c r="U516" s="88">
        <f>IF(Q516&gt;0,((I516-T516)*'Formula Matrix'!$E$39),0)</f>
        <v>0</v>
      </c>
      <c r="V516" s="88">
        <f t="shared" si="45"/>
        <v>0</v>
      </c>
      <c r="W516" s="88">
        <f>IF(V516&gt;0,(V516*'Checklist Parameters'!$H$35),0)</f>
        <v>0</v>
      </c>
      <c r="X516" s="85">
        <f t="shared" si="46"/>
        <v>0</v>
      </c>
      <c r="Y516" s="148">
        <f>IF('Checklist Parameters'!$H$102&lt;&gt;"",(I516/43560)*'Checklist Parameters'!$H$102,"N/A")</f>
        <v>0</v>
      </c>
      <c r="Z516" s="154" t="str">
        <f>IF('Checklist Parameters'!$H$58&lt;&gt;"",((I516*'Checklist Parameters'!$H$58)*'Checklist Parameters'!$H$35)/1000,"N/A")</f>
        <v>N/A</v>
      </c>
      <c r="AA516" s="154">
        <f>IF('Checklist Parameters'!$H$101&lt;&gt;"",IFERROR(I516/'Checklist Parameters'!$H$101,0),"N/A")</f>
        <v>0</v>
      </c>
      <c r="AB516" s="148" t="str">
        <f>IF('Checklist Parameters'!$H$43&lt;&gt;"",(I516*'Checklist Parameters'!$H$43)/1000,"N/A")</f>
        <v>N/A</v>
      </c>
      <c r="AC516" s="85">
        <f>IF('Checklist Parameters'!$H$16="",$X516,IF(AND('Checklist Parameters'!$H$16&lt;$X516,'Checklist Parameters'!$H$16&gt;=3),'Checklist Parameters'!$H$16,IF(AND('Checklist Parameters'!$H$16&lt;$X516,'Checklist Parameters'!$H$16&lt;3),0,$X516)))</f>
        <v>0</v>
      </c>
      <c r="AD516" s="85" t="str">
        <f>IF(AND(I516&lt;'Checklist Parameters'!$H$22,$I516&lt;&gt;0),"Y","")</f>
        <v/>
      </c>
      <c r="AE516" s="85" t="str">
        <f>IF($AD516="Y",0,IF('Checklist Parameters'!$H$25="","&lt;no limit&gt;",ROUNDDOWN((($I516-'Checklist Parameters'!$H$24)/'Checklist Parameters'!$H$25)+1,0)))</f>
        <v>&lt;no limit&gt;</v>
      </c>
      <c r="AF516" s="174">
        <f t="shared" si="47"/>
        <v>0</v>
      </c>
      <c r="AG516" s="85">
        <f t="shared" si="42"/>
        <v>0</v>
      </c>
    </row>
    <row r="517" spans="1:33" ht="15">
      <c r="A517" s="393"/>
      <c r="B517" s="393"/>
      <c r="C517" s="393"/>
      <c r="D517" s="393"/>
      <c r="E517" s="393"/>
      <c r="F517" s="393"/>
      <c r="G517" s="393"/>
      <c r="H517" s="394"/>
      <c r="I517" s="394"/>
      <c r="J517" s="394"/>
      <c r="K517" s="394"/>
      <c r="L517" s="394"/>
      <c r="M517" s="394"/>
      <c r="N517" s="313">
        <f>IF(IF(I517&lt;'Checklist Parameters'!$H$22,0,($I517-$L517))&lt;0,0,IF(I517&lt;'Checklist Parameters'!$H$22,0,($I517-$L517)))</f>
        <v>0</v>
      </c>
      <c r="O517" s="394"/>
      <c r="P517" s="395"/>
      <c r="Q517" s="316">
        <f t="shared" si="43"/>
        <v>0</v>
      </c>
      <c r="R517" s="87">
        <f t="shared" si="44"/>
        <v>0</v>
      </c>
      <c r="S517" s="87">
        <f>IF('Checklist Parameters'!$H$60&lt;0.2,0.2,'Checklist Parameters'!$H$60)</f>
        <v>0.72</v>
      </c>
      <c r="T517" s="88">
        <f>IF($O517="",IF('Checklist District ID'!$C$43="Y",MAX($R517:$S517)*$I517,SUM($R517:$S517)*$I517),IF(O517&gt;0,Q517*S517))</f>
        <v>0</v>
      </c>
      <c r="U517" s="88">
        <f>IF(Q517&gt;0,((I517-T517)*'Formula Matrix'!$E$39),0)</f>
        <v>0</v>
      </c>
      <c r="V517" s="88">
        <f t="shared" si="45"/>
        <v>0</v>
      </c>
      <c r="W517" s="88">
        <f>IF(V517&gt;0,(V517*'Checklist Parameters'!$H$35),0)</f>
        <v>0</v>
      </c>
      <c r="X517" s="85">
        <f t="shared" si="46"/>
        <v>0</v>
      </c>
      <c r="Y517" s="148">
        <f>IF('Checklist Parameters'!$H$102&lt;&gt;"",(I517/43560)*'Checklist Parameters'!$H$102,"N/A")</f>
        <v>0</v>
      </c>
      <c r="Z517" s="154" t="str">
        <f>IF('Checklist Parameters'!$H$58&lt;&gt;"",((I517*'Checklist Parameters'!$H$58)*'Checklist Parameters'!$H$35)/1000,"N/A")</f>
        <v>N/A</v>
      </c>
      <c r="AA517" s="154">
        <f>IF('Checklist Parameters'!$H$101&lt;&gt;"",IFERROR(I517/'Checklist Parameters'!$H$101,0),"N/A")</f>
        <v>0</v>
      </c>
      <c r="AB517" s="148" t="str">
        <f>IF('Checklist Parameters'!$H$43&lt;&gt;"",(I517*'Checklist Parameters'!$H$43)/1000,"N/A")</f>
        <v>N/A</v>
      </c>
      <c r="AC517" s="85">
        <f>IF('Checklist Parameters'!$H$16="",$X517,IF(AND('Checklist Parameters'!$H$16&lt;$X517,'Checklist Parameters'!$H$16&gt;=3),'Checklist Parameters'!$H$16,IF(AND('Checklist Parameters'!$H$16&lt;$X517,'Checklist Parameters'!$H$16&lt;3),0,$X517)))</f>
        <v>0</v>
      </c>
      <c r="AD517" s="85" t="str">
        <f>IF(AND(I517&lt;'Checklist Parameters'!$H$22,$I517&lt;&gt;0),"Y","")</f>
        <v/>
      </c>
      <c r="AE517" s="85" t="str">
        <f>IF($AD517="Y",0,IF('Checklist Parameters'!$H$25="","&lt;no limit&gt;",ROUNDDOWN((($I517-'Checklist Parameters'!$H$24)/'Checklist Parameters'!$H$25)+1,0)))</f>
        <v>&lt;no limit&gt;</v>
      </c>
      <c r="AF517" s="174">
        <f t="shared" si="47"/>
        <v>0</v>
      </c>
      <c r="AG517" s="85">
        <f t="shared" si="42"/>
        <v>0</v>
      </c>
    </row>
    <row r="518" spans="1:33" ht="15">
      <c r="A518" s="393"/>
      <c r="B518" s="393"/>
      <c r="C518" s="393"/>
      <c r="D518" s="393"/>
      <c r="E518" s="393"/>
      <c r="F518" s="393"/>
      <c r="G518" s="393"/>
      <c r="H518" s="394"/>
      <c r="I518" s="394"/>
      <c r="J518" s="394"/>
      <c r="K518" s="394"/>
      <c r="L518" s="394"/>
      <c r="M518" s="394"/>
      <c r="N518" s="313">
        <f>IF(IF(I518&lt;'Checklist Parameters'!$H$22,0,($I518-$L518))&lt;0,0,IF(I518&lt;'Checklist Parameters'!$H$22,0,($I518-$L518)))</f>
        <v>0</v>
      </c>
      <c r="O518" s="394"/>
      <c r="P518" s="395"/>
      <c r="Q518" s="316">
        <f t="shared" si="43"/>
        <v>0</v>
      </c>
      <c r="R518" s="87">
        <f t="shared" si="44"/>
        <v>0</v>
      </c>
      <c r="S518" s="87">
        <f>IF('Checklist Parameters'!$H$60&lt;0.2,0.2,'Checklist Parameters'!$H$60)</f>
        <v>0.72</v>
      </c>
      <c r="T518" s="88">
        <f>IF($O518="",IF('Checklist District ID'!$C$43="Y",MAX($R518:$S518)*$I518,SUM($R518:$S518)*$I518),IF(O518&gt;0,Q518*S518))</f>
        <v>0</v>
      </c>
      <c r="U518" s="88">
        <f>IF(Q518&gt;0,((I518-T518)*'Formula Matrix'!$E$39),0)</f>
        <v>0</v>
      </c>
      <c r="V518" s="88">
        <f t="shared" si="45"/>
        <v>0</v>
      </c>
      <c r="W518" s="88">
        <f>IF(V518&gt;0,(V518*'Checklist Parameters'!$H$35),0)</f>
        <v>0</v>
      </c>
      <c r="X518" s="85">
        <f t="shared" si="46"/>
        <v>0</v>
      </c>
      <c r="Y518" s="148">
        <f>IF('Checklist Parameters'!$H$102&lt;&gt;"",(I518/43560)*'Checklist Parameters'!$H$102,"N/A")</f>
        <v>0</v>
      </c>
      <c r="Z518" s="154" t="str">
        <f>IF('Checklist Parameters'!$H$58&lt;&gt;"",((I518*'Checklist Parameters'!$H$58)*'Checklist Parameters'!$H$35)/1000,"N/A")</f>
        <v>N/A</v>
      </c>
      <c r="AA518" s="154">
        <f>IF('Checklist Parameters'!$H$101&lt;&gt;"",IFERROR(I518/'Checklist Parameters'!$H$101,0),"N/A")</f>
        <v>0</v>
      </c>
      <c r="AB518" s="148" t="str">
        <f>IF('Checklist Parameters'!$H$43&lt;&gt;"",(I518*'Checklist Parameters'!$H$43)/1000,"N/A")</f>
        <v>N/A</v>
      </c>
      <c r="AC518" s="85">
        <f>IF('Checklist Parameters'!$H$16="",$X518,IF(AND('Checklist Parameters'!$H$16&lt;$X518,'Checklist Parameters'!$H$16&gt;=3),'Checklist Parameters'!$H$16,IF(AND('Checklist Parameters'!$H$16&lt;$X518,'Checklist Parameters'!$H$16&lt;3),0,$X518)))</f>
        <v>0</v>
      </c>
      <c r="AD518" s="85" t="str">
        <f>IF(AND(I518&lt;'Checklist Parameters'!$H$22,$I518&lt;&gt;0),"Y","")</f>
        <v/>
      </c>
      <c r="AE518" s="85" t="str">
        <f>IF($AD518="Y",0,IF('Checklist Parameters'!$H$25="","&lt;no limit&gt;",ROUNDDOWN((($I518-'Checklist Parameters'!$H$24)/'Checklist Parameters'!$H$25)+1,0)))</f>
        <v>&lt;no limit&gt;</v>
      </c>
      <c r="AF518" s="174">
        <f t="shared" si="47"/>
        <v>0</v>
      </c>
      <c r="AG518" s="85">
        <f t="shared" si="42"/>
        <v>0</v>
      </c>
    </row>
    <row r="519" spans="1:33" ht="15">
      <c r="A519" s="393"/>
      <c r="B519" s="393"/>
      <c r="C519" s="393"/>
      <c r="D519" s="393"/>
      <c r="E519" s="393"/>
      <c r="F519" s="393"/>
      <c r="G519" s="393"/>
      <c r="H519" s="394"/>
      <c r="I519" s="394"/>
      <c r="J519" s="394"/>
      <c r="K519" s="394"/>
      <c r="L519" s="394"/>
      <c r="M519" s="394"/>
      <c r="N519" s="313">
        <f>IF(IF(I519&lt;'Checklist Parameters'!$H$22,0,($I519-$L519))&lt;0,0,IF(I519&lt;'Checklist Parameters'!$H$22,0,($I519-$L519)))</f>
        <v>0</v>
      </c>
      <c r="O519" s="394"/>
      <c r="P519" s="395"/>
      <c r="Q519" s="316">
        <f t="shared" si="43"/>
        <v>0</v>
      </c>
      <c r="R519" s="87">
        <f t="shared" si="44"/>
        <v>0</v>
      </c>
      <c r="S519" s="87">
        <f>IF('Checklist Parameters'!$H$60&lt;0.2,0.2,'Checklist Parameters'!$H$60)</f>
        <v>0.72</v>
      </c>
      <c r="T519" s="88">
        <f>IF($O519="",IF('Checklist District ID'!$C$43="Y",MAX($R519:$S519)*$I519,SUM($R519:$S519)*$I519),IF(O519&gt;0,Q519*S519))</f>
        <v>0</v>
      </c>
      <c r="U519" s="88">
        <f>IF(Q519&gt;0,((I519-T519)*'Formula Matrix'!$E$39),0)</f>
        <v>0</v>
      </c>
      <c r="V519" s="88">
        <f t="shared" si="45"/>
        <v>0</v>
      </c>
      <c r="W519" s="88">
        <f>IF(V519&gt;0,(V519*'Checklist Parameters'!$H$35),0)</f>
        <v>0</v>
      </c>
      <c r="X519" s="85">
        <f t="shared" si="46"/>
        <v>0</v>
      </c>
      <c r="Y519" s="148">
        <f>IF('Checklist Parameters'!$H$102&lt;&gt;"",(I519/43560)*'Checklist Parameters'!$H$102,"N/A")</f>
        <v>0</v>
      </c>
      <c r="Z519" s="154" t="str">
        <f>IF('Checklist Parameters'!$H$58&lt;&gt;"",((I519*'Checklist Parameters'!$H$58)*'Checklist Parameters'!$H$35)/1000,"N/A")</f>
        <v>N/A</v>
      </c>
      <c r="AA519" s="154">
        <f>IF('Checklist Parameters'!$H$101&lt;&gt;"",IFERROR(I519/'Checklist Parameters'!$H$101,0),"N/A")</f>
        <v>0</v>
      </c>
      <c r="AB519" s="148" t="str">
        <f>IF('Checklist Parameters'!$H$43&lt;&gt;"",(I519*'Checklist Parameters'!$H$43)/1000,"N/A")</f>
        <v>N/A</v>
      </c>
      <c r="AC519" s="85">
        <f>IF('Checklist Parameters'!$H$16="",$X519,IF(AND('Checklist Parameters'!$H$16&lt;$X519,'Checklist Parameters'!$H$16&gt;=3),'Checklist Parameters'!$H$16,IF(AND('Checklist Parameters'!$H$16&lt;$X519,'Checklist Parameters'!$H$16&lt;3),0,$X519)))</f>
        <v>0</v>
      </c>
      <c r="AD519" s="85" t="str">
        <f>IF(AND(I519&lt;'Checklist Parameters'!$H$22,$I519&lt;&gt;0),"Y","")</f>
        <v/>
      </c>
      <c r="AE519" s="85" t="str">
        <f>IF($AD519="Y",0,IF('Checklist Parameters'!$H$25="","&lt;no limit&gt;",ROUNDDOWN((($I519-'Checklist Parameters'!$H$24)/'Checklist Parameters'!$H$25)+1,0)))</f>
        <v>&lt;no limit&gt;</v>
      </c>
      <c r="AF519" s="174">
        <f t="shared" si="47"/>
        <v>0</v>
      </c>
      <c r="AG519" s="85">
        <f t="shared" si="42"/>
        <v>0</v>
      </c>
    </row>
    <row r="520" spans="1:33" ht="15">
      <c r="A520" s="393"/>
      <c r="B520" s="393"/>
      <c r="C520" s="393"/>
      <c r="D520" s="393"/>
      <c r="E520" s="393"/>
      <c r="F520" s="393"/>
      <c r="G520" s="393"/>
      <c r="H520" s="394"/>
      <c r="I520" s="394"/>
      <c r="J520" s="394"/>
      <c r="K520" s="394"/>
      <c r="L520" s="394"/>
      <c r="M520" s="394"/>
      <c r="N520" s="313">
        <f>IF(IF(I520&lt;'Checklist Parameters'!$H$22,0,($I520-$L520))&lt;0,0,IF(I520&lt;'Checklist Parameters'!$H$22,0,($I520-$L520)))</f>
        <v>0</v>
      </c>
      <c r="O520" s="394"/>
      <c r="P520" s="395"/>
      <c r="Q520" s="316">
        <f t="shared" si="43"/>
        <v>0</v>
      </c>
      <c r="R520" s="87">
        <f t="shared" si="44"/>
        <v>0</v>
      </c>
      <c r="S520" s="87">
        <f>IF('Checklist Parameters'!$H$60&lt;0.2,0.2,'Checklist Parameters'!$H$60)</f>
        <v>0.72</v>
      </c>
      <c r="T520" s="88">
        <f>IF($O520="",IF('Checklist District ID'!$C$43="Y",MAX($R520:$S520)*$I520,SUM($R520:$S520)*$I520),IF(O520&gt;0,Q520*S520))</f>
        <v>0</v>
      </c>
      <c r="U520" s="88">
        <f>IF(Q520&gt;0,((I520-T520)*'Formula Matrix'!$E$39),0)</f>
        <v>0</v>
      </c>
      <c r="V520" s="88">
        <f t="shared" si="45"/>
        <v>0</v>
      </c>
      <c r="W520" s="88">
        <f>IF(V520&gt;0,(V520*'Checklist Parameters'!$H$35),0)</f>
        <v>0</v>
      </c>
      <c r="X520" s="85">
        <f t="shared" si="46"/>
        <v>0</v>
      </c>
      <c r="Y520" s="148">
        <f>IF('Checklist Parameters'!$H$102&lt;&gt;"",(I520/43560)*'Checklist Parameters'!$H$102,"N/A")</f>
        <v>0</v>
      </c>
      <c r="Z520" s="154" t="str">
        <f>IF('Checklist Parameters'!$H$58&lt;&gt;"",((I520*'Checklist Parameters'!$H$58)*'Checklist Parameters'!$H$35)/1000,"N/A")</f>
        <v>N/A</v>
      </c>
      <c r="AA520" s="154">
        <f>IF('Checklist Parameters'!$H$101&lt;&gt;"",IFERROR(I520/'Checklist Parameters'!$H$101,0),"N/A")</f>
        <v>0</v>
      </c>
      <c r="AB520" s="148" t="str">
        <f>IF('Checklist Parameters'!$H$43&lt;&gt;"",(I520*'Checklist Parameters'!$H$43)/1000,"N/A")</f>
        <v>N/A</v>
      </c>
      <c r="AC520" s="85">
        <f>IF('Checklist Parameters'!$H$16="",$X520,IF(AND('Checklist Parameters'!$H$16&lt;$X520,'Checklist Parameters'!$H$16&gt;=3),'Checklist Parameters'!$H$16,IF(AND('Checklist Parameters'!$H$16&lt;$X520,'Checklist Parameters'!$H$16&lt;3),0,$X520)))</f>
        <v>0</v>
      </c>
      <c r="AD520" s="85" t="str">
        <f>IF(AND(I520&lt;'Checklist Parameters'!$H$22,$I520&lt;&gt;0),"Y","")</f>
        <v/>
      </c>
      <c r="AE520" s="85" t="str">
        <f>IF($AD520="Y",0,IF('Checklist Parameters'!$H$25="","&lt;no limit&gt;",ROUNDDOWN((($I520-'Checklist Parameters'!$H$24)/'Checklist Parameters'!$H$25)+1,0)))</f>
        <v>&lt;no limit&gt;</v>
      </c>
      <c r="AF520" s="174">
        <f t="shared" si="47"/>
        <v>0</v>
      </c>
      <c r="AG520" s="85">
        <f t="shared" si="42"/>
        <v>0</v>
      </c>
    </row>
    <row r="521" spans="1:33" ht="15">
      <c r="A521" s="393"/>
      <c r="B521" s="393"/>
      <c r="C521" s="393"/>
      <c r="D521" s="393"/>
      <c r="E521" s="393"/>
      <c r="F521" s="393"/>
      <c r="G521" s="393"/>
      <c r="H521" s="394"/>
      <c r="I521" s="394"/>
      <c r="J521" s="394"/>
      <c r="K521" s="394"/>
      <c r="L521" s="394"/>
      <c r="M521" s="394"/>
      <c r="N521" s="313">
        <f>IF(IF(I521&lt;'Checklist Parameters'!$H$22,0,($I521-$L521))&lt;0,0,IF(I521&lt;'Checklist Parameters'!$H$22,0,($I521-$L521)))</f>
        <v>0</v>
      </c>
      <c r="O521" s="394"/>
      <c r="P521" s="395"/>
      <c r="Q521" s="316">
        <f t="shared" si="43"/>
        <v>0</v>
      </c>
      <c r="R521" s="87">
        <f t="shared" si="44"/>
        <v>0</v>
      </c>
      <c r="S521" s="87">
        <f>IF('Checklist Parameters'!$H$60&lt;0.2,0.2,'Checklist Parameters'!$H$60)</f>
        <v>0.72</v>
      </c>
      <c r="T521" s="88">
        <f>IF($O521="",IF('Checklist District ID'!$C$43="Y",MAX($R521:$S521)*$I521,SUM($R521:$S521)*$I521),IF(O521&gt;0,Q521*S521))</f>
        <v>0</v>
      </c>
      <c r="U521" s="88">
        <f>IF(Q521&gt;0,((I521-T521)*'Formula Matrix'!$E$39),0)</f>
        <v>0</v>
      </c>
      <c r="V521" s="88">
        <f t="shared" si="45"/>
        <v>0</v>
      </c>
      <c r="W521" s="88">
        <f>IF(V521&gt;0,(V521*'Checklist Parameters'!$H$35),0)</f>
        <v>0</v>
      </c>
      <c r="X521" s="85">
        <f t="shared" si="46"/>
        <v>0</v>
      </c>
      <c r="Y521" s="148">
        <f>IF('Checklist Parameters'!$H$102&lt;&gt;"",(I521/43560)*'Checklist Parameters'!$H$102,"N/A")</f>
        <v>0</v>
      </c>
      <c r="Z521" s="154" t="str">
        <f>IF('Checklist Parameters'!$H$58&lt;&gt;"",((I521*'Checklist Parameters'!$H$58)*'Checklist Parameters'!$H$35)/1000,"N/A")</f>
        <v>N/A</v>
      </c>
      <c r="AA521" s="154">
        <f>IF('Checklist Parameters'!$H$101&lt;&gt;"",IFERROR(I521/'Checklist Parameters'!$H$101,0),"N/A")</f>
        <v>0</v>
      </c>
      <c r="AB521" s="148" t="str">
        <f>IF('Checklist Parameters'!$H$43&lt;&gt;"",(I521*'Checklist Parameters'!$H$43)/1000,"N/A")</f>
        <v>N/A</v>
      </c>
      <c r="AC521" s="85">
        <f>IF('Checklist Parameters'!$H$16="",$X521,IF(AND('Checklist Parameters'!$H$16&lt;$X521,'Checklist Parameters'!$H$16&gt;=3),'Checklist Parameters'!$H$16,IF(AND('Checklist Parameters'!$H$16&lt;$X521,'Checklist Parameters'!$H$16&lt;3),0,$X521)))</f>
        <v>0</v>
      </c>
      <c r="AD521" s="85" t="str">
        <f>IF(AND(I521&lt;'Checklist Parameters'!$H$22,$I521&lt;&gt;0),"Y","")</f>
        <v/>
      </c>
      <c r="AE521" s="85" t="str">
        <f>IF($AD521="Y",0,IF('Checklist Parameters'!$H$25="","&lt;no limit&gt;",ROUNDDOWN((($I521-'Checklist Parameters'!$H$24)/'Checklist Parameters'!$H$25)+1,0)))</f>
        <v>&lt;no limit&gt;</v>
      </c>
      <c r="AF521" s="174">
        <f t="shared" si="47"/>
        <v>0</v>
      </c>
      <c r="AG521" s="85">
        <f t="shared" si="42"/>
        <v>0</v>
      </c>
    </row>
    <row r="522" spans="1:33" ht="15">
      <c r="A522" s="393"/>
      <c r="B522" s="393"/>
      <c r="C522" s="393"/>
      <c r="D522" s="393"/>
      <c r="E522" s="393"/>
      <c r="F522" s="393"/>
      <c r="G522" s="393"/>
      <c r="H522" s="394"/>
      <c r="I522" s="394"/>
      <c r="J522" s="394"/>
      <c r="K522" s="394"/>
      <c r="L522" s="394"/>
      <c r="M522" s="394"/>
      <c r="N522" s="313">
        <f>IF(IF(I522&lt;'Checklist Parameters'!$H$22,0,($I522-$L522))&lt;0,0,IF(I522&lt;'Checklist Parameters'!$H$22,0,($I522-$L522)))</f>
        <v>0</v>
      </c>
      <c r="O522" s="394"/>
      <c r="P522" s="395"/>
      <c r="Q522" s="316">
        <f t="shared" si="43"/>
        <v>0</v>
      </c>
      <c r="R522" s="87">
        <f t="shared" si="44"/>
        <v>0</v>
      </c>
      <c r="S522" s="87">
        <f>IF('Checklist Parameters'!$H$60&lt;0.2,0.2,'Checklist Parameters'!$H$60)</f>
        <v>0.72</v>
      </c>
      <c r="T522" s="88">
        <f>IF($O522="",IF('Checklist District ID'!$C$43="Y",MAX($R522:$S522)*$I522,SUM($R522:$S522)*$I522),IF(O522&gt;0,Q522*S522))</f>
        <v>0</v>
      </c>
      <c r="U522" s="88">
        <f>IF(Q522&gt;0,((I522-T522)*'Formula Matrix'!$E$39),0)</f>
        <v>0</v>
      </c>
      <c r="V522" s="88">
        <f t="shared" si="45"/>
        <v>0</v>
      </c>
      <c r="W522" s="88">
        <f>IF(V522&gt;0,(V522*'Checklist Parameters'!$H$35),0)</f>
        <v>0</v>
      </c>
      <c r="X522" s="85">
        <f t="shared" si="46"/>
        <v>0</v>
      </c>
      <c r="Y522" s="148">
        <f>IF('Checklist Parameters'!$H$102&lt;&gt;"",(I522/43560)*'Checklist Parameters'!$H$102,"N/A")</f>
        <v>0</v>
      </c>
      <c r="Z522" s="154" t="str">
        <f>IF('Checklist Parameters'!$H$58&lt;&gt;"",((I522*'Checklist Parameters'!$H$58)*'Checklist Parameters'!$H$35)/1000,"N/A")</f>
        <v>N/A</v>
      </c>
      <c r="AA522" s="154">
        <f>IF('Checklist Parameters'!$H$101&lt;&gt;"",IFERROR(I522/'Checklist Parameters'!$H$101,0),"N/A")</f>
        <v>0</v>
      </c>
      <c r="AB522" s="148" t="str">
        <f>IF('Checklist Parameters'!$H$43&lt;&gt;"",(I522*'Checklist Parameters'!$H$43)/1000,"N/A")</f>
        <v>N/A</v>
      </c>
      <c r="AC522" s="85">
        <f>IF('Checklist Parameters'!$H$16="",$X522,IF(AND('Checklist Parameters'!$H$16&lt;$X522,'Checklist Parameters'!$H$16&gt;=3),'Checklist Parameters'!$H$16,IF(AND('Checklist Parameters'!$H$16&lt;$X522,'Checklist Parameters'!$H$16&lt;3),0,$X522)))</f>
        <v>0</v>
      </c>
      <c r="AD522" s="85" t="str">
        <f>IF(AND(I522&lt;'Checklist Parameters'!$H$22,$I522&lt;&gt;0),"Y","")</f>
        <v/>
      </c>
      <c r="AE522" s="85" t="str">
        <f>IF($AD522="Y",0,IF('Checklist Parameters'!$H$25="","&lt;no limit&gt;",ROUNDDOWN((($I522-'Checklist Parameters'!$H$24)/'Checklist Parameters'!$H$25)+1,0)))</f>
        <v>&lt;no limit&gt;</v>
      </c>
      <c r="AF522" s="174">
        <f t="shared" si="47"/>
        <v>0</v>
      </c>
      <c r="AG522" s="85">
        <f t="shared" si="42"/>
        <v>0</v>
      </c>
    </row>
    <row r="523" spans="1:33" ht="15">
      <c r="A523" s="393"/>
      <c r="B523" s="393"/>
      <c r="C523" s="393"/>
      <c r="D523" s="393"/>
      <c r="E523" s="393"/>
      <c r="F523" s="393"/>
      <c r="G523" s="393"/>
      <c r="H523" s="394"/>
      <c r="I523" s="394"/>
      <c r="J523" s="394"/>
      <c r="K523" s="394"/>
      <c r="L523" s="394"/>
      <c r="M523" s="394"/>
      <c r="N523" s="313">
        <f>IF(IF(I523&lt;'Checklist Parameters'!$H$22,0,($I523-$L523))&lt;0,0,IF(I523&lt;'Checklist Parameters'!$H$22,0,($I523-$L523)))</f>
        <v>0</v>
      </c>
      <c r="O523" s="394"/>
      <c r="P523" s="395"/>
      <c r="Q523" s="316">
        <f t="shared" si="43"/>
        <v>0</v>
      </c>
      <c r="R523" s="87">
        <f t="shared" si="44"/>
        <v>0</v>
      </c>
      <c r="S523" s="87">
        <f>IF('Checklist Parameters'!$H$60&lt;0.2,0.2,'Checklist Parameters'!$H$60)</f>
        <v>0.72</v>
      </c>
      <c r="T523" s="88">
        <f>IF($O523="",IF('Checklist District ID'!$C$43="Y",MAX($R523:$S523)*$I523,SUM($R523:$S523)*$I523),IF(O523&gt;0,Q523*S523))</f>
        <v>0</v>
      </c>
      <c r="U523" s="88">
        <f>IF(Q523&gt;0,((I523-T523)*'Formula Matrix'!$E$39),0)</f>
        <v>0</v>
      </c>
      <c r="V523" s="88">
        <f t="shared" si="45"/>
        <v>0</v>
      </c>
      <c r="W523" s="88">
        <f>IF(V523&gt;0,(V523*'Checklist Parameters'!$H$35),0)</f>
        <v>0</v>
      </c>
      <c r="X523" s="85">
        <f t="shared" si="46"/>
        <v>0</v>
      </c>
      <c r="Y523" s="148">
        <f>IF('Checklist Parameters'!$H$102&lt;&gt;"",(I523/43560)*'Checklist Parameters'!$H$102,"N/A")</f>
        <v>0</v>
      </c>
      <c r="Z523" s="154" t="str">
        <f>IF('Checklist Parameters'!$H$58&lt;&gt;"",((I523*'Checklist Parameters'!$H$58)*'Checklist Parameters'!$H$35)/1000,"N/A")</f>
        <v>N/A</v>
      </c>
      <c r="AA523" s="154">
        <f>IF('Checklist Parameters'!$H$101&lt;&gt;"",IFERROR(I523/'Checklist Parameters'!$H$101,0),"N/A")</f>
        <v>0</v>
      </c>
      <c r="AB523" s="148" t="str">
        <f>IF('Checklist Parameters'!$H$43&lt;&gt;"",(I523*'Checklist Parameters'!$H$43)/1000,"N/A")</f>
        <v>N/A</v>
      </c>
      <c r="AC523" s="85">
        <f>IF('Checklist Parameters'!$H$16="",$X523,IF(AND('Checklist Parameters'!$H$16&lt;$X523,'Checklist Parameters'!$H$16&gt;=3),'Checklist Parameters'!$H$16,IF(AND('Checklist Parameters'!$H$16&lt;$X523,'Checklist Parameters'!$H$16&lt;3),0,$X523)))</f>
        <v>0</v>
      </c>
      <c r="AD523" s="85" t="str">
        <f>IF(AND(I523&lt;'Checklist Parameters'!$H$22,$I523&lt;&gt;0),"Y","")</f>
        <v/>
      </c>
      <c r="AE523" s="85" t="str">
        <f>IF($AD523="Y",0,IF('Checklist Parameters'!$H$25="","&lt;no limit&gt;",ROUNDDOWN((($I523-'Checklist Parameters'!$H$24)/'Checklist Parameters'!$H$25)+1,0)))</f>
        <v>&lt;no limit&gt;</v>
      </c>
      <c r="AF523" s="174">
        <f t="shared" si="47"/>
        <v>0</v>
      </c>
      <c r="AG523" s="85">
        <f t="shared" si="42"/>
        <v>0</v>
      </c>
    </row>
    <row r="524" spans="1:33" ht="15">
      <c r="A524" s="393"/>
      <c r="B524" s="393"/>
      <c r="C524" s="393"/>
      <c r="D524" s="393"/>
      <c r="E524" s="393"/>
      <c r="F524" s="393"/>
      <c r="G524" s="393"/>
      <c r="H524" s="394"/>
      <c r="I524" s="394"/>
      <c r="J524" s="394"/>
      <c r="K524" s="394"/>
      <c r="L524" s="394"/>
      <c r="M524" s="394"/>
      <c r="N524" s="313">
        <f>IF(IF(I524&lt;'Checklist Parameters'!$H$22,0,($I524-$L524))&lt;0,0,IF(I524&lt;'Checklist Parameters'!$H$22,0,($I524-$L524)))</f>
        <v>0</v>
      </c>
      <c r="O524" s="394"/>
      <c r="P524" s="395"/>
      <c r="Q524" s="316">
        <f t="shared" si="43"/>
        <v>0</v>
      </c>
      <c r="R524" s="87">
        <f t="shared" si="44"/>
        <v>0</v>
      </c>
      <c r="S524" s="87">
        <f>IF('Checklist Parameters'!$H$60&lt;0.2,0.2,'Checklist Parameters'!$H$60)</f>
        <v>0.72</v>
      </c>
      <c r="T524" s="88">
        <f>IF($O524="",IF('Checklist District ID'!$C$43="Y",MAX($R524:$S524)*$I524,SUM($R524:$S524)*$I524),IF(O524&gt;0,Q524*S524))</f>
        <v>0</v>
      </c>
      <c r="U524" s="88">
        <f>IF(Q524&gt;0,((I524-T524)*'Formula Matrix'!$E$39),0)</f>
        <v>0</v>
      </c>
      <c r="V524" s="88">
        <f t="shared" si="45"/>
        <v>0</v>
      </c>
      <c r="W524" s="88">
        <f>IF(V524&gt;0,(V524*'Checklist Parameters'!$H$35),0)</f>
        <v>0</v>
      </c>
      <c r="X524" s="85">
        <f t="shared" si="46"/>
        <v>0</v>
      </c>
      <c r="Y524" s="148">
        <f>IF('Checklist Parameters'!$H$102&lt;&gt;"",(I524/43560)*'Checklist Parameters'!$H$102,"N/A")</f>
        <v>0</v>
      </c>
      <c r="Z524" s="154" t="str">
        <f>IF('Checklist Parameters'!$H$58&lt;&gt;"",((I524*'Checklist Parameters'!$H$58)*'Checklist Parameters'!$H$35)/1000,"N/A")</f>
        <v>N/A</v>
      </c>
      <c r="AA524" s="154">
        <f>IF('Checklist Parameters'!$H$101&lt;&gt;"",IFERROR(I524/'Checklist Parameters'!$H$101,0),"N/A")</f>
        <v>0</v>
      </c>
      <c r="AB524" s="148" t="str">
        <f>IF('Checklist Parameters'!$H$43&lt;&gt;"",(I524*'Checklist Parameters'!$H$43)/1000,"N/A")</f>
        <v>N/A</v>
      </c>
      <c r="AC524" s="85">
        <f>IF('Checklist Parameters'!$H$16="",$X524,IF(AND('Checklist Parameters'!$H$16&lt;$X524,'Checklist Parameters'!$H$16&gt;=3),'Checklist Parameters'!$H$16,IF(AND('Checklist Parameters'!$H$16&lt;$X524,'Checklist Parameters'!$H$16&lt;3),0,$X524)))</f>
        <v>0</v>
      </c>
      <c r="AD524" s="85" t="str">
        <f>IF(AND(I524&lt;'Checklist Parameters'!$H$22,$I524&lt;&gt;0),"Y","")</f>
        <v/>
      </c>
      <c r="AE524" s="85" t="str">
        <f>IF($AD524="Y",0,IF('Checklist Parameters'!$H$25="","&lt;no limit&gt;",ROUNDDOWN((($I524-'Checklist Parameters'!$H$24)/'Checklist Parameters'!$H$25)+1,0)))</f>
        <v>&lt;no limit&gt;</v>
      </c>
      <c r="AF524" s="174">
        <f t="shared" si="47"/>
        <v>0</v>
      </c>
      <c r="AG524" s="85">
        <f t="shared" si="42"/>
        <v>0</v>
      </c>
    </row>
    <row r="525" spans="1:33" ht="15">
      <c r="A525" s="393"/>
      <c r="B525" s="393"/>
      <c r="C525" s="393"/>
      <c r="D525" s="393"/>
      <c r="E525" s="393"/>
      <c r="F525" s="393"/>
      <c r="G525" s="393"/>
      <c r="H525" s="394"/>
      <c r="I525" s="394"/>
      <c r="J525" s="394"/>
      <c r="K525" s="394"/>
      <c r="L525" s="394"/>
      <c r="M525" s="394"/>
      <c r="N525" s="313">
        <f>IF(IF(I525&lt;'Checklist Parameters'!$H$22,0,($I525-$L525))&lt;0,0,IF(I525&lt;'Checklist Parameters'!$H$22,0,($I525-$L525)))</f>
        <v>0</v>
      </c>
      <c r="O525" s="394"/>
      <c r="P525" s="395"/>
      <c r="Q525" s="316">
        <f t="shared" si="43"/>
        <v>0</v>
      </c>
      <c r="R525" s="87">
        <f t="shared" si="44"/>
        <v>0</v>
      </c>
      <c r="S525" s="87">
        <f>IF('Checklist Parameters'!$H$60&lt;0.2,0.2,'Checklist Parameters'!$H$60)</f>
        <v>0.72</v>
      </c>
      <c r="T525" s="88">
        <f>IF($O525="",IF('Checklist District ID'!$C$43="Y",MAX($R525:$S525)*$I525,SUM($R525:$S525)*$I525),IF(O525&gt;0,Q525*S525))</f>
        <v>0</v>
      </c>
      <c r="U525" s="88">
        <f>IF(Q525&gt;0,((I525-T525)*'Formula Matrix'!$E$39),0)</f>
        <v>0</v>
      </c>
      <c r="V525" s="88">
        <f t="shared" si="45"/>
        <v>0</v>
      </c>
      <c r="W525" s="88">
        <f>IF(V525&gt;0,(V525*'Checklist Parameters'!$H$35),0)</f>
        <v>0</v>
      </c>
      <c r="X525" s="85">
        <f t="shared" si="46"/>
        <v>0</v>
      </c>
      <c r="Y525" s="148">
        <f>IF('Checklist Parameters'!$H$102&lt;&gt;"",(I525/43560)*'Checklist Parameters'!$H$102,"N/A")</f>
        <v>0</v>
      </c>
      <c r="Z525" s="154" t="str">
        <f>IF('Checklist Parameters'!$H$58&lt;&gt;"",((I525*'Checklist Parameters'!$H$58)*'Checklist Parameters'!$H$35)/1000,"N/A")</f>
        <v>N/A</v>
      </c>
      <c r="AA525" s="154">
        <f>IF('Checklist Parameters'!$H$101&lt;&gt;"",IFERROR(I525/'Checklist Parameters'!$H$101,0),"N/A")</f>
        <v>0</v>
      </c>
      <c r="AB525" s="148" t="str">
        <f>IF('Checklist Parameters'!$H$43&lt;&gt;"",(I525*'Checklist Parameters'!$H$43)/1000,"N/A")</f>
        <v>N/A</v>
      </c>
      <c r="AC525" s="85">
        <f>IF('Checklist Parameters'!$H$16="",$X525,IF(AND('Checklist Parameters'!$H$16&lt;$X525,'Checklist Parameters'!$H$16&gt;=3),'Checklist Parameters'!$H$16,IF(AND('Checklist Parameters'!$H$16&lt;$X525,'Checklist Parameters'!$H$16&lt;3),0,$X525)))</f>
        <v>0</v>
      </c>
      <c r="AD525" s="85" t="str">
        <f>IF(AND(I525&lt;'Checklist Parameters'!$H$22,$I525&lt;&gt;0),"Y","")</f>
        <v/>
      </c>
      <c r="AE525" s="85" t="str">
        <f>IF($AD525="Y",0,IF('Checklist Parameters'!$H$25="","&lt;no limit&gt;",ROUNDDOWN((($I525-'Checklist Parameters'!$H$24)/'Checklist Parameters'!$H$25)+1,0)))</f>
        <v>&lt;no limit&gt;</v>
      </c>
      <c r="AF525" s="174">
        <f t="shared" si="47"/>
        <v>0</v>
      </c>
      <c r="AG525" s="85">
        <f t="shared" si="42"/>
        <v>0</v>
      </c>
    </row>
    <row r="526" spans="1:33" ht="15">
      <c r="A526" s="393"/>
      <c r="B526" s="393"/>
      <c r="C526" s="393"/>
      <c r="D526" s="393"/>
      <c r="E526" s="393"/>
      <c r="F526" s="393"/>
      <c r="G526" s="393"/>
      <c r="H526" s="394"/>
      <c r="I526" s="394"/>
      <c r="J526" s="394"/>
      <c r="K526" s="394"/>
      <c r="L526" s="394"/>
      <c r="M526" s="394"/>
      <c r="N526" s="313">
        <f>IF(IF(I526&lt;'Checklist Parameters'!$H$22,0,($I526-$L526))&lt;0,0,IF(I526&lt;'Checklist Parameters'!$H$22,0,($I526-$L526)))</f>
        <v>0</v>
      </c>
      <c r="O526" s="394"/>
      <c r="P526" s="395"/>
      <c r="Q526" s="316">
        <f t="shared" si="43"/>
        <v>0</v>
      </c>
      <c r="R526" s="87">
        <f t="shared" si="44"/>
        <v>0</v>
      </c>
      <c r="S526" s="87">
        <f>IF('Checklist Parameters'!$H$60&lt;0.2,0.2,'Checklist Parameters'!$H$60)</f>
        <v>0.72</v>
      </c>
      <c r="T526" s="88">
        <f>IF($O526="",IF('Checklist District ID'!$C$43="Y",MAX($R526:$S526)*$I526,SUM($R526:$S526)*$I526),IF(O526&gt;0,Q526*S526))</f>
        <v>0</v>
      </c>
      <c r="U526" s="88">
        <f>IF(Q526&gt;0,((I526-T526)*'Formula Matrix'!$E$39),0)</f>
        <v>0</v>
      </c>
      <c r="V526" s="88">
        <f t="shared" si="45"/>
        <v>0</v>
      </c>
      <c r="W526" s="88">
        <f>IF(V526&gt;0,(V526*'Checklist Parameters'!$H$35),0)</f>
        <v>0</v>
      </c>
      <c r="X526" s="85">
        <f t="shared" si="46"/>
        <v>0</v>
      </c>
      <c r="Y526" s="148">
        <f>IF('Checklist Parameters'!$H$102&lt;&gt;"",(I526/43560)*'Checklist Parameters'!$H$102,"N/A")</f>
        <v>0</v>
      </c>
      <c r="Z526" s="154" t="str">
        <f>IF('Checklist Parameters'!$H$58&lt;&gt;"",((I526*'Checklist Parameters'!$H$58)*'Checklist Parameters'!$H$35)/1000,"N/A")</f>
        <v>N/A</v>
      </c>
      <c r="AA526" s="154">
        <f>IF('Checklist Parameters'!$H$101&lt;&gt;"",IFERROR(I526/'Checklist Parameters'!$H$101,0),"N/A")</f>
        <v>0</v>
      </c>
      <c r="AB526" s="148" t="str">
        <f>IF('Checklist Parameters'!$H$43&lt;&gt;"",(I526*'Checklist Parameters'!$H$43)/1000,"N/A")</f>
        <v>N/A</v>
      </c>
      <c r="AC526" s="85">
        <f>IF('Checklist Parameters'!$H$16="",$X526,IF(AND('Checklist Parameters'!$H$16&lt;$X526,'Checklist Parameters'!$H$16&gt;=3),'Checklist Parameters'!$H$16,IF(AND('Checklist Parameters'!$H$16&lt;$X526,'Checklist Parameters'!$H$16&lt;3),0,$X526)))</f>
        <v>0</v>
      </c>
      <c r="AD526" s="85" t="str">
        <f>IF(AND(I526&lt;'Checklist Parameters'!$H$22,$I526&lt;&gt;0),"Y","")</f>
        <v/>
      </c>
      <c r="AE526" s="85" t="str">
        <f>IF($AD526="Y",0,IF('Checklist Parameters'!$H$25="","&lt;no limit&gt;",ROUNDDOWN((($I526-'Checklist Parameters'!$H$24)/'Checklist Parameters'!$H$25)+1,0)))</f>
        <v>&lt;no limit&gt;</v>
      </c>
      <c r="AF526" s="174">
        <f t="shared" si="47"/>
        <v>0</v>
      </c>
      <c r="AG526" s="85">
        <f t="shared" si="42"/>
        <v>0</v>
      </c>
    </row>
    <row r="527" spans="1:33" ht="15">
      <c r="A527" s="393"/>
      <c r="B527" s="393"/>
      <c r="C527" s="393"/>
      <c r="D527" s="393"/>
      <c r="E527" s="393"/>
      <c r="F527" s="393"/>
      <c r="G527" s="393"/>
      <c r="H527" s="394"/>
      <c r="I527" s="394"/>
      <c r="J527" s="394"/>
      <c r="K527" s="394"/>
      <c r="L527" s="394"/>
      <c r="M527" s="394"/>
      <c r="N527" s="313">
        <f>IF(IF(I527&lt;'Checklist Parameters'!$H$22,0,($I527-$L527))&lt;0,0,IF(I527&lt;'Checklist Parameters'!$H$22,0,($I527-$L527)))</f>
        <v>0</v>
      </c>
      <c r="O527" s="394"/>
      <c r="P527" s="395"/>
      <c r="Q527" s="316">
        <f t="shared" si="43"/>
        <v>0</v>
      </c>
      <c r="R527" s="87">
        <f t="shared" si="44"/>
        <v>0</v>
      </c>
      <c r="S527" s="87">
        <f>IF('Checklist Parameters'!$H$60&lt;0.2,0.2,'Checklist Parameters'!$H$60)</f>
        <v>0.72</v>
      </c>
      <c r="T527" s="88">
        <f>IF($O527="",IF('Checklist District ID'!$C$43="Y",MAX($R527:$S527)*$I527,SUM($R527:$S527)*$I527),IF(O527&gt;0,Q527*S527))</f>
        <v>0</v>
      </c>
      <c r="U527" s="88">
        <f>IF(Q527&gt;0,((I527-T527)*'Formula Matrix'!$E$39),0)</f>
        <v>0</v>
      </c>
      <c r="V527" s="88">
        <f t="shared" si="45"/>
        <v>0</v>
      </c>
      <c r="W527" s="88">
        <f>IF(V527&gt;0,(V527*'Checklist Parameters'!$H$35),0)</f>
        <v>0</v>
      </c>
      <c r="X527" s="85">
        <f t="shared" si="46"/>
        <v>0</v>
      </c>
      <c r="Y527" s="148">
        <f>IF('Checklist Parameters'!$H$102&lt;&gt;"",(I527/43560)*'Checklist Parameters'!$H$102,"N/A")</f>
        <v>0</v>
      </c>
      <c r="Z527" s="154" t="str">
        <f>IF('Checklist Parameters'!$H$58&lt;&gt;"",((I527*'Checklist Parameters'!$H$58)*'Checklist Parameters'!$H$35)/1000,"N/A")</f>
        <v>N/A</v>
      </c>
      <c r="AA527" s="154">
        <f>IF('Checklist Parameters'!$H$101&lt;&gt;"",IFERROR(I527/'Checklist Parameters'!$H$101,0),"N/A")</f>
        <v>0</v>
      </c>
      <c r="AB527" s="148" t="str">
        <f>IF('Checklist Parameters'!$H$43&lt;&gt;"",(I527*'Checklist Parameters'!$H$43)/1000,"N/A")</f>
        <v>N/A</v>
      </c>
      <c r="AC527" s="85">
        <f>IF('Checklist Parameters'!$H$16="",$X527,IF(AND('Checklist Parameters'!$H$16&lt;$X527,'Checklist Parameters'!$H$16&gt;=3),'Checklist Parameters'!$H$16,IF(AND('Checklist Parameters'!$H$16&lt;$X527,'Checklist Parameters'!$H$16&lt;3),0,$X527)))</f>
        <v>0</v>
      </c>
      <c r="AD527" s="85" t="str">
        <f>IF(AND(I527&lt;'Checklist Parameters'!$H$22,$I527&lt;&gt;0),"Y","")</f>
        <v/>
      </c>
      <c r="AE527" s="85" t="str">
        <f>IF($AD527="Y",0,IF('Checklist Parameters'!$H$25="","&lt;no limit&gt;",ROUNDDOWN((($I527-'Checklist Parameters'!$H$24)/'Checklist Parameters'!$H$25)+1,0)))</f>
        <v>&lt;no limit&gt;</v>
      </c>
      <c r="AF527" s="174">
        <f t="shared" si="47"/>
        <v>0</v>
      </c>
      <c r="AG527" s="85">
        <f t="shared" si="42"/>
        <v>0</v>
      </c>
    </row>
    <row r="528" spans="1:33" ht="15">
      <c r="A528" s="393"/>
      <c r="B528" s="393"/>
      <c r="C528" s="393"/>
      <c r="D528" s="393"/>
      <c r="E528" s="393"/>
      <c r="F528" s="393"/>
      <c r="G528" s="393"/>
      <c r="H528" s="394"/>
      <c r="I528" s="394"/>
      <c r="J528" s="394"/>
      <c r="K528" s="394"/>
      <c r="L528" s="394"/>
      <c r="M528" s="394"/>
      <c r="N528" s="313">
        <f>IF(IF(I528&lt;'Checklist Parameters'!$H$22,0,($I528-$L528))&lt;0,0,IF(I528&lt;'Checklist Parameters'!$H$22,0,($I528-$L528)))</f>
        <v>0</v>
      </c>
      <c r="O528" s="394"/>
      <c r="P528" s="395"/>
      <c r="Q528" s="316">
        <f t="shared" si="43"/>
        <v>0</v>
      </c>
      <c r="R528" s="87">
        <f t="shared" si="44"/>
        <v>0</v>
      </c>
      <c r="S528" s="87">
        <f>IF('Checklist Parameters'!$H$60&lt;0.2,0.2,'Checklist Parameters'!$H$60)</f>
        <v>0.72</v>
      </c>
      <c r="T528" s="88">
        <f>IF($O528="",IF('Checklist District ID'!$C$43="Y",MAX($R528:$S528)*$I528,SUM($R528:$S528)*$I528),IF(O528&gt;0,Q528*S528))</f>
        <v>0</v>
      </c>
      <c r="U528" s="88">
        <f>IF(Q528&gt;0,((I528-T528)*'Formula Matrix'!$E$39),0)</f>
        <v>0</v>
      </c>
      <c r="V528" s="88">
        <f t="shared" si="45"/>
        <v>0</v>
      </c>
      <c r="W528" s="88">
        <f>IF(V528&gt;0,(V528*'Checklist Parameters'!$H$35),0)</f>
        <v>0</v>
      </c>
      <c r="X528" s="85">
        <f t="shared" si="46"/>
        <v>0</v>
      </c>
      <c r="Y528" s="148">
        <f>IF('Checklist Parameters'!$H$102&lt;&gt;"",(I528/43560)*'Checklist Parameters'!$H$102,"N/A")</f>
        <v>0</v>
      </c>
      <c r="Z528" s="154" t="str">
        <f>IF('Checklist Parameters'!$H$58&lt;&gt;"",((I528*'Checklist Parameters'!$H$58)*'Checklist Parameters'!$H$35)/1000,"N/A")</f>
        <v>N/A</v>
      </c>
      <c r="AA528" s="154">
        <f>IF('Checklist Parameters'!$H$101&lt;&gt;"",IFERROR(I528/'Checklist Parameters'!$H$101,0),"N/A")</f>
        <v>0</v>
      </c>
      <c r="AB528" s="148" t="str">
        <f>IF('Checklist Parameters'!$H$43&lt;&gt;"",(I528*'Checklist Parameters'!$H$43)/1000,"N/A")</f>
        <v>N/A</v>
      </c>
      <c r="AC528" s="85">
        <f>IF('Checklist Parameters'!$H$16="",$X528,IF(AND('Checklist Parameters'!$H$16&lt;$X528,'Checklist Parameters'!$H$16&gt;=3),'Checklist Parameters'!$H$16,IF(AND('Checklist Parameters'!$H$16&lt;$X528,'Checklist Parameters'!$H$16&lt;3),0,$X528)))</f>
        <v>0</v>
      </c>
      <c r="AD528" s="85" t="str">
        <f>IF(AND(I528&lt;'Checklist Parameters'!$H$22,$I528&lt;&gt;0),"Y","")</f>
        <v/>
      </c>
      <c r="AE528" s="85" t="str">
        <f>IF($AD528="Y",0,IF('Checklist Parameters'!$H$25="","&lt;no limit&gt;",ROUNDDOWN((($I528-'Checklist Parameters'!$H$24)/'Checklist Parameters'!$H$25)+1,0)))</f>
        <v>&lt;no limit&gt;</v>
      </c>
      <c r="AF528" s="174">
        <f t="shared" si="47"/>
        <v>0</v>
      </c>
      <c r="AG528" s="85">
        <f t="shared" si="42"/>
        <v>0</v>
      </c>
    </row>
    <row r="529" spans="1:33" ht="15">
      <c r="A529" s="393"/>
      <c r="B529" s="393"/>
      <c r="C529" s="393"/>
      <c r="D529" s="393"/>
      <c r="E529" s="393"/>
      <c r="F529" s="393"/>
      <c r="G529" s="393"/>
      <c r="H529" s="394"/>
      <c r="I529" s="394"/>
      <c r="J529" s="394"/>
      <c r="K529" s="394"/>
      <c r="L529" s="394"/>
      <c r="M529" s="394"/>
      <c r="N529" s="313">
        <f>IF(IF(I529&lt;'Checklist Parameters'!$H$22,0,($I529-$L529))&lt;0,0,IF(I529&lt;'Checklist Parameters'!$H$22,0,($I529-$L529)))</f>
        <v>0</v>
      </c>
      <c r="O529" s="394"/>
      <c r="P529" s="395"/>
      <c r="Q529" s="316">
        <f t="shared" si="43"/>
        <v>0</v>
      </c>
      <c r="R529" s="87">
        <f t="shared" si="44"/>
        <v>0</v>
      </c>
      <c r="S529" s="87">
        <f>IF('Checklist Parameters'!$H$60&lt;0.2,0.2,'Checklist Parameters'!$H$60)</f>
        <v>0.72</v>
      </c>
      <c r="T529" s="88">
        <f>IF($O529="",IF('Checklist District ID'!$C$43="Y",MAX($R529:$S529)*$I529,SUM($R529:$S529)*$I529),IF(O529&gt;0,Q529*S529))</f>
        <v>0</v>
      </c>
      <c r="U529" s="88">
        <f>IF(Q529&gt;0,((I529-T529)*'Formula Matrix'!$E$39),0)</f>
        <v>0</v>
      </c>
      <c r="V529" s="88">
        <f t="shared" si="45"/>
        <v>0</v>
      </c>
      <c r="W529" s="88">
        <f>IF(V529&gt;0,(V529*'Checklist Parameters'!$H$35),0)</f>
        <v>0</v>
      </c>
      <c r="X529" s="85">
        <f t="shared" si="46"/>
        <v>0</v>
      </c>
      <c r="Y529" s="148">
        <f>IF('Checklist Parameters'!$H$102&lt;&gt;"",(I529/43560)*'Checklist Parameters'!$H$102,"N/A")</f>
        <v>0</v>
      </c>
      <c r="Z529" s="154" t="str">
        <f>IF('Checklist Parameters'!$H$58&lt;&gt;"",((I529*'Checklist Parameters'!$H$58)*'Checklist Parameters'!$H$35)/1000,"N/A")</f>
        <v>N/A</v>
      </c>
      <c r="AA529" s="154">
        <f>IF('Checklist Parameters'!$H$101&lt;&gt;"",IFERROR(I529/'Checklist Parameters'!$H$101,0),"N/A")</f>
        <v>0</v>
      </c>
      <c r="AB529" s="148" t="str">
        <f>IF('Checklist Parameters'!$H$43&lt;&gt;"",(I529*'Checklist Parameters'!$H$43)/1000,"N/A")</f>
        <v>N/A</v>
      </c>
      <c r="AC529" s="85">
        <f>IF('Checklist Parameters'!$H$16="",$X529,IF(AND('Checklist Parameters'!$H$16&lt;$X529,'Checklist Parameters'!$H$16&gt;=3),'Checklist Parameters'!$H$16,IF(AND('Checklist Parameters'!$H$16&lt;$X529,'Checklist Parameters'!$H$16&lt;3),0,$X529)))</f>
        <v>0</v>
      </c>
      <c r="AD529" s="85" t="str">
        <f>IF(AND(I529&lt;'Checklist Parameters'!$H$22,$I529&lt;&gt;0),"Y","")</f>
        <v/>
      </c>
      <c r="AE529" s="85" t="str">
        <f>IF($AD529="Y",0,IF('Checklist Parameters'!$H$25="","&lt;no limit&gt;",ROUNDDOWN((($I529-'Checklist Parameters'!$H$24)/'Checklist Parameters'!$H$25)+1,0)))</f>
        <v>&lt;no limit&gt;</v>
      </c>
      <c r="AF529" s="174">
        <f t="shared" si="47"/>
        <v>0</v>
      </c>
      <c r="AG529" s="85">
        <f t="shared" si="42"/>
        <v>0</v>
      </c>
    </row>
    <row r="530" spans="1:33" ht="15">
      <c r="A530" s="393"/>
      <c r="B530" s="393"/>
      <c r="C530" s="393"/>
      <c r="D530" s="393"/>
      <c r="E530" s="393"/>
      <c r="F530" s="393"/>
      <c r="G530" s="393"/>
      <c r="H530" s="394"/>
      <c r="I530" s="394"/>
      <c r="J530" s="394"/>
      <c r="K530" s="394"/>
      <c r="L530" s="394"/>
      <c r="M530" s="394"/>
      <c r="N530" s="313">
        <f>IF(IF(I530&lt;'Checklist Parameters'!$H$22,0,($I530-$L530))&lt;0,0,IF(I530&lt;'Checklist Parameters'!$H$22,0,($I530-$L530)))</f>
        <v>0</v>
      </c>
      <c r="O530" s="394"/>
      <c r="P530" s="395"/>
      <c r="Q530" s="316">
        <f t="shared" si="43"/>
        <v>0</v>
      </c>
      <c r="R530" s="87">
        <f t="shared" si="44"/>
        <v>0</v>
      </c>
      <c r="S530" s="87">
        <f>IF('Checklist Parameters'!$H$60&lt;0.2,0.2,'Checklist Parameters'!$H$60)</f>
        <v>0.72</v>
      </c>
      <c r="T530" s="88">
        <f>IF($O530="",IF('Checklist District ID'!$C$43="Y",MAX($R530:$S530)*$I530,SUM($R530:$S530)*$I530),IF(O530&gt;0,Q530*S530))</f>
        <v>0</v>
      </c>
      <c r="U530" s="88">
        <f>IF(Q530&gt;0,((I530-T530)*'Formula Matrix'!$E$39),0)</f>
        <v>0</v>
      </c>
      <c r="V530" s="88">
        <f t="shared" si="45"/>
        <v>0</v>
      </c>
      <c r="W530" s="88">
        <f>IF(V530&gt;0,(V530*'Checklist Parameters'!$H$35),0)</f>
        <v>0</v>
      </c>
      <c r="X530" s="85">
        <f t="shared" si="46"/>
        <v>0</v>
      </c>
      <c r="Y530" s="148">
        <f>IF('Checklist Parameters'!$H$102&lt;&gt;"",(I530/43560)*'Checklist Parameters'!$H$102,"N/A")</f>
        <v>0</v>
      </c>
      <c r="Z530" s="154" t="str">
        <f>IF('Checklist Parameters'!$H$58&lt;&gt;"",((I530*'Checklist Parameters'!$H$58)*'Checklist Parameters'!$H$35)/1000,"N/A")</f>
        <v>N/A</v>
      </c>
      <c r="AA530" s="154">
        <f>IF('Checklist Parameters'!$H$101&lt;&gt;"",IFERROR(I530/'Checklist Parameters'!$H$101,0),"N/A")</f>
        <v>0</v>
      </c>
      <c r="AB530" s="148" t="str">
        <f>IF('Checklist Parameters'!$H$43&lt;&gt;"",(I530*'Checklist Parameters'!$H$43)/1000,"N/A")</f>
        <v>N/A</v>
      </c>
      <c r="AC530" s="85">
        <f>IF('Checklist Parameters'!$H$16="",$X530,IF(AND('Checklist Parameters'!$H$16&lt;$X530,'Checklist Parameters'!$H$16&gt;=3),'Checklist Parameters'!$H$16,IF(AND('Checklist Parameters'!$H$16&lt;$X530,'Checklist Parameters'!$H$16&lt;3),0,$X530)))</f>
        <v>0</v>
      </c>
      <c r="AD530" s="85" t="str">
        <f>IF(AND(I530&lt;'Checklist Parameters'!$H$22,$I530&lt;&gt;0),"Y","")</f>
        <v/>
      </c>
      <c r="AE530" s="85" t="str">
        <f>IF($AD530="Y",0,IF('Checklist Parameters'!$H$25="","&lt;no limit&gt;",ROUNDDOWN((($I530-'Checklist Parameters'!$H$24)/'Checklist Parameters'!$H$25)+1,0)))</f>
        <v>&lt;no limit&gt;</v>
      </c>
      <c r="AF530" s="174">
        <f t="shared" si="47"/>
        <v>0</v>
      </c>
      <c r="AG530" s="85">
        <f t="shared" si="42"/>
        <v>0</v>
      </c>
    </row>
    <row r="531" spans="1:33" ht="15">
      <c r="A531" s="393"/>
      <c r="B531" s="393"/>
      <c r="C531" s="393"/>
      <c r="D531" s="393"/>
      <c r="E531" s="393"/>
      <c r="F531" s="393"/>
      <c r="G531" s="393"/>
      <c r="H531" s="394"/>
      <c r="I531" s="394"/>
      <c r="J531" s="394"/>
      <c r="K531" s="394"/>
      <c r="L531" s="394"/>
      <c r="M531" s="394"/>
      <c r="N531" s="313">
        <f>IF(IF(I531&lt;'Checklist Parameters'!$H$22,0,($I531-$L531))&lt;0,0,IF(I531&lt;'Checklist Parameters'!$H$22,0,($I531-$L531)))</f>
        <v>0</v>
      </c>
      <c r="O531" s="394"/>
      <c r="P531" s="395"/>
      <c r="Q531" s="316">
        <f t="shared" si="43"/>
        <v>0</v>
      </c>
      <c r="R531" s="87">
        <f t="shared" si="44"/>
        <v>0</v>
      </c>
      <c r="S531" s="87">
        <f>IF('Checklist Parameters'!$H$60&lt;0.2,0.2,'Checklist Parameters'!$H$60)</f>
        <v>0.72</v>
      </c>
      <c r="T531" s="88">
        <f>IF($O531="",IF('Checklist District ID'!$C$43="Y",MAX($R531:$S531)*$I531,SUM($R531:$S531)*$I531),IF(O531&gt;0,Q531*S531))</f>
        <v>0</v>
      </c>
      <c r="U531" s="88">
        <f>IF(Q531&gt;0,((I531-T531)*'Formula Matrix'!$E$39),0)</f>
        <v>0</v>
      </c>
      <c r="V531" s="88">
        <f t="shared" si="45"/>
        <v>0</v>
      </c>
      <c r="W531" s="88">
        <f>IF(V531&gt;0,(V531*'Checklist Parameters'!$H$35),0)</f>
        <v>0</v>
      </c>
      <c r="X531" s="85">
        <f t="shared" si="46"/>
        <v>0</v>
      </c>
      <c r="Y531" s="148">
        <f>IF('Checklist Parameters'!$H$102&lt;&gt;"",(I531/43560)*'Checklist Parameters'!$H$102,"N/A")</f>
        <v>0</v>
      </c>
      <c r="Z531" s="154" t="str">
        <f>IF('Checklist Parameters'!$H$58&lt;&gt;"",((I531*'Checklist Parameters'!$H$58)*'Checklist Parameters'!$H$35)/1000,"N/A")</f>
        <v>N/A</v>
      </c>
      <c r="AA531" s="154">
        <f>IF('Checklist Parameters'!$H$101&lt;&gt;"",IFERROR(I531/'Checklist Parameters'!$H$101,0),"N/A")</f>
        <v>0</v>
      </c>
      <c r="AB531" s="148" t="str">
        <f>IF('Checklist Parameters'!$H$43&lt;&gt;"",(I531*'Checklist Parameters'!$H$43)/1000,"N/A")</f>
        <v>N/A</v>
      </c>
      <c r="AC531" s="85">
        <f>IF('Checklist Parameters'!$H$16="",$X531,IF(AND('Checklist Parameters'!$H$16&lt;$X531,'Checklist Parameters'!$H$16&gt;=3),'Checklist Parameters'!$H$16,IF(AND('Checklist Parameters'!$H$16&lt;$X531,'Checklist Parameters'!$H$16&lt;3),0,$X531)))</f>
        <v>0</v>
      </c>
      <c r="AD531" s="85" t="str">
        <f>IF(AND(I531&lt;'Checklist Parameters'!$H$22,$I531&lt;&gt;0),"Y","")</f>
        <v/>
      </c>
      <c r="AE531" s="85" t="str">
        <f>IF($AD531="Y",0,IF('Checklist Parameters'!$H$25="","&lt;no limit&gt;",ROUNDDOWN((($I531-'Checklist Parameters'!$H$24)/'Checklist Parameters'!$H$25)+1,0)))</f>
        <v>&lt;no limit&gt;</v>
      </c>
      <c r="AF531" s="174">
        <f t="shared" si="47"/>
        <v>0</v>
      </c>
      <c r="AG531" s="85">
        <f t="shared" si="42"/>
        <v>0</v>
      </c>
    </row>
    <row r="532" spans="1:33" ht="15">
      <c r="A532" s="393"/>
      <c r="B532" s="393"/>
      <c r="C532" s="393"/>
      <c r="D532" s="393"/>
      <c r="E532" s="393"/>
      <c r="F532" s="393"/>
      <c r="G532" s="393"/>
      <c r="H532" s="394"/>
      <c r="I532" s="394"/>
      <c r="J532" s="394"/>
      <c r="K532" s="394"/>
      <c r="L532" s="394"/>
      <c r="M532" s="394"/>
      <c r="N532" s="313">
        <f>IF(IF(I532&lt;'Checklist Parameters'!$H$22,0,($I532-$L532))&lt;0,0,IF(I532&lt;'Checklist Parameters'!$H$22,0,($I532-$L532)))</f>
        <v>0</v>
      </c>
      <c r="O532" s="394"/>
      <c r="P532" s="395"/>
      <c r="Q532" s="316">
        <f t="shared" si="43"/>
        <v>0</v>
      </c>
      <c r="R532" s="87">
        <f t="shared" si="44"/>
        <v>0</v>
      </c>
      <c r="S532" s="87">
        <f>IF('Checklist Parameters'!$H$60&lt;0.2,0.2,'Checklist Parameters'!$H$60)</f>
        <v>0.72</v>
      </c>
      <c r="T532" s="88">
        <f>IF($O532="",IF('Checklist District ID'!$C$43="Y",MAX($R532:$S532)*$I532,SUM($R532:$S532)*$I532),IF(O532&gt;0,Q532*S532))</f>
        <v>0</v>
      </c>
      <c r="U532" s="88">
        <f>IF(Q532&gt;0,((I532-T532)*'Formula Matrix'!$E$39),0)</f>
        <v>0</v>
      </c>
      <c r="V532" s="88">
        <f t="shared" si="45"/>
        <v>0</v>
      </c>
      <c r="W532" s="88">
        <f>IF(V532&gt;0,(V532*'Checklist Parameters'!$H$35),0)</f>
        <v>0</v>
      </c>
      <c r="X532" s="85">
        <f t="shared" si="46"/>
        <v>0</v>
      </c>
      <c r="Y532" s="148">
        <f>IF('Checklist Parameters'!$H$102&lt;&gt;"",(I532/43560)*'Checklist Parameters'!$H$102,"N/A")</f>
        <v>0</v>
      </c>
      <c r="Z532" s="154" t="str">
        <f>IF('Checklist Parameters'!$H$58&lt;&gt;"",((I532*'Checklist Parameters'!$H$58)*'Checklist Parameters'!$H$35)/1000,"N/A")</f>
        <v>N/A</v>
      </c>
      <c r="AA532" s="154">
        <f>IF('Checklist Parameters'!$H$101&lt;&gt;"",IFERROR(I532/'Checklist Parameters'!$H$101,0),"N/A")</f>
        <v>0</v>
      </c>
      <c r="AB532" s="148" t="str">
        <f>IF('Checklist Parameters'!$H$43&lt;&gt;"",(I532*'Checklist Parameters'!$H$43)/1000,"N/A")</f>
        <v>N/A</v>
      </c>
      <c r="AC532" s="85">
        <f>IF('Checklist Parameters'!$H$16="",$X532,IF(AND('Checklist Parameters'!$H$16&lt;$X532,'Checklist Parameters'!$H$16&gt;=3),'Checklist Parameters'!$H$16,IF(AND('Checklist Parameters'!$H$16&lt;$X532,'Checklist Parameters'!$H$16&lt;3),0,$X532)))</f>
        <v>0</v>
      </c>
      <c r="AD532" s="85" t="str">
        <f>IF(AND(I532&lt;'Checklist Parameters'!$H$22,$I532&lt;&gt;0),"Y","")</f>
        <v/>
      </c>
      <c r="AE532" s="85" t="str">
        <f>IF($AD532="Y",0,IF('Checklist Parameters'!$H$25="","&lt;no limit&gt;",ROUNDDOWN((($I532-'Checklist Parameters'!$H$24)/'Checklist Parameters'!$H$25)+1,0)))</f>
        <v>&lt;no limit&gt;</v>
      </c>
      <c r="AF532" s="174">
        <f t="shared" si="47"/>
        <v>0</v>
      </c>
      <c r="AG532" s="85">
        <f t="shared" ref="AG532:AG595" si="48">IFERROR((43560/$I532)*$AF532,0)</f>
        <v>0</v>
      </c>
    </row>
    <row r="533" spans="1:33" ht="15">
      <c r="A533" s="393"/>
      <c r="B533" s="393"/>
      <c r="C533" s="393"/>
      <c r="D533" s="393"/>
      <c r="E533" s="393"/>
      <c r="F533" s="393"/>
      <c r="G533" s="393"/>
      <c r="H533" s="394"/>
      <c r="I533" s="394"/>
      <c r="J533" s="394"/>
      <c r="K533" s="394"/>
      <c r="L533" s="394"/>
      <c r="M533" s="394"/>
      <c r="N533" s="313">
        <f>IF(IF(I533&lt;'Checklist Parameters'!$H$22,0,($I533-$L533))&lt;0,0,IF(I533&lt;'Checklist Parameters'!$H$22,0,($I533-$L533)))</f>
        <v>0</v>
      </c>
      <c r="O533" s="394"/>
      <c r="P533" s="395"/>
      <c r="Q533" s="316">
        <f t="shared" ref="Q533:Q596" si="49">IF(O533&lt;&gt;"",O533,N533)</f>
        <v>0</v>
      </c>
      <c r="R533" s="87">
        <f t="shared" ref="R533:R596" si="50">IFERROR(L533/I533,0)</f>
        <v>0</v>
      </c>
      <c r="S533" s="87">
        <f>IF('Checklist Parameters'!$H$60&lt;0.2,0.2,'Checklist Parameters'!$H$60)</f>
        <v>0.72</v>
      </c>
      <c r="T533" s="88">
        <f>IF($O533="",IF('Checklist District ID'!$C$43="Y",MAX($R533:$S533)*$I533,SUM($R533:$S533)*$I533),IF(O533&gt;0,Q533*S533))</f>
        <v>0</v>
      </c>
      <c r="U533" s="88">
        <f>IF(Q533&gt;0,((I533-T533)*'Formula Matrix'!$E$39),0)</f>
        <v>0</v>
      </c>
      <c r="V533" s="88">
        <f t="shared" ref="V533:V596" si="51">IF(Q533=0,0,(I533-T533-U533))</f>
        <v>0</v>
      </c>
      <c r="W533" s="88">
        <f>IF(V533&gt;0,(V533*'Checklist Parameters'!$H$35),0)</f>
        <v>0</v>
      </c>
      <c r="X533" s="85">
        <f t="shared" ref="X533:X596" si="52">IF($W533/1000&gt;3,(ROUNDDOWN($W533/1000,0)),IF(AND($W533/1000&gt;2.5,$W533/1000&lt;=3),3,0))</f>
        <v>0</v>
      </c>
      <c r="Y533" s="148">
        <f>IF('Checklist Parameters'!$H$102&lt;&gt;"",(I533/43560)*'Checklist Parameters'!$H$102,"N/A")</f>
        <v>0</v>
      </c>
      <c r="Z533" s="154" t="str">
        <f>IF('Checklist Parameters'!$H$58&lt;&gt;"",((I533*'Checklist Parameters'!$H$58)*'Checklist Parameters'!$H$35)/1000,"N/A")</f>
        <v>N/A</v>
      </c>
      <c r="AA533" s="154">
        <f>IF('Checklist Parameters'!$H$101&lt;&gt;"",IFERROR(I533/'Checklist Parameters'!$H$101,0),"N/A")</f>
        <v>0</v>
      </c>
      <c r="AB533" s="148" t="str">
        <f>IF('Checklist Parameters'!$H$43&lt;&gt;"",(I533*'Checklist Parameters'!$H$43)/1000,"N/A")</f>
        <v>N/A</v>
      </c>
      <c r="AC533" s="85">
        <f>IF('Checklist Parameters'!$H$16="",$X533,IF(AND('Checklist Parameters'!$H$16&lt;$X533,'Checklist Parameters'!$H$16&gt;=3),'Checklist Parameters'!$H$16,IF(AND('Checklist Parameters'!$H$16&lt;$X533,'Checklist Parameters'!$H$16&lt;3),0,$X533)))</f>
        <v>0</v>
      </c>
      <c r="AD533" s="85" t="str">
        <f>IF(AND(I533&lt;'Checklist Parameters'!$H$22,$I533&lt;&gt;0),"Y","")</f>
        <v/>
      </c>
      <c r="AE533" s="85" t="str">
        <f>IF($AD533="Y",0,IF('Checklist Parameters'!$H$25="","&lt;no limit&gt;",ROUNDDOWN((($I533-'Checklist Parameters'!$H$24)/'Checklist Parameters'!$H$25)+1,0)))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ht="15">
      <c r="A534" s="393"/>
      <c r="B534" s="393"/>
      <c r="C534" s="393"/>
      <c r="D534" s="393"/>
      <c r="E534" s="393"/>
      <c r="F534" s="393"/>
      <c r="G534" s="393"/>
      <c r="H534" s="394"/>
      <c r="I534" s="394"/>
      <c r="J534" s="394"/>
      <c r="K534" s="394"/>
      <c r="L534" s="394"/>
      <c r="M534" s="394"/>
      <c r="N534" s="313">
        <f>IF(IF(I534&lt;'Checklist Parameters'!$H$22,0,($I534-$L534))&lt;0,0,IF(I534&lt;'Checklist Parameters'!$H$22,0,($I534-$L534)))</f>
        <v>0</v>
      </c>
      <c r="O534" s="394"/>
      <c r="P534" s="395"/>
      <c r="Q534" s="316">
        <f t="shared" si="49"/>
        <v>0</v>
      </c>
      <c r="R534" s="87">
        <f t="shared" si="50"/>
        <v>0</v>
      </c>
      <c r="S534" s="87">
        <f>IF('Checklist Parameters'!$H$60&lt;0.2,0.2,'Checklist Parameters'!$H$60)</f>
        <v>0.72</v>
      </c>
      <c r="T534" s="88">
        <f>IF($O534="",IF('Checklist District ID'!$C$43="Y",MAX($R534:$S534)*$I534,SUM($R534:$S534)*$I534),IF(O534&gt;0,Q534*S534))</f>
        <v>0</v>
      </c>
      <c r="U534" s="88">
        <f>IF(Q534&gt;0,((I534-T534)*'Formula Matrix'!$E$39),0)</f>
        <v>0</v>
      </c>
      <c r="V534" s="88">
        <f t="shared" si="51"/>
        <v>0</v>
      </c>
      <c r="W534" s="88">
        <f>IF(V534&gt;0,(V534*'Checklist Parameters'!$H$35),0)</f>
        <v>0</v>
      </c>
      <c r="X534" s="85">
        <f t="shared" si="52"/>
        <v>0</v>
      </c>
      <c r="Y534" s="148">
        <f>IF('Checklist Parameters'!$H$102&lt;&gt;"",(I534/43560)*'Checklist Parameters'!$H$102,"N/A")</f>
        <v>0</v>
      </c>
      <c r="Z534" s="154" t="str">
        <f>IF('Checklist Parameters'!$H$58&lt;&gt;"",((I534*'Checklist Parameters'!$H$58)*'Checklist Parameters'!$H$35)/1000,"N/A")</f>
        <v>N/A</v>
      </c>
      <c r="AA534" s="154">
        <f>IF('Checklist Parameters'!$H$101&lt;&gt;"",IFERROR(I534/'Checklist Parameters'!$H$101,0),"N/A")</f>
        <v>0</v>
      </c>
      <c r="AB534" s="148" t="str">
        <f>IF('Checklist Parameters'!$H$43&lt;&gt;"",(I534*'Checklist Parameters'!$H$43)/1000,"N/A")</f>
        <v>N/A</v>
      </c>
      <c r="AC534" s="85">
        <f>IF('Checklist Parameters'!$H$16="",$X534,IF(AND('Checklist Parameters'!$H$16&lt;$X534,'Checklist Parameters'!$H$16&gt;=3),'Checklist Parameters'!$H$16,IF(AND('Checklist Parameters'!$H$16&lt;$X534,'Checklist Parameters'!$H$16&lt;3),0,$X534)))</f>
        <v>0</v>
      </c>
      <c r="AD534" s="85" t="str">
        <f>IF(AND(I534&lt;'Checklist Parameters'!$H$22,$I534&lt;&gt;0),"Y","")</f>
        <v/>
      </c>
      <c r="AE534" s="85" t="str">
        <f>IF($AD534="Y",0,IF('Checklist Parameters'!$H$25="","&lt;no limit&gt;",ROUNDDOWN((($I534-'Checklist Parameters'!$H$24)/'Checklist Parameters'!$H$25)+1,0)))</f>
        <v>&lt;no limit&gt;</v>
      </c>
      <c r="AF534" s="174">
        <f t="shared" si="53"/>
        <v>0</v>
      </c>
      <c r="AG534" s="85">
        <f t="shared" si="48"/>
        <v>0</v>
      </c>
    </row>
    <row r="535" spans="1:33" ht="15">
      <c r="A535" s="393"/>
      <c r="B535" s="393"/>
      <c r="C535" s="393"/>
      <c r="D535" s="393"/>
      <c r="E535" s="393"/>
      <c r="F535" s="393"/>
      <c r="G535" s="393"/>
      <c r="H535" s="394"/>
      <c r="I535" s="394"/>
      <c r="J535" s="394"/>
      <c r="K535" s="394"/>
      <c r="L535" s="394"/>
      <c r="M535" s="394"/>
      <c r="N535" s="313">
        <f>IF(IF(I535&lt;'Checklist Parameters'!$H$22,0,($I535-$L535))&lt;0,0,IF(I535&lt;'Checklist Parameters'!$H$22,0,($I535-$L535)))</f>
        <v>0</v>
      </c>
      <c r="O535" s="394"/>
      <c r="P535" s="395"/>
      <c r="Q535" s="316">
        <f t="shared" si="49"/>
        <v>0</v>
      </c>
      <c r="R535" s="87">
        <f t="shared" si="50"/>
        <v>0</v>
      </c>
      <c r="S535" s="87">
        <f>IF('Checklist Parameters'!$H$60&lt;0.2,0.2,'Checklist Parameters'!$H$60)</f>
        <v>0.72</v>
      </c>
      <c r="T535" s="88">
        <f>IF($O535="",IF('Checklist District ID'!$C$43="Y",MAX($R535:$S535)*$I535,SUM($R535:$S535)*$I535),IF(O535&gt;0,Q535*S535))</f>
        <v>0</v>
      </c>
      <c r="U535" s="88">
        <f>IF(Q535&gt;0,((I535-T535)*'Formula Matrix'!$E$39),0)</f>
        <v>0</v>
      </c>
      <c r="V535" s="88">
        <f t="shared" si="51"/>
        <v>0</v>
      </c>
      <c r="W535" s="88">
        <f>IF(V535&gt;0,(V535*'Checklist Parameters'!$H$35),0)</f>
        <v>0</v>
      </c>
      <c r="X535" s="85">
        <f t="shared" si="52"/>
        <v>0</v>
      </c>
      <c r="Y535" s="148">
        <f>IF('Checklist Parameters'!$H$102&lt;&gt;"",(I535/43560)*'Checklist Parameters'!$H$102,"N/A")</f>
        <v>0</v>
      </c>
      <c r="Z535" s="154" t="str">
        <f>IF('Checklist Parameters'!$H$58&lt;&gt;"",((I535*'Checklist Parameters'!$H$58)*'Checklist Parameters'!$H$35)/1000,"N/A")</f>
        <v>N/A</v>
      </c>
      <c r="AA535" s="154">
        <f>IF('Checklist Parameters'!$H$101&lt;&gt;"",IFERROR(I535/'Checklist Parameters'!$H$101,0),"N/A")</f>
        <v>0</v>
      </c>
      <c r="AB535" s="148" t="str">
        <f>IF('Checklist Parameters'!$H$43&lt;&gt;"",(I535*'Checklist Parameters'!$H$43)/1000,"N/A")</f>
        <v>N/A</v>
      </c>
      <c r="AC535" s="85">
        <f>IF('Checklist Parameters'!$H$16="",$X535,IF(AND('Checklist Parameters'!$H$16&lt;$X535,'Checklist Parameters'!$H$16&gt;=3),'Checklist Parameters'!$H$16,IF(AND('Checklist Parameters'!$H$16&lt;$X535,'Checklist Parameters'!$H$16&lt;3),0,$X535)))</f>
        <v>0</v>
      </c>
      <c r="AD535" s="85" t="str">
        <f>IF(AND(I535&lt;'Checklist Parameters'!$H$22,$I535&lt;&gt;0),"Y","")</f>
        <v/>
      </c>
      <c r="AE535" s="85" t="str">
        <f>IF($AD535="Y",0,IF('Checklist Parameters'!$H$25="","&lt;no limit&gt;",ROUNDDOWN((($I535-'Checklist Parameters'!$H$24)/'Checklist Parameters'!$H$25)+1,0)))</f>
        <v>&lt;no limit&gt;</v>
      </c>
      <c r="AF535" s="174">
        <f t="shared" si="53"/>
        <v>0</v>
      </c>
      <c r="AG535" s="85">
        <f t="shared" si="48"/>
        <v>0</v>
      </c>
    </row>
    <row r="536" spans="1:33" ht="15">
      <c r="A536" s="393"/>
      <c r="B536" s="393"/>
      <c r="C536" s="393"/>
      <c r="D536" s="393"/>
      <c r="E536" s="393"/>
      <c r="F536" s="393"/>
      <c r="G536" s="393"/>
      <c r="H536" s="394"/>
      <c r="I536" s="394"/>
      <c r="J536" s="394"/>
      <c r="K536" s="394"/>
      <c r="L536" s="394"/>
      <c r="M536" s="394"/>
      <c r="N536" s="313">
        <f>IF(IF(I536&lt;'Checklist Parameters'!$H$22,0,($I536-$L536))&lt;0,0,IF(I536&lt;'Checklist Parameters'!$H$22,0,($I536-$L536)))</f>
        <v>0</v>
      </c>
      <c r="O536" s="394"/>
      <c r="P536" s="395"/>
      <c r="Q536" s="316">
        <f t="shared" si="49"/>
        <v>0</v>
      </c>
      <c r="R536" s="87">
        <f t="shared" si="50"/>
        <v>0</v>
      </c>
      <c r="S536" s="87">
        <f>IF('Checklist Parameters'!$H$60&lt;0.2,0.2,'Checklist Parameters'!$H$60)</f>
        <v>0.72</v>
      </c>
      <c r="T536" s="88">
        <f>IF($O536="",IF('Checklist District ID'!$C$43="Y",MAX($R536:$S536)*$I536,SUM($R536:$S536)*$I536),IF(O536&gt;0,Q536*S536))</f>
        <v>0</v>
      </c>
      <c r="U536" s="88">
        <f>IF(Q536&gt;0,((I536-T536)*'Formula Matrix'!$E$39),0)</f>
        <v>0</v>
      </c>
      <c r="V536" s="88">
        <f t="shared" si="51"/>
        <v>0</v>
      </c>
      <c r="W536" s="88">
        <f>IF(V536&gt;0,(V536*'Checklist Parameters'!$H$35),0)</f>
        <v>0</v>
      </c>
      <c r="X536" s="85">
        <f t="shared" si="52"/>
        <v>0</v>
      </c>
      <c r="Y536" s="148">
        <f>IF('Checklist Parameters'!$H$102&lt;&gt;"",(I536/43560)*'Checklist Parameters'!$H$102,"N/A")</f>
        <v>0</v>
      </c>
      <c r="Z536" s="154" t="str">
        <f>IF('Checklist Parameters'!$H$58&lt;&gt;"",((I536*'Checklist Parameters'!$H$58)*'Checklist Parameters'!$H$35)/1000,"N/A")</f>
        <v>N/A</v>
      </c>
      <c r="AA536" s="154">
        <f>IF('Checklist Parameters'!$H$101&lt;&gt;"",IFERROR(I536/'Checklist Parameters'!$H$101,0),"N/A")</f>
        <v>0</v>
      </c>
      <c r="AB536" s="148" t="str">
        <f>IF('Checklist Parameters'!$H$43&lt;&gt;"",(I536*'Checklist Parameters'!$H$43)/1000,"N/A")</f>
        <v>N/A</v>
      </c>
      <c r="AC536" s="85">
        <f>IF('Checklist Parameters'!$H$16="",$X536,IF(AND('Checklist Parameters'!$H$16&lt;$X536,'Checklist Parameters'!$H$16&gt;=3),'Checklist Parameters'!$H$16,IF(AND('Checklist Parameters'!$H$16&lt;$X536,'Checklist Parameters'!$H$16&lt;3),0,$X536)))</f>
        <v>0</v>
      </c>
      <c r="AD536" s="85" t="str">
        <f>IF(AND(I536&lt;'Checklist Parameters'!$H$22,$I536&lt;&gt;0),"Y","")</f>
        <v/>
      </c>
      <c r="AE536" s="85" t="str">
        <f>IF($AD536="Y",0,IF('Checklist Parameters'!$H$25="","&lt;no limit&gt;",ROUNDDOWN((($I536-'Checklist Parameters'!$H$24)/'Checklist Parameters'!$H$25)+1,0)))</f>
        <v>&lt;no limit&gt;</v>
      </c>
      <c r="AF536" s="174">
        <f t="shared" si="53"/>
        <v>0</v>
      </c>
      <c r="AG536" s="85">
        <f t="shared" si="48"/>
        <v>0</v>
      </c>
    </row>
    <row r="537" spans="1:33" ht="15">
      <c r="A537" s="393"/>
      <c r="B537" s="393"/>
      <c r="C537" s="393"/>
      <c r="D537" s="393"/>
      <c r="E537" s="393"/>
      <c r="F537" s="393"/>
      <c r="G537" s="393"/>
      <c r="H537" s="394"/>
      <c r="I537" s="394"/>
      <c r="J537" s="394"/>
      <c r="K537" s="394"/>
      <c r="L537" s="394"/>
      <c r="M537" s="394"/>
      <c r="N537" s="313">
        <f>IF(IF(I537&lt;'Checklist Parameters'!$H$22,0,($I537-$L537))&lt;0,0,IF(I537&lt;'Checklist Parameters'!$H$22,0,($I537-$L537)))</f>
        <v>0</v>
      </c>
      <c r="O537" s="394"/>
      <c r="P537" s="395"/>
      <c r="Q537" s="316">
        <f t="shared" si="49"/>
        <v>0</v>
      </c>
      <c r="R537" s="87">
        <f t="shared" si="50"/>
        <v>0</v>
      </c>
      <c r="S537" s="87">
        <f>IF('Checklist Parameters'!$H$60&lt;0.2,0.2,'Checklist Parameters'!$H$60)</f>
        <v>0.72</v>
      </c>
      <c r="T537" s="88">
        <f>IF($O537="",IF('Checklist District ID'!$C$43="Y",MAX($R537:$S537)*$I537,SUM($R537:$S537)*$I537),IF(O537&gt;0,Q537*S537))</f>
        <v>0</v>
      </c>
      <c r="U537" s="88">
        <f>IF(Q537&gt;0,((I537-T537)*'Formula Matrix'!$E$39),0)</f>
        <v>0</v>
      </c>
      <c r="V537" s="88">
        <f t="shared" si="51"/>
        <v>0</v>
      </c>
      <c r="W537" s="88">
        <f>IF(V537&gt;0,(V537*'Checklist Parameters'!$H$35),0)</f>
        <v>0</v>
      </c>
      <c r="X537" s="85">
        <f t="shared" si="52"/>
        <v>0</v>
      </c>
      <c r="Y537" s="148">
        <f>IF('Checklist Parameters'!$H$102&lt;&gt;"",(I537/43560)*'Checklist Parameters'!$H$102,"N/A")</f>
        <v>0</v>
      </c>
      <c r="Z537" s="154" t="str">
        <f>IF('Checklist Parameters'!$H$58&lt;&gt;"",((I537*'Checklist Parameters'!$H$58)*'Checklist Parameters'!$H$35)/1000,"N/A")</f>
        <v>N/A</v>
      </c>
      <c r="AA537" s="154">
        <f>IF('Checklist Parameters'!$H$101&lt;&gt;"",IFERROR(I537/'Checklist Parameters'!$H$101,0),"N/A")</f>
        <v>0</v>
      </c>
      <c r="AB537" s="148" t="str">
        <f>IF('Checklist Parameters'!$H$43&lt;&gt;"",(I537*'Checklist Parameters'!$H$43)/1000,"N/A")</f>
        <v>N/A</v>
      </c>
      <c r="AC537" s="85">
        <f>IF('Checklist Parameters'!$H$16="",$X537,IF(AND('Checklist Parameters'!$H$16&lt;$X537,'Checklist Parameters'!$H$16&gt;=3),'Checklist Parameters'!$H$16,IF(AND('Checklist Parameters'!$H$16&lt;$X537,'Checklist Parameters'!$H$16&lt;3),0,$X537)))</f>
        <v>0</v>
      </c>
      <c r="AD537" s="85" t="str">
        <f>IF(AND(I537&lt;'Checklist Parameters'!$H$22,$I537&lt;&gt;0),"Y","")</f>
        <v/>
      </c>
      <c r="AE537" s="85" t="str">
        <f>IF($AD537="Y",0,IF('Checklist Parameters'!$H$25="","&lt;no limit&gt;",ROUNDDOWN((($I537-'Checklist Parameters'!$H$24)/'Checklist Parameters'!$H$25)+1,0)))</f>
        <v>&lt;no limit&gt;</v>
      </c>
      <c r="AF537" s="174">
        <f t="shared" si="53"/>
        <v>0</v>
      </c>
      <c r="AG537" s="85">
        <f t="shared" si="48"/>
        <v>0</v>
      </c>
    </row>
    <row r="538" spans="1:33" ht="15">
      <c r="A538" s="393"/>
      <c r="B538" s="393"/>
      <c r="C538" s="393"/>
      <c r="D538" s="393"/>
      <c r="E538" s="393"/>
      <c r="F538" s="393"/>
      <c r="G538" s="393"/>
      <c r="H538" s="394"/>
      <c r="I538" s="394"/>
      <c r="J538" s="394"/>
      <c r="K538" s="394"/>
      <c r="L538" s="394"/>
      <c r="M538" s="394"/>
      <c r="N538" s="313">
        <f>IF(IF(I538&lt;'Checklist Parameters'!$H$22,0,($I538-$L538))&lt;0,0,IF(I538&lt;'Checklist Parameters'!$H$22,0,($I538-$L538)))</f>
        <v>0</v>
      </c>
      <c r="O538" s="394"/>
      <c r="P538" s="395"/>
      <c r="Q538" s="316">
        <f t="shared" si="49"/>
        <v>0</v>
      </c>
      <c r="R538" s="87">
        <f t="shared" si="50"/>
        <v>0</v>
      </c>
      <c r="S538" s="87">
        <f>IF('Checklist Parameters'!$H$60&lt;0.2,0.2,'Checklist Parameters'!$H$60)</f>
        <v>0.72</v>
      </c>
      <c r="T538" s="88">
        <f>IF($O538="",IF('Checklist District ID'!$C$43="Y",MAX($R538:$S538)*$I538,SUM($R538:$S538)*$I538),IF(O538&gt;0,Q538*S538))</f>
        <v>0</v>
      </c>
      <c r="U538" s="88">
        <f>IF(Q538&gt;0,((I538-T538)*'Formula Matrix'!$E$39),0)</f>
        <v>0</v>
      </c>
      <c r="V538" s="88">
        <f t="shared" si="51"/>
        <v>0</v>
      </c>
      <c r="W538" s="88">
        <f>IF(V538&gt;0,(V538*'Checklist Parameters'!$H$35),0)</f>
        <v>0</v>
      </c>
      <c r="X538" s="85">
        <f t="shared" si="52"/>
        <v>0</v>
      </c>
      <c r="Y538" s="148">
        <f>IF('Checklist Parameters'!$H$102&lt;&gt;"",(I538/43560)*'Checklist Parameters'!$H$102,"N/A")</f>
        <v>0</v>
      </c>
      <c r="Z538" s="154" t="str">
        <f>IF('Checklist Parameters'!$H$58&lt;&gt;"",((I538*'Checklist Parameters'!$H$58)*'Checklist Parameters'!$H$35)/1000,"N/A")</f>
        <v>N/A</v>
      </c>
      <c r="AA538" s="154">
        <f>IF('Checklist Parameters'!$H$101&lt;&gt;"",IFERROR(I538/'Checklist Parameters'!$H$101,0),"N/A")</f>
        <v>0</v>
      </c>
      <c r="AB538" s="148" t="str">
        <f>IF('Checklist Parameters'!$H$43&lt;&gt;"",(I538*'Checklist Parameters'!$H$43)/1000,"N/A")</f>
        <v>N/A</v>
      </c>
      <c r="AC538" s="85">
        <f>IF('Checklist Parameters'!$H$16="",$X538,IF(AND('Checklist Parameters'!$H$16&lt;$X538,'Checklist Parameters'!$H$16&gt;=3),'Checklist Parameters'!$H$16,IF(AND('Checklist Parameters'!$H$16&lt;$X538,'Checklist Parameters'!$H$16&lt;3),0,$X538)))</f>
        <v>0</v>
      </c>
      <c r="AD538" s="85" t="str">
        <f>IF(AND(I538&lt;'Checklist Parameters'!$H$22,$I538&lt;&gt;0),"Y","")</f>
        <v/>
      </c>
      <c r="AE538" s="85" t="str">
        <f>IF($AD538="Y",0,IF('Checklist Parameters'!$H$25="","&lt;no limit&gt;",ROUNDDOWN((($I538-'Checklist Parameters'!$H$24)/'Checklist Parameters'!$H$25)+1,0)))</f>
        <v>&lt;no limit&gt;</v>
      </c>
      <c r="AF538" s="174">
        <f t="shared" si="53"/>
        <v>0</v>
      </c>
      <c r="AG538" s="85">
        <f t="shared" si="48"/>
        <v>0</v>
      </c>
    </row>
    <row r="539" spans="1:33" ht="15">
      <c r="A539" s="393"/>
      <c r="B539" s="393"/>
      <c r="C539" s="393"/>
      <c r="D539" s="393"/>
      <c r="E539" s="393"/>
      <c r="F539" s="393"/>
      <c r="G539" s="393"/>
      <c r="H539" s="394"/>
      <c r="I539" s="394"/>
      <c r="J539" s="394"/>
      <c r="K539" s="394"/>
      <c r="L539" s="394"/>
      <c r="M539" s="394"/>
      <c r="N539" s="313">
        <f>IF(IF(I539&lt;'Checklist Parameters'!$H$22,0,($I539-$L539))&lt;0,0,IF(I539&lt;'Checklist Parameters'!$H$22,0,($I539-$L539)))</f>
        <v>0</v>
      </c>
      <c r="O539" s="394"/>
      <c r="P539" s="395"/>
      <c r="Q539" s="316">
        <f t="shared" si="49"/>
        <v>0</v>
      </c>
      <c r="R539" s="87">
        <f t="shared" si="50"/>
        <v>0</v>
      </c>
      <c r="S539" s="87">
        <f>IF('Checklist Parameters'!$H$60&lt;0.2,0.2,'Checklist Parameters'!$H$60)</f>
        <v>0.72</v>
      </c>
      <c r="T539" s="88">
        <f>IF($O539="",IF('Checklist District ID'!$C$43="Y",MAX($R539:$S539)*$I539,SUM($R539:$S539)*$I539),IF(O539&gt;0,Q539*S539))</f>
        <v>0</v>
      </c>
      <c r="U539" s="88">
        <f>IF(Q539&gt;0,((I539-T539)*'Formula Matrix'!$E$39),0)</f>
        <v>0</v>
      </c>
      <c r="V539" s="88">
        <f t="shared" si="51"/>
        <v>0</v>
      </c>
      <c r="W539" s="88">
        <f>IF(V539&gt;0,(V539*'Checklist Parameters'!$H$35),0)</f>
        <v>0</v>
      </c>
      <c r="X539" s="85">
        <f t="shared" si="52"/>
        <v>0</v>
      </c>
      <c r="Y539" s="148">
        <f>IF('Checklist Parameters'!$H$102&lt;&gt;"",(I539/43560)*'Checklist Parameters'!$H$102,"N/A")</f>
        <v>0</v>
      </c>
      <c r="Z539" s="154" t="str">
        <f>IF('Checklist Parameters'!$H$58&lt;&gt;"",((I539*'Checklist Parameters'!$H$58)*'Checklist Parameters'!$H$35)/1000,"N/A")</f>
        <v>N/A</v>
      </c>
      <c r="AA539" s="154">
        <f>IF('Checklist Parameters'!$H$101&lt;&gt;"",IFERROR(I539/'Checklist Parameters'!$H$101,0),"N/A")</f>
        <v>0</v>
      </c>
      <c r="AB539" s="148" t="str">
        <f>IF('Checklist Parameters'!$H$43&lt;&gt;"",(I539*'Checklist Parameters'!$H$43)/1000,"N/A")</f>
        <v>N/A</v>
      </c>
      <c r="AC539" s="85">
        <f>IF('Checklist Parameters'!$H$16="",$X539,IF(AND('Checklist Parameters'!$H$16&lt;$X539,'Checklist Parameters'!$H$16&gt;=3),'Checklist Parameters'!$H$16,IF(AND('Checklist Parameters'!$H$16&lt;$X539,'Checklist Parameters'!$H$16&lt;3),0,$X539)))</f>
        <v>0</v>
      </c>
      <c r="AD539" s="85" t="str">
        <f>IF(AND(I539&lt;'Checklist Parameters'!$H$22,$I539&lt;&gt;0),"Y","")</f>
        <v/>
      </c>
      <c r="AE539" s="85" t="str">
        <f>IF($AD539="Y",0,IF('Checklist Parameters'!$H$25="","&lt;no limit&gt;",ROUNDDOWN((($I539-'Checklist Parameters'!$H$24)/'Checklist Parameters'!$H$25)+1,0)))</f>
        <v>&lt;no limit&gt;</v>
      </c>
      <c r="AF539" s="174">
        <f t="shared" si="53"/>
        <v>0</v>
      </c>
      <c r="AG539" s="85">
        <f t="shared" si="48"/>
        <v>0</v>
      </c>
    </row>
    <row r="540" spans="1:33" ht="15">
      <c r="A540" s="393"/>
      <c r="B540" s="393"/>
      <c r="C540" s="393"/>
      <c r="D540" s="393"/>
      <c r="E540" s="393"/>
      <c r="F540" s="393"/>
      <c r="G540" s="393"/>
      <c r="H540" s="394"/>
      <c r="I540" s="394"/>
      <c r="J540" s="394"/>
      <c r="K540" s="394"/>
      <c r="L540" s="394"/>
      <c r="M540" s="394"/>
      <c r="N540" s="313">
        <f>IF(IF(I540&lt;'Checklist Parameters'!$H$22,0,($I540-$L540))&lt;0,0,IF(I540&lt;'Checklist Parameters'!$H$22,0,($I540-$L540)))</f>
        <v>0</v>
      </c>
      <c r="O540" s="394"/>
      <c r="P540" s="395"/>
      <c r="Q540" s="316">
        <f t="shared" si="49"/>
        <v>0</v>
      </c>
      <c r="R540" s="87">
        <f t="shared" si="50"/>
        <v>0</v>
      </c>
      <c r="S540" s="87">
        <f>IF('Checklist Parameters'!$H$60&lt;0.2,0.2,'Checklist Parameters'!$H$60)</f>
        <v>0.72</v>
      </c>
      <c r="T540" s="88">
        <f>IF($O540="",IF('Checklist District ID'!$C$43="Y",MAX($R540:$S540)*$I540,SUM($R540:$S540)*$I540),IF(O540&gt;0,Q540*S540))</f>
        <v>0</v>
      </c>
      <c r="U540" s="88">
        <f>IF(Q540&gt;0,((I540-T540)*'Formula Matrix'!$E$39),0)</f>
        <v>0</v>
      </c>
      <c r="V540" s="88">
        <f t="shared" si="51"/>
        <v>0</v>
      </c>
      <c r="W540" s="88">
        <f>IF(V540&gt;0,(V540*'Checklist Parameters'!$H$35),0)</f>
        <v>0</v>
      </c>
      <c r="X540" s="85">
        <f t="shared" si="52"/>
        <v>0</v>
      </c>
      <c r="Y540" s="148">
        <f>IF('Checklist Parameters'!$H$102&lt;&gt;"",(I540/43560)*'Checklist Parameters'!$H$102,"N/A")</f>
        <v>0</v>
      </c>
      <c r="Z540" s="154" t="str">
        <f>IF('Checklist Parameters'!$H$58&lt;&gt;"",((I540*'Checklist Parameters'!$H$58)*'Checklist Parameters'!$H$35)/1000,"N/A")</f>
        <v>N/A</v>
      </c>
      <c r="AA540" s="154">
        <f>IF('Checklist Parameters'!$H$101&lt;&gt;"",IFERROR(I540/'Checklist Parameters'!$H$101,0),"N/A")</f>
        <v>0</v>
      </c>
      <c r="AB540" s="148" t="str">
        <f>IF('Checklist Parameters'!$H$43&lt;&gt;"",(I540*'Checklist Parameters'!$H$43)/1000,"N/A")</f>
        <v>N/A</v>
      </c>
      <c r="AC540" s="85">
        <f>IF('Checklist Parameters'!$H$16="",$X540,IF(AND('Checklist Parameters'!$H$16&lt;$X540,'Checklist Parameters'!$H$16&gt;=3),'Checklist Parameters'!$H$16,IF(AND('Checklist Parameters'!$H$16&lt;$X540,'Checklist Parameters'!$H$16&lt;3),0,$X540)))</f>
        <v>0</v>
      </c>
      <c r="AD540" s="85" t="str">
        <f>IF(AND(I540&lt;'Checklist Parameters'!$H$22,$I540&lt;&gt;0),"Y","")</f>
        <v/>
      </c>
      <c r="AE540" s="85" t="str">
        <f>IF($AD540="Y",0,IF('Checklist Parameters'!$H$25="","&lt;no limit&gt;",ROUNDDOWN((($I540-'Checklist Parameters'!$H$24)/'Checklist Parameters'!$H$25)+1,0)))</f>
        <v>&lt;no limit&gt;</v>
      </c>
      <c r="AF540" s="174">
        <f t="shared" si="53"/>
        <v>0</v>
      </c>
      <c r="AG540" s="85">
        <f t="shared" si="48"/>
        <v>0</v>
      </c>
    </row>
    <row r="541" spans="1:33" ht="15">
      <c r="A541" s="393"/>
      <c r="B541" s="393"/>
      <c r="C541" s="393"/>
      <c r="D541" s="393"/>
      <c r="E541" s="393"/>
      <c r="F541" s="393"/>
      <c r="G541" s="393"/>
      <c r="H541" s="394"/>
      <c r="I541" s="394"/>
      <c r="J541" s="394"/>
      <c r="K541" s="394"/>
      <c r="L541" s="394"/>
      <c r="M541" s="394"/>
      <c r="N541" s="313">
        <f>IF(IF(I541&lt;'Checklist Parameters'!$H$22,0,($I541-$L541))&lt;0,0,IF(I541&lt;'Checklist Parameters'!$H$22,0,($I541-$L541)))</f>
        <v>0</v>
      </c>
      <c r="O541" s="394"/>
      <c r="P541" s="395"/>
      <c r="Q541" s="316">
        <f t="shared" si="49"/>
        <v>0</v>
      </c>
      <c r="R541" s="87">
        <f t="shared" si="50"/>
        <v>0</v>
      </c>
      <c r="S541" s="87">
        <f>IF('Checklist Parameters'!$H$60&lt;0.2,0.2,'Checklist Parameters'!$H$60)</f>
        <v>0.72</v>
      </c>
      <c r="T541" s="88">
        <f>IF($O541="",IF('Checklist District ID'!$C$43="Y",MAX($R541:$S541)*$I541,SUM($R541:$S541)*$I541),IF(O541&gt;0,Q541*S541))</f>
        <v>0</v>
      </c>
      <c r="U541" s="88">
        <f>IF(Q541&gt;0,((I541-T541)*'Formula Matrix'!$E$39),0)</f>
        <v>0</v>
      </c>
      <c r="V541" s="88">
        <f t="shared" si="51"/>
        <v>0</v>
      </c>
      <c r="W541" s="88">
        <f>IF(V541&gt;0,(V541*'Checklist Parameters'!$H$35),0)</f>
        <v>0</v>
      </c>
      <c r="X541" s="85">
        <f t="shared" si="52"/>
        <v>0</v>
      </c>
      <c r="Y541" s="148">
        <f>IF('Checklist Parameters'!$H$102&lt;&gt;"",(I541/43560)*'Checklist Parameters'!$H$102,"N/A")</f>
        <v>0</v>
      </c>
      <c r="Z541" s="154" t="str">
        <f>IF('Checklist Parameters'!$H$58&lt;&gt;"",((I541*'Checklist Parameters'!$H$58)*'Checklist Parameters'!$H$35)/1000,"N/A")</f>
        <v>N/A</v>
      </c>
      <c r="AA541" s="154">
        <f>IF('Checklist Parameters'!$H$101&lt;&gt;"",IFERROR(I541/'Checklist Parameters'!$H$101,0),"N/A")</f>
        <v>0</v>
      </c>
      <c r="AB541" s="148" t="str">
        <f>IF('Checklist Parameters'!$H$43&lt;&gt;"",(I541*'Checklist Parameters'!$H$43)/1000,"N/A")</f>
        <v>N/A</v>
      </c>
      <c r="AC541" s="85">
        <f>IF('Checklist Parameters'!$H$16="",$X541,IF(AND('Checklist Parameters'!$H$16&lt;$X541,'Checklist Parameters'!$H$16&gt;=3),'Checklist Parameters'!$H$16,IF(AND('Checklist Parameters'!$H$16&lt;$X541,'Checklist Parameters'!$H$16&lt;3),0,$X541)))</f>
        <v>0</v>
      </c>
      <c r="AD541" s="85" t="str">
        <f>IF(AND(I541&lt;'Checklist Parameters'!$H$22,$I541&lt;&gt;0),"Y","")</f>
        <v/>
      </c>
      <c r="AE541" s="85" t="str">
        <f>IF($AD541="Y",0,IF('Checklist Parameters'!$H$25="","&lt;no limit&gt;",ROUNDDOWN((($I541-'Checklist Parameters'!$H$24)/'Checklist Parameters'!$H$25)+1,0)))</f>
        <v>&lt;no limit&gt;</v>
      </c>
      <c r="AF541" s="174">
        <f t="shared" si="53"/>
        <v>0</v>
      </c>
      <c r="AG541" s="85">
        <f t="shared" si="48"/>
        <v>0</v>
      </c>
    </row>
    <row r="542" spans="1:33" ht="15">
      <c r="A542" s="393"/>
      <c r="B542" s="393"/>
      <c r="C542" s="393"/>
      <c r="D542" s="393"/>
      <c r="E542" s="393"/>
      <c r="F542" s="393"/>
      <c r="G542" s="393"/>
      <c r="H542" s="394"/>
      <c r="I542" s="394"/>
      <c r="J542" s="394"/>
      <c r="K542" s="394"/>
      <c r="L542" s="394"/>
      <c r="M542" s="394"/>
      <c r="N542" s="313">
        <f>IF(IF(I542&lt;'Checklist Parameters'!$H$22,0,($I542-$L542))&lt;0,0,IF(I542&lt;'Checklist Parameters'!$H$22,0,($I542-$L542)))</f>
        <v>0</v>
      </c>
      <c r="O542" s="394"/>
      <c r="P542" s="395"/>
      <c r="Q542" s="316">
        <f t="shared" si="49"/>
        <v>0</v>
      </c>
      <c r="R542" s="87">
        <f t="shared" si="50"/>
        <v>0</v>
      </c>
      <c r="S542" s="87">
        <f>IF('Checklist Parameters'!$H$60&lt;0.2,0.2,'Checklist Parameters'!$H$60)</f>
        <v>0.72</v>
      </c>
      <c r="T542" s="88">
        <f>IF($O542="",IF('Checklist District ID'!$C$43="Y",MAX($R542:$S542)*$I542,SUM($R542:$S542)*$I542),IF(O542&gt;0,Q542*S542))</f>
        <v>0</v>
      </c>
      <c r="U542" s="88">
        <f>IF(Q542&gt;0,((I542-T542)*'Formula Matrix'!$E$39),0)</f>
        <v>0</v>
      </c>
      <c r="V542" s="88">
        <f t="shared" si="51"/>
        <v>0</v>
      </c>
      <c r="W542" s="88">
        <f>IF(V542&gt;0,(V542*'Checklist Parameters'!$H$35),0)</f>
        <v>0</v>
      </c>
      <c r="X542" s="85">
        <f t="shared" si="52"/>
        <v>0</v>
      </c>
      <c r="Y542" s="148">
        <f>IF('Checklist Parameters'!$H$102&lt;&gt;"",(I542/43560)*'Checklist Parameters'!$H$102,"N/A")</f>
        <v>0</v>
      </c>
      <c r="Z542" s="154" t="str">
        <f>IF('Checklist Parameters'!$H$58&lt;&gt;"",((I542*'Checklist Parameters'!$H$58)*'Checklist Parameters'!$H$35)/1000,"N/A")</f>
        <v>N/A</v>
      </c>
      <c r="AA542" s="154">
        <f>IF('Checklist Parameters'!$H$101&lt;&gt;"",IFERROR(I542/'Checklist Parameters'!$H$101,0),"N/A")</f>
        <v>0</v>
      </c>
      <c r="AB542" s="148" t="str">
        <f>IF('Checklist Parameters'!$H$43&lt;&gt;"",(I542*'Checklist Parameters'!$H$43)/1000,"N/A")</f>
        <v>N/A</v>
      </c>
      <c r="AC542" s="85">
        <f>IF('Checklist Parameters'!$H$16="",$X542,IF(AND('Checklist Parameters'!$H$16&lt;$X542,'Checklist Parameters'!$H$16&gt;=3),'Checklist Parameters'!$H$16,IF(AND('Checklist Parameters'!$H$16&lt;$X542,'Checklist Parameters'!$H$16&lt;3),0,$X542)))</f>
        <v>0</v>
      </c>
      <c r="AD542" s="85" t="str">
        <f>IF(AND(I542&lt;'Checklist Parameters'!$H$22,$I542&lt;&gt;0),"Y","")</f>
        <v/>
      </c>
      <c r="AE542" s="85" t="str">
        <f>IF($AD542="Y",0,IF('Checklist Parameters'!$H$25="","&lt;no limit&gt;",ROUNDDOWN((($I542-'Checklist Parameters'!$H$24)/'Checklist Parameters'!$H$25)+1,0)))</f>
        <v>&lt;no limit&gt;</v>
      </c>
      <c r="AF542" s="174">
        <f t="shared" si="53"/>
        <v>0</v>
      </c>
      <c r="AG542" s="85">
        <f t="shared" si="48"/>
        <v>0</v>
      </c>
    </row>
    <row r="543" spans="1:33" ht="15">
      <c r="A543" s="393"/>
      <c r="B543" s="393"/>
      <c r="C543" s="393"/>
      <c r="D543" s="393"/>
      <c r="E543" s="393"/>
      <c r="F543" s="393"/>
      <c r="G543" s="393"/>
      <c r="H543" s="394"/>
      <c r="I543" s="394"/>
      <c r="J543" s="394"/>
      <c r="K543" s="394"/>
      <c r="L543" s="394"/>
      <c r="M543" s="394"/>
      <c r="N543" s="313">
        <f>IF(IF(I543&lt;'Checklist Parameters'!$H$22,0,($I543-$L543))&lt;0,0,IF(I543&lt;'Checklist Parameters'!$H$22,0,($I543-$L543)))</f>
        <v>0</v>
      </c>
      <c r="O543" s="394"/>
      <c r="P543" s="395"/>
      <c r="Q543" s="316">
        <f t="shared" si="49"/>
        <v>0</v>
      </c>
      <c r="R543" s="87">
        <f t="shared" si="50"/>
        <v>0</v>
      </c>
      <c r="S543" s="87">
        <f>IF('Checklist Parameters'!$H$60&lt;0.2,0.2,'Checklist Parameters'!$H$60)</f>
        <v>0.72</v>
      </c>
      <c r="T543" s="88">
        <f>IF($O543="",IF('Checklist District ID'!$C$43="Y",MAX($R543:$S543)*$I543,SUM($R543:$S543)*$I543),IF(O543&gt;0,Q543*S543))</f>
        <v>0</v>
      </c>
      <c r="U543" s="88">
        <f>IF(Q543&gt;0,((I543-T543)*'Formula Matrix'!$E$39),0)</f>
        <v>0</v>
      </c>
      <c r="V543" s="88">
        <f t="shared" si="51"/>
        <v>0</v>
      </c>
      <c r="W543" s="88">
        <f>IF(V543&gt;0,(V543*'Checklist Parameters'!$H$35),0)</f>
        <v>0</v>
      </c>
      <c r="X543" s="85">
        <f t="shared" si="52"/>
        <v>0</v>
      </c>
      <c r="Y543" s="148">
        <f>IF('Checklist Parameters'!$H$102&lt;&gt;"",(I543/43560)*'Checklist Parameters'!$H$102,"N/A")</f>
        <v>0</v>
      </c>
      <c r="Z543" s="154" t="str">
        <f>IF('Checklist Parameters'!$H$58&lt;&gt;"",((I543*'Checklist Parameters'!$H$58)*'Checklist Parameters'!$H$35)/1000,"N/A")</f>
        <v>N/A</v>
      </c>
      <c r="AA543" s="154">
        <f>IF('Checklist Parameters'!$H$101&lt;&gt;"",IFERROR(I543/'Checklist Parameters'!$H$101,0),"N/A")</f>
        <v>0</v>
      </c>
      <c r="AB543" s="148" t="str">
        <f>IF('Checklist Parameters'!$H$43&lt;&gt;"",(I543*'Checklist Parameters'!$H$43)/1000,"N/A")</f>
        <v>N/A</v>
      </c>
      <c r="AC543" s="85">
        <f>IF('Checklist Parameters'!$H$16="",$X543,IF(AND('Checklist Parameters'!$H$16&lt;$X543,'Checklist Parameters'!$H$16&gt;=3),'Checklist Parameters'!$H$16,IF(AND('Checklist Parameters'!$H$16&lt;$X543,'Checklist Parameters'!$H$16&lt;3),0,$X543)))</f>
        <v>0</v>
      </c>
      <c r="AD543" s="85" t="str">
        <f>IF(AND(I543&lt;'Checklist Parameters'!$H$22,$I543&lt;&gt;0),"Y","")</f>
        <v/>
      </c>
      <c r="AE543" s="85" t="str">
        <f>IF($AD543="Y",0,IF('Checklist Parameters'!$H$25="","&lt;no limit&gt;",ROUNDDOWN((($I543-'Checklist Parameters'!$H$24)/'Checklist Parameters'!$H$25)+1,0)))</f>
        <v>&lt;no limit&gt;</v>
      </c>
      <c r="AF543" s="174">
        <f t="shared" si="53"/>
        <v>0</v>
      </c>
      <c r="AG543" s="85">
        <f t="shared" si="48"/>
        <v>0</v>
      </c>
    </row>
    <row r="544" spans="1:33" ht="15">
      <c r="A544" s="393"/>
      <c r="B544" s="393"/>
      <c r="C544" s="393"/>
      <c r="D544" s="393"/>
      <c r="E544" s="393"/>
      <c r="F544" s="393"/>
      <c r="G544" s="393"/>
      <c r="H544" s="394"/>
      <c r="I544" s="394"/>
      <c r="J544" s="394"/>
      <c r="K544" s="394"/>
      <c r="L544" s="394"/>
      <c r="M544" s="394"/>
      <c r="N544" s="313">
        <f>IF(IF(I544&lt;'Checklist Parameters'!$H$22,0,($I544-$L544))&lt;0,0,IF(I544&lt;'Checklist Parameters'!$H$22,0,($I544-$L544)))</f>
        <v>0</v>
      </c>
      <c r="O544" s="394"/>
      <c r="P544" s="395"/>
      <c r="Q544" s="316">
        <f t="shared" si="49"/>
        <v>0</v>
      </c>
      <c r="R544" s="87">
        <f t="shared" si="50"/>
        <v>0</v>
      </c>
      <c r="S544" s="87">
        <f>IF('Checklist Parameters'!$H$60&lt;0.2,0.2,'Checklist Parameters'!$H$60)</f>
        <v>0.72</v>
      </c>
      <c r="T544" s="88">
        <f>IF($O544="",IF('Checklist District ID'!$C$43="Y",MAX($R544:$S544)*$I544,SUM($R544:$S544)*$I544),IF(O544&gt;0,Q544*S544))</f>
        <v>0</v>
      </c>
      <c r="U544" s="88">
        <f>IF(Q544&gt;0,((I544-T544)*'Formula Matrix'!$E$39),0)</f>
        <v>0</v>
      </c>
      <c r="V544" s="88">
        <f t="shared" si="51"/>
        <v>0</v>
      </c>
      <c r="W544" s="88">
        <f>IF(V544&gt;0,(V544*'Checklist Parameters'!$H$35),0)</f>
        <v>0</v>
      </c>
      <c r="X544" s="85">
        <f t="shared" si="52"/>
        <v>0</v>
      </c>
      <c r="Y544" s="148">
        <f>IF('Checklist Parameters'!$H$102&lt;&gt;"",(I544/43560)*'Checklist Parameters'!$H$102,"N/A")</f>
        <v>0</v>
      </c>
      <c r="Z544" s="154" t="str">
        <f>IF('Checklist Parameters'!$H$58&lt;&gt;"",((I544*'Checklist Parameters'!$H$58)*'Checklist Parameters'!$H$35)/1000,"N/A")</f>
        <v>N/A</v>
      </c>
      <c r="AA544" s="154">
        <f>IF('Checklist Parameters'!$H$101&lt;&gt;"",IFERROR(I544/'Checklist Parameters'!$H$101,0),"N/A")</f>
        <v>0</v>
      </c>
      <c r="AB544" s="148" t="str">
        <f>IF('Checklist Parameters'!$H$43&lt;&gt;"",(I544*'Checklist Parameters'!$H$43)/1000,"N/A")</f>
        <v>N/A</v>
      </c>
      <c r="AC544" s="85">
        <f>IF('Checklist Parameters'!$H$16="",$X544,IF(AND('Checklist Parameters'!$H$16&lt;$X544,'Checklist Parameters'!$H$16&gt;=3),'Checklist Parameters'!$H$16,IF(AND('Checklist Parameters'!$H$16&lt;$X544,'Checklist Parameters'!$H$16&lt;3),0,$X544)))</f>
        <v>0</v>
      </c>
      <c r="AD544" s="85" t="str">
        <f>IF(AND(I544&lt;'Checklist Parameters'!$H$22,$I544&lt;&gt;0),"Y","")</f>
        <v/>
      </c>
      <c r="AE544" s="85" t="str">
        <f>IF($AD544="Y",0,IF('Checklist Parameters'!$H$25="","&lt;no limit&gt;",ROUNDDOWN((($I544-'Checklist Parameters'!$H$24)/'Checklist Parameters'!$H$25)+1,0)))</f>
        <v>&lt;no limit&gt;</v>
      </c>
      <c r="AF544" s="174">
        <f t="shared" si="53"/>
        <v>0</v>
      </c>
      <c r="AG544" s="85">
        <f t="shared" si="48"/>
        <v>0</v>
      </c>
    </row>
    <row r="545" spans="1:33" ht="15">
      <c r="A545" s="393"/>
      <c r="B545" s="393"/>
      <c r="C545" s="393"/>
      <c r="D545" s="393"/>
      <c r="E545" s="393"/>
      <c r="F545" s="393"/>
      <c r="G545" s="393"/>
      <c r="H545" s="394"/>
      <c r="I545" s="394"/>
      <c r="J545" s="394"/>
      <c r="K545" s="394"/>
      <c r="L545" s="394"/>
      <c r="M545" s="394"/>
      <c r="N545" s="313">
        <f>IF(IF(I545&lt;'Checklist Parameters'!$H$22,0,($I545-$L545))&lt;0,0,IF(I545&lt;'Checklist Parameters'!$H$22,0,($I545-$L545)))</f>
        <v>0</v>
      </c>
      <c r="O545" s="394"/>
      <c r="P545" s="395"/>
      <c r="Q545" s="316">
        <f t="shared" si="49"/>
        <v>0</v>
      </c>
      <c r="R545" s="87">
        <f t="shared" si="50"/>
        <v>0</v>
      </c>
      <c r="S545" s="87">
        <f>IF('Checklist Parameters'!$H$60&lt;0.2,0.2,'Checklist Parameters'!$H$60)</f>
        <v>0.72</v>
      </c>
      <c r="T545" s="88">
        <f>IF($O545="",IF('Checklist District ID'!$C$43="Y",MAX($R545:$S545)*$I545,SUM($R545:$S545)*$I545),IF(O545&gt;0,Q545*S545))</f>
        <v>0</v>
      </c>
      <c r="U545" s="88">
        <f>IF(Q545&gt;0,((I545-T545)*'Formula Matrix'!$E$39),0)</f>
        <v>0</v>
      </c>
      <c r="V545" s="88">
        <f t="shared" si="51"/>
        <v>0</v>
      </c>
      <c r="W545" s="88">
        <f>IF(V545&gt;0,(V545*'Checklist Parameters'!$H$35),0)</f>
        <v>0</v>
      </c>
      <c r="X545" s="85">
        <f t="shared" si="52"/>
        <v>0</v>
      </c>
      <c r="Y545" s="148">
        <f>IF('Checklist Parameters'!$H$102&lt;&gt;"",(I545/43560)*'Checklist Parameters'!$H$102,"N/A")</f>
        <v>0</v>
      </c>
      <c r="Z545" s="154" t="str">
        <f>IF('Checklist Parameters'!$H$58&lt;&gt;"",((I545*'Checklist Parameters'!$H$58)*'Checklist Parameters'!$H$35)/1000,"N/A")</f>
        <v>N/A</v>
      </c>
      <c r="AA545" s="154">
        <f>IF('Checklist Parameters'!$H$101&lt;&gt;"",IFERROR(I545/'Checklist Parameters'!$H$101,0),"N/A")</f>
        <v>0</v>
      </c>
      <c r="AB545" s="148" t="str">
        <f>IF('Checklist Parameters'!$H$43&lt;&gt;"",(I545*'Checklist Parameters'!$H$43)/1000,"N/A")</f>
        <v>N/A</v>
      </c>
      <c r="AC545" s="85">
        <f>IF('Checklist Parameters'!$H$16="",$X545,IF(AND('Checklist Parameters'!$H$16&lt;$X545,'Checklist Parameters'!$H$16&gt;=3),'Checklist Parameters'!$H$16,IF(AND('Checklist Parameters'!$H$16&lt;$X545,'Checklist Parameters'!$H$16&lt;3),0,$X545)))</f>
        <v>0</v>
      </c>
      <c r="AD545" s="85" t="str">
        <f>IF(AND(I545&lt;'Checklist Parameters'!$H$22,$I545&lt;&gt;0),"Y","")</f>
        <v/>
      </c>
      <c r="AE545" s="85" t="str">
        <f>IF($AD545="Y",0,IF('Checklist Parameters'!$H$25="","&lt;no limit&gt;",ROUNDDOWN((($I545-'Checklist Parameters'!$H$24)/'Checklist Parameters'!$H$25)+1,0)))</f>
        <v>&lt;no limit&gt;</v>
      </c>
      <c r="AF545" s="174">
        <f t="shared" si="53"/>
        <v>0</v>
      </c>
      <c r="AG545" s="85">
        <f t="shared" si="48"/>
        <v>0</v>
      </c>
    </row>
    <row r="546" spans="1:33" ht="15">
      <c r="A546" s="393"/>
      <c r="B546" s="393"/>
      <c r="C546" s="393"/>
      <c r="D546" s="393"/>
      <c r="E546" s="393"/>
      <c r="F546" s="393"/>
      <c r="G546" s="393"/>
      <c r="H546" s="394"/>
      <c r="I546" s="394"/>
      <c r="J546" s="394"/>
      <c r="K546" s="394"/>
      <c r="L546" s="394"/>
      <c r="M546" s="394"/>
      <c r="N546" s="313">
        <f>IF(IF(I546&lt;'Checklist Parameters'!$H$22,0,($I546-$L546))&lt;0,0,IF(I546&lt;'Checklist Parameters'!$H$22,0,($I546-$L546)))</f>
        <v>0</v>
      </c>
      <c r="O546" s="394"/>
      <c r="P546" s="395"/>
      <c r="Q546" s="316">
        <f t="shared" si="49"/>
        <v>0</v>
      </c>
      <c r="R546" s="87">
        <f t="shared" si="50"/>
        <v>0</v>
      </c>
      <c r="S546" s="87">
        <f>IF('Checklist Parameters'!$H$60&lt;0.2,0.2,'Checklist Parameters'!$H$60)</f>
        <v>0.72</v>
      </c>
      <c r="T546" s="88">
        <f>IF($O546="",IF('Checklist District ID'!$C$43="Y",MAX($R546:$S546)*$I546,SUM($R546:$S546)*$I546),IF(O546&gt;0,Q546*S546))</f>
        <v>0</v>
      </c>
      <c r="U546" s="88">
        <f>IF(Q546&gt;0,((I546-T546)*'Formula Matrix'!$E$39),0)</f>
        <v>0</v>
      </c>
      <c r="V546" s="88">
        <f t="shared" si="51"/>
        <v>0</v>
      </c>
      <c r="W546" s="88">
        <f>IF(V546&gt;0,(V546*'Checklist Parameters'!$H$35),0)</f>
        <v>0</v>
      </c>
      <c r="X546" s="85">
        <f t="shared" si="52"/>
        <v>0</v>
      </c>
      <c r="Y546" s="148">
        <f>IF('Checklist Parameters'!$H$102&lt;&gt;"",(I546/43560)*'Checklist Parameters'!$H$102,"N/A")</f>
        <v>0</v>
      </c>
      <c r="Z546" s="154" t="str">
        <f>IF('Checklist Parameters'!$H$58&lt;&gt;"",((I546*'Checklist Parameters'!$H$58)*'Checklist Parameters'!$H$35)/1000,"N/A")</f>
        <v>N/A</v>
      </c>
      <c r="AA546" s="154">
        <f>IF('Checklist Parameters'!$H$101&lt;&gt;"",IFERROR(I546/'Checklist Parameters'!$H$101,0),"N/A")</f>
        <v>0</v>
      </c>
      <c r="AB546" s="148" t="str">
        <f>IF('Checklist Parameters'!$H$43&lt;&gt;"",(I546*'Checklist Parameters'!$H$43)/1000,"N/A")</f>
        <v>N/A</v>
      </c>
      <c r="AC546" s="85">
        <f>IF('Checklist Parameters'!$H$16="",$X546,IF(AND('Checklist Parameters'!$H$16&lt;$X546,'Checklist Parameters'!$H$16&gt;=3),'Checklist Parameters'!$H$16,IF(AND('Checklist Parameters'!$H$16&lt;$X546,'Checklist Parameters'!$H$16&lt;3),0,$X546)))</f>
        <v>0</v>
      </c>
      <c r="AD546" s="85" t="str">
        <f>IF(AND(I546&lt;'Checklist Parameters'!$H$22,$I546&lt;&gt;0),"Y","")</f>
        <v/>
      </c>
      <c r="AE546" s="85" t="str">
        <f>IF($AD546="Y",0,IF('Checklist Parameters'!$H$25="","&lt;no limit&gt;",ROUNDDOWN((($I546-'Checklist Parameters'!$H$24)/'Checklist Parameters'!$H$25)+1,0)))</f>
        <v>&lt;no limit&gt;</v>
      </c>
      <c r="AF546" s="174">
        <f t="shared" si="53"/>
        <v>0</v>
      </c>
      <c r="AG546" s="85">
        <f t="shared" si="48"/>
        <v>0</v>
      </c>
    </row>
    <row r="547" spans="1:33" ht="15">
      <c r="A547" s="393"/>
      <c r="B547" s="393"/>
      <c r="C547" s="393"/>
      <c r="D547" s="393"/>
      <c r="E547" s="393"/>
      <c r="F547" s="393"/>
      <c r="G547" s="393"/>
      <c r="H547" s="394"/>
      <c r="I547" s="394"/>
      <c r="J547" s="394"/>
      <c r="K547" s="394"/>
      <c r="L547" s="394"/>
      <c r="M547" s="394"/>
      <c r="N547" s="313">
        <f>IF(IF(I547&lt;'Checklist Parameters'!$H$22,0,($I547-$L547))&lt;0,0,IF(I547&lt;'Checklist Parameters'!$H$22,0,($I547-$L547)))</f>
        <v>0</v>
      </c>
      <c r="O547" s="394"/>
      <c r="P547" s="395"/>
      <c r="Q547" s="316">
        <f t="shared" si="49"/>
        <v>0</v>
      </c>
      <c r="R547" s="87">
        <f t="shared" si="50"/>
        <v>0</v>
      </c>
      <c r="S547" s="87">
        <f>IF('Checklist Parameters'!$H$60&lt;0.2,0.2,'Checklist Parameters'!$H$60)</f>
        <v>0.72</v>
      </c>
      <c r="T547" s="88">
        <f>IF($O547="",IF('Checklist District ID'!$C$43="Y",MAX($R547:$S547)*$I547,SUM($R547:$S547)*$I547),IF(O547&gt;0,Q547*S547))</f>
        <v>0</v>
      </c>
      <c r="U547" s="88">
        <f>IF(Q547&gt;0,((I547-T547)*'Formula Matrix'!$E$39),0)</f>
        <v>0</v>
      </c>
      <c r="V547" s="88">
        <f t="shared" si="51"/>
        <v>0</v>
      </c>
      <c r="W547" s="88">
        <f>IF(V547&gt;0,(V547*'Checklist Parameters'!$H$35),0)</f>
        <v>0</v>
      </c>
      <c r="X547" s="85">
        <f t="shared" si="52"/>
        <v>0</v>
      </c>
      <c r="Y547" s="148">
        <f>IF('Checklist Parameters'!$H$102&lt;&gt;"",(I547/43560)*'Checklist Parameters'!$H$102,"N/A")</f>
        <v>0</v>
      </c>
      <c r="Z547" s="154" t="str">
        <f>IF('Checklist Parameters'!$H$58&lt;&gt;"",((I547*'Checklist Parameters'!$H$58)*'Checklist Parameters'!$H$35)/1000,"N/A")</f>
        <v>N/A</v>
      </c>
      <c r="AA547" s="154">
        <f>IF('Checklist Parameters'!$H$101&lt;&gt;"",IFERROR(I547/'Checklist Parameters'!$H$101,0),"N/A")</f>
        <v>0</v>
      </c>
      <c r="AB547" s="148" t="str">
        <f>IF('Checklist Parameters'!$H$43&lt;&gt;"",(I547*'Checklist Parameters'!$H$43)/1000,"N/A")</f>
        <v>N/A</v>
      </c>
      <c r="AC547" s="85">
        <f>IF('Checklist Parameters'!$H$16="",$X547,IF(AND('Checklist Parameters'!$H$16&lt;$X547,'Checklist Parameters'!$H$16&gt;=3),'Checklist Parameters'!$H$16,IF(AND('Checklist Parameters'!$H$16&lt;$X547,'Checklist Parameters'!$H$16&lt;3),0,$X547)))</f>
        <v>0</v>
      </c>
      <c r="AD547" s="85" t="str">
        <f>IF(AND(I547&lt;'Checklist Parameters'!$H$22,$I547&lt;&gt;0),"Y","")</f>
        <v/>
      </c>
      <c r="AE547" s="85" t="str">
        <f>IF($AD547="Y",0,IF('Checklist Parameters'!$H$25="","&lt;no limit&gt;",ROUNDDOWN((($I547-'Checklist Parameters'!$H$24)/'Checklist Parameters'!$H$25)+1,0)))</f>
        <v>&lt;no limit&gt;</v>
      </c>
      <c r="AF547" s="174">
        <f t="shared" si="53"/>
        <v>0</v>
      </c>
      <c r="AG547" s="85">
        <f t="shared" si="48"/>
        <v>0</v>
      </c>
    </row>
    <row r="548" spans="1:33" ht="15">
      <c r="A548" s="393"/>
      <c r="B548" s="393"/>
      <c r="C548" s="393"/>
      <c r="D548" s="393"/>
      <c r="E548" s="393"/>
      <c r="F548" s="393"/>
      <c r="G548" s="393"/>
      <c r="H548" s="394"/>
      <c r="I548" s="394"/>
      <c r="J548" s="394"/>
      <c r="K548" s="394"/>
      <c r="L548" s="394"/>
      <c r="M548" s="394"/>
      <c r="N548" s="313">
        <f>IF(IF(I548&lt;'Checklist Parameters'!$H$22,0,($I548-$L548))&lt;0,0,IF(I548&lt;'Checklist Parameters'!$H$22,0,($I548-$L548)))</f>
        <v>0</v>
      </c>
      <c r="O548" s="394"/>
      <c r="P548" s="395"/>
      <c r="Q548" s="316">
        <f t="shared" si="49"/>
        <v>0</v>
      </c>
      <c r="R548" s="87">
        <f t="shared" si="50"/>
        <v>0</v>
      </c>
      <c r="S548" s="87">
        <f>IF('Checklist Parameters'!$H$60&lt;0.2,0.2,'Checklist Parameters'!$H$60)</f>
        <v>0.72</v>
      </c>
      <c r="T548" s="88">
        <f>IF($O548="",IF('Checklist District ID'!$C$43="Y",MAX($R548:$S548)*$I548,SUM($R548:$S548)*$I548),IF(O548&gt;0,Q548*S548))</f>
        <v>0</v>
      </c>
      <c r="U548" s="88">
        <f>IF(Q548&gt;0,((I548-T548)*'Formula Matrix'!$E$39),0)</f>
        <v>0</v>
      </c>
      <c r="V548" s="88">
        <f t="shared" si="51"/>
        <v>0</v>
      </c>
      <c r="W548" s="88">
        <f>IF(V548&gt;0,(V548*'Checklist Parameters'!$H$35),0)</f>
        <v>0</v>
      </c>
      <c r="X548" s="85">
        <f t="shared" si="52"/>
        <v>0</v>
      </c>
      <c r="Y548" s="148">
        <f>IF('Checklist Parameters'!$H$102&lt;&gt;"",(I548/43560)*'Checklist Parameters'!$H$102,"N/A")</f>
        <v>0</v>
      </c>
      <c r="Z548" s="154" t="str">
        <f>IF('Checklist Parameters'!$H$58&lt;&gt;"",((I548*'Checklist Parameters'!$H$58)*'Checklist Parameters'!$H$35)/1000,"N/A")</f>
        <v>N/A</v>
      </c>
      <c r="AA548" s="154">
        <f>IF('Checklist Parameters'!$H$101&lt;&gt;"",IFERROR(I548/'Checklist Parameters'!$H$101,0),"N/A")</f>
        <v>0</v>
      </c>
      <c r="AB548" s="148" t="str">
        <f>IF('Checklist Parameters'!$H$43&lt;&gt;"",(I548*'Checklist Parameters'!$H$43)/1000,"N/A")</f>
        <v>N/A</v>
      </c>
      <c r="AC548" s="85">
        <f>IF('Checklist Parameters'!$H$16="",$X548,IF(AND('Checklist Parameters'!$H$16&lt;$X548,'Checklist Parameters'!$H$16&gt;=3),'Checklist Parameters'!$H$16,IF(AND('Checklist Parameters'!$H$16&lt;$X548,'Checklist Parameters'!$H$16&lt;3),0,$X548)))</f>
        <v>0</v>
      </c>
      <c r="AD548" s="85" t="str">
        <f>IF(AND(I548&lt;'Checklist Parameters'!$H$22,$I548&lt;&gt;0),"Y","")</f>
        <v/>
      </c>
      <c r="AE548" s="85" t="str">
        <f>IF($AD548="Y",0,IF('Checklist Parameters'!$H$25="","&lt;no limit&gt;",ROUNDDOWN((($I548-'Checklist Parameters'!$H$24)/'Checklist Parameters'!$H$25)+1,0)))</f>
        <v>&lt;no limit&gt;</v>
      </c>
      <c r="AF548" s="174">
        <f t="shared" si="53"/>
        <v>0</v>
      </c>
      <c r="AG548" s="85">
        <f t="shared" si="48"/>
        <v>0</v>
      </c>
    </row>
    <row r="549" spans="1:33" ht="15">
      <c r="A549" s="393"/>
      <c r="B549" s="393"/>
      <c r="C549" s="393"/>
      <c r="D549" s="393"/>
      <c r="E549" s="393"/>
      <c r="F549" s="393"/>
      <c r="G549" s="393"/>
      <c r="H549" s="394"/>
      <c r="I549" s="394"/>
      <c r="J549" s="394"/>
      <c r="K549" s="394"/>
      <c r="L549" s="394"/>
      <c r="M549" s="394"/>
      <c r="N549" s="313">
        <f>IF(IF(I549&lt;'Checklist Parameters'!$H$22,0,($I549-$L549))&lt;0,0,IF(I549&lt;'Checklist Parameters'!$H$22,0,($I549-$L549)))</f>
        <v>0</v>
      </c>
      <c r="O549" s="394"/>
      <c r="P549" s="395"/>
      <c r="Q549" s="316">
        <f t="shared" si="49"/>
        <v>0</v>
      </c>
      <c r="R549" s="87">
        <f t="shared" si="50"/>
        <v>0</v>
      </c>
      <c r="S549" s="87">
        <f>IF('Checklist Parameters'!$H$60&lt;0.2,0.2,'Checklist Parameters'!$H$60)</f>
        <v>0.72</v>
      </c>
      <c r="T549" s="88">
        <f>IF($O549="",IF('Checklist District ID'!$C$43="Y",MAX($R549:$S549)*$I549,SUM($R549:$S549)*$I549),IF(O549&gt;0,Q549*S549))</f>
        <v>0</v>
      </c>
      <c r="U549" s="88">
        <f>IF(Q549&gt;0,((I549-T549)*'Formula Matrix'!$E$39),0)</f>
        <v>0</v>
      </c>
      <c r="V549" s="88">
        <f t="shared" si="51"/>
        <v>0</v>
      </c>
      <c r="W549" s="88">
        <f>IF(V549&gt;0,(V549*'Checklist Parameters'!$H$35),0)</f>
        <v>0</v>
      </c>
      <c r="X549" s="85">
        <f t="shared" si="52"/>
        <v>0</v>
      </c>
      <c r="Y549" s="148">
        <f>IF('Checklist Parameters'!$H$102&lt;&gt;"",(I549/43560)*'Checklist Parameters'!$H$102,"N/A")</f>
        <v>0</v>
      </c>
      <c r="Z549" s="154" t="str">
        <f>IF('Checklist Parameters'!$H$58&lt;&gt;"",((I549*'Checklist Parameters'!$H$58)*'Checklist Parameters'!$H$35)/1000,"N/A")</f>
        <v>N/A</v>
      </c>
      <c r="AA549" s="154">
        <f>IF('Checklist Parameters'!$H$101&lt;&gt;"",IFERROR(I549/'Checklist Parameters'!$H$101,0),"N/A")</f>
        <v>0</v>
      </c>
      <c r="AB549" s="148" t="str">
        <f>IF('Checklist Parameters'!$H$43&lt;&gt;"",(I549*'Checklist Parameters'!$H$43)/1000,"N/A")</f>
        <v>N/A</v>
      </c>
      <c r="AC549" s="85">
        <f>IF('Checklist Parameters'!$H$16="",$X549,IF(AND('Checklist Parameters'!$H$16&lt;$X549,'Checklist Parameters'!$H$16&gt;=3),'Checklist Parameters'!$H$16,IF(AND('Checklist Parameters'!$H$16&lt;$X549,'Checklist Parameters'!$H$16&lt;3),0,$X549)))</f>
        <v>0</v>
      </c>
      <c r="AD549" s="85" t="str">
        <f>IF(AND(I549&lt;'Checklist Parameters'!$H$22,$I549&lt;&gt;0),"Y","")</f>
        <v/>
      </c>
      <c r="AE549" s="85" t="str">
        <f>IF($AD549="Y",0,IF('Checklist Parameters'!$H$25="","&lt;no limit&gt;",ROUNDDOWN((($I549-'Checklist Parameters'!$H$24)/'Checklist Parameters'!$H$25)+1,0)))</f>
        <v>&lt;no limit&gt;</v>
      </c>
      <c r="AF549" s="174">
        <f t="shared" si="53"/>
        <v>0</v>
      </c>
      <c r="AG549" s="85">
        <f t="shared" si="48"/>
        <v>0</v>
      </c>
    </row>
    <row r="550" spans="1:33" ht="15">
      <c r="A550" s="393"/>
      <c r="B550" s="393"/>
      <c r="C550" s="393"/>
      <c r="D550" s="393"/>
      <c r="E550" s="393"/>
      <c r="F550" s="393"/>
      <c r="G550" s="393"/>
      <c r="H550" s="394"/>
      <c r="I550" s="394"/>
      <c r="J550" s="394"/>
      <c r="K550" s="394"/>
      <c r="L550" s="394"/>
      <c r="M550" s="394"/>
      <c r="N550" s="313">
        <f>IF(IF(I550&lt;'Checklist Parameters'!$H$22,0,($I550-$L550))&lt;0,0,IF(I550&lt;'Checklist Parameters'!$H$22,0,($I550-$L550)))</f>
        <v>0</v>
      </c>
      <c r="O550" s="394"/>
      <c r="P550" s="395"/>
      <c r="Q550" s="316">
        <f t="shared" si="49"/>
        <v>0</v>
      </c>
      <c r="R550" s="87">
        <f t="shared" si="50"/>
        <v>0</v>
      </c>
      <c r="S550" s="87">
        <f>IF('Checklist Parameters'!$H$60&lt;0.2,0.2,'Checklist Parameters'!$H$60)</f>
        <v>0.72</v>
      </c>
      <c r="T550" s="88">
        <f>IF($O550="",IF('Checklist District ID'!$C$43="Y",MAX($R550:$S550)*$I550,SUM($R550:$S550)*$I550),IF(O550&gt;0,Q550*S550))</f>
        <v>0</v>
      </c>
      <c r="U550" s="88">
        <f>IF(Q550&gt;0,((I550-T550)*'Formula Matrix'!$E$39),0)</f>
        <v>0</v>
      </c>
      <c r="V550" s="88">
        <f t="shared" si="51"/>
        <v>0</v>
      </c>
      <c r="W550" s="88">
        <f>IF(V550&gt;0,(V550*'Checklist Parameters'!$H$35),0)</f>
        <v>0</v>
      </c>
      <c r="X550" s="85">
        <f t="shared" si="52"/>
        <v>0</v>
      </c>
      <c r="Y550" s="148">
        <f>IF('Checklist Parameters'!$H$102&lt;&gt;"",(I550/43560)*'Checklist Parameters'!$H$102,"N/A")</f>
        <v>0</v>
      </c>
      <c r="Z550" s="154" t="str">
        <f>IF('Checklist Parameters'!$H$58&lt;&gt;"",((I550*'Checklist Parameters'!$H$58)*'Checklist Parameters'!$H$35)/1000,"N/A")</f>
        <v>N/A</v>
      </c>
      <c r="AA550" s="154">
        <f>IF('Checklist Parameters'!$H$101&lt;&gt;"",IFERROR(I550/'Checklist Parameters'!$H$101,0),"N/A")</f>
        <v>0</v>
      </c>
      <c r="AB550" s="148" t="str">
        <f>IF('Checklist Parameters'!$H$43&lt;&gt;"",(I550*'Checklist Parameters'!$H$43)/1000,"N/A")</f>
        <v>N/A</v>
      </c>
      <c r="AC550" s="85">
        <f>IF('Checklist Parameters'!$H$16="",$X550,IF(AND('Checklist Parameters'!$H$16&lt;$X550,'Checklist Parameters'!$H$16&gt;=3),'Checklist Parameters'!$H$16,IF(AND('Checklist Parameters'!$H$16&lt;$X550,'Checklist Parameters'!$H$16&lt;3),0,$X550)))</f>
        <v>0</v>
      </c>
      <c r="AD550" s="85" t="str">
        <f>IF(AND(I550&lt;'Checklist Parameters'!$H$22,$I550&lt;&gt;0),"Y","")</f>
        <v/>
      </c>
      <c r="AE550" s="85" t="str">
        <f>IF($AD550="Y",0,IF('Checklist Parameters'!$H$25="","&lt;no limit&gt;",ROUNDDOWN((($I550-'Checklist Parameters'!$H$24)/'Checklist Parameters'!$H$25)+1,0)))</f>
        <v>&lt;no limit&gt;</v>
      </c>
      <c r="AF550" s="174">
        <f t="shared" si="53"/>
        <v>0</v>
      </c>
      <c r="AG550" s="85">
        <f t="shared" si="48"/>
        <v>0</v>
      </c>
    </row>
    <row r="551" spans="1:33" ht="15">
      <c r="A551" s="393"/>
      <c r="B551" s="393"/>
      <c r="C551" s="393"/>
      <c r="D551" s="393"/>
      <c r="E551" s="393"/>
      <c r="F551" s="393"/>
      <c r="G551" s="393"/>
      <c r="H551" s="394"/>
      <c r="I551" s="394"/>
      <c r="J551" s="394"/>
      <c r="K551" s="394"/>
      <c r="L551" s="394"/>
      <c r="M551" s="394"/>
      <c r="N551" s="313">
        <f>IF(IF(I551&lt;'Checklist Parameters'!$H$22,0,($I551-$L551))&lt;0,0,IF(I551&lt;'Checklist Parameters'!$H$22,0,($I551-$L551)))</f>
        <v>0</v>
      </c>
      <c r="O551" s="394"/>
      <c r="P551" s="395"/>
      <c r="Q551" s="316">
        <f t="shared" si="49"/>
        <v>0</v>
      </c>
      <c r="R551" s="87">
        <f t="shared" si="50"/>
        <v>0</v>
      </c>
      <c r="S551" s="87">
        <f>IF('Checklist Parameters'!$H$60&lt;0.2,0.2,'Checklist Parameters'!$H$60)</f>
        <v>0.72</v>
      </c>
      <c r="T551" s="88">
        <f>IF($O551="",IF('Checklist District ID'!$C$43="Y",MAX($R551:$S551)*$I551,SUM($R551:$S551)*$I551),IF(O551&gt;0,Q551*S551))</f>
        <v>0</v>
      </c>
      <c r="U551" s="88">
        <f>IF(Q551&gt;0,((I551-T551)*'Formula Matrix'!$E$39),0)</f>
        <v>0</v>
      </c>
      <c r="V551" s="88">
        <f t="shared" si="51"/>
        <v>0</v>
      </c>
      <c r="W551" s="88">
        <f>IF(V551&gt;0,(V551*'Checklist Parameters'!$H$35),0)</f>
        <v>0</v>
      </c>
      <c r="X551" s="85">
        <f t="shared" si="52"/>
        <v>0</v>
      </c>
      <c r="Y551" s="148">
        <f>IF('Checklist Parameters'!$H$102&lt;&gt;"",(I551/43560)*'Checklist Parameters'!$H$102,"N/A")</f>
        <v>0</v>
      </c>
      <c r="Z551" s="154" t="str">
        <f>IF('Checklist Parameters'!$H$58&lt;&gt;"",((I551*'Checklist Parameters'!$H$58)*'Checklist Parameters'!$H$35)/1000,"N/A")</f>
        <v>N/A</v>
      </c>
      <c r="AA551" s="154">
        <f>IF('Checklist Parameters'!$H$101&lt;&gt;"",IFERROR(I551/'Checklist Parameters'!$H$101,0),"N/A")</f>
        <v>0</v>
      </c>
      <c r="AB551" s="148" t="str">
        <f>IF('Checklist Parameters'!$H$43&lt;&gt;"",(I551*'Checklist Parameters'!$H$43)/1000,"N/A")</f>
        <v>N/A</v>
      </c>
      <c r="AC551" s="85">
        <f>IF('Checklist Parameters'!$H$16="",$X551,IF(AND('Checklist Parameters'!$H$16&lt;$X551,'Checklist Parameters'!$H$16&gt;=3),'Checklist Parameters'!$H$16,IF(AND('Checklist Parameters'!$H$16&lt;$X551,'Checklist Parameters'!$H$16&lt;3),0,$X551)))</f>
        <v>0</v>
      </c>
      <c r="AD551" s="85" t="str">
        <f>IF(AND(I551&lt;'Checklist Parameters'!$H$22,$I551&lt;&gt;0),"Y","")</f>
        <v/>
      </c>
      <c r="AE551" s="85" t="str">
        <f>IF($AD551="Y",0,IF('Checklist Parameters'!$H$25="","&lt;no limit&gt;",ROUNDDOWN((($I551-'Checklist Parameters'!$H$24)/'Checklist Parameters'!$H$25)+1,0)))</f>
        <v>&lt;no limit&gt;</v>
      </c>
      <c r="AF551" s="174">
        <f t="shared" si="53"/>
        <v>0</v>
      </c>
      <c r="AG551" s="85">
        <f t="shared" si="48"/>
        <v>0</v>
      </c>
    </row>
    <row r="552" spans="1:33" ht="15">
      <c r="A552" s="393"/>
      <c r="B552" s="393"/>
      <c r="C552" s="393"/>
      <c r="D552" s="393"/>
      <c r="E552" s="393"/>
      <c r="F552" s="393"/>
      <c r="G552" s="393"/>
      <c r="H552" s="394"/>
      <c r="I552" s="394"/>
      <c r="J552" s="394"/>
      <c r="K552" s="394"/>
      <c r="L552" s="394"/>
      <c r="M552" s="394"/>
      <c r="N552" s="313">
        <f>IF(IF(I552&lt;'Checklist Parameters'!$H$22,0,($I552-$L552))&lt;0,0,IF(I552&lt;'Checklist Parameters'!$H$22,0,($I552-$L552)))</f>
        <v>0</v>
      </c>
      <c r="O552" s="394"/>
      <c r="P552" s="395"/>
      <c r="Q552" s="316">
        <f t="shared" si="49"/>
        <v>0</v>
      </c>
      <c r="R552" s="87">
        <f t="shared" si="50"/>
        <v>0</v>
      </c>
      <c r="S552" s="87">
        <f>IF('Checklist Parameters'!$H$60&lt;0.2,0.2,'Checklist Parameters'!$H$60)</f>
        <v>0.72</v>
      </c>
      <c r="T552" s="88">
        <f>IF($O552="",IF('Checklist District ID'!$C$43="Y",MAX($R552:$S552)*$I552,SUM($R552:$S552)*$I552),IF(O552&gt;0,Q552*S552))</f>
        <v>0</v>
      </c>
      <c r="U552" s="88">
        <f>IF(Q552&gt;0,((I552-T552)*'Formula Matrix'!$E$39),0)</f>
        <v>0</v>
      </c>
      <c r="V552" s="88">
        <f t="shared" si="51"/>
        <v>0</v>
      </c>
      <c r="W552" s="88">
        <f>IF(V552&gt;0,(V552*'Checklist Parameters'!$H$35),0)</f>
        <v>0</v>
      </c>
      <c r="X552" s="85">
        <f t="shared" si="52"/>
        <v>0</v>
      </c>
      <c r="Y552" s="148">
        <f>IF('Checklist Parameters'!$H$102&lt;&gt;"",(I552/43560)*'Checklist Parameters'!$H$102,"N/A")</f>
        <v>0</v>
      </c>
      <c r="Z552" s="154" t="str">
        <f>IF('Checklist Parameters'!$H$58&lt;&gt;"",((I552*'Checklist Parameters'!$H$58)*'Checklist Parameters'!$H$35)/1000,"N/A")</f>
        <v>N/A</v>
      </c>
      <c r="AA552" s="154">
        <f>IF('Checklist Parameters'!$H$101&lt;&gt;"",IFERROR(I552/'Checklist Parameters'!$H$101,0),"N/A")</f>
        <v>0</v>
      </c>
      <c r="AB552" s="148" t="str">
        <f>IF('Checklist Parameters'!$H$43&lt;&gt;"",(I552*'Checklist Parameters'!$H$43)/1000,"N/A")</f>
        <v>N/A</v>
      </c>
      <c r="AC552" s="85">
        <f>IF('Checklist Parameters'!$H$16="",$X552,IF(AND('Checklist Parameters'!$H$16&lt;$X552,'Checklist Parameters'!$H$16&gt;=3),'Checklist Parameters'!$H$16,IF(AND('Checklist Parameters'!$H$16&lt;$X552,'Checklist Parameters'!$H$16&lt;3),0,$X552)))</f>
        <v>0</v>
      </c>
      <c r="AD552" s="85" t="str">
        <f>IF(AND(I552&lt;'Checklist Parameters'!$H$22,$I552&lt;&gt;0),"Y","")</f>
        <v/>
      </c>
      <c r="AE552" s="85" t="str">
        <f>IF($AD552="Y",0,IF('Checklist Parameters'!$H$25="","&lt;no limit&gt;",ROUNDDOWN((($I552-'Checklist Parameters'!$H$24)/'Checklist Parameters'!$H$25)+1,0)))</f>
        <v>&lt;no limit&gt;</v>
      </c>
      <c r="AF552" s="174">
        <f t="shared" si="53"/>
        <v>0</v>
      </c>
      <c r="AG552" s="85">
        <f t="shared" si="48"/>
        <v>0</v>
      </c>
    </row>
    <row r="553" spans="1:33" ht="15">
      <c r="A553" s="393"/>
      <c r="B553" s="393"/>
      <c r="C553" s="393"/>
      <c r="D553" s="393"/>
      <c r="E553" s="393"/>
      <c r="F553" s="393"/>
      <c r="G553" s="393"/>
      <c r="H553" s="394"/>
      <c r="I553" s="394"/>
      <c r="J553" s="394"/>
      <c r="K553" s="394"/>
      <c r="L553" s="394"/>
      <c r="M553" s="394"/>
      <c r="N553" s="313">
        <f>IF(IF(I553&lt;'Checklist Parameters'!$H$22,0,($I553-$L553))&lt;0,0,IF(I553&lt;'Checklist Parameters'!$H$22,0,($I553-$L553)))</f>
        <v>0</v>
      </c>
      <c r="O553" s="394"/>
      <c r="P553" s="395"/>
      <c r="Q553" s="316">
        <f t="shared" si="49"/>
        <v>0</v>
      </c>
      <c r="R553" s="87">
        <f t="shared" si="50"/>
        <v>0</v>
      </c>
      <c r="S553" s="87">
        <f>IF('Checklist Parameters'!$H$60&lt;0.2,0.2,'Checklist Parameters'!$H$60)</f>
        <v>0.72</v>
      </c>
      <c r="T553" s="88">
        <f>IF($O553="",IF('Checklist District ID'!$C$43="Y",MAX($R553:$S553)*$I553,SUM($R553:$S553)*$I553),IF(O553&gt;0,Q553*S553))</f>
        <v>0</v>
      </c>
      <c r="U553" s="88">
        <f>IF(Q553&gt;0,((I553-T553)*'Formula Matrix'!$E$39),0)</f>
        <v>0</v>
      </c>
      <c r="V553" s="88">
        <f t="shared" si="51"/>
        <v>0</v>
      </c>
      <c r="W553" s="88">
        <f>IF(V553&gt;0,(V553*'Checklist Parameters'!$H$35),0)</f>
        <v>0</v>
      </c>
      <c r="X553" s="85">
        <f t="shared" si="52"/>
        <v>0</v>
      </c>
      <c r="Y553" s="148">
        <f>IF('Checklist Parameters'!$H$102&lt;&gt;"",(I553/43560)*'Checklist Parameters'!$H$102,"N/A")</f>
        <v>0</v>
      </c>
      <c r="Z553" s="154" t="str">
        <f>IF('Checklist Parameters'!$H$58&lt;&gt;"",((I553*'Checklist Parameters'!$H$58)*'Checklist Parameters'!$H$35)/1000,"N/A")</f>
        <v>N/A</v>
      </c>
      <c r="AA553" s="154">
        <f>IF('Checklist Parameters'!$H$101&lt;&gt;"",IFERROR(I553/'Checklist Parameters'!$H$101,0),"N/A")</f>
        <v>0</v>
      </c>
      <c r="AB553" s="148" t="str">
        <f>IF('Checklist Parameters'!$H$43&lt;&gt;"",(I553*'Checklist Parameters'!$H$43)/1000,"N/A")</f>
        <v>N/A</v>
      </c>
      <c r="AC553" s="85">
        <f>IF('Checklist Parameters'!$H$16="",$X553,IF(AND('Checklist Parameters'!$H$16&lt;$X553,'Checklist Parameters'!$H$16&gt;=3),'Checklist Parameters'!$H$16,IF(AND('Checklist Parameters'!$H$16&lt;$X553,'Checklist Parameters'!$H$16&lt;3),0,$X553)))</f>
        <v>0</v>
      </c>
      <c r="AD553" s="85" t="str">
        <f>IF(AND(I553&lt;'Checklist Parameters'!$H$22,$I553&lt;&gt;0),"Y","")</f>
        <v/>
      </c>
      <c r="AE553" s="85" t="str">
        <f>IF($AD553="Y",0,IF('Checklist Parameters'!$H$25="","&lt;no limit&gt;",ROUNDDOWN((($I553-'Checklist Parameters'!$H$24)/'Checklist Parameters'!$H$25)+1,0)))</f>
        <v>&lt;no limit&gt;</v>
      </c>
      <c r="AF553" s="174">
        <f t="shared" si="53"/>
        <v>0</v>
      </c>
      <c r="AG553" s="85">
        <f t="shared" si="48"/>
        <v>0</v>
      </c>
    </row>
    <row r="554" spans="1:33" ht="15">
      <c r="A554" s="393"/>
      <c r="B554" s="393"/>
      <c r="C554" s="393"/>
      <c r="D554" s="393"/>
      <c r="E554" s="393"/>
      <c r="F554" s="393"/>
      <c r="G554" s="393"/>
      <c r="H554" s="394"/>
      <c r="I554" s="394"/>
      <c r="J554" s="394"/>
      <c r="K554" s="394"/>
      <c r="L554" s="394"/>
      <c r="M554" s="394"/>
      <c r="N554" s="313">
        <f>IF(IF(I554&lt;'Checklist Parameters'!$H$22,0,($I554-$L554))&lt;0,0,IF(I554&lt;'Checklist Parameters'!$H$22,0,($I554-$L554)))</f>
        <v>0</v>
      </c>
      <c r="O554" s="394"/>
      <c r="P554" s="395"/>
      <c r="Q554" s="316">
        <f t="shared" si="49"/>
        <v>0</v>
      </c>
      <c r="R554" s="87">
        <f t="shared" si="50"/>
        <v>0</v>
      </c>
      <c r="S554" s="87">
        <f>IF('Checklist Parameters'!$H$60&lt;0.2,0.2,'Checklist Parameters'!$H$60)</f>
        <v>0.72</v>
      </c>
      <c r="T554" s="88">
        <f>IF($O554="",IF('Checklist District ID'!$C$43="Y",MAX($R554:$S554)*$I554,SUM($R554:$S554)*$I554),IF(O554&gt;0,Q554*S554))</f>
        <v>0</v>
      </c>
      <c r="U554" s="88">
        <f>IF(Q554&gt;0,((I554-T554)*'Formula Matrix'!$E$39),0)</f>
        <v>0</v>
      </c>
      <c r="V554" s="88">
        <f t="shared" si="51"/>
        <v>0</v>
      </c>
      <c r="W554" s="88">
        <f>IF(V554&gt;0,(V554*'Checklist Parameters'!$H$35),0)</f>
        <v>0</v>
      </c>
      <c r="X554" s="85">
        <f t="shared" si="52"/>
        <v>0</v>
      </c>
      <c r="Y554" s="148">
        <f>IF('Checklist Parameters'!$H$102&lt;&gt;"",(I554/43560)*'Checklist Parameters'!$H$102,"N/A")</f>
        <v>0</v>
      </c>
      <c r="Z554" s="154" t="str">
        <f>IF('Checklist Parameters'!$H$58&lt;&gt;"",((I554*'Checklist Parameters'!$H$58)*'Checklist Parameters'!$H$35)/1000,"N/A")</f>
        <v>N/A</v>
      </c>
      <c r="AA554" s="154">
        <f>IF('Checklist Parameters'!$H$101&lt;&gt;"",IFERROR(I554/'Checklist Parameters'!$H$101,0),"N/A")</f>
        <v>0</v>
      </c>
      <c r="AB554" s="148" t="str">
        <f>IF('Checklist Parameters'!$H$43&lt;&gt;"",(I554*'Checklist Parameters'!$H$43)/1000,"N/A")</f>
        <v>N/A</v>
      </c>
      <c r="AC554" s="85">
        <f>IF('Checklist Parameters'!$H$16="",$X554,IF(AND('Checklist Parameters'!$H$16&lt;$X554,'Checklist Parameters'!$H$16&gt;=3),'Checklist Parameters'!$H$16,IF(AND('Checklist Parameters'!$H$16&lt;$X554,'Checklist Parameters'!$H$16&lt;3),0,$X554)))</f>
        <v>0</v>
      </c>
      <c r="AD554" s="85" t="str">
        <f>IF(AND(I554&lt;'Checklist Parameters'!$H$22,$I554&lt;&gt;0),"Y","")</f>
        <v/>
      </c>
      <c r="AE554" s="85" t="str">
        <f>IF($AD554="Y",0,IF('Checklist Parameters'!$H$25="","&lt;no limit&gt;",ROUNDDOWN((($I554-'Checklist Parameters'!$H$24)/'Checklist Parameters'!$H$25)+1,0)))</f>
        <v>&lt;no limit&gt;</v>
      </c>
      <c r="AF554" s="174">
        <f t="shared" si="53"/>
        <v>0</v>
      </c>
      <c r="AG554" s="85">
        <f t="shared" si="48"/>
        <v>0</v>
      </c>
    </row>
    <row r="555" spans="1:33" ht="15">
      <c r="A555" s="393"/>
      <c r="B555" s="393"/>
      <c r="C555" s="393"/>
      <c r="D555" s="393"/>
      <c r="E555" s="393"/>
      <c r="F555" s="393"/>
      <c r="G555" s="393"/>
      <c r="H555" s="394"/>
      <c r="I555" s="394"/>
      <c r="J555" s="394"/>
      <c r="K555" s="394"/>
      <c r="L555" s="394"/>
      <c r="M555" s="394"/>
      <c r="N555" s="313">
        <f>IF(IF(I555&lt;'Checklist Parameters'!$H$22,0,($I555-$L555))&lt;0,0,IF(I555&lt;'Checklist Parameters'!$H$22,0,($I555-$L555)))</f>
        <v>0</v>
      </c>
      <c r="O555" s="394"/>
      <c r="P555" s="395"/>
      <c r="Q555" s="316">
        <f t="shared" si="49"/>
        <v>0</v>
      </c>
      <c r="R555" s="87">
        <f t="shared" si="50"/>
        <v>0</v>
      </c>
      <c r="S555" s="87">
        <f>IF('Checklist Parameters'!$H$60&lt;0.2,0.2,'Checklist Parameters'!$H$60)</f>
        <v>0.72</v>
      </c>
      <c r="T555" s="88">
        <f>IF($O555="",IF('Checklist District ID'!$C$43="Y",MAX($R555:$S555)*$I555,SUM($R555:$S555)*$I555),IF(O555&gt;0,Q555*S555))</f>
        <v>0</v>
      </c>
      <c r="U555" s="88">
        <f>IF(Q555&gt;0,((I555-T555)*'Formula Matrix'!$E$39),0)</f>
        <v>0</v>
      </c>
      <c r="V555" s="88">
        <f t="shared" si="51"/>
        <v>0</v>
      </c>
      <c r="W555" s="88">
        <f>IF(V555&gt;0,(V555*'Checklist Parameters'!$H$35),0)</f>
        <v>0</v>
      </c>
      <c r="X555" s="85">
        <f t="shared" si="52"/>
        <v>0</v>
      </c>
      <c r="Y555" s="148">
        <f>IF('Checklist Parameters'!$H$102&lt;&gt;"",(I555/43560)*'Checklist Parameters'!$H$102,"N/A")</f>
        <v>0</v>
      </c>
      <c r="Z555" s="154" t="str">
        <f>IF('Checklist Parameters'!$H$58&lt;&gt;"",((I555*'Checklist Parameters'!$H$58)*'Checklist Parameters'!$H$35)/1000,"N/A")</f>
        <v>N/A</v>
      </c>
      <c r="AA555" s="154">
        <f>IF('Checklist Parameters'!$H$101&lt;&gt;"",IFERROR(I555/'Checklist Parameters'!$H$101,0),"N/A")</f>
        <v>0</v>
      </c>
      <c r="AB555" s="148" t="str">
        <f>IF('Checklist Parameters'!$H$43&lt;&gt;"",(I555*'Checklist Parameters'!$H$43)/1000,"N/A")</f>
        <v>N/A</v>
      </c>
      <c r="AC555" s="85">
        <f>IF('Checklist Parameters'!$H$16="",$X555,IF(AND('Checklist Parameters'!$H$16&lt;$X555,'Checklist Parameters'!$H$16&gt;=3),'Checklist Parameters'!$H$16,IF(AND('Checklist Parameters'!$H$16&lt;$X555,'Checklist Parameters'!$H$16&lt;3),0,$X555)))</f>
        <v>0</v>
      </c>
      <c r="AD555" s="85" t="str">
        <f>IF(AND(I555&lt;'Checklist Parameters'!$H$22,$I555&lt;&gt;0),"Y","")</f>
        <v/>
      </c>
      <c r="AE555" s="85" t="str">
        <f>IF($AD555="Y",0,IF('Checklist Parameters'!$H$25="","&lt;no limit&gt;",ROUNDDOWN((($I555-'Checklist Parameters'!$H$24)/'Checklist Parameters'!$H$25)+1,0)))</f>
        <v>&lt;no limit&gt;</v>
      </c>
      <c r="AF555" s="174">
        <f t="shared" si="53"/>
        <v>0</v>
      </c>
      <c r="AG555" s="85">
        <f t="shared" si="48"/>
        <v>0</v>
      </c>
    </row>
    <row r="556" spans="1:33" ht="15">
      <c r="A556" s="393"/>
      <c r="B556" s="393"/>
      <c r="C556" s="393"/>
      <c r="D556" s="393"/>
      <c r="E556" s="393"/>
      <c r="F556" s="393"/>
      <c r="G556" s="393"/>
      <c r="H556" s="394"/>
      <c r="I556" s="394"/>
      <c r="J556" s="394"/>
      <c r="K556" s="394"/>
      <c r="L556" s="394"/>
      <c r="M556" s="394"/>
      <c r="N556" s="313">
        <f>IF(IF(I556&lt;'Checklist Parameters'!$H$22,0,($I556-$L556))&lt;0,0,IF(I556&lt;'Checklist Parameters'!$H$22,0,($I556-$L556)))</f>
        <v>0</v>
      </c>
      <c r="O556" s="394"/>
      <c r="P556" s="395"/>
      <c r="Q556" s="316">
        <f t="shared" si="49"/>
        <v>0</v>
      </c>
      <c r="R556" s="87">
        <f t="shared" si="50"/>
        <v>0</v>
      </c>
      <c r="S556" s="87">
        <f>IF('Checklist Parameters'!$H$60&lt;0.2,0.2,'Checklist Parameters'!$H$60)</f>
        <v>0.72</v>
      </c>
      <c r="T556" s="88">
        <f>IF($O556="",IF('Checklist District ID'!$C$43="Y",MAX($R556:$S556)*$I556,SUM($R556:$S556)*$I556),IF(O556&gt;0,Q556*S556))</f>
        <v>0</v>
      </c>
      <c r="U556" s="88">
        <f>IF(Q556&gt;0,((I556-T556)*'Formula Matrix'!$E$39),0)</f>
        <v>0</v>
      </c>
      <c r="V556" s="88">
        <f t="shared" si="51"/>
        <v>0</v>
      </c>
      <c r="W556" s="88">
        <f>IF(V556&gt;0,(V556*'Checklist Parameters'!$H$35),0)</f>
        <v>0</v>
      </c>
      <c r="X556" s="85">
        <f t="shared" si="52"/>
        <v>0</v>
      </c>
      <c r="Y556" s="148">
        <f>IF('Checklist Parameters'!$H$102&lt;&gt;"",(I556/43560)*'Checklist Parameters'!$H$102,"N/A")</f>
        <v>0</v>
      </c>
      <c r="Z556" s="154" t="str">
        <f>IF('Checklist Parameters'!$H$58&lt;&gt;"",((I556*'Checklist Parameters'!$H$58)*'Checklist Parameters'!$H$35)/1000,"N/A")</f>
        <v>N/A</v>
      </c>
      <c r="AA556" s="154">
        <f>IF('Checklist Parameters'!$H$101&lt;&gt;"",IFERROR(I556/'Checklist Parameters'!$H$101,0),"N/A")</f>
        <v>0</v>
      </c>
      <c r="AB556" s="148" t="str">
        <f>IF('Checklist Parameters'!$H$43&lt;&gt;"",(I556*'Checklist Parameters'!$H$43)/1000,"N/A")</f>
        <v>N/A</v>
      </c>
      <c r="AC556" s="85">
        <f>IF('Checklist Parameters'!$H$16="",$X556,IF(AND('Checklist Parameters'!$H$16&lt;$X556,'Checklist Parameters'!$H$16&gt;=3),'Checklist Parameters'!$H$16,IF(AND('Checklist Parameters'!$H$16&lt;$X556,'Checklist Parameters'!$H$16&lt;3),0,$X556)))</f>
        <v>0</v>
      </c>
      <c r="AD556" s="85" t="str">
        <f>IF(AND(I556&lt;'Checklist Parameters'!$H$22,$I556&lt;&gt;0),"Y","")</f>
        <v/>
      </c>
      <c r="AE556" s="85" t="str">
        <f>IF($AD556="Y",0,IF('Checklist Parameters'!$H$25="","&lt;no limit&gt;",ROUNDDOWN((($I556-'Checklist Parameters'!$H$24)/'Checklist Parameters'!$H$25)+1,0)))</f>
        <v>&lt;no limit&gt;</v>
      </c>
      <c r="AF556" s="174">
        <f t="shared" si="53"/>
        <v>0</v>
      </c>
      <c r="AG556" s="85">
        <f t="shared" si="48"/>
        <v>0</v>
      </c>
    </row>
    <row r="557" spans="1:33" ht="15">
      <c r="A557" s="393"/>
      <c r="B557" s="393"/>
      <c r="C557" s="393"/>
      <c r="D557" s="393"/>
      <c r="E557" s="393"/>
      <c r="F557" s="393"/>
      <c r="G557" s="393"/>
      <c r="H557" s="394"/>
      <c r="I557" s="394"/>
      <c r="J557" s="394"/>
      <c r="K557" s="394"/>
      <c r="L557" s="394"/>
      <c r="M557" s="394"/>
      <c r="N557" s="313">
        <f>IF(IF(I557&lt;'Checklist Parameters'!$H$22,0,($I557-$L557))&lt;0,0,IF(I557&lt;'Checklist Parameters'!$H$22,0,($I557-$L557)))</f>
        <v>0</v>
      </c>
      <c r="O557" s="394"/>
      <c r="P557" s="395"/>
      <c r="Q557" s="316">
        <f t="shared" si="49"/>
        <v>0</v>
      </c>
      <c r="R557" s="87">
        <f t="shared" si="50"/>
        <v>0</v>
      </c>
      <c r="S557" s="87">
        <f>IF('Checklist Parameters'!$H$60&lt;0.2,0.2,'Checklist Parameters'!$H$60)</f>
        <v>0.72</v>
      </c>
      <c r="T557" s="88">
        <f>IF($O557="",IF('Checklist District ID'!$C$43="Y",MAX($R557:$S557)*$I557,SUM($R557:$S557)*$I557),IF(O557&gt;0,Q557*S557))</f>
        <v>0</v>
      </c>
      <c r="U557" s="88">
        <f>IF(Q557&gt;0,((I557-T557)*'Formula Matrix'!$E$39),0)</f>
        <v>0</v>
      </c>
      <c r="V557" s="88">
        <f t="shared" si="51"/>
        <v>0</v>
      </c>
      <c r="W557" s="88">
        <f>IF(V557&gt;0,(V557*'Checklist Parameters'!$H$35),0)</f>
        <v>0</v>
      </c>
      <c r="X557" s="85">
        <f t="shared" si="52"/>
        <v>0</v>
      </c>
      <c r="Y557" s="148">
        <f>IF('Checklist Parameters'!$H$102&lt;&gt;"",(I557/43560)*'Checklist Parameters'!$H$102,"N/A")</f>
        <v>0</v>
      </c>
      <c r="Z557" s="154" t="str">
        <f>IF('Checklist Parameters'!$H$58&lt;&gt;"",((I557*'Checklist Parameters'!$H$58)*'Checklist Parameters'!$H$35)/1000,"N/A")</f>
        <v>N/A</v>
      </c>
      <c r="AA557" s="154">
        <f>IF('Checklist Parameters'!$H$101&lt;&gt;"",IFERROR(I557/'Checklist Parameters'!$H$101,0),"N/A")</f>
        <v>0</v>
      </c>
      <c r="AB557" s="148" t="str">
        <f>IF('Checklist Parameters'!$H$43&lt;&gt;"",(I557*'Checklist Parameters'!$H$43)/1000,"N/A")</f>
        <v>N/A</v>
      </c>
      <c r="AC557" s="85">
        <f>IF('Checklist Parameters'!$H$16="",$X557,IF(AND('Checklist Parameters'!$H$16&lt;$X557,'Checklist Parameters'!$H$16&gt;=3),'Checklist Parameters'!$H$16,IF(AND('Checklist Parameters'!$H$16&lt;$X557,'Checklist Parameters'!$H$16&lt;3),0,$X557)))</f>
        <v>0</v>
      </c>
      <c r="AD557" s="85" t="str">
        <f>IF(AND(I557&lt;'Checklist Parameters'!$H$22,$I557&lt;&gt;0),"Y","")</f>
        <v/>
      </c>
      <c r="AE557" s="85" t="str">
        <f>IF($AD557="Y",0,IF('Checklist Parameters'!$H$25="","&lt;no limit&gt;",ROUNDDOWN((($I557-'Checklist Parameters'!$H$24)/'Checklist Parameters'!$H$25)+1,0)))</f>
        <v>&lt;no limit&gt;</v>
      </c>
      <c r="AF557" s="174">
        <f t="shared" si="53"/>
        <v>0</v>
      </c>
      <c r="AG557" s="85">
        <f t="shared" si="48"/>
        <v>0</v>
      </c>
    </row>
    <row r="558" spans="1:33" ht="15">
      <c r="A558" s="393"/>
      <c r="B558" s="393"/>
      <c r="C558" s="393"/>
      <c r="D558" s="393"/>
      <c r="E558" s="393"/>
      <c r="F558" s="393"/>
      <c r="G558" s="393"/>
      <c r="H558" s="394"/>
      <c r="I558" s="394"/>
      <c r="J558" s="394"/>
      <c r="K558" s="394"/>
      <c r="L558" s="394"/>
      <c r="M558" s="394"/>
      <c r="N558" s="313">
        <f>IF(IF(I558&lt;'Checklist Parameters'!$H$22,0,($I558-$L558))&lt;0,0,IF(I558&lt;'Checklist Parameters'!$H$22,0,($I558-$L558)))</f>
        <v>0</v>
      </c>
      <c r="O558" s="394"/>
      <c r="P558" s="395"/>
      <c r="Q558" s="316">
        <f t="shared" si="49"/>
        <v>0</v>
      </c>
      <c r="R558" s="87">
        <f t="shared" si="50"/>
        <v>0</v>
      </c>
      <c r="S558" s="87">
        <f>IF('Checklist Parameters'!$H$60&lt;0.2,0.2,'Checklist Parameters'!$H$60)</f>
        <v>0.72</v>
      </c>
      <c r="T558" s="88">
        <f>IF($O558="",IF('Checklist District ID'!$C$43="Y",MAX($R558:$S558)*$I558,SUM($R558:$S558)*$I558),IF(O558&gt;0,Q558*S558))</f>
        <v>0</v>
      </c>
      <c r="U558" s="88">
        <f>IF(Q558&gt;0,((I558-T558)*'Formula Matrix'!$E$39),0)</f>
        <v>0</v>
      </c>
      <c r="V558" s="88">
        <f t="shared" si="51"/>
        <v>0</v>
      </c>
      <c r="W558" s="88">
        <f>IF(V558&gt;0,(V558*'Checklist Parameters'!$H$35),0)</f>
        <v>0</v>
      </c>
      <c r="X558" s="85">
        <f t="shared" si="52"/>
        <v>0</v>
      </c>
      <c r="Y558" s="148">
        <f>IF('Checklist Parameters'!$H$102&lt;&gt;"",(I558/43560)*'Checklist Parameters'!$H$102,"N/A")</f>
        <v>0</v>
      </c>
      <c r="Z558" s="154" t="str">
        <f>IF('Checklist Parameters'!$H$58&lt;&gt;"",((I558*'Checklist Parameters'!$H$58)*'Checklist Parameters'!$H$35)/1000,"N/A")</f>
        <v>N/A</v>
      </c>
      <c r="AA558" s="154">
        <f>IF('Checklist Parameters'!$H$101&lt;&gt;"",IFERROR(I558/'Checklist Parameters'!$H$101,0),"N/A")</f>
        <v>0</v>
      </c>
      <c r="AB558" s="148" t="str">
        <f>IF('Checklist Parameters'!$H$43&lt;&gt;"",(I558*'Checklist Parameters'!$H$43)/1000,"N/A")</f>
        <v>N/A</v>
      </c>
      <c r="AC558" s="85">
        <f>IF('Checklist Parameters'!$H$16="",$X558,IF(AND('Checklist Parameters'!$H$16&lt;$X558,'Checklist Parameters'!$H$16&gt;=3),'Checklist Parameters'!$H$16,IF(AND('Checklist Parameters'!$H$16&lt;$X558,'Checklist Parameters'!$H$16&lt;3),0,$X558)))</f>
        <v>0</v>
      </c>
      <c r="AD558" s="85" t="str">
        <f>IF(AND(I558&lt;'Checklist Parameters'!$H$22,$I558&lt;&gt;0),"Y","")</f>
        <v/>
      </c>
      <c r="AE558" s="85" t="str">
        <f>IF($AD558="Y",0,IF('Checklist Parameters'!$H$25="","&lt;no limit&gt;",ROUNDDOWN((($I558-'Checklist Parameters'!$H$24)/'Checklist Parameters'!$H$25)+1,0)))</f>
        <v>&lt;no limit&gt;</v>
      </c>
      <c r="AF558" s="174">
        <f t="shared" si="53"/>
        <v>0</v>
      </c>
      <c r="AG558" s="85">
        <f t="shared" si="48"/>
        <v>0</v>
      </c>
    </row>
    <row r="559" spans="1:33" ht="15">
      <c r="A559" s="393"/>
      <c r="B559" s="393"/>
      <c r="C559" s="393"/>
      <c r="D559" s="393"/>
      <c r="E559" s="393"/>
      <c r="F559" s="393"/>
      <c r="G559" s="393"/>
      <c r="H559" s="394"/>
      <c r="I559" s="394"/>
      <c r="J559" s="394"/>
      <c r="K559" s="394"/>
      <c r="L559" s="394"/>
      <c r="M559" s="394"/>
      <c r="N559" s="313">
        <f>IF(IF(I559&lt;'Checklist Parameters'!$H$22,0,($I559-$L559))&lt;0,0,IF(I559&lt;'Checklist Parameters'!$H$22,0,($I559-$L559)))</f>
        <v>0</v>
      </c>
      <c r="O559" s="394"/>
      <c r="P559" s="395"/>
      <c r="Q559" s="316">
        <f t="shared" si="49"/>
        <v>0</v>
      </c>
      <c r="R559" s="87">
        <f t="shared" si="50"/>
        <v>0</v>
      </c>
      <c r="S559" s="87">
        <f>IF('Checklist Parameters'!$H$60&lt;0.2,0.2,'Checklist Parameters'!$H$60)</f>
        <v>0.72</v>
      </c>
      <c r="T559" s="88">
        <f>IF($O559="",IF('Checklist District ID'!$C$43="Y",MAX($R559:$S559)*$I559,SUM($R559:$S559)*$I559),IF(O559&gt;0,Q559*S559))</f>
        <v>0</v>
      </c>
      <c r="U559" s="88">
        <f>IF(Q559&gt;0,((I559-T559)*'Formula Matrix'!$E$39),0)</f>
        <v>0</v>
      </c>
      <c r="V559" s="88">
        <f t="shared" si="51"/>
        <v>0</v>
      </c>
      <c r="W559" s="88">
        <f>IF(V559&gt;0,(V559*'Checklist Parameters'!$H$35),0)</f>
        <v>0</v>
      </c>
      <c r="X559" s="85">
        <f t="shared" si="52"/>
        <v>0</v>
      </c>
      <c r="Y559" s="148">
        <f>IF('Checklist Parameters'!$H$102&lt;&gt;"",(I559/43560)*'Checklist Parameters'!$H$102,"N/A")</f>
        <v>0</v>
      </c>
      <c r="Z559" s="154" t="str">
        <f>IF('Checklist Parameters'!$H$58&lt;&gt;"",((I559*'Checklist Parameters'!$H$58)*'Checklist Parameters'!$H$35)/1000,"N/A")</f>
        <v>N/A</v>
      </c>
      <c r="AA559" s="154">
        <f>IF('Checklist Parameters'!$H$101&lt;&gt;"",IFERROR(I559/'Checklist Parameters'!$H$101,0),"N/A")</f>
        <v>0</v>
      </c>
      <c r="AB559" s="148" t="str">
        <f>IF('Checklist Parameters'!$H$43&lt;&gt;"",(I559*'Checklist Parameters'!$H$43)/1000,"N/A")</f>
        <v>N/A</v>
      </c>
      <c r="AC559" s="85">
        <f>IF('Checklist Parameters'!$H$16="",$X559,IF(AND('Checklist Parameters'!$H$16&lt;$X559,'Checklist Parameters'!$H$16&gt;=3),'Checklist Parameters'!$H$16,IF(AND('Checklist Parameters'!$H$16&lt;$X559,'Checklist Parameters'!$H$16&lt;3),0,$X559)))</f>
        <v>0</v>
      </c>
      <c r="AD559" s="85" t="str">
        <f>IF(AND(I559&lt;'Checklist Parameters'!$H$22,$I559&lt;&gt;0),"Y","")</f>
        <v/>
      </c>
      <c r="AE559" s="85" t="str">
        <f>IF($AD559="Y",0,IF('Checklist Parameters'!$H$25="","&lt;no limit&gt;",ROUNDDOWN((($I559-'Checklist Parameters'!$H$24)/'Checklist Parameters'!$H$25)+1,0)))</f>
        <v>&lt;no limit&gt;</v>
      </c>
      <c r="AF559" s="174">
        <f t="shared" si="53"/>
        <v>0</v>
      </c>
      <c r="AG559" s="85">
        <f t="shared" si="48"/>
        <v>0</v>
      </c>
    </row>
    <row r="560" spans="1:33" ht="15">
      <c r="A560" s="393"/>
      <c r="B560" s="393"/>
      <c r="C560" s="393"/>
      <c r="D560" s="393"/>
      <c r="E560" s="393"/>
      <c r="F560" s="393"/>
      <c r="G560" s="393"/>
      <c r="H560" s="394"/>
      <c r="I560" s="394"/>
      <c r="J560" s="394"/>
      <c r="K560" s="394"/>
      <c r="L560" s="394"/>
      <c r="M560" s="394"/>
      <c r="N560" s="313">
        <f>IF(IF(I560&lt;'Checklist Parameters'!$H$22,0,($I560-$L560))&lt;0,0,IF(I560&lt;'Checklist Parameters'!$H$22,0,($I560-$L560)))</f>
        <v>0</v>
      </c>
      <c r="O560" s="394"/>
      <c r="P560" s="395"/>
      <c r="Q560" s="316">
        <f t="shared" si="49"/>
        <v>0</v>
      </c>
      <c r="R560" s="87">
        <f t="shared" si="50"/>
        <v>0</v>
      </c>
      <c r="S560" s="87">
        <f>IF('Checklist Parameters'!$H$60&lt;0.2,0.2,'Checklist Parameters'!$H$60)</f>
        <v>0.72</v>
      </c>
      <c r="T560" s="88">
        <f>IF($O560="",IF('Checklist District ID'!$C$43="Y",MAX($R560:$S560)*$I560,SUM($R560:$S560)*$I560),IF(O560&gt;0,Q560*S560))</f>
        <v>0</v>
      </c>
      <c r="U560" s="88">
        <f>IF(Q560&gt;0,((I560-T560)*'Formula Matrix'!$E$39),0)</f>
        <v>0</v>
      </c>
      <c r="V560" s="88">
        <f t="shared" si="51"/>
        <v>0</v>
      </c>
      <c r="W560" s="88">
        <f>IF(V560&gt;0,(V560*'Checklist Parameters'!$H$35),0)</f>
        <v>0</v>
      </c>
      <c r="X560" s="85">
        <f t="shared" si="52"/>
        <v>0</v>
      </c>
      <c r="Y560" s="148">
        <f>IF('Checklist Parameters'!$H$102&lt;&gt;"",(I560/43560)*'Checklist Parameters'!$H$102,"N/A")</f>
        <v>0</v>
      </c>
      <c r="Z560" s="154" t="str">
        <f>IF('Checklist Parameters'!$H$58&lt;&gt;"",((I560*'Checklist Parameters'!$H$58)*'Checklist Parameters'!$H$35)/1000,"N/A")</f>
        <v>N/A</v>
      </c>
      <c r="AA560" s="154">
        <f>IF('Checklist Parameters'!$H$101&lt;&gt;"",IFERROR(I560/'Checklist Parameters'!$H$101,0),"N/A")</f>
        <v>0</v>
      </c>
      <c r="AB560" s="148" t="str">
        <f>IF('Checklist Parameters'!$H$43&lt;&gt;"",(I560*'Checklist Parameters'!$H$43)/1000,"N/A")</f>
        <v>N/A</v>
      </c>
      <c r="AC560" s="85">
        <f>IF('Checklist Parameters'!$H$16="",$X560,IF(AND('Checklist Parameters'!$H$16&lt;$X560,'Checklist Parameters'!$H$16&gt;=3),'Checklist Parameters'!$H$16,IF(AND('Checklist Parameters'!$H$16&lt;$X560,'Checklist Parameters'!$H$16&lt;3),0,$X560)))</f>
        <v>0</v>
      </c>
      <c r="AD560" s="85" t="str">
        <f>IF(AND(I560&lt;'Checklist Parameters'!$H$22,$I560&lt;&gt;0),"Y","")</f>
        <v/>
      </c>
      <c r="AE560" s="85" t="str">
        <f>IF($AD560="Y",0,IF('Checklist Parameters'!$H$25="","&lt;no limit&gt;",ROUNDDOWN((($I560-'Checklist Parameters'!$H$24)/'Checklist Parameters'!$H$25)+1,0)))</f>
        <v>&lt;no limit&gt;</v>
      </c>
      <c r="AF560" s="174">
        <f t="shared" si="53"/>
        <v>0</v>
      </c>
      <c r="AG560" s="85">
        <f t="shared" si="48"/>
        <v>0</v>
      </c>
    </row>
    <row r="561" spans="1:33" ht="15">
      <c r="A561" s="393"/>
      <c r="B561" s="393"/>
      <c r="C561" s="393"/>
      <c r="D561" s="393"/>
      <c r="E561" s="393"/>
      <c r="F561" s="393"/>
      <c r="G561" s="393"/>
      <c r="H561" s="394"/>
      <c r="I561" s="394"/>
      <c r="J561" s="394"/>
      <c r="K561" s="394"/>
      <c r="L561" s="394"/>
      <c r="M561" s="394"/>
      <c r="N561" s="313">
        <f>IF(IF(I561&lt;'Checklist Parameters'!$H$22,0,($I561-$L561))&lt;0,0,IF(I561&lt;'Checklist Parameters'!$H$22,0,($I561-$L561)))</f>
        <v>0</v>
      </c>
      <c r="O561" s="394"/>
      <c r="P561" s="395"/>
      <c r="Q561" s="316">
        <f t="shared" si="49"/>
        <v>0</v>
      </c>
      <c r="R561" s="87">
        <f t="shared" si="50"/>
        <v>0</v>
      </c>
      <c r="S561" s="87">
        <f>IF('Checklist Parameters'!$H$60&lt;0.2,0.2,'Checklist Parameters'!$H$60)</f>
        <v>0.72</v>
      </c>
      <c r="T561" s="88">
        <f>IF($O561="",IF('Checklist District ID'!$C$43="Y",MAX($R561:$S561)*$I561,SUM($R561:$S561)*$I561),IF(O561&gt;0,Q561*S561))</f>
        <v>0</v>
      </c>
      <c r="U561" s="88">
        <f>IF(Q561&gt;0,((I561-T561)*'Formula Matrix'!$E$39),0)</f>
        <v>0</v>
      </c>
      <c r="V561" s="88">
        <f t="shared" si="51"/>
        <v>0</v>
      </c>
      <c r="W561" s="88">
        <f>IF(V561&gt;0,(V561*'Checklist Parameters'!$H$35),0)</f>
        <v>0</v>
      </c>
      <c r="X561" s="85">
        <f t="shared" si="52"/>
        <v>0</v>
      </c>
      <c r="Y561" s="148">
        <f>IF('Checklist Parameters'!$H$102&lt;&gt;"",(I561/43560)*'Checklist Parameters'!$H$102,"N/A")</f>
        <v>0</v>
      </c>
      <c r="Z561" s="154" t="str">
        <f>IF('Checklist Parameters'!$H$58&lt;&gt;"",((I561*'Checklist Parameters'!$H$58)*'Checklist Parameters'!$H$35)/1000,"N/A")</f>
        <v>N/A</v>
      </c>
      <c r="AA561" s="154">
        <f>IF('Checklist Parameters'!$H$101&lt;&gt;"",IFERROR(I561/'Checklist Parameters'!$H$101,0),"N/A")</f>
        <v>0</v>
      </c>
      <c r="AB561" s="148" t="str">
        <f>IF('Checklist Parameters'!$H$43&lt;&gt;"",(I561*'Checklist Parameters'!$H$43)/1000,"N/A")</f>
        <v>N/A</v>
      </c>
      <c r="AC561" s="85">
        <f>IF('Checklist Parameters'!$H$16="",$X561,IF(AND('Checklist Parameters'!$H$16&lt;$X561,'Checklist Parameters'!$H$16&gt;=3),'Checklist Parameters'!$H$16,IF(AND('Checklist Parameters'!$H$16&lt;$X561,'Checklist Parameters'!$H$16&lt;3),0,$X561)))</f>
        <v>0</v>
      </c>
      <c r="AD561" s="85" t="str">
        <f>IF(AND(I561&lt;'Checklist Parameters'!$H$22,$I561&lt;&gt;0),"Y","")</f>
        <v/>
      </c>
      <c r="AE561" s="85" t="str">
        <f>IF($AD561="Y",0,IF('Checklist Parameters'!$H$25="","&lt;no limit&gt;",ROUNDDOWN((($I561-'Checklist Parameters'!$H$24)/'Checklist Parameters'!$H$25)+1,0)))</f>
        <v>&lt;no limit&gt;</v>
      </c>
      <c r="AF561" s="174">
        <f t="shared" si="53"/>
        <v>0</v>
      </c>
      <c r="AG561" s="85">
        <f t="shared" si="48"/>
        <v>0</v>
      </c>
    </row>
    <row r="562" spans="1:33" ht="15">
      <c r="A562" s="393"/>
      <c r="B562" s="393"/>
      <c r="C562" s="393"/>
      <c r="D562" s="393"/>
      <c r="E562" s="393"/>
      <c r="F562" s="393"/>
      <c r="G562" s="393"/>
      <c r="H562" s="394"/>
      <c r="I562" s="394"/>
      <c r="J562" s="394"/>
      <c r="K562" s="394"/>
      <c r="L562" s="394"/>
      <c r="M562" s="394"/>
      <c r="N562" s="313">
        <f>IF(IF(I562&lt;'Checklist Parameters'!$H$22,0,($I562-$L562))&lt;0,0,IF(I562&lt;'Checklist Parameters'!$H$22,0,($I562-$L562)))</f>
        <v>0</v>
      </c>
      <c r="O562" s="394"/>
      <c r="P562" s="395"/>
      <c r="Q562" s="316">
        <f t="shared" si="49"/>
        <v>0</v>
      </c>
      <c r="R562" s="87">
        <f t="shared" si="50"/>
        <v>0</v>
      </c>
      <c r="S562" s="87">
        <f>IF('Checklist Parameters'!$H$60&lt;0.2,0.2,'Checklist Parameters'!$H$60)</f>
        <v>0.72</v>
      </c>
      <c r="T562" s="88">
        <f>IF($O562="",IF('Checklist District ID'!$C$43="Y",MAX($R562:$S562)*$I562,SUM($R562:$S562)*$I562),IF(O562&gt;0,Q562*S562))</f>
        <v>0</v>
      </c>
      <c r="U562" s="88">
        <f>IF(Q562&gt;0,((I562-T562)*'Formula Matrix'!$E$39),0)</f>
        <v>0</v>
      </c>
      <c r="V562" s="88">
        <f t="shared" si="51"/>
        <v>0</v>
      </c>
      <c r="W562" s="88">
        <f>IF(V562&gt;0,(V562*'Checklist Parameters'!$H$35),0)</f>
        <v>0</v>
      </c>
      <c r="X562" s="85">
        <f t="shared" si="52"/>
        <v>0</v>
      </c>
      <c r="Y562" s="148">
        <f>IF('Checklist Parameters'!$H$102&lt;&gt;"",(I562/43560)*'Checklist Parameters'!$H$102,"N/A")</f>
        <v>0</v>
      </c>
      <c r="Z562" s="154" t="str">
        <f>IF('Checklist Parameters'!$H$58&lt;&gt;"",((I562*'Checklist Parameters'!$H$58)*'Checklist Parameters'!$H$35)/1000,"N/A")</f>
        <v>N/A</v>
      </c>
      <c r="AA562" s="154">
        <f>IF('Checklist Parameters'!$H$101&lt;&gt;"",IFERROR(I562/'Checklist Parameters'!$H$101,0),"N/A")</f>
        <v>0</v>
      </c>
      <c r="AB562" s="148" t="str">
        <f>IF('Checklist Parameters'!$H$43&lt;&gt;"",(I562*'Checklist Parameters'!$H$43)/1000,"N/A")</f>
        <v>N/A</v>
      </c>
      <c r="AC562" s="85">
        <f>IF('Checklist Parameters'!$H$16="",$X562,IF(AND('Checklist Parameters'!$H$16&lt;$X562,'Checklist Parameters'!$H$16&gt;=3),'Checklist Parameters'!$H$16,IF(AND('Checklist Parameters'!$H$16&lt;$X562,'Checklist Parameters'!$H$16&lt;3),0,$X562)))</f>
        <v>0</v>
      </c>
      <c r="AD562" s="85" t="str">
        <f>IF(AND(I562&lt;'Checklist Parameters'!$H$22,$I562&lt;&gt;0),"Y","")</f>
        <v/>
      </c>
      <c r="AE562" s="85" t="str">
        <f>IF($AD562="Y",0,IF('Checklist Parameters'!$H$25="","&lt;no limit&gt;",ROUNDDOWN((($I562-'Checklist Parameters'!$H$24)/'Checklist Parameters'!$H$25)+1,0)))</f>
        <v>&lt;no limit&gt;</v>
      </c>
      <c r="AF562" s="174">
        <f t="shared" si="53"/>
        <v>0</v>
      </c>
      <c r="AG562" s="85">
        <f t="shared" si="48"/>
        <v>0</v>
      </c>
    </row>
    <row r="563" spans="1:33" ht="15">
      <c r="A563" s="393"/>
      <c r="B563" s="393"/>
      <c r="C563" s="393"/>
      <c r="D563" s="393"/>
      <c r="E563" s="393"/>
      <c r="F563" s="393"/>
      <c r="G563" s="393"/>
      <c r="H563" s="394"/>
      <c r="I563" s="394"/>
      <c r="J563" s="394"/>
      <c r="K563" s="394"/>
      <c r="L563" s="394"/>
      <c r="M563" s="394"/>
      <c r="N563" s="313">
        <f>IF(IF(I563&lt;'Checklist Parameters'!$H$22,0,($I563-$L563))&lt;0,0,IF(I563&lt;'Checklist Parameters'!$H$22,0,($I563-$L563)))</f>
        <v>0</v>
      </c>
      <c r="O563" s="394"/>
      <c r="P563" s="395"/>
      <c r="Q563" s="316">
        <f t="shared" si="49"/>
        <v>0</v>
      </c>
      <c r="R563" s="87">
        <f t="shared" si="50"/>
        <v>0</v>
      </c>
      <c r="S563" s="87">
        <f>IF('Checklist Parameters'!$H$60&lt;0.2,0.2,'Checklist Parameters'!$H$60)</f>
        <v>0.72</v>
      </c>
      <c r="T563" s="88">
        <f>IF($O563="",IF('Checklist District ID'!$C$43="Y",MAX($R563:$S563)*$I563,SUM($R563:$S563)*$I563),IF(O563&gt;0,Q563*S563))</f>
        <v>0</v>
      </c>
      <c r="U563" s="88">
        <f>IF(Q563&gt;0,((I563-T563)*'Formula Matrix'!$E$39),0)</f>
        <v>0</v>
      </c>
      <c r="V563" s="88">
        <f t="shared" si="51"/>
        <v>0</v>
      </c>
      <c r="W563" s="88">
        <f>IF(V563&gt;0,(V563*'Checklist Parameters'!$H$35),0)</f>
        <v>0</v>
      </c>
      <c r="X563" s="85">
        <f t="shared" si="52"/>
        <v>0</v>
      </c>
      <c r="Y563" s="148">
        <f>IF('Checklist Parameters'!$H$102&lt;&gt;"",(I563/43560)*'Checklist Parameters'!$H$102,"N/A")</f>
        <v>0</v>
      </c>
      <c r="Z563" s="154" t="str">
        <f>IF('Checklist Parameters'!$H$58&lt;&gt;"",((I563*'Checklist Parameters'!$H$58)*'Checklist Parameters'!$H$35)/1000,"N/A")</f>
        <v>N/A</v>
      </c>
      <c r="AA563" s="154">
        <f>IF('Checklist Parameters'!$H$101&lt;&gt;"",IFERROR(I563/'Checklist Parameters'!$H$101,0),"N/A")</f>
        <v>0</v>
      </c>
      <c r="AB563" s="148" t="str">
        <f>IF('Checklist Parameters'!$H$43&lt;&gt;"",(I563*'Checklist Parameters'!$H$43)/1000,"N/A")</f>
        <v>N/A</v>
      </c>
      <c r="AC563" s="85">
        <f>IF('Checklist Parameters'!$H$16="",$X563,IF(AND('Checklist Parameters'!$H$16&lt;$X563,'Checklist Parameters'!$H$16&gt;=3),'Checklist Parameters'!$H$16,IF(AND('Checklist Parameters'!$H$16&lt;$X563,'Checklist Parameters'!$H$16&lt;3),0,$X563)))</f>
        <v>0</v>
      </c>
      <c r="AD563" s="85" t="str">
        <f>IF(AND(I563&lt;'Checklist Parameters'!$H$22,$I563&lt;&gt;0),"Y","")</f>
        <v/>
      </c>
      <c r="AE563" s="85" t="str">
        <f>IF($AD563="Y",0,IF('Checklist Parameters'!$H$25="","&lt;no limit&gt;",ROUNDDOWN((($I563-'Checklist Parameters'!$H$24)/'Checklist Parameters'!$H$25)+1,0)))</f>
        <v>&lt;no limit&gt;</v>
      </c>
      <c r="AF563" s="174">
        <f t="shared" si="53"/>
        <v>0</v>
      </c>
      <c r="AG563" s="85">
        <f t="shared" si="48"/>
        <v>0</v>
      </c>
    </row>
    <row r="564" spans="1:33" ht="15">
      <c r="A564" s="393"/>
      <c r="B564" s="393"/>
      <c r="C564" s="393"/>
      <c r="D564" s="393"/>
      <c r="E564" s="393"/>
      <c r="F564" s="393"/>
      <c r="G564" s="393"/>
      <c r="H564" s="394"/>
      <c r="I564" s="394"/>
      <c r="J564" s="394"/>
      <c r="K564" s="394"/>
      <c r="L564" s="394"/>
      <c r="M564" s="394"/>
      <c r="N564" s="313">
        <f>IF(IF(I564&lt;'Checklist Parameters'!$H$22,0,($I564-$L564))&lt;0,0,IF(I564&lt;'Checklist Parameters'!$H$22,0,($I564-$L564)))</f>
        <v>0</v>
      </c>
      <c r="O564" s="394"/>
      <c r="P564" s="395"/>
      <c r="Q564" s="316">
        <f t="shared" si="49"/>
        <v>0</v>
      </c>
      <c r="R564" s="87">
        <f t="shared" si="50"/>
        <v>0</v>
      </c>
      <c r="S564" s="87">
        <f>IF('Checklist Parameters'!$H$60&lt;0.2,0.2,'Checklist Parameters'!$H$60)</f>
        <v>0.72</v>
      </c>
      <c r="T564" s="88">
        <f>IF($O564="",IF('Checklist District ID'!$C$43="Y",MAX($R564:$S564)*$I564,SUM($R564:$S564)*$I564),IF(O564&gt;0,Q564*S564))</f>
        <v>0</v>
      </c>
      <c r="U564" s="88">
        <f>IF(Q564&gt;0,((I564-T564)*'Formula Matrix'!$E$39),0)</f>
        <v>0</v>
      </c>
      <c r="V564" s="88">
        <f t="shared" si="51"/>
        <v>0</v>
      </c>
      <c r="W564" s="88">
        <f>IF(V564&gt;0,(V564*'Checklist Parameters'!$H$35),0)</f>
        <v>0</v>
      </c>
      <c r="X564" s="85">
        <f t="shared" si="52"/>
        <v>0</v>
      </c>
      <c r="Y564" s="148">
        <f>IF('Checklist Parameters'!$H$102&lt;&gt;"",(I564/43560)*'Checklist Parameters'!$H$102,"N/A")</f>
        <v>0</v>
      </c>
      <c r="Z564" s="154" t="str">
        <f>IF('Checklist Parameters'!$H$58&lt;&gt;"",((I564*'Checklist Parameters'!$H$58)*'Checklist Parameters'!$H$35)/1000,"N/A")</f>
        <v>N/A</v>
      </c>
      <c r="AA564" s="154">
        <f>IF('Checklist Parameters'!$H$101&lt;&gt;"",IFERROR(I564/'Checklist Parameters'!$H$101,0),"N/A")</f>
        <v>0</v>
      </c>
      <c r="AB564" s="148" t="str">
        <f>IF('Checklist Parameters'!$H$43&lt;&gt;"",(I564*'Checklist Parameters'!$H$43)/1000,"N/A")</f>
        <v>N/A</v>
      </c>
      <c r="AC564" s="85">
        <f>IF('Checklist Parameters'!$H$16="",$X564,IF(AND('Checklist Parameters'!$H$16&lt;$X564,'Checklist Parameters'!$H$16&gt;=3),'Checklist Parameters'!$H$16,IF(AND('Checklist Parameters'!$H$16&lt;$X564,'Checklist Parameters'!$H$16&lt;3),0,$X564)))</f>
        <v>0</v>
      </c>
      <c r="AD564" s="85" t="str">
        <f>IF(AND(I564&lt;'Checklist Parameters'!$H$22,$I564&lt;&gt;0),"Y","")</f>
        <v/>
      </c>
      <c r="AE564" s="85" t="str">
        <f>IF($AD564="Y",0,IF('Checklist Parameters'!$H$25="","&lt;no limit&gt;",ROUNDDOWN((($I564-'Checklist Parameters'!$H$24)/'Checklist Parameters'!$H$25)+1,0)))</f>
        <v>&lt;no limit&gt;</v>
      </c>
      <c r="AF564" s="174">
        <f t="shared" si="53"/>
        <v>0</v>
      </c>
      <c r="AG564" s="85">
        <f t="shared" si="48"/>
        <v>0</v>
      </c>
    </row>
    <row r="565" spans="1:33" ht="15">
      <c r="A565" s="393"/>
      <c r="B565" s="393"/>
      <c r="C565" s="393"/>
      <c r="D565" s="393"/>
      <c r="E565" s="393"/>
      <c r="F565" s="393"/>
      <c r="G565" s="393"/>
      <c r="H565" s="394"/>
      <c r="I565" s="394"/>
      <c r="J565" s="394"/>
      <c r="K565" s="394"/>
      <c r="L565" s="394"/>
      <c r="M565" s="394"/>
      <c r="N565" s="313">
        <f>IF(IF(I565&lt;'Checklist Parameters'!$H$22,0,($I565-$L565))&lt;0,0,IF(I565&lt;'Checklist Parameters'!$H$22,0,($I565-$L565)))</f>
        <v>0</v>
      </c>
      <c r="O565" s="394"/>
      <c r="P565" s="395"/>
      <c r="Q565" s="316">
        <f t="shared" si="49"/>
        <v>0</v>
      </c>
      <c r="R565" s="87">
        <f t="shared" si="50"/>
        <v>0</v>
      </c>
      <c r="S565" s="87">
        <f>IF('Checklist Parameters'!$H$60&lt;0.2,0.2,'Checklist Parameters'!$H$60)</f>
        <v>0.72</v>
      </c>
      <c r="T565" s="88">
        <f>IF($O565="",IF('Checklist District ID'!$C$43="Y",MAX($R565:$S565)*$I565,SUM($R565:$S565)*$I565),IF(O565&gt;0,Q565*S565))</f>
        <v>0</v>
      </c>
      <c r="U565" s="88">
        <f>IF(Q565&gt;0,((I565-T565)*'Formula Matrix'!$E$39),0)</f>
        <v>0</v>
      </c>
      <c r="V565" s="88">
        <f t="shared" si="51"/>
        <v>0</v>
      </c>
      <c r="W565" s="88">
        <f>IF(V565&gt;0,(V565*'Checklist Parameters'!$H$35),0)</f>
        <v>0</v>
      </c>
      <c r="X565" s="85">
        <f t="shared" si="52"/>
        <v>0</v>
      </c>
      <c r="Y565" s="148">
        <f>IF('Checklist Parameters'!$H$102&lt;&gt;"",(I565/43560)*'Checklist Parameters'!$H$102,"N/A")</f>
        <v>0</v>
      </c>
      <c r="Z565" s="154" t="str">
        <f>IF('Checklist Parameters'!$H$58&lt;&gt;"",((I565*'Checklist Parameters'!$H$58)*'Checklist Parameters'!$H$35)/1000,"N/A")</f>
        <v>N/A</v>
      </c>
      <c r="AA565" s="154">
        <f>IF('Checklist Parameters'!$H$101&lt;&gt;"",IFERROR(I565/'Checklist Parameters'!$H$101,0),"N/A")</f>
        <v>0</v>
      </c>
      <c r="AB565" s="148" t="str">
        <f>IF('Checklist Parameters'!$H$43&lt;&gt;"",(I565*'Checklist Parameters'!$H$43)/1000,"N/A")</f>
        <v>N/A</v>
      </c>
      <c r="AC565" s="85">
        <f>IF('Checklist Parameters'!$H$16="",$X565,IF(AND('Checklist Parameters'!$H$16&lt;$X565,'Checklist Parameters'!$H$16&gt;=3),'Checklist Parameters'!$H$16,IF(AND('Checklist Parameters'!$H$16&lt;$X565,'Checklist Parameters'!$H$16&lt;3),0,$X565)))</f>
        <v>0</v>
      </c>
      <c r="AD565" s="85" t="str">
        <f>IF(AND(I565&lt;'Checklist Parameters'!$H$22,$I565&lt;&gt;0),"Y","")</f>
        <v/>
      </c>
      <c r="AE565" s="85" t="str">
        <f>IF($AD565="Y",0,IF('Checklist Parameters'!$H$25="","&lt;no limit&gt;",ROUNDDOWN((($I565-'Checklist Parameters'!$H$24)/'Checklist Parameters'!$H$25)+1,0)))</f>
        <v>&lt;no limit&gt;</v>
      </c>
      <c r="AF565" s="174">
        <f t="shared" si="53"/>
        <v>0</v>
      </c>
      <c r="AG565" s="85">
        <f t="shared" si="48"/>
        <v>0</v>
      </c>
    </row>
    <row r="566" spans="1:33" ht="15">
      <c r="A566" s="393"/>
      <c r="B566" s="393"/>
      <c r="C566" s="393"/>
      <c r="D566" s="393"/>
      <c r="E566" s="393"/>
      <c r="F566" s="393"/>
      <c r="G566" s="393"/>
      <c r="H566" s="394"/>
      <c r="I566" s="394"/>
      <c r="J566" s="394"/>
      <c r="K566" s="394"/>
      <c r="L566" s="394"/>
      <c r="M566" s="394"/>
      <c r="N566" s="313">
        <f>IF(IF(I566&lt;'Checklist Parameters'!$H$22,0,($I566-$L566))&lt;0,0,IF(I566&lt;'Checklist Parameters'!$H$22,0,($I566-$L566)))</f>
        <v>0</v>
      </c>
      <c r="O566" s="394"/>
      <c r="P566" s="395"/>
      <c r="Q566" s="316">
        <f t="shared" si="49"/>
        <v>0</v>
      </c>
      <c r="R566" s="87">
        <f t="shared" si="50"/>
        <v>0</v>
      </c>
      <c r="S566" s="87">
        <f>IF('Checklist Parameters'!$H$60&lt;0.2,0.2,'Checklist Parameters'!$H$60)</f>
        <v>0.72</v>
      </c>
      <c r="T566" s="88">
        <f>IF($O566="",IF('Checklist District ID'!$C$43="Y",MAX($R566:$S566)*$I566,SUM($R566:$S566)*$I566),IF(O566&gt;0,Q566*S566))</f>
        <v>0</v>
      </c>
      <c r="U566" s="88">
        <f>IF(Q566&gt;0,((I566-T566)*'Formula Matrix'!$E$39),0)</f>
        <v>0</v>
      </c>
      <c r="V566" s="88">
        <f t="shared" si="51"/>
        <v>0</v>
      </c>
      <c r="W566" s="88">
        <f>IF(V566&gt;0,(V566*'Checklist Parameters'!$H$35),0)</f>
        <v>0</v>
      </c>
      <c r="X566" s="85">
        <f t="shared" si="52"/>
        <v>0</v>
      </c>
      <c r="Y566" s="148">
        <f>IF('Checklist Parameters'!$H$102&lt;&gt;"",(I566/43560)*'Checklist Parameters'!$H$102,"N/A")</f>
        <v>0</v>
      </c>
      <c r="Z566" s="154" t="str">
        <f>IF('Checklist Parameters'!$H$58&lt;&gt;"",((I566*'Checklist Parameters'!$H$58)*'Checklist Parameters'!$H$35)/1000,"N/A")</f>
        <v>N/A</v>
      </c>
      <c r="AA566" s="154">
        <f>IF('Checklist Parameters'!$H$101&lt;&gt;"",IFERROR(I566/'Checklist Parameters'!$H$101,0),"N/A")</f>
        <v>0</v>
      </c>
      <c r="AB566" s="148" t="str">
        <f>IF('Checklist Parameters'!$H$43&lt;&gt;"",(I566*'Checklist Parameters'!$H$43)/1000,"N/A")</f>
        <v>N/A</v>
      </c>
      <c r="AC566" s="85">
        <f>IF('Checklist Parameters'!$H$16="",$X566,IF(AND('Checklist Parameters'!$H$16&lt;$X566,'Checklist Parameters'!$H$16&gt;=3),'Checklist Parameters'!$H$16,IF(AND('Checklist Parameters'!$H$16&lt;$X566,'Checklist Parameters'!$H$16&lt;3),0,$X566)))</f>
        <v>0</v>
      </c>
      <c r="AD566" s="85" t="str">
        <f>IF(AND(I566&lt;'Checklist Parameters'!$H$22,$I566&lt;&gt;0),"Y","")</f>
        <v/>
      </c>
      <c r="AE566" s="85" t="str">
        <f>IF($AD566="Y",0,IF('Checklist Parameters'!$H$25="","&lt;no limit&gt;",ROUNDDOWN((($I566-'Checklist Parameters'!$H$24)/'Checklist Parameters'!$H$25)+1,0)))</f>
        <v>&lt;no limit&gt;</v>
      </c>
      <c r="AF566" s="174">
        <f t="shared" si="53"/>
        <v>0</v>
      </c>
      <c r="AG566" s="85">
        <f t="shared" si="48"/>
        <v>0</v>
      </c>
    </row>
    <row r="567" spans="1:33" ht="15">
      <c r="A567" s="393"/>
      <c r="B567" s="393"/>
      <c r="C567" s="393"/>
      <c r="D567" s="393"/>
      <c r="E567" s="393"/>
      <c r="F567" s="393"/>
      <c r="G567" s="393"/>
      <c r="H567" s="394"/>
      <c r="I567" s="394"/>
      <c r="J567" s="394"/>
      <c r="K567" s="394"/>
      <c r="L567" s="394"/>
      <c r="M567" s="394"/>
      <c r="N567" s="313">
        <f>IF(IF(I567&lt;'Checklist Parameters'!$H$22,0,($I567-$L567))&lt;0,0,IF(I567&lt;'Checklist Parameters'!$H$22,0,($I567-$L567)))</f>
        <v>0</v>
      </c>
      <c r="O567" s="394"/>
      <c r="P567" s="395"/>
      <c r="Q567" s="316">
        <f t="shared" si="49"/>
        <v>0</v>
      </c>
      <c r="R567" s="87">
        <f t="shared" si="50"/>
        <v>0</v>
      </c>
      <c r="S567" s="87">
        <f>IF('Checklist Parameters'!$H$60&lt;0.2,0.2,'Checklist Parameters'!$H$60)</f>
        <v>0.72</v>
      </c>
      <c r="T567" s="88">
        <f>IF($O567="",IF('Checklist District ID'!$C$43="Y",MAX($R567:$S567)*$I567,SUM($R567:$S567)*$I567),IF(O567&gt;0,Q567*S567))</f>
        <v>0</v>
      </c>
      <c r="U567" s="88">
        <f>IF(Q567&gt;0,((I567-T567)*'Formula Matrix'!$E$39),0)</f>
        <v>0</v>
      </c>
      <c r="V567" s="88">
        <f t="shared" si="51"/>
        <v>0</v>
      </c>
      <c r="W567" s="88">
        <f>IF(V567&gt;0,(V567*'Checklist Parameters'!$H$35),0)</f>
        <v>0</v>
      </c>
      <c r="X567" s="85">
        <f t="shared" si="52"/>
        <v>0</v>
      </c>
      <c r="Y567" s="148">
        <f>IF('Checklist Parameters'!$H$102&lt;&gt;"",(I567/43560)*'Checklist Parameters'!$H$102,"N/A")</f>
        <v>0</v>
      </c>
      <c r="Z567" s="154" t="str">
        <f>IF('Checklist Parameters'!$H$58&lt;&gt;"",((I567*'Checklist Parameters'!$H$58)*'Checklist Parameters'!$H$35)/1000,"N/A")</f>
        <v>N/A</v>
      </c>
      <c r="AA567" s="154">
        <f>IF('Checklist Parameters'!$H$101&lt;&gt;"",IFERROR(I567/'Checklist Parameters'!$H$101,0),"N/A")</f>
        <v>0</v>
      </c>
      <c r="AB567" s="148" t="str">
        <f>IF('Checklist Parameters'!$H$43&lt;&gt;"",(I567*'Checklist Parameters'!$H$43)/1000,"N/A")</f>
        <v>N/A</v>
      </c>
      <c r="AC567" s="85">
        <f>IF('Checklist Parameters'!$H$16="",$X567,IF(AND('Checklist Parameters'!$H$16&lt;$X567,'Checklist Parameters'!$H$16&gt;=3),'Checklist Parameters'!$H$16,IF(AND('Checklist Parameters'!$H$16&lt;$X567,'Checklist Parameters'!$H$16&lt;3),0,$X567)))</f>
        <v>0</v>
      </c>
      <c r="AD567" s="85" t="str">
        <f>IF(AND(I567&lt;'Checklist Parameters'!$H$22,$I567&lt;&gt;0),"Y","")</f>
        <v/>
      </c>
      <c r="AE567" s="85" t="str">
        <f>IF($AD567="Y",0,IF('Checklist Parameters'!$H$25="","&lt;no limit&gt;",ROUNDDOWN((($I567-'Checklist Parameters'!$H$24)/'Checklist Parameters'!$H$25)+1,0)))</f>
        <v>&lt;no limit&gt;</v>
      </c>
      <c r="AF567" s="174">
        <f t="shared" si="53"/>
        <v>0</v>
      </c>
      <c r="AG567" s="85">
        <f t="shared" si="48"/>
        <v>0</v>
      </c>
    </row>
    <row r="568" spans="1:33" ht="15">
      <c r="A568" s="393"/>
      <c r="B568" s="393"/>
      <c r="C568" s="393"/>
      <c r="D568" s="393"/>
      <c r="E568" s="393"/>
      <c r="F568" s="393"/>
      <c r="G568" s="393"/>
      <c r="H568" s="394"/>
      <c r="I568" s="394"/>
      <c r="J568" s="394"/>
      <c r="K568" s="394"/>
      <c r="L568" s="394"/>
      <c r="M568" s="394"/>
      <c r="N568" s="313">
        <f>IF(IF(I568&lt;'Checklist Parameters'!$H$22,0,($I568-$L568))&lt;0,0,IF(I568&lt;'Checklist Parameters'!$H$22,0,($I568-$L568)))</f>
        <v>0</v>
      </c>
      <c r="O568" s="394"/>
      <c r="P568" s="395"/>
      <c r="Q568" s="316">
        <f t="shared" si="49"/>
        <v>0</v>
      </c>
      <c r="R568" s="87">
        <f t="shared" si="50"/>
        <v>0</v>
      </c>
      <c r="S568" s="87">
        <f>IF('Checklist Parameters'!$H$60&lt;0.2,0.2,'Checklist Parameters'!$H$60)</f>
        <v>0.72</v>
      </c>
      <c r="T568" s="88">
        <f>IF($O568="",IF('Checklist District ID'!$C$43="Y",MAX($R568:$S568)*$I568,SUM($R568:$S568)*$I568),IF(O568&gt;0,Q568*S568))</f>
        <v>0</v>
      </c>
      <c r="U568" s="88">
        <f>IF(Q568&gt;0,((I568-T568)*'Formula Matrix'!$E$39),0)</f>
        <v>0</v>
      </c>
      <c r="V568" s="88">
        <f t="shared" si="51"/>
        <v>0</v>
      </c>
      <c r="W568" s="88">
        <f>IF(V568&gt;0,(V568*'Checklist Parameters'!$H$35),0)</f>
        <v>0</v>
      </c>
      <c r="X568" s="85">
        <f t="shared" si="52"/>
        <v>0</v>
      </c>
      <c r="Y568" s="148">
        <f>IF('Checklist Parameters'!$H$102&lt;&gt;"",(I568/43560)*'Checklist Parameters'!$H$102,"N/A")</f>
        <v>0</v>
      </c>
      <c r="Z568" s="154" t="str">
        <f>IF('Checklist Parameters'!$H$58&lt;&gt;"",((I568*'Checklist Parameters'!$H$58)*'Checklist Parameters'!$H$35)/1000,"N/A")</f>
        <v>N/A</v>
      </c>
      <c r="AA568" s="154">
        <f>IF('Checklist Parameters'!$H$101&lt;&gt;"",IFERROR(I568/'Checklist Parameters'!$H$101,0),"N/A")</f>
        <v>0</v>
      </c>
      <c r="AB568" s="148" t="str">
        <f>IF('Checklist Parameters'!$H$43&lt;&gt;"",(I568*'Checklist Parameters'!$H$43)/1000,"N/A")</f>
        <v>N/A</v>
      </c>
      <c r="AC568" s="85">
        <f>IF('Checklist Parameters'!$H$16="",$X568,IF(AND('Checklist Parameters'!$H$16&lt;$X568,'Checklist Parameters'!$H$16&gt;=3),'Checklist Parameters'!$H$16,IF(AND('Checklist Parameters'!$H$16&lt;$X568,'Checklist Parameters'!$H$16&lt;3),0,$X568)))</f>
        <v>0</v>
      </c>
      <c r="AD568" s="85" t="str">
        <f>IF(AND(I568&lt;'Checklist Parameters'!$H$22,$I568&lt;&gt;0),"Y","")</f>
        <v/>
      </c>
      <c r="AE568" s="85" t="str">
        <f>IF($AD568="Y",0,IF('Checklist Parameters'!$H$25="","&lt;no limit&gt;",ROUNDDOWN((($I568-'Checklist Parameters'!$H$24)/'Checklist Parameters'!$H$25)+1,0)))</f>
        <v>&lt;no limit&gt;</v>
      </c>
      <c r="AF568" s="174">
        <f t="shared" si="53"/>
        <v>0</v>
      </c>
      <c r="AG568" s="85">
        <f t="shared" si="48"/>
        <v>0</v>
      </c>
    </row>
    <row r="569" spans="1:33" ht="15">
      <c r="A569" s="393"/>
      <c r="B569" s="393"/>
      <c r="C569" s="393"/>
      <c r="D569" s="393"/>
      <c r="E569" s="393"/>
      <c r="F569" s="393"/>
      <c r="G569" s="393"/>
      <c r="H569" s="394"/>
      <c r="I569" s="394"/>
      <c r="J569" s="394"/>
      <c r="K569" s="394"/>
      <c r="L569" s="394"/>
      <c r="M569" s="394"/>
      <c r="N569" s="313">
        <f>IF(IF(I569&lt;'Checklist Parameters'!$H$22,0,($I569-$L569))&lt;0,0,IF(I569&lt;'Checklist Parameters'!$H$22,0,($I569-$L569)))</f>
        <v>0</v>
      </c>
      <c r="O569" s="394"/>
      <c r="P569" s="395"/>
      <c r="Q569" s="316">
        <f t="shared" si="49"/>
        <v>0</v>
      </c>
      <c r="R569" s="87">
        <f t="shared" si="50"/>
        <v>0</v>
      </c>
      <c r="S569" s="87">
        <f>IF('Checklist Parameters'!$H$60&lt;0.2,0.2,'Checklist Parameters'!$H$60)</f>
        <v>0.72</v>
      </c>
      <c r="T569" s="88">
        <f>IF($O569="",IF('Checklist District ID'!$C$43="Y",MAX($R569:$S569)*$I569,SUM($R569:$S569)*$I569),IF(O569&gt;0,Q569*S569))</f>
        <v>0</v>
      </c>
      <c r="U569" s="88">
        <f>IF(Q569&gt;0,((I569-T569)*'Formula Matrix'!$E$39),0)</f>
        <v>0</v>
      </c>
      <c r="V569" s="88">
        <f t="shared" si="51"/>
        <v>0</v>
      </c>
      <c r="W569" s="88">
        <f>IF(V569&gt;0,(V569*'Checklist Parameters'!$H$35),0)</f>
        <v>0</v>
      </c>
      <c r="X569" s="85">
        <f t="shared" si="52"/>
        <v>0</v>
      </c>
      <c r="Y569" s="148">
        <f>IF('Checklist Parameters'!$H$102&lt;&gt;"",(I569/43560)*'Checklist Parameters'!$H$102,"N/A")</f>
        <v>0</v>
      </c>
      <c r="Z569" s="154" t="str">
        <f>IF('Checklist Parameters'!$H$58&lt;&gt;"",((I569*'Checklist Parameters'!$H$58)*'Checklist Parameters'!$H$35)/1000,"N/A")</f>
        <v>N/A</v>
      </c>
      <c r="AA569" s="154">
        <f>IF('Checklist Parameters'!$H$101&lt;&gt;"",IFERROR(I569/'Checklist Parameters'!$H$101,0),"N/A")</f>
        <v>0</v>
      </c>
      <c r="AB569" s="148" t="str">
        <f>IF('Checklist Parameters'!$H$43&lt;&gt;"",(I569*'Checklist Parameters'!$H$43)/1000,"N/A")</f>
        <v>N/A</v>
      </c>
      <c r="AC569" s="85">
        <f>IF('Checklist Parameters'!$H$16="",$X569,IF(AND('Checklist Parameters'!$H$16&lt;$X569,'Checklist Parameters'!$H$16&gt;=3),'Checklist Parameters'!$H$16,IF(AND('Checklist Parameters'!$H$16&lt;$X569,'Checklist Parameters'!$H$16&lt;3),0,$X569)))</f>
        <v>0</v>
      </c>
      <c r="AD569" s="85" t="str">
        <f>IF(AND(I569&lt;'Checklist Parameters'!$H$22,$I569&lt;&gt;0),"Y","")</f>
        <v/>
      </c>
      <c r="AE569" s="85" t="str">
        <f>IF($AD569="Y",0,IF('Checklist Parameters'!$H$25="","&lt;no limit&gt;",ROUNDDOWN((($I569-'Checklist Parameters'!$H$24)/'Checklist Parameters'!$H$25)+1,0)))</f>
        <v>&lt;no limit&gt;</v>
      </c>
      <c r="AF569" s="174">
        <f t="shared" si="53"/>
        <v>0</v>
      </c>
      <c r="AG569" s="85">
        <f t="shared" si="48"/>
        <v>0</v>
      </c>
    </row>
    <row r="570" spans="1:33" ht="15">
      <c r="A570" s="393"/>
      <c r="B570" s="393"/>
      <c r="C570" s="393"/>
      <c r="D570" s="393"/>
      <c r="E570" s="393"/>
      <c r="F570" s="393"/>
      <c r="G570" s="393"/>
      <c r="H570" s="394"/>
      <c r="I570" s="394"/>
      <c r="J570" s="394"/>
      <c r="K570" s="394"/>
      <c r="L570" s="394"/>
      <c r="M570" s="394"/>
      <c r="N570" s="313">
        <f>IF(IF(I570&lt;'Checklist Parameters'!$H$22,0,($I570-$L570))&lt;0,0,IF(I570&lt;'Checklist Parameters'!$H$22,0,($I570-$L570)))</f>
        <v>0</v>
      </c>
      <c r="O570" s="394"/>
      <c r="P570" s="395"/>
      <c r="Q570" s="316">
        <f t="shared" si="49"/>
        <v>0</v>
      </c>
      <c r="R570" s="87">
        <f t="shared" si="50"/>
        <v>0</v>
      </c>
      <c r="S570" s="87">
        <f>IF('Checklist Parameters'!$H$60&lt;0.2,0.2,'Checklist Parameters'!$H$60)</f>
        <v>0.72</v>
      </c>
      <c r="T570" s="88">
        <f>IF($O570="",IF('Checklist District ID'!$C$43="Y",MAX($R570:$S570)*$I570,SUM($R570:$S570)*$I570),IF(O570&gt;0,Q570*S570))</f>
        <v>0</v>
      </c>
      <c r="U570" s="88">
        <f>IF(Q570&gt;0,((I570-T570)*'Formula Matrix'!$E$39),0)</f>
        <v>0</v>
      </c>
      <c r="V570" s="88">
        <f t="shared" si="51"/>
        <v>0</v>
      </c>
      <c r="W570" s="88">
        <f>IF(V570&gt;0,(V570*'Checklist Parameters'!$H$35),0)</f>
        <v>0</v>
      </c>
      <c r="X570" s="85">
        <f t="shared" si="52"/>
        <v>0</v>
      </c>
      <c r="Y570" s="148">
        <f>IF('Checklist Parameters'!$H$102&lt;&gt;"",(I570/43560)*'Checklist Parameters'!$H$102,"N/A")</f>
        <v>0</v>
      </c>
      <c r="Z570" s="154" t="str">
        <f>IF('Checklist Parameters'!$H$58&lt;&gt;"",((I570*'Checklist Parameters'!$H$58)*'Checklist Parameters'!$H$35)/1000,"N/A")</f>
        <v>N/A</v>
      </c>
      <c r="AA570" s="154">
        <f>IF('Checklist Parameters'!$H$101&lt;&gt;"",IFERROR(I570/'Checklist Parameters'!$H$101,0),"N/A")</f>
        <v>0</v>
      </c>
      <c r="AB570" s="148" t="str">
        <f>IF('Checklist Parameters'!$H$43&lt;&gt;"",(I570*'Checklist Parameters'!$H$43)/1000,"N/A")</f>
        <v>N/A</v>
      </c>
      <c r="AC570" s="85">
        <f>IF('Checklist Parameters'!$H$16="",$X570,IF(AND('Checklist Parameters'!$H$16&lt;$X570,'Checklist Parameters'!$H$16&gt;=3),'Checklist Parameters'!$H$16,IF(AND('Checklist Parameters'!$H$16&lt;$X570,'Checklist Parameters'!$H$16&lt;3),0,$X570)))</f>
        <v>0</v>
      </c>
      <c r="AD570" s="85" t="str">
        <f>IF(AND(I570&lt;'Checklist Parameters'!$H$22,$I570&lt;&gt;0),"Y","")</f>
        <v/>
      </c>
      <c r="AE570" s="85" t="str">
        <f>IF($AD570="Y",0,IF('Checklist Parameters'!$H$25="","&lt;no limit&gt;",ROUNDDOWN((($I570-'Checklist Parameters'!$H$24)/'Checklist Parameters'!$H$25)+1,0)))</f>
        <v>&lt;no limit&gt;</v>
      </c>
      <c r="AF570" s="174">
        <f t="shared" si="53"/>
        <v>0</v>
      </c>
      <c r="AG570" s="85">
        <f t="shared" si="48"/>
        <v>0</v>
      </c>
    </row>
    <row r="571" spans="1:33" ht="15">
      <c r="A571" s="393"/>
      <c r="B571" s="393"/>
      <c r="C571" s="393"/>
      <c r="D571" s="393"/>
      <c r="E571" s="393"/>
      <c r="F571" s="393"/>
      <c r="G571" s="393"/>
      <c r="H571" s="394"/>
      <c r="I571" s="394"/>
      <c r="J571" s="394"/>
      <c r="K571" s="394"/>
      <c r="L571" s="394"/>
      <c r="M571" s="394"/>
      <c r="N571" s="313">
        <f>IF(IF(I571&lt;'Checklist Parameters'!$H$22,0,($I571-$L571))&lt;0,0,IF(I571&lt;'Checklist Parameters'!$H$22,0,($I571-$L571)))</f>
        <v>0</v>
      </c>
      <c r="O571" s="394"/>
      <c r="P571" s="395"/>
      <c r="Q571" s="316">
        <f t="shared" si="49"/>
        <v>0</v>
      </c>
      <c r="R571" s="87">
        <f t="shared" si="50"/>
        <v>0</v>
      </c>
      <c r="S571" s="87">
        <f>IF('Checklist Parameters'!$H$60&lt;0.2,0.2,'Checklist Parameters'!$H$60)</f>
        <v>0.72</v>
      </c>
      <c r="T571" s="88">
        <f>IF($O571="",IF('Checklist District ID'!$C$43="Y",MAX($R571:$S571)*$I571,SUM($R571:$S571)*$I571),IF(O571&gt;0,Q571*S571))</f>
        <v>0</v>
      </c>
      <c r="U571" s="88">
        <f>IF(Q571&gt;0,((I571-T571)*'Formula Matrix'!$E$39),0)</f>
        <v>0</v>
      </c>
      <c r="V571" s="88">
        <f t="shared" si="51"/>
        <v>0</v>
      </c>
      <c r="W571" s="88">
        <f>IF(V571&gt;0,(V571*'Checklist Parameters'!$H$35),0)</f>
        <v>0</v>
      </c>
      <c r="X571" s="85">
        <f t="shared" si="52"/>
        <v>0</v>
      </c>
      <c r="Y571" s="148">
        <f>IF('Checklist Parameters'!$H$102&lt;&gt;"",(I571/43560)*'Checklist Parameters'!$H$102,"N/A")</f>
        <v>0</v>
      </c>
      <c r="Z571" s="154" t="str">
        <f>IF('Checklist Parameters'!$H$58&lt;&gt;"",((I571*'Checklist Parameters'!$H$58)*'Checklist Parameters'!$H$35)/1000,"N/A")</f>
        <v>N/A</v>
      </c>
      <c r="AA571" s="154">
        <f>IF('Checklist Parameters'!$H$101&lt;&gt;"",IFERROR(I571/'Checklist Parameters'!$H$101,0),"N/A")</f>
        <v>0</v>
      </c>
      <c r="AB571" s="148" t="str">
        <f>IF('Checklist Parameters'!$H$43&lt;&gt;"",(I571*'Checklist Parameters'!$H$43)/1000,"N/A")</f>
        <v>N/A</v>
      </c>
      <c r="AC571" s="85">
        <f>IF('Checklist Parameters'!$H$16="",$X571,IF(AND('Checklist Parameters'!$H$16&lt;$X571,'Checklist Parameters'!$H$16&gt;=3),'Checklist Parameters'!$H$16,IF(AND('Checklist Parameters'!$H$16&lt;$X571,'Checklist Parameters'!$H$16&lt;3),0,$X571)))</f>
        <v>0</v>
      </c>
      <c r="AD571" s="85" t="str">
        <f>IF(AND(I571&lt;'Checklist Parameters'!$H$22,$I571&lt;&gt;0),"Y","")</f>
        <v/>
      </c>
      <c r="AE571" s="85" t="str">
        <f>IF($AD571="Y",0,IF('Checklist Parameters'!$H$25="","&lt;no limit&gt;",ROUNDDOWN((($I571-'Checklist Parameters'!$H$24)/'Checklist Parameters'!$H$25)+1,0)))</f>
        <v>&lt;no limit&gt;</v>
      </c>
      <c r="AF571" s="174">
        <f t="shared" si="53"/>
        <v>0</v>
      </c>
      <c r="AG571" s="85">
        <f t="shared" si="48"/>
        <v>0</v>
      </c>
    </row>
    <row r="572" spans="1:33" ht="15">
      <c r="A572" s="393"/>
      <c r="B572" s="393"/>
      <c r="C572" s="393"/>
      <c r="D572" s="393"/>
      <c r="E572" s="393"/>
      <c r="F572" s="393"/>
      <c r="G572" s="393"/>
      <c r="H572" s="394"/>
      <c r="I572" s="394"/>
      <c r="J572" s="394"/>
      <c r="K572" s="394"/>
      <c r="L572" s="394"/>
      <c r="M572" s="394"/>
      <c r="N572" s="313">
        <f>IF(IF(I572&lt;'Checklist Parameters'!$H$22,0,($I572-$L572))&lt;0,0,IF(I572&lt;'Checklist Parameters'!$H$22,0,($I572-$L572)))</f>
        <v>0</v>
      </c>
      <c r="O572" s="394"/>
      <c r="P572" s="395"/>
      <c r="Q572" s="316">
        <f t="shared" si="49"/>
        <v>0</v>
      </c>
      <c r="R572" s="87">
        <f t="shared" si="50"/>
        <v>0</v>
      </c>
      <c r="S572" s="87">
        <f>IF('Checklist Parameters'!$H$60&lt;0.2,0.2,'Checklist Parameters'!$H$60)</f>
        <v>0.72</v>
      </c>
      <c r="T572" s="88">
        <f>IF($O572="",IF('Checklist District ID'!$C$43="Y",MAX($R572:$S572)*$I572,SUM($R572:$S572)*$I572),IF(O572&gt;0,Q572*S572))</f>
        <v>0</v>
      </c>
      <c r="U572" s="88">
        <f>IF(Q572&gt;0,((I572-T572)*'Formula Matrix'!$E$39),0)</f>
        <v>0</v>
      </c>
      <c r="V572" s="88">
        <f t="shared" si="51"/>
        <v>0</v>
      </c>
      <c r="W572" s="88">
        <f>IF(V572&gt;0,(V572*'Checklist Parameters'!$H$35),0)</f>
        <v>0</v>
      </c>
      <c r="X572" s="85">
        <f t="shared" si="52"/>
        <v>0</v>
      </c>
      <c r="Y572" s="148">
        <f>IF('Checklist Parameters'!$H$102&lt;&gt;"",(I572/43560)*'Checklist Parameters'!$H$102,"N/A")</f>
        <v>0</v>
      </c>
      <c r="Z572" s="154" t="str">
        <f>IF('Checklist Parameters'!$H$58&lt;&gt;"",((I572*'Checklist Parameters'!$H$58)*'Checklist Parameters'!$H$35)/1000,"N/A")</f>
        <v>N/A</v>
      </c>
      <c r="AA572" s="154">
        <f>IF('Checklist Parameters'!$H$101&lt;&gt;"",IFERROR(I572/'Checklist Parameters'!$H$101,0),"N/A")</f>
        <v>0</v>
      </c>
      <c r="AB572" s="148" t="str">
        <f>IF('Checklist Parameters'!$H$43&lt;&gt;"",(I572*'Checklist Parameters'!$H$43)/1000,"N/A")</f>
        <v>N/A</v>
      </c>
      <c r="AC572" s="85">
        <f>IF('Checklist Parameters'!$H$16="",$X572,IF(AND('Checklist Parameters'!$H$16&lt;$X572,'Checklist Parameters'!$H$16&gt;=3),'Checklist Parameters'!$H$16,IF(AND('Checklist Parameters'!$H$16&lt;$X572,'Checklist Parameters'!$H$16&lt;3),0,$X572)))</f>
        <v>0</v>
      </c>
      <c r="AD572" s="85" t="str">
        <f>IF(AND(I572&lt;'Checklist Parameters'!$H$22,$I572&lt;&gt;0),"Y","")</f>
        <v/>
      </c>
      <c r="AE572" s="85" t="str">
        <f>IF($AD572="Y",0,IF('Checklist Parameters'!$H$25="","&lt;no limit&gt;",ROUNDDOWN((($I572-'Checklist Parameters'!$H$24)/'Checklist Parameters'!$H$25)+1,0)))</f>
        <v>&lt;no limit&gt;</v>
      </c>
      <c r="AF572" s="174">
        <f t="shared" si="53"/>
        <v>0</v>
      </c>
      <c r="AG572" s="85">
        <f t="shared" si="48"/>
        <v>0</v>
      </c>
    </row>
    <row r="573" spans="1:33" ht="15">
      <c r="A573" s="393"/>
      <c r="B573" s="393"/>
      <c r="C573" s="393"/>
      <c r="D573" s="393"/>
      <c r="E573" s="393"/>
      <c r="F573" s="393"/>
      <c r="G573" s="393"/>
      <c r="H573" s="394"/>
      <c r="I573" s="394"/>
      <c r="J573" s="394"/>
      <c r="K573" s="394"/>
      <c r="L573" s="394"/>
      <c r="M573" s="394"/>
      <c r="N573" s="313">
        <f>IF(IF(I573&lt;'Checklist Parameters'!$H$22,0,($I573-$L573))&lt;0,0,IF(I573&lt;'Checklist Parameters'!$H$22,0,($I573-$L573)))</f>
        <v>0</v>
      </c>
      <c r="O573" s="394"/>
      <c r="P573" s="395"/>
      <c r="Q573" s="316">
        <f t="shared" si="49"/>
        <v>0</v>
      </c>
      <c r="R573" s="87">
        <f t="shared" si="50"/>
        <v>0</v>
      </c>
      <c r="S573" s="87">
        <f>IF('Checklist Parameters'!$H$60&lt;0.2,0.2,'Checklist Parameters'!$H$60)</f>
        <v>0.72</v>
      </c>
      <c r="T573" s="88">
        <f>IF($O573="",IF('Checklist District ID'!$C$43="Y",MAX($R573:$S573)*$I573,SUM($R573:$S573)*$I573),IF(O573&gt;0,Q573*S573))</f>
        <v>0</v>
      </c>
      <c r="U573" s="88">
        <f>IF(Q573&gt;0,((I573-T573)*'Formula Matrix'!$E$39),0)</f>
        <v>0</v>
      </c>
      <c r="V573" s="88">
        <f t="shared" si="51"/>
        <v>0</v>
      </c>
      <c r="W573" s="88">
        <f>IF(V573&gt;0,(V573*'Checklist Parameters'!$H$35),0)</f>
        <v>0</v>
      </c>
      <c r="X573" s="85">
        <f t="shared" si="52"/>
        <v>0</v>
      </c>
      <c r="Y573" s="148">
        <f>IF('Checklist Parameters'!$H$102&lt;&gt;"",(I573/43560)*'Checklist Parameters'!$H$102,"N/A")</f>
        <v>0</v>
      </c>
      <c r="Z573" s="154" t="str">
        <f>IF('Checklist Parameters'!$H$58&lt;&gt;"",((I573*'Checklist Parameters'!$H$58)*'Checklist Parameters'!$H$35)/1000,"N/A")</f>
        <v>N/A</v>
      </c>
      <c r="AA573" s="154">
        <f>IF('Checklist Parameters'!$H$101&lt;&gt;"",IFERROR(I573/'Checklist Parameters'!$H$101,0),"N/A")</f>
        <v>0</v>
      </c>
      <c r="AB573" s="148" t="str">
        <f>IF('Checklist Parameters'!$H$43&lt;&gt;"",(I573*'Checklist Parameters'!$H$43)/1000,"N/A")</f>
        <v>N/A</v>
      </c>
      <c r="AC573" s="85">
        <f>IF('Checklist Parameters'!$H$16="",$X573,IF(AND('Checklist Parameters'!$H$16&lt;$X573,'Checklist Parameters'!$H$16&gt;=3),'Checklist Parameters'!$H$16,IF(AND('Checklist Parameters'!$H$16&lt;$X573,'Checklist Parameters'!$H$16&lt;3),0,$X573)))</f>
        <v>0</v>
      </c>
      <c r="AD573" s="85" t="str">
        <f>IF(AND(I573&lt;'Checklist Parameters'!$H$22,$I573&lt;&gt;0),"Y","")</f>
        <v/>
      </c>
      <c r="AE573" s="85" t="str">
        <f>IF($AD573="Y",0,IF('Checklist Parameters'!$H$25="","&lt;no limit&gt;",ROUNDDOWN((($I573-'Checklist Parameters'!$H$24)/'Checklist Parameters'!$H$25)+1,0)))</f>
        <v>&lt;no limit&gt;</v>
      </c>
      <c r="AF573" s="174">
        <f t="shared" si="53"/>
        <v>0</v>
      </c>
      <c r="AG573" s="85">
        <f t="shared" si="48"/>
        <v>0</v>
      </c>
    </row>
    <row r="574" spans="1:33" ht="15">
      <c r="A574" s="393"/>
      <c r="B574" s="393"/>
      <c r="C574" s="393"/>
      <c r="D574" s="393"/>
      <c r="E574" s="393"/>
      <c r="F574" s="393"/>
      <c r="G574" s="393"/>
      <c r="H574" s="394"/>
      <c r="I574" s="394"/>
      <c r="J574" s="394"/>
      <c r="K574" s="394"/>
      <c r="L574" s="394"/>
      <c r="M574" s="394"/>
      <c r="N574" s="313">
        <f>IF(IF(I574&lt;'Checklist Parameters'!$H$22,0,($I574-$L574))&lt;0,0,IF(I574&lt;'Checklist Parameters'!$H$22,0,($I574-$L574)))</f>
        <v>0</v>
      </c>
      <c r="O574" s="394"/>
      <c r="P574" s="395"/>
      <c r="Q574" s="316">
        <f t="shared" si="49"/>
        <v>0</v>
      </c>
      <c r="R574" s="87">
        <f t="shared" si="50"/>
        <v>0</v>
      </c>
      <c r="S574" s="87">
        <f>IF('Checklist Parameters'!$H$60&lt;0.2,0.2,'Checklist Parameters'!$H$60)</f>
        <v>0.72</v>
      </c>
      <c r="T574" s="88">
        <f>IF($O574="",IF('Checklist District ID'!$C$43="Y",MAX($R574:$S574)*$I574,SUM($R574:$S574)*$I574),IF(O574&gt;0,Q574*S574))</f>
        <v>0</v>
      </c>
      <c r="U574" s="88">
        <f>IF(Q574&gt;0,((I574-T574)*'Formula Matrix'!$E$39),0)</f>
        <v>0</v>
      </c>
      <c r="V574" s="88">
        <f t="shared" si="51"/>
        <v>0</v>
      </c>
      <c r="W574" s="88">
        <f>IF(V574&gt;0,(V574*'Checklist Parameters'!$H$35),0)</f>
        <v>0</v>
      </c>
      <c r="X574" s="85">
        <f t="shared" si="52"/>
        <v>0</v>
      </c>
      <c r="Y574" s="148">
        <f>IF('Checklist Parameters'!$H$102&lt;&gt;"",(I574/43560)*'Checklist Parameters'!$H$102,"N/A")</f>
        <v>0</v>
      </c>
      <c r="Z574" s="154" t="str">
        <f>IF('Checklist Parameters'!$H$58&lt;&gt;"",((I574*'Checklist Parameters'!$H$58)*'Checklist Parameters'!$H$35)/1000,"N/A")</f>
        <v>N/A</v>
      </c>
      <c r="AA574" s="154">
        <f>IF('Checklist Parameters'!$H$101&lt;&gt;"",IFERROR(I574/'Checklist Parameters'!$H$101,0),"N/A")</f>
        <v>0</v>
      </c>
      <c r="AB574" s="148" t="str">
        <f>IF('Checklist Parameters'!$H$43&lt;&gt;"",(I574*'Checklist Parameters'!$H$43)/1000,"N/A")</f>
        <v>N/A</v>
      </c>
      <c r="AC574" s="85">
        <f>IF('Checklist Parameters'!$H$16="",$X574,IF(AND('Checklist Parameters'!$H$16&lt;$X574,'Checklist Parameters'!$H$16&gt;=3),'Checklist Parameters'!$H$16,IF(AND('Checklist Parameters'!$H$16&lt;$X574,'Checklist Parameters'!$H$16&lt;3),0,$X574)))</f>
        <v>0</v>
      </c>
      <c r="AD574" s="85" t="str">
        <f>IF(AND(I574&lt;'Checklist Parameters'!$H$22,$I574&lt;&gt;0),"Y","")</f>
        <v/>
      </c>
      <c r="AE574" s="85" t="str">
        <f>IF($AD574="Y",0,IF('Checklist Parameters'!$H$25="","&lt;no limit&gt;",ROUNDDOWN((($I574-'Checklist Parameters'!$H$24)/'Checklist Parameters'!$H$25)+1,0)))</f>
        <v>&lt;no limit&gt;</v>
      </c>
      <c r="AF574" s="174">
        <f t="shared" si="53"/>
        <v>0</v>
      </c>
      <c r="AG574" s="85">
        <f t="shared" si="48"/>
        <v>0</v>
      </c>
    </row>
    <row r="575" spans="1:33" ht="15">
      <c r="A575" s="393"/>
      <c r="B575" s="393"/>
      <c r="C575" s="393"/>
      <c r="D575" s="393"/>
      <c r="E575" s="393"/>
      <c r="F575" s="393"/>
      <c r="G575" s="393"/>
      <c r="H575" s="394"/>
      <c r="I575" s="394"/>
      <c r="J575" s="394"/>
      <c r="K575" s="394"/>
      <c r="L575" s="394"/>
      <c r="M575" s="394"/>
      <c r="N575" s="313">
        <f>IF(IF(I575&lt;'Checklist Parameters'!$H$22,0,($I575-$L575))&lt;0,0,IF(I575&lt;'Checklist Parameters'!$H$22,0,($I575-$L575)))</f>
        <v>0</v>
      </c>
      <c r="O575" s="394"/>
      <c r="P575" s="395"/>
      <c r="Q575" s="316">
        <f t="shared" si="49"/>
        <v>0</v>
      </c>
      <c r="R575" s="87">
        <f t="shared" si="50"/>
        <v>0</v>
      </c>
      <c r="S575" s="87">
        <f>IF('Checklist Parameters'!$H$60&lt;0.2,0.2,'Checklist Parameters'!$H$60)</f>
        <v>0.72</v>
      </c>
      <c r="T575" s="88">
        <f>IF($O575="",IF('Checklist District ID'!$C$43="Y",MAX($R575:$S575)*$I575,SUM($R575:$S575)*$I575),IF(O575&gt;0,Q575*S575))</f>
        <v>0</v>
      </c>
      <c r="U575" s="88">
        <f>IF(Q575&gt;0,((I575-T575)*'Formula Matrix'!$E$39),0)</f>
        <v>0</v>
      </c>
      <c r="V575" s="88">
        <f t="shared" si="51"/>
        <v>0</v>
      </c>
      <c r="W575" s="88">
        <f>IF(V575&gt;0,(V575*'Checklist Parameters'!$H$35),0)</f>
        <v>0</v>
      </c>
      <c r="X575" s="85">
        <f t="shared" si="52"/>
        <v>0</v>
      </c>
      <c r="Y575" s="148">
        <f>IF('Checklist Parameters'!$H$102&lt;&gt;"",(I575/43560)*'Checklist Parameters'!$H$102,"N/A")</f>
        <v>0</v>
      </c>
      <c r="Z575" s="154" t="str">
        <f>IF('Checklist Parameters'!$H$58&lt;&gt;"",((I575*'Checklist Parameters'!$H$58)*'Checklist Parameters'!$H$35)/1000,"N/A")</f>
        <v>N/A</v>
      </c>
      <c r="AA575" s="154">
        <f>IF('Checklist Parameters'!$H$101&lt;&gt;"",IFERROR(I575/'Checklist Parameters'!$H$101,0),"N/A")</f>
        <v>0</v>
      </c>
      <c r="AB575" s="148" t="str">
        <f>IF('Checklist Parameters'!$H$43&lt;&gt;"",(I575*'Checklist Parameters'!$H$43)/1000,"N/A")</f>
        <v>N/A</v>
      </c>
      <c r="AC575" s="85">
        <f>IF('Checklist Parameters'!$H$16="",$X575,IF(AND('Checklist Parameters'!$H$16&lt;$X575,'Checklist Parameters'!$H$16&gt;=3),'Checklist Parameters'!$H$16,IF(AND('Checklist Parameters'!$H$16&lt;$X575,'Checklist Parameters'!$H$16&lt;3),0,$X575)))</f>
        <v>0</v>
      </c>
      <c r="AD575" s="85" t="str">
        <f>IF(AND(I575&lt;'Checklist Parameters'!$H$22,$I575&lt;&gt;0),"Y","")</f>
        <v/>
      </c>
      <c r="AE575" s="85" t="str">
        <f>IF($AD575="Y",0,IF('Checklist Parameters'!$H$25="","&lt;no limit&gt;",ROUNDDOWN((($I575-'Checklist Parameters'!$H$24)/'Checklist Parameters'!$H$25)+1,0)))</f>
        <v>&lt;no limit&gt;</v>
      </c>
      <c r="AF575" s="174">
        <f t="shared" si="53"/>
        <v>0</v>
      </c>
      <c r="AG575" s="85">
        <f t="shared" si="48"/>
        <v>0</v>
      </c>
    </row>
    <row r="576" spans="1:33" ht="15">
      <c r="A576" s="393"/>
      <c r="B576" s="393"/>
      <c r="C576" s="393"/>
      <c r="D576" s="393"/>
      <c r="E576" s="393"/>
      <c r="F576" s="393"/>
      <c r="G576" s="393"/>
      <c r="H576" s="394"/>
      <c r="I576" s="394"/>
      <c r="J576" s="394"/>
      <c r="K576" s="394"/>
      <c r="L576" s="394"/>
      <c r="M576" s="394"/>
      <c r="N576" s="313">
        <f>IF(IF(I576&lt;'Checklist Parameters'!$H$22,0,($I576-$L576))&lt;0,0,IF(I576&lt;'Checklist Parameters'!$H$22,0,($I576-$L576)))</f>
        <v>0</v>
      </c>
      <c r="O576" s="394"/>
      <c r="P576" s="395"/>
      <c r="Q576" s="316">
        <f t="shared" si="49"/>
        <v>0</v>
      </c>
      <c r="R576" s="87">
        <f t="shared" si="50"/>
        <v>0</v>
      </c>
      <c r="S576" s="87">
        <f>IF('Checklist Parameters'!$H$60&lt;0.2,0.2,'Checklist Parameters'!$H$60)</f>
        <v>0.72</v>
      </c>
      <c r="T576" s="88">
        <f>IF($O576="",IF('Checklist District ID'!$C$43="Y",MAX($R576:$S576)*$I576,SUM($R576:$S576)*$I576),IF(O576&gt;0,Q576*S576))</f>
        <v>0</v>
      </c>
      <c r="U576" s="88">
        <f>IF(Q576&gt;0,((I576-T576)*'Formula Matrix'!$E$39),0)</f>
        <v>0</v>
      </c>
      <c r="V576" s="88">
        <f t="shared" si="51"/>
        <v>0</v>
      </c>
      <c r="W576" s="88">
        <f>IF(V576&gt;0,(V576*'Checklist Parameters'!$H$35),0)</f>
        <v>0</v>
      </c>
      <c r="X576" s="85">
        <f t="shared" si="52"/>
        <v>0</v>
      </c>
      <c r="Y576" s="148">
        <f>IF('Checklist Parameters'!$H$102&lt;&gt;"",(I576/43560)*'Checklist Parameters'!$H$102,"N/A")</f>
        <v>0</v>
      </c>
      <c r="Z576" s="154" t="str">
        <f>IF('Checklist Parameters'!$H$58&lt;&gt;"",((I576*'Checklist Parameters'!$H$58)*'Checklist Parameters'!$H$35)/1000,"N/A")</f>
        <v>N/A</v>
      </c>
      <c r="AA576" s="154">
        <f>IF('Checklist Parameters'!$H$101&lt;&gt;"",IFERROR(I576/'Checklist Parameters'!$H$101,0),"N/A")</f>
        <v>0</v>
      </c>
      <c r="AB576" s="148" t="str">
        <f>IF('Checklist Parameters'!$H$43&lt;&gt;"",(I576*'Checklist Parameters'!$H$43)/1000,"N/A")</f>
        <v>N/A</v>
      </c>
      <c r="AC576" s="85">
        <f>IF('Checklist Parameters'!$H$16="",$X576,IF(AND('Checklist Parameters'!$H$16&lt;$X576,'Checklist Parameters'!$H$16&gt;=3),'Checklist Parameters'!$H$16,IF(AND('Checklist Parameters'!$H$16&lt;$X576,'Checklist Parameters'!$H$16&lt;3),0,$X576)))</f>
        <v>0</v>
      </c>
      <c r="AD576" s="85" t="str">
        <f>IF(AND(I576&lt;'Checklist Parameters'!$H$22,$I576&lt;&gt;0),"Y","")</f>
        <v/>
      </c>
      <c r="AE576" s="85" t="str">
        <f>IF($AD576="Y",0,IF('Checklist Parameters'!$H$25="","&lt;no limit&gt;",ROUNDDOWN((($I576-'Checklist Parameters'!$H$24)/'Checklist Parameters'!$H$25)+1,0)))</f>
        <v>&lt;no limit&gt;</v>
      </c>
      <c r="AF576" s="174">
        <f t="shared" si="53"/>
        <v>0</v>
      </c>
      <c r="AG576" s="85">
        <f t="shared" si="48"/>
        <v>0</v>
      </c>
    </row>
    <row r="577" spans="1:33" ht="15">
      <c r="A577" s="393"/>
      <c r="B577" s="393"/>
      <c r="C577" s="393"/>
      <c r="D577" s="393"/>
      <c r="E577" s="393"/>
      <c r="F577" s="393"/>
      <c r="G577" s="393"/>
      <c r="H577" s="394"/>
      <c r="I577" s="394"/>
      <c r="J577" s="394"/>
      <c r="K577" s="394"/>
      <c r="L577" s="394"/>
      <c r="M577" s="394"/>
      <c r="N577" s="313">
        <f>IF(IF(I577&lt;'Checklist Parameters'!$H$22,0,($I577-$L577))&lt;0,0,IF(I577&lt;'Checklist Parameters'!$H$22,0,($I577-$L577)))</f>
        <v>0</v>
      </c>
      <c r="O577" s="394"/>
      <c r="P577" s="395"/>
      <c r="Q577" s="316">
        <f t="shared" si="49"/>
        <v>0</v>
      </c>
      <c r="R577" s="87">
        <f t="shared" si="50"/>
        <v>0</v>
      </c>
      <c r="S577" s="87">
        <f>IF('Checklist Parameters'!$H$60&lt;0.2,0.2,'Checklist Parameters'!$H$60)</f>
        <v>0.72</v>
      </c>
      <c r="T577" s="88">
        <f>IF($O577="",IF('Checklist District ID'!$C$43="Y",MAX($R577:$S577)*$I577,SUM($R577:$S577)*$I577),IF(O577&gt;0,Q577*S577))</f>
        <v>0</v>
      </c>
      <c r="U577" s="88">
        <f>IF(Q577&gt;0,((I577-T577)*'Formula Matrix'!$E$39),0)</f>
        <v>0</v>
      </c>
      <c r="V577" s="88">
        <f t="shared" si="51"/>
        <v>0</v>
      </c>
      <c r="W577" s="88">
        <f>IF(V577&gt;0,(V577*'Checklist Parameters'!$H$35),0)</f>
        <v>0</v>
      </c>
      <c r="X577" s="85">
        <f t="shared" si="52"/>
        <v>0</v>
      </c>
      <c r="Y577" s="148">
        <f>IF('Checklist Parameters'!$H$102&lt;&gt;"",(I577/43560)*'Checklist Parameters'!$H$102,"N/A")</f>
        <v>0</v>
      </c>
      <c r="Z577" s="154" t="str">
        <f>IF('Checklist Parameters'!$H$58&lt;&gt;"",((I577*'Checklist Parameters'!$H$58)*'Checklist Parameters'!$H$35)/1000,"N/A")</f>
        <v>N/A</v>
      </c>
      <c r="AA577" s="154">
        <f>IF('Checklist Parameters'!$H$101&lt;&gt;"",IFERROR(I577/'Checklist Parameters'!$H$101,0),"N/A")</f>
        <v>0</v>
      </c>
      <c r="AB577" s="148" t="str">
        <f>IF('Checklist Parameters'!$H$43&lt;&gt;"",(I577*'Checklist Parameters'!$H$43)/1000,"N/A")</f>
        <v>N/A</v>
      </c>
      <c r="AC577" s="85">
        <f>IF('Checklist Parameters'!$H$16="",$X577,IF(AND('Checklist Parameters'!$H$16&lt;$X577,'Checklist Parameters'!$H$16&gt;=3),'Checklist Parameters'!$H$16,IF(AND('Checklist Parameters'!$H$16&lt;$X577,'Checklist Parameters'!$H$16&lt;3),0,$X577)))</f>
        <v>0</v>
      </c>
      <c r="AD577" s="85" t="str">
        <f>IF(AND(I577&lt;'Checklist Parameters'!$H$22,$I577&lt;&gt;0),"Y","")</f>
        <v/>
      </c>
      <c r="AE577" s="85" t="str">
        <f>IF($AD577="Y",0,IF('Checklist Parameters'!$H$25="","&lt;no limit&gt;",ROUNDDOWN((($I577-'Checklist Parameters'!$H$24)/'Checklist Parameters'!$H$25)+1,0)))</f>
        <v>&lt;no limit&gt;</v>
      </c>
      <c r="AF577" s="174">
        <f t="shared" si="53"/>
        <v>0</v>
      </c>
      <c r="AG577" s="85">
        <f t="shared" si="48"/>
        <v>0</v>
      </c>
    </row>
    <row r="578" spans="1:33" ht="15">
      <c r="A578" s="393"/>
      <c r="B578" s="393"/>
      <c r="C578" s="393"/>
      <c r="D578" s="393"/>
      <c r="E578" s="393"/>
      <c r="F578" s="393"/>
      <c r="G578" s="393"/>
      <c r="H578" s="394"/>
      <c r="I578" s="394"/>
      <c r="J578" s="394"/>
      <c r="K578" s="394"/>
      <c r="L578" s="394"/>
      <c r="M578" s="394"/>
      <c r="N578" s="313">
        <f>IF(IF(I578&lt;'Checklist Parameters'!$H$22,0,($I578-$L578))&lt;0,0,IF(I578&lt;'Checklist Parameters'!$H$22,0,($I578-$L578)))</f>
        <v>0</v>
      </c>
      <c r="O578" s="394"/>
      <c r="P578" s="395"/>
      <c r="Q578" s="316">
        <f t="shared" si="49"/>
        <v>0</v>
      </c>
      <c r="R578" s="87">
        <f t="shared" si="50"/>
        <v>0</v>
      </c>
      <c r="S578" s="87">
        <f>IF('Checklist Parameters'!$H$60&lt;0.2,0.2,'Checklist Parameters'!$H$60)</f>
        <v>0.72</v>
      </c>
      <c r="T578" s="88">
        <f>IF($O578="",IF('Checklist District ID'!$C$43="Y",MAX($R578:$S578)*$I578,SUM($R578:$S578)*$I578),IF(O578&gt;0,Q578*S578))</f>
        <v>0</v>
      </c>
      <c r="U578" s="88">
        <f>IF(Q578&gt;0,((I578-T578)*'Formula Matrix'!$E$39),0)</f>
        <v>0</v>
      </c>
      <c r="V578" s="88">
        <f t="shared" si="51"/>
        <v>0</v>
      </c>
      <c r="W578" s="88">
        <f>IF(V578&gt;0,(V578*'Checklist Parameters'!$H$35),0)</f>
        <v>0</v>
      </c>
      <c r="X578" s="85">
        <f t="shared" si="52"/>
        <v>0</v>
      </c>
      <c r="Y578" s="148">
        <f>IF('Checklist Parameters'!$H$102&lt;&gt;"",(I578/43560)*'Checklist Parameters'!$H$102,"N/A")</f>
        <v>0</v>
      </c>
      <c r="Z578" s="154" t="str">
        <f>IF('Checklist Parameters'!$H$58&lt;&gt;"",((I578*'Checklist Parameters'!$H$58)*'Checklist Parameters'!$H$35)/1000,"N/A")</f>
        <v>N/A</v>
      </c>
      <c r="AA578" s="154">
        <f>IF('Checklist Parameters'!$H$101&lt;&gt;"",IFERROR(I578/'Checklist Parameters'!$H$101,0),"N/A")</f>
        <v>0</v>
      </c>
      <c r="AB578" s="148" t="str">
        <f>IF('Checklist Parameters'!$H$43&lt;&gt;"",(I578*'Checklist Parameters'!$H$43)/1000,"N/A")</f>
        <v>N/A</v>
      </c>
      <c r="AC578" s="85">
        <f>IF('Checklist Parameters'!$H$16="",$X578,IF(AND('Checklist Parameters'!$H$16&lt;$X578,'Checklist Parameters'!$H$16&gt;=3),'Checklist Parameters'!$H$16,IF(AND('Checklist Parameters'!$H$16&lt;$X578,'Checklist Parameters'!$H$16&lt;3),0,$X578)))</f>
        <v>0</v>
      </c>
      <c r="AD578" s="85" t="str">
        <f>IF(AND(I578&lt;'Checklist Parameters'!$H$22,$I578&lt;&gt;0),"Y","")</f>
        <v/>
      </c>
      <c r="AE578" s="85" t="str">
        <f>IF($AD578="Y",0,IF('Checklist Parameters'!$H$25="","&lt;no limit&gt;",ROUNDDOWN((($I578-'Checklist Parameters'!$H$24)/'Checklist Parameters'!$H$25)+1,0)))</f>
        <v>&lt;no limit&gt;</v>
      </c>
      <c r="AF578" s="174">
        <f t="shared" si="53"/>
        <v>0</v>
      </c>
      <c r="AG578" s="85">
        <f t="shared" si="48"/>
        <v>0</v>
      </c>
    </row>
    <row r="579" spans="1:33" ht="15">
      <c r="A579" s="393"/>
      <c r="B579" s="393"/>
      <c r="C579" s="393"/>
      <c r="D579" s="393"/>
      <c r="E579" s="393"/>
      <c r="F579" s="393"/>
      <c r="G579" s="393"/>
      <c r="H579" s="394"/>
      <c r="I579" s="394"/>
      <c r="J579" s="394"/>
      <c r="K579" s="394"/>
      <c r="L579" s="394"/>
      <c r="M579" s="394"/>
      <c r="N579" s="313">
        <f>IF(IF(I579&lt;'Checklist Parameters'!$H$22,0,($I579-$L579))&lt;0,0,IF(I579&lt;'Checklist Parameters'!$H$22,0,($I579-$L579)))</f>
        <v>0</v>
      </c>
      <c r="O579" s="394"/>
      <c r="P579" s="395"/>
      <c r="Q579" s="316">
        <f t="shared" si="49"/>
        <v>0</v>
      </c>
      <c r="R579" s="87">
        <f t="shared" si="50"/>
        <v>0</v>
      </c>
      <c r="S579" s="87">
        <f>IF('Checklist Parameters'!$H$60&lt;0.2,0.2,'Checklist Parameters'!$H$60)</f>
        <v>0.72</v>
      </c>
      <c r="T579" s="88">
        <f>IF($O579="",IF('Checklist District ID'!$C$43="Y",MAX($R579:$S579)*$I579,SUM($R579:$S579)*$I579),IF(O579&gt;0,Q579*S579))</f>
        <v>0</v>
      </c>
      <c r="U579" s="88">
        <f>IF(Q579&gt;0,((I579-T579)*'Formula Matrix'!$E$39),0)</f>
        <v>0</v>
      </c>
      <c r="V579" s="88">
        <f t="shared" si="51"/>
        <v>0</v>
      </c>
      <c r="W579" s="88">
        <f>IF(V579&gt;0,(V579*'Checklist Parameters'!$H$35),0)</f>
        <v>0</v>
      </c>
      <c r="X579" s="85">
        <f t="shared" si="52"/>
        <v>0</v>
      </c>
      <c r="Y579" s="148">
        <f>IF('Checklist Parameters'!$H$102&lt;&gt;"",(I579/43560)*'Checklist Parameters'!$H$102,"N/A")</f>
        <v>0</v>
      </c>
      <c r="Z579" s="154" t="str">
        <f>IF('Checklist Parameters'!$H$58&lt;&gt;"",((I579*'Checklist Parameters'!$H$58)*'Checklist Parameters'!$H$35)/1000,"N/A")</f>
        <v>N/A</v>
      </c>
      <c r="AA579" s="154">
        <f>IF('Checklist Parameters'!$H$101&lt;&gt;"",IFERROR(I579/'Checklist Parameters'!$H$101,0),"N/A")</f>
        <v>0</v>
      </c>
      <c r="AB579" s="148" t="str">
        <f>IF('Checklist Parameters'!$H$43&lt;&gt;"",(I579*'Checklist Parameters'!$H$43)/1000,"N/A")</f>
        <v>N/A</v>
      </c>
      <c r="AC579" s="85">
        <f>IF('Checklist Parameters'!$H$16="",$X579,IF(AND('Checklist Parameters'!$H$16&lt;$X579,'Checklist Parameters'!$H$16&gt;=3),'Checklist Parameters'!$H$16,IF(AND('Checklist Parameters'!$H$16&lt;$X579,'Checklist Parameters'!$H$16&lt;3),0,$X579)))</f>
        <v>0</v>
      </c>
      <c r="AD579" s="85" t="str">
        <f>IF(AND(I579&lt;'Checklist Parameters'!$H$22,$I579&lt;&gt;0),"Y","")</f>
        <v/>
      </c>
      <c r="AE579" s="85" t="str">
        <f>IF($AD579="Y",0,IF('Checklist Parameters'!$H$25="","&lt;no limit&gt;",ROUNDDOWN((($I579-'Checklist Parameters'!$H$24)/'Checklist Parameters'!$H$25)+1,0)))</f>
        <v>&lt;no limit&gt;</v>
      </c>
      <c r="AF579" s="174">
        <f t="shared" si="53"/>
        <v>0</v>
      </c>
      <c r="AG579" s="85">
        <f t="shared" si="48"/>
        <v>0</v>
      </c>
    </row>
    <row r="580" spans="1:33" ht="15">
      <c r="A580" s="393"/>
      <c r="B580" s="393"/>
      <c r="C580" s="393"/>
      <c r="D580" s="393"/>
      <c r="E580" s="393"/>
      <c r="F580" s="393"/>
      <c r="G580" s="393"/>
      <c r="H580" s="394"/>
      <c r="I580" s="394"/>
      <c r="J580" s="394"/>
      <c r="K580" s="394"/>
      <c r="L580" s="394"/>
      <c r="M580" s="394"/>
      <c r="N580" s="313">
        <f>IF(IF(I580&lt;'Checklist Parameters'!$H$22,0,($I580-$L580))&lt;0,0,IF(I580&lt;'Checklist Parameters'!$H$22,0,($I580-$L580)))</f>
        <v>0</v>
      </c>
      <c r="O580" s="394"/>
      <c r="P580" s="395"/>
      <c r="Q580" s="316">
        <f t="shared" si="49"/>
        <v>0</v>
      </c>
      <c r="R580" s="87">
        <f t="shared" si="50"/>
        <v>0</v>
      </c>
      <c r="S580" s="87">
        <f>IF('Checklist Parameters'!$H$60&lt;0.2,0.2,'Checklist Parameters'!$H$60)</f>
        <v>0.72</v>
      </c>
      <c r="T580" s="88">
        <f>IF($O580="",IF('Checklist District ID'!$C$43="Y",MAX($R580:$S580)*$I580,SUM($R580:$S580)*$I580),IF(O580&gt;0,Q580*S580))</f>
        <v>0</v>
      </c>
      <c r="U580" s="88">
        <f>IF(Q580&gt;0,((I580-T580)*'Formula Matrix'!$E$39),0)</f>
        <v>0</v>
      </c>
      <c r="V580" s="88">
        <f t="shared" si="51"/>
        <v>0</v>
      </c>
      <c r="W580" s="88">
        <f>IF(V580&gt;0,(V580*'Checklist Parameters'!$H$35),0)</f>
        <v>0</v>
      </c>
      <c r="X580" s="85">
        <f t="shared" si="52"/>
        <v>0</v>
      </c>
      <c r="Y580" s="148">
        <f>IF('Checklist Parameters'!$H$102&lt;&gt;"",(I580/43560)*'Checklist Parameters'!$H$102,"N/A")</f>
        <v>0</v>
      </c>
      <c r="Z580" s="154" t="str">
        <f>IF('Checklist Parameters'!$H$58&lt;&gt;"",((I580*'Checklist Parameters'!$H$58)*'Checklist Parameters'!$H$35)/1000,"N/A")</f>
        <v>N/A</v>
      </c>
      <c r="AA580" s="154">
        <f>IF('Checklist Parameters'!$H$101&lt;&gt;"",IFERROR(I580/'Checklist Parameters'!$H$101,0),"N/A")</f>
        <v>0</v>
      </c>
      <c r="AB580" s="148" t="str">
        <f>IF('Checklist Parameters'!$H$43&lt;&gt;"",(I580*'Checklist Parameters'!$H$43)/1000,"N/A")</f>
        <v>N/A</v>
      </c>
      <c r="AC580" s="85">
        <f>IF('Checklist Parameters'!$H$16="",$X580,IF(AND('Checklist Parameters'!$H$16&lt;$X580,'Checklist Parameters'!$H$16&gt;=3),'Checklist Parameters'!$H$16,IF(AND('Checklist Parameters'!$H$16&lt;$X580,'Checklist Parameters'!$H$16&lt;3),0,$X580)))</f>
        <v>0</v>
      </c>
      <c r="AD580" s="85" t="str">
        <f>IF(AND(I580&lt;'Checklist Parameters'!$H$22,$I580&lt;&gt;0),"Y","")</f>
        <v/>
      </c>
      <c r="AE580" s="85" t="str">
        <f>IF($AD580="Y",0,IF('Checklist Parameters'!$H$25="","&lt;no limit&gt;",ROUNDDOWN((($I580-'Checklist Parameters'!$H$24)/'Checklist Parameters'!$H$25)+1,0)))</f>
        <v>&lt;no limit&gt;</v>
      </c>
      <c r="AF580" s="174">
        <f t="shared" si="53"/>
        <v>0</v>
      </c>
      <c r="AG580" s="85">
        <f t="shared" si="48"/>
        <v>0</v>
      </c>
    </row>
    <row r="581" spans="1:33" ht="15">
      <c r="A581" s="393"/>
      <c r="B581" s="393"/>
      <c r="C581" s="393"/>
      <c r="D581" s="393"/>
      <c r="E581" s="393"/>
      <c r="F581" s="393"/>
      <c r="G581" s="393"/>
      <c r="H581" s="394"/>
      <c r="I581" s="394"/>
      <c r="J581" s="394"/>
      <c r="K581" s="394"/>
      <c r="L581" s="394"/>
      <c r="M581" s="394"/>
      <c r="N581" s="313">
        <f>IF(IF(I581&lt;'Checklist Parameters'!$H$22,0,($I581-$L581))&lt;0,0,IF(I581&lt;'Checklist Parameters'!$H$22,0,($I581-$L581)))</f>
        <v>0</v>
      </c>
      <c r="O581" s="394"/>
      <c r="P581" s="395"/>
      <c r="Q581" s="316">
        <f t="shared" si="49"/>
        <v>0</v>
      </c>
      <c r="R581" s="87">
        <f t="shared" si="50"/>
        <v>0</v>
      </c>
      <c r="S581" s="87">
        <f>IF('Checklist Parameters'!$H$60&lt;0.2,0.2,'Checklist Parameters'!$H$60)</f>
        <v>0.72</v>
      </c>
      <c r="T581" s="88">
        <f>IF($O581="",IF('Checklist District ID'!$C$43="Y",MAX($R581:$S581)*$I581,SUM($R581:$S581)*$I581),IF(O581&gt;0,Q581*S581))</f>
        <v>0</v>
      </c>
      <c r="U581" s="88">
        <f>IF(Q581&gt;0,((I581-T581)*'Formula Matrix'!$E$39),0)</f>
        <v>0</v>
      </c>
      <c r="V581" s="88">
        <f t="shared" si="51"/>
        <v>0</v>
      </c>
      <c r="W581" s="88">
        <f>IF(V581&gt;0,(V581*'Checklist Parameters'!$H$35),0)</f>
        <v>0</v>
      </c>
      <c r="X581" s="85">
        <f t="shared" si="52"/>
        <v>0</v>
      </c>
      <c r="Y581" s="148">
        <f>IF('Checklist Parameters'!$H$102&lt;&gt;"",(I581/43560)*'Checklist Parameters'!$H$102,"N/A")</f>
        <v>0</v>
      </c>
      <c r="Z581" s="154" t="str">
        <f>IF('Checklist Parameters'!$H$58&lt;&gt;"",((I581*'Checklist Parameters'!$H$58)*'Checklist Parameters'!$H$35)/1000,"N/A")</f>
        <v>N/A</v>
      </c>
      <c r="AA581" s="154">
        <f>IF('Checklist Parameters'!$H$101&lt;&gt;"",IFERROR(I581/'Checklist Parameters'!$H$101,0),"N/A")</f>
        <v>0</v>
      </c>
      <c r="AB581" s="148" t="str">
        <f>IF('Checklist Parameters'!$H$43&lt;&gt;"",(I581*'Checklist Parameters'!$H$43)/1000,"N/A")</f>
        <v>N/A</v>
      </c>
      <c r="AC581" s="85">
        <f>IF('Checklist Parameters'!$H$16="",$X581,IF(AND('Checklist Parameters'!$H$16&lt;$X581,'Checklist Parameters'!$H$16&gt;=3),'Checklist Parameters'!$H$16,IF(AND('Checklist Parameters'!$H$16&lt;$X581,'Checklist Parameters'!$H$16&lt;3),0,$X581)))</f>
        <v>0</v>
      </c>
      <c r="AD581" s="85" t="str">
        <f>IF(AND(I581&lt;'Checklist Parameters'!$H$22,$I581&lt;&gt;0),"Y","")</f>
        <v/>
      </c>
      <c r="AE581" s="85" t="str">
        <f>IF($AD581="Y",0,IF('Checklist Parameters'!$H$25="","&lt;no limit&gt;",ROUNDDOWN((($I581-'Checklist Parameters'!$H$24)/'Checklist Parameters'!$H$25)+1,0)))</f>
        <v>&lt;no limit&gt;</v>
      </c>
      <c r="AF581" s="174">
        <f t="shared" si="53"/>
        <v>0</v>
      </c>
      <c r="AG581" s="85">
        <f t="shared" si="48"/>
        <v>0</v>
      </c>
    </row>
    <row r="582" spans="1:33" ht="15">
      <c r="A582" s="393"/>
      <c r="B582" s="393"/>
      <c r="C582" s="393"/>
      <c r="D582" s="393"/>
      <c r="E582" s="393"/>
      <c r="F582" s="393"/>
      <c r="G582" s="393"/>
      <c r="H582" s="394"/>
      <c r="I582" s="394"/>
      <c r="J582" s="394"/>
      <c r="K582" s="394"/>
      <c r="L582" s="394"/>
      <c r="M582" s="394"/>
      <c r="N582" s="313">
        <f>IF(IF(I582&lt;'Checklist Parameters'!$H$22,0,($I582-$L582))&lt;0,0,IF(I582&lt;'Checklist Parameters'!$H$22,0,($I582-$L582)))</f>
        <v>0</v>
      </c>
      <c r="O582" s="394"/>
      <c r="P582" s="395"/>
      <c r="Q582" s="316">
        <f t="shared" si="49"/>
        <v>0</v>
      </c>
      <c r="R582" s="87">
        <f t="shared" si="50"/>
        <v>0</v>
      </c>
      <c r="S582" s="87">
        <f>IF('Checklist Parameters'!$H$60&lt;0.2,0.2,'Checklist Parameters'!$H$60)</f>
        <v>0.72</v>
      </c>
      <c r="T582" s="88">
        <f>IF($O582="",IF('Checklist District ID'!$C$43="Y",MAX($R582:$S582)*$I582,SUM($R582:$S582)*$I582),IF(O582&gt;0,Q582*S582))</f>
        <v>0</v>
      </c>
      <c r="U582" s="88">
        <f>IF(Q582&gt;0,((I582-T582)*'Formula Matrix'!$E$39),0)</f>
        <v>0</v>
      </c>
      <c r="V582" s="88">
        <f t="shared" si="51"/>
        <v>0</v>
      </c>
      <c r="W582" s="88">
        <f>IF(V582&gt;0,(V582*'Checklist Parameters'!$H$35),0)</f>
        <v>0</v>
      </c>
      <c r="X582" s="85">
        <f t="shared" si="52"/>
        <v>0</v>
      </c>
      <c r="Y582" s="148">
        <f>IF('Checklist Parameters'!$H$102&lt;&gt;"",(I582/43560)*'Checklist Parameters'!$H$102,"N/A")</f>
        <v>0</v>
      </c>
      <c r="Z582" s="154" t="str">
        <f>IF('Checklist Parameters'!$H$58&lt;&gt;"",((I582*'Checklist Parameters'!$H$58)*'Checklist Parameters'!$H$35)/1000,"N/A")</f>
        <v>N/A</v>
      </c>
      <c r="AA582" s="154">
        <f>IF('Checklist Parameters'!$H$101&lt;&gt;"",IFERROR(I582/'Checklist Parameters'!$H$101,0),"N/A")</f>
        <v>0</v>
      </c>
      <c r="AB582" s="148" t="str">
        <f>IF('Checklist Parameters'!$H$43&lt;&gt;"",(I582*'Checklist Parameters'!$H$43)/1000,"N/A")</f>
        <v>N/A</v>
      </c>
      <c r="AC582" s="85">
        <f>IF('Checklist Parameters'!$H$16="",$X582,IF(AND('Checklist Parameters'!$H$16&lt;$X582,'Checklist Parameters'!$H$16&gt;=3),'Checklist Parameters'!$H$16,IF(AND('Checklist Parameters'!$H$16&lt;$X582,'Checklist Parameters'!$H$16&lt;3),0,$X582)))</f>
        <v>0</v>
      </c>
      <c r="AD582" s="85" t="str">
        <f>IF(AND(I582&lt;'Checklist Parameters'!$H$22,$I582&lt;&gt;0),"Y","")</f>
        <v/>
      </c>
      <c r="AE582" s="85" t="str">
        <f>IF($AD582="Y",0,IF('Checklist Parameters'!$H$25="","&lt;no limit&gt;",ROUNDDOWN((($I582-'Checklist Parameters'!$H$24)/'Checklist Parameters'!$H$25)+1,0)))</f>
        <v>&lt;no limit&gt;</v>
      </c>
      <c r="AF582" s="174">
        <f t="shared" si="53"/>
        <v>0</v>
      </c>
      <c r="AG582" s="85">
        <f t="shared" si="48"/>
        <v>0</v>
      </c>
    </row>
    <row r="583" spans="1:33" ht="15">
      <c r="A583" s="393"/>
      <c r="B583" s="393"/>
      <c r="C583" s="393"/>
      <c r="D583" s="393"/>
      <c r="E583" s="393"/>
      <c r="F583" s="393"/>
      <c r="G583" s="393"/>
      <c r="H583" s="394"/>
      <c r="I583" s="394"/>
      <c r="J583" s="394"/>
      <c r="K583" s="394"/>
      <c r="L583" s="394"/>
      <c r="M583" s="394"/>
      <c r="N583" s="313">
        <f>IF(IF(I583&lt;'Checklist Parameters'!$H$22,0,($I583-$L583))&lt;0,0,IF(I583&lt;'Checklist Parameters'!$H$22,0,($I583-$L583)))</f>
        <v>0</v>
      </c>
      <c r="O583" s="394"/>
      <c r="P583" s="395"/>
      <c r="Q583" s="316">
        <f t="shared" si="49"/>
        <v>0</v>
      </c>
      <c r="R583" s="87">
        <f t="shared" si="50"/>
        <v>0</v>
      </c>
      <c r="S583" s="87">
        <f>IF('Checklist Parameters'!$H$60&lt;0.2,0.2,'Checklist Parameters'!$H$60)</f>
        <v>0.72</v>
      </c>
      <c r="T583" s="88">
        <f>IF($O583="",IF('Checklist District ID'!$C$43="Y",MAX($R583:$S583)*$I583,SUM($R583:$S583)*$I583),IF(O583&gt;0,Q583*S583))</f>
        <v>0</v>
      </c>
      <c r="U583" s="88">
        <f>IF(Q583&gt;0,((I583-T583)*'Formula Matrix'!$E$39),0)</f>
        <v>0</v>
      </c>
      <c r="V583" s="88">
        <f t="shared" si="51"/>
        <v>0</v>
      </c>
      <c r="W583" s="88">
        <f>IF(V583&gt;0,(V583*'Checklist Parameters'!$H$35),0)</f>
        <v>0</v>
      </c>
      <c r="X583" s="85">
        <f t="shared" si="52"/>
        <v>0</v>
      </c>
      <c r="Y583" s="148">
        <f>IF('Checklist Parameters'!$H$102&lt;&gt;"",(I583/43560)*'Checklist Parameters'!$H$102,"N/A")</f>
        <v>0</v>
      </c>
      <c r="Z583" s="154" t="str">
        <f>IF('Checklist Parameters'!$H$58&lt;&gt;"",((I583*'Checklist Parameters'!$H$58)*'Checklist Parameters'!$H$35)/1000,"N/A")</f>
        <v>N/A</v>
      </c>
      <c r="AA583" s="154">
        <f>IF('Checklist Parameters'!$H$101&lt;&gt;"",IFERROR(I583/'Checklist Parameters'!$H$101,0),"N/A")</f>
        <v>0</v>
      </c>
      <c r="AB583" s="148" t="str">
        <f>IF('Checklist Parameters'!$H$43&lt;&gt;"",(I583*'Checklist Parameters'!$H$43)/1000,"N/A")</f>
        <v>N/A</v>
      </c>
      <c r="AC583" s="85">
        <f>IF('Checklist Parameters'!$H$16="",$X583,IF(AND('Checklist Parameters'!$H$16&lt;$X583,'Checklist Parameters'!$H$16&gt;=3),'Checklist Parameters'!$H$16,IF(AND('Checklist Parameters'!$H$16&lt;$X583,'Checklist Parameters'!$H$16&lt;3),0,$X583)))</f>
        <v>0</v>
      </c>
      <c r="AD583" s="85" t="str">
        <f>IF(AND(I583&lt;'Checklist Parameters'!$H$22,$I583&lt;&gt;0),"Y","")</f>
        <v/>
      </c>
      <c r="AE583" s="85" t="str">
        <f>IF($AD583="Y",0,IF('Checklist Parameters'!$H$25="","&lt;no limit&gt;",ROUNDDOWN((($I583-'Checklist Parameters'!$H$24)/'Checklist Parameters'!$H$25)+1,0)))</f>
        <v>&lt;no limit&gt;</v>
      </c>
      <c r="AF583" s="174">
        <f t="shared" si="53"/>
        <v>0</v>
      </c>
      <c r="AG583" s="85">
        <f t="shared" si="48"/>
        <v>0</v>
      </c>
    </row>
    <row r="584" spans="1:33" ht="15">
      <c r="A584" s="393"/>
      <c r="B584" s="393"/>
      <c r="C584" s="393"/>
      <c r="D584" s="393"/>
      <c r="E584" s="393"/>
      <c r="F584" s="393"/>
      <c r="G584" s="393"/>
      <c r="H584" s="394"/>
      <c r="I584" s="394"/>
      <c r="J584" s="394"/>
      <c r="K584" s="394"/>
      <c r="L584" s="394"/>
      <c r="M584" s="394"/>
      <c r="N584" s="313">
        <f>IF(IF(I584&lt;'Checklist Parameters'!$H$22,0,($I584-$L584))&lt;0,0,IF(I584&lt;'Checklist Parameters'!$H$22,0,($I584-$L584)))</f>
        <v>0</v>
      </c>
      <c r="O584" s="394"/>
      <c r="P584" s="395"/>
      <c r="Q584" s="316">
        <f t="shared" si="49"/>
        <v>0</v>
      </c>
      <c r="R584" s="87">
        <f t="shared" si="50"/>
        <v>0</v>
      </c>
      <c r="S584" s="87">
        <f>IF('Checklist Parameters'!$H$60&lt;0.2,0.2,'Checklist Parameters'!$H$60)</f>
        <v>0.72</v>
      </c>
      <c r="T584" s="88">
        <f>IF($O584="",IF('Checklist District ID'!$C$43="Y",MAX($R584:$S584)*$I584,SUM($R584:$S584)*$I584),IF(O584&gt;0,Q584*S584))</f>
        <v>0</v>
      </c>
      <c r="U584" s="88">
        <f>IF(Q584&gt;0,((I584-T584)*'Formula Matrix'!$E$39),0)</f>
        <v>0</v>
      </c>
      <c r="V584" s="88">
        <f t="shared" si="51"/>
        <v>0</v>
      </c>
      <c r="W584" s="88">
        <f>IF(V584&gt;0,(V584*'Checklist Parameters'!$H$35),0)</f>
        <v>0</v>
      </c>
      <c r="X584" s="85">
        <f t="shared" si="52"/>
        <v>0</v>
      </c>
      <c r="Y584" s="148">
        <f>IF('Checklist Parameters'!$H$102&lt;&gt;"",(I584/43560)*'Checklist Parameters'!$H$102,"N/A")</f>
        <v>0</v>
      </c>
      <c r="Z584" s="154" t="str">
        <f>IF('Checklist Parameters'!$H$58&lt;&gt;"",((I584*'Checklist Parameters'!$H$58)*'Checklist Parameters'!$H$35)/1000,"N/A")</f>
        <v>N/A</v>
      </c>
      <c r="AA584" s="154">
        <f>IF('Checklist Parameters'!$H$101&lt;&gt;"",IFERROR(I584/'Checklist Parameters'!$H$101,0),"N/A")</f>
        <v>0</v>
      </c>
      <c r="AB584" s="148" t="str">
        <f>IF('Checklist Parameters'!$H$43&lt;&gt;"",(I584*'Checklist Parameters'!$H$43)/1000,"N/A")</f>
        <v>N/A</v>
      </c>
      <c r="AC584" s="85">
        <f>IF('Checklist Parameters'!$H$16="",$X584,IF(AND('Checklist Parameters'!$H$16&lt;$X584,'Checklist Parameters'!$H$16&gt;=3),'Checklist Parameters'!$H$16,IF(AND('Checklist Parameters'!$H$16&lt;$X584,'Checklist Parameters'!$H$16&lt;3),0,$X584)))</f>
        <v>0</v>
      </c>
      <c r="AD584" s="85" t="str">
        <f>IF(AND(I584&lt;'Checklist Parameters'!$H$22,$I584&lt;&gt;0),"Y","")</f>
        <v/>
      </c>
      <c r="AE584" s="85" t="str">
        <f>IF($AD584="Y",0,IF('Checklist Parameters'!$H$25="","&lt;no limit&gt;",ROUNDDOWN((($I584-'Checklist Parameters'!$H$24)/'Checklist Parameters'!$H$25)+1,0)))</f>
        <v>&lt;no limit&gt;</v>
      </c>
      <c r="AF584" s="174">
        <f t="shared" si="53"/>
        <v>0</v>
      </c>
      <c r="AG584" s="85">
        <f t="shared" si="48"/>
        <v>0</v>
      </c>
    </row>
    <row r="585" spans="1:33" ht="15">
      <c r="A585" s="393"/>
      <c r="B585" s="393"/>
      <c r="C585" s="393"/>
      <c r="D585" s="393"/>
      <c r="E585" s="393"/>
      <c r="F585" s="393"/>
      <c r="G585" s="393"/>
      <c r="H585" s="394"/>
      <c r="I585" s="394"/>
      <c r="J585" s="394"/>
      <c r="K585" s="394"/>
      <c r="L585" s="394"/>
      <c r="M585" s="394"/>
      <c r="N585" s="313">
        <f>IF(IF(I585&lt;'Checklist Parameters'!$H$22,0,($I585-$L585))&lt;0,0,IF(I585&lt;'Checklist Parameters'!$H$22,0,($I585-$L585)))</f>
        <v>0</v>
      </c>
      <c r="O585" s="394"/>
      <c r="P585" s="395"/>
      <c r="Q585" s="316">
        <f t="shared" si="49"/>
        <v>0</v>
      </c>
      <c r="R585" s="87">
        <f t="shared" si="50"/>
        <v>0</v>
      </c>
      <c r="S585" s="87">
        <f>IF('Checklist Parameters'!$H$60&lt;0.2,0.2,'Checklist Parameters'!$H$60)</f>
        <v>0.72</v>
      </c>
      <c r="T585" s="88">
        <f>IF($O585="",IF('Checklist District ID'!$C$43="Y",MAX($R585:$S585)*$I585,SUM($R585:$S585)*$I585),IF(O585&gt;0,Q585*S585))</f>
        <v>0</v>
      </c>
      <c r="U585" s="88">
        <f>IF(Q585&gt;0,((I585-T585)*'Formula Matrix'!$E$39),0)</f>
        <v>0</v>
      </c>
      <c r="V585" s="88">
        <f t="shared" si="51"/>
        <v>0</v>
      </c>
      <c r="W585" s="88">
        <f>IF(V585&gt;0,(V585*'Checklist Parameters'!$H$35),0)</f>
        <v>0</v>
      </c>
      <c r="X585" s="85">
        <f t="shared" si="52"/>
        <v>0</v>
      </c>
      <c r="Y585" s="148">
        <f>IF('Checklist Parameters'!$H$102&lt;&gt;"",(I585/43560)*'Checklist Parameters'!$H$102,"N/A")</f>
        <v>0</v>
      </c>
      <c r="Z585" s="154" t="str">
        <f>IF('Checklist Parameters'!$H$58&lt;&gt;"",((I585*'Checklist Parameters'!$H$58)*'Checklist Parameters'!$H$35)/1000,"N/A")</f>
        <v>N/A</v>
      </c>
      <c r="AA585" s="154">
        <f>IF('Checklist Parameters'!$H$101&lt;&gt;"",IFERROR(I585/'Checklist Parameters'!$H$101,0),"N/A")</f>
        <v>0</v>
      </c>
      <c r="AB585" s="148" t="str">
        <f>IF('Checklist Parameters'!$H$43&lt;&gt;"",(I585*'Checklist Parameters'!$H$43)/1000,"N/A")</f>
        <v>N/A</v>
      </c>
      <c r="AC585" s="85">
        <f>IF('Checklist Parameters'!$H$16="",$X585,IF(AND('Checklist Parameters'!$H$16&lt;$X585,'Checklist Parameters'!$H$16&gt;=3),'Checklist Parameters'!$H$16,IF(AND('Checklist Parameters'!$H$16&lt;$X585,'Checklist Parameters'!$H$16&lt;3),0,$X585)))</f>
        <v>0</v>
      </c>
      <c r="AD585" s="85" t="str">
        <f>IF(AND(I585&lt;'Checklist Parameters'!$H$22,$I585&lt;&gt;0),"Y","")</f>
        <v/>
      </c>
      <c r="AE585" s="85" t="str">
        <f>IF($AD585="Y",0,IF('Checklist Parameters'!$H$25="","&lt;no limit&gt;",ROUNDDOWN((($I585-'Checklist Parameters'!$H$24)/'Checklist Parameters'!$H$25)+1,0)))</f>
        <v>&lt;no limit&gt;</v>
      </c>
      <c r="AF585" s="174">
        <f t="shared" si="53"/>
        <v>0</v>
      </c>
      <c r="AG585" s="85">
        <f t="shared" si="48"/>
        <v>0</v>
      </c>
    </row>
    <row r="586" spans="1:33" ht="15">
      <c r="A586" s="393"/>
      <c r="B586" s="393"/>
      <c r="C586" s="393"/>
      <c r="D586" s="393"/>
      <c r="E586" s="393"/>
      <c r="F586" s="393"/>
      <c r="G586" s="393"/>
      <c r="H586" s="394"/>
      <c r="I586" s="394"/>
      <c r="J586" s="394"/>
      <c r="K586" s="394"/>
      <c r="L586" s="394"/>
      <c r="M586" s="394"/>
      <c r="N586" s="313">
        <f>IF(IF(I586&lt;'Checklist Parameters'!$H$22,0,($I586-$L586))&lt;0,0,IF(I586&lt;'Checklist Parameters'!$H$22,0,($I586-$L586)))</f>
        <v>0</v>
      </c>
      <c r="O586" s="394"/>
      <c r="P586" s="395"/>
      <c r="Q586" s="316">
        <f t="shared" si="49"/>
        <v>0</v>
      </c>
      <c r="R586" s="87">
        <f t="shared" si="50"/>
        <v>0</v>
      </c>
      <c r="S586" s="87">
        <f>IF('Checklist Parameters'!$H$60&lt;0.2,0.2,'Checklist Parameters'!$H$60)</f>
        <v>0.72</v>
      </c>
      <c r="T586" s="88">
        <f>IF($O586="",IF('Checklist District ID'!$C$43="Y",MAX($R586:$S586)*$I586,SUM($R586:$S586)*$I586),IF(O586&gt;0,Q586*S586))</f>
        <v>0</v>
      </c>
      <c r="U586" s="88">
        <f>IF(Q586&gt;0,((I586-T586)*'Formula Matrix'!$E$39),0)</f>
        <v>0</v>
      </c>
      <c r="V586" s="88">
        <f t="shared" si="51"/>
        <v>0</v>
      </c>
      <c r="W586" s="88">
        <f>IF(V586&gt;0,(V586*'Checklist Parameters'!$H$35),0)</f>
        <v>0</v>
      </c>
      <c r="X586" s="85">
        <f t="shared" si="52"/>
        <v>0</v>
      </c>
      <c r="Y586" s="148">
        <f>IF('Checklist Parameters'!$H$102&lt;&gt;"",(I586/43560)*'Checklist Parameters'!$H$102,"N/A")</f>
        <v>0</v>
      </c>
      <c r="Z586" s="154" t="str">
        <f>IF('Checklist Parameters'!$H$58&lt;&gt;"",((I586*'Checklist Parameters'!$H$58)*'Checklist Parameters'!$H$35)/1000,"N/A")</f>
        <v>N/A</v>
      </c>
      <c r="AA586" s="154">
        <f>IF('Checklist Parameters'!$H$101&lt;&gt;"",IFERROR(I586/'Checklist Parameters'!$H$101,0),"N/A")</f>
        <v>0</v>
      </c>
      <c r="AB586" s="148" t="str">
        <f>IF('Checklist Parameters'!$H$43&lt;&gt;"",(I586*'Checklist Parameters'!$H$43)/1000,"N/A")</f>
        <v>N/A</v>
      </c>
      <c r="AC586" s="85">
        <f>IF('Checklist Parameters'!$H$16="",$X586,IF(AND('Checklist Parameters'!$H$16&lt;$X586,'Checklist Parameters'!$H$16&gt;=3),'Checklist Parameters'!$H$16,IF(AND('Checklist Parameters'!$H$16&lt;$X586,'Checklist Parameters'!$H$16&lt;3),0,$X586)))</f>
        <v>0</v>
      </c>
      <c r="AD586" s="85" t="str">
        <f>IF(AND(I586&lt;'Checklist Parameters'!$H$22,$I586&lt;&gt;0),"Y","")</f>
        <v/>
      </c>
      <c r="AE586" s="85" t="str">
        <f>IF($AD586="Y",0,IF('Checklist Parameters'!$H$25="","&lt;no limit&gt;",ROUNDDOWN((($I586-'Checklist Parameters'!$H$24)/'Checklist Parameters'!$H$25)+1,0)))</f>
        <v>&lt;no limit&gt;</v>
      </c>
      <c r="AF586" s="174">
        <f t="shared" si="53"/>
        <v>0</v>
      </c>
      <c r="AG586" s="85">
        <f t="shared" si="48"/>
        <v>0</v>
      </c>
    </row>
    <row r="587" spans="1:33" ht="15">
      <c r="A587" s="393"/>
      <c r="B587" s="393"/>
      <c r="C587" s="393"/>
      <c r="D587" s="393"/>
      <c r="E587" s="393"/>
      <c r="F587" s="393"/>
      <c r="G587" s="393"/>
      <c r="H587" s="394"/>
      <c r="I587" s="394"/>
      <c r="J587" s="394"/>
      <c r="K587" s="394"/>
      <c r="L587" s="394"/>
      <c r="M587" s="394"/>
      <c r="N587" s="313">
        <f>IF(IF(I587&lt;'Checklist Parameters'!$H$22,0,($I587-$L587))&lt;0,0,IF(I587&lt;'Checklist Parameters'!$H$22,0,($I587-$L587)))</f>
        <v>0</v>
      </c>
      <c r="O587" s="394"/>
      <c r="P587" s="395"/>
      <c r="Q587" s="316">
        <f t="shared" si="49"/>
        <v>0</v>
      </c>
      <c r="R587" s="87">
        <f t="shared" si="50"/>
        <v>0</v>
      </c>
      <c r="S587" s="87">
        <f>IF('Checklist Parameters'!$H$60&lt;0.2,0.2,'Checklist Parameters'!$H$60)</f>
        <v>0.72</v>
      </c>
      <c r="T587" s="88">
        <f>IF($O587="",IF('Checklist District ID'!$C$43="Y",MAX($R587:$S587)*$I587,SUM($R587:$S587)*$I587),IF(O587&gt;0,Q587*S587))</f>
        <v>0</v>
      </c>
      <c r="U587" s="88">
        <f>IF(Q587&gt;0,((I587-T587)*'Formula Matrix'!$E$39),0)</f>
        <v>0</v>
      </c>
      <c r="V587" s="88">
        <f t="shared" si="51"/>
        <v>0</v>
      </c>
      <c r="W587" s="88">
        <f>IF(V587&gt;0,(V587*'Checklist Parameters'!$H$35),0)</f>
        <v>0</v>
      </c>
      <c r="X587" s="85">
        <f t="shared" si="52"/>
        <v>0</v>
      </c>
      <c r="Y587" s="148">
        <f>IF('Checklist Parameters'!$H$102&lt;&gt;"",(I587/43560)*'Checklist Parameters'!$H$102,"N/A")</f>
        <v>0</v>
      </c>
      <c r="Z587" s="154" t="str">
        <f>IF('Checklist Parameters'!$H$58&lt;&gt;"",((I587*'Checklist Parameters'!$H$58)*'Checklist Parameters'!$H$35)/1000,"N/A")</f>
        <v>N/A</v>
      </c>
      <c r="AA587" s="154">
        <f>IF('Checklist Parameters'!$H$101&lt;&gt;"",IFERROR(I587/'Checklist Parameters'!$H$101,0),"N/A")</f>
        <v>0</v>
      </c>
      <c r="AB587" s="148" t="str">
        <f>IF('Checklist Parameters'!$H$43&lt;&gt;"",(I587*'Checklist Parameters'!$H$43)/1000,"N/A")</f>
        <v>N/A</v>
      </c>
      <c r="AC587" s="85">
        <f>IF('Checklist Parameters'!$H$16="",$X587,IF(AND('Checklist Parameters'!$H$16&lt;$X587,'Checklist Parameters'!$H$16&gt;=3),'Checklist Parameters'!$H$16,IF(AND('Checklist Parameters'!$H$16&lt;$X587,'Checklist Parameters'!$H$16&lt;3),0,$X587)))</f>
        <v>0</v>
      </c>
      <c r="AD587" s="85" t="str">
        <f>IF(AND(I587&lt;'Checklist Parameters'!$H$22,$I587&lt;&gt;0),"Y","")</f>
        <v/>
      </c>
      <c r="AE587" s="85" t="str">
        <f>IF($AD587="Y",0,IF('Checklist Parameters'!$H$25="","&lt;no limit&gt;",ROUNDDOWN((($I587-'Checklist Parameters'!$H$24)/'Checklist Parameters'!$H$25)+1,0)))</f>
        <v>&lt;no limit&gt;</v>
      </c>
      <c r="AF587" s="174">
        <f t="shared" si="53"/>
        <v>0</v>
      </c>
      <c r="AG587" s="85">
        <f t="shared" si="48"/>
        <v>0</v>
      </c>
    </row>
    <row r="588" spans="1:33" ht="15">
      <c r="A588" s="393"/>
      <c r="B588" s="393"/>
      <c r="C588" s="393"/>
      <c r="D588" s="393"/>
      <c r="E588" s="393"/>
      <c r="F588" s="393"/>
      <c r="G588" s="393"/>
      <c r="H588" s="394"/>
      <c r="I588" s="394"/>
      <c r="J588" s="394"/>
      <c r="K588" s="394"/>
      <c r="L588" s="394"/>
      <c r="M588" s="394"/>
      <c r="N588" s="313">
        <f>IF(IF(I588&lt;'Checklist Parameters'!$H$22,0,($I588-$L588))&lt;0,0,IF(I588&lt;'Checklist Parameters'!$H$22,0,($I588-$L588)))</f>
        <v>0</v>
      </c>
      <c r="O588" s="394"/>
      <c r="P588" s="395"/>
      <c r="Q588" s="316">
        <f t="shared" si="49"/>
        <v>0</v>
      </c>
      <c r="R588" s="87">
        <f t="shared" si="50"/>
        <v>0</v>
      </c>
      <c r="S588" s="87">
        <f>IF('Checklist Parameters'!$H$60&lt;0.2,0.2,'Checklist Parameters'!$H$60)</f>
        <v>0.72</v>
      </c>
      <c r="T588" s="88">
        <f>IF($O588="",IF('Checklist District ID'!$C$43="Y",MAX($R588:$S588)*$I588,SUM($R588:$S588)*$I588),IF(O588&gt;0,Q588*S588))</f>
        <v>0</v>
      </c>
      <c r="U588" s="88">
        <f>IF(Q588&gt;0,((I588-T588)*'Formula Matrix'!$E$39),0)</f>
        <v>0</v>
      </c>
      <c r="V588" s="88">
        <f t="shared" si="51"/>
        <v>0</v>
      </c>
      <c r="W588" s="88">
        <f>IF(V588&gt;0,(V588*'Checklist Parameters'!$H$35),0)</f>
        <v>0</v>
      </c>
      <c r="X588" s="85">
        <f t="shared" si="52"/>
        <v>0</v>
      </c>
      <c r="Y588" s="148">
        <f>IF('Checklist Parameters'!$H$102&lt;&gt;"",(I588/43560)*'Checklist Parameters'!$H$102,"N/A")</f>
        <v>0</v>
      </c>
      <c r="Z588" s="154" t="str">
        <f>IF('Checklist Parameters'!$H$58&lt;&gt;"",((I588*'Checklist Parameters'!$H$58)*'Checklist Parameters'!$H$35)/1000,"N/A")</f>
        <v>N/A</v>
      </c>
      <c r="AA588" s="154">
        <f>IF('Checklist Parameters'!$H$101&lt;&gt;"",IFERROR(I588/'Checklist Parameters'!$H$101,0),"N/A")</f>
        <v>0</v>
      </c>
      <c r="AB588" s="148" t="str">
        <f>IF('Checklist Parameters'!$H$43&lt;&gt;"",(I588*'Checklist Parameters'!$H$43)/1000,"N/A")</f>
        <v>N/A</v>
      </c>
      <c r="AC588" s="85">
        <f>IF('Checklist Parameters'!$H$16="",$X588,IF(AND('Checklist Parameters'!$H$16&lt;$X588,'Checklist Parameters'!$H$16&gt;=3),'Checklist Parameters'!$H$16,IF(AND('Checklist Parameters'!$H$16&lt;$X588,'Checklist Parameters'!$H$16&lt;3),0,$X588)))</f>
        <v>0</v>
      </c>
      <c r="AD588" s="85" t="str">
        <f>IF(AND(I588&lt;'Checklist Parameters'!$H$22,$I588&lt;&gt;0),"Y","")</f>
        <v/>
      </c>
      <c r="AE588" s="85" t="str">
        <f>IF($AD588="Y",0,IF('Checklist Parameters'!$H$25="","&lt;no limit&gt;",ROUNDDOWN((($I588-'Checklist Parameters'!$H$24)/'Checklist Parameters'!$H$25)+1,0)))</f>
        <v>&lt;no limit&gt;</v>
      </c>
      <c r="AF588" s="174">
        <f t="shared" si="53"/>
        <v>0</v>
      </c>
      <c r="AG588" s="85">
        <f t="shared" si="48"/>
        <v>0</v>
      </c>
    </row>
    <row r="589" spans="1:33" ht="15">
      <c r="A589" s="393"/>
      <c r="B589" s="393"/>
      <c r="C589" s="393"/>
      <c r="D589" s="393"/>
      <c r="E589" s="393"/>
      <c r="F589" s="393"/>
      <c r="G589" s="393"/>
      <c r="H589" s="394"/>
      <c r="I589" s="394"/>
      <c r="J589" s="394"/>
      <c r="K589" s="394"/>
      <c r="L589" s="394"/>
      <c r="M589" s="394"/>
      <c r="N589" s="313">
        <f>IF(IF(I589&lt;'Checklist Parameters'!$H$22,0,($I589-$L589))&lt;0,0,IF(I589&lt;'Checklist Parameters'!$H$22,0,($I589-$L589)))</f>
        <v>0</v>
      </c>
      <c r="O589" s="394"/>
      <c r="P589" s="395"/>
      <c r="Q589" s="316">
        <f t="shared" si="49"/>
        <v>0</v>
      </c>
      <c r="R589" s="87">
        <f t="shared" si="50"/>
        <v>0</v>
      </c>
      <c r="S589" s="87">
        <f>IF('Checklist Parameters'!$H$60&lt;0.2,0.2,'Checklist Parameters'!$H$60)</f>
        <v>0.72</v>
      </c>
      <c r="T589" s="88">
        <f>IF($O589="",IF('Checklist District ID'!$C$43="Y",MAX($R589:$S589)*$I589,SUM($R589:$S589)*$I589),IF(O589&gt;0,Q589*S589))</f>
        <v>0</v>
      </c>
      <c r="U589" s="88">
        <f>IF(Q589&gt;0,((I589-T589)*'Formula Matrix'!$E$39),0)</f>
        <v>0</v>
      </c>
      <c r="V589" s="88">
        <f t="shared" si="51"/>
        <v>0</v>
      </c>
      <c r="W589" s="88">
        <f>IF(V589&gt;0,(V589*'Checklist Parameters'!$H$35),0)</f>
        <v>0</v>
      </c>
      <c r="X589" s="85">
        <f t="shared" si="52"/>
        <v>0</v>
      </c>
      <c r="Y589" s="148">
        <f>IF('Checklist Parameters'!$H$102&lt;&gt;"",(I589/43560)*'Checklist Parameters'!$H$102,"N/A")</f>
        <v>0</v>
      </c>
      <c r="Z589" s="154" t="str">
        <f>IF('Checklist Parameters'!$H$58&lt;&gt;"",((I589*'Checklist Parameters'!$H$58)*'Checklist Parameters'!$H$35)/1000,"N/A")</f>
        <v>N/A</v>
      </c>
      <c r="AA589" s="154">
        <f>IF('Checklist Parameters'!$H$101&lt;&gt;"",IFERROR(I589/'Checklist Parameters'!$H$101,0),"N/A")</f>
        <v>0</v>
      </c>
      <c r="AB589" s="148" t="str">
        <f>IF('Checklist Parameters'!$H$43&lt;&gt;"",(I589*'Checklist Parameters'!$H$43)/1000,"N/A")</f>
        <v>N/A</v>
      </c>
      <c r="AC589" s="85">
        <f>IF('Checklist Parameters'!$H$16="",$X589,IF(AND('Checklist Parameters'!$H$16&lt;$X589,'Checklist Parameters'!$H$16&gt;=3),'Checklist Parameters'!$H$16,IF(AND('Checklist Parameters'!$H$16&lt;$X589,'Checklist Parameters'!$H$16&lt;3),0,$X589)))</f>
        <v>0</v>
      </c>
      <c r="AD589" s="85" t="str">
        <f>IF(AND(I589&lt;'Checklist Parameters'!$H$22,$I589&lt;&gt;0),"Y","")</f>
        <v/>
      </c>
      <c r="AE589" s="85" t="str">
        <f>IF($AD589="Y",0,IF('Checklist Parameters'!$H$25="","&lt;no limit&gt;",ROUNDDOWN((($I589-'Checklist Parameters'!$H$24)/'Checklist Parameters'!$H$25)+1,0)))</f>
        <v>&lt;no limit&gt;</v>
      </c>
      <c r="AF589" s="174">
        <f t="shared" si="53"/>
        <v>0</v>
      </c>
      <c r="AG589" s="85">
        <f t="shared" si="48"/>
        <v>0</v>
      </c>
    </row>
    <row r="590" spans="1:33" ht="15">
      <c r="A590" s="393"/>
      <c r="B590" s="393"/>
      <c r="C590" s="393"/>
      <c r="D590" s="393"/>
      <c r="E590" s="393"/>
      <c r="F590" s="393"/>
      <c r="G590" s="393"/>
      <c r="H590" s="394"/>
      <c r="I590" s="394"/>
      <c r="J590" s="394"/>
      <c r="K590" s="394"/>
      <c r="L590" s="394"/>
      <c r="M590" s="394"/>
      <c r="N590" s="313">
        <f>IF(IF(I590&lt;'Checklist Parameters'!$H$22,0,($I590-$L590))&lt;0,0,IF(I590&lt;'Checklist Parameters'!$H$22,0,($I590-$L590)))</f>
        <v>0</v>
      </c>
      <c r="O590" s="394"/>
      <c r="P590" s="395"/>
      <c r="Q590" s="316">
        <f t="shared" si="49"/>
        <v>0</v>
      </c>
      <c r="R590" s="87">
        <f t="shared" si="50"/>
        <v>0</v>
      </c>
      <c r="S590" s="87">
        <f>IF('Checklist Parameters'!$H$60&lt;0.2,0.2,'Checklist Parameters'!$H$60)</f>
        <v>0.72</v>
      </c>
      <c r="T590" s="88">
        <f>IF($O590="",IF('Checklist District ID'!$C$43="Y",MAX($R590:$S590)*$I590,SUM($R590:$S590)*$I590),IF(O590&gt;0,Q590*S590))</f>
        <v>0</v>
      </c>
      <c r="U590" s="88">
        <f>IF(Q590&gt;0,((I590-T590)*'Formula Matrix'!$E$39),0)</f>
        <v>0</v>
      </c>
      <c r="V590" s="88">
        <f t="shared" si="51"/>
        <v>0</v>
      </c>
      <c r="W590" s="88">
        <f>IF(V590&gt;0,(V590*'Checklist Parameters'!$H$35),0)</f>
        <v>0</v>
      </c>
      <c r="X590" s="85">
        <f t="shared" si="52"/>
        <v>0</v>
      </c>
      <c r="Y590" s="148">
        <f>IF('Checklist Parameters'!$H$102&lt;&gt;"",(I590/43560)*'Checklist Parameters'!$H$102,"N/A")</f>
        <v>0</v>
      </c>
      <c r="Z590" s="154" t="str">
        <f>IF('Checklist Parameters'!$H$58&lt;&gt;"",((I590*'Checklist Parameters'!$H$58)*'Checklist Parameters'!$H$35)/1000,"N/A")</f>
        <v>N/A</v>
      </c>
      <c r="AA590" s="154">
        <f>IF('Checklist Parameters'!$H$101&lt;&gt;"",IFERROR(I590/'Checklist Parameters'!$H$101,0),"N/A")</f>
        <v>0</v>
      </c>
      <c r="AB590" s="148" t="str">
        <f>IF('Checklist Parameters'!$H$43&lt;&gt;"",(I590*'Checklist Parameters'!$H$43)/1000,"N/A")</f>
        <v>N/A</v>
      </c>
      <c r="AC590" s="85">
        <f>IF('Checklist Parameters'!$H$16="",$X590,IF(AND('Checklist Parameters'!$H$16&lt;$X590,'Checklist Parameters'!$H$16&gt;=3),'Checklist Parameters'!$H$16,IF(AND('Checklist Parameters'!$H$16&lt;$X590,'Checklist Parameters'!$H$16&lt;3),0,$X590)))</f>
        <v>0</v>
      </c>
      <c r="AD590" s="85" t="str">
        <f>IF(AND(I590&lt;'Checklist Parameters'!$H$22,$I590&lt;&gt;0),"Y","")</f>
        <v/>
      </c>
      <c r="AE590" s="85" t="str">
        <f>IF($AD590="Y",0,IF('Checklist Parameters'!$H$25="","&lt;no limit&gt;",ROUNDDOWN((($I590-'Checklist Parameters'!$H$24)/'Checklist Parameters'!$H$25)+1,0)))</f>
        <v>&lt;no limit&gt;</v>
      </c>
      <c r="AF590" s="174">
        <f t="shared" si="53"/>
        <v>0</v>
      </c>
      <c r="AG590" s="85">
        <f t="shared" si="48"/>
        <v>0</v>
      </c>
    </row>
    <row r="591" spans="1:33" ht="15">
      <c r="A591" s="393"/>
      <c r="B591" s="393"/>
      <c r="C591" s="393"/>
      <c r="D591" s="393"/>
      <c r="E591" s="393"/>
      <c r="F591" s="393"/>
      <c r="G591" s="393"/>
      <c r="H591" s="394"/>
      <c r="I591" s="394"/>
      <c r="J591" s="394"/>
      <c r="K591" s="394"/>
      <c r="L591" s="394"/>
      <c r="M591" s="394"/>
      <c r="N591" s="313">
        <f>IF(IF(I591&lt;'Checklist Parameters'!$H$22,0,($I591-$L591))&lt;0,0,IF(I591&lt;'Checklist Parameters'!$H$22,0,($I591-$L591)))</f>
        <v>0</v>
      </c>
      <c r="O591" s="394"/>
      <c r="P591" s="395"/>
      <c r="Q591" s="316">
        <f t="shared" si="49"/>
        <v>0</v>
      </c>
      <c r="R591" s="87">
        <f t="shared" si="50"/>
        <v>0</v>
      </c>
      <c r="S591" s="87">
        <f>IF('Checklist Parameters'!$H$60&lt;0.2,0.2,'Checklist Parameters'!$H$60)</f>
        <v>0.72</v>
      </c>
      <c r="T591" s="88">
        <f>IF($O591="",IF('Checklist District ID'!$C$43="Y",MAX($R591:$S591)*$I591,SUM($R591:$S591)*$I591),IF(O591&gt;0,Q591*S591))</f>
        <v>0</v>
      </c>
      <c r="U591" s="88">
        <f>IF(Q591&gt;0,((I591-T591)*'Formula Matrix'!$E$39),0)</f>
        <v>0</v>
      </c>
      <c r="V591" s="88">
        <f t="shared" si="51"/>
        <v>0</v>
      </c>
      <c r="W591" s="88">
        <f>IF(V591&gt;0,(V591*'Checklist Parameters'!$H$35),0)</f>
        <v>0</v>
      </c>
      <c r="X591" s="85">
        <f t="shared" si="52"/>
        <v>0</v>
      </c>
      <c r="Y591" s="148">
        <f>IF('Checklist Parameters'!$H$102&lt;&gt;"",(I591/43560)*'Checklist Parameters'!$H$102,"N/A")</f>
        <v>0</v>
      </c>
      <c r="Z591" s="154" t="str">
        <f>IF('Checklist Parameters'!$H$58&lt;&gt;"",((I591*'Checklist Parameters'!$H$58)*'Checklist Parameters'!$H$35)/1000,"N/A")</f>
        <v>N/A</v>
      </c>
      <c r="AA591" s="154">
        <f>IF('Checklist Parameters'!$H$101&lt;&gt;"",IFERROR(I591/'Checklist Parameters'!$H$101,0),"N/A")</f>
        <v>0</v>
      </c>
      <c r="AB591" s="148" t="str">
        <f>IF('Checklist Parameters'!$H$43&lt;&gt;"",(I591*'Checklist Parameters'!$H$43)/1000,"N/A")</f>
        <v>N/A</v>
      </c>
      <c r="AC591" s="85">
        <f>IF('Checklist Parameters'!$H$16="",$X591,IF(AND('Checklist Parameters'!$H$16&lt;$X591,'Checklist Parameters'!$H$16&gt;=3),'Checklist Parameters'!$H$16,IF(AND('Checklist Parameters'!$H$16&lt;$X591,'Checklist Parameters'!$H$16&lt;3),0,$X591)))</f>
        <v>0</v>
      </c>
      <c r="AD591" s="85" t="str">
        <f>IF(AND(I591&lt;'Checklist Parameters'!$H$22,$I591&lt;&gt;0),"Y","")</f>
        <v/>
      </c>
      <c r="AE591" s="85" t="str">
        <f>IF($AD591="Y",0,IF('Checklist Parameters'!$H$25="","&lt;no limit&gt;",ROUNDDOWN((($I591-'Checklist Parameters'!$H$24)/'Checklist Parameters'!$H$25)+1,0)))</f>
        <v>&lt;no limit&gt;</v>
      </c>
      <c r="AF591" s="174">
        <f t="shared" si="53"/>
        <v>0</v>
      </c>
      <c r="AG591" s="85">
        <f t="shared" si="48"/>
        <v>0</v>
      </c>
    </row>
    <row r="592" spans="1:33" ht="15">
      <c r="A592" s="393"/>
      <c r="B592" s="393"/>
      <c r="C592" s="393"/>
      <c r="D592" s="393"/>
      <c r="E592" s="393"/>
      <c r="F592" s="393"/>
      <c r="G592" s="393"/>
      <c r="H592" s="394"/>
      <c r="I592" s="394"/>
      <c r="J592" s="394"/>
      <c r="K592" s="394"/>
      <c r="L592" s="394"/>
      <c r="M592" s="394"/>
      <c r="N592" s="313">
        <f>IF(IF(I592&lt;'Checklist Parameters'!$H$22,0,($I592-$L592))&lt;0,0,IF(I592&lt;'Checklist Parameters'!$H$22,0,($I592-$L592)))</f>
        <v>0</v>
      </c>
      <c r="O592" s="394"/>
      <c r="P592" s="395"/>
      <c r="Q592" s="316">
        <f t="shared" si="49"/>
        <v>0</v>
      </c>
      <c r="R592" s="87">
        <f t="shared" si="50"/>
        <v>0</v>
      </c>
      <c r="S592" s="87">
        <f>IF('Checklist Parameters'!$H$60&lt;0.2,0.2,'Checklist Parameters'!$H$60)</f>
        <v>0.72</v>
      </c>
      <c r="T592" s="88">
        <f>IF($O592="",IF('Checklist District ID'!$C$43="Y",MAX($R592:$S592)*$I592,SUM($R592:$S592)*$I592),IF(O592&gt;0,Q592*S592))</f>
        <v>0</v>
      </c>
      <c r="U592" s="88">
        <f>IF(Q592&gt;0,((I592-T592)*'Formula Matrix'!$E$39),0)</f>
        <v>0</v>
      </c>
      <c r="V592" s="88">
        <f t="shared" si="51"/>
        <v>0</v>
      </c>
      <c r="W592" s="88">
        <f>IF(V592&gt;0,(V592*'Checklist Parameters'!$H$35),0)</f>
        <v>0</v>
      </c>
      <c r="X592" s="85">
        <f t="shared" si="52"/>
        <v>0</v>
      </c>
      <c r="Y592" s="148">
        <f>IF('Checklist Parameters'!$H$102&lt;&gt;"",(I592/43560)*'Checklist Parameters'!$H$102,"N/A")</f>
        <v>0</v>
      </c>
      <c r="Z592" s="154" t="str">
        <f>IF('Checklist Parameters'!$H$58&lt;&gt;"",((I592*'Checklist Parameters'!$H$58)*'Checklist Parameters'!$H$35)/1000,"N/A")</f>
        <v>N/A</v>
      </c>
      <c r="AA592" s="154">
        <f>IF('Checklist Parameters'!$H$101&lt;&gt;"",IFERROR(I592/'Checklist Parameters'!$H$101,0),"N/A")</f>
        <v>0</v>
      </c>
      <c r="AB592" s="148" t="str">
        <f>IF('Checklist Parameters'!$H$43&lt;&gt;"",(I592*'Checklist Parameters'!$H$43)/1000,"N/A")</f>
        <v>N/A</v>
      </c>
      <c r="AC592" s="85">
        <f>IF('Checklist Parameters'!$H$16="",$X592,IF(AND('Checklist Parameters'!$H$16&lt;$X592,'Checklist Parameters'!$H$16&gt;=3),'Checklist Parameters'!$H$16,IF(AND('Checklist Parameters'!$H$16&lt;$X592,'Checklist Parameters'!$H$16&lt;3),0,$X592)))</f>
        <v>0</v>
      </c>
      <c r="AD592" s="85" t="str">
        <f>IF(AND(I592&lt;'Checklist Parameters'!$H$22,$I592&lt;&gt;0),"Y","")</f>
        <v/>
      </c>
      <c r="AE592" s="85" t="str">
        <f>IF($AD592="Y",0,IF('Checklist Parameters'!$H$25="","&lt;no limit&gt;",ROUNDDOWN((($I592-'Checklist Parameters'!$H$24)/'Checklist Parameters'!$H$25)+1,0)))</f>
        <v>&lt;no limit&gt;</v>
      </c>
      <c r="AF592" s="174">
        <f t="shared" si="53"/>
        <v>0</v>
      </c>
      <c r="AG592" s="85">
        <f t="shared" si="48"/>
        <v>0</v>
      </c>
    </row>
    <row r="593" spans="1:33" ht="15">
      <c r="A593" s="393"/>
      <c r="B593" s="393"/>
      <c r="C593" s="393"/>
      <c r="D593" s="393"/>
      <c r="E593" s="393"/>
      <c r="F593" s="393"/>
      <c r="G593" s="393"/>
      <c r="H593" s="394"/>
      <c r="I593" s="394"/>
      <c r="J593" s="394"/>
      <c r="K593" s="394"/>
      <c r="L593" s="394"/>
      <c r="M593" s="394"/>
      <c r="N593" s="313">
        <f>IF(IF(I593&lt;'Checklist Parameters'!$H$22,0,($I593-$L593))&lt;0,0,IF(I593&lt;'Checklist Parameters'!$H$22,0,($I593-$L593)))</f>
        <v>0</v>
      </c>
      <c r="O593" s="394"/>
      <c r="P593" s="395"/>
      <c r="Q593" s="316">
        <f t="shared" si="49"/>
        <v>0</v>
      </c>
      <c r="R593" s="87">
        <f t="shared" si="50"/>
        <v>0</v>
      </c>
      <c r="S593" s="87">
        <f>IF('Checklist Parameters'!$H$60&lt;0.2,0.2,'Checklist Parameters'!$H$60)</f>
        <v>0.72</v>
      </c>
      <c r="T593" s="88">
        <f>IF($O593="",IF('Checklist District ID'!$C$43="Y",MAX($R593:$S593)*$I593,SUM($R593:$S593)*$I593),IF(O593&gt;0,Q593*S593))</f>
        <v>0</v>
      </c>
      <c r="U593" s="88">
        <f>IF(Q593&gt;0,((I593-T593)*'Formula Matrix'!$E$39),0)</f>
        <v>0</v>
      </c>
      <c r="V593" s="88">
        <f t="shared" si="51"/>
        <v>0</v>
      </c>
      <c r="W593" s="88">
        <f>IF(V593&gt;0,(V593*'Checklist Parameters'!$H$35),0)</f>
        <v>0</v>
      </c>
      <c r="X593" s="85">
        <f t="shared" si="52"/>
        <v>0</v>
      </c>
      <c r="Y593" s="148">
        <f>IF('Checklist Parameters'!$H$102&lt;&gt;"",(I593/43560)*'Checklist Parameters'!$H$102,"N/A")</f>
        <v>0</v>
      </c>
      <c r="Z593" s="154" t="str">
        <f>IF('Checklist Parameters'!$H$58&lt;&gt;"",((I593*'Checklist Parameters'!$H$58)*'Checklist Parameters'!$H$35)/1000,"N/A")</f>
        <v>N/A</v>
      </c>
      <c r="AA593" s="154">
        <f>IF('Checklist Parameters'!$H$101&lt;&gt;"",IFERROR(I593/'Checklist Parameters'!$H$101,0),"N/A")</f>
        <v>0</v>
      </c>
      <c r="AB593" s="148" t="str">
        <f>IF('Checklist Parameters'!$H$43&lt;&gt;"",(I593*'Checklist Parameters'!$H$43)/1000,"N/A")</f>
        <v>N/A</v>
      </c>
      <c r="AC593" s="85">
        <f>IF('Checklist Parameters'!$H$16="",$X593,IF(AND('Checklist Parameters'!$H$16&lt;$X593,'Checklist Parameters'!$H$16&gt;=3),'Checklist Parameters'!$H$16,IF(AND('Checklist Parameters'!$H$16&lt;$X593,'Checklist Parameters'!$H$16&lt;3),0,$X593)))</f>
        <v>0</v>
      </c>
      <c r="AD593" s="85" t="str">
        <f>IF(AND(I593&lt;'Checklist Parameters'!$H$22,$I593&lt;&gt;0),"Y","")</f>
        <v/>
      </c>
      <c r="AE593" s="85" t="str">
        <f>IF($AD593="Y",0,IF('Checklist Parameters'!$H$25="","&lt;no limit&gt;",ROUNDDOWN((($I593-'Checklist Parameters'!$H$24)/'Checklist Parameters'!$H$25)+1,0)))</f>
        <v>&lt;no limit&gt;</v>
      </c>
      <c r="AF593" s="174">
        <f t="shared" si="53"/>
        <v>0</v>
      </c>
      <c r="AG593" s="85">
        <f t="shared" si="48"/>
        <v>0</v>
      </c>
    </row>
    <row r="594" spans="1:33" ht="15">
      <c r="A594" s="393"/>
      <c r="B594" s="393"/>
      <c r="C594" s="393"/>
      <c r="D594" s="393"/>
      <c r="E594" s="393"/>
      <c r="F594" s="393"/>
      <c r="G594" s="393"/>
      <c r="H594" s="394"/>
      <c r="I594" s="394"/>
      <c r="J594" s="394"/>
      <c r="K594" s="394"/>
      <c r="L594" s="394"/>
      <c r="M594" s="394"/>
      <c r="N594" s="313">
        <f>IF(IF(I594&lt;'Checklist Parameters'!$H$22,0,($I594-$L594))&lt;0,0,IF(I594&lt;'Checklist Parameters'!$H$22,0,($I594-$L594)))</f>
        <v>0</v>
      </c>
      <c r="O594" s="394"/>
      <c r="P594" s="395"/>
      <c r="Q594" s="316">
        <f t="shared" si="49"/>
        <v>0</v>
      </c>
      <c r="R594" s="87">
        <f t="shared" si="50"/>
        <v>0</v>
      </c>
      <c r="S594" s="87">
        <f>IF('Checklist Parameters'!$H$60&lt;0.2,0.2,'Checklist Parameters'!$H$60)</f>
        <v>0.72</v>
      </c>
      <c r="T594" s="88">
        <f>IF($O594="",IF('Checklist District ID'!$C$43="Y",MAX($R594:$S594)*$I594,SUM($R594:$S594)*$I594),IF(O594&gt;0,Q594*S594))</f>
        <v>0</v>
      </c>
      <c r="U594" s="88">
        <f>IF(Q594&gt;0,((I594-T594)*'Formula Matrix'!$E$39),0)</f>
        <v>0</v>
      </c>
      <c r="V594" s="88">
        <f t="shared" si="51"/>
        <v>0</v>
      </c>
      <c r="W594" s="88">
        <f>IF(V594&gt;0,(V594*'Checklist Parameters'!$H$35),0)</f>
        <v>0</v>
      </c>
      <c r="X594" s="85">
        <f t="shared" si="52"/>
        <v>0</v>
      </c>
      <c r="Y594" s="148">
        <f>IF('Checklist Parameters'!$H$102&lt;&gt;"",(I594/43560)*'Checklist Parameters'!$H$102,"N/A")</f>
        <v>0</v>
      </c>
      <c r="Z594" s="154" t="str">
        <f>IF('Checklist Parameters'!$H$58&lt;&gt;"",((I594*'Checklist Parameters'!$H$58)*'Checklist Parameters'!$H$35)/1000,"N/A")</f>
        <v>N/A</v>
      </c>
      <c r="AA594" s="154">
        <f>IF('Checklist Parameters'!$H$101&lt;&gt;"",IFERROR(I594/'Checklist Parameters'!$H$101,0),"N/A")</f>
        <v>0</v>
      </c>
      <c r="AB594" s="148" t="str">
        <f>IF('Checklist Parameters'!$H$43&lt;&gt;"",(I594*'Checklist Parameters'!$H$43)/1000,"N/A")</f>
        <v>N/A</v>
      </c>
      <c r="AC594" s="85">
        <f>IF('Checklist Parameters'!$H$16="",$X594,IF(AND('Checklist Parameters'!$H$16&lt;$X594,'Checklist Parameters'!$H$16&gt;=3),'Checklist Parameters'!$H$16,IF(AND('Checklist Parameters'!$H$16&lt;$X594,'Checklist Parameters'!$H$16&lt;3),0,$X594)))</f>
        <v>0</v>
      </c>
      <c r="AD594" s="85" t="str">
        <f>IF(AND(I594&lt;'Checklist Parameters'!$H$22,$I594&lt;&gt;0),"Y","")</f>
        <v/>
      </c>
      <c r="AE594" s="85" t="str">
        <f>IF($AD594="Y",0,IF('Checklist Parameters'!$H$25="","&lt;no limit&gt;",ROUNDDOWN((($I594-'Checklist Parameters'!$H$24)/'Checklist Parameters'!$H$25)+1,0)))</f>
        <v>&lt;no limit&gt;</v>
      </c>
      <c r="AF594" s="174">
        <f t="shared" si="53"/>
        <v>0</v>
      </c>
      <c r="AG594" s="85">
        <f t="shared" si="48"/>
        <v>0</v>
      </c>
    </row>
    <row r="595" spans="1:33" ht="15">
      <c r="A595" s="393"/>
      <c r="B595" s="393"/>
      <c r="C595" s="393"/>
      <c r="D595" s="393"/>
      <c r="E595" s="393"/>
      <c r="F595" s="393"/>
      <c r="G595" s="393"/>
      <c r="H595" s="394"/>
      <c r="I595" s="394"/>
      <c r="J595" s="394"/>
      <c r="K595" s="394"/>
      <c r="L595" s="394"/>
      <c r="M595" s="394"/>
      <c r="N595" s="313">
        <f>IF(IF(I595&lt;'Checklist Parameters'!$H$22,0,($I595-$L595))&lt;0,0,IF(I595&lt;'Checklist Parameters'!$H$22,0,($I595-$L595)))</f>
        <v>0</v>
      </c>
      <c r="O595" s="394"/>
      <c r="P595" s="395"/>
      <c r="Q595" s="316">
        <f t="shared" si="49"/>
        <v>0</v>
      </c>
      <c r="R595" s="87">
        <f t="shared" si="50"/>
        <v>0</v>
      </c>
      <c r="S595" s="87">
        <f>IF('Checklist Parameters'!$H$60&lt;0.2,0.2,'Checklist Parameters'!$H$60)</f>
        <v>0.72</v>
      </c>
      <c r="T595" s="88">
        <f>IF($O595="",IF('Checklist District ID'!$C$43="Y",MAX($R595:$S595)*$I595,SUM($R595:$S595)*$I595),IF(O595&gt;0,Q595*S595))</f>
        <v>0</v>
      </c>
      <c r="U595" s="88">
        <f>IF(Q595&gt;0,((I595-T595)*'Formula Matrix'!$E$39),0)</f>
        <v>0</v>
      </c>
      <c r="V595" s="88">
        <f t="shared" si="51"/>
        <v>0</v>
      </c>
      <c r="W595" s="88">
        <f>IF(V595&gt;0,(V595*'Checklist Parameters'!$H$35),0)</f>
        <v>0</v>
      </c>
      <c r="X595" s="85">
        <f t="shared" si="52"/>
        <v>0</v>
      </c>
      <c r="Y595" s="148">
        <f>IF('Checklist Parameters'!$H$102&lt;&gt;"",(I595/43560)*'Checklist Parameters'!$H$102,"N/A")</f>
        <v>0</v>
      </c>
      <c r="Z595" s="154" t="str">
        <f>IF('Checklist Parameters'!$H$58&lt;&gt;"",((I595*'Checklist Parameters'!$H$58)*'Checklist Parameters'!$H$35)/1000,"N/A")</f>
        <v>N/A</v>
      </c>
      <c r="AA595" s="154">
        <f>IF('Checklist Parameters'!$H$101&lt;&gt;"",IFERROR(I595/'Checklist Parameters'!$H$101,0),"N/A")</f>
        <v>0</v>
      </c>
      <c r="AB595" s="148" t="str">
        <f>IF('Checklist Parameters'!$H$43&lt;&gt;"",(I595*'Checklist Parameters'!$H$43)/1000,"N/A")</f>
        <v>N/A</v>
      </c>
      <c r="AC595" s="85">
        <f>IF('Checklist Parameters'!$H$16="",$X595,IF(AND('Checklist Parameters'!$H$16&lt;$X595,'Checklist Parameters'!$H$16&gt;=3),'Checklist Parameters'!$H$16,IF(AND('Checklist Parameters'!$H$16&lt;$X595,'Checklist Parameters'!$H$16&lt;3),0,$X595)))</f>
        <v>0</v>
      </c>
      <c r="AD595" s="85" t="str">
        <f>IF(AND(I595&lt;'Checklist Parameters'!$H$22,$I595&lt;&gt;0),"Y","")</f>
        <v/>
      </c>
      <c r="AE595" s="85" t="str">
        <f>IF($AD595="Y",0,IF('Checklist Parameters'!$H$25="","&lt;no limit&gt;",ROUNDDOWN((($I595-'Checklist Parameters'!$H$24)/'Checklist Parameters'!$H$25)+1,0)))</f>
        <v>&lt;no limit&gt;</v>
      </c>
      <c r="AF595" s="174">
        <f t="shared" si="53"/>
        <v>0</v>
      </c>
      <c r="AG595" s="85">
        <f t="shared" si="48"/>
        <v>0</v>
      </c>
    </row>
    <row r="596" spans="1:33" ht="15">
      <c r="A596" s="393"/>
      <c r="B596" s="393"/>
      <c r="C596" s="393"/>
      <c r="D596" s="393"/>
      <c r="E596" s="393"/>
      <c r="F596" s="393"/>
      <c r="G596" s="393"/>
      <c r="H596" s="394"/>
      <c r="I596" s="394"/>
      <c r="J596" s="394"/>
      <c r="K596" s="394"/>
      <c r="L596" s="394"/>
      <c r="M596" s="394"/>
      <c r="N596" s="313">
        <f>IF(IF(I596&lt;'Checklist Parameters'!$H$22,0,($I596-$L596))&lt;0,0,IF(I596&lt;'Checklist Parameters'!$H$22,0,($I596-$L596)))</f>
        <v>0</v>
      </c>
      <c r="O596" s="394"/>
      <c r="P596" s="395"/>
      <c r="Q596" s="316">
        <f t="shared" si="49"/>
        <v>0</v>
      </c>
      <c r="R596" s="87">
        <f t="shared" si="50"/>
        <v>0</v>
      </c>
      <c r="S596" s="87">
        <f>IF('Checklist Parameters'!$H$60&lt;0.2,0.2,'Checklist Parameters'!$H$60)</f>
        <v>0.72</v>
      </c>
      <c r="T596" s="88">
        <f>IF($O596="",IF('Checklist District ID'!$C$43="Y",MAX($R596:$S596)*$I596,SUM($R596:$S596)*$I596),IF(O596&gt;0,Q596*S596))</f>
        <v>0</v>
      </c>
      <c r="U596" s="88">
        <f>IF(Q596&gt;0,((I596-T596)*'Formula Matrix'!$E$39),0)</f>
        <v>0</v>
      </c>
      <c r="V596" s="88">
        <f t="shared" si="51"/>
        <v>0</v>
      </c>
      <c r="W596" s="88">
        <f>IF(V596&gt;0,(V596*'Checklist Parameters'!$H$35),0)</f>
        <v>0</v>
      </c>
      <c r="X596" s="85">
        <f t="shared" si="52"/>
        <v>0</v>
      </c>
      <c r="Y596" s="148">
        <f>IF('Checklist Parameters'!$H$102&lt;&gt;"",(I596/43560)*'Checklist Parameters'!$H$102,"N/A")</f>
        <v>0</v>
      </c>
      <c r="Z596" s="154" t="str">
        <f>IF('Checklist Parameters'!$H$58&lt;&gt;"",((I596*'Checklist Parameters'!$H$58)*'Checklist Parameters'!$H$35)/1000,"N/A")</f>
        <v>N/A</v>
      </c>
      <c r="AA596" s="154">
        <f>IF('Checklist Parameters'!$H$101&lt;&gt;"",IFERROR(I596/'Checklist Parameters'!$H$101,0),"N/A")</f>
        <v>0</v>
      </c>
      <c r="AB596" s="148" t="str">
        <f>IF('Checklist Parameters'!$H$43&lt;&gt;"",(I596*'Checklist Parameters'!$H$43)/1000,"N/A")</f>
        <v>N/A</v>
      </c>
      <c r="AC596" s="85">
        <f>IF('Checklist Parameters'!$H$16="",$X596,IF(AND('Checklist Parameters'!$H$16&lt;$X596,'Checklist Parameters'!$H$16&gt;=3),'Checklist Parameters'!$H$16,IF(AND('Checklist Parameters'!$H$16&lt;$X596,'Checklist Parameters'!$H$16&lt;3),0,$X596)))</f>
        <v>0</v>
      </c>
      <c r="AD596" s="85" t="str">
        <f>IF(AND(I596&lt;'Checklist Parameters'!$H$22,$I596&lt;&gt;0),"Y","")</f>
        <v/>
      </c>
      <c r="AE596" s="85" t="str">
        <f>IF($AD596="Y",0,IF('Checklist Parameters'!$H$25="","&lt;no limit&gt;",ROUNDDOWN((($I596-'Checklist Parameters'!$H$24)/'Checklist Parameters'!$H$25)+1,0)))</f>
        <v>&lt;no limit&gt;</v>
      </c>
      <c r="AF596" s="174">
        <f t="shared" si="53"/>
        <v>0</v>
      </c>
      <c r="AG596" s="85">
        <f t="shared" ref="AG596:AG659" si="54">IFERROR((43560/$I596)*$AF596,0)</f>
        <v>0</v>
      </c>
    </row>
    <row r="597" spans="1:33" ht="15">
      <c r="A597" s="393"/>
      <c r="B597" s="393"/>
      <c r="C597" s="393"/>
      <c r="D597" s="393"/>
      <c r="E597" s="393"/>
      <c r="F597" s="393"/>
      <c r="G597" s="393"/>
      <c r="H597" s="394"/>
      <c r="I597" s="394"/>
      <c r="J597" s="394"/>
      <c r="K597" s="394"/>
      <c r="L597" s="394"/>
      <c r="M597" s="394"/>
      <c r="N597" s="313">
        <f>IF(IF(I597&lt;'Checklist Parameters'!$H$22,0,($I597-$L597))&lt;0,0,IF(I597&lt;'Checklist Parameters'!$H$22,0,($I597-$L597)))</f>
        <v>0</v>
      </c>
      <c r="O597" s="394"/>
      <c r="P597" s="395"/>
      <c r="Q597" s="316">
        <f t="shared" ref="Q597:Q660" si="55">IF(O597&lt;&gt;"",O597,N597)</f>
        <v>0</v>
      </c>
      <c r="R597" s="87">
        <f t="shared" ref="R597:R660" si="56">IFERROR(L597/I597,0)</f>
        <v>0</v>
      </c>
      <c r="S597" s="87">
        <f>IF('Checklist Parameters'!$H$60&lt;0.2,0.2,'Checklist Parameters'!$H$60)</f>
        <v>0.72</v>
      </c>
      <c r="T597" s="88">
        <f>IF($O597="",IF('Checklist District ID'!$C$43="Y",MAX($R597:$S597)*$I597,SUM($R597:$S597)*$I597),IF(O597&gt;0,Q597*S597))</f>
        <v>0</v>
      </c>
      <c r="U597" s="88">
        <f>IF(Q597&gt;0,((I597-T597)*'Formula Matrix'!$E$39),0)</f>
        <v>0</v>
      </c>
      <c r="V597" s="88">
        <f t="shared" ref="V597:V660" si="57">IF(Q597=0,0,(I597-T597-U597))</f>
        <v>0</v>
      </c>
      <c r="W597" s="88">
        <f>IF(V597&gt;0,(V597*'Checklist Parameters'!$H$35),0)</f>
        <v>0</v>
      </c>
      <c r="X597" s="85">
        <f t="shared" ref="X597:X660" si="58">IF($W597/1000&gt;3,(ROUNDDOWN($W597/1000,0)),IF(AND($W597/1000&gt;2.5,$W597/1000&lt;=3),3,0))</f>
        <v>0</v>
      </c>
      <c r="Y597" s="148">
        <f>IF('Checklist Parameters'!$H$102&lt;&gt;"",(I597/43560)*'Checklist Parameters'!$H$102,"N/A")</f>
        <v>0</v>
      </c>
      <c r="Z597" s="154" t="str">
        <f>IF('Checklist Parameters'!$H$58&lt;&gt;"",((I597*'Checklist Parameters'!$H$58)*'Checklist Parameters'!$H$35)/1000,"N/A")</f>
        <v>N/A</v>
      </c>
      <c r="AA597" s="154">
        <f>IF('Checklist Parameters'!$H$101&lt;&gt;"",IFERROR(I597/'Checklist Parameters'!$H$101,0),"N/A")</f>
        <v>0</v>
      </c>
      <c r="AB597" s="148" t="str">
        <f>IF('Checklist Parameters'!$H$43&lt;&gt;"",(I597*'Checklist Parameters'!$H$43)/1000,"N/A")</f>
        <v>N/A</v>
      </c>
      <c r="AC597" s="85">
        <f>IF('Checklist Parameters'!$H$16="",$X597,IF(AND('Checklist Parameters'!$H$16&lt;$X597,'Checklist Parameters'!$H$16&gt;=3),'Checklist Parameters'!$H$16,IF(AND('Checklist Parameters'!$H$16&lt;$X597,'Checklist Parameters'!$H$16&lt;3),0,$X597)))</f>
        <v>0</v>
      </c>
      <c r="AD597" s="85" t="str">
        <f>IF(AND(I597&lt;'Checklist Parameters'!$H$22,$I597&lt;&gt;0),"Y","")</f>
        <v/>
      </c>
      <c r="AE597" s="85" t="str">
        <f>IF($AD597="Y",0,IF('Checklist Parameters'!$H$25="","&lt;no limit&gt;",ROUNDDOWN((($I597-'Checklist Parameters'!$H$24)/'Checklist Parameters'!$H$25)+1,0)))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ht="15">
      <c r="A598" s="393"/>
      <c r="B598" s="393"/>
      <c r="C598" s="393"/>
      <c r="D598" s="393"/>
      <c r="E598" s="393"/>
      <c r="F598" s="393"/>
      <c r="G598" s="393"/>
      <c r="H598" s="394"/>
      <c r="I598" s="394"/>
      <c r="J598" s="394"/>
      <c r="K598" s="394"/>
      <c r="L598" s="394"/>
      <c r="M598" s="394"/>
      <c r="N598" s="313">
        <f>IF(IF(I598&lt;'Checklist Parameters'!$H$22,0,($I598-$L598))&lt;0,0,IF(I598&lt;'Checklist Parameters'!$H$22,0,($I598-$L598)))</f>
        <v>0</v>
      </c>
      <c r="O598" s="394"/>
      <c r="P598" s="395"/>
      <c r="Q598" s="316">
        <f t="shared" si="55"/>
        <v>0</v>
      </c>
      <c r="R598" s="87">
        <f t="shared" si="56"/>
        <v>0</v>
      </c>
      <c r="S598" s="87">
        <f>IF('Checklist Parameters'!$H$60&lt;0.2,0.2,'Checklist Parameters'!$H$60)</f>
        <v>0.72</v>
      </c>
      <c r="T598" s="88">
        <f>IF($O598="",IF('Checklist District ID'!$C$43="Y",MAX($R598:$S598)*$I598,SUM($R598:$S598)*$I598),IF(O598&gt;0,Q598*S598))</f>
        <v>0</v>
      </c>
      <c r="U598" s="88">
        <f>IF(Q598&gt;0,((I598-T598)*'Formula Matrix'!$E$39),0)</f>
        <v>0</v>
      </c>
      <c r="V598" s="88">
        <f t="shared" si="57"/>
        <v>0</v>
      </c>
      <c r="W598" s="88">
        <f>IF(V598&gt;0,(V598*'Checklist Parameters'!$H$35),0)</f>
        <v>0</v>
      </c>
      <c r="X598" s="85">
        <f t="shared" si="58"/>
        <v>0</v>
      </c>
      <c r="Y598" s="148">
        <f>IF('Checklist Parameters'!$H$102&lt;&gt;"",(I598/43560)*'Checklist Parameters'!$H$102,"N/A")</f>
        <v>0</v>
      </c>
      <c r="Z598" s="154" t="str">
        <f>IF('Checklist Parameters'!$H$58&lt;&gt;"",((I598*'Checklist Parameters'!$H$58)*'Checklist Parameters'!$H$35)/1000,"N/A")</f>
        <v>N/A</v>
      </c>
      <c r="AA598" s="154">
        <f>IF('Checklist Parameters'!$H$101&lt;&gt;"",IFERROR(I598/'Checklist Parameters'!$H$101,0),"N/A")</f>
        <v>0</v>
      </c>
      <c r="AB598" s="148" t="str">
        <f>IF('Checklist Parameters'!$H$43&lt;&gt;"",(I598*'Checklist Parameters'!$H$43)/1000,"N/A")</f>
        <v>N/A</v>
      </c>
      <c r="AC598" s="85">
        <f>IF('Checklist Parameters'!$H$16="",$X598,IF(AND('Checklist Parameters'!$H$16&lt;$X598,'Checklist Parameters'!$H$16&gt;=3),'Checklist Parameters'!$H$16,IF(AND('Checklist Parameters'!$H$16&lt;$X598,'Checklist Parameters'!$H$16&lt;3),0,$X598)))</f>
        <v>0</v>
      </c>
      <c r="AD598" s="85" t="str">
        <f>IF(AND(I598&lt;'Checklist Parameters'!$H$22,$I598&lt;&gt;0),"Y","")</f>
        <v/>
      </c>
      <c r="AE598" s="85" t="str">
        <f>IF($AD598="Y",0,IF('Checklist Parameters'!$H$25="","&lt;no limit&gt;",ROUNDDOWN((($I598-'Checklist Parameters'!$H$24)/'Checklist Parameters'!$H$25)+1,0)))</f>
        <v>&lt;no limit&gt;</v>
      </c>
      <c r="AF598" s="174">
        <f t="shared" si="59"/>
        <v>0</v>
      </c>
      <c r="AG598" s="85">
        <f t="shared" si="54"/>
        <v>0</v>
      </c>
    </row>
    <row r="599" spans="1:33" ht="15">
      <c r="A599" s="393"/>
      <c r="B599" s="393"/>
      <c r="C599" s="393"/>
      <c r="D599" s="393"/>
      <c r="E599" s="393"/>
      <c r="F599" s="393"/>
      <c r="G599" s="393"/>
      <c r="H599" s="394"/>
      <c r="I599" s="394"/>
      <c r="J599" s="394"/>
      <c r="K599" s="394"/>
      <c r="L599" s="394"/>
      <c r="M599" s="394"/>
      <c r="N599" s="313">
        <f>IF(IF(I599&lt;'Checklist Parameters'!$H$22,0,($I599-$L599))&lt;0,0,IF(I599&lt;'Checklist Parameters'!$H$22,0,($I599-$L599)))</f>
        <v>0</v>
      </c>
      <c r="O599" s="394"/>
      <c r="P599" s="395"/>
      <c r="Q599" s="316">
        <f t="shared" si="55"/>
        <v>0</v>
      </c>
      <c r="R599" s="87">
        <f t="shared" si="56"/>
        <v>0</v>
      </c>
      <c r="S599" s="87">
        <f>IF('Checklist Parameters'!$H$60&lt;0.2,0.2,'Checklist Parameters'!$H$60)</f>
        <v>0.72</v>
      </c>
      <c r="T599" s="88">
        <f>IF($O599="",IF('Checklist District ID'!$C$43="Y",MAX($R599:$S599)*$I599,SUM($R599:$S599)*$I599),IF(O599&gt;0,Q599*S599))</f>
        <v>0</v>
      </c>
      <c r="U599" s="88">
        <f>IF(Q599&gt;0,((I599-T599)*'Formula Matrix'!$E$39),0)</f>
        <v>0</v>
      </c>
      <c r="V599" s="88">
        <f t="shared" si="57"/>
        <v>0</v>
      </c>
      <c r="W599" s="88">
        <f>IF(V599&gt;0,(V599*'Checklist Parameters'!$H$35),0)</f>
        <v>0</v>
      </c>
      <c r="X599" s="85">
        <f t="shared" si="58"/>
        <v>0</v>
      </c>
      <c r="Y599" s="148">
        <f>IF('Checklist Parameters'!$H$102&lt;&gt;"",(I599/43560)*'Checklist Parameters'!$H$102,"N/A")</f>
        <v>0</v>
      </c>
      <c r="Z599" s="154" t="str">
        <f>IF('Checklist Parameters'!$H$58&lt;&gt;"",((I599*'Checklist Parameters'!$H$58)*'Checklist Parameters'!$H$35)/1000,"N/A")</f>
        <v>N/A</v>
      </c>
      <c r="AA599" s="154">
        <f>IF('Checklist Parameters'!$H$101&lt;&gt;"",IFERROR(I599/'Checklist Parameters'!$H$101,0),"N/A")</f>
        <v>0</v>
      </c>
      <c r="AB599" s="148" t="str">
        <f>IF('Checklist Parameters'!$H$43&lt;&gt;"",(I599*'Checklist Parameters'!$H$43)/1000,"N/A")</f>
        <v>N/A</v>
      </c>
      <c r="AC599" s="85">
        <f>IF('Checklist Parameters'!$H$16="",$X599,IF(AND('Checklist Parameters'!$H$16&lt;$X599,'Checklist Parameters'!$H$16&gt;=3),'Checklist Parameters'!$H$16,IF(AND('Checklist Parameters'!$H$16&lt;$X599,'Checklist Parameters'!$H$16&lt;3),0,$X599)))</f>
        <v>0</v>
      </c>
      <c r="AD599" s="85" t="str">
        <f>IF(AND(I599&lt;'Checklist Parameters'!$H$22,$I599&lt;&gt;0),"Y","")</f>
        <v/>
      </c>
      <c r="AE599" s="85" t="str">
        <f>IF($AD599="Y",0,IF('Checklist Parameters'!$H$25="","&lt;no limit&gt;",ROUNDDOWN((($I599-'Checklist Parameters'!$H$24)/'Checklist Parameters'!$H$25)+1,0)))</f>
        <v>&lt;no limit&gt;</v>
      </c>
      <c r="AF599" s="174">
        <f t="shared" si="59"/>
        <v>0</v>
      </c>
      <c r="AG599" s="85">
        <f t="shared" si="54"/>
        <v>0</v>
      </c>
    </row>
    <row r="600" spans="1:33" ht="15">
      <c r="A600" s="393"/>
      <c r="B600" s="393"/>
      <c r="C600" s="393"/>
      <c r="D600" s="393"/>
      <c r="E600" s="393"/>
      <c r="F600" s="393"/>
      <c r="G600" s="393"/>
      <c r="H600" s="394"/>
      <c r="I600" s="394"/>
      <c r="J600" s="394"/>
      <c r="K600" s="394"/>
      <c r="L600" s="394"/>
      <c r="M600" s="394"/>
      <c r="N600" s="313">
        <f>IF(IF(I600&lt;'Checklist Parameters'!$H$22,0,($I600-$L600))&lt;0,0,IF(I600&lt;'Checklist Parameters'!$H$22,0,($I600-$L600)))</f>
        <v>0</v>
      </c>
      <c r="O600" s="394"/>
      <c r="P600" s="395"/>
      <c r="Q600" s="316">
        <f t="shared" si="55"/>
        <v>0</v>
      </c>
      <c r="R600" s="87">
        <f t="shared" si="56"/>
        <v>0</v>
      </c>
      <c r="S600" s="87">
        <f>IF('Checklist Parameters'!$H$60&lt;0.2,0.2,'Checklist Parameters'!$H$60)</f>
        <v>0.72</v>
      </c>
      <c r="T600" s="88">
        <f>IF($O600="",IF('Checklist District ID'!$C$43="Y",MAX($R600:$S600)*$I600,SUM($R600:$S600)*$I600),IF(O600&gt;0,Q600*S600))</f>
        <v>0</v>
      </c>
      <c r="U600" s="88">
        <f>IF(Q600&gt;0,((I600-T600)*'Formula Matrix'!$E$39),0)</f>
        <v>0</v>
      </c>
      <c r="V600" s="88">
        <f t="shared" si="57"/>
        <v>0</v>
      </c>
      <c r="W600" s="88">
        <f>IF(V600&gt;0,(V600*'Checklist Parameters'!$H$35),0)</f>
        <v>0</v>
      </c>
      <c r="X600" s="85">
        <f t="shared" si="58"/>
        <v>0</v>
      </c>
      <c r="Y600" s="148">
        <f>IF('Checklist Parameters'!$H$102&lt;&gt;"",(I600/43560)*'Checklist Parameters'!$H$102,"N/A")</f>
        <v>0</v>
      </c>
      <c r="Z600" s="154" t="str">
        <f>IF('Checklist Parameters'!$H$58&lt;&gt;"",((I600*'Checklist Parameters'!$H$58)*'Checklist Parameters'!$H$35)/1000,"N/A")</f>
        <v>N/A</v>
      </c>
      <c r="AA600" s="154">
        <f>IF('Checklist Parameters'!$H$101&lt;&gt;"",IFERROR(I600/'Checklist Parameters'!$H$101,0),"N/A")</f>
        <v>0</v>
      </c>
      <c r="AB600" s="148" t="str">
        <f>IF('Checklist Parameters'!$H$43&lt;&gt;"",(I600*'Checklist Parameters'!$H$43)/1000,"N/A")</f>
        <v>N/A</v>
      </c>
      <c r="AC600" s="85">
        <f>IF('Checklist Parameters'!$H$16="",$X600,IF(AND('Checklist Parameters'!$H$16&lt;$X600,'Checklist Parameters'!$H$16&gt;=3),'Checklist Parameters'!$H$16,IF(AND('Checklist Parameters'!$H$16&lt;$X600,'Checklist Parameters'!$H$16&lt;3),0,$X600)))</f>
        <v>0</v>
      </c>
      <c r="AD600" s="85" t="str">
        <f>IF(AND(I600&lt;'Checklist Parameters'!$H$22,$I600&lt;&gt;0),"Y","")</f>
        <v/>
      </c>
      <c r="AE600" s="85" t="str">
        <f>IF($AD600="Y",0,IF('Checklist Parameters'!$H$25="","&lt;no limit&gt;",ROUNDDOWN((($I600-'Checklist Parameters'!$H$24)/'Checklist Parameters'!$H$25)+1,0)))</f>
        <v>&lt;no limit&gt;</v>
      </c>
      <c r="AF600" s="174">
        <f t="shared" si="59"/>
        <v>0</v>
      </c>
      <c r="AG600" s="85">
        <f t="shared" si="54"/>
        <v>0</v>
      </c>
    </row>
    <row r="601" spans="1:33" ht="15">
      <c r="A601" s="393"/>
      <c r="B601" s="393"/>
      <c r="C601" s="393"/>
      <c r="D601" s="393"/>
      <c r="E601" s="393"/>
      <c r="F601" s="393"/>
      <c r="G601" s="393"/>
      <c r="H601" s="394"/>
      <c r="I601" s="394"/>
      <c r="J601" s="394"/>
      <c r="K601" s="394"/>
      <c r="L601" s="394"/>
      <c r="M601" s="394"/>
      <c r="N601" s="313">
        <f>IF(IF(I601&lt;'Checklist Parameters'!$H$22,0,($I601-$L601))&lt;0,0,IF(I601&lt;'Checklist Parameters'!$H$22,0,($I601-$L601)))</f>
        <v>0</v>
      </c>
      <c r="O601" s="394"/>
      <c r="P601" s="395"/>
      <c r="Q601" s="316">
        <f t="shared" si="55"/>
        <v>0</v>
      </c>
      <c r="R601" s="87">
        <f t="shared" si="56"/>
        <v>0</v>
      </c>
      <c r="S601" s="87">
        <f>IF('Checklist Parameters'!$H$60&lt;0.2,0.2,'Checklist Parameters'!$H$60)</f>
        <v>0.72</v>
      </c>
      <c r="T601" s="88">
        <f>IF($O601="",IF('Checklist District ID'!$C$43="Y",MAX($R601:$S601)*$I601,SUM($R601:$S601)*$I601),IF(O601&gt;0,Q601*S601))</f>
        <v>0</v>
      </c>
      <c r="U601" s="88">
        <f>IF(Q601&gt;0,((I601-T601)*'Formula Matrix'!$E$39),0)</f>
        <v>0</v>
      </c>
      <c r="V601" s="88">
        <f t="shared" si="57"/>
        <v>0</v>
      </c>
      <c r="W601" s="88">
        <f>IF(V601&gt;0,(V601*'Checklist Parameters'!$H$35),0)</f>
        <v>0</v>
      </c>
      <c r="X601" s="85">
        <f t="shared" si="58"/>
        <v>0</v>
      </c>
      <c r="Y601" s="148">
        <f>IF('Checklist Parameters'!$H$102&lt;&gt;"",(I601/43560)*'Checklist Parameters'!$H$102,"N/A")</f>
        <v>0</v>
      </c>
      <c r="Z601" s="154" t="str">
        <f>IF('Checklist Parameters'!$H$58&lt;&gt;"",((I601*'Checklist Parameters'!$H$58)*'Checklist Parameters'!$H$35)/1000,"N/A")</f>
        <v>N/A</v>
      </c>
      <c r="AA601" s="154">
        <f>IF('Checklist Parameters'!$H$101&lt;&gt;"",IFERROR(I601/'Checklist Parameters'!$H$101,0),"N/A")</f>
        <v>0</v>
      </c>
      <c r="AB601" s="148" t="str">
        <f>IF('Checklist Parameters'!$H$43&lt;&gt;"",(I601*'Checklist Parameters'!$H$43)/1000,"N/A")</f>
        <v>N/A</v>
      </c>
      <c r="AC601" s="85">
        <f>IF('Checklist Parameters'!$H$16="",$X601,IF(AND('Checklist Parameters'!$H$16&lt;$X601,'Checklist Parameters'!$H$16&gt;=3),'Checklist Parameters'!$H$16,IF(AND('Checklist Parameters'!$H$16&lt;$X601,'Checklist Parameters'!$H$16&lt;3),0,$X601)))</f>
        <v>0</v>
      </c>
      <c r="AD601" s="85" t="str">
        <f>IF(AND(I601&lt;'Checklist Parameters'!$H$22,$I601&lt;&gt;0),"Y","")</f>
        <v/>
      </c>
      <c r="AE601" s="85" t="str">
        <f>IF($AD601="Y",0,IF('Checklist Parameters'!$H$25="","&lt;no limit&gt;",ROUNDDOWN((($I601-'Checklist Parameters'!$H$24)/'Checklist Parameters'!$H$25)+1,0)))</f>
        <v>&lt;no limit&gt;</v>
      </c>
      <c r="AF601" s="174">
        <f t="shared" si="59"/>
        <v>0</v>
      </c>
      <c r="AG601" s="85">
        <f t="shared" si="54"/>
        <v>0</v>
      </c>
    </row>
    <row r="602" spans="1:33" ht="15">
      <c r="A602" s="393"/>
      <c r="B602" s="393"/>
      <c r="C602" s="393"/>
      <c r="D602" s="393"/>
      <c r="E602" s="393"/>
      <c r="F602" s="393"/>
      <c r="G602" s="393"/>
      <c r="H602" s="394"/>
      <c r="I602" s="394"/>
      <c r="J602" s="394"/>
      <c r="K602" s="394"/>
      <c r="L602" s="394"/>
      <c r="M602" s="394"/>
      <c r="N602" s="313">
        <f>IF(IF(I602&lt;'Checklist Parameters'!$H$22,0,($I602-$L602))&lt;0,0,IF(I602&lt;'Checklist Parameters'!$H$22,0,($I602-$L602)))</f>
        <v>0</v>
      </c>
      <c r="O602" s="394"/>
      <c r="P602" s="395"/>
      <c r="Q602" s="316">
        <f t="shared" si="55"/>
        <v>0</v>
      </c>
      <c r="R602" s="87">
        <f t="shared" si="56"/>
        <v>0</v>
      </c>
      <c r="S602" s="87">
        <f>IF('Checklist Parameters'!$H$60&lt;0.2,0.2,'Checklist Parameters'!$H$60)</f>
        <v>0.72</v>
      </c>
      <c r="T602" s="88">
        <f>IF($O602="",IF('Checklist District ID'!$C$43="Y",MAX($R602:$S602)*$I602,SUM($R602:$S602)*$I602),IF(O602&gt;0,Q602*S602))</f>
        <v>0</v>
      </c>
      <c r="U602" s="88">
        <f>IF(Q602&gt;0,((I602-T602)*'Formula Matrix'!$E$39),0)</f>
        <v>0</v>
      </c>
      <c r="V602" s="88">
        <f t="shared" si="57"/>
        <v>0</v>
      </c>
      <c r="W602" s="88">
        <f>IF(V602&gt;0,(V602*'Checklist Parameters'!$H$35),0)</f>
        <v>0</v>
      </c>
      <c r="X602" s="85">
        <f t="shared" si="58"/>
        <v>0</v>
      </c>
      <c r="Y602" s="148">
        <f>IF('Checklist Parameters'!$H$102&lt;&gt;"",(I602/43560)*'Checklist Parameters'!$H$102,"N/A")</f>
        <v>0</v>
      </c>
      <c r="Z602" s="154" t="str">
        <f>IF('Checklist Parameters'!$H$58&lt;&gt;"",((I602*'Checklist Parameters'!$H$58)*'Checklist Parameters'!$H$35)/1000,"N/A")</f>
        <v>N/A</v>
      </c>
      <c r="AA602" s="154">
        <f>IF('Checklist Parameters'!$H$101&lt;&gt;"",IFERROR(I602/'Checklist Parameters'!$H$101,0),"N/A")</f>
        <v>0</v>
      </c>
      <c r="AB602" s="148" t="str">
        <f>IF('Checklist Parameters'!$H$43&lt;&gt;"",(I602*'Checklist Parameters'!$H$43)/1000,"N/A")</f>
        <v>N/A</v>
      </c>
      <c r="AC602" s="85">
        <f>IF('Checklist Parameters'!$H$16="",$X602,IF(AND('Checklist Parameters'!$H$16&lt;$X602,'Checklist Parameters'!$H$16&gt;=3),'Checklist Parameters'!$H$16,IF(AND('Checklist Parameters'!$H$16&lt;$X602,'Checklist Parameters'!$H$16&lt;3),0,$X602)))</f>
        <v>0</v>
      </c>
      <c r="AD602" s="85" t="str">
        <f>IF(AND(I602&lt;'Checklist Parameters'!$H$22,$I602&lt;&gt;0),"Y","")</f>
        <v/>
      </c>
      <c r="AE602" s="85" t="str">
        <f>IF($AD602="Y",0,IF('Checklist Parameters'!$H$25="","&lt;no limit&gt;",ROUNDDOWN((($I602-'Checklist Parameters'!$H$24)/'Checklist Parameters'!$H$25)+1,0)))</f>
        <v>&lt;no limit&gt;</v>
      </c>
      <c r="AF602" s="174">
        <f t="shared" si="59"/>
        <v>0</v>
      </c>
      <c r="AG602" s="85">
        <f t="shared" si="54"/>
        <v>0</v>
      </c>
    </row>
    <row r="603" spans="1:33" ht="15">
      <c r="A603" s="393"/>
      <c r="B603" s="393"/>
      <c r="C603" s="393"/>
      <c r="D603" s="393"/>
      <c r="E603" s="393"/>
      <c r="F603" s="393"/>
      <c r="G603" s="393"/>
      <c r="H603" s="394"/>
      <c r="I603" s="394"/>
      <c r="J603" s="394"/>
      <c r="K603" s="394"/>
      <c r="L603" s="394"/>
      <c r="M603" s="394"/>
      <c r="N603" s="313">
        <f>IF(IF(I603&lt;'Checklist Parameters'!$H$22,0,($I603-$L603))&lt;0,0,IF(I603&lt;'Checklist Parameters'!$H$22,0,($I603-$L603)))</f>
        <v>0</v>
      </c>
      <c r="O603" s="394"/>
      <c r="P603" s="395"/>
      <c r="Q603" s="316">
        <f t="shared" si="55"/>
        <v>0</v>
      </c>
      <c r="R603" s="87">
        <f t="shared" si="56"/>
        <v>0</v>
      </c>
      <c r="S603" s="87">
        <f>IF('Checklist Parameters'!$H$60&lt;0.2,0.2,'Checklist Parameters'!$H$60)</f>
        <v>0.72</v>
      </c>
      <c r="T603" s="88">
        <f>IF($O603="",IF('Checklist District ID'!$C$43="Y",MAX($R603:$S603)*$I603,SUM($R603:$S603)*$I603),IF(O603&gt;0,Q603*S603))</f>
        <v>0</v>
      </c>
      <c r="U603" s="88">
        <f>IF(Q603&gt;0,((I603-T603)*'Formula Matrix'!$E$39),0)</f>
        <v>0</v>
      </c>
      <c r="V603" s="88">
        <f t="shared" si="57"/>
        <v>0</v>
      </c>
      <c r="W603" s="88">
        <f>IF(V603&gt;0,(V603*'Checklist Parameters'!$H$35),0)</f>
        <v>0</v>
      </c>
      <c r="X603" s="85">
        <f t="shared" si="58"/>
        <v>0</v>
      </c>
      <c r="Y603" s="148">
        <f>IF('Checklist Parameters'!$H$102&lt;&gt;"",(I603/43560)*'Checklist Parameters'!$H$102,"N/A")</f>
        <v>0</v>
      </c>
      <c r="Z603" s="154" t="str">
        <f>IF('Checklist Parameters'!$H$58&lt;&gt;"",((I603*'Checklist Parameters'!$H$58)*'Checklist Parameters'!$H$35)/1000,"N/A")</f>
        <v>N/A</v>
      </c>
      <c r="AA603" s="154">
        <f>IF('Checklist Parameters'!$H$101&lt;&gt;"",IFERROR(I603/'Checklist Parameters'!$H$101,0),"N/A")</f>
        <v>0</v>
      </c>
      <c r="AB603" s="148" t="str">
        <f>IF('Checklist Parameters'!$H$43&lt;&gt;"",(I603*'Checklist Parameters'!$H$43)/1000,"N/A")</f>
        <v>N/A</v>
      </c>
      <c r="AC603" s="85">
        <f>IF('Checklist Parameters'!$H$16="",$X603,IF(AND('Checklist Parameters'!$H$16&lt;$X603,'Checklist Parameters'!$H$16&gt;=3),'Checklist Parameters'!$H$16,IF(AND('Checklist Parameters'!$H$16&lt;$X603,'Checklist Parameters'!$H$16&lt;3),0,$X603)))</f>
        <v>0</v>
      </c>
      <c r="AD603" s="85" t="str">
        <f>IF(AND(I603&lt;'Checklist Parameters'!$H$22,$I603&lt;&gt;0),"Y","")</f>
        <v/>
      </c>
      <c r="AE603" s="85" t="str">
        <f>IF($AD603="Y",0,IF('Checklist Parameters'!$H$25="","&lt;no limit&gt;",ROUNDDOWN((($I603-'Checklist Parameters'!$H$24)/'Checklist Parameters'!$H$25)+1,0)))</f>
        <v>&lt;no limit&gt;</v>
      </c>
      <c r="AF603" s="174">
        <f t="shared" si="59"/>
        <v>0</v>
      </c>
      <c r="AG603" s="85">
        <f t="shared" si="54"/>
        <v>0</v>
      </c>
    </row>
    <row r="604" spans="1:33" ht="15">
      <c r="A604" s="393"/>
      <c r="B604" s="393"/>
      <c r="C604" s="393"/>
      <c r="D604" s="393"/>
      <c r="E604" s="393"/>
      <c r="F604" s="393"/>
      <c r="G604" s="393"/>
      <c r="H604" s="394"/>
      <c r="I604" s="394"/>
      <c r="J604" s="394"/>
      <c r="K604" s="394"/>
      <c r="L604" s="394"/>
      <c r="M604" s="394"/>
      <c r="N604" s="313">
        <f>IF(IF(I604&lt;'Checklist Parameters'!$H$22,0,($I604-$L604))&lt;0,0,IF(I604&lt;'Checklist Parameters'!$H$22,0,($I604-$L604)))</f>
        <v>0</v>
      </c>
      <c r="O604" s="394"/>
      <c r="P604" s="395"/>
      <c r="Q604" s="316">
        <f t="shared" si="55"/>
        <v>0</v>
      </c>
      <c r="R604" s="87">
        <f t="shared" si="56"/>
        <v>0</v>
      </c>
      <c r="S604" s="87">
        <f>IF('Checklist Parameters'!$H$60&lt;0.2,0.2,'Checklist Parameters'!$H$60)</f>
        <v>0.72</v>
      </c>
      <c r="T604" s="88">
        <f>IF($O604="",IF('Checklist District ID'!$C$43="Y",MAX($R604:$S604)*$I604,SUM($R604:$S604)*$I604),IF(O604&gt;0,Q604*S604))</f>
        <v>0</v>
      </c>
      <c r="U604" s="88">
        <f>IF(Q604&gt;0,((I604-T604)*'Formula Matrix'!$E$39),0)</f>
        <v>0</v>
      </c>
      <c r="V604" s="88">
        <f t="shared" si="57"/>
        <v>0</v>
      </c>
      <c r="W604" s="88">
        <f>IF(V604&gt;0,(V604*'Checklist Parameters'!$H$35),0)</f>
        <v>0</v>
      </c>
      <c r="X604" s="85">
        <f t="shared" si="58"/>
        <v>0</v>
      </c>
      <c r="Y604" s="148">
        <f>IF('Checklist Parameters'!$H$102&lt;&gt;"",(I604/43560)*'Checklist Parameters'!$H$102,"N/A")</f>
        <v>0</v>
      </c>
      <c r="Z604" s="154" t="str">
        <f>IF('Checklist Parameters'!$H$58&lt;&gt;"",((I604*'Checklist Parameters'!$H$58)*'Checklist Parameters'!$H$35)/1000,"N/A")</f>
        <v>N/A</v>
      </c>
      <c r="AA604" s="154">
        <f>IF('Checklist Parameters'!$H$101&lt;&gt;"",IFERROR(I604/'Checklist Parameters'!$H$101,0),"N/A")</f>
        <v>0</v>
      </c>
      <c r="AB604" s="148" t="str">
        <f>IF('Checklist Parameters'!$H$43&lt;&gt;"",(I604*'Checklist Parameters'!$H$43)/1000,"N/A")</f>
        <v>N/A</v>
      </c>
      <c r="AC604" s="85">
        <f>IF('Checklist Parameters'!$H$16="",$X604,IF(AND('Checklist Parameters'!$H$16&lt;$X604,'Checklist Parameters'!$H$16&gt;=3),'Checklist Parameters'!$H$16,IF(AND('Checklist Parameters'!$H$16&lt;$X604,'Checklist Parameters'!$H$16&lt;3),0,$X604)))</f>
        <v>0</v>
      </c>
      <c r="AD604" s="85" t="str">
        <f>IF(AND(I604&lt;'Checklist Parameters'!$H$22,$I604&lt;&gt;0),"Y","")</f>
        <v/>
      </c>
      <c r="AE604" s="85" t="str">
        <f>IF($AD604="Y",0,IF('Checklist Parameters'!$H$25="","&lt;no limit&gt;",ROUNDDOWN((($I604-'Checklist Parameters'!$H$24)/'Checklist Parameters'!$H$25)+1,0)))</f>
        <v>&lt;no limit&gt;</v>
      </c>
      <c r="AF604" s="174">
        <f t="shared" si="59"/>
        <v>0</v>
      </c>
      <c r="AG604" s="85">
        <f t="shared" si="54"/>
        <v>0</v>
      </c>
    </row>
    <row r="605" spans="1:33" ht="15">
      <c r="A605" s="393"/>
      <c r="B605" s="393"/>
      <c r="C605" s="393"/>
      <c r="D605" s="393"/>
      <c r="E605" s="393"/>
      <c r="F605" s="393"/>
      <c r="G605" s="393"/>
      <c r="H605" s="394"/>
      <c r="I605" s="394"/>
      <c r="J605" s="394"/>
      <c r="K605" s="394"/>
      <c r="L605" s="394"/>
      <c r="M605" s="394"/>
      <c r="N605" s="313">
        <f>IF(IF(I605&lt;'Checklist Parameters'!$H$22,0,($I605-$L605))&lt;0,0,IF(I605&lt;'Checklist Parameters'!$H$22,0,($I605-$L605)))</f>
        <v>0</v>
      </c>
      <c r="O605" s="394"/>
      <c r="P605" s="395"/>
      <c r="Q605" s="316">
        <f t="shared" si="55"/>
        <v>0</v>
      </c>
      <c r="R605" s="87">
        <f t="shared" si="56"/>
        <v>0</v>
      </c>
      <c r="S605" s="87">
        <f>IF('Checklist Parameters'!$H$60&lt;0.2,0.2,'Checklist Parameters'!$H$60)</f>
        <v>0.72</v>
      </c>
      <c r="T605" s="88">
        <f>IF($O605="",IF('Checklist District ID'!$C$43="Y",MAX($R605:$S605)*$I605,SUM($R605:$S605)*$I605),IF(O605&gt;0,Q605*S605))</f>
        <v>0</v>
      </c>
      <c r="U605" s="88">
        <f>IF(Q605&gt;0,((I605-T605)*'Formula Matrix'!$E$39),0)</f>
        <v>0</v>
      </c>
      <c r="V605" s="88">
        <f t="shared" si="57"/>
        <v>0</v>
      </c>
      <c r="W605" s="88">
        <f>IF(V605&gt;0,(V605*'Checklist Parameters'!$H$35),0)</f>
        <v>0</v>
      </c>
      <c r="X605" s="85">
        <f t="shared" si="58"/>
        <v>0</v>
      </c>
      <c r="Y605" s="148">
        <f>IF('Checklist Parameters'!$H$102&lt;&gt;"",(I605/43560)*'Checklist Parameters'!$H$102,"N/A")</f>
        <v>0</v>
      </c>
      <c r="Z605" s="154" t="str">
        <f>IF('Checklist Parameters'!$H$58&lt;&gt;"",((I605*'Checklist Parameters'!$H$58)*'Checklist Parameters'!$H$35)/1000,"N/A")</f>
        <v>N/A</v>
      </c>
      <c r="AA605" s="154">
        <f>IF('Checklist Parameters'!$H$101&lt;&gt;"",IFERROR(I605/'Checklist Parameters'!$H$101,0),"N/A")</f>
        <v>0</v>
      </c>
      <c r="AB605" s="148" t="str">
        <f>IF('Checklist Parameters'!$H$43&lt;&gt;"",(I605*'Checklist Parameters'!$H$43)/1000,"N/A")</f>
        <v>N/A</v>
      </c>
      <c r="AC605" s="85">
        <f>IF('Checklist Parameters'!$H$16="",$X605,IF(AND('Checklist Parameters'!$H$16&lt;$X605,'Checklist Parameters'!$H$16&gt;=3),'Checklist Parameters'!$H$16,IF(AND('Checklist Parameters'!$H$16&lt;$X605,'Checklist Parameters'!$H$16&lt;3),0,$X605)))</f>
        <v>0</v>
      </c>
      <c r="AD605" s="85" t="str">
        <f>IF(AND(I605&lt;'Checklist Parameters'!$H$22,$I605&lt;&gt;0),"Y","")</f>
        <v/>
      </c>
      <c r="AE605" s="85" t="str">
        <f>IF($AD605="Y",0,IF('Checklist Parameters'!$H$25="","&lt;no limit&gt;",ROUNDDOWN((($I605-'Checklist Parameters'!$H$24)/'Checklist Parameters'!$H$25)+1,0)))</f>
        <v>&lt;no limit&gt;</v>
      </c>
      <c r="AF605" s="174">
        <f t="shared" si="59"/>
        <v>0</v>
      </c>
      <c r="AG605" s="85">
        <f t="shared" si="54"/>
        <v>0</v>
      </c>
    </row>
    <row r="606" spans="1:33" ht="15">
      <c r="A606" s="393"/>
      <c r="B606" s="393"/>
      <c r="C606" s="393"/>
      <c r="D606" s="393"/>
      <c r="E606" s="393"/>
      <c r="F606" s="393"/>
      <c r="G606" s="393"/>
      <c r="H606" s="394"/>
      <c r="I606" s="394"/>
      <c r="J606" s="394"/>
      <c r="K606" s="394"/>
      <c r="L606" s="394"/>
      <c r="M606" s="394"/>
      <c r="N606" s="313">
        <f>IF(IF(I606&lt;'Checklist Parameters'!$H$22,0,($I606-$L606))&lt;0,0,IF(I606&lt;'Checklist Parameters'!$H$22,0,($I606-$L606)))</f>
        <v>0</v>
      </c>
      <c r="O606" s="394"/>
      <c r="P606" s="395"/>
      <c r="Q606" s="316">
        <f t="shared" si="55"/>
        <v>0</v>
      </c>
      <c r="R606" s="87">
        <f t="shared" si="56"/>
        <v>0</v>
      </c>
      <c r="S606" s="87">
        <f>IF('Checklist Parameters'!$H$60&lt;0.2,0.2,'Checklist Parameters'!$H$60)</f>
        <v>0.72</v>
      </c>
      <c r="T606" s="88">
        <f>IF($O606="",IF('Checklist District ID'!$C$43="Y",MAX($R606:$S606)*$I606,SUM($R606:$S606)*$I606),IF(O606&gt;0,Q606*S606))</f>
        <v>0</v>
      </c>
      <c r="U606" s="88">
        <f>IF(Q606&gt;0,((I606-T606)*'Formula Matrix'!$E$39),0)</f>
        <v>0</v>
      </c>
      <c r="V606" s="88">
        <f t="shared" si="57"/>
        <v>0</v>
      </c>
      <c r="W606" s="88">
        <f>IF(V606&gt;0,(V606*'Checklist Parameters'!$H$35),0)</f>
        <v>0</v>
      </c>
      <c r="X606" s="85">
        <f t="shared" si="58"/>
        <v>0</v>
      </c>
      <c r="Y606" s="148">
        <f>IF('Checklist Parameters'!$H$102&lt;&gt;"",(I606/43560)*'Checklist Parameters'!$H$102,"N/A")</f>
        <v>0</v>
      </c>
      <c r="Z606" s="154" t="str">
        <f>IF('Checklist Parameters'!$H$58&lt;&gt;"",((I606*'Checklist Parameters'!$H$58)*'Checklist Parameters'!$H$35)/1000,"N/A")</f>
        <v>N/A</v>
      </c>
      <c r="AA606" s="154">
        <f>IF('Checklist Parameters'!$H$101&lt;&gt;"",IFERROR(I606/'Checklist Parameters'!$H$101,0),"N/A")</f>
        <v>0</v>
      </c>
      <c r="AB606" s="148" t="str">
        <f>IF('Checklist Parameters'!$H$43&lt;&gt;"",(I606*'Checklist Parameters'!$H$43)/1000,"N/A")</f>
        <v>N/A</v>
      </c>
      <c r="AC606" s="85">
        <f>IF('Checklist Parameters'!$H$16="",$X606,IF(AND('Checklist Parameters'!$H$16&lt;$X606,'Checklist Parameters'!$H$16&gt;=3),'Checklist Parameters'!$H$16,IF(AND('Checklist Parameters'!$H$16&lt;$X606,'Checklist Parameters'!$H$16&lt;3),0,$X606)))</f>
        <v>0</v>
      </c>
      <c r="AD606" s="85" t="str">
        <f>IF(AND(I606&lt;'Checklist Parameters'!$H$22,$I606&lt;&gt;0),"Y","")</f>
        <v/>
      </c>
      <c r="AE606" s="85" t="str">
        <f>IF($AD606="Y",0,IF('Checklist Parameters'!$H$25="","&lt;no limit&gt;",ROUNDDOWN((($I606-'Checklist Parameters'!$H$24)/'Checklist Parameters'!$H$25)+1,0)))</f>
        <v>&lt;no limit&gt;</v>
      </c>
      <c r="AF606" s="174">
        <f t="shared" si="59"/>
        <v>0</v>
      </c>
      <c r="AG606" s="85">
        <f t="shared" si="54"/>
        <v>0</v>
      </c>
    </row>
    <row r="607" spans="1:33" ht="15">
      <c r="A607" s="393"/>
      <c r="B607" s="393"/>
      <c r="C607" s="393"/>
      <c r="D607" s="393"/>
      <c r="E607" s="393"/>
      <c r="F607" s="393"/>
      <c r="G607" s="393"/>
      <c r="H607" s="394"/>
      <c r="I607" s="394"/>
      <c r="J607" s="394"/>
      <c r="K607" s="394"/>
      <c r="L607" s="394"/>
      <c r="M607" s="394"/>
      <c r="N607" s="313">
        <f>IF(IF(I607&lt;'Checklist Parameters'!$H$22,0,($I607-$L607))&lt;0,0,IF(I607&lt;'Checklist Parameters'!$H$22,0,($I607-$L607)))</f>
        <v>0</v>
      </c>
      <c r="O607" s="394"/>
      <c r="P607" s="395"/>
      <c r="Q607" s="316">
        <f t="shared" si="55"/>
        <v>0</v>
      </c>
      <c r="R607" s="87">
        <f t="shared" si="56"/>
        <v>0</v>
      </c>
      <c r="S607" s="87">
        <f>IF('Checklist Parameters'!$H$60&lt;0.2,0.2,'Checklist Parameters'!$H$60)</f>
        <v>0.72</v>
      </c>
      <c r="T607" s="88">
        <f>IF($O607="",IF('Checklist District ID'!$C$43="Y",MAX($R607:$S607)*$I607,SUM($R607:$S607)*$I607),IF(O607&gt;0,Q607*S607))</f>
        <v>0</v>
      </c>
      <c r="U607" s="88">
        <f>IF(Q607&gt;0,((I607-T607)*'Formula Matrix'!$E$39),0)</f>
        <v>0</v>
      </c>
      <c r="V607" s="88">
        <f t="shared" si="57"/>
        <v>0</v>
      </c>
      <c r="W607" s="88">
        <f>IF(V607&gt;0,(V607*'Checklist Parameters'!$H$35),0)</f>
        <v>0</v>
      </c>
      <c r="X607" s="85">
        <f t="shared" si="58"/>
        <v>0</v>
      </c>
      <c r="Y607" s="148">
        <f>IF('Checklist Parameters'!$H$102&lt;&gt;"",(I607/43560)*'Checklist Parameters'!$H$102,"N/A")</f>
        <v>0</v>
      </c>
      <c r="Z607" s="154" t="str">
        <f>IF('Checklist Parameters'!$H$58&lt;&gt;"",((I607*'Checklist Parameters'!$H$58)*'Checklist Parameters'!$H$35)/1000,"N/A")</f>
        <v>N/A</v>
      </c>
      <c r="AA607" s="154">
        <f>IF('Checklist Parameters'!$H$101&lt;&gt;"",IFERROR(I607/'Checklist Parameters'!$H$101,0),"N/A")</f>
        <v>0</v>
      </c>
      <c r="AB607" s="148" t="str">
        <f>IF('Checklist Parameters'!$H$43&lt;&gt;"",(I607*'Checklist Parameters'!$H$43)/1000,"N/A")</f>
        <v>N/A</v>
      </c>
      <c r="AC607" s="85">
        <f>IF('Checklist Parameters'!$H$16="",$X607,IF(AND('Checklist Parameters'!$H$16&lt;$X607,'Checklist Parameters'!$H$16&gt;=3),'Checklist Parameters'!$H$16,IF(AND('Checklist Parameters'!$H$16&lt;$X607,'Checklist Parameters'!$H$16&lt;3),0,$X607)))</f>
        <v>0</v>
      </c>
      <c r="AD607" s="85" t="str">
        <f>IF(AND(I607&lt;'Checklist Parameters'!$H$22,$I607&lt;&gt;0),"Y","")</f>
        <v/>
      </c>
      <c r="AE607" s="85" t="str">
        <f>IF($AD607="Y",0,IF('Checklist Parameters'!$H$25="","&lt;no limit&gt;",ROUNDDOWN((($I607-'Checklist Parameters'!$H$24)/'Checklist Parameters'!$H$25)+1,0)))</f>
        <v>&lt;no limit&gt;</v>
      </c>
      <c r="AF607" s="174">
        <f t="shared" si="59"/>
        <v>0</v>
      </c>
      <c r="AG607" s="85">
        <f t="shared" si="54"/>
        <v>0</v>
      </c>
    </row>
    <row r="608" spans="1:33" ht="15">
      <c r="A608" s="393"/>
      <c r="B608" s="393"/>
      <c r="C608" s="393"/>
      <c r="D608" s="393"/>
      <c r="E608" s="393"/>
      <c r="F608" s="393"/>
      <c r="G608" s="393"/>
      <c r="H608" s="394"/>
      <c r="I608" s="394"/>
      <c r="J608" s="394"/>
      <c r="K608" s="394"/>
      <c r="L608" s="394"/>
      <c r="M608" s="394"/>
      <c r="N608" s="313">
        <f>IF(IF(I608&lt;'Checklist Parameters'!$H$22,0,($I608-$L608))&lt;0,0,IF(I608&lt;'Checklist Parameters'!$H$22,0,($I608-$L608)))</f>
        <v>0</v>
      </c>
      <c r="O608" s="394"/>
      <c r="P608" s="395"/>
      <c r="Q608" s="316">
        <f t="shared" si="55"/>
        <v>0</v>
      </c>
      <c r="R608" s="87">
        <f t="shared" si="56"/>
        <v>0</v>
      </c>
      <c r="S608" s="87">
        <f>IF('Checklist Parameters'!$H$60&lt;0.2,0.2,'Checklist Parameters'!$H$60)</f>
        <v>0.72</v>
      </c>
      <c r="T608" s="88">
        <f>IF($O608="",IF('Checklist District ID'!$C$43="Y",MAX($R608:$S608)*$I608,SUM($R608:$S608)*$I608),IF(O608&gt;0,Q608*S608))</f>
        <v>0</v>
      </c>
      <c r="U608" s="88">
        <f>IF(Q608&gt;0,((I608-T608)*'Formula Matrix'!$E$39),0)</f>
        <v>0</v>
      </c>
      <c r="V608" s="88">
        <f t="shared" si="57"/>
        <v>0</v>
      </c>
      <c r="W608" s="88">
        <f>IF(V608&gt;0,(V608*'Checklist Parameters'!$H$35),0)</f>
        <v>0</v>
      </c>
      <c r="X608" s="85">
        <f t="shared" si="58"/>
        <v>0</v>
      </c>
      <c r="Y608" s="148">
        <f>IF('Checklist Parameters'!$H$102&lt;&gt;"",(I608/43560)*'Checklist Parameters'!$H$102,"N/A")</f>
        <v>0</v>
      </c>
      <c r="Z608" s="154" t="str">
        <f>IF('Checklist Parameters'!$H$58&lt;&gt;"",((I608*'Checklist Parameters'!$H$58)*'Checklist Parameters'!$H$35)/1000,"N/A")</f>
        <v>N/A</v>
      </c>
      <c r="AA608" s="154">
        <f>IF('Checklist Parameters'!$H$101&lt;&gt;"",IFERROR(I608/'Checklist Parameters'!$H$101,0),"N/A")</f>
        <v>0</v>
      </c>
      <c r="AB608" s="148" t="str">
        <f>IF('Checklist Parameters'!$H$43&lt;&gt;"",(I608*'Checklist Parameters'!$H$43)/1000,"N/A")</f>
        <v>N/A</v>
      </c>
      <c r="AC608" s="85">
        <f>IF('Checklist Parameters'!$H$16="",$X608,IF(AND('Checklist Parameters'!$H$16&lt;$X608,'Checklist Parameters'!$H$16&gt;=3),'Checklist Parameters'!$H$16,IF(AND('Checklist Parameters'!$H$16&lt;$X608,'Checklist Parameters'!$H$16&lt;3),0,$X608)))</f>
        <v>0</v>
      </c>
      <c r="AD608" s="85" t="str">
        <f>IF(AND(I608&lt;'Checklist Parameters'!$H$22,$I608&lt;&gt;0),"Y","")</f>
        <v/>
      </c>
      <c r="AE608" s="85" t="str">
        <f>IF($AD608="Y",0,IF('Checklist Parameters'!$H$25="","&lt;no limit&gt;",ROUNDDOWN((($I608-'Checklist Parameters'!$H$24)/'Checklist Parameters'!$H$25)+1,0)))</f>
        <v>&lt;no limit&gt;</v>
      </c>
      <c r="AF608" s="174">
        <f t="shared" si="59"/>
        <v>0</v>
      </c>
      <c r="AG608" s="85">
        <f t="shared" si="54"/>
        <v>0</v>
      </c>
    </row>
    <row r="609" spans="1:33" ht="15">
      <c r="A609" s="393"/>
      <c r="B609" s="393"/>
      <c r="C609" s="393"/>
      <c r="D609" s="393"/>
      <c r="E609" s="393"/>
      <c r="F609" s="393"/>
      <c r="G609" s="393"/>
      <c r="H609" s="394"/>
      <c r="I609" s="394"/>
      <c r="J609" s="394"/>
      <c r="K609" s="394"/>
      <c r="L609" s="394"/>
      <c r="M609" s="394"/>
      <c r="N609" s="313">
        <f>IF(IF(I609&lt;'Checklist Parameters'!$H$22,0,($I609-$L609))&lt;0,0,IF(I609&lt;'Checklist Parameters'!$H$22,0,($I609-$L609)))</f>
        <v>0</v>
      </c>
      <c r="O609" s="394"/>
      <c r="P609" s="395"/>
      <c r="Q609" s="316">
        <f t="shared" si="55"/>
        <v>0</v>
      </c>
      <c r="R609" s="87">
        <f t="shared" si="56"/>
        <v>0</v>
      </c>
      <c r="S609" s="87">
        <f>IF('Checklist Parameters'!$H$60&lt;0.2,0.2,'Checklist Parameters'!$H$60)</f>
        <v>0.72</v>
      </c>
      <c r="T609" s="88">
        <f>IF($O609="",IF('Checklist District ID'!$C$43="Y",MAX($R609:$S609)*$I609,SUM($R609:$S609)*$I609),IF(O609&gt;0,Q609*S609))</f>
        <v>0</v>
      </c>
      <c r="U609" s="88">
        <f>IF(Q609&gt;0,((I609-T609)*'Formula Matrix'!$E$39),0)</f>
        <v>0</v>
      </c>
      <c r="V609" s="88">
        <f t="shared" si="57"/>
        <v>0</v>
      </c>
      <c r="W609" s="88">
        <f>IF(V609&gt;0,(V609*'Checklist Parameters'!$H$35),0)</f>
        <v>0</v>
      </c>
      <c r="X609" s="85">
        <f t="shared" si="58"/>
        <v>0</v>
      </c>
      <c r="Y609" s="148">
        <f>IF('Checklist Parameters'!$H$102&lt;&gt;"",(I609/43560)*'Checklist Parameters'!$H$102,"N/A")</f>
        <v>0</v>
      </c>
      <c r="Z609" s="154" t="str">
        <f>IF('Checklist Parameters'!$H$58&lt;&gt;"",((I609*'Checklist Parameters'!$H$58)*'Checklist Parameters'!$H$35)/1000,"N/A")</f>
        <v>N/A</v>
      </c>
      <c r="AA609" s="154">
        <f>IF('Checklist Parameters'!$H$101&lt;&gt;"",IFERROR(I609/'Checklist Parameters'!$H$101,0),"N/A")</f>
        <v>0</v>
      </c>
      <c r="AB609" s="148" t="str">
        <f>IF('Checklist Parameters'!$H$43&lt;&gt;"",(I609*'Checklist Parameters'!$H$43)/1000,"N/A")</f>
        <v>N/A</v>
      </c>
      <c r="AC609" s="85">
        <f>IF('Checklist Parameters'!$H$16="",$X609,IF(AND('Checklist Parameters'!$H$16&lt;$X609,'Checklist Parameters'!$H$16&gt;=3),'Checklist Parameters'!$H$16,IF(AND('Checklist Parameters'!$H$16&lt;$X609,'Checklist Parameters'!$H$16&lt;3),0,$X609)))</f>
        <v>0</v>
      </c>
      <c r="AD609" s="85" t="str">
        <f>IF(AND(I609&lt;'Checklist Parameters'!$H$22,$I609&lt;&gt;0),"Y","")</f>
        <v/>
      </c>
      <c r="AE609" s="85" t="str">
        <f>IF($AD609="Y",0,IF('Checklist Parameters'!$H$25="","&lt;no limit&gt;",ROUNDDOWN((($I609-'Checklist Parameters'!$H$24)/'Checklist Parameters'!$H$25)+1,0)))</f>
        <v>&lt;no limit&gt;</v>
      </c>
      <c r="AF609" s="174">
        <f t="shared" si="59"/>
        <v>0</v>
      </c>
      <c r="AG609" s="85">
        <f t="shared" si="54"/>
        <v>0</v>
      </c>
    </row>
    <row r="610" spans="1:33" ht="15">
      <c r="A610" s="393"/>
      <c r="B610" s="393"/>
      <c r="C610" s="393"/>
      <c r="D610" s="393"/>
      <c r="E610" s="393"/>
      <c r="F610" s="393"/>
      <c r="G610" s="393"/>
      <c r="H610" s="394"/>
      <c r="I610" s="394"/>
      <c r="J610" s="394"/>
      <c r="K610" s="394"/>
      <c r="L610" s="394"/>
      <c r="M610" s="394"/>
      <c r="N610" s="313">
        <f>IF(IF(I610&lt;'Checklist Parameters'!$H$22,0,($I610-$L610))&lt;0,0,IF(I610&lt;'Checklist Parameters'!$H$22,0,($I610-$L610)))</f>
        <v>0</v>
      </c>
      <c r="O610" s="394"/>
      <c r="P610" s="395"/>
      <c r="Q610" s="316">
        <f t="shared" si="55"/>
        <v>0</v>
      </c>
      <c r="R610" s="87">
        <f t="shared" si="56"/>
        <v>0</v>
      </c>
      <c r="S610" s="87">
        <f>IF('Checklist Parameters'!$H$60&lt;0.2,0.2,'Checklist Parameters'!$H$60)</f>
        <v>0.72</v>
      </c>
      <c r="T610" s="88">
        <f>IF($O610="",IF('Checklist District ID'!$C$43="Y",MAX($R610:$S610)*$I610,SUM($R610:$S610)*$I610),IF(O610&gt;0,Q610*S610))</f>
        <v>0</v>
      </c>
      <c r="U610" s="88">
        <f>IF(Q610&gt;0,((I610-T610)*'Formula Matrix'!$E$39),0)</f>
        <v>0</v>
      </c>
      <c r="V610" s="88">
        <f t="shared" si="57"/>
        <v>0</v>
      </c>
      <c r="W610" s="88">
        <f>IF(V610&gt;0,(V610*'Checklist Parameters'!$H$35),0)</f>
        <v>0</v>
      </c>
      <c r="X610" s="85">
        <f t="shared" si="58"/>
        <v>0</v>
      </c>
      <c r="Y610" s="148">
        <f>IF('Checklist Parameters'!$H$102&lt;&gt;"",(I610/43560)*'Checklist Parameters'!$H$102,"N/A")</f>
        <v>0</v>
      </c>
      <c r="Z610" s="154" t="str">
        <f>IF('Checklist Parameters'!$H$58&lt;&gt;"",((I610*'Checklist Parameters'!$H$58)*'Checklist Parameters'!$H$35)/1000,"N/A")</f>
        <v>N/A</v>
      </c>
      <c r="AA610" s="154">
        <f>IF('Checklist Parameters'!$H$101&lt;&gt;"",IFERROR(I610/'Checklist Parameters'!$H$101,0),"N/A")</f>
        <v>0</v>
      </c>
      <c r="AB610" s="148" t="str">
        <f>IF('Checklist Parameters'!$H$43&lt;&gt;"",(I610*'Checklist Parameters'!$H$43)/1000,"N/A")</f>
        <v>N/A</v>
      </c>
      <c r="AC610" s="85">
        <f>IF('Checklist Parameters'!$H$16="",$X610,IF(AND('Checklist Parameters'!$H$16&lt;$X610,'Checklist Parameters'!$H$16&gt;=3),'Checklist Parameters'!$H$16,IF(AND('Checklist Parameters'!$H$16&lt;$X610,'Checklist Parameters'!$H$16&lt;3),0,$X610)))</f>
        <v>0</v>
      </c>
      <c r="AD610" s="85" t="str">
        <f>IF(AND(I610&lt;'Checklist Parameters'!$H$22,$I610&lt;&gt;0),"Y","")</f>
        <v/>
      </c>
      <c r="AE610" s="85" t="str">
        <f>IF($AD610="Y",0,IF('Checklist Parameters'!$H$25="","&lt;no limit&gt;",ROUNDDOWN((($I610-'Checklist Parameters'!$H$24)/'Checklist Parameters'!$H$25)+1,0)))</f>
        <v>&lt;no limit&gt;</v>
      </c>
      <c r="AF610" s="174">
        <f t="shared" si="59"/>
        <v>0</v>
      </c>
      <c r="AG610" s="85">
        <f t="shared" si="54"/>
        <v>0</v>
      </c>
    </row>
    <row r="611" spans="1:33" ht="15">
      <c r="A611" s="393"/>
      <c r="B611" s="393"/>
      <c r="C611" s="393"/>
      <c r="D611" s="393"/>
      <c r="E611" s="393"/>
      <c r="F611" s="393"/>
      <c r="G611" s="393"/>
      <c r="H611" s="394"/>
      <c r="I611" s="394"/>
      <c r="J611" s="394"/>
      <c r="K611" s="394"/>
      <c r="L611" s="394"/>
      <c r="M611" s="394"/>
      <c r="N611" s="313">
        <f>IF(IF(I611&lt;'Checklist Parameters'!$H$22,0,($I611-$L611))&lt;0,0,IF(I611&lt;'Checklist Parameters'!$H$22,0,($I611-$L611)))</f>
        <v>0</v>
      </c>
      <c r="O611" s="394"/>
      <c r="P611" s="395"/>
      <c r="Q611" s="316">
        <f t="shared" si="55"/>
        <v>0</v>
      </c>
      <c r="R611" s="87">
        <f t="shared" si="56"/>
        <v>0</v>
      </c>
      <c r="S611" s="87">
        <f>IF('Checklist Parameters'!$H$60&lt;0.2,0.2,'Checklist Parameters'!$H$60)</f>
        <v>0.72</v>
      </c>
      <c r="T611" s="88">
        <f>IF($O611="",IF('Checklist District ID'!$C$43="Y",MAX($R611:$S611)*$I611,SUM($R611:$S611)*$I611),IF(O611&gt;0,Q611*S611))</f>
        <v>0</v>
      </c>
      <c r="U611" s="88">
        <f>IF(Q611&gt;0,((I611-T611)*'Formula Matrix'!$E$39),0)</f>
        <v>0</v>
      </c>
      <c r="V611" s="88">
        <f t="shared" si="57"/>
        <v>0</v>
      </c>
      <c r="W611" s="88">
        <f>IF(V611&gt;0,(V611*'Checklist Parameters'!$H$35),0)</f>
        <v>0</v>
      </c>
      <c r="X611" s="85">
        <f t="shared" si="58"/>
        <v>0</v>
      </c>
      <c r="Y611" s="148">
        <f>IF('Checklist Parameters'!$H$102&lt;&gt;"",(I611/43560)*'Checklist Parameters'!$H$102,"N/A")</f>
        <v>0</v>
      </c>
      <c r="Z611" s="154" t="str">
        <f>IF('Checklist Parameters'!$H$58&lt;&gt;"",((I611*'Checklist Parameters'!$H$58)*'Checklist Parameters'!$H$35)/1000,"N/A")</f>
        <v>N/A</v>
      </c>
      <c r="AA611" s="154">
        <f>IF('Checklist Parameters'!$H$101&lt;&gt;"",IFERROR(I611/'Checklist Parameters'!$H$101,0),"N/A")</f>
        <v>0</v>
      </c>
      <c r="AB611" s="148" t="str">
        <f>IF('Checklist Parameters'!$H$43&lt;&gt;"",(I611*'Checklist Parameters'!$H$43)/1000,"N/A")</f>
        <v>N/A</v>
      </c>
      <c r="AC611" s="85">
        <f>IF('Checklist Parameters'!$H$16="",$X611,IF(AND('Checklist Parameters'!$H$16&lt;$X611,'Checklist Parameters'!$H$16&gt;=3),'Checklist Parameters'!$H$16,IF(AND('Checklist Parameters'!$H$16&lt;$X611,'Checklist Parameters'!$H$16&lt;3),0,$X611)))</f>
        <v>0</v>
      </c>
      <c r="AD611" s="85" t="str">
        <f>IF(AND(I611&lt;'Checklist Parameters'!$H$22,$I611&lt;&gt;0),"Y","")</f>
        <v/>
      </c>
      <c r="AE611" s="85" t="str">
        <f>IF($AD611="Y",0,IF('Checklist Parameters'!$H$25="","&lt;no limit&gt;",ROUNDDOWN((($I611-'Checklist Parameters'!$H$24)/'Checklist Parameters'!$H$25)+1,0)))</f>
        <v>&lt;no limit&gt;</v>
      </c>
      <c r="AF611" s="174">
        <f t="shared" si="59"/>
        <v>0</v>
      </c>
      <c r="AG611" s="85">
        <f t="shared" si="54"/>
        <v>0</v>
      </c>
    </row>
    <row r="612" spans="1:33" ht="15">
      <c r="A612" s="393"/>
      <c r="B612" s="393"/>
      <c r="C612" s="393"/>
      <c r="D612" s="393"/>
      <c r="E612" s="393"/>
      <c r="F612" s="393"/>
      <c r="G612" s="393"/>
      <c r="H612" s="394"/>
      <c r="I612" s="394"/>
      <c r="J612" s="394"/>
      <c r="K612" s="394"/>
      <c r="L612" s="394"/>
      <c r="M612" s="394"/>
      <c r="N612" s="313">
        <f>IF(IF(I612&lt;'Checklist Parameters'!$H$22,0,($I612-$L612))&lt;0,0,IF(I612&lt;'Checklist Parameters'!$H$22,0,($I612-$L612)))</f>
        <v>0</v>
      </c>
      <c r="O612" s="394"/>
      <c r="P612" s="395"/>
      <c r="Q612" s="316">
        <f t="shared" si="55"/>
        <v>0</v>
      </c>
      <c r="R612" s="87">
        <f t="shared" si="56"/>
        <v>0</v>
      </c>
      <c r="S612" s="87">
        <f>IF('Checklist Parameters'!$H$60&lt;0.2,0.2,'Checklist Parameters'!$H$60)</f>
        <v>0.72</v>
      </c>
      <c r="T612" s="88">
        <f>IF($O612="",IF('Checklist District ID'!$C$43="Y",MAX($R612:$S612)*$I612,SUM($R612:$S612)*$I612),IF(O612&gt;0,Q612*S612))</f>
        <v>0</v>
      </c>
      <c r="U612" s="88">
        <f>IF(Q612&gt;0,((I612-T612)*'Formula Matrix'!$E$39),0)</f>
        <v>0</v>
      </c>
      <c r="V612" s="88">
        <f t="shared" si="57"/>
        <v>0</v>
      </c>
      <c r="W612" s="88">
        <f>IF(V612&gt;0,(V612*'Checklist Parameters'!$H$35),0)</f>
        <v>0</v>
      </c>
      <c r="X612" s="85">
        <f t="shared" si="58"/>
        <v>0</v>
      </c>
      <c r="Y612" s="148">
        <f>IF('Checklist Parameters'!$H$102&lt;&gt;"",(I612/43560)*'Checklist Parameters'!$H$102,"N/A")</f>
        <v>0</v>
      </c>
      <c r="Z612" s="154" t="str">
        <f>IF('Checklist Parameters'!$H$58&lt;&gt;"",((I612*'Checklist Parameters'!$H$58)*'Checklist Parameters'!$H$35)/1000,"N/A")</f>
        <v>N/A</v>
      </c>
      <c r="AA612" s="154">
        <f>IF('Checklist Parameters'!$H$101&lt;&gt;"",IFERROR(I612/'Checklist Parameters'!$H$101,0),"N/A")</f>
        <v>0</v>
      </c>
      <c r="AB612" s="148" t="str">
        <f>IF('Checklist Parameters'!$H$43&lt;&gt;"",(I612*'Checklist Parameters'!$H$43)/1000,"N/A")</f>
        <v>N/A</v>
      </c>
      <c r="AC612" s="85">
        <f>IF('Checklist Parameters'!$H$16="",$X612,IF(AND('Checklist Parameters'!$H$16&lt;$X612,'Checklist Parameters'!$H$16&gt;=3),'Checklist Parameters'!$H$16,IF(AND('Checklist Parameters'!$H$16&lt;$X612,'Checklist Parameters'!$H$16&lt;3),0,$X612)))</f>
        <v>0</v>
      </c>
      <c r="AD612" s="85" t="str">
        <f>IF(AND(I612&lt;'Checklist Parameters'!$H$22,$I612&lt;&gt;0),"Y","")</f>
        <v/>
      </c>
      <c r="AE612" s="85" t="str">
        <f>IF($AD612="Y",0,IF('Checklist Parameters'!$H$25="","&lt;no limit&gt;",ROUNDDOWN((($I612-'Checklist Parameters'!$H$24)/'Checklist Parameters'!$H$25)+1,0)))</f>
        <v>&lt;no limit&gt;</v>
      </c>
      <c r="AF612" s="174">
        <f t="shared" si="59"/>
        <v>0</v>
      </c>
      <c r="AG612" s="85">
        <f t="shared" si="54"/>
        <v>0</v>
      </c>
    </row>
    <row r="613" spans="1:33" ht="15">
      <c r="A613" s="393"/>
      <c r="B613" s="393"/>
      <c r="C613" s="393"/>
      <c r="D613" s="393"/>
      <c r="E613" s="393"/>
      <c r="F613" s="393"/>
      <c r="G613" s="393"/>
      <c r="H613" s="394"/>
      <c r="I613" s="394"/>
      <c r="J613" s="394"/>
      <c r="K613" s="394"/>
      <c r="L613" s="394"/>
      <c r="M613" s="394"/>
      <c r="N613" s="313">
        <f>IF(IF(I613&lt;'Checklist Parameters'!$H$22,0,($I613-$L613))&lt;0,0,IF(I613&lt;'Checklist Parameters'!$H$22,0,($I613-$L613)))</f>
        <v>0</v>
      </c>
      <c r="O613" s="394"/>
      <c r="P613" s="395"/>
      <c r="Q613" s="316">
        <f t="shared" si="55"/>
        <v>0</v>
      </c>
      <c r="R613" s="87">
        <f t="shared" si="56"/>
        <v>0</v>
      </c>
      <c r="S613" s="87">
        <f>IF('Checklist Parameters'!$H$60&lt;0.2,0.2,'Checklist Parameters'!$H$60)</f>
        <v>0.72</v>
      </c>
      <c r="T613" s="88">
        <f>IF($O613="",IF('Checklist District ID'!$C$43="Y",MAX($R613:$S613)*$I613,SUM($R613:$S613)*$I613),IF(O613&gt;0,Q613*S613))</f>
        <v>0</v>
      </c>
      <c r="U613" s="88">
        <f>IF(Q613&gt;0,((I613-T613)*'Formula Matrix'!$E$39),0)</f>
        <v>0</v>
      </c>
      <c r="V613" s="88">
        <f t="shared" si="57"/>
        <v>0</v>
      </c>
      <c r="W613" s="88">
        <f>IF(V613&gt;0,(V613*'Checklist Parameters'!$H$35),0)</f>
        <v>0</v>
      </c>
      <c r="X613" s="85">
        <f t="shared" si="58"/>
        <v>0</v>
      </c>
      <c r="Y613" s="148">
        <f>IF('Checklist Parameters'!$H$102&lt;&gt;"",(I613/43560)*'Checklist Parameters'!$H$102,"N/A")</f>
        <v>0</v>
      </c>
      <c r="Z613" s="154" t="str">
        <f>IF('Checklist Parameters'!$H$58&lt;&gt;"",((I613*'Checklist Parameters'!$H$58)*'Checklist Parameters'!$H$35)/1000,"N/A")</f>
        <v>N/A</v>
      </c>
      <c r="AA613" s="154">
        <f>IF('Checklist Parameters'!$H$101&lt;&gt;"",IFERROR(I613/'Checklist Parameters'!$H$101,0),"N/A")</f>
        <v>0</v>
      </c>
      <c r="AB613" s="148" t="str">
        <f>IF('Checklist Parameters'!$H$43&lt;&gt;"",(I613*'Checklist Parameters'!$H$43)/1000,"N/A")</f>
        <v>N/A</v>
      </c>
      <c r="AC613" s="85">
        <f>IF('Checklist Parameters'!$H$16="",$X613,IF(AND('Checklist Parameters'!$H$16&lt;$X613,'Checklist Parameters'!$H$16&gt;=3),'Checklist Parameters'!$H$16,IF(AND('Checklist Parameters'!$H$16&lt;$X613,'Checklist Parameters'!$H$16&lt;3),0,$X613)))</f>
        <v>0</v>
      </c>
      <c r="AD613" s="85" t="str">
        <f>IF(AND(I613&lt;'Checklist Parameters'!$H$22,$I613&lt;&gt;0),"Y","")</f>
        <v/>
      </c>
      <c r="AE613" s="85" t="str">
        <f>IF($AD613="Y",0,IF('Checklist Parameters'!$H$25="","&lt;no limit&gt;",ROUNDDOWN((($I613-'Checklist Parameters'!$H$24)/'Checklist Parameters'!$H$25)+1,0)))</f>
        <v>&lt;no limit&gt;</v>
      </c>
      <c r="AF613" s="174">
        <f t="shared" si="59"/>
        <v>0</v>
      </c>
      <c r="AG613" s="85">
        <f t="shared" si="54"/>
        <v>0</v>
      </c>
    </row>
    <row r="614" spans="1:33" ht="15">
      <c r="A614" s="393"/>
      <c r="B614" s="393"/>
      <c r="C614" s="393"/>
      <c r="D614" s="393"/>
      <c r="E614" s="393"/>
      <c r="F614" s="393"/>
      <c r="G614" s="393"/>
      <c r="H614" s="394"/>
      <c r="I614" s="394"/>
      <c r="J614" s="394"/>
      <c r="K614" s="394"/>
      <c r="L614" s="394"/>
      <c r="M614" s="394"/>
      <c r="N614" s="313">
        <f>IF(IF(I614&lt;'Checklist Parameters'!$H$22,0,($I614-$L614))&lt;0,0,IF(I614&lt;'Checklist Parameters'!$H$22,0,($I614-$L614)))</f>
        <v>0</v>
      </c>
      <c r="O614" s="394"/>
      <c r="P614" s="395"/>
      <c r="Q614" s="316">
        <f t="shared" si="55"/>
        <v>0</v>
      </c>
      <c r="R614" s="87">
        <f t="shared" si="56"/>
        <v>0</v>
      </c>
      <c r="S614" s="87">
        <f>IF('Checklist Parameters'!$H$60&lt;0.2,0.2,'Checklist Parameters'!$H$60)</f>
        <v>0.72</v>
      </c>
      <c r="T614" s="88">
        <f>IF($O614="",IF('Checklist District ID'!$C$43="Y",MAX($R614:$S614)*$I614,SUM($R614:$S614)*$I614),IF(O614&gt;0,Q614*S614))</f>
        <v>0</v>
      </c>
      <c r="U614" s="88">
        <f>IF(Q614&gt;0,((I614-T614)*'Formula Matrix'!$E$39),0)</f>
        <v>0</v>
      </c>
      <c r="V614" s="88">
        <f t="shared" si="57"/>
        <v>0</v>
      </c>
      <c r="W614" s="88">
        <f>IF(V614&gt;0,(V614*'Checklist Parameters'!$H$35),0)</f>
        <v>0</v>
      </c>
      <c r="X614" s="85">
        <f t="shared" si="58"/>
        <v>0</v>
      </c>
      <c r="Y614" s="148">
        <f>IF('Checklist Parameters'!$H$102&lt;&gt;"",(I614/43560)*'Checklist Parameters'!$H$102,"N/A")</f>
        <v>0</v>
      </c>
      <c r="Z614" s="154" t="str">
        <f>IF('Checklist Parameters'!$H$58&lt;&gt;"",((I614*'Checklist Parameters'!$H$58)*'Checklist Parameters'!$H$35)/1000,"N/A")</f>
        <v>N/A</v>
      </c>
      <c r="AA614" s="154">
        <f>IF('Checklist Parameters'!$H$101&lt;&gt;"",IFERROR(I614/'Checklist Parameters'!$H$101,0),"N/A")</f>
        <v>0</v>
      </c>
      <c r="AB614" s="148" t="str">
        <f>IF('Checklist Parameters'!$H$43&lt;&gt;"",(I614*'Checklist Parameters'!$H$43)/1000,"N/A")</f>
        <v>N/A</v>
      </c>
      <c r="AC614" s="85">
        <f>IF('Checklist Parameters'!$H$16="",$X614,IF(AND('Checklist Parameters'!$H$16&lt;$X614,'Checklist Parameters'!$H$16&gt;=3),'Checklist Parameters'!$H$16,IF(AND('Checklist Parameters'!$H$16&lt;$X614,'Checklist Parameters'!$H$16&lt;3),0,$X614)))</f>
        <v>0</v>
      </c>
      <c r="AD614" s="85" t="str">
        <f>IF(AND(I614&lt;'Checklist Parameters'!$H$22,$I614&lt;&gt;0),"Y","")</f>
        <v/>
      </c>
      <c r="AE614" s="85" t="str">
        <f>IF($AD614="Y",0,IF('Checklist Parameters'!$H$25="","&lt;no limit&gt;",ROUNDDOWN((($I614-'Checklist Parameters'!$H$24)/'Checklist Parameters'!$H$25)+1,0)))</f>
        <v>&lt;no limit&gt;</v>
      </c>
      <c r="AF614" s="174">
        <f t="shared" si="59"/>
        <v>0</v>
      </c>
      <c r="AG614" s="85">
        <f t="shared" si="54"/>
        <v>0</v>
      </c>
    </row>
    <row r="615" spans="1:33" ht="15">
      <c r="A615" s="393"/>
      <c r="B615" s="393"/>
      <c r="C615" s="393"/>
      <c r="D615" s="393"/>
      <c r="E615" s="393"/>
      <c r="F615" s="393"/>
      <c r="G615" s="393"/>
      <c r="H615" s="394"/>
      <c r="I615" s="394"/>
      <c r="J615" s="394"/>
      <c r="K615" s="394"/>
      <c r="L615" s="394"/>
      <c r="M615" s="394"/>
      <c r="N615" s="313">
        <f>IF(IF(I615&lt;'Checklist Parameters'!$H$22,0,($I615-$L615))&lt;0,0,IF(I615&lt;'Checklist Parameters'!$H$22,0,($I615-$L615)))</f>
        <v>0</v>
      </c>
      <c r="O615" s="394"/>
      <c r="P615" s="395"/>
      <c r="Q615" s="316">
        <f t="shared" si="55"/>
        <v>0</v>
      </c>
      <c r="R615" s="87">
        <f t="shared" si="56"/>
        <v>0</v>
      </c>
      <c r="S615" s="87">
        <f>IF('Checklist Parameters'!$H$60&lt;0.2,0.2,'Checklist Parameters'!$H$60)</f>
        <v>0.72</v>
      </c>
      <c r="T615" s="88">
        <f>IF($O615="",IF('Checklist District ID'!$C$43="Y",MAX($R615:$S615)*$I615,SUM($R615:$S615)*$I615),IF(O615&gt;0,Q615*S615))</f>
        <v>0</v>
      </c>
      <c r="U615" s="88">
        <f>IF(Q615&gt;0,((I615-T615)*'Formula Matrix'!$E$39),0)</f>
        <v>0</v>
      </c>
      <c r="V615" s="88">
        <f t="shared" si="57"/>
        <v>0</v>
      </c>
      <c r="W615" s="88">
        <f>IF(V615&gt;0,(V615*'Checklist Parameters'!$H$35),0)</f>
        <v>0</v>
      </c>
      <c r="X615" s="85">
        <f t="shared" si="58"/>
        <v>0</v>
      </c>
      <c r="Y615" s="148">
        <f>IF('Checklist Parameters'!$H$102&lt;&gt;"",(I615/43560)*'Checklist Parameters'!$H$102,"N/A")</f>
        <v>0</v>
      </c>
      <c r="Z615" s="154" t="str">
        <f>IF('Checklist Parameters'!$H$58&lt;&gt;"",((I615*'Checklist Parameters'!$H$58)*'Checklist Parameters'!$H$35)/1000,"N/A")</f>
        <v>N/A</v>
      </c>
      <c r="AA615" s="154">
        <f>IF('Checklist Parameters'!$H$101&lt;&gt;"",IFERROR(I615/'Checklist Parameters'!$H$101,0),"N/A")</f>
        <v>0</v>
      </c>
      <c r="AB615" s="148" t="str">
        <f>IF('Checklist Parameters'!$H$43&lt;&gt;"",(I615*'Checklist Parameters'!$H$43)/1000,"N/A")</f>
        <v>N/A</v>
      </c>
      <c r="AC615" s="85">
        <f>IF('Checklist Parameters'!$H$16="",$X615,IF(AND('Checklist Parameters'!$H$16&lt;$X615,'Checklist Parameters'!$H$16&gt;=3),'Checklist Parameters'!$H$16,IF(AND('Checklist Parameters'!$H$16&lt;$X615,'Checklist Parameters'!$H$16&lt;3),0,$X615)))</f>
        <v>0</v>
      </c>
      <c r="AD615" s="85" t="str">
        <f>IF(AND(I615&lt;'Checklist Parameters'!$H$22,$I615&lt;&gt;0),"Y","")</f>
        <v/>
      </c>
      <c r="AE615" s="85" t="str">
        <f>IF($AD615="Y",0,IF('Checklist Parameters'!$H$25="","&lt;no limit&gt;",ROUNDDOWN((($I615-'Checklist Parameters'!$H$24)/'Checklist Parameters'!$H$25)+1,0)))</f>
        <v>&lt;no limit&gt;</v>
      </c>
      <c r="AF615" s="174">
        <f t="shared" si="59"/>
        <v>0</v>
      </c>
      <c r="AG615" s="85">
        <f t="shared" si="54"/>
        <v>0</v>
      </c>
    </row>
    <row r="616" spans="1:33" ht="15">
      <c r="A616" s="393"/>
      <c r="B616" s="393"/>
      <c r="C616" s="393"/>
      <c r="D616" s="393"/>
      <c r="E616" s="393"/>
      <c r="F616" s="393"/>
      <c r="G616" s="393"/>
      <c r="H616" s="394"/>
      <c r="I616" s="394"/>
      <c r="J616" s="394"/>
      <c r="K616" s="394"/>
      <c r="L616" s="394"/>
      <c r="M616" s="394"/>
      <c r="N616" s="313">
        <f>IF(IF(I616&lt;'Checklist Parameters'!$H$22,0,($I616-$L616))&lt;0,0,IF(I616&lt;'Checklist Parameters'!$H$22,0,($I616-$L616)))</f>
        <v>0</v>
      </c>
      <c r="O616" s="394"/>
      <c r="P616" s="395"/>
      <c r="Q616" s="316">
        <f t="shared" si="55"/>
        <v>0</v>
      </c>
      <c r="R616" s="87">
        <f t="shared" si="56"/>
        <v>0</v>
      </c>
      <c r="S616" s="87">
        <f>IF('Checklist Parameters'!$H$60&lt;0.2,0.2,'Checklist Parameters'!$H$60)</f>
        <v>0.72</v>
      </c>
      <c r="T616" s="88">
        <f>IF($O616="",IF('Checklist District ID'!$C$43="Y",MAX($R616:$S616)*$I616,SUM($R616:$S616)*$I616),IF(O616&gt;0,Q616*S616))</f>
        <v>0</v>
      </c>
      <c r="U616" s="88">
        <f>IF(Q616&gt;0,((I616-T616)*'Formula Matrix'!$E$39),0)</f>
        <v>0</v>
      </c>
      <c r="V616" s="88">
        <f t="shared" si="57"/>
        <v>0</v>
      </c>
      <c r="W616" s="88">
        <f>IF(V616&gt;0,(V616*'Checklist Parameters'!$H$35),0)</f>
        <v>0</v>
      </c>
      <c r="X616" s="85">
        <f t="shared" si="58"/>
        <v>0</v>
      </c>
      <c r="Y616" s="148">
        <f>IF('Checklist Parameters'!$H$102&lt;&gt;"",(I616/43560)*'Checklist Parameters'!$H$102,"N/A")</f>
        <v>0</v>
      </c>
      <c r="Z616" s="154" t="str">
        <f>IF('Checklist Parameters'!$H$58&lt;&gt;"",((I616*'Checklist Parameters'!$H$58)*'Checklist Parameters'!$H$35)/1000,"N/A")</f>
        <v>N/A</v>
      </c>
      <c r="AA616" s="154">
        <f>IF('Checklist Parameters'!$H$101&lt;&gt;"",IFERROR(I616/'Checklist Parameters'!$H$101,0),"N/A")</f>
        <v>0</v>
      </c>
      <c r="AB616" s="148" t="str">
        <f>IF('Checklist Parameters'!$H$43&lt;&gt;"",(I616*'Checklist Parameters'!$H$43)/1000,"N/A")</f>
        <v>N/A</v>
      </c>
      <c r="AC616" s="85">
        <f>IF('Checklist Parameters'!$H$16="",$X616,IF(AND('Checklist Parameters'!$H$16&lt;$X616,'Checklist Parameters'!$H$16&gt;=3),'Checklist Parameters'!$H$16,IF(AND('Checklist Parameters'!$H$16&lt;$X616,'Checklist Parameters'!$H$16&lt;3),0,$X616)))</f>
        <v>0</v>
      </c>
      <c r="AD616" s="85" t="str">
        <f>IF(AND(I616&lt;'Checklist Parameters'!$H$22,$I616&lt;&gt;0),"Y","")</f>
        <v/>
      </c>
      <c r="AE616" s="85" t="str">
        <f>IF($AD616="Y",0,IF('Checklist Parameters'!$H$25="","&lt;no limit&gt;",ROUNDDOWN((($I616-'Checklist Parameters'!$H$24)/'Checklist Parameters'!$H$25)+1,0)))</f>
        <v>&lt;no limit&gt;</v>
      </c>
      <c r="AF616" s="174">
        <f t="shared" si="59"/>
        <v>0</v>
      </c>
      <c r="AG616" s="85">
        <f t="shared" si="54"/>
        <v>0</v>
      </c>
    </row>
    <row r="617" spans="1:33" ht="15">
      <c r="A617" s="393"/>
      <c r="B617" s="393"/>
      <c r="C617" s="393"/>
      <c r="D617" s="393"/>
      <c r="E617" s="393"/>
      <c r="F617" s="393"/>
      <c r="G617" s="393"/>
      <c r="H617" s="394"/>
      <c r="I617" s="394"/>
      <c r="J617" s="394"/>
      <c r="K617" s="394"/>
      <c r="L617" s="394"/>
      <c r="M617" s="394"/>
      <c r="N617" s="313">
        <f>IF(IF(I617&lt;'Checklist Parameters'!$H$22,0,($I617-$L617))&lt;0,0,IF(I617&lt;'Checklist Parameters'!$H$22,0,($I617-$L617)))</f>
        <v>0</v>
      </c>
      <c r="O617" s="394"/>
      <c r="P617" s="395"/>
      <c r="Q617" s="316">
        <f t="shared" si="55"/>
        <v>0</v>
      </c>
      <c r="R617" s="87">
        <f t="shared" si="56"/>
        <v>0</v>
      </c>
      <c r="S617" s="87">
        <f>IF('Checklist Parameters'!$H$60&lt;0.2,0.2,'Checklist Parameters'!$H$60)</f>
        <v>0.72</v>
      </c>
      <c r="T617" s="88">
        <f>IF($O617="",IF('Checklist District ID'!$C$43="Y",MAX($R617:$S617)*$I617,SUM($R617:$S617)*$I617),IF(O617&gt;0,Q617*S617))</f>
        <v>0</v>
      </c>
      <c r="U617" s="88">
        <f>IF(Q617&gt;0,((I617-T617)*'Formula Matrix'!$E$39),0)</f>
        <v>0</v>
      </c>
      <c r="V617" s="88">
        <f t="shared" si="57"/>
        <v>0</v>
      </c>
      <c r="W617" s="88">
        <f>IF(V617&gt;0,(V617*'Checklist Parameters'!$H$35),0)</f>
        <v>0</v>
      </c>
      <c r="X617" s="85">
        <f t="shared" si="58"/>
        <v>0</v>
      </c>
      <c r="Y617" s="148">
        <f>IF('Checklist Parameters'!$H$102&lt;&gt;"",(I617/43560)*'Checklist Parameters'!$H$102,"N/A")</f>
        <v>0</v>
      </c>
      <c r="Z617" s="154" t="str">
        <f>IF('Checklist Parameters'!$H$58&lt;&gt;"",((I617*'Checklist Parameters'!$H$58)*'Checklist Parameters'!$H$35)/1000,"N/A")</f>
        <v>N/A</v>
      </c>
      <c r="AA617" s="154">
        <f>IF('Checklist Parameters'!$H$101&lt;&gt;"",IFERROR(I617/'Checklist Parameters'!$H$101,0),"N/A")</f>
        <v>0</v>
      </c>
      <c r="AB617" s="148" t="str">
        <f>IF('Checklist Parameters'!$H$43&lt;&gt;"",(I617*'Checklist Parameters'!$H$43)/1000,"N/A")</f>
        <v>N/A</v>
      </c>
      <c r="AC617" s="85">
        <f>IF('Checklist Parameters'!$H$16="",$X617,IF(AND('Checklist Parameters'!$H$16&lt;$X617,'Checklist Parameters'!$H$16&gt;=3),'Checklist Parameters'!$H$16,IF(AND('Checklist Parameters'!$H$16&lt;$X617,'Checklist Parameters'!$H$16&lt;3),0,$X617)))</f>
        <v>0</v>
      </c>
      <c r="AD617" s="85" t="str">
        <f>IF(AND(I617&lt;'Checklist Parameters'!$H$22,$I617&lt;&gt;0),"Y","")</f>
        <v/>
      </c>
      <c r="AE617" s="85" t="str">
        <f>IF($AD617="Y",0,IF('Checklist Parameters'!$H$25="","&lt;no limit&gt;",ROUNDDOWN((($I617-'Checklist Parameters'!$H$24)/'Checklist Parameters'!$H$25)+1,0)))</f>
        <v>&lt;no limit&gt;</v>
      </c>
      <c r="AF617" s="174">
        <f t="shared" si="59"/>
        <v>0</v>
      </c>
      <c r="AG617" s="85">
        <f t="shared" si="54"/>
        <v>0</v>
      </c>
    </row>
    <row r="618" spans="1:33" ht="15">
      <c r="A618" s="393"/>
      <c r="B618" s="393"/>
      <c r="C618" s="393"/>
      <c r="D618" s="393"/>
      <c r="E618" s="393"/>
      <c r="F618" s="393"/>
      <c r="G618" s="393"/>
      <c r="H618" s="394"/>
      <c r="I618" s="394"/>
      <c r="J618" s="394"/>
      <c r="K618" s="394"/>
      <c r="L618" s="394"/>
      <c r="M618" s="394"/>
      <c r="N618" s="313">
        <f>IF(IF(I618&lt;'Checklist Parameters'!$H$22,0,($I618-$L618))&lt;0,0,IF(I618&lt;'Checklist Parameters'!$H$22,0,($I618-$L618)))</f>
        <v>0</v>
      </c>
      <c r="O618" s="394"/>
      <c r="P618" s="395"/>
      <c r="Q618" s="316">
        <f t="shared" si="55"/>
        <v>0</v>
      </c>
      <c r="R618" s="87">
        <f t="shared" si="56"/>
        <v>0</v>
      </c>
      <c r="S618" s="87">
        <f>IF('Checklist Parameters'!$H$60&lt;0.2,0.2,'Checklist Parameters'!$H$60)</f>
        <v>0.72</v>
      </c>
      <c r="T618" s="88">
        <f>IF($O618="",IF('Checklist District ID'!$C$43="Y",MAX($R618:$S618)*$I618,SUM($R618:$S618)*$I618),IF(O618&gt;0,Q618*S618))</f>
        <v>0</v>
      </c>
      <c r="U618" s="88">
        <f>IF(Q618&gt;0,((I618-T618)*'Formula Matrix'!$E$39),0)</f>
        <v>0</v>
      </c>
      <c r="V618" s="88">
        <f t="shared" si="57"/>
        <v>0</v>
      </c>
      <c r="W618" s="88">
        <f>IF(V618&gt;0,(V618*'Checklist Parameters'!$H$35),0)</f>
        <v>0</v>
      </c>
      <c r="X618" s="85">
        <f t="shared" si="58"/>
        <v>0</v>
      </c>
      <c r="Y618" s="148">
        <f>IF('Checklist Parameters'!$H$102&lt;&gt;"",(I618/43560)*'Checklist Parameters'!$H$102,"N/A")</f>
        <v>0</v>
      </c>
      <c r="Z618" s="154" t="str">
        <f>IF('Checklist Parameters'!$H$58&lt;&gt;"",((I618*'Checklist Parameters'!$H$58)*'Checklist Parameters'!$H$35)/1000,"N/A")</f>
        <v>N/A</v>
      </c>
      <c r="AA618" s="154">
        <f>IF('Checklist Parameters'!$H$101&lt;&gt;"",IFERROR(I618/'Checklist Parameters'!$H$101,0),"N/A")</f>
        <v>0</v>
      </c>
      <c r="AB618" s="148" t="str">
        <f>IF('Checklist Parameters'!$H$43&lt;&gt;"",(I618*'Checklist Parameters'!$H$43)/1000,"N/A")</f>
        <v>N/A</v>
      </c>
      <c r="AC618" s="85">
        <f>IF('Checklist Parameters'!$H$16="",$X618,IF(AND('Checklist Parameters'!$H$16&lt;$X618,'Checklist Parameters'!$H$16&gt;=3),'Checklist Parameters'!$H$16,IF(AND('Checklist Parameters'!$H$16&lt;$X618,'Checklist Parameters'!$H$16&lt;3),0,$X618)))</f>
        <v>0</v>
      </c>
      <c r="AD618" s="85" t="str">
        <f>IF(AND(I618&lt;'Checklist Parameters'!$H$22,$I618&lt;&gt;0),"Y","")</f>
        <v/>
      </c>
      <c r="AE618" s="85" t="str">
        <f>IF($AD618="Y",0,IF('Checklist Parameters'!$H$25="","&lt;no limit&gt;",ROUNDDOWN((($I618-'Checklist Parameters'!$H$24)/'Checklist Parameters'!$H$25)+1,0)))</f>
        <v>&lt;no limit&gt;</v>
      </c>
      <c r="AF618" s="174">
        <f t="shared" si="59"/>
        <v>0</v>
      </c>
      <c r="AG618" s="85">
        <f t="shared" si="54"/>
        <v>0</v>
      </c>
    </row>
    <row r="619" spans="1:33" ht="15">
      <c r="A619" s="393"/>
      <c r="B619" s="393"/>
      <c r="C619" s="393"/>
      <c r="D619" s="393"/>
      <c r="E619" s="393"/>
      <c r="F619" s="393"/>
      <c r="G619" s="393"/>
      <c r="H619" s="394"/>
      <c r="I619" s="394"/>
      <c r="J619" s="394"/>
      <c r="K619" s="394"/>
      <c r="L619" s="394"/>
      <c r="M619" s="394"/>
      <c r="N619" s="313">
        <f>IF(IF(I619&lt;'Checklist Parameters'!$H$22,0,($I619-$L619))&lt;0,0,IF(I619&lt;'Checklist Parameters'!$H$22,0,($I619-$L619)))</f>
        <v>0</v>
      </c>
      <c r="O619" s="394"/>
      <c r="P619" s="395"/>
      <c r="Q619" s="316">
        <f t="shared" si="55"/>
        <v>0</v>
      </c>
      <c r="R619" s="87">
        <f t="shared" si="56"/>
        <v>0</v>
      </c>
      <c r="S619" s="87">
        <f>IF('Checklist Parameters'!$H$60&lt;0.2,0.2,'Checklist Parameters'!$H$60)</f>
        <v>0.72</v>
      </c>
      <c r="T619" s="88">
        <f>IF($O619="",IF('Checklist District ID'!$C$43="Y",MAX($R619:$S619)*$I619,SUM($R619:$S619)*$I619),IF(O619&gt;0,Q619*S619))</f>
        <v>0</v>
      </c>
      <c r="U619" s="88">
        <f>IF(Q619&gt;0,((I619-T619)*'Formula Matrix'!$E$39),0)</f>
        <v>0</v>
      </c>
      <c r="V619" s="88">
        <f t="shared" si="57"/>
        <v>0</v>
      </c>
      <c r="W619" s="88">
        <f>IF(V619&gt;0,(V619*'Checklist Parameters'!$H$35),0)</f>
        <v>0</v>
      </c>
      <c r="X619" s="85">
        <f t="shared" si="58"/>
        <v>0</v>
      </c>
      <c r="Y619" s="148">
        <f>IF('Checklist Parameters'!$H$102&lt;&gt;"",(I619/43560)*'Checklist Parameters'!$H$102,"N/A")</f>
        <v>0</v>
      </c>
      <c r="Z619" s="154" t="str">
        <f>IF('Checklist Parameters'!$H$58&lt;&gt;"",((I619*'Checklist Parameters'!$H$58)*'Checklist Parameters'!$H$35)/1000,"N/A")</f>
        <v>N/A</v>
      </c>
      <c r="AA619" s="154">
        <f>IF('Checklist Parameters'!$H$101&lt;&gt;"",IFERROR(I619/'Checklist Parameters'!$H$101,0),"N/A")</f>
        <v>0</v>
      </c>
      <c r="AB619" s="148" t="str">
        <f>IF('Checklist Parameters'!$H$43&lt;&gt;"",(I619*'Checklist Parameters'!$H$43)/1000,"N/A")</f>
        <v>N/A</v>
      </c>
      <c r="AC619" s="85">
        <f>IF('Checklist Parameters'!$H$16="",$X619,IF(AND('Checklist Parameters'!$H$16&lt;$X619,'Checklist Parameters'!$H$16&gt;=3),'Checklist Parameters'!$H$16,IF(AND('Checklist Parameters'!$H$16&lt;$X619,'Checklist Parameters'!$H$16&lt;3),0,$X619)))</f>
        <v>0</v>
      </c>
      <c r="AD619" s="85" t="str">
        <f>IF(AND(I619&lt;'Checklist Parameters'!$H$22,$I619&lt;&gt;0),"Y","")</f>
        <v/>
      </c>
      <c r="AE619" s="85" t="str">
        <f>IF($AD619="Y",0,IF('Checklist Parameters'!$H$25="","&lt;no limit&gt;",ROUNDDOWN((($I619-'Checklist Parameters'!$H$24)/'Checklist Parameters'!$H$25)+1,0)))</f>
        <v>&lt;no limit&gt;</v>
      </c>
      <c r="AF619" s="174">
        <f t="shared" si="59"/>
        <v>0</v>
      </c>
      <c r="AG619" s="85">
        <f t="shared" si="54"/>
        <v>0</v>
      </c>
    </row>
    <row r="620" spans="1:33" ht="15">
      <c r="A620" s="393"/>
      <c r="B620" s="393"/>
      <c r="C620" s="393"/>
      <c r="D620" s="393"/>
      <c r="E620" s="393"/>
      <c r="F620" s="393"/>
      <c r="G620" s="393"/>
      <c r="H620" s="394"/>
      <c r="I620" s="394"/>
      <c r="J620" s="394"/>
      <c r="K620" s="394"/>
      <c r="L620" s="394"/>
      <c r="M620" s="394"/>
      <c r="N620" s="313">
        <f>IF(IF(I620&lt;'Checklist Parameters'!$H$22,0,($I620-$L620))&lt;0,0,IF(I620&lt;'Checklist Parameters'!$H$22,0,($I620-$L620)))</f>
        <v>0</v>
      </c>
      <c r="O620" s="394"/>
      <c r="P620" s="395"/>
      <c r="Q620" s="316">
        <f t="shared" si="55"/>
        <v>0</v>
      </c>
      <c r="R620" s="87">
        <f t="shared" si="56"/>
        <v>0</v>
      </c>
      <c r="S620" s="87">
        <f>IF('Checklist Parameters'!$H$60&lt;0.2,0.2,'Checklist Parameters'!$H$60)</f>
        <v>0.72</v>
      </c>
      <c r="T620" s="88">
        <f>IF($O620="",IF('Checklist District ID'!$C$43="Y",MAX($R620:$S620)*$I620,SUM($R620:$S620)*$I620),IF(O620&gt;0,Q620*S620))</f>
        <v>0</v>
      </c>
      <c r="U620" s="88">
        <f>IF(Q620&gt;0,((I620-T620)*'Formula Matrix'!$E$39),0)</f>
        <v>0</v>
      </c>
      <c r="V620" s="88">
        <f t="shared" si="57"/>
        <v>0</v>
      </c>
      <c r="W620" s="88">
        <f>IF(V620&gt;0,(V620*'Checklist Parameters'!$H$35),0)</f>
        <v>0</v>
      </c>
      <c r="X620" s="85">
        <f t="shared" si="58"/>
        <v>0</v>
      </c>
      <c r="Y620" s="148">
        <f>IF('Checklist Parameters'!$H$102&lt;&gt;"",(I620/43560)*'Checklist Parameters'!$H$102,"N/A")</f>
        <v>0</v>
      </c>
      <c r="Z620" s="154" t="str">
        <f>IF('Checklist Parameters'!$H$58&lt;&gt;"",((I620*'Checklist Parameters'!$H$58)*'Checklist Parameters'!$H$35)/1000,"N/A")</f>
        <v>N/A</v>
      </c>
      <c r="AA620" s="154">
        <f>IF('Checklist Parameters'!$H$101&lt;&gt;"",IFERROR(I620/'Checklist Parameters'!$H$101,0),"N/A")</f>
        <v>0</v>
      </c>
      <c r="AB620" s="148" t="str">
        <f>IF('Checklist Parameters'!$H$43&lt;&gt;"",(I620*'Checklist Parameters'!$H$43)/1000,"N/A")</f>
        <v>N/A</v>
      </c>
      <c r="AC620" s="85">
        <f>IF('Checklist Parameters'!$H$16="",$X620,IF(AND('Checklist Parameters'!$H$16&lt;$X620,'Checklist Parameters'!$H$16&gt;=3),'Checklist Parameters'!$H$16,IF(AND('Checklist Parameters'!$H$16&lt;$X620,'Checklist Parameters'!$H$16&lt;3),0,$X620)))</f>
        <v>0</v>
      </c>
      <c r="AD620" s="85" t="str">
        <f>IF(AND(I620&lt;'Checklist Parameters'!$H$22,$I620&lt;&gt;0),"Y","")</f>
        <v/>
      </c>
      <c r="AE620" s="85" t="str">
        <f>IF($AD620="Y",0,IF('Checklist Parameters'!$H$25="","&lt;no limit&gt;",ROUNDDOWN((($I620-'Checklist Parameters'!$H$24)/'Checklist Parameters'!$H$25)+1,0)))</f>
        <v>&lt;no limit&gt;</v>
      </c>
      <c r="AF620" s="174">
        <f t="shared" si="59"/>
        <v>0</v>
      </c>
      <c r="AG620" s="85">
        <f t="shared" si="54"/>
        <v>0</v>
      </c>
    </row>
    <row r="621" spans="1:33" ht="15">
      <c r="A621" s="393"/>
      <c r="B621" s="393"/>
      <c r="C621" s="393"/>
      <c r="D621" s="393"/>
      <c r="E621" s="393"/>
      <c r="F621" s="393"/>
      <c r="G621" s="393"/>
      <c r="H621" s="394"/>
      <c r="I621" s="394"/>
      <c r="J621" s="394"/>
      <c r="K621" s="394"/>
      <c r="L621" s="394"/>
      <c r="M621" s="394"/>
      <c r="N621" s="313">
        <f>IF(IF(I621&lt;'Checklist Parameters'!$H$22,0,($I621-$L621))&lt;0,0,IF(I621&lt;'Checklist Parameters'!$H$22,0,($I621-$L621)))</f>
        <v>0</v>
      </c>
      <c r="O621" s="394"/>
      <c r="P621" s="395"/>
      <c r="Q621" s="316">
        <f t="shared" si="55"/>
        <v>0</v>
      </c>
      <c r="R621" s="87">
        <f t="shared" si="56"/>
        <v>0</v>
      </c>
      <c r="S621" s="87">
        <f>IF('Checklist Parameters'!$H$60&lt;0.2,0.2,'Checklist Parameters'!$H$60)</f>
        <v>0.72</v>
      </c>
      <c r="T621" s="88">
        <f>IF($O621="",IF('Checklist District ID'!$C$43="Y",MAX($R621:$S621)*$I621,SUM($R621:$S621)*$I621),IF(O621&gt;0,Q621*S621))</f>
        <v>0</v>
      </c>
      <c r="U621" s="88">
        <f>IF(Q621&gt;0,((I621-T621)*'Formula Matrix'!$E$39),0)</f>
        <v>0</v>
      </c>
      <c r="V621" s="88">
        <f t="shared" si="57"/>
        <v>0</v>
      </c>
      <c r="W621" s="88">
        <f>IF(V621&gt;0,(V621*'Checklist Parameters'!$H$35),0)</f>
        <v>0</v>
      </c>
      <c r="X621" s="85">
        <f t="shared" si="58"/>
        <v>0</v>
      </c>
      <c r="Y621" s="148">
        <f>IF('Checklist Parameters'!$H$102&lt;&gt;"",(I621/43560)*'Checklist Parameters'!$H$102,"N/A")</f>
        <v>0</v>
      </c>
      <c r="Z621" s="154" t="str">
        <f>IF('Checklist Parameters'!$H$58&lt;&gt;"",((I621*'Checklist Parameters'!$H$58)*'Checklist Parameters'!$H$35)/1000,"N/A")</f>
        <v>N/A</v>
      </c>
      <c r="AA621" s="154">
        <f>IF('Checklist Parameters'!$H$101&lt;&gt;"",IFERROR(I621/'Checklist Parameters'!$H$101,0),"N/A")</f>
        <v>0</v>
      </c>
      <c r="AB621" s="148" t="str">
        <f>IF('Checklist Parameters'!$H$43&lt;&gt;"",(I621*'Checklist Parameters'!$H$43)/1000,"N/A")</f>
        <v>N/A</v>
      </c>
      <c r="AC621" s="85">
        <f>IF('Checklist Parameters'!$H$16="",$X621,IF(AND('Checklist Parameters'!$H$16&lt;$X621,'Checklist Parameters'!$H$16&gt;=3),'Checklist Parameters'!$H$16,IF(AND('Checklist Parameters'!$H$16&lt;$X621,'Checklist Parameters'!$H$16&lt;3),0,$X621)))</f>
        <v>0</v>
      </c>
      <c r="AD621" s="85" t="str">
        <f>IF(AND(I621&lt;'Checklist Parameters'!$H$22,$I621&lt;&gt;0),"Y","")</f>
        <v/>
      </c>
      <c r="AE621" s="85" t="str">
        <f>IF($AD621="Y",0,IF('Checklist Parameters'!$H$25="","&lt;no limit&gt;",ROUNDDOWN((($I621-'Checklist Parameters'!$H$24)/'Checklist Parameters'!$H$25)+1,0)))</f>
        <v>&lt;no limit&gt;</v>
      </c>
      <c r="AF621" s="174">
        <f t="shared" si="59"/>
        <v>0</v>
      </c>
      <c r="AG621" s="85">
        <f t="shared" si="54"/>
        <v>0</v>
      </c>
    </row>
    <row r="622" spans="1:33" ht="15">
      <c r="A622" s="393"/>
      <c r="B622" s="393"/>
      <c r="C622" s="393"/>
      <c r="D622" s="393"/>
      <c r="E622" s="393"/>
      <c r="F622" s="393"/>
      <c r="G622" s="393"/>
      <c r="H622" s="394"/>
      <c r="I622" s="394"/>
      <c r="J622" s="394"/>
      <c r="K622" s="394"/>
      <c r="L622" s="394"/>
      <c r="M622" s="394"/>
      <c r="N622" s="313">
        <f>IF(IF(I622&lt;'Checklist Parameters'!$H$22,0,($I622-$L622))&lt;0,0,IF(I622&lt;'Checklist Parameters'!$H$22,0,($I622-$L622)))</f>
        <v>0</v>
      </c>
      <c r="O622" s="394"/>
      <c r="P622" s="395"/>
      <c r="Q622" s="316">
        <f t="shared" si="55"/>
        <v>0</v>
      </c>
      <c r="R622" s="87">
        <f t="shared" si="56"/>
        <v>0</v>
      </c>
      <c r="S622" s="87">
        <f>IF('Checklist Parameters'!$H$60&lt;0.2,0.2,'Checklist Parameters'!$H$60)</f>
        <v>0.72</v>
      </c>
      <c r="T622" s="88">
        <f>IF($O622="",IF('Checklist District ID'!$C$43="Y",MAX($R622:$S622)*$I622,SUM($R622:$S622)*$I622),IF(O622&gt;0,Q622*S622))</f>
        <v>0</v>
      </c>
      <c r="U622" s="88">
        <f>IF(Q622&gt;0,((I622-T622)*'Formula Matrix'!$E$39),0)</f>
        <v>0</v>
      </c>
      <c r="V622" s="88">
        <f t="shared" si="57"/>
        <v>0</v>
      </c>
      <c r="W622" s="88">
        <f>IF(V622&gt;0,(V622*'Checklist Parameters'!$H$35),0)</f>
        <v>0</v>
      </c>
      <c r="X622" s="85">
        <f t="shared" si="58"/>
        <v>0</v>
      </c>
      <c r="Y622" s="148">
        <f>IF('Checklist Parameters'!$H$102&lt;&gt;"",(I622/43560)*'Checklist Parameters'!$H$102,"N/A")</f>
        <v>0</v>
      </c>
      <c r="Z622" s="154" t="str">
        <f>IF('Checklist Parameters'!$H$58&lt;&gt;"",((I622*'Checklist Parameters'!$H$58)*'Checklist Parameters'!$H$35)/1000,"N/A")</f>
        <v>N/A</v>
      </c>
      <c r="AA622" s="154">
        <f>IF('Checklist Parameters'!$H$101&lt;&gt;"",IFERROR(I622/'Checklist Parameters'!$H$101,0),"N/A")</f>
        <v>0</v>
      </c>
      <c r="AB622" s="148" t="str">
        <f>IF('Checklist Parameters'!$H$43&lt;&gt;"",(I622*'Checklist Parameters'!$H$43)/1000,"N/A")</f>
        <v>N/A</v>
      </c>
      <c r="AC622" s="85">
        <f>IF('Checklist Parameters'!$H$16="",$X622,IF(AND('Checklist Parameters'!$H$16&lt;$X622,'Checklist Parameters'!$H$16&gt;=3),'Checklist Parameters'!$H$16,IF(AND('Checklist Parameters'!$H$16&lt;$X622,'Checklist Parameters'!$H$16&lt;3),0,$X622)))</f>
        <v>0</v>
      </c>
      <c r="AD622" s="85" t="str">
        <f>IF(AND(I622&lt;'Checklist Parameters'!$H$22,$I622&lt;&gt;0),"Y","")</f>
        <v/>
      </c>
      <c r="AE622" s="85" t="str">
        <f>IF($AD622="Y",0,IF('Checklist Parameters'!$H$25="","&lt;no limit&gt;",ROUNDDOWN((($I622-'Checklist Parameters'!$H$24)/'Checklist Parameters'!$H$25)+1,0)))</f>
        <v>&lt;no limit&gt;</v>
      </c>
      <c r="AF622" s="174">
        <f t="shared" si="59"/>
        <v>0</v>
      </c>
      <c r="AG622" s="85">
        <f t="shared" si="54"/>
        <v>0</v>
      </c>
    </row>
    <row r="623" spans="1:33" ht="15">
      <c r="A623" s="393"/>
      <c r="B623" s="393"/>
      <c r="C623" s="393"/>
      <c r="D623" s="393"/>
      <c r="E623" s="393"/>
      <c r="F623" s="393"/>
      <c r="G623" s="393"/>
      <c r="H623" s="394"/>
      <c r="I623" s="394"/>
      <c r="J623" s="394"/>
      <c r="K623" s="394"/>
      <c r="L623" s="394"/>
      <c r="M623" s="394"/>
      <c r="N623" s="313">
        <f>IF(IF(I623&lt;'Checklist Parameters'!$H$22,0,($I623-$L623))&lt;0,0,IF(I623&lt;'Checklist Parameters'!$H$22,0,($I623-$L623)))</f>
        <v>0</v>
      </c>
      <c r="O623" s="394"/>
      <c r="P623" s="395"/>
      <c r="Q623" s="316">
        <f t="shared" si="55"/>
        <v>0</v>
      </c>
      <c r="R623" s="87">
        <f t="shared" si="56"/>
        <v>0</v>
      </c>
      <c r="S623" s="87">
        <f>IF('Checklist Parameters'!$H$60&lt;0.2,0.2,'Checklist Parameters'!$H$60)</f>
        <v>0.72</v>
      </c>
      <c r="T623" s="88">
        <f>IF($O623="",IF('Checklist District ID'!$C$43="Y",MAX($R623:$S623)*$I623,SUM($R623:$S623)*$I623),IF(O623&gt;0,Q623*S623))</f>
        <v>0</v>
      </c>
      <c r="U623" s="88">
        <f>IF(Q623&gt;0,((I623-T623)*'Formula Matrix'!$E$39),0)</f>
        <v>0</v>
      </c>
      <c r="V623" s="88">
        <f t="shared" si="57"/>
        <v>0</v>
      </c>
      <c r="W623" s="88">
        <f>IF(V623&gt;0,(V623*'Checklist Parameters'!$H$35),0)</f>
        <v>0</v>
      </c>
      <c r="X623" s="85">
        <f t="shared" si="58"/>
        <v>0</v>
      </c>
      <c r="Y623" s="148">
        <f>IF('Checklist Parameters'!$H$102&lt;&gt;"",(I623/43560)*'Checklist Parameters'!$H$102,"N/A")</f>
        <v>0</v>
      </c>
      <c r="Z623" s="154" t="str">
        <f>IF('Checklist Parameters'!$H$58&lt;&gt;"",((I623*'Checklist Parameters'!$H$58)*'Checklist Parameters'!$H$35)/1000,"N/A")</f>
        <v>N/A</v>
      </c>
      <c r="AA623" s="154">
        <f>IF('Checklist Parameters'!$H$101&lt;&gt;"",IFERROR(I623/'Checklist Parameters'!$H$101,0),"N/A")</f>
        <v>0</v>
      </c>
      <c r="AB623" s="148" t="str">
        <f>IF('Checklist Parameters'!$H$43&lt;&gt;"",(I623*'Checklist Parameters'!$H$43)/1000,"N/A")</f>
        <v>N/A</v>
      </c>
      <c r="AC623" s="85">
        <f>IF('Checklist Parameters'!$H$16="",$X623,IF(AND('Checklist Parameters'!$H$16&lt;$X623,'Checklist Parameters'!$H$16&gt;=3),'Checklist Parameters'!$H$16,IF(AND('Checklist Parameters'!$H$16&lt;$X623,'Checklist Parameters'!$H$16&lt;3),0,$X623)))</f>
        <v>0</v>
      </c>
      <c r="AD623" s="85" t="str">
        <f>IF(AND(I623&lt;'Checklist Parameters'!$H$22,$I623&lt;&gt;0),"Y","")</f>
        <v/>
      </c>
      <c r="AE623" s="85" t="str">
        <f>IF($AD623="Y",0,IF('Checklist Parameters'!$H$25="","&lt;no limit&gt;",ROUNDDOWN((($I623-'Checklist Parameters'!$H$24)/'Checklist Parameters'!$H$25)+1,0)))</f>
        <v>&lt;no limit&gt;</v>
      </c>
      <c r="AF623" s="174">
        <f t="shared" si="59"/>
        <v>0</v>
      </c>
      <c r="AG623" s="85">
        <f t="shared" si="54"/>
        <v>0</v>
      </c>
    </row>
    <row r="624" spans="1:33" ht="15">
      <c r="A624" s="393"/>
      <c r="B624" s="393"/>
      <c r="C624" s="393"/>
      <c r="D624" s="393"/>
      <c r="E624" s="393"/>
      <c r="F624" s="393"/>
      <c r="G624" s="393"/>
      <c r="H624" s="394"/>
      <c r="I624" s="394"/>
      <c r="J624" s="394"/>
      <c r="K624" s="394"/>
      <c r="L624" s="394"/>
      <c r="M624" s="394"/>
      <c r="N624" s="313">
        <f>IF(IF(I624&lt;'Checklist Parameters'!$H$22,0,($I624-$L624))&lt;0,0,IF(I624&lt;'Checklist Parameters'!$H$22,0,($I624-$L624)))</f>
        <v>0</v>
      </c>
      <c r="O624" s="394"/>
      <c r="P624" s="395"/>
      <c r="Q624" s="316">
        <f t="shared" si="55"/>
        <v>0</v>
      </c>
      <c r="R624" s="87">
        <f t="shared" si="56"/>
        <v>0</v>
      </c>
      <c r="S624" s="87">
        <f>IF('Checklist Parameters'!$H$60&lt;0.2,0.2,'Checklist Parameters'!$H$60)</f>
        <v>0.72</v>
      </c>
      <c r="T624" s="88">
        <f>IF($O624="",IF('Checklist District ID'!$C$43="Y",MAX($R624:$S624)*$I624,SUM($R624:$S624)*$I624),IF(O624&gt;0,Q624*S624))</f>
        <v>0</v>
      </c>
      <c r="U624" s="88">
        <f>IF(Q624&gt;0,((I624-T624)*'Formula Matrix'!$E$39),0)</f>
        <v>0</v>
      </c>
      <c r="V624" s="88">
        <f t="shared" si="57"/>
        <v>0</v>
      </c>
      <c r="W624" s="88">
        <f>IF(V624&gt;0,(V624*'Checklist Parameters'!$H$35),0)</f>
        <v>0</v>
      </c>
      <c r="X624" s="85">
        <f t="shared" si="58"/>
        <v>0</v>
      </c>
      <c r="Y624" s="148">
        <f>IF('Checklist Parameters'!$H$102&lt;&gt;"",(I624/43560)*'Checklist Parameters'!$H$102,"N/A")</f>
        <v>0</v>
      </c>
      <c r="Z624" s="154" t="str">
        <f>IF('Checklist Parameters'!$H$58&lt;&gt;"",((I624*'Checklist Parameters'!$H$58)*'Checklist Parameters'!$H$35)/1000,"N/A")</f>
        <v>N/A</v>
      </c>
      <c r="AA624" s="154">
        <f>IF('Checklist Parameters'!$H$101&lt;&gt;"",IFERROR(I624/'Checklist Parameters'!$H$101,0),"N/A")</f>
        <v>0</v>
      </c>
      <c r="AB624" s="148" t="str">
        <f>IF('Checklist Parameters'!$H$43&lt;&gt;"",(I624*'Checklist Parameters'!$H$43)/1000,"N/A")</f>
        <v>N/A</v>
      </c>
      <c r="AC624" s="85">
        <f>IF('Checklist Parameters'!$H$16="",$X624,IF(AND('Checklist Parameters'!$H$16&lt;$X624,'Checklist Parameters'!$H$16&gt;=3),'Checklist Parameters'!$H$16,IF(AND('Checklist Parameters'!$H$16&lt;$X624,'Checklist Parameters'!$H$16&lt;3),0,$X624)))</f>
        <v>0</v>
      </c>
      <c r="AD624" s="85" t="str">
        <f>IF(AND(I624&lt;'Checklist Parameters'!$H$22,$I624&lt;&gt;0),"Y","")</f>
        <v/>
      </c>
      <c r="AE624" s="85" t="str">
        <f>IF($AD624="Y",0,IF('Checklist Parameters'!$H$25="","&lt;no limit&gt;",ROUNDDOWN((($I624-'Checklist Parameters'!$H$24)/'Checklist Parameters'!$H$25)+1,0)))</f>
        <v>&lt;no limit&gt;</v>
      </c>
      <c r="AF624" s="174">
        <f t="shared" si="59"/>
        <v>0</v>
      </c>
      <c r="AG624" s="85">
        <f t="shared" si="54"/>
        <v>0</v>
      </c>
    </row>
    <row r="625" spans="1:33" ht="15">
      <c r="A625" s="393"/>
      <c r="B625" s="393"/>
      <c r="C625" s="393"/>
      <c r="D625" s="393"/>
      <c r="E625" s="393"/>
      <c r="F625" s="393"/>
      <c r="G625" s="393"/>
      <c r="H625" s="394"/>
      <c r="I625" s="394"/>
      <c r="J625" s="394"/>
      <c r="K625" s="394"/>
      <c r="L625" s="394"/>
      <c r="M625" s="394"/>
      <c r="N625" s="313">
        <f>IF(IF(I625&lt;'Checklist Parameters'!$H$22,0,($I625-$L625))&lt;0,0,IF(I625&lt;'Checklist Parameters'!$H$22,0,($I625-$L625)))</f>
        <v>0</v>
      </c>
      <c r="O625" s="394"/>
      <c r="P625" s="395"/>
      <c r="Q625" s="316">
        <f t="shared" si="55"/>
        <v>0</v>
      </c>
      <c r="R625" s="87">
        <f t="shared" si="56"/>
        <v>0</v>
      </c>
      <c r="S625" s="87">
        <f>IF('Checklist Parameters'!$H$60&lt;0.2,0.2,'Checklist Parameters'!$H$60)</f>
        <v>0.72</v>
      </c>
      <c r="T625" s="88">
        <f>IF($O625="",IF('Checklist District ID'!$C$43="Y",MAX($R625:$S625)*$I625,SUM($R625:$S625)*$I625),IF(O625&gt;0,Q625*S625))</f>
        <v>0</v>
      </c>
      <c r="U625" s="88">
        <f>IF(Q625&gt;0,((I625-T625)*'Formula Matrix'!$E$39),0)</f>
        <v>0</v>
      </c>
      <c r="V625" s="88">
        <f t="shared" si="57"/>
        <v>0</v>
      </c>
      <c r="W625" s="88">
        <f>IF(V625&gt;0,(V625*'Checklist Parameters'!$H$35),0)</f>
        <v>0</v>
      </c>
      <c r="X625" s="85">
        <f t="shared" si="58"/>
        <v>0</v>
      </c>
      <c r="Y625" s="148">
        <f>IF('Checklist Parameters'!$H$102&lt;&gt;"",(I625/43560)*'Checklist Parameters'!$H$102,"N/A")</f>
        <v>0</v>
      </c>
      <c r="Z625" s="154" t="str">
        <f>IF('Checklist Parameters'!$H$58&lt;&gt;"",((I625*'Checklist Parameters'!$H$58)*'Checklist Parameters'!$H$35)/1000,"N/A")</f>
        <v>N/A</v>
      </c>
      <c r="AA625" s="154">
        <f>IF('Checklist Parameters'!$H$101&lt;&gt;"",IFERROR(I625/'Checklist Parameters'!$H$101,0),"N/A")</f>
        <v>0</v>
      </c>
      <c r="AB625" s="148" t="str">
        <f>IF('Checklist Parameters'!$H$43&lt;&gt;"",(I625*'Checklist Parameters'!$H$43)/1000,"N/A")</f>
        <v>N/A</v>
      </c>
      <c r="AC625" s="85">
        <f>IF('Checklist Parameters'!$H$16="",$X625,IF(AND('Checklist Parameters'!$H$16&lt;$X625,'Checklist Parameters'!$H$16&gt;=3),'Checklist Parameters'!$H$16,IF(AND('Checklist Parameters'!$H$16&lt;$X625,'Checklist Parameters'!$H$16&lt;3),0,$X625)))</f>
        <v>0</v>
      </c>
      <c r="AD625" s="85" t="str">
        <f>IF(AND(I625&lt;'Checklist Parameters'!$H$22,$I625&lt;&gt;0),"Y","")</f>
        <v/>
      </c>
      <c r="AE625" s="85" t="str">
        <f>IF($AD625="Y",0,IF('Checklist Parameters'!$H$25="","&lt;no limit&gt;",ROUNDDOWN((($I625-'Checklist Parameters'!$H$24)/'Checklist Parameters'!$H$25)+1,0)))</f>
        <v>&lt;no limit&gt;</v>
      </c>
      <c r="AF625" s="174">
        <f t="shared" si="59"/>
        <v>0</v>
      </c>
      <c r="AG625" s="85">
        <f t="shared" si="54"/>
        <v>0</v>
      </c>
    </row>
    <row r="626" spans="1:33" ht="15">
      <c r="A626" s="393"/>
      <c r="B626" s="393"/>
      <c r="C626" s="393"/>
      <c r="D626" s="393"/>
      <c r="E626" s="393"/>
      <c r="F626" s="393"/>
      <c r="G626" s="393"/>
      <c r="H626" s="394"/>
      <c r="I626" s="394"/>
      <c r="J626" s="394"/>
      <c r="K626" s="394"/>
      <c r="L626" s="394"/>
      <c r="M626" s="394"/>
      <c r="N626" s="313">
        <f>IF(IF(I626&lt;'Checklist Parameters'!$H$22,0,($I626-$L626))&lt;0,0,IF(I626&lt;'Checklist Parameters'!$H$22,0,($I626-$L626)))</f>
        <v>0</v>
      </c>
      <c r="O626" s="394"/>
      <c r="P626" s="395"/>
      <c r="Q626" s="316">
        <f t="shared" si="55"/>
        <v>0</v>
      </c>
      <c r="R626" s="87">
        <f t="shared" si="56"/>
        <v>0</v>
      </c>
      <c r="S626" s="87">
        <f>IF('Checklist Parameters'!$H$60&lt;0.2,0.2,'Checklist Parameters'!$H$60)</f>
        <v>0.72</v>
      </c>
      <c r="T626" s="88">
        <f>IF($O626="",IF('Checklist District ID'!$C$43="Y",MAX($R626:$S626)*$I626,SUM($R626:$S626)*$I626),IF(O626&gt;0,Q626*S626))</f>
        <v>0</v>
      </c>
      <c r="U626" s="88">
        <f>IF(Q626&gt;0,((I626-T626)*'Formula Matrix'!$E$39),0)</f>
        <v>0</v>
      </c>
      <c r="V626" s="88">
        <f t="shared" si="57"/>
        <v>0</v>
      </c>
      <c r="W626" s="88">
        <f>IF(V626&gt;0,(V626*'Checklist Parameters'!$H$35),0)</f>
        <v>0</v>
      </c>
      <c r="X626" s="85">
        <f t="shared" si="58"/>
        <v>0</v>
      </c>
      <c r="Y626" s="148">
        <f>IF('Checklist Parameters'!$H$102&lt;&gt;"",(I626/43560)*'Checklist Parameters'!$H$102,"N/A")</f>
        <v>0</v>
      </c>
      <c r="Z626" s="154" t="str">
        <f>IF('Checklist Parameters'!$H$58&lt;&gt;"",((I626*'Checklist Parameters'!$H$58)*'Checklist Parameters'!$H$35)/1000,"N/A")</f>
        <v>N/A</v>
      </c>
      <c r="AA626" s="154">
        <f>IF('Checklist Parameters'!$H$101&lt;&gt;"",IFERROR(I626/'Checklist Parameters'!$H$101,0),"N/A")</f>
        <v>0</v>
      </c>
      <c r="AB626" s="148" t="str">
        <f>IF('Checklist Parameters'!$H$43&lt;&gt;"",(I626*'Checklist Parameters'!$H$43)/1000,"N/A")</f>
        <v>N/A</v>
      </c>
      <c r="AC626" s="85">
        <f>IF('Checklist Parameters'!$H$16="",$X626,IF(AND('Checklist Parameters'!$H$16&lt;$X626,'Checklist Parameters'!$H$16&gt;=3),'Checklist Parameters'!$H$16,IF(AND('Checklist Parameters'!$H$16&lt;$X626,'Checklist Parameters'!$H$16&lt;3),0,$X626)))</f>
        <v>0</v>
      </c>
      <c r="AD626" s="85" t="str">
        <f>IF(AND(I626&lt;'Checklist Parameters'!$H$22,$I626&lt;&gt;0),"Y","")</f>
        <v/>
      </c>
      <c r="AE626" s="85" t="str">
        <f>IF($AD626="Y",0,IF('Checklist Parameters'!$H$25="","&lt;no limit&gt;",ROUNDDOWN((($I626-'Checklist Parameters'!$H$24)/'Checklist Parameters'!$H$25)+1,0)))</f>
        <v>&lt;no limit&gt;</v>
      </c>
      <c r="AF626" s="174">
        <f t="shared" si="59"/>
        <v>0</v>
      </c>
      <c r="AG626" s="85">
        <f t="shared" si="54"/>
        <v>0</v>
      </c>
    </row>
    <row r="627" spans="1:33" ht="15">
      <c r="A627" s="393"/>
      <c r="B627" s="393"/>
      <c r="C627" s="393"/>
      <c r="D627" s="393"/>
      <c r="E627" s="393"/>
      <c r="F627" s="393"/>
      <c r="G627" s="393"/>
      <c r="H627" s="394"/>
      <c r="I627" s="394"/>
      <c r="J627" s="394"/>
      <c r="K627" s="394"/>
      <c r="L627" s="394"/>
      <c r="M627" s="394"/>
      <c r="N627" s="313">
        <f>IF(IF(I627&lt;'Checklist Parameters'!$H$22,0,($I627-$L627))&lt;0,0,IF(I627&lt;'Checklist Parameters'!$H$22,0,($I627-$L627)))</f>
        <v>0</v>
      </c>
      <c r="O627" s="394"/>
      <c r="P627" s="395"/>
      <c r="Q627" s="316">
        <f t="shared" si="55"/>
        <v>0</v>
      </c>
      <c r="R627" s="87">
        <f t="shared" si="56"/>
        <v>0</v>
      </c>
      <c r="S627" s="87">
        <f>IF('Checklist Parameters'!$H$60&lt;0.2,0.2,'Checklist Parameters'!$H$60)</f>
        <v>0.72</v>
      </c>
      <c r="T627" s="88">
        <f>IF($O627="",IF('Checklist District ID'!$C$43="Y",MAX($R627:$S627)*$I627,SUM($R627:$S627)*$I627),IF(O627&gt;0,Q627*S627))</f>
        <v>0</v>
      </c>
      <c r="U627" s="88">
        <f>IF(Q627&gt;0,((I627-T627)*'Formula Matrix'!$E$39),0)</f>
        <v>0</v>
      </c>
      <c r="V627" s="88">
        <f t="shared" si="57"/>
        <v>0</v>
      </c>
      <c r="W627" s="88">
        <f>IF(V627&gt;0,(V627*'Checklist Parameters'!$H$35),0)</f>
        <v>0</v>
      </c>
      <c r="X627" s="85">
        <f t="shared" si="58"/>
        <v>0</v>
      </c>
      <c r="Y627" s="148">
        <f>IF('Checklist Parameters'!$H$102&lt;&gt;"",(I627/43560)*'Checklist Parameters'!$H$102,"N/A")</f>
        <v>0</v>
      </c>
      <c r="Z627" s="154" t="str">
        <f>IF('Checklist Parameters'!$H$58&lt;&gt;"",((I627*'Checklist Parameters'!$H$58)*'Checklist Parameters'!$H$35)/1000,"N/A")</f>
        <v>N/A</v>
      </c>
      <c r="AA627" s="154">
        <f>IF('Checklist Parameters'!$H$101&lt;&gt;"",IFERROR(I627/'Checklist Parameters'!$H$101,0),"N/A")</f>
        <v>0</v>
      </c>
      <c r="AB627" s="148" t="str">
        <f>IF('Checklist Parameters'!$H$43&lt;&gt;"",(I627*'Checklist Parameters'!$H$43)/1000,"N/A")</f>
        <v>N/A</v>
      </c>
      <c r="AC627" s="85">
        <f>IF('Checklist Parameters'!$H$16="",$X627,IF(AND('Checklist Parameters'!$H$16&lt;$X627,'Checklist Parameters'!$H$16&gt;=3),'Checklist Parameters'!$H$16,IF(AND('Checklist Parameters'!$H$16&lt;$X627,'Checklist Parameters'!$H$16&lt;3),0,$X627)))</f>
        <v>0</v>
      </c>
      <c r="AD627" s="85" t="str">
        <f>IF(AND(I627&lt;'Checklist Parameters'!$H$22,$I627&lt;&gt;0),"Y","")</f>
        <v/>
      </c>
      <c r="AE627" s="85" t="str">
        <f>IF($AD627="Y",0,IF('Checklist Parameters'!$H$25="","&lt;no limit&gt;",ROUNDDOWN((($I627-'Checklist Parameters'!$H$24)/'Checklist Parameters'!$H$25)+1,0)))</f>
        <v>&lt;no limit&gt;</v>
      </c>
      <c r="AF627" s="174">
        <f t="shared" si="59"/>
        <v>0</v>
      </c>
      <c r="AG627" s="85">
        <f t="shared" si="54"/>
        <v>0</v>
      </c>
    </row>
    <row r="628" spans="1:33" ht="15">
      <c r="A628" s="393"/>
      <c r="B628" s="393"/>
      <c r="C628" s="393"/>
      <c r="D628" s="393"/>
      <c r="E628" s="393"/>
      <c r="F628" s="393"/>
      <c r="G628" s="393"/>
      <c r="H628" s="394"/>
      <c r="I628" s="394"/>
      <c r="J628" s="394"/>
      <c r="K628" s="394"/>
      <c r="L628" s="394"/>
      <c r="M628" s="394"/>
      <c r="N628" s="313">
        <f>IF(IF(I628&lt;'Checklist Parameters'!$H$22,0,($I628-$L628))&lt;0,0,IF(I628&lt;'Checklist Parameters'!$H$22,0,($I628-$L628)))</f>
        <v>0</v>
      </c>
      <c r="O628" s="394"/>
      <c r="P628" s="395"/>
      <c r="Q628" s="316">
        <f t="shared" si="55"/>
        <v>0</v>
      </c>
      <c r="R628" s="87">
        <f t="shared" si="56"/>
        <v>0</v>
      </c>
      <c r="S628" s="87">
        <f>IF('Checklist Parameters'!$H$60&lt;0.2,0.2,'Checklist Parameters'!$H$60)</f>
        <v>0.72</v>
      </c>
      <c r="T628" s="88">
        <f>IF($O628="",IF('Checklist District ID'!$C$43="Y",MAX($R628:$S628)*$I628,SUM($R628:$S628)*$I628),IF(O628&gt;0,Q628*S628))</f>
        <v>0</v>
      </c>
      <c r="U628" s="88">
        <f>IF(Q628&gt;0,((I628-T628)*'Formula Matrix'!$E$39),0)</f>
        <v>0</v>
      </c>
      <c r="V628" s="88">
        <f t="shared" si="57"/>
        <v>0</v>
      </c>
      <c r="W628" s="88">
        <f>IF(V628&gt;0,(V628*'Checklist Parameters'!$H$35),0)</f>
        <v>0</v>
      </c>
      <c r="X628" s="85">
        <f t="shared" si="58"/>
        <v>0</v>
      </c>
      <c r="Y628" s="148">
        <f>IF('Checklist Parameters'!$H$102&lt;&gt;"",(I628/43560)*'Checklist Parameters'!$H$102,"N/A")</f>
        <v>0</v>
      </c>
      <c r="Z628" s="154" t="str">
        <f>IF('Checklist Parameters'!$H$58&lt;&gt;"",((I628*'Checklist Parameters'!$H$58)*'Checklist Parameters'!$H$35)/1000,"N/A")</f>
        <v>N/A</v>
      </c>
      <c r="AA628" s="154">
        <f>IF('Checklist Parameters'!$H$101&lt;&gt;"",IFERROR(I628/'Checklist Parameters'!$H$101,0),"N/A")</f>
        <v>0</v>
      </c>
      <c r="AB628" s="148" t="str">
        <f>IF('Checklist Parameters'!$H$43&lt;&gt;"",(I628*'Checklist Parameters'!$H$43)/1000,"N/A")</f>
        <v>N/A</v>
      </c>
      <c r="AC628" s="85">
        <f>IF('Checklist Parameters'!$H$16="",$X628,IF(AND('Checklist Parameters'!$H$16&lt;$X628,'Checklist Parameters'!$H$16&gt;=3),'Checklist Parameters'!$H$16,IF(AND('Checklist Parameters'!$H$16&lt;$X628,'Checklist Parameters'!$H$16&lt;3),0,$X628)))</f>
        <v>0</v>
      </c>
      <c r="AD628" s="85" t="str">
        <f>IF(AND(I628&lt;'Checklist Parameters'!$H$22,$I628&lt;&gt;0),"Y","")</f>
        <v/>
      </c>
      <c r="AE628" s="85" t="str">
        <f>IF($AD628="Y",0,IF('Checklist Parameters'!$H$25="","&lt;no limit&gt;",ROUNDDOWN((($I628-'Checklist Parameters'!$H$24)/'Checklist Parameters'!$H$25)+1,0)))</f>
        <v>&lt;no limit&gt;</v>
      </c>
      <c r="AF628" s="174">
        <f t="shared" si="59"/>
        <v>0</v>
      </c>
      <c r="AG628" s="85">
        <f t="shared" si="54"/>
        <v>0</v>
      </c>
    </row>
    <row r="629" spans="1:33" ht="15">
      <c r="A629" s="393"/>
      <c r="B629" s="393"/>
      <c r="C629" s="393"/>
      <c r="D629" s="393"/>
      <c r="E629" s="393"/>
      <c r="F629" s="393"/>
      <c r="G629" s="393"/>
      <c r="H629" s="394"/>
      <c r="I629" s="394"/>
      <c r="J629" s="394"/>
      <c r="K629" s="394"/>
      <c r="L629" s="394"/>
      <c r="M629" s="394"/>
      <c r="N629" s="313">
        <f>IF(IF(I629&lt;'Checklist Parameters'!$H$22,0,($I629-$L629))&lt;0,0,IF(I629&lt;'Checklist Parameters'!$H$22,0,($I629-$L629)))</f>
        <v>0</v>
      </c>
      <c r="O629" s="394"/>
      <c r="P629" s="395"/>
      <c r="Q629" s="316">
        <f t="shared" si="55"/>
        <v>0</v>
      </c>
      <c r="R629" s="87">
        <f t="shared" si="56"/>
        <v>0</v>
      </c>
      <c r="S629" s="87">
        <f>IF('Checklist Parameters'!$H$60&lt;0.2,0.2,'Checklist Parameters'!$H$60)</f>
        <v>0.72</v>
      </c>
      <c r="T629" s="88">
        <f>IF($O629="",IF('Checklist District ID'!$C$43="Y",MAX($R629:$S629)*$I629,SUM($R629:$S629)*$I629),IF(O629&gt;0,Q629*S629))</f>
        <v>0</v>
      </c>
      <c r="U629" s="88">
        <f>IF(Q629&gt;0,((I629-T629)*'Formula Matrix'!$E$39),0)</f>
        <v>0</v>
      </c>
      <c r="V629" s="88">
        <f t="shared" si="57"/>
        <v>0</v>
      </c>
      <c r="W629" s="88">
        <f>IF(V629&gt;0,(V629*'Checklist Parameters'!$H$35),0)</f>
        <v>0</v>
      </c>
      <c r="X629" s="85">
        <f t="shared" si="58"/>
        <v>0</v>
      </c>
      <c r="Y629" s="148">
        <f>IF('Checklist Parameters'!$H$102&lt;&gt;"",(I629/43560)*'Checklist Parameters'!$H$102,"N/A")</f>
        <v>0</v>
      </c>
      <c r="Z629" s="154" t="str">
        <f>IF('Checklist Parameters'!$H$58&lt;&gt;"",((I629*'Checklist Parameters'!$H$58)*'Checklist Parameters'!$H$35)/1000,"N/A")</f>
        <v>N/A</v>
      </c>
      <c r="AA629" s="154">
        <f>IF('Checklist Parameters'!$H$101&lt;&gt;"",IFERROR(I629/'Checklist Parameters'!$H$101,0),"N/A")</f>
        <v>0</v>
      </c>
      <c r="AB629" s="148" t="str">
        <f>IF('Checklist Parameters'!$H$43&lt;&gt;"",(I629*'Checklist Parameters'!$H$43)/1000,"N/A")</f>
        <v>N/A</v>
      </c>
      <c r="AC629" s="85">
        <f>IF('Checklist Parameters'!$H$16="",$X629,IF(AND('Checklist Parameters'!$H$16&lt;$X629,'Checklist Parameters'!$H$16&gt;=3),'Checklist Parameters'!$H$16,IF(AND('Checklist Parameters'!$H$16&lt;$X629,'Checklist Parameters'!$H$16&lt;3),0,$X629)))</f>
        <v>0</v>
      </c>
      <c r="AD629" s="85" t="str">
        <f>IF(AND(I629&lt;'Checklist Parameters'!$H$22,$I629&lt;&gt;0),"Y","")</f>
        <v/>
      </c>
      <c r="AE629" s="85" t="str">
        <f>IF($AD629="Y",0,IF('Checklist Parameters'!$H$25="","&lt;no limit&gt;",ROUNDDOWN((($I629-'Checklist Parameters'!$H$24)/'Checklist Parameters'!$H$25)+1,0)))</f>
        <v>&lt;no limit&gt;</v>
      </c>
      <c r="AF629" s="174">
        <f t="shared" si="59"/>
        <v>0</v>
      </c>
      <c r="AG629" s="85">
        <f t="shared" si="54"/>
        <v>0</v>
      </c>
    </row>
    <row r="630" spans="1:33" ht="15">
      <c r="A630" s="393"/>
      <c r="B630" s="393"/>
      <c r="C630" s="393"/>
      <c r="D630" s="393"/>
      <c r="E630" s="393"/>
      <c r="F630" s="393"/>
      <c r="G630" s="393"/>
      <c r="H630" s="394"/>
      <c r="I630" s="394"/>
      <c r="J630" s="394"/>
      <c r="K630" s="394"/>
      <c r="L630" s="394"/>
      <c r="M630" s="394"/>
      <c r="N630" s="313">
        <f>IF(IF(I630&lt;'Checklist Parameters'!$H$22,0,($I630-$L630))&lt;0,0,IF(I630&lt;'Checklist Parameters'!$H$22,0,($I630-$L630)))</f>
        <v>0</v>
      </c>
      <c r="O630" s="394"/>
      <c r="P630" s="395"/>
      <c r="Q630" s="316">
        <f t="shared" si="55"/>
        <v>0</v>
      </c>
      <c r="R630" s="87">
        <f t="shared" si="56"/>
        <v>0</v>
      </c>
      <c r="S630" s="87">
        <f>IF('Checklist Parameters'!$H$60&lt;0.2,0.2,'Checklist Parameters'!$H$60)</f>
        <v>0.72</v>
      </c>
      <c r="T630" s="88">
        <f>IF($O630="",IF('Checklist District ID'!$C$43="Y",MAX($R630:$S630)*$I630,SUM($R630:$S630)*$I630),IF(O630&gt;0,Q630*S630))</f>
        <v>0</v>
      </c>
      <c r="U630" s="88">
        <f>IF(Q630&gt;0,((I630-T630)*'Formula Matrix'!$E$39),0)</f>
        <v>0</v>
      </c>
      <c r="V630" s="88">
        <f t="shared" si="57"/>
        <v>0</v>
      </c>
      <c r="W630" s="88">
        <f>IF(V630&gt;0,(V630*'Checklist Parameters'!$H$35),0)</f>
        <v>0</v>
      </c>
      <c r="X630" s="85">
        <f t="shared" si="58"/>
        <v>0</v>
      </c>
      <c r="Y630" s="148">
        <f>IF('Checklist Parameters'!$H$102&lt;&gt;"",(I630/43560)*'Checklist Parameters'!$H$102,"N/A")</f>
        <v>0</v>
      </c>
      <c r="Z630" s="154" t="str">
        <f>IF('Checklist Parameters'!$H$58&lt;&gt;"",((I630*'Checklist Parameters'!$H$58)*'Checklist Parameters'!$H$35)/1000,"N/A")</f>
        <v>N/A</v>
      </c>
      <c r="AA630" s="154">
        <f>IF('Checklist Parameters'!$H$101&lt;&gt;"",IFERROR(I630/'Checklist Parameters'!$H$101,0),"N/A")</f>
        <v>0</v>
      </c>
      <c r="AB630" s="148" t="str">
        <f>IF('Checklist Parameters'!$H$43&lt;&gt;"",(I630*'Checklist Parameters'!$H$43)/1000,"N/A")</f>
        <v>N/A</v>
      </c>
      <c r="AC630" s="85">
        <f>IF('Checklist Parameters'!$H$16="",$X630,IF(AND('Checklist Parameters'!$H$16&lt;$X630,'Checklist Parameters'!$H$16&gt;=3),'Checklist Parameters'!$H$16,IF(AND('Checklist Parameters'!$H$16&lt;$X630,'Checklist Parameters'!$H$16&lt;3),0,$X630)))</f>
        <v>0</v>
      </c>
      <c r="AD630" s="85" t="str">
        <f>IF(AND(I630&lt;'Checklist Parameters'!$H$22,$I630&lt;&gt;0),"Y","")</f>
        <v/>
      </c>
      <c r="AE630" s="85" t="str">
        <f>IF($AD630="Y",0,IF('Checklist Parameters'!$H$25="","&lt;no limit&gt;",ROUNDDOWN((($I630-'Checklist Parameters'!$H$24)/'Checklist Parameters'!$H$25)+1,0)))</f>
        <v>&lt;no limit&gt;</v>
      </c>
      <c r="AF630" s="174">
        <f t="shared" si="59"/>
        <v>0</v>
      </c>
      <c r="AG630" s="85">
        <f t="shared" si="54"/>
        <v>0</v>
      </c>
    </row>
    <row r="631" spans="1:33" ht="15">
      <c r="A631" s="393"/>
      <c r="B631" s="393"/>
      <c r="C631" s="393"/>
      <c r="D631" s="393"/>
      <c r="E631" s="393"/>
      <c r="F631" s="393"/>
      <c r="G631" s="393"/>
      <c r="H631" s="394"/>
      <c r="I631" s="394"/>
      <c r="J631" s="394"/>
      <c r="K631" s="394"/>
      <c r="L631" s="394"/>
      <c r="M631" s="394"/>
      <c r="N631" s="313">
        <f>IF(IF(I631&lt;'Checklist Parameters'!$H$22,0,($I631-$L631))&lt;0,0,IF(I631&lt;'Checklist Parameters'!$H$22,0,($I631-$L631)))</f>
        <v>0</v>
      </c>
      <c r="O631" s="394"/>
      <c r="P631" s="395"/>
      <c r="Q631" s="316">
        <f t="shared" si="55"/>
        <v>0</v>
      </c>
      <c r="R631" s="87">
        <f t="shared" si="56"/>
        <v>0</v>
      </c>
      <c r="S631" s="87">
        <f>IF('Checklist Parameters'!$H$60&lt;0.2,0.2,'Checklist Parameters'!$H$60)</f>
        <v>0.72</v>
      </c>
      <c r="T631" s="88">
        <f>IF($O631="",IF('Checklist District ID'!$C$43="Y",MAX($R631:$S631)*$I631,SUM($R631:$S631)*$I631),IF(O631&gt;0,Q631*S631))</f>
        <v>0</v>
      </c>
      <c r="U631" s="88">
        <f>IF(Q631&gt;0,((I631-T631)*'Formula Matrix'!$E$39),0)</f>
        <v>0</v>
      </c>
      <c r="V631" s="88">
        <f t="shared" si="57"/>
        <v>0</v>
      </c>
      <c r="W631" s="88">
        <f>IF(V631&gt;0,(V631*'Checklist Parameters'!$H$35),0)</f>
        <v>0</v>
      </c>
      <c r="X631" s="85">
        <f t="shared" si="58"/>
        <v>0</v>
      </c>
      <c r="Y631" s="148">
        <f>IF('Checklist Parameters'!$H$102&lt;&gt;"",(I631/43560)*'Checklist Parameters'!$H$102,"N/A")</f>
        <v>0</v>
      </c>
      <c r="Z631" s="154" t="str">
        <f>IF('Checklist Parameters'!$H$58&lt;&gt;"",((I631*'Checklist Parameters'!$H$58)*'Checklist Parameters'!$H$35)/1000,"N/A")</f>
        <v>N/A</v>
      </c>
      <c r="AA631" s="154">
        <f>IF('Checklist Parameters'!$H$101&lt;&gt;"",IFERROR(I631/'Checklist Parameters'!$H$101,0),"N/A")</f>
        <v>0</v>
      </c>
      <c r="AB631" s="148" t="str">
        <f>IF('Checklist Parameters'!$H$43&lt;&gt;"",(I631*'Checklist Parameters'!$H$43)/1000,"N/A")</f>
        <v>N/A</v>
      </c>
      <c r="AC631" s="85">
        <f>IF('Checklist Parameters'!$H$16="",$X631,IF(AND('Checklist Parameters'!$H$16&lt;$X631,'Checklist Parameters'!$H$16&gt;=3),'Checklist Parameters'!$H$16,IF(AND('Checklist Parameters'!$H$16&lt;$X631,'Checklist Parameters'!$H$16&lt;3),0,$X631)))</f>
        <v>0</v>
      </c>
      <c r="AD631" s="85" t="str">
        <f>IF(AND(I631&lt;'Checklist Parameters'!$H$22,$I631&lt;&gt;0),"Y","")</f>
        <v/>
      </c>
      <c r="AE631" s="85" t="str">
        <f>IF($AD631="Y",0,IF('Checklist Parameters'!$H$25="","&lt;no limit&gt;",ROUNDDOWN((($I631-'Checklist Parameters'!$H$24)/'Checklist Parameters'!$H$25)+1,0)))</f>
        <v>&lt;no limit&gt;</v>
      </c>
      <c r="AF631" s="174">
        <f t="shared" si="59"/>
        <v>0</v>
      </c>
      <c r="AG631" s="85">
        <f t="shared" si="54"/>
        <v>0</v>
      </c>
    </row>
    <row r="632" spans="1:33" ht="15">
      <c r="A632" s="393"/>
      <c r="B632" s="393"/>
      <c r="C632" s="393"/>
      <c r="D632" s="393"/>
      <c r="E632" s="393"/>
      <c r="F632" s="393"/>
      <c r="G632" s="393"/>
      <c r="H632" s="394"/>
      <c r="I632" s="394"/>
      <c r="J632" s="394"/>
      <c r="K632" s="394"/>
      <c r="L632" s="394"/>
      <c r="M632" s="394"/>
      <c r="N632" s="313">
        <f>IF(IF(I632&lt;'Checklist Parameters'!$H$22,0,($I632-$L632))&lt;0,0,IF(I632&lt;'Checklist Parameters'!$H$22,0,($I632-$L632)))</f>
        <v>0</v>
      </c>
      <c r="O632" s="394"/>
      <c r="P632" s="395"/>
      <c r="Q632" s="316">
        <f t="shared" si="55"/>
        <v>0</v>
      </c>
      <c r="R632" s="87">
        <f t="shared" si="56"/>
        <v>0</v>
      </c>
      <c r="S632" s="87">
        <f>IF('Checklist Parameters'!$H$60&lt;0.2,0.2,'Checklist Parameters'!$H$60)</f>
        <v>0.72</v>
      </c>
      <c r="T632" s="88">
        <f>IF($O632="",IF('Checklist District ID'!$C$43="Y",MAX($R632:$S632)*$I632,SUM($R632:$S632)*$I632),IF(O632&gt;0,Q632*S632))</f>
        <v>0</v>
      </c>
      <c r="U632" s="88">
        <f>IF(Q632&gt;0,((I632-T632)*'Formula Matrix'!$E$39),0)</f>
        <v>0</v>
      </c>
      <c r="V632" s="88">
        <f t="shared" si="57"/>
        <v>0</v>
      </c>
      <c r="W632" s="88">
        <f>IF(V632&gt;0,(V632*'Checklist Parameters'!$H$35),0)</f>
        <v>0</v>
      </c>
      <c r="X632" s="85">
        <f t="shared" si="58"/>
        <v>0</v>
      </c>
      <c r="Y632" s="148">
        <f>IF('Checklist Parameters'!$H$102&lt;&gt;"",(I632/43560)*'Checklist Parameters'!$H$102,"N/A")</f>
        <v>0</v>
      </c>
      <c r="Z632" s="154" t="str">
        <f>IF('Checklist Parameters'!$H$58&lt;&gt;"",((I632*'Checklist Parameters'!$H$58)*'Checklist Parameters'!$H$35)/1000,"N/A")</f>
        <v>N/A</v>
      </c>
      <c r="AA632" s="154">
        <f>IF('Checklist Parameters'!$H$101&lt;&gt;"",IFERROR(I632/'Checklist Parameters'!$H$101,0),"N/A")</f>
        <v>0</v>
      </c>
      <c r="AB632" s="148" t="str">
        <f>IF('Checklist Parameters'!$H$43&lt;&gt;"",(I632*'Checklist Parameters'!$H$43)/1000,"N/A")</f>
        <v>N/A</v>
      </c>
      <c r="AC632" s="85">
        <f>IF('Checklist Parameters'!$H$16="",$X632,IF(AND('Checklist Parameters'!$H$16&lt;$X632,'Checklist Parameters'!$H$16&gt;=3),'Checklist Parameters'!$H$16,IF(AND('Checklist Parameters'!$H$16&lt;$X632,'Checklist Parameters'!$H$16&lt;3),0,$X632)))</f>
        <v>0</v>
      </c>
      <c r="AD632" s="85" t="str">
        <f>IF(AND(I632&lt;'Checklist Parameters'!$H$22,$I632&lt;&gt;0),"Y","")</f>
        <v/>
      </c>
      <c r="AE632" s="85" t="str">
        <f>IF($AD632="Y",0,IF('Checklist Parameters'!$H$25="","&lt;no limit&gt;",ROUNDDOWN((($I632-'Checklist Parameters'!$H$24)/'Checklist Parameters'!$H$25)+1,0)))</f>
        <v>&lt;no limit&gt;</v>
      </c>
      <c r="AF632" s="174">
        <f t="shared" si="59"/>
        <v>0</v>
      </c>
      <c r="AG632" s="85">
        <f t="shared" si="54"/>
        <v>0</v>
      </c>
    </row>
    <row r="633" spans="1:33" ht="15">
      <c r="A633" s="393"/>
      <c r="B633" s="393"/>
      <c r="C633" s="393"/>
      <c r="D633" s="393"/>
      <c r="E633" s="393"/>
      <c r="F633" s="393"/>
      <c r="G633" s="393"/>
      <c r="H633" s="394"/>
      <c r="I633" s="394"/>
      <c r="J633" s="394"/>
      <c r="K633" s="394"/>
      <c r="L633" s="394"/>
      <c r="M633" s="394"/>
      <c r="N633" s="313">
        <f>IF(IF(I633&lt;'Checklist Parameters'!$H$22,0,($I633-$L633))&lt;0,0,IF(I633&lt;'Checklist Parameters'!$H$22,0,($I633-$L633)))</f>
        <v>0</v>
      </c>
      <c r="O633" s="394"/>
      <c r="P633" s="395"/>
      <c r="Q633" s="316">
        <f t="shared" si="55"/>
        <v>0</v>
      </c>
      <c r="R633" s="87">
        <f t="shared" si="56"/>
        <v>0</v>
      </c>
      <c r="S633" s="87">
        <f>IF('Checklist Parameters'!$H$60&lt;0.2,0.2,'Checklist Parameters'!$H$60)</f>
        <v>0.72</v>
      </c>
      <c r="T633" s="88">
        <f>IF($O633="",IF('Checklist District ID'!$C$43="Y",MAX($R633:$S633)*$I633,SUM($R633:$S633)*$I633),IF(O633&gt;0,Q633*S633))</f>
        <v>0</v>
      </c>
      <c r="U633" s="88">
        <f>IF(Q633&gt;0,((I633-T633)*'Formula Matrix'!$E$39),0)</f>
        <v>0</v>
      </c>
      <c r="V633" s="88">
        <f t="shared" si="57"/>
        <v>0</v>
      </c>
      <c r="W633" s="88">
        <f>IF(V633&gt;0,(V633*'Checklist Parameters'!$H$35),0)</f>
        <v>0</v>
      </c>
      <c r="X633" s="85">
        <f t="shared" si="58"/>
        <v>0</v>
      </c>
      <c r="Y633" s="148">
        <f>IF('Checklist Parameters'!$H$102&lt;&gt;"",(I633/43560)*'Checklist Parameters'!$H$102,"N/A")</f>
        <v>0</v>
      </c>
      <c r="Z633" s="154" t="str">
        <f>IF('Checklist Parameters'!$H$58&lt;&gt;"",((I633*'Checklist Parameters'!$H$58)*'Checklist Parameters'!$H$35)/1000,"N/A")</f>
        <v>N/A</v>
      </c>
      <c r="AA633" s="154">
        <f>IF('Checklist Parameters'!$H$101&lt;&gt;"",IFERROR(I633/'Checklist Parameters'!$H$101,0),"N/A")</f>
        <v>0</v>
      </c>
      <c r="AB633" s="148" t="str">
        <f>IF('Checklist Parameters'!$H$43&lt;&gt;"",(I633*'Checklist Parameters'!$H$43)/1000,"N/A")</f>
        <v>N/A</v>
      </c>
      <c r="AC633" s="85">
        <f>IF('Checklist Parameters'!$H$16="",$X633,IF(AND('Checklist Parameters'!$H$16&lt;$X633,'Checklist Parameters'!$H$16&gt;=3),'Checklist Parameters'!$H$16,IF(AND('Checklist Parameters'!$H$16&lt;$X633,'Checklist Parameters'!$H$16&lt;3),0,$X633)))</f>
        <v>0</v>
      </c>
      <c r="AD633" s="85" t="str">
        <f>IF(AND(I633&lt;'Checklist Parameters'!$H$22,$I633&lt;&gt;0),"Y","")</f>
        <v/>
      </c>
      <c r="AE633" s="85" t="str">
        <f>IF($AD633="Y",0,IF('Checklist Parameters'!$H$25="","&lt;no limit&gt;",ROUNDDOWN((($I633-'Checklist Parameters'!$H$24)/'Checklist Parameters'!$H$25)+1,0)))</f>
        <v>&lt;no limit&gt;</v>
      </c>
      <c r="AF633" s="174">
        <f t="shared" si="59"/>
        <v>0</v>
      </c>
      <c r="AG633" s="85">
        <f t="shared" si="54"/>
        <v>0</v>
      </c>
    </row>
    <row r="634" spans="1:33" ht="15">
      <c r="A634" s="393"/>
      <c r="B634" s="393"/>
      <c r="C634" s="393"/>
      <c r="D634" s="393"/>
      <c r="E634" s="393"/>
      <c r="F634" s="393"/>
      <c r="G634" s="393"/>
      <c r="H634" s="394"/>
      <c r="I634" s="394"/>
      <c r="J634" s="394"/>
      <c r="K634" s="394"/>
      <c r="L634" s="394"/>
      <c r="M634" s="394"/>
      <c r="N634" s="313">
        <f>IF(IF(I634&lt;'Checklist Parameters'!$H$22,0,($I634-$L634))&lt;0,0,IF(I634&lt;'Checklist Parameters'!$H$22,0,($I634-$L634)))</f>
        <v>0</v>
      </c>
      <c r="O634" s="394"/>
      <c r="P634" s="395"/>
      <c r="Q634" s="316">
        <f t="shared" si="55"/>
        <v>0</v>
      </c>
      <c r="R634" s="87">
        <f t="shared" si="56"/>
        <v>0</v>
      </c>
      <c r="S634" s="87">
        <f>IF('Checklist Parameters'!$H$60&lt;0.2,0.2,'Checklist Parameters'!$H$60)</f>
        <v>0.72</v>
      </c>
      <c r="T634" s="88">
        <f>IF($O634="",IF('Checklist District ID'!$C$43="Y",MAX($R634:$S634)*$I634,SUM($R634:$S634)*$I634),IF(O634&gt;0,Q634*S634))</f>
        <v>0</v>
      </c>
      <c r="U634" s="88">
        <f>IF(Q634&gt;0,((I634-T634)*'Formula Matrix'!$E$39),0)</f>
        <v>0</v>
      </c>
      <c r="V634" s="88">
        <f t="shared" si="57"/>
        <v>0</v>
      </c>
      <c r="W634" s="88">
        <f>IF(V634&gt;0,(V634*'Checklist Parameters'!$H$35),0)</f>
        <v>0</v>
      </c>
      <c r="X634" s="85">
        <f t="shared" si="58"/>
        <v>0</v>
      </c>
      <c r="Y634" s="148">
        <f>IF('Checklist Parameters'!$H$102&lt;&gt;"",(I634/43560)*'Checklist Parameters'!$H$102,"N/A")</f>
        <v>0</v>
      </c>
      <c r="Z634" s="154" t="str">
        <f>IF('Checklist Parameters'!$H$58&lt;&gt;"",((I634*'Checklist Parameters'!$H$58)*'Checklist Parameters'!$H$35)/1000,"N/A")</f>
        <v>N/A</v>
      </c>
      <c r="AA634" s="154">
        <f>IF('Checklist Parameters'!$H$101&lt;&gt;"",IFERROR(I634/'Checklist Parameters'!$H$101,0),"N/A")</f>
        <v>0</v>
      </c>
      <c r="AB634" s="148" t="str">
        <f>IF('Checklist Parameters'!$H$43&lt;&gt;"",(I634*'Checklist Parameters'!$H$43)/1000,"N/A")</f>
        <v>N/A</v>
      </c>
      <c r="AC634" s="85">
        <f>IF('Checklist Parameters'!$H$16="",$X634,IF(AND('Checklist Parameters'!$H$16&lt;$X634,'Checklist Parameters'!$H$16&gt;=3),'Checklist Parameters'!$H$16,IF(AND('Checklist Parameters'!$H$16&lt;$X634,'Checklist Parameters'!$H$16&lt;3),0,$X634)))</f>
        <v>0</v>
      </c>
      <c r="AD634" s="85" t="str">
        <f>IF(AND(I634&lt;'Checklist Parameters'!$H$22,$I634&lt;&gt;0),"Y","")</f>
        <v/>
      </c>
      <c r="AE634" s="85" t="str">
        <f>IF($AD634="Y",0,IF('Checklist Parameters'!$H$25="","&lt;no limit&gt;",ROUNDDOWN((($I634-'Checklist Parameters'!$H$24)/'Checklist Parameters'!$H$25)+1,0)))</f>
        <v>&lt;no limit&gt;</v>
      </c>
      <c r="AF634" s="174">
        <f t="shared" si="59"/>
        <v>0</v>
      </c>
      <c r="AG634" s="85">
        <f t="shared" si="54"/>
        <v>0</v>
      </c>
    </row>
    <row r="635" spans="1:33" ht="15">
      <c r="A635" s="393"/>
      <c r="B635" s="393"/>
      <c r="C635" s="393"/>
      <c r="D635" s="393"/>
      <c r="E635" s="393"/>
      <c r="F635" s="393"/>
      <c r="G635" s="393"/>
      <c r="H635" s="394"/>
      <c r="I635" s="394"/>
      <c r="J635" s="394"/>
      <c r="K635" s="394"/>
      <c r="L635" s="394"/>
      <c r="M635" s="394"/>
      <c r="N635" s="313">
        <f>IF(IF(I635&lt;'Checklist Parameters'!$H$22,0,($I635-$L635))&lt;0,0,IF(I635&lt;'Checklist Parameters'!$H$22,0,($I635-$L635)))</f>
        <v>0</v>
      </c>
      <c r="O635" s="394"/>
      <c r="P635" s="395"/>
      <c r="Q635" s="316">
        <f t="shared" si="55"/>
        <v>0</v>
      </c>
      <c r="R635" s="87">
        <f t="shared" si="56"/>
        <v>0</v>
      </c>
      <c r="S635" s="87">
        <f>IF('Checklist Parameters'!$H$60&lt;0.2,0.2,'Checklist Parameters'!$H$60)</f>
        <v>0.72</v>
      </c>
      <c r="T635" s="88">
        <f>IF($O635="",IF('Checklist District ID'!$C$43="Y",MAX($R635:$S635)*$I635,SUM($R635:$S635)*$I635),IF(O635&gt;0,Q635*S635))</f>
        <v>0</v>
      </c>
      <c r="U635" s="88">
        <f>IF(Q635&gt;0,((I635-T635)*'Formula Matrix'!$E$39),0)</f>
        <v>0</v>
      </c>
      <c r="V635" s="88">
        <f t="shared" si="57"/>
        <v>0</v>
      </c>
      <c r="W635" s="88">
        <f>IF(V635&gt;0,(V635*'Checklist Parameters'!$H$35),0)</f>
        <v>0</v>
      </c>
      <c r="X635" s="85">
        <f t="shared" si="58"/>
        <v>0</v>
      </c>
      <c r="Y635" s="148">
        <f>IF('Checklist Parameters'!$H$102&lt;&gt;"",(I635/43560)*'Checklist Parameters'!$H$102,"N/A")</f>
        <v>0</v>
      </c>
      <c r="Z635" s="154" t="str">
        <f>IF('Checklist Parameters'!$H$58&lt;&gt;"",((I635*'Checklist Parameters'!$H$58)*'Checklist Parameters'!$H$35)/1000,"N/A")</f>
        <v>N/A</v>
      </c>
      <c r="AA635" s="154">
        <f>IF('Checklist Parameters'!$H$101&lt;&gt;"",IFERROR(I635/'Checklist Parameters'!$H$101,0),"N/A")</f>
        <v>0</v>
      </c>
      <c r="AB635" s="148" t="str">
        <f>IF('Checklist Parameters'!$H$43&lt;&gt;"",(I635*'Checklist Parameters'!$H$43)/1000,"N/A")</f>
        <v>N/A</v>
      </c>
      <c r="AC635" s="85">
        <f>IF('Checklist Parameters'!$H$16="",$X635,IF(AND('Checklist Parameters'!$H$16&lt;$X635,'Checklist Parameters'!$H$16&gt;=3),'Checklist Parameters'!$H$16,IF(AND('Checklist Parameters'!$H$16&lt;$X635,'Checklist Parameters'!$H$16&lt;3),0,$X635)))</f>
        <v>0</v>
      </c>
      <c r="AD635" s="85" t="str">
        <f>IF(AND(I635&lt;'Checklist Parameters'!$H$22,$I635&lt;&gt;0),"Y","")</f>
        <v/>
      </c>
      <c r="AE635" s="85" t="str">
        <f>IF($AD635="Y",0,IF('Checklist Parameters'!$H$25="","&lt;no limit&gt;",ROUNDDOWN((($I635-'Checklist Parameters'!$H$24)/'Checklist Parameters'!$H$25)+1,0)))</f>
        <v>&lt;no limit&gt;</v>
      </c>
      <c r="AF635" s="174">
        <f t="shared" si="59"/>
        <v>0</v>
      </c>
      <c r="AG635" s="85">
        <f t="shared" si="54"/>
        <v>0</v>
      </c>
    </row>
    <row r="636" spans="1:33" ht="15">
      <c r="A636" s="393"/>
      <c r="B636" s="393"/>
      <c r="C636" s="393"/>
      <c r="D636" s="393"/>
      <c r="E636" s="393"/>
      <c r="F636" s="393"/>
      <c r="G636" s="393"/>
      <c r="H636" s="394"/>
      <c r="I636" s="394"/>
      <c r="J636" s="394"/>
      <c r="K636" s="394"/>
      <c r="L636" s="394"/>
      <c r="M636" s="394"/>
      <c r="N636" s="313">
        <f>IF(IF(I636&lt;'Checklist Parameters'!$H$22,0,($I636-$L636))&lt;0,0,IF(I636&lt;'Checklist Parameters'!$H$22,0,($I636-$L636)))</f>
        <v>0</v>
      </c>
      <c r="O636" s="394"/>
      <c r="P636" s="395"/>
      <c r="Q636" s="316">
        <f t="shared" si="55"/>
        <v>0</v>
      </c>
      <c r="R636" s="87">
        <f t="shared" si="56"/>
        <v>0</v>
      </c>
      <c r="S636" s="87">
        <f>IF('Checklist Parameters'!$H$60&lt;0.2,0.2,'Checklist Parameters'!$H$60)</f>
        <v>0.72</v>
      </c>
      <c r="T636" s="88">
        <f>IF($O636="",IF('Checklist District ID'!$C$43="Y",MAX($R636:$S636)*$I636,SUM($R636:$S636)*$I636),IF(O636&gt;0,Q636*S636))</f>
        <v>0</v>
      </c>
      <c r="U636" s="88">
        <f>IF(Q636&gt;0,((I636-T636)*'Formula Matrix'!$E$39),0)</f>
        <v>0</v>
      </c>
      <c r="V636" s="88">
        <f t="shared" si="57"/>
        <v>0</v>
      </c>
      <c r="W636" s="88">
        <f>IF(V636&gt;0,(V636*'Checklist Parameters'!$H$35),0)</f>
        <v>0</v>
      </c>
      <c r="X636" s="85">
        <f t="shared" si="58"/>
        <v>0</v>
      </c>
      <c r="Y636" s="148">
        <f>IF('Checklist Parameters'!$H$102&lt;&gt;"",(I636/43560)*'Checklist Parameters'!$H$102,"N/A")</f>
        <v>0</v>
      </c>
      <c r="Z636" s="154" t="str">
        <f>IF('Checklist Parameters'!$H$58&lt;&gt;"",((I636*'Checklist Parameters'!$H$58)*'Checklist Parameters'!$H$35)/1000,"N/A")</f>
        <v>N/A</v>
      </c>
      <c r="AA636" s="154">
        <f>IF('Checklist Parameters'!$H$101&lt;&gt;"",IFERROR(I636/'Checklist Parameters'!$H$101,0),"N/A")</f>
        <v>0</v>
      </c>
      <c r="AB636" s="148" t="str">
        <f>IF('Checklist Parameters'!$H$43&lt;&gt;"",(I636*'Checklist Parameters'!$H$43)/1000,"N/A")</f>
        <v>N/A</v>
      </c>
      <c r="AC636" s="85">
        <f>IF('Checklist Parameters'!$H$16="",$X636,IF(AND('Checklist Parameters'!$H$16&lt;$X636,'Checklist Parameters'!$H$16&gt;=3),'Checklist Parameters'!$H$16,IF(AND('Checklist Parameters'!$H$16&lt;$X636,'Checklist Parameters'!$H$16&lt;3),0,$X636)))</f>
        <v>0</v>
      </c>
      <c r="AD636" s="85" t="str">
        <f>IF(AND(I636&lt;'Checklist Parameters'!$H$22,$I636&lt;&gt;0),"Y","")</f>
        <v/>
      </c>
      <c r="AE636" s="85" t="str">
        <f>IF($AD636="Y",0,IF('Checklist Parameters'!$H$25="","&lt;no limit&gt;",ROUNDDOWN((($I636-'Checklist Parameters'!$H$24)/'Checklist Parameters'!$H$25)+1,0)))</f>
        <v>&lt;no limit&gt;</v>
      </c>
      <c r="AF636" s="174">
        <f t="shared" si="59"/>
        <v>0</v>
      </c>
      <c r="AG636" s="85">
        <f t="shared" si="54"/>
        <v>0</v>
      </c>
    </row>
    <row r="637" spans="1:33" ht="15">
      <c r="A637" s="393"/>
      <c r="B637" s="393"/>
      <c r="C637" s="393"/>
      <c r="D637" s="393"/>
      <c r="E637" s="393"/>
      <c r="F637" s="393"/>
      <c r="G637" s="393"/>
      <c r="H637" s="394"/>
      <c r="I637" s="394"/>
      <c r="J637" s="394"/>
      <c r="K637" s="394"/>
      <c r="L637" s="394"/>
      <c r="M637" s="394"/>
      <c r="N637" s="313">
        <f>IF(IF(I637&lt;'Checklist Parameters'!$H$22,0,($I637-$L637))&lt;0,0,IF(I637&lt;'Checklist Parameters'!$H$22,0,($I637-$L637)))</f>
        <v>0</v>
      </c>
      <c r="O637" s="394"/>
      <c r="P637" s="395"/>
      <c r="Q637" s="316">
        <f t="shared" si="55"/>
        <v>0</v>
      </c>
      <c r="R637" s="87">
        <f t="shared" si="56"/>
        <v>0</v>
      </c>
      <c r="S637" s="87">
        <f>IF('Checklist Parameters'!$H$60&lt;0.2,0.2,'Checklist Parameters'!$H$60)</f>
        <v>0.72</v>
      </c>
      <c r="T637" s="88">
        <f>IF($O637="",IF('Checklist District ID'!$C$43="Y",MAX($R637:$S637)*$I637,SUM($R637:$S637)*$I637),IF(O637&gt;0,Q637*S637))</f>
        <v>0</v>
      </c>
      <c r="U637" s="88">
        <f>IF(Q637&gt;0,((I637-T637)*'Formula Matrix'!$E$39),0)</f>
        <v>0</v>
      </c>
      <c r="V637" s="88">
        <f t="shared" si="57"/>
        <v>0</v>
      </c>
      <c r="W637" s="88">
        <f>IF(V637&gt;0,(V637*'Checklist Parameters'!$H$35),0)</f>
        <v>0</v>
      </c>
      <c r="X637" s="85">
        <f t="shared" si="58"/>
        <v>0</v>
      </c>
      <c r="Y637" s="148">
        <f>IF('Checklist Parameters'!$H$102&lt;&gt;"",(I637/43560)*'Checklist Parameters'!$H$102,"N/A")</f>
        <v>0</v>
      </c>
      <c r="Z637" s="154" t="str">
        <f>IF('Checklist Parameters'!$H$58&lt;&gt;"",((I637*'Checklist Parameters'!$H$58)*'Checklist Parameters'!$H$35)/1000,"N/A")</f>
        <v>N/A</v>
      </c>
      <c r="AA637" s="154">
        <f>IF('Checklist Parameters'!$H$101&lt;&gt;"",IFERROR(I637/'Checklist Parameters'!$H$101,0),"N/A")</f>
        <v>0</v>
      </c>
      <c r="AB637" s="148" t="str">
        <f>IF('Checklist Parameters'!$H$43&lt;&gt;"",(I637*'Checklist Parameters'!$H$43)/1000,"N/A")</f>
        <v>N/A</v>
      </c>
      <c r="AC637" s="85">
        <f>IF('Checklist Parameters'!$H$16="",$X637,IF(AND('Checklist Parameters'!$H$16&lt;$X637,'Checklist Parameters'!$H$16&gt;=3),'Checklist Parameters'!$H$16,IF(AND('Checklist Parameters'!$H$16&lt;$X637,'Checklist Parameters'!$H$16&lt;3),0,$X637)))</f>
        <v>0</v>
      </c>
      <c r="AD637" s="85" t="str">
        <f>IF(AND(I637&lt;'Checklist Parameters'!$H$22,$I637&lt;&gt;0),"Y","")</f>
        <v/>
      </c>
      <c r="AE637" s="85" t="str">
        <f>IF($AD637="Y",0,IF('Checklist Parameters'!$H$25="","&lt;no limit&gt;",ROUNDDOWN((($I637-'Checklist Parameters'!$H$24)/'Checklist Parameters'!$H$25)+1,0)))</f>
        <v>&lt;no limit&gt;</v>
      </c>
      <c r="AF637" s="174">
        <f t="shared" si="59"/>
        <v>0</v>
      </c>
      <c r="AG637" s="85">
        <f t="shared" si="54"/>
        <v>0</v>
      </c>
    </row>
    <row r="638" spans="1:33" ht="15">
      <c r="A638" s="393"/>
      <c r="B638" s="393"/>
      <c r="C638" s="393"/>
      <c r="D638" s="393"/>
      <c r="E638" s="393"/>
      <c r="F638" s="393"/>
      <c r="G638" s="393"/>
      <c r="H638" s="394"/>
      <c r="I638" s="394"/>
      <c r="J638" s="394"/>
      <c r="K638" s="394"/>
      <c r="L638" s="394"/>
      <c r="M638" s="394"/>
      <c r="N638" s="313">
        <f>IF(IF(I638&lt;'Checklist Parameters'!$H$22,0,($I638-$L638))&lt;0,0,IF(I638&lt;'Checklist Parameters'!$H$22,0,($I638-$L638)))</f>
        <v>0</v>
      </c>
      <c r="O638" s="394"/>
      <c r="P638" s="395"/>
      <c r="Q638" s="316">
        <f t="shared" si="55"/>
        <v>0</v>
      </c>
      <c r="R638" s="87">
        <f t="shared" si="56"/>
        <v>0</v>
      </c>
      <c r="S638" s="87">
        <f>IF('Checklist Parameters'!$H$60&lt;0.2,0.2,'Checklist Parameters'!$H$60)</f>
        <v>0.72</v>
      </c>
      <c r="T638" s="88">
        <f>IF($O638="",IF('Checklist District ID'!$C$43="Y",MAX($R638:$S638)*$I638,SUM($R638:$S638)*$I638),IF(O638&gt;0,Q638*S638))</f>
        <v>0</v>
      </c>
      <c r="U638" s="88">
        <f>IF(Q638&gt;0,((I638-T638)*'Formula Matrix'!$E$39),0)</f>
        <v>0</v>
      </c>
      <c r="V638" s="88">
        <f t="shared" si="57"/>
        <v>0</v>
      </c>
      <c r="W638" s="88">
        <f>IF(V638&gt;0,(V638*'Checklist Parameters'!$H$35),0)</f>
        <v>0</v>
      </c>
      <c r="X638" s="85">
        <f t="shared" si="58"/>
        <v>0</v>
      </c>
      <c r="Y638" s="148">
        <f>IF('Checklist Parameters'!$H$102&lt;&gt;"",(I638/43560)*'Checklist Parameters'!$H$102,"N/A")</f>
        <v>0</v>
      </c>
      <c r="Z638" s="154" t="str">
        <f>IF('Checklist Parameters'!$H$58&lt;&gt;"",((I638*'Checklist Parameters'!$H$58)*'Checklist Parameters'!$H$35)/1000,"N/A")</f>
        <v>N/A</v>
      </c>
      <c r="AA638" s="154">
        <f>IF('Checklist Parameters'!$H$101&lt;&gt;"",IFERROR(I638/'Checklist Parameters'!$H$101,0),"N/A")</f>
        <v>0</v>
      </c>
      <c r="AB638" s="148" t="str">
        <f>IF('Checklist Parameters'!$H$43&lt;&gt;"",(I638*'Checklist Parameters'!$H$43)/1000,"N/A")</f>
        <v>N/A</v>
      </c>
      <c r="AC638" s="85">
        <f>IF('Checklist Parameters'!$H$16="",$X638,IF(AND('Checklist Parameters'!$H$16&lt;$X638,'Checklist Parameters'!$H$16&gt;=3),'Checklist Parameters'!$H$16,IF(AND('Checklist Parameters'!$H$16&lt;$X638,'Checklist Parameters'!$H$16&lt;3),0,$X638)))</f>
        <v>0</v>
      </c>
      <c r="AD638" s="85" t="str">
        <f>IF(AND(I638&lt;'Checklist Parameters'!$H$22,$I638&lt;&gt;0),"Y","")</f>
        <v/>
      </c>
      <c r="AE638" s="85" t="str">
        <f>IF($AD638="Y",0,IF('Checklist Parameters'!$H$25="","&lt;no limit&gt;",ROUNDDOWN((($I638-'Checklist Parameters'!$H$24)/'Checklist Parameters'!$H$25)+1,0)))</f>
        <v>&lt;no limit&gt;</v>
      </c>
      <c r="AF638" s="174">
        <f t="shared" si="59"/>
        <v>0</v>
      </c>
      <c r="AG638" s="85">
        <f t="shared" si="54"/>
        <v>0</v>
      </c>
    </row>
    <row r="639" spans="1:33" ht="15">
      <c r="A639" s="393"/>
      <c r="B639" s="393"/>
      <c r="C639" s="393"/>
      <c r="D639" s="393"/>
      <c r="E639" s="393"/>
      <c r="F639" s="393"/>
      <c r="G639" s="393"/>
      <c r="H639" s="394"/>
      <c r="I639" s="394"/>
      <c r="J639" s="394"/>
      <c r="K639" s="394"/>
      <c r="L639" s="394"/>
      <c r="M639" s="394"/>
      <c r="N639" s="313">
        <f>IF(IF(I639&lt;'Checklist Parameters'!$H$22,0,($I639-$L639))&lt;0,0,IF(I639&lt;'Checklist Parameters'!$H$22,0,($I639-$L639)))</f>
        <v>0</v>
      </c>
      <c r="O639" s="394"/>
      <c r="P639" s="395"/>
      <c r="Q639" s="316">
        <f t="shared" si="55"/>
        <v>0</v>
      </c>
      <c r="R639" s="87">
        <f t="shared" si="56"/>
        <v>0</v>
      </c>
      <c r="S639" s="87">
        <f>IF('Checklist Parameters'!$H$60&lt;0.2,0.2,'Checklist Parameters'!$H$60)</f>
        <v>0.72</v>
      </c>
      <c r="T639" s="88">
        <f>IF($O639="",IF('Checklist District ID'!$C$43="Y",MAX($R639:$S639)*$I639,SUM($R639:$S639)*$I639),IF(O639&gt;0,Q639*S639))</f>
        <v>0</v>
      </c>
      <c r="U639" s="88">
        <f>IF(Q639&gt;0,((I639-T639)*'Formula Matrix'!$E$39),0)</f>
        <v>0</v>
      </c>
      <c r="V639" s="88">
        <f t="shared" si="57"/>
        <v>0</v>
      </c>
      <c r="W639" s="88">
        <f>IF(V639&gt;0,(V639*'Checklist Parameters'!$H$35),0)</f>
        <v>0</v>
      </c>
      <c r="X639" s="85">
        <f t="shared" si="58"/>
        <v>0</v>
      </c>
      <c r="Y639" s="148">
        <f>IF('Checklist Parameters'!$H$102&lt;&gt;"",(I639/43560)*'Checklist Parameters'!$H$102,"N/A")</f>
        <v>0</v>
      </c>
      <c r="Z639" s="154" t="str">
        <f>IF('Checklist Parameters'!$H$58&lt;&gt;"",((I639*'Checklist Parameters'!$H$58)*'Checklist Parameters'!$H$35)/1000,"N/A")</f>
        <v>N/A</v>
      </c>
      <c r="AA639" s="154">
        <f>IF('Checklist Parameters'!$H$101&lt;&gt;"",IFERROR(I639/'Checklist Parameters'!$H$101,0),"N/A")</f>
        <v>0</v>
      </c>
      <c r="AB639" s="148" t="str">
        <f>IF('Checklist Parameters'!$H$43&lt;&gt;"",(I639*'Checklist Parameters'!$H$43)/1000,"N/A")</f>
        <v>N/A</v>
      </c>
      <c r="AC639" s="85">
        <f>IF('Checklist Parameters'!$H$16="",$X639,IF(AND('Checklist Parameters'!$H$16&lt;$X639,'Checklist Parameters'!$H$16&gt;=3),'Checklist Parameters'!$H$16,IF(AND('Checklist Parameters'!$H$16&lt;$X639,'Checklist Parameters'!$H$16&lt;3),0,$X639)))</f>
        <v>0</v>
      </c>
      <c r="AD639" s="85" t="str">
        <f>IF(AND(I639&lt;'Checklist Parameters'!$H$22,$I639&lt;&gt;0),"Y","")</f>
        <v/>
      </c>
      <c r="AE639" s="85" t="str">
        <f>IF($AD639="Y",0,IF('Checklist Parameters'!$H$25="","&lt;no limit&gt;",ROUNDDOWN((($I639-'Checklist Parameters'!$H$24)/'Checklist Parameters'!$H$25)+1,0)))</f>
        <v>&lt;no limit&gt;</v>
      </c>
      <c r="AF639" s="174">
        <f t="shared" si="59"/>
        <v>0</v>
      </c>
      <c r="AG639" s="85">
        <f t="shared" si="54"/>
        <v>0</v>
      </c>
    </row>
    <row r="640" spans="1:33" ht="15">
      <c r="A640" s="393"/>
      <c r="B640" s="393"/>
      <c r="C640" s="393"/>
      <c r="D640" s="393"/>
      <c r="E640" s="393"/>
      <c r="F640" s="393"/>
      <c r="G640" s="393"/>
      <c r="H640" s="394"/>
      <c r="I640" s="394"/>
      <c r="J640" s="394"/>
      <c r="K640" s="394"/>
      <c r="L640" s="394"/>
      <c r="M640" s="394"/>
      <c r="N640" s="313">
        <f>IF(IF(I640&lt;'Checklist Parameters'!$H$22,0,($I640-$L640))&lt;0,0,IF(I640&lt;'Checklist Parameters'!$H$22,0,($I640-$L640)))</f>
        <v>0</v>
      </c>
      <c r="O640" s="394"/>
      <c r="P640" s="395"/>
      <c r="Q640" s="316">
        <f t="shared" si="55"/>
        <v>0</v>
      </c>
      <c r="R640" s="87">
        <f t="shared" si="56"/>
        <v>0</v>
      </c>
      <c r="S640" s="87">
        <f>IF('Checklist Parameters'!$H$60&lt;0.2,0.2,'Checklist Parameters'!$H$60)</f>
        <v>0.72</v>
      </c>
      <c r="T640" s="88">
        <f>IF($O640="",IF('Checklist District ID'!$C$43="Y",MAX($R640:$S640)*$I640,SUM($R640:$S640)*$I640),IF(O640&gt;0,Q640*S640))</f>
        <v>0</v>
      </c>
      <c r="U640" s="88">
        <f>IF(Q640&gt;0,((I640-T640)*'Formula Matrix'!$E$39),0)</f>
        <v>0</v>
      </c>
      <c r="V640" s="88">
        <f t="shared" si="57"/>
        <v>0</v>
      </c>
      <c r="W640" s="88">
        <f>IF(V640&gt;0,(V640*'Checklist Parameters'!$H$35),0)</f>
        <v>0</v>
      </c>
      <c r="X640" s="85">
        <f t="shared" si="58"/>
        <v>0</v>
      </c>
      <c r="Y640" s="148">
        <f>IF('Checklist Parameters'!$H$102&lt;&gt;"",(I640/43560)*'Checklist Parameters'!$H$102,"N/A")</f>
        <v>0</v>
      </c>
      <c r="Z640" s="154" t="str">
        <f>IF('Checklist Parameters'!$H$58&lt;&gt;"",((I640*'Checklist Parameters'!$H$58)*'Checklist Parameters'!$H$35)/1000,"N/A")</f>
        <v>N/A</v>
      </c>
      <c r="AA640" s="154">
        <f>IF('Checklist Parameters'!$H$101&lt;&gt;"",IFERROR(I640/'Checklist Parameters'!$H$101,0),"N/A")</f>
        <v>0</v>
      </c>
      <c r="AB640" s="148" t="str">
        <f>IF('Checklist Parameters'!$H$43&lt;&gt;"",(I640*'Checklist Parameters'!$H$43)/1000,"N/A")</f>
        <v>N/A</v>
      </c>
      <c r="AC640" s="85">
        <f>IF('Checklist Parameters'!$H$16="",$X640,IF(AND('Checklist Parameters'!$H$16&lt;$X640,'Checklist Parameters'!$H$16&gt;=3),'Checklist Parameters'!$H$16,IF(AND('Checklist Parameters'!$H$16&lt;$X640,'Checklist Parameters'!$H$16&lt;3),0,$X640)))</f>
        <v>0</v>
      </c>
      <c r="AD640" s="85" t="str">
        <f>IF(AND(I640&lt;'Checklist Parameters'!$H$22,$I640&lt;&gt;0),"Y","")</f>
        <v/>
      </c>
      <c r="AE640" s="85" t="str">
        <f>IF($AD640="Y",0,IF('Checklist Parameters'!$H$25="","&lt;no limit&gt;",ROUNDDOWN((($I640-'Checklist Parameters'!$H$24)/'Checklist Parameters'!$H$25)+1,0)))</f>
        <v>&lt;no limit&gt;</v>
      </c>
      <c r="AF640" s="174">
        <f t="shared" si="59"/>
        <v>0</v>
      </c>
      <c r="AG640" s="85">
        <f t="shared" si="54"/>
        <v>0</v>
      </c>
    </row>
    <row r="641" spans="1:33" ht="15">
      <c r="A641" s="393"/>
      <c r="B641" s="393"/>
      <c r="C641" s="393"/>
      <c r="D641" s="393"/>
      <c r="E641" s="393"/>
      <c r="F641" s="393"/>
      <c r="G641" s="393"/>
      <c r="H641" s="394"/>
      <c r="I641" s="394"/>
      <c r="J641" s="394"/>
      <c r="K641" s="394"/>
      <c r="L641" s="394"/>
      <c r="M641" s="394"/>
      <c r="N641" s="313">
        <f>IF(IF(I641&lt;'Checklist Parameters'!$H$22,0,($I641-$L641))&lt;0,0,IF(I641&lt;'Checklist Parameters'!$H$22,0,($I641-$L641)))</f>
        <v>0</v>
      </c>
      <c r="O641" s="394"/>
      <c r="P641" s="395"/>
      <c r="Q641" s="316">
        <f t="shared" si="55"/>
        <v>0</v>
      </c>
      <c r="R641" s="87">
        <f t="shared" si="56"/>
        <v>0</v>
      </c>
      <c r="S641" s="87">
        <f>IF('Checklist Parameters'!$H$60&lt;0.2,0.2,'Checklist Parameters'!$H$60)</f>
        <v>0.72</v>
      </c>
      <c r="T641" s="88">
        <f>IF($O641="",IF('Checklist District ID'!$C$43="Y",MAX($R641:$S641)*$I641,SUM($R641:$S641)*$I641),IF(O641&gt;0,Q641*S641))</f>
        <v>0</v>
      </c>
      <c r="U641" s="88">
        <f>IF(Q641&gt;0,((I641-T641)*'Formula Matrix'!$E$39),0)</f>
        <v>0</v>
      </c>
      <c r="V641" s="88">
        <f t="shared" si="57"/>
        <v>0</v>
      </c>
      <c r="W641" s="88">
        <f>IF(V641&gt;0,(V641*'Checklist Parameters'!$H$35),0)</f>
        <v>0</v>
      </c>
      <c r="X641" s="85">
        <f t="shared" si="58"/>
        <v>0</v>
      </c>
      <c r="Y641" s="148">
        <f>IF('Checklist Parameters'!$H$102&lt;&gt;"",(I641/43560)*'Checklist Parameters'!$H$102,"N/A")</f>
        <v>0</v>
      </c>
      <c r="Z641" s="154" t="str">
        <f>IF('Checklist Parameters'!$H$58&lt;&gt;"",((I641*'Checklist Parameters'!$H$58)*'Checklist Parameters'!$H$35)/1000,"N/A")</f>
        <v>N/A</v>
      </c>
      <c r="AA641" s="154">
        <f>IF('Checklist Parameters'!$H$101&lt;&gt;"",IFERROR(I641/'Checklist Parameters'!$H$101,0),"N/A")</f>
        <v>0</v>
      </c>
      <c r="AB641" s="148" t="str">
        <f>IF('Checklist Parameters'!$H$43&lt;&gt;"",(I641*'Checklist Parameters'!$H$43)/1000,"N/A")</f>
        <v>N/A</v>
      </c>
      <c r="AC641" s="85">
        <f>IF('Checklist Parameters'!$H$16="",$X641,IF(AND('Checklist Parameters'!$H$16&lt;$X641,'Checklist Parameters'!$H$16&gt;=3),'Checklist Parameters'!$H$16,IF(AND('Checklist Parameters'!$H$16&lt;$X641,'Checklist Parameters'!$H$16&lt;3),0,$X641)))</f>
        <v>0</v>
      </c>
      <c r="AD641" s="85" t="str">
        <f>IF(AND(I641&lt;'Checklist Parameters'!$H$22,$I641&lt;&gt;0),"Y","")</f>
        <v/>
      </c>
      <c r="AE641" s="85" t="str">
        <f>IF($AD641="Y",0,IF('Checklist Parameters'!$H$25="","&lt;no limit&gt;",ROUNDDOWN((($I641-'Checklist Parameters'!$H$24)/'Checklist Parameters'!$H$25)+1,0)))</f>
        <v>&lt;no limit&gt;</v>
      </c>
      <c r="AF641" s="174">
        <f t="shared" si="59"/>
        <v>0</v>
      </c>
      <c r="AG641" s="85">
        <f t="shared" si="54"/>
        <v>0</v>
      </c>
    </row>
    <row r="642" spans="1:33" ht="15">
      <c r="A642" s="393"/>
      <c r="B642" s="393"/>
      <c r="C642" s="393"/>
      <c r="D642" s="393"/>
      <c r="E642" s="393"/>
      <c r="F642" s="393"/>
      <c r="G642" s="393"/>
      <c r="H642" s="394"/>
      <c r="I642" s="394"/>
      <c r="J642" s="394"/>
      <c r="K642" s="394"/>
      <c r="L642" s="394"/>
      <c r="M642" s="394"/>
      <c r="N642" s="313">
        <f>IF(IF(I642&lt;'Checklist Parameters'!$H$22,0,($I642-$L642))&lt;0,0,IF(I642&lt;'Checklist Parameters'!$H$22,0,($I642-$L642)))</f>
        <v>0</v>
      </c>
      <c r="O642" s="394"/>
      <c r="P642" s="395"/>
      <c r="Q642" s="316">
        <f t="shared" si="55"/>
        <v>0</v>
      </c>
      <c r="R642" s="87">
        <f t="shared" si="56"/>
        <v>0</v>
      </c>
      <c r="S642" s="87">
        <f>IF('Checklist Parameters'!$H$60&lt;0.2,0.2,'Checklist Parameters'!$H$60)</f>
        <v>0.72</v>
      </c>
      <c r="T642" s="88">
        <f>IF($O642="",IF('Checklist District ID'!$C$43="Y",MAX($R642:$S642)*$I642,SUM($R642:$S642)*$I642),IF(O642&gt;0,Q642*S642))</f>
        <v>0</v>
      </c>
      <c r="U642" s="88">
        <f>IF(Q642&gt;0,((I642-T642)*'Formula Matrix'!$E$39),0)</f>
        <v>0</v>
      </c>
      <c r="V642" s="88">
        <f t="shared" si="57"/>
        <v>0</v>
      </c>
      <c r="W642" s="88">
        <f>IF(V642&gt;0,(V642*'Checklist Parameters'!$H$35),0)</f>
        <v>0</v>
      </c>
      <c r="X642" s="85">
        <f t="shared" si="58"/>
        <v>0</v>
      </c>
      <c r="Y642" s="148">
        <f>IF('Checklist Parameters'!$H$102&lt;&gt;"",(I642/43560)*'Checklist Parameters'!$H$102,"N/A")</f>
        <v>0</v>
      </c>
      <c r="Z642" s="154" t="str">
        <f>IF('Checklist Parameters'!$H$58&lt;&gt;"",((I642*'Checklist Parameters'!$H$58)*'Checklist Parameters'!$H$35)/1000,"N/A")</f>
        <v>N/A</v>
      </c>
      <c r="AA642" s="154">
        <f>IF('Checklist Parameters'!$H$101&lt;&gt;"",IFERROR(I642/'Checklist Parameters'!$H$101,0),"N/A")</f>
        <v>0</v>
      </c>
      <c r="AB642" s="148" t="str">
        <f>IF('Checklist Parameters'!$H$43&lt;&gt;"",(I642*'Checklist Parameters'!$H$43)/1000,"N/A")</f>
        <v>N/A</v>
      </c>
      <c r="AC642" s="85">
        <f>IF('Checklist Parameters'!$H$16="",$X642,IF(AND('Checklist Parameters'!$H$16&lt;$X642,'Checklist Parameters'!$H$16&gt;=3),'Checklist Parameters'!$H$16,IF(AND('Checklist Parameters'!$H$16&lt;$X642,'Checklist Parameters'!$H$16&lt;3),0,$X642)))</f>
        <v>0</v>
      </c>
      <c r="AD642" s="85" t="str">
        <f>IF(AND(I642&lt;'Checklist Parameters'!$H$22,$I642&lt;&gt;0),"Y","")</f>
        <v/>
      </c>
      <c r="AE642" s="85" t="str">
        <f>IF($AD642="Y",0,IF('Checklist Parameters'!$H$25="","&lt;no limit&gt;",ROUNDDOWN((($I642-'Checklist Parameters'!$H$24)/'Checklist Parameters'!$H$25)+1,0)))</f>
        <v>&lt;no limit&gt;</v>
      </c>
      <c r="AF642" s="174">
        <f t="shared" si="59"/>
        <v>0</v>
      </c>
      <c r="AG642" s="85">
        <f t="shared" si="54"/>
        <v>0</v>
      </c>
    </row>
    <row r="643" spans="1:33" ht="15">
      <c r="A643" s="393"/>
      <c r="B643" s="393"/>
      <c r="C643" s="393"/>
      <c r="D643" s="393"/>
      <c r="E643" s="393"/>
      <c r="F643" s="393"/>
      <c r="G643" s="393"/>
      <c r="H643" s="394"/>
      <c r="I643" s="394"/>
      <c r="J643" s="394"/>
      <c r="K643" s="394"/>
      <c r="L643" s="394"/>
      <c r="M643" s="394"/>
      <c r="N643" s="313">
        <f>IF(IF(I643&lt;'Checklist Parameters'!$H$22,0,($I643-$L643))&lt;0,0,IF(I643&lt;'Checklist Parameters'!$H$22,0,($I643-$L643)))</f>
        <v>0</v>
      </c>
      <c r="O643" s="394"/>
      <c r="P643" s="395"/>
      <c r="Q643" s="316">
        <f t="shared" si="55"/>
        <v>0</v>
      </c>
      <c r="R643" s="87">
        <f t="shared" si="56"/>
        <v>0</v>
      </c>
      <c r="S643" s="87">
        <f>IF('Checklist Parameters'!$H$60&lt;0.2,0.2,'Checklist Parameters'!$H$60)</f>
        <v>0.72</v>
      </c>
      <c r="T643" s="88">
        <f>IF($O643="",IF('Checklist District ID'!$C$43="Y",MAX($R643:$S643)*$I643,SUM($R643:$S643)*$I643),IF(O643&gt;0,Q643*S643))</f>
        <v>0</v>
      </c>
      <c r="U643" s="88">
        <f>IF(Q643&gt;0,((I643-T643)*'Formula Matrix'!$E$39),0)</f>
        <v>0</v>
      </c>
      <c r="V643" s="88">
        <f t="shared" si="57"/>
        <v>0</v>
      </c>
      <c r="W643" s="88">
        <f>IF(V643&gt;0,(V643*'Checklist Parameters'!$H$35),0)</f>
        <v>0</v>
      </c>
      <c r="X643" s="85">
        <f t="shared" si="58"/>
        <v>0</v>
      </c>
      <c r="Y643" s="148">
        <f>IF('Checklist Parameters'!$H$102&lt;&gt;"",(I643/43560)*'Checklist Parameters'!$H$102,"N/A")</f>
        <v>0</v>
      </c>
      <c r="Z643" s="154" t="str">
        <f>IF('Checklist Parameters'!$H$58&lt;&gt;"",((I643*'Checklist Parameters'!$H$58)*'Checklist Parameters'!$H$35)/1000,"N/A")</f>
        <v>N/A</v>
      </c>
      <c r="AA643" s="154">
        <f>IF('Checklist Parameters'!$H$101&lt;&gt;"",IFERROR(I643/'Checklist Parameters'!$H$101,0),"N/A")</f>
        <v>0</v>
      </c>
      <c r="AB643" s="148" t="str">
        <f>IF('Checklist Parameters'!$H$43&lt;&gt;"",(I643*'Checklist Parameters'!$H$43)/1000,"N/A")</f>
        <v>N/A</v>
      </c>
      <c r="AC643" s="85">
        <f>IF('Checklist Parameters'!$H$16="",$X643,IF(AND('Checklist Parameters'!$H$16&lt;$X643,'Checklist Parameters'!$H$16&gt;=3),'Checklist Parameters'!$H$16,IF(AND('Checklist Parameters'!$H$16&lt;$X643,'Checklist Parameters'!$H$16&lt;3),0,$X643)))</f>
        <v>0</v>
      </c>
      <c r="AD643" s="85" t="str">
        <f>IF(AND(I643&lt;'Checklist Parameters'!$H$22,$I643&lt;&gt;0),"Y","")</f>
        <v/>
      </c>
      <c r="AE643" s="85" t="str">
        <f>IF($AD643="Y",0,IF('Checklist Parameters'!$H$25="","&lt;no limit&gt;",ROUNDDOWN((($I643-'Checklist Parameters'!$H$24)/'Checklist Parameters'!$H$25)+1,0)))</f>
        <v>&lt;no limit&gt;</v>
      </c>
      <c r="AF643" s="174">
        <f t="shared" si="59"/>
        <v>0</v>
      </c>
      <c r="AG643" s="85">
        <f t="shared" si="54"/>
        <v>0</v>
      </c>
    </row>
    <row r="644" spans="1:33" ht="15">
      <c r="A644" s="393"/>
      <c r="B644" s="393"/>
      <c r="C644" s="393"/>
      <c r="D644" s="393"/>
      <c r="E644" s="393"/>
      <c r="F644" s="393"/>
      <c r="G644" s="393"/>
      <c r="H644" s="394"/>
      <c r="I644" s="394"/>
      <c r="J644" s="394"/>
      <c r="K644" s="394"/>
      <c r="L644" s="394"/>
      <c r="M644" s="394"/>
      <c r="N644" s="313">
        <f>IF(IF(I644&lt;'Checklist Parameters'!$H$22,0,($I644-$L644))&lt;0,0,IF(I644&lt;'Checklist Parameters'!$H$22,0,($I644-$L644)))</f>
        <v>0</v>
      </c>
      <c r="O644" s="394"/>
      <c r="P644" s="395"/>
      <c r="Q644" s="316">
        <f t="shared" si="55"/>
        <v>0</v>
      </c>
      <c r="R644" s="87">
        <f t="shared" si="56"/>
        <v>0</v>
      </c>
      <c r="S644" s="87">
        <f>IF('Checklist Parameters'!$H$60&lt;0.2,0.2,'Checklist Parameters'!$H$60)</f>
        <v>0.72</v>
      </c>
      <c r="T644" s="88">
        <f>IF($O644="",IF('Checklist District ID'!$C$43="Y",MAX($R644:$S644)*$I644,SUM($R644:$S644)*$I644),IF(O644&gt;0,Q644*S644))</f>
        <v>0</v>
      </c>
      <c r="U644" s="88">
        <f>IF(Q644&gt;0,((I644-T644)*'Formula Matrix'!$E$39),0)</f>
        <v>0</v>
      </c>
      <c r="V644" s="88">
        <f t="shared" si="57"/>
        <v>0</v>
      </c>
      <c r="W644" s="88">
        <f>IF(V644&gt;0,(V644*'Checklist Parameters'!$H$35),0)</f>
        <v>0</v>
      </c>
      <c r="X644" s="85">
        <f t="shared" si="58"/>
        <v>0</v>
      </c>
      <c r="Y644" s="148">
        <f>IF('Checklist Parameters'!$H$102&lt;&gt;"",(I644/43560)*'Checklist Parameters'!$H$102,"N/A")</f>
        <v>0</v>
      </c>
      <c r="Z644" s="154" t="str">
        <f>IF('Checklist Parameters'!$H$58&lt;&gt;"",((I644*'Checklist Parameters'!$H$58)*'Checklist Parameters'!$H$35)/1000,"N/A")</f>
        <v>N/A</v>
      </c>
      <c r="AA644" s="154">
        <f>IF('Checklist Parameters'!$H$101&lt;&gt;"",IFERROR(I644/'Checklist Parameters'!$H$101,0),"N/A")</f>
        <v>0</v>
      </c>
      <c r="AB644" s="148" t="str">
        <f>IF('Checklist Parameters'!$H$43&lt;&gt;"",(I644*'Checklist Parameters'!$H$43)/1000,"N/A")</f>
        <v>N/A</v>
      </c>
      <c r="AC644" s="85">
        <f>IF('Checklist Parameters'!$H$16="",$X644,IF(AND('Checklist Parameters'!$H$16&lt;$X644,'Checklist Parameters'!$H$16&gt;=3),'Checklist Parameters'!$H$16,IF(AND('Checklist Parameters'!$H$16&lt;$X644,'Checklist Parameters'!$H$16&lt;3),0,$X644)))</f>
        <v>0</v>
      </c>
      <c r="AD644" s="85" t="str">
        <f>IF(AND(I644&lt;'Checklist Parameters'!$H$22,$I644&lt;&gt;0),"Y","")</f>
        <v/>
      </c>
      <c r="AE644" s="85" t="str">
        <f>IF($AD644="Y",0,IF('Checklist Parameters'!$H$25="","&lt;no limit&gt;",ROUNDDOWN((($I644-'Checklist Parameters'!$H$24)/'Checklist Parameters'!$H$25)+1,0)))</f>
        <v>&lt;no limit&gt;</v>
      </c>
      <c r="AF644" s="174">
        <f t="shared" si="59"/>
        <v>0</v>
      </c>
      <c r="AG644" s="85">
        <f t="shared" si="54"/>
        <v>0</v>
      </c>
    </row>
    <row r="645" spans="1:33" ht="15">
      <c r="A645" s="393"/>
      <c r="B645" s="393"/>
      <c r="C645" s="393"/>
      <c r="D645" s="393"/>
      <c r="E645" s="393"/>
      <c r="F645" s="393"/>
      <c r="G645" s="393"/>
      <c r="H645" s="394"/>
      <c r="I645" s="394"/>
      <c r="J645" s="394"/>
      <c r="K645" s="394"/>
      <c r="L645" s="394"/>
      <c r="M645" s="394"/>
      <c r="N645" s="313">
        <f>IF(IF(I645&lt;'Checklist Parameters'!$H$22,0,($I645-$L645))&lt;0,0,IF(I645&lt;'Checklist Parameters'!$H$22,0,($I645-$L645)))</f>
        <v>0</v>
      </c>
      <c r="O645" s="394"/>
      <c r="P645" s="395"/>
      <c r="Q645" s="316">
        <f t="shared" si="55"/>
        <v>0</v>
      </c>
      <c r="R645" s="87">
        <f t="shared" si="56"/>
        <v>0</v>
      </c>
      <c r="S645" s="87">
        <f>IF('Checklist Parameters'!$H$60&lt;0.2,0.2,'Checklist Parameters'!$H$60)</f>
        <v>0.72</v>
      </c>
      <c r="T645" s="88">
        <f>IF($O645="",IF('Checklist District ID'!$C$43="Y",MAX($R645:$S645)*$I645,SUM($R645:$S645)*$I645),IF(O645&gt;0,Q645*S645))</f>
        <v>0</v>
      </c>
      <c r="U645" s="88">
        <f>IF(Q645&gt;0,((I645-T645)*'Formula Matrix'!$E$39),0)</f>
        <v>0</v>
      </c>
      <c r="V645" s="88">
        <f t="shared" si="57"/>
        <v>0</v>
      </c>
      <c r="W645" s="88">
        <f>IF(V645&gt;0,(V645*'Checklist Parameters'!$H$35),0)</f>
        <v>0</v>
      </c>
      <c r="X645" s="85">
        <f t="shared" si="58"/>
        <v>0</v>
      </c>
      <c r="Y645" s="148">
        <f>IF('Checklist Parameters'!$H$102&lt;&gt;"",(I645/43560)*'Checklist Parameters'!$H$102,"N/A")</f>
        <v>0</v>
      </c>
      <c r="Z645" s="154" t="str">
        <f>IF('Checklist Parameters'!$H$58&lt;&gt;"",((I645*'Checklist Parameters'!$H$58)*'Checklist Parameters'!$H$35)/1000,"N/A")</f>
        <v>N/A</v>
      </c>
      <c r="AA645" s="154">
        <f>IF('Checklist Parameters'!$H$101&lt;&gt;"",IFERROR(I645/'Checklist Parameters'!$H$101,0),"N/A")</f>
        <v>0</v>
      </c>
      <c r="AB645" s="148" t="str">
        <f>IF('Checklist Parameters'!$H$43&lt;&gt;"",(I645*'Checklist Parameters'!$H$43)/1000,"N/A")</f>
        <v>N/A</v>
      </c>
      <c r="AC645" s="85">
        <f>IF('Checklist Parameters'!$H$16="",$X645,IF(AND('Checklist Parameters'!$H$16&lt;$X645,'Checklist Parameters'!$H$16&gt;=3),'Checklist Parameters'!$H$16,IF(AND('Checklist Parameters'!$H$16&lt;$X645,'Checklist Parameters'!$H$16&lt;3),0,$X645)))</f>
        <v>0</v>
      </c>
      <c r="AD645" s="85" t="str">
        <f>IF(AND(I645&lt;'Checklist Parameters'!$H$22,$I645&lt;&gt;0),"Y","")</f>
        <v/>
      </c>
      <c r="AE645" s="85" t="str">
        <f>IF($AD645="Y",0,IF('Checklist Parameters'!$H$25="","&lt;no limit&gt;",ROUNDDOWN((($I645-'Checklist Parameters'!$H$24)/'Checklist Parameters'!$H$25)+1,0)))</f>
        <v>&lt;no limit&gt;</v>
      </c>
      <c r="AF645" s="174">
        <f t="shared" si="59"/>
        <v>0</v>
      </c>
      <c r="AG645" s="85">
        <f t="shared" si="54"/>
        <v>0</v>
      </c>
    </row>
    <row r="646" spans="1:33" ht="15">
      <c r="A646" s="393"/>
      <c r="B646" s="393"/>
      <c r="C646" s="393"/>
      <c r="D646" s="393"/>
      <c r="E646" s="393"/>
      <c r="F646" s="393"/>
      <c r="G646" s="393"/>
      <c r="H646" s="394"/>
      <c r="I646" s="394"/>
      <c r="J646" s="394"/>
      <c r="K646" s="394"/>
      <c r="L646" s="394"/>
      <c r="M646" s="394"/>
      <c r="N646" s="313">
        <f>IF(IF(I646&lt;'Checklist Parameters'!$H$22,0,($I646-$L646))&lt;0,0,IF(I646&lt;'Checklist Parameters'!$H$22,0,($I646-$L646)))</f>
        <v>0</v>
      </c>
      <c r="O646" s="394"/>
      <c r="P646" s="395"/>
      <c r="Q646" s="316">
        <f t="shared" si="55"/>
        <v>0</v>
      </c>
      <c r="R646" s="87">
        <f t="shared" si="56"/>
        <v>0</v>
      </c>
      <c r="S646" s="87">
        <f>IF('Checklist Parameters'!$H$60&lt;0.2,0.2,'Checklist Parameters'!$H$60)</f>
        <v>0.72</v>
      </c>
      <c r="T646" s="88">
        <f>IF($O646="",IF('Checklist District ID'!$C$43="Y",MAX($R646:$S646)*$I646,SUM($R646:$S646)*$I646),IF(O646&gt;0,Q646*S646))</f>
        <v>0</v>
      </c>
      <c r="U646" s="88">
        <f>IF(Q646&gt;0,((I646-T646)*'Formula Matrix'!$E$39),0)</f>
        <v>0</v>
      </c>
      <c r="V646" s="88">
        <f t="shared" si="57"/>
        <v>0</v>
      </c>
      <c r="W646" s="88">
        <f>IF(V646&gt;0,(V646*'Checklist Parameters'!$H$35),0)</f>
        <v>0</v>
      </c>
      <c r="X646" s="85">
        <f t="shared" si="58"/>
        <v>0</v>
      </c>
      <c r="Y646" s="148">
        <f>IF('Checklist Parameters'!$H$102&lt;&gt;"",(I646/43560)*'Checklist Parameters'!$H$102,"N/A")</f>
        <v>0</v>
      </c>
      <c r="Z646" s="154" t="str">
        <f>IF('Checklist Parameters'!$H$58&lt;&gt;"",((I646*'Checklist Parameters'!$H$58)*'Checklist Parameters'!$H$35)/1000,"N/A")</f>
        <v>N/A</v>
      </c>
      <c r="AA646" s="154">
        <f>IF('Checklist Parameters'!$H$101&lt;&gt;"",IFERROR(I646/'Checklist Parameters'!$H$101,0),"N/A")</f>
        <v>0</v>
      </c>
      <c r="AB646" s="148" t="str">
        <f>IF('Checklist Parameters'!$H$43&lt;&gt;"",(I646*'Checklist Parameters'!$H$43)/1000,"N/A")</f>
        <v>N/A</v>
      </c>
      <c r="AC646" s="85">
        <f>IF('Checklist Parameters'!$H$16="",$X646,IF(AND('Checklist Parameters'!$H$16&lt;$X646,'Checklist Parameters'!$H$16&gt;=3),'Checklist Parameters'!$H$16,IF(AND('Checklist Parameters'!$H$16&lt;$X646,'Checklist Parameters'!$H$16&lt;3),0,$X646)))</f>
        <v>0</v>
      </c>
      <c r="AD646" s="85" t="str">
        <f>IF(AND(I646&lt;'Checklist Parameters'!$H$22,$I646&lt;&gt;0),"Y","")</f>
        <v/>
      </c>
      <c r="AE646" s="85" t="str">
        <f>IF($AD646="Y",0,IF('Checklist Parameters'!$H$25="","&lt;no limit&gt;",ROUNDDOWN((($I646-'Checklist Parameters'!$H$24)/'Checklist Parameters'!$H$25)+1,0)))</f>
        <v>&lt;no limit&gt;</v>
      </c>
      <c r="AF646" s="174">
        <f t="shared" si="59"/>
        <v>0</v>
      </c>
      <c r="AG646" s="85">
        <f t="shared" si="54"/>
        <v>0</v>
      </c>
    </row>
    <row r="647" spans="1:33" ht="15">
      <c r="A647" s="393"/>
      <c r="B647" s="393"/>
      <c r="C647" s="393"/>
      <c r="D647" s="393"/>
      <c r="E647" s="393"/>
      <c r="F647" s="393"/>
      <c r="G647" s="393"/>
      <c r="H647" s="394"/>
      <c r="I647" s="394"/>
      <c r="J647" s="394"/>
      <c r="K647" s="394"/>
      <c r="L647" s="394"/>
      <c r="M647" s="394"/>
      <c r="N647" s="313">
        <f>IF(IF(I647&lt;'Checklist Parameters'!$H$22,0,($I647-$L647))&lt;0,0,IF(I647&lt;'Checklist Parameters'!$H$22,0,($I647-$L647)))</f>
        <v>0</v>
      </c>
      <c r="O647" s="394"/>
      <c r="P647" s="395"/>
      <c r="Q647" s="316">
        <f t="shared" si="55"/>
        <v>0</v>
      </c>
      <c r="R647" s="87">
        <f t="shared" si="56"/>
        <v>0</v>
      </c>
      <c r="S647" s="87">
        <f>IF('Checklist Parameters'!$H$60&lt;0.2,0.2,'Checklist Parameters'!$H$60)</f>
        <v>0.72</v>
      </c>
      <c r="T647" s="88">
        <f>IF($O647="",IF('Checklist District ID'!$C$43="Y",MAX($R647:$S647)*$I647,SUM($R647:$S647)*$I647),IF(O647&gt;0,Q647*S647))</f>
        <v>0</v>
      </c>
      <c r="U647" s="88">
        <f>IF(Q647&gt;0,((I647-T647)*'Formula Matrix'!$E$39),0)</f>
        <v>0</v>
      </c>
      <c r="V647" s="88">
        <f t="shared" si="57"/>
        <v>0</v>
      </c>
      <c r="W647" s="88">
        <f>IF(V647&gt;0,(V647*'Checklist Parameters'!$H$35),0)</f>
        <v>0</v>
      </c>
      <c r="X647" s="85">
        <f t="shared" si="58"/>
        <v>0</v>
      </c>
      <c r="Y647" s="148">
        <f>IF('Checklist Parameters'!$H$102&lt;&gt;"",(I647/43560)*'Checklist Parameters'!$H$102,"N/A")</f>
        <v>0</v>
      </c>
      <c r="Z647" s="154" t="str">
        <f>IF('Checklist Parameters'!$H$58&lt;&gt;"",((I647*'Checklist Parameters'!$H$58)*'Checklist Parameters'!$H$35)/1000,"N/A")</f>
        <v>N/A</v>
      </c>
      <c r="AA647" s="154">
        <f>IF('Checklist Parameters'!$H$101&lt;&gt;"",IFERROR(I647/'Checklist Parameters'!$H$101,0),"N/A")</f>
        <v>0</v>
      </c>
      <c r="AB647" s="148" t="str">
        <f>IF('Checklist Parameters'!$H$43&lt;&gt;"",(I647*'Checklist Parameters'!$H$43)/1000,"N/A")</f>
        <v>N/A</v>
      </c>
      <c r="AC647" s="85">
        <f>IF('Checklist Parameters'!$H$16="",$X647,IF(AND('Checklist Parameters'!$H$16&lt;$X647,'Checklist Parameters'!$H$16&gt;=3),'Checklist Parameters'!$H$16,IF(AND('Checklist Parameters'!$H$16&lt;$X647,'Checklist Parameters'!$H$16&lt;3),0,$X647)))</f>
        <v>0</v>
      </c>
      <c r="AD647" s="85" t="str">
        <f>IF(AND(I647&lt;'Checklist Parameters'!$H$22,$I647&lt;&gt;0),"Y","")</f>
        <v/>
      </c>
      <c r="AE647" s="85" t="str">
        <f>IF($AD647="Y",0,IF('Checklist Parameters'!$H$25="","&lt;no limit&gt;",ROUNDDOWN((($I647-'Checklist Parameters'!$H$24)/'Checklist Parameters'!$H$25)+1,0)))</f>
        <v>&lt;no limit&gt;</v>
      </c>
      <c r="AF647" s="174">
        <f t="shared" si="59"/>
        <v>0</v>
      </c>
      <c r="AG647" s="85">
        <f t="shared" si="54"/>
        <v>0</v>
      </c>
    </row>
    <row r="648" spans="1:33" ht="15">
      <c r="A648" s="393"/>
      <c r="B648" s="393"/>
      <c r="C648" s="393"/>
      <c r="D648" s="393"/>
      <c r="E648" s="393"/>
      <c r="F648" s="393"/>
      <c r="G648" s="393"/>
      <c r="H648" s="394"/>
      <c r="I648" s="394"/>
      <c r="J648" s="394"/>
      <c r="K648" s="394"/>
      <c r="L648" s="394"/>
      <c r="M648" s="394"/>
      <c r="N648" s="313">
        <f>IF(IF(I648&lt;'Checklist Parameters'!$H$22,0,($I648-$L648))&lt;0,0,IF(I648&lt;'Checklist Parameters'!$H$22,0,($I648-$L648)))</f>
        <v>0</v>
      </c>
      <c r="O648" s="394"/>
      <c r="P648" s="395"/>
      <c r="Q648" s="316">
        <f t="shared" si="55"/>
        <v>0</v>
      </c>
      <c r="R648" s="87">
        <f t="shared" si="56"/>
        <v>0</v>
      </c>
      <c r="S648" s="87">
        <f>IF('Checklist Parameters'!$H$60&lt;0.2,0.2,'Checklist Parameters'!$H$60)</f>
        <v>0.72</v>
      </c>
      <c r="T648" s="88">
        <f>IF($O648="",IF('Checklist District ID'!$C$43="Y",MAX($R648:$S648)*$I648,SUM($R648:$S648)*$I648),IF(O648&gt;0,Q648*S648))</f>
        <v>0</v>
      </c>
      <c r="U648" s="88">
        <f>IF(Q648&gt;0,((I648-T648)*'Formula Matrix'!$E$39),0)</f>
        <v>0</v>
      </c>
      <c r="V648" s="88">
        <f t="shared" si="57"/>
        <v>0</v>
      </c>
      <c r="W648" s="88">
        <f>IF(V648&gt;0,(V648*'Checklist Parameters'!$H$35),0)</f>
        <v>0</v>
      </c>
      <c r="X648" s="85">
        <f t="shared" si="58"/>
        <v>0</v>
      </c>
      <c r="Y648" s="148">
        <f>IF('Checklist Parameters'!$H$102&lt;&gt;"",(I648/43560)*'Checklist Parameters'!$H$102,"N/A")</f>
        <v>0</v>
      </c>
      <c r="Z648" s="154" t="str">
        <f>IF('Checklist Parameters'!$H$58&lt;&gt;"",((I648*'Checklist Parameters'!$H$58)*'Checklist Parameters'!$H$35)/1000,"N/A")</f>
        <v>N/A</v>
      </c>
      <c r="AA648" s="154">
        <f>IF('Checklist Parameters'!$H$101&lt;&gt;"",IFERROR(I648/'Checklist Parameters'!$H$101,0),"N/A")</f>
        <v>0</v>
      </c>
      <c r="AB648" s="148" t="str">
        <f>IF('Checklist Parameters'!$H$43&lt;&gt;"",(I648*'Checklist Parameters'!$H$43)/1000,"N/A")</f>
        <v>N/A</v>
      </c>
      <c r="AC648" s="85">
        <f>IF('Checklist Parameters'!$H$16="",$X648,IF(AND('Checklist Parameters'!$H$16&lt;$X648,'Checklist Parameters'!$H$16&gt;=3),'Checklist Parameters'!$H$16,IF(AND('Checklist Parameters'!$H$16&lt;$X648,'Checklist Parameters'!$H$16&lt;3),0,$X648)))</f>
        <v>0</v>
      </c>
      <c r="AD648" s="85" t="str">
        <f>IF(AND(I648&lt;'Checklist Parameters'!$H$22,$I648&lt;&gt;0),"Y","")</f>
        <v/>
      </c>
      <c r="AE648" s="85" t="str">
        <f>IF($AD648="Y",0,IF('Checklist Parameters'!$H$25="","&lt;no limit&gt;",ROUNDDOWN((($I648-'Checklist Parameters'!$H$24)/'Checklist Parameters'!$H$25)+1,0)))</f>
        <v>&lt;no limit&gt;</v>
      </c>
      <c r="AF648" s="174">
        <f t="shared" si="59"/>
        <v>0</v>
      </c>
      <c r="AG648" s="85">
        <f t="shared" si="54"/>
        <v>0</v>
      </c>
    </row>
    <row r="649" spans="1:33" ht="15">
      <c r="A649" s="393"/>
      <c r="B649" s="393"/>
      <c r="C649" s="393"/>
      <c r="D649" s="393"/>
      <c r="E649" s="393"/>
      <c r="F649" s="393"/>
      <c r="G649" s="393"/>
      <c r="H649" s="394"/>
      <c r="I649" s="394"/>
      <c r="J649" s="394"/>
      <c r="K649" s="394"/>
      <c r="L649" s="394"/>
      <c r="M649" s="394"/>
      <c r="N649" s="313">
        <f>IF(IF(I649&lt;'Checklist Parameters'!$H$22,0,($I649-$L649))&lt;0,0,IF(I649&lt;'Checklist Parameters'!$H$22,0,($I649-$L649)))</f>
        <v>0</v>
      </c>
      <c r="O649" s="394"/>
      <c r="P649" s="395"/>
      <c r="Q649" s="316">
        <f t="shared" si="55"/>
        <v>0</v>
      </c>
      <c r="R649" s="87">
        <f t="shared" si="56"/>
        <v>0</v>
      </c>
      <c r="S649" s="87">
        <f>IF('Checklist Parameters'!$H$60&lt;0.2,0.2,'Checklist Parameters'!$H$60)</f>
        <v>0.72</v>
      </c>
      <c r="T649" s="88">
        <f>IF($O649="",IF('Checklist District ID'!$C$43="Y",MAX($R649:$S649)*$I649,SUM($R649:$S649)*$I649),IF(O649&gt;0,Q649*S649))</f>
        <v>0</v>
      </c>
      <c r="U649" s="88">
        <f>IF(Q649&gt;0,((I649-T649)*'Formula Matrix'!$E$39),0)</f>
        <v>0</v>
      </c>
      <c r="V649" s="88">
        <f t="shared" si="57"/>
        <v>0</v>
      </c>
      <c r="W649" s="88">
        <f>IF(V649&gt;0,(V649*'Checklist Parameters'!$H$35),0)</f>
        <v>0</v>
      </c>
      <c r="X649" s="85">
        <f t="shared" si="58"/>
        <v>0</v>
      </c>
      <c r="Y649" s="148">
        <f>IF('Checklist Parameters'!$H$102&lt;&gt;"",(I649/43560)*'Checklist Parameters'!$H$102,"N/A")</f>
        <v>0</v>
      </c>
      <c r="Z649" s="154" t="str">
        <f>IF('Checklist Parameters'!$H$58&lt;&gt;"",((I649*'Checklist Parameters'!$H$58)*'Checklist Parameters'!$H$35)/1000,"N/A")</f>
        <v>N/A</v>
      </c>
      <c r="AA649" s="154">
        <f>IF('Checklist Parameters'!$H$101&lt;&gt;"",IFERROR(I649/'Checklist Parameters'!$H$101,0),"N/A")</f>
        <v>0</v>
      </c>
      <c r="AB649" s="148" t="str">
        <f>IF('Checklist Parameters'!$H$43&lt;&gt;"",(I649*'Checklist Parameters'!$H$43)/1000,"N/A")</f>
        <v>N/A</v>
      </c>
      <c r="AC649" s="85">
        <f>IF('Checklist Parameters'!$H$16="",$X649,IF(AND('Checklist Parameters'!$H$16&lt;$X649,'Checklist Parameters'!$H$16&gt;=3),'Checklist Parameters'!$H$16,IF(AND('Checklist Parameters'!$H$16&lt;$X649,'Checklist Parameters'!$H$16&lt;3),0,$X649)))</f>
        <v>0</v>
      </c>
      <c r="AD649" s="85" t="str">
        <f>IF(AND(I649&lt;'Checklist Parameters'!$H$22,$I649&lt;&gt;0),"Y","")</f>
        <v/>
      </c>
      <c r="AE649" s="85" t="str">
        <f>IF($AD649="Y",0,IF('Checklist Parameters'!$H$25="","&lt;no limit&gt;",ROUNDDOWN((($I649-'Checklist Parameters'!$H$24)/'Checklist Parameters'!$H$25)+1,0)))</f>
        <v>&lt;no limit&gt;</v>
      </c>
      <c r="AF649" s="174">
        <f t="shared" si="59"/>
        <v>0</v>
      </c>
      <c r="AG649" s="85">
        <f t="shared" si="54"/>
        <v>0</v>
      </c>
    </row>
    <row r="650" spans="1:33" ht="15">
      <c r="A650" s="393"/>
      <c r="B650" s="393"/>
      <c r="C650" s="393"/>
      <c r="D650" s="393"/>
      <c r="E650" s="393"/>
      <c r="F650" s="393"/>
      <c r="G650" s="393"/>
      <c r="H650" s="394"/>
      <c r="I650" s="394"/>
      <c r="J650" s="394"/>
      <c r="K650" s="394"/>
      <c r="L650" s="394"/>
      <c r="M650" s="394"/>
      <c r="N650" s="313">
        <f>IF(IF(I650&lt;'Checklist Parameters'!$H$22,0,($I650-$L650))&lt;0,0,IF(I650&lt;'Checklist Parameters'!$H$22,0,($I650-$L650)))</f>
        <v>0</v>
      </c>
      <c r="O650" s="394"/>
      <c r="P650" s="395"/>
      <c r="Q650" s="316">
        <f t="shared" si="55"/>
        <v>0</v>
      </c>
      <c r="R650" s="87">
        <f t="shared" si="56"/>
        <v>0</v>
      </c>
      <c r="S650" s="87">
        <f>IF('Checklist Parameters'!$H$60&lt;0.2,0.2,'Checklist Parameters'!$H$60)</f>
        <v>0.72</v>
      </c>
      <c r="T650" s="88">
        <f>IF($O650="",IF('Checklist District ID'!$C$43="Y",MAX($R650:$S650)*$I650,SUM($R650:$S650)*$I650),IF(O650&gt;0,Q650*S650))</f>
        <v>0</v>
      </c>
      <c r="U650" s="88">
        <f>IF(Q650&gt;0,((I650-T650)*'Formula Matrix'!$E$39),0)</f>
        <v>0</v>
      </c>
      <c r="V650" s="88">
        <f t="shared" si="57"/>
        <v>0</v>
      </c>
      <c r="W650" s="88">
        <f>IF(V650&gt;0,(V650*'Checklist Parameters'!$H$35),0)</f>
        <v>0</v>
      </c>
      <c r="X650" s="85">
        <f t="shared" si="58"/>
        <v>0</v>
      </c>
      <c r="Y650" s="148">
        <f>IF('Checklist Parameters'!$H$102&lt;&gt;"",(I650/43560)*'Checklist Parameters'!$H$102,"N/A")</f>
        <v>0</v>
      </c>
      <c r="Z650" s="154" t="str">
        <f>IF('Checklist Parameters'!$H$58&lt;&gt;"",((I650*'Checklist Parameters'!$H$58)*'Checklist Parameters'!$H$35)/1000,"N/A")</f>
        <v>N/A</v>
      </c>
      <c r="AA650" s="154">
        <f>IF('Checklist Parameters'!$H$101&lt;&gt;"",IFERROR(I650/'Checklist Parameters'!$H$101,0),"N/A")</f>
        <v>0</v>
      </c>
      <c r="AB650" s="148" t="str">
        <f>IF('Checklist Parameters'!$H$43&lt;&gt;"",(I650*'Checklist Parameters'!$H$43)/1000,"N/A")</f>
        <v>N/A</v>
      </c>
      <c r="AC650" s="85">
        <f>IF('Checklist Parameters'!$H$16="",$X650,IF(AND('Checklist Parameters'!$H$16&lt;$X650,'Checklist Parameters'!$H$16&gt;=3),'Checklist Parameters'!$H$16,IF(AND('Checklist Parameters'!$H$16&lt;$X650,'Checklist Parameters'!$H$16&lt;3),0,$X650)))</f>
        <v>0</v>
      </c>
      <c r="AD650" s="85" t="str">
        <f>IF(AND(I650&lt;'Checklist Parameters'!$H$22,$I650&lt;&gt;0),"Y","")</f>
        <v/>
      </c>
      <c r="AE650" s="85" t="str">
        <f>IF($AD650="Y",0,IF('Checklist Parameters'!$H$25="","&lt;no limit&gt;",ROUNDDOWN((($I650-'Checklist Parameters'!$H$24)/'Checklist Parameters'!$H$25)+1,0)))</f>
        <v>&lt;no limit&gt;</v>
      </c>
      <c r="AF650" s="174">
        <f t="shared" si="59"/>
        <v>0</v>
      </c>
      <c r="AG650" s="85">
        <f t="shared" si="54"/>
        <v>0</v>
      </c>
    </row>
    <row r="651" spans="1:33" ht="15">
      <c r="A651" s="393"/>
      <c r="B651" s="393"/>
      <c r="C651" s="393"/>
      <c r="D651" s="393"/>
      <c r="E651" s="393"/>
      <c r="F651" s="393"/>
      <c r="G651" s="393"/>
      <c r="H651" s="394"/>
      <c r="I651" s="394"/>
      <c r="J651" s="394"/>
      <c r="K651" s="394"/>
      <c r="L651" s="394"/>
      <c r="M651" s="394"/>
      <c r="N651" s="313">
        <f>IF(IF(I651&lt;'Checklist Parameters'!$H$22,0,($I651-$L651))&lt;0,0,IF(I651&lt;'Checklist Parameters'!$H$22,0,($I651-$L651)))</f>
        <v>0</v>
      </c>
      <c r="O651" s="394"/>
      <c r="P651" s="395"/>
      <c r="Q651" s="316">
        <f t="shared" si="55"/>
        <v>0</v>
      </c>
      <c r="R651" s="87">
        <f t="shared" si="56"/>
        <v>0</v>
      </c>
      <c r="S651" s="87">
        <f>IF('Checklist Parameters'!$H$60&lt;0.2,0.2,'Checklist Parameters'!$H$60)</f>
        <v>0.72</v>
      </c>
      <c r="T651" s="88">
        <f>IF($O651="",IF('Checklist District ID'!$C$43="Y",MAX($R651:$S651)*$I651,SUM($R651:$S651)*$I651),IF(O651&gt;0,Q651*S651))</f>
        <v>0</v>
      </c>
      <c r="U651" s="88">
        <f>IF(Q651&gt;0,((I651-T651)*'Formula Matrix'!$E$39),0)</f>
        <v>0</v>
      </c>
      <c r="V651" s="88">
        <f t="shared" si="57"/>
        <v>0</v>
      </c>
      <c r="W651" s="88">
        <f>IF(V651&gt;0,(V651*'Checklist Parameters'!$H$35),0)</f>
        <v>0</v>
      </c>
      <c r="X651" s="85">
        <f t="shared" si="58"/>
        <v>0</v>
      </c>
      <c r="Y651" s="148">
        <f>IF('Checklist Parameters'!$H$102&lt;&gt;"",(I651/43560)*'Checklist Parameters'!$H$102,"N/A")</f>
        <v>0</v>
      </c>
      <c r="Z651" s="154" t="str">
        <f>IF('Checklist Parameters'!$H$58&lt;&gt;"",((I651*'Checklist Parameters'!$H$58)*'Checklist Parameters'!$H$35)/1000,"N/A")</f>
        <v>N/A</v>
      </c>
      <c r="AA651" s="154">
        <f>IF('Checklist Parameters'!$H$101&lt;&gt;"",IFERROR(I651/'Checklist Parameters'!$H$101,0),"N/A")</f>
        <v>0</v>
      </c>
      <c r="AB651" s="148" t="str">
        <f>IF('Checklist Parameters'!$H$43&lt;&gt;"",(I651*'Checklist Parameters'!$H$43)/1000,"N/A")</f>
        <v>N/A</v>
      </c>
      <c r="AC651" s="85">
        <f>IF('Checklist Parameters'!$H$16="",$X651,IF(AND('Checklist Parameters'!$H$16&lt;$X651,'Checklist Parameters'!$H$16&gt;=3),'Checklist Parameters'!$H$16,IF(AND('Checklist Parameters'!$H$16&lt;$X651,'Checklist Parameters'!$H$16&lt;3),0,$X651)))</f>
        <v>0</v>
      </c>
      <c r="AD651" s="85" t="str">
        <f>IF(AND(I651&lt;'Checklist Parameters'!$H$22,$I651&lt;&gt;0),"Y","")</f>
        <v/>
      </c>
      <c r="AE651" s="85" t="str">
        <f>IF($AD651="Y",0,IF('Checklist Parameters'!$H$25="","&lt;no limit&gt;",ROUNDDOWN((($I651-'Checklist Parameters'!$H$24)/'Checklist Parameters'!$H$25)+1,0)))</f>
        <v>&lt;no limit&gt;</v>
      </c>
      <c r="AF651" s="174">
        <f t="shared" si="59"/>
        <v>0</v>
      </c>
      <c r="AG651" s="85">
        <f t="shared" si="54"/>
        <v>0</v>
      </c>
    </row>
    <row r="652" spans="1:33" ht="15">
      <c r="A652" s="393"/>
      <c r="B652" s="393"/>
      <c r="C652" s="393"/>
      <c r="D652" s="393"/>
      <c r="E652" s="393"/>
      <c r="F652" s="393"/>
      <c r="G652" s="393"/>
      <c r="H652" s="394"/>
      <c r="I652" s="394"/>
      <c r="J652" s="394"/>
      <c r="K652" s="394"/>
      <c r="L652" s="394"/>
      <c r="M652" s="394"/>
      <c r="N652" s="313">
        <f>IF(IF(I652&lt;'Checklist Parameters'!$H$22,0,($I652-$L652))&lt;0,0,IF(I652&lt;'Checklist Parameters'!$H$22,0,($I652-$L652)))</f>
        <v>0</v>
      </c>
      <c r="O652" s="394"/>
      <c r="P652" s="395"/>
      <c r="Q652" s="316">
        <f t="shared" si="55"/>
        <v>0</v>
      </c>
      <c r="R652" s="87">
        <f t="shared" si="56"/>
        <v>0</v>
      </c>
      <c r="S652" s="87">
        <f>IF('Checklist Parameters'!$H$60&lt;0.2,0.2,'Checklist Parameters'!$H$60)</f>
        <v>0.72</v>
      </c>
      <c r="T652" s="88">
        <f>IF($O652="",IF('Checklist District ID'!$C$43="Y",MAX($R652:$S652)*$I652,SUM($R652:$S652)*$I652),IF(O652&gt;0,Q652*S652))</f>
        <v>0</v>
      </c>
      <c r="U652" s="88">
        <f>IF(Q652&gt;0,((I652-T652)*'Formula Matrix'!$E$39),0)</f>
        <v>0</v>
      </c>
      <c r="V652" s="88">
        <f t="shared" si="57"/>
        <v>0</v>
      </c>
      <c r="W652" s="88">
        <f>IF(V652&gt;0,(V652*'Checklist Parameters'!$H$35),0)</f>
        <v>0</v>
      </c>
      <c r="X652" s="85">
        <f t="shared" si="58"/>
        <v>0</v>
      </c>
      <c r="Y652" s="148">
        <f>IF('Checklist Parameters'!$H$102&lt;&gt;"",(I652/43560)*'Checklist Parameters'!$H$102,"N/A")</f>
        <v>0</v>
      </c>
      <c r="Z652" s="154" t="str">
        <f>IF('Checklist Parameters'!$H$58&lt;&gt;"",((I652*'Checklist Parameters'!$H$58)*'Checklist Parameters'!$H$35)/1000,"N/A")</f>
        <v>N/A</v>
      </c>
      <c r="AA652" s="154">
        <f>IF('Checklist Parameters'!$H$101&lt;&gt;"",IFERROR(I652/'Checklist Parameters'!$H$101,0),"N/A")</f>
        <v>0</v>
      </c>
      <c r="AB652" s="148" t="str">
        <f>IF('Checklist Parameters'!$H$43&lt;&gt;"",(I652*'Checklist Parameters'!$H$43)/1000,"N/A")</f>
        <v>N/A</v>
      </c>
      <c r="AC652" s="85">
        <f>IF('Checklist Parameters'!$H$16="",$X652,IF(AND('Checklist Parameters'!$H$16&lt;$X652,'Checklist Parameters'!$H$16&gt;=3),'Checklist Parameters'!$H$16,IF(AND('Checklist Parameters'!$H$16&lt;$X652,'Checklist Parameters'!$H$16&lt;3),0,$X652)))</f>
        <v>0</v>
      </c>
      <c r="AD652" s="85" t="str">
        <f>IF(AND(I652&lt;'Checklist Parameters'!$H$22,$I652&lt;&gt;0),"Y","")</f>
        <v/>
      </c>
      <c r="AE652" s="85" t="str">
        <f>IF($AD652="Y",0,IF('Checklist Parameters'!$H$25="","&lt;no limit&gt;",ROUNDDOWN((($I652-'Checklist Parameters'!$H$24)/'Checklist Parameters'!$H$25)+1,0)))</f>
        <v>&lt;no limit&gt;</v>
      </c>
      <c r="AF652" s="174">
        <f t="shared" si="59"/>
        <v>0</v>
      </c>
      <c r="AG652" s="85">
        <f t="shared" si="54"/>
        <v>0</v>
      </c>
    </row>
    <row r="653" spans="1:33" ht="15">
      <c r="A653" s="393"/>
      <c r="B653" s="393"/>
      <c r="C653" s="393"/>
      <c r="D653" s="393"/>
      <c r="E653" s="393"/>
      <c r="F653" s="393"/>
      <c r="G653" s="393"/>
      <c r="H653" s="394"/>
      <c r="I653" s="394"/>
      <c r="J653" s="394"/>
      <c r="K653" s="394"/>
      <c r="L653" s="394"/>
      <c r="M653" s="394"/>
      <c r="N653" s="313">
        <f>IF(IF(I653&lt;'Checklist Parameters'!$H$22,0,($I653-$L653))&lt;0,0,IF(I653&lt;'Checklist Parameters'!$H$22,0,($I653-$L653)))</f>
        <v>0</v>
      </c>
      <c r="O653" s="394"/>
      <c r="P653" s="395"/>
      <c r="Q653" s="316">
        <f t="shared" si="55"/>
        <v>0</v>
      </c>
      <c r="R653" s="87">
        <f t="shared" si="56"/>
        <v>0</v>
      </c>
      <c r="S653" s="87">
        <f>IF('Checklist Parameters'!$H$60&lt;0.2,0.2,'Checklist Parameters'!$H$60)</f>
        <v>0.72</v>
      </c>
      <c r="T653" s="88">
        <f>IF($O653="",IF('Checklist District ID'!$C$43="Y",MAX($R653:$S653)*$I653,SUM($R653:$S653)*$I653),IF(O653&gt;0,Q653*S653))</f>
        <v>0</v>
      </c>
      <c r="U653" s="88">
        <f>IF(Q653&gt;0,((I653-T653)*'Formula Matrix'!$E$39),0)</f>
        <v>0</v>
      </c>
      <c r="V653" s="88">
        <f t="shared" si="57"/>
        <v>0</v>
      </c>
      <c r="W653" s="88">
        <f>IF(V653&gt;0,(V653*'Checklist Parameters'!$H$35),0)</f>
        <v>0</v>
      </c>
      <c r="X653" s="85">
        <f t="shared" si="58"/>
        <v>0</v>
      </c>
      <c r="Y653" s="148">
        <f>IF('Checklist Parameters'!$H$102&lt;&gt;"",(I653/43560)*'Checklist Parameters'!$H$102,"N/A")</f>
        <v>0</v>
      </c>
      <c r="Z653" s="154" t="str">
        <f>IF('Checklist Parameters'!$H$58&lt;&gt;"",((I653*'Checklist Parameters'!$H$58)*'Checklist Parameters'!$H$35)/1000,"N/A")</f>
        <v>N/A</v>
      </c>
      <c r="AA653" s="154">
        <f>IF('Checklist Parameters'!$H$101&lt;&gt;"",IFERROR(I653/'Checklist Parameters'!$H$101,0),"N/A")</f>
        <v>0</v>
      </c>
      <c r="AB653" s="148" t="str">
        <f>IF('Checklist Parameters'!$H$43&lt;&gt;"",(I653*'Checklist Parameters'!$H$43)/1000,"N/A")</f>
        <v>N/A</v>
      </c>
      <c r="AC653" s="85">
        <f>IF('Checklist Parameters'!$H$16="",$X653,IF(AND('Checklist Parameters'!$H$16&lt;$X653,'Checklist Parameters'!$H$16&gt;=3),'Checklist Parameters'!$H$16,IF(AND('Checklist Parameters'!$H$16&lt;$X653,'Checklist Parameters'!$H$16&lt;3),0,$X653)))</f>
        <v>0</v>
      </c>
      <c r="AD653" s="85" t="str">
        <f>IF(AND(I653&lt;'Checklist Parameters'!$H$22,$I653&lt;&gt;0),"Y","")</f>
        <v/>
      </c>
      <c r="AE653" s="85" t="str">
        <f>IF($AD653="Y",0,IF('Checklist Parameters'!$H$25="","&lt;no limit&gt;",ROUNDDOWN((($I653-'Checklist Parameters'!$H$24)/'Checklist Parameters'!$H$25)+1,0)))</f>
        <v>&lt;no limit&gt;</v>
      </c>
      <c r="AF653" s="174">
        <f t="shared" si="59"/>
        <v>0</v>
      </c>
      <c r="AG653" s="85">
        <f t="shared" si="54"/>
        <v>0</v>
      </c>
    </row>
    <row r="654" spans="1:33" ht="15">
      <c r="A654" s="393"/>
      <c r="B654" s="393"/>
      <c r="C654" s="393"/>
      <c r="D654" s="393"/>
      <c r="E654" s="393"/>
      <c r="F654" s="393"/>
      <c r="G654" s="393"/>
      <c r="H654" s="394"/>
      <c r="I654" s="394"/>
      <c r="J654" s="394"/>
      <c r="K654" s="394"/>
      <c r="L654" s="394"/>
      <c r="M654" s="394"/>
      <c r="N654" s="313">
        <f>IF(IF(I654&lt;'Checklist Parameters'!$H$22,0,($I654-$L654))&lt;0,0,IF(I654&lt;'Checklist Parameters'!$H$22,0,($I654-$L654)))</f>
        <v>0</v>
      </c>
      <c r="O654" s="394"/>
      <c r="P654" s="395"/>
      <c r="Q654" s="316">
        <f t="shared" si="55"/>
        <v>0</v>
      </c>
      <c r="R654" s="87">
        <f t="shared" si="56"/>
        <v>0</v>
      </c>
      <c r="S654" s="87">
        <f>IF('Checklist Parameters'!$H$60&lt;0.2,0.2,'Checklist Parameters'!$H$60)</f>
        <v>0.72</v>
      </c>
      <c r="T654" s="88">
        <f>IF($O654="",IF('Checklist District ID'!$C$43="Y",MAX($R654:$S654)*$I654,SUM($R654:$S654)*$I654),IF(O654&gt;0,Q654*S654))</f>
        <v>0</v>
      </c>
      <c r="U654" s="88">
        <f>IF(Q654&gt;0,((I654-T654)*'Formula Matrix'!$E$39),0)</f>
        <v>0</v>
      </c>
      <c r="V654" s="88">
        <f t="shared" si="57"/>
        <v>0</v>
      </c>
      <c r="W654" s="88">
        <f>IF(V654&gt;0,(V654*'Checklist Parameters'!$H$35),0)</f>
        <v>0</v>
      </c>
      <c r="X654" s="85">
        <f t="shared" si="58"/>
        <v>0</v>
      </c>
      <c r="Y654" s="148">
        <f>IF('Checklist Parameters'!$H$102&lt;&gt;"",(I654/43560)*'Checklist Parameters'!$H$102,"N/A")</f>
        <v>0</v>
      </c>
      <c r="Z654" s="154" t="str">
        <f>IF('Checklist Parameters'!$H$58&lt;&gt;"",((I654*'Checklist Parameters'!$H$58)*'Checklist Parameters'!$H$35)/1000,"N/A")</f>
        <v>N/A</v>
      </c>
      <c r="AA654" s="154">
        <f>IF('Checklist Parameters'!$H$101&lt;&gt;"",IFERROR(I654/'Checklist Parameters'!$H$101,0),"N/A")</f>
        <v>0</v>
      </c>
      <c r="AB654" s="148" t="str">
        <f>IF('Checklist Parameters'!$H$43&lt;&gt;"",(I654*'Checklist Parameters'!$H$43)/1000,"N/A")</f>
        <v>N/A</v>
      </c>
      <c r="AC654" s="85">
        <f>IF('Checklist Parameters'!$H$16="",$X654,IF(AND('Checklist Parameters'!$H$16&lt;$X654,'Checklist Parameters'!$H$16&gt;=3),'Checklist Parameters'!$H$16,IF(AND('Checklist Parameters'!$H$16&lt;$X654,'Checklist Parameters'!$H$16&lt;3),0,$X654)))</f>
        <v>0</v>
      </c>
      <c r="AD654" s="85" t="str">
        <f>IF(AND(I654&lt;'Checklist Parameters'!$H$22,$I654&lt;&gt;0),"Y","")</f>
        <v/>
      </c>
      <c r="AE654" s="85" t="str">
        <f>IF($AD654="Y",0,IF('Checklist Parameters'!$H$25="","&lt;no limit&gt;",ROUNDDOWN((($I654-'Checklist Parameters'!$H$24)/'Checklist Parameters'!$H$25)+1,0)))</f>
        <v>&lt;no limit&gt;</v>
      </c>
      <c r="AF654" s="174">
        <f t="shared" si="59"/>
        <v>0</v>
      </c>
      <c r="AG654" s="85">
        <f t="shared" si="54"/>
        <v>0</v>
      </c>
    </row>
    <row r="655" spans="1:33" ht="15">
      <c r="A655" s="393"/>
      <c r="B655" s="393"/>
      <c r="C655" s="393"/>
      <c r="D655" s="393"/>
      <c r="E655" s="393"/>
      <c r="F655" s="393"/>
      <c r="G655" s="393"/>
      <c r="H655" s="394"/>
      <c r="I655" s="394"/>
      <c r="J655" s="394"/>
      <c r="K655" s="394"/>
      <c r="L655" s="394"/>
      <c r="M655" s="394"/>
      <c r="N655" s="313">
        <f>IF(IF(I655&lt;'Checklist Parameters'!$H$22,0,($I655-$L655))&lt;0,0,IF(I655&lt;'Checklist Parameters'!$H$22,0,($I655-$L655)))</f>
        <v>0</v>
      </c>
      <c r="O655" s="394"/>
      <c r="P655" s="395"/>
      <c r="Q655" s="316">
        <f t="shared" si="55"/>
        <v>0</v>
      </c>
      <c r="R655" s="87">
        <f t="shared" si="56"/>
        <v>0</v>
      </c>
      <c r="S655" s="87">
        <f>IF('Checklist Parameters'!$H$60&lt;0.2,0.2,'Checklist Parameters'!$H$60)</f>
        <v>0.72</v>
      </c>
      <c r="T655" s="88">
        <f>IF($O655="",IF('Checklist District ID'!$C$43="Y",MAX($R655:$S655)*$I655,SUM($R655:$S655)*$I655),IF(O655&gt;0,Q655*S655))</f>
        <v>0</v>
      </c>
      <c r="U655" s="88">
        <f>IF(Q655&gt;0,((I655-T655)*'Formula Matrix'!$E$39),0)</f>
        <v>0</v>
      </c>
      <c r="V655" s="88">
        <f t="shared" si="57"/>
        <v>0</v>
      </c>
      <c r="W655" s="88">
        <f>IF(V655&gt;0,(V655*'Checklist Parameters'!$H$35),0)</f>
        <v>0</v>
      </c>
      <c r="X655" s="85">
        <f t="shared" si="58"/>
        <v>0</v>
      </c>
      <c r="Y655" s="148">
        <f>IF('Checklist Parameters'!$H$102&lt;&gt;"",(I655/43560)*'Checklist Parameters'!$H$102,"N/A")</f>
        <v>0</v>
      </c>
      <c r="Z655" s="154" t="str">
        <f>IF('Checklist Parameters'!$H$58&lt;&gt;"",((I655*'Checklist Parameters'!$H$58)*'Checklist Parameters'!$H$35)/1000,"N/A")</f>
        <v>N/A</v>
      </c>
      <c r="AA655" s="154">
        <f>IF('Checklist Parameters'!$H$101&lt;&gt;"",IFERROR(I655/'Checklist Parameters'!$H$101,0),"N/A")</f>
        <v>0</v>
      </c>
      <c r="AB655" s="148" t="str">
        <f>IF('Checklist Parameters'!$H$43&lt;&gt;"",(I655*'Checklist Parameters'!$H$43)/1000,"N/A")</f>
        <v>N/A</v>
      </c>
      <c r="AC655" s="85">
        <f>IF('Checklist Parameters'!$H$16="",$X655,IF(AND('Checklist Parameters'!$H$16&lt;$X655,'Checklist Parameters'!$H$16&gt;=3),'Checklist Parameters'!$H$16,IF(AND('Checklist Parameters'!$H$16&lt;$X655,'Checklist Parameters'!$H$16&lt;3),0,$X655)))</f>
        <v>0</v>
      </c>
      <c r="AD655" s="85" t="str">
        <f>IF(AND(I655&lt;'Checklist Parameters'!$H$22,$I655&lt;&gt;0),"Y","")</f>
        <v/>
      </c>
      <c r="AE655" s="85" t="str">
        <f>IF($AD655="Y",0,IF('Checklist Parameters'!$H$25="","&lt;no limit&gt;",ROUNDDOWN((($I655-'Checklist Parameters'!$H$24)/'Checklist Parameters'!$H$25)+1,0)))</f>
        <v>&lt;no limit&gt;</v>
      </c>
      <c r="AF655" s="174">
        <f t="shared" si="59"/>
        <v>0</v>
      </c>
      <c r="AG655" s="85">
        <f t="shared" si="54"/>
        <v>0</v>
      </c>
    </row>
    <row r="656" spans="1:33" ht="15">
      <c r="A656" s="393"/>
      <c r="B656" s="393"/>
      <c r="C656" s="393"/>
      <c r="D656" s="393"/>
      <c r="E656" s="393"/>
      <c r="F656" s="393"/>
      <c r="G656" s="393"/>
      <c r="H656" s="394"/>
      <c r="I656" s="394"/>
      <c r="J656" s="394"/>
      <c r="K656" s="394"/>
      <c r="L656" s="394"/>
      <c r="M656" s="394"/>
      <c r="N656" s="313">
        <f>IF(IF(I656&lt;'Checklist Parameters'!$H$22,0,($I656-$L656))&lt;0,0,IF(I656&lt;'Checklist Parameters'!$H$22,0,($I656-$L656)))</f>
        <v>0</v>
      </c>
      <c r="O656" s="394"/>
      <c r="P656" s="395"/>
      <c r="Q656" s="316">
        <f t="shared" si="55"/>
        <v>0</v>
      </c>
      <c r="R656" s="87">
        <f t="shared" si="56"/>
        <v>0</v>
      </c>
      <c r="S656" s="87">
        <f>IF('Checklist Parameters'!$H$60&lt;0.2,0.2,'Checklist Parameters'!$H$60)</f>
        <v>0.72</v>
      </c>
      <c r="T656" s="88">
        <f>IF($O656="",IF('Checklist District ID'!$C$43="Y",MAX($R656:$S656)*$I656,SUM($R656:$S656)*$I656),IF(O656&gt;0,Q656*S656))</f>
        <v>0</v>
      </c>
      <c r="U656" s="88">
        <f>IF(Q656&gt;0,((I656-T656)*'Formula Matrix'!$E$39),0)</f>
        <v>0</v>
      </c>
      <c r="V656" s="88">
        <f t="shared" si="57"/>
        <v>0</v>
      </c>
      <c r="W656" s="88">
        <f>IF(V656&gt;0,(V656*'Checklist Parameters'!$H$35),0)</f>
        <v>0</v>
      </c>
      <c r="X656" s="85">
        <f t="shared" si="58"/>
        <v>0</v>
      </c>
      <c r="Y656" s="148">
        <f>IF('Checklist Parameters'!$H$102&lt;&gt;"",(I656/43560)*'Checklist Parameters'!$H$102,"N/A")</f>
        <v>0</v>
      </c>
      <c r="Z656" s="154" t="str">
        <f>IF('Checklist Parameters'!$H$58&lt;&gt;"",((I656*'Checklist Parameters'!$H$58)*'Checklist Parameters'!$H$35)/1000,"N/A")</f>
        <v>N/A</v>
      </c>
      <c r="AA656" s="154">
        <f>IF('Checklist Parameters'!$H$101&lt;&gt;"",IFERROR(I656/'Checklist Parameters'!$H$101,0),"N/A")</f>
        <v>0</v>
      </c>
      <c r="AB656" s="148" t="str">
        <f>IF('Checklist Parameters'!$H$43&lt;&gt;"",(I656*'Checklist Parameters'!$H$43)/1000,"N/A")</f>
        <v>N/A</v>
      </c>
      <c r="AC656" s="85">
        <f>IF('Checklist Parameters'!$H$16="",$X656,IF(AND('Checklist Parameters'!$H$16&lt;$X656,'Checklist Parameters'!$H$16&gt;=3),'Checklist Parameters'!$H$16,IF(AND('Checklist Parameters'!$H$16&lt;$X656,'Checklist Parameters'!$H$16&lt;3),0,$X656)))</f>
        <v>0</v>
      </c>
      <c r="AD656" s="85" t="str">
        <f>IF(AND(I656&lt;'Checklist Parameters'!$H$22,$I656&lt;&gt;0),"Y","")</f>
        <v/>
      </c>
      <c r="AE656" s="85" t="str">
        <f>IF($AD656="Y",0,IF('Checklist Parameters'!$H$25="","&lt;no limit&gt;",ROUNDDOWN((($I656-'Checklist Parameters'!$H$24)/'Checklist Parameters'!$H$25)+1,0)))</f>
        <v>&lt;no limit&gt;</v>
      </c>
      <c r="AF656" s="174">
        <f t="shared" si="59"/>
        <v>0</v>
      </c>
      <c r="AG656" s="85">
        <f t="shared" si="54"/>
        <v>0</v>
      </c>
    </row>
    <row r="657" spans="1:33" ht="15">
      <c r="A657" s="393"/>
      <c r="B657" s="393"/>
      <c r="C657" s="393"/>
      <c r="D657" s="393"/>
      <c r="E657" s="393"/>
      <c r="F657" s="393"/>
      <c r="G657" s="393"/>
      <c r="H657" s="394"/>
      <c r="I657" s="394"/>
      <c r="J657" s="394"/>
      <c r="K657" s="394"/>
      <c r="L657" s="394"/>
      <c r="M657" s="394"/>
      <c r="N657" s="313">
        <f>IF(IF(I657&lt;'Checklist Parameters'!$H$22,0,($I657-$L657))&lt;0,0,IF(I657&lt;'Checklist Parameters'!$H$22,0,($I657-$L657)))</f>
        <v>0</v>
      </c>
      <c r="O657" s="394"/>
      <c r="P657" s="395"/>
      <c r="Q657" s="316">
        <f t="shared" si="55"/>
        <v>0</v>
      </c>
      <c r="R657" s="87">
        <f t="shared" si="56"/>
        <v>0</v>
      </c>
      <c r="S657" s="87">
        <f>IF('Checklist Parameters'!$H$60&lt;0.2,0.2,'Checklist Parameters'!$H$60)</f>
        <v>0.72</v>
      </c>
      <c r="T657" s="88">
        <f>IF($O657="",IF('Checklist District ID'!$C$43="Y",MAX($R657:$S657)*$I657,SUM($R657:$S657)*$I657),IF(O657&gt;0,Q657*S657))</f>
        <v>0</v>
      </c>
      <c r="U657" s="88">
        <f>IF(Q657&gt;0,((I657-T657)*'Formula Matrix'!$E$39),0)</f>
        <v>0</v>
      </c>
      <c r="V657" s="88">
        <f t="shared" si="57"/>
        <v>0</v>
      </c>
      <c r="W657" s="88">
        <f>IF(V657&gt;0,(V657*'Checklist Parameters'!$H$35),0)</f>
        <v>0</v>
      </c>
      <c r="X657" s="85">
        <f t="shared" si="58"/>
        <v>0</v>
      </c>
      <c r="Y657" s="148">
        <f>IF('Checklist Parameters'!$H$102&lt;&gt;"",(I657/43560)*'Checklist Parameters'!$H$102,"N/A")</f>
        <v>0</v>
      </c>
      <c r="Z657" s="154" t="str">
        <f>IF('Checklist Parameters'!$H$58&lt;&gt;"",((I657*'Checklist Parameters'!$H$58)*'Checklist Parameters'!$H$35)/1000,"N/A")</f>
        <v>N/A</v>
      </c>
      <c r="AA657" s="154">
        <f>IF('Checklist Parameters'!$H$101&lt;&gt;"",IFERROR(I657/'Checklist Parameters'!$H$101,0),"N/A")</f>
        <v>0</v>
      </c>
      <c r="AB657" s="148" t="str">
        <f>IF('Checklist Parameters'!$H$43&lt;&gt;"",(I657*'Checklist Parameters'!$H$43)/1000,"N/A")</f>
        <v>N/A</v>
      </c>
      <c r="AC657" s="85">
        <f>IF('Checklist Parameters'!$H$16="",$X657,IF(AND('Checklist Parameters'!$H$16&lt;$X657,'Checklist Parameters'!$H$16&gt;=3),'Checklist Parameters'!$H$16,IF(AND('Checklist Parameters'!$H$16&lt;$X657,'Checklist Parameters'!$H$16&lt;3),0,$X657)))</f>
        <v>0</v>
      </c>
      <c r="AD657" s="85" t="str">
        <f>IF(AND(I657&lt;'Checklist Parameters'!$H$22,$I657&lt;&gt;0),"Y","")</f>
        <v/>
      </c>
      <c r="AE657" s="85" t="str">
        <f>IF($AD657="Y",0,IF('Checklist Parameters'!$H$25="","&lt;no limit&gt;",ROUNDDOWN((($I657-'Checklist Parameters'!$H$24)/'Checklist Parameters'!$H$25)+1,0)))</f>
        <v>&lt;no limit&gt;</v>
      </c>
      <c r="AF657" s="174">
        <f t="shared" si="59"/>
        <v>0</v>
      </c>
      <c r="AG657" s="85">
        <f t="shared" si="54"/>
        <v>0</v>
      </c>
    </row>
    <row r="658" spans="1:33" ht="15">
      <c r="A658" s="393"/>
      <c r="B658" s="393"/>
      <c r="C658" s="393"/>
      <c r="D658" s="393"/>
      <c r="E658" s="393"/>
      <c r="F658" s="393"/>
      <c r="G658" s="393"/>
      <c r="H658" s="394"/>
      <c r="I658" s="394"/>
      <c r="J658" s="394"/>
      <c r="K658" s="394"/>
      <c r="L658" s="394"/>
      <c r="M658" s="394"/>
      <c r="N658" s="313">
        <f>IF(IF(I658&lt;'Checklist Parameters'!$H$22,0,($I658-$L658))&lt;0,0,IF(I658&lt;'Checklist Parameters'!$H$22,0,($I658-$L658)))</f>
        <v>0</v>
      </c>
      <c r="O658" s="394"/>
      <c r="P658" s="395"/>
      <c r="Q658" s="316">
        <f t="shared" si="55"/>
        <v>0</v>
      </c>
      <c r="R658" s="87">
        <f t="shared" si="56"/>
        <v>0</v>
      </c>
      <c r="S658" s="87">
        <f>IF('Checklist Parameters'!$H$60&lt;0.2,0.2,'Checklist Parameters'!$H$60)</f>
        <v>0.72</v>
      </c>
      <c r="T658" s="88">
        <f>IF($O658="",IF('Checklist District ID'!$C$43="Y",MAX($R658:$S658)*$I658,SUM($R658:$S658)*$I658),IF(O658&gt;0,Q658*S658))</f>
        <v>0</v>
      </c>
      <c r="U658" s="88">
        <f>IF(Q658&gt;0,((I658-T658)*'Formula Matrix'!$E$39),0)</f>
        <v>0</v>
      </c>
      <c r="V658" s="88">
        <f t="shared" si="57"/>
        <v>0</v>
      </c>
      <c r="W658" s="88">
        <f>IF(V658&gt;0,(V658*'Checklist Parameters'!$H$35),0)</f>
        <v>0</v>
      </c>
      <c r="X658" s="85">
        <f t="shared" si="58"/>
        <v>0</v>
      </c>
      <c r="Y658" s="148">
        <f>IF('Checklist Parameters'!$H$102&lt;&gt;"",(I658/43560)*'Checklist Parameters'!$H$102,"N/A")</f>
        <v>0</v>
      </c>
      <c r="Z658" s="154" t="str">
        <f>IF('Checklist Parameters'!$H$58&lt;&gt;"",((I658*'Checklist Parameters'!$H$58)*'Checklist Parameters'!$H$35)/1000,"N/A")</f>
        <v>N/A</v>
      </c>
      <c r="AA658" s="154">
        <f>IF('Checklist Parameters'!$H$101&lt;&gt;"",IFERROR(I658/'Checklist Parameters'!$H$101,0),"N/A")</f>
        <v>0</v>
      </c>
      <c r="AB658" s="148" t="str">
        <f>IF('Checklist Parameters'!$H$43&lt;&gt;"",(I658*'Checklist Parameters'!$H$43)/1000,"N/A")</f>
        <v>N/A</v>
      </c>
      <c r="AC658" s="85">
        <f>IF('Checklist Parameters'!$H$16="",$X658,IF(AND('Checklist Parameters'!$H$16&lt;$X658,'Checklist Parameters'!$H$16&gt;=3),'Checklist Parameters'!$H$16,IF(AND('Checklist Parameters'!$H$16&lt;$X658,'Checklist Parameters'!$H$16&lt;3),0,$X658)))</f>
        <v>0</v>
      </c>
      <c r="AD658" s="85" t="str">
        <f>IF(AND(I658&lt;'Checklist Parameters'!$H$22,$I658&lt;&gt;0),"Y","")</f>
        <v/>
      </c>
      <c r="AE658" s="85" t="str">
        <f>IF($AD658="Y",0,IF('Checklist Parameters'!$H$25="","&lt;no limit&gt;",ROUNDDOWN((($I658-'Checklist Parameters'!$H$24)/'Checklist Parameters'!$H$25)+1,0)))</f>
        <v>&lt;no limit&gt;</v>
      </c>
      <c r="AF658" s="174">
        <f t="shared" si="59"/>
        <v>0</v>
      </c>
      <c r="AG658" s="85">
        <f t="shared" si="54"/>
        <v>0</v>
      </c>
    </row>
    <row r="659" spans="1:33" ht="15">
      <c r="A659" s="393"/>
      <c r="B659" s="393"/>
      <c r="C659" s="393"/>
      <c r="D659" s="393"/>
      <c r="E659" s="393"/>
      <c r="F659" s="393"/>
      <c r="G659" s="393"/>
      <c r="H659" s="394"/>
      <c r="I659" s="394"/>
      <c r="J659" s="394"/>
      <c r="K659" s="394"/>
      <c r="L659" s="394"/>
      <c r="M659" s="394"/>
      <c r="N659" s="313">
        <f>IF(IF(I659&lt;'Checklist Parameters'!$H$22,0,($I659-$L659))&lt;0,0,IF(I659&lt;'Checklist Parameters'!$H$22,0,($I659-$L659)))</f>
        <v>0</v>
      </c>
      <c r="O659" s="394"/>
      <c r="P659" s="395"/>
      <c r="Q659" s="316">
        <f t="shared" si="55"/>
        <v>0</v>
      </c>
      <c r="R659" s="87">
        <f t="shared" si="56"/>
        <v>0</v>
      </c>
      <c r="S659" s="87">
        <f>IF('Checklist Parameters'!$H$60&lt;0.2,0.2,'Checklist Parameters'!$H$60)</f>
        <v>0.72</v>
      </c>
      <c r="T659" s="88">
        <f>IF($O659="",IF('Checklist District ID'!$C$43="Y",MAX($R659:$S659)*$I659,SUM($R659:$S659)*$I659),IF(O659&gt;0,Q659*S659))</f>
        <v>0</v>
      </c>
      <c r="U659" s="88">
        <f>IF(Q659&gt;0,((I659-T659)*'Formula Matrix'!$E$39),0)</f>
        <v>0</v>
      </c>
      <c r="V659" s="88">
        <f t="shared" si="57"/>
        <v>0</v>
      </c>
      <c r="W659" s="88">
        <f>IF(V659&gt;0,(V659*'Checklist Parameters'!$H$35),0)</f>
        <v>0</v>
      </c>
      <c r="X659" s="85">
        <f t="shared" si="58"/>
        <v>0</v>
      </c>
      <c r="Y659" s="148">
        <f>IF('Checklist Parameters'!$H$102&lt;&gt;"",(I659/43560)*'Checklist Parameters'!$H$102,"N/A")</f>
        <v>0</v>
      </c>
      <c r="Z659" s="154" t="str">
        <f>IF('Checklist Parameters'!$H$58&lt;&gt;"",((I659*'Checklist Parameters'!$H$58)*'Checklist Parameters'!$H$35)/1000,"N/A")</f>
        <v>N/A</v>
      </c>
      <c r="AA659" s="154">
        <f>IF('Checklist Parameters'!$H$101&lt;&gt;"",IFERROR(I659/'Checklist Parameters'!$H$101,0),"N/A")</f>
        <v>0</v>
      </c>
      <c r="AB659" s="148" t="str">
        <f>IF('Checklist Parameters'!$H$43&lt;&gt;"",(I659*'Checklist Parameters'!$H$43)/1000,"N/A")</f>
        <v>N/A</v>
      </c>
      <c r="AC659" s="85">
        <f>IF('Checklist Parameters'!$H$16="",$X659,IF(AND('Checklist Parameters'!$H$16&lt;$X659,'Checklist Parameters'!$H$16&gt;=3),'Checklist Parameters'!$H$16,IF(AND('Checklist Parameters'!$H$16&lt;$X659,'Checklist Parameters'!$H$16&lt;3),0,$X659)))</f>
        <v>0</v>
      </c>
      <c r="AD659" s="85" t="str">
        <f>IF(AND(I659&lt;'Checklist Parameters'!$H$22,$I659&lt;&gt;0),"Y","")</f>
        <v/>
      </c>
      <c r="AE659" s="85" t="str">
        <f>IF($AD659="Y",0,IF('Checklist Parameters'!$H$25="","&lt;no limit&gt;",ROUNDDOWN((($I659-'Checklist Parameters'!$H$24)/'Checklist Parameters'!$H$25)+1,0)))</f>
        <v>&lt;no limit&gt;</v>
      </c>
      <c r="AF659" s="174">
        <f t="shared" si="59"/>
        <v>0</v>
      </c>
      <c r="AG659" s="85">
        <f t="shared" si="54"/>
        <v>0</v>
      </c>
    </row>
    <row r="660" spans="1:33" ht="15">
      <c r="A660" s="393"/>
      <c r="B660" s="393"/>
      <c r="C660" s="393"/>
      <c r="D660" s="393"/>
      <c r="E660" s="393"/>
      <c r="F660" s="393"/>
      <c r="G660" s="393"/>
      <c r="H660" s="394"/>
      <c r="I660" s="394"/>
      <c r="J660" s="394"/>
      <c r="K660" s="394"/>
      <c r="L660" s="394"/>
      <c r="M660" s="394"/>
      <c r="N660" s="313">
        <f>IF(IF(I660&lt;'Checklist Parameters'!$H$22,0,($I660-$L660))&lt;0,0,IF(I660&lt;'Checklist Parameters'!$H$22,0,($I660-$L660)))</f>
        <v>0</v>
      </c>
      <c r="O660" s="394"/>
      <c r="P660" s="395"/>
      <c r="Q660" s="316">
        <f t="shared" si="55"/>
        <v>0</v>
      </c>
      <c r="R660" s="87">
        <f t="shared" si="56"/>
        <v>0</v>
      </c>
      <c r="S660" s="87">
        <f>IF('Checklist Parameters'!$H$60&lt;0.2,0.2,'Checklist Parameters'!$H$60)</f>
        <v>0.72</v>
      </c>
      <c r="T660" s="88">
        <f>IF($O660="",IF('Checklist District ID'!$C$43="Y",MAX($R660:$S660)*$I660,SUM($R660:$S660)*$I660),IF(O660&gt;0,Q660*S660))</f>
        <v>0</v>
      </c>
      <c r="U660" s="88">
        <f>IF(Q660&gt;0,((I660-T660)*'Formula Matrix'!$E$39),0)</f>
        <v>0</v>
      </c>
      <c r="V660" s="88">
        <f t="shared" si="57"/>
        <v>0</v>
      </c>
      <c r="W660" s="88">
        <f>IF(V660&gt;0,(V660*'Checklist Parameters'!$H$35),0)</f>
        <v>0</v>
      </c>
      <c r="X660" s="85">
        <f t="shared" si="58"/>
        <v>0</v>
      </c>
      <c r="Y660" s="148">
        <f>IF('Checklist Parameters'!$H$102&lt;&gt;"",(I660/43560)*'Checklist Parameters'!$H$102,"N/A")</f>
        <v>0</v>
      </c>
      <c r="Z660" s="154" t="str">
        <f>IF('Checklist Parameters'!$H$58&lt;&gt;"",((I660*'Checklist Parameters'!$H$58)*'Checklist Parameters'!$H$35)/1000,"N/A")</f>
        <v>N/A</v>
      </c>
      <c r="AA660" s="154">
        <f>IF('Checklist Parameters'!$H$101&lt;&gt;"",IFERROR(I660/'Checklist Parameters'!$H$101,0),"N/A")</f>
        <v>0</v>
      </c>
      <c r="AB660" s="148" t="str">
        <f>IF('Checklist Parameters'!$H$43&lt;&gt;"",(I660*'Checklist Parameters'!$H$43)/1000,"N/A")</f>
        <v>N/A</v>
      </c>
      <c r="AC660" s="85">
        <f>IF('Checklist Parameters'!$H$16="",$X660,IF(AND('Checklist Parameters'!$H$16&lt;$X660,'Checklist Parameters'!$H$16&gt;=3),'Checklist Parameters'!$H$16,IF(AND('Checklist Parameters'!$H$16&lt;$X660,'Checklist Parameters'!$H$16&lt;3),0,$X660)))</f>
        <v>0</v>
      </c>
      <c r="AD660" s="85" t="str">
        <f>IF(AND(I660&lt;'Checklist Parameters'!$H$22,$I660&lt;&gt;0),"Y","")</f>
        <v/>
      </c>
      <c r="AE660" s="85" t="str">
        <f>IF($AD660="Y",0,IF('Checklist Parameters'!$H$25="","&lt;no limit&gt;",ROUNDDOWN((($I660-'Checklist Parameters'!$H$24)/'Checklist Parameters'!$H$25)+1,0)))</f>
        <v>&lt;no limit&gt;</v>
      </c>
      <c r="AF660" s="174">
        <f t="shared" si="59"/>
        <v>0</v>
      </c>
      <c r="AG660" s="85">
        <f t="shared" ref="AG660:AG723" si="60">IFERROR((43560/$I660)*$AF660,0)</f>
        <v>0</v>
      </c>
    </row>
    <row r="661" spans="1:33" ht="15">
      <c r="A661" s="393"/>
      <c r="B661" s="393"/>
      <c r="C661" s="393"/>
      <c r="D661" s="393"/>
      <c r="E661" s="393"/>
      <c r="F661" s="393"/>
      <c r="G661" s="393"/>
      <c r="H661" s="394"/>
      <c r="I661" s="394"/>
      <c r="J661" s="394"/>
      <c r="K661" s="394"/>
      <c r="L661" s="394"/>
      <c r="M661" s="394"/>
      <c r="N661" s="313">
        <f>IF(IF(I661&lt;'Checklist Parameters'!$H$22,0,($I661-$L661))&lt;0,0,IF(I661&lt;'Checklist Parameters'!$H$22,0,($I661-$L661)))</f>
        <v>0</v>
      </c>
      <c r="O661" s="394"/>
      <c r="P661" s="395"/>
      <c r="Q661" s="316">
        <f t="shared" ref="Q661:Q724" si="61">IF(O661&lt;&gt;"",O661,N661)</f>
        <v>0</v>
      </c>
      <c r="R661" s="87">
        <f t="shared" ref="R661:R724" si="62">IFERROR(L661/I661,0)</f>
        <v>0</v>
      </c>
      <c r="S661" s="87">
        <f>IF('Checklist Parameters'!$H$60&lt;0.2,0.2,'Checklist Parameters'!$H$60)</f>
        <v>0.72</v>
      </c>
      <c r="T661" s="88">
        <f>IF($O661="",IF('Checklist District ID'!$C$43="Y",MAX($R661:$S661)*$I661,SUM($R661:$S661)*$I661),IF(O661&gt;0,Q661*S661))</f>
        <v>0</v>
      </c>
      <c r="U661" s="88">
        <f>IF(Q661&gt;0,((I661-T661)*'Formula Matrix'!$E$39),0)</f>
        <v>0</v>
      </c>
      <c r="V661" s="88">
        <f t="shared" ref="V661:V724" si="63">IF(Q661=0,0,(I661-T661-U661))</f>
        <v>0</v>
      </c>
      <c r="W661" s="88">
        <f>IF(V661&gt;0,(V661*'Checklist Parameters'!$H$35),0)</f>
        <v>0</v>
      </c>
      <c r="X661" s="85">
        <f t="shared" ref="X661:X724" si="64">IF($W661/1000&gt;3,(ROUNDDOWN($W661/1000,0)),IF(AND($W661/1000&gt;2.5,$W661/1000&lt;=3),3,0))</f>
        <v>0</v>
      </c>
      <c r="Y661" s="148">
        <f>IF('Checklist Parameters'!$H$102&lt;&gt;"",(I661/43560)*'Checklist Parameters'!$H$102,"N/A")</f>
        <v>0</v>
      </c>
      <c r="Z661" s="154" t="str">
        <f>IF('Checklist Parameters'!$H$58&lt;&gt;"",((I661*'Checklist Parameters'!$H$58)*'Checklist Parameters'!$H$35)/1000,"N/A")</f>
        <v>N/A</v>
      </c>
      <c r="AA661" s="154">
        <f>IF('Checklist Parameters'!$H$101&lt;&gt;"",IFERROR(I661/'Checklist Parameters'!$H$101,0),"N/A")</f>
        <v>0</v>
      </c>
      <c r="AB661" s="148" t="str">
        <f>IF('Checklist Parameters'!$H$43&lt;&gt;"",(I661*'Checklist Parameters'!$H$43)/1000,"N/A")</f>
        <v>N/A</v>
      </c>
      <c r="AC661" s="85">
        <f>IF('Checklist Parameters'!$H$16="",$X661,IF(AND('Checklist Parameters'!$H$16&lt;$X661,'Checklist Parameters'!$H$16&gt;=3),'Checklist Parameters'!$H$16,IF(AND('Checklist Parameters'!$H$16&lt;$X661,'Checklist Parameters'!$H$16&lt;3),0,$X661)))</f>
        <v>0</v>
      </c>
      <c r="AD661" s="85" t="str">
        <f>IF(AND(I661&lt;'Checklist Parameters'!$H$22,$I661&lt;&gt;0),"Y","")</f>
        <v/>
      </c>
      <c r="AE661" s="85" t="str">
        <f>IF($AD661="Y",0,IF('Checklist Parameters'!$H$25="","&lt;no limit&gt;",ROUNDDOWN((($I661-'Checklist Parameters'!$H$24)/'Checklist Parameters'!$H$25)+1,0)))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ht="15">
      <c r="A662" s="393"/>
      <c r="B662" s="393"/>
      <c r="C662" s="393"/>
      <c r="D662" s="393"/>
      <c r="E662" s="393"/>
      <c r="F662" s="393"/>
      <c r="G662" s="393"/>
      <c r="H662" s="394"/>
      <c r="I662" s="394"/>
      <c r="J662" s="394"/>
      <c r="K662" s="394"/>
      <c r="L662" s="394"/>
      <c r="M662" s="394"/>
      <c r="N662" s="313">
        <f>IF(IF(I662&lt;'Checklist Parameters'!$H$22,0,($I662-$L662))&lt;0,0,IF(I662&lt;'Checklist Parameters'!$H$22,0,($I662-$L662)))</f>
        <v>0</v>
      </c>
      <c r="O662" s="394"/>
      <c r="P662" s="395"/>
      <c r="Q662" s="316">
        <f t="shared" si="61"/>
        <v>0</v>
      </c>
      <c r="R662" s="87">
        <f t="shared" si="62"/>
        <v>0</v>
      </c>
      <c r="S662" s="87">
        <f>IF('Checklist Parameters'!$H$60&lt;0.2,0.2,'Checklist Parameters'!$H$60)</f>
        <v>0.72</v>
      </c>
      <c r="T662" s="88">
        <f>IF($O662="",IF('Checklist District ID'!$C$43="Y",MAX($R662:$S662)*$I662,SUM($R662:$S662)*$I662),IF(O662&gt;0,Q662*S662))</f>
        <v>0</v>
      </c>
      <c r="U662" s="88">
        <f>IF(Q662&gt;0,((I662-T662)*'Formula Matrix'!$E$39),0)</f>
        <v>0</v>
      </c>
      <c r="V662" s="88">
        <f t="shared" si="63"/>
        <v>0</v>
      </c>
      <c r="W662" s="88">
        <f>IF(V662&gt;0,(V662*'Checklist Parameters'!$H$35),0)</f>
        <v>0</v>
      </c>
      <c r="X662" s="85">
        <f t="shared" si="64"/>
        <v>0</v>
      </c>
      <c r="Y662" s="148">
        <f>IF('Checklist Parameters'!$H$102&lt;&gt;"",(I662/43560)*'Checklist Parameters'!$H$102,"N/A")</f>
        <v>0</v>
      </c>
      <c r="Z662" s="154" t="str">
        <f>IF('Checklist Parameters'!$H$58&lt;&gt;"",((I662*'Checklist Parameters'!$H$58)*'Checklist Parameters'!$H$35)/1000,"N/A")</f>
        <v>N/A</v>
      </c>
      <c r="AA662" s="154">
        <f>IF('Checklist Parameters'!$H$101&lt;&gt;"",IFERROR(I662/'Checklist Parameters'!$H$101,0),"N/A")</f>
        <v>0</v>
      </c>
      <c r="AB662" s="148" t="str">
        <f>IF('Checklist Parameters'!$H$43&lt;&gt;"",(I662*'Checklist Parameters'!$H$43)/1000,"N/A")</f>
        <v>N/A</v>
      </c>
      <c r="AC662" s="85">
        <f>IF('Checklist Parameters'!$H$16="",$X662,IF(AND('Checklist Parameters'!$H$16&lt;$X662,'Checklist Parameters'!$H$16&gt;=3),'Checklist Parameters'!$H$16,IF(AND('Checklist Parameters'!$H$16&lt;$X662,'Checklist Parameters'!$H$16&lt;3),0,$X662)))</f>
        <v>0</v>
      </c>
      <c r="AD662" s="85" t="str">
        <f>IF(AND(I662&lt;'Checklist Parameters'!$H$22,$I662&lt;&gt;0),"Y","")</f>
        <v/>
      </c>
      <c r="AE662" s="85" t="str">
        <f>IF($AD662="Y",0,IF('Checklist Parameters'!$H$25="","&lt;no limit&gt;",ROUNDDOWN((($I662-'Checklist Parameters'!$H$24)/'Checklist Parameters'!$H$25)+1,0)))</f>
        <v>&lt;no limit&gt;</v>
      </c>
      <c r="AF662" s="174">
        <f t="shared" si="65"/>
        <v>0</v>
      </c>
      <c r="AG662" s="85">
        <f t="shared" si="60"/>
        <v>0</v>
      </c>
    </row>
    <row r="663" spans="1:33" ht="15">
      <c r="A663" s="393"/>
      <c r="B663" s="393"/>
      <c r="C663" s="393"/>
      <c r="D663" s="393"/>
      <c r="E663" s="393"/>
      <c r="F663" s="393"/>
      <c r="G663" s="393"/>
      <c r="H663" s="394"/>
      <c r="I663" s="394"/>
      <c r="J663" s="394"/>
      <c r="K663" s="394"/>
      <c r="L663" s="394"/>
      <c r="M663" s="394"/>
      <c r="N663" s="313">
        <f>IF(IF(I663&lt;'Checklist Parameters'!$H$22,0,($I663-$L663))&lt;0,0,IF(I663&lt;'Checklist Parameters'!$H$22,0,($I663-$L663)))</f>
        <v>0</v>
      </c>
      <c r="O663" s="394"/>
      <c r="P663" s="395"/>
      <c r="Q663" s="316">
        <f t="shared" si="61"/>
        <v>0</v>
      </c>
      <c r="R663" s="87">
        <f t="shared" si="62"/>
        <v>0</v>
      </c>
      <c r="S663" s="87">
        <f>IF('Checklist Parameters'!$H$60&lt;0.2,0.2,'Checklist Parameters'!$H$60)</f>
        <v>0.72</v>
      </c>
      <c r="T663" s="88">
        <f>IF($O663="",IF('Checklist District ID'!$C$43="Y",MAX($R663:$S663)*$I663,SUM($R663:$S663)*$I663),IF(O663&gt;0,Q663*S663))</f>
        <v>0</v>
      </c>
      <c r="U663" s="88">
        <f>IF(Q663&gt;0,((I663-T663)*'Formula Matrix'!$E$39),0)</f>
        <v>0</v>
      </c>
      <c r="V663" s="88">
        <f t="shared" si="63"/>
        <v>0</v>
      </c>
      <c r="W663" s="88">
        <f>IF(V663&gt;0,(V663*'Checklist Parameters'!$H$35),0)</f>
        <v>0</v>
      </c>
      <c r="X663" s="85">
        <f t="shared" si="64"/>
        <v>0</v>
      </c>
      <c r="Y663" s="148">
        <f>IF('Checklist Parameters'!$H$102&lt;&gt;"",(I663/43560)*'Checklist Parameters'!$H$102,"N/A")</f>
        <v>0</v>
      </c>
      <c r="Z663" s="154" t="str">
        <f>IF('Checklist Parameters'!$H$58&lt;&gt;"",((I663*'Checklist Parameters'!$H$58)*'Checklist Parameters'!$H$35)/1000,"N/A")</f>
        <v>N/A</v>
      </c>
      <c r="AA663" s="154">
        <f>IF('Checklist Parameters'!$H$101&lt;&gt;"",IFERROR(I663/'Checklist Parameters'!$H$101,0),"N/A")</f>
        <v>0</v>
      </c>
      <c r="AB663" s="148" t="str">
        <f>IF('Checklist Parameters'!$H$43&lt;&gt;"",(I663*'Checklist Parameters'!$H$43)/1000,"N/A")</f>
        <v>N/A</v>
      </c>
      <c r="AC663" s="85">
        <f>IF('Checklist Parameters'!$H$16="",$X663,IF(AND('Checklist Parameters'!$H$16&lt;$X663,'Checklist Parameters'!$H$16&gt;=3),'Checklist Parameters'!$H$16,IF(AND('Checklist Parameters'!$H$16&lt;$X663,'Checklist Parameters'!$H$16&lt;3),0,$X663)))</f>
        <v>0</v>
      </c>
      <c r="AD663" s="85" t="str">
        <f>IF(AND(I663&lt;'Checklist Parameters'!$H$22,$I663&lt;&gt;0),"Y","")</f>
        <v/>
      </c>
      <c r="AE663" s="85" t="str">
        <f>IF($AD663="Y",0,IF('Checklist Parameters'!$H$25="","&lt;no limit&gt;",ROUNDDOWN((($I663-'Checklist Parameters'!$H$24)/'Checklist Parameters'!$H$25)+1,0)))</f>
        <v>&lt;no limit&gt;</v>
      </c>
      <c r="AF663" s="174">
        <f t="shared" si="65"/>
        <v>0</v>
      </c>
      <c r="AG663" s="85">
        <f t="shared" si="60"/>
        <v>0</v>
      </c>
    </row>
    <row r="664" spans="1:33" ht="15">
      <c r="A664" s="393"/>
      <c r="B664" s="393"/>
      <c r="C664" s="393"/>
      <c r="D664" s="393"/>
      <c r="E664" s="393"/>
      <c r="F664" s="393"/>
      <c r="G664" s="393"/>
      <c r="H664" s="394"/>
      <c r="I664" s="394"/>
      <c r="J664" s="394"/>
      <c r="K664" s="394"/>
      <c r="L664" s="394"/>
      <c r="M664" s="394"/>
      <c r="N664" s="313">
        <f>IF(IF(I664&lt;'Checklist Parameters'!$H$22,0,($I664-$L664))&lt;0,0,IF(I664&lt;'Checklist Parameters'!$H$22,0,($I664-$L664)))</f>
        <v>0</v>
      </c>
      <c r="O664" s="394"/>
      <c r="P664" s="395"/>
      <c r="Q664" s="316">
        <f t="shared" si="61"/>
        <v>0</v>
      </c>
      <c r="R664" s="87">
        <f t="shared" si="62"/>
        <v>0</v>
      </c>
      <c r="S664" s="87">
        <f>IF('Checklist Parameters'!$H$60&lt;0.2,0.2,'Checklist Parameters'!$H$60)</f>
        <v>0.72</v>
      </c>
      <c r="T664" s="88">
        <f>IF($O664="",IF('Checklist District ID'!$C$43="Y",MAX($R664:$S664)*$I664,SUM($R664:$S664)*$I664),IF(O664&gt;0,Q664*S664))</f>
        <v>0</v>
      </c>
      <c r="U664" s="88">
        <f>IF(Q664&gt;0,((I664-T664)*'Formula Matrix'!$E$39),0)</f>
        <v>0</v>
      </c>
      <c r="V664" s="88">
        <f t="shared" si="63"/>
        <v>0</v>
      </c>
      <c r="W664" s="88">
        <f>IF(V664&gt;0,(V664*'Checklist Parameters'!$H$35),0)</f>
        <v>0</v>
      </c>
      <c r="X664" s="85">
        <f t="shared" si="64"/>
        <v>0</v>
      </c>
      <c r="Y664" s="148">
        <f>IF('Checklist Parameters'!$H$102&lt;&gt;"",(I664/43560)*'Checklist Parameters'!$H$102,"N/A")</f>
        <v>0</v>
      </c>
      <c r="Z664" s="154" t="str">
        <f>IF('Checklist Parameters'!$H$58&lt;&gt;"",((I664*'Checklist Parameters'!$H$58)*'Checklist Parameters'!$H$35)/1000,"N/A")</f>
        <v>N/A</v>
      </c>
      <c r="AA664" s="154">
        <f>IF('Checklist Parameters'!$H$101&lt;&gt;"",IFERROR(I664/'Checklist Parameters'!$H$101,0),"N/A")</f>
        <v>0</v>
      </c>
      <c r="AB664" s="148" t="str">
        <f>IF('Checklist Parameters'!$H$43&lt;&gt;"",(I664*'Checklist Parameters'!$H$43)/1000,"N/A")</f>
        <v>N/A</v>
      </c>
      <c r="AC664" s="85">
        <f>IF('Checklist Parameters'!$H$16="",$X664,IF(AND('Checklist Parameters'!$H$16&lt;$X664,'Checklist Parameters'!$H$16&gt;=3),'Checklist Parameters'!$H$16,IF(AND('Checklist Parameters'!$H$16&lt;$X664,'Checklist Parameters'!$H$16&lt;3),0,$X664)))</f>
        <v>0</v>
      </c>
      <c r="AD664" s="85" t="str">
        <f>IF(AND(I664&lt;'Checklist Parameters'!$H$22,$I664&lt;&gt;0),"Y","")</f>
        <v/>
      </c>
      <c r="AE664" s="85" t="str">
        <f>IF($AD664="Y",0,IF('Checklist Parameters'!$H$25="","&lt;no limit&gt;",ROUNDDOWN((($I664-'Checklist Parameters'!$H$24)/'Checklist Parameters'!$H$25)+1,0)))</f>
        <v>&lt;no limit&gt;</v>
      </c>
      <c r="AF664" s="174">
        <f t="shared" si="65"/>
        <v>0</v>
      </c>
      <c r="AG664" s="85">
        <f t="shared" si="60"/>
        <v>0</v>
      </c>
    </row>
    <row r="665" spans="1:33" ht="15">
      <c r="A665" s="393"/>
      <c r="B665" s="393"/>
      <c r="C665" s="393"/>
      <c r="D665" s="393"/>
      <c r="E665" s="393"/>
      <c r="F665" s="393"/>
      <c r="G665" s="393"/>
      <c r="H665" s="394"/>
      <c r="I665" s="394"/>
      <c r="J665" s="394"/>
      <c r="K665" s="394"/>
      <c r="L665" s="394"/>
      <c r="M665" s="394"/>
      <c r="N665" s="313">
        <f>IF(IF(I665&lt;'Checklist Parameters'!$H$22,0,($I665-$L665))&lt;0,0,IF(I665&lt;'Checklist Parameters'!$H$22,0,($I665-$L665)))</f>
        <v>0</v>
      </c>
      <c r="O665" s="394"/>
      <c r="P665" s="395"/>
      <c r="Q665" s="316">
        <f t="shared" si="61"/>
        <v>0</v>
      </c>
      <c r="R665" s="87">
        <f t="shared" si="62"/>
        <v>0</v>
      </c>
      <c r="S665" s="87">
        <f>IF('Checklist Parameters'!$H$60&lt;0.2,0.2,'Checklist Parameters'!$H$60)</f>
        <v>0.72</v>
      </c>
      <c r="T665" s="88">
        <f>IF($O665="",IF('Checklist District ID'!$C$43="Y",MAX($R665:$S665)*$I665,SUM($R665:$S665)*$I665),IF(O665&gt;0,Q665*S665))</f>
        <v>0</v>
      </c>
      <c r="U665" s="88">
        <f>IF(Q665&gt;0,((I665-T665)*'Formula Matrix'!$E$39),0)</f>
        <v>0</v>
      </c>
      <c r="V665" s="88">
        <f t="shared" si="63"/>
        <v>0</v>
      </c>
      <c r="W665" s="88">
        <f>IF(V665&gt;0,(V665*'Checklist Parameters'!$H$35),0)</f>
        <v>0</v>
      </c>
      <c r="X665" s="85">
        <f t="shared" si="64"/>
        <v>0</v>
      </c>
      <c r="Y665" s="148">
        <f>IF('Checklist Parameters'!$H$102&lt;&gt;"",(I665/43560)*'Checklist Parameters'!$H$102,"N/A")</f>
        <v>0</v>
      </c>
      <c r="Z665" s="154" t="str">
        <f>IF('Checklist Parameters'!$H$58&lt;&gt;"",((I665*'Checklist Parameters'!$H$58)*'Checklist Parameters'!$H$35)/1000,"N/A")</f>
        <v>N/A</v>
      </c>
      <c r="AA665" s="154">
        <f>IF('Checklist Parameters'!$H$101&lt;&gt;"",IFERROR(I665/'Checklist Parameters'!$H$101,0),"N/A")</f>
        <v>0</v>
      </c>
      <c r="AB665" s="148" t="str">
        <f>IF('Checklist Parameters'!$H$43&lt;&gt;"",(I665*'Checklist Parameters'!$H$43)/1000,"N/A")</f>
        <v>N/A</v>
      </c>
      <c r="AC665" s="85">
        <f>IF('Checklist Parameters'!$H$16="",$X665,IF(AND('Checklist Parameters'!$H$16&lt;$X665,'Checklist Parameters'!$H$16&gt;=3),'Checklist Parameters'!$H$16,IF(AND('Checklist Parameters'!$H$16&lt;$X665,'Checklist Parameters'!$H$16&lt;3),0,$X665)))</f>
        <v>0</v>
      </c>
      <c r="AD665" s="85" t="str">
        <f>IF(AND(I665&lt;'Checklist Parameters'!$H$22,$I665&lt;&gt;0),"Y","")</f>
        <v/>
      </c>
      <c r="AE665" s="85" t="str">
        <f>IF($AD665="Y",0,IF('Checklist Parameters'!$H$25="","&lt;no limit&gt;",ROUNDDOWN((($I665-'Checklist Parameters'!$H$24)/'Checklist Parameters'!$H$25)+1,0)))</f>
        <v>&lt;no limit&gt;</v>
      </c>
      <c r="AF665" s="174">
        <f t="shared" si="65"/>
        <v>0</v>
      </c>
      <c r="AG665" s="85">
        <f t="shared" si="60"/>
        <v>0</v>
      </c>
    </row>
    <row r="666" spans="1:33" ht="15">
      <c r="A666" s="393"/>
      <c r="B666" s="393"/>
      <c r="C666" s="393"/>
      <c r="D666" s="393"/>
      <c r="E666" s="393"/>
      <c r="F666" s="393"/>
      <c r="G666" s="393"/>
      <c r="H666" s="394"/>
      <c r="I666" s="394"/>
      <c r="J666" s="394"/>
      <c r="K666" s="394"/>
      <c r="L666" s="394"/>
      <c r="M666" s="394"/>
      <c r="N666" s="313">
        <f>IF(IF(I666&lt;'Checklist Parameters'!$H$22,0,($I666-$L666))&lt;0,0,IF(I666&lt;'Checklist Parameters'!$H$22,0,($I666-$L666)))</f>
        <v>0</v>
      </c>
      <c r="O666" s="394"/>
      <c r="P666" s="395"/>
      <c r="Q666" s="316">
        <f t="shared" si="61"/>
        <v>0</v>
      </c>
      <c r="R666" s="87">
        <f t="shared" si="62"/>
        <v>0</v>
      </c>
      <c r="S666" s="87">
        <f>IF('Checklist Parameters'!$H$60&lt;0.2,0.2,'Checklist Parameters'!$H$60)</f>
        <v>0.72</v>
      </c>
      <c r="T666" s="88">
        <f>IF($O666="",IF('Checklist District ID'!$C$43="Y",MAX($R666:$S666)*$I666,SUM($R666:$S666)*$I666),IF(O666&gt;0,Q666*S666))</f>
        <v>0</v>
      </c>
      <c r="U666" s="88">
        <f>IF(Q666&gt;0,((I666-T666)*'Formula Matrix'!$E$39),0)</f>
        <v>0</v>
      </c>
      <c r="V666" s="88">
        <f t="shared" si="63"/>
        <v>0</v>
      </c>
      <c r="W666" s="88">
        <f>IF(V666&gt;0,(V666*'Checklist Parameters'!$H$35),0)</f>
        <v>0</v>
      </c>
      <c r="X666" s="85">
        <f t="shared" si="64"/>
        <v>0</v>
      </c>
      <c r="Y666" s="148">
        <f>IF('Checklist Parameters'!$H$102&lt;&gt;"",(I666/43560)*'Checklist Parameters'!$H$102,"N/A")</f>
        <v>0</v>
      </c>
      <c r="Z666" s="154" t="str">
        <f>IF('Checklist Parameters'!$H$58&lt;&gt;"",((I666*'Checklist Parameters'!$H$58)*'Checklist Parameters'!$H$35)/1000,"N/A")</f>
        <v>N/A</v>
      </c>
      <c r="AA666" s="154">
        <f>IF('Checklist Parameters'!$H$101&lt;&gt;"",IFERROR(I666/'Checklist Parameters'!$H$101,0),"N/A")</f>
        <v>0</v>
      </c>
      <c r="AB666" s="148" t="str">
        <f>IF('Checklist Parameters'!$H$43&lt;&gt;"",(I666*'Checklist Parameters'!$H$43)/1000,"N/A")</f>
        <v>N/A</v>
      </c>
      <c r="AC666" s="85">
        <f>IF('Checklist Parameters'!$H$16="",$X666,IF(AND('Checklist Parameters'!$H$16&lt;$X666,'Checklist Parameters'!$H$16&gt;=3),'Checklist Parameters'!$H$16,IF(AND('Checklist Parameters'!$H$16&lt;$X666,'Checklist Parameters'!$H$16&lt;3),0,$X666)))</f>
        <v>0</v>
      </c>
      <c r="AD666" s="85" t="str">
        <f>IF(AND(I666&lt;'Checklist Parameters'!$H$22,$I666&lt;&gt;0),"Y","")</f>
        <v/>
      </c>
      <c r="AE666" s="85" t="str">
        <f>IF($AD666="Y",0,IF('Checklist Parameters'!$H$25="","&lt;no limit&gt;",ROUNDDOWN((($I666-'Checklist Parameters'!$H$24)/'Checklist Parameters'!$H$25)+1,0)))</f>
        <v>&lt;no limit&gt;</v>
      </c>
      <c r="AF666" s="174">
        <f t="shared" si="65"/>
        <v>0</v>
      </c>
      <c r="AG666" s="85">
        <f t="shared" si="60"/>
        <v>0</v>
      </c>
    </row>
    <row r="667" spans="1:33" ht="15">
      <c r="A667" s="393"/>
      <c r="B667" s="393"/>
      <c r="C667" s="393"/>
      <c r="D667" s="393"/>
      <c r="E667" s="393"/>
      <c r="F667" s="393"/>
      <c r="G667" s="393"/>
      <c r="H667" s="394"/>
      <c r="I667" s="394"/>
      <c r="J667" s="394"/>
      <c r="K667" s="394"/>
      <c r="L667" s="394"/>
      <c r="M667" s="394"/>
      <c r="N667" s="313">
        <f>IF(IF(I667&lt;'Checklist Parameters'!$H$22,0,($I667-$L667))&lt;0,0,IF(I667&lt;'Checklist Parameters'!$H$22,0,($I667-$L667)))</f>
        <v>0</v>
      </c>
      <c r="O667" s="394"/>
      <c r="P667" s="395"/>
      <c r="Q667" s="316">
        <f t="shared" si="61"/>
        <v>0</v>
      </c>
      <c r="R667" s="87">
        <f t="shared" si="62"/>
        <v>0</v>
      </c>
      <c r="S667" s="87">
        <f>IF('Checklist Parameters'!$H$60&lt;0.2,0.2,'Checklist Parameters'!$H$60)</f>
        <v>0.72</v>
      </c>
      <c r="T667" s="88">
        <f>IF($O667="",IF('Checklist District ID'!$C$43="Y",MAX($R667:$S667)*$I667,SUM($R667:$S667)*$I667),IF(O667&gt;0,Q667*S667))</f>
        <v>0</v>
      </c>
      <c r="U667" s="88">
        <f>IF(Q667&gt;0,((I667-T667)*'Formula Matrix'!$E$39),0)</f>
        <v>0</v>
      </c>
      <c r="V667" s="88">
        <f t="shared" si="63"/>
        <v>0</v>
      </c>
      <c r="W667" s="88">
        <f>IF(V667&gt;0,(V667*'Checklist Parameters'!$H$35),0)</f>
        <v>0</v>
      </c>
      <c r="X667" s="85">
        <f t="shared" si="64"/>
        <v>0</v>
      </c>
      <c r="Y667" s="148">
        <f>IF('Checklist Parameters'!$H$102&lt;&gt;"",(I667/43560)*'Checklist Parameters'!$H$102,"N/A")</f>
        <v>0</v>
      </c>
      <c r="Z667" s="154" t="str">
        <f>IF('Checklist Parameters'!$H$58&lt;&gt;"",((I667*'Checklist Parameters'!$H$58)*'Checklist Parameters'!$H$35)/1000,"N/A")</f>
        <v>N/A</v>
      </c>
      <c r="AA667" s="154">
        <f>IF('Checklist Parameters'!$H$101&lt;&gt;"",IFERROR(I667/'Checklist Parameters'!$H$101,0),"N/A")</f>
        <v>0</v>
      </c>
      <c r="AB667" s="148" t="str">
        <f>IF('Checklist Parameters'!$H$43&lt;&gt;"",(I667*'Checklist Parameters'!$H$43)/1000,"N/A")</f>
        <v>N/A</v>
      </c>
      <c r="AC667" s="85">
        <f>IF('Checklist Parameters'!$H$16="",$X667,IF(AND('Checklist Parameters'!$H$16&lt;$X667,'Checklist Parameters'!$H$16&gt;=3),'Checklist Parameters'!$H$16,IF(AND('Checklist Parameters'!$H$16&lt;$X667,'Checklist Parameters'!$H$16&lt;3),0,$X667)))</f>
        <v>0</v>
      </c>
      <c r="AD667" s="85" t="str">
        <f>IF(AND(I667&lt;'Checklist Parameters'!$H$22,$I667&lt;&gt;0),"Y","")</f>
        <v/>
      </c>
      <c r="AE667" s="85" t="str">
        <f>IF($AD667="Y",0,IF('Checklist Parameters'!$H$25="","&lt;no limit&gt;",ROUNDDOWN((($I667-'Checklist Parameters'!$H$24)/'Checklist Parameters'!$H$25)+1,0)))</f>
        <v>&lt;no limit&gt;</v>
      </c>
      <c r="AF667" s="174">
        <f t="shared" si="65"/>
        <v>0</v>
      </c>
      <c r="AG667" s="85">
        <f t="shared" si="60"/>
        <v>0</v>
      </c>
    </row>
    <row r="668" spans="1:33" ht="15">
      <c r="A668" s="393"/>
      <c r="B668" s="393"/>
      <c r="C668" s="393"/>
      <c r="D668" s="393"/>
      <c r="E668" s="393"/>
      <c r="F668" s="393"/>
      <c r="G668" s="393"/>
      <c r="H668" s="394"/>
      <c r="I668" s="394"/>
      <c r="J668" s="394"/>
      <c r="K668" s="394"/>
      <c r="L668" s="394"/>
      <c r="M668" s="394"/>
      <c r="N668" s="313">
        <f>IF(IF(I668&lt;'Checklist Parameters'!$H$22,0,($I668-$L668))&lt;0,0,IF(I668&lt;'Checklist Parameters'!$H$22,0,($I668-$L668)))</f>
        <v>0</v>
      </c>
      <c r="O668" s="394"/>
      <c r="P668" s="395"/>
      <c r="Q668" s="316">
        <f t="shared" si="61"/>
        <v>0</v>
      </c>
      <c r="R668" s="87">
        <f t="shared" si="62"/>
        <v>0</v>
      </c>
      <c r="S668" s="87">
        <f>IF('Checklist Parameters'!$H$60&lt;0.2,0.2,'Checklist Parameters'!$H$60)</f>
        <v>0.72</v>
      </c>
      <c r="T668" s="88">
        <f>IF($O668="",IF('Checklist District ID'!$C$43="Y",MAX($R668:$S668)*$I668,SUM($R668:$S668)*$I668),IF(O668&gt;0,Q668*S668))</f>
        <v>0</v>
      </c>
      <c r="U668" s="88">
        <f>IF(Q668&gt;0,((I668-T668)*'Formula Matrix'!$E$39),0)</f>
        <v>0</v>
      </c>
      <c r="V668" s="88">
        <f t="shared" si="63"/>
        <v>0</v>
      </c>
      <c r="W668" s="88">
        <f>IF(V668&gt;0,(V668*'Checklist Parameters'!$H$35),0)</f>
        <v>0</v>
      </c>
      <c r="X668" s="85">
        <f t="shared" si="64"/>
        <v>0</v>
      </c>
      <c r="Y668" s="148">
        <f>IF('Checklist Parameters'!$H$102&lt;&gt;"",(I668/43560)*'Checklist Parameters'!$H$102,"N/A")</f>
        <v>0</v>
      </c>
      <c r="Z668" s="154" t="str">
        <f>IF('Checklist Parameters'!$H$58&lt;&gt;"",((I668*'Checklist Parameters'!$H$58)*'Checklist Parameters'!$H$35)/1000,"N/A")</f>
        <v>N/A</v>
      </c>
      <c r="AA668" s="154">
        <f>IF('Checklist Parameters'!$H$101&lt;&gt;"",IFERROR(I668/'Checklist Parameters'!$H$101,0),"N/A")</f>
        <v>0</v>
      </c>
      <c r="AB668" s="148" t="str">
        <f>IF('Checklist Parameters'!$H$43&lt;&gt;"",(I668*'Checklist Parameters'!$H$43)/1000,"N/A")</f>
        <v>N/A</v>
      </c>
      <c r="AC668" s="85">
        <f>IF('Checklist Parameters'!$H$16="",$X668,IF(AND('Checklist Parameters'!$H$16&lt;$X668,'Checklist Parameters'!$H$16&gt;=3),'Checklist Parameters'!$H$16,IF(AND('Checklist Parameters'!$H$16&lt;$X668,'Checklist Parameters'!$H$16&lt;3),0,$X668)))</f>
        <v>0</v>
      </c>
      <c r="AD668" s="85" t="str">
        <f>IF(AND(I668&lt;'Checklist Parameters'!$H$22,$I668&lt;&gt;0),"Y","")</f>
        <v/>
      </c>
      <c r="AE668" s="85" t="str">
        <f>IF($AD668="Y",0,IF('Checklist Parameters'!$H$25="","&lt;no limit&gt;",ROUNDDOWN((($I668-'Checklist Parameters'!$H$24)/'Checklist Parameters'!$H$25)+1,0)))</f>
        <v>&lt;no limit&gt;</v>
      </c>
      <c r="AF668" s="174">
        <f t="shared" si="65"/>
        <v>0</v>
      </c>
      <c r="AG668" s="85">
        <f t="shared" si="60"/>
        <v>0</v>
      </c>
    </row>
    <row r="669" spans="1:33" ht="15">
      <c r="A669" s="393"/>
      <c r="B669" s="393"/>
      <c r="C669" s="393"/>
      <c r="D669" s="393"/>
      <c r="E669" s="393"/>
      <c r="F669" s="393"/>
      <c r="G669" s="393"/>
      <c r="H669" s="394"/>
      <c r="I669" s="394"/>
      <c r="J669" s="394"/>
      <c r="K669" s="394"/>
      <c r="L669" s="394"/>
      <c r="M669" s="394"/>
      <c r="N669" s="313">
        <f>IF(IF(I669&lt;'Checklist Parameters'!$H$22,0,($I669-$L669))&lt;0,0,IF(I669&lt;'Checklist Parameters'!$H$22,0,($I669-$L669)))</f>
        <v>0</v>
      </c>
      <c r="O669" s="394"/>
      <c r="P669" s="395"/>
      <c r="Q669" s="316">
        <f t="shared" si="61"/>
        <v>0</v>
      </c>
      <c r="R669" s="87">
        <f t="shared" si="62"/>
        <v>0</v>
      </c>
      <c r="S669" s="87">
        <f>IF('Checklist Parameters'!$H$60&lt;0.2,0.2,'Checklist Parameters'!$H$60)</f>
        <v>0.72</v>
      </c>
      <c r="T669" s="88">
        <f>IF($O669="",IF('Checklist District ID'!$C$43="Y",MAX($R669:$S669)*$I669,SUM($R669:$S669)*$I669),IF(O669&gt;0,Q669*S669))</f>
        <v>0</v>
      </c>
      <c r="U669" s="88">
        <f>IF(Q669&gt;0,((I669-T669)*'Formula Matrix'!$E$39),0)</f>
        <v>0</v>
      </c>
      <c r="V669" s="88">
        <f t="shared" si="63"/>
        <v>0</v>
      </c>
      <c r="W669" s="88">
        <f>IF(V669&gt;0,(V669*'Checklist Parameters'!$H$35),0)</f>
        <v>0</v>
      </c>
      <c r="X669" s="85">
        <f t="shared" si="64"/>
        <v>0</v>
      </c>
      <c r="Y669" s="148">
        <f>IF('Checklist Parameters'!$H$102&lt;&gt;"",(I669/43560)*'Checklist Parameters'!$H$102,"N/A")</f>
        <v>0</v>
      </c>
      <c r="Z669" s="154" t="str">
        <f>IF('Checklist Parameters'!$H$58&lt;&gt;"",((I669*'Checklist Parameters'!$H$58)*'Checklist Parameters'!$H$35)/1000,"N/A")</f>
        <v>N/A</v>
      </c>
      <c r="AA669" s="154">
        <f>IF('Checklist Parameters'!$H$101&lt;&gt;"",IFERROR(I669/'Checklist Parameters'!$H$101,0),"N/A")</f>
        <v>0</v>
      </c>
      <c r="AB669" s="148" t="str">
        <f>IF('Checklist Parameters'!$H$43&lt;&gt;"",(I669*'Checklist Parameters'!$H$43)/1000,"N/A")</f>
        <v>N/A</v>
      </c>
      <c r="AC669" s="85">
        <f>IF('Checklist Parameters'!$H$16="",$X669,IF(AND('Checklist Parameters'!$H$16&lt;$X669,'Checklist Parameters'!$H$16&gt;=3),'Checklist Parameters'!$H$16,IF(AND('Checklist Parameters'!$H$16&lt;$X669,'Checklist Parameters'!$H$16&lt;3),0,$X669)))</f>
        <v>0</v>
      </c>
      <c r="AD669" s="85" t="str">
        <f>IF(AND(I669&lt;'Checklist Parameters'!$H$22,$I669&lt;&gt;0),"Y","")</f>
        <v/>
      </c>
      <c r="AE669" s="85" t="str">
        <f>IF($AD669="Y",0,IF('Checklist Parameters'!$H$25="","&lt;no limit&gt;",ROUNDDOWN((($I669-'Checklist Parameters'!$H$24)/'Checklist Parameters'!$H$25)+1,0)))</f>
        <v>&lt;no limit&gt;</v>
      </c>
      <c r="AF669" s="174">
        <f t="shared" si="65"/>
        <v>0</v>
      </c>
      <c r="AG669" s="85">
        <f t="shared" si="60"/>
        <v>0</v>
      </c>
    </row>
    <row r="670" spans="1:33" ht="15">
      <c r="A670" s="393"/>
      <c r="B670" s="393"/>
      <c r="C670" s="393"/>
      <c r="D670" s="393"/>
      <c r="E670" s="393"/>
      <c r="F670" s="393"/>
      <c r="G670" s="393"/>
      <c r="H670" s="394"/>
      <c r="I670" s="394"/>
      <c r="J670" s="394"/>
      <c r="K670" s="394"/>
      <c r="L670" s="394"/>
      <c r="M670" s="394"/>
      <c r="N670" s="313">
        <f>IF(IF(I670&lt;'Checklist Parameters'!$H$22,0,($I670-$L670))&lt;0,0,IF(I670&lt;'Checklist Parameters'!$H$22,0,($I670-$L670)))</f>
        <v>0</v>
      </c>
      <c r="O670" s="394"/>
      <c r="P670" s="395"/>
      <c r="Q670" s="316">
        <f t="shared" si="61"/>
        <v>0</v>
      </c>
      <c r="R670" s="87">
        <f t="shared" si="62"/>
        <v>0</v>
      </c>
      <c r="S670" s="87">
        <f>IF('Checklist Parameters'!$H$60&lt;0.2,0.2,'Checklist Parameters'!$H$60)</f>
        <v>0.72</v>
      </c>
      <c r="T670" s="88">
        <f>IF($O670="",IF('Checklist District ID'!$C$43="Y",MAX($R670:$S670)*$I670,SUM($R670:$S670)*$I670),IF(O670&gt;0,Q670*S670))</f>
        <v>0</v>
      </c>
      <c r="U670" s="88">
        <f>IF(Q670&gt;0,((I670-T670)*'Formula Matrix'!$E$39),0)</f>
        <v>0</v>
      </c>
      <c r="V670" s="88">
        <f t="shared" si="63"/>
        <v>0</v>
      </c>
      <c r="W670" s="88">
        <f>IF(V670&gt;0,(V670*'Checklist Parameters'!$H$35),0)</f>
        <v>0</v>
      </c>
      <c r="X670" s="85">
        <f t="shared" si="64"/>
        <v>0</v>
      </c>
      <c r="Y670" s="148">
        <f>IF('Checklist Parameters'!$H$102&lt;&gt;"",(I670/43560)*'Checklist Parameters'!$H$102,"N/A")</f>
        <v>0</v>
      </c>
      <c r="Z670" s="154" t="str">
        <f>IF('Checklist Parameters'!$H$58&lt;&gt;"",((I670*'Checklist Parameters'!$H$58)*'Checklist Parameters'!$H$35)/1000,"N/A")</f>
        <v>N/A</v>
      </c>
      <c r="AA670" s="154">
        <f>IF('Checklist Parameters'!$H$101&lt;&gt;"",IFERROR(I670/'Checklist Parameters'!$H$101,0),"N/A")</f>
        <v>0</v>
      </c>
      <c r="AB670" s="148" t="str">
        <f>IF('Checklist Parameters'!$H$43&lt;&gt;"",(I670*'Checklist Parameters'!$H$43)/1000,"N/A")</f>
        <v>N/A</v>
      </c>
      <c r="AC670" s="85">
        <f>IF('Checklist Parameters'!$H$16="",$X670,IF(AND('Checklist Parameters'!$H$16&lt;$X670,'Checklist Parameters'!$H$16&gt;=3),'Checklist Parameters'!$H$16,IF(AND('Checklist Parameters'!$H$16&lt;$X670,'Checklist Parameters'!$H$16&lt;3),0,$X670)))</f>
        <v>0</v>
      </c>
      <c r="AD670" s="85" t="str">
        <f>IF(AND(I670&lt;'Checklist Parameters'!$H$22,$I670&lt;&gt;0),"Y","")</f>
        <v/>
      </c>
      <c r="AE670" s="85" t="str">
        <f>IF($AD670="Y",0,IF('Checklist Parameters'!$H$25="","&lt;no limit&gt;",ROUNDDOWN((($I670-'Checklist Parameters'!$H$24)/'Checklist Parameters'!$H$25)+1,0)))</f>
        <v>&lt;no limit&gt;</v>
      </c>
      <c r="AF670" s="174">
        <f t="shared" si="65"/>
        <v>0</v>
      </c>
      <c r="AG670" s="85">
        <f t="shared" si="60"/>
        <v>0</v>
      </c>
    </row>
    <row r="671" spans="1:33" ht="15">
      <c r="A671" s="393"/>
      <c r="B671" s="393"/>
      <c r="C671" s="393"/>
      <c r="D671" s="393"/>
      <c r="E671" s="393"/>
      <c r="F671" s="393"/>
      <c r="G671" s="393"/>
      <c r="H671" s="394"/>
      <c r="I671" s="394"/>
      <c r="J671" s="394"/>
      <c r="K671" s="394"/>
      <c r="L671" s="394"/>
      <c r="M671" s="394"/>
      <c r="N671" s="313">
        <f>IF(IF(I671&lt;'Checklist Parameters'!$H$22,0,($I671-$L671))&lt;0,0,IF(I671&lt;'Checklist Parameters'!$H$22,0,($I671-$L671)))</f>
        <v>0</v>
      </c>
      <c r="O671" s="394"/>
      <c r="P671" s="395"/>
      <c r="Q671" s="316">
        <f t="shared" si="61"/>
        <v>0</v>
      </c>
      <c r="R671" s="87">
        <f t="shared" si="62"/>
        <v>0</v>
      </c>
      <c r="S671" s="87">
        <f>IF('Checklist Parameters'!$H$60&lt;0.2,0.2,'Checklist Parameters'!$H$60)</f>
        <v>0.72</v>
      </c>
      <c r="T671" s="88">
        <f>IF($O671="",IF('Checklist District ID'!$C$43="Y",MAX($R671:$S671)*$I671,SUM($R671:$S671)*$I671),IF(O671&gt;0,Q671*S671))</f>
        <v>0</v>
      </c>
      <c r="U671" s="88">
        <f>IF(Q671&gt;0,((I671-T671)*'Formula Matrix'!$E$39),0)</f>
        <v>0</v>
      </c>
      <c r="V671" s="88">
        <f t="shared" si="63"/>
        <v>0</v>
      </c>
      <c r="W671" s="88">
        <f>IF(V671&gt;0,(V671*'Checklist Parameters'!$H$35),0)</f>
        <v>0</v>
      </c>
      <c r="X671" s="85">
        <f t="shared" si="64"/>
        <v>0</v>
      </c>
      <c r="Y671" s="148">
        <f>IF('Checklist Parameters'!$H$102&lt;&gt;"",(I671/43560)*'Checklist Parameters'!$H$102,"N/A")</f>
        <v>0</v>
      </c>
      <c r="Z671" s="154" t="str">
        <f>IF('Checklist Parameters'!$H$58&lt;&gt;"",((I671*'Checklist Parameters'!$H$58)*'Checklist Parameters'!$H$35)/1000,"N/A")</f>
        <v>N/A</v>
      </c>
      <c r="AA671" s="154">
        <f>IF('Checklist Parameters'!$H$101&lt;&gt;"",IFERROR(I671/'Checklist Parameters'!$H$101,0),"N/A")</f>
        <v>0</v>
      </c>
      <c r="AB671" s="148" t="str">
        <f>IF('Checklist Parameters'!$H$43&lt;&gt;"",(I671*'Checklist Parameters'!$H$43)/1000,"N/A")</f>
        <v>N/A</v>
      </c>
      <c r="AC671" s="85">
        <f>IF('Checklist Parameters'!$H$16="",$X671,IF(AND('Checklist Parameters'!$H$16&lt;$X671,'Checklist Parameters'!$H$16&gt;=3),'Checklist Parameters'!$H$16,IF(AND('Checklist Parameters'!$H$16&lt;$X671,'Checklist Parameters'!$H$16&lt;3),0,$X671)))</f>
        <v>0</v>
      </c>
      <c r="AD671" s="85" t="str">
        <f>IF(AND(I671&lt;'Checklist Parameters'!$H$22,$I671&lt;&gt;0),"Y","")</f>
        <v/>
      </c>
      <c r="AE671" s="85" t="str">
        <f>IF($AD671="Y",0,IF('Checklist Parameters'!$H$25="","&lt;no limit&gt;",ROUNDDOWN((($I671-'Checklist Parameters'!$H$24)/'Checklist Parameters'!$H$25)+1,0)))</f>
        <v>&lt;no limit&gt;</v>
      </c>
      <c r="AF671" s="174">
        <f t="shared" si="65"/>
        <v>0</v>
      </c>
      <c r="AG671" s="85">
        <f t="shared" si="60"/>
        <v>0</v>
      </c>
    </row>
    <row r="672" spans="1:33" ht="15">
      <c r="A672" s="393"/>
      <c r="B672" s="393"/>
      <c r="C672" s="393"/>
      <c r="D672" s="393"/>
      <c r="E672" s="393"/>
      <c r="F672" s="393"/>
      <c r="G672" s="393"/>
      <c r="H672" s="394"/>
      <c r="I672" s="394"/>
      <c r="J672" s="394"/>
      <c r="K672" s="394"/>
      <c r="L672" s="394"/>
      <c r="M672" s="394"/>
      <c r="N672" s="313">
        <f>IF(IF(I672&lt;'Checklist Parameters'!$H$22,0,($I672-$L672))&lt;0,0,IF(I672&lt;'Checklist Parameters'!$H$22,0,($I672-$L672)))</f>
        <v>0</v>
      </c>
      <c r="O672" s="394"/>
      <c r="P672" s="395"/>
      <c r="Q672" s="316">
        <f t="shared" si="61"/>
        <v>0</v>
      </c>
      <c r="R672" s="87">
        <f t="shared" si="62"/>
        <v>0</v>
      </c>
      <c r="S672" s="87">
        <f>IF('Checklist Parameters'!$H$60&lt;0.2,0.2,'Checklist Parameters'!$H$60)</f>
        <v>0.72</v>
      </c>
      <c r="T672" s="88">
        <f>IF($O672="",IF('Checklist District ID'!$C$43="Y",MAX($R672:$S672)*$I672,SUM($R672:$S672)*$I672),IF(O672&gt;0,Q672*S672))</f>
        <v>0</v>
      </c>
      <c r="U672" s="88">
        <f>IF(Q672&gt;0,((I672-T672)*'Formula Matrix'!$E$39),0)</f>
        <v>0</v>
      </c>
      <c r="V672" s="88">
        <f t="shared" si="63"/>
        <v>0</v>
      </c>
      <c r="W672" s="88">
        <f>IF(V672&gt;0,(V672*'Checklist Parameters'!$H$35),0)</f>
        <v>0</v>
      </c>
      <c r="X672" s="85">
        <f t="shared" si="64"/>
        <v>0</v>
      </c>
      <c r="Y672" s="148">
        <f>IF('Checklist Parameters'!$H$102&lt;&gt;"",(I672/43560)*'Checklist Parameters'!$H$102,"N/A")</f>
        <v>0</v>
      </c>
      <c r="Z672" s="154" t="str">
        <f>IF('Checklist Parameters'!$H$58&lt;&gt;"",((I672*'Checklist Parameters'!$H$58)*'Checklist Parameters'!$H$35)/1000,"N/A")</f>
        <v>N/A</v>
      </c>
      <c r="AA672" s="154">
        <f>IF('Checklist Parameters'!$H$101&lt;&gt;"",IFERROR(I672/'Checklist Parameters'!$H$101,0),"N/A")</f>
        <v>0</v>
      </c>
      <c r="AB672" s="148" t="str">
        <f>IF('Checklist Parameters'!$H$43&lt;&gt;"",(I672*'Checklist Parameters'!$H$43)/1000,"N/A")</f>
        <v>N/A</v>
      </c>
      <c r="AC672" s="85">
        <f>IF('Checklist Parameters'!$H$16="",$X672,IF(AND('Checklist Parameters'!$H$16&lt;$X672,'Checklist Parameters'!$H$16&gt;=3),'Checklist Parameters'!$H$16,IF(AND('Checklist Parameters'!$H$16&lt;$X672,'Checklist Parameters'!$H$16&lt;3),0,$X672)))</f>
        <v>0</v>
      </c>
      <c r="AD672" s="85" t="str">
        <f>IF(AND(I672&lt;'Checklist Parameters'!$H$22,$I672&lt;&gt;0),"Y","")</f>
        <v/>
      </c>
      <c r="AE672" s="85" t="str">
        <f>IF($AD672="Y",0,IF('Checklist Parameters'!$H$25="","&lt;no limit&gt;",ROUNDDOWN((($I672-'Checklist Parameters'!$H$24)/'Checklist Parameters'!$H$25)+1,0)))</f>
        <v>&lt;no limit&gt;</v>
      </c>
      <c r="AF672" s="174">
        <f t="shared" si="65"/>
        <v>0</v>
      </c>
      <c r="AG672" s="85">
        <f t="shared" si="60"/>
        <v>0</v>
      </c>
    </row>
    <row r="673" spans="1:33" ht="15">
      <c r="A673" s="393"/>
      <c r="B673" s="393"/>
      <c r="C673" s="393"/>
      <c r="D673" s="393"/>
      <c r="E673" s="393"/>
      <c r="F673" s="393"/>
      <c r="G673" s="393"/>
      <c r="H673" s="394"/>
      <c r="I673" s="394"/>
      <c r="J673" s="394"/>
      <c r="K673" s="394"/>
      <c r="L673" s="394"/>
      <c r="M673" s="394"/>
      <c r="N673" s="313">
        <f>IF(IF(I673&lt;'Checklist Parameters'!$H$22,0,($I673-$L673))&lt;0,0,IF(I673&lt;'Checklist Parameters'!$H$22,0,($I673-$L673)))</f>
        <v>0</v>
      </c>
      <c r="O673" s="394"/>
      <c r="P673" s="395"/>
      <c r="Q673" s="316">
        <f t="shared" si="61"/>
        <v>0</v>
      </c>
      <c r="R673" s="87">
        <f t="shared" si="62"/>
        <v>0</v>
      </c>
      <c r="S673" s="87">
        <f>IF('Checklist Parameters'!$H$60&lt;0.2,0.2,'Checklist Parameters'!$H$60)</f>
        <v>0.72</v>
      </c>
      <c r="T673" s="88">
        <f>IF($O673="",IF('Checklist District ID'!$C$43="Y",MAX($R673:$S673)*$I673,SUM($R673:$S673)*$I673),IF(O673&gt;0,Q673*S673))</f>
        <v>0</v>
      </c>
      <c r="U673" s="88">
        <f>IF(Q673&gt;0,((I673-T673)*'Formula Matrix'!$E$39),0)</f>
        <v>0</v>
      </c>
      <c r="V673" s="88">
        <f t="shared" si="63"/>
        <v>0</v>
      </c>
      <c r="W673" s="88">
        <f>IF(V673&gt;0,(V673*'Checklist Parameters'!$H$35),0)</f>
        <v>0</v>
      </c>
      <c r="X673" s="85">
        <f t="shared" si="64"/>
        <v>0</v>
      </c>
      <c r="Y673" s="148">
        <f>IF('Checklist Parameters'!$H$102&lt;&gt;"",(I673/43560)*'Checklist Parameters'!$H$102,"N/A")</f>
        <v>0</v>
      </c>
      <c r="Z673" s="154" t="str">
        <f>IF('Checklist Parameters'!$H$58&lt;&gt;"",((I673*'Checklist Parameters'!$H$58)*'Checklist Parameters'!$H$35)/1000,"N/A")</f>
        <v>N/A</v>
      </c>
      <c r="AA673" s="154">
        <f>IF('Checklist Parameters'!$H$101&lt;&gt;"",IFERROR(I673/'Checklist Parameters'!$H$101,0),"N/A")</f>
        <v>0</v>
      </c>
      <c r="AB673" s="148" t="str">
        <f>IF('Checklist Parameters'!$H$43&lt;&gt;"",(I673*'Checklist Parameters'!$H$43)/1000,"N/A")</f>
        <v>N/A</v>
      </c>
      <c r="AC673" s="85">
        <f>IF('Checklist Parameters'!$H$16="",$X673,IF(AND('Checklist Parameters'!$H$16&lt;$X673,'Checklist Parameters'!$H$16&gt;=3),'Checklist Parameters'!$H$16,IF(AND('Checklist Parameters'!$H$16&lt;$X673,'Checklist Parameters'!$H$16&lt;3),0,$X673)))</f>
        <v>0</v>
      </c>
      <c r="AD673" s="85" t="str">
        <f>IF(AND(I673&lt;'Checklist Parameters'!$H$22,$I673&lt;&gt;0),"Y","")</f>
        <v/>
      </c>
      <c r="AE673" s="85" t="str">
        <f>IF($AD673="Y",0,IF('Checklist Parameters'!$H$25="","&lt;no limit&gt;",ROUNDDOWN((($I673-'Checklist Parameters'!$H$24)/'Checklist Parameters'!$H$25)+1,0)))</f>
        <v>&lt;no limit&gt;</v>
      </c>
      <c r="AF673" s="174">
        <f t="shared" si="65"/>
        <v>0</v>
      </c>
      <c r="AG673" s="85">
        <f t="shared" si="60"/>
        <v>0</v>
      </c>
    </row>
    <row r="674" spans="1:33" ht="15">
      <c r="A674" s="393"/>
      <c r="B674" s="393"/>
      <c r="C674" s="393"/>
      <c r="D674" s="393"/>
      <c r="E674" s="393"/>
      <c r="F674" s="393"/>
      <c r="G674" s="393"/>
      <c r="H674" s="394"/>
      <c r="I674" s="394"/>
      <c r="J674" s="394"/>
      <c r="K674" s="394"/>
      <c r="L674" s="394"/>
      <c r="M674" s="394"/>
      <c r="N674" s="313">
        <f>IF(IF(I674&lt;'Checklist Parameters'!$H$22,0,($I674-$L674))&lt;0,0,IF(I674&lt;'Checklist Parameters'!$H$22,0,($I674-$L674)))</f>
        <v>0</v>
      </c>
      <c r="O674" s="394"/>
      <c r="P674" s="395"/>
      <c r="Q674" s="316">
        <f t="shared" si="61"/>
        <v>0</v>
      </c>
      <c r="R674" s="87">
        <f t="shared" si="62"/>
        <v>0</v>
      </c>
      <c r="S674" s="87">
        <f>IF('Checklist Parameters'!$H$60&lt;0.2,0.2,'Checklist Parameters'!$H$60)</f>
        <v>0.72</v>
      </c>
      <c r="T674" s="88">
        <f>IF($O674="",IF('Checklist District ID'!$C$43="Y",MAX($R674:$S674)*$I674,SUM($R674:$S674)*$I674),IF(O674&gt;0,Q674*S674))</f>
        <v>0</v>
      </c>
      <c r="U674" s="88">
        <f>IF(Q674&gt;0,((I674-T674)*'Formula Matrix'!$E$39),0)</f>
        <v>0</v>
      </c>
      <c r="V674" s="88">
        <f t="shared" si="63"/>
        <v>0</v>
      </c>
      <c r="W674" s="88">
        <f>IF(V674&gt;0,(V674*'Checklist Parameters'!$H$35),0)</f>
        <v>0</v>
      </c>
      <c r="X674" s="85">
        <f t="shared" si="64"/>
        <v>0</v>
      </c>
      <c r="Y674" s="148">
        <f>IF('Checklist Parameters'!$H$102&lt;&gt;"",(I674/43560)*'Checklist Parameters'!$H$102,"N/A")</f>
        <v>0</v>
      </c>
      <c r="Z674" s="154" t="str">
        <f>IF('Checklist Parameters'!$H$58&lt;&gt;"",((I674*'Checklist Parameters'!$H$58)*'Checklist Parameters'!$H$35)/1000,"N/A")</f>
        <v>N/A</v>
      </c>
      <c r="AA674" s="154">
        <f>IF('Checklist Parameters'!$H$101&lt;&gt;"",IFERROR(I674/'Checklist Parameters'!$H$101,0),"N/A")</f>
        <v>0</v>
      </c>
      <c r="AB674" s="148" t="str">
        <f>IF('Checklist Parameters'!$H$43&lt;&gt;"",(I674*'Checklist Parameters'!$H$43)/1000,"N/A")</f>
        <v>N/A</v>
      </c>
      <c r="AC674" s="85">
        <f>IF('Checklist Parameters'!$H$16="",$X674,IF(AND('Checklist Parameters'!$H$16&lt;$X674,'Checklist Parameters'!$H$16&gt;=3),'Checklist Parameters'!$H$16,IF(AND('Checklist Parameters'!$H$16&lt;$X674,'Checklist Parameters'!$H$16&lt;3),0,$X674)))</f>
        <v>0</v>
      </c>
      <c r="AD674" s="85" t="str">
        <f>IF(AND(I674&lt;'Checklist Parameters'!$H$22,$I674&lt;&gt;0),"Y","")</f>
        <v/>
      </c>
      <c r="AE674" s="85" t="str">
        <f>IF($AD674="Y",0,IF('Checklist Parameters'!$H$25="","&lt;no limit&gt;",ROUNDDOWN((($I674-'Checklist Parameters'!$H$24)/'Checklist Parameters'!$H$25)+1,0)))</f>
        <v>&lt;no limit&gt;</v>
      </c>
      <c r="AF674" s="174">
        <f t="shared" si="65"/>
        <v>0</v>
      </c>
      <c r="AG674" s="85">
        <f t="shared" si="60"/>
        <v>0</v>
      </c>
    </row>
    <row r="675" spans="1:33" ht="15">
      <c r="A675" s="393"/>
      <c r="B675" s="393"/>
      <c r="C675" s="393"/>
      <c r="D675" s="393"/>
      <c r="E675" s="393"/>
      <c r="F675" s="393"/>
      <c r="G675" s="393"/>
      <c r="H675" s="394"/>
      <c r="I675" s="394"/>
      <c r="J675" s="394"/>
      <c r="K675" s="394"/>
      <c r="L675" s="394"/>
      <c r="M675" s="394"/>
      <c r="N675" s="313">
        <f>IF(IF(I675&lt;'Checklist Parameters'!$H$22,0,($I675-$L675))&lt;0,0,IF(I675&lt;'Checklist Parameters'!$H$22,0,($I675-$L675)))</f>
        <v>0</v>
      </c>
      <c r="O675" s="394"/>
      <c r="P675" s="395"/>
      <c r="Q675" s="316">
        <f t="shared" si="61"/>
        <v>0</v>
      </c>
      <c r="R675" s="87">
        <f t="shared" si="62"/>
        <v>0</v>
      </c>
      <c r="S675" s="87">
        <f>IF('Checklist Parameters'!$H$60&lt;0.2,0.2,'Checklist Parameters'!$H$60)</f>
        <v>0.72</v>
      </c>
      <c r="T675" s="88">
        <f>IF($O675="",IF('Checklist District ID'!$C$43="Y",MAX($R675:$S675)*$I675,SUM($R675:$S675)*$I675),IF(O675&gt;0,Q675*S675))</f>
        <v>0</v>
      </c>
      <c r="U675" s="88">
        <f>IF(Q675&gt;0,((I675-T675)*'Formula Matrix'!$E$39),0)</f>
        <v>0</v>
      </c>
      <c r="V675" s="88">
        <f t="shared" si="63"/>
        <v>0</v>
      </c>
      <c r="W675" s="88">
        <f>IF(V675&gt;0,(V675*'Checklist Parameters'!$H$35),0)</f>
        <v>0</v>
      </c>
      <c r="X675" s="85">
        <f t="shared" si="64"/>
        <v>0</v>
      </c>
      <c r="Y675" s="148">
        <f>IF('Checklist Parameters'!$H$102&lt;&gt;"",(I675/43560)*'Checklist Parameters'!$H$102,"N/A")</f>
        <v>0</v>
      </c>
      <c r="Z675" s="154" t="str">
        <f>IF('Checklist Parameters'!$H$58&lt;&gt;"",((I675*'Checklist Parameters'!$H$58)*'Checklist Parameters'!$H$35)/1000,"N/A")</f>
        <v>N/A</v>
      </c>
      <c r="AA675" s="154">
        <f>IF('Checklist Parameters'!$H$101&lt;&gt;"",IFERROR(I675/'Checklist Parameters'!$H$101,0),"N/A")</f>
        <v>0</v>
      </c>
      <c r="AB675" s="148" t="str">
        <f>IF('Checklist Parameters'!$H$43&lt;&gt;"",(I675*'Checklist Parameters'!$H$43)/1000,"N/A")</f>
        <v>N/A</v>
      </c>
      <c r="AC675" s="85">
        <f>IF('Checklist Parameters'!$H$16="",$X675,IF(AND('Checklist Parameters'!$H$16&lt;$X675,'Checklist Parameters'!$H$16&gt;=3),'Checklist Parameters'!$H$16,IF(AND('Checklist Parameters'!$H$16&lt;$X675,'Checklist Parameters'!$H$16&lt;3),0,$X675)))</f>
        <v>0</v>
      </c>
      <c r="AD675" s="85" t="str">
        <f>IF(AND(I675&lt;'Checklist Parameters'!$H$22,$I675&lt;&gt;0),"Y","")</f>
        <v/>
      </c>
      <c r="AE675" s="85" t="str">
        <f>IF($AD675="Y",0,IF('Checklist Parameters'!$H$25="","&lt;no limit&gt;",ROUNDDOWN((($I675-'Checklist Parameters'!$H$24)/'Checklist Parameters'!$H$25)+1,0)))</f>
        <v>&lt;no limit&gt;</v>
      </c>
      <c r="AF675" s="174">
        <f t="shared" si="65"/>
        <v>0</v>
      </c>
      <c r="AG675" s="85">
        <f t="shared" si="60"/>
        <v>0</v>
      </c>
    </row>
    <row r="676" spans="1:33" ht="15">
      <c r="A676" s="393"/>
      <c r="B676" s="393"/>
      <c r="C676" s="393"/>
      <c r="D676" s="393"/>
      <c r="E676" s="393"/>
      <c r="F676" s="393"/>
      <c r="G676" s="393"/>
      <c r="H676" s="394"/>
      <c r="I676" s="394"/>
      <c r="J676" s="394"/>
      <c r="K676" s="394"/>
      <c r="L676" s="394"/>
      <c r="M676" s="394"/>
      <c r="N676" s="313">
        <f>IF(IF(I676&lt;'Checklist Parameters'!$H$22,0,($I676-$L676))&lt;0,0,IF(I676&lt;'Checklist Parameters'!$H$22,0,($I676-$L676)))</f>
        <v>0</v>
      </c>
      <c r="O676" s="394"/>
      <c r="P676" s="395"/>
      <c r="Q676" s="316">
        <f t="shared" si="61"/>
        <v>0</v>
      </c>
      <c r="R676" s="87">
        <f t="shared" si="62"/>
        <v>0</v>
      </c>
      <c r="S676" s="87">
        <f>IF('Checklist Parameters'!$H$60&lt;0.2,0.2,'Checklist Parameters'!$H$60)</f>
        <v>0.72</v>
      </c>
      <c r="T676" s="88">
        <f>IF($O676="",IF('Checklist District ID'!$C$43="Y",MAX($R676:$S676)*$I676,SUM($R676:$S676)*$I676),IF(O676&gt;0,Q676*S676))</f>
        <v>0</v>
      </c>
      <c r="U676" s="88">
        <f>IF(Q676&gt;0,((I676-T676)*'Formula Matrix'!$E$39),0)</f>
        <v>0</v>
      </c>
      <c r="V676" s="88">
        <f t="shared" si="63"/>
        <v>0</v>
      </c>
      <c r="W676" s="88">
        <f>IF(V676&gt;0,(V676*'Checklist Parameters'!$H$35),0)</f>
        <v>0</v>
      </c>
      <c r="X676" s="85">
        <f t="shared" si="64"/>
        <v>0</v>
      </c>
      <c r="Y676" s="148">
        <f>IF('Checklist Parameters'!$H$102&lt;&gt;"",(I676/43560)*'Checklist Parameters'!$H$102,"N/A")</f>
        <v>0</v>
      </c>
      <c r="Z676" s="154" t="str">
        <f>IF('Checklist Parameters'!$H$58&lt;&gt;"",((I676*'Checklist Parameters'!$H$58)*'Checklist Parameters'!$H$35)/1000,"N/A")</f>
        <v>N/A</v>
      </c>
      <c r="AA676" s="154">
        <f>IF('Checklist Parameters'!$H$101&lt;&gt;"",IFERROR(I676/'Checklist Parameters'!$H$101,0),"N/A")</f>
        <v>0</v>
      </c>
      <c r="AB676" s="148" t="str">
        <f>IF('Checklist Parameters'!$H$43&lt;&gt;"",(I676*'Checklist Parameters'!$H$43)/1000,"N/A")</f>
        <v>N/A</v>
      </c>
      <c r="AC676" s="85">
        <f>IF('Checklist Parameters'!$H$16="",$X676,IF(AND('Checklist Parameters'!$H$16&lt;$X676,'Checklist Parameters'!$H$16&gt;=3),'Checklist Parameters'!$H$16,IF(AND('Checklist Parameters'!$H$16&lt;$X676,'Checklist Parameters'!$H$16&lt;3),0,$X676)))</f>
        <v>0</v>
      </c>
      <c r="AD676" s="85" t="str">
        <f>IF(AND(I676&lt;'Checklist Parameters'!$H$22,$I676&lt;&gt;0),"Y","")</f>
        <v/>
      </c>
      <c r="AE676" s="85" t="str">
        <f>IF($AD676="Y",0,IF('Checklist Parameters'!$H$25="","&lt;no limit&gt;",ROUNDDOWN((($I676-'Checklist Parameters'!$H$24)/'Checklist Parameters'!$H$25)+1,0)))</f>
        <v>&lt;no limit&gt;</v>
      </c>
      <c r="AF676" s="174">
        <f t="shared" si="65"/>
        <v>0</v>
      </c>
      <c r="AG676" s="85">
        <f t="shared" si="60"/>
        <v>0</v>
      </c>
    </row>
    <row r="677" spans="1:33" ht="15">
      <c r="A677" s="393"/>
      <c r="B677" s="393"/>
      <c r="C677" s="393"/>
      <c r="D677" s="393"/>
      <c r="E677" s="393"/>
      <c r="F677" s="393"/>
      <c r="G677" s="393"/>
      <c r="H677" s="394"/>
      <c r="I677" s="394"/>
      <c r="J677" s="394"/>
      <c r="K677" s="394"/>
      <c r="L677" s="394"/>
      <c r="M677" s="394"/>
      <c r="N677" s="313">
        <f>IF(IF(I677&lt;'Checklist Parameters'!$H$22,0,($I677-$L677))&lt;0,0,IF(I677&lt;'Checklist Parameters'!$H$22,0,($I677-$L677)))</f>
        <v>0</v>
      </c>
      <c r="O677" s="394"/>
      <c r="P677" s="395"/>
      <c r="Q677" s="316">
        <f t="shared" si="61"/>
        <v>0</v>
      </c>
      <c r="R677" s="87">
        <f t="shared" si="62"/>
        <v>0</v>
      </c>
      <c r="S677" s="87">
        <f>IF('Checklist Parameters'!$H$60&lt;0.2,0.2,'Checklist Parameters'!$H$60)</f>
        <v>0.72</v>
      </c>
      <c r="T677" s="88">
        <f>IF($O677="",IF('Checklist District ID'!$C$43="Y",MAX($R677:$S677)*$I677,SUM($R677:$S677)*$I677),IF(O677&gt;0,Q677*S677))</f>
        <v>0</v>
      </c>
      <c r="U677" s="88">
        <f>IF(Q677&gt;0,((I677-T677)*'Formula Matrix'!$E$39),0)</f>
        <v>0</v>
      </c>
      <c r="V677" s="88">
        <f t="shared" si="63"/>
        <v>0</v>
      </c>
      <c r="W677" s="88">
        <f>IF(V677&gt;0,(V677*'Checklist Parameters'!$H$35),0)</f>
        <v>0</v>
      </c>
      <c r="X677" s="85">
        <f t="shared" si="64"/>
        <v>0</v>
      </c>
      <c r="Y677" s="148">
        <f>IF('Checklist Parameters'!$H$102&lt;&gt;"",(I677/43560)*'Checklist Parameters'!$H$102,"N/A")</f>
        <v>0</v>
      </c>
      <c r="Z677" s="154" t="str">
        <f>IF('Checklist Parameters'!$H$58&lt;&gt;"",((I677*'Checklist Parameters'!$H$58)*'Checklist Parameters'!$H$35)/1000,"N/A")</f>
        <v>N/A</v>
      </c>
      <c r="AA677" s="154">
        <f>IF('Checklist Parameters'!$H$101&lt;&gt;"",IFERROR(I677/'Checklist Parameters'!$H$101,0),"N/A")</f>
        <v>0</v>
      </c>
      <c r="AB677" s="148" t="str">
        <f>IF('Checklist Parameters'!$H$43&lt;&gt;"",(I677*'Checklist Parameters'!$H$43)/1000,"N/A")</f>
        <v>N/A</v>
      </c>
      <c r="AC677" s="85">
        <f>IF('Checklist Parameters'!$H$16="",$X677,IF(AND('Checklist Parameters'!$H$16&lt;$X677,'Checklist Parameters'!$H$16&gt;=3),'Checklist Parameters'!$H$16,IF(AND('Checklist Parameters'!$H$16&lt;$X677,'Checklist Parameters'!$H$16&lt;3),0,$X677)))</f>
        <v>0</v>
      </c>
      <c r="AD677" s="85" t="str">
        <f>IF(AND(I677&lt;'Checklist Parameters'!$H$22,$I677&lt;&gt;0),"Y","")</f>
        <v/>
      </c>
      <c r="AE677" s="85" t="str">
        <f>IF($AD677="Y",0,IF('Checklist Parameters'!$H$25="","&lt;no limit&gt;",ROUNDDOWN((($I677-'Checklist Parameters'!$H$24)/'Checklist Parameters'!$H$25)+1,0)))</f>
        <v>&lt;no limit&gt;</v>
      </c>
      <c r="AF677" s="174">
        <f t="shared" si="65"/>
        <v>0</v>
      </c>
      <c r="AG677" s="85">
        <f t="shared" si="60"/>
        <v>0</v>
      </c>
    </row>
    <row r="678" spans="1:33" ht="15">
      <c r="A678" s="393"/>
      <c r="B678" s="393"/>
      <c r="C678" s="393"/>
      <c r="D678" s="393"/>
      <c r="E678" s="393"/>
      <c r="F678" s="393"/>
      <c r="G678" s="393"/>
      <c r="H678" s="394"/>
      <c r="I678" s="394"/>
      <c r="J678" s="394"/>
      <c r="K678" s="394"/>
      <c r="L678" s="394"/>
      <c r="M678" s="394"/>
      <c r="N678" s="313">
        <f>IF(IF(I678&lt;'Checklist Parameters'!$H$22,0,($I678-$L678))&lt;0,0,IF(I678&lt;'Checklist Parameters'!$H$22,0,($I678-$L678)))</f>
        <v>0</v>
      </c>
      <c r="O678" s="394"/>
      <c r="P678" s="395"/>
      <c r="Q678" s="316">
        <f t="shared" si="61"/>
        <v>0</v>
      </c>
      <c r="R678" s="87">
        <f t="shared" si="62"/>
        <v>0</v>
      </c>
      <c r="S678" s="87">
        <f>IF('Checklist Parameters'!$H$60&lt;0.2,0.2,'Checklist Parameters'!$H$60)</f>
        <v>0.72</v>
      </c>
      <c r="T678" s="88">
        <f>IF($O678="",IF('Checklist District ID'!$C$43="Y",MAX($R678:$S678)*$I678,SUM($R678:$S678)*$I678),IF(O678&gt;0,Q678*S678))</f>
        <v>0</v>
      </c>
      <c r="U678" s="88">
        <f>IF(Q678&gt;0,((I678-T678)*'Formula Matrix'!$E$39),0)</f>
        <v>0</v>
      </c>
      <c r="V678" s="88">
        <f t="shared" si="63"/>
        <v>0</v>
      </c>
      <c r="W678" s="88">
        <f>IF(V678&gt;0,(V678*'Checklist Parameters'!$H$35),0)</f>
        <v>0</v>
      </c>
      <c r="X678" s="85">
        <f t="shared" si="64"/>
        <v>0</v>
      </c>
      <c r="Y678" s="148">
        <f>IF('Checklist Parameters'!$H$102&lt;&gt;"",(I678/43560)*'Checklist Parameters'!$H$102,"N/A")</f>
        <v>0</v>
      </c>
      <c r="Z678" s="154" t="str">
        <f>IF('Checklist Parameters'!$H$58&lt;&gt;"",((I678*'Checklist Parameters'!$H$58)*'Checklist Parameters'!$H$35)/1000,"N/A")</f>
        <v>N/A</v>
      </c>
      <c r="AA678" s="154">
        <f>IF('Checklist Parameters'!$H$101&lt;&gt;"",IFERROR(I678/'Checklist Parameters'!$H$101,0),"N/A")</f>
        <v>0</v>
      </c>
      <c r="AB678" s="148" t="str">
        <f>IF('Checklist Parameters'!$H$43&lt;&gt;"",(I678*'Checklist Parameters'!$H$43)/1000,"N/A")</f>
        <v>N/A</v>
      </c>
      <c r="AC678" s="85">
        <f>IF('Checklist Parameters'!$H$16="",$X678,IF(AND('Checklist Parameters'!$H$16&lt;$X678,'Checklist Parameters'!$H$16&gt;=3),'Checklist Parameters'!$H$16,IF(AND('Checklist Parameters'!$H$16&lt;$X678,'Checklist Parameters'!$H$16&lt;3),0,$X678)))</f>
        <v>0</v>
      </c>
      <c r="AD678" s="85" t="str">
        <f>IF(AND(I678&lt;'Checklist Parameters'!$H$22,$I678&lt;&gt;0),"Y","")</f>
        <v/>
      </c>
      <c r="AE678" s="85" t="str">
        <f>IF($AD678="Y",0,IF('Checklist Parameters'!$H$25="","&lt;no limit&gt;",ROUNDDOWN((($I678-'Checklist Parameters'!$H$24)/'Checklist Parameters'!$H$25)+1,0)))</f>
        <v>&lt;no limit&gt;</v>
      </c>
      <c r="AF678" s="174">
        <f t="shared" si="65"/>
        <v>0</v>
      </c>
      <c r="AG678" s="85">
        <f t="shared" si="60"/>
        <v>0</v>
      </c>
    </row>
    <row r="679" spans="1:33" ht="15">
      <c r="A679" s="393"/>
      <c r="B679" s="393"/>
      <c r="C679" s="393"/>
      <c r="D679" s="393"/>
      <c r="E679" s="393"/>
      <c r="F679" s="393"/>
      <c r="G679" s="393"/>
      <c r="H679" s="394"/>
      <c r="I679" s="394"/>
      <c r="J679" s="394"/>
      <c r="K679" s="394"/>
      <c r="L679" s="394"/>
      <c r="M679" s="394"/>
      <c r="N679" s="313">
        <f>IF(IF(I679&lt;'Checklist Parameters'!$H$22,0,($I679-$L679))&lt;0,0,IF(I679&lt;'Checklist Parameters'!$H$22,0,($I679-$L679)))</f>
        <v>0</v>
      </c>
      <c r="O679" s="394"/>
      <c r="P679" s="395"/>
      <c r="Q679" s="316">
        <f t="shared" si="61"/>
        <v>0</v>
      </c>
      <c r="R679" s="87">
        <f t="shared" si="62"/>
        <v>0</v>
      </c>
      <c r="S679" s="87">
        <f>IF('Checklist Parameters'!$H$60&lt;0.2,0.2,'Checklist Parameters'!$H$60)</f>
        <v>0.72</v>
      </c>
      <c r="T679" s="88">
        <f>IF($O679="",IF('Checklist District ID'!$C$43="Y",MAX($R679:$S679)*$I679,SUM($R679:$S679)*$I679),IF(O679&gt;0,Q679*S679))</f>
        <v>0</v>
      </c>
      <c r="U679" s="88">
        <f>IF(Q679&gt;0,((I679-T679)*'Formula Matrix'!$E$39),0)</f>
        <v>0</v>
      </c>
      <c r="V679" s="88">
        <f t="shared" si="63"/>
        <v>0</v>
      </c>
      <c r="W679" s="88">
        <f>IF(V679&gt;0,(V679*'Checklist Parameters'!$H$35),0)</f>
        <v>0</v>
      </c>
      <c r="X679" s="85">
        <f t="shared" si="64"/>
        <v>0</v>
      </c>
      <c r="Y679" s="148">
        <f>IF('Checklist Parameters'!$H$102&lt;&gt;"",(I679/43560)*'Checklist Parameters'!$H$102,"N/A")</f>
        <v>0</v>
      </c>
      <c r="Z679" s="154" t="str">
        <f>IF('Checklist Parameters'!$H$58&lt;&gt;"",((I679*'Checklist Parameters'!$H$58)*'Checklist Parameters'!$H$35)/1000,"N/A")</f>
        <v>N/A</v>
      </c>
      <c r="AA679" s="154">
        <f>IF('Checklist Parameters'!$H$101&lt;&gt;"",IFERROR(I679/'Checklist Parameters'!$H$101,0),"N/A")</f>
        <v>0</v>
      </c>
      <c r="AB679" s="148" t="str">
        <f>IF('Checklist Parameters'!$H$43&lt;&gt;"",(I679*'Checklist Parameters'!$H$43)/1000,"N/A")</f>
        <v>N/A</v>
      </c>
      <c r="AC679" s="85">
        <f>IF('Checklist Parameters'!$H$16="",$X679,IF(AND('Checklist Parameters'!$H$16&lt;$X679,'Checklist Parameters'!$H$16&gt;=3),'Checklist Parameters'!$H$16,IF(AND('Checklist Parameters'!$H$16&lt;$X679,'Checklist Parameters'!$H$16&lt;3),0,$X679)))</f>
        <v>0</v>
      </c>
      <c r="AD679" s="85" t="str">
        <f>IF(AND(I679&lt;'Checklist Parameters'!$H$22,$I679&lt;&gt;0),"Y","")</f>
        <v/>
      </c>
      <c r="AE679" s="85" t="str">
        <f>IF($AD679="Y",0,IF('Checklist Parameters'!$H$25="","&lt;no limit&gt;",ROUNDDOWN((($I679-'Checklist Parameters'!$H$24)/'Checklist Parameters'!$H$25)+1,0)))</f>
        <v>&lt;no limit&gt;</v>
      </c>
      <c r="AF679" s="174">
        <f t="shared" si="65"/>
        <v>0</v>
      </c>
      <c r="AG679" s="85">
        <f t="shared" si="60"/>
        <v>0</v>
      </c>
    </row>
    <row r="680" spans="1:33" ht="15">
      <c r="A680" s="393"/>
      <c r="B680" s="393"/>
      <c r="C680" s="393"/>
      <c r="D680" s="393"/>
      <c r="E680" s="393"/>
      <c r="F680" s="393"/>
      <c r="G680" s="393"/>
      <c r="H680" s="394"/>
      <c r="I680" s="394"/>
      <c r="J680" s="394"/>
      <c r="K680" s="394"/>
      <c r="L680" s="394"/>
      <c r="M680" s="394"/>
      <c r="N680" s="313">
        <f>IF(IF(I680&lt;'Checklist Parameters'!$H$22,0,($I680-$L680))&lt;0,0,IF(I680&lt;'Checklist Parameters'!$H$22,0,($I680-$L680)))</f>
        <v>0</v>
      </c>
      <c r="O680" s="394"/>
      <c r="P680" s="395"/>
      <c r="Q680" s="316">
        <f t="shared" si="61"/>
        <v>0</v>
      </c>
      <c r="R680" s="87">
        <f t="shared" si="62"/>
        <v>0</v>
      </c>
      <c r="S680" s="87">
        <f>IF('Checklist Parameters'!$H$60&lt;0.2,0.2,'Checklist Parameters'!$H$60)</f>
        <v>0.72</v>
      </c>
      <c r="T680" s="88">
        <f>IF($O680="",IF('Checklist District ID'!$C$43="Y",MAX($R680:$S680)*$I680,SUM($R680:$S680)*$I680),IF(O680&gt;0,Q680*S680))</f>
        <v>0</v>
      </c>
      <c r="U680" s="88">
        <f>IF(Q680&gt;0,((I680-T680)*'Formula Matrix'!$E$39),0)</f>
        <v>0</v>
      </c>
      <c r="V680" s="88">
        <f t="shared" si="63"/>
        <v>0</v>
      </c>
      <c r="W680" s="88">
        <f>IF(V680&gt;0,(V680*'Checklist Parameters'!$H$35),0)</f>
        <v>0</v>
      </c>
      <c r="X680" s="85">
        <f t="shared" si="64"/>
        <v>0</v>
      </c>
      <c r="Y680" s="148">
        <f>IF('Checklist Parameters'!$H$102&lt;&gt;"",(I680/43560)*'Checklist Parameters'!$H$102,"N/A")</f>
        <v>0</v>
      </c>
      <c r="Z680" s="154" t="str">
        <f>IF('Checklist Parameters'!$H$58&lt;&gt;"",((I680*'Checklist Parameters'!$H$58)*'Checklist Parameters'!$H$35)/1000,"N/A")</f>
        <v>N/A</v>
      </c>
      <c r="AA680" s="154">
        <f>IF('Checklist Parameters'!$H$101&lt;&gt;"",IFERROR(I680/'Checklist Parameters'!$H$101,0),"N/A")</f>
        <v>0</v>
      </c>
      <c r="AB680" s="148" t="str">
        <f>IF('Checklist Parameters'!$H$43&lt;&gt;"",(I680*'Checklist Parameters'!$H$43)/1000,"N/A")</f>
        <v>N/A</v>
      </c>
      <c r="AC680" s="85">
        <f>IF('Checklist Parameters'!$H$16="",$X680,IF(AND('Checklist Parameters'!$H$16&lt;$X680,'Checklist Parameters'!$H$16&gt;=3),'Checklist Parameters'!$H$16,IF(AND('Checklist Parameters'!$H$16&lt;$X680,'Checklist Parameters'!$H$16&lt;3),0,$X680)))</f>
        <v>0</v>
      </c>
      <c r="AD680" s="85" t="str">
        <f>IF(AND(I680&lt;'Checklist Parameters'!$H$22,$I680&lt;&gt;0),"Y","")</f>
        <v/>
      </c>
      <c r="AE680" s="85" t="str">
        <f>IF($AD680="Y",0,IF('Checklist Parameters'!$H$25="","&lt;no limit&gt;",ROUNDDOWN((($I680-'Checklist Parameters'!$H$24)/'Checklist Parameters'!$H$25)+1,0)))</f>
        <v>&lt;no limit&gt;</v>
      </c>
      <c r="AF680" s="174">
        <f t="shared" si="65"/>
        <v>0</v>
      </c>
      <c r="AG680" s="85">
        <f t="shared" si="60"/>
        <v>0</v>
      </c>
    </row>
    <row r="681" spans="1:33" ht="15">
      <c r="A681" s="393"/>
      <c r="B681" s="393"/>
      <c r="C681" s="393"/>
      <c r="D681" s="393"/>
      <c r="E681" s="393"/>
      <c r="F681" s="393"/>
      <c r="G681" s="393"/>
      <c r="H681" s="394"/>
      <c r="I681" s="394"/>
      <c r="J681" s="394"/>
      <c r="K681" s="394"/>
      <c r="L681" s="394"/>
      <c r="M681" s="394"/>
      <c r="N681" s="313">
        <f>IF(IF(I681&lt;'Checklist Parameters'!$H$22,0,($I681-$L681))&lt;0,0,IF(I681&lt;'Checklist Parameters'!$H$22,0,($I681-$L681)))</f>
        <v>0</v>
      </c>
      <c r="O681" s="394"/>
      <c r="P681" s="395"/>
      <c r="Q681" s="316">
        <f t="shared" si="61"/>
        <v>0</v>
      </c>
      <c r="R681" s="87">
        <f t="shared" si="62"/>
        <v>0</v>
      </c>
      <c r="S681" s="87">
        <f>IF('Checklist Parameters'!$H$60&lt;0.2,0.2,'Checklist Parameters'!$H$60)</f>
        <v>0.72</v>
      </c>
      <c r="T681" s="88">
        <f>IF($O681="",IF('Checklist District ID'!$C$43="Y",MAX($R681:$S681)*$I681,SUM($R681:$S681)*$I681),IF(O681&gt;0,Q681*S681))</f>
        <v>0</v>
      </c>
      <c r="U681" s="88">
        <f>IF(Q681&gt;0,((I681-T681)*'Formula Matrix'!$E$39),0)</f>
        <v>0</v>
      </c>
      <c r="V681" s="88">
        <f t="shared" si="63"/>
        <v>0</v>
      </c>
      <c r="W681" s="88">
        <f>IF(V681&gt;0,(V681*'Checklist Parameters'!$H$35),0)</f>
        <v>0</v>
      </c>
      <c r="X681" s="85">
        <f t="shared" si="64"/>
        <v>0</v>
      </c>
      <c r="Y681" s="148">
        <f>IF('Checklist Parameters'!$H$102&lt;&gt;"",(I681/43560)*'Checklist Parameters'!$H$102,"N/A")</f>
        <v>0</v>
      </c>
      <c r="Z681" s="154" t="str">
        <f>IF('Checklist Parameters'!$H$58&lt;&gt;"",((I681*'Checklist Parameters'!$H$58)*'Checklist Parameters'!$H$35)/1000,"N/A")</f>
        <v>N/A</v>
      </c>
      <c r="AA681" s="154">
        <f>IF('Checklist Parameters'!$H$101&lt;&gt;"",IFERROR(I681/'Checklist Parameters'!$H$101,0),"N/A")</f>
        <v>0</v>
      </c>
      <c r="AB681" s="148" t="str">
        <f>IF('Checklist Parameters'!$H$43&lt;&gt;"",(I681*'Checklist Parameters'!$H$43)/1000,"N/A")</f>
        <v>N/A</v>
      </c>
      <c r="AC681" s="85">
        <f>IF('Checklist Parameters'!$H$16="",$X681,IF(AND('Checklist Parameters'!$H$16&lt;$X681,'Checklist Parameters'!$H$16&gt;=3),'Checklist Parameters'!$H$16,IF(AND('Checklist Parameters'!$H$16&lt;$X681,'Checklist Parameters'!$H$16&lt;3),0,$X681)))</f>
        <v>0</v>
      </c>
      <c r="AD681" s="85" t="str">
        <f>IF(AND(I681&lt;'Checklist Parameters'!$H$22,$I681&lt;&gt;0),"Y","")</f>
        <v/>
      </c>
      <c r="AE681" s="85" t="str">
        <f>IF($AD681="Y",0,IF('Checklist Parameters'!$H$25="","&lt;no limit&gt;",ROUNDDOWN((($I681-'Checklist Parameters'!$H$24)/'Checklist Parameters'!$H$25)+1,0)))</f>
        <v>&lt;no limit&gt;</v>
      </c>
      <c r="AF681" s="174">
        <f t="shared" si="65"/>
        <v>0</v>
      </c>
      <c r="AG681" s="85">
        <f t="shared" si="60"/>
        <v>0</v>
      </c>
    </row>
    <row r="682" spans="1:33" ht="15">
      <c r="A682" s="393"/>
      <c r="B682" s="393"/>
      <c r="C682" s="393"/>
      <c r="D682" s="393"/>
      <c r="E682" s="393"/>
      <c r="F682" s="393"/>
      <c r="G682" s="393"/>
      <c r="H682" s="394"/>
      <c r="I682" s="394"/>
      <c r="J682" s="394"/>
      <c r="K682" s="394"/>
      <c r="L682" s="394"/>
      <c r="M682" s="394"/>
      <c r="N682" s="313">
        <f>IF(IF(I682&lt;'Checklist Parameters'!$H$22,0,($I682-$L682))&lt;0,0,IF(I682&lt;'Checklist Parameters'!$H$22,0,($I682-$L682)))</f>
        <v>0</v>
      </c>
      <c r="O682" s="394"/>
      <c r="P682" s="395"/>
      <c r="Q682" s="316">
        <f t="shared" si="61"/>
        <v>0</v>
      </c>
      <c r="R682" s="87">
        <f t="shared" si="62"/>
        <v>0</v>
      </c>
      <c r="S682" s="87">
        <f>IF('Checklist Parameters'!$H$60&lt;0.2,0.2,'Checklist Parameters'!$H$60)</f>
        <v>0.72</v>
      </c>
      <c r="T682" s="88">
        <f>IF($O682="",IF('Checklist District ID'!$C$43="Y",MAX($R682:$S682)*$I682,SUM($R682:$S682)*$I682),IF(O682&gt;0,Q682*S682))</f>
        <v>0</v>
      </c>
      <c r="U682" s="88">
        <f>IF(Q682&gt;0,((I682-T682)*'Formula Matrix'!$E$39),0)</f>
        <v>0</v>
      </c>
      <c r="V682" s="88">
        <f t="shared" si="63"/>
        <v>0</v>
      </c>
      <c r="W682" s="88">
        <f>IF(V682&gt;0,(V682*'Checklist Parameters'!$H$35),0)</f>
        <v>0</v>
      </c>
      <c r="X682" s="85">
        <f t="shared" si="64"/>
        <v>0</v>
      </c>
      <c r="Y682" s="148">
        <f>IF('Checklist Parameters'!$H$102&lt;&gt;"",(I682/43560)*'Checklist Parameters'!$H$102,"N/A")</f>
        <v>0</v>
      </c>
      <c r="Z682" s="154" t="str">
        <f>IF('Checklist Parameters'!$H$58&lt;&gt;"",((I682*'Checklist Parameters'!$H$58)*'Checklist Parameters'!$H$35)/1000,"N/A")</f>
        <v>N/A</v>
      </c>
      <c r="AA682" s="154">
        <f>IF('Checklist Parameters'!$H$101&lt;&gt;"",IFERROR(I682/'Checklist Parameters'!$H$101,0),"N/A")</f>
        <v>0</v>
      </c>
      <c r="AB682" s="148" t="str">
        <f>IF('Checklist Parameters'!$H$43&lt;&gt;"",(I682*'Checklist Parameters'!$H$43)/1000,"N/A")</f>
        <v>N/A</v>
      </c>
      <c r="AC682" s="85">
        <f>IF('Checklist Parameters'!$H$16="",$X682,IF(AND('Checklist Parameters'!$H$16&lt;$X682,'Checklist Parameters'!$H$16&gt;=3),'Checklist Parameters'!$H$16,IF(AND('Checklist Parameters'!$H$16&lt;$X682,'Checklist Parameters'!$H$16&lt;3),0,$X682)))</f>
        <v>0</v>
      </c>
      <c r="AD682" s="85" t="str">
        <f>IF(AND(I682&lt;'Checklist Parameters'!$H$22,$I682&lt;&gt;0),"Y","")</f>
        <v/>
      </c>
      <c r="AE682" s="85" t="str">
        <f>IF($AD682="Y",0,IF('Checklist Parameters'!$H$25="","&lt;no limit&gt;",ROUNDDOWN((($I682-'Checklist Parameters'!$H$24)/'Checklist Parameters'!$H$25)+1,0)))</f>
        <v>&lt;no limit&gt;</v>
      </c>
      <c r="AF682" s="174">
        <f t="shared" si="65"/>
        <v>0</v>
      </c>
      <c r="AG682" s="85">
        <f t="shared" si="60"/>
        <v>0</v>
      </c>
    </row>
    <row r="683" spans="1:33" ht="15">
      <c r="A683" s="393"/>
      <c r="B683" s="393"/>
      <c r="C683" s="393"/>
      <c r="D683" s="393"/>
      <c r="E683" s="393"/>
      <c r="F683" s="393"/>
      <c r="G683" s="393"/>
      <c r="H683" s="394"/>
      <c r="I683" s="394"/>
      <c r="J683" s="394"/>
      <c r="K683" s="394"/>
      <c r="L683" s="394"/>
      <c r="M683" s="394"/>
      <c r="N683" s="313">
        <f>IF(IF(I683&lt;'Checklist Parameters'!$H$22,0,($I683-$L683))&lt;0,0,IF(I683&lt;'Checklist Parameters'!$H$22,0,($I683-$L683)))</f>
        <v>0</v>
      </c>
      <c r="O683" s="394"/>
      <c r="P683" s="395"/>
      <c r="Q683" s="316">
        <f t="shared" si="61"/>
        <v>0</v>
      </c>
      <c r="R683" s="87">
        <f t="shared" si="62"/>
        <v>0</v>
      </c>
      <c r="S683" s="87">
        <f>IF('Checklist Parameters'!$H$60&lt;0.2,0.2,'Checklist Parameters'!$H$60)</f>
        <v>0.72</v>
      </c>
      <c r="T683" s="88">
        <f>IF($O683="",IF('Checklist District ID'!$C$43="Y",MAX($R683:$S683)*$I683,SUM($R683:$S683)*$I683),IF(O683&gt;0,Q683*S683))</f>
        <v>0</v>
      </c>
      <c r="U683" s="88">
        <f>IF(Q683&gt;0,((I683-T683)*'Formula Matrix'!$E$39),0)</f>
        <v>0</v>
      </c>
      <c r="V683" s="88">
        <f t="shared" si="63"/>
        <v>0</v>
      </c>
      <c r="W683" s="88">
        <f>IF(V683&gt;0,(V683*'Checklist Parameters'!$H$35),0)</f>
        <v>0</v>
      </c>
      <c r="X683" s="85">
        <f t="shared" si="64"/>
        <v>0</v>
      </c>
      <c r="Y683" s="148">
        <f>IF('Checklist Parameters'!$H$102&lt;&gt;"",(I683/43560)*'Checklist Parameters'!$H$102,"N/A")</f>
        <v>0</v>
      </c>
      <c r="Z683" s="154" t="str">
        <f>IF('Checklist Parameters'!$H$58&lt;&gt;"",((I683*'Checklist Parameters'!$H$58)*'Checklist Parameters'!$H$35)/1000,"N/A")</f>
        <v>N/A</v>
      </c>
      <c r="AA683" s="154">
        <f>IF('Checklist Parameters'!$H$101&lt;&gt;"",IFERROR(I683/'Checklist Parameters'!$H$101,0),"N/A")</f>
        <v>0</v>
      </c>
      <c r="AB683" s="148" t="str">
        <f>IF('Checklist Parameters'!$H$43&lt;&gt;"",(I683*'Checklist Parameters'!$H$43)/1000,"N/A")</f>
        <v>N/A</v>
      </c>
      <c r="AC683" s="85">
        <f>IF('Checklist Parameters'!$H$16="",$X683,IF(AND('Checklist Parameters'!$H$16&lt;$X683,'Checklist Parameters'!$H$16&gt;=3),'Checklist Parameters'!$H$16,IF(AND('Checklist Parameters'!$H$16&lt;$X683,'Checklist Parameters'!$H$16&lt;3),0,$X683)))</f>
        <v>0</v>
      </c>
      <c r="AD683" s="85" t="str">
        <f>IF(AND(I683&lt;'Checklist Parameters'!$H$22,$I683&lt;&gt;0),"Y","")</f>
        <v/>
      </c>
      <c r="AE683" s="85" t="str">
        <f>IF($AD683="Y",0,IF('Checklist Parameters'!$H$25="","&lt;no limit&gt;",ROUNDDOWN((($I683-'Checklist Parameters'!$H$24)/'Checklist Parameters'!$H$25)+1,0)))</f>
        <v>&lt;no limit&gt;</v>
      </c>
      <c r="AF683" s="174">
        <f t="shared" si="65"/>
        <v>0</v>
      </c>
      <c r="AG683" s="85">
        <f t="shared" si="60"/>
        <v>0</v>
      </c>
    </row>
    <row r="684" spans="1:33" ht="15">
      <c r="A684" s="393"/>
      <c r="B684" s="393"/>
      <c r="C684" s="393"/>
      <c r="D684" s="393"/>
      <c r="E684" s="393"/>
      <c r="F684" s="393"/>
      <c r="G684" s="393"/>
      <c r="H684" s="394"/>
      <c r="I684" s="394"/>
      <c r="J684" s="394"/>
      <c r="K684" s="394"/>
      <c r="L684" s="394"/>
      <c r="M684" s="394"/>
      <c r="N684" s="313">
        <f>IF(IF(I684&lt;'Checklist Parameters'!$H$22,0,($I684-$L684))&lt;0,0,IF(I684&lt;'Checklist Parameters'!$H$22,0,($I684-$L684)))</f>
        <v>0</v>
      </c>
      <c r="O684" s="394"/>
      <c r="P684" s="395"/>
      <c r="Q684" s="316">
        <f t="shared" si="61"/>
        <v>0</v>
      </c>
      <c r="R684" s="87">
        <f t="shared" si="62"/>
        <v>0</v>
      </c>
      <c r="S684" s="87">
        <f>IF('Checklist Parameters'!$H$60&lt;0.2,0.2,'Checklist Parameters'!$H$60)</f>
        <v>0.72</v>
      </c>
      <c r="T684" s="88">
        <f>IF($O684="",IF('Checklist District ID'!$C$43="Y",MAX($R684:$S684)*$I684,SUM($R684:$S684)*$I684),IF(O684&gt;0,Q684*S684))</f>
        <v>0</v>
      </c>
      <c r="U684" s="88">
        <f>IF(Q684&gt;0,((I684-T684)*'Formula Matrix'!$E$39),0)</f>
        <v>0</v>
      </c>
      <c r="V684" s="88">
        <f t="shared" si="63"/>
        <v>0</v>
      </c>
      <c r="W684" s="88">
        <f>IF(V684&gt;0,(V684*'Checklist Parameters'!$H$35),0)</f>
        <v>0</v>
      </c>
      <c r="X684" s="85">
        <f t="shared" si="64"/>
        <v>0</v>
      </c>
      <c r="Y684" s="148">
        <f>IF('Checklist Parameters'!$H$102&lt;&gt;"",(I684/43560)*'Checklist Parameters'!$H$102,"N/A")</f>
        <v>0</v>
      </c>
      <c r="Z684" s="154" t="str">
        <f>IF('Checklist Parameters'!$H$58&lt;&gt;"",((I684*'Checklist Parameters'!$H$58)*'Checklist Parameters'!$H$35)/1000,"N/A")</f>
        <v>N/A</v>
      </c>
      <c r="AA684" s="154">
        <f>IF('Checklist Parameters'!$H$101&lt;&gt;"",IFERROR(I684/'Checklist Parameters'!$H$101,0),"N/A")</f>
        <v>0</v>
      </c>
      <c r="AB684" s="148" t="str">
        <f>IF('Checklist Parameters'!$H$43&lt;&gt;"",(I684*'Checklist Parameters'!$H$43)/1000,"N/A")</f>
        <v>N/A</v>
      </c>
      <c r="AC684" s="85">
        <f>IF('Checklist Parameters'!$H$16="",$X684,IF(AND('Checklist Parameters'!$H$16&lt;$X684,'Checklist Parameters'!$H$16&gt;=3),'Checklist Parameters'!$H$16,IF(AND('Checklist Parameters'!$H$16&lt;$X684,'Checklist Parameters'!$H$16&lt;3),0,$X684)))</f>
        <v>0</v>
      </c>
      <c r="AD684" s="85" t="str">
        <f>IF(AND(I684&lt;'Checklist Parameters'!$H$22,$I684&lt;&gt;0),"Y","")</f>
        <v/>
      </c>
      <c r="AE684" s="85" t="str">
        <f>IF($AD684="Y",0,IF('Checklist Parameters'!$H$25="","&lt;no limit&gt;",ROUNDDOWN((($I684-'Checklist Parameters'!$H$24)/'Checklist Parameters'!$H$25)+1,0)))</f>
        <v>&lt;no limit&gt;</v>
      </c>
      <c r="AF684" s="174">
        <f t="shared" si="65"/>
        <v>0</v>
      </c>
      <c r="AG684" s="85">
        <f t="shared" si="60"/>
        <v>0</v>
      </c>
    </row>
    <row r="685" spans="1:33" ht="15">
      <c r="A685" s="393"/>
      <c r="B685" s="393"/>
      <c r="C685" s="393"/>
      <c r="D685" s="393"/>
      <c r="E685" s="393"/>
      <c r="F685" s="393"/>
      <c r="G685" s="393"/>
      <c r="H685" s="394"/>
      <c r="I685" s="394"/>
      <c r="J685" s="394"/>
      <c r="K685" s="394"/>
      <c r="L685" s="394"/>
      <c r="M685" s="394"/>
      <c r="N685" s="313">
        <f>IF(IF(I685&lt;'Checklist Parameters'!$H$22,0,($I685-$L685))&lt;0,0,IF(I685&lt;'Checklist Parameters'!$H$22,0,($I685-$L685)))</f>
        <v>0</v>
      </c>
      <c r="O685" s="394"/>
      <c r="P685" s="395"/>
      <c r="Q685" s="316">
        <f t="shared" si="61"/>
        <v>0</v>
      </c>
      <c r="R685" s="87">
        <f t="shared" si="62"/>
        <v>0</v>
      </c>
      <c r="S685" s="87">
        <f>IF('Checklist Parameters'!$H$60&lt;0.2,0.2,'Checklist Parameters'!$H$60)</f>
        <v>0.72</v>
      </c>
      <c r="T685" s="88">
        <f>IF($O685="",IF('Checklist District ID'!$C$43="Y",MAX($R685:$S685)*$I685,SUM($R685:$S685)*$I685),IF(O685&gt;0,Q685*S685))</f>
        <v>0</v>
      </c>
      <c r="U685" s="88">
        <f>IF(Q685&gt;0,((I685-T685)*'Formula Matrix'!$E$39),0)</f>
        <v>0</v>
      </c>
      <c r="V685" s="88">
        <f t="shared" si="63"/>
        <v>0</v>
      </c>
      <c r="W685" s="88">
        <f>IF(V685&gt;0,(V685*'Checklist Parameters'!$H$35),0)</f>
        <v>0</v>
      </c>
      <c r="X685" s="85">
        <f t="shared" si="64"/>
        <v>0</v>
      </c>
      <c r="Y685" s="148">
        <f>IF('Checklist Parameters'!$H$102&lt;&gt;"",(I685/43560)*'Checklist Parameters'!$H$102,"N/A")</f>
        <v>0</v>
      </c>
      <c r="Z685" s="154" t="str">
        <f>IF('Checklist Parameters'!$H$58&lt;&gt;"",((I685*'Checklist Parameters'!$H$58)*'Checklist Parameters'!$H$35)/1000,"N/A")</f>
        <v>N/A</v>
      </c>
      <c r="AA685" s="154">
        <f>IF('Checklist Parameters'!$H$101&lt;&gt;"",IFERROR(I685/'Checklist Parameters'!$H$101,0),"N/A")</f>
        <v>0</v>
      </c>
      <c r="AB685" s="148" t="str">
        <f>IF('Checklist Parameters'!$H$43&lt;&gt;"",(I685*'Checklist Parameters'!$H$43)/1000,"N/A")</f>
        <v>N/A</v>
      </c>
      <c r="AC685" s="85">
        <f>IF('Checklist Parameters'!$H$16="",$X685,IF(AND('Checklist Parameters'!$H$16&lt;$X685,'Checklist Parameters'!$H$16&gt;=3),'Checklist Parameters'!$H$16,IF(AND('Checklist Parameters'!$H$16&lt;$X685,'Checklist Parameters'!$H$16&lt;3),0,$X685)))</f>
        <v>0</v>
      </c>
      <c r="AD685" s="85" t="str">
        <f>IF(AND(I685&lt;'Checklist Parameters'!$H$22,$I685&lt;&gt;0),"Y","")</f>
        <v/>
      </c>
      <c r="AE685" s="85" t="str">
        <f>IF($AD685="Y",0,IF('Checklist Parameters'!$H$25="","&lt;no limit&gt;",ROUNDDOWN((($I685-'Checklist Parameters'!$H$24)/'Checklist Parameters'!$H$25)+1,0)))</f>
        <v>&lt;no limit&gt;</v>
      </c>
      <c r="AF685" s="174">
        <f t="shared" si="65"/>
        <v>0</v>
      </c>
      <c r="AG685" s="85">
        <f t="shared" si="60"/>
        <v>0</v>
      </c>
    </row>
    <row r="686" spans="1:33" ht="15">
      <c r="A686" s="393"/>
      <c r="B686" s="393"/>
      <c r="C686" s="393"/>
      <c r="D686" s="393"/>
      <c r="E686" s="393"/>
      <c r="F686" s="393"/>
      <c r="G686" s="393"/>
      <c r="H686" s="394"/>
      <c r="I686" s="394"/>
      <c r="J686" s="394"/>
      <c r="K686" s="394"/>
      <c r="L686" s="394"/>
      <c r="M686" s="394"/>
      <c r="N686" s="313">
        <f>IF(IF(I686&lt;'Checklist Parameters'!$H$22,0,($I686-$L686))&lt;0,0,IF(I686&lt;'Checklist Parameters'!$H$22,0,($I686-$L686)))</f>
        <v>0</v>
      </c>
      <c r="O686" s="394"/>
      <c r="P686" s="395"/>
      <c r="Q686" s="316">
        <f t="shared" si="61"/>
        <v>0</v>
      </c>
      <c r="R686" s="87">
        <f t="shared" si="62"/>
        <v>0</v>
      </c>
      <c r="S686" s="87">
        <f>IF('Checklist Parameters'!$H$60&lt;0.2,0.2,'Checklist Parameters'!$H$60)</f>
        <v>0.72</v>
      </c>
      <c r="T686" s="88">
        <f>IF($O686="",IF('Checklist District ID'!$C$43="Y",MAX($R686:$S686)*$I686,SUM($R686:$S686)*$I686),IF(O686&gt;0,Q686*S686))</f>
        <v>0</v>
      </c>
      <c r="U686" s="88">
        <f>IF(Q686&gt;0,((I686-T686)*'Formula Matrix'!$E$39),0)</f>
        <v>0</v>
      </c>
      <c r="V686" s="88">
        <f t="shared" si="63"/>
        <v>0</v>
      </c>
      <c r="W686" s="88">
        <f>IF(V686&gt;0,(V686*'Checklist Parameters'!$H$35),0)</f>
        <v>0</v>
      </c>
      <c r="X686" s="85">
        <f t="shared" si="64"/>
        <v>0</v>
      </c>
      <c r="Y686" s="148">
        <f>IF('Checklist Parameters'!$H$102&lt;&gt;"",(I686/43560)*'Checklist Parameters'!$H$102,"N/A")</f>
        <v>0</v>
      </c>
      <c r="Z686" s="154" t="str">
        <f>IF('Checklist Parameters'!$H$58&lt;&gt;"",((I686*'Checklist Parameters'!$H$58)*'Checklist Parameters'!$H$35)/1000,"N/A")</f>
        <v>N/A</v>
      </c>
      <c r="AA686" s="154">
        <f>IF('Checklist Parameters'!$H$101&lt;&gt;"",IFERROR(I686/'Checklist Parameters'!$H$101,0),"N/A")</f>
        <v>0</v>
      </c>
      <c r="AB686" s="148" t="str">
        <f>IF('Checklist Parameters'!$H$43&lt;&gt;"",(I686*'Checklist Parameters'!$H$43)/1000,"N/A")</f>
        <v>N/A</v>
      </c>
      <c r="AC686" s="85">
        <f>IF('Checklist Parameters'!$H$16="",$X686,IF(AND('Checklist Parameters'!$H$16&lt;$X686,'Checklist Parameters'!$H$16&gt;=3),'Checklist Parameters'!$H$16,IF(AND('Checklist Parameters'!$H$16&lt;$X686,'Checklist Parameters'!$H$16&lt;3),0,$X686)))</f>
        <v>0</v>
      </c>
      <c r="AD686" s="85" t="str">
        <f>IF(AND(I686&lt;'Checklist Parameters'!$H$22,$I686&lt;&gt;0),"Y","")</f>
        <v/>
      </c>
      <c r="AE686" s="85" t="str">
        <f>IF($AD686="Y",0,IF('Checklist Parameters'!$H$25="","&lt;no limit&gt;",ROUNDDOWN((($I686-'Checklist Parameters'!$H$24)/'Checklist Parameters'!$H$25)+1,0)))</f>
        <v>&lt;no limit&gt;</v>
      </c>
      <c r="AF686" s="174">
        <f t="shared" si="65"/>
        <v>0</v>
      </c>
      <c r="AG686" s="85">
        <f t="shared" si="60"/>
        <v>0</v>
      </c>
    </row>
    <row r="687" spans="1:33" ht="15">
      <c r="A687" s="393"/>
      <c r="B687" s="393"/>
      <c r="C687" s="393"/>
      <c r="D687" s="393"/>
      <c r="E687" s="393"/>
      <c r="F687" s="393"/>
      <c r="G687" s="393"/>
      <c r="H687" s="394"/>
      <c r="I687" s="394"/>
      <c r="J687" s="394"/>
      <c r="K687" s="394"/>
      <c r="L687" s="394"/>
      <c r="M687" s="394"/>
      <c r="N687" s="313">
        <f>IF(IF(I687&lt;'Checklist Parameters'!$H$22,0,($I687-$L687))&lt;0,0,IF(I687&lt;'Checklist Parameters'!$H$22,0,($I687-$L687)))</f>
        <v>0</v>
      </c>
      <c r="O687" s="394"/>
      <c r="P687" s="395"/>
      <c r="Q687" s="316">
        <f t="shared" si="61"/>
        <v>0</v>
      </c>
      <c r="R687" s="87">
        <f t="shared" si="62"/>
        <v>0</v>
      </c>
      <c r="S687" s="87">
        <f>IF('Checklist Parameters'!$H$60&lt;0.2,0.2,'Checklist Parameters'!$H$60)</f>
        <v>0.72</v>
      </c>
      <c r="T687" s="88">
        <f>IF($O687="",IF('Checklist District ID'!$C$43="Y",MAX($R687:$S687)*$I687,SUM($R687:$S687)*$I687),IF(O687&gt;0,Q687*S687))</f>
        <v>0</v>
      </c>
      <c r="U687" s="88">
        <f>IF(Q687&gt;0,((I687-T687)*'Formula Matrix'!$E$39),0)</f>
        <v>0</v>
      </c>
      <c r="V687" s="88">
        <f t="shared" si="63"/>
        <v>0</v>
      </c>
      <c r="W687" s="88">
        <f>IF(V687&gt;0,(V687*'Checklist Parameters'!$H$35),0)</f>
        <v>0</v>
      </c>
      <c r="X687" s="85">
        <f t="shared" si="64"/>
        <v>0</v>
      </c>
      <c r="Y687" s="148">
        <f>IF('Checklist Parameters'!$H$102&lt;&gt;"",(I687/43560)*'Checklist Parameters'!$H$102,"N/A")</f>
        <v>0</v>
      </c>
      <c r="Z687" s="154" t="str">
        <f>IF('Checklist Parameters'!$H$58&lt;&gt;"",((I687*'Checklist Parameters'!$H$58)*'Checklist Parameters'!$H$35)/1000,"N/A")</f>
        <v>N/A</v>
      </c>
      <c r="AA687" s="154">
        <f>IF('Checklist Parameters'!$H$101&lt;&gt;"",IFERROR(I687/'Checklist Parameters'!$H$101,0),"N/A")</f>
        <v>0</v>
      </c>
      <c r="AB687" s="148" t="str">
        <f>IF('Checklist Parameters'!$H$43&lt;&gt;"",(I687*'Checklist Parameters'!$H$43)/1000,"N/A")</f>
        <v>N/A</v>
      </c>
      <c r="AC687" s="85">
        <f>IF('Checklist Parameters'!$H$16="",$X687,IF(AND('Checklist Parameters'!$H$16&lt;$X687,'Checklist Parameters'!$H$16&gt;=3),'Checklist Parameters'!$H$16,IF(AND('Checklist Parameters'!$H$16&lt;$X687,'Checklist Parameters'!$H$16&lt;3),0,$X687)))</f>
        <v>0</v>
      </c>
      <c r="AD687" s="85" t="str">
        <f>IF(AND(I687&lt;'Checklist Parameters'!$H$22,$I687&lt;&gt;0),"Y","")</f>
        <v/>
      </c>
      <c r="AE687" s="85" t="str">
        <f>IF($AD687="Y",0,IF('Checklist Parameters'!$H$25="","&lt;no limit&gt;",ROUNDDOWN((($I687-'Checklist Parameters'!$H$24)/'Checklist Parameters'!$H$25)+1,0)))</f>
        <v>&lt;no limit&gt;</v>
      </c>
      <c r="AF687" s="174">
        <f t="shared" si="65"/>
        <v>0</v>
      </c>
      <c r="AG687" s="85">
        <f t="shared" si="60"/>
        <v>0</v>
      </c>
    </row>
    <row r="688" spans="1:33" ht="15">
      <c r="A688" s="393"/>
      <c r="B688" s="393"/>
      <c r="C688" s="393"/>
      <c r="D688" s="393"/>
      <c r="E688" s="393"/>
      <c r="F688" s="393"/>
      <c r="G688" s="393"/>
      <c r="H688" s="394"/>
      <c r="I688" s="394"/>
      <c r="J688" s="394"/>
      <c r="K688" s="394"/>
      <c r="L688" s="394"/>
      <c r="M688" s="394"/>
      <c r="N688" s="313">
        <f>IF(IF(I688&lt;'Checklist Parameters'!$H$22,0,($I688-$L688))&lt;0,0,IF(I688&lt;'Checklist Parameters'!$H$22,0,($I688-$L688)))</f>
        <v>0</v>
      </c>
      <c r="O688" s="394"/>
      <c r="P688" s="395"/>
      <c r="Q688" s="316">
        <f t="shared" si="61"/>
        <v>0</v>
      </c>
      <c r="R688" s="87">
        <f t="shared" si="62"/>
        <v>0</v>
      </c>
      <c r="S688" s="87">
        <f>IF('Checklist Parameters'!$H$60&lt;0.2,0.2,'Checklist Parameters'!$H$60)</f>
        <v>0.72</v>
      </c>
      <c r="T688" s="88">
        <f>IF($O688="",IF('Checklist District ID'!$C$43="Y",MAX($R688:$S688)*$I688,SUM($R688:$S688)*$I688),IF(O688&gt;0,Q688*S688))</f>
        <v>0</v>
      </c>
      <c r="U688" s="88">
        <f>IF(Q688&gt;0,((I688-T688)*'Formula Matrix'!$E$39),0)</f>
        <v>0</v>
      </c>
      <c r="V688" s="88">
        <f t="shared" si="63"/>
        <v>0</v>
      </c>
      <c r="W688" s="88">
        <f>IF(V688&gt;0,(V688*'Checklist Parameters'!$H$35),0)</f>
        <v>0</v>
      </c>
      <c r="X688" s="85">
        <f t="shared" si="64"/>
        <v>0</v>
      </c>
      <c r="Y688" s="148">
        <f>IF('Checklist Parameters'!$H$102&lt;&gt;"",(I688/43560)*'Checklist Parameters'!$H$102,"N/A")</f>
        <v>0</v>
      </c>
      <c r="Z688" s="154" t="str">
        <f>IF('Checklist Parameters'!$H$58&lt;&gt;"",((I688*'Checklist Parameters'!$H$58)*'Checklist Parameters'!$H$35)/1000,"N/A")</f>
        <v>N/A</v>
      </c>
      <c r="AA688" s="154">
        <f>IF('Checklist Parameters'!$H$101&lt;&gt;"",IFERROR(I688/'Checklist Parameters'!$H$101,0),"N/A")</f>
        <v>0</v>
      </c>
      <c r="AB688" s="148" t="str">
        <f>IF('Checklist Parameters'!$H$43&lt;&gt;"",(I688*'Checklist Parameters'!$H$43)/1000,"N/A")</f>
        <v>N/A</v>
      </c>
      <c r="AC688" s="85">
        <f>IF('Checklist Parameters'!$H$16="",$X688,IF(AND('Checklist Parameters'!$H$16&lt;$X688,'Checklist Parameters'!$H$16&gt;=3),'Checklist Parameters'!$H$16,IF(AND('Checklist Parameters'!$H$16&lt;$X688,'Checklist Parameters'!$H$16&lt;3),0,$X688)))</f>
        <v>0</v>
      </c>
      <c r="AD688" s="85" t="str">
        <f>IF(AND(I688&lt;'Checklist Parameters'!$H$22,$I688&lt;&gt;0),"Y","")</f>
        <v/>
      </c>
      <c r="AE688" s="85" t="str">
        <f>IF($AD688="Y",0,IF('Checklist Parameters'!$H$25="","&lt;no limit&gt;",ROUNDDOWN((($I688-'Checklist Parameters'!$H$24)/'Checklist Parameters'!$H$25)+1,0)))</f>
        <v>&lt;no limit&gt;</v>
      </c>
      <c r="AF688" s="174">
        <f t="shared" si="65"/>
        <v>0</v>
      </c>
      <c r="AG688" s="85">
        <f t="shared" si="60"/>
        <v>0</v>
      </c>
    </row>
    <row r="689" spans="1:33" ht="15">
      <c r="A689" s="393"/>
      <c r="B689" s="393"/>
      <c r="C689" s="393"/>
      <c r="D689" s="393"/>
      <c r="E689" s="393"/>
      <c r="F689" s="393"/>
      <c r="G689" s="393"/>
      <c r="H689" s="394"/>
      <c r="I689" s="394"/>
      <c r="J689" s="394"/>
      <c r="K689" s="394"/>
      <c r="L689" s="394"/>
      <c r="M689" s="394"/>
      <c r="N689" s="313">
        <f>IF(IF(I689&lt;'Checklist Parameters'!$H$22,0,($I689-$L689))&lt;0,0,IF(I689&lt;'Checklist Parameters'!$H$22,0,($I689-$L689)))</f>
        <v>0</v>
      </c>
      <c r="O689" s="394"/>
      <c r="P689" s="395"/>
      <c r="Q689" s="316">
        <f t="shared" si="61"/>
        <v>0</v>
      </c>
      <c r="R689" s="87">
        <f t="shared" si="62"/>
        <v>0</v>
      </c>
      <c r="S689" s="87">
        <f>IF('Checklist Parameters'!$H$60&lt;0.2,0.2,'Checklist Parameters'!$H$60)</f>
        <v>0.72</v>
      </c>
      <c r="T689" s="88">
        <f>IF($O689="",IF('Checklist District ID'!$C$43="Y",MAX($R689:$S689)*$I689,SUM($R689:$S689)*$I689),IF(O689&gt;0,Q689*S689))</f>
        <v>0</v>
      </c>
      <c r="U689" s="88">
        <f>IF(Q689&gt;0,((I689-T689)*'Formula Matrix'!$E$39),0)</f>
        <v>0</v>
      </c>
      <c r="V689" s="88">
        <f t="shared" si="63"/>
        <v>0</v>
      </c>
      <c r="W689" s="88">
        <f>IF(V689&gt;0,(V689*'Checklist Parameters'!$H$35),0)</f>
        <v>0</v>
      </c>
      <c r="X689" s="85">
        <f t="shared" si="64"/>
        <v>0</v>
      </c>
      <c r="Y689" s="148">
        <f>IF('Checklist Parameters'!$H$102&lt;&gt;"",(I689/43560)*'Checklist Parameters'!$H$102,"N/A")</f>
        <v>0</v>
      </c>
      <c r="Z689" s="154" t="str">
        <f>IF('Checklist Parameters'!$H$58&lt;&gt;"",((I689*'Checklist Parameters'!$H$58)*'Checklist Parameters'!$H$35)/1000,"N/A")</f>
        <v>N/A</v>
      </c>
      <c r="AA689" s="154">
        <f>IF('Checklist Parameters'!$H$101&lt;&gt;"",IFERROR(I689/'Checklist Parameters'!$H$101,0),"N/A")</f>
        <v>0</v>
      </c>
      <c r="AB689" s="148" t="str">
        <f>IF('Checklist Parameters'!$H$43&lt;&gt;"",(I689*'Checklist Parameters'!$H$43)/1000,"N/A")</f>
        <v>N/A</v>
      </c>
      <c r="AC689" s="85">
        <f>IF('Checklist Parameters'!$H$16="",$X689,IF(AND('Checklist Parameters'!$H$16&lt;$X689,'Checklist Parameters'!$H$16&gt;=3),'Checklist Parameters'!$H$16,IF(AND('Checklist Parameters'!$H$16&lt;$X689,'Checklist Parameters'!$H$16&lt;3),0,$X689)))</f>
        <v>0</v>
      </c>
      <c r="AD689" s="85" t="str">
        <f>IF(AND(I689&lt;'Checklist Parameters'!$H$22,$I689&lt;&gt;0),"Y","")</f>
        <v/>
      </c>
      <c r="AE689" s="85" t="str">
        <f>IF($AD689="Y",0,IF('Checklist Parameters'!$H$25="","&lt;no limit&gt;",ROUNDDOWN((($I689-'Checklist Parameters'!$H$24)/'Checklist Parameters'!$H$25)+1,0)))</f>
        <v>&lt;no limit&gt;</v>
      </c>
      <c r="AF689" s="174">
        <f t="shared" si="65"/>
        <v>0</v>
      </c>
      <c r="AG689" s="85">
        <f t="shared" si="60"/>
        <v>0</v>
      </c>
    </row>
    <row r="690" spans="1:33" ht="15">
      <c r="A690" s="393"/>
      <c r="B690" s="393"/>
      <c r="C690" s="393"/>
      <c r="D690" s="393"/>
      <c r="E690" s="393"/>
      <c r="F690" s="393"/>
      <c r="G690" s="393"/>
      <c r="H690" s="394"/>
      <c r="I690" s="394"/>
      <c r="J690" s="394"/>
      <c r="K690" s="394"/>
      <c r="L690" s="394"/>
      <c r="M690" s="394"/>
      <c r="N690" s="313">
        <f>IF(IF(I690&lt;'Checklist Parameters'!$H$22,0,($I690-$L690))&lt;0,0,IF(I690&lt;'Checklist Parameters'!$H$22,0,($I690-$L690)))</f>
        <v>0</v>
      </c>
      <c r="O690" s="394"/>
      <c r="P690" s="395"/>
      <c r="Q690" s="316">
        <f t="shared" si="61"/>
        <v>0</v>
      </c>
      <c r="R690" s="87">
        <f t="shared" si="62"/>
        <v>0</v>
      </c>
      <c r="S690" s="87">
        <f>IF('Checklist Parameters'!$H$60&lt;0.2,0.2,'Checklist Parameters'!$H$60)</f>
        <v>0.72</v>
      </c>
      <c r="T690" s="88">
        <f>IF($O690="",IF('Checklist District ID'!$C$43="Y",MAX($R690:$S690)*$I690,SUM($R690:$S690)*$I690),IF(O690&gt;0,Q690*S690))</f>
        <v>0</v>
      </c>
      <c r="U690" s="88">
        <f>IF(Q690&gt;0,((I690-T690)*'Formula Matrix'!$E$39),0)</f>
        <v>0</v>
      </c>
      <c r="V690" s="88">
        <f t="shared" si="63"/>
        <v>0</v>
      </c>
      <c r="W690" s="88">
        <f>IF(V690&gt;0,(V690*'Checklist Parameters'!$H$35),0)</f>
        <v>0</v>
      </c>
      <c r="X690" s="85">
        <f t="shared" si="64"/>
        <v>0</v>
      </c>
      <c r="Y690" s="148">
        <f>IF('Checklist Parameters'!$H$102&lt;&gt;"",(I690/43560)*'Checklist Parameters'!$H$102,"N/A")</f>
        <v>0</v>
      </c>
      <c r="Z690" s="154" t="str">
        <f>IF('Checklist Parameters'!$H$58&lt;&gt;"",((I690*'Checklist Parameters'!$H$58)*'Checklist Parameters'!$H$35)/1000,"N/A")</f>
        <v>N/A</v>
      </c>
      <c r="AA690" s="154">
        <f>IF('Checklist Parameters'!$H$101&lt;&gt;"",IFERROR(I690/'Checklist Parameters'!$H$101,0),"N/A")</f>
        <v>0</v>
      </c>
      <c r="AB690" s="148" t="str">
        <f>IF('Checklist Parameters'!$H$43&lt;&gt;"",(I690*'Checklist Parameters'!$H$43)/1000,"N/A")</f>
        <v>N/A</v>
      </c>
      <c r="AC690" s="85">
        <f>IF('Checklist Parameters'!$H$16="",$X690,IF(AND('Checklist Parameters'!$H$16&lt;$X690,'Checklist Parameters'!$H$16&gt;=3),'Checklist Parameters'!$H$16,IF(AND('Checklist Parameters'!$H$16&lt;$X690,'Checklist Parameters'!$H$16&lt;3),0,$X690)))</f>
        <v>0</v>
      </c>
      <c r="AD690" s="85" t="str">
        <f>IF(AND(I690&lt;'Checklist Parameters'!$H$22,$I690&lt;&gt;0),"Y","")</f>
        <v/>
      </c>
      <c r="AE690" s="85" t="str">
        <f>IF($AD690="Y",0,IF('Checklist Parameters'!$H$25="","&lt;no limit&gt;",ROUNDDOWN((($I690-'Checklist Parameters'!$H$24)/'Checklist Parameters'!$H$25)+1,0)))</f>
        <v>&lt;no limit&gt;</v>
      </c>
      <c r="AF690" s="174">
        <f t="shared" si="65"/>
        <v>0</v>
      </c>
      <c r="AG690" s="85">
        <f t="shared" si="60"/>
        <v>0</v>
      </c>
    </row>
    <row r="691" spans="1:33" ht="15">
      <c r="A691" s="393"/>
      <c r="B691" s="393"/>
      <c r="C691" s="393"/>
      <c r="D691" s="393"/>
      <c r="E691" s="393"/>
      <c r="F691" s="393"/>
      <c r="G691" s="393"/>
      <c r="H691" s="394"/>
      <c r="I691" s="394"/>
      <c r="J691" s="394"/>
      <c r="K691" s="394"/>
      <c r="L691" s="394"/>
      <c r="M691" s="394"/>
      <c r="N691" s="313">
        <f>IF(IF(I691&lt;'Checklist Parameters'!$H$22,0,($I691-$L691))&lt;0,0,IF(I691&lt;'Checklist Parameters'!$H$22,0,($I691-$L691)))</f>
        <v>0</v>
      </c>
      <c r="O691" s="394"/>
      <c r="P691" s="395"/>
      <c r="Q691" s="316">
        <f t="shared" si="61"/>
        <v>0</v>
      </c>
      <c r="R691" s="87">
        <f t="shared" si="62"/>
        <v>0</v>
      </c>
      <c r="S691" s="87">
        <f>IF('Checklist Parameters'!$H$60&lt;0.2,0.2,'Checklist Parameters'!$H$60)</f>
        <v>0.72</v>
      </c>
      <c r="T691" s="88">
        <f>IF($O691="",IF('Checklist District ID'!$C$43="Y",MAX($R691:$S691)*$I691,SUM($R691:$S691)*$I691),IF(O691&gt;0,Q691*S691))</f>
        <v>0</v>
      </c>
      <c r="U691" s="88">
        <f>IF(Q691&gt;0,((I691-T691)*'Formula Matrix'!$E$39),0)</f>
        <v>0</v>
      </c>
      <c r="V691" s="88">
        <f t="shared" si="63"/>
        <v>0</v>
      </c>
      <c r="W691" s="88">
        <f>IF(V691&gt;0,(V691*'Checklist Parameters'!$H$35),0)</f>
        <v>0</v>
      </c>
      <c r="X691" s="85">
        <f t="shared" si="64"/>
        <v>0</v>
      </c>
      <c r="Y691" s="148">
        <f>IF('Checklist Parameters'!$H$102&lt;&gt;"",(I691/43560)*'Checklist Parameters'!$H$102,"N/A")</f>
        <v>0</v>
      </c>
      <c r="Z691" s="154" t="str">
        <f>IF('Checklist Parameters'!$H$58&lt;&gt;"",((I691*'Checklist Parameters'!$H$58)*'Checklist Parameters'!$H$35)/1000,"N/A")</f>
        <v>N/A</v>
      </c>
      <c r="AA691" s="154">
        <f>IF('Checklist Parameters'!$H$101&lt;&gt;"",IFERROR(I691/'Checklist Parameters'!$H$101,0),"N/A")</f>
        <v>0</v>
      </c>
      <c r="AB691" s="148" t="str">
        <f>IF('Checklist Parameters'!$H$43&lt;&gt;"",(I691*'Checklist Parameters'!$H$43)/1000,"N/A")</f>
        <v>N/A</v>
      </c>
      <c r="AC691" s="85">
        <f>IF('Checklist Parameters'!$H$16="",$X691,IF(AND('Checklist Parameters'!$H$16&lt;$X691,'Checklist Parameters'!$H$16&gt;=3),'Checklist Parameters'!$H$16,IF(AND('Checklist Parameters'!$H$16&lt;$X691,'Checklist Parameters'!$H$16&lt;3),0,$X691)))</f>
        <v>0</v>
      </c>
      <c r="AD691" s="85" t="str">
        <f>IF(AND(I691&lt;'Checklist Parameters'!$H$22,$I691&lt;&gt;0),"Y","")</f>
        <v/>
      </c>
      <c r="AE691" s="85" t="str">
        <f>IF($AD691="Y",0,IF('Checklist Parameters'!$H$25="","&lt;no limit&gt;",ROUNDDOWN((($I691-'Checklist Parameters'!$H$24)/'Checklist Parameters'!$H$25)+1,0)))</f>
        <v>&lt;no limit&gt;</v>
      </c>
      <c r="AF691" s="174">
        <f t="shared" si="65"/>
        <v>0</v>
      </c>
      <c r="AG691" s="85">
        <f t="shared" si="60"/>
        <v>0</v>
      </c>
    </row>
    <row r="692" spans="1:33" ht="15">
      <c r="A692" s="393"/>
      <c r="B692" s="393"/>
      <c r="C692" s="393"/>
      <c r="D692" s="393"/>
      <c r="E692" s="393"/>
      <c r="F692" s="393"/>
      <c r="G692" s="393"/>
      <c r="H692" s="394"/>
      <c r="I692" s="394"/>
      <c r="J692" s="394"/>
      <c r="K692" s="394"/>
      <c r="L692" s="394"/>
      <c r="M692" s="394"/>
      <c r="N692" s="313">
        <f>IF(IF(I692&lt;'Checklist Parameters'!$H$22,0,($I692-$L692))&lt;0,0,IF(I692&lt;'Checklist Parameters'!$H$22,0,($I692-$L692)))</f>
        <v>0</v>
      </c>
      <c r="O692" s="394"/>
      <c r="P692" s="395"/>
      <c r="Q692" s="316">
        <f t="shared" si="61"/>
        <v>0</v>
      </c>
      <c r="R692" s="87">
        <f t="shared" si="62"/>
        <v>0</v>
      </c>
      <c r="S692" s="87">
        <f>IF('Checklist Parameters'!$H$60&lt;0.2,0.2,'Checklist Parameters'!$H$60)</f>
        <v>0.72</v>
      </c>
      <c r="T692" s="88">
        <f>IF($O692="",IF('Checklist District ID'!$C$43="Y",MAX($R692:$S692)*$I692,SUM($R692:$S692)*$I692),IF(O692&gt;0,Q692*S692))</f>
        <v>0</v>
      </c>
      <c r="U692" s="88">
        <f>IF(Q692&gt;0,((I692-T692)*'Formula Matrix'!$E$39),0)</f>
        <v>0</v>
      </c>
      <c r="V692" s="88">
        <f t="shared" si="63"/>
        <v>0</v>
      </c>
      <c r="W692" s="88">
        <f>IF(V692&gt;0,(V692*'Checklist Parameters'!$H$35),0)</f>
        <v>0</v>
      </c>
      <c r="X692" s="85">
        <f t="shared" si="64"/>
        <v>0</v>
      </c>
      <c r="Y692" s="148">
        <f>IF('Checklist Parameters'!$H$102&lt;&gt;"",(I692/43560)*'Checklist Parameters'!$H$102,"N/A")</f>
        <v>0</v>
      </c>
      <c r="Z692" s="154" t="str">
        <f>IF('Checklist Parameters'!$H$58&lt;&gt;"",((I692*'Checklist Parameters'!$H$58)*'Checklist Parameters'!$H$35)/1000,"N/A")</f>
        <v>N/A</v>
      </c>
      <c r="AA692" s="154">
        <f>IF('Checklist Parameters'!$H$101&lt;&gt;"",IFERROR(I692/'Checklist Parameters'!$H$101,0),"N/A")</f>
        <v>0</v>
      </c>
      <c r="AB692" s="148" t="str">
        <f>IF('Checklist Parameters'!$H$43&lt;&gt;"",(I692*'Checklist Parameters'!$H$43)/1000,"N/A")</f>
        <v>N/A</v>
      </c>
      <c r="AC692" s="85">
        <f>IF('Checklist Parameters'!$H$16="",$X692,IF(AND('Checklist Parameters'!$H$16&lt;$X692,'Checklist Parameters'!$H$16&gt;=3),'Checklist Parameters'!$H$16,IF(AND('Checklist Parameters'!$H$16&lt;$X692,'Checklist Parameters'!$H$16&lt;3),0,$X692)))</f>
        <v>0</v>
      </c>
      <c r="AD692" s="85" t="str">
        <f>IF(AND(I692&lt;'Checklist Parameters'!$H$22,$I692&lt;&gt;0),"Y","")</f>
        <v/>
      </c>
      <c r="AE692" s="85" t="str">
        <f>IF($AD692="Y",0,IF('Checklist Parameters'!$H$25="","&lt;no limit&gt;",ROUNDDOWN((($I692-'Checklist Parameters'!$H$24)/'Checklist Parameters'!$H$25)+1,0)))</f>
        <v>&lt;no limit&gt;</v>
      </c>
      <c r="AF692" s="174">
        <f t="shared" si="65"/>
        <v>0</v>
      </c>
      <c r="AG692" s="85">
        <f t="shared" si="60"/>
        <v>0</v>
      </c>
    </row>
    <row r="693" spans="1:33" ht="15">
      <c r="A693" s="393"/>
      <c r="B693" s="393"/>
      <c r="C693" s="393"/>
      <c r="D693" s="393"/>
      <c r="E693" s="393"/>
      <c r="F693" s="393"/>
      <c r="G693" s="393"/>
      <c r="H693" s="394"/>
      <c r="I693" s="394"/>
      <c r="J693" s="394"/>
      <c r="K693" s="394"/>
      <c r="L693" s="394"/>
      <c r="M693" s="394"/>
      <c r="N693" s="313">
        <f>IF(IF(I693&lt;'Checklist Parameters'!$H$22,0,($I693-$L693))&lt;0,0,IF(I693&lt;'Checklist Parameters'!$H$22,0,($I693-$L693)))</f>
        <v>0</v>
      </c>
      <c r="O693" s="394"/>
      <c r="P693" s="395"/>
      <c r="Q693" s="316">
        <f t="shared" si="61"/>
        <v>0</v>
      </c>
      <c r="R693" s="87">
        <f t="shared" si="62"/>
        <v>0</v>
      </c>
      <c r="S693" s="87">
        <f>IF('Checklist Parameters'!$H$60&lt;0.2,0.2,'Checklist Parameters'!$H$60)</f>
        <v>0.72</v>
      </c>
      <c r="T693" s="88">
        <f>IF($O693="",IF('Checklist District ID'!$C$43="Y",MAX($R693:$S693)*$I693,SUM($R693:$S693)*$I693),IF(O693&gt;0,Q693*S693))</f>
        <v>0</v>
      </c>
      <c r="U693" s="88">
        <f>IF(Q693&gt;0,((I693-T693)*'Formula Matrix'!$E$39),0)</f>
        <v>0</v>
      </c>
      <c r="V693" s="88">
        <f t="shared" si="63"/>
        <v>0</v>
      </c>
      <c r="W693" s="88">
        <f>IF(V693&gt;0,(V693*'Checklist Parameters'!$H$35),0)</f>
        <v>0</v>
      </c>
      <c r="X693" s="85">
        <f t="shared" si="64"/>
        <v>0</v>
      </c>
      <c r="Y693" s="148">
        <f>IF('Checklist Parameters'!$H$102&lt;&gt;"",(I693/43560)*'Checklist Parameters'!$H$102,"N/A")</f>
        <v>0</v>
      </c>
      <c r="Z693" s="154" t="str">
        <f>IF('Checklist Parameters'!$H$58&lt;&gt;"",((I693*'Checklist Parameters'!$H$58)*'Checklist Parameters'!$H$35)/1000,"N/A")</f>
        <v>N/A</v>
      </c>
      <c r="AA693" s="154">
        <f>IF('Checklist Parameters'!$H$101&lt;&gt;"",IFERROR(I693/'Checklist Parameters'!$H$101,0),"N/A")</f>
        <v>0</v>
      </c>
      <c r="AB693" s="148" t="str">
        <f>IF('Checklist Parameters'!$H$43&lt;&gt;"",(I693*'Checklist Parameters'!$H$43)/1000,"N/A")</f>
        <v>N/A</v>
      </c>
      <c r="AC693" s="85">
        <f>IF('Checklist Parameters'!$H$16="",$X693,IF(AND('Checklist Parameters'!$H$16&lt;$X693,'Checklist Parameters'!$H$16&gt;=3),'Checklist Parameters'!$H$16,IF(AND('Checklist Parameters'!$H$16&lt;$X693,'Checklist Parameters'!$H$16&lt;3),0,$X693)))</f>
        <v>0</v>
      </c>
      <c r="AD693" s="85" t="str">
        <f>IF(AND(I693&lt;'Checklist Parameters'!$H$22,$I693&lt;&gt;0),"Y","")</f>
        <v/>
      </c>
      <c r="AE693" s="85" t="str">
        <f>IF($AD693="Y",0,IF('Checklist Parameters'!$H$25="","&lt;no limit&gt;",ROUNDDOWN((($I693-'Checklist Parameters'!$H$24)/'Checklist Parameters'!$H$25)+1,0)))</f>
        <v>&lt;no limit&gt;</v>
      </c>
      <c r="AF693" s="174">
        <f t="shared" si="65"/>
        <v>0</v>
      </c>
      <c r="AG693" s="85">
        <f t="shared" si="60"/>
        <v>0</v>
      </c>
    </row>
    <row r="694" spans="1:33" ht="15">
      <c r="A694" s="393"/>
      <c r="B694" s="393"/>
      <c r="C694" s="393"/>
      <c r="D694" s="393"/>
      <c r="E694" s="393"/>
      <c r="F694" s="393"/>
      <c r="G694" s="393"/>
      <c r="H694" s="394"/>
      <c r="I694" s="394"/>
      <c r="J694" s="394"/>
      <c r="K694" s="394"/>
      <c r="L694" s="394"/>
      <c r="M694" s="394"/>
      <c r="N694" s="313">
        <f>IF(IF(I694&lt;'Checklist Parameters'!$H$22,0,($I694-$L694))&lt;0,0,IF(I694&lt;'Checklist Parameters'!$H$22,0,($I694-$L694)))</f>
        <v>0</v>
      </c>
      <c r="O694" s="394"/>
      <c r="P694" s="395"/>
      <c r="Q694" s="316">
        <f t="shared" si="61"/>
        <v>0</v>
      </c>
      <c r="R694" s="87">
        <f t="shared" si="62"/>
        <v>0</v>
      </c>
      <c r="S694" s="87">
        <f>IF('Checklist Parameters'!$H$60&lt;0.2,0.2,'Checklist Parameters'!$H$60)</f>
        <v>0.72</v>
      </c>
      <c r="T694" s="88">
        <f>IF($O694="",IF('Checklist District ID'!$C$43="Y",MAX($R694:$S694)*$I694,SUM($R694:$S694)*$I694),IF(O694&gt;0,Q694*S694))</f>
        <v>0</v>
      </c>
      <c r="U694" s="88">
        <f>IF(Q694&gt;0,((I694-T694)*'Formula Matrix'!$E$39),0)</f>
        <v>0</v>
      </c>
      <c r="V694" s="88">
        <f t="shared" si="63"/>
        <v>0</v>
      </c>
      <c r="W694" s="88">
        <f>IF(V694&gt;0,(V694*'Checklist Parameters'!$H$35),0)</f>
        <v>0</v>
      </c>
      <c r="X694" s="85">
        <f t="shared" si="64"/>
        <v>0</v>
      </c>
      <c r="Y694" s="148">
        <f>IF('Checklist Parameters'!$H$102&lt;&gt;"",(I694/43560)*'Checklist Parameters'!$H$102,"N/A")</f>
        <v>0</v>
      </c>
      <c r="Z694" s="154" t="str">
        <f>IF('Checklist Parameters'!$H$58&lt;&gt;"",((I694*'Checklist Parameters'!$H$58)*'Checklist Parameters'!$H$35)/1000,"N/A")</f>
        <v>N/A</v>
      </c>
      <c r="AA694" s="154">
        <f>IF('Checklist Parameters'!$H$101&lt;&gt;"",IFERROR(I694/'Checklist Parameters'!$H$101,0),"N/A")</f>
        <v>0</v>
      </c>
      <c r="AB694" s="148" t="str">
        <f>IF('Checklist Parameters'!$H$43&lt;&gt;"",(I694*'Checklist Parameters'!$H$43)/1000,"N/A")</f>
        <v>N/A</v>
      </c>
      <c r="AC694" s="85">
        <f>IF('Checklist Parameters'!$H$16="",$X694,IF(AND('Checklist Parameters'!$H$16&lt;$X694,'Checklist Parameters'!$H$16&gt;=3),'Checklist Parameters'!$H$16,IF(AND('Checklist Parameters'!$H$16&lt;$X694,'Checklist Parameters'!$H$16&lt;3),0,$X694)))</f>
        <v>0</v>
      </c>
      <c r="AD694" s="85" t="str">
        <f>IF(AND(I694&lt;'Checklist Parameters'!$H$22,$I694&lt;&gt;0),"Y","")</f>
        <v/>
      </c>
      <c r="AE694" s="85" t="str">
        <f>IF($AD694="Y",0,IF('Checklist Parameters'!$H$25="","&lt;no limit&gt;",ROUNDDOWN((($I694-'Checklist Parameters'!$H$24)/'Checklist Parameters'!$H$25)+1,0)))</f>
        <v>&lt;no limit&gt;</v>
      </c>
      <c r="AF694" s="174">
        <f t="shared" si="65"/>
        <v>0</v>
      </c>
      <c r="AG694" s="85">
        <f t="shared" si="60"/>
        <v>0</v>
      </c>
    </row>
    <row r="695" spans="1:33" ht="15">
      <c r="A695" s="393"/>
      <c r="B695" s="393"/>
      <c r="C695" s="393"/>
      <c r="D695" s="393"/>
      <c r="E695" s="393"/>
      <c r="F695" s="393"/>
      <c r="G695" s="393"/>
      <c r="H695" s="394"/>
      <c r="I695" s="394"/>
      <c r="J695" s="394"/>
      <c r="K695" s="394"/>
      <c r="L695" s="394"/>
      <c r="M695" s="394"/>
      <c r="N695" s="313">
        <f>IF(IF(I695&lt;'Checklist Parameters'!$H$22,0,($I695-$L695))&lt;0,0,IF(I695&lt;'Checklist Parameters'!$H$22,0,($I695-$L695)))</f>
        <v>0</v>
      </c>
      <c r="O695" s="394"/>
      <c r="P695" s="395"/>
      <c r="Q695" s="316">
        <f t="shared" si="61"/>
        <v>0</v>
      </c>
      <c r="R695" s="87">
        <f t="shared" si="62"/>
        <v>0</v>
      </c>
      <c r="S695" s="87">
        <f>IF('Checklist Parameters'!$H$60&lt;0.2,0.2,'Checklist Parameters'!$H$60)</f>
        <v>0.72</v>
      </c>
      <c r="T695" s="88">
        <f>IF($O695="",IF('Checklist District ID'!$C$43="Y",MAX($R695:$S695)*$I695,SUM($R695:$S695)*$I695),IF(O695&gt;0,Q695*S695))</f>
        <v>0</v>
      </c>
      <c r="U695" s="88">
        <f>IF(Q695&gt;0,((I695-T695)*'Formula Matrix'!$E$39),0)</f>
        <v>0</v>
      </c>
      <c r="V695" s="88">
        <f t="shared" si="63"/>
        <v>0</v>
      </c>
      <c r="W695" s="88">
        <f>IF(V695&gt;0,(V695*'Checklist Parameters'!$H$35),0)</f>
        <v>0</v>
      </c>
      <c r="X695" s="85">
        <f t="shared" si="64"/>
        <v>0</v>
      </c>
      <c r="Y695" s="148">
        <f>IF('Checklist Parameters'!$H$102&lt;&gt;"",(I695/43560)*'Checklist Parameters'!$H$102,"N/A")</f>
        <v>0</v>
      </c>
      <c r="Z695" s="154" t="str">
        <f>IF('Checklist Parameters'!$H$58&lt;&gt;"",((I695*'Checklist Parameters'!$H$58)*'Checklist Parameters'!$H$35)/1000,"N/A")</f>
        <v>N/A</v>
      </c>
      <c r="AA695" s="154">
        <f>IF('Checklist Parameters'!$H$101&lt;&gt;"",IFERROR(I695/'Checklist Parameters'!$H$101,0),"N/A")</f>
        <v>0</v>
      </c>
      <c r="AB695" s="148" t="str">
        <f>IF('Checklist Parameters'!$H$43&lt;&gt;"",(I695*'Checklist Parameters'!$H$43)/1000,"N/A")</f>
        <v>N/A</v>
      </c>
      <c r="AC695" s="85">
        <f>IF('Checklist Parameters'!$H$16="",$X695,IF(AND('Checklist Parameters'!$H$16&lt;$X695,'Checklist Parameters'!$H$16&gt;=3),'Checklist Parameters'!$H$16,IF(AND('Checklist Parameters'!$H$16&lt;$X695,'Checklist Parameters'!$H$16&lt;3),0,$X695)))</f>
        <v>0</v>
      </c>
      <c r="AD695" s="85" t="str">
        <f>IF(AND(I695&lt;'Checklist Parameters'!$H$22,$I695&lt;&gt;0),"Y","")</f>
        <v/>
      </c>
      <c r="AE695" s="85" t="str">
        <f>IF($AD695="Y",0,IF('Checklist Parameters'!$H$25="","&lt;no limit&gt;",ROUNDDOWN((($I695-'Checklist Parameters'!$H$24)/'Checklist Parameters'!$H$25)+1,0)))</f>
        <v>&lt;no limit&gt;</v>
      </c>
      <c r="AF695" s="174">
        <f t="shared" si="65"/>
        <v>0</v>
      </c>
      <c r="AG695" s="85">
        <f t="shared" si="60"/>
        <v>0</v>
      </c>
    </row>
    <row r="696" spans="1:33" ht="15">
      <c r="A696" s="393"/>
      <c r="B696" s="393"/>
      <c r="C696" s="393"/>
      <c r="D696" s="393"/>
      <c r="E696" s="393"/>
      <c r="F696" s="393"/>
      <c r="G696" s="393"/>
      <c r="H696" s="394"/>
      <c r="I696" s="394"/>
      <c r="J696" s="394"/>
      <c r="K696" s="394"/>
      <c r="L696" s="394"/>
      <c r="M696" s="394"/>
      <c r="N696" s="313">
        <f>IF(IF(I696&lt;'Checklist Parameters'!$H$22,0,($I696-$L696))&lt;0,0,IF(I696&lt;'Checklist Parameters'!$H$22,0,($I696-$L696)))</f>
        <v>0</v>
      </c>
      <c r="O696" s="394"/>
      <c r="P696" s="395"/>
      <c r="Q696" s="316">
        <f t="shared" si="61"/>
        <v>0</v>
      </c>
      <c r="R696" s="87">
        <f t="shared" si="62"/>
        <v>0</v>
      </c>
      <c r="S696" s="87">
        <f>IF('Checklist Parameters'!$H$60&lt;0.2,0.2,'Checklist Parameters'!$H$60)</f>
        <v>0.72</v>
      </c>
      <c r="T696" s="88">
        <f>IF($O696="",IF('Checklist District ID'!$C$43="Y",MAX($R696:$S696)*$I696,SUM($R696:$S696)*$I696),IF(O696&gt;0,Q696*S696))</f>
        <v>0</v>
      </c>
      <c r="U696" s="88">
        <f>IF(Q696&gt;0,((I696-T696)*'Formula Matrix'!$E$39),0)</f>
        <v>0</v>
      </c>
      <c r="V696" s="88">
        <f t="shared" si="63"/>
        <v>0</v>
      </c>
      <c r="W696" s="88">
        <f>IF(V696&gt;0,(V696*'Checklist Parameters'!$H$35),0)</f>
        <v>0</v>
      </c>
      <c r="X696" s="85">
        <f t="shared" si="64"/>
        <v>0</v>
      </c>
      <c r="Y696" s="148">
        <f>IF('Checklist Parameters'!$H$102&lt;&gt;"",(I696/43560)*'Checklist Parameters'!$H$102,"N/A")</f>
        <v>0</v>
      </c>
      <c r="Z696" s="154" t="str">
        <f>IF('Checklist Parameters'!$H$58&lt;&gt;"",((I696*'Checklist Parameters'!$H$58)*'Checklist Parameters'!$H$35)/1000,"N/A")</f>
        <v>N/A</v>
      </c>
      <c r="AA696" s="154">
        <f>IF('Checklist Parameters'!$H$101&lt;&gt;"",IFERROR(I696/'Checklist Parameters'!$H$101,0),"N/A")</f>
        <v>0</v>
      </c>
      <c r="AB696" s="148" t="str">
        <f>IF('Checklist Parameters'!$H$43&lt;&gt;"",(I696*'Checklist Parameters'!$H$43)/1000,"N/A")</f>
        <v>N/A</v>
      </c>
      <c r="AC696" s="85">
        <f>IF('Checklist Parameters'!$H$16="",$X696,IF(AND('Checklist Parameters'!$H$16&lt;$X696,'Checklist Parameters'!$H$16&gt;=3),'Checklist Parameters'!$H$16,IF(AND('Checklist Parameters'!$H$16&lt;$X696,'Checklist Parameters'!$H$16&lt;3),0,$X696)))</f>
        <v>0</v>
      </c>
      <c r="AD696" s="85" t="str">
        <f>IF(AND(I696&lt;'Checklist Parameters'!$H$22,$I696&lt;&gt;0),"Y","")</f>
        <v/>
      </c>
      <c r="AE696" s="85" t="str">
        <f>IF($AD696="Y",0,IF('Checklist Parameters'!$H$25="","&lt;no limit&gt;",ROUNDDOWN((($I696-'Checklist Parameters'!$H$24)/'Checklist Parameters'!$H$25)+1,0)))</f>
        <v>&lt;no limit&gt;</v>
      </c>
      <c r="AF696" s="174">
        <f t="shared" si="65"/>
        <v>0</v>
      </c>
      <c r="AG696" s="85">
        <f t="shared" si="60"/>
        <v>0</v>
      </c>
    </row>
    <row r="697" spans="1:33" ht="15">
      <c r="A697" s="393"/>
      <c r="B697" s="393"/>
      <c r="C697" s="393"/>
      <c r="D697" s="393"/>
      <c r="E697" s="393"/>
      <c r="F697" s="393"/>
      <c r="G697" s="393"/>
      <c r="H697" s="394"/>
      <c r="I697" s="394"/>
      <c r="J697" s="394"/>
      <c r="K697" s="394"/>
      <c r="L697" s="394"/>
      <c r="M697" s="394"/>
      <c r="N697" s="313">
        <f>IF(IF(I697&lt;'Checklist Parameters'!$H$22,0,($I697-$L697))&lt;0,0,IF(I697&lt;'Checklist Parameters'!$H$22,0,($I697-$L697)))</f>
        <v>0</v>
      </c>
      <c r="O697" s="394"/>
      <c r="P697" s="395"/>
      <c r="Q697" s="316">
        <f t="shared" si="61"/>
        <v>0</v>
      </c>
      <c r="R697" s="87">
        <f t="shared" si="62"/>
        <v>0</v>
      </c>
      <c r="S697" s="87">
        <f>IF('Checklist Parameters'!$H$60&lt;0.2,0.2,'Checklist Parameters'!$H$60)</f>
        <v>0.72</v>
      </c>
      <c r="T697" s="88">
        <f>IF($O697="",IF('Checklist District ID'!$C$43="Y",MAX($R697:$S697)*$I697,SUM($R697:$S697)*$I697),IF(O697&gt;0,Q697*S697))</f>
        <v>0</v>
      </c>
      <c r="U697" s="88">
        <f>IF(Q697&gt;0,((I697-T697)*'Formula Matrix'!$E$39),0)</f>
        <v>0</v>
      </c>
      <c r="V697" s="88">
        <f t="shared" si="63"/>
        <v>0</v>
      </c>
      <c r="W697" s="88">
        <f>IF(V697&gt;0,(V697*'Checklist Parameters'!$H$35),0)</f>
        <v>0</v>
      </c>
      <c r="X697" s="85">
        <f t="shared" si="64"/>
        <v>0</v>
      </c>
      <c r="Y697" s="148">
        <f>IF('Checklist Parameters'!$H$102&lt;&gt;"",(I697/43560)*'Checklist Parameters'!$H$102,"N/A")</f>
        <v>0</v>
      </c>
      <c r="Z697" s="154" t="str">
        <f>IF('Checklist Parameters'!$H$58&lt;&gt;"",((I697*'Checklist Parameters'!$H$58)*'Checklist Parameters'!$H$35)/1000,"N/A")</f>
        <v>N/A</v>
      </c>
      <c r="AA697" s="154">
        <f>IF('Checklist Parameters'!$H$101&lt;&gt;"",IFERROR(I697/'Checklist Parameters'!$H$101,0),"N/A")</f>
        <v>0</v>
      </c>
      <c r="AB697" s="148" t="str">
        <f>IF('Checklist Parameters'!$H$43&lt;&gt;"",(I697*'Checklist Parameters'!$H$43)/1000,"N/A")</f>
        <v>N/A</v>
      </c>
      <c r="AC697" s="85">
        <f>IF('Checklist Parameters'!$H$16="",$X697,IF(AND('Checklist Parameters'!$H$16&lt;$X697,'Checklist Parameters'!$H$16&gt;=3),'Checklist Parameters'!$H$16,IF(AND('Checklist Parameters'!$H$16&lt;$X697,'Checklist Parameters'!$H$16&lt;3),0,$X697)))</f>
        <v>0</v>
      </c>
      <c r="AD697" s="85" t="str">
        <f>IF(AND(I697&lt;'Checklist Parameters'!$H$22,$I697&lt;&gt;0),"Y","")</f>
        <v/>
      </c>
      <c r="AE697" s="85" t="str">
        <f>IF($AD697="Y",0,IF('Checklist Parameters'!$H$25="","&lt;no limit&gt;",ROUNDDOWN((($I697-'Checklist Parameters'!$H$24)/'Checklist Parameters'!$H$25)+1,0)))</f>
        <v>&lt;no limit&gt;</v>
      </c>
      <c r="AF697" s="174">
        <f t="shared" si="65"/>
        <v>0</v>
      </c>
      <c r="AG697" s="85">
        <f t="shared" si="60"/>
        <v>0</v>
      </c>
    </row>
    <row r="698" spans="1:33" ht="15">
      <c r="A698" s="393"/>
      <c r="B698" s="393"/>
      <c r="C698" s="393"/>
      <c r="D698" s="393"/>
      <c r="E698" s="393"/>
      <c r="F698" s="393"/>
      <c r="G698" s="393"/>
      <c r="H698" s="394"/>
      <c r="I698" s="394"/>
      <c r="J698" s="394"/>
      <c r="K698" s="394"/>
      <c r="L698" s="394"/>
      <c r="M698" s="394"/>
      <c r="N698" s="313">
        <f>IF(IF(I698&lt;'Checklist Parameters'!$H$22,0,($I698-$L698))&lt;0,0,IF(I698&lt;'Checklist Parameters'!$H$22,0,($I698-$L698)))</f>
        <v>0</v>
      </c>
      <c r="O698" s="394"/>
      <c r="P698" s="395"/>
      <c r="Q698" s="316">
        <f t="shared" si="61"/>
        <v>0</v>
      </c>
      <c r="R698" s="87">
        <f t="shared" si="62"/>
        <v>0</v>
      </c>
      <c r="S698" s="87">
        <f>IF('Checklist Parameters'!$H$60&lt;0.2,0.2,'Checklist Parameters'!$H$60)</f>
        <v>0.72</v>
      </c>
      <c r="T698" s="88">
        <f>IF($O698="",IF('Checklist District ID'!$C$43="Y",MAX($R698:$S698)*$I698,SUM($R698:$S698)*$I698),IF(O698&gt;0,Q698*S698))</f>
        <v>0</v>
      </c>
      <c r="U698" s="88">
        <f>IF(Q698&gt;0,((I698-T698)*'Formula Matrix'!$E$39),0)</f>
        <v>0</v>
      </c>
      <c r="V698" s="88">
        <f t="shared" si="63"/>
        <v>0</v>
      </c>
      <c r="W698" s="88">
        <f>IF(V698&gt;0,(V698*'Checklist Parameters'!$H$35),0)</f>
        <v>0</v>
      </c>
      <c r="X698" s="85">
        <f t="shared" si="64"/>
        <v>0</v>
      </c>
      <c r="Y698" s="148">
        <f>IF('Checklist Parameters'!$H$102&lt;&gt;"",(I698/43560)*'Checklist Parameters'!$H$102,"N/A")</f>
        <v>0</v>
      </c>
      <c r="Z698" s="154" t="str">
        <f>IF('Checklist Parameters'!$H$58&lt;&gt;"",((I698*'Checklist Parameters'!$H$58)*'Checklist Parameters'!$H$35)/1000,"N/A")</f>
        <v>N/A</v>
      </c>
      <c r="AA698" s="154">
        <f>IF('Checklist Parameters'!$H$101&lt;&gt;"",IFERROR(I698/'Checklist Parameters'!$H$101,0),"N/A")</f>
        <v>0</v>
      </c>
      <c r="AB698" s="148" t="str">
        <f>IF('Checklist Parameters'!$H$43&lt;&gt;"",(I698*'Checklist Parameters'!$H$43)/1000,"N/A")</f>
        <v>N/A</v>
      </c>
      <c r="AC698" s="85">
        <f>IF('Checklist Parameters'!$H$16="",$X698,IF(AND('Checklist Parameters'!$H$16&lt;$X698,'Checklist Parameters'!$H$16&gt;=3),'Checklist Parameters'!$H$16,IF(AND('Checklist Parameters'!$H$16&lt;$X698,'Checklist Parameters'!$H$16&lt;3),0,$X698)))</f>
        <v>0</v>
      </c>
      <c r="AD698" s="85" t="str">
        <f>IF(AND(I698&lt;'Checklist Parameters'!$H$22,$I698&lt;&gt;0),"Y","")</f>
        <v/>
      </c>
      <c r="AE698" s="85" t="str">
        <f>IF($AD698="Y",0,IF('Checklist Parameters'!$H$25="","&lt;no limit&gt;",ROUNDDOWN((($I698-'Checklist Parameters'!$H$24)/'Checklist Parameters'!$H$25)+1,0)))</f>
        <v>&lt;no limit&gt;</v>
      </c>
      <c r="AF698" s="174">
        <f t="shared" si="65"/>
        <v>0</v>
      </c>
      <c r="AG698" s="85">
        <f t="shared" si="60"/>
        <v>0</v>
      </c>
    </row>
    <row r="699" spans="1:33" ht="15">
      <c r="A699" s="393"/>
      <c r="B699" s="393"/>
      <c r="C699" s="393"/>
      <c r="D699" s="393"/>
      <c r="E699" s="393"/>
      <c r="F699" s="393"/>
      <c r="G699" s="393"/>
      <c r="H699" s="394"/>
      <c r="I699" s="394"/>
      <c r="J699" s="394"/>
      <c r="K699" s="394"/>
      <c r="L699" s="394"/>
      <c r="M699" s="394"/>
      <c r="N699" s="313">
        <f>IF(IF(I699&lt;'Checklist Parameters'!$H$22,0,($I699-$L699))&lt;0,0,IF(I699&lt;'Checklist Parameters'!$H$22,0,($I699-$L699)))</f>
        <v>0</v>
      </c>
      <c r="O699" s="394"/>
      <c r="P699" s="395"/>
      <c r="Q699" s="316">
        <f t="shared" si="61"/>
        <v>0</v>
      </c>
      <c r="R699" s="87">
        <f t="shared" si="62"/>
        <v>0</v>
      </c>
      <c r="S699" s="87">
        <f>IF('Checklist Parameters'!$H$60&lt;0.2,0.2,'Checklist Parameters'!$H$60)</f>
        <v>0.72</v>
      </c>
      <c r="T699" s="88">
        <f>IF($O699="",IF('Checklist District ID'!$C$43="Y",MAX($R699:$S699)*$I699,SUM($R699:$S699)*$I699),IF(O699&gt;0,Q699*S699))</f>
        <v>0</v>
      </c>
      <c r="U699" s="88">
        <f>IF(Q699&gt;0,((I699-T699)*'Formula Matrix'!$E$39),0)</f>
        <v>0</v>
      </c>
      <c r="V699" s="88">
        <f t="shared" si="63"/>
        <v>0</v>
      </c>
      <c r="W699" s="88">
        <f>IF(V699&gt;0,(V699*'Checklist Parameters'!$H$35),0)</f>
        <v>0</v>
      </c>
      <c r="X699" s="85">
        <f t="shared" si="64"/>
        <v>0</v>
      </c>
      <c r="Y699" s="148">
        <f>IF('Checklist Parameters'!$H$102&lt;&gt;"",(I699/43560)*'Checklist Parameters'!$H$102,"N/A")</f>
        <v>0</v>
      </c>
      <c r="Z699" s="154" t="str">
        <f>IF('Checklist Parameters'!$H$58&lt;&gt;"",((I699*'Checklist Parameters'!$H$58)*'Checklist Parameters'!$H$35)/1000,"N/A")</f>
        <v>N/A</v>
      </c>
      <c r="AA699" s="154">
        <f>IF('Checklist Parameters'!$H$101&lt;&gt;"",IFERROR(I699/'Checklist Parameters'!$H$101,0),"N/A")</f>
        <v>0</v>
      </c>
      <c r="AB699" s="148" t="str">
        <f>IF('Checklist Parameters'!$H$43&lt;&gt;"",(I699*'Checklist Parameters'!$H$43)/1000,"N/A")</f>
        <v>N/A</v>
      </c>
      <c r="AC699" s="85">
        <f>IF('Checklist Parameters'!$H$16="",$X699,IF(AND('Checklist Parameters'!$H$16&lt;$X699,'Checklist Parameters'!$H$16&gt;=3),'Checklist Parameters'!$H$16,IF(AND('Checklist Parameters'!$H$16&lt;$X699,'Checklist Parameters'!$H$16&lt;3),0,$X699)))</f>
        <v>0</v>
      </c>
      <c r="AD699" s="85" t="str">
        <f>IF(AND(I699&lt;'Checklist Parameters'!$H$22,$I699&lt;&gt;0),"Y","")</f>
        <v/>
      </c>
      <c r="AE699" s="85" t="str">
        <f>IF($AD699="Y",0,IF('Checklist Parameters'!$H$25="","&lt;no limit&gt;",ROUNDDOWN((($I699-'Checklist Parameters'!$H$24)/'Checklist Parameters'!$H$25)+1,0)))</f>
        <v>&lt;no limit&gt;</v>
      </c>
      <c r="AF699" s="174">
        <f t="shared" si="65"/>
        <v>0</v>
      </c>
      <c r="AG699" s="85">
        <f t="shared" si="60"/>
        <v>0</v>
      </c>
    </row>
    <row r="700" spans="1:33" ht="15">
      <c r="A700" s="393"/>
      <c r="B700" s="393"/>
      <c r="C700" s="393"/>
      <c r="D700" s="393"/>
      <c r="E700" s="393"/>
      <c r="F700" s="393"/>
      <c r="G700" s="393"/>
      <c r="H700" s="394"/>
      <c r="I700" s="394"/>
      <c r="J700" s="394"/>
      <c r="K700" s="394"/>
      <c r="L700" s="394"/>
      <c r="M700" s="394"/>
      <c r="N700" s="313">
        <f>IF(IF(I700&lt;'Checklist Parameters'!$H$22,0,($I700-$L700))&lt;0,0,IF(I700&lt;'Checklist Parameters'!$H$22,0,($I700-$L700)))</f>
        <v>0</v>
      </c>
      <c r="O700" s="394"/>
      <c r="P700" s="395"/>
      <c r="Q700" s="316">
        <f t="shared" si="61"/>
        <v>0</v>
      </c>
      <c r="R700" s="87">
        <f t="shared" si="62"/>
        <v>0</v>
      </c>
      <c r="S700" s="87">
        <f>IF('Checklist Parameters'!$H$60&lt;0.2,0.2,'Checklist Parameters'!$H$60)</f>
        <v>0.72</v>
      </c>
      <c r="T700" s="88">
        <f>IF($O700="",IF('Checklist District ID'!$C$43="Y",MAX($R700:$S700)*$I700,SUM($R700:$S700)*$I700),IF(O700&gt;0,Q700*S700))</f>
        <v>0</v>
      </c>
      <c r="U700" s="88">
        <f>IF(Q700&gt;0,((I700-T700)*'Formula Matrix'!$E$39),0)</f>
        <v>0</v>
      </c>
      <c r="V700" s="88">
        <f t="shared" si="63"/>
        <v>0</v>
      </c>
      <c r="W700" s="88">
        <f>IF(V700&gt;0,(V700*'Checklist Parameters'!$H$35),0)</f>
        <v>0</v>
      </c>
      <c r="X700" s="85">
        <f t="shared" si="64"/>
        <v>0</v>
      </c>
      <c r="Y700" s="148">
        <f>IF('Checklist Parameters'!$H$102&lt;&gt;"",(I700/43560)*'Checklist Parameters'!$H$102,"N/A")</f>
        <v>0</v>
      </c>
      <c r="Z700" s="154" t="str">
        <f>IF('Checklist Parameters'!$H$58&lt;&gt;"",((I700*'Checklist Parameters'!$H$58)*'Checklist Parameters'!$H$35)/1000,"N/A")</f>
        <v>N/A</v>
      </c>
      <c r="AA700" s="154">
        <f>IF('Checklist Parameters'!$H$101&lt;&gt;"",IFERROR(I700/'Checklist Parameters'!$H$101,0),"N/A")</f>
        <v>0</v>
      </c>
      <c r="AB700" s="148" t="str">
        <f>IF('Checklist Parameters'!$H$43&lt;&gt;"",(I700*'Checklist Parameters'!$H$43)/1000,"N/A")</f>
        <v>N/A</v>
      </c>
      <c r="AC700" s="85">
        <f>IF('Checklist Parameters'!$H$16="",$X700,IF(AND('Checklist Parameters'!$H$16&lt;$X700,'Checklist Parameters'!$H$16&gt;=3),'Checklist Parameters'!$H$16,IF(AND('Checklist Parameters'!$H$16&lt;$X700,'Checklist Parameters'!$H$16&lt;3),0,$X700)))</f>
        <v>0</v>
      </c>
      <c r="AD700" s="85" t="str">
        <f>IF(AND(I700&lt;'Checklist Parameters'!$H$22,$I700&lt;&gt;0),"Y","")</f>
        <v/>
      </c>
      <c r="AE700" s="85" t="str">
        <f>IF($AD700="Y",0,IF('Checklist Parameters'!$H$25="","&lt;no limit&gt;",ROUNDDOWN((($I700-'Checklist Parameters'!$H$24)/'Checklist Parameters'!$H$25)+1,0)))</f>
        <v>&lt;no limit&gt;</v>
      </c>
      <c r="AF700" s="174">
        <f t="shared" si="65"/>
        <v>0</v>
      </c>
      <c r="AG700" s="85">
        <f t="shared" si="60"/>
        <v>0</v>
      </c>
    </row>
    <row r="701" spans="1:33" ht="15">
      <c r="A701" s="393"/>
      <c r="B701" s="393"/>
      <c r="C701" s="393"/>
      <c r="D701" s="393"/>
      <c r="E701" s="393"/>
      <c r="F701" s="393"/>
      <c r="G701" s="393"/>
      <c r="H701" s="394"/>
      <c r="I701" s="394"/>
      <c r="J701" s="394"/>
      <c r="K701" s="394"/>
      <c r="L701" s="394"/>
      <c r="M701" s="394"/>
      <c r="N701" s="313">
        <f>IF(IF(I701&lt;'Checklist Parameters'!$H$22,0,($I701-$L701))&lt;0,0,IF(I701&lt;'Checklist Parameters'!$H$22,0,($I701-$L701)))</f>
        <v>0</v>
      </c>
      <c r="O701" s="394"/>
      <c r="P701" s="395"/>
      <c r="Q701" s="316">
        <f t="shared" si="61"/>
        <v>0</v>
      </c>
      <c r="R701" s="87">
        <f t="shared" si="62"/>
        <v>0</v>
      </c>
      <c r="S701" s="87">
        <f>IF('Checklist Parameters'!$H$60&lt;0.2,0.2,'Checklist Parameters'!$H$60)</f>
        <v>0.72</v>
      </c>
      <c r="T701" s="88">
        <f>IF($O701="",IF('Checklist District ID'!$C$43="Y",MAX($R701:$S701)*$I701,SUM($R701:$S701)*$I701),IF(O701&gt;0,Q701*S701))</f>
        <v>0</v>
      </c>
      <c r="U701" s="88">
        <f>IF(Q701&gt;0,((I701-T701)*'Formula Matrix'!$E$39),0)</f>
        <v>0</v>
      </c>
      <c r="V701" s="88">
        <f t="shared" si="63"/>
        <v>0</v>
      </c>
      <c r="W701" s="88">
        <f>IF(V701&gt;0,(V701*'Checklist Parameters'!$H$35),0)</f>
        <v>0</v>
      </c>
      <c r="X701" s="85">
        <f t="shared" si="64"/>
        <v>0</v>
      </c>
      <c r="Y701" s="148">
        <f>IF('Checklist Parameters'!$H$102&lt;&gt;"",(I701/43560)*'Checklist Parameters'!$H$102,"N/A")</f>
        <v>0</v>
      </c>
      <c r="Z701" s="154" t="str">
        <f>IF('Checklist Parameters'!$H$58&lt;&gt;"",((I701*'Checklist Parameters'!$H$58)*'Checklist Parameters'!$H$35)/1000,"N/A")</f>
        <v>N/A</v>
      </c>
      <c r="AA701" s="154">
        <f>IF('Checklist Parameters'!$H$101&lt;&gt;"",IFERROR(I701/'Checklist Parameters'!$H$101,0),"N/A")</f>
        <v>0</v>
      </c>
      <c r="AB701" s="148" t="str">
        <f>IF('Checklist Parameters'!$H$43&lt;&gt;"",(I701*'Checklist Parameters'!$H$43)/1000,"N/A")</f>
        <v>N/A</v>
      </c>
      <c r="AC701" s="85">
        <f>IF('Checklist Parameters'!$H$16="",$X701,IF(AND('Checklist Parameters'!$H$16&lt;$X701,'Checklist Parameters'!$H$16&gt;=3),'Checklist Parameters'!$H$16,IF(AND('Checklist Parameters'!$H$16&lt;$X701,'Checklist Parameters'!$H$16&lt;3),0,$X701)))</f>
        <v>0</v>
      </c>
      <c r="AD701" s="85" t="str">
        <f>IF(AND(I701&lt;'Checklist Parameters'!$H$22,$I701&lt;&gt;0),"Y","")</f>
        <v/>
      </c>
      <c r="AE701" s="85" t="str">
        <f>IF($AD701="Y",0,IF('Checklist Parameters'!$H$25="","&lt;no limit&gt;",ROUNDDOWN((($I701-'Checklist Parameters'!$H$24)/'Checklist Parameters'!$H$25)+1,0)))</f>
        <v>&lt;no limit&gt;</v>
      </c>
      <c r="AF701" s="174">
        <f t="shared" si="65"/>
        <v>0</v>
      </c>
      <c r="AG701" s="85">
        <f t="shared" si="60"/>
        <v>0</v>
      </c>
    </row>
    <row r="702" spans="1:33" ht="15">
      <c r="A702" s="393"/>
      <c r="B702" s="393"/>
      <c r="C702" s="393"/>
      <c r="D702" s="393"/>
      <c r="E702" s="393"/>
      <c r="F702" s="393"/>
      <c r="G702" s="393"/>
      <c r="H702" s="394"/>
      <c r="I702" s="394"/>
      <c r="J702" s="394"/>
      <c r="K702" s="394"/>
      <c r="L702" s="394"/>
      <c r="M702" s="394"/>
      <c r="N702" s="313">
        <f>IF(IF(I702&lt;'Checklist Parameters'!$H$22,0,($I702-$L702))&lt;0,0,IF(I702&lt;'Checklist Parameters'!$H$22,0,($I702-$L702)))</f>
        <v>0</v>
      </c>
      <c r="O702" s="394"/>
      <c r="P702" s="395"/>
      <c r="Q702" s="316">
        <f t="shared" si="61"/>
        <v>0</v>
      </c>
      <c r="R702" s="87">
        <f t="shared" si="62"/>
        <v>0</v>
      </c>
      <c r="S702" s="87">
        <f>IF('Checklist Parameters'!$H$60&lt;0.2,0.2,'Checklist Parameters'!$H$60)</f>
        <v>0.72</v>
      </c>
      <c r="T702" s="88">
        <f>IF($O702="",IF('Checklist District ID'!$C$43="Y",MAX($R702:$S702)*$I702,SUM($R702:$S702)*$I702),IF(O702&gt;0,Q702*S702))</f>
        <v>0</v>
      </c>
      <c r="U702" s="88">
        <f>IF(Q702&gt;0,((I702-T702)*'Formula Matrix'!$E$39),0)</f>
        <v>0</v>
      </c>
      <c r="V702" s="88">
        <f t="shared" si="63"/>
        <v>0</v>
      </c>
      <c r="W702" s="88">
        <f>IF(V702&gt;0,(V702*'Checklist Parameters'!$H$35),0)</f>
        <v>0</v>
      </c>
      <c r="X702" s="85">
        <f t="shared" si="64"/>
        <v>0</v>
      </c>
      <c r="Y702" s="148">
        <f>IF('Checklist Parameters'!$H$102&lt;&gt;"",(I702/43560)*'Checklist Parameters'!$H$102,"N/A")</f>
        <v>0</v>
      </c>
      <c r="Z702" s="154" t="str">
        <f>IF('Checklist Parameters'!$H$58&lt;&gt;"",((I702*'Checklist Parameters'!$H$58)*'Checklist Parameters'!$H$35)/1000,"N/A")</f>
        <v>N/A</v>
      </c>
      <c r="AA702" s="154">
        <f>IF('Checklist Parameters'!$H$101&lt;&gt;"",IFERROR(I702/'Checklist Parameters'!$H$101,0),"N/A")</f>
        <v>0</v>
      </c>
      <c r="AB702" s="148" t="str">
        <f>IF('Checklist Parameters'!$H$43&lt;&gt;"",(I702*'Checklist Parameters'!$H$43)/1000,"N/A")</f>
        <v>N/A</v>
      </c>
      <c r="AC702" s="85">
        <f>IF('Checklist Parameters'!$H$16="",$X702,IF(AND('Checklist Parameters'!$H$16&lt;$X702,'Checklist Parameters'!$H$16&gt;=3),'Checklist Parameters'!$H$16,IF(AND('Checklist Parameters'!$H$16&lt;$X702,'Checklist Parameters'!$H$16&lt;3),0,$X702)))</f>
        <v>0</v>
      </c>
      <c r="AD702" s="85" t="str">
        <f>IF(AND(I702&lt;'Checklist Parameters'!$H$22,$I702&lt;&gt;0),"Y","")</f>
        <v/>
      </c>
      <c r="AE702" s="85" t="str">
        <f>IF($AD702="Y",0,IF('Checklist Parameters'!$H$25="","&lt;no limit&gt;",ROUNDDOWN((($I702-'Checklist Parameters'!$H$24)/'Checklist Parameters'!$H$25)+1,0)))</f>
        <v>&lt;no limit&gt;</v>
      </c>
      <c r="AF702" s="174">
        <f t="shared" si="65"/>
        <v>0</v>
      </c>
      <c r="AG702" s="85">
        <f t="shared" si="60"/>
        <v>0</v>
      </c>
    </row>
    <row r="703" spans="1:33" ht="15">
      <c r="A703" s="393"/>
      <c r="B703" s="393"/>
      <c r="C703" s="393"/>
      <c r="D703" s="393"/>
      <c r="E703" s="393"/>
      <c r="F703" s="393"/>
      <c r="G703" s="393"/>
      <c r="H703" s="394"/>
      <c r="I703" s="394"/>
      <c r="J703" s="394"/>
      <c r="K703" s="394"/>
      <c r="L703" s="394"/>
      <c r="M703" s="394"/>
      <c r="N703" s="313">
        <f>IF(IF(I703&lt;'Checklist Parameters'!$H$22,0,($I703-$L703))&lt;0,0,IF(I703&lt;'Checklist Parameters'!$H$22,0,($I703-$L703)))</f>
        <v>0</v>
      </c>
      <c r="O703" s="394"/>
      <c r="P703" s="395"/>
      <c r="Q703" s="316">
        <f t="shared" si="61"/>
        <v>0</v>
      </c>
      <c r="R703" s="87">
        <f t="shared" si="62"/>
        <v>0</v>
      </c>
      <c r="S703" s="87">
        <f>IF('Checklist Parameters'!$H$60&lt;0.2,0.2,'Checklist Parameters'!$H$60)</f>
        <v>0.72</v>
      </c>
      <c r="T703" s="88">
        <f>IF($O703="",IF('Checklist District ID'!$C$43="Y",MAX($R703:$S703)*$I703,SUM($R703:$S703)*$I703),IF(O703&gt;0,Q703*S703))</f>
        <v>0</v>
      </c>
      <c r="U703" s="88">
        <f>IF(Q703&gt;0,((I703-T703)*'Formula Matrix'!$E$39),0)</f>
        <v>0</v>
      </c>
      <c r="V703" s="88">
        <f t="shared" si="63"/>
        <v>0</v>
      </c>
      <c r="W703" s="88">
        <f>IF(V703&gt;0,(V703*'Checklist Parameters'!$H$35),0)</f>
        <v>0</v>
      </c>
      <c r="X703" s="85">
        <f t="shared" si="64"/>
        <v>0</v>
      </c>
      <c r="Y703" s="148">
        <f>IF('Checklist Parameters'!$H$102&lt;&gt;"",(I703/43560)*'Checklist Parameters'!$H$102,"N/A")</f>
        <v>0</v>
      </c>
      <c r="Z703" s="154" t="str">
        <f>IF('Checklist Parameters'!$H$58&lt;&gt;"",((I703*'Checklist Parameters'!$H$58)*'Checklist Parameters'!$H$35)/1000,"N/A")</f>
        <v>N/A</v>
      </c>
      <c r="AA703" s="154">
        <f>IF('Checklist Parameters'!$H$101&lt;&gt;"",IFERROR(I703/'Checklist Parameters'!$H$101,0),"N/A")</f>
        <v>0</v>
      </c>
      <c r="AB703" s="148" t="str">
        <f>IF('Checklist Parameters'!$H$43&lt;&gt;"",(I703*'Checklist Parameters'!$H$43)/1000,"N/A")</f>
        <v>N/A</v>
      </c>
      <c r="AC703" s="85">
        <f>IF('Checklist Parameters'!$H$16="",$X703,IF(AND('Checklist Parameters'!$H$16&lt;$X703,'Checklist Parameters'!$H$16&gt;=3),'Checklist Parameters'!$H$16,IF(AND('Checklist Parameters'!$H$16&lt;$X703,'Checklist Parameters'!$H$16&lt;3),0,$X703)))</f>
        <v>0</v>
      </c>
      <c r="AD703" s="85" t="str">
        <f>IF(AND(I703&lt;'Checklist Parameters'!$H$22,$I703&lt;&gt;0),"Y","")</f>
        <v/>
      </c>
      <c r="AE703" s="85" t="str">
        <f>IF($AD703="Y",0,IF('Checklist Parameters'!$H$25="","&lt;no limit&gt;",ROUNDDOWN((($I703-'Checklist Parameters'!$H$24)/'Checklist Parameters'!$H$25)+1,0)))</f>
        <v>&lt;no limit&gt;</v>
      </c>
      <c r="AF703" s="174">
        <f t="shared" si="65"/>
        <v>0</v>
      </c>
      <c r="AG703" s="85">
        <f t="shared" si="60"/>
        <v>0</v>
      </c>
    </row>
    <row r="704" spans="1:33" ht="15">
      <c r="A704" s="393"/>
      <c r="B704" s="393"/>
      <c r="C704" s="393"/>
      <c r="D704" s="393"/>
      <c r="E704" s="393"/>
      <c r="F704" s="393"/>
      <c r="G704" s="393"/>
      <c r="H704" s="394"/>
      <c r="I704" s="394"/>
      <c r="J704" s="394"/>
      <c r="K704" s="394"/>
      <c r="L704" s="394"/>
      <c r="M704" s="394"/>
      <c r="N704" s="313">
        <f>IF(IF(I704&lt;'Checklist Parameters'!$H$22,0,($I704-$L704))&lt;0,0,IF(I704&lt;'Checklist Parameters'!$H$22,0,($I704-$L704)))</f>
        <v>0</v>
      </c>
      <c r="O704" s="394"/>
      <c r="P704" s="395"/>
      <c r="Q704" s="316">
        <f t="shared" si="61"/>
        <v>0</v>
      </c>
      <c r="R704" s="87">
        <f t="shared" si="62"/>
        <v>0</v>
      </c>
      <c r="S704" s="87">
        <f>IF('Checklist Parameters'!$H$60&lt;0.2,0.2,'Checklist Parameters'!$H$60)</f>
        <v>0.72</v>
      </c>
      <c r="T704" s="88">
        <f>IF($O704="",IF('Checklist District ID'!$C$43="Y",MAX($R704:$S704)*$I704,SUM($R704:$S704)*$I704),IF(O704&gt;0,Q704*S704))</f>
        <v>0</v>
      </c>
      <c r="U704" s="88">
        <f>IF(Q704&gt;0,((I704-T704)*'Formula Matrix'!$E$39),0)</f>
        <v>0</v>
      </c>
      <c r="V704" s="88">
        <f t="shared" si="63"/>
        <v>0</v>
      </c>
      <c r="W704" s="88">
        <f>IF(V704&gt;0,(V704*'Checklist Parameters'!$H$35),0)</f>
        <v>0</v>
      </c>
      <c r="X704" s="85">
        <f t="shared" si="64"/>
        <v>0</v>
      </c>
      <c r="Y704" s="148">
        <f>IF('Checklist Parameters'!$H$102&lt;&gt;"",(I704/43560)*'Checklist Parameters'!$H$102,"N/A")</f>
        <v>0</v>
      </c>
      <c r="Z704" s="154" t="str">
        <f>IF('Checklist Parameters'!$H$58&lt;&gt;"",((I704*'Checklist Parameters'!$H$58)*'Checklist Parameters'!$H$35)/1000,"N/A")</f>
        <v>N/A</v>
      </c>
      <c r="AA704" s="154">
        <f>IF('Checklist Parameters'!$H$101&lt;&gt;"",IFERROR(I704/'Checklist Parameters'!$H$101,0),"N/A")</f>
        <v>0</v>
      </c>
      <c r="AB704" s="148" t="str">
        <f>IF('Checklist Parameters'!$H$43&lt;&gt;"",(I704*'Checklist Parameters'!$H$43)/1000,"N/A")</f>
        <v>N/A</v>
      </c>
      <c r="AC704" s="85">
        <f>IF('Checklist Parameters'!$H$16="",$X704,IF(AND('Checklist Parameters'!$H$16&lt;$X704,'Checklist Parameters'!$H$16&gt;=3),'Checklist Parameters'!$H$16,IF(AND('Checklist Parameters'!$H$16&lt;$X704,'Checklist Parameters'!$H$16&lt;3),0,$X704)))</f>
        <v>0</v>
      </c>
      <c r="AD704" s="85" t="str">
        <f>IF(AND(I704&lt;'Checklist Parameters'!$H$22,$I704&lt;&gt;0),"Y","")</f>
        <v/>
      </c>
      <c r="AE704" s="85" t="str">
        <f>IF($AD704="Y",0,IF('Checklist Parameters'!$H$25="","&lt;no limit&gt;",ROUNDDOWN((($I704-'Checklist Parameters'!$H$24)/'Checklist Parameters'!$H$25)+1,0)))</f>
        <v>&lt;no limit&gt;</v>
      </c>
      <c r="AF704" s="174">
        <f t="shared" si="65"/>
        <v>0</v>
      </c>
      <c r="AG704" s="85">
        <f t="shared" si="60"/>
        <v>0</v>
      </c>
    </row>
    <row r="705" spans="1:33" ht="15">
      <c r="A705" s="393"/>
      <c r="B705" s="393"/>
      <c r="C705" s="393"/>
      <c r="D705" s="393"/>
      <c r="E705" s="393"/>
      <c r="F705" s="393"/>
      <c r="G705" s="393"/>
      <c r="H705" s="394"/>
      <c r="I705" s="394"/>
      <c r="J705" s="394"/>
      <c r="K705" s="394"/>
      <c r="L705" s="394"/>
      <c r="M705" s="394"/>
      <c r="N705" s="313">
        <f>IF(IF(I705&lt;'Checklist Parameters'!$H$22,0,($I705-$L705))&lt;0,0,IF(I705&lt;'Checklist Parameters'!$H$22,0,($I705-$L705)))</f>
        <v>0</v>
      </c>
      <c r="O705" s="394"/>
      <c r="P705" s="395"/>
      <c r="Q705" s="316">
        <f t="shared" si="61"/>
        <v>0</v>
      </c>
      <c r="R705" s="87">
        <f t="shared" si="62"/>
        <v>0</v>
      </c>
      <c r="S705" s="87">
        <f>IF('Checklist Parameters'!$H$60&lt;0.2,0.2,'Checklist Parameters'!$H$60)</f>
        <v>0.72</v>
      </c>
      <c r="T705" s="88">
        <f>IF($O705="",IF('Checklist District ID'!$C$43="Y",MAX($R705:$S705)*$I705,SUM($R705:$S705)*$I705),IF(O705&gt;0,Q705*S705))</f>
        <v>0</v>
      </c>
      <c r="U705" s="88">
        <f>IF(Q705&gt;0,((I705-T705)*'Formula Matrix'!$E$39),0)</f>
        <v>0</v>
      </c>
      <c r="V705" s="88">
        <f t="shared" si="63"/>
        <v>0</v>
      </c>
      <c r="W705" s="88">
        <f>IF(V705&gt;0,(V705*'Checklist Parameters'!$H$35),0)</f>
        <v>0</v>
      </c>
      <c r="X705" s="85">
        <f t="shared" si="64"/>
        <v>0</v>
      </c>
      <c r="Y705" s="148">
        <f>IF('Checklist Parameters'!$H$102&lt;&gt;"",(I705/43560)*'Checklist Parameters'!$H$102,"N/A")</f>
        <v>0</v>
      </c>
      <c r="Z705" s="154" t="str">
        <f>IF('Checklist Parameters'!$H$58&lt;&gt;"",((I705*'Checklist Parameters'!$H$58)*'Checklist Parameters'!$H$35)/1000,"N/A")</f>
        <v>N/A</v>
      </c>
      <c r="AA705" s="154">
        <f>IF('Checklist Parameters'!$H$101&lt;&gt;"",IFERROR(I705/'Checklist Parameters'!$H$101,0),"N/A")</f>
        <v>0</v>
      </c>
      <c r="AB705" s="148" t="str">
        <f>IF('Checklist Parameters'!$H$43&lt;&gt;"",(I705*'Checklist Parameters'!$H$43)/1000,"N/A")</f>
        <v>N/A</v>
      </c>
      <c r="AC705" s="85">
        <f>IF('Checklist Parameters'!$H$16="",$X705,IF(AND('Checklist Parameters'!$H$16&lt;$X705,'Checklist Parameters'!$H$16&gt;=3),'Checklist Parameters'!$H$16,IF(AND('Checklist Parameters'!$H$16&lt;$X705,'Checklist Parameters'!$H$16&lt;3),0,$X705)))</f>
        <v>0</v>
      </c>
      <c r="AD705" s="85" t="str">
        <f>IF(AND(I705&lt;'Checklist Parameters'!$H$22,$I705&lt;&gt;0),"Y","")</f>
        <v/>
      </c>
      <c r="AE705" s="85" t="str">
        <f>IF($AD705="Y",0,IF('Checklist Parameters'!$H$25="","&lt;no limit&gt;",ROUNDDOWN((($I705-'Checklist Parameters'!$H$24)/'Checklist Parameters'!$H$25)+1,0)))</f>
        <v>&lt;no limit&gt;</v>
      </c>
      <c r="AF705" s="174">
        <f t="shared" si="65"/>
        <v>0</v>
      </c>
      <c r="AG705" s="85">
        <f t="shared" si="60"/>
        <v>0</v>
      </c>
    </row>
    <row r="706" spans="1:33" ht="15">
      <c r="A706" s="393"/>
      <c r="B706" s="393"/>
      <c r="C706" s="393"/>
      <c r="D706" s="393"/>
      <c r="E706" s="393"/>
      <c r="F706" s="393"/>
      <c r="G706" s="393"/>
      <c r="H706" s="394"/>
      <c r="I706" s="394"/>
      <c r="J706" s="394"/>
      <c r="K706" s="394"/>
      <c r="L706" s="394"/>
      <c r="M706" s="394"/>
      <c r="N706" s="313">
        <f>IF(IF(I706&lt;'Checklist Parameters'!$H$22,0,($I706-$L706))&lt;0,0,IF(I706&lt;'Checklist Parameters'!$H$22,0,($I706-$L706)))</f>
        <v>0</v>
      </c>
      <c r="O706" s="394"/>
      <c r="P706" s="395"/>
      <c r="Q706" s="316">
        <f t="shared" si="61"/>
        <v>0</v>
      </c>
      <c r="R706" s="87">
        <f t="shared" si="62"/>
        <v>0</v>
      </c>
      <c r="S706" s="87">
        <f>IF('Checklist Parameters'!$H$60&lt;0.2,0.2,'Checklist Parameters'!$H$60)</f>
        <v>0.72</v>
      </c>
      <c r="T706" s="88">
        <f>IF($O706="",IF('Checklist District ID'!$C$43="Y",MAX($R706:$S706)*$I706,SUM($R706:$S706)*$I706),IF(O706&gt;0,Q706*S706))</f>
        <v>0</v>
      </c>
      <c r="U706" s="88">
        <f>IF(Q706&gt;0,((I706-T706)*'Formula Matrix'!$E$39),0)</f>
        <v>0</v>
      </c>
      <c r="V706" s="88">
        <f t="shared" si="63"/>
        <v>0</v>
      </c>
      <c r="W706" s="88">
        <f>IF(V706&gt;0,(V706*'Checklist Parameters'!$H$35),0)</f>
        <v>0</v>
      </c>
      <c r="X706" s="85">
        <f t="shared" si="64"/>
        <v>0</v>
      </c>
      <c r="Y706" s="148">
        <f>IF('Checklist Parameters'!$H$102&lt;&gt;"",(I706/43560)*'Checklist Parameters'!$H$102,"N/A")</f>
        <v>0</v>
      </c>
      <c r="Z706" s="154" t="str">
        <f>IF('Checklist Parameters'!$H$58&lt;&gt;"",((I706*'Checklist Parameters'!$H$58)*'Checklist Parameters'!$H$35)/1000,"N/A")</f>
        <v>N/A</v>
      </c>
      <c r="AA706" s="154">
        <f>IF('Checklist Parameters'!$H$101&lt;&gt;"",IFERROR(I706/'Checklist Parameters'!$H$101,0),"N/A")</f>
        <v>0</v>
      </c>
      <c r="AB706" s="148" t="str">
        <f>IF('Checklist Parameters'!$H$43&lt;&gt;"",(I706*'Checklist Parameters'!$H$43)/1000,"N/A")</f>
        <v>N/A</v>
      </c>
      <c r="AC706" s="85">
        <f>IF('Checklist Parameters'!$H$16="",$X706,IF(AND('Checklist Parameters'!$H$16&lt;$X706,'Checklist Parameters'!$H$16&gt;=3),'Checklist Parameters'!$H$16,IF(AND('Checklist Parameters'!$H$16&lt;$X706,'Checklist Parameters'!$H$16&lt;3),0,$X706)))</f>
        <v>0</v>
      </c>
      <c r="AD706" s="85" t="str">
        <f>IF(AND(I706&lt;'Checklist Parameters'!$H$22,$I706&lt;&gt;0),"Y","")</f>
        <v/>
      </c>
      <c r="AE706" s="85" t="str">
        <f>IF($AD706="Y",0,IF('Checklist Parameters'!$H$25="","&lt;no limit&gt;",ROUNDDOWN((($I706-'Checklist Parameters'!$H$24)/'Checklist Parameters'!$H$25)+1,0)))</f>
        <v>&lt;no limit&gt;</v>
      </c>
      <c r="AF706" s="174">
        <f t="shared" si="65"/>
        <v>0</v>
      </c>
      <c r="AG706" s="85">
        <f t="shared" si="60"/>
        <v>0</v>
      </c>
    </row>
    <row r="707" spans="1:33" ht="15">
      <c r="A707" s="393"/>
      <c r="B707" s="393"/>
      <c r="C707" s="393"/>
      <c r="D707" s="393"/>
      <c r="E707" s="393"/>
      <c r="F707" s="393"/>
      <c r="G707" s="393"/>
      <c r="H707" s="394"/>
      <c r="I707" s="394"/>
      <c r="J707" s="394"/>
      <c r="K707" s="394"/>
      <c r="L707" s="394"/>
      <c r="M707" s="394"/>
      <c r="N707" s="313">
        <f>IF(IF(I707&lt;'Checklist Parameters'!$H$22,0,($I707-$L707))&lt;0,0,IF(I707&lt;'Checklist Parameters'!$H$22,0,($I707-$L707)))</f>
        <v>0</v>
      </c>
      <c r="O707" s="394"/>
      <c r="P707" s="395"/>
      <c r="Q707" s="316">
        <f t="shared" si="61"/>
        <v>0</v>
      </c>
      <c r="R707" s="87">
        <f t="shared" si="62"/>
        <v>0</v>
      </c>
      <c r="S707" s="87">
        <f>IF('Checklist Parameters'!$H$60&lt;0.2,0.2,'Checklist Parameters'!$H$60)</f>
        <v>0.72</v>
      </c>
      <c r="T707" s="88">
        <f>IF($O707="",IF('Checklist District ID'!$C$43="Y",MAX($R707:$S707)*$I707,SUM($R707:$S707)*$I707),IF(O707&gt;0,Q707*S707))</f>
        <v>0</v>
      </c>
      <c r="U707" s="88">
        <f>IF(Q707&gt;0,((I707-T707)*'Formula Matrix'!$E$39),0)</f>
        <v>0</v>
      </c>
      <c r="V707" s="88">
        <f t="shared" si="63"/>
        <v>0</v>
      </c>
      <c r="W707" s="88">
        <f>IF(V707&gt;0,(V707*'Checklist Parameters'!$H$35),0)</f>
        <v>0</v>
      </c>
      <c r="X707" s="85">
        <f t="shared" si="64"/>
        <v>0</v>
      </c>
      <c r="Y707" s="148">
        <f>IF('Checklist Parameters'!$H$102&lt;&gt;"",(I707/43560)*'Checklist Parameters'!$H$102,"N/A")</f>
        <v>0</v>
      </c>
      <c r="Z707" s="154" t="str">
        <f>IF('Checklist Parameters'!$H$58&lt;&gt;"",((I707*'Checklist Parameters'!$H$58)*'Checklist Parameters'!$H$35)/1000,"N/A")</f>
        <v>N/A</v>
      </c>
      <c r="AA707" s="154">
        <f>IF('Checklist Parameters'!$H$101&lt;&gt;"",IFERROR(I707/'Checklist Parameters'!$H$101,0),"N/A")</f>
        <v>0</v>
      </c>
      <c r="AB707" s="148" t="str">
        <f>IF('Checklist Parameters'!$H$43&lt;&gt;"",(I707*'Checklist Parameters'!$H$43)/1000,"N/A")</f>
        <v>N/A</v>
      </c>
      <c r="AC707" s="85">
        <f>IF('Checklist Parameters'!$H$16="",$X707,IF(AND('Checklist Parameters'!$H$16&lt;$X707,'Checklist Parameters'!$H$16&gt;=3),'Checklist Parameters'!$H$16,IF(AND('Checklist Parameters'!$H$16&lt;$X707,'Checklist Parameters'!$H$16&lt;3),0,$X707)))</f>
        <v>0</v>
      </c>
      <c r="AD707" s="85" t="str">
        <f>IF(AND(I707&lt;'Checklist Parameters'!$H$22,$I707&lt;&gt;0),"Y","")</f>
        <v/>
      </c>
      <c r="AE707" s="85" t="str">
        <f>IF($AD707="Y",0,IF('Checklist Parameters'!$H$25="","&lt;no limit&gt;",ROUNDDOWN((($I707-'Checklist Parameters'!$H$24)/'Checklist Parameters'!$H$25)+1,0)))</f>
        <v>&lt;no limit&gt;</v>
      </c>
      <c r="AF707" s="174">
        <f t="shared" si="65"/>
        <v>0</v>
      </c>
      <c r="AG707" s="85">
        <f t="shared" si="60"/>
        <v>0</v>
      </c>
    </row>
    <row r="708" spans="1:33" ht="15">
      <c r="A708" s="393"/>
      <c r="B708" s="393"/>
      <c r="C708" s="393"/>
      <c r="D708" s="393"/>
      <c r="E708" s="393"/>
      <c r="F708" s="393"/>
      <c r="G708" s="393"/>
      <c r="H708" s="394"/>
      <c r="I708" s="394"/>
      <c r="J708" s="394"/>
      <c r="K708" s="394"/>
      <c r="L708" s="394"/>
      <c r="M708" s="394"/>
      <c r="N708" s="313">
        <f>IF(IF(I708&lt;'Checklist Parameters'!$H$22,0,($I708-$L708))&lt;0,0,IF(I708&lt;'Checklist Parameters'!$H$22,0,($I708-$L708)))</f>
        <v>0</v>
      </c>
      <c r="O708" s="394"/>
      <c r="P708" s="395"/>
      <c r="Q708" s="316">
        <f t="shared" si="61"/>
        <v>0</v>
      </c>
      <c r="R708" s="87">
        <f t="shared" si="62"/>
        <v>0</v>
      </c>
      <c r="S708" s="87">
        <f>IF('Checklist Parameters'!$H$60&lt;0.2,0.2,'Checklist Parameters'!$H$60)</f>
        <v>0.72</v>
      </c>
      <c r="T708" s="88">
        <f>IF($O708="",IF('Checklist District ID'!$C$43="Y",MAX($R708:$S708)*$I708,SUM($R708:$S708)*$I708),IF(O708&gt;0,Q708*S708))</f>
        <v>0</v>
      </c>
      <c r="U708" s="88">
        <f>IF(Q708&gt;0,((I708-T708)*'Formula Matrix'!$E$39),0)</f>
        <v>0</v>
      </c>
      <c r="V708" s="88">
        <f t="shared" si="63"/>
        <v>0</v>
      </c>
      <c r="W708" s="88">
        <f>IF(V708&gt;0,(V708*'Checklist Parameters'!$H$35),0)</f>
        <v>0</v>
      </c>
      <c r="X708" s="85">
        <f t="shared" si="64"/>
        <v>0</v>
      </c>
      <c r="Y708" s="148">
        <f>IF('Checklist Parameters'!$H$102&lt;&gt;"",(I708/43560)*'Checklist Parameters'!$H$102,"N/A")</f>
        <v>0</v>
      </c>
      <c r="Z708" s="154" t="str">
        <f>IF('Checklist Parameters'!$H$58&lt;&gt;"",((I708*'Checklist Parameters'!$H$58)*'Checklist Parameters'!$H$35)/1000,"N/A")</f>
        <v>N/A</v>
      </c>
      <c r="AA708" s="154">
        <f>IF('Checklist Parameters'!$H$101&lt;&gt;"",IFERROR(I708/'Checklist Parameters'!$H$101,0),"N/A")</f>
        <v>0</v>
      </c>
      <c r="AB708" s="148" t="str">
        <f>IF('Checklist Parameters'!$H$43&lt;&gt;"",(I708*'Checklist Parameters'!$H$43)/1000,"N/A")</f>
        <v>N/A</v>
      </c>
      <c r="AC708" s="85">
        <f>IF('Checklist Parameters'!$H$16="",$X708,IF(AND('Checklist Parameters'!$H$16&lt;$X708,'Checklist Parameters'!$H$16&gt;=3),'Checklist Parameters'!$H$16,IF(AND('Checklist Parameters'!$H$16&lt;$X708,'Checklist Parameters'!$H$16&lt;3),0,$X708)))</f>
        <v>0</v>
      </c>
      <c r="AD708" s="85" t="str">
        <f>IF(AND(I708&lt;'Checklist Parameters'!$H$22,$I708&lt;&gt;0),"Y","")</f>
        <v/>
      </c>
      <c r="AE708" s="85" t="str">
        <f>IF($AD708="Y",0,IF('Checklist Parameters'!$H$25="","&lt;no limit&gt;",ROUNDDOWN((($I708-'Checklist Parameters'!$H$24)/'Checklist Parameters'!$H$25)+1,0)))</f>
        <v>&lt;no limit&gt;</v>
      </c>
      <c r="AF708" s="174">
        <f t="shared" si="65"/>
        <v>0</v>
      </c>
      <c r="AG708" s="85">
        <f t="shared" si="60"/>
        <v>0</v>
      </c>
    </row>
    <row r="709" spans="1:33" ht="15">
      <c r="A709" s="393"/>
      <c r="B709" s="393"/>
      <c r="C709" s="393"/>
      <c r="D709" s="393"/>
      <c r="E709" s="393"/>
      <c r="F709" s="393"/>
      <c r="G709" s="393"/>
      <c r="H709" s="394"/>
      <c r="I709" s="394"/>
      <c r="J709" s="394"/>
      <c r="K709" s="394"/>
      <c r="L709" s="394"/>
      <c r="M709" s="394"/>
      <c r="N709" s="313">
        <f>IF(IF(I709&lt;'Checklist Parameters'!$H$22,0,($I709-$L709))&lt;0,0,IF(I709&lt;'Checklist Parameters'!$H$22,0,($I709-$L709)))</f>
        <v>0</v>
      </c>
      <c r="O709" s="394"/>
      <c r="P709" s="395"/>
      <c r="Q709" s="316">
        <f t="shared" si="61"/>
        <v>0</v>
      </c>
      <c r="R709" s="87">
        <f t="shared" si="62"/>
        <v>0</v>
      </c>
      <c r="S709" s="87">
        <f>IF('Checklist Parameters'!$H$60&lt;0.2,0.2,'Checklist Parameters'!$H$60)</f>
        <v>0.72</v>
      </c>
      <c r="T709" s="88">
        <f>IF($O709="",IF('Checklist District ID'!$C$43="Y",MAX($R709:$S709)*$I709,SUM($R709:$S709)*$I709),IF(O709&gt;0,Q709*S709))</f>
        <v>0</v>
      </c>
      <c r="U709" s="88">
        <f>IF(Q709&gt;0,((I709-T709)*'Formula Matrix'!$E$39),0)</f>
        <v>0</v>
      </c>
      <c r="V709" s="88">
        <f t="shared" si="63"/>
        <v>0</v>
      </c>
      <c r="W709" s="88">
        <f>IF(V709&gt;0,(V709*'Checklist Parameters'!$H$35),0)</f>
        <v>0</v>
      </c>
      <c r="X709" s="85">
        <f t="shared" si="64"/>
        <v>0</v>
      </c>
      <c r="Y709" s="148">
        <f>IF('Checklist Parameters'!$H$102&lt;&gt;"",(I709/43560)*'Checklist Parameters'!$H$102,"N/A")</f>
        <v>0</v>
      </c>
      <c r="Z709" s="154" t="str">
        <f>IF('Checklist Parameters'!$H$58&lt;&gt;"",((I709*'Checklist Parameters'!$H$58)*'Checklist Parameters'!$H$35)/1000,"N/A")</f>
        <v>N/A</v>
      </c>
      <c r="AA709" s="154">
        <f>IF('Checklist Parameters'!$H$101&lt;&gt;"",IFERROR(I709/'Checklist Parameters'!$H$101,0),"N/A")</f>
        <v>0</v>
      </c>
      <c r="AB709" s="148" t="str">
        <f>IF('Checklist Parameters'!$H$43&lt;&gt;"",(I709*'Checklist Parameters'!$H$43)/1000,"N/A")</f>
        <v>N/A</v>
      </c>
      <c r="AC709" s="85">
        <f>IF('Checklist Parameters'!$H$16="",$X709,IF(AND('Checklist Parameters'!$H$16&lt;$X709,'Checklist Parameters'!$H$16&gt;=3),'Checklist Parameters'!$H$16,IF(AND('Checklist Parameters'!$H$16&lt;$X709,'Checklist Parameters'!$H$16&lt;3),0,$X709)))</f>
        <v>0</v>
      </c>
      <c r="AD709" s="85" t="str">
        <f>IF(AND(I709&lt;'Checklist Parameters'!$H$22,$I709&lt;&gt;0),"Y","")</f>
        <v/>
      </c>
      <c r="AE709" s="85" t="str">
        <f>IF($AD709="Y",0,IF('Checklist Parameters'!$H$25="","&lt;no limit&gt;",ROUNDDOWN((($I709-'Checklist Parameters'!$H$24)/'Checklist Parameters'!$H$25)+1,0)))</f>
        <v>&lt;no limit&gt;</v>
      </c>
      <c r="AF709" s="174">
        <f t="shared" si="65"/>
        <v>0</v>
      </c>
      <c r="AG709" s="85">
        <f t="shared" si="60"/>
        <v>0</v>
      </c>
    </row>
    <row r="710" spans="1:33" ht="15">
      <c r="A710" s="393"/>
      <c r="B710" s="393"/>
      <c r="C710" s="393"/>
      <c r="D710" s="393"/>
      <c r="E710" s="393"/>
      <c r="F710" s="393"/>
      <c r="G710" s="393"/>
      <c r="H710" s="394"/>
      <c r="I710" s="394"/>
      <c r="J710" s="394"/>
      <c r="K710" s="394"/>
      <c r="L710" s="394"/>
      <c r="M710" s="394"/>
      <c r="N710" s="313">
        <f>IF(IF(I710&lt;'Checklist Parameters'!$H$22,0,($I710-$L710))&lt;0,0,IF(I710&lt;'Checklist Parameters'!$H$22,0,($I710-$L710)))</f>
        <v>0</v>
      </c>
      <c r="O710" s="394"/>
      <c r="P710" s="395"/>
      <c r="Q710" s="316">
        <f t="shared" si="61"/>
        <v>0</v>
      </c>
      <c r="R710" s="87">
        <f t="shared" si="62"/>
        <v>0</v>
      </c>
      <c r="S710" s="87">
        <f>IF('Checklist Parameters'!$H$60&lt;0.2,0.2,'Checklist Parameters'!$H$60)</f>
        <v>0.72</v>
      </c>
      <c r="T710" s="88">
        <f>IF($O710="",IF('Checklist District ID'!$C$43="Y",MAX($R710:$S710)*$I710,SUM($R710:$S710)*$I710),IF(O710&gt;0,Q710*S710))</f>
        <v>0</v>
      </c>
      <c r="U710" s="88">
        <f>IF(Q710&gt;0,((I710-T710)*'Formula Matrix'!$E$39),0)</f>
        <v>0</v>
      </c>
      <c r="V710" s="88">
        <f t="shared" si="63"/>
        <v>0</v>
      </c>
      <c r="W710" s="88">
        <f>IF(V710&gt;0,(V710*'Checklist Parameters'!$H$35),0)</f>
        <v>0</v>
      </c>
      <c r="X710" s="85">
        <f t="shared" si="64"/>
        <v>0</v>
      </c>
      <c r="Y710" s="148">
        <f>IF('Checklist Parameters'!$H$102&lt;&gt;"",(I710/43560)*'Checklist Parameters'!$H$102,"N/A")</f>
        <v>0</v>
      </c>
      <c r="Z710" s="154" t="str">
        <f>IF('Checklist Parameters'!$H$58&lt;&gt;"",((I710*'Checklist Parameters'!$H$58)*'Checklist Parameters'!$H$35)/1000,"N/A")</f>
        <v>N/A</v>
      </c>
      <c r="AA710" s="154">
        <f>IF('Checklist Parameters'!$H$101&lt;&gt;"",IFERROR(I710/'Checklist Parameters'!$H$101,0),"N/A")</f>
        <v>0</v>
      </c>
      <c r="AB710" s="148" t="str">
        <f>IF('Checklist Parameters'!$H$43&lt;&gt;"",(I710*'Checklist Parameters'!$H$43)/1000,"N/A")</f>
        <v>N/A</v>
      </c>
      <c r="AC710" s="85">
        <f>IF('Checklist Parameters'!$H$16="",$X710,IF(AND('Checklist Parameters'!$H$16&lt;$X710,'Checklist Parameters'!$H$16&gt;=3),'Checklist Parameters'!$H$16,IF(AND('Checklist Parameters'!$H$16&lt;$X710,'Checklist Parameters'!$H$16&lt;3),0,$X710)))</f>
        <v>0</v>
      </c>
      <c r="AD710" s="85" t="str">
        <f>IF(AND(I710&lt;'Checklist Parameters'!$H$22,$I710&lt;&gt;0),"Y","")</f>
        <v/>
      </c>
      <c r="AE710" s="85" t="str">
        <f>IF($AD710="Y",0,IF('Checklist Parameters'!$H$25="","&lt;no limit&gt;",ROUNDDOWN((($I710-'Checklist Parameters'!$H$24)/'Checklist Parameters'!$H$25)+1,0)))</f>
        <v>&lt;no limit&gt;</v>
      </c>
      <c r="AF710" s="174">
        <f t="shared" si="65"/>
        <v>0</v>
      </c>
      <c r="AG710" s="85">
        <f t="shared" si="60"/>
        <v>0</v>
      </c>
    </row>
    <row r="711" spans="1:33" ht="15">
      <c r="A711" s="393"/>
      <c r="B711" s="393"/>
      <c r="C711" s="393"/>
      <c r="D711" s="393"/>
      <c r="E711" s="393"/>
      <c r="F711" s="393"/>
      <c r="G711" s="393"/>
      <c r="H711" s="394"/>
      <c r="I711" s="394"/>
      <c r="J711" s="394"/>
      <c r="K711" s="394"/>
      <c r="L711" s="394"/>
      <c r="M711" s="394"/>
      <c r="N711" s="313">
        <f>IF(IF(I711&lt;'Checklist Parameters'!$H$22,0,($I711-$L711))&lt;0,0,IF(I711&lt;'Checklist Parameters'!$H$22,0,($I711-$L711)))</f>
        <v>0</v>
      </c>
      <c r="O711" s="394"/>
      <c r="P711" s="395"/>
      <c r="Q711" s="316">
        <f t="shared" si="61"/>
        <v>0</v>
      </c>
      <c r="R711" s="87">
        <f t="shared" si="62"/>
        <v>0</v>
      </c>
      <c r="S711" s="87">
        <f>IF('Checklist Parameters'!$H$60&lt;0.2,0.2,'Checklist Parameters'!$H$60)</f>
        <v>0.72</v>
      </c>
      <c r="T711" s="88">
        <f>IF($O711="",IF('Checklist District ID'!$C$43="Y",MAX($R711:$S711)*$I711,SUM($R711:$S711)*$I711),IF(O711&gt;0,Q711*S711))</f>
        <v>0</v>
      </c>
      <c r="U711" s="88">
        <f>IF(Q711&gt;0,((I711-T711)*'Formula Matrix'!$E$39),0)</f>
        <v>0</v>
      </c>
      <c r="V711" s="88">
        <f t="shared" si="63"/>
        <v>0</v>
      </c>
      <c r="W711" s="88">
        <f>IF(V711&gt;0,(V711*'Checklist Parameters'!$H$35),0)</f>
        <v>0</v>
      </c>
      <c r="X711" s="85">
        <f t="shared" si="64"/>
        <v>0</v>
      </c>
      <c r="Y711" s="148">
        <f>IF('Checklist Parameters'!$H$102&lt;&gt;"",(I711/43560)*'Checklist Parameters'!$H$102,"N/A")</f>
        <v>0</v>
      </c>
      <c r="Z711" s="154" t="str">
        <f>IF('Checklist Parameters'!$H$58&lt;&gt;"",((I711*'Checklist Parameters'!$H$58)*'Checklist Parameters'!$H$35)/1000,"N/A")</f>
        <v>N/A</v>
      </c>
      <c r="AA711" s="154">
        <f>IF('Checklist Parameters'!$H$101&lt;&gt;"",IFERROR(I711/'Checklist Parameters'!$H$101,0),"N/A")</f>
        <v>0</v>
      </c>
      <c r="AB711" s="148" t="str">
        <f>IF('Checklist Parameters'!$H$43&lt;&gt;"",(I711*'Checklist Parameters'!$H$43)/1000,"N/A")</f>
        <v>N/A</v>
      </c>
      <c r="AC711" s="85">
        <f>IF('Checklist Parameters'!$H$16="",$X711,IF(AND('Checklist Parameters'!$H$16&lt;$X711,'Checklist Parameters'!$H$16&gt;=3),'Checklist Parameters'!$H$16,IF(AND('Checklist Parameters'!$H$16&lt;$X711,'Checklist Parameters'!$H$16&lt;3),0,$X711)))</f>
        <v>0</v>
      </c>
      <c r="AD711" s="85" t="str">
        <f>IF(AND(I711&lt;'Checklist Parameters'!$H$22,$I711&lt;&gt;0),"Y","")</f>
        <v/>
      </c>
      <c r="AE711" s="85" t="str">
        <f>IF($AD711="Y",0,IF('Checklist Parameters'!$H$25="","&lt;no limit&gt;",ROUNDDOWN((($I711-'Checklist Parameters'!$H$24)/'Checklist Parameters'!$H$25)+1,0)))</f>
        <v>&lt;no limit&gt;</v>
      </c>
      <c r="AF711" s="174">
        <f t="shared" si="65"/>
        <v>0</v>
      </c>
      <c r="AG711" s="85">
        <f t="shared" si="60"/>
        <v>0</v>
      </c>
    </row>
    <row r="712" spans="1:33" ht="15">
      <c r="A712" s="393"/>
      <c r="B712" s="393"/>
      <c r="C712" s="393"/>
      <c r="D712" s="393"/>
      <c r="E712" s="393"/>
      <c r="F712" s="393"/>
      <c r="G712" s="393"/>
      <c r="H712" s="394"/>
      <c r="I712" s="394"/>
      <c r="J712" s="394"/>
      <c r="K712" s="394"/>
      <c r="L712" s="394"/>
      <c r="M712" s="394"/>
      <c r="N712" s="313">
        <f>IF(IF(I712&lt;'Checklist Parameters'!$H$22,0,($I712-$L712))&lt;0,0,IF(I712&lt;'Checklist Parameters'!$H$22,0,($I712-$L712)))</f>
        <v>0</v>
      </c>
      <c r="O712" s="394"/>
      <c r="P712" s="395"/>
      <c r="Q712" s="316">
        <f t="shared" si="61"/>
        <v>0</v>
      </c>
      <c r="R712" s="87">
        <f t="shared" si="62"/>
        <v>0</v>
      </c>
      <c r="S712" s="87">
        <f>IF('Checklist Parameters'!$H$60&lt;0.2,0.2,'Checklist Parameters'!$H$60)</f>
        <v>0.72</v>
      </c>
      <c r="T712" s="88">
        <f>IF($O712="",IF('Checklist District ID'!$C$43="Y",MAX($R712:$S712)*$I712,SUM($R712:$S712)*$I712),IF(O712&gt;0,Q712*S712))</f>
        <v>0</v>
      </c>
      <c r="U712" s="88">
        <f>IF(Q712&gt;0,((I712-T712)*'Formula Matrix'!$E$39),0)</f>
        <v>0</v>
      </c>
      <c r="V712" s="88">
        <f t="shared" si="63"/>
        <v>0</v>
      </c>
      <c r="W712" s="88">
        <f>IF(V712&gt;0,(V712*'Checklist Parameters'!$H$35),0)</f>
        <v>0</v>
      </c>
      <c r="X712" s="85">
        <f t="shared" si="64"/>
        <v>0</v>
      </c>
      <c r="Y712" s="148">
        <f>IF('Checklist Parameters'!$H$102&lt;&gt;"",(I712/43560)*'Checklist Parameters'!$H$102,"N/A")</f>
        <v>0</v>
      </c>
      <c r="Z712" s="154" t="str">
        <f>IF('Checklist Parameters'!$H$58&lt;&gt;"",((I712*'Checklist Parameters'!$H$58)*'Checklist Parameters'!$H$35)/1000,"N/A")</f>
        <v>N/A</v>
      </c>
      <c r="AA712" s="154">
        <f>IF('Checklist Parameters'!$H$101&lt;&gt;"",IFERROR(I712/'Checklist Parameters'!$H$101,0),"N/A")</f>
        <v>0</v>
      </c>
      <c r="AB712" s="148" t="str">
        <f>IF('Checklist Parameters'!$H$43&lt;&gt;"",(I712*'Checklist Parameters'!$H$43)/1000,"N/A")</f>
        <v>N/A</v>
      </c>
      <c r="AC712" s="85">
        <f>IF('Checklist Parameters'!$H$16="",$X712,IF(AND('Checklist Parameters'!$H$16&lt;$X712,'Checklist Parameters'!$H$16&gt;=3),'Checklist Parameters'!$H$16,IF(AND('Checklist Parameters'!$H$16&lt;$X712,'Checklist Parameters'!$H$16&lt;3),0,$X712)))</f>
        <v>0</v>
      </c>
      <c r="AD712" s="85" t="str">
        <f>IF(AND(I712&lt;'Checklist Parameters'!$H$22,$I712&lt;&gt;0),"Y","")</f>
        <v/>
      </c>
      <c r="AE712" s="85" t="str">
        <f>IF($AD712="Y",0,IF('Checklist Parameters'!$H$25="","&lt;no limit&gt;",ROUNDDOWN((($I712-'Checklist Parameters'!$H$24)/'Checklist Parameters'!$H$25)+1,0)))</f>
        <v>&lt;no limit&gt;</v>
      </c>
      <c r="AF712" s="174">
        <f t="shared" si="65"/>
        <v>0</v>
      </c>
      <c r="AG712" s="85">
        <f t="shared" si="60"/>
        <v>0</v>
      </c>
    </row>
    <row r="713" spans="1:33" ht="15">
      <c r="A713" s="393"/>
      <c r="B713" s="393"/>
      <c r="C713" s="393"/>
      <c r="D713" s="393"/>
      <c r="E713" s="393"/>
      <c r="F713" s="393"/>
      <c r="G713" s="393"/>
      <c r="H713" s="394"/>
      <c r="I713" s="394"/>
      <c r="J713" s="394"/>
      <c r="K713" s="394"/>
      <c r="L713" s="394"/>
      <c r="M713" s="394"/>
      <c r="N713" s="313">
        <f>IF(IF(I713&lt;'Checklist Parameters'!$H$22,0,($I713-$L713))&lt;0,0,IF(I713&lt;'Checklist Parameters'!$H$22,0,($I713-$L713)))</f>
        <v>0</v>
      </c>
      <c r="O713" s="394"/>
      <c r="P713" s="395"/>
      <c r="Q713" s="316">
        <f t="shared" si="61"/>
        <v>0</v>
      </c>
      <c r="R713" s="87">
        <f t="shared" si="62"/>
        <v>0</v>
      </c>
      <c r="S713" s="87">
        <f>IF('Checklist Parameters'!$H$60&lt;0.2,0.2,'Checklist Parameters'!$H$60)</f>
        <v>0.72</v>
      </c>
      <c r="T713" s="88">
        <f>IF($O713="",IF('Checklist District ID'!$C$43="Y",MAX($R713:$S713)*$I713,SUM($R713:$S713)*$I713),IF(O713&gt;0,Q713*S713))</f>
        <v>0</v>
      </c>
      <c r="U713" s="88">
        <f>IF(Q713&gt;0,((I713-T713)*'Formula Matrix'!$E$39),0)</f>
        <v>0</v>
      </c>
      <c r="V713" s="88">
        <f t="shared" si="63"/>
        <v>0</v>
      </c>
      <c r="W713" s="88">
        <f>IF(V713&gt;0,(V713*'Checklist Parameters'!$H$35),0)</f>
        <v>0</v>
      </c>
      <c r="X713" s="85">
        <f t="shared" si="64"/>
        <v>0</v>
      </c>
      <c r="Y713" s="148">
        <f>IF('Checklist Parameters'!$H$102&lt;&gt;"",(I713/43560)*'Checklist Parameters'!$H$102,"N/A")</f>
        <v>0</v>
      </c>
      <c r="Z713" s="154" t="str">
        <f>IF('Checklist Parameters'!$H$58&lt;&gt;"",((I713*'Checklist Parameters'!$H$58)*'Checklist Parameters'!$H$35)/1000,"N/A")</f>
        <v>N/A</v>
      </c>
      <c r="AA713" s="154">
        <f>IF('Checklist Parameters'!$H$101&lt;&gt;"",IFERROR(I713/'Checklist Parameters'!$H$101,0),"N/A")</f>
        <v>0</v>
      </c>
      <c r="AB713" s="148" t="str">
        <f>IF('Checklist Parameters'!$H$43&lt;&gt;"",(I713*'Checklist Parameters'!$H$43)/1000,"N/A")</f>
        <v>N/A</v>
      </c>
      <c r="AC713" s="85">
        <f>IF('Checklist Parameters'!$H$16="",$X713,IF(AND('Checklist Parameters'!$H$16&lt;$X713,'Checklist Parameters'!$H$16&gt;=3),'Checklist Parameters'!$H$16,IF(AND('Checklist Parameters'!$H$16&lt;$X713,'Checklist Parameters'!$H$16&lt;3),0,$X713)))</f>
        <v>0</v>
      </c>
      <c r="AD713" s="85" t="str">
        <f>IF(AND(I713&lt;'Checklist Parameters'!$H$22,$I713&lt;&gt;0),"Y","")</f>
        <v/>
      </c>
      <c r="AE713" s="85" t="str">
        <f>IF($AD713="Y",0,IF('Checklist Parameters'!$H$25="","&lt;no limit&gt;",ROUNDDOWN((($I713-'Checklist Parameters'!$H$24)/'Checklist Parameters'!$H$25)+1,0)))</f>
        <v>&lt;no limit&gt;</v>
      </c>
      <c r="AF713" s="174">
        <f t="shared" si="65"/>
        <v>0</v>
      </c>
      <c r="AG713" s="85">
        <f t="shared" si="60"/>
        <v>0</v>
      </c>
    </row>
    <row r="714" spans="1:33" ht="15">
      <c r="A714" s="393"/>
      <c r="B714" s="393"/>
      <c r="C714" s="393"/>
      <c r="D714" s="393"/>
      <c r="E714" s="393"/>
      <c r="F714" s="393"/>
      <c r="G714" s="393"/>
      <c r="H714" s="394"/>
      <c r="I714" s="394"/>
      <c r="J714" s="394"/>
      <c r="K714" s="394"/>
      <c r="L714" s="394"/>
      <c r="M714" s="394"/>
      <c r="N714" s="313">
        <f>IF(IF(I714&lt;'Checklist Parameters'!$H$22,0,($I714-$L714))&lt;0,0,IF(I714&lt;'Checklist Parameters'!$H$22,0,($I714-$L714)))</f>
        <v>0</v>
      </c>
      <c r="O714" s="394"/>
      <c r="P714" s="395"/>
      <c r="Q714" s="316">
        <f t="shared" si="61"/>
        <v>0</v>
      </c>
      <c r="R714" s="87">
        <f t="shared" si="62"/>
        <v>0</v>
      </c>
      <c r="S714" s="87">
        <f>IF('Checklist Parameters'!$H$60&lt;0.2,0.2,'Checklist Parameters'!$H$60)</f>
        <v>0.72</v>
      </c>
      <c r="T714" s="88">
        <f>IF($O714="",IF('Checklist District ID'!$C$43="Y",MAX($R714:$S714)*$I714,SUM($R714:$S714)*$I714),IF(O714&gt;0,Q714*S714))</f>
        <v>0</v>
      </c>
      <c r="U714" s="88">
        <f>IF(Q714&gt;0,((I714-T714)*'Formula Matrix'!$E$39),0)</f>
        <v>0</v>
      </c>
      <c r="V714" s="88">
        <f t="shared" si="63"/>
        <v>0</v>
      </c>
      <c r="W714" s="88">
        <f>IF(V714&gt;0,(V714*'Checklist Parameters'!$H$35),0)</f>
        <v>0</v>
      </c>
      <c r="X714" s="85">
        <f t="shared" si="64"/>
        <v>0</v>
      </c>
      <c r="Y714" s="148">
        <f>IF('Checklist Parameters'!$H$102&lt;&gt;"",(I714/43560)*'Checklist Parameters'!$H$102,"N/A")</f>
        <v>0</v>
      </c>
      <c r="Z714" s="154" t="str">
        <f>IF('Checklist Parameters'!$H$58&lt;&gt;"",((I714*'Checklist Parameters'!$H$58)*'Checklist Parameters'!$H$35)/1000,"N/A")</f>
        <v>N/A</v>
      </c>
      <c r="AA714" s="154">
        <f>IF('Checklist Parameters'!$H$101&lt;&gt;"",IFERROR(I714/'Checklist Parameters'!$H$101,0),"N/A")</f>
        <v>0</v>
      </c>
      <c r="AB714" s="148" t="str">
        <f>IF('Checklist Parameters'!$H$43&lt;&gt;"",(I714*'Checklist Parameters'!$H$43)/1000,"N/A")</f>
        <v>N/A</v>
      </c>
      <c r="AC714" s="85">
        <f>IF('Checklist Parameters'!$H$16="",$X714,IF(AND('Checklist Parameters'!$H$16&lt;$X714,'Checklist Parameters'!$H$16&gt;=3),'Checklist Parameters'!$H$16,IF(AND('Checklist Parameters'!$H$16&lt;$X714,'Checklist Parameters'!$H$16&lt;3),0,$X714)))</f>
        <v>0</v>
      </c>
      <c r="AD714" s="85" t="str">
        <f>IF(AND(I714&lt;'Checklist Parameters'!$H$22,$I714&lt;&gt;0),"Y","")</f>
        <v/>
      </c>
      <c r="AE714" s="85" t="str">
        <f>IF($AD714="Y",0,IF('Checklist Parameters'!$H$25="","&lt;no limit&gt;",ROUNDDOWN((($I714-'Checklist Parameters'!$H$24)/'Checklist Parameters'!$H$25)+1,0)))</f>
        <v>&lt;no limit&gt;</v>
      </c>
      <c r="AF714" s="174">
        <f t="shared" si="65"/>
        <v>0</v>
      </c>
      <c r="AG714" s="85">
        <f t="shared" si="60"/>
        <v>0</v>
      </c>
    </row>
    <row r="715" spans="1:33" ht="15">
      <c r="A715" s="393"/>
      <c r="B715" s="393"/>
      <c r="C715" s="393"/>
      <c r="D715" s="393"/>
      <c r="E715" s="393"/>
      <c r="F715" s="393"/>
      <c r="G715" s="393"/>
      <c r="H715" s="394"/>
      <c r="I715" s="394"/>
      <c r="J715" s="394"/>
      <c r="K715" s="394"/>
      <c r="L715" s="394"/>
      <c r="M715" s="394"/>
      <c r="N715" s="313">
        <f>IF(IF(I715&lt;'Checklist Parameters'!$H$22,0,($I715-$L715))&lt;0,0,IF(I715&lt;'Checklist Parameters'!$H$22,0,($I715-$L715)))</f>
        <v>0</v>
      </c>
      <c r="O715" s="394"/>
      <c r="P715" s="395"/>
      <c r="Q715" s="316">
        <f t="shared" si="61"/>
        <v>0</v>
      </c>
      <c r="R715" s="87">
        <f t="shared" si="62"/>
        <v>0</v>
      </c>
      <c r="S715" s="87">
        <f>IF('Checklist Parameters'!$H$60&lt;0.2,0.2,'Checklist Parameters'!$H$60)</f>
        <v>0.72</v>
      </c>
      <c r="T715" s="88">
        <f>IF($O715="",IF('Checklist District ID'!$C$43="Y",MAX($R715:$S715)*$I715,SUM($R715:$S715)*$I715),IF(O715&gt;0,Q715*S715))</f>
        <v>0</v>
      </c>
      <c r="U715" s="88">
        <f>IF(Q715&gt;0,((I715-T715)*'Formula Matrix'!$E$39),0)</f>
        <v>0</v>
      </c>
      <c r="V715" s="88">
        <f t="shared" si="63"/>
        <v>0</v>
      </c>
      <c r="W715" s="88">
        <f>IF(V715&gt;0,(V715*'Checklist Parameters'!$H$35),0)</f>
        <v>0</v>
      </c>
      <c r="X715" s="85">
        <f t="shared" si="64"/>
        <v>0</v>
      </c>
      <c r="Y715" s="148">
        <f>IF('Checklist Parameters'!$H$102&lt;&gt;"",(I715/43560)*'Checklist Parameters'!$H$102,"N/A")</f>
        <v>0</v>
      </c>
      <c r="Z715" s="154" t="str">
        <f>IF('Checklist Parameters'!$H$58&lt;&gt;"",((I715*'Checklist Parameters'!$H$58)*'Checklist Parameters'!$H$35)/1000,"N/A")</f>
        <v>N/A</v>
      </c>
      <c r="AA715" s="154">
        <f>IF('Checklist Parameters'!$H$101&lt;&gt;"",IFERROR(I715/'Checklist Parameters'!$H$101,0),"N/A")</f>
        <v>0</v>
      </c>
      <c r="AB715" s="148" t="str">
        <f>IF('Checklist Parameters'!$H$43&lt;&gt;"",(I715*'Checklist Parameters'!$H$43)/1000,"N/A")</f>
        <v>N/A</v>
      </c>
      <c r="AC715" s="85">
        <f>IF('Checklist Parameters'!$H$16="",$X715,IF(AND('Checklist Parameters'!$H$16&lt;$X715,'Checklist Parameters'!$H$16&gt;=3),'Checklist Parameters'!$H$16,IF(AND('Checklist Parameters'!$H$16&lt;$X715,'Checklist Parameters'!$H$16&lt;3),0,$X715)))</f>
        <v>0</v>
      </c>
      <c r="AD715" s="85" t="str">
        <f>IF(AND(I715&lt;'Checklist Parameters'!$H$22,$I715&lt;&gt;0),"Y","")</f>
        <v/>
      </c>
      <c r="AE715" s="85" t="str">
        <f>IF($AD715="Y",0,IF('Checklist Parameters'!$H$25="","&lt;no limit&gt;",ROUNDDOWN((($I715-'Checklist Parameters'!$H$24)/'Checklist Parameters'!$H$25)+1,0)))</f>
        <v>&lt;no limit&gt;</v>
      </c>
      <c r="AF715" s="174">
        <f t="shared" si="65"/>
        <v>0</v>
      </c>
      <c r="AG715" s="85">
        <f t="shared" si="60"/>
        <v>0</v>
      </c>
    </row>
    <row r="716" spans="1:33" ht="15">
      <c r="A716" s="393"/>
      <c r="B716" s="393"/>
      <c r="C716" s="393"/>
      <c r="D716" s="393"/>
      <c r="E716" s="393"/>
      <c r="F716" s="393"/>
      <c r="G716" s="393"/>
      <c r="H716" s="394"/>
      <c r="I716" s="394"/>
      <c r="J716" s="394"/>
      <c r="K716" s="394"/>
      <c r="L716" s="394"/>
      <c r="M716" s="394"/>
      <c r="N716" s="313">
        <f>IF(IF(I716&lt;'Checklist Parameters'!$H$22,0,($I716-$L716))&lt;0,0,IF(I716&lt;'Checklist Parameters'!$H$22,0,($I716-$L716)))</f>
        <v>0</v>
      </c>
      <c r="O716" s="394"/>
      <c r="P716" s="395"/>
      <c r="Q716" s="316">
        <f t="shared" si="61"/>
        <v>0</v>
      </c>
      <c r="R716" s="87">
        <f t="shared" si="62"/>
        <v>0</v>
      </c>
      <c r="S716" s="87">
        <f>IF('Checklist Parameters'!$H$60&lt;0.2,0.2,'Checklist Parameters'!$H$60)</f>
        <v>0.72</v>
      </c>
      <c r="T716" s="88">
        <f>IF($O716="",IF('Checklist District ID'!$C$43="Y",MAX($R716:$S716)*$I716,SUM($R716:$S716)*$I716),IF(O716&gt;0,Q716*S716))</f>
        <v>0</v>
      </c>
      <c r="U716" s="88">
        <f>IF(Q716&gt;0,((I716-T716)*'Formula Matrix'!$E$39),0)</f>
        <v>0</v>
      </c>
      <c r="V716" s="88">
        <f t="shared" si="63"/>
        <v>0</v>
      </c>
      <c r="W716" s="88">
        <f>IF(V716&gt;0,(V716*'Checklist Parameters'!$H$35),0)</f>
        <v>0</v>
      </c>
      <c r="X716" s="85">
        <f t="shared" si="64"/>
        <v>0</v>
      </c>
      <c r="Y716" s="148">
        <f>IF('Checklist Parameters'!$H$102&lt;&gt;"",(I716/43560)*'Checklist Parameters'!$H$102,"N/A")</f>
        <v>0</v>
      </c>
      <c r="Z716" s="154" t="str">
        <f>IF('Checklist Parameters'!$H$58&lt;&gt;"",((I716*'Checklist Parameters'!$H$58)*'Checklist Parameters'!$H$35)/1000,"N/A")</f>
        <v>N/A</v>
      </c>
      <c r="AA716" s="154">
        <f>IF('Checklist Parameters'!$H$101&lt;&gt;"",IFERROR(I716/'Checklist Parameters'!$H$101,0),"N/A")</f>
        <v>0</v>
      </c>
      <c r="AB716" s="148" t="str">
        <f>IF('Checklist Parameters'!$H$43&lt;&gt;"",(I716*'Checklist Parameters'!$H$43)/1000,"N/A")</f>
        <v>N/A</v>
      </c>
      <c r="AC716" s="85">
        <f>IF('Checklist Parameters'!$H$16="",$X716,IF(AND('Checklist Parameters'!$H$16&lt;$X716,'Checklist Parameters'!$H$16&gt;=3),'Checklist Parameters'!$H$16,IF(AND('Checklist Parameters'!$H$16&lt;$X716,'Checklist Parameters'!$H$16&lt;3),0,$X716)))</f>
        <v>0</v>
      </c>
      <c r="AD716" s="85" t="str">
        <f>IF(AND(I716&lt;'Checklist Parameters'!$H$22,$I716&lt;&gt;0),"Y","")</f>
        <v/>
      </c>
      <c r="AE716" s="85" t="str">
        <f>IF($AD716="Y",0,IF('Checklist Parameters'!$H$25="","&lt;no limit&gt;",ROUNDDOWN((($I716-'Checklist Parameters'!$H$24)/'Checklist Parameters'!$H$25)+1,0)))</f>
        <v>&lt;no limit&gt;</v>
      </c>
      <c r="AF716" s="174">
        <f t="shared" si="65"/>
        <v>0</v>
      </c>
      <c r="AG716" s="85">
        <f t="shared" si="60"/>
        <v>0</v>
      </c>
    </row>
    <row r="717" spans="1:33" ht="15">
      <c r="A717" s="393"/>
      <c r="B717" s="393"/>
      <c r="C717" s="393"/>
      <c r="D717" s="393"/>
      <c r="E717" s="393"/>
      <c r="F717" s="393"/>
      <c r="G717" s="393"/>
      <c r="H717" s="394"/>
      <c r="I717" s="394"/>
      <c r="J717" s="394"/>
      <c r="K717" s="394"/>
      <c r="L717" s="394"/>
      <c r="M717" s="394"/>
      <c r="N717" s="313">
        <f>IF(IF(I717&lt;'Checklist Parameters'!$H$22,0,($I717-$L717))&lt;0,0,IF(I717&lt;'Checklist Parameters'!$H$22,0,($I717-$L717)))</f>
        <v>0</v>
      </c>
      <c r="O717" s="394"/>
      <c r="P717" s="395"/>
      <c r="Q717" s="316">
        <f t="shared" si="61"/>
        <v>0</v>
      </c>
      <c r="R717" s="87">
        <f t="shared" si="62"/>
        <v>0</v>
      </c>
      <c r="S717" s="87">
        <f>IF('Checklist Parameters'!$H$60&lt;0.2,0.2,'Checklist Parameters'!$H$60)</f>
        <v>0.72</v>
      </c>
      <c r="T717" s="88">
        <f>IF($O717="",IF('Checklist District ID'!$C$43="Y",MAX($R717:$S717)*$I717,SUM($R717:$S717)*$I717),IF(O717&gt;0,Q717*S717))</f>
        <v>0</v>
      </c>
      <c r="U717" s="88">
        <f>IF(Q717&gt;0,((I717-T717)*'Formula Matrix'!$E$39),0)</f>
        <v>0</v>
      </c>
      <c r="V717" s="88">
        <f t="shared" si="63"/>
        <v>0</v>
      </c>
      <c r="W717" s="88">
        <f>IF(V717&gt;0,(V717*'Checklist Parameters'!$H$35),0)</f>
        <v>0</v>
      </c>
      <c r="X717" s="85">
        <f t="shared" si="64"/>
        <v>0</v>
      </c>
      <c r="Y717" s="148">
        <f>IF('Checklist Parameters'!$H$102&lt;&gt;"",(I717/43560)*'Checklist Parameters'!$H$102,"N/A")</f>
        <v>0</v>
      </c>
      <c r="Z717" s="154" t="str">
        <f>IF('Checklist Parameters'!$H$58&lt;&gt;"",((I717*'Checklist Parameters'!$H$58)*'Checklist Parameters'!$H$35)/1000,"N/A")</f>
        <v>N/A</v>
      </c>
      <c r="AA717" s="154">
        <f>IF('Checklist Parameters'!$H$101&lt;&gt;"",IFERROR(I717/'Checklist Parameters'!$H$101,0),"N/A")</f>
        <v>0</v>
      </c>
      <c r="AB717" s="148" t="str">
        <f>IF('Checklist Parameters'!$H$43&lt;&gt;"",(I717*'Checklist Parameters'!$H$43)/1000,"N/A")</f>
        <v>N/A</v>
      </c>
      <c r="AC717" s="85">
        <f>IF('Checklist Parameters'!$H$16="",$X717,IF(AND('Checklist Parameters'!$H$16&lt;$X717,'Checklist Parameters'!$H$16&gt;=3),'Checklist Parameters'!$H$16,IF(AND('Checklist Parameters'!$H$16&lt;$X717,'Checklist Parameters'!$H$16&lt;3),0,$X717)))</f>
        <v>0</v>
      </c>
      <c r="AD717" s="85" t="str">
        <f>IF(AND(I717&lt;'Checklist Parameters'!$H$22,$I717&lt;&gt;0),"Y","")</f>
        <v/>
      </c>
      <c r="AE717" s="85" t="str">
        <f>IF($AD717="Y",0,IF('Checklist Parameters'!$H$25="","&lt;no limit&gt;",ROUNDDOWN((($I717-'Checklist Parameters'!$H$24)/'Checklist Parameters'!$H$25)+1,0)))</f>
        <v>&lt;no limit&gt;</v>
      </c>
      <c r="AF717" s="174">
        <f t="shared" si="65"/>
        <v>0</v>
      </c>
      <c r="AG717" s="85">
        <f t="shared" si="60"/>
        <v>0</v>
      </c>
    </row>
    <row r="718" spans="1:33" ht="15">
      <c r="A718" s="393"/>
      <c r="B718" s="393"/>
      <c r="C718" s="393"/>
      <c r="D718" s="393"/>
      <c r="E718" s="393"/>
      <c r="F718" s="393"/>
      <c r="G718" s="393"/>
      <c r="H718" s="394"/>
      <c r="I718" s="394"/>
      <c r="J718" s="394"/>
      <c r="K718" s="394"/>
      <c r="L718" s="394"/>
      <c r="M718" s="394"/>
      <c r="N718" s="313">
        <f>IF(IF(I718&lt;'Checklist Parameters'!$H$22,0,($I718-$L718))&lt;0,0,IF(I718&lt;'Checklist Parameters'!$H$22,0,($I718-$L718)))</f>
        <v>0</v>
      </c>
      <c r="O718" s="394"/>
      <c r="P718" s="395"/>
      <c r="Q718" s="316">
        <f t="shared" si="61"/>
        <v>0</v>
      </c>
      <c r="R718" s="87">
        <f t="shared" si="62"/>
        <v>0</v>
      </c>
      <c r="S718" s="87">
        <f>IF('Checklist Parameters'!$H$60&lt;0.2,0.2,'Checklist Parameters'!$H$60)</f>
        <v>0.72</v>
      </c>
      <c r="T718" s="88">
        <f>IF($O718="",IF('Checklist District ID'!$C$43="Y",MAX($R718:$S718)*$I718,SUM($R718:$S718)*$I718),IF(O718&gt;0,Q718*S718))</f>
        <v>0</v>
      </c>
      <c r="U718" s="88">
        <f>IF(Q718&gt;0,((I718-T718)*'Formula Matrix'!$E$39),0)</f>
        <v>0</v>
      </c>
      <c r="V718" s="88">
        <f t="shared" si="63"/>
        <v>0</v>
      </c>
      <c r="W718" s="88">
        <f>IF(V718&gt;0,(V718*'Checklist Parameters'!$H$35),0)</f>
        <v>0</v>
      </c>
      <c r="X718" s="85">
        <f t="shared" si="64"/>
        <v>0</v>
      </c>
      <c r="Y718" s="148">
        <f>IF('Checklist Parameters'!$H$102&lt;&gt;"",(I718/43560)*'Checklist Parameters'!$H$102,"N/A")</f>
        <v>0</v>
      </c>
      <c r="Z718" s="154" t="str">
        <f>IF('Checklist Parameters'!$H$58&lt;&gt;"",((I718*'Checklist Parameters'!$H$58)*'Checklist Parameters'!$H$35)/1000,"N/A")</f>
        <v>N/A</v>
      </c>
      <c r="AA718" s="154">
        <f>IF('Checklist Parameters'!$H$101&lt;&gt;"",IFERROR(I718/'Checklist Parameters'!$H$101,0),"N/A")</f>
        <v>0</v>
      </c>
      <c r="AB718" s="148" t="str">
        <f>IF('Checklist Parameters'!$H$43&lt;&gt;"",(I718*'Checklist Parameters'!$H$43)/1000,"N/A")</f>
        <v>N/A</v>
      </c>
      <c r="AC718" s="85">
        <f>IF('Checklist Parameters'!$H$16="",$X718,IF(AND('Checklist Parameters'!$H$16&lt;$X718,'Checklist Parameters'!$H$16&gt;=3),'Checklist Parameters'!$H$16,IF(AND('Checklist Parameters'!$H$16&lt;$X718,'Checklist Parameters'!$H$16&lt;3),0,$X718)))</f>
        <v>0</v>
      </c>
      <c r="AD718" s="85" t="str">
        <f>IF(AND(I718&lt;'Checklist Parameters'!$H$22,$I718&lt;&gt;0),"Y","")</f>
        <v/>
      </c>
      <c r="AE718" s="85" t="str">
        <f>IF($AD718="Y",0,IF('Checklist Parameters'!$H$25="","&lt;no limit&gt;",ROUNDDOWN((($I718-'Checklist Parameters'!$H$24)/'Checklist Parameters'!$H$25)+1,0)))</f>
        <v>&lt;no limit&gt;</v>
      </c>
      <c r="AF718" s="174">
        <f t="shared" si="65"/>
        <v>0</v>
      </c>
      <c r="AG718" s="85">
        <f t="shared" si="60"/>
        <v>0</v>
      </c>
    </row>
    <row r="719" spans="1:33" ht="15">
      <c r="A719" s="393"/>
      <c r="B719" s="393"/>
      <c r="C719" s="393"/>
      <c r="D719" s="393"/>
      <c r="E719" s="393"/>
      <c r="F719" s="393"/>
      <c r="G719" s="393"/>
      <c r="H719" s="394"/>
      <c r="I719" s="394"/>
      <c r="J719" s="394"/>
      <c r="K719" s="394"/>
      <c r="L719" s="394"/>
      <c r="M719" s="394"/>
      <c r="N719" s="313">
        <f>IF(IF(I719&lt;'Checklist Parameters'!$H$22,0,($I719-$L719))&lt;0,0,IF(I719&lt;'Checklist Parameters'!$H$22,0,($I719-$L719)))</f>
        <v>0</v>
      </c>
      <c r="O719" s="394"/>
      <c r="P719" s="395"/>
      <c r="Q719" s="316">
        <f t="shared" si="61"/>
        <v>0</v>
      </c>
      <c r="R719" s="87">
        <f t="shared" si="62"/>
        <v>0</v>
      </c>
      <c r="S719" s="87">
        <f>IF('Checklist Parameters'!$H$60&lt;0.2,0.2,'Checklist Parameters'!$H$60)</f>
        <v>0.72</v>
      </c>
      <c r="T719" s="88">
        <f>IF($O719="",IF('Checklist District ID'!$C$43="Y",MAX($R719:$S719)*$I719,SUM($R719:$S719)*$I719),IF(O719&gt;0,Q719*S719))</f>
        <v>0</v>
      </c>
      <c r="U719" s="88">
        <f>IF(Q719&gt;0,((I719-T719)*'Formula Matrix'!$E$39),0)</f>
        <v>0</v>
      </c>
      <c r="V719" s="88">
        <f t="shared" si="63"/>
        <v>0</v>
      </c>
      <c r="W719" s="88">
        <f>IF(V719&gt;0,(V719*'Checklist Parameters'!$H$35),0)</f>
        <v>0</v>
      </c>
      <c r="X719" s="85">
        <f t="shared" si="64"/>
        <v>0</v>
      </c>
      <c r="Y719" s="148">
        <f>IF('Checklist Parameters'!$H$102&lt;&gt;"",(I719/43560)*'Checklist Parameters'!$H$102,"N/A")</f>
        <v>0</v>
      </c>
      <c r="Z719" s="154" t="str">
        <f>IF('Checklist Parameters'!$H$58&lt;&gt;"",((I719*'Checklist Parameters'!$H$58)*'Checklist Parameters'!$H$35)/1000,"N/A")</f>
        <v>N/A</v>
      </c>
      <c r="AA719" s="154">
        <f>IF('Checklist Parameters'!$H$101&lt;&gt;"",IFERROR(I719/'Checklist Parameters'!$H$101,0),"N/A")</f>
        <v>0</v>
      </c>
      <c r="AB719" s="148" t="str">
        <f>IF('Checklist Parameters'!$H$43&lt;&gt;"",(I719*'Checklist Parameters'!$H$43)/1000,"N/A")</f>
        <v>N/A</v>
      </c>
      <c r="AC719" s="85">
        <f>IF('Checklist Parameters'!$H$16="",$X719,IF(AND('Checklist Parameters'!$H$16&lt;$X719,'Checklist Parameters'!$H$16&gt;=3),'Checklist Parameters'!$H$16,IF(AND('Checklist Parameters'!$H$16&lt;$X719,'Checklist Parameters'!$H$16&lt;3),0,$X719)))</f>
        <v>0</v>
      </c>
      <c r="AD719" s="85" t="str">
        <f>IF(AND(I719&lt;'Checklist Parameters'!$H$22,$I719&lt;&gt;0),"Y","")</f>
        <v/>
      </c>
      <c r="AE719" s="85" t="str">
        <f>IF($AD719="Y",0,IF('Checklist Parameters'!$H$25="","&lt;no limit&gt;",ROUNDDOWN((($I719-'Checklist Parameters'!$H$24)/'Checklist Parameters'!$H$25)+1,0)))</f>
        <v>&lt;no limit&gt;</v>
      </c>
      <c r="AF719" s="174">
        <f t="shared" si="65"/>
        <v>0</v>
      </c>
      <c r="AG719" s="85">
        <f t="shared" si="60"/>
        <v>0</v>
      </c>
    </row>
    <row r="720" spans="1:33" ht="15">
      <c r="A720" s="393"/>
      <c r="B720" s="393"/>
      <c r="C720" s="393"/>
      <c r="D720" s="393"/>
      <c r="E720" s="393"/>
      <c r="F720" s="393"/>
      <c r="G720" s="393"/>
      <c r="H720" s="394"/>
      <c r="I720" s="394"/>
      <c r="J720" s="394"/>
      <c r="K720" s="394"/>
      <c r="L720" s="394"/>
      <c r="M720" s="394"/>
      <c r="N720" s="313">
        <f>IF(IF(I720&lt;'Checklist Parameters'!$H$22,0,($I720-$L720))&lt;0,0,IF(I720&lt;'Checklist Parameters'!$H$22,0,($I720-$L720)))</f>
        <v>0</v>
      </c>
      <c r="O720" s="394"/>
      <c r="P720" s="395"/>
      <c r="Q720" s="316">
        <f t="shared" si="61"/>
        <v>0</v>
      </c>
      <c r="R720" s="87">
        <f t="shared" si="62"/>
        <v>0</v>
      </c>
      <c r="S720" s="87">
        <f>IF('Checklist Parameters'!$H$60&lt;0.2,0.2,'Checklist Parameters'!$H$60)</f>
        <v>0.72</v>
      </c>
      <c r="T720" s="88">
        <f>IF($O720="",IF('Checklist District ID'!$C$43="Y",MAX($R720:$S720)*$I720,SUM($R720:$S720)*$I720),IF(O720&gt;0,Q720*S720))</f>
        <v>0</v>
      </c>
      <c r="U720" s="88">
        <f>IF(Q720&gt;0,((I720-T720)*'Formula Matrix'!$E$39),0)</f>
        <v>0</v>
      </c>
      <c r="V720" s="88">
        <f t="shared" si="63"/>
        <v>0</v>
      </c>
      <c r="W720" s="88">
        <f>IF(V720&gt;0,(V720*'Checklist Parameters'!$H$35),0)</f>
        <v>0</v>
      </c>
      <c r="X720" s="85">
        <f t="shared" si="64"/>
        <v>0</v>
      </c>
      <c r="Y720" s="148">
        <f>IF('Checklist Parameters'!$H$102&lt;&gt;"",(I720/43560)*'Checklist Parameters'!$H$102,"N/A")</f>
        <v>0</v>
      </c>
      <c r="Z720" s="154" t="str">
        <f>IF('Checklist Parameters'!$H$58&lt;&gt;"",((I720*'Checklist Parameters'!$H$58)*'Checklist Parameters'!$H$35)/1000,"N/A")</f>
        <v>N/A</v>
      </c>
      <c r="AA720" s="154">
        <f>IF('Checklist Parameters'!$H$101&lt;&gt;"",IFERROR(I720/'Checklist Parameters'!$H$101,0),"N/A")</f>
        <v>0</v>
      </c>
      <c r="AB720" s="148" t="str">
        <f>IF('Checklist Parameters'!$H$43&lt;&gt;"",(I720*'Checklist Parameters'!$H$43)/1000,"N/A")</f>
        <v>N/A</v>
      </c>
      <c r="AC720" s="85">
        <f>IF('Checklist Parameters'!$H$16="",$X720,IF(AND('Checklist Parameters'!$H$16&lt;$X720,'Checklist Parameters'!$H$16&gt;=3),'Checklist Parameters'!$H$16,IF(AND('Checklist Parameters'!$H$16&lt;$X720,'Checklist Parameters'!$H$16&lt;3),0,$X720)))</f>
        <v>0</v>
      </c>
      <c r="AD720" s="85" t="str">
        <f>IF(AND(I720&lt;'Checklist Parameters'!$H$22,$I720&lt;&gt;0),"Y","")</f>
        <v/>
      </c>
      <c r="AE720" s="85" t="str">
        <f>IF($AD720="Y",0,IF('Checklist Parameters'!$H$25="","&lt;no limit&gt;",ROUNDDOWN((($I720-'Checklist Parameters'!$H$24)/'Checklist Parameters'!$H$25)+1,0)))</f>
        <v>&lt;no limit&gt;</v>
      </c>
      <c r="AF720" s="174">
        <f t="shared" si="65"/>
        <v>0</v>
      </c>
      <c r="AG720" s="85">
        <f t="shared" si="60"/>
        <v>0</v>
      </c>
    </row>
    <row r="721" spans="1:33" ht="15">
      <c r="A721" s="393"/>
      <c r="B721" s="393"/>
      <c r="C721" s="393"/>
      <c r="D721" s="393"/>
      <c r="E721" s="393"/>
      <c r="F721" s="393"/>
      <c r="G721" s="393"/>
      <c r="H721" s="394"/>
      <c r="I721" s="394"/>
      <c r="J721" s="394"/>
      <c r="K721" s="394"/>
      <c r="L721" s="394"/>
      <c r="M721" s="394"/>
      <c r="N721" s="313">
        <f>IF(IF(I721&lt;'Checklist Parameters'!$H$22,0,($I721-$L721))&lt;0,0,IF(I721&lt;'Checklist Parameters'!$H$22,0,($I721-$L721)))</f>
        <v>0</v>
      </c>
      <c r="O721" s="394"/>
      <c r="P721" s="395"/>
      <c r="Q721" s="316">
        <f t="shared" si="61"/>
        <v>0</v>
      </c>
      <c r="R721" s="87">
        <f t="shared" si="62"/>
        <v>0</v>
      </c>
      <c r="S721" s="87">
        <f>IF('Checklist Parameters'!$H$60&lt;0.2,0.2,'Checklist Parameters'!$H$60)</f>
        <v>0.72</v>
      </c>
      <c r="T721" s="88">
        <f>IF($O721="",IF('Checklist District ID'!$C$43="Y",MAX($R721:$S721)*$I721,SUM($R721:$S721)*$I721),IF(O721&gt;0,Q721*S721))</f>
        <v>0</v>
      </c>
      <c r="U721" s="88">
        <f>IF(Q721&gt;0,((I721-T721)*'Formula Matrix'!$E$39),0)</f>
        <v>0</v>
      </c>
      <c r="V721" s="88">
        <f t="shared" si="63"/>
        <v>0</v>
      </c>
      <c r="W721" s="88">
        <f>IF(V721&gt;0,(V721*'Checklist Parameters'!$H$35),0)</f>
        <v>0</v>
      </c>
      <c r="X721" s="85">
        <f t="shared" si="64"/>
        <v>0</v>
      </c>
      <c r="Y721" s="148">
        <f>IF('Checklist Parameters'!$H$102&lt;&gt;"",(I721/43560)*'Checklist Parameters'!$H$102,"N/A")</f>
        <v>0</v>
      </c>
      <c r="Z721" s="154" t="str">
        <f>IF('Checklist Parameters'!$H$58&lt;&gt;"",((I721*'Checklist Parameters'!$H$58)*'Checklist Parameters'!$H$35)/1000,"N/A")</f>
        <v>N/A</v>
      </c>
      <c r="AA721" s="154">
        <f>IF('Checklist Parameters'!$H$101&lt;&gt;"",IFERROR(I721/'Checklist Parameters'!$H$101,0),"N/A")</f>
        <v>0</v>
      </c>
      <c r="AB721" s="148" t="str">
        <f>IF('Checklist Parameters'!$H$43&lt;&gt;"",(I721*'Checklist Parameters'!$H$43)/1000,"N/A")</f>
        <v>N/A</v>
      </c>
      <c r="AC721" s="85">
        <f>IF('Checklist Parameters'!$H$16="",$X721,IF(AND('Checklist Parameters'!$H$16&lt;$X721,'Checklist Parameters'!$H$16&gt;=3),'Checklist Parameters'!$H$16,IF(AND('Checklist Parameters'!$H$16&lt;$X721,'Checklist Parameters'!$H$16&lt;3),0,$X721)))</f>
        <v>0</v>
      </c>
      <c r="AD721" s="85" t="str">
        <f>IF(AND(I721&lt;'Checklist Parameters'!$H$22,$I721&lt;&gt;0),"Y","")</f>
        <v/>
      </c>
      <c r="AE721" s="85" t="str">
        <f>IF($AD721="Y",0,IF('Checklist Parameters'!$H$25="","&lt;no limit&gt;",ROUNDDOWN((($I721-'Checklist Parameters'!$H$24)/'Checklist Parameters'!$H$25)+1,0)))</f>
        <v>&lt;no limit&gt;</v>
      </c>
      <c r="AF721" s="174">
        <f t="shared" si="65"/>
        <v>0</v>
      </c>
      <c r="AG721" s="85">
        <f t="shared" si="60"/>
        <v>0</v>
      </c>
    </row>
    <row r="722" spans="1:33" ht="15">
      <c r="A722" s="393"/>
      <c r="B722" s="393"/>
      <c r="C722" s="393"/>
      <c r="D722" s="393"/>
      <c r="E722" s="393"/>
      <c r="F722" s="393"/>
      <c r="G722" s="393"/>
      <c r="H722" s="394"/>
      <c r="I722" s="394"/>
      <c r="J722" s="394"/>
      <c r="K722" s="394"/>
      <c r="L722" s="394"/>
      <c r="M722" s="394"/>
      <c r="N722" s="313">
        <f>IF(IF(I722&lt;'Checklist Parameters'!$H$22,0,($I722-$L722))&lt;0,0,IF(I722&lt;'Checklist Parameters'!$H$22,0,($I722-$L722)))</f>
        <v>0</v>
      </c>
      <c r="O722" s="394"/>
      <c r="P722" s="395"/>
      <c r="Q722" s="316">
        <f t="shared" si="61"/>
        <v>0</v>
      </c>
      <c r="R722" s="87">
        <f t="shared" si="62"/>
        <v>0</v>
      </c>
      <c r="S722" s="87">
        <f>IF('Checklist Parameters'!$H$60&lt;0.2,0.2,'Checklist Parameters'!$H$60)</f>
        <v>0.72</v>
      </c>
      <c r="T722" s="88">
        <f>IF($O722="",IF('Checklist District ID'!$C$43="Y",MAX($R722:$S722)*$I722,SUM($R722:$S722)*$I722),IF(O722&gt;0,Q722*S722))</f>
        <v>0</v>
      </c>
      <c r="U722" s="88">
        <f>IF(Q722&gt;0,((I722-T722)*'Formula Matrix'!$E$39),0)</f>
        <v>0</v>
      </c>
      <c r="V722" s="88">
        <f t="shared" si="63"/>
        <v>0</v>
      </c>
      <c r="W722" s="88">
        <f>IF(V722&gt;0,(V722*'Checklist Parameters'!$H$35),0)</f>
        <v>0</v>
      </c>
      <c r="X722" s="85">
        <f t="shared" si="64"/>
        <v>0</v>
      </c>
      <c r="Y722" s="148">
        <f>IF('Checklist Parameters'!$H$102&lt;&gt;"",(I722/43560)*'Checklist Parameters'!$H$102,"N/A")</f>
        <v>0</v>
      </c>
      <c r="Z722" s="154" t="str">
        <f>IF('Checklist Parameters'!$H$58&lt;&gt;"",((I722*'Checklist Parameters'!$H$58)*'Checklist Parameters'!$H$35)/1000,"N/A")</f>
        <v>N/A</v>
      </c>
      <c r="AA722" s="154">
        <f>IF('Checklist Parameters'!$H$101&lt;&gt;"",IFERROR(I722/'Checklist Parameters'!$H$101,0),"N/A")</f>
        <v>0</v>
      </c>
      <c r="AB722" s="148" t="str">
        <f>IF('Checklist Parameters'!$H$43&lt;&gt;"",(I722*'Checklist Parameters'!$H$43)/1000,"N/A")</f>
        <v>N/A</v>
      </c>
      <c r="AC722" s="85">
        <f>IF('Checklist Parameters'!$H$16="",$X722,IF(AND('Checklist Parameters'!$H$16&lt;$X722,'Checklist Parameters'!$H$16&gt;=3),'Checklist Parameters'!$H$16,IF(AND('Checklist Parameters'!$H$16&lt;$X722,'Checklist Parameters'!$H$16&lt;3),0,$X722)))</f>
        <v>0</v>
      </c>
      <c r="AD722" s="85" t="str">
        <f>IF(AND(I722&lt;'Checklist Parameters'!$H$22,$I722&lt;&gt;0),"Y","")</f>
        <v/>
      </c>
      <c r="AE722" s="85" t="str">
        <f>IF($AD722="Y",0,IF('Checklist Parameters'!$H$25="","&lt;no limit&gt;",ROUNDDOWN((($I722-'Checklist Parameters'!$H$24)/'Checklist Parameters'!$H$25)+1,0)))</f>
        <v>&lt;no limit&gt;</v>
      </c>
      <c r="AF722" s="174">
        <f t="shared" si="65"/>
        <v>0</v>
      </c>
      <c r="AG722" s="85">
        <f t="shared" si="60"/>
        <v>0</v>
      </c>
    </row>
    <row r="723" spans="1:33" ht="15">
      <c r="A723" s="393"/>
      <c r="B723" s="393"/>
      <c r="C723" s="393"/>
      <c r="D723" s="393"/>
      <c r="E723" s="393"/>
      <c r="F723" s="393"/>
      <c r="G723" s="393"/>
      <c r="H723" s="394"/>
      <c r="I723" s="394"/>
      <c r="J723" s="394"/>
      <c r="K723" s="394"/>
      <c r="L723" s="394"/>
      <c r="M723" s="394"/>
      <c r="N723" s="313">
        <f>IF(IF(I723&lt;'Checklist Parameters'!$H$22,0,($I723-$L723))&lt;0,0,IF(I723&lt;'Checklist Parameters'!$H$22,0,($I723-$L723)))</f>
        <v>0</v>
      </c>
      <c r="O723" s="394"/>
      <c r="P723" s="395"/>
      <c r="Q723" s="316">
        <f t="shared" si="61"/>
        <v>0</v>
      </c>
      <c r="R723" s="87">
        <f t="shared" si="62"/>
        <v>0</v>
      </c>
      <c r="S723" s="87">
        <f>IF('Checklist Parameters'!$H$60&lt;0.2,0.2,'Checklist Parameters'!$H$60)</f>
        <v>0.72</v>
      </c>
      <c r="T723" s="88">
        <f>IF($O723="",IF('Checklist District ID'!$C$43="Y",MAX($R723:$S723)*$I723,SUM($R723:$S723)*$I723),IF(O723&gt;0,Q723*S723))</f>
        <v>0</v>
      </c>
      <c r="U723" s="88">
        <f>IF(Q723&gt;0,((I723-T723)*'Formula Matrix'!$E$39),0)</f>
        <v>0</v>
      </c>
      <c r="V723" s="88">
        <f t="shared" si="63"/>
        <v>0</v>
      </c>
      <c r="W723" s="88">
        <f>IF(V723&gt;0,(V723*'Checklist Parameters'!$H$35),0)</f>
        <v>0</v>
      </c>
      <c r="X723" s="85">
        <f t="shared" si="64"/>
        <v>0</v>
      </c>
      <c r="Y723" s="148">
        <f>IF('Checklist Parameters'!$H$102&lt;&gt;"",(I723/43560)*'Checklist Parameters'!$H$102,"N/A")</f>
        <v>0</v>
      </c>
      <c r="Z723" s="154" t="str">
        <f>IF('Checklist Parameters'!$H$58&lt;&gt;"",((I723*'Checklist Parameters'!$H$58)*'Checklist Parameters'!$H$35)/1000,"N/A")</f>
        <v>N/A</v>
      </c>
      <c r="AA723" s="154">
        <f>IF('Checklist Parameters'!$H$101&lt;&gt;"",IFERROR(I723/'Checklist Parameters'!$H$101,0),"N/A")</f>
        <v>0</v>
      </c>
      <c r="AB723" s="148" t="str">
        <f>IF('Checklist Parameters'!$H$43&lt;&gt;"",(I723*'Checklist Parameters'!$H$43)/1000,"N/A")</f>
        <v>N/A</v>
      </c>
      <c r="AC723" s="85">
        <f>IF('Checklist Parameters'!$H$16="",$X723,IF(AND('Checklist Parameters'!$H$16&lt;$X723,'Checklist Parameters'!$H$16&gt;=3),'Checklist Parameters'!$H$16,IF(AND('Checklist Parameters'!$H$16&lt;$X723,'Checklist Parameters'!$H$16&lt;3),0,$X723)))</f>
        <v>0</v>
      </c>
      <c r="AD723" s="85" t="str">
        <f>IF(AND(I723&lt;'Checklist Parameters'!$H$22,$I723&lt;&gt;0),"Y","")</f>
        <v/>
      </c>
      <c r="AE723" s="85" t="str">
        <f>IF($AD723="Y",0,IF('Checklist Parameters'!$H$25="","&lt;no limit&gt;",ROUNDDOWN((($I723-'Checklist Parameters'!$H$24)/'Checklist Parameters'!$H$25)+1,0)))</f>
        <v>&lt;no limit&gt;</v>
      </c>
      <c r="AF723" s="174">
        <f t="shared" si="65"/>
        <v>0</v>
      </c>
      <c r="AG723" s="85">
        <f t="shared" si="60"/>
        <v>0</v>
      </c>
    </row>
    <row r="724" spans="1:33" ht="15">
      <c r="A724" s="393"/>
      <c r="B724" s="393"/>
      <c r="C724" s="393"/>
      <c r="D724" s="393"/>
      <c r="E724" s="393"/>
      <c r="F724" s="393"/>
      <c r="G724" s="393"/>
      <c r="H724" s="394"/>
      <c r="I724" s="394"/>
      <c r="J724" s="394"/>
      <c r="K724" s="394"/>
      <c r="L724" s="394"/>
      <c r="M724" s="394"/>
      <c r="N724" s="313">
        <f>IF(IF(I724&lt;'Checklist Parameters'!$H$22,0,($I724-$L724))&lt;0,0,IF(I724&lt;'Checklist Parameters'!$H$22,0,($I724-$L724)))</f>
        <v>0</v>
      </c>
      <c r="O724" s="394"/>
      <c r="P724" s="395"/>
      <c r="Q724" s="316">
        <f t="shared" si="61"/>
        <v>0</v>
      </c>
      <c r="R724" s="87">
        <f t="shared" si="62"/>
        <v>0</v>
      </c>
      <c r="S724" s="87">
        <f>IF('Checklist Parameters'!$H$60&lt;0.2,0.2,'Checklist Parameters'!$H$60)</f>
        <v>0.72</v>
      </c>
      <c r="T724" s="88">
        <f>IF($O724="",IF('Checklist District ID'!$C$43="Y",MAX($R724:$S724)*$I724,SUM($R724:$S724)*$I724),IF(O724&gt;0,Q724*S724))</f>
        <v>0</v>
      </c>
      <c r="U724" s="88">
        <f>IF(Q724&gt;0,((I724-T724)*'Formula Matrix'!$E$39),0)</f>
        <v>0</v>
      </c>
      <c r="V724" s="88">
        <f t="shared" si="63"/>
        <v>0</v>
      </c>
      <c r="W724" s="88">
        <f>IF(V724&gt;0,(V724*'Checklist Parameters'!$H$35),0)</f>
        <v>0</v>
      </c>
      <c r="X724" s="85">
        <f t="shared" si="64"/>
        <v>0</v>
      </c>
      <c r="Y724" s="148">
        <f>IF('Checklist Parameters'!$H$102&lt;&gt;"",(I724/43560)*'Checklist Parameters'!$H$102,"N/A")</f>
        <v>0</v>
      </c>
      <c r="Z724" s="154" t="str">
        <f>IF('Checklist Parameters'!$H$58&lt;&gt;"",((I724*'Checklist Parameters'!$H$58)*'Checklist Parameters'!$H$35)/1000,"N/A")</f>
        <v>N/A</v>
      </c>
      <c r="AA724" s="154">
        <f>IF('Checklist Parameters'!$H$101&lt;&gt;"",IFERROR(I724/'Checklist Parameters'!$H$101,0),"N/A")</f>
        <v>0</v>
      </c>
      <c r="AB724" s="148" t="str">
        <f>IF('Checklist Parameters'!$H$43&lt;&gt;"",(I724*'Checklist Parameters'!$H$43)/1000,"N/A")</f>
        <v>N/A</v>
      </c>
      <c r="AC724" s="85">
        <f>IF('Checklist Parameters'!$H$16="",$X724,IF(AND('Checklist Parameters'!$H$16&lt;$X724,'Checklist Parameters'!$H$16&gt;=3),'Checklist Parameters'!$H$16,IF(AND('Checklist Parameters'!$H$16&lt;$X724,'Checklist Parameters'!$H$16&lt;3),0,$X724)))</f>
        <v>0</v>
      </c>
      <c r="AD724" s="85" t="str">
        <f>IF(AND(I724&lt;'Checklist Parameters'!$H$22,$I724&lt;&gt;0),"Y","")</f>
        <v/>
      </c>
      <c r="AE724" s="85" t="str">
        <f>IF($AD724="Y",0,IF('Checklist Parameters'!$H$25="","&lt;no limit&gt;",ROUNDDOWN((($I724-'Checklist Parameters'!$H$24)/'Checklist Parameters'!$H$25)+1,0)))</f>
        <v>&lt;no limit&gt;</v>
      </c>
      <c r="AF724" s="174">
        <f t="shared" si="65"/>
        <v>0</v>
      </c>
      <c r="AG724" s="85">
        <f t="shared" ref="AG724:AG787" si="66">IFERROR((43560/$I724)*$AF724,0)</f>
        <v>0</v>
      </c>
    </row>
    <row r="725" spans="1:33" ht="15">
      <c r="A725" s="393"/>
      <c r="B725" s="393"/>
      <c r="C725" s="393"/>
      <c r="D725" s="393"/>
      <c r="E725" s="393"/>
      <c r="F725" s="393"/>
      <c r="G725" s="393"/>
      <c r="H725" s="394"/>
      <c r="I725" s="394"/>
      <c r="J725" s="394"/>
      <c r="K725" s="394"/>
      <c r="L725" s="394"/>
      <c r="M725" s="394"/>
      <c r="N725" s="313">
        <f>IF(IF(I725&lt;'Checklist Parameters'!$H$22,0,($I725-$L725))&lt;0,0,IF(I725&lt;'Checklist Parameters'!$H$22,0,($I725-$L725)))</f>
        <v>0</v>
      </c>
      <c r="O725" s="394"/>
      <c r="P725" s="395"/>
      <c r="Q725" s="316">
        <f t="shared" ref="Q725:Q788" si="67">IF(O725&lt;&gt;"",O725,N725)</f>
        <v>0</v>
      </c>
      <c r="R725" s="87">
        <f t="shared" ref="R725:R788" si="68">IFERROR(L725/I725,0)</f>
        <v>0</v>
      </c>
      <c r="S725" s="87">
        <f>IF('Checklist Parameters'!$H$60&lt;0.2,0.2,'Checklist Parameters'!$H$60)</f>
        <v>0.72</v>
      </c>
      <c r="T725" s="88">
        <f>IF($O725="",IF('Checklist District ID'!$C$43="Y",MAX($R725:$S725)*$I725,SUM($R725:$S725)*$I725),IF(O725&gt;0,Q725*S725))</f>
        <v>0</v>
      </c>
      <c r="U725" s="88">
        <f>IF(Q725&gt;0,((I725-T725)*'Formula Matrix'!$E$39),0)</f>
        <v>0</v>
      </c>
      <c r="V725" s="88">
        <f t="shared" ref="V725:V788" si="69">IF(Q725=0,0,(I725-T725-U725))</f>
        <v>0</v>
      </c>
      <c r="W725" s="88">
        <f>IF(V725&gt;0,(V725*'Checklist Parameters'!$H$35),0)</f>
        <v>0</v>
      </c>
      <c r="X725" s="85">
        <f t="shared" ref="X725:X788" si="70">IF($W725/1000&gt;3,(ROUNDDOWN($W725/1000,0)),IF(AND($W725/1000&gt;2.5,$W725/1000&lt;=3),3,0))</f>
        <v>0</v>
      </c>
      <c r="Y725" s="148">
        <f>IF('Checklist Parameters'!$H$102&lt;&gt;"",(I725/43560)*'Checklist Parameters'!$H$102,"N/A")</f>
        <v>0</v>
      </c>
      <c r="Z725" s="154" t="str">
        <f>IF('Checklist Parameters'!$H$58&lt;&gt;"",((I725*'Checklist Parameters'!$H$58)*'Checklist Parameters'!$H$35)/1000,"N/A")</f>
        <v>N/A</v>
      </c>
      <c r="AA725" s="154">
        <f>IF('Checklist Parameters'!$H$101&lt;&gt;"",IFERROR(I725/'Checklist Parameters'!$H$101,0),"N/A")</f>
        <v>0</v>
      </c>
      <c r="AB725" s="148" t="str">
        <f>IF('Checklist Parameters'!$H$43&lt;&gt;"",(I725*'Checklist Parameters'!$H$43)/1000,"N/A")</f>
        <v>N/A</v>
      </c>
      <c r="AC725" s="85">
        <f>IF('Checklist Parameters'!$H$16="",$X725,IF(AND('Checklist Parameters'!$H$16&lt;$X725,'Checklist Parameters'!$H$16&gt;=3),'Checklist Parameters'!$H$16,IF(AND('Checklist Parameters'!$H$16&lt;$X725,'Checklist Parameters'!$H$16&lt;3),0,$X725)))</f>
        <v>0</v>
      </c>
      <c r="AD725" s="85" t="str">
        <f>IF(AND(I725&lt;'Checklist Parameters'!$H$22,$I725&lt;&gt;0),"Y","")</f>
        <v/>
      </c>
      <c r="AE725" s="85" t="str">
        <f>IF($AD725="Y",0,IF('Checklist Parameters'!$H$25="","&lt;no limit&gt;",ROUNDDOWN((($I725-'Checklist Parameters'!$H$24)/'Checklist Parameters'!$H$25)+1,0)))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ht="15">
      <c r="A726" s="393"/>
      <c r="B726" s="393"/>
      <c r="C726" s="393"/>
      <c r="D726" s="393"/>
      <c r="E726" s="393"/>
      <c r="F726" s="393"/>
      <c r="G726" s="393"/>
      <c r="H726" s="394"/>
      <c r="I726" s="394"/>
      <c r="J726" s="394"/>
      <c r="K726" s="394"/>
      <c r="L726" s="394"/>
      <c r="M726" s="394"/>
      <c r="N726" s="313">
        <f>IF(IF(I726&lt;'Checklist Parameters'!$H$22,0,($I726-$L726))&lt;0,0,IF(I726&lt;'Checklist Parameters'!$H$22,0,($I726-$L726)))</f>
        <v>0</v>
      </c>
      <c r="O726" s="394"/>
      <c r="P726" s="395"/>
      <c r="Q726" s="316">
        <f t="shared" si="67"/>
        <v>0</v>
      </c>
      <c r="R726" s="87">
        <f t="shared" si="68"/>
        <v>0</v>
      </c>
      <c r="S726" s="87">
        <f>IF('Checklist Parameters'!$H$60&lt;0.2,0.2,'Checklist Parameters'!$H$60)</f>
        <v>0.72</v>
      </c>
      <c r="T726" s="88">
        <f>IF($O726="",IF('Checklist District ID'!$C$43="Y",MAX($R726:$S726)*$I726,SUM($R726:$S726)*$I726),IF(O726&gt;0,Q726*S726))</f>
        <v>0</v>
      </c>
      <c r="U726" s="88">
        <f>IF(Q726&gt;0,((I726-T726)*'Formula Matrix'!$E$39),0)</f>
        <v>0</v>
      </c>
      <c r="V726" s="88">
        <f t="shared" si="69"/>
        <v>0</v>
      </c>
      <c r="W726" s="88">
        <f>IF(V726&gt;0,(V726*'Checklist Parameters'!$H$35),0)</f>
        <v>0</v>
      </c>
      <c r="X726" s="85">
        <f t="shared" si="70"/>
        <v>0</v>
      </c>
      <c r="Y726" s="148">
        <f>IF('Checklist Parameters'!$H$102&lt;&gt;"",(I726/43560)*'Checklist Parameters'!$H$102,"N/A")</f>
        <v>0</v>
      </c>
      <c r="Z726" s="154" t="str">
        <f>IF('Checklist Parameters'!$H$58&lt;&gt;"",((I726*'Checklist Parameters'!$H$58)*'Checklist Parameters'!$H$35)/1000,"N/A")</f>
        <v>N/A</v>
      </c>
      <c r="AA726" s="154">
        <f>IF('Checklist Parameters'!$H$101&lt;&gt;"",IFERROR(I726/'Checklist Parameters'!$H$101,0),"N/A")</f>
        <v>0</v>
      </c>
      <c r="AB726" s="148" t="str">
        <f>IF('Checklist Parameters'!$H$43&lt;&gt;"",(I726*'Checklist Parameters'!$H$43)/1000,"N/A")</f>
        <v>N/A</v>
      </c>
      <c r="AC726" s="85">
        <f>IF('Checklist Parameters'!$H$16="",$X726,IF(AND('Checklist Parameters'!$H$16&lt;$X726,'Checklist Parameters'!$H$16&gt;=3),'Checklist Parameters'!$H$16,IF(AND('Checklist Parameters'!$H$16&lt;$X726,'Checklist Parameters'!$H$16&lt;3),0,$X726)))</f>
        <v>0</v>
      </c>
      <c r="AD726" s="85" t="str">
        <f>IF(AND(I726&lt;'Checklist Parameters'!$H$22,$I726&lt;&gt;0),"Y","")</f>
        <v/>
      </c>
      <c r="AE726" s="85" t="str">
        <f>IF($AD726="Y",0,IF('Checklist Parameters'!$H$25="","&lt;no limit&gt;",ROUNDDOWN((($I726-'Checklist Parameters'!$H$24)/'Checklist Parameters'!$H$25)+1,0)))</f>
        <v>&lt;no limit&gt;</v>
      </c>
      <c r="AF726" s="174">
        <f t="shared" si="71"/>
        <v>0</v>
      </c>
      <c r="AG726" s="85">
        <f t="shared" si="66"/>
        <v>0</v>
      </c>
    </row>
    <row r="727" spans="1:33" ht="15">
      <c r="A727" s="393"/>
      <c r="B727" s="393"/>
      <c r="C727" s="393"/>
      <c r="D727" s="393"/>
      <c r="E727" s="393"/>
      <c r="F727" s="393"/>
      <c r="G727" s="393"/>
      <c r="H727" s="394"/>
      <c r="I727" s="394"/>
      <c r="J727" s="394"/>
      <c r="K727" s="394"/>
      <c r="L727" s="394"/>
      <c r="M727" s="394"/>
      <c r="N727" s="313">
        <f>IF(IF(I727&lt;'Checklist Parameters'!$H$22,0,($I727-$L727))&lt;0,0,IF(I727&lt;'Checklist Parameters'!$H$22,0,($I727-$L727)))</f>
        <v>0</v>
      </c>
      <c r="O727" s="394"/>
      <c r="P727" s="395"/>
      <c r="Q727" s="316">
        <f t="shared" si="67"/>
        <v>0</v>
      </c>
      <c r="R727" s="87">
        <f t="shared" si="68"/>
        <v>0</v>
      </c>
      <c r="S727" s="87">
        <f>IF('Checklist Parameters'!$H$60&lt;0.2,0.2,'Checklist Parameters'!$H$60)</f>
        <v>0.72</v>
      </c>
      <c r="T727" s="88">
        <f>IF($O727="",IF('Checklist District ID'!$C$43="Y",MAX($R727:$S727)*$I727,SUM($R727:$S727)*$I727),IF(O727&gt;0,Q727*S727))</f>
        <v>0</v>
      </c>
      <c r="U727" s="88">
        <f>IF(Q727&gt;0,((I727-T727)*'Formula Matrix'!$E$39),0)</f>
        <v>0</v>
      </c>
      <c r="V727" s="88">
        <f t="shared" si="69"/>
        <v>0</v>
      </c>
      <c r="W727" s="88">
        <f>IF(V727&gt;0,(V727*'Checklist Parameters'!$H$35),0)</f>
        <v>0</v>
      </c>
      <c r="X727" s="85">
        <f t="shared" si="70"/>
        <v>0</v>
      </c>
      <c r="Y727" s="148">
        <f>IF('Checklist Parameters'!$H$102&lt;&gt;"",(I727/43560)*'Checklist Parameters'!$H$102,"N/A")</f>
        <v>0</v>
      </c>
      <c r="Z727" s="154" t="str">
        <f>IF('Checklist Parameters'!$H$58&lt;&gt;"",((I727*'Checklist Parameters'!$H$58)*'Checklist Parameters'!$H$35)/1000,"N/A")</f>
        <v>N/A</v>
      </c>
      <c r="AA727" s="154">
        <f>IF('Checklist Parameters'!$H$101&lt;&gt;"",IFERROR(I727/'Checklist Parameters'!$H$101,0),"N/A")</f>
        <v>0</v>
      </c>
      <c r="AB727" s="148" t="str">
        <f>IF('Checklist Parameters'!$H$43&lt;&gt;"",(I727*'Checklist Parameters'!$H$43)/1000,"N/A")</f>
        <v>N/A</v>
      </c>
      <c r="AC727" s="85">
        <f>IF('Checklist Parameters'!$H$16="",$X727,IF(AND('Checklist Parameters'!$H$16&lt;$X727,'Checklist Parameters'!$H$16&gt;=3),'Checklist Parameters'!$H$16,IF(AND('Checklist Parameters'!$H$16&lt;$X727,'Checklist Parameters'!$H$16&lt;3),0,$X727)))</f>
        <v>0</v>
      </c>
      <c r="AD727" s="85" t="str">
        <f>IF(AND(I727&lt;'Checklist Parameters'!$H$22,$I727&lt;&gt;0),"Y","")</f>
        <v/>
      </c>
      <c r="AE727" s="85" t="str">
        <f>IF($AD727="Y",0,IF('Checklist Parameters'!$H$25="","&lt;no limit&gt;",ROUNDDOWN((($I727-'Checklist Parameters'!$H$24)/'Checklist Parameters'!$H$25)+1,0)))</f>
        <v>&lt;no limit&gt;</v>
      </c>
      <c r="AF727" s="174">
        <f t="shared" si="71"/>
        <v>0</v>
      </c>
      <c r="AG727" s="85">
        <f t="shared" si="66"/>
        <v>0</v>
      </c>
    </row>
    <row r="728" spans="1:33" ht="15">
      <c r="A728" s="393"/>
      <c r="B728" s="393"/>
      <c r="C728" s="393"/>
      <c r="D728" s="393"/>
      <c r="E728" s="393"/>
      <c r="F728" s="393"/>
      <c r="G728" s="393"/>
      <c r="H728" s="394"/>
      <c r="I728" s="394"/>
      <c r="J728" s="394"/>
      <c r="K728" s="394"/>
      <c r="L728" s="394"/>
      <c r="M728" s="394"/>
      <c r="N728" s="313">
        <f>IF(IF(I728&lt;'Checklist Parameters'!$H$22,0,($I728-$L728))&lt;0,0,IF(I728&lt;'Checklist Parameters'!$H$22,0,($I728-$L728)))</f>
        <v>0</v>
      </c>
      <c r="O728" s="394"/>
      <c r="P728" s="395"/>
      <c r="Q728" s="316">
        <f t="shared" si="67"/>
        <v>0</v>
      </c>
      <c r="R728" s="87">
        <f t="shared" si="68"/>
        <v>0</v>
      </c>
      <c r="S728" s="87">
        <f>IF('Checklist Parameters'!$H$60&lt;0.2,0.2,'Checklist Parameters'!$H$60)</f>
        <v>0.72</v>
      </c>
      <c r="T728" s="88">
        <f>IF($O728="",IF('Checklist District ID'!$C$43="Y",MAX($R728:$S728)*$I728,SUM($R728:$S728)*$I728),IF(O728&gt;0,Q728*S728))</f>
        <v>0</v>
      </c>
      <c r="U728" s="88">
        <f>IF(Q728&gt;0,((I728-T728)*'Formula Matrix'!$E$39),0)</f>
        <v>0</v>
      </c>
      <c r="V728" s="88">
        <f t="shared" si="69"/>
        <v>0</v>
      </c>
      <c r="W728" s="88">
        <f>IF(V728&gt;0,(V728*'Checklist Parameters'!$H$35),0)</f>
        <v>0</v>
      </c>
      <c r="X728" s="85">
        <f t="shared" si="70"/>
        <v>0</v>
      </c>
      <c r="Y728" s="148">
        <f>IF('Checklist Parameters'!$H$102&lt;&gt;"",(I728/43560)*'Checklist Parameters'!$H$102,"N/A")</f>
        <v>0</v>
      </c>
      <c r="Z728" s="154" t="str">
        <f>IF('Checklist Parameters'!$H$58&lt;&gt;"",((I728*'Checklist Parameters'!$H$58)*'Checklist Parameters'!$H$35)/1000,"N/A")</f>
        <v>N/A</v>
      </c>
      <c r="AA728" s="154">
        <f>IF('Checklist Parameters'!$H$101&lt;&gt;"",IFERROR(I728/'Checklist Parameters'!$H$101,0),"N/A")</f>
        <v>0</v>
      </c>
      <c r="AB728" s="148" t="str">
        <f>IF('Checklist Parameters'!$H$43&lt;&gt;"",(I728*'Checklist Parameters'!$H$43)/1000,"N/A")</f>
        <v>N/A</v>
      </c>
      <c r="AC728" s="85">
        <f>IF('Checklist Parameters'!$H$16="",$X728,IF(AND('Checklist Parameters'!$H$16&lt;$X728,'Checklist Parameters'!$H$16&gt;=3),'Checklist Parameters'!$H$16,IF(AND('Checklist Parameters'!$H$16&lt;$X728,'Checklist Parameters'!$H$16&lt;3),0,$X728)))</f>
        <v>0</v>
      </c>
      <c r="AD728" s="85" t="str">
        <f>IF(AND(I728&lt;'Checklist Parameters'!$H$22,$I728&lt;&gt;0),"Y","")</f>
        <v/>
      </c>
      <c r="AE728" s="85" t="str">
        <f>IF($AD728="Y",0,IF('Checklist Parameters'!$H$25="","&lt;no limit&gt;",ROUNDDOWN((($I728-'Checklist Parameters'!$H$24)/'Checklist Parameters'!$H$25)+1,0)))</f>
        <v>&lt;no limit&gt;</v>
      </c>
      <c r="AF728" s="174">
        <f t="shared" si="71"/>
        <v>0</v>
      </c>
      <c r="AG728" s="85">
        <f t="shared" si="66"/>
        <v>0</v>
      </c>
    </row>
    <row r="729" spans="1:33" ht="15">
      <c r="A729" s="393"/>
      <c r="B729" s="393"/>
      <c r="C729" s="393"/>
      <c r="D729" s="393"/>
      <c r="E729" s="393"/>
      <c r="F729" s="393"/>
      <c r="G729" s="393"/>
      <c r="H729" s="394"/>
      <c r="I729" s="394"/>
      <c r="J729" s="394"/>
      <c r="K729" s="394"/>
      <c r="L729" s="394"/>
      <c r="M729" s="394"/>
      <c r="N729" s="313">
        <f>IF(IF(I729&lt;'Checklist Parameters'!$H$22,0,($I729-$L729))&lt;0,0,IF(I729&lt;'Checklist Parameters'!$H$22,0,($I729-$L729)))</f>
        <v>0</v>
      </c>
      <c r="O729" s="394"/>
      <c r="P729" s="395"/>
      <c r="Q729" s="316">
        <f t="shared" si="67"/>
        <v>0</v>
      </c>
      <c r="R729" s="87">
        <f t="shared" si="68"/>
        <v>0</v>
      </c>
      <c r="S729" s="87">
        <f>IF('Checklist Parameters'!$H$60&lt;0.2,0.2,'Checklist Parameters'!$H$60)</f>
        <v>0.72</v>
      </c>
      <c r="T729" s="88">
        <f>IF($O729="",IF('Checklist District ID'!$C$43="Y",MAX($R729:$S729)*$I729,SUM($R729:$S729)*$I729),IF(O729&gt;0,Q729*S729))</f>
        <v>0</v>
      </c>
      <c r="U729" s="88">
        <f>IF(Q729&gt;0,((I729-T729)*'Formula Matrix'!$E$39),0)</f>
        <v>0</v>
      </c>
      <c r="V729" s="88">
        <f t="shared" si="69"/>
        <v>0</v>
      </c>
      <c r="W729" s="88">
        <f>IF(V729&gt;0,(V729*'Checklist Parameters'!$H$35),0)</f>
        <v>0</v>
      </c>
      <c r="X729" s="85">
        <f t="shared" si="70"/>
        <v>0</v>
      </c>
      <c r="Y729" s="148">
        <f>IF('Checklist Parameters'!$H$102&lt;&gt;"",(I729/43560)*'Checklist Parameters'!$H$102,"N/A")</f>
        <v>0</v>
      </c>
      <c r="Z729" s="154" t="str">
        <f>IF('Checklist Parameters'!$H$58&lt;&gt;"",((I729*'Checklist Parameters'!$H$58)*'Checklist Parameters'!$H$35)/1000,"N/A")</f>
        <v>N/A</v>
      </c>
      <c r="AA729" s="154">
        <f>IF('Checklist Parameters'!$H$101&lt;&gt;"",IFERROR(I729/'Checklist Parameters'!$H$101,0),"N/A")</f>
        <v>0</v>
      </c>
      <c r="AB729" s="148" t="str">
        <f>IF('Checklist Parameters'!$H$43&lt;&gt;"",(I729*'Checklist Parameters'!$H$43)/1000,"N/A")</f>
        <v>N/A</v>
      </c>
      <c r="AC729" s="85">
        <f>IF('Checklist Parameters'!$H$16="",$X729,IF(AND('Checklist Parameters'!$H$16&lt;$X729,'Checklist Parameters'!$H$16&gt;=3),'Checklist Parameters'!$H$16,IF(AND('Checklist Parameters'!$H$16&lt;$X729,'Checklist Parameters'!$H$16&lt;3),0,$X729)))</f>
        <v>0</v>
      </c>
      <c r="AD729" s="85" t="str">
        <f>IF(AND(I729&lt;'Checklist Parameters'!$H$22,$I729&lt;&gt;0),"Y","")</f>
        <v/>
      </c>
      <c r="AE729" s="85" t="str">
        <f>IF($AD729="Y",0,IF('Checklist Parameters'!$H$25="","&lt;no limit&gt;",ROUNDDOWN((($I729-'Checklist Parameters'!$H$24)/'Checklist Parameters'!$H$25)+1,0)))</f>
        <v>&lt;no limit&gt;</v>
      </c>
      <c r="AF729" s="174">
        <f t="shared" si="71"/>
        <v>0</v>
      </c>
      <c r="AG729" s="85">
        <f t="shared" si="66"/>
        <v>0</v>
      </c>
    </row>
    <row r="730" spans="1:33" ht="15">
      <c r="A730" s="393"/>
      <c r="B730" s="393"/>
      <c r="C730" s="393"/>
      <c r="D730" s="393"/>
      <c r="E730" s="393"/>
      <c r="F730" s="393"/>
      <c r="G730" s="393"/>
      <c r="H730" s="394"/>
      <c r="I730" s="394"/>
      <c r="J730" s="394"/>
      <c r="K730" s="394"/>
      <c r="L730" s="394"/>
      <c r="M730" s="394"/>
      <c r="N730" s="313">
        <f>IF(IF(I730&lt;'Checklist Parameters'!$H$22,0,($I730-$L730))&lt;0,0,IF(I730&lt;'Checklist Parameters'!$H$22,0,($I730-$L730)))</f>
        <v>0</v>
      </c>
      <c r="O730" s="394"/>
      <c r="P730" s="395"/>
      <c r="Q730" s="316">
        <f t="shared" si="67"/>
        <v>0</v>
      </c>
      <c r="R730" s="87">
        <f t="shared" si="68"/>
        <v>0</v>
      </c>
      <c r="S730" s="87">
        <f>IF('Checklist Parameters'!$H$60&lt;0.2,0.2,'Checklist Parameters'!$H$60)</f>
        <v>0.72</v>
      </c>
      <c r="T730" s="88">
        <f>IF($O730="",IF('Checklist District ID'!$C$43="Y",MAX($R730:$S730)*$I730,SUM($R730:$S730)*$I730),IF(O730&gt;0,Q730*S730))</f>
        <v>0</v>
      </c>
      <c r="U730" s="88">
        <f>IF(Q730&gt;0,((I730-T730)*'Formula Matrix'!$E$39),0)</f>
        <v>0</v>
      </c>
      <c r="V730" s="88">
        <f t="shared" si="69"/>
        <v>0</v>
      </c>
      <c r="W730" s="88">
        <f>IF(V730&gt;0,(V730*'Checklist Parameters'!$H$35),0)</f>
        <v>0</v>
      </c>
      <c r="X730" s="85">
        <f t="shared" si="70"/>
        <v>0</v>
      </c>
      <c r="Y730" s="148">
        <f>IF('Checklist Parameters'!$H$102&lt;&gt;"",(I730/43560)*'Checklist Parameters'!$H$102,"N/A")</f>
        <v>0</v>
      </c>
      <c r="Z730" s="154" t="str">
        <f>IF('Checklist Parameters'!$H$58&lt;&gt;"",((I730*'Checklist Parameters'!$H$58)*'Checklist Parameters'!$H$35)/1000,"N/A")</f>
        <v>N/A</v>
      </c>
      <c r="AA730" s="154">
        <f>IF('Checklist Parameters'!$H$101&lt;&gt;"",IFERROR(I730/'Checklist Parameters'!$H$101,0),"N/A")</f>
        <v>0</v>
      </c>
      <c r="AB730" s="148" t="str">
        <f>IF('Checklist Parameters'!$H$43&lt;&gt;"",(I730*'Checklist Parameters'!$H$43)/1000,"N/A")</f>
        <v>N/A</v>
      </c>
      <c r="AC730" s="85">
        <f>IF('Checklist Parameters'!$H$16="",$X730,IF(AND('Checklist Parameters'!$H$16&lt;$X730,'Checklist Parameters'!$H$16&gt;=3),'Checklist Parameters'!$H$16,IF(AND('Checklist Parameters'!$H$16&lt;$X730,'Checklist Parameters'!$H$16&lt;3),0,$X730)))</f>
        <v>0</v>
      </c>
      <c r="AD730" s="85" t="str">
        <f>IF(AND(I730&lt;'Checklist Parameters'!$H$22,$I730&lt;&gt;0),"Y","")</f>
        <v/>
      </c>
      <c r="AE730" s="85" t="str">
        <f>IF($AD730="Y",0,IF('Checklist Parameters'!$H$25="","&lt;no limit&gt;",ROUNDDOWN((($I730-'Checklist Parameters'!$H$24)/'Checklist Parameters'!$H$25)+1,0)))</f>
        <v>&lt;no limit&gt;</v>
      </c>
      <c r="AF730" s="174">
        <f t="shared" si="71"/>
        <v>0</v>
      </c>
      <c r="AG730" s="85">
        <f t="shared" si="66"/>
        <v>0</v>
      </c>
    </row>
    <row r="731" spans="1:33" ht="15">
      <c r="A731" s="393"/>
      <c r="B731" s="393"/>
      <c r="C731" s="393"/>
      <c r="D731" s="393"/>
      <c r="E731" s="393"/>
      <c r="F731" s="393"/>
      <c r="G731" s="393"/>
      <c r="H731" s="394"/>
      <c r="I731" s="394"/>
      <c r="J731" s="394"/>
      <c r="K731" s="394"/>
      <c r="L731" s="394"/>
      <c r="M731" s="394"/>
      <c r="N731" s="313">
        <f>IF(IF(I731&lt;'Checklist Parameters'!$H$22,0,($I731-$L731))&lt;0,0,IF(I731&lt;'Checklist Parameters'!$H$22,0,($I731-$L731)))</f>
        <v>0</v>
      </c>
      <c r="O731" s="394"/>
      <c r="P731" s="395"/>
      <c r="Q731" s="316">
        <f t="shared" si="67"/>
        <v>0</v>
      </c>
      <c r="R731" s="87">
        <f t="shared" si="68"/>
        <v>0</v>
      </c>
      <c r="S731" s="87">
        <f>IF('Checklist Parameters'!$H$60&lt;0.2,0.2,'Checklist Parameters'!$H$60)</f>
        <v>0.72</v>
      </c>
      <c r="T731" s="88">
        <f>IF($O731="",IF('Checklist District ID'!$C$43="Y",MAX($R731:$S731)*$I731,SUM($R731:$S731)*$I731),IF(O731&gt;0,Q731*S731))</f>
        <v>0</v>
      </c>
      <c r="U731" s="88">
        <f>IF(Q731&gt;0,((I731-T731)*'Formula Matrix'!$E$39),0)</f>
        <v>0</v>
      </c>
      <c r="V731" s="88">
        <f t="shared" si="69"/>
        <v>0</v>
      </c>
      <c r="W731" s="88">
        <f>IF(V731&gt;0,(V731*'Checklist Parameters'!$H$35),0)</f>
        <v>0</v>
      </c>
      <c r="X731" s="85">
        <f t="shared" si="70"/>
        <v>0</v>
      </c>
      <c r="Y731" s="148">
        <f>IF('Checklist Parameters'!$H$102&lt;&gt;"",(I731/43560)*'Checklist Parameters'!$H$102,"N/A")</f>
        <v>0</v>
      </c>
      <c r="Z731" s="154" t="str">
        <f>IF('Checklist Parameters'!$H$58&lt;&gt;"",((I731*'Checklist Parameters'!$H$58)*'Checklist Parameters'!$H$35)/1000,"N/A")</f>
        <v>N/A</v>
      </c>
      <c r="AA731" s="154">
        <f>IF('Checklist Parameters'!$H$101&lt;&gt;"",IFERROR(I731/'Checklist Parameters'!$H$101,0),"N/A")</f>
        <v>0</v>
      </c>
      <c r="AB731" s="148" t="str">
        <f>IF('Checklist Parameters'!$H$43&lt;&gt;"",(I731*'Checklist Parameters'!$H$43)/1000,"N/A")</f>
        <v>N/A</v>
      </c>
      <c r="AC731" s="85">
        <f>IF('Checklist Parameters'!$H$16="",$X731,IF(AND('Checklist Parameters'!$H$16&lt;$X731,'Checklist Parameters'!$H$16&gt;=3),'Checklist Parameters'!$H$16,IF(AND('Checklist Parameters'!$H$16&lt;$X731,'Checklist Parameters'!$H$16&lt;3),0,$X731)))</f>
        <v>0</v>
      </c>
      <c r="AD731" s="85" t="str">
        <f>IF(AND(I731&lt;'Checklist Parameters'!$H$22,$I731&lt;&gt;0),"Y","")</f>
        <v/>
      </c>
      <c r="AE731" s="85" t="str">
        <f>IF($AD731="Y",0,IF('Checklist Parameters'!$H$25="","&lt;no limit&gt;",ROUNDDOWN((($I731-'Checklist Parameters'!$H$24)/'Checklist Parameters'!$H$25)+1,0)))</f>
        <v>&lt;no limit&gt;</v>
      </c>
      <c r="AF731" s="174">
        <f t="shared" si="71"/>
        <v>0</v>
      </c>
      <c r="AG731" s="85">
        <f t="shared" si="66"/>
        <v>0</v>
      </c>
    </row>
    <row r="732" spans="1:33" ht="15">
      <c r="A732" s="393"/>
      <c r="B732" s="393"/>
      <c r="C732" s="393"/>
      <c r="D732" s="393"/>
      <c r="E732" s="393"/>
      <c r="F732" s="393"/>
      <c r="G732" s="393"/>
      <c r="H732" s="394"/>
      <c r="I732" s="394"/>
      <c r="J732" s="394"/>
      <c r="K732" s="394"/>
      <c r="L732" s="394"/>
      <c r="M732" s="394"/>
      <c r="N732" s="313">
        <f>IF(IF(I732&lt;'Checklist Parameters'!$H$22,0,($I732-$L732))&lt;0,0,IF(I732&lt;'Checklist Parameters'!$H$22,0,($I732-$L732)))</f>
        <v>0</v>
      </c>
      <c r="O732" s="394"/>
      <c r="P732" s="395"/>
      <c r="Q732" s="316">
        <f t="shared" si="67"/>
        <v>0</v>
      </c>
      <c r="R732" s="87">
        <f t="shared" si="68"/>
        <v>0</v>
      </c>
      <c r="S732" s="87">
        <f>IF('Checklist Parameters'!$H$60&lt;0.2,0.2,'Checklist Parameters'!$H$60)</f>
        <v>0.72</v>
      </c>
      <c r="T732" s="88">
        <f>IF($O732="",IF('Checklist District ID'!$C$43="Y",MAX($R732:$S732)*$I732,SUM($R732:$S732)*$I732),IF(O732&gt;0,Q732*S732))</f>
        <v>0</v>
      </c>
      <c r="U732" s="88">
        <f>IF(Q732&gt;0,((I732-T732)*'Formula Matrix'!$E$39),0)</f>
        <v>0</v>
      </c>
      <c r="V732" s="88">
        <f t="shared" si="69"/>
        <v>0</v>
      </c>
      <c r="W732" s="88">
        <f>IF(V732&gt;0,(V732*'Checklist Parameters'!$H$35),0)</f>
        <v>0</v>
      </c>
      <c r="X732" s="85">
        <f t="shared" si="70"/>
        <v>0</v>
      </c>
      <c r="Y732" s="148">
        <f>IF('Checklist Parameters'!$H$102&lt;&gt;"",(I732/43560)*'Checklist Parameters'!$H$102,"N/A")</f>
        <v>0</v>
      </c>
      <c r="Z732" s="154" t="str">
        <f>IF('Checklist Parameters'!$H$58&lt;&gt;"",((I732*'Checklist Parameters'!$H$58)*'Checklist Parameters'!$H$35)/1000,"N/A")</f>
        <v>N/A</v>
      </c>
      <c r="AA732" s="154">
        <f>IF('Checklist Parameters'!$H$101&lt;&gt;"",IFERROR(I732/'Checklist Parameters'!$H$101,0),"N/A")</f>
        <v>0</v>
      </c>
      <c r="AB732" s="148" t="str">
        <f>IF('Checklist Parameters'!$H$43&lt;&gt;"",(I732*'Checklist Parameters'!$H$43)/1000,"N/A")</f>
        <v>N/A</v>
      </c>
      <c r="AC732" s="85">
        <f>IF('Checklist Parameters'!$H$16="",$X732,IF(AND('Checklist Parameters'!$H$16&lt;$X732,'Checklist Parameters'!$H$16&gt;=3),'Checklist Parameters'!$H$16,IF(AND('Checklist Parameters'!$H$16&lt;$X732,'Checklist Parameters'!$H$16&lt;3),0,$X732)))</f>
        <v>0</v>
      </c>
      <c r="AD732" s="85" t="str">
        <f>IF(AND(I732&lt;'Checklist Parameters'!$H$22,$I732&lt;&gt;0),"Y","")</f>
        <v/>
      </c>
      <c r="AE732" s="85" t="str">
        <f>IF($AD732="Y",0,IF('Checklist Parameters'!$H$25="","&lt;no limit&gt;",ROUNDDOWN((($I732-'Checklist Parameters'!$H$24)/'Checklist Parameters'!$H$25)+1,0)))</f>
        <v>&lt;no limit&gt;</v>
      </c>
      <c r="AF732" s="174">
        <f t="shared" si="71"/>
        <v>0</v>
      </c>
      <c r="AG732" s="85">
        <f t="shared" si="66"/>
        <v>0</v>
      </c>
    </row>
    <row r="733" spans="1:33" ht="15">
      <c r="A733" s="393"/>
      <c r="B733" s="393"/>
      <c r="C733" s="393"/>
      <c r="D733" s="393"/>
      <c r="E733" s="393"/>
      <c r="F733" s="393"/>
      <c r="G733" s="393"/>
      <c r="H733" s="394"/>
      <c r="I733" s="394"/>
      <c r="J733" s="394"/>
      <c r="K733" s="394"/>
      <c r="L733" s="394"/>
      <c r="M733" s="394"/>
      <c r="N733" s="313">
        <f>IF(IF(I733&lt;'Checklist Parameters'!$H$22,0,($I733-$L733))&lt;0,0,IF(I733&lt;'Checklist Parameters'!$H$22,0,($I733-$L733)))</f>
        <v>0</v>
      </c>
      <c r="O733" s="394"/>
      <c r="P733" s="395"/>
      <c r="Q733" s="316">
        <f t="shared" si="67"/>
        <v>0</v>
      </c>
      <c r="R733" s="87">
        <f t="shared" si="68"/>
        <v>0</v>
      </c>
      <c r="S733" s="87">
        <f>IF('Checklist Parameters'!$H$60&lt;0.2,0.2,'Checklist Parameters'!$H$60)</f>
        <v>0.72</v>
      </c>
      <c r="T733" s="88">
        <f>IF($O733="",IF('Checklist District ID'!$C$43="Y",MAX($R733:$S733)*$I733,SUM($R733:$S733)*$I733),IF(O733&gt;0,Q733*S733))</f>
        <v>0</v>
      </c>
      <c r="U733" s="88">
        <f>IF(Q733&gt;0,((I733-T733)*'Formula Matrix'!$E$39),0)</f>
        <v>0</v>
      </c>
      <c r="V733" s="88">
        <f t="shared" si="69"/>
        <v>0</v>
      </c>
      <c r="W733" s="88">
        <f>IF(V733&gt;0,(V733*'Checklist Parameters'!$H$35),0)</f>
        <v>0</v>
      </c>
      <c r="X733" s="85">
        <f t="shared" si="70"/>
        <v>0</v>
      </c>
      <c r="Y733" s="148">
        <f>IF('Checklist Parameters'!$H$102&lt;&gt;"",(I733/43560)*'Checklist Parameters'!$H$102,"N/A")</f>
        <v>0</v>
      </c>
      <c r="Z733" s="154" t="str">
        <f>IF('Checklist Parameters'!$H$58&lt;&gt;"",((I733*'Checklist Parameters'!$H$58)*'Checklist Parameters'!$H$35)/1000,"N/A")</f>
        <v>N/A</v>
      </c>
      <c r="AA733" s="154">
        <f>IF('Checklist Parameters'!$H$101&lt;&gt;"",IFERROR(I733/'Checklist Parameters'!$H$101,0),"N/A")</f>
        <v>0</v>
      </c>
      <c r="AB733" s="148" t="str">
        <f>IF('Checklist Parameters'!$H$43&lt;&gt;"",(I733*'Checklist Parameters'!$H$43)/1000,"N/A")</f>
        <v>N/A</v>
      </c>
      <c r="AC733" s="85">
        <f>IF('Checklist Parameters'!$H$16="",$X733,IF(AND('Checklist Parameters'!$H$16&lt;$X733,'Checklist Parameters'!$H$16&gt;=3),'Checklist Parameters'!$H$16,IF(AND('Checklist Parameters'!$H$16&lt;$X733,'Checklist Parameters'!$H$16&lt;3),0,$X733)))</f>
        <v>0</v>
      </c>
      <c r="AD733" s="85" t="str">
        <f>IF(AND(I733&lt;'Checklist Parameters'!$H$22,$I733&lt;&gt;0),"Y","")</f>
        <v/>
      </c>
      <c r="AE733" s="85" t="str">
        <f>IF($AD733="Y",0,IF('Checklist Parameters'!$H$25="","&lt;no limit&gt;",ROUNDDOWN((($I733-'Checklist Parameters'!$H$24)/'Checklist Parameters'!$H$25)+1,0)))</f>
        <v>&lt;no limit&gt;</v>
      </c>
      <c r="AF733" s="174">
        <f t="shared" si="71"/>
        <v>0</v>
      </c>
      <c r="AG733" s="85">
        <f t="shared" si="66"/>
        <v>0</v>
      </c>
    </row>
    <row r="734" spans="1:33" ht="15">
      <c r="A734" s="393"/>
      <c r="B734" s="393"/>
      <c r="C734" s="393"/>
      <c r="D734" s="393"/>
      <c r="E734" s="393"/>
      <c r="F734" s="393"/>
      <c r="G734" s="393"/>
      <c r="H734" s="394"/>
      <c r="I734" s="394"/>
      <c r="J734" s="394"/>
      <c r="K734" s="394"/>
      <c r="L734" s="394"/>
      <c r="M734" s="394"/>
      <c r="N734" s="313">
        <f>IF(IF(I734&lt;'Checklist Parameters'!$H$22,0,($I734-$L734))&lt;0,0,IF(I734&lt;'Checklist Parameters'!$H$22,0,($I734-$L734)))</f>
        <v>0</v>
      </c>
      <c r="O734" s="394"/>
      <c r="P734" s="395"/>
      <c r="Q734" s="316">
        <f t="shared" si="67"/>
        <v>0</v>
      </c>
      <c r="R734" s="87">
        <f t="shared" si="68"/>
        <v>0</v>
      </c>
      <c r="S734" s="87">
        <f>IF('Checklist Parameters'!$H$60&lt;0.2,0.2,'Checklist Parameters'!$H$60)</f>
        <v>0.72</v>
      </c>
      <c r="T734" s="88">
        <f>IF($O734="",IF('Checklist District ID'!$C$43="Y",MAX($R734:$S734)*$I734,SUM($R734:$S734)*$I734),IF(O734&gt;0,Q734*S734))</f>
        <v>0</v>
      </c>
      <c r="U734" s="88">
        <f>IF(Q734&gt;0,((I734-T734)*'Formula Matrix'!$E$39),0)</f>
        <v>0</v>
      </c>
      <c r="V734" s="88">
        <f t="shared" si="69"/>
        <v>0</v>
      </c>
      <c r="W734" s="88">
        <f>IF(V734&gt;0,(V734*'Checklist Parameters'!$H$35),0)</f>
        <v>0</v>
      </c>
      <c r="X734" s="85">
        <f t="shared" si="70"/>
        <v>0</v>
      </c>
      <c r="Y734" s="148">
        <f>IF('Checklist Parameters'!$H$102&lt;&gt;"",(I734/43560)*'Checklist Parameters'!$H$102,"N/A")</f>
        <v>0</v>
      </c>
      <c r="Z734" s="154" t="str">
        <f>IF('Checklist Parameters'!$H$58&lt;&gt;"",((I734*'Checklist Parameters'!$H$58)*'Checklist Parameters'!$H$35)/1000,"N/A")</f>
        <v>N/A</v>
      </c>
      <c r="AA734" s="154">
        <f>IF('Checklist Parameters'!$H$101&lt;&gt;"",IFERROR(I734/'Checklist Parameters'!$H$101,0),"N/A")</f>
        <v>0</v>
      </c>
      <c r="AB734" s="148" t="str">
        <f>IF('Checklist Parameters'!$H$43&lt;&gt;"",(I734*'Checklist Parameters'!$H$43)/1000,"N/A")</f>
        <v>N/A</v>
      </c>
      <c r="AC734" s="85">
        <f>IF('Checklist Parameters'!$H$16="",$X734,IF(AND('Checklist Parameters'!$H$16&lt;$X734,'Checklist Parameters'!$H$16&gt;=3),'Checklist Parameters'!$H$16,IF(AND('Checklist Parameters'!$H$16&lt;$X734,'Checklist Parameters'!$H$16&lt;3),0,$X734)))</f>
        <v>0</v>
      </c>
      <c r="AD734" s="85" t="str">
        <f>IF(AND(I734&lt;'Checklist Parameters'!$H$22,$I734&lt;&gt;0),"Y","")</f>
        <v/>
      </c>
      <c r="AE734" s="85" t="str">
        <f>IF($AD734="Y",0,IF('Checklist Parameters'!$H$25="","&lt;no limit&gt;",ROUNDDOWN((($I734-'Checklist Parameters'!$H$24)/'Checklist Parameters'!$H$25)+1,0)))</f>
        <v>&lt;no limit&gt;</v>
      </c>
      <c r="AF734" s="174">
        <f t="shared" si="71"/>
        <v>0</v>
      </c>
      <c r="AG734" s="85">
        <f t="shared" si="66"/>
        <v>0</v>
      </c>
    </row>
    <row r="735" spans="1:33" ht="15">
      <c r="A735" s="393"/>
      <c r="B735" s="393"/>
      <c r="C735" s="393"/>
      <c r="D735" s="393"/>
      <c r="E735" s="393"/>
      <c r="F735" s="393"/>
      <c r="G735" s="393"/>
      <c r="H735" s="394"/>
      <c r="I735" s="394"/>
      <c r="J735" s="394"/>
      <c r="K735" s="394"/>
      <c r="L735" s="394"/>
      <c r="M735" s="394"/>
      <c r="N735" s="313">
        <f>IF(IF(I735&lt;'Checklist Parameters'!$H$22,0,($I735-$L735))&lt;0,0,IF(I735&lt;'Checklist Parameters'!$H$22,0,($I735-$L735)))</f>
        <v>0</v>
      </c>
      <c r="O735" s="394"/>
      <c r="P735" s="395"/>
      <c r="Q735" s="316">
        <f t="shared" si="67"/>
        <v>0</v>
      </c>
      <c r="R735" s="87">
        <f t="shared" si="68"/>
        <v>0</v>
      </c>
      <c r="S735" s="87">
        <f>IF('Checklist Parameters'!$H$60&lt;0.2,0.2,'Checklist Parameters'!$H$60)</f>
        <v>0.72</v>
      </c>
      <c r="T735" s="88">
        <f>IF($O735="",IF('Checklist District ID'!$C$43="Y",MAX($R735:$S735)*$I735,SUM($R735:$S735)*$I735),IF(O735&gt;0,Q735*S735))</f>
        <v>0</v>
      </c>
      <c r="U735" s="88">
        <f>IF(Q735&gt;0,((I735-T735)*'Formula Matrix'!$E$39),0)</f>
        <v>0</v>
      </c>
      <c r="V735" s="88">
        <f t="shared" si="69"/>
        <v>0</v>
      </c>
      <c r="W735" s="88">
        <f>IF(V735&gt;0,(V735*'Checklist Parameters'!$H$35),0)</f>
        <v>0</v>
      </c>
      <c r="X735" s="85">
        <f t="shared" si="70"/>
        <v>0</v>
      </c>
      <c r="Y735" s="148">
        <f>IF('Checklist Parameters'!$H$102&lt;&gt;"",(I735/43560)*'Checklist Parameters'!$H$102,"N/A")</f>
        <v>0</v>
      </c>
      <c r="Z735" s="154" t="str">
        <f>IF('Checklist Parameters'!$H$58&lt;&gt;"",((I735*'Checklist Parameters'!$H$58)*'Checklist Parameters'!$H$35)/1000,"N/A")</f>
        <v>N/A</v>
      </c>
      <c r="AA735" s="154">
        <f>IF('Checklist Parameters'!$H$101&lt;&gt;"",IFERROR(I735/'Checklist Parameters'!$H$101,0),"N/A")</f>
        <v>0</v>
      </c>
      <c r="AB735" s="148" t="str">
        <f>IF('Checklist Parameters'!$H$43&lt;&gt;"",(I735*'Checklist Parameters'!$H$43)/1000,"N/A")</f>
        <v>N/A</v>
      </c>
      <c r="AC735" s="85">
        <f>IF('Checklist Parameters'!$H$16="",$X735,IF(AND('Checklist Parameters'!$H$16&lt;$X735,'Checklist Parameters'!$H$16&gt;=3),'Checklist Parameters'!$H$16,IF(AND('Checklist Parameters'!$H$16&lt;$X735,'Checklist Parameters'!$H$16&lt;3),0,$X735)))</f>
        <v>0</v>
      </c>
      <c r="AD735" s="85" t="str">
        <f>IF(AND(I735&lt;'Checklist Parameters'!$H$22,$I735&lt;&gt;0),"Y","")</f>
        <v/>
      </c>
      <c r="AE735" s="85" t="str">
        <f>IF($AD735="Y",0,IF('Checklist Parameters'!$H$25="","&lt;no limit&gt;",ROUNDDOWN((($I735-'Checklist Parameters'!$H$24)/'Checklist Parameters'!$H$25)+1,0)))</f>
        <v>&lt;no limit&gt;</v>
      </c>
      <c r="AF735" s="174">
        <f t="shared" si="71"/>
        <v>0</v>
      </c>
      <c r="AG735" s="85">
        <f t="shared" si="66"/>
        <v>0</v>
      </c>
    </row>
    <row r="736" spans="1:33" ht="15">
      <c r="A736" s="393"/>
      <c r="B736" s="393"/>
      <c r="C736" s="393"/>
      <c r="D736" s="393"/>
      <c r="E736" s="393"/>
      <c r="F736" s="393"/>
      <c r="G736" s="393"/>
      <c r="H736" s="394"/>
      <c r="I736" s="394"/>
      <c r="J736" s="394"/>
      <c r="K736" s="394"/>
      <c r="L736" s="394"/>
      <c r="M736" s="394"/>
      <c r="N736" s="313">
        <f>IF(IF(I736&lt;'Checklist Parameters'!$H$22,0,($I736-$L736))&lt;0,0,IF(I736&lt;'Checklist Parameters'!$H$22,0,($I736-$L736)))</f>
        <v>0</v>
      </c>
      <c r="O736" s="394"/>
      <c r="P736" s="395"/>
      <c r="Q736" s="316">
        <f t="shared" si="67"/>
        <v>0</v>
      </c>
      <c r="R736" s="87">
        <f t="shared" si="68"/>
        <v>0</v>
      </c>
      <c r="S736" s="87">
        <f>IF('Checklist Parameters'!$H$60&lt;0.2,0.2,'Checklist Parameters'!$H$60)</f>
        <v>0.72</v>
      </c>
      <c r="T736" s="88">
        <f>IF($O736="",IF('Checklist District ID'!$C$43="Y",MAX($R736:$S736)*$I736,SUM($R736:$S736)*$I736),IF(O736&gt;0,Q736*S736))</f>
        <v>0</v>
      </c>
      <c r="U736" s="88">
        <f>IF(Q736&gt;0,((I736-T736)*'Formula Matrix'!$E$39),0)</f>
        <v>0</v>
      </c>
      <c r="V736" s="88">
        <f t="shared" si="69"/>
        <v>0</v>
      </c>
      <c r="W736" s="88">
        <f>IF(V736&gt;0,(V736*'Checklist Parameters'!$H$35),0)</f>
        <v>0</v>
      </c>
      <c r="X736" s="85">
        <f t="shared" si="70"/>
        <v>0</v>
      </c>
      <c r="Y736" s="148">
        <f>IF('Checklist Parameters'!$H$102&lt;&gt;"",(I736/43560)*'Checklist Parameters'!$H$102,"N/A")</f>
        <v>0</v>
      </c>
      <c r="Z736" s="154" t="str">
        <f>IF('Checklist Parameters'!$H$58&lt;&gt;"",((I736*'Checklist Parameters'!$H$58)*'Checklist Parameters'!$H$35)/1000,"N/A")</f>
        <v>N/A</v>
      </c>
      <c r="AA736" s="154">
        <f>IF('Checklist Parameters'!$H$101&lt;&gt;"",IFERROR(I736/'Checklist Parameters'!$H$101,0),"N/A")</f>
        <v>0</v>
      </c>
      <c r="AB736" s="148" t="str">
        <f>IF('Checklist Parameters'!$H$43&lt;&gt;"",(I736*'Checklist Parameters'!$H$43)/1000,"N/A")</f>
        <v>N/A</v>
      </c>
      <c r="AC736" s="85">
        <f>IF('Checklist Parameters'!$H$16="",$X736,IF(AND('Checklist Parameters'!$H$16&lt;$X736,'Checklist Parameters'!$H$16&gt;=3),'Checklist Parameters'!$H$16,IF(AND('Checklist Parameters'!$H$16&lt;$X736,'Checklist Parameters'!$H$16&lt;3),0,$X736)))</f>
        <v>0</v>
      </c>
      <c r="AD736" s="85" t="str">
        <f>IF(AND(I736&lt;'Checklist Parameters'!$H$22,$I736&lt;&gt;0),"Y","")</f>
        <v/>
      </c>
      <c r="AE736" s="85" t="str">
        <f>IF($AD736="Y",0,IF('Checklist Parameters'!$H$25="","&lt;no limit&gt;",ROUNDDOWN((($I736-'Checklist Parameters'!$H$24)/'Checklist Parameters'!$H$25)+1,0)))</f>
        <v>&lt;no limit&gt;</v>
      </c>
      <c r="AF736" s="174">
        <f t="shared" si="71"/>
        <v>0</v>
      </c>
      <c r="AG736" s="85">
        <f t="shared" si="66"/>
        <v>0</v>
      </c>
    </row>
    <row r="737" spans="1:33" ht="15">
      <c r="A737" s="393"/>
      <c r="B737" s="393"/>
      <c r="C737" s="393"/>
      <c r="D737" s="393"/>
      <c r="E737" s="393"/>
      <c r="F737" s="393"/>
      <c r="G737" s="393"/>
      <c r="H737" s="394"/>
      <c r="I737" s="394"/>
      <c r="J737" s="394"/>
      <c r="K737" s="394"/>
      <c r="L737" s="394"/>
      <c r="M737" s="394"/>
      <c r="N737" s="313">
        <f>IF(IF(I737&lt;'Checklist Parameters'!$H$22,0,($I737-$L737))&lt;0,0,IF(I737&lt;'Checklist Parameters'!$H$22,0,($I737-$L737)))</f>
        <v>0</v>
      </c>
      <c r="O737" s="394"/>
      <c r="P737" s="395"/>
      <c r="Q737" s="316">
        <f t="shared" si="67"/>
        <v>0</v>
      </c>
      <c r="R737" s="87">
        <f t="shared" si="68"/>
        <v>0</v>
      </c>
      <c r="S737" s="87">
        <f>IF('Checklist Parameters'!$H$60&lt;0.2,0.2,'Checklist Parameters'!$H$60)</f>
        <v>0.72</v>
      </c>
      <c r="T737" s="88">
        <f>IF($O737="",IF('Checklist District ID'!$C$43="Y",MAX($R737:$S737)*$I737,SUM($R737:$S737)*$I737),IF(O737&gt;0,Q737*S737))</f>
        <v>0</v>
      </c>
      <c r="U737" s="88">
        <f>IF(Q737&gt;0,((I737-T737)*'Formula Matrix'!$E$39),0)</f>
        <v>0</v>
      </c>
      <c r="V737" s="88">
        <f t="shared" si="69"/>
        <v>0</v>
      </c>
      <c r="W737" s="88">
        <f>IF(V737&gt;0,(V737*'Checklist Parameters'!$H$35),0)</f>
        <v>0</v>
      </c>
      <c r="X737" s="85">
        <f t="shared" si="70"/>
        <v>0</v>
      </c>
      <c r="Y737" s="148">
        <f>IF('Checklist Parameters'!$H$102&lt;&gt;"",(I737/43560)*'Checklist Parameters'!$H$102,"N/A")</f>
        <v>0</v>
      </c>
      <c r="Z737" s="154" t="str">
        <f>IF('Checklist Parameters'!$H$58&lt;&gt;"",((I737*'Checklist Parameters'!$H$58)*'Checklist Parameters'!$H$35)/1000,"N/A")</f>
        <v>N/A</v>
      </c>
      <c r="AA737" s="154">
        <f>IF('Checklist Parameters'!$H$101&lt;&gt;"",IFERROR(I737/'Checklist Parameters'!$H$101,0),"N/A")</f>
        <v>0</v>
      </c>
      <c r="AB737" s="148" t="str">
        <f>IF('Checklist Parameters'!$H$43&lt;&gt;"",(I737*'Checklist Parameters'!$H$43)/1000,"N/A")</f>
        <v>N/A</v>
      </c>
      <c r="AC737" s="85">
        <f>IF('Checklist Parameters'!$H$16="",$X737,IF(AND('Checklist Parameters'!$H$16&lt;$X737,'Checklist Parameters'!$H$16&gt;=3),'Checklist Parameters'!$H$16,IF(AND('Checklist Parameters'!$H$16&lt;$X737,'Checklist Parameters'!$H$16&lt;3),0,$X737)))</f>
        <v>0</v>
      </c>
      <c r="AD737" s="85" t="str">
        <f>IF(AND(I737&lt;'Checklist Parameters'!$H$22,$I737&lt;&gt;0),"Y","")</f>
        <v/>
      </c>
      <c r="AE737" s="85" t="str">
        <f>IF($AD737="Y",0,IF('Checklist Parameters'!$H$25="","&lt;no limit&gt;",ROUNDDOWN((($I737-'Checklist Parameters'!$H$24)/'Checklist Parameters'!$H$25)+1,0)))</f>
        <v>&lt;no limit&gt;</v>
      </c>
      <c r="AF737" s="174">
        <f t="shared" si="71"/>
        <v>0</v>
      </c>
      <c r="AG737" s="85">
        <f t="shared" si="66"/>
        <v>0</v>
      </c>
    </row>
    <row r="738" spans="1:33" ht="15">
      <c r="A738" s="393"/>
      <c r="B738" s="393"/>
      <c r="C738" s="393"/>
      <c r="D738" s="393"/>
      <c r="E738" s="393"/>
      <c r="F738" s="393"/>
      <c r="G738" s="393"/>
      <c r="H738" s="394"/>
      <c r="I738" s="394"/>
      <c r="J738" s="394"/>
      <c r="K738" s="394"/>
      <c r="L738" s="394"/>
      <c r="M738" s="394"/>
      <c r="N738" s="313">
        <f>IF(IF(I738&lt;'Checklist Parameters'!$H$22,0,($I738-$L738))&lt;0,0,IF(I738&lt;'Checklist Parameters'!$H$22,0,($I738-$L738)))</f>
        <v>0</v>
      </c>
      <c r="O738" s="394"/>
      <c r="P738" s="395"/>
      <c r="Q738" s="316">
        <f t="shared" si="67"/>
        <v>0</v>
      </c>
      <c r="R738" s="87">
        <f t="shared" si="68"/>
        <v>0</v>
      </c>
      <c r="S738" s="87">
        <f>IF('Checklist Parameters'!$H$60&lt;0.2,0.2,'Checklist Parameters'!$H$60)</f>
        <v>0.72</v>
      </c>
      <c r="T738" s="88">
        <f>IF($O738="",IF('Checklist District ID'!$C$43="Y",MAX($R738:$S738)*$I738,SUM($R738:$S738)*$I738),IF(O738&gt;0,Q738*S738))</f>
        <v>0</v>
      </c>
      <c r="U738" s="88">
        <f>IF(Q738&gt;0,((I738-T738)*'Formula Matrix'!$E$39),0)</f>
        <v>0</v>
      </c>
      <c r="V738" s="88">
        <f t="shared" si="69"/>
        <v>0</v>
      </c>
      <c r="W738" s="88">
        <f>IF(V738&gt;0,(V738*'Checklist Parameters'!$H$35),0)</f>
        <v>0</v>
      </c>
      <c r="X738" s="85">
        <f t="shared" si="70"/>
        <v>0</v>
      </c>
      <c r="Y738" s="148">
        <f>IF('Checklist Parameters'!$H$102&lt;&gt;"",(I738/43560)*'Checklist Parameters'!$H$102,"N/A")</f>
        <v>0</v>
      </c>
      <c r="Z738" s="154" t="str">
        <f>IF('Checklist Parameters'!$H$58&lt;&gt;"",((I738*'Checklist Parameters'!$H$58)*'Checklist Parameters'!$H$35)/1000,"N/A")</f>
        <v>N/A</v>
      </c>
      <c r="AA738" s="154">
        <f>IF('Checklist Parameters'!$H$101&lt;&gt;"",IFERROR(I738/'Checklist Parameters'!$H$101,0),"N/A")</f>
        <v>0</v>
      </c>
      <c r="AB738" s="148" t="str">
        <f>IF('Checklist Parameters'!$H$43&lt;&gt;"",(I738*'Checklist Parameters'!$H$43)/1000,"N/A")</f>
        <v>N/A</v>
      </c>
      <c r="AC738" s="85">
        <f>IF('Checklist Parameters'!$H$16="",$X738,IF(AND('Checklist Parameters'!$H$16&lt;$X738,'Checklist Parameters'!$H$16&gt;=3),'Checklist Parameters'!$H$16,IF(AND('Checklist Parameters'!$H$16&lt;$X738,'Checklist Parameters'!$H$16&lt;3),0,$X738)))</f>
        <v>0</v>
      </c>
      <c r="AD738" s="85" t="str">
        <f>IF(AND(I738&lt;'Checklist Parameters'!$H$22,$I738&lt;&gt;0),"Y","")</f>
        <v/>
      </c>
      <c r="AE738" s="85" t="str">
        <f>IF($AD738="Y",0,IF('Checklist Parameters'!$H$25="","&lt;no limit&gt;",ROUNDDOWN((($I738-'Checklist Parameters'!$H$24)/'Checklist Parameters'!$H$25)+1,0)))</f>
        <v>&lt;no limit&gt;</v>
      </c>
      <c r="AF738" s="174">
        <f t="shared" si="71"/>
        <v>0</v>
      </c>
      <c r="AG738" s="85">
        <f t="shared" si="66"/>
        <v>0</v>
      </c>
    </row>
    <row r="739" spans="1:33" ht="15">
      <c r="A739" s="393"/>
      <c r="B739" s="393"/>
      <c r="C739" s="393"/>
      <c r="D739" s="393"/>
      <c r="E739" s="393"/>
      <c r="F739" s="393"/>
      <c r="G739" s="393"/>
      <c r="H739" s="394"/>
      <c r="I739" s="394"/>
      <c r="J739" s="394"/>
      <c r="K739" s="394"/>
      <c r="L739" s="394"/>
      <c r="M739" s="394"/>
      <c r="N739" s="313">
        <f>IF(IF(I739&lt;'Checklist Parameters'!$H$22,0,($I739-$L739))&lt;0,0,IF(I739&lt;'Checklist Parameters'!$H$22,0,($I739-$L739)))</f>
        <v>0</v>
      </c>
      <c r="O739" s="394"/>
      <c r="P739" s="395"/>
      <c r="Q739" s="316">
        <f t="shared" si="67"/>
        <v>0</v>
      </c>
      <c r="R739" s="87">
        <f t="shared" si="68"/>
        <v>0</v>
      </c>
      <c r="S739" s="87">
        <f>IF('Checklist Parameters'!$H$60&lt;0.2,0.2,'Checklist Parameters'!$H$60)</f>
        <v>0.72</v>
      </c>
      <c r="T739" s="88">
        <f>IF($O739="",IF('Checklist District ID'!$C$43="Y",MAX($R739:$S739)*$I739,SUM($R739:$S739)*$I739),IF(O739&gt;0,Q739*S739))</f>
        <v>0</v>
      </c>
      <c r="U739" s="88">
        <f>IF(Q739&gt;0,((I739-T739)*'Formula Matrix'!$E$39),0)</f>
        <v>0</v>
      </c>
      <c r="V739" s="88">
        <f t="shared" si="69"/>
        <v>0</v>
      </c>
      <c r="W739" s="88">
        <f>IF(V739&gt;0,(V739*'Checklist Parameters'!$H$35),0)</f>
        <v>0</v>
      </c>
      <c r="X739" s="85">
        <f t="shared" si="70"/>
        <v>0</v>
      </c>
      <c r="Y739" s="148">
        <f>IF('Checklist Parameters'!$H$102&lt;&gt;"",(I739/43560)*'Checklist Parameters'!$H$102,"N/A")</f>
        <v>0</v>
      </c>
      <c r="Z739" s="154" t="str">
        <f>IF('Checklist Parameters'!$H$58&lt;&gt;"",((I739*'Checklist Parameters'!$H$58)*'Checklist Parameters'!$H$35)/1000,"N/A")</f>
        <v>N/A</v>
      </c>
      <c r="AA739" s="154">
        <f>IF('Checklist Parameters'!$H$101&lt;&gt;"",IFERROR(I739/'Checklist Parameters'!$H$101,0),"N/A")</f>
        <v>0</v>
      </c>
      <c r="AB739" s="148" t="str">
        <f>IF('Checklist Parameters'!$H$43&lt;&gt;"",(I739*'Checklist Parameters'!$H$43)/1000,"N/A")</f>
        <v>N/A</v>
      </c>
      <c r="AC739" s="85">
        <f>IF('Checklist Parameters'!$H$16="",$X739,IF(AND('Checklist Parameters'!$H$16&lt;$X739,'Checklist Parameters'!$H$16&gt;=3),'Checklist Parameters'!$H$16,IF(AND('Checklist Parameters'!$H$16&lt;$X739,'Checklist Parameters'!$H$16&lt;3),0,$X739)))</f>
        <v>0</v>
      </c>
      <c r="AD739" s="85" t="str">
        <f>IF(AND(I739&lt;'Checklist Parameters'!$H$22,$I739&lt;&gt;0),"Y","")</f>
        <v/>
      </c>
      <c r="AE739" s="85" t="str">
        <f>IF($AD739="Y",0,IF('Checklist Parameters'!$H$25="","&lt;no limit&gt;",ROUNDDOWN((($I739-'Checklist Parameters'!$H$24)/'Checklist Parameters'!$H$25)+1,0)))</f>
        <v>&lt;no limit&gt;</v>
      </c>
      <c r="AF739" s="174">
        <f t="shared" si="71"/>
        <v>0</v>
      </c>
      <c r="AG739" s="85">
        <f t="shared" si="66"/>
        <v>0</v>
      </c>
    </row>
    <row r="740" spans="1:33" ht="15">
      <c r="A740" s="393"/>
      <c r="B740" s="393"/>
      <c r="C740" s="393"/>
      <c r="D740" s="393"/>
      <c r="E740" s="393"/>
      <c r="F740" s="393"/>
      <c r="G740" s="393"/>
      <c r="H740" s="394"/>
      <c r="I740" s="394"/>
      <c r="J740" s="394"/>
      <c r="K740" s="394"/>
      <c r="L740" s="394"/>
      <c r="M740" s="394"/>
      <c r="N740" s="313">
        <f>IF(IF(I740&lt;'Checklist Parameters'!$H$22,0,($I740-$L740))&lt;0,0,IF(I740&lt;'Checklist Parameters'!$H$22,0,($I740-$L740)))</f>
        <v>0</v>
      </c>
      <c r="O740" s="394"/>
      <c r="P740" s="395"/>
      <c r="Q740" s="316">
        <f t="shared" si="67"/>
        <v>0</v>
      </c>
      <c r="R740" s="87">
        <f t="shared" si="68"/>
        <v>0</v>
      </c>
      <c r="S740" s="87">
        <f>IF('Checklist Parameters'!$H$60&lt;0.2,0.2,'Checklist Parameters'!$H$60)</f>
        <v>0.72</v>
      </c>
      <c r="T740" s="88">
        <f>IF($O740="",IF('Checklist District ID'!$C$43="Y",MAX($R740:$S740)*$I740,SUM($R740:$S740)*$I740),IF(O740&gt;0,Q740*S740))</f>
        <v>0</v>
      </c>
      <c r="U740" s="88">
        <f>IF(Q740&gt;0,((I740-T740)*'Formula Matrix'!$E$39),0)</f>
        <v>0</v>
      </c>
      <c r="V740" s="88">
        <f t="shared" si="69"/>
        <v>0</v>
      </c>
      <c r="W740" s="88">
        <f>IF(V740&gt;0,(V740*'Checklist Parameters'!$H$35),0)</f>
        <v>0</v>
      </c>
      <c r="X740" s="85">
        <f t="shared" si="70"/>
        <v>0</v>
      </c>
      <c r="Y740" s="148">
        <f>IF('Checklist Parameters'!$H$102&lt;&gt;"",(I740/43560)*'Checklist Parameters'!$H$102,"N/A")</f>
        <v>0</v>
      </c>
      <c r="Z740" s="154" t="str">
        <f>IF('Checklist Parameters'!$H$58&lt;&gt;"",((I740*'Checklist Parameters'!$H$58)*'Checklist Parameters'!$H$35)/1000,"N/A")</f>
        <v>N/A</v>
      </c>
      <c r="AA740" s="154">
        <f>IF('Checklist Parameters'!$H$101&lt;&gt;"",IFERROR(I740/'Checklist Parameters'!$H$101,0),"N/A")</f>
        <v>0</v>
      </c>
      <c r="AB740" s="148" t="str">
        <f>IF('Checklist Parameters'!$H$43&lt;&gt;"",(I740*'Checklist Parameters'!$H$43)/1000,"N/A")</f>
        <v>N/A</v>
      </c>
      <c r="AC740" s="85">
        <f>IF('Checklist Parameters'!$H$16="",$X740,IF(AND('Checklist Parameters'!$H$16&lt;$X740,'Checklist Parameters'!$H$16&gt;=3),'Checklist Parameters'!$H$16,IF(AND('Checklist Parameters'!$H$16&lt;$X740,'Checklist Parameters'!$H$16&lt;3),0,$X740)))</f>
        <v>0</v>
      </c>
      <c r="AD740" s="85" t="str">
        <f>IF(AND(I740&lt;'Checklist Parameters'!$H$22,$I740&lt;&gt;0),"Y","")</f>
        <v/>
      </c>
      <c r="AE740" s="85" t="str">
        <f>IF($AD740="Y",0,IF('Checklist Parameters'!$H$25="","&lt;no limit&gt;",ROUNDDOWN((($I740-'Checklist Parameters'!$H$24)/'Checklist Parameters'!$H$25)+1,0)))</f>
        <v>&lt;no limit&gt;</v>
      </c>
      <c r="AF740" s="174">
        <f t="shared" si="71"/>
        <v>0</v>
      </c>
      <c r="AG740" s="85">
        <f t="shared" si="66"/>
        <v>0</v>
      </c>
    </row>
    <row r="741" spans="1:33" ht="15">
      <c r="A741" s="393"/>
      <c r="B741" s="393"/>
      <c r="C741" s="393"/>
      <c r="D741" s="393"/>
      <c r="E741" s="393"/>
      <c r="F741" s="393"/>
      <c r="G741" s="393"/>
      <c r="H741" s="394"/>
      <c r="I741" s="394"/>
      <c r="J741" s="394"/>
      <c r="K741" s="394"/>
      <c r="L741" s="394"/>
      <c r="M741" s="394"/>
      <c r="N741" s="313">
        <f>IF(IF(I741&lt;'Checklist Parameters'!$H$22,0,($I741-$L741))&lt;0,0,IF(I741&lt;'Checklist Parameters'!$H$22,0,($I741-$L741)))</f>
        <v>0</v>
      </c>
      <c r="O741" s="394"/>
      <c r="P741" s="395"/>
      <c r="Q741" s="316">
        <f t="shared" si="67"/>
        <v>0</v>
      </c>
      <c r="R741" s="87">
        <f t="shared" si="68"/>
        <v>0</v>
      </c>
      <c r="S741" s="87">
        <f>IF('Checklist Parameters'!$H$60&lt;0.2,0.2,'Checklist Parameters'!$H$60)</f>
        <v>0.72</v>
      </c>
      <c r="T741" s="88">
        <f>IF($O741="",IF('Checklist District ID'!$C$43="Y",MAX($R741:$S741)*$I741,SUM($R741:$S741)*$I741),IF(O741&gt;0,Q741*S741))</f>
        <v>0</v>
      </c>
      <c r="U741" s="88">
        <f>IF(Q741&gt;0,((I741-T741)*'Formula Matrix'!$E$39),0)</f>
        <v>0</v>
      </c>
      <c r="V741" s="88">
        <f t="shared" si="69"/>
        <v>0</v>
      </c>
      <c r="W741" s="88">
        <f>IF(V741&gt;0,(V741*'Checklist Parameters'!$H$35),0)</f>
        <v>0</v>
      </c>
      <c r="X741" s="85">
        <f t="shared" si="70"/>
        <v>0</v>
      </c>
      <c r="Y741" s="148">
        <f>IF('Checklist Parameters'!$H$102&lt;&gt;"",(I741/43560)*'Checklist Parameters'!$H$102,"N/A")</f>
        <v>0</v>
      </c>
      <c r="Z741" s="154" t="str">
        <f>IF('Checklist Parameters'!$H$58&lt;&gt;"",((I741*'Checklist Parameters'!$H$58)*'Checklist Parameters'!$H$35)/1000,"N/A")</f>
        <v>N/A</v>
      </c>
      <c r="AA741" s="154">
        <f>IF('Checklist Parameters'!$H$101&lt;&gt;"",IFERROR(I741/'Checklist Parameters'!$H$101,0),"N/A")</f>
        <v>0</v>
      </c>
      <c r="AB741" s="148" t="str">
        <f>IF('Checklist Parameters'!$H$43&lt;&gt;"",(I741*'Checklist Parameters'!$H$43)/1000,"N/A")</f>
        <v>N/A</v>
      </c>
      <c r="AC741" s="85">
        <f>IF('Checklist Parameters'!$H$16="",$X741,IF(AND('Checklist Parameters'!$H$16&lt;$X741,'Checklist Parameters'!$H$16&gt;=3),'Checklist Parameters'!$H$16,IF(AND('Checklist Parameters'!$H$16&lt;$X741,'Checklist Parameters'!$H$16&lt;3),0,$X741)))</f>
        <v>0</v>
      </c>
      <c r="AD741" s="85" t="str">
        <f>IF(AND(I741&lt;'Checklist Parameters'!$H$22,$I741&lt;&gt;0),"Y","")</f>
        <v/>
      </c>
      <c r="AE741" s="85" t="str">
        <f>IF($AD741="Y",0,IF('Checklist Parameters'!$H$25="","&lt;no limit&gt;",ROUNDDOWN((($I741-'Checklist Parameters'!$H$24)/'Checklist Parameters'!$H$25)+1,0)))</f>
        <v>&lt;no limit&gt;</v>
      </c>
      <c r="AF741" s="174">
        <f t="shared" si="71"/>
        <v>0</v>
      </c>
      <c r="AG741" s="85">
        <f t="shared" si="66"/>
        <v>0</v>
      </c>
    </row>
    <row r="742" spans="1:33" ht="15">
      <c r="A742" s="393"/>
      <c r="B742" s="393"/>
      <c r="C742" s="393"/>
      <c r="D742" s="393"/>
      <c r="E742" s="393"/>
      <c r="F742" s="393"/>
      <c r="G742" s="393"/>
      <c r="H742" s="394"/>
      <c r="I742" s="394"/>
      <c r="J742" s="394"/>
      <c r="K742" s="394"/>
      <c r="L742" s="394"/>
      <c r="M742" s="394"/>
      <c r="N742" s="313">
        <f>IF(IF(I742&lt;'Checklist Parameters'!$H$22,0,($I742-$L742))&lt;0,0,IF(I742&lt;'Checklist Parameters'!$H$22,0,($I742-$L742)))</f>
        <v>0</v>
      </c>
      <c r="O742" s="394"/>
      <c r="P742" s="395"/>
      <c r="Q742" s="316">
        <f t="shared" si="67"/>
        <v>0</v>
      </c>
      <c r="R742" s="87">
        <f t="shared" si="68"/>
        <v>0</v>
      </c>
      <c r="S742" s="87">
        <f>IF('Checklist Parameters'!$H$60&lt;0.2,0.2,'Checklist Parameters'!$H$60)</f>
        <v>0.72</v>
      </c>
      <c r="T742" s="88">
        <f>IF($O742="",IF('Checklist District ID'!$C$43="Y",MAX($R742:$S742)*$I742,SUM($R742:$S742)*$I742),IF(O742&gt;0,Q742*S742))</f>
        <v>0</v>
      </c>
      <c r="U742" s="88">
        <f>IF(Q742&gt;0,((I742-T742)*'Formula Matrix'!$E$39),0)</f>
        <v>0</v>
      </c>
      <c r="V742" s="88">
        <f t="shared" si="69"/>
        <v>0</v>
      </c>
      <c r="W742" s="88">
        <f>IF(V742&gt;0,(V742*'Checklist Parameters'!$H$35),0)</f>
        <v>0</v>
      </c>
      <c r="X742" s="85">
        <f t="shared" si="70"/>
        <v>0</v>
      </c>
      <c r="Y742" s="148">
        <f>IF('Checklist Parameters'!$H$102&lt;&gt;"",(I742/43560)*'Checklist Parameters'!$H$102,"N/A")</f>
        <v>0</v>
      </c>
      <c r="Z742" s="154" t="str">
        <f>IF('Checklist Parameters'!$H$58&lt;&gt;"",((I742*'Checklist Parameters'!$H$58)*'Checklist Parameters'!$H$35)/1000,"N/A")</f>
        <v>N/A</v>
      </c>
      <c r="AA742" s="154">
        <f>IF('Checklist Parameters'!$H$101&lt;&gt;"",IFERROR(I742/'Checklist Parameters'!$H$101,0),"N/A")</f>
        <v>0</v>
      </c>
      <c r="AB742" s="148" t="str">
        <f>IF('Checklist Parameters'!$H$43&lt;&gt;"",(I742*'Checklist Parameters'!$H$43)/1000,"N/A")</f>
        <v>N/A</v>
      </c>
      <c r="AC742" s="85">
        <f>IF('Checklist Parameters'!$H$16="",$X742,IF(AND('Checklist Parameters'!$H$16&lt;$X742,'Checklist Parameters'!$H$16&gt;=3),'Checklist Parameters'!$H$16,IF(AND('Checklist Parameters'!$H$16&lt;$X742,'Checklist Parameters'!$H$16&lt;3),0,$X742)))</f>
        <v>0</v>
      </c>
      <c r="AD742" s="85" t="str">
        <f>IF(AND(I742&lt;'Checklist Parameters'!$H$22,$I742&lt;&gt;0),"Y","")</f>
        <v/>
      </c>
      <c r="AE742" s="85" t="str">
        <f>IF($AD742="Y",0,IF('Checklist Parameters'!$H$25="","&lt;no limit&gt;",ROUNDDOWN((($I742-'Checklist Parameters'!$H$24)/'Checklist Parameters'!$H$25)+1,0)))</f>
        <v>&lt;no limit&gt;</v>
      </c>
      <c r="AF742" s="174">
        <f t="shared" si="71"/>
        <v>0</v>
      </c>
      <c r="AG742" s="85">
        <f t="shared" si="66"/>
        <v>0</v>
      </c>
    </row>
    <row r="743" spans="1:33" ht="15">
      <c r="A743" s="393"/>
      <c r="B743" s="393"/>
      <c r="C743" s="393"/>
      <c r="D743" s="393"/>
      <c r="E743" s="393"/>
      <c r="F743" s="393"/>
      <c r="G743" s="393"/>
      <c r="H743" s="394"/>
      <c r="I743" s="394"/>
      <c r="J743" s="394"/>
      <c r="K743" s="394"/>
      <c r="L743" s="394"/>
      <c r="M743" s="394"/>
      <c r="N743" s="313">
        <f>IF(IF(I743&lt;'Checklist Parameters'!$H$22,0,($I743-$L743))&lt;0,0,IF(I743&lt;'Checklist Parameters'!$H$22,0,($I743-$L743)))</f>
        <v>0</v>
      </c>
      <c r="O743" s="394"/>
      <c r="P743" s="395"/>
      <c r="Q743" s="316">
        <f t="shared" si="67"/>
        <v>0</v>
      </c>
      <c r="R743" s="87">
        <f t="shared" si="68"/>
        <v>0</v>
      </c>
      <c r="S743" s="87">
        <f>IF('Checklist Parameters'!$H$60&lt;0.2,0.2,'Checklist Parameters'!$H$60)</f>
        <v>0.72</v>
      </c>
      <c r="T743" s="88">
        <f>IF($O743="",IF('Checklist District ID'!$C$43="Y",MAX($R743:$S743)*$I743,SUM($R743:$S743)*$I743),IF(O743&gt;0,Q743*S743))</f>
        <v>0</v>
      </c>
      <c r="U743" s="88">
        <f>IF(Q743&gt;0,((I743-T743)*'Formula Matrix'!$E$39),0)</f>
        <v>0</v>
      </c>
      <c r="V743" s="88">
        <f t="shared" si="69"/>
        <v>0</v>
      </c>
      <c r="W743" s="88">
        <f>IF(V743&gt;0,(V743*'Checklist Parameters'!$H$35),0)</f>
        <v>0</v>
      </c>
      <c r="X743" s="85">
        <f t="shared" si="70"/>
        <v>0</v>
      </c>
      <c r="Y743" s="148">
        <f>IF('Checklist Parameters'!$H$102&lt;&gt;"",(I743/43560)*'Checklist Parameters'!$H$102,"N/A")</f>
        <v>0</v>
      </c>
      <c r="Z743" s="154" t="str">
        <f>IF('Checklist Parameters'!$H$58&lt;&gt;"",((I743*'Checklist Parameters'!$H$58)*'Checklist Parameters'!$H$35)/1000,"N/A")</f>
        <v>N/A</v>
      </c>
      <c r="AA743" s="154">
        <f>IF('Checklist Parameters'!$H$101&lt;&gt;"",IFERROR(I743/'Checklist Parameters'!$H$101,0),"N/A")</f>
        <v>0</v>
      </c>
      <c r="AB743" s="148" t="str">
        <f>IF('Checklist Parameters'!$H$43&lt;&gt;"",(I743*'Checklist Parameters'!$H$43)/1000,"N/A")</f>
        <v>N/A</v>
      </c>
      <c r="AC743" s="85">
        <f>IF('Checklist Parameters'!$H$16="",$X743,IF(AND('Checklist Parameters'!$H$16&lt;$X743,'Checklist Parameters'!$H$16&gt;=3),'Checklist Parameters'!$H$16,IF(AND('Checklist Parameters'!$H$16&lt;$X743,'Checklist Parameters'!$H$16&lt;3),0,$X743)))</f>
        <v>0</v>
      </c>
      <c r="AD743" s="85" t="str">
        <f>IF(AND(I743&lt;'Checklist Parameters'!$H$22,$I743&lt;&gt;0),"Y","")</f>
        <v/>
      </c>
      <c r="AE743" s="85" t="str">
        <f>IF($AD743="Y",0,IF('Checklist Parameters'!$H$25="","&lt;no limit&gt;",ROUNDDOWN((($I743-'Checklist Parameters'!$H$24)/'Checklist Parameters'!$H$25)+1,0)))</f>
        <v>&lt;no limit&gt;</v>
      </c>
      <c r="AF743" s="174">
        <f t="shared" si="71"/>
        <v>0</v>
      </c>
      <c r="AG743" s="85">
        <f t="shared" si="66"/>
        <v>0</v>
      </c>
    </row>
    <row r="744" spans="1:33" ht="15">
      <c r="A744" s="393"/>
      <c r="B744" s="393"/>
      <c r="C744" s="393"/>
      <c r="D744" s="393"/>
      <c r="E744" s="393"/>
      <c r="F744" s="393"/>
      <c r="G744" s="393"/>
      <c r="H744" s="394"/>
      <c r="I744" s="394"/>
      <c r="J744" s="394"/>
      <c r="K744" s="394"/>
      <c r="L744" s="394"/>
      <c r="M744" s="394"/>
      <c r="N744" s="313">
        <f>IF(IF(I744&lt;'Checklist Parameters'!$H$22,0,($I744-$L744))&lt;0,0,IF(I744&lt;'Checklist Parameters'!$H$22,0,($I744-$L744)))</f>
        <v>0</v>
      </c>
      <c r="O744" s="394"/>
      <c r="P744" s="395"/>
      <c r="Q744" s="316">
        <f t="shared" si="67"/>
        <v>0</v>
      </c>
      <c r="R744" s="87">
        <f t="shared" si="68"/>
        <v>0</v>
      </c>
      <c r="S744" s="87">
        <f>IF('Checklist Parameters'!$H$60&lt;0.2,0.2,'Checklist Parameters'!$H$60)</f>
        <v>0.72</v>
      </c>
      <c r="T744" s="88">
        <f>IF($O744="",IF('Checklist District ID'!$C$43="Y",MAX($R744:$S744)*$I744,SUM($R744:$S744)*$I744),IF(O744&gt;0,Q744*S744))</f>
        <v>0</v>
      </c>
      <c r="U744" s="88">
        <f>IF(Q744&gt;0,((I744-T744)*'Formula Matrix'!$E$39),0)</f>
        <v>0</v>
      </c>
      <c r="V744" s="88">
        <f t="shared" si="69"/>
        <v>0</v>
      </c>
      <c r="W744" s="88">
        <f>IF(V744&gt;0,(V744*'Checklist Parameters'!$H$35),0)</f>
        <v>0</v>
      </c>
      <c r="X744" s="85">
        <f t="shared" si="70"/>
        <v>0</v>
      </c>
      <c r="Y744" s="148">
        <f>IF('Checklist Parameters'!$H$102&lt;&gt;"",(I744/43560)*'Checklist Parameters'!$H$102,"N/A")</f>
        <v>0</v>
      </c>
      <c r="Z744" s="154" t="str">
        <f>IF('Checklist Parameters'!$H$58&lt;&gt;"",((I744*'Checklist Parameters'!$H$58)*'Checklist Parameters'!$H$35)/1000,"N/A")</f>
        <v>N/A</v>
      </c>
      <c r="AA744" s="154">
        <f>IF('Checklist Parameters'!$H$101&lt;&gt;"",IFERROR(I744/'Checklist Parameters'!$H$101,0),"N/A")</f>
        <v>0</v>
      </c>
      <c r="AB744" s="148" t="str">
        <f>IF('Checklist Parameters'!$H$43&lt;&gt;"",(I744*'Checklist Parameters'!$H$43)/1000,"N/A")</f>
        <v>N/A</v>
      </c>
      <c r="AC744" s="85">
        <f>IF('Checklist Parameters'!$H$16="",$X744,IF(AND('Checklist Parameters'!$H$16&lt;$X744,'Checklist Parameters'!$H$16&gt;=3),'Checklist Parameters'!$H$16,IF(AND('Checklist Parameters'!$H$16&lt;$X744,'Checklist Parameters'!$H$16&lt;3),0,$X744)))</f>
        <v>0</v>
      </c>
      <c r="AD744" s="85" t="str">
        <f>IF(AND(I744&lt;'Checklist Parameters'!$H$22,$I744&lt;&gt;0),"Y","")</f>
        <v/>
      </c>
      <c r="AE744" s="85" t="str">
        <f>IF($AD744="Y",0,IF('Checklist Parameters'!$H$25="","&lt;no limit&gt;",ROUNDDOWN((($I744-'Checklist Parameters'!$H$24)/'Checklist Parameters'!$H$25)+1,0)))</f>
        <v>&lt;no limit&gt;</v>
      </c>
      <c r="AF744" s="174">
        <f t="shared" si="71"/>
        <v>0</v>
      </c>
      <c r="AG744" s="85">
        <f t="shared" si="66"/>
        <v>0</v>
      </c>
    </row>
    <row r="745" spans="1:33" ht="15">
      <c r="A745" s="393"/>
      <c r="B745" s="393"/>
      <c r="C745" s="393"/>
      <c r="D745" s="393"/>
      <c r="E745" s="393"/>
      <c r="F745" s="393"/>
      <c r="G745" s="393"/>
      <c r="H745" s="394"/>
      <c r="I745" s="394"/>
      <c r="J745" s="394"/>
      <c r="K745" s="394"/>
      <c r="L745" s="394"/>
      <c r="M745" s="394"/>
      <c r="N745" s="313">
        <f>IF(IF(I745&lt;'Checklist Parameters'!$H$22,0,($I745-$L745))&lt;0,0,IF(I745&lt;'Checklist Parameters'!$H$22,0,($I745-$L745)))</f>
        <v>0</v>
      </c>
      <c r="O745" s="394"/>
      <c r="P745" s="395"/>
      <c r="Q745" s="316">
        <f t="shared" si="67"/>
        <v>0</v>
      </c>
      <c r="R745" s="87">
        <f t="shared" si="68"/>
        <v>0</v>
      </c>
      <c r="S745" s="87">
        <f>IF('Checklist Parameters'!$H$60&lt;0.2,0.2,'Checklist Parameters'!$H$60)</f>
        <v>0.72</v>
      </c>
      <c r="T745" s="88">
        <f>IF($O745="",IF('Checklist District ID'!$C$43="Y",MAX($R745:$S745)*$I745,SUM($R745:$S745)*$I745),IF(O745&gt;0,Q745*S745))</f>
        <v>0</v>
      </c>
      <c r="U745" s="88">
        <f>IF(Q745&gt;0,((I745-T745)*'Formula Matrix'!$E$39),0)</f>
        <v>0</v>
      </c>
      <c r="V745" s="88">
        <f t="shared" si="69"/>
        <v>0</v>
      </c>
      <c r="W745" s="88">
        <f>IF(V745&gt;0,(V745*'Checklist Parameters'!$H$35),0)</f>
        <v>0</v>
      </c>
      <c r="X745" s="85">
        <f t="shared" si="70"/>
        <v>0</v>
      </c>
      <c r="Y745" s="148">
        <f>IF('Checklist Parameters'!$H$102&lt;&gt;"",(I745/43560)*'Checklist Parameters'!$H$102,"N/A")</f>
        <v>0</v>
      </c>
      <c r="Z745" s="154" t="str">
        <f>IF('Checklist Parameters'!$H$58&lt;&gt;"",((I745*'Checklist Parameters'!$H$58)*'Checklist Parameters'!$H$35)/1000,"N/A")</f>
        <v>N/A</v>
      </c>
      <c r="AA745" s="154">
        <f>IF('Checklist Parameters'!$H$101&lt;&gt;"",IFERROR(I745/'Checklist Parameters'!$H$101,0),"N/A")</f>
        <v>0</v>
      </c>
      <c r="AB745" s="148" t="str">
        <f>IF('Checklist Parameters'!$H$43&lt;&gt;"",(I745*'Checklist Parameters'!$H$43)/1000,"N/A")</f>
        <v>N/A</v>
      </c>
      <c r="AC745" s="85">
        <f>IF('Checklist Parameters'!$H$16="",$X745,IF(AND('Checklist Parameters'!$H$16&lt;$X745,'Checklist Parameters'!$H$16&gt;=3),'Checklist Parameters'!$H$16,IF(AND('Checklist Parameters'!$H$16&lt;$X745,'Checklist Parameters'!$H$16&lt;3),0,$X745)))</f>
        <v>0</v>
      </c>
      <c r="AD745" s="85" t="str">
        <f>IF(AND(I745&lt;'Checklist Parameters'!$H$22,$I745&lt;&gt;0),"Y","")</f>
        <v/>
      </c>
      <c r="AE745" s="85" t="str">
        <f>IF($AD745="Y",0,IF('Checklist Parameters'!$H$25="","&lt;no limit&gt;",ROUNDDOWN((($I745-'Checklist Parameters'!$H$24)/'Checklist Parameters'!$H$25)+1,0)))</f>
        <v>&lt;no limit&gt;</v>
      </c>
      <c r="AF745" s="174">
        <f t="shared" si="71"/>
        <v>0</v>
      </c>
      <c r="AG745" s="85">
        <f t="shared" si="66"/>
        <v>0</v>
      </c>
    </row>
    <row r="746" spans="1:33" ht="15">
      <c r="A746" s="393"/>
      <c r="B746" s="393"/>
      <c r="C746" s="393"/>
      <c r="D746" s="393"/>
      <c r="E746" s="393"/>
      <c r="F746" s="393"/>
      <c r="G746" s="393"/>
      <c r="H746" s="394"/>
      <c r="I746" s="394"/>
      <c r="J746" s="394"/>
      <c r="K746" s="394"/>
      <c r="L746" s="394"/>
      <c r="M746" s="394"/>
      <c r="N746" s="313">
        <f>IF(IF(I746&lt;'Checklist Parameters'!$H$22,0,($I746-$L746))&lt;0,0,IF(I746&lt;'Checklist Parameters'!$H$22,0,($I746-$L746)))</f>
        <v>0</v>
      </c>
      <c r="O746" s="394"/>
      <c r="P746" s="395"/>
      <c r="Q746" s="316">
        <f t="shared" si="67"/>
        <v>0</v>
      </c>
      <c r="R746" s="87">
        <f t="shared" si="68"/>
        <v>0</v>
      </c>
      <c r="S746" s="87">
        <f>IF('Checklist Parameters'!$H$60&lt;0.2,0.2,'Checklist Parameters'!$H$60)</f>
        <v>0.72</v>
      </c>
      <c r="T746" s="88">
        <f>IF($O746="",IF('Checklist District ID'!$C$43="Y",MAX($R746:$S746)*$I746,SUM($R746:$S746)*$I746),IF(O746&gt;0,Q746*S746))</f>
        <v>0</v>
      </c>
      <c r="U746" s="88">
        <f>IF(Q746&gt;0,((I746-T746)*'Formula Matrix'!$E$39),0)</f>
        <v>0</v>
      </c>
      <c r="V746" s="88">
        <f t="shared" si="69"/>
        <v>0</v>
      </c>
      <c r="W746" s="88">
        <f>IF(V746&gt;0,(V746*'Checklist Parameters'!$H$35),0)</f>
        <v>0</v>
      </c>
      <c r="X746" s="85">
        <f t="shared" si="70"/>
        <v>0</v>
      </c>
      <c r="Y746" s="148">
        <f>IF('Checklist Parameters'!$H$102&lt;&gt;"",(I746/43560)*'Checklist Parameters'!$H$102,"N/A")</f>
        <v>0</v>
      </c>
      <c r="Z746" s="154" t="str">
        <f>IF('Checklist Parameters'!$H$58&lt;&gt;"",((I746*'Checklist Parameters'!$H$58)*'Checklist Parameters'!$H$35)/1000,"N/A")</f>
        <v>N/A</v>
      </c>
      <c r="AA746" s="154">
        <f>IF('Checklist Parameters'!$H$101&lt;&gt;"",IFERROR(I746/'Checklist Parameters'!$H$101,0),"N/A")</f>
        <v>0</v>
      </c>
      <c r="AB746" s="148" t="str">
        <f>IF('Checklist Parameters'!$H$43&lt;&gt;"",(I746*'Checklist Parameters'!$H$43)/1000,"N/A")</f>
        <v>N/A</v>
      </c>
      <c r="AC746" s="85">
        <f>IF('Checklist Parameters'!$H$16="",$X746,IF(AND('Checklist Parameters'!$H$16&lt;$X746,'Checklist Parameters'!$H$16&gt;=3),'Checklist Parameters'!$H$16,IF(AND('Checklist Parameters'!$H$16&lt;$X746,'Checklist Parameters'!$H$16&lt;3),0,$X746)))</f>
        <v>0</v>
      </c>
      <c r="AD746" s="85" t="str">
        <f>IF(AND(I746&lt;'Checklist Parameters'!$H$22,$I746&lt;&gt;0),"Y","")</f>
        <v/>
      </c>
      <c r="AE746" s="85" t="str">
        <f>IF($AD746="Y",0,IF('Checklist Parameters'!$H$25="","&lt;no limit&gt;",ROUNDDOWN((($I746-'Checklist Parameters'!$H$24)/'Checklist Parameters'!$H$25)+1,0)))</f>
        <v>&lt;no limit&gt;</v>
      </c>
      <c r="AF746" s="174">
        <f t="shared" si="71"/>
        <v>0</v>
      </c>
      <c r="AG746" s="85">
        <f t="shared" si="66"/>
        <v>0</v>
      </c>
    </row>
    <row r="747" spans="1:33" ht="15">
      <c r="A747" s="393"/>
      <c r="B747" s="393"/>
      <c r="C747" s="393"/>
      <c r="D747" s="393"/>
      <c r="E747" s="393"/>
      <c r="F747" s="393"/>
      <c r="G747" s="393"/>
      <c r="H747" s="394"/>
      <c r="I747" s="394"/>
      <c r="J747" s="394"/>
      <c r="K747" s="394"/>
      <c r="L747" s="394"/>
      <c r="M747" s="394"/>
      <c r="N747" s="313">
        <f>IF(IF(I747&lt;'Checklist Parameters'!$H$22,0,($I747-$L747))&lt;0,0,IF(I747&lt;'Checklist Parameters'!$H$22,0,($I747-$L747)))</f>
        <v>0</v>
      </c>
      <c r="O747" s="394"/>
      <c r="P747" s="395"/>
      <c r="Q747" s="316">
        <f t="shared" si="67"/>
        <v>0</v>
      </c>
      <c r="R747" s="87">
        <f t="shared" si="68"/>
        <v>0</v>
      </c>
      <c r="S747" s="87">
        <f>IF('Checklist Parameters'!$H$60&lt;0.2,0.2,'Checklist Parameters'!$H$60)</f>
        <v>0.72</v>
      </c>
      <c r="T747" s="88">
        <f>IF($O747="",IF('Checklist District ID'!$C$43="Y",MAX($R747:$S747)*$I747,SUM($R747:$S747)*$I747),IF(O747&gt;0,Q747*S747))</f>
        <v>0</v>
      </c>
      <c r="U747" s="88">
        <f>IF(Q747&gt;0,((I747-T747)*'Formula Matrix'!$E$39),0)</f>
        <v>0</v>
      </c>
      <c r="V747" s="88">
        <f t="shared" si="69"/>
        <v>0</v>
      </c>
      <c r="W747" s="88">
        <f>IF(V747&gt;0,(V747*'Checklist Parameters'!$H$35),0)</f>
        <v>0</v>
      </c>
      <c r="X747" s="85">
        <f t="shared" si="70"/>
        <v>0</v>
      </c>
      <c r="Y747" s="148">
        <f>IF('Checklist Parameters'!$H$102&lt;&gt;"",(I747/43560)*'Checklist Parameters'!$H$102,"N/A")</f>
        <v>0</v>
      </c>
      <c r="Z747" s="154" t="str">
        <f>IF('Checklist Parameters'!$H$58&lt;&gt;"",((I747*'Checklist Parameters'!$H$58)*'Checklist Parameters'!$H$35)/1000,"N/A")</f>
        <v>N/A</v>
      </c>
      <c r="AA747" s="154">
        <f>IF('Checklist Parameters'!$H$101&lt;&gt;"",IFERROR(I747/'Checklist Parameters'!$H$101,0),"N/A")</f>
        <v>0</v>
      </c>
      <c r="AB747" s="148" t="str">
        <f>IF('Checklist Parameters'!$H$43&lt;&gt;"",(I747*'Checklist Parameters'!$H$43)/1000,"N/A")</f>
        <v>N/A</v>
      </c>
      <c r="AC747" s="85">
        <f>IF('Checklist Parameters'!$H$16="",$X747,IF(AND('Checklist Parameters'!$H$16&lt;$X747,'Checklist Parameters'!$H$16&gt;=3),'Checklist Parameters'!$H$16,IF(AND('Checklist Parameters'!$H$16&lt;$X747,'Checklist Parameters'!$H$16&lt;3),0,$X747)))</f>
        <v>0</v>
      </c>
      <c r="AD747" s="85" t="str">
        <f>IF(AND(I747&lt;'Checklist Parameters'!$H$22,$I747&lt;&gt;0),"Y","")</f>
        <v/>
      </c>
      <c r="AE747" s="85" t="str">
        <f>IF($AD747="Y",0,IF('Checklist Parameters'!$H$25="","&lt;no limit&gt;",ROUNDDOWN((($I747-'Checklist Parameters'!$H$24)/'Checklist Parameters'!$H$25)+1,0)))</f>
        <v>&lt;no limit&gt;</v>
      </c>
      <c r="AF747" s="174">
        <f t="shared" si="71"/>
        <v>0</v>
      </c>
      <c r="AG747" s="85">
        <f t="shared" si="66"/>
        <v>0</v>
      </c>
    </row>
    <row r="748" spans="1:33" ht="15">
      <c r="A748" s="393"/>
      <c r="B748" s="393"/>
      <c r="C748" s="393"/>
      <c r="D748" s="393"/>
      <c r="E748" s="393"/>
      <c r="F748" s="393"/>
      <c r="G748" s="393"/>
      <c r="H748" s="394"/>
      <c r="I748" s="394"/>
      <c r="J748" s="394"/>
      <c r="K748" s="394"/>
      <c r="L748" s="394"/>
      <c r="M748" s="394"/>
      <c r="N748" s="313">
        <f>IF(IF(I748&lt;'Checklist Parameters'!$H$22,0,($I748-$L748))&lt;0,0,IF(I748&lt;'Checklist Parameters'!$H$22,0,($I748-$L748)))</f>
        <v>0</v>
      </c>
      <c r="O748" s="394"/>
      <c r="P748" s="395"/>
      <c r="Q748" s="316">
        <f t="shared" si="67"/>
        <v>0</v>
      </c>
      <c r="R748" s="87">
        <f t="shared" si="68"/>
        <v>0</v>
      </c>
      <c r="S748" s="87">
        <f>IF('Checklist Parameters'!$H$60&lt;0.2,0.2,'Checklist Parameters'!$H$60)</f>
        <v>0.72</v>
      </c>
      <c r="T748" s="88">
        <f>IF($O748="",IF('Checklist District ID'!$C$43="Y",MAX($R748:$S748)*$I748,SUM($R748:$S748)*$I748),IF(O748&gt;0,Q748*S748))</f>
        <v>0</v>
      </c>
      <c r="U748" s="88">
        <f>IF(Q748&gt;0,((I748-T748)*'Formula Matrix'!$E$39),0)</f>
        <v>0</v>
      </c>
      <c r="V748" s="88">
        <f t="shared" si="69"/>
        <v>0</v>
      </c>
      <c r="W748" s="88">
        <f>IF(V748&gt;0,(V748*'Checklist Parameters'!$H$35),0)</f>
        <v>0</v>
      </c>
      <c r="X748" s="85">
        <f t="shared" si="70"/>
        <v>0</v>
      </c>
      <c r="Y748" s="148">
        <f>IF('Checklist Parameters'!$H$102&lt;&gt;"",(I748/43560)*'Checklist Parameters'!$H$102,"N/A")</f>
        <v>0</v>
      </c>
      <c r="Z748" s="154" t="str">
        <f>IF('Checklist Parameters'!$H$58&lt;&gt;"",((I748*'Checklist Parameters'!$H$58)*'Checklist Parameters'!$H$35)/1000,"N/A")</f>
        <v>N/A</v>
      </c>
      <c r="AA748" s="154">
        <f>IF('Checklist Parameters'!$H$101&lt;&gt;"",IFERROR(I748/'Checklist Parameters'!$H$101,0),"N/A")</f>
        <v>0</v>
      </c>
      <c r="AB748" s="148" t="str">
        <f>IF('Checklist Parameters'!$H$43&lt;&gt;"",(I748*'Checklist Parameters'!$H$43)/1000,"N/A")</f>
        <v>N/A</v>
      </c>
      <c r="AC748" s="85">
        <f>IF('Checklist Parameters'!$H$16="",$X748,IF(AND('Checklist Parameters'!$H$16&lt;$X748,'Checklist Parameters'!$H$16&gt;=3),'Checklist Parameters'!$H$16,IF(AND('Checklist Parameters'!$H$16&lt;$X748,'Checklist Parameters'!$H$16&lt;3),0,$X748)))</f>
        <v>0</v>
      </c>
      <c r="AD748" s="85" t="str">
        <f>IF(AND(I748&lt;'Checklist Parameters'!$H$22,$I748&lt;&gt;0),"Y","")</f>
        <v/>
      </c>
      <c r="AE748" s="85" t="str">
        <f>IF($AD748="Y",0,IF('Checklist Parameters'!$H$25="","&lt;no limit&gt;",ROUNDDOWN((($I748-'Checklist Parameters'!$H$24)/'Checklist Parameters'!$H$25)+1,0)))</f>
        <v>&lt;no limit&gt;</v>
      </c>
      <c r="AF748" s="174">
        <f t="shared" si="71"/>
        <v>0</v>
      </c>
      <c r="AG748" s="85">
        <f t="shared" si="66"/>
        <v>0</v>
      </c>
    </row>
    <row r="749" spans="1:33" ht="15">
      <c r="A749" s="393"/>
      <c r="B749" s="393"/>
      <c r="C749" s="393"/>
      <c r="D749" s="393"/>
      <c r="E749" s="393"/>
      <c r="F749" s="393"/>
      <c r="G749" s="393"/>
      <c r="H749" s="394"/>
      <c r="I749" s="394"/>
      <c r="J749" s="394"/>
      <c r="K749" s="394"/>
      <c r="L749" s="394"/>
      <c r="M749" s="394"/>
      <c r="N749" s="313">
        <f>IF(IF(I749&lt;'Checklist Parameters'!$H$22,0,($I749-$L749))&lt;0,0,IF(I749&lt;'Checklist Parameters'!$H$22,0,($I749-$L749)))</f>
        <v>0</v>
      </c>
      <c r="O749" s="394"/>
      <c r="P749" s="395"/>
      <c r="Q749" s="316">
        <f t="shared" si="67"/>
        <v>0</v>
      </c>
      <c r="R749" s="87">
        <f t="shared" si="68"/>
        <v>0</v>
      </c>
      <c r="S749" s="87">
        <f>IF('Checklist Parameters'!$H$60&lt;0.2,0.2,'Checklist Parameters'!$H$60)</f>
        <v>0.72</v>
      </c>
      <c r="T749" s="88">
        <f>IF($O749="",IF('Checklist District ID'!$C$43="Y",MAX($R749:$S749)*$I749,SUM($R749:$S749)*$I749),IF(O749&gt;0,Q749*S749))</f>
        <v>0</v>
      </c>
      <c r="U749" s="88">
        <f>IF(Q749&gt;0,((I749-T749)*'Formula Matrix'!$E$39),0)</f>
        <v>0</v>
      </c>
      <c r="V749" s="88">
        <f t="shared" si="69"/>
        <v>0</v>
      </c>
      <c r="W749" s="88">
        <f>IF(V749&gt;0,(V749*'Checklist Parameters'!$H$35),0)</f>
        <v>0</v>
      </c>
      <c r="X749" s="85">
        <f t="shared" si="70"/>
        <v>0</v>
      </c>
      <c r="Y749" s="148">
        <f>IF('Checklist Parameters'!$H$102&lt;&gt;"",(I749/43560)*'Checklist Parameters'!$H$102,"N/A")</f>
        <v>0</v>
      </c>
      <c r="Z749" s="154" t="str">
        <f>IF('Checklist Parameters'!$H$58&lt;&gt;"",((I749*'Checklist Parameters'!$H$58)*'Checklist Parameters'!$H$35)/1000,"N/A")</f>
        <v>N/A</v>
      </c>
      <c r="AA749" s="154">
        <f>IF('Checklist Parameters'!$H$101&lt;&gt;"",IFERROR(I749/'Checklist Parameters'!$H$101,0),"N/A")</f>
        <v>0</v>
      </c>
      <c r="AB749" s="148" t="str">
        <f>IF('Checklist Parameters'!$H$43&lt;&gt;"",(I749*'Checklist Parameters'!$H$43)/1000,"N/A")</f>
        <v>N/A</v>
      </c>
      <c r="AC749" s="85">
        <f>IF('Checklist Parameters'!$H$16="",$X749,IF(AND('Checklist Parameters'!$H$16&lt;$X749,'Checklist Parameters'!$H$16&gt;=3),'Checklist Parameters'!$H$16,IF(AND('Checklist Parameters'!$H$16&lt;$X749,'Checklist Parameters'!$H$16&lt;3),0,$X749)))</f>
        <v>0</v>
      </c>
      <c r="AD749" s="85" t="str">
        <f>IF(AND(I749&lt;'Checklist Parameters'!$H$22,$I749&lt;&gt;0),"Y","")</f>
        <v/>
      </c>
      <c r="AE749" s="85" t="str">
        <f>IF($AD749="Y",0,IF('Checklist Parameters'!$H$25="","&lt;no limit&gt;",ROUNDDOWN((($I749-'Checklist Parameters'!$H$24)/'Checklist Parameters'!$H$25)+1,0)))</f>
        <v>&lt;no limit&gt;</v>
      </c>
      <c r="AF749" s="174">
        <f t="shared" si="71"/>
        <v>0</v>
      </c>
      <c r="AG749" s="85">
        <f t="shared" si="66"/>
        <v>0</v>
      </c>
    </row>
    <row r="750" spans="1:33" ht="15">
      <c r="A750" s="393"/>
      <c r="B750" s="393"/>
      <c r="C750" s="393"/>
      <c r="D750" s="393"/>
      <c r="E750" s="393"/>
      <c r="F750" s="393"/>
      <c r="G750" s="393"/>
      <c r="H750" s="394"/>
      <c r="I750" s="394"/>
      <c r="J750" s="394"/>
      <c r="K750" s="394"/>
      <c r="L750" s="394"/>
      <c r="M750" s="394"/>
      <c r="N750" s="313">
        <f>IF(IF(I750&lt;'Checklist Parameters'!$H$22,0,($I750-$L750))&lt;0,0,IF(I750&lt;'Checklist Parameters'!$H$22,0,($I750-$L750)))</f>
        <v>0</v>
      </c>
      <c r="O750" s="394"/>
      <c r="P750" s="395"/>
      <c r="Q750" s="316">
        <f t="shared" si="67"/>
        <v>0</v>
      </c>
      <c r="R750" s="87">
        <f t="shared" si="68"/>
        <v>0</v>
      </c>
      <c r="S750" s="87">
        <f>IF('Checklist Parameters'!$H$60&lt;0.2,0.2,'Checklist Parameters'!$H$60)</f>
        <v>0.72</v>
      </c>
      <c r="T750" s="88">
        <f>IF($O750="",IF('Checklist District ID'!$C$43="Y",MAX($R750:$S750)*$I750,SUM($R750:$S750)*$I750),IF(O750&gt;0,Q750*S750))</f>
        <v>0</v>
      </c>
      <c r="U750" s="88">
        <f>IF(Q750&gt;0,((I750-T750)*'Formula Matrix'!$E$39),0)</f>
        <v>0</v>
      </c>
      <c r="V750" s="88">
        <f t="shared" si="69"/>
        <v>0</v>
      </c>
      <c r="W750" s="88">
        <f>IF(V750&gt;0,(V750*'Checklist Parameters'!$H$35),0)</f>
        <v>0</v>
      </c>
      <c r="X750" s="85">
        <f t="shared" si="70"/>
        <v>0</v>
      </c>
      <c r="Y750" s="148">
        <f>IF('Checklist Parameters'!$H$102&lt;&gt;"",(I750/43560)*'Checklist Parameters'!$H$102,"N/A")</f>
        <v>0</v>
      </c>
      <c r="Z750" s="154" t="str">
        <f>IF('Checklist Parameters'!$H$58&lt;&gt;"",((I750*'Checklist Parameters'!$H$58)*'Checklist Parameters'!$H$35)/1000,"N/A")</f>
        <v>N/A</v>
      </c>
      <c r="AA750" s="154">
        <f>IF('Checklist Parameters'!$H$101&lt;&gt;"",IFERROR(I750/'Checklist Parameters'!$H$101,0),"N/A")</f>
        <v>0</v>
      </c>
      <c r="AB750" s="148" t="str">
        <f>IF('Checklist Parameters'!$H$43&lt;&gt;"",(I750*'Checklist Parameters'!$H$43)/1000,"N/A")</f>
        <v>N/A</v>
      </c>
      <c r="AC750" s="85">
        <f>IF('Checklist Parameters'!$H$16="",$X750,IF(AND('Checklist Parameters'!$H$16&lt;$X750,'Checklist Parameters'!$H$16&gt;=3),'Checklist Parameters'!$H$16,IF(AND('Checklist Parameters'!$H$16&lt;$X750,'Checklist Parameters'!$H$16&lt;3),0,$X750)))</f>
        <v>0</v>
      </c>
      <c r="AD750" s="85" t="str">
        <f>IF(AND(I750&lt;'Checklist Parameters'!$H$22,$I750&lt;&gt;0),"Y","")</f>
        <v/>
      </c>
      <c r="AE750" s="85" t="str">
        <f>IF($AD750="Y",0,IF('Checklist Parameters'!$H$25="","&lt;no limit&gt;",ROUNDDOWN((($I750-'Checklist Parameters'!$H$24)/'Checklist Parameters'!$H$25)+1,0)))</f>
        <v>&lt;no limit&gt;</v>
      </c>
      <c r="AF750" s="174">
        <f t="shared" si="71"/>
        <v>0</v>
      </c>
      <c r="AG750" s="85">
        <f t="shared" si="66"/>
        <v>0</v>
      </c>
    </row>
    <row r="751" spans="1:33" ht="15">
      <c r="A751" s="393"/>
      <c r="B751" s="393"/>
      <c r="C751" s="393"/>
      <c r="D751" s="393"/>
      <c r="E751" s="393"/>
      <c r="F751" s="393"/>
      <c r="G751" s="393"/>
      <c r="H751" s="394"/>
      <c r="I751" s="394"/>
      <c r="J751" s="394"/>
      <c r="K751" s="394"/>
      <c r="L751" s="394"/>
      <c r="M751" s="394"/>
      <c r="N751" s="313">
        <f>IF(IF(I751&lt;'Checklist Parameters'!$H$22,0,($I751-$L751))&lt;0,0,IF(I751&lt;'Checklist Parameters'!$H$22,0,($I751-$L751)))</f>
        <v>0</v>
      </c>
      <c r="O751" s="394"/>
      <c r="P751" s="395"/>
      <c r="Q751" s="316">
        <f t="shared" si="67"/>
        <v>0</v>
      </c>
      <c r="R751" s="87">
        <f t="shared" si="68"/>
        <v>0</v>
      </c>
      <c r="S751" s="87">
        <f>IF('Checklist Parameters'!$H$60&lt;0.2,0.2,'Checklist Parameters'!$H$60)</f>
        <v>0.72</v>
      </c>
      <c r="T751" s="88">
        <f>IF($O751="",IF('Checklist District ID'!$C$43="Y",MAX($R751:$S751)*$I751,SUM($R751:$S751)*$I751),IF(O751&gt;0,Q751*S751))</f>
        <v>0</v>
      </c>
      <c r="U751" s="88">
        <f>IF(Q751&gt;0,((I751-T751)*'Formula Matrix'!$E$39),0)</f>
        <v>0</v>
      </c>
      <c r="V751" s="88">
        <f t="shared" si="69"/>
        <v>0</v>
      </c>
      <c r="W751" s="88">
        <f>IF(V751&gt;0,(V751*'Checklist Parameters'!$H$35),0)</f>
        <v>0</v>
      </c>
      <c r="X751" s="85">
        <f t="shared" si="70"/>
        <v>0</v>
      </c>
      <c r="Y751" s="148">
        <f>IF('Checklist Parameters'!$H$102&lt;&gt;"",(I751/43560)*'Checklist Parameters'!$H$102,"N/A")</f>
        <v>0</v>
      </c>
      <c r="Z751" s="154" t="str">
        <f>IF('Checklist Parameters'!$H$58&lt;&gt;"",((I751*'Checklist Parameters'!$H$58)*'Checklist Parameters'!$H$35)/1000,"N/A")</f>
        <v>N/A</v>
      </c>
      <c r="AA751" s="154">
        <f>IF('Checklist Parameters'!$H$101&lt;&gt;"",IFERROR(I751/'Checklist Parameters'!$H$101,0),"N/A")</f>
        <v>0</v>
      </c>
      <c r="AB751" s="148" t="str">
        <f>IF('Checklist Parameters'!$H$43&lt;&gt;"",(I751*'Checklist Parameters'!$H$43)/1000,"N/A")</f>
        <v>N/A</v>
      </c>
      <c r="AC751" s="85">
        <f>IF('Checklist Parameters'!$H$16="",$X751,IF(AND('Checklist Parameters'!$H$16&lt;$X751,'Checklist Parameters'!$H$16&gt;=3),'Checklist Parameters'!$H$16,IF(AND('Checklist Parameters'!$H$16&lt;$X751,'Checklist Parameters'!$H$16&lt;3),0,$X751)))</f>
        <v>0</v>
      </c>
      <c r="AD751" s="85" t="str">
        <f>IF(AND(I751&lt;'Checklist Parameters'!$H$22,$I751&lt;&gt;0),"Y","")</f>
        <v/>
      </c>
      <c r="AE751" s="85" t="str">
        <f>IF($AD751="Y",0,IF('Checklist Parameters'!$H$25="","&lt;no limit&gt;",ROUNDDOWN((($I751-'Checklist Parameters'!$H$24)/'Checklist Parameters'!$H$25)+1,0)))</f>
        <v>&lt;no limit&gt;</v>
      </c>
      <c r="AF751" s="174">
        <f t="shared" si="71"/>
        <v>0</v>
      </c>
      <c r="AG751" s="85">
        <f t="shared" si="66"/>
        <v>0</v>
      </c>
    </row>
    <row r="752" spans="1:33" ht="15">
      <c r="A752" s="393"/>
      <c r="B752" s="393"/>
      <c r="C752" s="393"/>
      <c r="D752" s="393"/>
      <c r="E752" s="393"/>
      <c r="F752" s="393"/>
      <c r="G752" s="393"/>
      <c r="H752" s="394"/>
      <c r="I752" s="394"/>
      <c r="J752" s="394"/>
      <c r="K752" s="394"/>
      <c r="L752" s="394"/>
      <c r="M752" s="394"/>
      <c r="N752" s="313">
        <f>IF(IF(I752&lt;'Checklist Parameters'!$H$22,0,($I752-$L752))&lt;0,0,IF(I752&lt;'Checklist Parameters'!$H$22,0,($I752-$L752)))</f>
        <v>0</v>
      </c>
      <c r="O752" s="394"/>
      <c r="P752" s="395"/>
      <c r="Q752" s="316">
        <f t="shared" si="67"/>
        <v>0</v>
      </c>
      <c r="R752" s="87">
        <f t="shared" si="68"/>
        <v>0</v>
      </c>
      <c r="S752" s="87">
        <f>IF('Checklist Parameters'!$H$60&lt;0.2,0.2,'Checklist Parameters'!$H$60)</f>
        <v>0.72</v>
      </c>
      <c r="T752" s="88">
        <f>IF($O752="",IF('Checklist District ID'!$C$43="Y",MAX($R752:$S752)*$I752,SUM($R752:$S752)*$I752),IF(O752&gt;0,Q752*S752))</f>
        <v>0</v>
      </c>
      <c r="U752" s="88">
        <f>IF(Q752&gt;0,((I752-T752)*'Formula Matrix'!$E$39),0)</f>
        <v>0</v>
      </c>
      <c r="V752" s="88">
        <f t="shared" si="69"/>
        <v>0</v>
      </c>
      <c r="W752" s="88">
        <f>IF(V752&gt;0,(V752*'Checklist Parameters'!$H$35),0)</f>
        <v>0</v>
      </c>
      <c r="X752" s="85">
        <f t="shared" si="70"/>
        <v>0</v>
      </c>
      <c r="Y752" s="148">
        <f>IF('Checklist Parameters'!$H$102&lt;&gt;"",(I752/43560)*'Checklist Parameters'!$H$102,"N/A")</f>
        <v>0</v>
      </c>
      <c r="Z752" s="154" t="str">
        <f>IF('Checklist Parameters'!$H$58&lt;&gt;"",((I752*'Checklist Parameters'!$H$58)*'Checklist Parameters'!$H$35)/1000,"N/A")</f>
        <v>N/A</v>
      </c>
      <c r="AA752" s="154">
        <f>IF('Checklist Parameters'!$H$101&lt;&gt;"",IFERROR(I752/'Checklist Parameters'!$H$101,0),"N/A")</f>
        <v>0</v>
      </c>
      <c r="AB752" s="148" t="str">
        <f>IF('Checklist Parameters'!$H$43&lt;&gt;"",(I752*'Checklist Parameters'!$H$43)/1000,"N/A")</f>
        <v>N/A</v>
      </c>
      <c r="AC752" s="85">
        <f>IF('Checklist Parameters'!$H$16="",$X752,IF(AND('Checklist Parameters'!$H$16&lt;$X752,'Checklist Parameters'!$H$16&gt;=3),'Checklist Parameters'!$H$16,IF(AND('Checklist Parameters'!$H$16&lt;$X752,'Checklist Parameters'!$H$16&lt;3),0,$X752)))</f>
        <v>0</v>
      </c>
      <c r="AD752" s="85" t="str">
        <f>IF(AND(I752&lt;'Checklist Parameters'!$H$22,$I752&lt;&gt;0),"Y","")</f>
        <v/>
      </c>
      <c r="AE752" s="85" t="str">
        <f>IF($AD752="Y",0,IF('Checklist Parameters'!$H$25="","&lt;no limit&gt;",ROUNDDOWN((($I752-'Checklist Parameters'!$H$24)/'Checklist Parameters'!$H$25)+1,0)))</f>
        <v>&lt;no limit&gt;</v>
      </c>
      <c r="AF752" s="174">
        <f t="shared" si="71"/>
        <v>0</v>
      </c>
      <c r="AG752" s="85">
        <f t="shared" si="66"/>
        <v>0</v>
      </c>
    </row>
    <row r="753" spans="1:33" ht="15">
      <c r="A753" s="393"/>
      <c r="B753" s="393"/>
      <c r="C753" s="393"/>
      <c r="D753" s="393"/>
      <c r="E753" s="393"/>
      <c r="F753" s="393"/>
      <c r="G753" s="393"/>
      <c r="H753" s="394"/>
      <c r="I753" s="394"/>
      <c r="J753" s="394"/>
      <c r="K753" s="394"/>
      <c r="L753" s="394"/>
      <c r="M753" s="394"/>
      <c r="N753" s="313">
        <f>IF(IF(I753&lt;'Checklist Parameters'!$H$22,0,($I753-$L753))&lt;0,0,IF(I753&lt;'Checklist Parameters'!$H$22,0,($I753-$L753)))</f>
        <v>0</v>
      </c>
      <c r="O753" s="394"/>
      <c r="P753" s="395"/>
      <c r="Q753" s="316">
        <f t="shared" si="67"/>
        <v>0</v>
      </c>
      <c r="R753" s="87">
        <f t="shared" si="68"/>
        <v>0</v>
      </c>
      <c r="S753" s="87">
        <f>IF('Checklist Parameters'!$H$60&lt;0.2,0.2,'Checklist Parameters'!$H$60)</f>
        <v>0.72</v>
      </c>
      <c r="T753" s="88">
        <f>IF($O753="",IF('Checklist District ID'!$C$43="Y",MAX($R753:$S753)*$I753,SUM($R753:$S753)*$I753),IF(O753&gt;0,Q753*S753))</f>
        <v>0</v>
      </c>
      <c r="U753" s="88">
        <f>IF(Q753&gt;0,((I753-T753)*'Formula Matrix'!$E$39),0)</f>
        <v>0</v>
      </c>
      <c r="V753" s="88">
        <f t="shared" si="69"/>
        <v>0</v>
      </c>
      <c r="W753" s="88">
        <f>IF(V753&gt;0,(V753*'Checklist Parameters'!$H$35),0)</f>
        <v>0</v>
      </c>
      <c r="X753" s="85">
        <f t="shared" si="70"/>
        <v>0</v>
      </c>
      <c r="Y753" s="148">
        <f>IF('Checklist Parameters'!$H$102&lt;&gt;"",(I753/43560)*'Checklist Parameters'!$H$102,"N/A")</f>
        <v>0</v>
      </c>
      <c r="Z753" s="154" t="str">
        <f>IF('Checklist Parameters'!$H$58&lt;&gt;"",((I753*'Checklist Parameters'!$H$58)*'Checklist Parameters'!$H$35)/1000,"N/A")</f>
        <v>N/A</v>
      </c>
      <c r="AA753" s="154">
        <f>IF('Checklist Parameters'!$H$101&lt;&gt;"",IFERROR(I753/'Checklist Parameters'!$H$101,0),"N/A")</f>
        <v>0</v>
      </c>
      <c r="AB753" s="148" t="str">
        <f>IF('Checklist Parameters'!$H$43&lt;&gt;"",(I753*'Checklist Parameters'!$H$43)/1000,"N/A")</f>
        <v>N/A</v>
      </c>
      <c r="AC753" s="85">
        <f>IF('Checklist Parameters'!$H$16="",$X753,IF(AND('Checklist Parameters'!$H$16&lt;$X753,'Checklist Parameters'!$H$16&gt;=3),'Checklist Parameters'!$H$16,IF(AND('Checklist Parameters'!$H$16&lt;$X753,'Checklist Parameters'!$H$16&lt;3),0,$X753)))</f>
        <v>0</v>
      </c>
      <c r="AD753" s="85" t="str">
        <f>IF(AND(I753&lt;'Checklist Parameters'!$H$22,$I753&lt;&gt;0),"Y","")</f>
        <v/>
      </c>
      <c r="AE753" s="85" t="str">
        <f>IF($AD753="Y",0,IF('Checklist Parameters'!$H$25="","&lt;no limit&gt;",ROUNDDOWN((($I753-'Checklist Parameters'!$H$24)/'Checklist Parameters'!$H$25)+1,0)))</f>
        <v>&lt;no limit&gt;</v>
      </c>
      <c r="AF753" s="174">
        <f t="shared" si="71"/>
        <v>0</v>
      </c>
      <c r="AG753" s="85">
        <f t="shared" si="66"/>
        <v>0</v>
      </c>
    </row>
    <row r="754" spans="1:33" ht="15">
      <c r="A754" s="393"/>
      <c r="B754" s="393"/>
      <c r="C754" s="393"/>
      <c r="D754" s="393"/>
      <c r="E754" s="393"/>
      <c r="F754" s="393"/>
      <c r="G754" s="393"/>
      <c r="H754" s="394"/>
      <c r="I754" s="394"/>
      <c r="J754" s="394"/>
      <c r="K754" s="394"/>
      <c r="L754" s="394"/>
      <c r="M754" s="394"/>
      <c r="N754" s="313">
        <f>IF(IF(I754&lt;'Checklist Parameters'!$H$22,0,($I754-$L754))&lt;0,0,IF(I754&lt;'Checklist Parameters'!$H$22,0,($I754-$L754)))</f>
        <v>0</v>
      </c>
      <c r="O754" s="394"/>
      <c r="P754" s="395"/>
      <c r="Q754" s="316">
        <f t="shared" si="67"/>
        <v>0</v>
      </c>
      <c r="R754" s="87">
        <f t="shared" si="68"/>
        <v>0</v>
      </c>
      <c r="S754" s="87">
        <f>IF('Checklist Parameters'!$H$60&lt;0.2,0.2,'Checklist Parameters'!$H$60)</f>
        <v>0.72</v>
      </c>
      <c r="T754" s="88">
        <f>IF($O754="",IF('Checklist District ID'!$C$43="Y",MAX($R754:$S754)*$I754,SUM($R754:$S754)*$I754),IF(O754&gt;0,Q754*S754))</f>
        <v>0</v>
      </c>
      <c r="U754" s="88">
        <f>IF(Q754&gt;0,((I754-T754)*'Formula Matrix'!$E$39),0)</f>
        <v>0</v>
      </c>
      <c r="V754" s="88">
        <f t="shared" si="69"/>
        <v>0</v>
      </c>
      <c r="W754" s="88">
        <f>IF(V754&gt;0,(V754*'Checklist Parameters'!$H$35),0)</f>
        <v>0</v>
      </c>
      <c r="X754" s="85">
        <f t="shared" si="70"/>
        <v>0</v>
      </c>
      <c r="Y754" s="148">
        <f>IF('Checklist Parameters'!$H$102&lt;&gt;"",(I754/43560)*'Checklist Parameters'!$H$102,"N/A")</f>
        <v>0</v>
      </c>
      <c r="Z754" s="154" t="str">
        <f>IF('Checklist Parameters'!$H$58&lt;&gt;"",((I754*'Checklist Parameters'!$H$58)*'Checklist Parameters'!$H$35)/1000,"N/A")</f>
        <v>N/A</v>
      </c>
      <c r="AA754" s="154">
        <f>IF('Checklist Parameters'!$H$101&lt;&gt;"",IFERROR(I754/'Checklist Parameters'!$H$101,0),"N/A")</f>
        <v>0</v>
      </c>
      <c r="AB754" s="148" t="str">
        <f>IF('Checklist Parameters'!$H$43&lt;&gt;"",(I754*'Checklist Parameters'!$H$43)/1000,"N/A")</f>
        <v>N/A</v>
      </c>
      <c r="AC754" s="85">
        <f>IF('Checklist Parameters'!$H$16="",$X754,IF(AND('Checklist Parameters'!$H$16&lt;$X754,'Checklist Parameters'!$H$16&gt;=3),'Checklist Parameters'!$H$16,IF(AND('Checklist Parameters'!$H$16&lt;$X754,'Checklist Parameters'!$H$16&lt;3),0,$X754)))</f>
        <v>0</v>
      </c>
      <c r="AD754" s="85" t="str">
        <f>IF(AND(I754&lt;'Checklist Parameters'!$H$22,$I754&lt;&gt;0),"Y","")</f>
        <v/>
      </c>
      <c r="AE754" s="85" t="str">
        <f>IF($AD754="Y",0,IF('Checklist Parameters'!$H$25="","&lt;no limit&gt;",ROUNDDOWN((($I754-'Checklist Parameters'!$H$24)/'Checklist Parameters'!$H$25)+1,0)))</f>
        <v>&lt;no limit&gt;</v>
      </c>
      <c r="AF754" s="174">
        <f t="shared" si="71"/>
        <v>0</v>
      </c>
      <c r="AG754" s="85">
        <f t="shared" si="66"/>
        <v>0</v>
      </c>
    </row>
    <row r="755" spans="1:33" ht="15">
      <c r="A755" s="393"/>
      <c r="B755" s="393"/>
      <c r="C755" s="393"/>
      <c r="D755" s="393"/>
      <c r="E755" s="393"/>
      <c r="F755" s="393"/>
      <c r="G755" s="393"/>
      <c r="H755" s="394"/>
      <c r="I755" s="394"/>
      <c r="J755" s="394"/>
      <c r="K755" s="394"/>
      <c r="L755" s="394"/>
      <c r="M755" s="394"/>
      <c r="N755" s="313">
        <f>IF(IF(I755&lt;'Checklist Parameters'!$H$22,0,($I755-$L755))&lt;0,0,IF(I755&lt;'Checklist Parameters'!$H$22,0,($I755-$L755)))</f>
        <v>0</v>
      </c>
      <c r="O755" s="394"/>
      <c r="P755" s="395"/>
      <c r="Q755" s="316">
        <f t="shared" si="67"/>
        <v>0</v>
      </c>
      <c r="R755" s="87">
        <f t="shared" si="68"/>
        <v>0</v>
      </c>
      <c r="S755" s="87">
        <f>IF('Checklist Parameters'!$H$60&lt;0.2,0.2,'Checklist Parameters'!$H$60)</f>
        <v>0.72</v>
      </c>
      <c r="T755" s="88">
        <f>IF($O755="",IF('Checklist District ID'!$C$43="Y",MAX($R755:$S755)*$I755,SUM($R755:$S755)*$I755),IF(O755&gt;0,Q755*S755))</f>
        <v>0</v>
      </c>
      <c r="U755" s="88">
        <f>IF(Q755&gt;0,((I755-T755)*'Formula Matrix'!$E$39),0)</f>
        <v>0</v>
      </c>
      <c r="V755" s="88">
        <f t="shared" si="69"/>
        <v>0</v>
      </c>
      <c r="W755" s="88">
        <f>IF(V755&gt;0,(V755*'Checklist Parameters'!$H$35),0)</f>
        <v>0</v>
      </c>
      <c r="X755" s="85">
        <f t="shared" si="70"/>
        <v>0</v>
      </c>
      <c r="Y755" s="148">
        <f>IF('Checklist Parameters'!$H$102&lt;&gt;"",(I755/43560)*'Checklist Parameters'!$H$102,"N/A")</f>
        <v>0</v>
      </c>
      <c r="Z755" s="154" t="str">
        <f>IF('Checklist Parameters'!$H$58&lt;&gt;"",((I755*'Checklist Parameters'!$H$58)*'Checklist Parameters'!$H$35)/1000,"N/A")</f>
        <v>N/A</v>
      </c>
      <c r="AA755" s="154">
        <f>IF('Checklist Parameters'!$H$101&lt;&gt;"",IFERROR(I755/'Checklist Parameters'!$H$101,0),"N/A")</f>
        <v>0</v>
      </c>
      <c r="AB755" s="148" t="str">
        <f>IF('Checklist Parameters'!$H$43&lt;&gt;"",(I755*'Checklist Parameters'!$H$43)/1000,"N/A")</f>
        <v>N/A</v>
      </c>
      <c r="AC755" s="85">
        <f>IF('Checklist Parameters'!$H$16="",$X755,IF(AND('Checklist Parameters'!$H$16&lt;$X755,'Checklist Parameters'!$H$16&gt;=3),'Checklist Parameters'!$H$16,IF(AND('Checklist Parameters'!$H$16&lt;$X755,'Checklist Parameters'!$H$16&lt;3),0,$X755)))</f>
        <v>0</v>
      </c>
      <c r="AD755" s="85" t="str">
        <f>IF(AND(I755&lt;'Checklist Parameters'!$H$22,$I755&lt;&gt;0),"Y","")</f>
        <v/>
      </c>
      <c r="AE755" s="85" t="str">
        <f>IF($AD755="Y",0,IF('Checklist Parameters'!$H$25="","&lt;no limit&gt;",ROUNDDOWN((($I755-'Checklist Parameters'!$H$24)/'Checklist Parameters'!$H$25)+1,0)))</f>
        <v>&lt;no limit&gt;</v>
      </c>
      <c r="AF755" s="174">
        <f t="shared" si="71"/>
        <v>0</v>
      </c>
      <c r="AG755" s="85">
        <f t="shared" si="66"/>
        <v>0</v>
      </c>
    </row>
    <row r="756" spans="1:33" ht="15">
      <c r="A756" s="393"/>
      <c r="B756" s="393"/>
      <c r="C756" s="393"/>
      <c r="D756" s="393"/>
      <c r="E756" s="393"/>
      <c r="F756" s="393"/>
      <c r="G756" s="393"/>
      <c r="H756" s="394"/>
      <c r="I756" s="394"/>
      <c r="J756" s="394"/>
      <c r="K756" s="394"/>
      <c r="L756" s="394"/>
      <c r="M756" s="394"/>
      <c r="N756" s="313">
        <f>IF(IF(I756&lt;'Checklist Parameters'!$H$22,0,($I756-$L756))&lt;0,0,IF(I756&lt;'Checklist Parameters'!$H$22,0,($I756-$L756)))</f>
        <v>0</v>
      </c>
      <c r="O756" s="394"/>
      <c r="P756" s="395"/>
      <c r="Q756" s="316">
        <f t="shared" si="67"/>
        <v>0</v>
      </c>
      <c r="R756" s="87">
        <f t="shared" si="68"/>
        <v>0</v>
      </c>
      <c r="S756" s="87">
        <f>IF('Checklist Parameters'!$H$60&lt;0.2,0.2,'Checklist Parameters'!$H$60)</f>
        <v>0.72</v>
      </c>
      <c r="T756" s="88">
        <f>IF($O756="",IF('Checklist District ID'!$C$43="Y",MAX($R756:$S756)*$I756,SUM($R756:$S756)*$I756),IF(O756&gt;0,Q756*S756))</f>
        <v>0</v>
      </c>
      <c r="U756" s="88">
        <f>IF(Q756&gt;0,((I756-T756)*'Formula Matrix'!$E$39),0)</f>
        <v>0</v>
      </c>
      <c r="V756" s="88">
        <f t="shared" si="69"/>
        <v>0</v>
      </c>
      <c r="W756" s="88">
        <f>IF(V756&gt;0,(V756*'Checklist Parameters'!$H$35),0)</f>
        <v>0</v>
      </c>
      <c r="X756" s="85">
        <f t="shared" si="70"/>
        <v>0</v>
      </c>
      <c r="Y756" s="148">
        <f>IF('Checklist Parameters'!$H$102&lt;&gt;"",(I756/43560)*'Checklist Parameters'!$H$102,"N/A")</f>
        <v>0</v>
      </c>
      <c r="Z756" s="154" t="str">
        <f>IF('Checklist Parameters'!$H$58&lt;&gt;"",((I756*'Checklist Parameters'!$H$58)*'Checklist Parameters'!$H$35)/1000,"N/A")</f>
        <v>N/A</v>
      </c>
      <c r="AA756" s="154">
        <f>IF('Checklist Parameters'!$H$101&lt;&gt;"",IFERROR(I756/'Checklist Parameters'!$H$101,0),"N/A")</f>
        <v>0</v>
      </c>
      <c r="AB756" s="148" t="str">
        <f>IF('Checklist Parameters'!$H$43&lt;&gt;"",(I756*'Checklist Parameters'!$H$43)/1000,"N/A")</f>
        <v>N/A</v>
      </c>
      <c r="AC756" s="85">
        <f>IF('Checklist Parameters'!$H$16="",$X756,IF(AND('Checklist Parameters'!$H$16&lt;$X756,'Checklist Parameters'!$H$16&gt;=3),'Checklist Parameters'!$H$16,IF(AND('Checklist Parameters'!$H$16&lt;$X756,'Checklist Parameters'!$H$16&lt;3),0,$X756)))</f>
        <v>0</v>
      </c>
      <c r="AD756" s="85" t="str">
        <f>IF(AND(I756&lt;'Checklist Parameters'!$H$22,$I756&lt;&gt;0),"Y","")</f>
        <v/>
      </c>
      <c r="AE756" s="85" t="str">
        <f>IF($AD756="Y",0,IF('Checklist Parameters'!$H$25="","&lt;no limit&gt;",ROUNDDOWN((($I756-'Checklist Parameters'!$H$24)/'Checklist Parameters'!$H$25)+1,0)))</f>
        <v>&lt;no limit&gt;</v>
      </c>
      <c r="AF756" s="174">
        <f t="shared" si="71"/>
        <v>0</v>
      </c>
      <c r="AG756" s="85">
        <f t="shared" si="66"/>
        <v>0</v>
      </c>
    </row>
    <row r="757" spans="1:33" ht="15">
      <c r="A757" s="393"/>
      <c r="B757" s="393"/>
      <c r="C757" s="393"/>
      <c r="D757" s="393"/>
      <c r="E757" s="393"/>
      <c r="F757" s="393"/>
      <c r="G757" s="393"/>
      <c r="H757" s="394"/>
      <c r="I757" s="394"/>
      <c r="J757" s="394"/>
      <c r="K757" s="394"/>
      <c r="L757" s="394"/>
      <c r="M757" s="394"/>
      <c r="N757" s="313">
        <f>IF(IF(I757&lt;'Checklist Parameters'!$H$22,0,($I757-$L757))&lt;0,0,IF(I757&lt;'Checklist Parameters'!$H$22,0,($I757-$L757)))</f>
        <v>0</v>
      </c>
      <c r="O757" s="394"/>
      <c r="P757" s="395"/>
      <c r="Q757" s="316">
        <f t="shared" si="67"/>
        <v>0</v>
      </c>
      <c r="R757" s="87">
        <f t="shared" si="68"/>
        <v>0</v>
      </c>
      <c r="S757" s="87">
        <f>IF('Checklist Parameters'!$H$60&lt;0.2,0.2,'Checklist Parameters'!$H$60)</f>
        <v>0.72</v>
      </c>
      <c r="T757" s="88">
        <f>IF($O757="",IF('Checklist District ID'!$C$43="Y",MAX($R757:$S757)*$I757,SUM($R757:$S757)*$I757),IF(O757&gt;0,Q757*S757))</f>
        <v>0</v>
      </c>
      <c r="U757" s="88">
        <f>IF(Q757&gt;0,((I757-T757)*'Formula Matrix'!$E$39),0)</f>
        <v>0</v>
      </c>
      <c r="V757" s="88">
        <f t="shared" si="69"/>
        <v>0</v>
      </c>
      <c r="W757" s="88">
        <f>IF(V757&gt;0,(V757*'Checklist Parameters'!$H$35),0)</f>
        <v>0</v>
      </c>
      <c r="X757" s="85">
        <f t="shared" si="70"/>
        <v>0</v>
      </c>
      <c r="Y757" s="148">
        <f>IF('Checklist Parameters'!$H$102&lt;&gt;"",(I757/43560)*'Checklist Parameters'!$H$102,"N/A")</f>
        <v>0</v>
      </c>
      <c r="Z757" s="154" t="str">
        <f>IF('Checklist Parameters'!$H$58&lt;&gt;"",((I757*'Checklist Parameters'!$H$58)*'Checklist Parameters'!$H$35)/1000,"N/A")</f>
        <v>N/A</v>
      </c>
      <c r="AA757" s="154">
        <f>IF('Checklist Parameters'!$H$101&lt;&gt;"",IFERROR(I757/'Checklist Parameters'!$H$101,0),"N/A")</f>
        <v>0</v>
      </c>
      <c r="AB757" s="148" t="str">
        <f>IF('Checklist Parameters'!$H$43&lt;&gt;"",(I757*'Checklist Parameters'!$H$43)/1000,"N/A")</f>
        <v>N/A</v>
      </c>
      <c r="AC757" s="85">
        <f>IF('Checklist Parameters'!$H$16="",$X757,IF(AND('Checklist Parameters'!$H$16&lt;$X757,'Checklist Parameters'!$H$16&gt;=3),'Checklist Parameters'!$H$16,IF(AND('Checklist Parameters'!$H$16&lt;$X757,'Checklist Parameters'!$H$16&lt;3),0,$X757)))</f>
        <v>0</v>
      </c>
      <c r="AD757" s="85" t="str">
        <f>IF(AND(I757&lt;'Checklist Parameters'!$H$22,$I757&lt;&gt;0),"Y","")</f>
        <v/>
      </c>
      <c r="AE757" s="85" t="str">
        <f>IF($AD757="Y",0,IF('Checklist Parameters'!$H$25="","&lt;no limit&gt;",ROUNDDOWN((($I757-'Checklist Parameters'!$H$24)/'Checklist Parameters'!$H$25)+1,0)))</f>
        <v>&lt;no limit&gt;</v>
      </c>
      <c r="AF757" s="174">
        <f t="shared" si="71"/>
        <v>0</v>
      </c>
      <c r="AG757" s="85">
        <f t="shared" si="66"/>
        <v>0</v>
      </c>
    </row>
    <row r="758" spans="1:33" ht="15">
      <c r="A758" s="393"/>
      <c r="B758" s="393"/>
      <c r="C758" s="393"/>
      <c r="D758" s="393"/>
      <c r="E758" s="393"/>
      <c r="F758" s="393"/>
      <c r="G758" s="393"/>
      <c r="H758" s="394"/>
      <c r="I758" s="394"/>
      <c r="J758" s="394"/>
      <c r="K758" s="394"/>
      <c r="L758" s="394"/>
      <c r="M758" s="394"/>
      <c r="N758" s="313">
        <f>IF(IF(I758&lt;'Checklist Parameters'!$H$22,0,($I758-$L758))&lt;0,0,IF(I758&lt;'Checklist Parameters'!$H$22,0,($I758-$L758)))</f>
        <v>0</v>
      </c>
      <c r="O758" s="394"/>
      <c r="P758" s="395"/>
      <c r="Q758" s="316">
        <f t="shared" si="67"/>
        <v>0</v>
      </c>
      <c r="R758" s="87">
        <f t="shared" si="68"/>
        <v>0</v>
      </c>
      <c r="S758" s="87">
        <f>IF('Checklist Parameters'!$H$60&lt;0.2,0.2,'Checklist Parameters'!$H$60)</f>
        <v>0.72</v>
      </c>
      <c r="T758" s="88">
        <f>IF($O758="",IF('Checklist District ID'!$C$43="Y",MAX($R758:$S758)*$I758,SUM($R758:$S758)*$I758),IF(O758&gt;0,Q758*S758))</f>
        <v>0</v>
      </c>
      <c r="U758" s="88">
        <f>IF(Q758&gt;0,((I758-T758)*'Formula Matrix'!$E$39),0)</f>
        <v>0</v>
      </c>
      <c r="V758" s="88">
        <f t="shared" si="69"/>
        <v>0</v>
      </c>
      <c r="W758" s="88">
        <f>IF(V758&gt;0,(V758*'Checklist Parameters'!$H$35),0)</f>
        <v>0</v>
      </c>
      <c r="X758" s="85">
        <f t="shared" si="70"/>
        <v>0</v>
      </c>
      <c r="Y758" s="148">
        <f>IF('Checklist Parameters'!$H$102&lt;&gt;"",(I758/43560)*'Checklist Parameters'!$H$102,"N/A")</f>
        <v>0</v>
      </c>
      <c r="Z758" s="154" t="str">
        <f>IF('Checklist Parameters'!$H$58&lt;&gt;"",((I758*'Checklist Parameters'!$H$58)*'Checklist Parameters'!$H$35)/1000,"N/A")</f>
        <v>N/A</v>
      </c>
      <c r="AA758" s="154">
        <f>IF('Checklist Parameters'!$H$101&lt;&gt;"",IFERROR(I758/'Checklist Parameters'!$H$101,0),"N/A")</f>
        <v>0</v>
      </c>
      <c r="AB758" s="148" t="str">
        <f>IF('Checklist Parameters'!$H$43&lt;&gt;"",(I758*'Checklist Parameters'!$H$43)/1000,"N/A")</f>
        <v>N/A</v>
      </c>
      <c r="AC758" s="85">
        <f>IF('Checklist Parameters'!$H$16="",$X758,IF(AND('Checklist Parameters'!$H$16&lt;$X758,'Checklist Parameters'!$H$16&gt;=3),'Checklist Parameters'!$H$16,IF(AND('Checklist Parameters'!$H$16&lt;$X758,'Checklist Parameters'!$H$16&lt;3),0,$X758)))</f>
        <v>0</v>
      </c>
      <c r="AD758" s="85" t="str">
        <f>IF(AND(I758&lt;'Checklist Parameters'!$H$22,$I758&lt;&gt;0),"Y","")</f>
        <v/>
      </c>
      <c r="AE758" s="85" t="str">
        <f>IF($AD758="Y",0,IF('Checklist Parameters'!$H$25="","&lt;no limit&gt;",ROUNDDOWN((($I758-'Checklist Parameters'!$H$24)/'Checklist Parameters'!$H$25)+1,0)))</f>
        <v>&lt;no limit&gt;</v>
      </c>
      <c r="AF758" s="174">
        <f t="shared" si="71"/>
        <v>0</v>
      </c>
      <c r="AG758" s="85">
        <f t="shared" si="66"/>
        <v>0</v>
      </c>
    </row>
    <row r="759" spans="1:33" ht="15">
      <c r="A759" s="393"/>
      <c r="B759" s="393"/>
      <c r="C759" s="393"/>
      <c r="D759" s="393"/>
      <c r="E759" s="393"/>
      <c r="F759" s="393"/>
      <c r="G759" s="393"/>
      <c r="H759" s="394"/>
      <c r="I759" s="394"/>
      <c r="J759" s="394"/>
      <c r="K759" s="394"/>
      <c r="L759" s="394"/>
      <c r="M759" s="394"/>
      <c r="N759" s="313">
        <f>IF(IF(I759&lt;'Checklist Parameters'!$H$22,0,($I759-$L759))&lt;0,0,IF(I759&lt;'Checklist Parameters'!$H$22,0,($I759-$L759)))</f>
        <v>0</v>
      </c>
      <c r="O759" s="394"/>
      <c r="P759" s="395"/>
      <c r="Q759" s="316">
        <f t="shared" si="67"/>
        <v>0</v>
      </c>
      <c r="R759" s="87">
        <f t="shared" si="68"/>
        <v>0</v>
      </c>
      <c r="S759" s="87">
        <f>IF('Checklist Parameters'!$H$60&lt;0.2,0.2,'Checklist Parameters'!$H$60)</f>
        <v>0.72</v>
      </c>
      <c r="T759" s="88">
        <f>IF($O759="",IF('Checklist District ID'!$C$43="Y",MAX($R759:$S759)*$I759,SUM($R759:$S759)*$I759),IF(O759&gt;0,Q759*S759))</f>
        <v>0</v>
      </c>
      <c r="U759" s="88">
        <f>IF(Q759&gt;0,((I759-T759)*'Formula Matrix'!$E$39),0)</f>
        <v>0</v>
      </c>
      <c r="V759" s="88">
        <f t="shared" si="69"/>
        <v>0</v>
      </c>
      <c r="W759" s="88">
        <f>IF(V759&gt;0,(V759*'Checklist Parameters'!$H$35),0)</f>
        <v>0</v>
      </c>
      <c r="X759" s="85">
        <f t="shared" si="70"/>
        <v>0</v>
      </c>
      <c r="Y759" s="148">
        <f>IF('Checklist Parameters'!$H$102&lt;&gt;"",(I759/43560)*'Checklist Parameters'!$H$102,"N/A")</f>
        <v>0</v>
      </c>
      <c r="Z759" s="154" t="str">
        <f>IF('Checklist Parameters'!$H$58&lt;&gt;"",((I759*'Checklist Parameters'!$H$58)*'Checklist Parameters'!$H$35)/1000,"N/A")</f>
        <v>N/A</v>
      </c>
      <c r="AA759" s="154">
        <f>IF('Checklist Parameters'!$H$101&lt;&gt;"",IFERROR(I759/'Checklist Parameters'!$H$101,0),"N/A")</f>
        <v>0</v>
      </c>
      <c r="AB759" s="148" t="str">
        <f>IF('Checklist Parameters'!$H$43&lt;&gt;"",(I759*'Checklist Parameters'!$H$43)/1000,"N/A")</f>
        <v>N/A</v>
      </c>
      <c r="AC759" s="85">
        <f>IF('Checklist Parameters'!$H$16="",$X759,IF(AND('Checklist Parameters'!$H$16&lt;$X759,'Checklist Parameters'!$H$16&gt;=3),'Checklist Parameters'!$H$16,IF(AND('Checklist Parameters'!$H$16&lt;$X759,'Checklist Parameters'!$H$16&lt;3),0,$X759)))</f>
        <v>0</v>
      </c>
      <c r="AD759" s="85" t="str">
        <f>IF(AND(I759&lt;'Checklist Parameters'!$H$22,$I759&lt;&gt;0),"Y","")</f>
        <v/>
      </c>
      <c r="AE759" s="85" t="str">
        <f>IF($AD759="Y",0,IF('Checklist Parameters'!$H$25="","&lt;no limit&gt;",ROUNDDOWN((($I759-'Checklist Parameters'!$H$24)/'Checklist Parameters'!$H$25)+1,0)))</f>
        <v>&lt;no limit&gt;</v>
      </c>
      <c r="AF759" s="174">
        <f t="shared" si="71"/>
        <v>0</v>
      </c>
      <c r="AG759" s="85">
        <f t="shared" si="66"/>
        <v>0</v>
      </c>
    </row>
    <row r="760" spans="1:33" ht="15">
      <c r="A760" s="393"/>
      <c r="B760" s="393"/>
      <c r="C760" s="393"/>
      <c r="D760" s="393"/>
      <c r="E760" s="393"/>
      <c r="F760" s="393"/>
      <c r="G760" s="393"/>
      <c r="H760" s="394"/>
      <c r="I760" s="394"/>
      <c r="J760" s="394"/>
      <c r="K760" s="394"/>
      <c r="L760" s="394"/>
      <c r="M760" s="394"/>
      <c r="N760" s="313">
        <f>IF(IF(I760&lt;'Checklist Parameters'!$H$22,0,($I760-$L760))&lt;0,0,IF(I760&lt;'Checklist Parameters'!$H$22,0,($I760-$L760)))</f>
        <v>0</v>
      </c>
      <c r="O760" s="394"/>
      <c r="P760" s="395"/>
      <c r="Q760" s="316">
        <f t="shared" si="67"/>
        <v>0</v>
      </c>
      <c r="R760" s="87">
        <f t="shared" si="68"/>
        <v>0</v>
      </c>
      <c r="S760" s="87">
        <f>IF('Checklist Parameters'!$H$60&lt;0.2,0.2,'Checklist Parameters'!$H$60)</f>
        <v>0.72</v>
      </c>
      <c r="T760" s="88">
        <f>IF($O760="",IF('Checklist District ID'!$C$43="Y",MAX($R760:$S760)*$I760,SUM($R760:$S760)*$I760),IF(O760&gt;0,Q760*S760))</f>
        <v>0</v>
      </c>
      <c r="U760" s="88">
        <f>IF(Q760&gt;0,((I760-T760)*'Formula Matrix'!$E$39),0)</f>
        <v>0</v>
      </c>
      <c r="V760" s="88">
        <f t="shared" si="69"/>
        <v>0</v>
      </c>
      <c r="W760" s="88">
        <f>IF(V760&gt;0,(V760*'Checklist Parameters'!$H$35),0)</f>
        <v>0</v>
      </c>
      <c r="X760" s="85">
        <f t="shared" si="70"/>
        <v>0</v>
      </c>
      <c r="Y760" s="148">
        <f>IF('Checklist Parameters'!$H$102&lt;&gt;"",(I760/43560)*'Checklist Parameters'!$H$102,"N/A")</f>
        <v>0</v>
      </c>
      <c r="Z760" s="154" t="str">
        <f>IF('Checklist Parameters'!$H$58&lt;&gt;"",((I760*'Checklist Parameters'!$H$58)*'Checklist Parameters'!$H$35)/1000,"N/A")</f>
        <v>N/A</v>
      </c>
      <c r="AA760" s="154">
        <f>IF('Checklist Parameters'!$H$101&lt;&gt;"",IFERROR(I760/'Checklist Parameters'!$H$101,0),"N/A")</f>
        <v>0</v>
      </c>
      <c r="AB760" s="148" t="str">
        <f>IF('Checklist Parameters'!$H$43&lt;&gt;"",(I760*'Checklist Parameters'!$H$43)/1000,"N/A")</f>
        <v>N/A</v>
      </c>
      <c r="AC760" s="85">
        <f>IF('Checklist Parameters'!$H$16="",$X760,IF(AND('Checklist Parameters'!$H$16&lt;$X760,'Checklist Parameters'!$H$16&gt;=3),'Checklist Parameters'!$H$16,IF(AND('Checklist Parameters'!$H$16&lt;$X760,'Checklist Parameters'!$H$16&lt;3),0,$X760)))</f>
        <v>0</v>
      </c>
      <c r="AD760" s="85" t="str">
        <f>IF(AND(I760&lt;'Checklist Parameters'!$H$22,$I760&lt;&gt;0),"Y","")</f>
        <v/>
      </c>
      <c r="AE760" s="85" t="str">
        <f>IF($AD760="Y",0,IF('Checklist Parameters'!$H$25="","&lt;no limit&gt;",ROUNDDOWN((($I760-'Checklist Parameters'!$H$24)/'Checklist Parameters'!$H$25)+1,0)))</f>
        <v>&lt;no limit&gt;</v>
      </c>
      <c r="AF760" s="174">
        <f t="shared" si="71"/>
        <v>0</v>
      </c>
      <c r="AG760" s="85">
        <f t="shared" si="66"/>
        <v>0</v>
      </c>
    </row>
    <row r="761" spans="1:33" ht="15">
      <c r="A761" s="393"/>
      <c r="B761" s="393"/>
      <c r="C761" s="393"/>
      <c r="D761" s="393"/>
      <c r="E761" s="393"/>
      <c r="F761" s="393"/>
      <c r="G761" s="393"/>
      <c r="H761" s="394"/>
      <c r="I761" s="394"/>
      <c r="J761" s="394"/>
      <c r="K761" s="394"/>
      <c r="L761" s="394"/>
      <c r="M761" s="394"/>
      <c r="N761" s="313">
        <f>IF(IF(I761&lt;'Checklist Parameters'!$H$22,0,($I761-$L761))&lt;0,0,IF(I761&lt;'Checklist Parameters'!$H$22,0,($I761-$L761)))</f>
        <v>0</v>
      </c>
      <c r="O761" s="394"/>
      <c r="P761" s="395"/>
      <c r="Q761" s="316">
        <f t="shared" si="67"/>
        <v>0</v>
      </c>
      <c r="R761" s="87">
        <f t="shared" si="68"/>
        <v>0</v>
      </c>
      <c r="S761" s="87">
        <f>IF('Checklist Parameters'!$H$60&lt;0.2,0.2,'Checklist Parameters'!$H$60)</f>
        <v>0.72</v>
      </c>
      <c r="T761" s="88">
        <f>IF($O761="",IF('Checklist District ID'!$C$43="Y",MAX($R761:$S761)*$I761,SUM($R761:$S761)*$I761),IF(O761&gt;0,Q761*S761))</f>
        <v>0</v>
      </c>
      <c r="U761" s="88">
        <f>IF(Q761&gt;0,((I761-T761)*'Formula Matrix'!$E$39),0)</f>
        <v>0</v>
      </c>
      <c r="V761" s="88">
        <f t="shared" si="69"/>
        <v>0</v>
      </c>
      <c r="W761" s="88">
        <f>IF(V761&gt;0,(V761*'Checklist Parameters'!$H$35),0)</f>
        <v>0</v>
      </c>
      <c r="X761" s="85">
        <f t="shared" si="70"/>
        <v>0</v>
      </c>
      <c r="Y761" s="148">
        <f>IF('Checklist Parameters'!$H$102&lt;&gt;"",(I761/43560)*'Checklist Parameters'!$H$102,"N/A")</f>
        <v>0</v>
      </c>
      <c r="Z761" s="154" t="str">
        <f>IF('Checklist Parameters'!$H$58&lt;&gt;"",((I761*'Checklist Parameters'!$H$58)*'Checklist Parameters'!$H$35)/1000,"N/A")</f>
        <v>N/A</v>
      </c>
      <c r="AA761" s="154">
        <f>IF('Checklist Parameters'!$H$101&lt;&gt;"",IFERROR(I761/'Checklist Parameters'!$H$101,0),"N/A")</f>
        <v>0</v>
      </c>
      <c r="AB761" s="148" t="str">
        <f>IF('Checklist Parameters'!$H$43&lt;&gt;"",(I761*'Checklist Parameters'!$H$43)/1000,"N/A")</f>
        <v>N/A</v>
      </c>
      <c r="AC761" s="85">
        <f>IF('Checklist Parameters'!$H$16="",$X761,IF(AND('Checklist Parameters'!$H$16&lt;$X761,'Checklist Parameters'!$H$16&gt;=3),'Checklist Parameters'!$H$16,IF(AND('Checklist Parameters'!$H$16&lt;$X761,'Checklist Parameters'!$H$16&lt;3),0,$X761)))</f>
        <v>0</v>
      </c>
      <c r="AD761" s="85" t="str">
        <f>IF(AND(I761&lt;'Checklist Parameters'!$H$22,$I761&lt;&gt;0),"Y","")</f>
        <v/>
      </c>
      <c r="AE761" s="85" t="str">
        <f>IF($AD761="Y",0,IF('Checklist Parameters'!$H$25="","&lt;no limit&gt;",ROUNDDOWN((($I761-'Checklist Parameters'!$H$24)/'Checklist Parameters'!$H$25)+1,0)))</f>
        <v>&lt;no limit&gt;</v>
      </c>
      <c r="AF761" s="174">
        <f t="shared" si="71"/>
        <v>0</v>
      </c>
      <c r="AG761" s="85">
        <f t="shared" si="66"/>
        <v>0</v>
      </c>
    </row>
    <row r="762" spans="1:33" ht="15">
      <c r="A762" s="393"/>
      <c r="B762" s="393"/>
      <c r="C762" s="393"/>
      <c r="D762" s="393"/>
      <c r="E762" s="393"/>
      <c r="F762" s="393"/>
      <c r="G762" s="393"/>
      <c r="H762" s="394"/>
      <c r="I762" s="394"/>
      <c r="J762" s="394"/>
      <c r="K762" s="394"/>
      <c r="L762" s="394"/>
      <c r="M762" s="394"/>
      <c r="N762" s="313">
        <f>IF(IF(I762&lt;'Checklist Parameters'!$H$22,0,($I762-$L762))&lt;0,0,IF(I762&lt;'Checklist Parameters'!$H$22,0,($I762-$L762)))</f>
        <v>0</v>
      </c>
      <c r="O762" s="394"/>
      <c r="P762" s="395"/>
      <c r="Q762" s="316">
        <f t="shared" si="67"/>
        <v>0</v>
      </c>
      <c r="R762" s="87">
        <f t="shared" si="68"/>
        <v>0</v>
      </c>
      <c r="S762" s="87">
        <f>IF('Checklist Parameters'!$H$60&lt;0.2,0.2,'Checklist Parameters'!$H$60)</f>
        <v>0.72</v>
      </c>
      <c r="T762" s="88">
        <f>IF($O762="",IF('Checklist District ID'!$C$43="Y",MAX($R762:$S762)*$I762,SUM($R762:$S762)*$I762),IF(O762&gt;0,Q762*S762))</f>
        <v>0</v>
      </c>
      <c r="U762" s="88">
        <f>IF(Q762&gt;0,((I762-T762)*'Formula Matrix'!$E$39),0)</f>
        <v>0</v>
      </c>
      <c r="V762" s="88">
        <f t="shared" si="69"/>
        <v>0</v>
      </c>
      <c r="W762" s="88">
        <f>IF(V762&gt;0,(V762*'Checklist Parameters'!$H$35),0)</f>
        <v>0</v>
      </c>
      <c r="X762" s="85">
        <f t="shared" si="70"/>
        <v>0</v>
      </c>
      <c r="Y762" s="148">
        <f>IF('Checklist Parameters'!$H$102&lt;&gt;"",(I762/43560)*'Checklist Parameters'!$H$102,"N/A")</f>
        <v>0</v>
      </c>
      <c r="Z762" s="154" t="str">
        <f>IF('Checklist Parameters'!$H$58&lt;&gt;"",((I762*'Checklist Parameters'!$H$58)*'Checklist Parameters'!$H$35)/1000,"N/A")</f>
        <v>N/A</v>
      </c>
      <c r="AA762" s="154">
        <f>IF('Checklist Parameters'!$H$101&lt;&gt;"",IFERROR(I762/'Checklist Parameters'!$H$101,0),"N/A")</f>
        <v>0</v>
      </c>
      <c r="AB762" s="148" t="str">
        <f>IF('Checklist Parameters'!$H$43&lt;&gt;"",(I762*'Checklist Parameters'!$H$43)/1000,"N/A")</f>
        <v>N/A</v>
      </c>
      <c r="AC762" s="85">
        <f>IF('Checklist Parameters'!$H$16="",$X762,IF(AND('Checklist Parameters'!$H$16&lt;$X762,'Checklist Parameters'!$H$16&gt;=3),'Checklist Parameters'!$H$16,IF(AND('Checklist Parameters'!$H$16&lt;$X762,'Checklist Parameters'!$H$16&lt;3),0,$X762)))</f>
        <v>0</v>
      </c>
      <c r="AD762" s="85" t="str">
        <f>IF(AND(I762&lt;'Checklist Parameters'!$H$22,$I762&lt;&gt;0),"Y","")</f>
        <v/>
      </c>
      <c r="AE762" s="85" t="str">
        <f>IF($AD762="Y",0,IF('Checklist Parameters'!$H$25="","&lt;no limit&gt;",ROUNDDOWN((($I762-'Checklist Parameters'!$H$24)/'Checklist Parameters'!$H$25)+1,0)))</f>
        <v>&lt;no limit&gt;</v>
      </c>
      <c r="AF762" s="174">
        <f t="shared" si="71"/>
        <v>0</v>
      </c>
      <c r="AG762" s="85">
        <f t="shared" si="66"/>
        <v>0</v>
      </c>
    </row>
    <row r="763" spans="1:33" ht="15">
      <c r="A763" s="393"/>
      <c r="B763" s="393"/>
      <c r="C763" s="393"/>
      <c r="D763" s="393"/>
      <c r="E763" s="393"/>
      <c r="F763" s="393"/>
      <c r="G763" s="393"/>
      <c r="H763" s="394"/>
      <c r="I763" s="394"/>
      <c r="J763" s="394"/>
      <c r="K763" s="394"/>
      <c r="L763" s="394"/>
      <c r="M763" s="394"/>
      <c r="N763" s="313">
        <f>IF(IF(I763&lt;'Checklist Parameters'!$H$22,0,($I763-$L763))&lt;0,0,IF(I763&lt;'Checklist Parameters'!$H$22,0,($I763-$L763)))</f>
        <v>0</v>
      </c>
      <c r="O763" s="394"/>
      <c r="P763" s="395"/>
      <c r="Q763" s="316">
        <f t="shared" si="67"/>
        <v>0</v>
      </c>
      <c r="R763" s="87">
        <f t="shared" si="68"/>
        <v>0</v>
      </c>
      <c r="S763" s="87">
        <f>IF('Checklist Parameters'!$H$60&lt;0.2,0.2,'Checklist Parameters'!$H$60)</f>
        <v>0.72</v>
      </c>
      <c r="T763" s="88">
        <f>IF($O763="",IF('Checklist District ID'!$C$43="Y",MAX($R763:$S763)*$I763,SUM($R763:$S763)*$I763),IF(O763&gt;0,Q763*S763))</f>
        <v>0</v>
      </c>
      <c r="U763" s="88">
        <f>IF(Q763&gt;0,((I763-T763)*'Formula Matrix'!$E$39),0)</f>
        <v>0</v>
      </c>
      <c r="V763" s="88">
        <f t="shared" si="69"/>
        <v>0</v>
      </c>
      <c r="W763" s="88">
        <f>IF(V763&gt;0,(V763*'Checklist Parameters'!$H$35),0)</f>
        <v>0</v>
      </c>
      <c r="X763" s="85">
        <f t="shared" si="70"/>
        <v>0</v>
      </c>
      <c r="Y763" s="148">
        <f>IF('Checklist Parameters'!$H$102&lt;&gt;"",(I763/43560)*'Checklist Parameters'!$H$102,"N/A")</f>
        <v>0</v>
      </c>
      <c r="Z763" s="154" t="str">
        <f>IF('Checklist Parameters'!$H$58&lt;&gt;"",((I763*'Checklist Parameters'!$H$58)*'Checklist Parameters'!$H$35)/1000,"N/A")</f>
        <v>N/A</v>
      </c>
      <c r="AA763" s="154">
        <f>IF('Checklist Parameters'!$H$101&lt;&gt;"",IFERROR(I763/'Checklist Parameters'!$H$101,0),"N/A")</f>
        <v>0</v>
      </c>
      <c r="AB763" s="148" t="str">
        <f>IF('Checklist Parameters'!$H$43&lt;&gt;"",(I763*'Checklist Parameters'!$H$43)/1000,"N/A")</f>
        <v>N/A</v>
      </c>
      <c r="AC763" s="85">
        <f>IF('Checklist Parameters'!$H$16="",$X763,IF(AND('Checklist Parameters'!$H$16&lt;$X763,'Checklist Parameters'!$H$16&gt;=3),'Checklist Parameters'!$H$16,IF(AND('Checklist Parameters'!$H$16&lt;$X763,'Checklist Parameters'!$H$16&lt;3),0,$X763)))</f>
        <v>0</v>
      </c>
      <c r="AD763" s="85" t="str">
        <f>IF(AND(I763&lt;'Checklist Parameters'!$H$22,$I763&lt;&gt;0),"Y","")</f>
        <v/>
      </c>
      <c r="AE763" s="85" t="str">
        <f>IF($AD763="Y",0,IF('Checklist Parameters'!$H$25="","&lt;no limit&gt;",ROUNDDOWN((($I763-'Checklist Parameters'!$H$24)/'Checklist Parameters'!$H$25)+1,0)))</f>
        <v>&lt;no limit&gt;</v>
      </c>
      <c r="AF763" s="174">
        <f t="shared" si="71"/>
        <v>0</v>
      </c>
      <c r="AG763" s="85">
        <f t="shared" si="66"/>
        <v>0</v>
      </c>
    </row>
    <row r="764" spans="1:33" ht="15">
      <c r="A764" s="393"/>
      <c r="B764" s="393"/>
      <c r="C764" s="393"/>
      <c r="D764" s="393"/>
      <c r="E764" s="393"/>
      <c r="F764" s="393"/>
      <c r="G764" s="393"/>
      <c r="H764" s="394"/>
      <c r="I764" s="394"/>
      <c r="J764" s="394"/>
      <c r="K764" s="394"/>
      <c r="L764" s="394"/>
      <c r="M764" s="394"/>
      <c r="N764" s="313">
        <f>IF(IF(I764&lt;'Checklist Parameters'!$H$22,0,($I764-$L764))&lt;0,0,IF(I764&lt;'Checklist Parameters'!$H$22,0,($I764-$L764)))</f>
        <v>0</v>
      </c>
      <c r="O764" s="394"/>
      <c r="P764" s="395"/>
      <c r="Q764" s="316">
        <f t="shared" si="67"/>
        <v>0</v>
      </c>
      <c r="R764" s="87">
        <f t="shared" si="68"/>
        <v>0</v>
      </c>
      <c r="S764" s="87">
        <f>IF('Checklist Parameters'!$H$60&lt;0.2,0.2,'Checklist Parameters'!$H$60)</f>
        <v>0.72</v>
      </c>
      <c r="T764" s="88">
        <f>IF($O764="",IF('Checklist District ID'!$C$43="Y",MAX($R764:$S764)*$I764,SUM($R764:$S764)*$I764),IF(O764&gt;0,Q764*S764))</f>
        <v>0</v>
      </c>
      <c r="U764" s="88">
        <f>IF(Q764&gt;0,((I764-T764)*'Formula Matrix'!$E$39),0)</f>
        <v>0</v>
      </c>
      <c r="V764" s="88">
        <f t="shared" si="69"/>
        <v>0</v>
      </c>
      <c r="W764" s="88">
        <f>IF(V764&gt;0,(V764*'Checklist Parameters'!$H$35),0)</f>
        <v>0</v>
      </c>
      <c r="X764" s="85">
        <f t="shared" si="70"/>
        <v>0</v>
      </c>
      <c r="Y764" s="148">
        <f>IF('Checklist Parameters'!$H$102&lt;&gt;"",(I764/43560)*'Checklist Parameters'!$H$102,"N/A")</f>
        <v>0</v>
      </c>
      <c r="Z764" s="154" t="str">
        <f>IF('Checklist Parameters'!$H$58&lt;&gt;"",((I764*'Checklist Parameters'!$H$58)*'Checklist Parameters'!$H$35)/1000,"N/A")</f>
        <v>N/A</v>
      </c>
      <c r="AA764" s="154">
        <f>IF('Checklist Parameters'!$H$101&lt;&gt;"",IFERROR(I764/'Checklist Parameters'!$H$101,0),"N/A")</f>
        <v>0</v>
      </c>
      <c r="AB764" s="148" t="str">
        <f>IF('Checklist Parameters'!$H$43&lt;&gt;"",(I764*'Checklist Parameters'!$H$43)/1000,"N/A")</f>
        <v>N/A</v>
      </c>
      <c r="AC764" s="85">
        <f>IF('Checklist Parameters'!$H$16="",$X764,IF(AND('Checklist Parameters'!$H$16&lt;$X764,'Checklist Parameters'!$H$16&gt;=3),'Checklist Parameters'!$H$16,IF(AND('Checklist Parameters'!$H$16&lt;$X764,'Checklist Parameters'!$H$16&lt;3),0,$X764)))</f>
        <v>0</v>
      </c>
      <c r="AD764" s="85" t="str">
        <f>IF(AND(I764&lt;'Checklist Parameters'!$H$22,$I764&lt;&gt;0),"Y","")</f>
        <v/>
      </c>
      <c r="AE764" s="85" t="str">
        <f>IF($AD764="Y",0,IF('Checklist Parameters'!$H$25="","&lt;no limit&gt;",ROUNDDOWN((($I764-'Checklist Parameters'!$H$24)/'Checklist Parameters'!$H$25)+1,0)))</f>
        <v>&lt;no limit&gt;</v>
      </c>
      <c r="AF764" s="174">
        <f t="shared" si="71"/>
        <v>0</v>
      </c>
      <c r="AG764" s="85">
        <f t="shared" si="66"/>
        <v>0</v>
      </c>
    </row>
    <row r="765" spans="1:33" ht="15">
      <c r="A765" s="393"/>
      <c r="B765" s="393"/>
      <c r="C765" s="393"/>
      <c r="D765" s="393"/>
      <c r="E765" s="393"/>
      <c r="F765" s="393"/>
      <c r="G765" s="393"/>
      <c r="H765" s="394"/>
      <c r="I765" s="394"/>
      <c r="J765" s="394"/>
      <c r="K765" s="394"/>
      <c r="L765" s="394"/>
      <c r="M765" s="394"/>
      <c r="N765" s="313">
        <f>IF(IF(I765&lt;'Checklist Parameters'!$H$22,0,($I765-$L765))&lt;0,0,IF(I765&lt;'Checklist Parameters'!$H$22,0,($I765-$L765)))</f>
        <v>0</v>
      </c>
      <c r="O765" s="394"/>
      <c r="P765" s="395"/>
      <c r="Q765" s="316">
        <f t="shared" si="67"/>
        <v>0</v>
      </c>
      <c r="R765" s="87">
        <f t="shared" si="68"/>
        <v>0</v>
      </c>
      <c r="S765" s="87">
        <f>IF('Checklist Parameters'!$H$60&lt;0.2,0.2,'Checklist Parameters'!$H$60)</f>
        <v>0.72</v>
      </c>
      <c r="T765" s="88">
        <f>IF($O765="",IF('Checklist District ID'!$C$43="Y",MAX($R765:$S765)*$I765,SUM($R765:$S765)*$I765),IF(O765&gt;0,Q765*S765))</f>
        <v>0</v>
      </c>
      <c r="U765" s="88">
        <f>IF(Q765&gt;0,((I765-T765)*'Formula Matrix'!$E$39),0)</f>
        <v>0</v>
      </c>
      <c r="V765" s="88">
        <f t="shared" si="69"/>
        <v>0</v>
      </c>
      <c r="W765" s="88">
        <f>IF(V765&gt;0,(V765*'Checklist Parameters'!$H$35),0)</f>
        <v>0</v>
      </c>
      <c r="X765" s="85">
        <f t="shared" si="70"/>
        <v>0</v>
      </c>
      <c r="Y765" s="148">
        <f>IF('Checklist Parameters'!$H$102&lt;&gt;"",(I765/43560)*'Checklist Parameters'!$H$102,"N/A")</f>
        <v>0</v>
      </c>
      <c r="Z765" s="154" t="str">
        <f>IF('Checklist Parameters'!$H$58&lt;&gt;"",((I765*'Checklist Parameters'!$H$58)*'Checklist Parameters'!$H$35)/1000,"N/A")</f>
        <v>N/A</v>
      </c>
      <c r="AA765" s="154">
        <f>IF('Checklist Parameters'!$H$101&lt;&gt;"",IFERROR(I765/'Checklist Parameters'!$H$101,0),"N/A")</f>
        <v>0</v>
      </c>
      <c r="AB765" s="148" t="str">
        <f>IF('Checklist Parameters'!$H$43&lt;&gt;"",(I765*'Checklist Parameters'!$H$43)/1000,"N/A")</f>
        <v>N/A</v>
      </c>
      <c r="AC765" s="85">
        <f>IF('Checklist Parameters'!$H$16="",$X765,IF(AND('Checklist Parameters'!$H$16&lt;$X765,'Checklist Parameters'!$H$16&gt;=3),'Checklist Parameters'!$H$16,IF(AND('Checklist Parameters'!$H$16&lt;$X765,'Checklist Parameters'!$H$16&lt;3),0,$X765)))</f>
        <v>0</v>
      </c>
      <c r="AD765" s="85" t="str">
        <f>IF(AND(I765&lt;'Checklist Parameters'!$H$22,$I765&lt;&gt;0),"Y","")</f>
        <v/>
      </c>
      <c r="AE765" s="85" t="str">
        <f>IF($AD765="Y",0,IF('Checklist Parameters'!$H$25="","&lt;no limit&gt;",ROUNDDOWN((($I765-'Checklist Parameters'!$H$24)/'Checklist Parameters'!$H$25)+1,0)))</f>
        <v>&lt;no limit&gt;</v>
      </c>
      <c r="AF765" s="174">
        <f t="shared" si="71"/>
        <v>0</v>
      </c>
      <c r="AG765" s="85">
        <f t="shared" si="66"/>
        <v>0</v>
      </c>
    </row>
    <row r="766" spans="1:33" ht="15">
      <c r="A766" s="393"/>
      <c r="B766" s="393"/>
      <c r="C766" s="393"/>
      <c r="D766" s="393"/>
      <c r="E766" s="393"/>
      <c r="F766" s="393"/>
      <c r="G766" s="393"/>
      <c r="H766" s="394"/>
      <c r="I766" s="394"/>
      <c r="J766" s="394"/>
      <c r="K766" s="394"/>
      <c r="L766" s="394"/>
      <c r="M766" s="394"/>
      <c r="N766" s="313">
        <f>IF(IF(I766&lt;'Checklist Parameters'!$H$22,0,($I766-$L766))&lt;0,0,IF(I766&lt;'Checklist Parameters'!$H$22,0,($I766-$L766)))</f>
        <v>0</v>
      </c>
      <c r="O766" s="394"/>
      <c r="P766" s="395"/>
      <c r="Q766" s="316">
        <f t="shared" si="67"/>
        <v>0</v>
      </c>
      <c r="R766" s="87">
        <f t="shared" si="68"/>
        <v>0</v>
      </c>
      <c r="S766" s="87">
        <f>IF('Checklist Parameters'!$H$60&lt;0.2,0.2,'Checklist Parameters'!$H$60)</f>
        <v>0.72</v>
      </c>
      <c r="T766" s="88">
        <f>IF($O766="",IF('Checklist District ID'!$C$43="Y",MAX($R766:$S766)*$I766,SUM($R766:$S766)*$I766),IF(O766&gt;0,Q766*S766))</f>
        <v>0</v>
      </c>
      <c r="U766" s="88">
        <f>IF(Q766&gt;0,((I766-T766)*'Formula Matrix'!$E$39),0)</f>
        <v>0</v>
      </c>
      <c r="V766" s="88">
        <f t="shared" si="69"/>
        <v>0</v>
      </c>
      <c r="W766" s="88">
        <f>IF(V766&gt;0,(V766*'Checklist Parameters'!$H$35),0)</f>
        <v>0</v>
      </c>
      <c r="X766" s="85">
        <f t="shared" si="70"/>
        <v>0</v>
      </c>
      <c r="Y766" s="148">
        <f>IF('Checklist Parameters'!$H$102&lt;&gt;"",(I766/43560)*'Checklist Parameters'!$H$102,"N/A")</f>
        <v>0</v>
      </c>
      <c r="Z766" s="154" t="str">
        <f>IF('Checklist Parameters'!$H$58&lt;&gt;"",((I766*'Checklist Parameters'!$H$58)*'Checklist Parameters'!$H$35)/1000,"N/A")</f>
        <v>N/A</v>
      </c>
      <c r="AA766" s="154">
        <f>IF('Checklist Parameters'!$H$101&lt;&gt;"",IFERROR(I766/'Checklist Parameters'!$H$101,0),"N/A")</f>
        <v>0</v>
      </c>
      <c r="AB766" s="148" t="str">
        <f>IF('Checklist Parameters'!$H$43&lt;&gt;"",(I766*'Checklist Parameters'!$H$43)/1000,"N/A")</f>
        <v>N/A</v>
      </c>
      <c r="AC766" s="85">
        <f>IF('Checklist Parameters'!$H$16="",$X766,IF(AND('Checklist Parameters'!$H$16&lt;$X766,'Checklist Parameters'!$H$16&gt;=3),'Checklist Parameters'!$H$16,IF(AND('Checklist Parameters'!$H$16&lt;$X766,'Checklist Parameters'!$H$16&lt;3),0,$X766)))</f>
        <v>0</v>
      </c>
      <c r="AD766" s="85" t="str">
        <f>IF(AND(I766&lt;'Checklist Parameters'!$H$22,$I766&lt;&gt;0),"Y","")</f>
        <v/>
      </c>
      <c r="AE766" s="85" t="str">
        <f>IF($AD766="Y",0,IF('Checklist Parameters'!$H$25="","&lt;no limit&gt;",ROUNDDOWN((($I766-'Checklist Parameters'!$H$24)/'Checklist Parameters'!$H$25)+1,0)))</f>
        <v>&lt;no limit&gt;</v>
      </c>
      <c r="AF766" s="174">
        <f t="shared" si="71"/>
        <v>0</v>
      </c>
      <c r="AG766" s="85">
        <f t="shared" si="66"/>
        <v>0</v>
      </c>
    </row>
    <row r="767" spans="1:33" ht="15">
      <c r="A767" s="393"/>
      <c r="B767" s="393"/>
      <c r="C767" s="393"/>
      <c r="D767" s="393"/>
      <c r="E767" s="393"/>
      <c r="F767" s="393"/>
      <c r="G767" s="393"/>
      <c r="H767" s="394"/>
      <c r="I767" s="394"/>
      <c r="J767" s="394"/>
      <c r="K767" s="394"/>
      <c r="L767" s="394"/>
      <c r="M767" s="394"/>
      <c r="N767" s="313">
        <f>IF(IF(I767&lt;'Checklist Parameters'!$H$22,0,($I767-$L767))&lt;0,0,IF(I767&lt;'Checklist Parameters'!$H$22,0,($I767-$L767)))</f>
        <v>0</v>
      </c>
      <c r="O767" s="394"/>
      <c r="P767" s="395"/>
      <c r="Q767" s="316">
        <f t="shared" si="67"/>
        <v>0</v>
      </c>
      <c r="R767" s="87">
        <f t="shared" si="68"/>
        <v>0</v>
      </c>
      <c r="S767" s="87">
        <f>IF('Checklist Parameters'!$H$60&lt;0.2,0.2,'Checklist Parameters'!$H$60)</f>
        <v>0.72</v>
      </c>
      <c r="T767" s="88">
        <f>IF($O767="",IF('Checklist District ID'!$C$43="Y",MAX($R767:$S767)*$I767,SUM($R767:$S767)*$I767),IF(O767&gt;0,Q767*S767))</f>
        <v>0</v>
      </c>
      <c r="U767" s="88">
        <f>IF(Q767&gt;0,((I767-T767)*'Formula Matrix'!$E$39),0)</f>
        <v>0</v>
      </c>
      <c r="V767" s="88">
        <f t="shared" si="69"/>
        <v>0</v>
      </c>
      <c r="W767" s="88">
        <f>IF(V767&gt;0,(V767*'Checklist Parameters'!$H$35),0)</f>
        <v>0</v>
      </c>
      <c r="X767" s="85">
        <f t="shared" si="70"/>
        <v>0</v>
      </c>
      <c r="Y767" s="148">
        <f>IF('Checklist Parameters'!$H$102&lt;&gt;"",(I767/43560)*'Checklist Parameters'!$H$102,"N/A")</f>
        <v>0</v>
      </c>
      <c r="Z767" s="154" t="str">
        <f>IF('Checklist Parameters'!$H$58&lt;&gt;"",((I767*'Checklist Parameters'!$H$58)*'Checklist Parameters'!$H$35)/1000,"N/A")</f>
        <v>N/A</v>
      </c>
      <c r="AA767" s="154">
        <f>IF('Checklist Parameters'!$H$101&lt;&gt;"",IFERROR(I767/'Checklist Parameters'!$H$101,0),"N/A")</f>
        <v>0</v>
      </c>
      <c r="AB767" s="148" t="str">
        <f>IF('Checklist Parameters'!$H$43&lt;&gt;"",(I767*'Checklist Parameters'!$H$43)/1000,"N/A")</f>
        <v>N/A</v>
      </c>
      <c r="AC767" s="85">
        <f>IF('Checklist Parameters'!$H$16="",$X767,IF(AND('Checklist Parameters'!$H$16&lt;$X767,'Checklist Parameters'!$H$16&gt;=3),'Checklist Parameters'!$H$16,IF(AND('Checklist Parameters'!$H$16&lt;$X767,'Checklist Parameters'!$H$16&lt;3),0,$X767)))</f>
        <v>0</v>
      </c>
      <c r="AD767" s="85" t="str">
        <f>IF(AND(I767&lt;'Checklist Parameters'!$H$22,$I767&lt;&gt;0),"Y","")</f>
        <v/>
      </c>
      <c r="AE767" s="85" t="str">
        <f>IF($AD767="Y",0,IF('Checklist Parameters'!$H$25="","&lt;no limit&gt;",ROUNDDOWN((($I767-'Checklist Parameters'!$H$24)/'Checklist Parameters'!$H$25)+1,0)))</f>
        <v>&lt;no limit&gt;</v>
      </c>
      <c r="AF767" s="174">
        <f t="shared" si="71"/>
        <v>0</v>
      </c>
      <c r="AG767" s="85">
        <f t="shared" si="66"/>
        <v>0</v>
      </c>
    </row>
    <row r="768" spans="1:33" ht="15">
      <c r="A768" s="393"/>
      <c r="B768" s="393"/>
      <c r="C768" s="393"/>
      <c r="D768" s="393"/>
      <c r="E768" s="393"/>
      <c r="F768" s="393"/>
      <c r="G768" s="393"/>
      <c r="H768" s="394"/>
      <c r="I768" s="394"/>
      <c r="J768" s="394"/>
      <c r="K768" s="394"/>
      <c r="L768" s="394"/>
      <c r="M768" s="394"/>
      <c r="N768" s="313">
        <f>IF(IF(I768&lt;'Checklist Parameters'!$H$22,0,($I768-$L768))&lt;0,0,IF(I768&lt;'Checklist Parameters'!$H$22,0,($I768-$L768)))</f>
        <v>0</v>
      </c>
      <c r="O768" s="394"/>
      <c r="P768" s="395"/>
      <c r="Q768" s="316">
        <f t="shared" si="67"/>
        <v>0</v>
      </c>
      <c r="R768" s="87">
        <f t="shared" si="68"/>
        <v>0</v>
      </c>
      <c r="S768" s="87">
        <f>IF('Checklist Parameters'!$H$60&lt;0.2,0.2,'Checklist Parameters'!$H$60)</f>
        <v>0.72</v>
      </c>
      <c r="T768" s="88">
        <f>IF($O768="",IF('Checklist District ID'!$C$43="Y",MAX($R768:$S768)*$I768,SUM($R768:$S768)*$I768),IF(O768&gt;0,Q768*S768))</f>
        <v>0</v>
      </c>
      <c r="U768" s="88">
        <f>IF(Q768&gt;0,((I768-T768)*'Formula Matrix'!$E$39),0)</f>
        <v>0</v>
      </c>
      <c r="V768" s="88">
        <f t="shared" si="69"/>
        <v>0</v>
      </c>
      <c r="W768" s="88">
        <f>IF(V768&gt;0,(V768*'Checklist Parameters'!$H$35),0)</f>
        <v>0</v>
      </c>
      <c r="X768" s="85">
        <f t="shared" si="70"/>
        <v>0</v>
      </c>
      <c r="Y768" s="148">
        <f>IF('Checklist Parameters'!$H$102&lt;&gt;"",(I768/43560)*'Checklist Parameters'!$H$102,"N/A")</f>
        <v>0</v>
      </c>
      <c r="Z768" s="154" t="str">
        <f>IF('Checklist Parameters'!$H$58&lt;&gt;"",((I768*'Checklist Parameters'!$H$58)*'Checklist Parameters'!$H$35)/1000,"N/A")</f>
        <v>N/A</v>
      </c>
      <c r="AA768" s="154">
        <f>IF('Checklist Parameters'!$H$101&lt;&gt;"",IFERROR(I768/'Checklist Parameters'!$H$101,0),"N/A")</f>
        <v>0</v>
      </c>
      <c r="AB768" s="148" t="str">
        <f>IF('Checklist Parameters'!$H$43&lt;&gt;"",(I768*'Checklist Parameters'!$H$43)/1000,"N/A")</f>
        <v>N/A</v>
      </c>
      <c r="AC768" s="85">
        <f>IF('Checklist Parameters'!$H$16="",$X768,IF(AND('Checklist Parameters'!$H$16&lt;$X768,'Checklist Parameters'!$H$16&gt;=3),'Checklist Parameters'!$H$16,IF(AND('Checklist Parameters'!$H$16&lt;$X768,'Checklist Parameters'!$H$16&lt;3),0,$X768)))</f>
        <v>0</v>
      </c>
      <c r="AD768" s="85" t="str">
        <f>IF(AND(I768&lt;'Checklist Parameters'!$H$22,$I768&lt;&gt;0),"Y","")</f>
        <v/>
      </c>
      <c r="AE768" s="85" t="str">
        <f>IF($AD768="Y",0,IF('Checklist Parameters'!$H$25="","&lt;no limit&gt;",ROUNDDOWN((($I768-'Checklist Parameters'!$H$24)/'Checklist Parameters'!$H$25)+1,0)))</f>
        <v>&lt;no limit&gt;</v>
      </c>
      <c r="AF768" s="174">
        <f t="shared" si="71"/>
        <v>0</v>
      </c>
      <c r="AG768" s="85">
        <f t="shared" si="66"/>
        <v>0</v>
      </c>
    </row>
    <row r="769" spans="1:33" ht="15">
      <c r="A769" s="393"/>
      <c r="B769" s="393"/>
      <c r="C769" s="393"/>
      <c r="D769" s="393"/>
      <c r="E769" s="393"/>
      <c r="F769" s="393"/>
      <c r="G769" s="393"/>
      <c r="H769" s="394"/>
      <c r="I769" s="394"/>
      <c r="J769" s="394"/>
      <c r="K769" s="394"/>
      <c r="L769" s="394"/>
      <c r="M769" s="394"/>
      <c r="N769" s="313">
        <f>IF(IF(I769&lt;'Checklist Parameters'!$H$22,0,($I769-$L769))&lt;0,0,IF(I769&lt;'Checklist Parameters'!$H$22,0,($I769-$L769)))</f>
        <v>0</v>
      </c>
      <c r="O769" s="394"/>
      <c r="P769" s="395"/>
      <c r="Q769" s="316">
        <f t="shared" si="67"/>
        <v>0</v>
      </c>
      <c r="R769" s="87">
        <f t="shared" si="68"/>
        <v>0</v>
      </c>
      <c r="S769" s="87">
        <f>IF('Checklist Parameters'!$H$60&lt;0.2,0.2,'Checklist Parameters'!$H$60)</f>
        <v>0.72</v>
      </c>
      <c r="T769" s="88">
        <f>IF($O769="",IF('Checklist District ID'!$C$43="Y",MAX($R769:$S769)*$I769,SUM($R769:$S769)*$I769),IF(O769&gt;0,Q769*S769))</f>
        <v>0</v>
      </c>
      <c r="U769" s="88">
        <f>IF(Q769&gt;0,((I769-T769)*'Formula Matrix'!$E$39),0)</f>
        <v>0</v>
      </c>
      <c r="V769" s="88">
        <f t="shared" si="69"/>
        <v>0</v>
      </c>
      <c r="W769" s="88">
        <f>IF(V769&gt;0,(V769*'Checklist Parameters'!$H$35),0)</f>
        <v>0</v>
      </c>
      <c r="X769" s="85">
        <f t="shared" si="70"/>
        <v>0</v>
      </c>
      <c r="Y769" s="148">
        <f>IF('Checklist Parameters'!$H$102&lt;&gt;"",(I769/43560)*'Checklist Parameters'!$H$102,"N/A")</f>
        <v>0</v>
      </c>
      <c r="Z769" s="154" t="str">
        <f>IF('Checklist Parameters'!$H$58&lt;&gt;"",((I769*'Checklist Parameters'!$H$58)*'Checklist Parameters'!$H$35)/1000,"N/A")</f>
        <v>N/A</v>
      </c>
      <c r="AA769" s="154">
        <f>IF('Checklist Parameters'!$H$101&lt;&gt;"",IFERROR(I769/'Checklist Parameters'!$H$101,0),"N/A")</f>
        <v>0</v>
      </c>
      <c r="AB769" s="148" t="str">
        <f>IF('Checklist Parameters'!$H$43&lt;&gt;"",(I769*'Checklist Parameters'!$H$43)/1000,"N/A")</f>
        <v>N/A</v>
      </c>
      <c r="AC769" s="85">
        <f>IF('Checklist Parameters'!$H$16="",$X769,IF(AND('Checklist Parameters'!$H$16&lt;$X769,'Checklist Parameters'!$H$16&gt;=3),'Checklist Parameters'!$H$16,IF(AND('Checklist Parameters'!$H$16&lt;$X769,'Checklist Parameters'!$H$16&lt;3),0,$X769)))</f>
        <v>0</v>
      </c>
      <c r="AD769" s="85" t="str">
        <f>IF(AND(I769&lt;'Checklist Parameters'!$H$22,$I769&lt;&gt;0),"Y","")</f>
        <v/>
      </c>
      <c r="AE769" s="85" t="str">
        <f>IF($AD769="Y",0,IF('Checklist Parameters'!$H$25="","&lt;no limit&gt;",ROUNDDOWN((($I769-'Checklist Parameters'!$H$24)/'Checklist Parameters'!$H$25)+1,0)))</f>
        <v>&lt;no limit&gt;</v>
      </c>
      <c r="AF769" s="174">
        <f t="shared" si="71"/>
        <v>0</v>
      </c>
      <c r="AG769" s="85">
        <f t="shared" si="66"/>
        <v>0</v>
      </c>
    </row>
    <row r="770" spans="1:33" ht="15">
      <c r="A770" s="393"/>
      <c r="B770" s="393"/>
      <c r="C770" s="393"/>
      <c r="D770" s="393"/>
      <c r="E770" s="393"/>
      <c r="F770" s="393"/>
      <c r="G770" s="393"/>
      <c r="H770" s="394"/>
      <c r="I770" s="394"/>
      <c r="J770" s="394"/>
      <c r="K770" s="394"/>
      <c r="L770" s="394"/>
      <c r="M770" s="394"/>
      <c r="N770" s="313">
        <f>IF(IF(I770&lt;'Checklist Parameters'!$H$22,0,($I770-$L770))&lt;0,0,IF(I770&lt;'Checklist Parameters'!$H$22,0,($I770-$L770)))</f>
        <v>0</v>
      </c>
      <c r="O770" s="394"/>
      <c r="P770" s="395"/>
      <c r="Q770" s="316">
        <f t="shared" si="67"/>
        <v>0</v>
      </c>
      <c r="R770" s="87">
        <f t="shared" si="68"/>
        <v>0</v>
      </c>
      <c r="S770" s="87">
        <f>IF('Checklist Parameters'!$H$60&lt;0.2,0.2,'Checklist Parameters'!$H$60)</f>
        <v>0.72</v>
      </c>
      <c r="T770" s="88">
        <f>IF($O770="",IF('Checklist District ID'!$C$43="Y",MAX($R770:$S770)*$I770,SUM($R770:$S770)*$I770),IF(O770&gt;0,Q770*S770))</f>
        <v>0</v>
      </c>
      <c r="U770" s="88">
        <f>IF(Q770&gt;0,((I770-T770)*'Formula Matrix'!$E$39),0)</f>
        <v>0</v>
      </c>
      <c r="V770" s="88">
        <f t="shared" si="69"/>
        <v>0</v>
      </c>
      <c r="W770" s="88">
        <f>IF(V770&gt;0,(V770*'Checklist Parameters'!$H$35),0)</f>
        <v>0</v>
      </c>
      <c r="X770" s="85">
        <f t="shared" si="70"/>
        <v>0</v>
      </c>
      <c r="Y770" s="148">
        <f>IF('Checklist Parameters'!$H$102&lt;&gt;"",(I770/43560)*'Checklist Parameters'!$H$102,"N/A")</f>
        <v>0</v>
      </c>
      <c r="Z770" s="154" t="str">
        <f>IF('Checklist Parameters'!$H$58&lt;&gt;"",((I770*'Checklist Parameters'!$H$58)*'Checklist Parameters'!$H$35)/1000,"N/A")</f>
        <v>N/A</v>
      </c>
      <c r="AA770" s="154">
        <f>IF('Checklist Parameters'!$H$101&lt;&gt;"",IFERROR(I770/'Checklist Parameters'!$H$101,0),"N/A")</f>
        <v>0</v>
      </c>
      <c r="AB770" s="148" t="str">
        <f>IF('Checklist Parameters'!$H$43&lt;&gt;"",(I770*'Checklist Parameters'!$H$43)/1000,"N/A")</f>
        <v>N/A</v>
      </c>
      <c r="AC770" s="85">
        <f>IF('Checklist Parameters'!$H$16="",$X770,IF(AND('Checklist Parameters'!$H$16&lt;$X770,'Checklist Parameters'!$H$16&gt;=3),'Checklist Parameters'!$H$16,IF(AND('Checklist Parameters'!$H$16&lt;$X770,'Checklist Parameters'!$H$16&lt;3),0,$X770)))</f>
        <v>0</v>
      </c>
      <c r="AD770" s="85" t="str">
        <f>IF(AND(I770&lt;'Checklist Parameters'!$H$22,$I770&lt;&gt;0),"Y","")</f>
        <v/>
      </c>
      <c r="AE770" s="85" t="str">
        <f>IF($AD770="Y",0,IF('Checklist Parameters'!$H$25="","&lt;no limit&gt;",ROUNDDOWN((($I770-'Checklist Parameters'!$H$24)/'Checklist Parameters'!$H$25)+1,0)))</f>
        <v>&lt;no limit&gt;</v>
      </c>
      <c r="AF770" s="174">
        <f t="shared" si="71"/>
        <v>0</v>
      </c>
      <c r="AG770" s="85">
        <f t="shared" si="66"/>
        <v>0</v>
      </c>
    </row>
    <row r="771" spans="1:33" ht="15">
      <c r="A771" s="393"/>
      <c r="B771" s="393"/>
      <c r="C771" s="393"/>
      <c r="D771" s="393"/>
      <c r="E771" s="393"/>
      <c r="F771" s="393"/>
      <c r="G771" s="393"/>
      <c r="H771" s="394"/>
      <c r="I771" s="394"/>
      <c r="J771" s="394"/>
      <c r="K771" s="394"/>
      <c r="L771" s="394"/>
      <c r="M771" s="394"/>
      <c r="N771" s="313">
        <f>IF(IF(I771&lt;'Checklist Parameters'!$H$22,0,($I771-$L771))&lt;0,0,IF(I771&lt;'Checklist Parameters'!$H$22,0,($I771-$L771)))</f>
        <v>0</v>
      </c>
      <c r="O771" s="394"/>
      <c r="P771" s="395"/>
      <c r="Q771" s="316">
        <f t="shared" si="67"/>
        <v>0</v>
      </c>
      <c r="R771" s="87">
        <f t="shared" si="68"/>
        <v>0</v>
      </c>
      <c r="S771" s="87">
        <f>IF('Checklist Parameters'!$H$60&lt;0.2,0.2,'Checklist Parameters'!$H$60)</f>
        <v>0.72</v>
      </c>
      <c r="T771" s="88">
        <f>IF($O771="",IF('Checklist District ID'!$C$43="Y",MAX($R771:$S771)*$I771,SUM($R771:$S771)*$I771),IF(O771&gt;0,Q771*S771))</f>
        <v>0</v>
      </c>
      <c r="U771" s="88">
        <f>IF(Q771&gt;0,((I771-T771)*'Formula Matrix'!$E$39),0)</f>
        <v>0</v>
      </c>
      <c r="V771" s="88">
        <f t="shared" si="69"/>
        <v>0</v>
      </c>
      <c r="W771" s="88">
        <f>IF(V771&gt;0,(V771*'Checklist Parameters'!$H$35),0)</f>
        <v>0</v>
      </c>
      <c r="X771" s="85">
        <f t="shared" si="70"/>
        <v>0</v>
      </c>
      <c r="Y771" s="148">
        <f>IF('Checklist Parameters'!$H$102&lt;&gt;"",(I771/43560)*'Checklist Parameters'!$H$102,"N/A")</f>
        <v>0</v>
      </c>
      <c r="Z771" s="154" t="str">
        <f>IF('Checklist Parameters'!$H$58&lt;&gt;"",((I771*'Checklist Parameters'!$H$58)*'Checklist Parameters'!$H$35)/1000,"N/A")</f>
        <v>N/A</v>
      </c>
      <c r="AA771" s="154">
        <f>IF('Checklist Parameters'!$H$101&lt;&gt;"",IFERROR(I771/'Checklist Parameters'!$H$101,0),"N/A")</f>
        <v>0</v>
      </c>
      <c r="AB771" s="148" t="str">
        <f>IF('Checklist Parameters'!$H$43&lt;&gt;"",(I771*'Checklist Parameters'!$H$43)/1000,"N/A")</f>
        <v>N/A</v>
      </c>
      <c r="AC771" s="85">
        <f>IF('Checklist Parameters'!$H$16="",$X771,IF(AND('Checklist Parameters'!$H$16&lt;$X771,'Checklist Parameters'!$H$16&gt;=3),'Checklist Parameters'!$H$16,IF(AND('Checklist Parameters'!$H$16&lt;$X771,'Checklist Parameters'!$H$16&lt;3),0,$X771)))</f>
        <v>0</v>
      </c>
      <c r="AD771" s="85" t="str">
        <f>IF(AND(I771&lt;'Checklist Parameters'!$H$22,$I771&lt;&gt;0),"Y","")</f>
        <v/>
      </c>
      <c r="AE771" s="85" t="str">
        <f>IF($AD771="Y",0,IF('Checklist Parameters'!$H$25="","&lt;no limit&gt;",ROUNDDOWN((($I771-'Checklist Parameters'!$H$24)/'Checklist Parameters'!$H$25)+1,0)))</f>
        <v>&lt;no limit&gt;</v>
      </c>
      <c r="AF771" s="174">
        <f t="shared" si="71"/>
        <v>0</v>
      </c>
      <c r="AG771" s="85">
        <f t="shared" si="66"/>
        <v>0</v>
      </c>
    </row>
    <row r="772" spans="1:33" ht="15">
      <c r="A772" s="393"/>
      <c r="B772" s="393"/>
      <c r="C772" s="393"/>
      <c r="D772" s="393"/>
      <c r="E772" s="393"/>
      <c r="F772" s="393"/>
      <c r="G772" s="393"/>
      <c r="H772" s="394"/>
      <c r="I772" s="394"/>
      <c r="J772" s="394"/>
      <c r="K772" s="394"/>
      <c r="L772" s="394"/>
      <c r="M772" s="394"/>
      <c r="N772" s="313">
        <f>IF(IF(I772&lt;'Checklist Parameters'!$H$22,0,($I772-$L772))&lt;0,0,IF(I772&lt;'Checklist Parameters'!$H$22,0,($I772-$L772)))</f>
        <v>0</v>
      </c>
      <c r="O772" s="394"/>
      <c r="P772" s="395"/>
      <c r="Q772" s="316">
        <f t="shared" si="67"/>
        <v>0</v>
      </c>
      <c r="R772" s="87">
        <f t="shared" si="68"/>
        <v>0</v>
      </c>
      <c r="S772" s="87">
        <f>IF('Checklist Parameters'!$H$60&lt;0.2,0.2,'Checklist Parameters'!$H$60)</f>
        <v>0.72</v>
      </c>
      <c r="T772" s="88">
        <f>IF($O772="",IF('Checklist District ID'!$C$43="Y",MAX($R772:$S772)*$I772,SUM($R772:$S772)*$I772),IF(O772&gt;0,Q772*S772))</f>
        <v>0</v>
      </c>
      <c r="U772" s="88">
        <f>IF(Q772&gt;0,((I772-T772)*'Formula Matrix'!$E$39),0)</f>
        <v>0</v>
      </c>
      <c r="V772" s="88">
        <f t="shared" si="69"/>
        <v>0</v>
      </c>
      <c r="W772" s="88">
        <f>IF(V772&gt;0,(V772*'Checklist Parameters'!$H$35),0)</f>
        <v>0</v>
      </c>
      <c r="X772" s="85">
        <f t="shared" si="70"/>
        <v>0</v>
      </c>
      <c r="Y772" s="148">
        <f>IF('Checklist Parameters'!$H$102&lt;&gt;"",(I772/43560)*'Checklist Parameters'!$H$102,"N/A")</f>
        <v>0</v>
      </c>
      <c r="Z772" s="154" t="str">
        <f>IF('Checklist Parameters'!$H$58&lt;&gt;"",((I772*'Checklist Parameters'!$H$58)*'Checklist Parameters'!$H$35)/1000,"N/A")</f>
        <v>N/A</v>
      </c>
      <c r="AA772" s="154">
        <f>IF('Checklist Parameters'!$H$101&lt;&gt;"",IFERROR(I772/'Checklist Parameters'!$H$101,0),"N/A")</f>
        <v>0</v>
      </c>
      <c r="AB772" s="148" t="str">
        <f>IF('Checklist Parameters'!$H$43&lt;&gt;"",(I772*'Checklist Parameters'!$H$43)/1000,"N/A")</f>
        <v>N/A</v>
      </c>
      <c r="AC772" s="85">
        <f>IF('Checklist Parameters'!$H$16="",$X772,IF(AND('Checklist Parameters'!$H$16&lt;$X772,'Checklist Parameters'!$H$16&gt;=3),'Checklist Parameters'!$H$16,IF(AND('Checklist Parameters'!$H$16&lt;$X772,'Checklist Parameters'!$H$16&lt;3),0,$X772)))</f>
        <v>0</v>
      </c>
      <c r="AD772" s="85" t="str">
        <f>IF(AND(I772&lt;'Checklist Parameters'!$H$22,$I772&lt;&gt;0),"Y","")</f>
        <v/>
      </c>
      <c r="AE772" s="85" t="str">
        <f>IF($AD772="Y",0,IF('Checklist Parameters'!$H$25="","&lt;no limit&gt;",ROUNDDOWN((($I772-'Checklist Parameters'!$H$24)/'Checklist Parameters'!$H$25)+1,0)))</f>
        <v>&lt;no limit&gt;</v>
      </c>
      <c r="AF772" s="174">
        <f t="shared" si="71"/>
        <v>0</v>
      </c>
      <c r="AG772" s="85">
        <f t="shared" si="66"/>
        <v>0</v>
      </c>
    </row>
    <row r="773" spans="1:33" ht="15">
      <c r="A773" s="393"/>
      <c r="B773" s="393"/>
      <c r="C773" s="393"/>
      <c r="D773" s="393"/>
      <c r="E773" s="393"/>
      <c r="F773" s="393"/>
      <c r="G773" s="393"/>
      <c r="H773" s="394"/>
      <c r="I773" s="394"/>
      <c r="J773" s="394"/>
      <c r="K773" s="394"/>
      <c r="L773" s="394"/>
      <c r="M773" s="394"/>
      <c r="N773" s="313">
        <f>IF(IF(I773&lt;'Checklist Parameters'!$H$22,0,($I773-$L773))&lt;0,0,IF(I773&lt;'Checklist Parameters'!$H$22,0,($I773-$L773)))</f>
        <v>0</v>
      </c>
      <c r="O773" s="394"/>
      <c r="P773" s="395"/>
      <c r="Q773" s="316">
        <f t="shared" si="67"/>
        <v>0</v>
      </c>
      <c r="R773" s="87">
        <f t="shared" si="68"/>
        <v>0</v>
      </c>
      <c r="S773" s="87">
        <f>IF('Checklist Parameters'!$H$60&lt;0.2,0.2,'Checklist Parameters'!$H$60)</f>
        <v>0.72</v>
      </c>
      <c r="T773" s="88">
        <f>IF($O773="",IF('Checklist District ID'!$C$43="Y",MAX($R773:$S773)*$I773,SUM($R773:$S773)*$I773),IF(O773&gt;0,Q773*S773))</f>
        <v>0</v>
      </c>
      <c r="U773" s="88">
        <f>IF(Q773&gt;0,((I773-T773)*'Formula Matrix'!$E$39),0)</f>
        <v>0</v>
      </c>
      <c r="V773" s="88">
        <f t="shared" si="69"/>
        <v>0</v>
      </c>
      <c r="W773" s="88">
        <f>IF(V773&gt;0,(V773*'Checklist Parameters'!$H$35),0)</f>
        <v>0</v>
      </c>
      <c r="X773" s="85">
        <f t="shared" si="70"/>
        <v>0</v>
      </c>
      <c r="Y773" s="148">
        <f>IF('Checklist Parameters'!$H$102&lt;&gt;"",(I773/43560)*'Checklist Parameters'!$H$102,"N/A")</f>
        <v>0</v>
      </c>
      <c r="Z773" s="154" t="str">
        <f>IF('Checklist Parameters'!$H$58&lt;&gt;"",((I773*'Checklist Parameters'!$H$58)*'Checklist Parameters'!$H$35)/1000,"N/A")</f>
        <v>N/A</v>
      </c>
      <c r="AA773" s="154">
        <f>IF('Checklist Parameters'!$H$101&lt;&gt;"",IFERROR(I773/'Checklist Parameters'!$H$101,0),"N/A")</f>
        <v>0</v>
      </c>
      <c r="AB773" s="148" t="str">
        <f>IF('Checklist Parameters'!$H$43&lt;&gt;"",(I773*'Checklist Parameters'!$H$43)/1000,"N/A")</f>
        <v>N/A</v>
      </c>
      <c r="AC773" s="85">
        <f>IF('Checklist Parameters'!$H$16="",$X773,IF(AND('Checklist Parameters'!$H$16&lt;$X773,'Checklist Parameters'!$H$16&gt;=3),'Checklist Parameters'!$H$16,IF(AND('Checklist Parameters'!$H$16&lt;$X773,'Checklist Parameters'!$H$16&lt;3),0,$X773)))</f>
        <v>0</v>
      </c>
      <c r="AD773" s="85" t="str">
        <f>IF(AND(I773&lt;'Checklist Parameters'!$H$22,$I773&lt;&gt;0),"Y","")</f>
        <v/>
      </c>
      <c r="AE773" s="85" t="str">
        <f>IF($AD773="Y",0,IF('Checklist Parameters'!$H$25="","&lt;no limit&gt;",ROUNDDOWN((($I773-'Checklist Parameters'!$H$24)/'Checklist Parameters'!$H$25)+1,0)))</f>
        <v>&lt;no limit&gt;</v>
      </c>
      <c r="AF773" s="174">
        <f t="shared" si="71"/>
        <v>0</v>
      </c>
      <c r="AG773" s="85">
        <f t="shared" si="66"/>
        <v>0</v>
      </c>
    </row>
    <row r="774" spans="1:33" ht="15">
      <c r="A774" s="393"/>
      <c r="B774" s="393"/>
      <c r="C774" s="393"/>
      <c r="D774" s="393"/>
      <c r="E774" s="393"/>
      <c r="F774" s="393"/>
      <c r="G774" s="393"/>
      <c r="H774" s="394"/>
      <c r="I774" s="394"/>
      <c r="J774" s="394"/>
      <c r="K774" s="394"/>
      <c r="L774" s="394"/>
      <c r="M774" s="394"/>
      <c r="N774" s="313">
        <f>IF(IF(I774&lt;'Checklist Parameters'!$H$22,0,($I774-$L774))&lt;0,0,IF(I774&lt;'Checklist Parameters'!$H$22,0,($I774-$L774)))</f>
        <v>0</v>
      </c>
      <c r="O774" s="394"/>
      <c r="P774" s="395"/>
      <c r="Q774" s="316">
        <f t="shared" si="67"/>
        <v>0</v>
      </c>
      <c r="R774" s="87">
        <f t="shared" si="68"/>
        <v>0</v>
      </c>
      <c r="S774" s="87">
        <f>IF('Checklist Parameters'!$H$60&lt;0.2,0.2,'Checklist Parameters'!$H$60)</f>
        <v>0.72</v>
      </c>
      <c r="T774" s="88">
        <f>IF($O774="",IF('Checklist District ID'!$C$43="Y",MAX($R774:$S774)*$I774,SUM($R774:$S774)*$I774),IF(O774&gt;0,Q774*S774))</f>
        <v>0</v>
      </c>
      <c r="U774" s="88">
        <f>IF(Q774&gt;0,((I774-T774)*'Formula Matrix'!$E$39),0)</f>
        <v>0</v>
      </c>
      <c r="V774" s="88">
        <f t="shared" si="69"/>
        <v>0</v>
      </c>
      <c r="W774" s="88">
        <f>IF(V774&gt;0,(V774*'Checklist Parameters'!$H$35),0)</f>
        <v>0</v>
      </c>
      <c r="X774" s="85">
        <f t="shared" si="70"/>
        <v>0</v>
      </c>
      <c r="Y774" s="148">
        <f>IF('Checklist Parameters'!$H$102&lt;&gt;"",(I774/43560)*'Checklist Parameters'!$H$102,"N/A")</f>
        <v>0</v>
      </c>
      <c r="Z774" s="154" t="str">
        <f>IF('Checklist Parameters'!$H$58&lt;&gt;"",((I774*'Checklist Parameters'!$H$58)*'Checklist Parameters'!$H$35)/1000,"N/A")</f>
        <v>N/A</v>
      </c>
      <c r="AA774" s="154">
        <f>IF('Checklist Parameters'!$H$101&lt;&gt;"",IFERROR(I774/'Checklist Parameters'!$H$101,0),"N/A")</f>
        <v>0</v>
      </c>
      <c r="AB774" s="148" t="str">
        <f>IF('Checklist Parameters'!$H$43&lt;&gt;"",(I774*'Checklist Parameters'!$H$43)/1000,"N/A")</f>
        <v>N/A</v>
      </c>
      <c r="AC774" s="85">
        <f>IF('Checklist Parameters'!$H$16="",$X774,IF(AND('Checklist Parameters'!$H$16&lt;$X774,'Checklist Parameters'!$H$16&gt;=3),'Checklist Parameters'!$H$16,IF(AND('Checklist Parameters'!$H$16&lt;$X774,'Checklist Parameters'!$H$16&lt;3),0,$X774)))</f>
        <v>0</v>
      </c>
      <c r="AD774" s="85" t="str">
        <f>IF(AND(I774&lt;'Checklist Parameters'!$H$22,$I774&lt;&gt;0),"Y","")</f>
        <v/>
      </c>
      <c r="AE774" s="85" t="str">
        <f>IF($AD774="Y",0,IF('Checklist Parameters'!$H$25="","&lt;no limit&gt;",ROUNDDOWN((($I774-'Checklist Parameters'!$H$24)/'Checklist Parameters'!$H$25)+1,0)))</f>
        <v>&lt;no limit&gt;</v>
      </c>
      <c r="AF774" s="174">
        <f t="shared" si="71"/>
        <v>0</v>
      </c>
      <c r="AG774" s="85">
        <f t="shared" si="66"/>
        <v>0</v>
      </c>
    </row>
    <row r="775" spans="1:33" ht="15">
      <c r="A775" s="393"/>
      <c r="B775" s="393"/>
      <c r="C775" s="393"/>
      <c r="D775" s="393"/>
      <c r="E775" s="393"/>
      <c r="F775" s="393"/>
      <c r="G775" s="393"/>
      <c r="H775" s="394"/>
      <c r="I775" s="394"/>
      <c r="J775" s="394"/>
      <c r="K775" s="394"/>
      <c r="L775" s="394"/>
      <c r="M775" s="394"/>
      <c r="N775" s="313">
        <f>IF(IF(I775&lt;'Checklist Parameters'!$H$22,0,($I775-$L775))&lt;0,0,IF(I775&lt;'Checklist Parameters'!$H$22,0,($I775-$L775)))</f>
        <v>0</v>
      </c>
      <c r="O775" s="394"/>
      <c r="P775" s="395"/>
      <c r="Q775" s="316">
        <f t="shared" si="67"/>
        <v>0</v>
      </c>
      <c r="R775" s="87">
        <f t="shared" si="68"/>
        <v>0</v>
      </c>
      <c r="S775" s="87">
        <f>IF('Checklist Parameters'!$H$60&lt;0.2,0.2,'Checklist Parameters'!$H$60)</f>
        <v>0.72</v>
      </c>
      <c r="T775" s="88">
        <f>IF($O775="",IF('Checklist District ID'!$C$43="Y",MAX($R775:$S775)*$I775,SUM($R775:$S775)*$I775),IF(O775&gt;0,Q775*S775))</f>
        <v>0</v>
      </c>
      <c r="U775" s="88">
        <f>IF(Q775&gt;0,((I775-T775)*'Formula Matrix'!$E$39),0)</f>
        <v>0</v>
      </c>
      <c r="V775" s="88">
        <f t="shared" si="69"/>
        <v>0</v>
      </c>
      <c r="W775" s="88">
        <f>IF(V775&gt;0,(V775*'Checklist Parameters'!$H$35),0)</f>
        <v>0</v>
      </c>
      <c r="X775" s="85">
        <f t="shared" si="70"/>
        <v>0</v>
      </c>
      <c r="Y775" s="148">
        <f>IF('Checklist Parameters'!$H$102&lt;&gt;"",(I775/43560)*'Checklist Parameters'!$H$102,"N/A")</f>
        <v>0</v>
      </c>
      <c r="Z775" s="154" t="str">
        <f>IF('Checklist Parameters'!$H$58&lt;&gt;"",((I775*'Checklist Parameters'!$H$58)*'Checklist Parameters'!$H$35)/1000,"N/A")</f>
        <v>N/A</v>
      </c>
      <c r="AA775" s="154">
        <f>IF('Checklist Parameters'!$H$101&lt;&gt;"",IFERROR(I775/'Checklist Parameters'!$H$101,0),"N/A")</f>
        <v>0</v>
      </c>
      <c r="AB775" s="148" t="str">
        <f>IF('Checklist Parameters'!$H$43&lt;&gt;"",(I775*'Checklist Parameters'!$H$43)/1000,"N/A")</f>
        <v>N/A</v>
      </c>
      <c r="AC775" s="85">
        <f>IF('Checklist Parameters'!$H$16="",$X775,IF(AND('Checklist Parameters'!$H$16&lt;$X775,'Checklist Parameters'!$H$16&gt;=3),'Checklist Parameters'!$H$16,IF(AND('Checklist Parameters'!$H$16&lt;$X775,'Checklist Parameters'!$H$16&lt;3),0,$X775)))</f>
        <v>0</v>
      </c>
      <c r="AD775" s="85" t="str">
        <f>IF(AND(I775&lt;'Checklist Parameters'!$H$22,$I775&lt;&gt;0),"Y","")</f>
        <v/>
      </c>
      <c r="AE775" s="85" t="str">
        <f>IF($AD775="Y",0,IF('Checklist Parameters'!$H$25="","&lt;no limit&gt;",ROUNDDOWN((($I775-'Checklist Parameters'!$H$24)/'Checklist Parameters'!$H$25)+1,0)))</f>
        <v>&lt;no limit&gt;</v>
      </c>
      <c r="AF775" s="174">
        <f t="shared" si="71"/>
        <v>0</v>
      </c>
      <c r="AG775" s="85">
        <f t="shared" si="66"/>
        <v>0</v>
      </c>
    </row>
    <row r="776" spans="1:33" ht="15">
      <c r="A776" s="393"/>
      <c r="B776" s="393"/>
      <c r="C776" s="393"/>
      <c r="D776" s="393"/>
      <c r="E776" s="393"/>
      <c r="F776" s="393"/>
      <c r="G776" s="393"/>
      <c r="H776" s="394"/>
      <c r="I776" s="394"/>
      <c r="J776" s="394"/>
      <c r="K776" s="394"/>
      <c r="L776" s="394"/>
      <c r="M776" s="394"/>
      <c r="N776" s="313">
        <f>IF(IF(I776&lt;'Checklist Parameters'!$H$22,0,($I776-$L776))&lt;0,0,IF(I776&lt;'Checklist Parameters'!$H$22,0,($I776-$L776)))</f>
        <v>0</v>
      </c>
      <c r="O776" s="394"/>
      <c r="P776" s="395"/>
      <c r="Q776" s="316">
        <f t="shared" si="67"/>
        <v>0</v>
      </c>
      <c r="R776" s="87">
        <f t="shared" si="68"/>
        <v>0</v>
      </c>
      <c r="S776" s="87">
        <f>IF('Checklist Parameters'!$H$60&lt;0.2,0.2,'Checklist Parameters'!$H$60)</f>
        <v>0.72</v>
      </c>
      <c r="T776" s="88">
        <f>IF($O776="",IF('Checklist District ID'!$C$43="Y",MAX($R776:$S776)*$I776,SUM($R776:$S776)*$I776),IF(O776&gt;0,Q776*S776))</f>
        <v>0</v>
      </c>
      <c r="U776" s="88">
        <f>IF(Q776&gt;0,((I776-T776)*'Formula Matrix'!$E$39),0)</f>
        <v>0</v>
      </c>
      <c r="V776" s="88">
        <f t="shared" si="69"/>
        <v>0</v>
      </c>
      <c r="W776" s="88">
        <f>IF(V776&gt;0,(V776*'Checklist Parameters'!$H$35),0)</f>
        <v>0</v>
      </c>
      <c r="X776" s="85">
        <f t="shared" si="70"/>
        <v>0</v>
      </c>
      <c r="Y776" s="148">
        <f>IF('Checklist Parameters'!$H$102&lt;&gt;"",(I776/43560)*'Checklist Parameters'!$H$102,"N/A")</f>
        <v>0</v>
      </c>
      <c r="Z776" s="154" t="str">
        <f>IF('Checklist Parameters'!$H$58&lt;&gt;"",((I776*'Checklist Parameters'!$H$58)*'Checklist Parameters'!$H$35)/1000,"N/A")</f>
        <v>N/A</v>
      </c>
      <c r="AA776" s="154">
        <f>IF('Checklist Parameters'!$H$101&lt;&gt;"",IFERROR(I776/'Checklist Parameters'!$H$101,0),"N/A")</f>
        <v>0</v>
      </c>
      <c r="AB776" s="148" t="str">
        <f>IF('Checklist Parameters'!$H$43&lt;&gt;"",(I776*'Checklist Parameters'!$H$43)/1000,"N/A")</f>
        <v>N/A</v>
      </c>
      <c r="AC776" s="85">
        <f>IF('Checklist Parameters'!$H$16="",$X776,IF(AND('Checklist Parameters'!$H$16&lt;$X776,'Checklist Parameters'!$H$16&gt;=3),'Checklist Parameters'!$H$16,IF(AND('Checklist Parameters'!$H$16&lt;$X776,'Checklist Parameters'!$H$16&lt;3),0,$X776)))</f>
        <v>0</v>
      </c>
      <c r="AD776" s="85" t="str">
        <f>IF(AND(I776&lt;'Checklist Parameters'!$H$22,$I776&lt;&gt;0),"Y","")</f>
        <v/>
      </c>
      <c r="AE776" s="85" t="str">
        <f>IF($AD776="Y",0,IF('Checklist Parameters'!$H$25="","&lt;no limit&gt;",ROUNDDOWN((($I776-'Checklist Parameters'!$H$24)/'Checklist Parameters'!$H$25)+1,0)))</f>
        <v>&lt;no limit&gt;</v>
      </c>
      <c r="AF776" s="174">
        <f t="shared" si="71"/>
        <v>0</v>
      </c>
      <c r="AG776" s="85">
        <f t="shared" si="66"/>
        <v>0</v>
      </c>
    </row>
    <row r="777" spans="1:33" ht="15">
      <c r="A777" s="393"/>
      <c r="B777" s="393"/>
      <c r="C777" s="393"/>
      <c r="D777" s="393"/>
      <c r="E777" s="393"/>
      <c r="F777" s="393"/>
      <c r="G777" s="393"/>
      <c r="H777" s="394"/>
      <c r="I777" s="394"/>
      <c r="J777" s="394"/>
      <c r="K777" s="394"/>
      <c r="L777" s="394"/>
      <c r="M777" s="394"/>
      <c r="N777" s="313">
        <f>IF(IF(I777&lt;'Checklist Parameters'!$H$22,0,($I777-$L777))&lt;0,0,IF(I777&lt;'Checklist Parameters'!$H$22,0,($I777-$L777)))</f>
        <v>0</v>
      </c>
      <c r="O777" s="394"/>
      <c r="P777" s="395"/>
      <c r="Q777" s="316">
        <f t="shared" si="67"/>
        <v>0</v>
      </c>
      <c r="R777" s="87">
        <f t="shared" si="68"/>
        <v>0</v>
      </c>
      <c r="S777" s="87">
        <f>IF('Checklist Parameters'!$H$60&lt;0.2,0.2,'Checklist Parameters'!$H$60)</f>
        <v>0.72</v>
      </c>
      <c r="T777" s="88">
        <f>IF($O777="",IF('Checklist District ID'!$C$43="Y",MAX($R777:$S777)*$I777,SUM($R777:$S777)*$I777),IF(O777&gt;0,Q777*S777))</f>
        <v>0</v>
      </c>
      <c r="U777" s="88">
        <f>IF(Q777&gt;0,((I777-T777)*'Formula Matrix'!$E$39),0)</f>
        <v>0</v>
      </c>
      <c r="V777" s="88">
        <f t="shared" si="69"/>
        <v>0</v>
      </c>
      <c r="W777" s="88">
        <f>IF(V777&gt;0,(V777*'Checklist Parameters'!$H$35),0)</f>
        <v>0</v>
      </c>
      <c r="X777" s="85">
        <f t="shared" si="70"/>
        <v>0</v>
      </c>
      <c r="Y777" s="148">
        <f>IF('Checklist Parameters'!$H$102&lt;&gt;"",(I777/43560)*'Checklist Parameters'!$H$102,"N/A")</f>
        <v>0</v>
      </c>
      <c r="Z777" s="154" t="str">
        <f>IF('Checklist Parameters'!$H$58&lt;&gt;"",((I777*'Checklist Parameters'!$H$58)*'Checklist Parameters'!$H$35)/1000,"N/A")</f>
        <v>N/A</v>
      </c>
      <c r="AA777" s="154">
        <f>IF('Checklist Parameters'!$H$101&lt;&gt;"",IFERROR(I777/'Checklist Parameters'!$H$101,0),"N/A")</f>
        <v>0</v>
      </c>
      <c r="AB777" s="148" t="str">
        <f>IF('Checklist Parameters'!$H$43&lt;&gt;"",(I777*'Checklist Parameters'!$H$43)/1000,"N/A")</f>
        <v>N/A</v>
      </c>
      <c r="AC777" s="85">
        <f>IF('Checklist Parameters'!$H$16="",$X777,IF(AND('Checklist Parameters'!$H$16&lt;$X777,'Checklist Parameters'!$H$16&gt;=3),'Checklist Parameters'!$H$16,IF(AND('Checklist Parameters'!$H$16&lt;$X777,'Checklist Parameters'!$H$16&lt;3),0,$X777)))</f>
        <v>0</v>
      </c>
      <c r="AD777" s="85" t="str">
        <f>IF(AND(I777&lt;'Checklist Parameters'!$H$22,$I777&lt;&gt;0),"Y","")</f>
        <v/>
      </c>
      <c r="AE777" s="85" t="str">
        <f>IF($AD777="Y",0,IF('Checklist Parameters'!$H$25="","&lt;no limit&gt;",ROUNDDOWN((($I777-'Checklist Parameters'!$H$24)/'Checklist Parameters'!$H$25)+1,0)))</f>
        <v>&lt;no limit&gt;</v>
      </c>
      <c r="AF777" s="174">
        <f t="shared" si="71"/>
        <v>0</v>
      </c>
      <c r="AG777" s="85">
        <f t="shared" si="66"/>
        <v>0</v>
      </c>
    </row>
    <row r="778" spans="1:33" ht="15">
      <c r="A778" s="393"/>
      <c r="B778" s="393"/>
      <c r="C778" s="393"/>
      <c r="D778" s="393"/>
      <c r="E778" s="393"/>
      <c r="F778" s="393"/>
      <c r="G778" s="393"/>
      <c r="H778" s="394"/>
      <c r="I778" s="394"/>
      <c r="J778" s="394"/>
      <c r="K778" s="394"/>
      <c r="L778" s="394"/>
      <c r="M778" s="394"/>
      <c r="N778" s="313">
        <f>IF(IF(I778&lt;'Checklist Parameters'!$H$22,0,($I778-$L778))&lt;0,0,IF(I778&lt;'Checklist Parameters'!$H$22,0,($I778-$L778)))</f>
        <v>0</v>
      </c>
      <c r="O778" s="394"/>
      <c r="P778" s="395"/>
      <c r="Q778" s="316">
        <f t="shared" si="67"/>
        <v>0</v>
      </c>
      <c r="R778" s="87">
        <f t="shared" si="68"/>
        <v>0</v>
      </c>
      <c r="S778" s="87">
        <f>IF('Checklist Parameters'!$H$60&lt;0.2,0.2,'Checklist Parameters'!$H$60)</f>
        <v>0.72</v>
      </c>
      <c r="T778" s="88">
        <f>IF($O778="",IF('Checklist District ID'!$C$43="Y",MAX($R778:$S778)*$I778,SUM($R778:$S778)*$I778),IF(O778&gt;0,Q778*S778))</f>
        <v>0</v>
      </c>
      <c r="U778" s="88">
        <f>IF(Q778&gt;0,((I778-T778)*'Formula Matrix'!$E$39),0)</f>
        <v>0</v>
      </c>
      <c r="V778" s="88">
        <f t="shared" si="69"/>
        <v>0</v>
      </c>
      <c r="W778" s="88">
        <f>IF(V778&gt;0,(V778*'Checklist Parameters'!$H$35),0)</f>
        <v>0</v>
      </c>
      <c r="X778" s="85">
        <f t="shared" si="70"/>
        <v>0</v>
      </c>
      <c r="Y778" s="148">
        <f>IF('Checklist Parameters'!$H$102&lt;&gt;"",(I778/43560)*'Checklist Parameters'!$H$102,"N/A")</f>
        <v>0</v>
      </c>
      <c r="Z778" s="154" t="str">
        <f>IF('Checklist Parameters'!$H$58&lt;&gt;"",((I778*'Checklist Parameters'!$H$58)*'Checklist Parameters'!$H$35)/1000,"N/A")</f>
        <v>N/A</v>
      </c>
      <c r="AA778" s="154">
        <f>IF('Checklist Parameters'!$H$101&lt;&gt;"",IFERROR(I778/'Checklist Parameters'!$H$101,0),"N/A")</f>
        <v>0</v>
      </c>
      <c r="AB778" s="148" t="str">
        <f>IF('Checklist Parameters'!$H$43&lt;&gt;"",(I778*'Checklist Parameters'!$H$43)/1000,"N/A")</f>
        <v>N/A</v>
      </c>
      <c r="AC778" s="85">
        <f>IF('Checklist Parameters'!$H$16="",$X778,IF(AND('Checklist Parameters'!$H$16&lt;$X778,'Checklist Parameters'!$H$16&gt;=3),'Checklist Parameters'!$H$16,IF(AND('Checklist Parameters'!$H$16&lt;$X778,'Checklist Parameters'!$H$16&lt;3),0,$X778)))</f>
        <v>0</v>
      </c>
      <c r="AD778" s="85" t="str">
        <f>IF(AND(I778&lt;'Checklist Parameters'!$H$22,$I778&lt;&gt;0),"Y","")</f>
        <v/>
      </c>
      <c r="AE778" s="85" t="str">
        <f>IF($AD778="Y",0,IF('Checklist Parameters'!$H$25="","&lt;no limit&gt;",ROUNDDOWN((($I778-'Checklist Parameters'!$H$24)/'Checklist Parameters'!$H$25)+1,0)))</f>
        <v>&lt;no limit&gt;</v>
      </c>
      <c r="AF778" s="174">
        <f t="shared" si="71"/>
        <v>0</v>
      </c>
      <c r="AG778" s="85">
        <f t="shared" si="66"/>
        <v>0</v>
      </c>
    </row>
    <row r="779" spans="1:33" ht="15">
      <c r="A779" s="393"/>
      <c r="B779" s="393"/>
      <c r="C779" s="393"/>
      <c r="D779" s="393"/>
      <c r="E779" s="393"/>
      <c r="F779" s="393"/>
      <c r="G779" s="393"/>
      <c r="H779" s="394"/>
      <c r="I779" s="394"/>
      <c r="J779" s="394"/>
      <c r="K779" s="394"/>
      <c r="L779" s="394"/>
      <c r="M779" s="394"/>
      <c r="N779" s="313">
        <f>IF(IF(I779&lt;'Checklist Parameters'!$H$22,0,($I779-$L779))&lt;0,0,IF(I779&lt;'Checklist Parameters'!$H$22,0,($I779-$L779)))</f>
        <v>0</v>
      </c>
      <c r="O779" s="394"/>
      <c r="P779" s="395"/>
      <c r="Q779" s="316">
        <f t="shared" si="67"/>
        <v>0</v>
      </c>
      <c r="R779" s="87">
        <f t="shared" si="68"/>
        <v>0</v>
      </c>
      <c r="S779" s="87">
        <f>IF('Checklist Parameters'!$H$60&lt;0.2,0.2,'Checklist Parameters'!$H$60)</f>
        <v>0.72</v>
      </c>
      <c r="T779" s="88">
        <f>IF($O779="",IF('Checklist District ID'!$C$43="Y",MAX($R779:$S779)*$I779,SUM($R779:$S779)*$I779),IF(O779&gt;0,Q779*S779))</f>
        <v>0</v>
      </c>
      <c r="U779" s="88">
        <f>IF(Q779&gt;0,((I779-T779)*'Formula Matrix'!$E$39),0)</f>
        <v>0</v>
      </c>
      <c r="V779" s="88">
        <f t="shared" si="69"/>
        <v>0</v>
      </c>
      <c r="W779" s="88">
        <f>IF(V779&gt;0,(V779*'Checklist Parameters'!$H$35),0)</f>
        <v>0</v>
      </c>
      <c r="X779" s="85">
        <f t="shared" si="70"/>
        <v>0</v>
      </c>
      <c r="Y779" s="148">
        <f>IF('Checklist Parameters'!$H$102&lt;&gt;"",(I779/43560)*'Checklist Parameters'!$H$102,"N/A")</f>
        <v>0</v>
      </c>
      <c r="Z779" s="154" t="str">
        <f>IF('Checklist Parameters'!$H$58&lt;&gt;"",((I779*'Checklist Parameters'!$H$58)*'Checklist Parameters'!$H$35)/1000,"N/A")</f>
        <v>N/A</v>
      </c>
      <c r="AA779" s="154">
        <f>IF('Checklist Parameters'!$H$101&lt;&gt;"",IFERROR(I779/'Checklist Parameters'!$H$101,0),"N/A")</f>
        <v>0</v>
      </c>
      <c r="AB779" s="148" t="str">
        <f>IF('Checklist Parameters'!$H$43&lt;&gt;"",(I779*'Checklist Parameters'!$H$43)/1000,"N/A")</f>
        <v>N/A</v>
      </c>
      <c r="AC779" s="85">
        <f>IF('Checklist Parameters'!$H$16="",$X779,IF(AND('Checklist Parameters'!$H$16&lt;$X779,'Checklist Parameters'!$H$16&gt;=3),'Checklist Parameters'!$H$16,IF(AND('Checklist Parameters'!$H$16&lt;$X779,'Checklist Parameters'!$H$16&lt;3),0,$X779)))</f>
        <v>0</v>
      </c>
      <c r="AD779" s="85" t="str">
        <f>IF(AND(I779&lt;'Checklist Parameters'!$H$22,$I779&lt;&gt;0),"Y","")</f>
        <v/>
      </c>
      <c r="AE779" s="85" t="str">
        <f>IF($AD779="Y",0,IF('Checklist Parameters'!$H$25="","&lt;no limit&gt;",ROUNDDOWN((($I779-'Checklist Parameters'!$H$24)/'Checklist Parameters'!$H$25)+1,0)))</f>
        <v>&lt;no limit&gt;</v>
      </c>
      <c r="AF779" s="174">
        <f t="shared" si="71"/>
        <v>0</v>
      </c>
      <c r="AG779" s="85">
        <f t="shared" si="66"/>
        <v>0</v>
      </c>
    </row>
    <row r="780" spans="1:33" ht="15">
      <c r="A780" s="393"/>
      <c r="B780" s="393"/>
      <c r="C780" s="393"/>
      <c r="D780" s="393"/>
      <c r="E780" s="393"/>
      <c r="F780" s="393"/>
      <c r="G780" s="393"/>
      <c r="H780" s="394"/>
      <c r="I780" s="394"/>
      <c r="J780" s="394"/>
      <c r="K780" s="394"/>
      <c r="L780" s="394"/>
      <c r="M780" s="394"/>
      <c r="N780" s="313">
        <f>IF(IF(I780&lt;'Checklist Parameters'!$H$22,0,($I780-$L780))&lt;0,0,IF(I780&lt;'Checklist Parameters'!$H$22,0,($I780-$L780)))</f>
        <v>0</v>
      </c>
      <c r="O780" s="394"/>
      <c r="P780" s="395"/>
      <c r="Q780" s="316">
        <f t="shared" si="67"/>
        <v>0</v>
      </c>
      <c r="R780" s="87">
        <f t="shared" si="68"/>
        <v>0</v>
      </c>
      <c r="S780" s="87">
        <f>IF('Checklist Parameters'!$H$60&lt;0.2,0.2,'Checklist Parameters'!$H$60)</f>
        <v>0.72</v>
      </c>
      <c r="T780" s="88">
        <f>IF($O780="",IF('Checklist District ID'!$C$43="Y",MAX($R780:$S780)*$I780,SUM($R780:$S780)*$I780),IF(O780&gt;0,Q780*S780))</f>
        <v>0</v>
      </c>
      <c r="U780" s="88">
        <f>IF(Q780&gt;0,((I780-T780)*'Formula Matrix'!$E$39),0)</f>
        <v>0</v>
      </c>
      <c r="V780" s="88">
        <f t="shared" si="69"/>
        <v>0</v>
      </c>
      <c r="W780" s="88">
        <f>IF(V780&gt;0,(V780*'Checklist Parameters'!$H$35),0)</f>
        <v>0</v>
      </c>
      <c r="X780" s="85">
        <f t="shared" si="70"/>
        <v>0</v>
      </c>
      <c r="Y780" s="148">
        <f>IF('Checklist Parameters'!$H$102&lt;&gt;"",(I780/43560)*'Checklist Parameters'!$H$102,"N/A")</f>
        <v>0</v>
      </c>
      <c r="Z780" s="154" t="str">
        <f>IF('Checklist Parameters'!$H$58&lt;&gt;"",((I780*'Checklist Parameters'!$H$58)*'Checklist Parameters'!$H$35)/1000,"N/A")</f>
        <v>N/A</v>
      </c>
      <c r="AA780" s="154">
        <f>IF('Checklist Parameters'!$H$101&lt;&gt;"",IFERROR(I780/'Checklist Parameters'!$H$101,0),"N/A")</f>
        <v>0</v>
      </c>
      <c r="AB780" s="148" t="str">
        <f>IF('Checklist Parameters'!$H$43&lt;&gt;"",(I780*'Checklist Parameters'!$H$43)/1000,"N/A")</f>
        <v>N/A</v>
      </c>
      <c r="AC780" s="85">
        <f>IF('Checklist Parameters'!$H$16="",$X780,IF(AND('Checklist Parameters'!$H$16&lt;$X780,'Checklist Parameters'!$H$16&gt;=3),'Checklist Parameters'!$H$16,IF(AND('Checklist Parameters'!$H$16&lt;$X780,'Checklist Parameters'!$H$16&lt;3),0,$X780)))</f>
        <v>0</v>
      </c>
      <c r="AD780" s="85" t="str">
        <f>IF(AND(I780&lt;'Checklist Parameters'!$H$22,$I780&lt;&gt;0),"Y","")</f>
        <v/>
      </c>
      <c r="AE780" s="85" t="str">
        <f>IF($AD780="Y",0,IF('Checklist Parameters'!$H$25="","&lt;no limit&gt;",ROUNDDOWN((($I780-'Checklist Parameters'!$H$24)/'Checklist Parameters'!$H$25)+1,0)))</f>
        <v>&lt;no limit&gt;</v>
      </c>
      <c r="AF780" s="174">
        <f t="shared" si="71"/>
        <v>0</v>
      </c>
      <c r="AG780" s="85">
        <f t="shared" si="66"/>
        <v>0</v>
      </c>
    </row>
    <row r="781" spans="1:33" ht="15">
      <c r="A781" s="393"/>
      <c r="B781" s="393"/>
      <c r="C781" s="393"/>
      <c r="D781" s="393"/>
      <c r="E781" s="393"/>
      <c r="F781" s="393"/>
      <c r="G781" s="393"/>
      <c r="H781" s="394"/>
      <c r="I781" s="394"/>
      <c r="J781" s="394"/>
      <c r="K781" s="394"/>
      <c r="L781" s="394"/>
      <c r="M781" s="394"/>
      <c r="N781" s="313">
        <f>IF(IF(I781&lt;'Checklist Parameters'!$H$22,0,($I781-$L781))&lt;0,0,IF(I781&lt;'Checklist Parameters'!$H$22,0,($I781-$L781)))</f>
        <v>0</v>
      </c>
      <c r="O781" s="394"/>
      <c r="P781" s="395"/>
      <c r="Q781" s="316">
        <f t="shared" si="67"/>
        <v>0</v>
      </c>
      <c r="R781" s="87">
        <f t="shared" si="68"/>
        <v>0</v>
      </c>
      <c r="S781" s="87">
        <f>IF('Checklist Parameters'!$H$60&lt;0.2,0.2,'Checklist Parameters'!$H$60)</f>
        <v>0.72</v>
      </c>
      <c r="T781" s="88">
        <f>IF($O781="",IF('Checklist District ID'!$C$43="Y",MAX($R781:$S781)*$I781,SUM($R781:$S781)*$I781),IF(O781&gt;0,Q781*S781))</f>
        <v>0</v>
      </c>
      <c r="U781" s="88">
        <f>IF(Q781&gt;0,((I781-T781)*'Formula Matrix'!$E$39),0)</f>
        <v>0</v>
      </c>
      <c r="V781" s="88">
        <f t="shared" si="69"/>
        <v>0</v>
      </c>
      <c r="W781" s="88">
        <f>IF(V781&gt;0,(V781*'Checklist Parameters'!$H$35),0)</f>
        <v>0</v>
      </c>
      <c r="X781" s="85">
        <f t="shared" si="70"/>
        <v>0</v>
      </c>
      <c r="Y781" s="148">
        <f>IF('Checklist Parameters'!$H$102&lt;&gt;"",(I781/43560)*'Checklist Parameters'!$H$102,"N/A")</f>
        <v>0</v>
      </c>
      <c r="Z781" s="154" t="str">
        <f>IF('Checklist Parameters'!$H$58&lt;&gt;"",((I781*'Checklist Parameters'!$H$58)*'Checklist Parameters'!$H$35)/1000,"N/A")</f>
        <v>N/A</v>
      </c>
      <c r="AA781" s="154">
        <f>IF('Checklist Parameters'!$H$101&lt;&gt;"",IFERROR(I781/'Checklist Parameters'!$H$101,0),"N/A")</f>
        <v>0</v>
      </c>
      <c r="AB781" s="148" t="str">
        <f>IF('Checklist Parameters'!$H$43&lt;&gt;"",(I781*'Checklist Parameters'!$H$43)/1000,"N/A")</f>
        <v>N/A</v>
      </c>
      <c r="AC781" s="85">
        <f>IF('Checklist Parameters'!$H$16="",$X781,IF(AND('Checklist Parameters'!$H$16&lt;$X781,'Checklist Parameters'!$H$16&gt;=3),'Checklist Parameters'!$H$16,IF(AND('Checklist Parameters'!$H$16&lt;$X781,'Checklist Parameters'!$H$16&lt;3),0,$X781)))</f>
        <v>0</v>
      </c>
      <c r="AD781" s="85" t="str">
        <f>IF(AND(I781&lt;'Checklist Parameters'!$H$22,$I781&lt;&gt;0),"Y","")</f>
        <v/>
      </c>
      <c r="AE781" s="85" t="str">
        <f>IF($AD781="Y",0,IF('Checklist Parameters'!$H$25="","&lt;no limit&gt;",ROUNDDOWN((($I781-'Checklist Parameters'!$H$24)/'Checklist Parameters'!$H$25)+1,0)))</f>
        <v>&lt;no limit&gt;</v>
      </c>
      <c r="AF781" s="174">
        <f t="shared" si="71"/>
        <v>0</v>
      </c>
      <c r="AG781" s="85">
        <f t="shared" si="66"/>
        <v>0</v>
      </c>
    </row>
    <row r="782" spans="1:33" ht="15">
      <c r="A782" s="393"/>
      <c r="B782" s="393"/>
      <c r="C782" s="393"/>
      <c r="D782" s="393"/>
      <c r="E782" s="393"/>
      <c r="F782" s="393"/>
      <c r="G782" s="393"/>
      <c r="H782" s="394"/>
      <c r="I782" s="394"/>
      <c r="J782" s="394"/>
      <c r="K782" s="394"/>
      <c r="L782" s="394"/>
      <c r="M782" s="394"/>
      <c r="N782" s="313">
        <f>IF(IF(I782&lt;'Checklist Parameters'!$H$22,0,($I782-$L782))&lt;0,0,IF(I782&lt;'Checklist Parameters'!$H$22,0,($I782-$L782)))</f>
        <v>0</v>
      </c>
      <c r="O782" s="394"/>
      <c r="P782" s="395"/>
      <c r="Q782" s="316">
        <f t="shared" si="67"/>
        <v>0</v>
      </c>
      <c r="R782" s="87">
        <f t="shared" si="68"/>
        <v>0</v>
      </c>
      <c r="S782" s="87">
        <f>IF('Checklist Parameters'!$H$60&lt;0.2,0.2,'Checklist Parameters'!$H$60)</f>
        <v>0.72</v>
      </c>
      <c r="T782" s="88">
        <f>IF($O782="",IF('Checklist District ID'!$C$43="Y",MAX($R782:$S782)*$I782,SUM($R782:$S782)*$I782),IF(O782&gt;0,Q782*S782))</f>
        <v>0</v>
      </c>
      <c r="U782" s="88">
        <f>IF(Q782&gt;0,((I782-T782)*'Formula Matrix'!$E$39),0)</f>
        <v>0</v>
      </c>
      <c r="V782" s="88">
        <f t="shared" si="69"/>
        <v>0</v>
      </c>
      <c r="W782" s="88">
        <f>IF(V782&gt;0,(V782*'Checklist Parameters'!$H$35),0)</f>
        <v>0</v>
      </c>
      <c r="X782" s="85">
        <f t="shared" si="70"/>
        <v>0</v>
      </c>
      <c r="Y782" s="148">
        <f>IF('Checklist Parameters'!$H$102&lt;&gt;"",(I782/43560)*'Checklist Parameters'!$H$102,"N/A")</f>
        <v>0</v>
      </c>
      <c r="Z782" s="154" t="str">
        <f>IF('Checklist Parameters'!$H$58&lt;&gt;"",((I782*'Checklist Parameters'!$H$58)*'Checklist Parameters'!$H$35)/1000,"N/A")</f>
        <v>N/A</v>
      </c>
      <c r="AA782" s="154">
        <f>IF('Checklist Parameters'!$H$101&lt;&gt;"",IFERROR(I782/'Checklist Parameters'!$H$101,0),"N/A")</f>
        <v>0</v>
      </c>
      <c r="AB782" s="148" t="str">
        <f>IF('Checklist Parameters'!$H$43&lt;&gt;"",(I782*'Checklist Parameters'!$H$43)/1000,"N/A")</f>
        <v>N/A</v>
      </c>
      <c r="AC782" s="85">
        <f>IF('Checklist Parameters'!$H$16="",$X782,IF(AND('Checklist Parameters'!$H$16&lt;$X782,'Checklist Parameters'!$H$16&gt;=3),'Checklist Parameters'!$H$16,IF(AND('Checklist Parameters'!$H$16&lt;$X782,'Checklist Parameters'!$H$16&lt;3),0,$X782)))</f>
        <v>0</v>
      </c>
      <c r="AD782" s="85" t="str">
        <f>IF(AND(I782&lt;'Checklist Parameters'!$H$22,$I782&lt;&gt;0),"Y","")</f>
        <v/>
      </c>
      <c r="AE782" s="85" t="str">
        <f>IF($AD782="Y",0,IF('Checklist Parameters'!$H$25="","&lt;no limit&gt;",ROUNDDOWN((($I782-'Checklist Parameters'!$H$24)/'Checklist Parameters'!$H$25)+1,0)))</f>
        <v>&lt;no limit&gt;</v>
      </c>
      <c r="AF782" s="174">
        <f t="shared" si="71"/>
        <v>0</v>
      </c>
      <c r="AG782" s="85">
        <f t="shared" si="66"/>
        <v>0</v>
      </c>
    </row>
    <row r="783" spans="1:33" ht="15">
      <c r="A783" s="393"/>
      <c r="B783" s="393"/>
      <c r="C783" s="393"/>
      <c r="D783" s="393"/>
      <c r="E783" s="393"/>
      <c r="F783" s="393"/>
      <c r="G783" s="393"/>
      <c r="H783" s="394"/>
      <c r="I783" s="394"/>
      <c r="J783" s="394"/>
      <c r="K783" s="394"/>
      <c r="L783" s="394"/>
      <c r="M783" s="394"/>
      <c r="N783" s="313">
        <f>IF(IF(I783&lt;'Checklist Parameters'!$H$22,0,($I783-$L783))&lt;0,0,IF(I783&lt;'Checklist Parameters'!$H$22,0,($I783-$L783)))</f>
        <v>0</v>
      </c>
      <c r="O783" s="394"/>
      <c r="P783" s="395"/>
      <c r="Q783" s="316">
        <f t="shared" si="67"/>
        <v>0</v>
      </c>
      <c r="R783" s="87">
        <f t="shared" si="68"/>
        <v>0</v>
      </c>
      <c r="S783" s="87">
        <f>IF('Checklist Parameters'!$H$60&lt;0.2,0.2,'Checklist Parameters'!$H$60)</f>
        <v>0.72</v>
      </c>
      <c r="T783" s="88">
        <f>IF($O783="",IF('Checklist District ID'!$C$43="Y",MAX($R783:$S783)*$I783,SUM($R783:$S783)*$I783),IF(O783&gt;0,Q783*S783))</f>
        <v>0</v>
      </c>
      <c r="U783" s="88">
        <f>IF(Q783&gt;0,((I783-T783)*'Formula Matrix'!$E$39),0)</f>
        <v>0</v>
      </c>
      <c r="V783" s="88">
        <f t="shared" si="69"/>
        <v>0</v>
      </c>
      <c r="W783" s="88">
        <f>IF(V783&gt;0,(V783*'Checklist Parameters'!$H$35),0)</f>
        <v>0</v>
      </c>
      <c r="X783" s="85">
        <f t="shared" si="70"/>
        <v>0</v>
      </c>
      <c r="Y783" s="148">
        <f>IF('Checklist Parameters'!$H$102&lt;&gt;"",(I783/43560)*'Checklist Parameters'!$H$102,"N/A")</f>
        <v>0</v>
      </c>
      <c r="Z783" s="154" t="str">
        <f>IF('Checklist Parameters'!$H$58&lt;&gt;"",((I783*'Checklist Parameters'!$H$58)*'Checklist Parameters'!$H$35)/1000,"N/A")</f>
        <v>N/A</v>
      </c>
      <c r="AA783" s="154">
        <f>IF('Checklist Parameters'!$H$101&lt;&gt;"",IFERROR(I783/'Checklist Parameters'!$H$101,0),"N/A")</f>
        <v>0</v>
      </c>
      <c r="AB783" s="148" t="str">
        <f>IF('Checklist Parameters'!$H$43&lt;&gt;"",(I783*'Checklist Parameters'!$H$43)/1000,"N/A")</f>
        <v>N/A</v>
      </c>
      <c r="AC783" s="85">
        <f>IF('Checklist Parameters'!$H$16="",$X783,IF(AND('Checklist Parameters'!$H$16&lt;$X783,'Checklist Parameters'!$H$16&gt;=3),'Checklist Parameters'!$H$16,IF(AND('Checklist Parameters'!$H$16&lt;$X783,'Checklist Parameters'!$H$16&lt;3),0,$X783)))</f>
        <v>0</v>
      </c>
      <c r="AD783" s="85" t="str">
        <f>IF(AND(I783&lt;'Checklist Parameters'!$H$22,$I783&lt;&gt;0),"Y","")</f>
        <v/>
      </c>
      <c r="AE783" s="85" t="str">
        <f>IF($AD783="Y",0,IF('Checklist Parameters'!$H$25="","&lt;no limit&gt;",ROUNDDOWN((($I783-'Checklist Parameters'!$H$24)/'Checklist Parameters'!$H$25)+1,0)))</f>
        <v>&lt;no limit&gt;</v>
      </c>
      <c r="AF783" s="174">
        <f t="shared" si="71"/>
        <v>0</v>
      </c>
      <c r="AG783" s="85">
        <f t="shared" si="66"/>
        <v>0</v>
      </c>
    </row>
    <row r="784" spans="1:33" ht="15">
      <c r="A784" s="393"/>
      <c r="B784" s="393"/>
      <c r="C784" s="393"/>
      <c r="D784" s="393"/>
      <c r="E784" s="393"/>
      <c r="F784" s="393"/>
      <c r="G784" s="393"/>
      <c r="H784" s="394"/>
      <c r="I784" s="394"/>
      <c r="J784" s="394"/>
      <c r="K784" s="394"/>
      <c r="L784" s="394"/>
      <c r="M784" s="394"/>
      <c r="N784" s="313">
        <f>IF(IF(I784&lt;'Checklist Parameters'!$H$22,0,($I784-$L784))&lt;0,0,IF(I784&lt;'Checklist Parameters'!$H$22,0,($I784-$L784)))</f>
        <v>0</v>
      </c>
      <c r="O784" s="394"/>
      <c r="P784" s="395"/>
      <c r="Q784" s="316">
        <f t="shared" si="67"/>
        <v>0</v>
      </c>
      <c r="R784" s="87">
        <f t="shared" si="68"/>
        <v>0</v>
      </c>
      <c r="S784" s="87">
        <f>IF('Checklist Parameters'!$H$60&lt;0.2,0.2,'Checklist Parameters'!$H$60)</f>
        <v>0.72</v>
      </c>
      <c r="T784" s="88">
        <f>IF($O784="",IF('Checklist District ID'!$C$43="Y",MAX($R784:$S784)*$I784,SUM($R784:$S784)*$I784),IF(O784&gt;0,Q784*S784))</f>
        <v>0</v>
      </c>
      <c r="U784" s="88">
        <f>IF(Q784&gt;0,((I784-T784)*'Formula Matrix'!$E$39),0)</f>
        <v>0</v>
      </c>
      <c r="V784" s="88">
        <f t="shared" si="69"/>
        <v>0</v>
      </c>
      <c r="W784" s="88">
        <f>IF(V784&gt;0,(V784*'Checklist Parameters'!$H$35),0)</f>
        <v>0</v>
      </c>
      <c r="X784" s="85">
        <f t="shared" si="70"/>
        <v>0</v>
      </c>
      <c r="Y784" s="148">
        <f>IF('Checklist Parameters'!$H$102&lt;&gt;"",(I784/43560)*'Checklist Parameters'!$H$102,"N/A")</f>
        <v>0</v>
      </c>
      <c r="Z784" s="154" t="str">
        <f>IF('Checklist Parameters'!$H$58&lt;&gt;"",((I784*'Checklist Parameters'!$H$58)*'Checklist Parameters'!$H$35)/1000,"N/A")</f>
        <v>N/A</v>
      </c>
      <c r="AA784" s="154">
        <f>IF('Checklist Parameters'!$H$101&lt;&gt;"",IFERROR(I784/'Checklist Parameters'!$H$101,0),"N/A")</f>
        <v>0</v>
      </c>
      <c r="AB784" s="148" t="str">
        <f>IF('Checklist Parameters'!$H$43&lt;&gt;"",(I784*'Checklist Parameters'!$H$43)/1000,"N/A")</f>
        <v>N/A</v>
      </c>
      <c r="AC784" s="85">
        <f>IF('Checklist Parameters'!$H$16="",$X784,IF(AND('Checklist Parameters'!$H$16&lt;$X784,'Checklist Parameters'!$H$16&gt;=3),'Checklist Parameters'!$H$16,IF(AND('Checklist Parameters'!$H$16&lt;$X784,'Checklist Parameters'!$H$16&lt;3),0,$X784)))</f>
        <v>0</v>
      </c>
      <c r="AD784" s="85" t="str">
        <f>IF(AND(I784&lt;'Checklist Parameters'!$H$22,$I784&lt;&gt;0),"Y","")</f>
        <v/>
      </c>
      <c r="AE784" s="85" t="str">
        <f>IF($AD784="Y",0,IF('Checklist Parameters'!$H$25="","&lt;no limit&gt;",ROUNDDOWN((($I784-'Checklist Parameters'!$H$24)/'Checklist Parameters'!$H$25)+1,0)))</f>
        <v>&lt;no limit&gt;</v>
      </c>
      <c r="AF784" s="174">
        <f t="shared" si="71"/>
        <v>0</v>
      </c>
      <c r="AG784" s="85">
        <f t="shared" si="66"/>
        <v>0</v>
      </c>
    </row>
    <row r="785" spans="1:33" ht="15">
      <c r="A785" s="393"/>
      <c r="B785" s="393"/>
      <c r="C785" s="393"/>
      <c r="D785" s="393"/>
      <c r="E785" s="393"/>
      <c r="F785" s="393"/>
      <c r="G785" s="393"/>
      <c r="H785" s="394"/>
      <c r="I785" s="394"/>
      <c r="J785" s="394"/>
      <c r="K785" s="394"/>
      <c r="L785" s="394"/>
      <c r="M785" s="394"/>
      <c r="N785" s="313">
        <f>IF(IF(I785&lt;'Checklist Parameters'!$H$22,0,($I785-$L785))&lt;0,0,IF(I785&lt;'Checklist Parameters'!$H$22,0,($I785-$L785)))</f>
        <v>0</v>
      </c>
      <c r="O785" s="394"/>
      <c r="P785" s="395"/>
      <c r="Q785" s="316">
        <f t="shared" si="67"/>
        <v>0</v>
      </c>
      <c r="R785" s="87">
        <f t="shared" si="68"/>
        <v>0</v>
      </c>
      <c r="S785" s="87">
        <f>IF('Checklist Parameters'!$H$60&lt;0.2,0.2,'Checklist Parameters'!$H$60)</f>
        <v>0.72</v>
      </c>
      <c r="T785" s="88">
        <f>IF($O785="",IF('Checklist District ID'!$C$43="Y",MAX($R785:$S785)*$I785,SUM($R785:$S785)*$I785),IF(O785&gt;0,Q785*S785))</f>
        <v>0</v>
      </c>
      <c r="U785" s="88">
        <f>IF(Q785&gt;0,((I785-T785)*'Formula Matrix'!$E$39),0)</f>
        <v>0</v>
      </c>
      <c r="V785" s="88">
        <f t="shared" si="69"/>
        <v>0</v>
      </c>
      <c r="W785" s="88">
        <f>IF(V785&gt;0,(V785*'Checklist Parameters'!$H$35),0)</f>
        <v>0</v>
      </c>
      <c r="X785" s="85">
        <f t="shared" si="70"/>
        <v>0</v>
      </c>
      <c r="Y785" s="148">
        <f>IF('Checklist Parameters'!$H$102&lt;&gt;"",(I785/43560)*'Checklist Parameters'!$H$102,"N/A")</f>
        <v>0</v>
      </c>
      <c r="Z785" s="154" t="str">
        <f>IF('Checklist Parameters'!$H$58&lt;&gt;"",((I785*'Checklist Parameters'!$H$58)*'Checklist Parameters'!$H$35)/1000,"N/A")</f>
        <v>N/A</v>
      </c>
      <c r="AA785" s="154">
        <f>IF('Checklist Parameters'!$H$101&lt;&gt;"",IFERROR(I785/'Checklist Parameters'!$H$101,0),"N/A")</f>
        <v>0</v>
      </c>
      <c r="AB785" s="148" t="str">
        <f>IF('Checklist Parameters'!$H$43&lt;&gt;"",(I785*'Checklist Parameters'!$H$43)/1000,"N/A")</f>
        <v>N/A</v>
      </c>
      <c r="AC785" s="85">
        <f>IF('Checklist Parameters'!$H$16="",$X785,IF(AND('Checklist Parameters'!$H$16&lt;$X785,'Checklist Parameters'!$H$16&gt;=3),'Checklist Parameters'!$H$16,IF(AND('Checklist Parameters'!$H$16&lt;$X785,'Checklist Parameters'!$H$16&lt;3),0,$X785)))</f>
        <v>0</v>
      </c>
      <c r="AD785" s="85" t="str">
        <f>IF(AND(I785&lt;'Checklist Parameters'!$H$22,$I785&lt;&gt;0),"Y","")</f>
        <v/>
      </c>
      <c r="AE785" s="85" t="str">
        <f>IF($AD785="Y",0,IF('Checklist Parameters'!$H$25="","&lt;no limit&gt;",ROUNDDOWN((($I785-'Checklist Parameters'!$H$24)/'Checklist Parameters'!$H$25)+1,0)))</f>
        <v>&lt;no limit&gt;</v>
      </c>
      <c r="AF785" s="174">
        <f t="shared" si="71"/>
        <v>0</v>
      </c>
      <c r="AG785" s="85">
        <f t="shared" si="66"/>
        <v>0</v>
      </c>
    </row>
    <row r="786" spans="1:33" ht="15">
      <c r="A786" s="393"/>
      <c r="B786" s="393"/>
      <c r="C786" s="393"/>
      <c r="D786" s="393"/>
      <c r="E786" s="393"/>
      <c r="F786" s="393"/>
      <c r="G786" s="393"/>
      <c r="H786" s="394"/>
      <c r="I786" s="394"/>
      <c r="J786" s="394"/>
      <c r="K786" s="394"/>
      <c r="L786" s="394"/>
      <c r="M786" s="394"/>
      <c r="N786" s="313">
        <f>IF(IF(I786&lt;'Checklist Parameters'!$H$22,0,($I786-$L786))&lt;0,0,IF(I786&lt;'Checklist Parameters'!$H$22,0,($I786-$L786)))</f>
        <v>0</v>
      </c>
      <c r="O786" s="394"/>
      <c r="P786" s="395"/>
      <c r="Q786" s="316">
        <f t="shared" si="67"/>
        <v>0</v>
      </c>
      <c r="R786" s="87">
        <f t="shared" si="68"/>
        <v>0</v>
      </c>
      <c r="S786" s="87">
        <f>IF('Checklist Parameters'!$H$60&lt;0.2,0.2,'Checklist Parameters'!$H$60)</f>
        <v>0.72</v>
      </c>
      <c r="T786" s="88">
        <f>IF($O786="",IF('Checklist District ID'!$C$43="Y",MAX($R786:$S786)*$I786,SUM($R786:$S786)*$I786),IF(O786&gt;0,Q786*S786))</f>
        <v>0</v>
      </c>
      <c r="U786" s="88">
        <f>IF(Q786&gt;0,((I786-T786)*'Formula Matrix'!$E$39),0)</f>
        <v>0</v>
      </c>
      <c r="V786" s="88">
        <f t="shared" si="69"/>
        <v>0</v>
      </c>
      <c r="W786" s="88">
        <f>IF(V786&gt;0,(V786*'Checklist Parameters'!$H$35),0)</f>
        <v>0</v>
      </c>
      <c r="X786" s="85">
        <f t="shared" si="70"/>
        <v>0</v>
      </c>
      <c r="Y786" s="148">
        <f>IF('Checklist Parameters'!$H$102&lt;&gt;"",(I786/43560)*'Checklist Parameters'!$H$102,"N/A")</f>
        <v>0</v>
      </c>
      <c r="Z786" s="154" t="str">
        <f>IF('Checklist Parameters'!$H$58&lt;&gt;"",((I786*'Checklist Parameters'!$H$58)*'Checklist Parameters'!$H$35)/1000,"N/A")</f>
        <v>N/A</v>
      </c>
      <c r="AA786" s="154">
        <f>IF('Checklist Parameters'!$H$101&lt;&gt;"",IFERROR(I786/'Checklist Parameters'!$H$101,0),"N/A")</f>
        <v>0</v>
      </c>
      <c r="AB786" s="148" t="str">
        <f>IF('Checklist Parameters'!$H$43&lt;&gt;"",(I786*'Checklist Parameters'!$H$43)/1000,"N/A")</f>
        <v>N/A</v>
      </c>
      <c r="AC786" s="85">
        <f>IF('Checklist Parameters'!$H$16="",$X786,IF(AND('Checklist Parameters'!$H$16&lt;$X786,'Checklist Parameters'!$H$16&gt;=3),'Checklist Parameters'!$H$16,IF(AND('Checklist Parameters'!$H$16&lt;$X786,'Checklist Parameters'!$H$16&lt;3),0,$X786)))</f>
        <v>0</v>
      </c>
      <c r="AD786" s="85" t="str">
        <f>IF(AND(I786&lt;'Checklist Parameters'!$H$22,$I786&lt;&gt;0),"Y","")</f>
        <v/>
      </c>
      <c r="AE786" s="85" t="str">
        <f>IF($AD786="Y",0,IF('Checklist Parameters'!$H$25="","&lt;no limit&gt;",ROUNDDOWN((($I786-'Checklist Parameters'!$H$24)/'Checklist Parameters'!$H$25)+1,0)))</f>
        <v>&lt;no limit&gt;</v>
      </c>
      <c r="AF786" s="174">
        <f t="shared" si="71"/>
        <v>0</v>
      </c>
      <c r="AG786" s="85">
        <f t="shared" si="66"/>
        <v>0</v>
      </c>
    </row>
    <row r="787" spans="1:33" ht="15">
      <c r="A787" s="393"/>
      <c r="B787" s="393"/>
      <c r="C787" s="393"/>
      <c r="D787" s="393"/>
      <c r="E787" s="393"/>
      <c r="F787" s="393"/>
      <c r="G787" s="393"/>
      <c r="H787" s="394"/>
      <c r="I787" s="394"/>
      <c r="J787" s="394"/>
      <c r="K787" s="394"/>
      <c r="L787" s="394"/>
      <c r="M787" s="394"/>
      <c r="N787" s="313">
        <f>IF(IF(I787&lt;'Checklist Parameters'!$H$22,0,($I787-$L787))&lt;0,0,IF(I787&lt;'Checklist Parameters'!$H$22,0,($I787-$L787)))</f>
        <v>0</v>
      </c>
      <c r="O787" s="394"/>
      <c r="P787" s="395"/>
      <c r="Q787" s="316">
        <f t="shared" si="67"/>
        <v>0</v>
      </c>
      <c r="R787" s="87">
        <f t="shared" si="68"/>
        <v>0</v>
      </c>
      <c r="S787" s="87">
        <f>IF('Checklist Parameters'!$H$60&lt;0.2,0.2,'Checklist Parameters'!$H$60)</f>
        <v>0.72</v>
      </c>
      <c r="T787" s="88">
        <f>IF($O787="",IF('Checklist District ID'!$C$43="Y",MAX($R787:$S787)*$I787,SUM($R787:$S787)*$I787),IF(O787&gt;0,Q787*S787))</f>
        <v>0</v>
      </c>
      <c r="U787" s="88">
        <f>IF(Q787&gt;0,((I787-T787)*'Formula Matrix'!$E$39),0)</f>
        <v>0</v>
      </c>
      <c r="V787" s="88">
        <f t="shared" si="69"/>
        <v>0</v>
      </c>
      <c r="W787" s="88">
        <f>IF(V787&gt;0,(V787*'Checklist Parameters'!$H$35),0)</f>
        <v>0</v>
      </c>
      <c r="X787" s="85">
        <f t="shared" si="70"/>
        <v>0</v>
      </c>
      <c r="Y787" s="148">
        <f>IF('Checklist Parameters'!$H$102&lt;&gt;"",(I787/43560)*'Checklist Parameters'!$H$102,"N/A")</f>
        <v>0</v>
      </c>
      <c r="Z787" s="154" t="str">
        <f>IF('Checklist Parameters'!$H$58&lt;&gt;"",((I787*'Checklist Parameters'!$H$58)*'Checklist Parameters'!$H$35)/1000,"N/A")</f>
        <v>N/A</v>
      </c>
      <c r="AA787" s="154">
        <f>IF('Checklist Parameters'!$H$101&lt;&gt;"",IFERROR(I787/'Checklist Parameters'!$H$101,0),"N/A")</f>
        <v>0</v>
      </c>
      <c r="AB787" s="148" t="str">
        <f>IF('Checklist Parameters'!$H$43&lt;&gt;"",(I787*'Checklist Parameters'!$H$43)/1000,"N/A")</f>
        <v>N/A</v>
      </c>
      <c r="AC787" s="85">
        <f>IF('Checklist Parameters'!$H$16="",$X787,IF(AND('Checklist Parameters'!$H$16&lt;$X787,'Checklist Parameters'!$H$16&gt;=3),'Checklist Parameters'!$H$16,IF(AND('Checklist Parameters'!$H$16&lt;$X787,'Checklist Parameters'!$H$16&lt;3),0,$X787)))</f>
        <v>0</v>
      </c>
      <c r="AD787" s="85" t="str">
        <f>IF(AND(I787&lt;'Checklist Parameters'!$H$22,$I787&lt;&gt;0),"Y","")</f>
        <v/>
      </c>
      <c r="AE787" s="85" t="str">
        <f>IF($AD787="Y",0,IF('Checklist Parameters'!$H$25="","&lt;no limit&gt;",ROUNDDOWN((($I787-'Checklist Parameters'!$H$24)/'Checklist Parameters'!$H$25)+1,0)))</f>
        <v>&lt;no limit&gt;</v>
      </c>
      <c r="AF787" s="174">
        <f t="shared" si="71"/>
        <v>0</v>
      </c>
      <c r="AG787" s="85">
        <f t="shared" si="66"/>
        <v>0</v>
      </c>
    </row>
    <row r="788" spans="1:33" ht="15">
      <c r="A788" s="393"/>
      <c r="B788" s="393"/>
      <c r="C788" s="393"/>
      <c r="D788" s="393"/>
      <c r="E788" s="393"/>
      <c r="F788" s="393"/>
      <c r="G788" s="393"/>
      <c r="H788" s="394"/>
      <c r="I788" s="394"/>
      <c r="J788" s="394"/>
      <c r="K788" s="394"/>
      <c r="L788" s="394"/>
      <c r="M788" s="394"/>
      <c r="N788" s="313">
        <f>IF(IF(I788&lt;'Checklist Parameters'!$H$22,0,($I788-$L788))&lt;0,0,IF(I788&lt;'Checklist Parameters'!$H$22,0,($I788-$L788)))</f>
        <v>0</v>
      </c>
      <c r="O788" s="394"/>
      <c r="P788" s="395"/>
      <c r="Q788" s="316">
        <f t="shared" si="67"/>
        <v>0</v>
      </c>
      <c r="R788" s="87">
        <f t="shared" si="68"/>
        <v>0</v>
      </c>
      <c r="S788" s="87">
        <f>IF('Checklist Parameters'!$H$60&lt;0.2,0.2,'Checklist Parameters'!$H$60)</f>
        <v>0.72</v>
      </c>
      <c r="T788" s="88">
        <f>IF($O788="",IF('Checklist District ID'!$C$43="Y",MAX($R788:$S788)*$I788,SUM($R788:$S788)*$I788),IF(O788&gt;0,Q788*S788))</f>
        <v>0</v>
      </c>
      <c r="U788" s="88">
        <f>IF(Q788&gt;0,((I788-T788)*'Formula Matrix'!$E$39),0)</f>
        <v>0</v>
      </c>
      <c r="V788" s="88">
        <f t="shared" si="69"/>
        <v>0</v>
      </c>
      <c r="W788" s="88">
        <f>IF(V788&gt;0,(V788*'Checklist Parameters'!$H$35),0)</f>
        <v>0</v>
      </c>
      <c r="X788" s="85">
        <f t="shared" si="70"/>
        <v>0</v>
      </c>
      <c r="Y788" s="148">
        <f>IF('Checklist Parameters'!$H$102&lt;&gt;"",(I788/43560)*'Checklist Parameters'!$H$102,"N/A")</f>
        <v>0</v>
      </c>
      <c r="Z788" s="154" t="str">
        <f>IF('Checklist Parameters'!$H$58&lt;&gt;"",((I788*'Checklist Parameters'!$H$58)*'Checklist Parameters'!$H$35)/1000,"N/A")</f>
        <v>N/A</v>
      </c>
      <c r="AA788" s="154">
        <f>IF('Checklist Parameters'!$H$101&lt;&gt;"",IFERROR(I788/'Checklist Parameters'!$H$101,0),"N/A")</f>
        <v>0</v>
      </c>
      <c r="AB788" s="148" t="str">
        <f>IF('Checklist Parameters'!$H$43&lt;&gt;"",(I788*'Checklist Parameters'!$H$43)/1000,"N/A")</f>
        <v>N/A</v>
      </c>
      <c r="AC788" s="85">
        <f>IF('Checklist Parameters'!$H$16="",$X788,IF(AND('Checklist Parameters'!$H$16&lt;$X788,'Checklist Parameters'!$H$16&gt;=3),'Checklist Parameters'!$H$16,IF(AND('Checklist Parameters'!$H$16&lt;$X788,'Checklist Parameters'!$H$16&lt;3),0,$X788)))</f>
        <v>0</v>
      </c>
      <c r="AD788" s="85" t="str">
        <f>IF(AND(I788&lt;'Checklist Parameters'!$H$22,$I788&lt;&gt;0),"Y","")</f>
        <v/>
      </c>
      <c r="AE788" s="85" t="str">
        <f>IF($AD788="Y",0,IF('Checklist Parameters'!$H$25="","&lt;no limit&gt;",ROUNDDOWN((($I788-'Checklist Parameters'!$H$24)/'Checklist Parameters'!$H$25)+1,0)))</f>
        <v>&lt;no limit&gt;</v>
      </c>
      <c r="AF788" s="174">
        <f t="shared" si="71"/>
        <v>0</v>
      </c>
      <c r="AG788" s="85">
        <f t="shared" ref="AG788:AG851" si="72">IFERROR((43560/$I788)*$AF788,0)</f>
        <v>0</v>
      </c>
    </row>
    <row r="789" spans="1:33" ht="15">
      <c r="A789" s="393"/>
      <c r="B789" s="393"/>
      <c r="C789" s="393"/>
      <c r="D789" s="393"/>
      <c r="E789" s="393"/>
      <c r="F789" s="393"/>
      <c r="G789" s="393"/>
      <c r="H789" s="394"/>
      <c r="I789" s="394"/>
      <c r="J789" s="394"/>
      <c r="K789" s="394"/>
      <c r="L789" s="394"/>
      <c r="M789" s="394"/>
      <c r="N789" s="313">
        <f>IF(IF(I789&lt;'Checklist Parameters'!$H$22,0,($I789-$L789))&lt;0,0,IF(I789&lt;'Checklist Parameters'!$H$22,0,($I789-$L789)))</f>
        <v>0</v>
      </c>
      <c r="O789" s="394"/>
      <c r="P789" s="395"/>
      <c r="Q789" s="316">
        <f t="shared" ref="Q789:Q852" si="73">IF(O789&lt;&gt;"",O789,N789)</f>
        <v>0</v>
      </c>
      <c r="R789" s="87">
        <f t="shared" ref="R789:R852" si="74">IFERROR(L789/I789,0)</f>
        <v>0</v>
      </c>
      <c r="S789" s="87">
        <f>IF('Checklist Parameters'!$H$60&lt;0.2,0.2,'Checklist Parameters'!$H$60)</f>
        <v>0.72</v>
      </c>
      <c r="T789" s="88">
        <f>IF($O789="",IF('Checklist District ID'!$C$43="Y",MAX($R789:$S789)*$I789,SUM($R789:$S789)*$I789),IF(O789&gt;0,Q789*S789))</f>
        <v>0</v>
      </c>
      <c r="U789" s="88">
        <f>IF(Q789&gt;0,((I789-T789)*'Formula Matrix'!$E$39),0)</f>
        <v>0</v>
      </c>
      <c r="V789" s="88">
        <f t="shared" ref="V789:V852" si="75">IF(Q789=0,0,(I789-T789-U789))</f>
        <v>0</v>
      </c>
      <c r="W789" s="88">
        <f>IF(V789&gt;0,(V789*'Checklist Parameters'!$H$35),0)</f>
        <v>0</v>
      </c>
      <c r="X789" s="85">
        <f t="shared" ref="X789:X852" si="76">IF($W789/1000&gt;3,(ROUNDDOWN($W789/1000,0)),IF(AND($W789/1000&gt;2.5,$W789/1000&lt;=3),3,0))</f>
        <v>0</v>
      </c>
      <c r="Y789" s="148">
        <f>IF('Checklist Parameters'!$H$102&lt;&gt;"",(I789/43560)*'Checklist Parameters'!$H$102,"N/A")</f>
        <v>0</v>
      </c>
      <c r="Z789" s="154" t="str">
        <f>IF('Checklist Parameters'!$H$58&lt;&gt;"",((I789*'Checklist Parameters'!$H$58)*'Checklist Parameters'!$H$35)/1000,"N/A")</f>
        <v>N/A</v>
      </c>
      <c r="AA789" s="154">
        <f>IF('Checklist Parameters'!$H$101&lt;&gt;"",IFERROR(I789/'Checklist Parameters'!$H$101,0),"N/A")</f>
        <v>0</v>
      </c>
      <c r="AB789" s="148" t="str">
        <f>IF('Checklist Parameters'!$H$43&lt;&gt;"",(I789*'Checklist Parameters'!$H$43)/1000,"N/A")</f>
        <v>N/A</v>
      </c>
      <c r="AC789" s="85">
        <f>IF('Checklist Parameters'!$H$16="",$X789,IF(AND('Checklist Parameters'!$H$16&lt;$X789,'Checklist Parameters'!$H$16&gt;=3),'Checklist Parameters'!$H$16,IF(AND('Checklist Parameters'!$H$16&lt;$X789,'Checklist Parameters'!$H$16&lt;3),0,$X789)))</f>
        <v>0</v>
      </c>
      <c r="AD789" s="85" t="str">
        <f>IF(AND(I789&lt;'Checklist Parameters'!$H$22,$I789&lt;&gt;0),"Y","")</f>
        <v/>
      </c>
      <c r="AE789" s="85" t="str">
        <f>IF($AD789="Y",0,IF('Checklist Parameters'!$H$25="","&lt;no limit&gt;",ROUNDDOWN((($I789-'Checklist Parameters'!$H$24)/'Checklist Parameters'!$H$25)+1,0)))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ht="15">
      <c r="A790" s="393"/>
      <c r="B790" s="393"/>
      <c r="C790" s="393"/>
      <c r="D790" s="393"/>
      <c r="E790" s="393"/>
      <c r="F790" s="393"/>
      <c r="G790" s="393"/>
      <c r="H790" s="394"/>
      <c r="I790" s="394"/>
      <c r="J790" s="394"/>
      <c r="K790" s="394"/>
      <c r="L790" s="394"/>
      <c r="M790" s="394"/>
      <c r="N790" s="313">
        <f>IF(IF(I790&lt;'Checklist Parameters'!$H$22,0,($I790-$L790))&lt;0,0,IF(I790&lt;'Checklist Parameters'!$H$22,0,($I790-$L790)))</f>
        <v>0</v>
      </c>
      <c r="O790" s="394"/>
      <c r="P790" s="395"/>
      <c r="Q790" s="316">
        <f t="shared" si="73"/>
        <v>0</v>
      </c>
      <c r="R790" s="87">
        <f t="shared" si="74"/>
        <v>0</v>
      </c>
      <c r="S790" s="87">
        <f>IF('Checklist Parameters'!$H$60&lt;0.2,0.2,'Checklist Parameters'!$H$60)</f>
        <v>0.72</v>
      </c>
      <c r="T790" s="88">
        <f>IF($O790="",IF('Checklist District ID'!$C$43="Y",MAX($R790:$S790)*$I790,SUM($R790:$S790)*$I790),IF(O790&gt;0,Q790*S790))</f>
        <v>0</v>
      </c>
      <c r="U790" s="88">
        <f>IF(Q790&gt;0,((I790-T790)*'Formula Matrix'!$E$39),0)</f>
        <v>0</v>
      </c>
      <c r="V790" s="88">
        <f t="shared" si="75"/>
        <v>0</v>
      </c>
      <c r="W790" s="88">
        <f>IF(V790&gt;0,(V790*'Checklist Parameters'!$H$35),0)</f>
        <v>0</v>
      </c>
      <c r="X790" s="85">
        <f t="shared" si="76"/>
        <v>0</v>
      </c>
      <c r="Y790" s="148">
        <f>IF('Checklist Parameters'!$H$102&lt;&gt;"",(I790/43560)*'Checklist Parameters'!$H$102,"N/A")</f>
        <v>0</v>
      </c>
      <c r="Z790" s="154" t="str">
        <f>IF('Checklist Parameters'!$H$58&lt;&gt;"",((I790*'Checklist Parameters'!$H$58)*'Checklist Parameters'!$H$35)/1000,"N/A")</f>
        <v>N/A</v>
      </c>
      <c r="AA790" s="154">
        <f>IF('Checklist Parameters'!$H$101&lt;&gt;"",IFERROR(I790/'Checklist Parameters'!$H$101,0),"N/A")</f>
        <v>0</v>
      </c>
      <c r="AB790" s="148" t="str">
        <f>IF('Checklist Parameters'!$H$43&lt;&gt;"",(I790*'Checklist Parameters'!$H$43)/1000,"N/A")</f>
        <v>N/A</v>
      </c>
      <c r="AC790" s="85">
        <f>IF('Checklist Parameters'!$H$16="",$X790,IF(AND('Checklist Parameters'!$H$16&lt;$X790,'Checklist Parameters'!$H$16&gt;=3),'Checklist Parameters'!$H$16,IF(AND('Checklist Parameters'!$H$16&lt;$X790,'Checklist Parameters'!$H$16&lt;3),0,$X790)))</f>
        <v>0</v>
      </c>
      <c r="AD790" s="85" t="str">
        <f>IF(AND(I790&lt;'Checklist Parameters'!$H$22,$I790&lt;&gt;0),"Y","")</f>
        <v/>
      </c>
      <c r="AE790" s="85" t="str">
        <f>IF($AD790="Y",0,IF('Checklist Parameters'!$H$25="","&lt;no limit&gt;",ROUNDDOWN((($I790-'Checklist Parameters'!$H$24)/'Checklist Parameters'!$H$25)+1,0)))</f>
        <v>&lt;no limit&gt;</v>
      </c>
      <c r="AF790" s="174">
        <f t="shared" si="77"/>
        <v>0</v>
      </c>
      <c r="AG790" s="85">
        <f t="shared" si="72"/>
        <v>0</v>
      </c>
    </row>
    <row r="791" spans="1:33" ht="15">
      <c r="A791" s="393"/>
      <c r="B791" s="393"/>
      <c r="C791" s="393"/>
      <c r="D791" s="393"/>
      <c r="E791" s="393"/>
      <c r="F791" s="393"/>
      <c r="G791" s="393"/>
      <c r="H791" s="394"/>
      <c r="I791" s="394"/>
      <c r="J791" s="394"/>
      <c r="K791" s="394"/>
      <c r="L791" s="394"/>
      <c r="M791" s="394"/>
      <c r="N791" s="313">
        <f>IF(IF(I791&lt;'Checklist Parameters'!$H$22,0,($I791-$L791))&lt;0,0,IF(I791&lt;'Checklist Parameters'!$H$22,0,($I791-$L791)))</f>
        <v>0</v>
      </c>
      <c r="O791" s="394"/>
      <c r="P791" s="395"/>
      <c r="Q791" s="316">
        <f t="shared" si="73"/>
        <v>0</v>
      </c>
      <c r="R791" s="87">
        <f t="shared" si="74"/>
        <v>0</v>
      </c>
      <c r="S791" s="87">
        <f>IF('Checklist Parameters'!$H$60&lt;0.2,0.2,'Checklist Parameters'!$H$60)</f>
        <v>0.72</v>
      </c>
      <c r="T791" s="88">
        <f>IF($O791="",IF('Checklist District ID'!$C$43="Y",MAX($R791:$S791)*$I791,SUM($R791:$S791)*$I791),IF(O791&gt;0,Q791*S791))</f>
        <v>0</v>
      </c>
      <c r="U791" s="88">
        <f>IF(Q791&gt;0,((I791-T791)*'Formula Matrix'!$E$39),0)</f>
        <v>0</v>
      </c>
      <c r="V791" s="88">
        <f t="shared" si="75"/>
        <v>0</v>
      </c>
      <c r="W791" s="88">
        <f>IF(V791&gt;0,(V791*'Checklist Parameters'!$H$35),0)</f>
        <v>0</v>
      </c>
      <c r="X791" s="85">
        <f t="shared" si="76"/>
        <v>0</v>
      </c>
      <c r="Y791" s="148">
        <f>IF('Checklist Parameters'!$H$102&lt;&gt;"",(I791/43560)*'Checklist Parameters'!$H$102,"N/A")</f>
        <v>0</v>
      </c>
      <c r="Z791" s="154" t="str">
        <f>IF('Checklist Parameters'!$H$58&lt;&gt;"",((I791*'Checklist Parameters'!$H$58)*'Checklist Parameters'!$H$35)/1000,"N/A")</f>
        <v>N/A</v>
      </c>
      <c r="AA791" s="154">
        <f>IF('Checklist Parameters'!$H$101&lt;&gt;"",IFERROR(I791/'Checklist Parameters'!$H$101,0),"N/A")</f>
        <v>0</v>
      </c>
      <c r="AB791" s="148" t="str">
        <f>IF('Checklist Parameters'!$H$43&lt;&gt;"",(I791*'Checklist Parameters'!$H$43)/1000,"N/A")</f>
        <v>N/A</v>
      </c>
      <c r="AC791" s="85">
        <f>IF('Checklist Parameters'!$H$16="",$X791,IF(AND('Checklist Parameters'!$H$16&lt;$X791,'Checklist Parameters'!$H$16&gt;=3),'Checklist Parameters'!$H$16,IF(AND('Checklist Parameters'!$H$16&lt;$X791,'Checklist Parameters'!$H$16&lt;3),0,$X791)))</f>
        <v>0</v>
      </c>
      <c r="AD791" s="85" t="str">
        <f>IF(AND(I791&lt;'Checklist Parameters'!$H$22,$I791&lt;&gt;0),"Y","")</f>
        <v/>
      </c>
      <c r="AE791" s="85" t="str">
        <f>IF($AD791="Y",0,IF('Checklist Parameters'!$H$25="","&lt;no limit&gt;",ROUNDDOWN((($I791-'Checklist Parameters'!$H$24)/'Checklist Parameters'!$H$25)+1,0)))</f>
        <v>&lt;no limit&gt;</v>
      </c>
      <c r="AF791" s="174">
        <f t="shared" si="77"/>
        <v>0</v>
      </c>
      <c r="AG791" s="85">
        <f t="shared" si="72"/>
        <v>0</v>
      </c>
    </row>
    <row r="792" spans="1:33" ht="15">
      <c r="A792" s="393"/>
      <c r="B792" s="393"/>
      <c r="C792" s="393"/>
      <c r="D792" s="393"/>
      <c r="E792" s="393"/>
      <c r="F792" s="393"/>
      <c r="G792" s="393"/>
      <c r="H792" s="394"/>
      <c r="I792" s="394"/>
      <c r="J792" s="394"/>
      <c r="K792" s="394"/>
      <c r="L792" s="394"/>
      <c r="M792" s="394"/>
      <c r="N792" s="313">
        <f>IF(IF(I792&lt;'Checklist Parameters'!$H$22,0,($I792-$L792))&lt;0,0,IF(I792&lt;'Checklist Parameters'!$H$22,0,($I792-$L792)))</f>
        <v>0</v>
      </c>
      <c r="O792" s="394"/>
      <c r="P792" s="395"/>
      <c r="Q792" s="316">
        <f t="shared" si="73"/>
        <v>0</v>
      </c>
      <c r="R792" s="87">
        <f t="shared" si="74"/>
        <v>0</v>
      </c>
      <c r="S792" s="87">
        <f>IF('Checklist Parameters'!$H$60&lt;0.2,0.2,'Checklist Parameters'!$H$60)</f>
        <v>0.72</v>
      </c>
      <c r="T792" s="88">
        <f>IF($O792="",IF('Checklist District ID'!$C$43="Y",MAX($R792:$S792)*$I792,SUM($R792:$S792)*$I792),IF(O792&gt;0,Q792*S792))</f>
        <v>0</v>
      </c>
      <c r="U792" s="88">
        <f>IF(Q792&gt;0,((I792-T792)*'Formula Matrix'!$E$39),0)</f>
        <v>0</v>
      </c>
      <c r="V792" s="88">
        <f t="shared" si="75"/>
        <v>0</v>
      </c>
      <c r="W792" s="88">
        <f>IF(V792&gt;0,(V792*'Checklist Parameters'!$H$35),0)</f>
        <v>0</v>
      </c>
      <c r="X792" s="85">
        <f t="shared" si="76"/>
        <v>0</v>
      </c>
      <c r="Y792" s="148">
        <f>IF('Checklist Parameters'!$H$102&lt;&gt;"",(I792/43560)*'Checklist Parameters'!$H$102,"N/A")</f>
        <v>0</v>
      </c>
      <c r="Z792" s="154" t="str">
        <f>IF('Checklist Parameters'!$H$58&lt;&gt;"",((I792*'Checklist Parameters'!$H$58)*'Checklist Parameters'!$H$35)/1000,"N/A")</f>
        <v>N/A</v>
      </c>
      <c r="AA792" s="154">
        <f>IF('Checklist Parameters'!$H$101&lt;&gt;"",IFERROR(I792/'Checklist Parameters'!$H$101,0),"N/A")</f>
        <v>0</v>
      </c>
      <c r="AB792" s="148" t="str">
        <f>IF('Checklist Parameters'!$H$43&lt;&gt;"",(I792*'Checklist Parameters'!$H$43)/1000,"N/A")</f>
        <v>N/A</v>
      </c>
      <c r="AC792" s="85">
        <f>IF('Checklist Parameters'!$H$16="",$X792,IF(AND('Checklist Parameters'!$H$16&lt;$X792,'Checklist Parameters'!$H$16&gt;=3),'Checklist Parameters'!$H$16,IF(AND('Checklist Parameters'!$H$16&lt;$X792,'Checklist Parameters'!$H$16&lt;3),0,$X792)))</f>
        <v>0</v>
      </c>
      <c r="AD792" s="85" t="str">
        <f>IF(AND(I792&lt;'Checklist Parameters'!$H$22,$I792&lt;&gt;0),"Y","")</f>
        <v/>
      </c>
      <c r="AE792" s="85" t="str">
        <f>IF($AD792="Y",0,IF('Checklist Parameters'!$H$25="","&lt;no limit&gt;",ROUNDDOWN((($I792-'Checklist Parameters'!$H$24)/'Checklist Parameters'!$H$25)+1,0)))</f>
        <v>&lt;no limit&gt;</v>
      </c>
      <c r="AF792" s="174">
        <f t="shared" si="77"/>
        <v>0</v>
      </c>
      <c r="AG792" s="85">
        <f t="shared" si="72"/>
        <v>0</v>
      </c>
    </row>
    <row r="793" spans="1:33" ht="15">
      <c r="A793" s="393"/>
      <c r="B793" s="393"/>
      <c r="C793" s="393"/>
      <c r="D793" s="393"/>
      <c r="E793" s="393"/>
      <c r="F793" s="393"/>
      <c r="G793" s="393"/>
      <c r="H793" s="394"/>
      <c r="I793" s="394"/>
      <c r="J793" s="394"/>
      <c r="K793" s="394"/>
      <c r="L793" s="394"/>
      <c r="M793" s="394"/>
      <c r="N793" s="313">
        <f>IF(IF(I793&lt;'Checklist Parameters'!$H$22,0,($I793-$L793))&lt;0,0,IF(I793&lt;'Checklist Parameters'!$H$22,0,($I793-$L793)))</f>
        <v>0</v>
      </c>
      <c r="O793" s="394"/>
      <c r="P793" s="395"/>
      <c r="Q793" s="316">
        <f t="shared" si="73"/>
        <v>0</v>
      </c>
      <c r="R793" s="87">
        <f t="shared" si="74"/>
        <v>0</v>
      </c>
      <c r="S793" s="87">
        <f>IF('Checklist Parameters'!$H$60&lt;0.2,0.2,'Checklist Parameters'!$H$60)</f>
        <v>0.72</v>
      </c>
      <c r="T793" s="88">
        <f>IF($O793="",IF('Checklist District ID'!$C$43="Y",MAX($R793:$S793)*$I793,SUM($R793:$S793)*$I793),IF(O793&gt;0,Q793*S793))</f>
        <v>0</v>
      </c>
      <c r="U793" s="88">
        <f>IF(Q793&gt;0,((I793-T793)*'Formula Matrix'!$E$39),0)</f>
        <v>0</v>
      </c>
      <c r="V793" s="88">
        <f t="shared" si="75"/>
        <v>0</v>
      </c>
      <c r="W793" s="88">
        <f>IF(V793&gt;0,(V793*'Checklist Parameters'!$H$35),0)</f>
        <v>0</v>
      </c>
      <c r="X793" s="85">
        <f t="shared" si="76"/>
        <v>0</v>
      </c>
      <c r="Y793" s="148">
        <f>IF('Checklist Parameters'!$H$102&lt;&gt;"",(I793/43560)*'Checklist Parameters'!$H$102,"N/A")</f>
        <v>0</v>
      </c>
      <c r="Z793" s="154" t="str">
        <f>IF('Checklist Parameters'!$H$58&lt;&gt;"",((I793*'Checklist Parameters'!$H$58)*'Checklist Parameters'!$H$35)/1000,"N/A")</f>
        <v>N/A</v>
      </c>
      <c r="AA793" s="154">
        <f>IF('Checklist Parameters'!$H$101&lt;&gt;"",IFERROR(I793/'Checklist Parameters'!$H$101,0),"N/A")</f>
        <v>0</v>
      </c>
      <c r="AB793" s="148" t="str">
        <f>IF('Checklist Parameters'!$H$43&lt;&gt;"",(I793*'Checklist Parameters'!$H$43)/1000,"N/A")</f>
        <v>N/A</v>
      </c>
      <c r="AC793" s="85">
        <f>IF('Checklist Parameters'!$H$16="",$X793,IF(AND('Checklist Parameters'!$H$16&lt;$X793,'Checklist Parameters'!$H$16&gt;=3),'Checklist Parameters'!$H$16,IF(AND('Checklist Parameters'!$H$16&lt;$X793,'Checklist Parameters'!$H$16&lt;3),0,$X793)))</f>
        <v>0</v>
      </c>
      <c r="AD793" s="85" t="str">
        <f>IF(AND(I793&lt;'Checklist Parameters'!$H$22,$I793&lt;&gt;0),"Y","")</f>
        <v/>
      </c>
      <c r="AE793" s="85" t="str">
        <f>IF($AD793="Y",0,IF('Checklist Parameters'!$H$25="","&lt;no limit&gt;",ROUNDDOWN((($I793-'Checklist Parameters'!$H$24)/'Checklist Parameters'!$H$25)+1,0)))</f>
        <v>&lt;no limit&gt;</v>
      </c>
      <c r="AF793" s="174">
        <f t="shared" si="77"/>
        <v>0</v>
      </c>
      <c r="AG793" s="85">
        <f t="shared" si="72"/>
        <v>0</v>
      </c>
    </row>
    <row r="794" spans="1:33" ht="15">
      <c r="A794" s="393"/>
      <c r="B794" s="393"/>
      <c r="C794" s="393"/>
      <c r="D794" s="393"/>
      <c r="E794" s="393"/>
      <c r="F794" s="393"/>
      <c r="G794" s="393"/>
      <c r="H794" s="394"/>
      <c r="I794" s="394"/>
      <c r="J794" s="394"/>
      <c r="K794" s="394"/>
      <c r="L794" s="394"/>
      <c r="M794" s="394"/>
      <c r="N794" s="313">
        <f>IF(IF(I794&lt;'Checklist Parameters'!$H$22,0,($I794-$L794))&lt;0,0,IF(I794&lt;'Checklist Parameters'!$H$22,0,($I794-$L794)))</f>
        <v>0</v>
      </c>
      <c r="O794" s="394"/>
      <c r="P794" s="395"/>
      <c r="Q794" s="316">
        <f t="shared" si="73"/>
        <v>0</v>
      </c>
      <c r="R794" s="87">
        <f t="shared" si="74"/>
        <v>0</v>
      </c>
      <c r="S794" s="87">
        <f>IF('Checklist Parameters'!$H$60&lt;0.2,0.2,'Checklist Parameters'!$H$60)</f>
        <v>0.72</v>
      </c>
      <c r="T794" s="88">
        <f>IF($O794="",IF('Checklist District ID'!$C$43="Y",MAX($R794:$S794)*$I794,SUM($R794:$S794)*$I794),IF(O794&gt;0,Q794*S794))</f>
        <v>0</v>
      </c>
      <c r="U794" s="88">
        <f>IF(Q794&gt;0,((I794-T794)*'Formula Matrix'!$E$39),0)</f>
        <v>0</v>
      </c>
      <c r="V794" s="88">
        <f t="shared" si="75"/>
        <v>0</v>
      </c>
      <c r="W794" s="88">
        <f>IF(V794&gt;0,(V794*'Checklist Parameters'!$H$35),0)</f>
        <v>0</v>
      </c>
      <c r="X794" s="85">
        <f t="shared" si="76"/>
        <v>0</v>
      </c>
      <c r="Y794" s="148">
        <f>IF('Checklist Parameters'!$H$102&lt;&gt;"",(I794/43560)*'Checklist Parameters'!$H$102,"N/A")</f>
        <v>0</v>
      </c>
      <c r="Z794" s="154" t="str">
        <f>IF('Checklist Parameters'!$H$58&lt;&gt;"",((I794*'Checklist Parameters'!$H$58)*'Checklist Parameters'!$H$35)/1000,"N/A")</f>
        <v>N/A</v>
      </c>
      <c r="AA794" s="154">
        <f>IF('Checklist Parameters'!$H$101&lt;&gt;"",IFERROR(I794/'Checklist Parameters'!$H$101,0),"N/A")</f>
        <v>0</v>
      </c>
      <c r="AB794" s="148" t="str">
        <f>IF('Checklist Parameters'!$H$43&lt;&gt;"",(I794*'Checklist Parameters'!$H$43)/1000,"N/A")</f>
        <v>N/A</v>
      </c>
      <c r="AC794" s="85">
        <f>IF('Checklist Parameters'!$H$16="",$X794,IF(AND('Checklist Parameters'!$H$16&lt;$X794,'Checklist Parameters'!$H$16&gt;=3),'Checklist Parameters'!$H$16,IF(AND('Checklist Parameters'!$H$16&lt;$X794,'Checklist Parameters'!$H$16&lt;3),0,$X794)))</f>
        <v>0</v>
      </c>
      <c r="AD794" s="85" t="str">
        <f>IF(AND(I794&lt;'Checklist Parameters'!$H$22,$I794&lt;&gt;0),"Y","")</f>
        <v/>
      </c>
      <c r="AE794" s="85" t="str">
        <f>IF($AD794="Y",0,IF('Checklist Parameters'!$H$25="","&lt;no limit&gt;",ROUNDDOWN((($I794-'Checklist Parameters'!$H$24)/'Checklist Parameters'!$H$25)+1,0)))</f>
        <v>&lt;no limit&gt;</v>
      </c>
      <c r="AF794" s="174">
        <f t="shared" si="77"/>
        <v>0</v>
      </c>
      <c r="AG794" s="85">
        <f t="shared" si="72"/>
        <v>0</v>
      </c>
    </row>
    <row r="795" spans="1:33" ht="15">
      <c r="A795" s="393"/>
      <c r="B795" s="393"/>
      <c r="C795" s="393"/>
      <c r="D795" s="393"/>
      <c r="E795" s="393"/>
      <c r="F795" s="393"/>
      <c r="G795" s="393"/>
      <c r="H795" s="394"/>
      <c r="I795" s="394"/>
      <c r="J795" s="394"/>
      <c r="K795" s="394"/>
      <c r="L795" s="394"/>
      <c r="M795" s="394"/>
      <c r="N795" s="313">
        <f>IF(IF(I795&lt;'Checklist Parameters'!$H$22,0,($I795-$L795))&lt;0,0,IF(I795&lt;'Checklist Parameters'!$H$22,0,($I795-$L795)))</f>
        <v>0</v>
      </c>
      <c r="O795" s="394"/>
      <c r="P795" s="395"/>
      <c r="Q795" s="316">
        <f t="shared" si="73"/>
        <v>0</v>
      </c>
      <c r="R795" s="87">
        <f t="shared" si="74"/>
        <v>0</v>
      </c>
      <c r="S795" s="87">
        <f>IF('Checklist Parameters'!$H$60&lt;0.2,0.2,'Checklist Parameters'!$H$60)</f>
        <v>0.72</v>
      </c>
      <c r="T795" s="88">
        <f>IF($O795="",IF('Checklist District ID'!$C$43="Y",MAX($R795:$S795)*$I795,SUM($R795:$S795)*$I795),IF(O795&gt;0,Q795*S795))</f>
        <v>0</v>
      </c>
      <c r="U795" s="88">
        <f>IF(Q795&gt;0,((I795-T795)*'Formula Matrix'!$E$39),0)</f>
        <v>0</v>
      </c>
      <c r="V795" s="88">
        <f t="shared" si="75"/>
        <v>0</v>
      </c>
      <c r="W795" s="88">
        <f>IF(V795&gt;0,(V795*'Checklist Parameters'!$H$35),0)</f>
        <v>0</v>
      </c>
      <c r="X795" s="85">
        <f t="shared" si="76"/>
        <v>0</v>
      </c>
      <c r="Y795" s="148">
        <f>IF('Checklist Parameters'!$H$102&lt;&gt;"",(I795/43560)*'Checklist Parameters'!$H$102,"N/A")</f>
        <v>0</v>
      </c>
      <c r="Z795" s="154" t="str">
        <f>IF('Checklist Parameters'!$H$58&lt;&gt;"",((I795*'Checklist Parameters'!$H$58)*'Checklist Parameters'!$H$35)/1000,"N/A")</f>
        <v>N/A</v>
      </c>
      <c r="AA795" s="154">
        <f>IF('Checklist Parameters'!$H$101&lt;&gt;"",IFERROR(I795/'Checklist Parameters'!$H$101,0),"N/A")</f>
        <v>0</v>
      </c>
      <c r="AB795" s="148" t="str">
        <f>IF('Checklist Parameters'!$H$43&lt;&gt;"",(I795*'Checklist Parameters'!$H$43)/1000,"N/A")</f>
        <v>N/A</v>
      </c>
      <c r="AC795" s="85">
        <f>IF('Checklist Parameters'!$H$16="",$X795,IF(AND('Checklist Parameters'!$H$16&lt;$X795,'Checklist Parameters'!$H$16&gt;=3),'Checklist Parameters'!$H$16,IF(AND('Checklist Parameters'!$H$16&lt;$X795,'Checklist Parameters'!$H$16&lt;3),0,$X795)))</f>
        <v>0</v>
      </c>
      <c r="AD795" s="85" t="str">
        <f>IF(AND(I795&lt;'Checklist Parameters'!$H$22,$I795&lt;&gt;0),"Y","")</f>
        <v/>
      </c>
      <c r="AE795" s="85" t="str">
        <f>IF($AD795="Y",0,IF('Checklist Parameters'!$H$25="","&lt;no limit&gt;",ROUNDDOWN((($I795-'Checklist Parameters'!$H$24)/'Checklist Parameters'!$H$25)+1,0)))</f>
        <v>&lt;no limit&gt;</v>
      </c>
      <c r="AF795" s="174">
        <f t="shared" si="77"/>
        <v>0</v>
      </c>
      <c r="AG795" s="85">
        <f t="shared" si="72"/>
        <v>0</v>
      </c>
    </row>
    <row r="796" spans="1:33" ht="15">
      <c r="A796" s="393"/>
      <c r="B796" s="393"/>
      <c r="C796" s="393"/>
      <c r="D796" s="393"/>
      <c r="E796" s="393"/>
      <c r="F796" s="393"/>
      <c r="G796" s="393"/>
      <c r="H796" s="394"/>
      <c r="I796" s="394"/>
      <c r="J796" s="394"/>
      <c r="K796" s="394"/>
      <c r="L796" s="394"/>
      <c r="M796" s="394"/>
      <c r="N796" s="313">
        <f>IF(IF(I796&lt;'Checklist Parameters'!$H$22,0,($I796-$L796))&lt;0,0,IF(I796&lt;'Checklist Parameters'!$H$22,0,($I796-$L796)))</f>
        <v>0</v>
      </c>
      <c r="O796" s="394"/>
      <c r="P796" s="395"/>
      <c r="Q796" s="316">
        <f t="shared" si="73"/>
        <v>0</v>
      </c>
      <c r="R796" s="87">
        <f t="shared" si="74"/>
        <v>0</v>
      </c>
      <c r="S796" s="87">
        <f>IF('Checklist Parameters'!$H$60&lt;0.2,0.2,'Checklist Parameters'!$H$60)</f>
        <v>0.72</v>
      </c>
      <c r="T796" s="88">
        <f>IF($O796="",IF('Checklist District ID'!$C$43="Y",MAX($R796:$S796)*$I796,SUM($R796:$S796)*$I796),IF(O796&gt;0,Q796*S796))</f>
        <v>0</v>
      </c>
      <c r="U796" s="88">
        <f>IF(Q796&gt;0,((I796-T796)*'Formula Matrix'!$E$39),0)</f>
        <v>0</v>
      </c>
      <c r="V796" s="88">
        <f t="shared" si="75"/>
        <v>0</v>
      </c>
      <c r="W796" s="88">
        <f>IF(V796&gt;0,(V796*'Checklist Parameters'!$H$35),0)</f>
        <v>0</v>
      </c>
      <c r="X796" s="85">
        <f t="shared" si="76"/>
        <v>0</v>
      </c>
      <c r="Y796" s="148">
        <f>IF('Checklist Parameters'!$H$102&lt;&gt;"",(I796/43560)*'Checklist Parameters'!$H$102,"N/A")</f>
        <v>0</v>
      </c>
      <c r="Z796" s="154" t="str">
        <f>IF('Checklist Parameters'!$H$58&lt;&gt;"",((I796*'Checklist Parameters'!$H$58)*'Checklist Parameters'!$H$35)/1000,"N/A")</f>
        <v>N/A</v>
      </c>
      <c r="AA796" s="154">
        <f>IF('Checklist Parameters'!$H$101&lt;&gt;"",IFERROR(I796/'Checklist Parameters'!$H$101,0),"N/A")</f>
        <v>0</v>
      </c>
      <c r="AB796" s="148" t="str">
        <f>IF('Checklist Parameters'!$H$43&lt;&gt;"",(I796*'Checklist Parameters'!$H$43)/1000,"N/A")</f>
        <v>N/A</v>
      </c>
      <c r="AC796" s="85">
        <f>IF('Checklist Parameters'!$H$16="",$X796,IF(AND('Checklist Parameters'!$H$16&lt;$X796,'Checklist Parameters'!$H$16&gt;=3),'Checklist Parameters'!$H$16,IF(AND('Checklist Parameters'!$H$16&lt;$X796,'Checklist Parameters'!$H$16&lt;3),0,$X796)))</f>
        <v>0</v>
      </c>
      <c r="AD796" s="85" t="str">
        <f>IF(AND(I796&lt;'Checklist Parameters'!$H$22,$I796&lt;&gt;0),"Y","")</f>
        <v/>
      </c>
      <c r="AE796" s="85" t="str">
        <f>IF($AD796="Y",0,IF('Checklist Parameters'!$H$25="","&lt;no limit&gt;",ROUNDDOWN((($I796-'Checklist Parameters'!$H$24)/'Checklist Parameters'!$H$25)+1,0)))</f>
        <v>&lt;no limit&gt;</v>
      </c>
      <c r="AF796" s="174">
        <f t="shared" si="77"/>
        <v>0</v>
      </c>
      <c r="AG796" s="85">
        <f t="shared" si="72"/>
        <v>0</v>
      </c>
    </row>
    <row r="797" spans="1:33" ht="15">
      <c r="A797" s="393"/>
      <c r="B797" s="393"/>
      <c r="C797" s="393"/>
      <c r="D797" s="393"/>
      <c r="E797" s="393"/>
      <c r="F797" s="393"/>
      <c r="G797" s="393"/>
      <c r="H797" s="394"/>
      <c r="I797" s="394"/>
      <c r="J797" s="394"/>
      <c r="K797" s="394"/>
      <c r="L797" s="394"/>
      <c r="M797" s="394"/>
      <c r="N797" s="313">
        <f>IF(IF(I797&lt;'Checklist Parameters'!$H$22,0,($I797-$L797))&lt;0,0,IF(I797&lt;'Checklist Parameters'!$H$22,0,($I797-$L797)))</f>
        <v>0</v>
      </c>
      <c r="O797" s="394"/>
      <c r="P797" s="395"/>
      <c r="Q797" s="316">
        <f t="shared" si="73"/>
        <v>0</v>
      </c>
      <c r="R797" s="87">
        <f t="shared" si="74"/>
        <v>0</v>
      </c>
      <c r="S797" s="87">
        <f>IF('Checklist Parameters'!$H$60&lt;0.2,0.2,'Checklist Parameters'!$H$60)</f>
        <v>0.72</v>
      </c>
      <c r="T797" s="88">
        <f>IF($O797="",IF('Checklist District ID'!$C$43="Y",MAX($R797:$S797)*$I797,SUM($R797:$S797)*$I797),IF(O797&gt;0,Q797*S797))</f>
        <v>0</v>
      </c>
      <c r="U797" s="88">
        <f>IF(Q797&gt;0,((I797-T797)*'Formula Matrix'!$E$39),0)</f>
        <v>0</v>
      </c>
      <c r="V797" s="88">
        <f t="shared" si="75"/>
        <v>0</v>
      </c>
      <c r="W797" s="88">
        <f>IF(V797&gt;0,(V797*'Checklist Parameters'!$H$35),0)</f>
        <v>0</v>
      </c>
      <c r="X797" s="85">
        <f t="shared" si="76"/>
        <v>0</v>
      </c>
      <c r="Y797" s="148">
        <f>IF('Checklist Parameters'!$H$102&lt;&gt;"",(I797/43560)*'Checklist Parameters'!$H$102,"N/A")</f>
        <v>0</v>
      </c>
      <c r="Z797" s="154" t="str">
        <f>IF('Checklist Parameters'!$H$58&lt;&gt;"",((I797*'Checklist Parameters'!$H$58)*'Checklist Parameters'!$H$35)/1000,"N/A")</f>
        <v>N/A</v>
      </c>
      <c r="AA797" s="154">
        <f>IF('Checklist Parameters'!$H$101&lt;&gt;"",IFERROR(I797/'Checklist Parameters'!$H$101,0),"N/A")</f>
        <v>0</v>
      </c>
      <c r="AB797" s="148" t="str">
        <f>IF('Checklist Parameters'!$H$43&lt;&gt;"",(I797*'Checklist Parameters'!$H$43)/1000,"N/A")</f>
        <v>N/A</v>
      </c>
      <c r="AC797" s="85">
        <f>IF('Checklist Parameters'!$H$16="",$X797,IF(AND('Checklist Parameters'!$H$16&lt;$X797,'Checklist Parameters'!$H$16&gt;=3),'Checklist Parameters'!$H$16,IF(AND('Checklist Parameters'!$H$16&lt;$X797,'Checklist Parameters'!$H$16&lt;3),0,$X797)))</f>
        <v>0</v>
      </c>
      <c r="AD797" s="85" t="str">
        <f>IF(AND(I797&lt;'Checklist Parameters'!$H$22,$I797&lt;&gt;0),"Y","")</f>
        <v/>
      </c>
      <c r="AE797" s="85" t="str">
        <f>IF($AD797="Y",0,IF('Checklist Parameters'!$H$25="","&lt;no limit&gt;",ROUNDDOWN((($I797-'Checklist Parameters'!$H$24)/'Checklist Parameters'!$H$25)+1,0)))</f>
        <v>&lt;no limit&gt;</v>
      </c>
      <c r="AF797" s="174">
        <f t="shared" si="77"/>
        <v>0</v>
      </c>
      <c r="AG797" s="85">
        <f t="shared" si="72"/>
        <v>0</v>
      </c>
    </row>
    <row r="798" spans="1:33" ht="15">
      <c r="A798" s="393"/>
      <c r="B798" s="393"/>
      <c r="C798" s="393"/>
      <c r="D798" s="393"/>
      <c r="E798" s="393"/>
      <c r="F798" s="393"/>
      <c r="G798" s="393"/>
      <c r="H798" s="394"/>
      <c r="I798" s="394"/>
      <c r="J798" s="394"/>
      <c r="K798" s="394"/>
      <c r="L798" s="394"/>
      <c r="M798" s="394"/>
      <c r="N798" s="313">
        <f>IF(IF(I798&lt;'Checklist Parameters'!$H$22,0,($I798-$L798))&lt;0,0,IF(I798&lt;'Checklist Parameters'!$H$22,0,($I798-$L798)))</f>
        <v>0</v>
      </c>
      <c r="O798" s="394"/>
      <c r="P798" s="395"/>
      <c r="Q798" s="316">
        <f t="shared" si="73"/>
        <v>0</v>
      </c>
      <c r="R798" s="87">
        <f t="shared" si="74"/>
        <v>0</v>
      </c>
      <c r="S798" s="87">
        <f>IF('Checklist Parameters'!$H$60&lt;0.2,0.2,'Checklist Parameters'!$H$60)</f>
        <v>0.72</v>
      </c>
      <c r="T798" s="88">
        <f>IF($O798="",IF('Checklist District ID'!$C$43="Y",MAX($R798:$S798)*$I798,SUM($R798:$S798)*$I798),IF(O798&gt;0,Q798*S798))</f>
        <v>0</v>
      </c>
      <c r="U798" s="88">
        <f>IF(Q798&gt;0,((I798-T798)*'Formula Matrix'!$E$39),0)</f>
        <v>0</v>
      </c>
      <c r="V798" s="88">
        <f t="shared" si="75"/>
        <v>0</v>
      </c>
      <c r="W798" s="88">
        <f>IF(V798&gt;0,(V798*'Checklist Parameters'!$H$35),0)</f>
        <v>0</v>
      </c>
      <c r="X798" s="85">
        <f t="shared" si="76"/>
        <v>0</v>
      </c>
      <c r="Y798" s="148">
        <f>IF('Checklist Parameters'!$H$102&lt;&gt;"",(I798/43560)*'Checklist Parameters'!$H$102,"N/A")</f>
        <v>0</v>
      </c>
      <c r="Z798" s="154" t="str">
        <f>IF('Checklist Parameters'!$H$58&lt;&gt;"",((I798*'Checklist Parameters'!$H$58)*'Checklist Parameters'!$H$35)/1000,"N/A")</f>
        <v>N/A</v>
      </c>
      <c r="AA798" s="154">
        <f>IF('Checklist Parameters'!$H$101&lt;&gt;"",IFERROR(I798/'Checklist Parameters'!$H$101,0),"N/A")</f>
        <v>0</v>
      </c>
      <c r="AB798" s="148" t="str">
        <f>IF('Checklist Parameters'!$H$43&lt;&gt;"",(I798*'Checklist Parameters'!$H$43)/1000,"N/A")</f>
        <v>N/A</v>
      </c>
      <c r="AC798" s="85">
        <f>IF('Checklist Parameters'!$H$16="",$X798,IF(AND('Checklist Parameters'!$H$16&lt;$X798,'Checklist Parameters'!$H$16&gt;=3),'Checklist Parameters'!$H$16,IF(AND('Checklist Parameters'!$H$16&lt;$X798,'Checklist Parameters'!$H$16&lt;3),0,$X798)))</f>
        <v>0</v>
      </c>
      <c r="AD798" s="85" t="str">
        <f>IF(AND(I798&lt;'Checklist Parameters'!$H$22,$I798&lt;&gt;0),"Y","")</f>
        <v/>
      </c>
      <c r="AE798" s="85" t="str">
        <f>IF($AD798="Y",0,IF('Checklist Parameters'!$H$25="","&lt;no limit&gt;",ROUNDDOWN((($I798-'Checklist Parameters'!$H$24)/'Checklist Parameters'!$H$25)+1,0)))</f>
        <v>&lt;no limit&gt;</v>
      </c>
      <c r="AF798" s="174">
        <f t="shared" si="77"/>
        <v>0</v>
      </c>
      <c r="AG798" s="85">
        <f t="shared" si="72"/>
        <v>0</v>
      </c>
    </row>
    <row r="799" spans="1:33" ht="15">
      <c r="A799" s="393"/>
      <c r="B799" s="393"/>
      <c r="C799" s="393"/>
      <c r="D799" s="393"/>
      <c r="E799" s="393"/>
      <c r="F799" s="393"/>
      <c r="G799" s="393"/>
      <c r="H799" s="394"/>
      <c r="I799" s="394"/>
      <c r="J799" s="394"/>
      <c r="K799" s="394"/>
      <c r="L799" s="394"/>
      <c r="M799" s="394"/>
      <c r="N799" s="313">
        <f>IF(IF(I799&lt;'Checklist Parameters'!$H$22,0,($I799-$L799))&lt;0,0,IF(I799&lt;'Checklist Parameters'!$H$22,0,($I799-$L799)))</f>
        <v>0</v>
      </c>
      <c r="O799" s="394"/>
      <c r="P799" s="395"/>
      <c r="Q799" s="316">
        <f t="shared" si="73"/>
        <v>0</v>
      </c>
      <c r="R799" s="87">
        <f t="shared" si="74"/>
        <v>0</v>
      </c>
      <c r="S799" s="87">
        <f>IF('Checklist Parameters'!$H$60&lt;0.2,0.2,'Checklist Parameters'!$H$60)</f>
        <v>0.72</v>
      </c>
      <c r="T799" s="88">
        <f>IF($O799="",IF('Checklist District ID'!$C$43="Y",MAX($R799:$S799)*$I799,SUM($R799:$S799)*$I799),IF(O799&gt;0,Q799*S799))</f>
        <v>0</v>
      </c>
      <c r="U799" s="88">
        <f>IF(Q799&gt;0,((I799-T799)*'Formula Matrix'!$E$39),0)</f>
        <v>0</v>
      </c>
      <c r="V799" s="88">
        <f t="shared" si="75"/>
        <v>0</v>
      </c>
      <c r="W799" s="88">
        <f>IF(V799&gt;0,(V799*'Checklist Parameters'!$H$35),0)</f>
        <v>0</v>
      </c>
      <c r="X799" s="85">
        <f t="shared" si="76"/>
        <v>0</v>
      </c>
      <c r="Y799" s="148">
        <f>IF('Checklist Parameters'!$H$102&lt;&gt;"",(I799/43560)*'Checklist Parameters'!$H$102,"N/A")</f>
        <v>0</v>
      </c>
      <c r="Z799" s="154" t="str">
        <f>IF('Checklist Parameters'!$H$58&lt;&gt;"",((I799*'Checklist Parameters'!$H$58)*'Checklist Parameters'!$H$35)/1000,"N/A")</f>
        <v>N/A</v>
      </c>
      <c r="AA799" s="154">
        <f>IF('Checklist Parameters'!$H$101&lt;&gt;"",IFERROR(I799/'Checklist Parameters'!$H$101,0),"N/A")</f>
        <v>0</v>
      </c>
      <c r="AB799" s="148" t="str">
        <f>IF('Checklist Parameters'!$H$43&lt;&gt;"",(I799*'Checklist Parameters'!$H$43)/1000,"N/A")</f>
        <v>N/A</v>
      </c>
      <c r="AC799" s="85">
        <f>IF('Checklist Parameters'!$H$16="",$X799,IF(AND('Checklist Parameters'!$H$16&lt;$X799,'Checklist Parameters'!$H$16&gt;=3),'Checklist Parameters'!$H$16,IF(AND('Checklist Parameters'!$H$16&lt;$X799,'Checklist Parameters'!$H$16&lt;3),0,$X799)))</f>
        <v>0</v>
      </c>
      <c r="AD799" s="85" t="str">
        <f>IF(AND(I799&lt;'Checklist Parameters'!$H$22,$I799&lt;&gt;0),"Y","")</f>
        <v/>
      </c>
      <c r="AE799" s="85" t="str">
        <f>IF($AD799="Y",0,IF('Checklist Parameters'!$H$25="","&lt;no limit&gt;",ROUNDDOWN((($I799-'Checklist Parameters'!$H$24)/'Checklist Parameters'!$H$25)+1,0)))</f>
        <v>&lt;no limit&gt;</v>
      </c>
      <c r="AF799" s="174">
        <f t="shared" si="77"/>
        <v>0</v>
      </c>
      <c r="AG799" s="85">
        <f t="shared" si="72"/>
        <v>0</v>
      </c>
    </row>
    <row r="800" spans="1:33" ht="15">
      <c r="A800" s="393"/>
      <c r="B800" s="393"/>
      <c r="C800" s="393"/>
      <c r="D800" s="393"/>
      <c r="E800" s="393"/>
      <c r="F800" s="393"/>
      <c r="G800" s="393"/>
      <c r="H800" s="394"/>
      <c r="I800" s="394"/>
      <c r="J800" s="394"/>
      <c r="K800" s="394"/>
      <c r="L800" s="394"/>
      <c r="M800" s="394"/>
      <c r="N800" s="313">
        <f>IF(IF(I800&lt;'Checklist Parameters'!$H$22,0,($I800-$L800))&lt;0,0,IF(I800&lt;'Checklist Parameters'!$H$22,0,($I800-$L800)))</f>
        <v>0</v>
      </c>
      <c r="O800" s="394"/>
      <c r="P800" s="395"/>
      <c r="Q800" s="316">
        <f t="shared" si="73"/>
        <v>0</v>
      </c>
      <c r="R800" s="87">
        <f t="shared" si="74"/>
        <v>0</v>
      </c>
      <c r="S800" s="87">
        <f>IF('Checklist Parameters'!$H$60&lt;0.2,0.2,'Checklist Parameters'!$H$60)</f>
        <v>0.72</v>
      </c>
      <c r="T800" s="88">
        <f>IF($O800="",IF('Checklist District ID'!$C$43="Y",MAX($R800:$S800)*$I800,SUM($R800:$S800)*$I800),IF(O800&gt;0,Q800*S800))</f>
        <v>0</v>
      </c>
      <c r="U800" s="88">
        <f>IF(Q800&gt;0,((I800-T800)*'Formula Matrix'!$E$39),0)</f>
        <v>0</v>
      </c>
      <c r="V800" s="88">
        <f t="shared" si="75"/>
        <v>0</v>
      </c>
      <c r="W800" s="88">
        <f>IF(V800&gt;0,(V800*'Checklist Parameters'!$H$35),0)</f>
        <v>0</v>
      </c>
      <c r="X800" s="85">
        <f t="shared" si="76"/>
        <v>0</v>
      </c>
      <c r="Y800" s="148">
        <f>IF('Checklist Parameters'!$H$102&lt;&gt;"",(I800/43560)*'Checklist Parameters'!$H$102,"N/A")</f>
        <v>0</v>
      </c>
      <c r="Z800" s="154" t="str">
        <f>IF('Checklist Parameters'!$H$58&lt;&gt;"",((I800*'Checklist Parameters'!$H$58)*'Checklist Parameters'!$H$35)/1000,"N/A")</f>
        <v>N/A</v>
      </c>
      <c r="AA800" s="154">
        <f>IF('Checklist Parameters'!$H$101&lt;&gt;"",IFERROR(I800/'Checklist Parameters'!$H$101,0),"N/A")</f>
        <v>0</v>
      </c>
      <c r="AB800" s="148" t="str">
        <f>IF('Checklist Parameters'!$H$43&lt;&gt;"",(I800*'Checklist Parameters'!$H$43)/1000,"N/A")</f>
        <v>N/A</v>
      </c>
      <c r="AC800" s="85">
        <f>IF('Checklist Parameters'!$H$16="",$X800,IF(AND('Checklist Parameters'!$H$16&lt;$X800,'Checklist Parameters'!$H$16&gt;=3),'Checklist Parameters'!$H$16,IF(AND('Checklist Parameters'!$H$16&lt;$X800,'Checklist Parameters'!$H$16&lt;3),0,$X800)))</f>
        <v>0</v>
      </c>
      <c r="AD800" s="85" t="str">
        <f>IF(AND(I800&lt;'Checklist Parameters'!$H$22,$I800&lt;&gt;0),"Y","")</f>
        <v/>
      </c>
      <c r="AE800" s="85" t="str">
        <f>IF($AD800="Y",0,IF('Checklist Parameters'!$H$25="","&lt;no limit&gt;",ROUNDDOWN((($I800-'Checklist Parameters'!$H$24)/'Checklist Parameters'!$H$25)+1,0)))</f>
        <v>&lt;no limit&gt;</v>
      </c>
      <c r="AF800" s="174">
        <f t="shared" si="77"/>
        <v>0</v>
      </c>
      <c r="AG800" s="85">
        <f t="shared" si="72"/>
        <v>0</v>
      </c>
    </row>
    <row r="801" spans="1:33" ht="15">
      <c r="A801" s="393"/>
      <c r="B801" s="393"/>
      <c r="C801" s="393"/>
      <c r="D801" s="393"/>
      <c r="E801" s="393"/>
      <c r="F801" s="393"/>
      <c r="G801" s="393"/>
      <c r="H801" s="394"/>
      <c r="I801" s="394"/>
      <c r="J801" s="394"/>
      <c r="K801" s="394"/>
      <c r="L801" s="394"/>
      <c r="M801" s="394"/>
      <c r="N801" s="313">
        <f>IF(IF(I801&lt;'Checklist Parameters'!$H$22,0,($I801-$L801))&lt;0,0,IF(I801&lt;'Checklist Parameters'!$H$22,0,($I801-$L801)))</f>
        <v>0</v>
      </c>
      <c r="O801" s="394"/>
      <c r="P801" s="395"/>
      <c r="Q801" s="316">
        <f t="shared" si="73"/>
        <v>0</v>
      </c>
      <c r="R801" s="87">
        <f t="shared" si="74"/>
        <v>0</v>
      </c>
      <c r="S801" s="87">
        <f>IF('Checklist Parameters'!$H$60&lt;0.2,0.2,'Checklist Parameters'!$H$60)</f>
        <v>0.72</v>
      </c>
      <c r="T801" s="88">
        <f>IF($O801="",IF('Checklist District ID'!$C$43="Y",MAX($R801:$S801)*$I801,SUM($R801:$S801)*$I801),IF(O801&gt;0,Q801*S801))</f>
        <v>0</v>
      </c>
      <c r="U801" s="88">
        <f>IF(Q801&gt;0,((I801-T801)*'Formula Matrix'!$E$39),0)</f>
        <v>0</v>
      </c>
      <c r="V801" s="88">
        <f t="shared" si="75"/>
        <v>0</v>
      </c>
      <c r="W801" s="88">
        <f>IF(V801&gt;0,(V801*'Checklist Parameters'!$H$35),0)</f>
        <v>0</v>
      </c>
      <c r="X801" s="85">
        <f t="shared" si="76"/>
        <v>0</v>
      </c>
      <c r="Y801" s="148">
        <f>IF('Checklist Parameters'!$H$102&lt;&gt;"",(I801/43560)*'Checklist Parameters'!$H$102,"N/A")</f>
        <v>0</v>
      </c>
      <c r="Z801" s="154" t="str">
        <f>IF('Checklist Parameters'!$H$58&lt;&gt;"",((I801*'Checklist Parameters'!$H$58)*'Checklist Parameters'!$H$35)/1000,"N/A")</f>
        <v>N/A</v>
      </c>
      <c r="AA801" s="154">
        <f>IF('Checklist Parameters'!$H$101&lt;&gt;"",IFERROR(I801/'Checklist Parameters'!$H$101,0),"N/A")</f>
        <v>0</v>
      </c>
      <c r="AB801" s="148" t="str">
        <f>IF('Checklist Parameters'!$H$43&lt;&gt;"",(I801*'Checklist Parameters'!$H$43)/1000,"N/A")</f>
        <v>N/A</v>
      </c>
      <c r="AC801" s="85">
        <f>IF('Checklist Parameters'!$H$16="",$X801,IF(AND('Checklist Parameters'!$H$16&lt;$X801,'Checklist Parameters'!$H$16&gt;=3),'Checklist Parameters'!$H$16,IF(AND('Checklist Parameters'!$H$16&lt;$X801,'Checklist Parameters'!$H$16&lt;3),0,$X801)))</f>
        <v>0</v>
      </c>
      <c r="AD801" s="85" t="str">
        <f>IF(AND(I801&lt;'Checklist Parameters'!$H$22,$I801&lt;&gt;0),"Y","")</f>
        <v/>
      </c>
      <c r="AE801" s="85" t="str">
        <f>IF($AD801="Y",0,IF('Checklist Parameters'!$H$25="","&lt;no limit&gt;",ROUNDDOWN((($I801-'Checklist Parameters'!$H$24)/'Checklist Parameters'!$H$25)+1,0)))</f>
        <v>&lt;no limit&gt;</v>
      </c>
      <c r="AF801" s="174">
        <f t="shared" si="77"/>
        <v>0</v>
      </c>
      <c r="AG801" s="85">
        <f t="shared" si="72"/>
        <v>0</v>
      </c>
    </row>
    <row r="802" spans="1:33" ht="15">
      <c r="A802" s="393"/>
      <c r="B802" s="393"/>
      <c r="C802" s="393"/>
      <c r="D802" s="393"/>
      <c r="E802" s="393"/>
      <c r="F802" s="393"/>
      <c r="G802" s="393"/>
      <c r="H802" s="394"/>
      <c r="I802" s="394"/>
      <c r="J802" s="394"/>
      <c r="K802" s="394"/>
      <c r="L802" s="394"/>
      <c r="M802" s="394"/>
      <c r="N802" s="313">
        <f>IF(IF(I802&lt;'Checklist Parameters'!$H$22,0,($I802-$L802))&lt;0,0,IF(I802&lt;'Checklist Parameters'!$H$22,0,($I802-$L802)))</f>
        <v>0</v>
      </c>
      <c r="O802" s="394"/>
      <c r="P802" s="395"/>
      <c r="Q802" s="316">
        <f t="shared" si="73"/>
        <v>0</v>
      </c>
      <c r="R802" s="87">
        <f t="shared" si="74"/>
        <v>0</v>
      </c>
      <c r="S802" s="87">
        <f>IF('Checklist Parameters'!$H$60&lt;0.2,0.2,'Checklist Parameters'!$H$60)</f>
        <v>0.72</v>
      </c>
      <c r="T802" s="88">
        <f>IF($O802="",IF('Checklist District ID'!$C$43="Y",MAX($R802:$S802)*$I802,SUM($R802:$S802)*$I802),IF(O802&gt;0,Q802*S802))</f>
        <v>0</v>
      </c>
      <c r="U802" s="88">
        <f>IF(Q802&gt;0,((I802-T802)*'Formula Matrix'!$E$39),0)</f>
        <v>0</v>
      </c>
      <c r="V802" s="88">
        <f t="shared" si="75"/>
        <v>0</v>
      </c>
      <c r="W802" s="88">
        <f>IF(V802&gt;0,(V802*'Checklist Parameters'!$H$35),0)</f>
        <v>0</v>
      </c>
      <c r="X802" s="85">
        <f t="shared" si="76"/>
        <v>0</v>
      </c>
      <c r="Y802" s="148">
        <f>IF('Checklist Parameters'!$H$102&lt;&gt;"",(I802/43560)*'Checklist Parameters'!$H$102,"N/A")</f>
        <v>0</v>
      </c>
      <c r="Z802" s="154" t="str">
        <f>IF('Checklist Parameters'!$H$58&lt;&gt;"",((I802*'Checklist Parameters'!$H$58)*'Checklist Parameters'!$H$35)/1000,"N/A")</f>
        <v>N/A</v>
      </c>
      <c r="AA802" s="154">
        <f>IF('Checklist Parameters'!$H$101&lt;&gt;"",IFERROR(I802/'Checklist Parameters'!$H$101,0),"N/A")</f>
        <v>0</v>
      </c>
      <c r="AB802" s="148" t="str">
        <f>IF('Checklist Parameters'!$H$43&lt;&gt;"",(I802*'Checklist Parameters'!$H$43)/1000,"N/A")</f>
        <v>N/A</v>
      </c>
      <c r="AC802" s="85">
        <f>IF('Checklist Parameters'!$H$16="",$X802,IF(AND('Checklist Parameters'!$H$16&lt;$X802,'Checklist Parameters'!$H$16&gt;=3),'Checklist Parameters'!$H$16,IF(AND('Checklist Parameters'!$H$16&lt;$X802,'Checklist Parameters'!$H$16&lt;3),0,$X802)))</f>
        <v>0</v>
      </c>
      <c r="AD802" s="85" t="str">
        <f>IF(AND(I802&lt;'Checklist Parameters'!$H$22,$I802&lt;&gt;0),"Y","")</f>
        <v/>
      </c>
      <c r="AE802" s="85" t="str">
        <f>IF($AD802="Y",0,IF('Checklist Parameters'!$H$25="","&lt;no limit&gt;",ROUNDDOWN((($I802-'Checklist Parameters'!$H$24)/'Checklist Parameters'!$H$25)+1,0)))</f>
        <v>&lt;no limit&gt;</v>
      </c>
      <c r="AF802" s="174">
        <f t="shared" si="77"/>
        <v>0</v>
      </c>
      <c r="AG802" s="85">
        <f t="shared" si="72"/>
        <v>0</v>
      </c>
    </row>
    <row r="803" spans="1:33" ht="15">
      <c r="A803" s="393"/>
      <c r="B803" s="393"/>
      <c r="C803" s="393"/>
      <c r="D803" s="393"/>
      <c r="E803" s="393"/>
      <c r="F803" s="393"/>
      <c r="G803" s="393"/>
      <c r="H803" s="394"/>
      <c r="I803" s="394"/>
      <c r="J803" s="394"/>
      <c r="K803" s="394"/>
      <c r="L803" s="394"/>
      <c r="M803" s="394"/>
      <c r="N803" s="313">
        <f>IF(IF(I803&lt;'Checklist Parameters'!$H$22,0,($I803-$L803))&lt;0,0,IF(I803&lt;'Checklist Parameters'!$H$22,0,($I803-$L803)))</f>
        <v>0</v>
      </c>
      <c r="O803" s="394"/>
      <c r="P803" s="395"/>
      <c r="Q803" s="316">
        <f t="shared" si="73"/>
        <v>0</v>
      </c>
      <c r="R803" s="87">
        <f t="shared" si="74"/>
        <v>0</v>
      </c>
      <c r="S803" s="87">
        <f>IF('Checklist Parameters'!$H$60&lt;0.2,0.2,'Checklist Parameters'!$H$60)</f>
        <v>0.72</v>
      </c>
      <c r="T803" s="88">
        <f>IF($O803="",IF('Checklist District ID'!$C$43="Y",MAX($R803:$S803)*$I803,SUM($R803:$S803)*$I803),IF(O803&gt;0,Q803*S803))</f>
        <v>0</v>
      </c>
      <c r="U803" s="88">
        <f>IF(Q803&gt;0,((I803-T803)*'Formula Matrix'!$E$39),0)</f>
        <v>0</v>
      </c>
      <c r="V803" s="88">
        <f t="shared" si="75"/>
        <v>0</v>
      </c>
      <c r="W803" s="88">
        <f>IF(V803&gt;0,(V803*'Checklist Parameters'!$H$35),0)</f>
        <v>0</v>
      </c>
      <c r="X803" s="85">
        <f t="shared" si="76"/>
        <v>0</v>
      </c>
      <c r="Y803" s="148">
        <f>IF('Checklist Parameters'!$H$102&lt;&gt;"",(I803/43560)*'Checklist Parameters'!$H$102,"N/A")</f>
        <v>0</v>
      </c>
      <c r="Z803" s="154" t="str">
        <f>IF('Checklist Parameters'!$H$58&lt;&gt;"",((I803*'Checklist Parameters'!$H$58)*'Checklist Parameters'!$H$35)/1000,"N/A")</f>
        <v>N/A</v>
      </c>
      <c r="AA803" s="154">
        <f>IF('Checklist Parameters'!$H$101&lt;&gt;"",IFERROR(I803/'Checklist Parameters'!$H$101,0),"N/A")</f>
        <v>0</v>
      </c>
      <c r="AB803" s="148" t="str">
        <f>IF('Checklist Parameters'!$H$43&lt;&gt;"",(I803*'Checklist Parameters'!$H$43)/1000,"N/A")</f>
        <v>N/A</v>
      </c>
      <c r="AC803" s="85">
        <f>IF('Checklist Parameters'!$H$16="",$X803,IF(AND('Checklist Parameters'!$H$16&lt;$X803,'Checklist Parameters'!$H$16&gt;=3),'Checklist Parameters'!$H$16,IF(AND('Checklist Parameters'!$H$16&lt;$X803,'Checklist Parameters'!$H$16&lt;3),0,$X803)))</f>
        <v>0</v>
      </c>
      <c r="AD803" s="85" t="str">
        <f>IF(AND(I803&lt;'Checklist Parameters'!$H$22,$I803&lt;&gt;0),"Y","")</f>
        <v/>
      </c>
      <c r="AE803" s="85" t="str">
        <f>IF($AD803="Y",0,IF('Checklist Parameters'!$H$25="","&lt;no limit&gt;",ROUNDDOWN((($I803-'Checklist Parameters'!$H$24)/'Checklist Parameters'!$H$25)+1,0)))</f>
        <v>&lt;no limit&gt;</v>
      </c>
      <c r="AF803" s="174">
        <f t="shared" si="77"/>
        <v>0</v>
      </c>
      <c r="AG803" s="85">
        <f t="shared" si="72"/>
        <v>0</v>
      </c>
    </row>
    <row r="804" spans="1:33" ht="15">
      <c r="A804" s="393"/>
      <c r="B804" s="393"/>
      <c r="C804" s="393"/>
      <c r="D804" s="393"/>
      <c r="E804" s="393"/>
      <c r="F804" s="393"/>
      <c r="G804" s="393"/>
      <c r="H804" s="394"/>
      <c r="I804" s="394"/>
      <c r="J804" s="394"/>
      <c r="K804" s="394"/>
      <c r="L804" s="394"/>
      <c r="M804" s="394"/>
      <c r="N804" s="313">
        <f>IF(IF(I804&lt;'Checklist Parameters'!$H$22,0,($I804-$L804))&lt;0,0,IF(I804&lt;'Checklist Parameters'!$H$22,0,($I804-$L804)))</f>
        <v>0</v>
      </c>
      <c r="O804" s="394"/>
      <c r="P804" s="395"/>
      <c r="Q804" s="316">
        <f t="shared" si="73"/>
        <v>0</v>
      </c>
      <c r="R804" s="87">
        <f t="shared" si="74"/>
        <v>0</v>
      </c>
      <c r="S804" s="87">
        <f>IF('Checklist Parameters'!$H$60&lt;0.2,0.2,'Checklist Parameters'!$H$60)</f>
        <v>0.72</v>
      </c>
      <c r="T804" s="88">
        <f>IF($O804="",IF('Checklist District ID'!$C$43="Y",MAX($R804:$S804)*$I804,SUM($R804:$S804)*$I804),IF(O804&gt;0,Q804*S804))</f>
        <v>0</v>
      </c>
      <c r="U804" s="88">
        <f>IF(Q804&gt;0,((I804-T804)*'Formula Matrix'!$E$39),0)</f>
        <v>0</v>
      </c>
      <c r="V804" s="88">
        <f t="shared" si="75"/>
        <v>0</v>
      </c>
      <c r="W804" s="88">
        <f>IF(V804&gt;0,(V804*'Checklist Parameters'!$H$35),0)</f>
        <v>0</v>
      </c>
      <c r="X804" s="85">
        <f t="shared" si="76"/>
        <v>0</v>
      </c>
      <c r="Y804" s="148">
        <f>IF('Checklist Parameters'!$H$102&lt;&gt;"",(I804/43560)*'Checklist Parameters'!$H$102,"N/A")</f>
        <v>0</v>
      </c>
      <c r="Z804" s="154" t="str">
        <f>IF('Checklist Parameters'!$H$58&lt;&gt;"",((I804*'Checklist Parameters'!$H$58)*'Checklist Parameters'!$H$35)/1000,"N/A")</f>
        <v>N/A</v>
      </c>
      <c r="AA804" s="154">
        <f>IF('Checklist Parameters'!$H$101&lt;&gt;"",IFERROR(I804/'Checklist Parameters'!$H$101,0),"N/A")</f>
        <v>0</v>
      </c>
      <c r="AB804" s="148" t="str">
        <f>IF('Checklist Parameters'!$H$43&lt;&gt;"",(I804*'Checklist Parameters'!$H$43)/1000,"N/A")</f>
        <v>N/A</v>
      </c>
      <c r="AC804" s="85">
        <f>IF('Checklist Parameters'!$H$16="",$X804,IF(AND('Checklist Parameters'!$H$16&lt;$X804,'Checklist Parameters'!$H$16&gt;=3),'Checklist Parameters'!$H$16,IF(AND('Checklist Parameters'!$H$16&lt;$X804,'Checklist Parameters'!$H$16&lt;3),0,$X804)))</f>
        <v>0</v>
      </c>
      <c r="AD804" s="85" t="str">
        <f>IF(AND(I804&lt;'Checklist Parameters'!$H$22,$I804&lt;&gt;0),"Y","")</f>
        <v/>
      </c>
      <c r="AE804" s="85" t="str">
        <f>IF($AD804="Y",0,IF('Checklist Parameters'!$H$25="","&lt;no limit&gt;",ROUNDDOWN((($I804-'Checklist Parameters'!$H$24)/'Checklist Parameters'!$H$25)+1,0)))</f>
        <v>&lt;no limit&gt;</v>
      </c>
      <c r="AF804" s="174">
        <f t="shared" si="77"/>
        <v>0</v>
      </c>
      <c r="AG804" s="85">
        <f t="shared" si="72"/>
        <v>0</v>
      </c>
    </row>
    <row r="805" spans="1:33" ht="15">
      <c r="A805" s="393"/>
      <c r="B805" s="393"/>
      <c r="C805" s="393"/>
      <c r="D805" s="393"/>
      <c r="E805" s="393"/>
      <c r="F805" s="393"/>
      <c r="G805" s="393"/>
      <c r="H805" s="394"/>
      <c r="I805" s="394"/>
      <c r="J805" s="394"/>
      <c r="K805" s="394"/>
      <c r="L805" s="394"/>
      <c r="M805" s="394"/>
      <c r="N805" s="313">
        <f>IF(IF(I805&lt;'Checklist Parameters'!$H$22,0,($I805-$L805))&lt;0,0,IF(I805&lt;'Checklist Parameters'!$H$22,0,($I805-$L805)))</f>
        <v>0</v>
      </c>
      <c r="O805" s="394"/>
      <c r="P805" s="395"/>
      <c r="Q805" s="316">
        <f t="shared" si="73"/>
        <v>0</v>
      </c>
      <c r="R805" s="87">
        <f t="shared" si="74"/>
        <v>0</v>
      </c>
      <c r="S805" s="87">
        <f>IF('Checklist Parameters'!$H$60&lt;0.2,0.2,'Checklist Parameters'!$H$60)</f>
        <v>0.72</v>
      </c>
      <c r="T805" s="88">
        <f>IF($O805="",IF('Checklist District ID'!$C$43="Y",MAX($R805:$S805)*$I805,SUM($R805:$S805)*$I805),IF(O805&gt;0,Q805*S805))</f>
        <v>0</v>
      </c>
      <c r="U805" s="88">
        <f>IF(Q805&gt;0,((I805-T805)*'Formula Matrix'!$E$39),0)</f>
        <v>0</v>
      </c>
      <c r="V805" s="88">
        <f t="shared" si="75"/>
        <v>0</v>
      </c>
      <c r="W805" s="88">
        <f>IF(V805&gt;0,(V805*'Checklist Parameters'!$H$35),0)</f>
        <v>0</v>
      </c>
      <c r="X805" s="85">
        <f t="shared" si="76"/>
        <v>0</v>
      </c>
      <c r="Y805" s="148">
        <f>IF('Checklist Parameters'!$H$102&lt;&gt;"",(I805/43560)*'Checklist Parameters'!$H$102,"N/A")</f>
        <v>0</v>
      </c>
      <c r="Z805" s="154" t="str">
        <f>IF('Checklist Parameters'!$H$58&lt;&gt;"",((I805*'Checklist Parameters'!$H$58)*'Checklist Parameters'!$H$35)/1000,"N/A")</f>
        <v>N/A</v>
      </c>
      <c r="AA805" s="154">
        <f>IF('Checklist Parameters'!$H$101&lt;&gt;"",IFERROR(I805/'Checklist Parameters'!$H$101,0),"N/A")</f>
        <v>0</v>
      </c>
      <c r="AB805" s="148" t="str">
        <f>IF('Checklist Parameters'!$H$43&lt;&gt;"",(I805*'Checklist Parameters'!$H$43)/1000,"N/A")</f>
        <v>N/A</v>
      </c>
      <c r="AC805" s="85">
        <f>IF('Checklist Parameters'!$H$16="",$X805,IF(AND('Checklist Parameters'!$H$16&lt;$X805,'Checklist Parameters'!$H$16&gt;=3),'Checklist Parameters'!$H$16,IF(AND('Checklist Parameters'!$H$16&lt;$X805,'Checklist Parameters'!$H$16&lt;3),0,$X805)))</f>
        <v>0</v>
      </c>
      <c r="AD805" s="85" t="str">
        <f>IF(AND(I805&lt;'Checklist Parameters'!$H$22,$I805&lt;&gt;0),"Y","")</f>
        <v/>
      </c>
      <c r="AE805" s="85" t="str">
        <f>IF($AD805="Y",0,IF('Checklist Parameters'!$H$25="","&lt;no limit&gt;",ROUNDDOWN((($I805-'Checklist Parameters'!$H$24)/'Checklist Parameters'!$H$25)+1,0)))</f>
        <v>&lt;no limit&gt;</v>
      </c>
      <c r="AF805" s="174">
        <f t="shared" si="77"/>
        <v>0</v>
      </c>
      <c r="AG805" s="85">
        <f t="shared" si="72"/>
        <v>0</v>
      </c>
    </row>
    <row r="806" spans="1:33" ht="15">
      <c r="A806" s="393"/>
      <c r="B806" s="393"/>
      <c r="C806" s="393"/>
      <c r="D806" s="393"/>
      <c r="E806" s="393"/>
      <c r="F806" s="393"/>
      <c r="G806" s="393"/>
      <c r="H806" s="394"/>
      <c r="I806" s="394"/>
      <c r="J806" s="394"/>
      <c r="K806" s="394"/>
      <c r="L806" s="394"/>
      <c r="M806" s="394"/>
      <c r="N806" s="313">
        <f>IF(IF(I806&lt;'Checklist Parameters'!$H$22,0,($I806-$L806))&lt;0,0,IF(I806&lt;'Checklist Parameters'!$H$22,0,($I806-$L806)))</f>
        <v>0</v>
      </c>
      <c r="O806" s="394"/>
      <c r="P806" s="395"/>
      <c r="Q806" s="316">
        <f t="shared" si="73"/>
        <v>0</v>
      </c>
      <c r="R806" s="87">
        <f t="shared" si="74"/>
        <v>0</v>
      </c>
      <c r="S806" s="87">
        <f>IF('Checklist Parameters'!$H$60&lt;0.2,0.2,'Checklist Parameters'!$H$60)</f>
        <v>0.72</v>
      </c>
      <c r="T806" s="88">
        <f>IF($O806="",IF('Checklist District ID'!$C$43="Y",MAX($R806:$S806)*$I806,SUM($R806:$S806)*$I806),IF(O806&gt;0,Q806*S806))</f>
        <v>0</v>
      </c>
      <c r="U806" s="88">
        <f>IF(Q806&gt;0,((I806-T806)*'Formula Matrix'!$E$39),0)</f>
        <v>0</v>
      </c>
      <c r="V806" s="88">
        <f t="shared" si="75"/>
        <v>0</v>
      </c>
      <c r="W806" s="88">
        <f>IF(V806&gt;0,(V806*'Checklist Parameters'!$H$35),0)</f>
        <v>0</v>
      </c>
      <c r="X806" s="85">
        <f t="shared" si="76"/>
        <v>0</v>
      </c>
      <c r="Y806" s="148">
        <f>IF('Checklist Parameters'!$H$102&lt;&gt;"",(I806/43560)*'Checklist Parameters'!$H$102,"N/A")</f>
        <v>0</v>
      </c>
      <c r="Z806" s="154" t="str">
        <f>IF('Checklist Parameters'!$H$58&lt;&gt;"",((I806*'Checklist Parameters'!$H$58)*'Checklist Parameters'!$H$35)/1000,"N/A")</f>
        <v>N/A</v>
      </c>
      <c r="AA806" s="154">
        <f>IF('Checklist Parameters'!$H$101&lt;&gt;"",IFERROR(I806/'Checklist Parameters'!$H$101,0),"N/A")</f>
        <v>0</v>
      </c>
      <c r="AB806" s="148" t="str">
        <f>IF('Checklist Parameters'!$H$43&lt;&gt;"",(I806*'Checklist Parameters'!$H$43)/1000,"N/A")</f>
        <v>N/A</v>
      </c>
      <c r="AC806" s="85">
        <f>IF('Checklist Parameters'!$H$16="",$X806,IF(AND('Checklist Parameters'!$H$16&lt;$X806,'Checklist Parameters'!$H$16&gt;=3),'Checklist Parameters'!$H$16,IF(AND('Checklist Parameters'!$H$16&lt;$X806,'Checklist Parameters'!$H$16&lt;3),0,$X806)))</f>
        <v>0</v>
      </c>
      <c r="AD806" s="85" t="str">
        <f>IF(AND(I806&lt;'Checklist Parameters'!$H$22,$I806&lt;&gt;0),"Y","")</f>
        <v/>
      </c>
      <c r="AE806" s="85" t="str">
        <f>IF($AD806="Y",0,IF('Checklist Parameters'!$H$25="","&lt;no limit&gt;",ROUNDDOWN((($I806-'Checklist Parameters'!$H$24)/'Checklist Parameters'!$H$25)+1,0)))</f>
        <v>&lt;no limit&gt;</v>
      </c>
      <c r="AF806" s="174">
        <f t="shared" si="77"/>
        <v>0</v>
      </c>
      <c r="AG806" s="85">
        <f t="shared" si="72"/>
        <v>0</v>
      </c>
    </row>
    <row r="807" spans="1:33" ht="15">
      <c r="A807" s="393"/>
      <c r="B807" s="393"/>
      <c r="C807" s="393"/>
      <c r="D807" s="393"/>
      <c r="E807" s="393"/>
      <c r="F807" s="393"/>
      <c r="G807" s="393"/>
      <c r="H807" s="394"/>
      <c r="I807" s="394"/>
      <c r="J807" s="394"/>
      <c r="K807" s="394"/>
      <c r="L807" s="394"/>
      <c r="M807" s="394"/>
      <c r="N807" s="313">
        <f>IF(IF(I807&lt;'Checklist Parameters'!$H$22,0,($I807-$L807))&lt;0,0,IF(I807&lt;'Checklist Parameters'!$H$22,0,($I807-$L807)))</f>
        <v>0</v>
      </c>
      <c r="O807" s="394"/>
      <c r="P807" s="395"/>
      <c r="Q807" s="316">
        <f t="shared" si="73"/>
        <v>0</v>
      </c>
      <c r="R807" s="87">
        <f t="shared" si="74"/>
        <v>0</v>
      </c>
      <c r="S807" s="87">
        <f>IF('Checklist Parameters'!$H$60&lt;0.2,0.2,'Checklist Parameters'!$H$60)</f>
        <v>0.72</v>
      </c>
      <c r="T807" s="88">
        <f>IF($O807="",IF('Checklist District ID'!$C$43="Y",MAX($R807:$S807)*$I807,SUM($R807:$S807)*$I807),IF(O807&gt;0,Q807*S807))</f>
        <v>0</v>
      </c>
      <c r="U807" s="88">
        <f>IF(Q807&gt;0,((I807-T807)*'Formula Matrix'!$E$39),0)</f>
        <v>0</v>
      </c>
      <c r="V807" s="88">
        <f t="shared" si="75"/>
        <v>0</v>
      </c>
      <c r="W807" s="88">
        <f>IF(V807&gt;0,(V807*'Checklist Parameters'!$H$35),0)</f>
        <v>0</v>
      </c>
      <c r="X807" s="85">
        <f t="shared" si="76"/>
        <v>0</v>
      </c>
      <c r="Y807" s="148">
        <f>IF('Checklist Parameters'!$H$102&lt;&gt;"",(I807/43560)*'Checklist Parameters'!$H$102,"N/A")</f>
        <v>0</v>
      </c>
      <c r="Z807" s="154" t="str">
        <f>IF('Checklist Parameters'!$H$58&lt;&gt;"",((I807*'Checklist Parameters'!$H$58)*'Checklist Parameters'!$H$35)/1000,"N/A")</f>
        <v>N/A</v>
      </c>
      <c r="AA807" s="154">
        <f>IF('Checklist Parameters'!$H$101&lt;&gt;"",IFERROR(I807/'Checklist Parameters'!$H$101,0),"N/A")</f>
        <v>0</v>
      </c>
      <c r="AB807" s="148" t="str">
        <f>IF('Checklist Parameters'!$H$43&lt;&gt;"",(I807*'Checklist Parameters'!$H$43)/1000,"N/A")</f>
        <v>N/A</v>
      </c>
      <c r="AC807" s="85">
        <f>IF('Checklist Parameters'!$H$16="",$X807,IF(AND('Checklist Parameters'!$H$16&lt;$X807,'Checklist Parameters'!$H$16&gt;=3),'Checklist Parameters'!$H$16,IF(AND('Checklist Parameters'!$H$16&lt;$X807,'Checklist Parameters'!$H$16&lt;3),0,$X807)))</f>
        <v>0</v>
      </c>
      <c r="AD807" s="85" t="str">
        <f>IF(AND(I807&lt;'Checklist Parameters'!$H$22,$I807&lt;&gt;0),"Y","")</f>
        <v/>
      </c>
      <c r="AE807" s="85" t="str">
        <f>IF($AD807="Y",0,IF('Checklist Parameters'!$H$25="","&lt;no limit&gt;",ROUNDDOWN((($I807-'Checklist Parameters'!$H$24)/'Checklist Parameters'!$H$25)+1,0)))</f>
        <v>&lt;no limit&gt;</v>
      </c>
      <c r="AF807" s="174">
        <f t="shared" si="77"/>
        <v>0</v>
      </c>
      <c r="AG807" s="85">
        <f t="shared" si="72"/>
        <v>0</v>
      </c>
    </row>
    <row r="808" spans="1:33" ht="15">
      <c r="A808" s="393"/>
      <c r="B808" s="393"/>
      <c r="C808" s="393"/>
      <c r="D808" s="393"/>
      <c r="E808" s="393"/>
      <c r="F808" s="393"/>
      <c r="G808" s="393"/>
      <c r="H808" s="394"/>
      <c r="I808" s="394"/>
      <c r="J808" s="394"/>
      <c r="K808" s="394"/>
      <c r="L808" s="394"/>
      <c r="M808" s="394"/>
      <c r="N808" s="313">
        <f>IF(IF(I808&lt;'Checklist Parameters'!$H$22,0,($I808-$L808))&lt;0,0,IF(I808&lt;'Checklist Parameters'!$H$22,0,($I808-$L808)))</f>
        <v>0</v>
      </c>
      <c r="O808" s="394"/>
      <c r="P808" s="395"/>
      <c r="Q808" s="316">
        <f t="shared" si="73"/>
        <v>0</v>
      </c>
      <c r="R808" s="87">
        <f t="shared" si="74"/>
        <v>0</v>
      </c>
      <c r="S808" s="87">
        <f>IF('Checklist Parameters'!$H$60&lt;0.2,0.2,'Checklist Parameters'!$H$60)</f>
        <v>0.72</v>
      </c>
      <c r="T808" s="88">
        <f>IF($O808="",IF('Checklist District ID'!$C$43="Y",MAX($R808:$S808)*$I808,SUM($R808:$S808)*$I808),IF(O808&gt;0,Q808*S808))</f>
        <v>0</v>
      </c>
      <c r="U808" s="88">
        <f>IF(Q808&gt;0,((I808-T808)*'Formula Matrix'!$E$39),0)</f>
        <v>0</v>
      </c>
      <c r="V808" s="88">
        <f t="shared" si="75"/>
        <v>0</v>
      </c>
      <c r="W808" s="88">
        <f>IF(V808&gt;0,(V808*'Checklist Parameters'!$H$35),0)</f>
        <v>0</v>
      </c>
      <c r="X808" s="85">
        <f t="shared" si="76"/>
        <v>0</v>
      </c>
      <c r="Y808" s="148">
        <f>IF('Checklist Parameters'!$H$102&lt;&gt;"",(I808/43560)*'Checklist Parameters'!$H$102,"N/A")</f>
        <v>0</v>
      </c>
      <c r="Z808" s="154" t="str">
        <f>IF('Checklist Parameters'!$H$58&lt;&gt;"",((I808*'Checklist Parameters'!$H$58)*'Checklist Parameters'!$H$35)/1000,"N/A")</f>
        <v>N/A</v>
      </c>
      <c r="AA808" s="154">
        <f>IF('Checklist Parameters'!$H$101&lt;&gt;"",IFERROR(I808/'Checklist Parameters'!$H$101,0),"N/A")</f>
        <v>0</v>
      </c>
      <c r="AB808" s="148" t="str">
        <f>IF('Checklist Parameters'!$H$43&lt;&gt;"",(I808*'Checklist Parameters'!$H$43)/1000,"N/A")</f>
        <v>N/A</v>
      </c>
      <c r="AC808" s="85">
        <f>IF('Checklist Parameters'!$H$16="",$X808,IF(AND('Checklist Parameters'!$H$16&lt;$X808,'Checklist Parameters'!$H$16&gt;=3),'Checklist Parameters'!$H$16,IF(AND('Checklist Parameters'!$H$16&lt;$X808,'Checklist Parameters'!$H$16&lt;3),0,$X808)))</f>
        <v>0</v>
      </c>
      <c r="AD808" s="85" t="str">
        <f>IF(AND(I808&lt;'Checklist Parameters'!$H$22,$I808&lt;&gt;0),"Y","")</f>
        <v/>
      </c>
      <c r="AE808" s="85" t="str">
        <f>IF($AD808="Y",0,IF('Checklist Parameters'!$H$25="","&lt;no limit&gt;",ROUNDDOWN((($I808-'Checklist Parameters'!$H$24)/'Checklist Parameters'!$H$25)+1,0)))</f>
        <v>&lt;no limit&gt;</v>
      </c>
      <c r="AF808" s="174">
        <f t="shared" si="77"/>
        <v>0</v>
      </c>
      <c r="AG808" s="85">
        <f t="shared" si="72"/>
        <v>0</v>
      </c>
    </row>
    <row r="809" spans="1:33" ht="15">
      <c r="A809" s="393"/>
      <c r="B809" s="393"/>
      <c r="C809" s="393"/>
      <c r="D809" s="393"/>
      <c r="E809" s="393"/>
      <c r="F809" s="393"/>
      <c r="G809" s="393"/>
      <c r="H809" s="394"/>
      <c r="I809" s="394"/>
      <c r="J809" s="394"/>
      <c r="K809" s="394"/>
      <c r="L809" s="394"/>
      <c r="M809" s="394"/>
      <c r="N809" s="313">
        <f>IF(IF(I809&lt;'Checklist Parameters'!$H$22,0,($I809-$L809))&lt;0,0,IF(I809&lt;'Checklist Parameters'!$H$22,0,($I809-$L809)))</f>
        <v>0</v>
      </c>
      <c r="O809" s="394"/>
      <c r="P809" s="395"/>
      <c r="Q809" s="316">
        <f t="shared" si="73"/>
        <v>0</v>
      </c>
      <c r="R809" s="87">
        <f t="shared" si="74"/>
        <v>0</v>
      </c>
      <c r="S809" s="87">
        <f>IF('Checklist Parameters'!$H$60&lt;0.2,0.2,'Checklist Parameters'!$H$60)</f>
        <v>0.72</v>
      </c>
      <c r="T809" s="88">
        <f>IF($O809="",IF('Checklist District ID'!$C$43="Y",MAX($R809:$S809)*$I809,SUM($R809:$S809)*$I809),IF(O809&gt;0,Q809*S809))</f>
        <v>0</v>
      </c>
      <c r="U809" s="88">
        <f>IF(Q809&gt;0,((I809-T809)*'Formula Matrix'!$E$39),0)</f>
        <v>0</v>
      </c>
      <c r="V809" s="88">
        <f t="shared" si="75"/>
        <v>0</v>
      </c>
      <c r="W809" s="88">
        <f>IF(V809&gt;0,(V809*'Checklist Parameters'!$H$35),0)</f>
        <v>0</v>
      </c>
      <c r="X809" s="85">
        <f t="shared" si="76"/>
        <v>0</v>
      </c>
      <c r="Y809" s="148">
        <f>IF('Checklist Parameters'!$H$102&lt;&gt;"",(I809/43560)*'Checklist Parameters'!$H$102,"N/A")</f>
        <v>0</v>
      </c>
      <c r="Z809" s="154" t="str">
        <f>IF('Checklist Parameters'!$H$58&lt;&gt;"",((I809*'Checklist Parameters'!$H$58)*'Checklist Parameters'!$H$35)/1000,"N/A")</f>
        <v>N/A</v>
      </c>
      <c r="AA809" s="154">
        <f>IF('Checklist Parameters'!$H$101&lt;&gt;"",IFERROR(I809/'Checklist Parameters'!$H$101,0),"N/A")</f>
        <v>0</v>
      </c>
      <c r="AB809" s="148" t="str">
        <f>IF('Checklist Parameters'!$H$43&lt;&gt;"",(I809*'Checklist Parameters'!$H$43)/1000,"N/A")</f>
        <v>N/A</v>
      </c>
      <c r="AC809" s="85">
        <f>IF('Checklist Parameters'!$H$16="",$X809,IF(AND('Checklist Parameters'!$H$16&lt;$X809,'Checklist Parameters'!$H$16&gt;=3),'Checklist Parameters'!$H$16,IF(AND('Checklist Parameters'!$H$16&lt;$X809,'Checklist Parameters'!$H$16&lt;3),0,$X809)))</f>
        <v>0</v>
      </c>
      <c r="AD809" s="85" t="str">
        <f>IF(AND(I809&lt;'Checklist Parameters'!$H$22,$I809&lt;&gt;0),"Y","")</f>
        <v/>
      </c>
      <c r="AE809" s="85" t="str">
        <f>IF($AD809="Y",0,IF('Checklist Parameters'!$H$25="","&lt;no limit&gt;",ROUNDDOWN((($I809-'Checklist Parameters'!$H$24)/'Checklist Parameters'!$H$25)+1,0)))</f>
        <v>&lt;no limit&gt;</v>
      </c>
      <c r="AF809" s="174">
        <f t="shared" si="77"/>
        <v>0</v>
      </c>
      <c r="AG809" s="85">
        <f t="shared" si="72"/>
        <v>0</v>
      </c>
    </row>
    <row r="810" spans="1:33" ht="15">
      <c r="A810" s="393"/>
      <c r="B810" s="393"/>
      <c r="C810" s="393"/>
      <c r="D810" s="393"/>
      <c r="E810" s="393"/>
      <c r="F810" s="393"/>
      <c r="G810" s="393"/>
      <c r="H810" s="394"/>
      <c r="I810" s="394"/>
      <c r="J810" s="394"/>
      <c r="K810" s="394"/>
      <c r="L810" s="394"/>
      <c r="M810" s="394"/>
      <c r="N810" s="313">
        <f>IF(IF(I810&lt;'Checklist Parameters'!$H$22,0,($I810-$L810))&lt;0,0,IF(I810&lt;'Checklist Parameters'!$H$22,0,($I810-$L810)))</f>
        <v>0</v>
      </c>
      <c r="O810" s="394"/>
      <c r="P810" s="395"/>
      <c r="Q810" s="316">
        <f t="shared" si="73"/>
        <v>0</v>
      </c>
      <c r="R810" s="87">
        <f t="shared" si="74"/>
        <v>0</v>
      </c>
      <c r="S810" s="87">
        <f>IF('Checklist Parameters'!$H$60&lt;0.2,0.2,'Checklist Parameters'!$H$60)</f>
        <v>0.72</v>
      </c>
      <c r="T810" s="88">
        <f>IF($O810="",IF('Checklist District ID'!$C$43="Y",MAX($R810:$S810)*$I810,SUM($R810:$S810)*$I810),IF(O810&gt;0,Q810*S810))</f>
        <v>0</v>
      </c>
      <c r="U810" s="88">
        <f>IF(Q810&gt;0,((I810-T810)*'Formula Matrix'!$E$39),0)</f>
        <v>0</v>
      </c>
      <c r="V810" s="88">
        <f t="shared" si="75"/>
        <v>0</v>
      </c>
      <c r="W810" s="88">
        <f>IF(V810&gt;0,(V810*'Checklist Parameters'!$H$35),0)</f>
        <v>0</v>
      </c>
      <c r="X810" s="85">
        <f t="shared" si="76"/>
        <v>0</v>
      </c>
      <c r="Y810" s="148">
        <f>IF('Checklist Parameters'!$H$102&lt;&gt;"",(I810/43560)*'Checklist Parameters'!$H$102,"N/A")</f>
        <v>0</v>
      </c>
      <c r="Z810" s="154" t="str">
        <f>IF('Checklist Parameters'!$H$58&lt;&gt;"",((I810*'Checklist Parameters'!$H$58)*'Checklist Parameters'!$H$35)/1000,"N/A")</f>
        <v>N/A</v>
      </c>
      <c r="AA810" s="154">
        <f>IF('Checklist Parameters'!$H$101&lt;&gt;"",IFERROR(I810/'Checklist Parameters'!$H$101,0),"N/A")</f>
        <v>0</v>
      </c>
      <c r="AB810" s="148" t="str">
        <f>IF('Checklist Parameters'!$H$43&lt;&gt;"",(I810*'Checklist Parameters'!$H$43)/1000,"N/A")</f>
        <v>N/A</v>
      </c>
      <c r="AC810" s="85">
        <f>IF('Checklist Parameters'!$H$16="",$X810,IF(AND('Checklist Parameters'!$H$16&lt;$X810,'Checklist Parameters'!$H$16&gt;=3),'Checklist Parameters'!$H$16,IF(AND('Checklist Parameters'!$H$16&lt;$X810,'Checklist Parameters'!$H$16&lt;3),0,$X810)))</f>
        <v>0</v>
      </c>
      <c r="AD810" s="85" t="str">
        <f>IF(AND(I810&lt;'Checklist Parameters'!$H$22,$I810&lt;&gt;0),"Y","")</f>
        <v/>
      </c>
      <c r="AE810" s="85" t="str">
        <f>IF($AD810="Y",0,IF('Checklist Parameters'!$H$25="","&lt;no limit&gt;",ROUNDDOWN((($I810-'Checklist Parameters'!$H$24)/'Checklist Parameters'!$H$25)+1,0)))</f>
        <v>&lt;no limit&gt;</v>
      </c>
      <c r="AF810" s="174">
        <f t="shared" si="77"/>
        <v>0</v>
      </c>
      <c r="AG810" s="85">
        <f t="shared" si="72"/>
        <v>0</v>
      </c>
    </row>
    <row r="811" spans="1:33" ht="15">
      <c r="A811" s="393"/>
      <c r="B811" s="393"/>
      <c r="C811" s="393"/>
      <c r="D811" s="393"/>
      <c r="E811" s="393"/>
      <c r="F811" s="393"/>
      <c r="G811" s="393"/>
      <c r="H811" s="394"/>
      <c r="I811" s="394"/>
      <c r="J811" s="394"/>
      <c r="K811" s="394"/>
      <c r="L811" s="394"/>
      <c r="M811" s="394"/>
      <c r="N811" s="313">
        <f>IF(IF(I811&lt;'Checklist Parameters'!$H$22,0,($I811-$L811))&lt;0,0,IF(I811&lt;'Checklist Parameters'!$H$22,0,($I811-$L811)))</f>
        <v>0</v>
      </c>
      <c r="O811" s="394"/>
      <c r="P811" s="395"/>
      <c r="Q811" s="316">
        <f t="shared" si="73"/>
        <v>0</v>
      </c>
      <c r="R811" s="87">
        <f t="shared" si="74"/>
        <v>0</v>
      </c>
      <c r="S811" s="87">
        <f>IF('Checklist Parameters'!$H$60&lt;0.2,0.2,'Checklist Parameters'!$H$60)</f>
        <v>0.72</v>
      </c>
      <c r="T811" s="88">
        <f>IF($O811="",IF('Checklist District ID'!$C$43="Y",MAX($R811:$S811)*$I811,SUM($R811:$S811)*$I811),IF(O811&gt;0,Q811*S811))</f>
        <v>0</v>
      </c>
      <c r="U811" s="88">
        <f>IF(Q811&gt;0,((I811-T811)*'Formula Matrix'!$E$39),0)</f>
        <v>0</v>
      </c>
      <c r="V811" s="88">
        <f t="shared" si="75"/>
        <v>0</v>
      </c>
      <c r="W811" s="88">
        <f>IF(V811&gt;0,(V811*'Checklist Parameters'!$H$35),0)</f>
        <v>0</v>
      </c>
      <c r="X811" s="85">
        <f t="shared" si="76"/>
        <v>0</v>
      </c>
      <c r="Y811" s="148">
        <f>IF('Checklist Parameters'!$H$102&lt;&gt;"",(I811/43560)*'Checklist Parameters'!$H$102,"N/A")</f>
        <v>0</v>
      </c>
      <c r="Z811" s="154" t="str">
        <f>IF('Checklist Parameters'!$H$58&lt;&gt;"",((I811*'Checklist Parameters'!$H$58)*'Checklist Parameters'!$H$35)/1000,"N/A")</f>
        <v>N/A</v>
      </c>
      <c r="AA811" s="154">
        <f>IF('Checklist Parameters'!$H$101&lt;&gt;"",IFERROR(I811/'Checklist Parameters'!$H$101,0),"N/A")</f>
        <v>0</v>
      </c>
      <c r="AB811" s="148" t="str">
        <f>IF('Checklist Parameters'!$H$43&lt;&gt;"",(I811*'Checklist Parameters'!$H$43)/1000,"N/A")</f>
        <v>N/A</v>
      </c>
      <c r="AC811" s="85">
        <f>IF('Checklist Parameters'!$H$16="",$X811,IF(AND('Checklist Parameters'!$H$16&lt;$X811,'Checklist Parameters'!$H$16&gt;=3),'Checklist Parameters'!$H$16,IF(AND('Checklist Parameters'!$H$16&lt;$X811,'Checklist Parameters'!$H$16&lt;3),0,$X811)))</f>
        <v>0</v>
      </c>
      <c r="AD811" s="85" t="str">
        <f>IF(AND(I811&lt;'Checklist Parameters'!$H$22,$I811&lt;&gt;0),"Y","")</f>
        <v/>
      </c>
      <c r="AE811" s="85" t="str">
        <f>IF($AD811="Y",0,IF('Checklist Parameters'!$H$25="","&lt;no limit&gt;",ROUNDDOWN((($I811-'Checklist Parameters'!$H$24)/'Checklist Parameters'!$H$25)+1,0)))</f>
        <v>&lt;no limit&gt;</v>
      </c>
      <c r="AF811" s="174">
        <f t="shared" si="77"/>
        <v>0</v>
      </c>
      <c r="AG811" s="85">
        <f t="shared" si="72"/>
        <v>0</v>
      </c>
    </row>
    <row r="812" spans="1:33" ht="15">
      <c r="A812" s="393"/>
      <c r="B812" s="393"/>
      <c r="C812" s="393"/>
      <c r="D812" s="393"/>
      <c r="E812" s="393"/>
      <c r="F812" s="393"/>
      <c r="G812" s="393"/>
      <c r="H812" s="394"/>
      <c r="I812" s="394"/>
      <c r="J812" s="394"/>
      <c r="K812" s="394"/>
      <c r="L812" s="394"/>
      <c r="M812" s="394"/>
      <c r="N812" s="313">
        <f>IF(IF(I812&lt;'Checklist Parameters'!$H$22,0,($I812-$L812))&lt;0,0,IF(I812&lt;'Checklist Parameters'!$H$22,0,($I812-$L812)))</f>
        <v>0</v>
      </c>
      <c r="O812" s="394"/>
      <c r="P812" s="395"/>
      <c r="Q812" s="316">
        <f t="shared" si="73"/>
        <v>0</v>
      </c>
      <c r="R812" s="87">
        <f t="shared" si="74"/>
        <v>0</v>
      </c>
      <c r="S812" s="87">
        <f>IF('Checklist Parameters'!$H$60&lt;0.2,0.2,'Checklist Parameters'!$H$60)</f>
        <v>0.72</v>
      </c>
      <c r="T812" s="88">
        <f>IF($O812="",IF('Checklist District ID'!$C$43="Y",MAX($R812:$S812)*$I812,SUM($R812:$S812)*$I812),IF(O812&gt;0,Q812*S812))</f>
        <v>0</v>
      </c>
      <c r="U812" s="88">
        <f>IF(Q812&gt;0,((I812-T812)*'Formula Matrix'!$E$39),0)</f>
        <v>0</v>
      </c>
      <c r="V812" s="88">
        <f t="shared" si="75"/>
        <v>0</v>
      </c>
      <c r="W812" s="88">
        <f>IF(V812&gt;0,(V812*'Checklist Parameters'!$H$35),0)</f>
        <v>0</v>
      </c>
      <c r="X812" s="85">
        <f t="shared" si="76"/>
        <v>0</v>
      </c>
      <c r="Y812" s="148">
        <f>IF('Checklist Parameters'!$H$102&lt;&gt;"",(I812/43560)*'Checklist Parameters'!$H$102,"N/A")</f>
        <v>0</v>
      </c>
      <c r="Z812" s="154" t="str">
        <f>IF('Checklist Parameters'!$H$58&lt;&gt;"",((I812*'Checklist Parameters'!$H$58)*'Checklist Parameters'!$H$35)/1000,"N/A")</f>
        <v>N/A</v>
      </c>
      <c r="AA812" s="154">
        <f>IF('Checklist Parameters'!$H$101&lt;&gt;"",IFERROR(I812/'Checklist Parameters'!$H$101,0),"N/A")</f>
        <v>0</v>
      </c>
      <c r="AB812" s="148" t="str">
        <f>IF('Checklist Parameters'!$H$43&lt;&gt;"",(I812*'Checklist Parameters'!$H$43)/1000,"N/A")</f>
        <v>N/A</v>
      </c>
      <c r="AC812" s="85">
        <f>IF('Checklist Parameters'!$H$16="",$X812,IF(AND('Checklist Parameters'!$H$16&lt;$X812,'Checklist Parameters'!$H$16&gt;=3),'Checklist Parameters'!$H$16,IF(AND('Checklist Parameters'!$H$16&lt;$X812,'Checklist Parameters'!$H$16&lt;3),0,$X812)))</f>
        <v>0</v>
      </c>
      <c r="AD812" s="85" t="str">
        <f>IF(AND(I812&lt;'Checklist Parameters'!$H$22,$I812&lt;&gt;0),"Y","")</f>
        <v/>
      </c>
      <c r="AE812" s="85" t="str">
        <f>IF($AD812="Y",0,IF('Checklist Parameters'!$H$25="","&lt;no limit&gt;",ROUNDDOWN((($I812-'Checklist Parameters'!$H$24)/'Checklist Parameters'!$H$25)+1,0)))</f>
        <v>&lt;no limit&gt;</v>
      </c>
      <c r="AF812" s="174">
        <f t="shared" si="77"/>
        <v>0</v>
      </c>
      <c r="AG812" s="85">
        <f t="shared" si="72"/>
        <v>0</v>
      </c>
    </row>
    <row r="813" spans="1:33" ht="15">
      <c r="A813" s="393"/>
      <c r="B813" s="393"/>
      <c r="C813" s="393"/>
      <c r="D813" s="393"/>
      <c r="E813" s="393"/>
      <c r="F813" s="393"/>
      <c r="G813" s="393"/>
      <c r="H813" s="394"/>
      <c r="I813" s="394"/>
      <c r="J813" s="394"/>
      <c r="K813" s="394"/>
      <c r="L813" s="394"/>
      <c r="M813" s="394"/>
      <c r="N813" s="313">
        <f>IF(IF(I813&lt;'Checklist Parameters'!$H$22,0,($I813-$L813))&lt;0,0,IF(I813&lt;'Checklist Parameters'!$H$22,0,($I813-$L813)))</f>
        <v>0</v>
      </c>
      <c r="O813" s="394"/>
      <c r="P813" s="395"/>
      <c r="Q813" s="316">
        <f t="shared" si="73"/>
        <v>0</v>
      </c>
      <c r="R813" s="87">
        <f t="shared" si="74"/>
        <v>0</v>
      </c>
      <c r="S813" s="87">
        <f>IF('Checklist Parameters'!$H$60&lt;0.2,0.2,'Checklist Parameters'!$H$60)</f>
        <v>0.72</v>
      </c>
      <c r="T813" s="88">
        <f>IF($O813="",IF('Checklist District ID'!$C$43="Y",MAX($R813:$S813)*$I813,SUM($R813:$S813)*$I813),IF(O813&gt;0,Q813*S813))</f>
        <v>0</v>
      </c>
      <c r="U813" s="88">
        <f>IF(Q813&gt;0,((I813-T813)*'Formula Matrix'!$E$39),0)</f>
        <v>0</v>
      </c>
      <c r="V813" s="88">
        <f t="shared" si="75"/>
        <v>0</v>
      </c>
      <c r="W813" s="88">
        <f>IF(V813&gt;0,(V813*'Checklist Parameters'!$H$35),0)</f>
        <v>0</v>
      </c>
      <c r="X813" s="85">
        <f t="shared" si="76"/>
        <v>0</v>
      </c>
      <c r="Y813" s="148">
        <f>IF('Checklist Parameters'!$H$102&lt;&gt;"",(I813/43560)*'Checklist Parameters'!$H$102,"N/A")</f>
        <v>0</v>
      </c>
      <c r="Z813" s="154" t="str">
        <f>IF('Checklist Parameters'!$H$58&lt;&gt;"",((I813*'Checklist Parameters'!$H$58)*'Checklist Parameters'!$H$35)/1000,"N/A")</f>
        <v>N/A</v>
      </c>
      <c r="AA813" s="154">
        <f>IF('Checklist Parameters'!$H$101&lt;&gt;"",IFERROR(I813/'Checklist Parameters'!$H$101,0),"N/A")</f>
        <v>0</v>
      </c>
      <c r="AB813" s="148" t="str">
        <f>IF('Checklist Parameters'!$H$43&lt;&gt;"",(I813*'Checklist Parameters'!$H$43)/1000,"N/A")</f>
        <v>N/A</v>
      </c>
      <c r="AC813" s="85">
        <f>IF('Checklist Parameters'!$H$16="",$X813,IF(AND('Checklist Parameters'!$H$16&lt;$X813,'Checklist Parameters'!$H$16&gt;=3),'Checklist Parameters'!$H$16,IF(AND('Checklist Parameters'!$H$16&lt;$X813,'Checklist Parameters'!$H$16&lt;3),0,$X813)))</f>
        <v>0</v>
      </c>
      <c r="AD813" s="85" t="str">
        <f>IF(AND(I813&lt;'Checklist Parameters'!$H$22,$I813&lt;&gt;0),"Y","")</f>
        <v/>
      </c>
      <c r="AE813" s="85" t="str">
        <f>IF($AD813="Y",0,IF('Checklist Parameters'!$H$25="","&lt;no limit&gt;",ROUNDDOWN((($I813-'Checklist Parameters'!$H$24)/'Checklist Parameters'!$H$25)+1,0)))</f>
        <v>&lt;no limit&gt;</v>
      </c>
      <c r="AF813" s="174">
        <f t="shared" si="77"/>
        <v>0</v>
      </c>
      <c r="AG813" s="85">
        <f t="shared" si="72"/>
        <v>0</v>
      </c>
    </row>
    <row r="814" spans="1:33" ht="15">
      <c r="A814" s="393"/>
      <c r="B814" s="393"/>
      <c r="C814" s="393"/>
      <c r="D814" s="393"/>
      <c r="E814" s="393"/>
      <c r="F814" s="393"/>
      <c r="G814" s="393"/>
      <c r="H814" s="394"/>
      <c r="I814" s="394"/>
      <c r="J814" s="394"/>
      <c r="K814" s="394"/>
      <c r="L814" s="394"/>
      <c r="M814" s="394"/>
      <c r="N814" s="313">
        <f>IF(IF(I814&lt;'Checklist Parameters'!$H$22,0,($I814-$L814))&lt;0,0,IF(I814&lt;'Checklist Parameters'!$H$22,0,($I814-$L814)))</f>
        <v>0</v>
      </c>
      <c r="O814" s="394"/>
      <c r="P814" s="395"/>
      <c r="Q814" s="316">
        <f t="shared" si="73"/>
        <v>0</v>
      </c>
      <c r="R814" s="87">
        <f t="shared" si="74"/>
        <v>0</v>
      </c>
      <c r="S814" s="87">
        <f>IF('Checklist Parameters'!$H$60&lt;0.2,0.2,'Checklist Parameters'!$H$60)</f>
        <v>0.72</v>
      </c>
      <c r="T814" s="88">
        <f>IF($O814="",IF('Checklist District ID'!$C$43="Y",MAX($R814:$S814)*$I814,SUM($R814:$S814)*$I814),IF(O814&gt;0,Q814*S814))</f>
        <v>0</v>
      </c>
      <c r="U814" s="88">
        <f>IF(Q814&gt;0,((I814-T814)*'Formula Matrix'!$E$39),0)</f>
        <v>0</v>
      </c>
      <c r="V814" s="88">
        <f t="shared" si="75"/>
        <v>0</v>
      </c>
      <c r="W814" s="88">
        <f>IF(V814&gt;0,(V814*'Checklist Parameters'!$H$35),0)</f>
        <v>0</v>
      </c>
      <c r="X814" s="85">
        <f t="shared" si="76"/>
        <v>0</v>
      </c>
      <c r="Y814" s="148">
        <f>IF('Checklist Parameters'!$H$102&lt;&gt;"",(I814/43560)*'Checklist Parameters'!$H$102,"N/A")</f>
        <v>0</v>
      </c>
      <c r="Z814" s="154" t="str">
        <f>IF('Checklist Parameters'!$H$58&lt;&gt;"",((I814*'Checklist Parameters'!$H$58)*'Checklist Parameters'!$H$35)/1000,"N/A")</f>
        <v>N/A</v>
      </c>
      <c r="AA814" s="154">
        <f>IF('Checklist Parameters'!$H$101&lt;&gt;"",IFERROR(I814/'Checklist Parameters'!$H$101,0),"N/A")</f>
        <v>0</v>
      </c>
      <c r="AB814" s="148" t="str">
        <f>IF('Checklist Parameters'!$H$43&lt;&gt;"",(I814*'Checklist Parameters'!$H$43)/1000,"N/A")</f>
        <v>N/A</v>
      </c>
      <c r="AC814" s="85">
        <f>IF('Checklist Parameters'!$H$16="",$X814,IF(AND('Checklist Parameters'!$H$16&lt;$X814,'Checklist Parameters'!$H$16&gt;=3),'Checklist Parameters'!$H$16,IF(AND('Checklist Parameters'!$H$16&lt;$X814,'Checklist Parameters'!$H$16&lt;3),0,$X814)))</f>
        <v>0</v>
      </c>
      <c r="AD814" s="85" t="str">
        <f>IF(AND(I814&lt;'Checklist Parameters'!$H$22,$I814&lt;&gt;0),"Y","")</f>
        <v/>
      </c>
      <c r="AE814" s="85" t="str">
        <f>IF($AD814="Y",0,IF('Checklist Parameters'!$H$25="","&lt;no limit&gt;",ROUNDDOWN((($I814-'Checklist Parameters'!$H$24)/'Checklist Parameters'!$H$25)+1,0)))</f>
        <v>&lt;no limit&gt;</v>
      </c>
      <c r="AF814" s="174">
        <f t="shared" si="77"/>
        <v>0</v>
      </c>
      <c r="AG814" s="85">
        <f t="shared" si="72"/>
        <v>0</v>
      </c>
    </row>
    <row r="815" spans="1:33" ht="15">
      <c r="A815" s="393"/>
      <c r="B815" s="393"/>
      <c r="C815" s="393"/>
      <c r="D815" s="393"/>
      <c r="E815" s="393"/>
      <c r="F815" s="393"/>
      <c r="G815" s="393"/>
      <c r="H815" s="394"/>
      <c r="I815" s="394"/>
      <c r="J815" s="394"/>
      <c r="K815" s="394"/>
      <c r="L815" s="394"/>
      <c r="M815" s="394"/>
      <c r="N815" s="313">
        <f>IF(IF(I815&lt;'Checklist Parameters'!$H$22,0,($I815-$L815))&lt;0,0,IF(I815&lt;'Checklist Parameters'!$H$22,0,($I815-$L815)))</f>
        <v>0</v>
      </c>
      <c r="O815" s="394"/>
      <c r="P815" s="395"/>
      <c r="Q815" s="316">
        <f t="shared" si="73"/>
        <v>0</v>
      </c>
      <c r="R815" s="87">
        <f t="shared" si="74"/>
        <v>0</v>
      </c>
      <c r="S815" s="87">
        <f>IF('Checklist Parameters'!$H$60&lt;0.2,0.2,'Checklist Parameters'!$H$60)</f>
        <v>0.72</v>
      </c>
      <c r="T815" s="88">
        <f>IF($O815="",IF('Checklist District ID'!$C$43="Y",MAX($R815:$S815)*$I815,SUM($R815:$S815)*$I815),IF(O815&gt;0,Q815*S815))</f>
        <v>0</v>
      </c>
      <c r="U815" s="88">
        <f>IF(Q815&gt;0,((I815-T815)*'Formula Matrix'!$E$39),0)</f>
        <v>0</v>
      </c>
      <c r="V815" s="88">
        <f t="shared" si="75"/>
        <v>0</v>
      </c>
      <c r="W815" s="88">
        <f>IF(V815&gt;0,(V815*'Checklist Parameters'!$H$35),0)</f>
        <v>0</v>
      </c>
      <c r="X815" s="85">
        <f t="shared" si="76"/>
        <v>0</v>
      </c>
      <c r="Y815" s="148">
        <f>IF('Checklist Parameters'!$H$102&lt;&gt;"",(I815/43560)*'Checklist Parameters'!$H$102,"N/A")</f>
        <v>0</v>
      </c>
      <c r="Z815" s="154" t="str">
        <f>IF('Checklist Parameters'!$H$58&lt;&gt;"",((I815*'Checklist Parameters'!$H$58)*'Checklist Parameters'!$H$35)/1000,"N/A")</f>
        <v>N/A</v>
      </c>
      <c r="AA815" s="154">
        <f>IF('Checklist Parameters'!$H$101&lt;&gt;"",IFERROR(I815/'Checklist Parameters'!$H$101,0),"N/A")</f>
        <v>0</v>
      </c>
      <c r="AB815" s="148" t="str">
        <f>IF('Checklist Parameters'!$H$43&lt;&gt;"",(I815*'Checklist Parameters'!$H$43)/1000,"N/A")</f>
        <v>N/A</v>
      </c>
      <c r="AC815" s="85">
        <f>IF('Checklist Parameters'!$H$16="",$X815,IF(AND('Checklist Parameters'!$H$16&lt;$X815,'Checklist Parameters'!$H$16&gt;=3),'Checklist Parameters'!$H$16,IF(AND('Checklist Parameters'!$H$16&lt;$X815,'Checklist Parameters'!$H$16&lt;3),0,$X815)))</f>
        <v>0</v>
      </c>
      <c r="AD815" s="85" t="str">
        <f>IF(AND(I815&lt;'Checklist Parameters'!$H$22,$I815&lt;&gt;0),"Y","")</f>
        <v/>
      </c>
      <c r="AE815" s="85" t="str">
        <f>IF($AD815="Y",0,IF('Checklist Parameters'!$H$25="","&lt;no limit&gt;",ROUNDDOWN((($I815-'Checklist Parameters'!$H$24)/'Checklist Parameters'!$H$25)+1,0)))</f>
        <v>&lt;no limit&gt;</v>
      </c>
      <c r="AF815" s="174">
        <f t="shared" si="77"/>
        <v>0</v>
      </c>
      <c r="AG815" s="85">
        <f t="shared" si="72"/>
        <v>0</v>
      </c>
    </row>
    <row r="816" spans="1:33" ht="15">
      <c r="A816" s="393"/>
      <c r="B816" s="393"/>
      <c r="C816" s="393"/>
      <c r="D816" s="393"/>
      <c r="E816" s="393"/>
      <c r="F816" s="393"/>
      <c r="G816" s="393"/>
      <c r="H816" s="394"/>
      <c r="I816" s="394"/>
      <c r="J816" s="394"/>
      <c r="K816" s="394"/>
      <c r="L816" s="394"/>
      <c r="M816" s="394"/>
      <c r="N816" s="313">
        <f>IF(IF(I816&lt;'Checklist Parameters'!$H$22,0,($I816-$L816))&lt;0,0,IF(I816&lt;'Checklist Parameters'!$H$22,0,($I816-$L816)))</f>
        <v>0</v>
      </c>
      <c r="O816" s="394"/>
      <c r="P816" s="395"/>
      <c r="Q816" s="316">
        <f t="shared" si="73"/>
        <v>0</v>
      </c>
      <c r="R816" s="87">
        <f t="shared" si="74"/>
        <v>0</v>
      </c>
      <c r="S816" s="87">
        <f>IF('Checklist Parameters'!$H$60&lt;0.2,0.2,'Checklist Parameters'!$H$60)</f>
        <v>0.72</v>
      </c>
      <c r="T816" s="88">
        <f>IF($O816="",IF('Checklist District ID'!$C$43="Y",MAX($R816:$S816)*$I816,SUM($R816:$S816)*$I816),IF(O816&gt;0,Q816*S816))</f>
        <v>0</v>
      </c>
      <c r="U816" s="88">
        <f>IF(Q816&gt;0,((I816-T816)*'Formula Matrix'!$E$39),0)</f>
        <v>0</v>
      </c>
      <c r="V816" s="88">
        <f t="shared" si="75"/>
        <v>0</v>
      </c>
      <c r="W816" s="88">
        <f>IF(V816&gt;0,(V816*'Checklist Parameters'!$H$35),0)</f>
        <v>0</v>
      </c>
      <c r="X816" s="85">
        <f t="shared" si="76"/>
        <v>0</v>
      </c>
      <c r="Y816" s="148">
        <f>IF('Checklist Parameters'!$H$102&lt;&gt;"",(I816/43560)*'Checklist Parameters'!$H$102,"N/A")</f>
        <v>0</v>
      </c>
      <c r="Z816" s="154" t="str">
        <f>IF('Checklist Parameters'!$H$58&lt;&gt;"",((I816*'Checklist Parameters'!$H$58)*'Checklist Parameters'!$H$35)/1000,"N/A")</f>
        <v>N/A</v>
      </c>
      <c r="AA816" s="154">
        <f>IF('Checklist Parameters'!$H$101&lt;&gt;"",IFERROR(I816/'Checklist Parameters'!$H$101,0),"N/A")</f>
        <v>0</v>
      </c>
      <c r="AB816" s="148" t="str">
        <f>IF('Checklist Parameters'!$H$43&lt;&gt;"",(I816*'Checklist Parameters'!$H$43)/1000,"N/A")</f>
        <v>N/A</v>
      </c>
      <c r="AC816" s="85">
        <f>IF('Checklist Parameters'!$H$16="",$X816,IF(AND('Checklist Parameters'!$H$16&lt;$X816,'Checklist Parameters'!$H$16&gt;=3),'Checklist Parameters'!$H$16,IF(AND('Checklist Parameters'!$H$16&lt;$X816,'Checklist Parameters'!$H$16&lt;3),0,$X816)))</f>
        <v>0</v>
      </c>
      <c r="AD816" s="85" t="str">
        <f>IF(AND(I816&lt;'Checklist Parameters'!$H$22,$I816&lt;&gt;0),"Y","")</f>
        <v/>
      </c>
      <c r="AE816" s="85" t="str">
        <f>IF($AD816="Y",0,IF('Checklist Parameters'!$H$25="","&lt;no limit&gt;",ROUNDDOWN((($I816-'Checklist Parameters'!$H$24)/'Checklist Parameters'!$H$25)+1,0)))</f>
        <v>&lt;no limit&gt;</v>
      </c>
      <c r="AF816" s="174">
        <f t="shared" si="77"/>
        <v>0</v>
      </c>
      <c r="AG816" s="85">
        <f t="shared" si="72"/>
        <v>0</v>
      </c>
    </row>
    <row r="817" spans="1:33" ht="15">
      <c r="A817" s="393"/>
      <c r="B817" s="393"/>
      <c r="C817" s="393"/>
      <c r="D817" s="393"/>
      <c r="E817" s="393"/>
      <c r="F817" s="393"/>
      <c r="G817" s="393"/>
      <c r="H817" s="394"/>
      <c r="I817" s="394"/>
      <c r="J817" s="394"/>
      <c r="K817" s="394"/>
      <c r="L817" s="394"/>
      <c r="M817" s="394"/>
      <c r="N817" s="313">
        <f>IF(IF(I817&lt;'Checklist Parameters'!$H$22,0,($I817-$L817))&lt;0,0,IF(I817&lt;'Checklist Parameters'!$H$22,0,($I817-$L817)))</f>
        <v>0</v>
      </c>
      <c r="O817" s="394"/>
      <c r="P817" s="395"/>
      <c r="Q817" s="316">
        <f t="shared" si="73"/>
        <v>0</v>
      </c>
      <c r="R817" s="87">
        <f t="shared" si="74"/>
        <v>0</v>
      </c>
      <c r="S817" s="87">
        <f>IF('Checklist Parameters'!$H$60&lt;0.2,0.2,'Checklist Parameters'!$H$60)</f>
        <v>0.72</v>
      </c>
      <c r="T817" s="88">
        <f>IF($O817="",IF('Checklist District ID'!$C$43="Y",MAX($R817:$S817)*$I817,SUM($R817:$S817)*$I817),IF(O817&gt;0,Q817*S817))</f>
        <v>0</v>
      </c>
      <c r="U817" s="88">
        <f>IF(Q817&gt;0,((I817-T817)*'Formula Matrix'!$E$39),0)</f>
        <v>0</v>
      </c>
      <c r="V817" s="88">
        <f t="shared" si="75"/>
        <v>0</v>
      </c>
      <c r="W817" s="88">
        <f>IF(V817&gt;0,(V817*'Checklist Parameters'!$H$35),0)</f>
        <v>0</v>
      </c>
      <c r="X817" s="85">
        <f t="shared" si="76"/>
        <v>0</v>
      </c>
      <c r="Y817" s="148">
        <f>IF('Checklist Parameters'!$H$102&lt;&gt;"",(I817/43560)*'Checklist Parameters'!$H$102,"N/A")</f>
        <v>0</v>
      </c>
      <c r="Z817" s="154" t="str">
        <f>IF('Checklist Parameters'!$H$58&lt;&gt;"",((I817*'Checklist Parameters'!$H$58)*'Checklist Parameters'!$H$35)/1000,"N/A")</f>
        <v>N/A</v>
      </c>
      <c r="AA817" s="154">
        <f>IF('Checklist Parameters'!$H$101&lt;&gt;"",IFERROR(I817/'Checklist Parameters'!$H$101,0),"N/A")</f>
        <v>0</v>
      </c>
      <c r="AB817" s="148" t="str">
        <f>IF('Checklist Parameters'!$H$43&lt;&gt;"",(I817*'Checklist Parameters'!$H$43)/1000,"N/A")</f>
        <v>N/A</v>
      </c>
      <c r="AC817" s="85">
        <f>IF('Checklist Parameters'!$H$16="",$X817,IF(AND('Checklist Parameters'!$H$16&lt;$X817,'Checklist Parameters'!$H$16&gt;=3),'Checklist Parameters'!$H$16,IF(AND('Checklist Parameters'!$H$16&lt;$X817,'Checklist Parameters'!$H$16&lt;3),0,$X817)))</f>
        <v>0</v>
      </c>
      <c r="AD817" s="85" t="str">
        <f>IF(AND(I817&lt;'Checklist Parameters'!$H$22,$I817&lt;&gt;0),"Y","")</f>
        <v/>
      </c>
      <c r="AE817" s="85" t="str">
        <f>IF($AD817="Y",0,IF('Checklist Parameters'!$H$25="","&lt;no limit&gt;",ROUNDDOWN((($I817-'Checklist Parameters'!$H$24)/'Checklist Parameters'!$H$25)+1,0)))</f>
        <v>&lt;no limit&gt;</v>
      </c>
      <c r="AF817" s="174">
        <f t="shared" si="77"/>
        <v>0</v>
      </c>
      <c r="AG817" s="85">
        <f t="shared" si="72"/>
        <v>0</v>
      </c>
    </row>
    <row r="818" spans="1:33" ht="15">
      <c r="A818" s="393"/>
      <c r="B818" s="393"/>
      <c r="C818" s="393"/>
      <c r="D818" s="393"/>
      <c r="E818" s="393"/>
      <c r="F818" s="393"/>
      <c r="G818" s="393"/>
      <c r="H818" s="394"/>
      <c r="I818" s="394"/>
      <c r="J818" s="394"/>
      <c r="K818" s="394"/>
      <c r="L818" s="394"/>
      <c r="M818" s="394"/>
      <c r="N818" s="313">
        <f>IF(IF(I818&lt;'Checklist Parameters'!$H$22,0,($I818-$L818))&lt;0,0,IF(I818&lt;'Checklist Parameters'!$H$22,0,($I818-$L818)))</f>
        <v>0</v>
      </c>
      <c r="O818" s="394"/>
      <c r="P818" s="395"/>
      <c r="Q818" s="316">
        <f t="shared" si="73"/>
        <v>0</v>
      </c>
      <c r="R818" s="87">
        <f t="shared" si="74"/>
        <v>0</v>
      </c>
      <c r="S818" s="87">
        <f>IF('Checklist Parameters'!$H$60&lt;0.2,0.2,'Checklist Parameters'!$H$60)</f>
        <v>0.72</v>
      </c>
      <c r="T818" s="88">
        <f>IF($O818="",IF('Checklist District ID'!$C$43="Y",MAX($R818:$S818)*$I818,SUM($R818:$S818)*$I818),IF(O818&gt;0,Q818*S818))</f>
        <v>0</v>
      </c>
      <c r="U818" s="88">
        <f>IF(Q818&gt;0,((I818-T818)*'Formula Matrix'!$E$39),0)</f>
        <v>0</v>
      </c>
      <c r="V818" s="88">
        <f t="shared" si="75"/>
        <v>0</v>
      </c>
      <c r="W818" s="88">
        <f>IF(V818&gt;0,(V818*'Checklist Parameters'!$H$35),0)</f>
        <v>0</v>
      </c>
      <c r="X818" s="85">
        <f t="shared" si="76"/>
        <v>0</v>
      </c>
      <c r="Y818" s="148">
        <f>IF('Checklist Parameters'!$H$102&lt;&gt;"",(I818/43560)*'Checklist Parameters'!$H$102,"N/A")</f>
        <v>0</v>
      </c>
      <c r="Z818" s="154" t="str">
        <f>IF('Checklist Parameters'!$H$58&lt;&gt;"",((I818*'Checklist Parameters'!$H$58)*'Checklist Parameters'!$H$35)/1000,"N/A")</f>
        <v>N/A</v>
      </c>
      <c r="AA818" s="154">
        <f>IF('Checklist Parameters'!$H$101&lt;&gt;"",IFERROR(I818/'Checklist Parameters'!$H$101,0),"N/A")</f>
        <v>0</v>
      </c>
      <c r="AB818" s="148" t="str">
        <f>IF('Checklist Parameters'!$H$43&lt;&gt;"",(I818*'Checklist Parameters'!$H$43)/1000,"N/A")</f>
        <v>N/A</v>
      </c>
      <c r="AC818" s="85">
        <f>IF('Checklist Parameters'!$H$16="",$X818,IF(AND('Checklist Parameters'!$H$16&lt;$X818,'Checklist Parameters'!$H$16&gt;=3),'Checklist Parameters'!$H$16,IF(AND('Checklist Parameters'!$H$16&lt;$X818,'Checklist Parameters'!$H$16&lt;3),0,$X818)))</f>
        <v>0</v>
      </c>
      <c r="AD818" s="85" t="str">
        <f>IF(AND(I818&lt;'Checklist Parameters'!$H$22,$I818&lt;&gt;0),"Y","")</f>
        <v/>
      </c>
      <c r="AE818" s="85" t="str">
        <f>IF($AD818="Y",0,IF('Checklist Parameters'!$H$25="","&lt;no limit&gt;",ROUNDDOWN((($I818-'Checklist Parameters'!$H$24)/'Checklist Parameters'!$H$25)+1,0)))</f>
        <v>&lt;no limit&gt;</v>
      </c>
      <c r="AF818" s="174">
        <f t="shared" si="77"/>
        <v>0</v>
      </c>
      <c r="AG818" s="85">
        <f t="shared" si="72"/>
        <v>0</v>
      </c>
    </row>
    <row r="819" spans="1:33" ht="15">
      <c r="A819" s="393"/>
      <c r="B819" s="393"/>
      <c r="C819" s="393"/>
      <c r="D819" s="393"/>
      <c r="E819" s="393"/>
      <c r="F819" s="393"/>
      <c r="G819" s="393"/>
      <c r="H819" s="394"/>
      <c r="I819" s="394"/>
      <c r="J819" s="394"/>
      <c r="K819" s="394"/>
      <c r="L819" s="394"/>
      <c r="M819" s="394"/>
      <c r="N819" s="313">
        <f>IF(IF(I819&lt;'Checklist Parameters'!$H$22,0,($I819-$L819))&lt;0,0,IF(I819&lt;'Checklist Parameters'!$H$22,0,($I819-$L819)))</f>
        <v>0</v>
      </c>
      <c r="O819" s="394"/>
      <c r="P819" s="395"/>
      <c r="Q819" s="316">
        <f t="shared" si="73"/>
        <v>0</v>
      </c>
      <c r="R819" s="87">
        <f t="shared" si="74"/>
        <v>0</v>
      </c>
      <c r="S819" s="87">
        <f>IF('Checklist Parameters'!$H$60&lt;0.2,0.2,'Checklist Parameters'!$H$60)</f>
        <v>0.72</v>
      </c>
      <c r="T819" s="88">
        <f>IF($O819="",IF('Checklist District ID'!$C$43="Y",MAX($R819:$S819)*$I819,SUM($R819:$S819)*$I819),IF(O819&gt;0,Q819*S819))</f>
        <v>0</v>
      </c>
      <c r="U819" s="88">
        <f>IF(Q819&gt;0,((I819-T819)*'Formula Matrix'!$E$39),0)</f>
        <v>0</v>
      </c>
      <c r="V819" s="88">
        <f t="shared" si="75"/>
        <v>0</v>
      </c>
      <c r="W819" s="88">
        <f>IF(V819&gt;0,(V819*'Checklist Parameters'!$H$35),0)</f>
        <v>0</v>
      </c>
      <c r="X819" s="85">
        <f t="shared" si="76"/>
        <v>0</v>
      </c>
      <c r="Y819" s="148">
        <f>IF('Checklist Parameters'!$H$102&lt;&gt;"",(I819/43560)*'Checklist Parameters'!$H$102,"N/A")</f>
        <v>0</v>
      </c>
      <c r="Z819" s="154" t="str">
        <f>IF('Checklist Parameters'!$H$58&lt;&gt;"",((I819*'Checklist Parameters'!$H$58)*'Checklist Parameters'!$H$35)/1000,"N/A")</f>
        <v>N/A</v>
      </c>
      <c r="AA819" s="154">
        <f>IF('Checklist Parameters'!$H$101&lt;&gt;"",IFERROR(I819/'Checklist Parameters'!$H$101,0),"N/A")</f>
        <v>0</v>
      </c>
      <c r="AB819" s="148" t="str">
        <f>IF('Checklist Parameters'!$H$43&lt;&gt;"",(I819*'Checklist Parameters'!$H$43)/1000,"N/A")</f>
        <v>N/A</v>
      </c>
      <c r="AC819" s="85">
        <f>IF('Checklist Parameters'!$H$16="",$X819,IF(AND('Checklist Parameters'!$H$16&lt;$X819,'Checklist Parameters'!$H$16&gt;=3),'Checklist Parameters'!$H$16,IF(AND('Checklist Parameters'!$H$16&lt;$X819,'Checklist Parameters'!$H$16&lt;3),0,$X819)))</f>
        <v>0</v>
      </c>
      <c r="AD819" s="85" t="str">
        <f>IF(AND(I819&lt;'Checklist Parameters'!$H$22,$I819&lt;&gt;0),"Y","")</f>
        <v/>
      </c>
      <c r="AE819" s="85" t="str">
        <f>IF($AD819="Y",0,IF('Checklist Parameters'!$H$25="","&lt;no limit&gt;",ROUNDDOWN((($I819-'Checklist Parameters'!$H$24)/'Checklist Parameters'!$H$25)+1,0)))</f>
        <v>&lt;no limit&gt;</v>
      </c>
      <c r="AF819" s="174">
        <f t="shared" si="77"/>
        <v>0</v>
      </c>
      <c r="AG819" s="85">
        <f t="shared" si="72"/>
        <v>0</v>
      </c>
    </row>
    <row r="820" spans="1:33" ht="15">
      <c r="A820" s="393"/>
      <c r="B820" s="393"/>
      <c r="C820" s="393"/>
      <c r="D820" s="393"/>
      <c r="E820" s="393"/>
      <c r="F820" s="393"/>
      <c r="G820" s="393"/>
      <c r="H820" s="394"/>
      <c r="I820" s="394"/>
      <c r="J820" s="394"/>
      <c r="K820" s="394"/>
      <c r="L820" s="394"/>
      <c r="M820" s="394"/>
      <c r="N820" s="313">
        <f>IF(IF(I820&lt;'Checklist Parameters'!$H$22,0,($I820-$L820))&lt;0,0,IF(I820&lt;'Checklist Parameters'!$H$22,0,($I820-$L820)))</f>
        <v>0</v>
      </c>
      <c r="O820" s="394"/>
      <c r="P820" s="395"/>
      <c r="Q820" s="316">
        <f t="shared" si="73"/>
        <v>0</v>
      </c>
      <c r="R820" s="87">
        <f t="shared" si="74"/>
        <v>0</v>
      </c>
      <c r="S820" s="87">
        <f>IF('Checklist Parameters'!$H$60&lt;0.2,0.2,'Checklist Parameters'!$H$60)</f>
        <v>0.72</v>
      </c>
      <c r="T820" s="88">
        <f>IF($O820="",IF('Checklist District ID'!$C$43="Y",MAX($R820:$S820)*$I820,SUM($R820:$S820)*$I820),IF(O820&gt;0,Q820*S820))</f>
        <v>0</v>
      </c>
      <c r="U820" s="88">
        <f>IF(Q820&gt;0,((I820-T820)*'Formula Matrix'!$E$39),0)</f>
        <v>0</v>
      </c>
      <c r="V820" s="88">
        <f t="shared" si="75"/>
        <v>0</v>
      </c>
      <c r="W820" s="88">
        <f>IF(V820&gt;0,(V820*'Checklist Parameters'!$H$35),0)</f>
        <v>0</v>
      </c>
      <c r="X820" s="85">
        <f t="shared" si="76"/>
        <v>0</v>
      </c>
      <c r="Y820" s="148">
        <f>IF('Checklist Parameters'!$H$102&lt;&gt;"",(I820/43560)*'Checklist Parameters'!$H$102,"N/A")</f>
        <v>0</v>
      </c>
      <c r="Z820" s="154" t="str">
        <f>IF('Checklist Parameters'!$H$58&lt;&gt;"",((I820*'Checklist Parameters'!$H$58)*'Checklist Parameters'!$H$35)/1000,"N/A")</f>
        <v>N/A</v>
      </c>
      <c r="AA820" s="154">
        <f>IF('Checklist Parameters'!$H$101&lt;&gt;"",IFERROR(I820/'Checklist Parameters'!$H$101,0),"N/A")</f>
        <v>0</v>
      </c>
      <c r="AB820" s="148" t="str">
        <f>IF('Checklist Parameters'!$H$43&lt;&gt;"",(I820*'Checklist Parameters'!$H$43)/1000,"N/A")</f>
        <v>N/A</v>
      </c>
      <c r="AC820" s="85">
        <f>IF('Checklist Parameters'!$H$16="",$X820,IF(AND('Checklist Parameters'!$H$16&lt;$X820,'Checklist Parameters'!$H$16&gt;=3),'Checklist Parameters'!$H$16,IF(AND('Checklist Parameters'!$H$16&lt;$X820,'Checklist Parameters'!$H$16&lt;3),0,$X820)))</f>
        <v>0</v>
      </c>
      <c r="AD820" s="85" t="str">
        <f>IF(AND(I820&lt;'Checklist Parameters'!$H$22,$I820&lt;&gt;0),"Y","")</f>
        <v/>
      </c>
      <c r="AE820" s="85" t="str">
        <f>IF($AD820="Y",0,IF('Checklist Parameters'!$H$25="","&lt;no limit&gt;",ROUNDDOWN((($I820-'Checklist Parameters'!$H$24)/'Checklist Parameters'!$H$25)+1,0)))</f>
        <v>&lt;no limit&gt;</v>
      </c>
      <c r="AF820" s="174">
        <f t="shared" si="77"/>
        <v>0</v>
      </c>
      <c r="AG820" s="85">
        <f t="shared" si="72"/>
        <v>0</v>
      </c>
    </row>
    <row r="821" spans="1:33" ht="15">
      <c r="A821" s="393"/>
      <c r="B821" s="393"/>
      <c r="C821" s="393"/>
      <c r="D821" s="393"/>
      <c r="E821" s="393"/>
      <c r="F821" s="393"/>
      <c r="G821" s="393"/>
      <c r="H821" s="394"/>
      <c r="I821" s="394"/>
      <c r="J821" s="394"/>
      <c r="K821" s="394"/>
      <c r="L821" s="394"/>
      <c r="M821" s="394"/>
      <c r="N821" s="313">
        <f>IF(IF(I821&lt;'Checklist Parameters'!$H$22,0,($I821-$L821))&lt;0,0,IF(I821&lt;'Checklist Parameters'!$H$22,0,($I821-$L821)))</f>
        <v>0</v>
      </c>
      <c r="O821" s="394"/>
      <c r="P821" s="395"/>
      <c r="Q821" s="316">
        <f t="shared" si="73"/>
        <v>0</v>
      </c>
      <c r="R821" s="87">
        <f t="shared" si="74"/>
        <v>0</v>
      </c>
      <c r="S821" s="87">
        <f>IF('Checklist Parameters'!$H$60&lt;0.2,0.2,'Checklist Parameters'!$H$60)</f>
        <v>0.72</v>
      </c>
      <c r="T821" s="88">
        <f>IF($O821="",IF('Checklist District ID'!$C$43="Y",MAX($R821:$S821)*$I821,SUM($R821:$S821)*$I821),IF(O821&gt;0,Q821*S821))</f>
        <v>0</v>
      </c>
      <c r="U821" s="88">
        <f>IF(Q821&gt;0,((I821-T821)*'Formula Matrix'!$E$39),0)</f>
        <v>0</v>
      </c>
      <c r="V821" s="88">
        <f t="shared" si="75"/>
        <v>0</v>
      </c>
      <c r="W821" s="88">
        <f>IF(V821&gt;0,(V821*'Checklist Parameters'!$H$35),0)</f>
        <v>0</v>
      </c>
      <c r="X821" s="85">
        <f t="shared" si="76"/>
        <v>0</v>
      </c>
      <c r="Y821" s="148">
        <f>IF('Checklist Parameters'!$H$102&lt;&gt;"",(I821/43560)*'Checklist Parameters'!$H$102,"N/A")</f>
        <v>0</v>
      </c>
      <c r="Z821" s="154" t="str">
        <f>IF('Checklist Parameters'!$H$58&lt;&gt;"",((I821*'Checklist Parameters'!$H$58)*'Checklist Parameters'!$H$35)/1000,"N/A")</f>
        <v>N/A</v>
      </c>
      <c r="AA821" s="154">
        <f>IF('Checklist Parameters'!$H$101&lt;&gt;"",IFERROR(I821/'Checklist Parameters'!$H$101,0),"N/A")</f>
        <v>0</v>
      </c>
      <c r="AB821" s="148" t="str">
        <f>IF('Checklist Parameters'!$H$43&lt;&gt;"",(I821*'Checklist Parameters'!$H$43)/1000,"N/A")</f>
        <v>N/A</v>
      </c>
      <c r="AC821" s="85">
        <f>IF('Checklist Parameters'!$H$16="",$X821,IF(AND('Checklist Parameters'!$H$16&lt;$X821,'Checklist Parameters'!$H$16&gt;=3),'Checklist Parameters'!$H$16,IF(AND('Checklist Parameters'!$H$16&lt;$X821,'Checklist Parameters'!$H$16&lt;3),0,$X821)))</f>
        <v>0</v>
      </c>
      <c r="AD821" s="85" t="str">
        <f>IF(AND(I821&lt;'Checklist Parameters'!$H$22,$I821&lt;&gt;0),"Y","")</f>
        <v/>
      </c>
      <c r="AE821" s="85" t="str">
        <f>IF($AD821="Y",0,IF('Checklist Parameters'!$H$25="","&lt;no limit&gt;",ROUNDDOWN((($I821-'Checklist Parameters'!$H$24)/'Checklist Parameters'!$H$25)+1,0)))</f>
        <v>&lt;no limit&gt;</v>
      </c>
      <c r="AF821" s="174">
        <f t="shared" si="77"/>
        <v>0</v>
      </c>
      <c r="AG821" s="85">
        <f t="shared" si="72"/>
        <v>0</v>
      </c>
    </row>
    <row r="822" spans="1:33" ht="15">
      <c r="A822" s="393"/>
      <c r="B822" s="393"/>
      <c r="C822" s="393"/>
      <c r="D822" s="393"/>
      <c r="E822" s="393"/>
      <c r="F822" s="393"/>
      <c r="G822" s="393"/>
      <c r="H822" s="394"/>
      <c r="I822" s="394"/>
      <c r="J822" s="394"/>
      <c r="K822" s="394"/>
      <c r="L822" s="394"/>
      <c r="M822" s="394"/>
      <c r="N822" s="313">
        <f>IF(IF(I822&lt;'Checklist Parameters'!$H$22,0,($I822-$L822))&lt;0,0,IF(I822&lt;'Checklist Parameters'!$H$22,0,($I822-$L822)))</f>
        <v>0</v>
      </c>
      <c r="O822" s="394"/>
      <c r="P822" s="395"/>
      <c r="Q822" s="316">
        <f t="shared" si="73"/>
        <v>0</v>
      </c>
      <c r="R822" s="87">
        <f t="shared" si="74"/>
        <v>0</v>
      </c>
      <c r="S822" s="87">
        <f>IF('Checklist Parameters'!$H$60&lt;0.2,0.2,'Checklist Parameters'!$H$60)</f>
        <v>0.72</v>
      </c>
      <c r="T822" s="88">
        <f>IF($O822="",IF('Checklist District ID'!$C$43="Y",MAX($R822:$S822)*$I822,SUM($R822:$S822)*$I822),IF(O822&gt;0,Q822*S822))</f>
        <v>0</v>
      </c>
      <c r="U822" s="88">
        <f>IF(Q822&gt;0,((I822-T822)*'Formula Matrix'!$E$39),0)</f>
        <v>0</v>
      </c>
      <c r="V822" s="88">
        <f t="shared" si="75"/>
        <v>0</v>
      </c>
      <c r="W822" s="88">
        <f>IF(V822&gt;0,(V822*'Checklist Parameters'!$H$35),0)</f>
        <v>0</v>
      </c>
      <c r="X822" s="85">
        <f t="shared" si="76"/>
        <v>0</v>
      </c>
      <c r="Y822" s="148">
        <f>IF('Checklist Parameters'!$H$102&lt;&gt;"",(I822/43560)*'Checklist Parameters'!$H$102,"N/A")</f>
        <v>0</v>
      </c>
      <c r="Z822" s="154" t="str">
        <f>IF('Checklist Parameters'!$H$58&lt;&gt;"",((I822*'Checklist Parameters'!$H$58)*'Checklist Parameters'!$H$35)/1000,"N/A")</f>
        <v>N/A</v>
      </c>
      <c r="AA822" s="154">
        <f>IF('Checklist Parameters'!$H$101&lt;&gt;"",IFERROR(I822/'Checklist Parameters'!$H$101,0),"N/A")</f>
        <v>0</v>
      </c>
      <c r="AB822" s="148" t="str">
        <f>IF('Checklist Parameters'!$H$43&lt;&gt;"",(I822*'Checklist Parameters'!$H$43)/1000,"N/A")</f>
        <v>N/A</v>
      </c>
      <c r="AC822" s="85">
        <f>IF('Checklist Parameters'!$H$16="",$X822,IF(AND('Checklist Parameters'!$H$16&lt;$X822,'Checklist Parameters'!$H$16&gt;=3),'Checklist Parameters'!$H$16,IF(AND('Checklist Parameters'!$H$16&lt;$X822,'Checklist Parameters'!$H$16&lt;3),0,$X822)))</f>
        <v>0</v>
      </c>
      <c r="AD822" s="85" t="str">
        <f>IF(AND(I822&lt;'Checklist Parameters'!$H$22,$I822&lt;&gt;0),"Y","")</f>
        <v/>
      </c>
      <c r="AE822" s="85" t="str">
        <f>IF($AD822="Y",0,IF('Checklist Parameters'!$H$25="","&lt;no limit&gt;",ROUNDDOWN((($I822-'Checklist Parameters'!$H$24)/'Checklist Parameters'!$H$25)+1,0)))</f>
        <v>&lt;no limit&gt;</v>
      </c>
      <c r="AF822" s="174">
        <f t="shared" si="77"/>
        <v>0</v>
      </c>
      <c r="AG822" s="85">
        <f t="shared" si="72"/>
        <v>0</v>
      </c>
    </row>
    <row r="823" spans="1:33" ht="15">
      <c r="A823" s="393"/>
      <c r="B823" s="393"/>
      <c r="C823" s="393"/>
      <c r="D823" s="393"/>
      <c r="E823" s="393"/>
      <c r="F823" s="393"/>
      <c r="G823" s="393"/>
      <c r="H823" s="394"/>
      <c r="I823" s="394"/>
      <c r="J823" s="394"/>
      <c r="K823" s="394"/>
      <c r="L823" s="394"/>
      <c r="M823" s="394"/>
      <c r="N823" s="313">
        <f>IF(IF(I823&lt;'Checklist Parameters'!$H$22,0,($I823-$L823))&lt;0,0,IF(I823&lt;'Checklist Parameters'!$H$22,0,($I823-$L823)))</f>
        <v>0</v>
      </c>
      <c r="O823" s="394"/>
      <c r="P823" s="395"/>
      <c r="Q823" s="316">
        <f t="shared" si="73"/>
        <v>0</v>
      </c>
      <c r="R823" s="87">
        <f t="shared" si="74"/>
        <v>0</v>
      </c>
      <c r="S823" s="87">
        <f>IF('Checklist Parameters'!$H$60&lt;0.2,0.2,'Checklist Parameters'!$H$60)</f>
        <v>0.72</v>
      </c>
      <c r="T823" s="88">
        <f>IF($O823="",IF('Checklist District ID'!$C$43="Y",MAX($R823:$S823)*$I823,SUM($R823:$S823)*$I823),IF(O823&gt;0,Q823*S823))</f>
        <v>0</v>
      </c>
      <c r="U823" s="88">
        <f>IF(Q823&gt;0,((I823-T823)*'Formula Matrix'!$E$39),0)</f>
        <v>0</v>
      </c>
      <c r="V823" s="88">
        <f t="shared" si="75"/>
        <v>0</v>
      </c>
      <c r="W823" s="88">
        <f>IF(V823&gt;0,(V823*'Checklist Parameters'!$H$35),0)</f>
        <v>0</v>
      </c>
      <c r="X823" s="85">
        <f t="shared" si="76"/>
        <v>0</v>
      </c>
      <c r="Y823" s="148">
        <f>IF('Checklist Parameters'!$H$102&lt;&gt;"",(I823/43560)*'Checklist Parameters'!$H$102,"N/A")</f>
        <v>0</v>
      </c>
      <c r="Z823" s="154" t="str">
        <f>IF('Checklist Parameters'!$H$58&lt;&gt;"",((I823*'Checklist Parameters'!$H$58)*'Checklist Parameters'!$H$35)/1000,"N/A")</f>
        <v>N/A</v>
      </c>
      <c r="AA823" s="154">
        <f>IF('Checklist Parameters'!$H$101&lt;&gt;"",IFERROR(I823/'Checklist Parameters'!$H$101,0),"N/A")</f>
        <v>0</v>
      </c>
      <c r="AB823" s="148" t="str">
        <f>IF('Checklist Parameters'!$H$43&lt;&gt;"",(I823*'Checklist Parameters'!$H$43)/1000,"N/A")</f>
        <v>N/A</v>
      </c>
      <c r="AC823" s="85">
        <f>IF('Checklist Parameters'!$H$16="",$X823,IF(AND('Checklist Parameters'!$H$16&lt;$X823,'Checklist Parameters'!$H$16&gt;=3),'Checklist Parameters'!$H$16,IF(AND('Checklist Parameters'!$H$16&lt;$X823,'Checklist Parameters'!$H$16&lt;3),0,$X823)))</f>
        <v>0</v>
      </c>
      <c r="AD823" s="85" t="str">
        <f>IF(AND(I823&lt;'Checklist Parameters'!$H$22,$I823&lt;&gt;0),"Y","")</f>
        <v/>
      </c>
      <c r="AE823" s="85" t="str">
        <f>IF($AD823="Y",0,IF('Checklist Parameters'!$H$25="","&lt;no limit&gt;",ROUNDDOWN((($I823-'Checklist Parameters'!$H$24)/'Checklist Parameters'!$H$25)+1,0)))</f>
        <v>&lt;no limit&gt;</v>
      </c>
      <c r="AF823" s="174">
        <f t="shared" si="77"/>
        <v>0</v>
      </c>
      <c r="AG823" s="85">
        <f t="shared" si="72"/>
        <v>0</v>
      </c>
    </row>
    <row r="824" spans="1:33" ht="15">
      <c r="A824" s="393"/>
      <c r="B824" s="393"/>
      <c r="C824" s="393"/>
      <c r="D824" s="393"/>
      <c r="E824" s="393"/>
      <c r="F824" s="393"/>
      <c r="G824" s="393"/>
      <c r="H824" s="394"/>
      <c r="I824" s="394"/>
      <c r="J824" s="394"/>
      <c r="K824" s="394"/>
      <c r="L824" s="394"/>
      <c r="M824" s="394"/>
      <c r="N824" s="313">
        <f>IF(IF(I824&lt;'Checklist Parameters'!$H$22,0,($I824-$L824))&lt;0,0,IF(I824&lt;'Checklist Parameters'!$H$22,0,($I824-$L824)))</f>
        <v>0</v>
      </c>
      <c r="O824" s="394"/>
      <c r="P824" s="395"/>
      <c r="Q824" s="316">
        <f t="shared" si="73"/>
        <v>0</v>
      </c>
      <c r="R824" s="87">
        <f t="shared" si="74"/>
        <v>0</v>
      </c>
      <c r="S824" s="87">
        <f>IF('Checklist Parameters'!$H$60&lt;0.2,0.2,'Checklist Parameters'!$H$60)</f>
        <v>0.72</v>
      </c>
      <c r="T824" s="88">
        <f>IF($O824="",IF('Checklist District ID'!$C$43="Y",MAX($R824:$S824)*$I824,SUM($R824:$S824)*$I824),IF(O824&gt;0,Q824*S824))</f>
        <v>0</v>
      </c>
      <c r="U824" s="88">
        <f>IF(Q824&gt;0,((I824-T824)*'Formula Matrix'!$E$39),0)</f>
        <v>0</v>
      </c>
      <c r="V824" s="88">
        <f t="shared" si="75"/>
        <v>0</v>
      </c>
      <c r="W824" s="88">
        <f>IF(V824&gt;0,(V824*'Checklist Parameters'!$H$35),0)</f>
        <v>0</v>
      </c>
      <c r="X824" s="85">
        <f t="shared" si="76"/>
        <v>0</v>
      </c>
      <c r="Y824" s="148">
        <f>IF('Checklist Parameters'!$H$102&lt;&gt;"",(I824/43560)*'Checklist Parameters'!$H$102,"N/A")</f>
        <v>0</v>
      </c>
      <c r="Z824" s="154" t="str">
        <f>IF('Checklist Parameters'!$H$58&lt;&gt;"",((I824*'Checklist Parameters'!$H$58)*'Checklist Parameters'!$H$35)/1000,"N/A")</f>
        <v>N/A</v>
      </c>
      <c r="AA824" s="154">
        <f>IF('Checklist Parameters'!$H$101&lt;&gt;"",IFERROR(I824/'Checklist Parameters'!$H$101,0),"N/A")</f>
        <v>0</v>
      </c>
      <c r="AB824" s="148" t="str">
        <f>IF('Checklist Parameters'!$H$43&lt;&gt;"",(I824*'Checklist Parameters'!$H$43)/1000,"N/A")</f>
        <v>N/A</v>
      </c>
      <c r="AC824" s="85">
        <f>IF('Checklist Parameters'!$H$16="",$X824,IF(AND('Checklist Parameters'!$H$16&lt;$X824,'Checklist Parameters'!$H$16&gt;=3),'Checklist Parameters'!$H$16,IF(AND('Checklist Parameters'!$H$16&lt;$X824,'Checklist Parameters'!$H$16&lt;3),0,$X824)))</f>
        <v>0</v>
      </c>
      <c r="AD824" s="85" t="str">
        <f>IF(AND(I824&lt;'Checklist Parameters'!$H$22,$I824&lt;&gt;0),"Y","")</f>
        <v/>
      </c>
      <c r="AE824" s="85" t="str">
        <f>IF($AD824="Y",0,IF('Checklist Parameters'!$H$25="","&lt;no limit&gt;",ROUNDDOWN((($I824-'Checklist Parameters'!$H$24)/'Checklist Parameters'!$H$25)+1,0)))</f>
        <v>&lt;no limit&gt;</v>
      </c>
      <c r="AF824" s="174">
        <f t="shared" si="77"/>
        <v>0</v>
      </c>
      <c r="AG824" s="85">
        <f t="shared" si="72"/>
        <v>0</v>
      </c>
    </row>
    <row r="825" spans="1:33" ht="15">
      <c r="A825" s="393"/>
      <c r="B825" s="393"/>
      <c r="C825" s="393"/>
      <c r="D825" s="393"/>
      <c r="E825" s="393"/>
      <c r="F825" s="393"/>
      <c r="G825" s="393"/>
      <c r="H825" s="394"/>
      <c r="I825" s="394"/>
      <c r="J825" s="394"/>
      <c r="K825" s="394"/>
      <c r="L825" s="394"/>
      <c r="M825" s="394"/>
      <c r="N825" s="313">
        <f>IF(IF(I825&lt;'Checklist Parameters'!$H$22,0,($I825-$L825))&lt;0,0,IF(I825&lt;'Checklist Parameters'!$H$22,0,($I825-$L825)))</f>
        <v>0</v>
      </c>
      <c r="O825" s="394"/>
      <c r="P825" s="395"/>
      <c r="Q825" s="316">
        <f t="shared" si="73"/>
        <v>0</v>
      </c>
      <c r="R825" s="87">
        <f t="shared" si="74"/>
        <v>0</v>
      </c>
      <c r="S825" s="87">
        <f>IF('Checklist Parameters'!$H$60&lt;0.2,0.2,'Checklist Parameters'!$H$60)</f>
        <v>0.72</v>
      </c>
      <c r="T825" s="88">
        <f>IF($O825="",IF('Checklist District ID'!$C$43="Y",MAX($R825:$S825)*$I825,SUM($R825:$S825)*$I825),IF(O825&gt;0,Q825*S825))</f>
        <v>0</v>
      </c>
      <c r="U825" s="88">
        <f>IF(Q825&gt;0,((I825-T825)*'Formula Matrix'!$E$39),0)</f>
        <v>0</v>
      </c>
      <c r="V825" s="88">
        <f t="shared" si="75"/>
        <v>0</v>
      </c>
      <c r="W825" s="88">
        <f>IF(V825&gt;0,(V825*'Checklist Parameters'!$H$35),0)</f>
        <v>0</v>
      </c>
      <c r="X825" s="85">
        <f t="shared" si="76"/>
        <v>0</v>
      </c>
      <c r="Y825" s="148">
        <f>IF('Checklist Parameters'!$H$102&lt;&gt;"",(I825/43560)*'Checklist Parameters'!$H$102,"N/A")</f>
        <v>0</v>
      </c>
      <c r="Z825" s="154" t="str">
        <f>IF('Checklist Parameters'!$H$58&lt;&gt;"",((I825*'Checklist Parameters'!$H$58)*'Checklist Parameters'!$H$35)/1000,"N/A")</f>
        <v>N/A</v>
      </c>
      <c r="AA825" s="154">
        <f>IF('Checklist Parameters'!$H$101&lt;&gt;"",IFERROR(I825/'Checklist Parameters'!$H$101,0),"N/A")</f>
        <v>0</v>
      </c>
      <c r="AB825" s="148" t="str">
        <f>IF('Checklist Parameters'!$H$43&lt;&gt;"",(I825*'Checklist Parameters'!$H$43)/1000,"N/A")</f>
        <v>N/A</v>
      </c>
      <c r="AC825" s="85">
        <f>IF('Checklist Parameters'!$H$16="",$X825,IF(AND('Checklist Parameters'!$H$16&lt;$X825,'Checklist Parameters'!$H$16&gt;=3),'Checklist Parameters'!$H$16,IF(AND('Checklist Parameters'!$H$16&lt;$X825,'Checklist Parameters'!$H$16&lt;3),0,$X825)))</f>
        <v>0</v>
      </c>
      <c r="AD825" s="85" t="str">
        <f>IF(AND(I825&lt;'Checklist Parameters'!$H$22,$I825&lt;&gt;0),"Y","")</f>
        <v/>
      </c>
      <c r="AE825" s="85" t="str">
        <f>IF($AD825="Y",0,IF('Checklist Parameters'!$H$25="","&lt;no limit&gt;",ROUNDDOWN((($I825-'Checklist Parameters'!$H$24)/'Checklist Parameters'!$H$25)+1,0)))</f>
        <v>&lt;no limit&gt;</v>
      </c>
      <c r="AF825" s="174">
        <f t="shared" si="77"/>
        <v>0</v>
      </c>
      <c r="AG825" s="85">
        <f t="shared" si="72"/>
        <v>0</v>
      </c>
    </row>
    <row r="826" spans="1:33" ht="15">
      <c r="A826" s="393"/>
      <c r="B826" s="393"/>
      <c r="C826" s="393"/>
      <c r="D826" s="393"/>
      <c r="E826" s="393"/>
      <c r="F826" s="393"/>
      <c r="G826" s="393"/>
      <c r="H826" s="394"/>
      <c r="I826" s="394"/>
      <c r="J826" s="394"/>
      <c r="K826" s="394"/>
      <c r="L826" s="394"/>
      <c r="M826" s="394"/>
      <c r="N826" s="313">
        <f>IF(IF(I826&lt;'Checklist Parameters'!$H$22,0,($I826-$L826))&lt;0,0,IF(I826&lt;'Checklist Parameters'!$H$22,0,($I826-$L826)))</f>
        <v>0</v>
      </c>
      <c r="O826" s="394"/>
      <c r="P826" s="395"/>
      <c r="Q826" s="316">
        <f t="shared" si="73"/>
        <v>0</v>
      </c>
      <c r="R826" s="87">
        <f t="shared" si="74"/>
        <v>0</v>
      </c>
      <c r="S826" s="87">
        <f>IF('Checklist Parameters'!$H$60&lt;0.2,0.2,'Checklist Parameters'!$H$60)</f>
        <v>0.72</v>
      </c>
      <c r="T826" s="88">
        <f>IF($O826="",IF('Checklist District ID'!$C$43="Y",MAX($R826:$S826)*$I826,SUM($R826:$S826)*$I826),IF(O826&gt;0,Q826*S826))</f>
        <v>0</v>
      </c>
      <c r="U826" s="88">
        <f>IF(Q826&gt;0,((I826-T826)*'Formula Matrix'!$E$39),0)</f>
        <v>0</v>
      </c>
      <c r="V826" s="88">
        <f t="shared" si="75"/>
        <v>0</v>
      </c>
      <c r="W826" s="88">
        <f>IF(V826&gt;0,(V826*'Checklist Parameters'!$H$35),0)</f>
        <v>0</v>
      </c>
      <c r="X826" s="85">
        <f t="shared" si="76"/>
        <v>0</v>
      </c>
      <c r="Y826" s="148">
        <f>IF('Checklist Parameters'!$H$102&lt;&gt;"",(I826/43560)*'Checklist Parameters'!$H$102,"N/A")</f>
        <v>0</v>
      </c>
      <c r="Z826" s="154" t="str">
        <f>IF('Checklist Parameters'!$H$58&lt;&gt;"",((I826*'Checklist Parameters'!$H$58)*'Checklist Parameters'!$H$35)/1000,"N/A")</f>
        <v>N/A</v>
      </c>
      <c r="AA826" s="154">
        <f>IF('Checklist Parameters'!$H$101&lt;&gt;"",IFERROR(I826/'Checklist Parameters'!$H$101,0),"N/A")</f>
        <v>0</v>
      </c>
      <c r="AB826" s="148" t="str">
        <f>IF('Checklist Parameters'!$H$43&lt;&gt;"",(I826*'Checklist Parameters'!$H$43)/1000,"N/A")</f>
        <v>N/A</v>
      </c>
      <c r="AC826" s="85">
        <f>IF('Checklist Parameters'!$H$16="",$X826,IF(AND('Checklist Parameters'!$H$16&lt;$X826,'Checklist Parameters'!$H$16&gt;=3),'Checklist Parameters'!$H$16,IF(AND('Checklist Parameters'!$H$16&lt;$X826,'Checklist Parameters'!$H$16&lt;3),0,$X826)))</f>
        <v>0</v>
      </c>
      <c r="AD826" s="85" t="str">
        <f>IF(AND(I826&lt;'Checklist Parameters'!$H$22,$I826&lt;&gt;0),"Y","")</f>
        <v/>
      </c>
      <c r="AE826" s="85" t="str">
        <f>IF($AD826="Y",0,IF('Checklist Parameters'!$H$25="","&lt;no limit&gt;",ROUNDDOWN((($I826-'Checklist Parameters'!$H$24)/'Checklist Parameters'!$H$25)+1,0)))</f>
        <v>&lt;no limit&gt;</v>
      </c>
      <c r="AF826" s="174">
        <f t="shared" si="77"/>
        <v>0</v>
      </c>
      <c r="AG826" s="85">
        <f t="shared" si="72"/>
        <v>0</v>
      </c>
    </row>
    <row r="827" spans="1:33" ht="15">
      <c r="A827" s="393"/>
      <c r="B827" s="393"/>
      <c r="C827" s="393"/>
      <c r="D827" s="393"/>
      <c r="E827" s="393"/>
      <c r="F827" s="393"/>
      <c r="G827" s="393"/>
      <c r="H827" s="394"/>
      <c r="I827" s="394"/>
      <c r="J827" s="394"/>
      <c r="K827" s="394"/>
      <c r="L827" s="394"/>
      <c r="M827" s="394"/>
      <c r="N827" s="313">
        <f>IF(IF(I827&lt;'Checklist Parameters'!$H$22,0,($I827-$L827))&lt;0,0,IF(I827&lt;'Checklist Parameters'!$H$22,0,($I827-$L827)))</f>
        <v>0</v>
      </c>
      <c r="O827" s="394"/>
      <c r="P827" s="395"/>
      <c r="Q827" s="316">
        <f t="shared" si="73"/>
        <v>0</v>
      </c>
      <c r="R827" s="87">
        <f t="shared" si="74"/>
        <v>0</v>
      </c>
      <c r="S827" s="87">
        <f>IF('Checklist Parameters'!$H$60&lt;0.2,0.2,'Checklist Parameters'!$H$60)</f>
        <v>0.72</v>
      </c>
      <c r="T827" s="88">
        <f>IF($O827="",IF('Checklist District ID'!$C$43="Y",MAX($R827:$S827)*$I827,SUM($R827:$S827)*$I827),IF(O827&gt;0,Q827*S827))</f>
        <v>0</v>
      </c>
      <c r="U827" s="88">
        <f>IF(Q827&gt;0,((I827-T827)*'Formula Matrix'!$E$39),0)</f>
        <v>0</v>
      </c>
      <c r="V827" s="88">
        <f t="shared" si="75"/>
        <v>0</v>
      </c>
      <c r="W827" s="88">
        <f>IF(V827&gt;0,(V827*'Checklist Parameters'!$H$35),0)</f>
        <v>0</v>
      </c>
      <c r="X827" s="85">
        <f t="shared" si="76"/>
        <v>0</v>
      </c>
      <c r="Y827" s="148">
        <f>IF('Checklist Parameters'!$H$102&lt;&gt;"",(I827/43560)*'Checklist Parameters'!$H$102,"N/A")</f>
        <v>0</v>
      </c>
      <c r="Z827" s="154" t="str">
        <f>IF('Checklist Parameters'!$H$58&lt;&gt;"",((I827*'Checklist Parameters'!$H$58)*'Checklist Parameters'!$H$35)/1000,"N/A")</f>
        <v>N/A</v>
      </c>
      <c r="AA827" s="154">
        <f>IF('Checklist Parameters'!$H$101&lt;&gt;"",IFERROR(I827/'Checklist Parameters'!$H$101,0),"N/A")</f>
        <v>0</v>
      </c>
      <c r="AB827" s="148" t="str">
        <f>IF('Checklist Parameters'!$H$43&lt;&gt;"",(I827*'Checklist Parameters'!$H$43)/1000,"N/A")</f>
        <v>N/A</v>
      </c>
      <c r="AC827" s="85">
        <f>IF('Checklist Parameters'!$H$16="",$X827,IF(AND('Checklist Parameters'!$H$16&lt;$X827,'Checklist Parameters'!$H$16&gt;=3),'Checklist Parameters'!$H$16,IF(AND('Checklist Parameters'!$H$16&lt;$X827,'Checklist Parameters'!$H$16&lt;3),0,$X827)))</f>
        <v>0</v>
      </c>
      <c r="AD827" s="85" t="str">
        <f>IF(AND(I827&lt;'Checklist Parameters'!$H$22,$I827&lt;&gt;0),"Y","")</f>
        <v/>
      </c>
      <c r="AE827" s="85" t="str">
        <f>IF($AD827="Y",0,IF('Checklist Parameters'!$H$25="","&lt;no limit&gt;",ROUNDDOWN((($I827-'Checklist Parameters'!$H$24)/'Checklist Parameters'!$H$25)+1,0)))</f>
        <v>&lt;no limit&gt;</v>
      </c>
      <c r="AF827" s="174">
        <f t="shared" si="77"/>
        <v>0</v>
      </c>
      <c r="AG827" s="85">
        <f t="shared" si="72"/>
        <v>0</v>
      </c>
    </row>
    <row r="828" spans="1:33" ht="15">
      <c r="A828" s="393"/>
      <c r="B828" s="393"/>
      <c r="C828" s="393"/>
      <c r="D828" s="393"/>
      <c r="E828" s="393"/>
      <c r="F828" s="393"/>
      <c r="G828" s="393"/>
      <c r="H828" s="394"/>
      <c r="I828" s="394"/>
      <c r="J828" s="394"/>
      <c r="K828" s="394"/>
      <c r="L828" s="394"/>
      <c r="M828" s="394"/>
      <c r="N828" s="313">
        <f>IF(IF(I828&lt;'Checklist Parameters'!$H$22,0,($I828-$L828))&lt;0,0,IF(I828&lt;'Checklist Parameters'!$H$22,0,($I828-$L828)))</f>
        <v>0</v>
      </c>
      <c r="O828" s="394"/>
      <c r="P828" s="395"/>
      <c r="Q828" s="316">
        <f t="shared" si="73"/>
        <v>0</v>
      </c>
      <c r="R828" s="87">
        <f t="shared" si="74"/>
        <v>0</v>
      </c>
      <c r="S828" s="87">
        <f>IF('Checklist Parameters'!$H$60&lt;0.2,0.2,'Checklist Parameters'!$H$60)</f>
        <v>0.72</v>
      </c>
      <c r="T828" s="88">
        <f>IF($O828="",IF('Checklist District ID'!$C$43="Y",MAX($R828:$S828)*$I828,SUM($R828:$S828)*$I828),IF(O828&gt;0,Q828*S828))</f>
        <v>0</v>
      </c>
      <c r="U828" s="88">
        <f>IF(Q828&gt;0,((I828-T828)*'Formula Matrix'!$E$39),0)</f>
        <v>0</v>
      </c>
      <c r="V828" s="88">
        <f t="shared" si="75"/>
        <v>0</v>
      </c>
      <c r="W828" s="88">
        <f>IF(V828&gt;0,(V828*'Checklist Parameters'!$H$35),0)</f>
        <v>0</v>
      </c>
      <c r="X828" s="85">
        <f t="shared" si="76"/>
        <v>0</v>
      </c>
      <c r="Y828" s="148">
        <f>IF('Checklist Parameters'!$H$102&lt;&gt;"",(I828/43560)*'Checklist Parameters'!$H$102,"N/A")</f>
        <v>0</v>
      </c>
      <c r="Z828" s="154" t="str">
        <f>IF('Checklist Parameters'!$H$58&lt;&gt;"",((I828*'Checklist Parameters'!$H$58)*'Checklist Parameters'!$H$35)/1000,"N/A")</f>
        <v>N/A</v>
      </c>
      <c r="AA828" s="154">
        <f>IF('Checklist Parameters'!$H$101&lt;&gt;"",IFERROR(I828/'Checklist Parameters'!$H$101,0),"N/A")</f>
        <v>0</v>
      </c>
      <c r="AB828" s="148" t="str">
        <f>IF('Checklist Parameters'!$H$43&lt;&gt;"",(I828*'Checklist Parameters'!$H$43)/1000,"N/A")</f>
        <v>N/A</v>
      </c>
      <c r="AC828" s="85">
        <f>IF('Checklist Parameters'!$H$16="",$X828,IF(AND('Checklist Parameters'!$H$16&lt;$X828,'Checklist Parameters'!$H$16&gt;=3),'Checklist Parameters'!$H$16,IF(AND('Checklist Parameters'!$H$16&lt;$X828,'Checklist Parameters'!$H$16&lt;3),0,$X828)))</f>
        <v>0</v>
      </c>
      <c r="AD828" s="85" t="str">
        <f>IF(AND(I828&lt;'Checklist Parameters'!$H$22,$I828&lt;&gt;0),"Y","")</f>
        <v/>
      </c>
      <c r="AE828" s="85" t="str">
        <f>IF($AD828="Y",0,IF('Checklist Parameters'!$H$25="","&lt;no limit&gt;",ROUNDDOWN((($I828-'Checklist Parameters'!$H$24)/'Checklist Parameters'!$H$25)+1,0)))</f>
        <v>&lt;no limit&gt;</v>
      </c>
      <c r="AF828" s="174">
        <f t="shared" si="77"/>
        <v>0</v>
      </c>
      <c r="AG828" s="85">
        <f t="shared" si="72"/>
        <v>0</v>
      </c>
    </row>
    <row r="829" spans="1:33" ht="15">
      <c r="A829" s="393"/>
      <c r="B829" s="393"/>
      <c r="C829" s="393"/>
      <c r="D829" s="393"/>
      <c r="E829" s="393"/>
      <c r="F829" s="393"/>
      <c r="G829" s="393"/>
      <c r="H829" s="394"/>
      <c r="I829" s="394"/>
      <c r="J829" s="394"/>
      <c r="K829" s="394"/>
      <c r="L829" s="394"/>
      <c r="M829" s="394"/>
      <c r="N829" s="313">
        <f>IF(IF(I829&lt;'Checklist Parameters'!$H$22,0,($I829-$L829))&lt;0,0,IF(I829&lt;'Checklist Parameters'!$H$22,0,($I829-$L829)))</f>
        <v>0</v>
      </c>
      <c r="O829" s="394"/>
      <c r="P829" s="395"/>
      <c r="Q829" s="316">
        <f t="shared" si="73"/>
        <v>0</v>
      </c>
      <c r="R829" s="87">
        <f t="shared" si="74"/>
        <v>0</v>
      </c>
      <c r="S829" s="87">
        <f>IF('Checklist Parameters'!$H$60&lt;0.2,0.2,'Checklist Parameters'!$H$60)</f>
        <v>0.72</v>
      </c>
      <c r="T829" s="88">
        <f>IF($O829="",IF('Checklist District ID'!$C$43="Y",MAX($R829:$S829)*$I829,SUM($R829:$S829)*$I829),IF(O829&gt;0,Q829*S829))</f>
        <v>0</v>
      </c>
      <c r="U829" s="88">
        <f>IF(Q829&gt;0,((I829-T829)*'Formula Matrix'!$E$39),0)</f>
        <v>0</v>
      </c>
      <c r="V829" s="88">
        <f t="shared" si="75"/>
        <v>0</v>
      </c>
      <c r="W829" s="88">
        <f>IF(V829&gt;0,(V829*'Checklist Parameters'!$H$35),0)</f>
        <v>0</v>
      </c>
      <c r="X829" s="85">
        <f t="shared" si="76"/>
        <v>0</v>
      </c>
      <c r="Y829" s="148">
        <f>IF('Checklist Parameters'!$H$102&lt;&gt;"",(I829/43560)*'Checklist Parameters'!$H$102,"N/A")</f>
        <v>0</v>
      </c>
      <c r="Z829" s="154" t="str">
        <f>IF('Checklist Parameters'!$H$58&lt;&gt;"",((I829*'Checklist Parameters'!$H$58)*'Checklist Parameters'!$H$35)/1000,"N/A")</f>
        <v>N/A</v>
      </c>
      <c r="AA829" s="154">
        <f>IF('Checklist Parameters'!$H$101&lt;&gt;"",IFERROR(I829/'Checklist Parameters'!$H$101,0),"N/A")</f>
        <v>0</v>
      </c>
      <c r="AB829" s="148" t="str">
        <f>IF('Checklist Parameters'!$H$43&lt;&gt;"",(I829*'Checklist Parameters'!$H$43)/1000,"N/A")</f>
        <v>N/A</v>
      </c>
      <c r="AC829" s="85">
        <f>IF('Checklist Parameters'!$H$16="",$X829,IF(AND('Checklist Parameters'!$H$16&lt;$X829,'Checklist Parameters'!$H$16&gt;=3),'Checklist Parameters'!$H$16,IF(AND('Checklist Parameters'!$H$16&lt;$X829,'Checklist Parameters'!$H$16&lt;3),0,$X829)))</f>
        <v>0</v>
      </c>
      <c r="AD829" s="85" t="str">
        <f>IF(AND(I829&lt;'Checklist Parameters'!$H$22,$I829&lt;&gt;0),"Y","")</f>
        <v/>
      </c>
      <c r="AE829" s="85" t="str">
        <f>IF($AD829="Y",0,IF('Checklist Parameters'!$H$25="","&lt;no limit&gt;",ROUNDDOWN((($I829-'Checklist Parameters'!$H$24)/'Checklist Parameters'!$H$25)+1,0)))</f>
        <v>&lt;no limit&gt;</v>
      </c>
      <c r="AF829" s="174">
        <f t="shared" si="77"/>
        <v>0</v>
      </c>
      <c r="AG829" s="85">
        <f t="shared" si="72"/>
        <v>0</v>
      </c>
    </row>
    <row r="830" spans="1:33" ht="15">
      <c r="A830" s="393"/>
      <c r="B830" s="393"/>
      <c r="C830" s="393"/>
      <c r="D830" s="393"/>
      <c r="E830" s="393"/>
      <c r="F830" s="393"/>
      <c r="G830" s="393"/>
      <c r="H830" s="394"/>
      <c r="I830" s="394"/>
      <c r="J830" s="394"/>
      <c r="K830" s="394"/>
      <c r="L830" s="394"/>
      <c r="M830" s="394"/>
      <c r="N830" s="313">
        <f>IF(IF(I830&lt;'Checklist Parameters'!$H$22,0,($I830-$L830))&lt;0,0,IF(I830&lt;'Checklist Parameters'!$H$22,0,($I830-$L830)))</f>
        <v>0</v>
      </c>
      <c r="O830" s="394"/>
      <c r="P830" s="395"/>
      <c r="Q830" s="316">
        <f t="shared" si="73"/>
        <v>0</v>
      </c>
      <c r="R830" s="87">
        <f t="shared" si="74"/>
        <v>0</v>
      </c>
      <c r="S830" s="87">
        <f>IF('Checklist Parameters'!$H$60&lt;0.2,0.2,'Checklist Parameters'!$H$60)</f>
        <v>0.72</v>
      </c>
      <c r="T830" s="88">
        <f>IF($O830="",IF('Checklist District ID'!$C$43="Y",MAX($R830:$S830)*$I830,SUM($R830:$S830)*$I830),IF(O830&gt;0,Q830*S830))</f>
        <v>0</v>
      </c>
      <c r="U830" s="88">
        <f>IF(Q830&gt;0,((I830-T830)*'Formula Matrix'!$E$39),0)</f>
        <v>0</v>
      </c>
      <c r="V830" s="88">
        <f t="shared" si="75"/>
        <v>0</v>
      </c>
      <c r="W830" s="88">
        <f>IF(V830&gt;0,(V830*'Checklist Parameters'!$H$35),0)</f>
        <v>0</v>
      </c>
      <c r="X830" s="85">
        <f t="shared" si="76"/>
        <v>0</v>
      </c>
      <c r="Y830" s="148">
        <f>IF('Checklist Parameters'!$H$102&lt;&gt;"",(I830/43560)*'Checklist Parameters'!$H$102,"N/A")</f>
        <v>0</v>
      </c>
      <c r="Z830" s="154" t="str">
        <f>IF('Checklist Parameters'!$H$58&lt;&gt;"",((I830*'Checklist Parameters'!$H$58)*'Checklist Parameters'!$H$35)/1000,"N/A")</f>
        <v>N/A</v>
      </c>
      <c r="AA830" s="154">
        <f>IF('Checklist Parameters'!$H$101&lt;&gt;"",IFERROR(I830/'Checklist Parameters'!$H$101,0),"N/A")</f>
        <v>0</v>
      </c>
      <c r="AB830" s="148" t="str">
        <f>IF('Checklist Parameters'!$H$43&lt;&gt;"",(I830*'Checklist Parameters'!$H$43)/1000,"N/A")</f>
        <v>N/A</v>
      </c>
      <c r="AC830" s="85">
        <f>IF('Checklist Parameters'!$H$16="",$X830,IF(AND('Checklist Parameters'!$H$16&lt;$X830,'Checklist Parameters'!$H$16&gt;=3),'Checklist Parameters'!$H$16,IF(AND('Checklist Parameters'!$H$16&lt;$X830,'Checklist Parameters'!$H$16&lt;3),0,$X830)))</f>
        <v>0</v>
      </c>
      <c r="AD830" s="85" t="str">
        <f>IF(AND(I830&lt;'Checklist Parameters'!$H$22,$I830&lt;&gt;0),"Y","")</f>
        <v/>
      </c>
      <c r="AE830" s="85" t="str">
        <f>IF($AD830="Y",0,IF('Checklist Parameters'!$H$25="","&lt;no limit&gt;",ROUNDDOWN((($I830-'Checklist Parameters'!$H$24)/'Checklist Parameters'!$H$25)+1,0)))</f>
        <v>&lt;no limit&gt;</v>
      </c>
      <c r="AF830" s="174">
        <f t="shared" si="77"/>
        <v>0</v>
      </c>
      <c r="AG830" s="85">
        <f t="shared" si="72"/>
        <v>0</v>
      </c>
    </row>
    <row r="831" spans="1:33" ht="15">
      <c r="A831" s="393"/>
      <c r="B831" s="393"/>
      <c r="C831" s="393"/>
      <c r="D831" s="393"/>
      <c r="E831" s="393"/>
      <c r="F831" s="393"/>
      <c r="G831" s="393"/>
      <c r="H831" s="394"/>
      <c r="I831" s="394"/>
      <c r="J831" s="394"/>
      <c r="K831" s="394"/>
      <c r="L831" s="394"/>
      <c r="M831" s="394"/>
      <c r="N831" s="313">
        <f>IF(IF(I831&lt;'Checklist Parameters'!$H$22,0,($I831-$L831))&lt;0,0,IF(I831&lt;'Checklist Parameters'!$H$22,0,($I831-$L831)))</f>
        <v>0</v>
      </c>
      <c r="O831" s="394"/>
      <c r="P831" s="395"/>
      <c r="Q831" s="316">
        <f t="shared" si="73"/>
        <v>0</v>
      </c>
      <c r="R831" s="87">
        <f t="shared" si="74"/>
        <v>0</v>
      </c>
      <c r="S831" s="87">
        <f>IF('Checklist Parameters'!$H$60&lt;0.2,0.2,'Checklist Parameters'!$H$60)</f>
        <v>0.72</v>
      </c>
      <c r="T831" s="88">
        <f>IF($O831="",IF('Checklist District ID'!$C$43="Y",MAX($R831:$S831)*$I831,SUM($R831:$S831)*$I831),IF(O831&gt;0,Q831*S831))</f>
        <v>0</v>
      </c>
      <c r="U831" s="88">
        <f>IF(Q831&gt;0,((I831-T831)*'Formula Matrix'!$E$39),0)</f>
        <v>0</v>
      </c>
      <c r="V831" s="88">
        <f t="shared" si="75"/>
        <v>0</v>
      </c>
      <c r="W831" s="88">
        <f>IF(V831&gt;0,(V831*'Checklist Parameters'!$H$35),0)</f>
        <v>0</v>
      </c>
      <c r="X831" s="85">
        <f t="shared" si="76"/>
        <v>0</v>
      </c>
      <c r="Y831" s="148">
        <f>IF('Checklist Parameters'!$H$102&lt;&gt;"",(I831/43560)*'Checklist Parameters'!$H$102,"N/A")</f>
        <v>0</v>
      </c>
      <c r="Z831" s="154" t="str">
        <f>IF('Checklist Parameters'!$H$58&lt;&gt;"",((I831*'Checklist Parameters'!$H$58)*'Checklist Parameters'!$H$35)/1000,"N/A")</f>
        <v>N/A</v>
      </c>
      <c r="AA831" s="154">
        <f>IF('Checklist Parameters'!$H$101&lt;&gt;"",IFERROR(I831/'Checklist Parameters'!$H$101,0),"N/A")</f>
        <v>0</v>
      </c>
      <c r="AB831" s="148" t="str">
        <f>IF('Checklist Parameters'!$H$43&lt;&gt;"",(I831*'Checklist Parameters'!$H$43)/1000,"N/A")</f>
        <v>N/A</v>
      </c>
      <c r="AC831" s="85">
        <f>IF('Checklist Parameters'!$H$16="",$X831,IF(AND('Checklist Parameters'!$H$16&lt;$X831,'Checklist Parameters'!$H$16&gt;=3),'Checklist Parameters'!$H$16,IF(AND('Checklist Parameters'!$H$16&lt;$X831,'Checklist Parameters'!$H$16&lt;3),0,$X831)))</f>
        <v>0</v>
      </c>
      <c r="AD831" s="85" t="str">
        <f>IF(AND(I831&lt;'Checklist Parameters'!$H$22,$I831&lt;&gt;0),"Y","")</f>
        <v/>
      </c>
      <c r="AE831" s="85" t="str">
        <f>IF($AD831="Y",0,IF('Checklist Parameters'!$H$25="","&lt;no limit&gt;",ROUNDDOWN((($I831-'Checklist Parameters'!$H$24)/'Checklist Parameters'!$H$25)+1,0)))</f>
        <v>&lt;no limit&gt;</v>
      </c>
      <c r="AF831" s="174">
        <f t="shared" si="77"/>
        <v>0</v>
      </c>
      <c r="AG831" s="85">
        <f t="shared" si="72"/>
        <v>0</v>
      </c>
    </row>
    <row r="832" spans="1:33" ht="15">
      <c r="A832" s="393"/>
      <c r="B832" s="393"/>
      <c r="C832" s="393"/>
      <c r="D832" s="393"/>
      <c r="E832" s="393"/>
      <c r="F832" s="393"/>
      <c r="G832" s="393"/>
      <c r="H832" s="394"/>
      <c r="I832" s="394"/>
      <c r="J832" s="394"/>
      <c r="K832" s="394"/>
      <c r="L832" s="394"/>
      <c r="M832" s="394"/>
      <c r="N832" s="313">
        <f>IF(IF(I832&lt;'Checklist Parameters'!$H$22,0,($I832-$L832))&lt;0,0,IF(I832&lt;'Checklist Parameters'!$H$22,0,($I832-$L832)))</f>
        <v>0</v>
      </c>
      <c r="O832" s="394"/>
      <c r="P832" s="395"/>
      <c r="Q832" s="316">
        <f t="shared" si="73"/>
        <v>0</v>
      </c>
      <c r="R832" s="87">
        <f t="shared" si="74"/>
        <v>0</v>
      </c>
      <c r="S832" s="87">
        <f>IF('Checklist Parameters'!$H$60&lt;0.2,0.2,'Checklist Parameters'!$H$60)</f>
        <v>0.72</v>
      </c>
      <c r="T832" s="88">
        <f>IF($O832="",IF('Checklist District ID'!$C$43="Y",MAX($R832:$S832)*$I832,SUM($R832:$S832)*$I832),IF(O832&gt;0,Q832*S832))</f>
        <v>0</v>
      </c>
      <c r="U832" s="88">
        <f>IF(Q832&gt;0,((I832-T832)*'Formula Matrix'!$E$39),0)</f>
        <v>0</v>
      </c>
      <c r="V832" s="88">
        <f t="shared" si="75"/>
        <v>0</v>
      </c>
      <c r="W832" s="88">
        <f>IF(V832&gt;0,(V832*'Checklist Parameters'!$H$35),0)</f>
        <v>0</v>
      </c>
      <c r="X832" s="85">
        <f t="shared" si="76"/>
        <v>0</v>
      </c>
      <c r="Y832" s="148">
        <f>IF('Checklist Parameters'!$H$102&lt;&gt;"",(I832/43560)*'Checklist Parameters'!$H$102,"N/A")</f>
        <v>0</v>
      </c>
      <c r="Z832" s="154" t="str">
        <f>IF('Checklist Parameters'!$H$58&lt;&gt;"",((I832*'Checklist Parameters'!$H$58)*'Checklist Parameters'!$H$35)/1000,"N/A")</f>
        <v>N/A</v>
      </c>
      <c r="AA832" s="154">
        <f>IF('Checklist Parameters'!$H$101&lt;&gt;"",IFERROR(I832/'Checklist Parameters'!$H$101,0),"N/A")</f>
        <v>0</v>
      </c>
      <c r="AB832" s="148" t="str">
        <f>IF('Checklist Parameters'!$H$43&lt;&gt;"",(I832*'Checklist Parameters'!$H$43)/1000,"N/A")</f>
        <v>N/A</v>
      </c>
      <c r="AC832" s="85">
        <f>IF('Checklist Parameters'!$H$16="",$X832,IF(AND('Checklist Parameters'!$H$16&lt;$X832,'Checklist Parameters'!$H$16&gt;=3),'Checklist Parameters'!$H$16,IF(AND('Checklist Parameters'!$H$16&lt;$X832,'Checklist Parameters'!$H$16&lt;3),0,$X832)))</f>
        <v>0</v>
      </c>
      <c r="AD832" s="85" t="str">
        <f>IF(AND(I832&lt;'Checklist Parameters'!$H$22,$I832&lt;&gt;0),"Y","")</f>
        <v/>
      </c>
      <c r="AE832" s="85" t="str">
        <f>IF($AD832="Y",0,IF('Checklist Parameters'!$H$25="","&lt;no limit&gt;",ROUNDDOWN((($I832-'Checklist Parameters'!$H$24)/'Checklist Parameters'!$H$25)+1,0)))</f>
        <v>&lt;no limit&gt;</v>
      </c>
      <c r="AF832" s="174">
        <f t="shared" si="77"/>
        <v>0</v>
      </c>
      <c r="AG832" s="85">
        <f t="shared" si="72"/>
        <v>0</v>
      </c>
    </row>
    <row r="833" spans="1:33" ht="15">
      <c r="A833" s="393"/>
      <c r="B833" s="393"/>
      <c r="C833" s="393"/>
      <c r="D833" s="393"/>
      <c r="E833" s="393"/>
      <c r="F833" s="393"/>
      <c r="G833" s="393"/>
      <c r="H833" s="394"/>
      <c r="I833" s="394"/>
      <c r="J833" s="394"/>
      <c r="K833" s="394"/>
      <c r="L833" s="394"/>
      <c r="M833" s="394"/>
      <c r="N833" s="313">
        <f>IF(IF(I833&lt;'Checklist Parameters'!$H$22,0,($I833-$L833))&lt;0,0,IF(I833&lt;'Checklist Parameters'!$H$22,0,($I833-$L833)))</f>
        <v>0</v>
      </c>
      <c r="O833" s="394"/>
      <c r="P833" s="395"/>
      <c r="Q833" s="316">
        <f t="shared" si="73"/>
        <v>0</v>
      </c>
      <c r="R833" s="87">
        <f t="shared" si="74"/>
        <v>0</v>
      </c>
      <c r="S833" s="87">
        <f>IF('Checklist Parameters'!$H$60&lt;0.2,0.2,'Checklist Parameters'!$H$60)</f>
        <v>0.72</v>
      </c>
      <c r="T833" s="88">
        <f>IF($O833="",IF('Checklist District ID'!$C$43="Y",MAX($R833:$S833)*$I833,SUM($R833:$S833)*$I833),IF(O833&gt;0,Q833*S833))</f>
        <v>0</v>
      </c>
      <c r="U833" s="88">
        <f>IF(Q833&gt;0,((I833-T833)*'Formula Matrix'!$E$39),0)</f>
        <v>0</v>
      </c>
      <c r="V833" s="88">
        <f t="shared" si="75"/>
        <v>0</v>
      </c>
      <c r="W833" s="88">
        <f>IF(V833&gt;0,(V833*'Checklist Parameters'!$H$35),0)</f>
        <v>0</v>
      </c>
      <c r="X833" s="85">
        <f t="shared" si="76"/>
        <v>0</v>
      </c>
      <c r="Y833" s="148">
        <f>IF('Checklist Parameters'!$H$102&lt;&gt;"",(I833/43560)*'Checklist Parameters'!$H$102,"N/A")</f>
        <v>0</v>
      </c>
      <c r="Z833" s="154" t="str">
        <f>IF('Checklist Parameters'!$H$58&lt;&gt;"",((I833*'Checklist Parameters'!$H$58)*'Checklist Parameters'!$H$35)/1000,"N/A")</f>
        <v>N/A</v>
      </c>
      <c r="AA833" s="154">
        <f>IF('Checklist Parameters'!$H$101&lt;&gt;"",IFERROR(I833/'Checklist Parameters'!$H$101,0),"N/A")</f>
        <v>0</v>
      </c>
      <c r="AB833" s="148" t="str">
        <f>IF('Checklist Parameters'!$H$43&lt;&gt;"",(I833*'Checklist Parameters'!$H$43)/1000,"N/A")</f>
        <v>N/A</v>
      </c>
      <c r="AC833" s="85">
        <f>IF('Checklist Parameters'!$H$16="",$X833,IF(AND('Checklist Parameters'!$H$16&lt;$X833,'Checklist Parameters'!$H$16&gt;=3),'Checklist Parameters'!$H$16,IF(AND('Checklist Parameters'!$H$16&lt;$X833,'Checklist Parameters'!$H$16&lt;3),0,$X833)))</f>
        <v>0</v>
      </c>
      <c r="AD833" s="85" t="str">
        <f>IF(AND(I833&lt;'Checklist Parameters'!$H$22,$I833&lt;&gt;0),"Y","")</f>
        <v/>
      </c>
      <c r="AE833" s="85" t="str">
        <f>IF($AD833="Y",0,IF('Checklist Parameters'!$H$25="","&lt;no limit&gt;",ROUNDDOWN((($I833-'Checklist Parameters'!$H$24)/'Checklist Parameters'!$H$25)+1,0)))</f>
        <v>&lt;no limit&gt;</v>
      </c>
      <c r="AF833" s="174">
        <f t="shared" si="77"/>
        <v>0</v>
      </c>
      <c r="AG833" s="85">
        <f t="shared" si="72"/>
        <v>0</v>
      </c>
    </row>
    <row r="834" spans="1:33" ht="15">
      <c r="A834" s="393"/>
      <c r="B834" s="393"/>
      <c r="C834" s="393"/>
      <c r="D834" s="393"/>
      <c r="E834" s="393"/>
      <c r="F834" s="393"/>
      <c r="G834" s="393"/>
      <c r="H834" s="394"/>
      <c r="I834" s="394"/>
      <c r="J834" s="394"/>
      <c r="K834" s="394"/>
      <c r="L834" s="394"/>
      <c r="M834" s="394"/>
      <c r="N834" s="313">
        <f>IF(IF(I834&lt;'Checklist Parameters'!$H$22,0,($I834-$L834))&lt;0,0,IF(I834&lt;'Checklist Parameters'!$H$22,0,($I834-$L834)))</f>
        <v>0</v>
      </c>
      <c r="O834" s="394"/>
      <c r="P834" s="395"/>
      <c r="Q834" s="316">
        <f t="shared" si="73"/>
        <v>0</v>
      </c>
      <c r="R834" s="87">
        <f t="shared" si="74"/>
        <v>0</v>
      </c>
      <c r="S834" s="87">
        <f>IF('Checklist Parameters'!$H$60&lt;0.2,0.2,'Checklist Parameters'!$H$60)</f>
        <v>0.72</v>
      </c>
      <c r="T834" s="88">
        <f>IF($O834="",IF('Checklist District ID'!$C$43="Y",MAX($R834:$S834)*$I834,SUM($R834:$S834)*$I834),IF(O834&gt;0,Q834*S834))</f>
        <v>0</v>
      </c>
      <c r="U834" s="88">
        <f>IF(Q834&gt;0,((I834-T834)*'Formula Matrix'!$E$39),0)</f>
        <v>0</v>
      </c>
      <c r="V834" s="88">
        <f t="shared" si="75"/>
        <v>0</v>
      </c>
      <c r="W834" s="88">
        <f>IF(V834&gt;0,(V834*'Checklist Parameters'!$H$35),0)</f>
        <v>0</v>
      </c>
      <c r="X834" s="85">
        <f t="shared" si="76"/>
        <v>0</v>
      </c>
      <c r="Y834" s="148">
        <f>IF('Checklist Parameters'!$H$102&lt;&gt;"",(I834/43560)*'Checklist Parameters'!$H$102,"N/A")</f>
        <v>0</v>
      </c>
      <c r="Z834" s="154" t="str">
        <f>IF('Checklist Parameters'!$H$58&lt;&gt;"",((I834*'Checklist Parameters'!$H$58)*'Checklist Parameters'!$H$35)/1000,"N/A")</f>
        <v>N/A</v>
      </c>
      <c r="AA834" s="154">
        <f>IF('Checklist Parameters'!$H$101&lt;&gt;"",IFERROR(I834/'Checklist Parameters'!$H$101,0),"N/A")</f>
        <v>0</v>
      </c>
      <c r="AB834" s="148" t="str">
        <f>IF('Checklist Parameters'!$H$43&lt;&gt;"",(I834*'Checklist Parameters'!$H$43)/1000,"N/A")</f>
        <v>N/A</v>
      </c>
      <c r="AC834" s="85">
        <f>IF('Checklist Parameters'!$H$16="",$X834,IF(AND('Checklist Parameters'!$H$16&lt;$X834,'Checklist Parameters'!$H$16&gt;=3),'Checklist Parameters'!$H$16,IF(AND('Checklist Parameters'!$H$16&lt;$X834,'Checklist Parameters'!$H$16&lt;3),0,$X834)))</f>
        <v>0</v>
      </c>
      <c r="AD834" s="85" t="str">
        <f>IF(AND(I834&lt;'Checklist Parameters'!$H$22,$I834&lt;&gt;0),"Y","")</f>
        <v/>
      </c>
      <c r="AE834" s="85" t="str">
        <f>IF($AD834="Y",0,IF('Checklist Parameters'!$H$25="","&lt;no limit&gt;",ROUNDDOWN((($I834-'Checklist Parameters'!$H$24)/'Checklist Parameters'!$H$25)+1,0)))</f>
        <v>&lt;no limit&gt;</v>
      </c>
      <c r="AF834" s="174">
        <f t="shared" si="77"/>
        <v>0</v>
      </c>
      <c r="AG834" s="85">
        <f t="shared" si="72"/>
        <v>0</v>
      </c>
    </row>
    <row r="835" spans="1:33" ht="15">
      <c r="A835" s="393"/>
      <c r="B835" s="393"/>
      <c r="C835" s="393"/>
      <c r="D835" s="393"/>
      <c r="E835" s="393"/>
      <c r="F835" s="393"/>
      <c r="G835" s="393"/>
      <c r="H835" s="394"/>
      <c r="I835" s="394"/>
      <c r="J835" s="394"/>
      <c r="K835" s="394"/>
      <c r="L835" s="394"/>
      <c r="M835" s="394"/>
      <c r="N835" s="313">
        <f>IF(IF(I835&lt;'Checklist Parameters'!$H$22,0,($I835-$L835))&lt;0,0,IF(I835&lt;'Checklist Parameters'!$H$22,0,($I835-$L835)))</f>
        <v>0</v>
      </c>
      <c r="O835" s="394"/>
      <c r="P835" s="395"/>
      <c r="Q835" s="316">
        <f t="shared" si="73"/>
        <v>0</v>
      </c>
      <c r="R835" s="87">
        <f t="shared" si="74"/>
        <v>0</v>
      </c>
      <c r="S835" s="87">
        <f>IF('Checklist Parameters'!$H$60&lt;0.2,0.2,'Checklist Parameters'!$H$60)</f>
        <v>0.72</v>
      </c>
      <c r="T835" s="88">
        <f>IF($O835="",IF('Checklist District ID'!$C$43="Y",MAX($R835:$S835)*$I835,SUM($R835:$S835)*$I835),IF(O835&gt;0,Q835*S835))</f>
        <v>0</v>
      </c>
      <c r="U835" s="88">
        <f>IF(Q835&gt;0,((I835-T835)*'Formula Matrix'!$E$39),0)</f>
        <v>0</v>
      </c>
      <c r="V835" s="88">
        <f t="shared" si="75"/>
        <v>0</v>
      </c>
      <c r="W835" s="88">
        <f>IF(V835&gt;0,(V835*'Checklist Parameters'!$H$35),0)</f>
        <v>0</v>
      </c>
      <c r="X835" s="85">
        <f t="shared" si="76"/>
        <v>0</v>
      </c>
      <c r="Y835" s="148">
        <f>IF('Checklist Parameters'!$H$102&lt;&gt;"",(I835/43560)*'Checklist Parameters'!$H$102,"N/A")</f>
        <v>0</v>
      </c>
      <c r="Z835" s="154" t="str">
        <f>IF('Checklist Parameters'!$H$58&lt;&gt;"",((I835*'Checklist Parameters'!$H$58)*'Checklist Parameters'!$H$35)/1000,"N/A")</f>
        <v>N/A</v>
      </c>
      <c r="AA835" s="154">
        <f>IF('Checklist Parameters'!$H$101&lt;&gt;"",IFERROR(I835/'Checklist Parameters'!$H$101,0),"N/A")</f>
        <v>0</v>
      </c>
      <c r="AB835" s="148" t="str">
        <f>IF('Checklist Parameters'!$H$43&lt;&gt;"",(I835*'Checklist Parameters'!$H$43)/1000,"N/A")</f>
        <v>N/A</v>
      </c>
      <c r="AC835" s="85">
        <f>IF('Checklist Parameters'!$H$16="",$X835,IF(AND('Checklist Parameters'!$H$16&lt;$X835,'Checklist Parameters'!$H$16&gt;=3),'Checklist Parameters'!$H$16,IF(AND('Checklist Parameters'!$H$16&lt;$X835,'Checklist Parameters'!$H$16&lt;3),0,$X835)))</f>
        <v>0</v>
      </c>
      <c r="AD835" s="85" t="str">
        <f>IF(AND(I835&lt;'Checklist Parameters'!$H$22,$I835&lt;&gt;0),"Y","")</f>
        <v/>
      </c>
      <c r="AE835" s="85" t="str">
        <f>IF($AD835="Y",0,IF('Checklist Parameters'!$H$25="","&lt;no limit&gt;",ROUNDDOWN((($I835-'Checklist Parameters'!$H$24)/'Checklist Parameters'!$H$25)+1,0)))</f>
        <v>&lt;no limit&gt;</v>
      </c>
      <c r="AF835" s="174">
        <f t="shared" si="77"/>
        <v>0</v>
      </c>
      <c r="AG835" s="85">
        <f t="shared" si="72"/>
        <v>0</v>
      </c>
    </row>
    <row r="836" spans="1:33" ht="15">
      <c r="A836" s="393"/>
      <c r="B836" s="393"/>
      <c r="C836" s="393"/>
      <c r="D836" s="393"/>
      <c r="E836" s="393"/>
      <c r="F836" s="393"/>
      <c r="G836" s="393"/>
      <c r="H836" s="394"/>
      <c r="I836" s="394"/>
      <c r="J836" s="394"/>
      <c r="K836" s="394"/>
      <c r="L836" s="394"/>
      <c r="M836" s="394"/>
      <c r="N836" s="313">
        <f>IF(IF(I836&lt;'Checklist Parameters'!$H$22,0,($I836-$L836))&lt;0,0,IF(I836&lt;'Checklist Parameters'!$H$22,0,($I836-$L836)))</f>
        <v>0</v>
      </c>
      <c r="O836" s="394"/>
      <c r="P836" s="395"/>
      <c r="Q836" s="316">
        <f t="shared" si="73"/>
        <v>0</v>
      </c>
      <c r="R836" s="87">
        <f t="shared" si="74"/>
        <v>0</v>
      </c>
      <c r="S836" s="87">
        <f>IF('Checklist Parameters'!$H$60&lt;0.2,0.2,'Checklist Parameters'!$H$60)</f>
        <v>0.72</v>
      </c>
      <c r="T836" s="88">
        <f>IF($O836="",IF('Checklist District ID'!$C$43="Y",MAX($R836:$S836)*$I836,SUM($R836:$S836)*$I836),IF(O836&gt;0,Q836*S836))</f>
        <v>0</v>
      </c>
      <c r="U836" s="88">
        <f>IF(Q836&gt;0,((I836-T836)*'Formula Matrix'!$E$39),0)</f>
        <v>0</v>
      </c>
      <c r="V836" s="88">
        <f t="shared" si="75"/>
        <v>0</v>
      </c>
      <c r="W836" s="88">
        <f>IF(V836&gt;0,(V836*'Checklist Parameters'!$H$35),0)</f>
        <v>0</v>
      </c>
      <c r="X836" s="85">
        <f t="shared" si="76"/>
        <v>0</v>
      </c>
      <c r="Y836" s="148">
        <f>IF('Checklist Parameters'!$H$102&lt;&gt;"",(I836/43560)*'Checklist Parameters'!$H$102,"N/A")</f>
        <v>0</v>
      </c>
      <c r="Z836" s="154" t="str">
        <f>IF('Checklist Parameters'!$H$58&lt;&gt;"",((I836*'Checklist Parameters'!$H$58)*'Checklist Parameters'!$H$35)/1000,"N/A")</f>
        <v>N/A</v>
      </c>
      <c r="AA836" s="154">
        <f>IF('Checklist Parameters'!$H$101&lt;&gt;"",IFERROR(I836/'Checklist Parameters'!$H$101,0),"N/A")</f>
        <v>0</v>
      </c>
      <c r="AB836" s="148" t="str">
        <f>IF('Checklist Parameters'!$H$43&lt;&gt;"",(I836*'Checklist Parameters'!$H$43)/1000,"N/A")</f>
        <v>N/A</v>
      </c>
      <c r="AC836" s="85">
        <f>IF('Checklist Parameters'!$H$16="",$X836,IF(AND('Checklist Parameters'!$H$16&lt;$X836,'Checklist Parameters'!$H$16&gt;=3),'Checklist Parameters'!$H$16,IF(AND('Checklist Parameters'!$H$16&lt;$X836,'Checklist Parameters'!$H$16&lt;3),0,$X836)))</f>
        <v>0</v>
      </c>
      <c r="AD836" s="85" t="str">
        <f>IF(AND(I836&lt;'Checklist Parameters'!$H$22,$I836&lt;&gt;0),"Y","")</f>
        <v/>
      </c>
      <c r="AE836" s="85" t="str">
        <f>IF($AD836="Y",0,IF('Checklist Parameters'!$H$25="","&lt;no limit&gt;",ROUNDDOWN((($I836-'Checklist Parameters'!$H$24)/'Checklist Parameters'!$H$25)+1,0)))</f>
        <v>&lt;no limit&gt;</v>
      </c>
      <c r="AF836" s="174">
        <f t="shared" si="77"/>
        <v>0</v>
      </c>
      <c r="AG836" s="85">
        <f t="shared" si="72"/>
        <v>0</v>
      </c>
    </row>
    <row r="837" spans="1:33" ht="15">
      <c r="A837" s="393"/>
      <c r="B837" s="393"/>
      <c r="C837" s="393"/>
      <c r="D837" s="393"/>
      <c r="E837" s="393"/>
      <c r="F837" s="393"/>
      <c r="G837" s="393"/>
      <c r="H837" s="394"/>
      <c r="I837" s="394"/>
      <c r="J837" s="394"/>
      <c r="K837" s="394"/>
      <c r="L837" s="394"/>
      <c r="M837" s="394"/>
      <c r="N837" s="313">
        <f>IF(IF(I837&lt;'Checklist Parameters'!$H$22,0,($I837-$L837))&lt;0,0,IF(I837&lt;'Checklist Parameters'!$H$22,0,($I837-$L837)))</f>
        <v>0</v>
      </c>
      <c r="O837" s="394"/>
      <c r="P837" s="395"/>
      <c r="Q837" s="316">
        <f t="shared" si="73"/>
        <v>0</v>
      </c>
      <c r="R837" s="87">
        <f t="shared" si="74"/>
        <v>0</v>
      </c>
      <c r="S837" s="87">
        <f>IF('Checklist Parameters'!$H$60&lt;0.2,0.2,'Checklist Parameters'!$H$60)</f>
        <v>0.72</v>
      </c>
      <c r="T837" s="88">
        <f>IF($O837="",IF('Checklist District ID'!$C$43="Y",MAX($R837:$S837)*$I837,SUM($R837:$S837)*$I837),IF(O837&gt;0,Q837*S837))</f>
        <v>0</v>
      </c>
      <c r="U837" s="88">
        <f>IF(Q837&gt;0,((I837-T837)*'Formula Matrix'!$E$39),0)</f>
        <v>0</v>
      </c>
      <c r="V837" s="88">
        <f t="shared" si="75"/>
        <v>0</v>
      </c>
      <c r="W837" s="88">
        <f>IF(V837&gt;0,(V837*'Checklist Parameters'!$H$35),0)</f>
        <v>0</v>
      </c>
      <c r="X837" s="85">
        <f t="shared" si="76"/>
        <v>0</v>
      </c>
      <c r="Y837" s="148">
        <f>IF('Checklist Parameters'!$H$102&lt;&gt;"",(I837/43560)*'Checklist Parameters'!$H$102,"N/A")</f>
        <v>0</v>
      </c>
      <c r="Z837" s="154" t="str">
        <f>IF('Checklist Parameters'!$H$58&lt;&gt;"",((I837*'Checklist Parameters'!$H$58)*'Checklist Parameters'!$H$35)/1000,"N/A")</f>
        <v>N/A</v>
      </c>
      <c r="AA837" s="154">
        <f>IF('Checklist Parameters'!$H$101&lt;&gt;"",IFERROR(I837/'Checklist Parameters'!$H$101,0),"N/A")</f>
        <v>0</v>
      </c>
      <c r="AB837" s="148" t="str">
        <f>IF('Checklist Parameters'!$H$43&lt;&gt;"",(I837*'Checklist Parameters'!$H$43)/1000,"N/A")</f>
        <v>N/A</v>
      </c>
      <c r="AC837" s="85">
        <f>IF('Checklist Parameters'!$H$16="",$X837,IF(AND('Checklist Parameters'!$H$16&lt;$X837,'Checklist Parameters'!$H$16&gt;=3),'Checklist Parameters'!$H$16,IF(AND('Checklist Parameters'!$H$16&lt;$X837,'Checklist Parameters'!$H$16&lt;3),0,$X837)))</f>
        <v>0</v>
      </c>
      <c r="AD837" s="85" t="str">
        <f>IF(AND(I837&lt;'Checklist Parameters'!$H$22,$I837&lt;&gt;0),"Y","")</f>
        <v/>
      </c>
      <c r="AE837" s="85" t="str">
        <f>IF($AD837="Y",0,IF('Checklist Parameters'!$H$25="","&lt;no limit&gt;",ROUNDDOWN((($I837-'Checklist Parameters'!$H$24)/'Checklist Parameters'!$H$25)+1,0)))</f>
        <v>&lt;no limit&gt;</v>
      </c>
      <c r="AF837" s="174">
        <f t="shared" si="77"/>
        <v>0</v>
      </c>
      <c r="AG837" s="85">
        <f t="shared" si="72"/>
        <v>0</v>
      </c>
    </row>
    <row r="838" spans="1:33" ht="15">
      <c r="A838" s="393"/>
      <c r="B838" s="393"/>
      <c r="C838" s="393"/>
      <c r="D838" s="393"/>
      <c r="E838" s="393"/>
      <c r="F838" s="393"/>
      <c r="G838" s="393"/>
      <c r="H838" s="394"/>
      <c r="I838" s="394"/>
      <c r="J838" s="394"/>
      <c r="K838" s="394"/>
      <c r="L838" s="394"/>
      <c r="M838" s="394"/>
      <c r="N838" s="313">
        <f>IF(IF(I838&lt;'Checklist Parameters'!$H$22,0,($I838-$L838))&lt;0,0,IF(I838&lt;'Checklist Parameters'!$H$22,0,($I838-$L838)))</f>
        <v>0</v>
      </c>
      <c r="O838" s="394"/>
      <c r="P838" s="395"/>
      <c r="Q838" s="316">
        <f t="shared" si="73"/>
        <v>0</v>
      </c>
      <c r="R838" s="87">
        <f t="shared" si="74"/>
        <v>0</v>
      </c>
      <c r="S838" s="87">
        <f>IF('Checklist Parameters'!$H$60&lt;0.2,0.2,'Checklist Parameters'!$H$60)</f>
        <v>0.72</v>
      </c>
      <c r="T838" s="88">
        <f>IF($O838="",IF('Checklist District ID'!$C$43="Y",MAX($R838:$S838)*$I838,SUM($R838:$S838)*$I838),IF(O838&gt;0,Q838*S838))</f>
        <v>0</v>
      </c>
      <c r="U838" s="88">
        <f>IF(Q838&gt;0,((I838-T838)*'Formula Matrix'!$E$39),0)</f>
        <v>0</v>
      </c>
      <c r="V838" s="88">
        <f t="shared" si="75"/>
        <v>0</v>
      </c>
      <c r="W838" s="88">
        <f>IF(V838&gt;0,(V838*'Checklist Parameters'!$H$35),0)</f>
        <v>0</v>
      </c>
      <c r="X838" s="85">
        <f t="shared" si="76"/>
        <v>0</v>
      </c>
      <c r="Y838" s="148">
        <f>IF('Checklist Parameters'!$H$102&lt;&gt;"",(I838/43560)*'Checklist Parameters'!$H$102,"N/A")</f>
        <v>0</v>
      </c>
      <c r="Z838" s="154" t="str">
        <f>IF('Checklist Parameters'!$H$58&lt;&gt;"",((I838*'Checklist Parameters'!$H$58)*'Checklist Parameters'!$H$35)/1000,"N/A")</f>
        <v>N/A</v>
      </c>
      <c r="AA838" s="154">
        <f>IF('Checklist Parameters'!$H$101&lt;&gt;"",IFERROR(I838/'Checklist Parameters'!$H$101,0),"N/A")</f>
        <v>0</v>
      </c>
      <c r="AB838" s="148" t="str">
        <f>IF('Checklist Parameters'!$H$43&lt;&gt;"",(I838*'Checklist Parameters'!$H$43)/1000,"N/A")</f>
        <v>N/A</v>
      </c>
      <c r="AC838" s="85">
        <f>IF('Checklist Parameters'!$H$16="",$X838,IF(AND('Checklist Parameters'!$H$16&lt;$X838,'Checklist Parameters'!$H$16&gt;=3),'Checklist Parameters'!$H$16,IF(AND('Checklist Parameters'!$H$16&lt;$X838,'Checklist Parameters'!$H$16&lt;3),0,$X838)))</f>
        <v>0</v>
      </c>
      <c r="AD838" s="85" t="str">
        <f>IF(AND(I838&lt;'Checklist Parameters'!$H$22,$I838&lt;&gt;0),"Y","")</f>
        <v/>
      </c>
      <c r="AE838" s="85" t="str">
        <f>IF($AD838="Y",0,IF('Checklist Parameters'!$H$25="","&lt;no limit&gt;",ROUNDDOWN((($I838-'Checklist Parameters'!$H$24)/'Checklist Parameters'!$H$25)+1,0)))</f>
        <v>&lt;no limit&gt;</v>
      </c>
      <c r="AF838" s="174">
        <f t="shared" si="77"/>
        <v>0</v>
      </c>
      <c r="AG838" s="85">
        <f t="shared" si="72"/>
        <v>0</v>
      </c>
    </row>
    <row r="839" spans="1:33" ht="15">
      <c r="A839" s="393"/>
      <c r="B839" s="393"/>
      <c r="C839" s="393"/>
      <c r="D839" s="393"/>
      <c r="E839" s="393"/>
      <c r="F839" s="393"/>
      <c r="G839" s="393"/>
      <c r="H839" s="394"/>
      <c r="I839" s="394"/>
      <c r="J839" s="394"/>
      <c r="K839" s="394"/>
      <c r="L839" s="394"/>
      <c r="M839" s="394"/>
      <c r="N839" s="313">
        <f>IF(IF(I839&lt;'Checklist Parameters'!$H$22,0,($I839-$L839))&lt;0,0,IF(I839&lt;'Checklist Parameters'!$H$22,0,($I839-$L839)))</f>
        <v>0</v>
      </c>
      <c r="O839" s="394"/>
      <c r="P839" s="395"/>
      <c r="Q839" s="316">
        <f t="shared" si="73"/>
        <v>0</v>
      </c>
      <c r="R839" s="87">
        <f t="shared" si="74"/>
        <v>0</v>
      </c>
      <c r="S839" s="87">
        <f>IF('Checklist Parameters'!$H$60&lt;0.2,0.2,'Checklist Parameters'!$H$60)</f>
        <v>0.72</v>
      </c>
      <c r="T839" s="88">
        <f>IF($O839="",IF('Checklist District ID'!$C$43="Y",MAX($R839:$S839)*$I839,SUM($R839:$S839)*$I839),IF(O839&gt;0,Q839*S839))</f>
        <v>0</v>
      </c>
      <c r="U839" s="88">
        <f>IF(Q839&gt;0,((I839-T839)*'Formula Matrix'!$E$39),0)</f>
        <v>0</v>
      </c>
      <c r="V839" s="88">
        <f t="shared" si="75"/>
        <v>0</v>
      </c>
      <c r="W839" s="88">
        <f>IF(V839&gt;0,(V839*'Checklist Parameters'!$H$35),0)</f>
        <v>0</v>
      </c>
      <c r="X839" s="85">
        <f t="shared" si="76"/>
        <v>0</v>
      </c>
      <c r="Y839" s="148">
        <f>IF('Checklist Parameters'!$H$102&lt;&gt;"",(I839/43560)*'Checklist Parameters'!$H$102,"N/A")</f>
        <v>0</v>
      </c>
      <c r="Z839" s="154" t="str">
        <f>IF('Checklist Parameters'!$H$58&lt;&gt;"",((I839*'Checklist Parameters'!$H$58)*'Checklist Parameters'!$H$35)/1000,"N/A")</f>
        <v>N/A</v>
      </c>
      <c r="AA839" s="154">
        <f>IF('Checklist Parameters'!$H$101&lt;&gt;"",IFERROR(I839/'Checklist Parameters'!$H$101,0),"N/A")</f>
        <v>0</v>
      </c>
      <c r="AB839" s="148" t="str">
        <f>IF('Checklist Parameters'!$H$43&lt;&gt;"",(I839*'Checklist Parameters'!$H$43)/1000,"N/A")</f>
        <v>N/A</v>
      </c>
      <c r="AC839" s="85">
        <f>IF('Checklist Parameters'!$H$16="",$X839,IF(AND('Checklist Parameters'!$H$16&lt;$X839,'Checklist Parameters'!$H$16&gt;=3),'Checklist Parameters'!$H$16,IF(AND('Checklist Parameters'!$H$16&lt;$X839,'Checklist Parameters'!$H$16&lt;3),0,$X839)))</f>
        <v>0</v>
      </c>
      <c r="AD839" s="85" t="str">
        <f>IF(AND(I839&lt;'Checklist Parameters'!$H$22,$I839&lt;&gt;0),"Y","")</f>
        <v/>
      </c>
      <c r="AE839" s="85" t="str">
        <f>IF($AD839="Y",0,IF('Checklist Parameters'!$H$25="","&lt;no limit&gt;",ROUNDDOWN((($I839-'Checklist Parameters'!$H$24)/'Checklist Parameters'!$H$25)+1,0)))</f>
        <v>&lt;no limit&gt;</v>
      </c>
      <c r="AF839" s="174">
        <f t="shared" si="77"/>
        <v>0</v>
      </c>
      <c r="AG839" s="85">
        <f t="shared" si="72"/>
        <v>0</v>
      </c>
    </row>
    <row r="840" spans="1:33" ht="15">
      <c r="A840" s="393"/>
      <c r="B840" s="393"/>
      <c r="C840" s="393"/>
      <c r="D840" s="393"/>
      <c r="E840" s="393"/>
      <c r="F840" s="393"/>
      <c r="G840" s="393"/>
      <c r="H840" s="394"/>
      <c r="I840" s="394"/>
      <c r="J840" s="394"/>
      <c r="K840" s="394"/>
      <c r="L840" s="394"/>
      <c r="M840" s="394"/>
      <c r="N840" s="313">
        <f>IF(IF(I840&lt;'Checklist Parameters'!$H$22,0,($I840-$L840))&lt;0,0,IF(I840&lt;'Checklist Parameters'!$H$22,0,($I840-$L840)))</f>
        <v>0</v>
      </c>
      <c r="O840" s="394"/>
      <c r="P840" s="395"/>
      <c r="Q840" s="316">
        <f t="shared" si="73"/>
        <v>0</v>
      </c>
      <c r="R840" s="87">
        <f t="shared" si="74"/>
        <v>0</v>
      </c>
      <c r="S840" s="87">
        <f>IF('Checklist Parameters'!$H$60&lt;0.2,0.2,'Checklist Parameters'!$H$60)</f>
        <v>0.72</v>
      </c>
      <c r="T840" s="88">
        <f>IF($O840="",IF('Checklist District ID'!$C$43="Y",MAX($R840:$S840)*$I840,SUM($R840:$S840)*$I840),IF(O840&gt;0,Q840*S840))</f>
        <v>0</v>
      </c>
      <c r="U840" s="88">
        <f>IF(Q840&gt;0,((I840-T840)*'Formula Matrix'!$E$39),0)</f>
        <v>0</v>
      </c>
      <c r="V840" s="88">
        <f t="shared" si="75"/>
        <v>0</v>
      </c>
      <c r="W840" s="88">
        <f>IF(V840&gt;0,(V840*'Checklist Parameters'!$H$35),0)</f>
        <v>0</v>
      </c>
      <c r="X840" s="85">
        <f t="shared" si="76"/>
        <v>0</v>
      </c>
      <c r="Y840" s="148">
        <f>IF('Checklist Parameters'!$H$102&lt;&gt;"",(I840/43560)*'Checklist Parameters'!$H$102,"N/A")</f>
        <v>0</v>
      </c>
      <c r="Z840" s="154" t="str">
        <f>IF('Checklist Parameters'!$H$58&lt;&gt;"",((I840*'Checklist Parameters'!$H$58)*'Checklist Parameters'!$H$35)/1000,"N/A")</f>
        <v>N/A</v>
      </c>
      <c r="AA840" s="154">
        <f>IF('Checklist Parameters'!$H$101&lt;&gt;"",IFERROR(I840/'Checklist Parameters'!$H$101,0),"N/A")</f>
        <v>0</v>
      </c>
      <c r="AB840" s="148" t="str">
        <f>IF('Checklist Parameters'!$H$43&lt;&gt;"",(I840*'Checklist Parameters'!$H$43)/1000,"N/A")</f>
        <v>N/A</v>
      </c>
      <c r="AC840" s="85">
        <f>IF('Checklist Parameters'!$H$16="",$X840,IF(AND('Checklist Parameters'!$H$16&lt;$X840,'Checklist Parameters'!$H$16&gt;=3),'Checklist Parameters'!$H$16,IF(AND('Checklist Parameters'!$H$16&lt;$X840,'Checklist Parameters'!$H$16&lt;3),0,$X840)))</f>
        <v>0</v>
      </c>
      <c r="AD840" s="85" t="str">
        <f>IF(AND(I840&lt;'Checklist Parameters'!$H$22,$I840&lt;&gt;0),"Y","")</f>
        <v/>
      </c>
      <c r="AE840" s="85" t="str">
        <f>IF($AD840="Y",0,IF('Checklist Parameters'!$H$25="","&lt;no limit&gt;",ROUNDDOWN((($I840-'Checklist Parameters'!$H$24)/'Checklist Parameters'!$H$25)+1,0)))</f>
        <v>&lt;no limit&gt;</v>
      </c>
      <c r="AF840" s="174">
        <f t="shared" si="77"/>
        <v>0</v>
      </c>
      <c r="AG840" s="85">
        <f t="shared" si="72"/>
        <v>0</v>
      </c>
    </row>
    <row r="841" spans="1:33" ht="15">
      <c r="A841" s="393"/>
      <c r="B841" s="393"/>
      <c r="C841" s="393"/>
      <c r="D841" s="393"/>
      <c r="E841" s="393"/>
      <c r="F841" s="393"/>
      <c r="G841" s="393"/>
      <c r="H841" s="394"/>
      <c r="I841" s="394"/>
      <c r="J841" s="394"/>
      <c r="K841" s="394"/>
      <c r="L841" s="394"/>
      <c r="M841" s="394"/>
      <c r="N841" s="313">
        <f>IF(IF(I841&lt;'Checklist Parameters'!$H$22,0,($I841-$L841))&lt;0,0,IF(I841&lt;'Checklist Parameters'!$H$22,0,($I841-$L841)))</f>
        <v>0</v>
      </c>
      <c r="O841" s="394"/>
      <c r="P841" s="395"/>
      <c r="Q841" s="316">
        <f t="shared" si="73"/>
        <v>0</v>
      </c>
      <c r="R841" s="87">
        <f t="shared" si="74"/>
        <v>0</v>
      </c>
      <c r="S841" s="87">
        <f>IF('Checklist Parameters'!$H$60&lt;0.2,0.2,'Checklist Parameters'!$H$60)</f>
        <v>0.72</v>
      </c>
      <c r="T841" s="88">
        <f>IF($O841="",IF('Checklist District ID'!$C$43="Y",MAX($R841:$S841)*$I841,SUM($R841:$S841)*$I841),IF(O841&gt;0,Q841*S841))</f>
        <v>0</v>
      </c>
      <c r="U841" s="88">
        <f>IF(Q841&gt;0,((I841-T841)*'Formula Matrix'!$E$39),0)</f>
        <v>0</v>
      </c>
      <c r="V841" s="88">
        <f t="shared" si="75"/>
        <v>0</v>
      </c>
      <c r="W841" s="88">
        <f>IF(V841&gt;0,(V841*'Checklist Parameters'!$H$35),0)</f>
        <v>0</v>
      </c>
      <c r="X841" s="85">
        <f t="shared" si="76"/>
        <v>0</v>
      </c>
      <c r="Y841" s="148">
        <f>IF('Checklist Parameters'!$H$102&lt;&gt;"",(I841/43560)*'Checklist Parameters'!$H$102,"N/A")</f>
        <v>0</v>
      </c>
      <c r="Z841" s="154" t="str">
        <f>IF('Checklist Parameters'!$H$58&lt;&gt;"",((I841*'Checklist Parameters'!$H$58)*'Checklist Parameters'!$H$35)/1000,"N/A")</f>
        <v>N/A</v>
      </c>
      <c r="AA841" s="154">
        <f>IF('Checklist Parameters'!$H$101&lt;&gt;"",IFERROR(I841/'Checklist Parameters'!$H$101,0),"N/A")</f>
        <v>0</v>
      </c>
      <c r="AB841" s="148" t="str">
        <f>IF('Checklist Parameters'!$H$43&lt;&gt;"",(I841*'Checklist Parameters'!$H$43)/1000,"N/A")</f>
        <v>N/A</v>
      </c>
      <c r="AC841" s="85">
        <f>IF('Checklist Parameters'!$H$16="",$X841,IF(AND('Checklist Parameters'!$H$16&lt;$X841,'Checklist Parameters'!$H$16&gt;=3),'Checklist Parameters'!$H$16,IF(AND('Checklist Parameters'!$H$16&lt;$X841,'Checklist Parameters'!$H$16&lt;3),0,$X841)))</f>
        <v>0</v>
      </c>
      <c r="AD841" s="85" t="str">
        <f>IF(AND(I841&lt;'Checklist Parameters'!$H$22,$I841&lt;&gt;0),"Y","")</f>
        <v/>
      </c>
      <c r="AE841" s="85" t="str">
        <f>IF($AD841="Y",0,IF('Checklist Parameters'!$H$25="","&lt;no limit&gt;",ROUNDDOWN((($I841-'Checklist Parameters'!$H$24)/'Checklist Parameters'!$H$25)+1,0)))</f>
        <v>&lt;no limit&gt;</v>
      </c>
      <c r="AF841" s="174">
        <f t="shared" si="77"/>
        <v>0</v>
      </c>
      <c r="AG841" s="85">
        <f t="shared" si="72"/>
        <v>0</v>
      </c>
    </row>
    <row r="842" spans="1:33" ht="15">
      <c r="A842" s="393"/>
      <c r="B842" s="393"/>
      <c r="C842" s="393"/>
      <c r="D842" s="393"/>
      <c r="E842" s="393"/>
      <c r="F842" s="393"/>
      <c r="G842" s="393"/>
      <c r="H842" s="394"/>
      <c r="I842" s="394"/>
      <c r="J842" s="394"/>
      <c r="K842" s="394"/>
      <c r="L842" s="394"/>
      <c r="M842" s="394"/>
      <c r="N842" s="313">
        <f>IF(IF(I842&lt;'Checklist Parameters'!$H$22,0,($I842-$L842))&lt;0,0,IF(I842&lt;'Checklist Parameters'!$H$22,0,($I842-$L842)))</f>
        <v>0</v>
      </c>
      <c r="O842" s="394"/>
      <c r="P842" s="395"/>
      <c r="Q842" s="316">
        <f t="shared" si="73"/>
        <v>0</v>
      </c>
      <c r="R842" s="87">
        <f t="shared" si="74"/>
        <v>0</v>
      </c>
      <c r="S842" s="87">
        <f>IF('Checklist Parameters'!$H$60&lt;0.2,0.2,'Checklist Parameters'!$H$60)</f>
        <v>0.72</v>
      </c>
      <c r="T842" s="88">
        <f>IF($O842="",IF('Checklist District ID'!$C$43="Y",MAX($R842:$S842)*$I842,SUM($R842:$S842)*$I842),IF(O842&gt;0,Q842*S842))</f>
        <v>0</v>
      </c>
      <c r="U842" s="88">
        <f>IF(Q842&gt;0,((I842-T842)*'Formula Matrix'!$E$39),0)</f>
        <v>0</v>
      </c>
      <c r="V842" s="88">
        <f t="shared" si="75"/>
        <v>0</v>
      </c>
      <c r="W842" s="88">
        <f>IF(V842&gt;0,(V842*'Checklist Parameters'!$H$35),0)</f>
        <v>0</v>
      </c>
      <c r="X842" s="85">
        <f t="shared" si="76"/>
        <v>0</v>
      </c>
      <c r="Y842" s="148">
        <f>IF('Checklist Parameters'!$H$102&lt;&gt;"",(I842/43560)*'Checklist Parameters'!$H$102,"N/A")</f>
        <v>0</v>
      </c>
      <c r="Z842" s="154" t="str">
        <f>IF('Checklist Parameters'!$H$58&lt;&gt;"",((I842*'Checklist Parameters'!$H$58)*'Checklist Parameters'!$H$35)/1000,"N/A")</f>
        <v>N/A</v>
      </c>
      <c r="AA842" s="154">
        <f>IF('Checklist Parameters'!$H$101&lt;&gt;"",IFERROR(I842/'Checklist Parameters'!$H$101,0),"N/A")</f>
        <v>0</v>
      </c>
      <c r="AB842" s="148" t="str">
        <f>IF('Checklist Parameters'!$H$43&lt;&gt;"",(I842*'Checklist Parameters'!$H$43)/1000,"N/A")</f>
        <v>N/A</v>
      </c>
      <c r="AC842" s="85">
        <f>IF('Checklist Parameters'!$H$16="",$X842,IF(AND('Checklist Parameters'!$H$16&lt;$X842,'Checklist Parameters'!$H$16&gt;=3),'Checklist Parameters'!$H$16,IF(AND('Checklist Parameters'!$H$16&lt;$X842,'Checklist Parameters'!$H$16&lt;3),0,$X842)))</f>
        <v>0</v>
      </c>
      <c r="AD842" s="85" t="str">
        <f>IF(AND(I842&lt;'Checklist Parameters'!$H$22,$I842&lt;&gt;0),"Y","")</f>
        <v/>
      </c>
      <c r="AE842" s="85" t="str">
        <f>IF($AD842="Y",0,IF('Checklist Parameters'!$H$25="","&lt;no limit&gt;",ROUNDDOWN((($I842-'Checklist Parameters'!$H$24)/'Checklist Parameters'!$H$25)+1,0)))</f>
        <v>&lt;no limit&gt;</v>
      </c>
      <c r="AF842" s="174">
        <f t="shared" si="77"/>
        <v>0</v>
      </c>
      <c r="AG842" s="85">
        <f t="shared" si="72"/>
        <v>0</v>
      </c>
    </row>
    <row r="843" spans="1:33" ht="15">
      <c r="A843" s="393"/>
      <c r="B843" s="393"/>
      <c r="C843" s="393"/>
      <c r="D843" s="393"/>
      <c r="E843" s="393"/>
      <c r="F843" s="393"/>
      <c r="G843" s="393"/>
      <c r="H843" s="394"/>
      <c r="I843" s="394"/>
      <c r="J843" s="394"/>
      <c r="K843" s="394"/>
      <c r="L843" s="394"/>
      <c r="M843" s="394"/>
      <c r="N843" s="313">
        <f>IF(IF(I843&lt;'Checklist Parameters'!$H$22,0,($I843-$L843))&lt;0,0,IF(I843&lt;'Checklist Parameters'!$H$22,0,($I843-$L843)))</f>
        <v>0</v>
      </c>
      <c r="O843" s="394"/>
      <c r="P843" s="395"/>
      <c r="Q843" s="316">
        <f t="shared" si="73"/>
        <v>0</v>
      </c>
      <c r="R843" s="87">
        <f t="shared" si="74"/>
        <v>0</v>
      </c>
      <c r="S843" s="87">
        <f>IF('Checklist Parameters'!$H$60&lt;0.2,0.2,'Checklist Parameters'!$H$60)</f>
        <v>0.72</v>
      </c>
      <c r="T843" s="88">
        <f>IF($O843="",IF('Checklist District ID'!$C$43="Y",MAX($R843:$S843)*$I843,SUM($R843:$S843)*$I843),IF(O843&gt;0,Q843*S843))</f>
        <v>0</v>
      </c>
      <c r="U843" s="88">
        <f>IF(Q843&gt;0,((I843-T843)*'Formula Matrix'!$E$39),0)</f>
        <v>0</v>
      </c>
      <c r="V843" s="88">
        <f t="shared" si="75"/>
        <v>0</v>
      </c>
      <c r="W843" s="88">
        <f>IF(V843&gt;0,(V843*'Checklist Parameters'!$H$35),0)</f>
        <v>0</v>
      </c>
      <c r="X843" s="85">
        <f t="shared" si="76"/>
        <v>0</v>
      </c>
      <c r="Y843" s="148">
        <f>IF('Checklist Parameters'!$H$102&lt;&gt;"",(I843/43560)*'Checklist Parameters'!$H$102,"N/A")</f>
        <v>0</v>
      </c>
      <c r="Z843" s="154" t="str">
        <f>IF('Checklist Parameters'!$H$58&lt;&gt;"",((I843*'Checklist Parameters'!$H$58)*'Checklist Parameters'!$H$35)/1000,"N/A")</f>
        <v>N/A</v>
      </c>
      <c r="AA843" s="154">
        <f>IF('Checklist Parameters'!$H$101&lt;&gt;"",IFERROR(I843/'Checklist Parameters'!$H$101,0),"N/A")</f>
        <v>0</v>
      </c>
      <c r="AB843" s="148" t="str">
        <f>IF('Checklist Parameters'!$H$43&lt;&gt;"",(I843*'Checklist Parameters'!$H$43)/1000,"N/A")</f>
        <v>N/A</v>
      </c>
      <c r="AC843" s="85">
        <f>IF('Checklist Parameters'!$H$16="",$X843,IF(AND('Checklist Parameters'!$H$16&lt;$X843,'Checklist Parameters'!$H$16&gt;=3),'Checklist Parameters'!$H$16,IF(AND('Checklist Parameters'!$H$16&lt;$X843,'Checklist Parameters'!$H$16&lt;3),0,$X843)))</f>
        <v>0</v>
      </c>
      <c r="AD843" s="85" t="str">
        <f>IF(AND(I843&lt;'Checklist Parameters'!$H$22,$I843&lt;&gt;0),"Y","")</f>
        <v/>
      </c>
      <c r="AE843" s="85" t="str">
        <f>IF($AD843="Y",0,IF('Checklist Parameters'!$H$25="","&lt;no limit&gt;",ROUNDDOWN((($I843-'Checklist Parameters'!$H$24)/'Checklist Parameters'!$H$25)+1,0)))</f>
        <v>&lt;no limit&gt;</v>
      </c>
      <c r="AF843" s="174">
        <f t="shared" si="77"/>
        <v>0</v>
      </c>
      <c r="AG843" s="85">
        <f t="shared" si="72"/>
        <v>0</v>
      </c>
    </row>
    <row r="844" spans="1:33" ht="15">
      <c r="A844" s="393"/>
      <c r="B844" s="393"/>
      <c r="C844" s="393"/>
      <c r="D844" s="393"/>
      <c r="E844" s="393"/>
      <c r="F844" s="393"/>
      <c r="G844" s="393"/>
      <c r="H844" s="394"/>
      <c r="I844" s="394"/>
      <c r="J844" s="394"/>
      <c r="K844" s="394"/>
      <c r="L844" s="394"/>
      <c r="M844" s="394"/>
      <c r="N844" s="313">
        <f>IF(IF(I844&lt;'Checklist Parameters'!$H$22,0,($I844-$L844))&lt;0,0,IF(I844&lt;'Checklist Parameters'!$H$22,0,($I844-$L844)))</f>
        <v>0</v>
      </c>
      <c r="O844" s="394"/>
      <c r="P844" s="395"/>
      <c r="Q844" s="316">
        <f t="shared" si="73"/>
        <v>0</v>
      </c>
      <c r="R844" s="87">
        <f t="shared" si="74"/>
        <v>0</v>
      </c>
      <c r="S844" s="87">
        <f>IF('Checklist Parameters'!$H$60&lt;0.2,0.2,'Checklist Parameters'!$H$60)</f>
        <v>0.72</v>
      </c>
      <c r="T844" s="88">
        <f>IF($O844="",IF('Checklist District ID'!$C$43="Y",MAX($R844:$S844)*$I844,SUM($R844:$S844)*$I844),IF(O844&gt;0,Q844*S844))</f>
        <v>0</v>
      </c>
      <c r="U844" s="88">
        <f>IF(Q844&gt;0,((I844-T844)*'Formula Matrix'!$E$39),0)</f>
        <v>0</v>
      </c>
      <c r="V844" s="88">
        <f t="shared" si="75"/>
        <v>0</v>
      </c>
      <c r="W844" s="88">
        <f>IF(V844&gt;0,(V844*'Checklist Parameters'!$H$35),0)</f>
        <v>0</v>
      </c>
      <c r="X844" s="85">
        <f t="shared" si="76"/>
        <v>0</v>
      </c>
      <c r="Y844" s="148">
        <f>IF('Checklist Parameters'!$H$102&lt;&gt;"",(I844/43560)*'Checklist Parameters'!$H$102,"N/A")</f>
        <v>0</v>
      </c>
      <c r="Z844" s="154" t="str">
        <f>IF('Checklist Parameters'!$H$58&lt;&gt;"",((I844*'Checklist Parameters'!$H$58)*'Checklist Parameters'!$H$35)/1000,"N/A")</f>
        <v>N/A</v>
      </c>
      <c r="AA844" s="154">
        <f>IF('Checklist Parameters'!$H$101&lt;&gt;"",IFERROR(I844/'Checklist Parameters'!$H$101,0),"N/A")</f>
        <v>0</v>
      </c>
      <c r="AB844" s="148" t="str">
        <f>IF('Checklist Parameters'!$H$43&lt;&gt;"",(I844*'Checklist Parameters'!$H$43)/1000,"N/A")</f>
        <v>N/A</v>
      </c>
      <c r="AC844" s="85">
        <f>IF('Checklist Parameters'!$H$16="",$X844,IF(AND('Checklist Parameters'!$H$16&lt;$X844,'Checklist Parameters'!$H$16&gt;=3),'Checklist Parameters'!$H$16,IF(AND('Checklist Parameters'!$H$16&lt;$X844,'Checklist Parameters'!$H$16&lt;3),0,$X844)))</f>
        <v>0</v>
      </c>
      <c r="AD844" s="85" t="str">
        <f>IF(AND(I844&lt;'Checklist Parameters'!$H$22,$I844&lt;&gt;0),"Y","")</f>
        <v/>
      </c>
      <c r="AE844" s="85" t="str">
        <f>IF($AD844="Y",0,IF('Checklist Parameters'!$H$25="","&lt;no limit&gt;",ROUNDDOWN((($I844-'Checklist Parameters'!$H$24)/'Checklist Parameters'!$H$25)+1,0)))</f>
        <v>&lt;no limit&gt;</v>
      </c>
      <c r="AF844" s="174">
        <f t="shared" si="77"/>
        <v>0</v>
      </c>
      <c r="AG844" s="85">
        <f t="shared" si="72"/>
        <v>0</v>
      </c>
    </row>
    <row r="845" spans="1:33" ht="15">
      <c r="A845" s="393"/>
      <c r="B845" s="393"/>
      <c r="C845" s="393"/>
      <c r="D845" s="393"/>
      <c r="E845" s="393"/>
      <c r="F845" s="393"/>
      <c r="G845" s="393"/>
      <c r="H845" s="394"/>
      <c r="I845" s="394"/>
      <c r="J845" s="394"/>
      <c r="K845" s="394"/>
      <c r="L845" s="394"/>
      <c r="M845" s="394"/>
      <c r="N845" s="313">
        <f>IF(IF(I845&lt;'Checklist Parameters'!$H$22,0,($I845-$L845))&lt;0,0,IF(I845&lt;'Checklist Parameters'!$H$22,0,($I845-$L845)))</f>
        <v>0</v>
      </c>
      <c r="O845" s="394"/>
      <c r="P845" s="395"/>
      <c r="Q845" s="316">
        <f t="shared" si="73"/>
        <v>0</v>
      </c>
      <c r="R845" s="87">
        <f t="shared" si="74"/>
        <v>0</v>
      </c>
      <c r="S845" s="87">
        <f>IF('Checklist Parameters'!$H$60&lt;0.2,0.2,'Checklist Parameters'!$H$60)</f>
        <v>0.72</v>
      </c>
      <c r="T845" s="88">
        <f>IF($O845="",IF('Checklist District ID'!$C$43="Y",MAX($R845:$S845)*$I845,SUM($R845:$S845)*$I845),IF(O845&gt;0,Q845*S845))</f>
        <v>0</v>
      </c>
      <c r="U845" s="88">
        <f>IF(Q845&gt;0,((I845-T845)*'Formula Matrix'!$E$39),0)</f>
        <v>0</v>
      </c>
      <c r="V845" s="88">
        <f t="shared" si="75"/>
        <v>0</v>
      </c>
      <c r="W845" s="88">
        <f>IF(V845&gt;0,(V845*'Checklist Parameters'!$H$35),0)</f>
        <v>0</v>
      </c>
      <c r="X845" s="85">
        <f t="shared" si="76"/>
        <v>0</v>
      </c>
      <c r="Y845" s="148">
        <f>IF('Checklist Parameters'!$H$102&lt;&gt;"",(I845/43560)*'Checklist Parameters'!$H$102,"N/A")</f>
        <v>0</v>
      </c>
      <c r="Z845" s="154" t="str">
        <f>IF('Checklist Parameters'!$H$58&lt;&gt;"",((I845*'Checklist Parameters'!$H$58)*'Checklist Parameters'!$H$35)/1000,"N/A")</f>
        <v>N/A</v>
      </c>
      <c r="AA845" s="154">
        <f>IF('Checklist Parameters'!$H$101&lt;&gt;"",IFERROR(I845/'Checklist Parameters'!$H$101,0),"N/A")</f>
        <v>0</v>
      </c>
      <c r="AB845" s="148" t="str">
        <f>IF('Checklist Parameters'!$H$43&lt;&gt;"",(I845*'Checklist Parameters'!$H$43)/1000,"N/A")</f>
        <v>N/A</v>
      </c>
      <c r="AC845" s="85">
        <f>IF('Checklist Parameters'!$H$16="",$X845,IF(AND('Checklist Parameters'!$H$16&lt;$X845,'Checklist Parameters'!$H$16&gt;=3),'Checklist Parameters'!$H$16,IF(AND('Checklist Parameters'!$H$16&lt;$X845,'Checklist Parameters'!$H$16&lt;3),0,$X845)))</f>
        <v>0</v>
      </c>
      <c r="AD845" s="85" t="str">
        <f>IF(AND(I845&lt;'Checklist Parameters'!$H$22,$I845&lt;&gt;0),"Y","")</f>
        <v/>
      </c>
      <c r="AE845" s="85" t="str">
        <f>IF($AD845="Y",0,IF('Checklist Parameters'!$H$25="","&lt;no limit&gt;",ROUNDDOWN((($I845-'Checklist Parameters'!$H$24)/'Checklist Parameters'!$H$25)+1,0)))</f>
        <v>&lt;no limit&gt;</v>
      </c>
      <c r="AF845" s="174">
        <f t="shared" si="77"/>
        <v>0</v>
      </c>
      <c r="AG845" s="85">
        <f t="shared" si="72"/>
        <v>0</v>
      </c>
    </row>
    <row r="846" spans="1:33" ht="15">
      <c r="A846" s="393"/>
      <c r="B846" s="393"/>
      <c r="C846" s="393"/>
      <c r="D846" s="393"/>
      <c r="E846" s="393"/>
      <c r="F846" s="393"/>
      <c r="G846" s="393"/>
      <c r="H846" s="394"/>
      <c r="I846" s="394"/>
      <c r="J846" s="394"/>
      <c r="K846" s="394"/>
      <c r="L846" s="394"/>
      <c r="M846" s="394"/>
      <c r="N846" s="313">
        <f>IF(IF(I846&lt;'Checklist Parameters'!$H$22,0,($I846-$L846))&lt;0,0,IF(I846&lt;'Checklist Parameters'!$H$22,0,($I846-$L846)))</f>
        <v>0</v>
      </c>
      <c r="O846" s="394"/>
      <c r="P846" s="395"/>
      <c r="Q846" s="316">
        <f t="shared" si="73"/>
        <v>0</v>
      </c>
      <c r="R846" s="87">
        <f t="shared" si="74"/>
        <v>0</v>
      </c>
      <c r="S846" s="87">
        <f>IF('Checklist Parameters'!$H$60&lt;0.2,0.2,'Checklist Parameters'!$H$60)</f>
        <v>0.72</v>
      </c>
      <c r="T846" s="88">
        <f>IF($O846="",IF('Checklist District ID'!$C$43="Y",MAX($R846:$S846)*$I846,SUM($R846:$S846)*$I846),IF(O846&gt;0,Q846*S846))</f>
        <v>0</v>
      </c>
      <c r="U846" s="88">
        <f>IF(Q846&gt;0,((I846-T846)*'Formula Matrix'!$E$39),0)</f>
        <v>0</v>
      </c>
      <c r="V846" s="88">
        <f t="shared" si="75"/>
        <v>0</v>
      </c>
      <c r="W846" s="88">
        <f>IF(V846&gt;0,(V846*'Checklist Parameters'!$H$35),0)</f>
        <v>0</v>
      </c>
      <c r="X846" s="85">
        <f t="shared" si="76"/>
        <v>0</v>
      </c>
      <c r="Y846" s="148">
        <f>IF('Checklist Parameters'!$H$102&lt;&gt;"",(I846/43560)*'Checklist Parameters'!$H$102,"N/A")</f>
        <v>0</v>
      </c>
      <c r="Z846" s="154" t="str">
        <f>IF('Checklist Parameters'!$H$58&lt;&gt;"",((I846*'Checklist Parameters'!$H$58)*'Checklist Parameters'!$H$35)/1000,"N/A")</f>
        <v>N/A</v>
      </c>
      <c r="AA846" s="154">
        <f>IF('Checklist Parameters'!$H$101&lt;&gt;"",IFERROR(I846/'Checklist Parameters'!$H$101,0),"N/A")</f>
        <v>0</v>
      </c>
      <c r="AB846" s="148" t="str">
        <f>IF('Checklist Parameters'!$H$43&lt;&gt;"",(I846*'Checklist Parameters'!$H$43)/1000,"N/A")</f>
        <v>N/A</v>
      </c>
      <c r="AC846" s="85">
        <f>IF('Checklist Parameters'!$H$16="",$X846,IF(AND('Checklist Parameters'!$H$16&lt;$X846,'Checklist Parameters'!$H$16&gt;=3),'Checklist Parameters'!$H$16,IF(AND('Checklist Parameters'!$H$16&lt;$X846,'Checklist Parameters'!$H$16&lt;3),0,$X846)))</f>
        <v>0</v>
      </c>
      <c r="AD846" s="85" t="str">
        <f>IF(AND(I846&lt;'Checklist Parameters'!$H$22,$I846&lt;&gt;0),"Y","")</f>
        <v/>
      </c>
      <c r="AE846" s="85" t="str">
        <f>IF($AD846="Y",0,IF('Checklist Parameters'!$H$25="","&lt;no limit&gt;",ROUNDDOWN((($I846-'Checklist Parameters'!$H$24)/'Checklist Parameters'!$H$25)+1,0)))</f>
        <v>&lt;no limit&gt;</v>
      </c>
      <c r="AF846" s="174">
        <f t="shared" si="77"/>
        <v>0</v>
      </c>
      <c r="AG846" s="85">
        <f t="shared" si="72"/>
        <v>0</v>
      </c>
    </row>
    <row r="847" spans="1:33" ht="15">
      <c r="A847" s="393"/>
      <c r="B847" s="393"/>
      <c r="C847" s="393"/>
      <c r="D847" s="393"/>
      <c r="E847" s="393"/>
      <c r="F847" s="393"/>
      <c r="G847" s="393"/>
      <c r="H847" s="394"/>
      <c r="I847" s="394"/>
      <c r="J847" s="394"/>
      <c r="K847" s="394"/>
      <c r="L847" s="394"/>
      <c r="M847" s="394"/>
      <c r="N847" s="313">
        <f>IF(IF(I847&lt;'Checklist Parameters'!$H$22,0,($I847-$L847))&lt;0,0,IF(I847&lt;'Checklist Parameters'!$H$22,0,($I847-$L847)))</f>
        <v>0</v>
      </c>
      <c r="O847" s="394"/>
      <c r="P847" s="395"/>
      <c r="Q847" s="316">
        <f t="shared" si="73"/>
        <v>0</v>
      </c>
      <c r="R847" s="87">
        <f t="shared" si="74"/>
        <v>0</v>
      </c>
      <c r="S847" s="87">
        <f>IF('Checklist Parameters'!$H$60&lt;0.2,0.2,'Checklist Parameters'!$H$60)</f>
        <v>0.72</v>
      </c>
      <c r="T847" s="88">
        <f>IF($O847="",IF('Checklist District ID'!$C$43="Y",MAX($R847:$S847)*$I847,SUM($R847:$S847)*$I847),IF(O847&gt;0,Q847*S847))</f>
        <v>0</v>
      </c>
      <c r="U847" s="88">
        <f>IF(Q847&gt;0,((I847-T847)*'Formula Matrix'!$E$39),0)</f>
        <v>0</v>
      </c>
      <c r="V847" s="88">
        <f t="shared" si="75"/>
        <v>0</v>
      </c>
      <c r="W847" s="88">
        <f>IF(V847&gt;0,(V847*'Checklist Parameters'!$H$35),0)</f>
        <v>0</v>
      </c>
      <c r="X847" s="85">
        <f t="shared" si="76"/>
        <v>0</v>
      </c>
      <c r="Y847" s="148">
        <f>IF('Checklist Parameters'!$H$102&lt;&gt;"",(I847/43560)*'Checklist Parameters'!$H$102,"N/A")</f>
        <v>0</v>
      </c>
      <c r="Z847" s="154" t="str">
        <f>IF('Checklist Parameters'!$H$58&lt;&gt;"",((I847*'Checklist Parameters'!$H$58)*'Checklist Parameters'!$H$35)/1000,"N/A")</f>
        <v>N/A</v>
      </c>
      <c r="AA847" s="154">
        <f>IF('Checklist Parameters'!$H$101&lt;&gt;"",IFERROR(I847/'Checklist Parameters'!$H$101,0),"N/A")</f>
        <v>0</v>
      </c>
      <c r="AB847" s="148" t="str">
        <f>IF('Checklist Parameters'!$H$43&lt;&gt;"",(I847*'Checklist Parameters'!$H$43)/1000,"N/A")</f>
        <v>N/A</v>
      </c>
      <c r="AC847" s="85">
        <f>IF('Checklist Parameters'!$H$16="",$X847,IF(AND('Checklist Parameters'!$H$16&lt;$X847,'Checklist Parameters'!$H$16&gt;=3),'Checklist Parameters'!$H$16,IF(AND('Checklist Parameters'!$H$16&lt;$X847,'Checklist Parameters'!$H$16&lt;3),0,$X847)))</f>
        <v>0</v>
      </c>
      <c r="AD847" s="85" t="str">
        <f>IF(AND(I847&lt;'Checklist Parameters'!$H$22,$I847&lt;&gt;0),"Y","")</f>
        <v/>
      </c>
      <c r="AE847" s="85" t="str">
        <f>IF($AD847="Y",0,IF('Checklist Parameters'!$H$25="","&lt;no limit&gt;",ROUNDDOWN((($I847-'Checklist Parameters'!$H$24)/'Checklist Parameters'!$H$25)+1,0)))</f>
        <v>&lt;no limit&gt;</v>
      </c>
      <c r="AF847" s="174">
        <f t="shared" si="77"/>
        <v>0</v>
      </c>
      <c r="AG847" s="85">
        <f t="shared" si="72"/>
        <v>0</v>
      </c>
    </row>
    <row r="848" spans="1:33" ht="15">
      <c r="A848" s="393"/>
      <c r="B848" s="393"/>
      <c r="C848" s="393"/>
      <c r="D848" s="393"/>
      <c r="E848" s="393"/>
      <c r="F848" s="393"/>
      <c r="G848" s="393"/>
      <c r="H848" s="394"/>
      <c r="I848" s="394"/>
      <c r="J848" s="394"/>
      <c r="K848" s="394"/>
      <c r="L848" s="394"/>
      <c r="M848" s="394"/>
      <c r="N848" s="313">
        <f>IF(IF(I848&lt;'Checklist Parameters'!$H$22,0,($I848-$L848))&lt;0,0,IF(I848&lt;'Checklist Parameters'!$H$22,0,($I848-$L848)))</f>
        <v>0</v>
      </c>
      <c r="O848" s="394"/>
      <c r="P848" s="395"/>
      <c r="Q848" s="316">
        <f t="shared" si="73"/>
        <v>0</v>
      </c>
      <c r="R848" s="87">
        <f t="shared" si="74"/>
        <v>0</v>
      </c>
      <c r="S848" s="87">
        <f>IF('Checklist Parameters'!$H$60&lt;0.2,0.2,'Checklist Parameters'!$H$60)</f>
        <v>0.72</v>
      </c>
      <c r="T848" s="88">
        <f>IF($O848="",IF('Checklist District ID'!$C$43="Y",MAX($R848:$S848)*$I848,SUM($R848:$S848)*$I848),IF(O848&gt;0,Q848*S848))</f>
        <v>0</v>
      </c>
      <c r="U848" s="88">
        <f>IF(Q848&gt;0,((I848-T848)*'Formula Matrix'!$E$39),0)</f>
        <v>0</v>
      </c>
      <c r="V848" s="88">
        <f t="shared" si="75"/>
        <v>0</v>
      </c>
      <c r="W848" s="88">
        <f>IF(V848&gt;0,(V848*'Checklist Parameters'!$H$35),0)</f>
        <v>0</v>
      </c>
      <c r="X848" s="85">
        <f t="shared" si="76"/>
        <v>0</v>
      </c>
      <c r="Y848" s="148">
        <f>IF('Checklist Parameters'!$H$102&lt;&gt;"",(I848/43560)*'Checklist Parameters'!$H$102,"N/A")</f>
        <v>0</v>
      </c>
      <c r="Z848" s="154" t="str">
        <f>IF('Checklist Parameters'!$H$58&lt;&gt;"",((I848*'Checklist Parameters'!$H$58)*'Checklist Parameters'!$H$35)/1000,"N/A")</f>
        <v>N/A</v>
      </c>
      <c r="AA848" s="154">
        <f>IF('Checklist Parameters'!$H$101&lt;&gt;"",IFERROR(I848/'Checklist Parameters'!$H$101,0),"N/A")</f>
        <v>0</v>
      </c>
      <c r="AB848" s="148" t="str">
        <f>IF('Checklist Parameters'!$H$43&lt;&gt;"",(I848*'Checklist Parameters'!$H$43)/1000,"N/A")</f>
        <v>N/A</v>
      </c>
      <c r="AC848" s="85">
        <f>IF('Checklist Parameters'!$H$16="",$X848,IF(AND('Checklist Parameters'!$H$16&lt;$X848,'Checklist Parameters'!$H$16&gt;=3),'Checklist Parameters'!$H$16,IF(AND('Checklist Parameters'!$H$16&lt;$X848,'Checklist Parameters'!$H$16&lt;3),0,$X848)))</f>
        <v>0</v>
      </c>
      <c r="AD848" s="85" t="str">
        <f>IF(AND(I848&lt;'Checklist Parameters'!$H$22,$I848&lt;&gt;0),"Y","")</f>
        <v/>
      </c>
      <c r="AE848" s="85" t="str">
        <f>IF($AD848="Y",0,IF('Checklist Parameters'!$H$25="","&lt;no limit&gt;",ROUNDDOWN((($I848-'Checklist Parameters'!$H$24)/'Checklist Parameters'!$H$25)+1,0)))</f>
        <v>&lt;no limit&gt;</v>
      </c>
      <c r="AF848" s="174">
        <f t="shared" si="77"/>
        <v>0</v>
      </c>
      <c r="AG848" s="85">
        <f t="shared" si="72"/>
        <v>0</v>
      </c>
    </row>
    <row r="849" spans="1:33" ht="15">
      <c r="A849" s="393"/>
      <c r="B849" s="393"/>
      <c r="C849" s="393"/>
      <c r="D849" s="393"/>
      <c r="E849" s="393"/>
      <c r="F849" s="393"/>
      <c r="G849" s="393"/>
      <c r="H849" s="394"/>
      <c r="I849" s="394"/>
      <c r="J849" s="394"/>
      <c r="K849" s="394"/>
      <c r="L849" s="394"/>
      <c r="M849" s="394"/>
      <c r="N849" s="313">
        <f>IF(IF(I849&lt;'Checklist Parameters'!$H$22,0,($I849-$L849))&lt;0,0,IF(I849&lt;'Checklist Parameters'!$H$22,0,($I849-$L849)))</f>
        <v>0</v>
      </c>
      <c r="O849" s="394"/>
      <c r="P849" s="395"/>
      <c r="Q849" s="316">
        <f t="shared" si="73"/>
        <v>0</v>
      </c>
      <c r="R849" s="87">
        <f t="shared" si="74"/>
        <v>0</v>
      </c>
      <c r="S849" s="87">
        <f>IF('Checklist Parameters'!$H$60&lt;0.2,0.2,'Checklist Parameters'!$H$60)</f>
        <v>0.72</v>
      </c>
      <c r="T849" s="88">
        <f>IF($O849="",IF('Checklist District ID'!$C$43="Y",MAX($R849:$S849)*$I849,SUM($R849:$S849)*$I849),IF(O849&gt;0,Q849*S849))</f>
        <v>0</v>
      </c>
      <c r="U849" s="88">
        <f>IF(Q849&gt;0,((I849-T849)*'Formula Matrix'!$E$39),0)</f>
        <v>0</v>
      </c>
      <c r="V849" s="88">
        <f t="shared" si="75"/>
        <v>0</v>
      </c>
      <c r="W849" s="88">
        <f>IF(V849&gt;0,(V849*'Checklist Parameters'!$H$35),0)</f>
        <v>0</v>
      </c>
      <c r="X849" s="85">
        <f t="shared" si="76"/>
        <v>0</v>
      </c>
      <c r="Y849" s="148">
        <f>IF('Checklist Parameters'!$H$102&lt;&gt;"",(I849/43560)*'Checklist Parameters'!$H$102,"N/A")</f>
        <v>0</v>
      </c>
      <c r="Z849" s="154" t="str">
        <f>IF('Checklist Parameters'!$H$58&lt;&gt;"",((I849*'Checklist Parameters'!$H$58)*'Checklist Parameters'!$H$35)/1000,"N/A")</f>
        <v>N/A</v>
      </c>
      <c r="AA849" s="154">
        <f>IF('Checklist Parameters'!$H$101&lt;&gt;"",IFERROR(I849/'Checklist Parameters'!$H$101,0),"N/A")</f>
        <v>0</v>
      </c>
      <c r="AB849" s="148" t="str">
        <f>IF('Checklist Parameters'!$H$43&lt;&gt;"",(I849*'Checklist Parameters'!$H$43)/1000,"N/A")</f>
        <v>N/A</v>
      </c>
      <c r="AC849" s="85">
        <f>IF('Checklist Parameters'!$H$16="",$X849,IF(AND('Checklist Parameters'!$H$16&lt;$X849,'Checklist Parameters'!$H$16&gt;=3),'Checklist Parameters'!$H$16,IF(AND('Checklist Parameters'!$H$16&lt;$X849,'Checklist Parameters'!$H$16&lt;3),0,$X849)))</f>
        <v>0</v>
      </c>
      <c r="AD849" s="85" t="str">
        <f>IF(AND(I849&lt;'Checklist Parameters'!$H$22,$I849&lt;&gt;0),"Y","")</f>
        <v/>
      </c>
      <c r="AE849" s="85" t="str">
        <f>IF($AD849="Y",0,IF('Checklist Parameters'!$H$25="","&lt;no limit&gt;",ROUNDDOWN((($I849-'Checklist Parameters'!$H$24)/'Checklist Parameters'!$H$25)+1,0)))</f>
        <v>&lt;no limit&gt;</v>
      </c>
      <c r="AF849" s="174">
        <f t="shared" si="77"/>
        <v>0</v>
      </c>
      <c r="AG849" s="85">
        <f t="shared" si="72"/>
        <v>0</v>
      </c>
    </row>
    <row r="850" spans="1:33" ht="15">
      <c r="A850" s="393"/>
      <c r="B850" s="393"/>
      <c r="C850" s="393"/>
      <c r="D850" s="393"/>
      <c r="E850" s="393"/>
      <c r="F850" s="393"/>
      <c r="G850" s="393"/>
      <c r="H850" s="394"/>
      <c r="I850" s="394"/>
      <c r="J850" s="394"/>
      <c r="K850" s="394"/>
      <c r="L850" s="394"/>
      <c r="M850" s="394"/>
      <c r="N850" s="313">
        <f>IF(IF(I850&lt;'Checklist Parameters'!$H$22,0,($I850-$L850))&lt;0,0,IF(I850&lt;'Checklist Parameters'!$H$22,0,($I850-$L850)))</f>
        <v>0</v>
      </c>
      <c r="O850" s="394"/>
      <c r="P850" s="395"/>
      <c r="Q850" s="316">
        <f t="shared" si="73"/>
        <v>0</v>
      </c>
      <c r="R850" s="87">
        <f t="shared" si="74"/>
        <v>0</v>
      </c>
      <c r="S850" s="87">
        <f>IF('Checklist Parameters'!$H$60&lt;0.2,0.2,'Checklist Parameters'!$H$60)</f>
        <v>0.72</v>
      </c>
      <c r="T850" s="88">
        <f>IF($O850="",IF('Checklist District ID'!$C$43="Y",MAX($R850:$S850)*$I850,SUM($R850:$S850)*$I850),IF(O850&gt;0,Q850*S850))</f>
        <v>0</v>
      </c>
      <c r="U850" s="88">
        <f>IF(Q850&gt;0,((I850-T850)*'Formula Matrix'!$E$39),0)</f>
        <v>0</v>
      </c>
      <c r="V850" s="88">
        <f t="shared" si="75"/>
        <v>0</v>
      </c>
      <c r="W850" s="88">
        <f>IF(V850&gt;0,(V850*'Checklist Parameters'!$H$35),0)</f>
        <v>0</v>
      </c>
      <c r="X850" s="85">
        <f t="shared" si="76"/>
        <v>0</v>
      </c>
      <c r="Y850" s="148">
        <f>IF('Checklist Parameters'!$H$102&lt;&gt;"",(I850/43560)*'Checklist Parameters'!$H$102,"N/A")</f>
        <v>0</v>
      </c>
      <c r="Z850" s="154" t="str">
        <f>IF('Checklist Parameters'!$H$58&lt;&gt;"",((I850*'Checklist Parameters'!$H$58)*'Checklist Parameters'!$H$35)/1000,"N/A")</f>
        <v>N/A</v>
      </c>
      <c r="AA850" s="154">
        <f>IF('Checklist Parameters'!$H$101&lt;&gt;"",IFERROR(I850/'Checklist Parameters'!$H$101,0),"N/A")</f>
        <v>0</v>
      </c>
      <c r="AB850" s="148" t="str">
        <f>IF('Checklist Parameters'!$H$43&lt;&gt;"",(I850*'Checklist Parameters'!$H$43)/1000,"N/A")</f>
        <v>N/A</v>
      </c>
      <c r="AC850" s="85">
        <f>IF('Checklist Parameters'!$H$16="",$X850,IF(AND('Checklist Parameters'!$H$16&lt;$X850,'Checklist Parameters'!$H$16&gt;=3),'Checklist Parameters'!$H$16,IF(AND('Checklist Parameters'!$H$16&lt;$X850,'Checklist Parameters'!$H$16&lt;3),0,$X850)))</f>
        <v>0</v>
      </c>
      <c r="AD850" s="85" t="str">
        <f>IF(AND(I850&lt;'Checklist Parameters'!$H$22,$I850&lt;&gt;0),"Y","")</f>
        <v/>
      </c>
      <c r="AE850" s="85" t="str">
        <f>IF($AD850="Y",0,IF('Checklist Parameters'!$H$25="","&lt;no limit&gt;",ROUNDDOWN((($I850-'Checklist Parameters'!$H$24)/'Checklist Parameters'!$H$25)+1,0)))</f>
        <v>&lt;no limit&gt;</v>
      </c>
      <c r="AF850" s="174">
        <f t="shared" si="77"/>
        <v>0</v>
      </c>
      <c r="AG850" s="85">
        <f t="shared" si="72"/>
        <v>0</v>
      </c>
    </row>
    <row r="851" spans="1:33" ht="15">
      <c r="A851" s="393"/>
      <c r="B851" s="393"/>
      <c r="C851" s="393"/>
      <c r="D851" s="393"/>
      <c r="E851" s="393"/>
      <c r="F851" s="393"/>
      <c r="G851" s="393"/>
      <c r="H851" s="394"/>
      <c r="I851" s="394"/>
      <c r="J851" s="394"/>
      <c r="K851" s="394"/>
      <c r="L851" s="394"/>
      <c r="M851" s="394"/>
      <c r="N851" s="313">
        <f>IF(IF(I851&lt;'Checklist Parameters'!$H$22,0,($I851-$L851))&lt;0,0,IF(I851&lt;'Checklist Parameters'!$H$22,0,($I851-$L851)))</f>
        <v>0</v>
      </c>
      <c r="O851" s="394"/>
      <c r="P851" s="395"/>
      <c r="Q851" s="316">
        <f t="shared" si="73"/>
        <v>0</v>
      </c>
      <c r="R851" s="87">
        <f t="shared" si="74"/>
        <v>0</v>
      </c>
      <c r="S851" s="87">
        <f>IF('Checklist Parameters'!$H$60&lt;0.2,0.2,'Checklist Parameters'!$H$60)</f>
        <v>0.72</v>
      </c>
      <c r="T851" s="88">
        <f>IF($O851="",IF('Checklist District ID'!$C$43="Y",MAX($R851:$S851)*$I851,SUM($R851:$S851)*$I851),IF(O851&gt;0,Q851*S851))</f>
        <v>0</v>
      </c>
      <c r="U851" s="88">
        <f>IF(Q851&gt;0,((I851-T851)*'Formula Matrix'!$E$39),0)</f>
        <v>0</v>
      </c>
      <c r="V851" s="88">
        <f t="shared" si="75"/>
        <v>0</v>
      </c>
      <c r="W851" s="88">
        <f>IF(V851&gt;0,(V851*'Checklist Parameters'!$H$35),0)</f>
        <v>0</v>
      </c>
      <c r="X851" s="85">
        <f t="shared" si="76"/>
        <v>0</v>
      </c>
      <c r="Y851" s="148">
        <f>IF('Checklist Parameters'!$H$102&lt;&gt;"",(I851/43560)*'Checklist Parameters'!$H$102,"N/A")</f>
        <v>0</v>
      </c>
      <c r="Z851" s="154" t="str">
        <f>IF('Checklist Parameters'!$H$58&lt;&gt;"",((I851*'Checklist Parameters'!$H$58)*'Checklist Parameters'!$H$35)/1000,"N/A")</f>
        <v>N/A</v>
      </c>
      <c r="AA851" s="154">
        <f>IF('Checklist Parameters'!$H$101&lt;&gt;"",IFERROR(I851/'Checklist Parameters'!$H$101,0),"N/A")</f>
        <v>0</v>
      </c>
      <c r="AB851" s="148" t="str">
        <f>IF('Checklist Parameters'!$H$43&lt;&gt;"",(I851*'Checklist Parameters'!$H$43)/1000,"N/A")</f>
        <v>N/A</v>
      </c>
      <c r="AC851" s="85">
        <f>IF('Checklist Parameters'!$H$16="",$X851,IF(AND('Checklist Parameters'!$H$16&lt;$X851,'Checklist Parameters'!$H$16&gt;=3),'Checklist Parameters'!$H$16,IF(AND('Checklist Parameters'!$H$16&lt;$X851,'Checklist Parameters'!$H$16&lt;3),0,$X851)))</f>
        <v>0</v>
      </c>
      <c r="AD851" s="85" t="str">
        <f>IF(AND(I851&lt;'Checklist Parameters'!$H$22,$I851&lt;&gt;0),"Y","")</f>
        <v/>
      </c>
      <c r="AE851" s="85" t="str">
        <f>IF($AD851="Y",0,IF('Checklist Parameters'!$H$25="","&lt;no limit&gt;",ROUNDDOWN((($I851-'Checklist Parameters'!$H$24)/'Checklist Parameters'!$H$25)+1,0)))</f>
        <v>&lt;no limit&gt;</v>
      </c>
      <c r="AF851" s="174">
        <f t="shared" si="77"/>
        <v>0</v>
      </c>
      <c r="AG851" s="85">
        <f t="shared" si="72"/>
        <v>0</v>
      </c>
    </row>
    <row r="852" spans="1:33" ht="15">
      <c r="A852" s="393"/>
      <c r="B852" s="393"/>
      <c r="C852" s="393"/>
      <c r="D852" s="393"/>
      <c r="E852" s="393"/>
      <c r="F852" s="393"/>
      <c r="G852" s="393"/>
      <c r="H852" s="394"/>
      <c r="I852" s="394"/>
      <c r="J852" s="394"/>
      <c r="K852" s="394"/>
      <c r="L852" s="394"/>
      <c r="M852" s="394"/>
      <c r="N852" s="313">
        <f>IF(IF(I852&lt;'Checklist Parameters'!$H$22,0,($I852-$L852))&lt;0,0,IF(I852&lt;'Checklist Parameters'!$H$22,0,($I852-$L852)))</f>
        <v>0</v>
      </c>
      <c r="O852" s="394"/>
      <c r="P852" s="395"/>
      <c r="Q852" s="316">
        <f t="shared" si="73"/>
        <v>0</v>
      </c>
      <c r="R852" s="87">
        <f t="shared" si="74"/>
        <v>0</v>
      </c>
      <c r="S852" s="87">
        <f>IF('Checklist Parameters'!$H$60&lt;0.2,0.2,'Checklist Parameters'!$H$60)</f>
        <v>0.72</v>
      </c>
      <c r="T852" s="88">
        <f>IF($O852="",IF('Checklist District ID'!$C$43="Y",MAX($R852:$S852)*$I852,SUM($R852:$S852)*$I852),IF(O852&gt;0,Q852*S852))</f>
        <v>0</v>
      </c>
      <c r="U852" s="88">
        <f>IF(Q852&gt;0,((I852-T852)*'Formula Matrix'!$E$39),0)</f>
        <v>0</v>
      </c>
      <c r="V852" s="88">
        <f t="shared" si="75"/>
        <v>0</v>
      </c>
      <c r="W852" s="88">
        <f>IF(V852&gt;0,(V852*'Checklist Parameters'!$H$35),0)</f>
        <v>0</v>
      </c>
      <c r="X852" s="85">
        <f t="shared" si="76"/>
        <v>0</v>
      </c>
      <c r="Y852" s="148">
        <f>IF('Checklist Parameters'!$H$102&lt;&gt;"",(I852/43560)*'Checklist Parameters'!$H$102,"N/A")</f>
        <v>0</v>
      </c>
      <c r="Z852" s="154" t="str">
        <f>IF('Checklist Parameters'!$H$58&lt;&gt;"",((I852*'Checklist Parameters'!$H$58)*'Checklist Parameters'!$H$35)/1000,"N/A")</f>
        <v>N/A</v>
      </c>
      <c r="AA852" s="154">
        <f>IF('Checklist Parameters'!$H$101&lt;&gt;"",IFERROR(I852/'Checklist Parameters'!$H$101,0),"N/A")</f>
        <v>0</v>
      </c>
      <c r="AB852" s="148" t="str">
        <f>IF('Checklist Parameters'!$H$43&lt;&gt;"",(I852*'Checklist Parameters'!$H$43)/1000,"N/A")</f>
        <v>N/A</v>
      </c>
      <c r="AC852" s="85">
        <f>IF('Checklist Parameters'!$H$16="",$X852,IF(AND('Checklist Parameters'!$H$16&lt;$X852,'Checklist Parameters'!$H$16&gt;=3),'Checklist Parameters'!$H$16,IF(AND('Checklist Parameters'!$H$16&lt;$X852,'Checklist Parameters'!$H$16&lt;3),0,$X852)))</f>
        <v>0</v>
      </c>
      <c r="AD852" s="85" t="str">
        <f>IF(AND(I852&lt;'Checklist Parameters'!$H$22,$I852&lt;&gt;0),"Y","")</f>
        <v/>
      </c>
      <c r="AE852" s="85" t="str">
        <f>IF($AD852="Y",0,IF('Checklist Parameters'!$H$25="","&lt;no limit&gt;",ROUNDDOWN((($I852-'Checklist Parameters'!$H$24)/'Checklist Parameters'!$H$25)+1,0)))</f>
        <v>&lt;no limit&gt;</v>
      </c>
      <c r="AF852" s="174">
        <f t="shared" si="77"/>
        <v>0</v>
      </c>
      <c r="AG852" s="85">
        <f t="shared" ref="AG852:AG915" si="78">IFERROR((43560/$I852)*$AF852,0)</f>
        <v>0</v>
      </c>
    </row>
    <row r="853" spans="1:33" ht="15">
      <c r="A853" s="393"/>
      <c r="B853" s="393"/>
      <c r="C853" s="393"/>
      <c r="D853" s="393"/>
      <c r="E853" s="393"/>
      <c r="F853" s="393"/>
      <c r="G853" s="393"/>
      <c r="H853" s="394"/>
      <c r="I853" s="394"/>
      <c r="J853" s="394"/>
      <c r="K853" s="394"/>
      <c r="L853" s="394"/>
      <c r="M853" s="394"/>
      <c r="N853" s="313">
        <f>IF(IF(I853&lt;'Checklist Parameters'!$H$22,0,($I853-$L853))&lt;0,0,IF(I853&lt;'Checklist Parameters'!$H$22,0,($I853-$L853)))</f>
        <v>0</v>
      </c>
      <c r="O853" s="394"/>
      <c r="P853" s="395"/>
      <c r="Q853" s="316">
        <f t="shared" ref="Q853:Q916" si="79">IF(O853&lt;&gt;"",O853,N853)</f>
        <v>0</v>
      </c>
      <c r="R853" s="87">
        <f t="shared" ref="R853:R916" si="80">IFERROR(L853/I853,0)</f>
        <v>0</v>
      </c>
      <c r="S853" s="87">
        <f>IF('Checklist Parameters'!$H$60&lt;0.2,0.2,'Checklist Parameters'!$H$60)</f>
        <v>0.72</v>
      </c>
      <c r="T853" s="88">
        <f>IF($O853="",IF('Checklist District ID'!$C$43="Y",MAX($R853:$S853)*$I853,SUM($R853:$S853)*$I853),IF(O853&gt;0,Q853*S853))</f>
        <v>0</v>
      </c>
      <c r="U853" s="88">
        <f>IF(Q853&gt;0,((I853-T853)*'Formula Matrix'!$E$39),0)</f>
        <v>0</v>
      </c>
      <c r="V853" s="88">
        <f t="shared" ref="V853:V916" si="81">IF(Q853=0,0,(I853-T853-U853))</f>
        <v>0</v>
      </c>
      <c r="W853" s="88">
        <f>IF(V853&gt;0,(V853*'Checklist Parameters'!$H$35),0)</f>
        <v>0</v>
      </c>
      <c r="X853" s="85">
        <f t="shared" ref="X853:X916" si="82">IF($W853/1000&gt;3,(ROUNDDOWN($W853/1000,0)),IF(AND($W853/1000&gt;2.5,$W853/1000&lt;=3),3,0))</f>
        <v>0</v>
      </c>
      <c r="Y853" s="148">
        <f>IF('Checklist Parameters'!$H$102&lt;&gt;"",(I853/43560)*'Checklist Parameters'!$H$102,"N/A")</f>
        <v>0</v>
      </c>
      <c r="Z853" s="154" t="str">
        <f>IF('Checklist Parameters'!$H$58&lt;&gt;"",((I853*'Checklist Parameters'!$H$58)*'Checklist Parameters'!$H$35)/1000,"N/A")</f>
        <v>N/A</v>
      </c>
      <c r="AA853" s="154">
        <f>IF('Checklist Parameters'!$H$101&lt;&gt;"",IFERROR(I853/'Checklist Parameters'!$H$101,0),"N/A")</f>
        <v>0</v>
      </c>
      <c r="AB853" s="148" t="str">
        <f>IF('Checklist Parameters'!$H$43&lt;&gt;"",(I853*'Checklist Parameters'!$H$43)/1000,"N/A")</f>
        <v>N/A</v>
      </c>
      <c r="AC853" s="85">
        <f>IF('Checklist Parameters'!$H$16="",$X853,IF(AND('Checklist Parameters'!$H$16&lt;$X853,'Checklist Parameters'!$H$16&gt;=3),'Checklist Parameters'!$H$16,IF(AND('Checklist Parameters'!$H$16&lt;$X853,'Checklist Parameters'!$H$16&lt;3),0,$X853)))</f>
        <v>0</v>
      </c>
      <c r="AD853" s="85" t="str">
        <f>IF(AND(I853&lt;'Checklist Parameters'!$H$22,$I853&lt;&gt;0),"Y","")</f>
        <v/>
      </c>
      <c r="AE853" s="85" t="str">
        <f>IF($AD853="Y",0,IF('Checklist Parameters'!$H$25="","&lt;no limit&gt;",ROUNDDOWN((($I853-'Checklist Parameters'!$H$24)/'Checklist Parameters'!$H$25)+1,0)))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ht="15">
      <c r="A854" s="393"/>
      <c r="B854" s="393"/>
      <c r="C854" s="393"/>
      <c r="D854" s="393"/>
      <c r="E854" s="393"/>
      <c r="F854" s="393"/>
      <c r="G854" s="393"/>
      <c r="H854" s="394"/>
      <c r="I854" s="394"/>
      <c r="J854" s="394"/>
      <c r="K854" s="394"/>
      <c r="L854" s="394"/>
      <c r="M854" s="394"/>
      <c r="N854" s="313">
        <f>IF(IF(I854&lt;'Checklist Parameters'!$H$22,0,($I854-$L854))&lt;0,0,IF(I854&lt;'Checklist Parameters'!$H$22,0,($I854-$L854)))</f>
        <v>0</v>
      </c>
      <c r="O854" s="394"/>
      <c r="P854" s="395"/>
      <c r="Q854" s="316">
        <f t="shared" si="79"/>
        <v>0</v>
      </c>
      <c r="R854" s="87">
        <f t="shared" si="80"/>
        <v>0</v>
      </c>
      <c r="S854" s="87">
        <f>IF('Checklist Parameters'!$H$60&lt;0.2,0.2,'Checklist Parameters'!$H$60)</f>
        <v>0.72</v>
      </c>
      <c r="T854" s="88">
        <f>IF($O854="",IF('Checklist District ID'!$C$43="Y",MAX($R854:$S854)*$I854,SUM($R854:$S854)*$I854),IF(O854&gt;0,Q854*S854))</f>
        <v>0</v>
      </c>
      <c r="U854" s="88">
        <f>IF(Q854&gt;0,((I854-T854)*'Formula Matrix'!$E$39),0)</f>
        <v>0</v>
      </c>
      <c r="V854" s="88">
        <f t="shared" si="81"/>
        <v>0</v>
      </c>
      <c r="W854" s="88">
        <f>IF(V854&gt;0,(V854*'Checklist Parameters'!$H$35),0)</f>
        <v>0</v>
      </c>
      <c r="X854" s="85">
        <f t="shared" si="82"/>
        <v>0</v>
      </c>
      <c r="Y854" s="148">
        <f>IF('Checklist Parameters'!$H$102&lt;&gt;"",(I854/43560)*'Checklist Parameters'!$H$102,"N/A")</f>
        <v>0</v>
      </c>
      <c r="Z854" s="154" t="str">
        <f>IF('Checklist Parameters'!$H$58&lt;&gt;"",((I854*'Checklist Parameters'!$H$58)*'Checklist Parameters'!$H$35)/1000,"N/A")</f>
        <v>N/A</v>
      </c>
      <c r="AA854" s="154">
        <f>IF('Checklist Parameters'!$H$101&lt;&gt;"",IFERROR(I854/'Checklist Parameters'!$H$101,0),"N/A")</f>
        <v>0</v>
      </c>
      <c r="AB854" s="148" t="str">
        <f>IF('Checklist Parameters'!$H$43&lt;&gt;"",(I854*'Checklist Parameters'!$H$43)/1000,"N/A")</f>
        <v>N/A</v>
      </c>
      <c r="AC854" s="85">
        <f>IF('Checklist Parameters'!$H$16="",$X854,IF(AND('Checklist Parameters'!$H$16&lt;$X854,'Checklist Parameters'!$H$16&gt;=3),'Checklist Parameters'!$H$16,IF(AND('Checklist Parameters'!$H$16&lt;$X854,'Checklist Parameters'!$H$16&lt;3),0,$X854)))</f>
        <v>0</v>
      </c>
      <c r="AD854" s="85" t="str">
        <f>IF(AND(I854&lt;'Checklist Parameters'!$H$22,$I854&lt;&gt;0),"Y","")</f>
        <v/>
      </c>
      <c r="AE854" s="85" t="str">
        <f>IF($AD854="Y",0,IF('Checklist Parameters'!$H$25="","&lt;no limit&gt;",ROUNDDOWN((($I854-'Checklist Parameters'!$H$24)/'Checklist Parameters'!$H$25)+1,0)))</f>
        <v>&lt;no limit&gt;</v>
      </c>
      <c r="AF854" s="174">
        <f t="shared" si="83"/>
        <v>0</v>
      </c>
      <c r="AG854" s="85">
        <f t="shared" si="78"/>
        <v>0</v>
      </c>
    </row>
    <row r="855" spans="1:33" ht="15">
      <c r="A855" s="393"/>
      <c r="B855" s="393"/>
      <c r="C855" s="393"/>
      <c r="D855" s="393"/>
      <c r="E855" s="393"/>
      <c r="F855" s="393"/>
      <c r="G855" s="393"/>
      <c r="H855" s="394"/>
      <c r="I855" s="394"/>
      <c r="J855" s="394"/>
      <c r="K855" s="394"/>
      <c r="L855" s="394"/>
      <c r="M855" s="394"/>
      <c r="N855" s="313">
        <f>IF(IF(I855&lt;'Checklist Parameters'!$H$22,0,($I855-$L855))&lt;0,0,IF(I855&lt;'Checklist Parameters'!$H$22,0,($I855-$L855)))</f>
        <v>0</v>
      </c>
      <c r="O855" s="394"/>
      <c r="P855" s="395"/>
      <c r="Q855" s="316">
        <f t="shared" si="79"/>
        <v>0</v>
      </c>
      <c r="R855" s="87">
        <f t="shared" si="80"/>
        <v>0</v>
      </c>
      <c r="S855" s="87">
        <f>IF('Checklist Parameters'!$H$60&lt;0.2,0.2,'Checklist Parameters'!$H$60)</f>
        <v>0.72</v>
      </c>
      <c r="T855" s="88">
        <f>IF($O855="",IF('Checklist District ID'!$C$43="Y",MAX($R855:$S855)*$I855,SUM($R855:$S855)*$I855),IF(O855&gt;0,Q855*S855))</f>
        <v>0</v>
      </c>
      <c r="U855" s="88">
        <f>IF(Q855&gt;0,((I855-T855)*'Formula Matrix'!$E$39),0)</f>
        <v>0</v>
      </c>
      <c r="V855" s="88">
        <f t="shared" si="81"/>
        <v>0</v>
      </c>
      <c r="W855" s="88">
        <f>IF(V855&gt;0,(V855*'Checklist Parameters'!$H$35),0)</f>
        <v>0</v>
      </c>
      <c r="X855" s="85">
        <f t="shared" si="82"/>
        <v>0</v>
      </c>
      <c r="Y855" s="148">
        <f>IF('Checklist Parameters'!$H$102&lt;&gt;"",(I855/43560)*'Checklist Parameters'!$H$102,"N/A")</f>
        <v>0</v>
      </c>
      <c r="Z855" s="154" t="str">
        <f>IF('Checklist Parameters'!$H$58&lt;&gt;"",((I855*'Checklist Parameters'!$H$58)*'Checklist Parameters'!$H$35)/1000,"N/A")</f>
        <v>N/A</v>
      </c>
      <c r="AA855" s="154">
        <f>IF('Checklist Parameters'!$H$101&lt;&gt;"",IFERROR(I855/'Checklist Parameters'!$H$101,0),"N/A")</f>
        <v>0</v>
      </c>
      <c r="AB855" s="148" t="str">
        <f>IF('Checklist Parameters'!$H$43&lt;&gt;"",(I855*'Checklist Parameters'!$H$43)/1000,"N/A")</f>
        <v>N/A</v>
      </c>
      <c r="AC855" s="85">
        <f>IF('Checklist Parameters'!$H$16="",$X855,IF(AND('Checklist Parameters'!$H$16&lt;$X855,'Checklist Parameters'!$H$16&gt;=3),'Checklist Parameters'!$H$16,IF(AND('Checklist Parameters'!$H$16&lt;$X855,'Checklist Parameters'!$H$16&lt;3),0,$X855)))</f>
        <v>0</v>
      </c>
      <c r="AD855" s="85" t="str">
        <f>IF(AND(I855&lt;'Checklist Parameters'!$H$22,$I855&lt;&gt;0),"Y","")</f>
        <v/>
      </c>
      <c r="AE855" s="85" t="str">
        <f>IF($AD855="Y",0,IF('Checklist Parameters'!$H$25="","&lt;no limit&gt;",ROUNDDOWN((($I855-'Checklist Parameters'!$H$24)/'Checklist Parameters'!$H$25)+1,0)))</f>
        <v>&lt;no limit&gt;</v>
      </c>
      <c r="AF855" s="174">
        <f t="shared" si="83"/>
        <v>0</v>
      </c>
      <c r="AG855" s="85">
        <f t="shared" si="78"/>
        <v>0</v>
      </c>
    </row>
    <row r="856" spans="1:33" ht="15">
      <c r="A856" s="393"/>
      <c r="B856" s="393"/>
      <c r="C856" s="393"/>
      <c r="D856" s="393"/>
      <c r="E856" s="393"/>
      <c r="F856" s="393"/>
      <c r="G856" s="393"/>
      <c r="H856" s="394"/>
      <c r="I856" s="394"/>
      <c r="J856" s="394"/>
      <c r="K856" s="394"/>
      <c r="L856" s="394"/>
      <c r="M856" s="394"/>
      <c r="N856" s="313">
        <f>IF(IF(I856&lt;'Checklist Parameters'!$H$22,0,($I856-$L856))&lt;0,0,IF(I856&lt;'Checklist Parameters'!$H$22,0,($I856-$L856)))</f>
        <v>0</v>
      </c>
      <c r="O856" s="394"/>
      <c r="P856" s="395"/>
      <c r="Q856" s="316">
        <f t="shared" si="79"/>
        <v>0</v>
      </c>
      <c r="R856" s="87">
        <f t="shared" si="80"/>
        <v>0</v>
      </c>
      <c r="S856" s="87">
        <f>IF('Checklist Parameters'!$H$60&lt;0.2,0.2,'Checklist Parameters'!$H$60)</f>
        <v>0.72</v>
      </c>
      <c r="T856" s="88">
        <f>IF($O856="",IF('Checklist District ID'!$C$43="Y",MAX($R856:$S856)*$I856,SUM($R856:$S856)*$I856),IF(O856&gt;0,Q856*S856))</f>
        <v>0</v>
      </c>
      <c r="U856" s="88">
        <f>IF(Q856&gt;0,((I856-T856)*'Formula Matrix'!$E$39),0)</f>
        <v>0</v>
      </c>
      <c r="V856" s="88">
        <f t="shared" si="81"/>
        <v>0</v>
      </c>
      <c r="W856" s="88">
        <f>IF(V856&gt;0,(V856*'Checklist Parameters'!$H$35),0)</f>
        <v>0</v>
      </c>
      <c r="X856" s="85">
        <f t="shared" si="82"/>
        <v>0</v>
      </c>
      <c r="Y856" s="148">
        <f>IF('Checklist Parameters'!$H$102&lt;&gt;"",(I856/43560)*'Checklist Parameters'!$H$102,"N/A")</f>
        <v>0</v>
      </c>
      <c r="Z856" s="154" t="str">
        <f>IF('Checklist Parameters'!$H$58&lt;&gt;"",((I856*'Checklist Parameters'!$H$58)*'Checklist Parameters'!$H$35)/1000,"N/A")</f>
        <v>N/A</v>
      </c>
      <c r="AA856" s="154">
        <f>IF('Checklist Parameters'!$H$101&lt;&gt;"",IFERROR(I856/'Checklist Parameters'!$H$101,0),"N/A")</f>
        <v>0</v>
      </c>
      <c r="AB856" s="148" t="str">
        <f>IF('Checklist Parameters'!$H$43&lt;&gt;"",(I856*'Checklist Parameters'!$H$43)/1000,"N/A")</f>
        <v>N/A</v>
      </c>
      <c r="AC856" s="85">
        <f>IF('Checklist Parameters'!$H$16="",$X856,IF(AND('Checklist Parameters'!$H$16&lt;$X856,'Checklist Parameters'!$H$16&gt;=3),'Checklist Parameters'!$H$16,IF(AND('Checklist Parameters'!$H$16&lt;$X856,'Checklist Parameters'!$H$16&lt;3),0,$X856)))</f>
        <v>0</v>
      </c>
      <c r="AD856" s="85" t="str">
        <f>IF(AND(I856&lt;'Checklist Parameters'!$H$22,$I856&lt;&gt;0),"Y","")</f>
        <v/>
      </c>
      <c r="AE856" s="85" t="str">
        <f>IF($AD856="Y",0,IF('Checklist Parameters'!$H$25="","&lt;no limit&gt;",ROUNDDOWN((($I856-'Checklist Parameters'!$H$24)/'Checklist Parameters'!$H$25)+1,0)))</f>
        <v>&lt;no limit&gt;</v>
      </c>
      <c r="AF856" s="174">
        <f t="shared" si="83"/>
        <v>0</v>
      </c>
      <c r="AG856" s="85">
        <f t="shared" si="78"/>
        <v>0</v>
      </c>
    </row>
    <row r="857" spans="1:33" ht="15">
      <c r="A857" s="393"/>
      <c r="B857" s="393"/>
      <c r="C857" s="393"/>
      <c r="D857" s="393"/>
      <c r="E857" s="393"/>
      <c r="F857" s="393"/>
      <c r="G857" s="393"/>
      <c r="H857" s="394"/>
      <c r="I857" s="394"/>
      <c r="J857" s="394"/>
      <c r="K857" s="394"/>
      <c r="L857" s="394"/>
      <c r="M857" s="394"/>
      <c r="N857" s="313">
        <f>IF(IF(I857&lt;'Checklist Parameters'!$H$22,0,($I857-$L857))&lt;0,0,IF(I857&lt;'Checklist Parameters'!$H$22,0,($I857-$L857)))</f>
        <v>0</v>
      </c>
      <c r="O857" s="394"/>
      <c r="P857" s="395"/>
      <c r="Q857" s="316">
        <f t="shared" si="79"/>
        <v>0</v>
      </c>
      <c r="R857" s="87">
        <f t="shared" si="80"/>
        <v>0</v>
      </c>
      <c r="S857" s="87">
        <f>IF('Checklist Parameters'!$H$60&lt;0.2,0.2,'Checklist Parameters'!$H$60)</f>
        <v>0.72</v>
      </c>
      <c r="T857" s="88">
        <f>IF($O857="",IF('Checklist District ID'!$C$43="Y",MAX($R857:$S857)*$I857,SUM($R857:$S857)*$I857),IF(O857&gt;0,Q857*S857))</f>
        <v>0</v>
      </c>
      <c r="U857" s="88">
        <f>IF(Q857&gt;0,((I857-T857)*'Formula Matrix'!$E$39),0)</f>
        <v>0</v>
      </c>
      <c r="V857" s="88">
        <f t="shared" si="81"/>
        <v>0</v>
      </c>
      <c r="W857" s="88">
        <f>IF(V857&gt;0,(V857*'Checklist Parameters'!$H$35),0)</f>
        <v>0</v>
      </c>
      <c r="X857" s="85">
        <f t="shared" si="82"/>
        <v>0</v>
      </c>
      <c r="Y857" s="148">
        <f>IF('Checklist Parameters'!$H$102&lt;&gt;"",(I857/43560)*'Checklist Parameters'!$H$102,"N/A")</f>
        <v>0</v>
      </c>
      <c r="Z857" s="154" t="str">
        <f>IF('Checklist Parameters'!$H$58&lt;&gt;"",((I857*'Checklist Parameters'!$H$58)*'Checklist Parameters'!$H$35)/1000,"N/A")</f>
        <v>N/A</v>
      </c>
      <c r="AA857" s="154">
        <f>IF('Checklist Parameters'!$H$101&lt;&gt;"",IFERROR(I857/'Checklist Parameters'!$H$101,0),"N/A")</f>
        <v>0</v>
      </c>
      <c r="AB857" s="148" t="str">
        <f>IF('Checklist Parameters'!$H$43&lt;&gt;"",(I857*'Checklist Parameters'!$H$43)/1000,"N/A")</f>
        <v>N/A</v>
      </c>
      <c r="AC857" s="85">
        <f>IF('Checklist Parameters'!$H$16="",$X857,IF(AND('Checklist Parameters'!$H$16&lt;$X857,'Checklist Parameters'!$H$16&gt;=3),'Checklist Parameters'!$H$16,IF(AND('Checklist Parameters'!$H$16&lt;$X857,'Checklist Parameters'!$H$16&lt;3),0,$X857)))</f>
        <v>0</v>
      </c>
      <c r="AD857" s="85" t="str">
        <f>IF(AND(I857&lt;'Checklist Parameters'!$H$22,$I857&lt;&gt;0),"Y","")</f>
        <v/>
      </c>
      <c r="AE857" s="85" t="str">
        <f>IF($AD857="Y",0,IF('Checklist Parameters'!$H$25="","&lt;no limit&gt;",ROUNDDOWN((($I857-'Checklist Parameters'!$H$24)/'Checklist Parameters'!$H$25)+1,0)))</f>
        <v>&lt;no limit&gt;</v>
      </c>
      <c r="AF857" s="174">
        <f t="shared" si="83"/>
        <v>0</v>
      </c>
      <c r="AG857" s="85">
        <f t="shared" si="78"/>
        <v>0</v>
      </c>
    </row>
    <row r="858" spans="1:33" ht="15">
      <c r="A858" s="393"/>
      <c r="B858" s="393"/>
      <c r="C858" s="393"/>
      <c r="D858" s="393"/>
      <c r="E858" s="393"/>
      <c r="F858" s="393"/>
      <c r="G858" s="393"/>
      <c r="H858" s="394"/>
      <c r="I858" s="394"/>
      <c r="J858" s="394"/>
      <c r="K858" s="394"/>
      <c r="L858" s="394"/>
      <c r="M858" s="394"/>
      <c r="N858" s="313">
        <f>IF(IF(I858&lt;'Checklist Parameters'!$H$22,0,($I858-$L858))&lt;0,0,IF(I858&lt;'Checklist Parameters'!$H$22,0,($I858-$L858)))</f>
        <v>0</v>
      </c>
      <c r="O858" s="394"/>
      <c r="P858" s="395"/>
      <c r="Q858" s="316">
        <f t="shared" si="79"/>
        <v>0</v>
      </c>
      <c r="R858" s="87">
        <f t="shared" si="80"/>
        <v>0</v>
      </c>
      <c r="S858" s="87">
        <f>IF('Checklist Parameters'!$H$60&lt;0.2,0.2,'Checklist Parameters'!$H$60)</f>
        <v>0.72</v>
      </c>
      <c r="T858" s="88">
        <f>IF($O858="",IF('Checklist District ID'!$C$43="Y",MAX($R858:$S858)*$I858,SUM($R858:$S858)*$I858),IF(O858&gt;0,Q858*S858))</f>
        <v>0</v>
      </c>
      <c r="U858" s="88">
        <f>IF(Q858&gt;0,((I858-T858)*'Formula Matrix'!$E$39),0)</f>
        <v>0</v>
      </c>
      <c r="V858" s="88">
        <f t="shared" si="81"/>
        <v>0</v>
      </c>
      <c r="W858" s="88">
        <f>IF(V858&gt;0,(V858*'Checklist Parameters'!$H$35),0)</f>
        <v>0</v>
      </c>
      <c r="X858" s="85">
        <f t="shared" si="82"/>
        <v>0</v>
      </c>
      <c r="Y858" s="148">
        <f>IF('Checklist Parameters'!$H$102&lt;&gt;"",(I858/43560)*'Checklist Parameters'!$H$102,"N/A")</f>
        <v>0</v>
      </c>
      <c r="Z858" s="154" t="str">
        <f>IF('Checklist Parameters'!$H$58&lt;&gt;"",((I858*'Checklist Parameters'!$H$58)*'Checklist Parameters'!$H$35)/1000,"N/A")</f>
        <v>N/A</v>
      </c>
      <c r="AA858" s="154">
        <f>IF('Checklist Parameters'!$H$101&lt;&gt;"",IFERROR(I858/'Checklist Parameters'!$H$101,0),"N/A")</f>
        <v>0</v>
      </c>
      <c r="AB858" s="148" t="str">
        <f>IF('Checklist Parameters'!$H$43&lt;&gt;"",(I858*'Checklist Parameters'!$H$43)/1000,"N/A")</f>
        <v>N/A</v>
      </c>
      <c r="AC858" s="85">
        <f>IF('Checklist Parameters'!$H$16="",$X858,IF(AND('Checklist Parameters'!$H$16&lt;$X858,'Checklist Parameters'!$H$16&gt;=3),'Checklist Parameters'!$H$16,IF(AND('Checklist Parameters'!$H$16&lt;$X858,'Checklist Parameters'!$H$16&lt;3),0,$X858)))</f>
        <v>0</v>
      </c>
      <c r="AD858" s="85" t="str">
        <f>IF(AND(I858&lt;'Checklist Parameters'!$H$22,$I858&lt;&gt;0),"Y","")</f>
        <v/>
      </c>
      <c r="AE858" s="85" t="str">
        <f>IF($AD858="Y",0,IF('Checklist Parameters'!$H$25="","&lt;no limit&gt;",ROUNDDOWN((($I858-'Checklist Parameters'!$H$24)/'Checklist Parameters'!$H$25)+1,0)))</f>
        <v>&lt;no limit&gt;</v>
      </c>
      <c r="AF858" s="174">
        <f t="shared" si="83"/>
        <v>0</v>
      </c>
      <c r="AG858" s="85">
        <f t="shared" si="78"/>
        <v>0</v>
      </c>
    </row>
    <row r="859" spans="1:33" ht="15">
      <c r="A859" s="393"/>
      <c r="B859" s="393"/>
      <c r="C859" s="393"/>
      <c r="D859" s="393"/>
      <c r="E859" s="393"/>
      <c r="F859" s="393"/>
      <c r="G859" s="393"/>
      <c r="H859" s="394"/>
      <c r="I859" s="394"/>
      <c r="J859" s="394"/>
      <c r="K859" s="394"/>
      <c r="L859" s="394"/>
      <c r="M859" s="394"/>
      <c r="N859" s="313">
        <f>IF(IF(I859&lt;'Checklist Parameters'!$H$22,0,($I859-$L859))&lt;0,0,IF(I859&lt;'Checklist Parameters'!$H$22,0,($I859-$L859)))</f>
        <v>0</v>
      </c>
      <c r="O859" s="394"/>
      <c r="P859" s="395"/>
      <c r="Q859" s="316">
        <f t="shared" si="79"/>
        <v>0</v>
      </c>
      <c r="R859" s="87">
        <f t="shared" si="80"/>
        <v>0</v>
      </c>
      <c r="S859" s="87">
        <f>IF('Checklist Parameters'!$H$60&lt;0.2,0.2,'Checklist Parameters'!$H$60)</f>
        <v>0.72</v>
      </c>
      <c r="T859" s="88">
        <f>IF($O859="",IF('Checklist District ID'!$C$43="Y",MAX($R859:$S859)*$I859,SUM($R859:$S859)*$I859),IF(O859&gt;0,Q859*S859))</f>
        <v>0</v>
      </c>
      <c r="U859" s="88">
        <f>IF(Q859&gt;0,((I859-T859)*'Formula Matrix'!$E$39),0)</f>
        <v>0</v>
      </c>
      <c r="V859" s="88">
        <f t="shared" si="81"/>
        <v>0</v>
      </c>
      <c r="W859" s="88">
        <f>IF(V859&gt;0,(V859*'Checklist Parameters'!$H$35),0)</f>
        <v>0</v>
      </c>
      <c r="X859" s="85">
        <f t="shared" si="82"/>
        <v>0</v>
      </c>
      <c r="Y859" s="148">
        <f>IF('Checklist Parameters'!$H$102&lt;&gt;"",(I859/43560)*'Checklist Parameters'!$H$102,"N/A")</f>
        <v>0</v>
      </c>
      <c r="Z859" s="154" t="str">
        <f>IF('Checklist Parameters'!$H$58&lt;&gt;"",((I859*'Checklist Parameters'!$H$58)*'Checklist Parameters'!$H$35)/1000,"N/A")</f>
        <v>N/A</v>
      </c>
      <c r="AA859" s="154">
        <f>IF('Checklist Parameters'!$H$101&lt;&gt;"",IFERROR(I859/'Checklist Parameters'!$H$101,0),"N/A")</f>
        <v>0</v>
      </c>
      <c r="AB859" s="148" t="str">
        <f>IF('Checklist Parameters'!$H$43&lt;&gt;"",(I859*'Checklist Parameters'!$H$43)/1000,"N/A")</f>
        <v>N/A</v>
      </c>
      <c r="AC859" s="85">
        <f>IF('Checklist Parameters'!$H$16="",$X859,IF(AND('Checklist Parameters'!$H$16&lt;$X859,'Checklist Parameters'!$H$16&gt;=3),'Checklist Parameters'!$H$16,IF(AND('Checklist Parameters'!$H$16&lt;$X859,'Checklist Parameters'!$H$16&lt;3),0,$X859)))</f>
        <v>0</v>
      </c>
      <c r="AD859" s="85" t="str">
        <f>IF(AND(I859&lt;'Checklist Parameters'!$H$22,$I859&lt;&gt;0),"Y","")</f>
        <v/>
      </c>
      <c r="AE859" s="85" t="str">
        <f>IF($AD859="Y",0,IF('Checklist Parameters'!$H$25="","&lt;no limit&gt;",ROUNDDOWN((($I859-'Checklist Parameters'!$H$24)/'Checklist Parameters'!$H$25)+1,0)))</f>
        <v>&lt;no limit&gt;</v>
      </c>
      <c r="AF859" s="174">
        <f t="shared" si="83"/>
        <v>0</v>
      </c>
      <c r="AG859" s="85">
        <f t="shared" si="78"/>
        <v>0</v>
      </c>
    </row>
    <row r="860" spans="1:33" ht="15">
      <c r="A860" s="393"/>
      <c r="B860" s="393"/>
      <c r="C860" s="393"/>
      <c r="D860" s="393"/>
      <c r="E860" s="393"/>
      <c r="F860" s="393"/>
      <c r="G860" s="393"/>
      <c r="H860" s="394"/>
      <c r="I860" s="394"/>
      <c r="J860" s="394"/>
      <c r="K860" s="394"/>
      <c r="L860" s="394"/>
      <c r="M860" s="394"/>
      <c r="N860" s="313">
        <f>IF(IF(I860&lt;'Checklist Parameters'!$H$22,0,($I860-$L860))&lt;0,0,IF(I860&lt;'Checklist Parameters'!$H$22,0,($I860-$L860)))</f>
        <v>0</v>
      </c>
      <c r="O860" s="394"/>
      <c r="P860" s="395"/>
      <c r="Q860" s="316">
        <f t="shared" si="79"/>
        <v>0</v>
      </c>
      <c r="R860" s="87">
        <f t="shared" si="80"/>
        <v>0</v>
      </c>
      <c r="S860" s="87">
        <f>IF('Checklist Parameters'!$H$60&lt;0.2,0.2,'Checklist Parameters'!$H$60)</f>
        <v>0.72</v>
      </c>
      <c r="T860" s="88">
        <f>IF($O860="",IF('Checklist District ID'!$C$43="Y",MAX($R860:$S860)*$I860,SUM($R860:$S860)*$I860),IF(O860&gt;0,Q860*S860))</f>
        <v>0</v>
      </c>
      <c r="U860" s="88">
        <f>IF(Q860&gt;0,((I860-T860)*'Formula Matrix'!$E$39),0)</f>
        <v>0</v>
      </c>
      <c r="V860" s="88">
        <f t="shared" si="81"/>
        <v>0</v>
      </c>
      <c r="W860" s="88">
        <f>IF(V860&gt;0,(V860*'Checklist Parameters'!$H$35),0)</f>
        <v>0</v>
      </c>
      <c r="X860" s="85">
        <f t="shared" si="82"/>
        <v>0</v>
      </c>
      <c r="Y860" s="148">
        <f>IF('Checklist Parameters'!$H$102&lt;&gt;"",(I860/43560)*'Checklist Parameters'!$H$102,"N/A")</f>
        <v>0</v>
      </c>
      <c r="Z860" s="154" t="str">
        <f>IF('Checklist Parameters'!$H$58&lt;&gt;"",((I860*'Checklist Parameters'!$H$58)*'Checklist Parameters'!$H$35)/1000,"N/A")</f>
        <v>N/A</v>
      </c>
      <c r="AA860" s="154">
        <f>IF('Checklist Parameters'!$H$101&lt;&gt;"",IFERROR(I860/'Checklist Parameters'!$H$101,0),"N/A")</f>
        <v>0</v>
      </c>
      <c r="AB860" s="148" t="str">
        <f>IF('Checklist Parameters'!$H$43&lt;&gt;"",(I860*'Checklist Parameters'!$H$43)/1000,"N/A")</f>
        <v>N/A</v>
      </c>
      <c r="AC860" s="85">
        <f>IF('Checklist Parameters'!$H$16="",$X860,IF(AND('Checklist Parameters'!$H$16&lt;$X860,'Checklist Parameters'!$H$16&gt;=3),'Checklist Parameters'!$H$16,IF(AND('Checklist Parameters'!$H$16&lt;$X860,'Checklist Parameters'!$H$16&lt;3),0,$X860)))</f>
        <v>0</v>
      </c>
      <c r="AD860" s="85" t="str">
        <f>IF(AND(I860&lt;'Checklist Parameters'!$H$22,$I860&lt;&gt;0),"Y","")</f>
        <v/>
      </c>
      <c r="AE860" s="85" t="str">
        <f>IF($AD860="Y",0,IF('Checklist Parameters'!$H$25="","&lt;no limit&gt;",ROUNDDOWN((($I860-'Checklist Parameters'!$H$24)/'Checklist Parameters'!$H$25)+1,0)))</f>
        <v>&lt;no limit&gt;</v>
      </c>
      <c r="AF860" s="174">
        <f t="shared" si="83"/>
        <v>0</v>
      </c>
      <c r="AG860" s="85">
        <f t="shared" si="78"/>
        <v>0</v>
      </c>
    </row>
    <row r="861" spans="1:33" ht="15">
      <c r="A861" s="393"/>
      <c r="B861" s="393"/>
      <c r="C861" s="393"/>
      <c r="D861" s="393"/>
      <c r="E861" s="393"/>
      <c r="F861" s="393"/>
      <c r="G861" s="393"/>
      <c r="H861" s="394"/>
      <c r="I861" s="394"/>
      <c r="J861" s="394"/>
      <c r="K861" s="394"/>
      <c r="L861" s="394"/>
      <c r="M861" s="394"/>
      <c r="N861" s="313">
        <f>IF(IF(I861&lt;'Checklist Parameters'!$H$22,0,($I861-$L861))&lt;0,0,IF(I861&lt;'Checklist Parameters'!$H$22,0,($I861-$L861)))</f>
        <v>0</v>
      </c>
      <c r="O861" s="394"/>
      <c r="P861" s="395"/>
      <c r="Q861" s="316">
        <f t="shared" si="79"/>
        <v>0</v>
      </c>
      <c r="R861" s="87">
        <f t="shared" si="80"/>
        <v>0</v>
      </c>
      <c r="S861" s="87">
        <f>IF('Checklist Parameters'!$H$60&lt;0.2,0.2,'Checklist Parameters'!$H$60)</f>
        <v>0.72</v>
      </c>
      <c r="T861" s="88">
        <f>IF($O861="",IF('Checklist District ID'!$C$43="Y",MAX($R861:$S861)*$I861,SUM($R861:$S861)*$I861),IF(O861&gt;0,Q861*S861))</f>
        <v>0</v>
      </c>
      <c r="U861" s="88">
        <f>IF(Q861&gt;0,((I861-T861)*'Formula Matrix'!$E$39),0)</f>
        <v>0</v>
      </c>
      <c r="V861" s="88">
        <f t="shared" si="81"/>
        <v>0</v>
      </c>
      <c r="W861" s="88">
        <f>IF(V861&gt;0,(V861*'Checklist Parameters'!$H$35),0)</f>
        <v>0</v>
      </c>
      <c r="X861" s="85">
        <f t="shared" si="82"/>
        <v>0</v>
      </c>
      <c r="Y861" s="148">
        <f>IF('Checklist Parameters'!$H$102&lt;&gt;"",(I861/43560)*'Checklist Parameters'!$H$102,"N/A")</f>
        <v>0</v>
      </c>
      <c r="Z861" s="154" t="str">
        <f>IF('Checklist Parameters'!$H$58&lt;&gt;"",((I861*'Checklist Parameters'!$H$58)*'Checklist Parameters'!$H$35)/1000,"N/A")</f>
        <v>N/A</v>
      </c>
      <c r="AA861" s="154">
        <f>IF('Checklist Parameters'!$H$101&lt;&gt;"",IFERROR(I861/'Checklist Parameters'!$H$101,0),"N/A")</f>
        <v>0</v>
      </c>
      <c r="AB861" s="148" t="str">
        <f>IF('Checklist Parameters'!$H$43&lt;&gt;"",(I861*'Checklist Parameters'!$H$43)/1000,"N/A")</f>
        <v>N/A</v>
      </c>
      <c r="AC861" s="85">
        <f>IF('Checklist Parameters'!$H$16="",$X861,IF(AND('Checklist Parameters'!$H$16&lt;$X861,'Checklist Parameters'!$H$16&gt;=3),'Checklist Parameters'!$H$16,IF(AND('Checklist Parameters'!$H$16&lt;$X861,'Checklist Parameters'!$H$16&lt;3),0,$X861)))</f>
        <v>0</v>
      </c>
      <c r="AD861" s="85" t="str">
        <f>IF(AND(I861&lt;'Checklist Parameters'!$H$22,$I861&lt;&gt;0),"Y","")</f>
        <v/>
      </c>
      <c r="AE861" s="85" t="str">
        <f>IF($AD861="Y",0,IF('Checklist Parameters'!$H$25="","&lt;no limit&gt;",ROUNDDOWN((($I861-'Checklist Parameters'!$H$24)/'Checklist Parameters'!$H$25)+1,0)))</f>
        <v>&lt;no limit&gt;</v>
      </c>
      <c r="AF861" s="174">
        <f t="shared" si="83"/>
        <v>0</v>
      </c>
      <c r="AG861" s="85">
        <f t="shared" si="78"/>
        <v>0</v>
      </c>
    </row>
    <row r="862" spans="1:33" ht="15">
      <c r="A862" s="393"/>
      <c r="B862" s="393"/>
      <c r="C862" s="393"/>
      <c r="D862" s="393"/>
      <c r="E862" s="393"/>
      <c r="F862" s="393"/>
      <c r="G862" s="393"/>
      <c r="H862" s="394"/>
      <c r="I862" s="394"/>
      <c r="J862" s="394"/>
      <c r="K862" s="394"/>
      <c r="L862" s="394"/>
      <c r="M862" s="394"/>
      <c r="N862" s="313">
        <f>IF(IF(I862&lt;'Checklist Parameters'!$H$22,0,($I862-$L862))&lt;0,0,IF(I862&lt;'Checklist Parameters'!$H$22,0,($I862-$L862)))</f>
        <v>0</v>
      </c>
      <c r="O862" s="394"/>
      <c r="P862" s="395"/>
      <c r="Q862" s="316">
        <f t="shared" si="79"/>
        <v>0</v>
      </c>
      <c r="R862" s="87">
        <f t="shared" si="80"/>
        <v>0</v>
      </c>
      <c r="S862" s="87">
        <f>IF('Checklist Parameters'!$H$60&lt;0.2,0.2,'Checklist Parameters'!$H$60)</f>
        <v>0.72</v>
      </c>
      <c r="T862" s="88">
        <f>IF($O862="",IF('Checklist District ID'!$C$43="Y",MAX($R862:$S862)*$I862,SUM($R862:$S862)*$I862),IF(O862&gt;0,Q862*S862))</f>
        <v>0</v>
      </c>
      <c r="U862" s="88">
        <f>IF(Q862&gt;0,((I862-T862)*'Formula Matrix'!$E$39),0)</f>
        <v>0</v>
      </c>
      <c r="V862" s="88">
        <f t="shared" si="81"/>
        <v>0</v>
      </c>
      <c r="W862" s="88">
        <f>IF(V862&gt;0,(V862*'Checklist Parameters'!$H$35),0)</f>
        <v>0</v>
      </c>
      <c r="X862" s="85">
        <f t="shared" si="82"/>
        <v>0</v>
      </c>
      <c r="Y862" s="148">
        <f>IF('Checklist Parameters'!$H$102&lt;&gt;"",(I862/43560)*'Checklist Parameters'!$H$102,"N/A")</f>
        <v>0</v>
      </c>
      <c r="Z862" s="154" t="str">
        <f>IF('Checklist Parameters'!$H$58&lt;&gt;"",((I862*'Checklist Parameters'!$H$58)*'Checklist Parameters'!$H$35)/1000,"N/A")</f>
        <v>N/A</v>
      </c>
      <c r="AA862" s="154">
        <f>IF('Checklist Parameters'!$H$101&lt;&gt;"",IFERROR(I862/'Checklist Parameters'!$H$101,0),"N/A")</f>
        <v>0</v>
      </c>
      <c r="AB862" s="148" t="str">
        <f>IF('Checklist Parameters'!$H$43&lt;&gt;"",(I862*'Checklist Parameters'!$H$43)/1000,"N/A")</f>
        <v>N/A</v>
      </c>
      <c r="AC862" s="85">
        <f>IF('Checklist Parameters'!$H$16="",$X862,IF(AND('Checklist Parameters'!$H$16&lt;$X862,'Checklist Parameters'!$H$16&gt;=3),'Checklist Parameters'!$H$16,IF(AND('Checklist Parameters'!$H$16&lt;$X862,'Checklist Parameters'!$H$16&lt;3),0,$X862)))</f>
        <v>0</v>
      </c>
      <c r="AD862" s="85" t="str">
        <f>IF(AND(I862&lt;'Checklist Parameters'!$H$22,$I862&lt;&gt;0),"Y","")</f>
        <v/>
      </c>
      <c r="AE862" s="85" t="str">
        <f>IF($AD862="Y",0,IF('Checklist Parameters'!$H$25="","&lt;no limit&gt;",ROUNDDOWN((($I862-'Checklist Parameters'!$H$24)/'Checklist Parameters'!$H$25)+1,0)))</f>
        <v>&lt;no limit&gt;</v>
      </c>
      <c r="AF862" s="174">
        <f t="shared" si="83"/>
        <v>0</v>
      </c>
      <c r="AG862" s="85">
        <f t="shared" si="78"/>
        <v>0</v>
      </c>
    </row>
    <row r="863" spans="1:33" ht="15">
      <c r="A863" s="393"/>
      <c r="B863" s="393"/>
      <c r="C863" s="393"/>
      <c r="D863" s="393"/>
      <c r="E863" s="393"/>
      <c r="F863" s="393"/>
      <c r="G863" s="393"/>
      <c r="H863" s="394"/>
      <c r="I863" s="394"/>
      <c r="J863" s="394"/>
      <c r="K863" s="394"/>
      <c r="L863" s="394"/>
      <c r="M863" s="394"/>
      <c r="N863" s="313">
        <f>IF(IF(I863&lt;'Checklist Parameters'!$H$22,0,($I863-$L863))&lt;0,0,IF(I863&lt;'Checklist Parameters'!$H$22,0,($I863-$L863)))</f>
        <v>0</v>
      </c>
      <c r="O863" s="394"/>
      <c r="P863" s="395"/>
      <c r="Q863" s="316">
        <f t="shared" si="79"/>
        <v>0</v>
      </c>
      <c r="R863" s="87">
        <f t="shared" si="80"/>
        <v>0</v>
      </c>
      <c r="S863" s="87">
        <f>IF('Checklist Parameters'!$H$60&lt;0.2,0.2,'Checklist Parameters'!$H$60)</f>
        <v>0.72</v>
      </c>
      <c r="T863" s="88">
        <f>IF($O863="",IF('Checklist District ID'!$C$43="Y",MAX($R863:$S863)*$I863,SUM($R863:$S863)*$I863),IF(O863&gt;0,Q863*S863))</f>
        <v>0</v>
      </c>
      <c r="U863" s="88">
        <f>IF(Q863&gt;0,((I863-T863)*'Formula Matrix'!$E$39),0)</f>
        <v>0</v>
      </c>
      <c r="V863" s="88">
        <f t="shared" si="81"/>
        <v>0</v>
      </c>
      <c r="W863" s="88">
        <f>IF(V863&gt;0,(V863*'Checklist Parameters'!$H$35),0)</f>
        <v>0</v>
      </c>
      <c r="X863" s="85">
        <f t="shared" si="82"/>
        <v>0</v>
      </c>
      <c r="Y863" s="148">
        <f>IF('Checklist Parameters'!$H$102&lt;&gt;"",(I863/43560)*'Checklist Parameters'!$H$102,"N/A")</f>
        <v>0</v>
      </c>
      <c r="Z863" s="154" t="str">
        <f>IF('Checklist Parameters'!$H$58&lt;&gt;"",((I863*'Checklist Parameters'!$H$58)*'Checklist Parameters'!$H$35)/1000,"N/A")</f>
        <v>N/A</v>
      </c>
      <c r="AA863" s="154">
        <f>IF('Checklist Parameters'!$H$101&lt;&gt;"",IFERROR(I863/'Checklist Parameters'!$H$101,0),"N/A")</f>
        <v>0</v>
      </c>
      <c r="AB863" s="148" t="str">
        <f>IF('Checklist Parameters'!$H$43&lt;&gt;"",(I863*'Checklist Parameters'!$H$43)/1000,"N/A")</f>
        <v>N/A</v>
      </c>
      <c r="AC863" s="85">
        <f>IF('Checklist Parameters'!$H$16="",$X863,IF(AND('Checklist Parameters'!$H$16&lt;$X863,'Checklist Parameters'!$H$16&gt;=3),'Checklist Parameters'!$H$16,IF(AND('Checklist Parameters'!$H$16&lt;$X863,'Checklist Parameters'!$H$16&lt;3),0,$X863)))</f>
        <v>0</v>
      </c>
      <c r="AD863" s="85" t="str">
        <f>IF(AND(I863&lt;'Checklist Parameters'!$H$22,$I863&lt;&gt;0),"Y","")</f>
        <v/>
      </c>
      <c r="AE863" s="85" t="str">
        <f>IF($AD863="Y",0,IF('Checklist Parameters'!$H$25="","&lt;no limit&gt;",ROUNDDOWN((($I863-'Checklist Parameters'!$H$24)/'Checklist Parameters'!$H$25)+1,0)))</f>
        <v>&lt;no limit&gt;</v>
      </c>
      <c r="AF863" s="174">
        <f t="shared" si="83"/>
        <v>0</v>
      </c>
      <c r="AG863" s="85">
        <f t="shared" si="78"/>
        <v>0</v>
      </c>
    </row>
    <row r="864" spans="1:33" ht="15">
      <c r="A864" s="393"/>
      <c r="B864" s="393"/>
      <c r="C864" s="393"/>
      <c r="D864" s="393"/>
      <c r="E864" s="393"/>
      <c r="F864" s="393"/>
      <c r="G864" s="393"/>
      <c r="H864" s="394"/>
      <c r="I864" s="394"/>
      <c r="J864" s="394"/>
      <c r="K864" s="394"/>
      <c r="L864" s="394"/>
      <c r="M864" s="394"/>
      <c r="N864" s="313">
        <f>IF(IF(I864&lt;'Checklist Parameters'!$H$22,0,($I864-$L864))&lt;0,0,IF(I864&lt;'Checklist Parameters'!$H$22,0,($I864-$L864)))</f>
        <v>0</v>
      </c>
      <c r="O864" s="394"/>
      <c r="P864" s="395"/>
      <c r="Q864" s="316">
        <f t="shared" si="79"/>
        <v>0</v>
      </c>
      <c r="R864" s="87">
        <f t="shared" si="80"/>
        <v>0</v>
      </c>
      <c r="S864" s="87">
        <f>IF('Checklist Parameters'!$H$60&lt;0.2,0.2,'Checklist Parameters'!$H$60)</f>
        <v>0.72</v>
      </c>
      <c r="T864" s="88">
        <f>IF($O864="",IF('Checklist District ID'!$C$43="Y",MAX($R864:$S864)*$I864,SUM($R864:$S864)*$I864),IF(O864&gt;0,Q864*S864))</f>
        <v>0</v>
      </c>
      <c r="U864" s="88">
        <f>IF(Q864&gt;0,((I864-T864)*'Formula Matrix'!$E$39),0)</f>
        <v>0</v>
      </c>
      <c r="V864" s="88">
        <f t="shared" si="81"/>
        <v>0</v>
      </c>
      <c r="W864" s="88">
        <f>IF(V864&gt;0,(V864*'Checklist Parameters'!$H$35),0)</f>
        <v>0</v>
      </c>
      <c r="X864" s="85">
        <f t="shared" si="82"/>
        <v>0</v>
      </c>
      <c r="Y864" s="148">
        <f>IF('Checklist Parameters'!$H$102&lt;&gt;"",(I864/43560)*'Checklist Parameters'!$H$102,"N/A")</f>
        <v>0</v>
      </c>
      <c r="Z864" s="154" t="str">
        <f>IF('Checklist Parameters'!$H$58&lt;&gt;"",((I864*'Checklist Parameters'!$H$58)*'Checklist Parameters'!$H$35)/1000,"N/A")</f>
        <v>N/A</v>
      </c>
      <c r="AA864" s="154">
        <f>IF('Checklist Parameters'!$H$101&lt;&gt;"",IFERROR(I864/'Checklist Parameters'!$H$101,0),"N/A")</f>
        <v>0</v>
      </c>
      <c r="AB864" s="148" t="str">
        <f>IF('Checklist Parameters'!$H$43&lt;&gt;"",(I864*'Checklist Parameters'!$H$43)/1000,"N/A")</f>
        <v>N/A</v>
      </c>
      <c r="AC864" s="85">
        <f>IF('Checklist Parameters'!$H$16="",$X864,IF(AND('Checklist Parameters'!$H$16&lt;$X864,'Checklist Parameters'!$H$16&gt;=3),'Checklist Parameters'!$H$16,IF(AND('Checklist Parameters'!$H$16&lt;$X864,'Checklist Parameters'!$H$16&lt;3),0,$X864)))</f>
        <v>0</v>
      </c>
      <c r="AD864" s="85" t="str">
        <f>IF(AND(I864&lt;'Checklist Parameters'!$H$22,$I864&lt;&gt;0),"Y","")</f>
        <v/>
      </c>
      <c r="AE864" s="85" t="str">
        <f>IF($AD864="Y",0,IF('Checklist Parameters'!$H$25="","&lt;no limit&gt;",ROUNDDOWN((($I864-'Checklist Parameters'!$H$24)/'Checklist Parameters'!$H$25)+1,0)))</f>
        <v>&lt;no limit&gt;</v>
      </c>
      <c r="AF864" s="174">
        <f t="shared" si="83"/>
        <v>0</v>
      </c>
      <c r="AG864" s="85">
        <f t="shared" si="78"/>
        <v>0</v>
      </c>
    </row>
    <row r="865" spans="1:33" ht="15">
      <c r="A865" s="393"/>
      <c r="B865" s="393"/>
      <c r="C865" s="393"/>
      <c r="D865" s="393"/>
      <c r="E865" s="393"/>
      <c r="F865" s="393"/>
      <c r="G865" s="393"/>
      <c r="H865" s="394"/>
      <c r="I865" s="394"/>
      <c r="J865" s="394"/>
      <c r="K865" s="394"/>
      <c r="L865" s="394"/>
      <c r="M865" s="394"/>
      <c r="N865" s="313">
        <f>IF(IF(I865&lt;'Checklist Parameters'!$H$22,0,($I865-$L865))&lt;0,0,IF(I865&lt;'Checklist Parameters'!$H$22,0,($I865-$L865)))</f>
        <v>0</v>
      </c>
      <c r="O865" s="394"/>
      <c r="P865" s="395"/>
      <c r="Q865" s="316">
        <f t="shared" si="79"/>
        <v>0</v>
      </c>
      <c r="R865" s="87">
        <f t="shared" si="80"/>
        <v>0</v>
      </c>
      <c r="S865" s="87">
        <f>IF('Checklist Parameters'!$H$60&lt;0.2,0.2,'Checklist Parameters'!$H$60)</f>
        <v>0.72</v>
      </c>
      <c r="T865" s="88">
        <f>IF($O865="",IF('Checklist District ID'!$C$43="Y",MAX($R865:$S865)*$I865,SUM($R865:$S865)*$I865),IF(O865&gt;0,Q865*S865))</f>
        <v>0</v>
      </c>
      <c r="U865" s="88">
        <f>IF(Q865&gt;0,((I865-T865)*'Formula Matrix'!$E$39),0)</f>
        <v>0</v>
      </c>
      <c r="V865" s="88">
        <f t="shared" si="81"/>
        <v>0</v>
      </c>
      <c r="W865" s="88">
        <f>IF(V865&gt;0,(V865*'Checklist Parameters'!$H$35),0)</f>
        <v>0</v>
      </c>
      <c r="X865" s="85">
        <f t="shared" si="82"/>
        <v>0</v>
      </c>
      <c r="Y865" s="148">
        <f>IF('Checklist Parameters'!$H$102&lt;&gt;"",(I865/43560)*'Checklist Parameters'!$H$102,"N/A")</f>
        <v>0</v>
      </c>
      <c r="Z865" s="154" t="str">
        <f>IF('Checklist Parameters'!$H$58&lt;&gt;"",((I865*'Checklist Parameters'!$H$58)*'Checklist Parameters'!$H$35)/1000,"N/A")</f>
        <v>N/A</v>
      </c>
      <c r="AA865" s="154">
        <f>IF('Checklist Parameters'!$H$101&lt;&gt;"",IFERROR(I865/'Checklist Parameters'!$H$101,0),"N/A")</f>
        <v>0</v>
      </c>
      <c r="AB865" s="148" t="str">
        <f>IF('Checklist Parameters'!$H$43&lt;&gt;"",(I865*'Checklist Parameters'!$H$43)/1000,"N/A")</f>
        <v>N/A</v>
      </c>
      <c r="AC865" s="85">
        <f>IF('Checklist Parameters'!$H$16="",$X865,IF(AND('Checklist Parameters'!$H$16&lt;$X865,'Checklist Parameters'!$H$16&gt;=3),'Checklist Parameters'!$H$16,IF(AND('Checklist Parameters'!$H$16&lt;$X865,'Checklist Parameters'!$H$16&lt;3),0,$X865)))</f>
        <v>0</v>
      </c>
      <c r="AD865" s="85" t="str">
        <f>IF(AND(I865&lt;'Checklist Parameters'!$H$22,$I865&lt;&gt;0),"Y","")</f>
        <v/>
      </c>
      <c r="AE865" s="85" t="str">
        <f>IF($AD865="Y",0,IF('Checklist Parameters'!$H$25="","&lt;no limit&gt;",ROUNDDOWN((($I865-'Checklist Parameters'!$H$24)/'Checklist Parameters'!$H$25)+1,0)))</f>
        <v>&lt;no limit&gt;</v>
      </c>
      <c r="AF865" s="174">
        <f t="shared" si="83"/>
        <v>0</v>
      </c>
      <c r="AG865" s="85">
        <f t="shared" si="78"/>
        <v>0</v>
      </c>
    </row>
    <row r="866" spans="1:33" ht="15">
      <c r="A866" s="393"/>
      <c r="B866" s="393"/>
      <c r="C866" s="393"/>
      <c r="D866" s="393"/>
      <c r="E866" s="393"/>
      <c r="F866" s="393"/>
      <c r="G866" s="393"/>
      <c r="H866" s="394"/>
      <c r="I866" s="394"/>
      <c r="J866" s="394"/>
      <c r="K866" s="394"/>
      <c r="L866" s="394"/>
      <c r="M866" s="394"/>
      <c r="N866" s="313">
        <f>IF(IF(I866&lt;'Checklist Parameters'!$H$22,0,($I866-$L866))&lt;0,0,IF(I866&lt;'Checklist Parameters'!$H$22,0,($I866-$L866)))</f>
        <v>0</v>
      </c>
      <c r="O866" s="394"/>
      <c r="P866" s="395"/>
      <c r="Q866" s="316">
        <f t="shared" si="79"/>
        <v>0</v>
      </c>
      <c r="R866" s="87">
        <f t="shared" si="80"/>
        <v>0</v>
      </c>
      <c r="S866" s="87">
        <f>IF('Checklist Parameters'!$H$60&lt;0.2,0.2,'Checklist Parameters'!$H$60)</f>
        <v>0.72</v>
      </c>
      <c r="T866" s="88">
        <f>IF($O866="",IF('Checklist District ID'!$C$43="Y",MAX($R866:$S866)*$I866,SUM($R866:$S866)*$I866),IF(O866&gt;0,Q866*S866))</f>
        <v>0</v>
      </c>
      <c r="U866" s="88">
        <f>IF(Q866&gt;0,((I866-T866)*'Formula Matrix'!$E$39),0)</f>
        <v>0</v>
      </c>
      <c r="V866" s="88">
        <f t="shared" si="81"/>
        <v>0</v>
      </c>
      <c r="W866" s="88">
        <f>IF(V866&gt;0,(V866*'Checklist Parameters'!$H$35),0)</f>
        <v>0</v>
      </c>
      <c r="X866" s="85">
        <f t="shared" si="82"/>
        <v>0</v>
      </c>
      <c r="Y866" s="148">
        <f>IF('Checklist Parameters'!$H$102&lt;&gt;"",(I866/43560)*'Checklist Parameters'!$H$102,"N/A")</f>
        <v>0</v>
      </c>
      <c r="Z866" s="154" t="str">
        <f>IF('Checklist Parameters'!$H$58&lt;&gt;"",((I866*'Checklist Parameters'!$H$58)*'Checklist Parameters'!$H$35)/1000,"N/A")</f>
        <v>N/A</v>
      </c>
      <c r="AA866" s="154">
        <f>IF('Checklist Parameters'!$H$101&lt;&gt;"",IFERROR(I866/'Checklist Parameters'!$H$101,0),"N/A")</f>
        <v>0</v>
      </c>
      <c r="AB866" s="148" t="str">
        <f>IF('Checklist Parameters'!$H$43&lt;&gt;"",(I866*'Checklist Parameters'!$H$43)/1000,"N/A")</f>
        <v>N/A</v>
      </c>
      <c r="AC866" s="85">
        <f>IF('Checklist Parameters'!$H$16="",$X866,IF(AND('Checklist Parameters'!$H$16&lt;$X866,'Checklist Parameters'!$H$16&gt;=3),'Checklist Parameters'!$H$16,IF(AND('Checklist Parameters'!$H$16&lt;$X866,'Checklist Parameters'!$H$16&lt;3),0,$X866)))</f>
        <v>0</v>
      </c>
      <c r="AD866" s="85" t="str">
        <f>IF(AND(I866&lt;'Checklist Parameters'!$H$22,$I866&lt;&gt;0),"Y","")</f>
        <v/>
      </c>
      <c r="AE866" s="85" t="str">
        <f>IF($AD866="Y",0,IF('Checklist Parameters'!$H$25="","&lt;no limit&gt;",ROUNDDOWN((($I866-'Checklist Parameters'!$H$24)/'Checklist Parameters'!$H$25)+1,0)))</f>
        <v>&lt;no limit&gt;</v>
      </c>
      <c r="AF866" s="174">
        <f t="shared" si="83"/>
        <v>0</v>
      </c>
      <c r="AG866" s="85">
        <f t="shared" si="78"/>
        <v>0</v>
      </c>
    </row>
    <row r="867" spans="1:33" ht="15">
      <c r="A867" s="393"/>
      <c r="B867" s="393"/>
      <c r="C867" s="393"/>
      <c r="D867" s="393"/>
      <c r="E867" s="393"/>
      <c r="F867" s="393"/>
      <c r="G867" s="393"/>
      <c r="H867" s="394"/>
      <c r="I867" s="394"/>
      <c r="J867" s="394"/>
      <c r="K867" s="394"/>
      <c r="L867" s="394"/>
      <c r="M867" s="394"/>
      <c r="N867" s="313">
        <f>IF(IF(I867&lt;'Checklist Parameters'!$H$22,0,($I867-$L867))&lt;0,0,IF(I867&lt;'Checklist Parameters'!$H$22,0,($I867-$L867)))</f>
        <v>0</v>
      </c>
      <c r="O867" s="394"/>
      <c r="P867" s="395"/>
      <c r="Q867" s="316">
        <f t="shared" si="79"/>
        <v>0</v>
      </c>
      <c r="R867" s="87">
        <f t="shared" si="80"/>
        <v>0</v>
      </c>
      <c r="S867" s="87">
        <f>IF('Checklist Parameters'!$H$60&lt;0.2,0.2,'Checklist Parameters'!$H$60)</f>
        <v>0.72</v>
      </c>
      <c r="T867" s="88">
        <f>IF($O867="",IF('Checklist District ID'!$C$43="Y",MAX($R867:$S867)*$I867,SUM($R867:$S867)*$I867),IF(O867&gt;0,Q867*S867))</f>
        <v>0</v>
      </c>
      <c r="U867" s="88">
        <f>IF(Q867&gt;0,((I867-T867)*'Formula Matrix'!$E$39),0)</f>
        <v>0</v>
      </c>
      <c r="V867" s="88">
        <f t="shared" si="81"/>
        <v>0</v>
      </c>
      <c r="W867" s="88">
        <f>IF(V867&gt;0,(V867*'Checklist Parameters'!$H$35),0)</f>
        <v>0</v>
      </c>
      <c r="X867" s="85">
        <f t="shared" si="82"/>
        <v>0</v>
      </c>
      <c r="Y867" s="148">
        <f>IF('Checklist Parameters'!$H$102&lt;&gt;"",(I867/43560)*'Checklist Parameters'!$H$102,"N/A")</f>
        <v>0</v>
      </c>
      <c r="Z867" s="154" t="str">
        <f>IF('Checklist Parameters'!$H$58&lt;&gt;"",((I867*'Checklist Parameters'!$H$58)*'Checklist Parameters'!$H$35)/1000,"N/A")</f>
        <v>N/A</v>
      </c>
      <c r="AA867" s="154">
        <f>IF('Checklist Parameters'!$H$101&lt;&gt;"",IFERROR(I867/'Checklist Parameters'!$H$101,0),"N/A")</f>
        <v>0</v>
      </c>
      <c r="AB867" s="148" t="str">
        <f>IF('Checklist Parameters'!$H$43&lt;&gt;"",(I867*'Checklist Parameters'!$H$43)/1000,"N/A")</f>
        <v>N/A</v>
      </c>
      <c r="AC867" s="85">
        <f>IF('Checklist Parameters'!$H$16="",$X867,IF(AND('Checklist Parameters'!$H$16&lt;$X867,'Checklist Parameters'!$H$16&gt;=3),'Checklist Parameters'!$H$16,IF(AND('Checklist Parameters'!$H$16&lt;$X867,'Checklist Parameters'!$H$16&lt;3),0,$X867)))</f>
        <v>0</v>
      </c>
      <c r="AD867" s="85" t="str">
        <f>IF(AND(I867&lt;'Checklist Parameters'!$H$22,$I867&lt;&gt;0),"Y","")</f>
        <v/>
      </c>
      <c r="AE867" s="85" t="str">
        <f>IF($AD867="Y",0,IF('Checklist Parameters'!$H$25="","&lt;no limit&gt;",ROUNDDOWN((($I867-'Checklist Parameters'!$H$24)/'Checklist Parameters'!$H$25)+1,0)))</f>
        <v>&lt;no limit&gt;</v>
      </c>
      <c r="AF867" s="174">
        <f t="shared" si="83"/>
        <v>0</v>
      </c>
      <c r="AG867" s="85">
        <f t="shared" si="78"/>
        <v>0</v>
      </c>
    </row>
    <row r="868" spans="1:33" ht="15">
      <c r="A868" s="393"/>
      <c r="B868" s="393"/>
      <c r="C868" s="393"/>
      <c r="D868" s="393"/>
      <c r="E868" s="393"/>
      <c r="F868" s="393"/>
      <c r="G868" s="393"/>
      <c r="H868" s="394"/>
      <c r="I868" s="394"/>
      <c r="J868" s="394"/>
      <c r="K868" s="394"/>
      <c r="L868" s="394"/>
      <c r="M868" s="394"/>
      <c r="N868" s="313">
        <f>IF(IF(I868&lt;'Checklist Parameters'!$H$22,0,($I868-$L868))&lt;0,0,IF(I868&lt;'Checklist Parameters'!$H$22,0,($I868-$L868)))</f>
        <v>0</v>
      </c>
      <c r="O868" s="394"/>
      <c r="P868" s="395"/>
      <c r="Q868" s="316">
        <f t="shared" si="79"/>
        <v>0</v>
      </c>
      <c r="R868" s="87">
        <f t="shared" si="80"/>
        <v>0</v>
      </c>
      <c r="S868" s="87">
        <f>IF('Checklist Parameters'!$H$60&lt;0.2,0.2,'Checklist Parameters'!$H$60)</f>
        <v>0.72</v>
      </c>
      <c r="T868" s="88">
        <f>IF($O868="",IF('Checklist District ID'!$C$43="Y",MAX($R868:$S868)*$I868,SUM($R868:$S868)*$I868),IF(O868&gt;0,Q868*S868))</f>
        <v>0</v>
      </c>
      <c r="U868" s="88">
        <f>IF(Q868&gt;0,((I868-T868)*'Formula Matrix'!$E$39),0)</f>
        <v>0</v>
      </c>
      <c r="V868" s="88">
        <f t="shared" si="81"/>
        <v>0</v>
      </c>
      <c r="W868" s="88">
        <f>IF(V868&gt;0,(V868*'Checklist Parameters'!$H$35),0)</f>
        <v>0</v>
      </c>
      <c r="X868" s="85">
        <f t="shared" si="82"/>
        <v>0</v>
      </c>
      <c r="Y868" s="148">
        <f>IF('Checklist Parameters'!$H$102&lt;&gt;"",(I868/43560)*'Checklist Parameters'!$H$102,"N/A")</f>
        <v>0</v>
      </c>
      <c r="Z868" s="154" t="str">
        <f>IF('Checklist Parameters'!$H$58&lt;&gt;"",((I868*'Checklist Parameters'!$H$58)*'Checklist Parameters'!$H$35)/1000,"N/A")</f>
        <v>N/A</v>
      </c>
      <c r="AA868" s="154">
        <f>IF('Checklist Parameters'!$H$101&lt;&gt;"",IFERROR(I868/'Checklist Parameters'!$H$101,0),"N/A")</f>
        <v>0</v>
      </c>
      <c r="AB868" s="148" t="str">
        <f>IF('Checklist Parameters'!$H$43&lt;&gt;"",(I868*'Checklist Parameters'!$H$43)/1000,"N/A")</f>
        <v>N/A</v>
      </c>
      <c r="AC868" s="85">
        <f>IF('Checklist Parameters'!$H$16="",$X868,IF(AND('Checklist Parameters'!$H$16&lt;$X868,'Checklist Parameters'!$H$16&gt;=3),'Checklist Parameters'!$H$16,IF(AND('Checklist Parameters'!$H$16&lt;$X868,'Checklist Parameters'!$H$16&lt;3),0,$X868)))</f>
        <v>0</v>
      </c>
      <c r="AD868" s="85" t="str">
        <f>IF(AND(I868&lt;'Checklist Parameters'!$H$22,$I868&lt;&gt;0),"Y","")</f>
        <v/>
      </c>
      <c r="AE868" s="85" t="str">
        <f>IF($AD868="Y",0,IF('Checklist Parameters'!$H$25="","&lt;no limit&gt;",ROUNDDOWN((($I868-'Checklist Parameters'!$H$24)/'Checklist Parameters'!$H$25)+1,0)))</f>
        <v>&lt;no limit&gt;</v>
      </c>
      <c r="AF868" s="174">
        <f t="shared" si="83"/>
        <v>0</v>
      </c>
      <c r="AG868" s="85">
        <f t="shared" si="78"/>
        <v>0</v>
      </c>
    </row>
    <row r="869" spans="1:33" ht="15">
      <c r="A869" s="393"/>
      <c r="B869" s="393"/>
      <c r="C869" s="393"/>
      <c r="D869" s="393"/>
      <c r="E869" s="393"/>
      <c r="F869" s="393"/>
      <c r="G869" s="393"/>
      <c r="H869" s="394"/>
      <c r="I869" s="394"/>
      <c r="J869" s="394"/>
      <c r="K869" s="394"/>
      <c r="L869" s="394"/>
      <c r="M869" s="394"/>
      <c r="N869" s="313">
        <f>IF(IF(I869&lt;'Checklist Parameters'!$H$22,0,($I869-$L869))&lt;0,0,IF(I869&lt;'Checklist Parameters'!$H$22,0,($I869-$L869)))</f>
        <v>0</v>
      </c>
      <c r="O869" s="394"/>
      <c r="P869" s="395"/>
      <c r="Q869" s="316">
        <f t="shared" si="79"/>
        <v>0</v>
      </c>
      <c r="R869" s="87">
        <f t="shared" si="80"/>
        <v>0</v>
      </c>
      <c r="S869" s="87">
        <f>IF('Checklist Parameters'!$H$60&lt;0.2,0.2,'Checklist Parameters'!$H$60)</f>
        <v>0.72</v>
      </c>
      <c r="T869" s="88">
        <f>IF($O869="",IF('Checklist District ID'!$C$43="Y",MAX($R869:$S869)*$I869,SUM($R869:$S869)*$I869),IF(O869&gt;0,Q869*S869))</f>
        <v>0</v>
      </c>
      <c r="U869" s="88">
        <f>IF(Q869&gt;0,((I869-T869)*'Formula Matrix'!$E$39),0)</f>
        <v>0</v>
      </c>
      <c r="V869" s="88">
        <f t="shared" si="81"/>
        <v>0</v>
      </c>
      <c r="W869" s="88">
        <f>IF(V869&gt;0,(V869*'Checklist Parameters'!$H$35),0)</f>
        <v>0</v>
      </c>
      <c r="X869" s="85">
        <f t="shared" si="82"/>
        <v>0</v>
      </c>
      <c r="Y869" s="148">
        <f>IF('Checklist Parameters'!$H$102&lt;&gt;"",(I869/43560)*'Checklist Parameters'!$H$102,"N/A")</f>
        <v>0</v>
      </c>
      <c r="Z869" s="154" t="str">
        <f>IF('Checklist Parameters'!$H$58&lt;&gt;"",((I869*'Checklist Parameters'!$H$58)*'Checklist Parameters'!$H$35)/1000,"N/A")</f>
        <v>N/A</v>
      </c>
      <c r="AA869" s="154">
        <f>IF('Checklist Parameters'!$H$101&lt;&gt;"",IFERROR(I869/'Checklist Parameters'!$H$101,0),"N/A")</f>
        <v>0</v>
      </c>
      <c r="AB869" s="148" t="str">
        <f>IF('Checklist Parameters'!$H$43&lt;&gt;"",(I869*'Checklist Parameters'!$H$43)/1000,"N/A")</f>
        <v>N/A</v>
      </c>
      <c r="AC869" s="85">
        <f>IF('Checklist Parameters'!$H$16="",$X869,IF(AND('Checklist Parameters'!$H$16&lt;$X869,'Checklist Parameters'!$H$16&gt;=3),'Checklist Parameters'!$H$16,IF(AND('Checklist Parameters'!$H$16&lt;$X869,'Checklist Parameters'!$H$16&lt;3),0,$X869)))</f>
        <v>0</v>
      </c>
      <c r="AD869" s="85" t="str">
        <f>IF(AND(I869&lt;'Checklist Parameters'!$H$22,$I869&lt;&gt;0),"Y","")</f>
        <v/>
      </c>
      <c r="AE869" s="85" t="str">
        <f>IF($AD869="Y",0,IF('Checklist Parameters'!$H$25="","&lt;no limit&gt;",ROUNDDOWN((($I869-'Checklist Parameters'!$H$24)/'Checklist Parameters'!$H$25)+1,0)))</f>
        <v>&lt;no limit&gt;</v>
      </c>
      <c r="AF869" s="174">
        <f t="shared" si="83"/>
        <v>0</v>
      </c>
      <c r="AG869" s="85">
        <f t="shared" si="78"/>
        <v>0</v>
      </c>
    </row>
    <row r="870" spans="1:33" ht="15">
      <c r="A870" s="393"/>
      <c r="B870" s="393"/>
      <c r="C870" s="393"/>
      <c r="D870" s="393"/>
      <c r="E870" s="393"/>
      <c r="F870" s="393"/>
      <c r="G870" s="393"/>
      <c r="H870" s="394"/>
      <c r="I870" s="394"/>
      <c r="J870" s="394"/>
      <c r="K870" s="394"/>
      <c r="L870" s="394"/>
      <c r="M870" s="394"/>
      <c r="N870" s="313">
        <f>IF(IF(I870&lt;'Checklist Parameters'!$H$22,0,($I870-$L870))&lt;0,0,IF(I870&lt;'Checklist Parameters'!$H$22,0,($I870-$L870)))</f>
        <v>0</v>
      </c>
      <c r="O870" s="394"/>
      <c r="P870" s="395"/>
      <c r="Q870" s="316">
        <f t="shared" si="79"/>
        <v>0</v>
      </c>
      <c r="R870" s="87">
        <f t="shared" si="80"/>
        <v>0</v>
      </c>
      <c r="S870" s="87">
        <f>IF('Checklist Parameters'!$H$60&lt;0.2,0.2,'Checklist Parameters'!$H$60)</f>
        <v>0.72</v>
      </c>
      <c r="T870" s="88">
        <f>IF($O870="",IF('Checklist District ID'!$C$43="Y",MAX($R870:$S870)*$I870,SUM($R870:$S870)*$I870),IF(O870&gt;0,Q870*S870))</f>
        <v>0</v>
      </c>
      <c r="U870" s="88">
        <f>IF(Q870&gt;0,((I870-T870)*'Formula Matrix'!$E$39),0)</f>
        <v>0</v>
      </c>
      <c r="V870" s="88">
        <f t="shared" si="81"/>
        <v>0</v>
      </c>
      <c r="W870" s="88">
        <f>IF(V870&gt;0,(V870*'Checklist Parameters'!$H$35),0)</f>
        <v>0</v>
      </c>
      <c r="X870" s="85">
        <f t="shared" si="82"/>
        <v>0</v>
      </c>
      <c r="Y870" s="148">
        <f>IF('Checklist Parameters'!$H$102&lt;&gt;"",(I870/43560)*'Checklist Parameters'!$H$102,"N/A")</f>
        <v>0</v>
      </c>
      <c r="Z870" s="154" t="str">
        <f>IF('Checklist Parameters'!$H$58&lt;&gt;"",((I870*'Checklist Parameters'!$H$58)*'Checklist Parameters'!$H$35)/1000,"N/A")</f>
        <v>N/A</v>
      </c>
      <c r="AA870" s="154">
        <f>IF('Checklist Parameters'!$H$101&lt;&gt;"",IFERROR(I870/'Checklist Parameters'!$H$101,0),"N/A")</f>
        <v>0</v>
      </c>
      <c r="AB870" s="148" t="str">
        <f>IF('Checklist Parameters'!$H$43&lt;&gt;"",(I870*'Checklist Parameters'!$H$43)/1000,"N/A")</f>
        <v>N/A</v>
      </c>
      <c r="AC870" s="85">
        <f>IF('Checklist Parameters'!$H$16="",$X870,IF(AND('Checklist Parameters'!$H$16&lt;$X870,'Checklist Parameters'!$H$16&gt;=3),'Checklist Parameters'!$H$16,IF(AND('Checklist Parameters'!$H$16&lt;$X870,'Checklist Parameters'!$H$16&lt;3),0,$X870)))</f>
        <v>0</v>
      </c>
      <c r="AD870" s="85" t="str">
        <f>IF(AND(I870&lt;'Checklist Parameters'!$H$22,$I870&lt;&gt;0),"Y","")</f>
        <v/>
      </c>
      <c r="AE870" s="85" t="str">
        <f>IF($AD870="Y",0,IF('Checklist Parameters'!$H$25="","&lt;no limit&gt;",ROUNDDOWN((($I870-'Checklist Parameters'!$H$24)/'Checklist Parameters'!$H$25)+1,0)))</f>
        <v>&lt;no limit&gt;</v>
      </c>
      <c r="AF870" s="174">
        <f t="shared" si="83"/>
        <v>0</v>
      </c>
      <c r="AG870" s="85">
        <f t="shared" si="78"/>
        <v>0</v>
      </c>
    </row>
    <row r="871" spans="1:33" ht="15">
      <c r="A871" s="393"/>
      <c r="B871" s="393"/>
      <c r="C871" s="393"/>
      <c r="D871" s="393"/>
      <c r="E871" s="393"/>
      <c r="F871" s="393"/>
      <c r="G871" s="393"/>
      <c r="H871" s="394"/>
      <c r="I871" s="394"/>
      <c r="J871" s="394"/>
      <c r="K871" s="394"/>
      <c r="L871" s="394"/>
      <c r="M871" s="394"/>
      <c r="N871" s="313">
        <f>IF(IF(I871&lt;'Checklist Parameters'!$H$22,0,($I871-$L871))&lt;0,0,IF(I871&lt;'Checklist Parameters'!$H$22,0,($I871-$L871)))</f>
        <v>0</v>
      </c>
      <c r="O871" s="394"/>
      <c r="P871" s="395"/>
      <c r="Q871" s="316">
        <f t="shared" si="79"/>
        <v>0</v>
      </c>
      <c r="R871" s="87">
        <f t="shared" si="80"/>
        <v>0</v>
      </c>
      <c r="S871" s="87">
        <f>IF('Checklist Parameters'!$H$60&lt;0.2,0.2,'Checklist Parameters'!$H$60)</f>
        <v>0.72</v>
      </c>
      <c r="T871" s="88">
        <f>IF($O871="",IF('Checklist District ID'!$C$43="Y",MAX($R871:$S871)*$I871,SUM($R871:$S871)*$I871),IF(O871&gt;0,Q871*S871))</f>
        <v>0</v>
      </c>
      <c r="U871" s="88">
        <f>IF(Q871&gt;0,((I871-T871)*'Formula Matrix'!$E$39),0)</f>
        <v>0</v>
      </c>
      <c r="V871" s="88">
        <f t="shared" si="81"/>
        <v>0</v>
      </c>
      <c r="W871" s="88">
        <f>IF(V871&gt;0,(V871*'Checklist Parameters'!$H$35),0)</f>
        <v>0</v>
      </c>
      <c r="X871" s="85">
        <f t="shared" si="82"/>
        <v>0</v>
      </c>
      <c r="Y871" s="148">
        <f>IF('Checklist Parameters'!$H$102&lt;&gt;"",(I871/43560)*'Checklist Parameters'!$H$102,"N/A")</f>
        <v>0</v>
      </c>
      <c r="Z871" s="154" t="str">
        <f>IF('Checklist Parameters'!$H$58&lt;&gt;"",((I871*'Checklist Parameters'!$H$58)*'Checklist Parameters'!$H$35)/1000,"N/A")</f>
        <v>N/A</v>
      </c>
      <c r="AA871" s="154">
        <f>IF('Checklist Parameters'!$H$101&lt;&gt;"",IFERROR(I871/'Checklist Parameters'!$H$101,0),"N/A")</f>
        <v>0</v>
      </c>
      <c r="AB871" s="148" t="str">
        <f>IF('Checklist Parameters'!$H$43&lt;&gt;"",(I871*'Checklist Parameters'!$H$43)/1000,"N/A")</f>
        <v>N/A</v>
      </c>
      <c r="AC871" s="85">
        <f>IF('Checklist Parameters'!$H$16="",$X871,IF(AND('Checklist Parameters'!$H$16&lt;$X871,'Checklist Parameters'!$H$16&gt;=3),'Checklist Parameters'!$H$16,IF(AND('Checklist Parameters'!$H$16&lt;$X871,'Checklist Parameters'!$H$16&lt;3),0,$X871)))</f>
        <v>0</v>
      </c>
      <c r="AD871" s="85" t="str">
        <f>IF(AND(I871&lt;'Checklist Parameters'!$H$22,$I871&lt;&gt;0),"Y","")</f>
        <v/>
      </c>
      <c r="AE871" s="85" t="str">
        <f>IF($AD871="Y",0,IF('Checklist Parameters'!$H$25="","&lt;no limit&gt;",ROUNDDOWN((($I871-'Checklist Parameters'!$H$24)/'Checklist Parameters'!$H$25)+1,0)))</f>
        <v>&lt;no limit&gt;</v>
      </c>
      <c r="AF871" s="174">
        <f t="shared" si="83"/>
        <v>0</v>
      </c>
      <c r="AG871" s="85">
        <f t="shared" si="78"/>
        <v>0</v>
      </c>
    </row>
    <row r="872" spans="1:33" ht="15">
      <c r="A872" s="393"/>
      <c r="B872" s="393"/>
      <c r="C872" s="393"/>
      <c r="D872" s="393"/>
      <c r="E872" s="393"/>
      <c r="F872" s="393"/>
      <c r="G872" s="393"/>
      <c r="H872" s="394"/>
      <c r="I872" s="394"/>
      <c r="J872" s="394"/>
      <c r="K872" s="394"/>
      <c r="L872" s="394"/>
      <c r="M872" s="394"/>
      <c r="N872" s="313">
        <f>IF(IF(I872&lt;'Checklist Parameters'!$H$22,0,($I872-$L872))&lt;0,0,IF(I872&lt;'Checklist Parameters'!$H$22,0,($I872-$L872)))</f>
        <v>0</v>
      </c>
      <c r="O872" s="394"/>
      <c r="P872" s="395"/>
      <c r="Q872" s="316">
        <f t="shared" si="79"/>
        <v>0</v>
      </c>
      <c r="R872" s="87">
        <f t="shared" si="80"/>
        <v>0</v>
      </c>
      <c r="S872" s="87">
        <f>IF('Checklist Parameters'!$H$60&lt;0.2,0.2,'Checklist Parameters'!$H$60)</f>
        <v>0.72</v>
      </c>
      <c r="T872" s="88">
        <f>IF($O872="",IF('Checklist District ID'!$C$43="Y",MAX($R872:$S872)*$I872,SUM($R872:$S872)*$I872),IF(O872&gt;0,Q872*S872))</f>
        <v>0</v>
      </c>
      <c r="U872" s="88">
        <f>IF(Q872&gt;0,((I872-T872)*'Formula Matrix'!$E$39),0)</f>
        <v>0</v>
      </c>
      <c r="V872" s="88">
        <f t="shared" si="81"/>
        <v>0</v>
      </c>
      <c r="W872" s="88">
        <f>IF(V872&gt;0,(V872*'Checklist Parameters'!$H$35),0)</f>
        <v>0</v>
      </c>
      <c r="X872" s="85">
        <f t="shared" si="82"/>
        <v>0</v>
      </c>
      <c r="Y872" s="148">
        <f>IF('Checklist Parameters'!$H$102&lt;&gt;"",(I872/43560)*'Checklist Parameters'!$H$102,"N/A")</f>
        <v>0</v>
      </c>
      <c r="Z872" s="154" t="str">
        <f>IF('Checklist Parameters'!$H$58&lt;&gt;"",((I872*'Checklist Parameters'!$H$58)*'Checklist Parameters'!$H$35)/1000,"N/A")</f>
        <v>N/A</v>
      </c>
      <c r="AA872" s="154">
        <f>IF('Checklist Parameters'!$H$101&lt;&gt;"",IFERROR(I872/'Checklist Parameters'!$H$101,0),"N/A")</f>
        <v>0</v>
      </c>
      <c r="AB872" s="148" t="str">
        <f>IF('Checklist Parameters'!$H$43&lt;&gt;"",(I872*'Checklist Parameters'!$H$43)/1000,"N/A")</f>
        <v>N/A</v>
      </c>
      <c r="AC872" s="85">
        <f>IF('Checklist Parameters'!$H$16="",$X872,IF(AND('Checklist Parameters'!$H$16&lt;$X872,'Checklist Parameters'!$H$16&gt;=3),'Checklist Parameters'!$H$16,IF(AND('Checklist Parameters'!$H$16&lt;$X872,'Checklist Parameters'!$H$16&lt;3),0,$X872)))</f>
        <v>0</v>
      </c>
      <c r="AD872" s="85" t="str">
        <f>IF(AND(I872&lt;'Checklist Parameters'!$H$22,$I872&lt;&gt;0),"Y","")</f>
        <v/>
      </c>
      <c r="AE872" s="85" t="str">
        <f>IF($AD872="Y",0,IF('Checklist Parameters'!$H$25="","&lt;no limit&gt;",ROUNDDOWN((($I872-'Checklist Parameters'!$H$24)/'Checklist Parameters'!$H$25)+1,0)))</f>
        <v>&lt;no limit&gt;</v>
      </c>
      <c r="AF872" s="174">
        <f t="shared" si="83"/>
        <v>0</v>
      </c>
      <c r="AG872" s="85">
        <f t="shared" si="78"/>
        <v>0</v>
      </c>
    </row>
    <row r="873" spans="1:33" ht="15">
      <c r="A873" s="393"/>
      <c r="B873" s="393"/>
      <c r="C873" s="393"/>
      <c r="D873" s="393"/>
      <c r="E873" s="393"/>
      <c r="F873" s="393"/>
      <c r="G873" s="393"/>
      <c r="H873" s="394"/>
      <c r="I873" s="394"/>
      <c r="J873" s="394"/>
      <c r="K873" s="394"/>
      <c r="L873" s="394"/>
      <c r="M873" s="394"/>
      <c r="N873" s="313">
        <f>IF(IF(I873&lt;'Checklist Parameters'!$H$22,0,($I873-$L873))&lt;0,0,IF(I873&lt;'Checklist Parameters'!$H$22,0,($I873-$L873)))</f>
        <v>0</v>
      </c>
      <c r="O873" s="394"/>
      <c r="P873" s="395"/>
      <c r="Q873" s="316">
        <f t="shared" si="79"/>
        <v>0</v>
      </c>
      <c r="R873" s="87">
        <f t="shared" si="80"/>
        <v>0</v>
      </c>
      <c r="S873" s="87">
        <f>IF('Checklist Parameters'!$H$60&lt;0.2,0.2,'Checklist Parameters'!$H$60)</f>
        <v>0.72</v>
      </c>
      <c r="T873" s="88">
        <f>IF($O873="",IF('Checklist District ID'!$C$43="Y",MAX($R873:$S873)*$I873,SUM($R873:$S873)*$I873),IF(O873&gt;0,Q873*S873))</f>
        <v>0</v>
      </c>
      <c r="U873" s="88">
        <f>IF(Q873&gt;0,((I873-T873)*'Formula Matrix'!$E$39),0)</f>
        <v>0</v>
      </c>
      <c r="V873" s="88">
        <f t="shared" si="81"/>
        <v>0</v>
      </c>
      <c r="W873" s="88">
        <f>IF(V873&gt;0,(V873*'Checklist Parameters'!$H$35),0)</f>
        <v>0</v>
      </c>
      <c r="X873" s="85">
        <f t="shared" si="82"/>
        <v>0</v>
      </c>
      <c r="Y873" s="148">
        <f>IF('Checklist Parameters'!$H$102&lt;&gt;"",(I873/43560)*'Checklist Parameters'!$H$102,"N/A")</f>
        <v>0</v>
      </c>
      <c r="Z873" s="154" t="str">
        <f>IF('Checklist Parameters'!$H$58&lt;&gt;"",((I873*'Checklist Parameters'!$H$58)*'Checklist Parameters'!$H$35)/1000,"N/A")</f>
        <v>N/A</v>
      </c>
      <c r="AA873" s="154">
        <f>IF('Checklist Parameters'!$H$101&lt;&gt;"",IFERROR(I873/'Checklist Parameters'!$H$101,0),"N/A")</f>
        <v>0</v>
      </c>
      <c r="AB873" s="148" t="str">
        <f>IF('Checklist Parameters'!$H$43&lt;&gt;"",(I873*'Checklist Parameters'!$H$43)/1000,"N/A")</f>
        <v>N/A</v>
      </c>
      <c r="AC873" s="85">
        <f>IF('Checklist Parameters'!$H$16="",$X873,IF(AND('Checklist Parameters'!$H$16&lt;$X873,'Checklist Parameters'!$H$16&gt;=3),'Checklist Parameters'!$H$16,IF(AND('Checklist Parameters'!$H$16&lt;$X873,'Checklist Parameters'!$H$16&lt;3),0,$X873)))</f>
        <v>0</v>
      </c>
      <c r="AD873" s="85" t="str">
        <f>IF(AND(I873&lt;'Checklist Parameters'!$H$22,$I873&lt;&gt;0),"Y","")</f>
        <v/>
      </c>
      <c r="AE873" s="85" t="str">
        <f>IF($AD873="Y",0,IF('Checklist Parameters'!$H$25="","&lt;no limit&gt;",ROUNDDOWN((($I873-'Checklist Parameters'!$H$24)/'Checklist Parameters'!$H$25)+1,0)))</f>
        <v>&lt;no limit&gt;</v>
      </c>
      <c r="AF873" s="174">
        <f t="shared" si="83"/>
        <v>0</v>
      </c>
      <c r="AG873" s="85">
        <f t="shared" si="78"/>
        <v>0</v>
      </c>
    </row>
    <row r="874" spans="1:33" ht="15">
      <c r="A874" s="393"/>
      <c r="B874" s="393"/>
      <c r="C874" s="393"/>
      <c r="D874" s="393"/>
      <c r="E874" s="393"/>
      <c r="F874" s="393"/>
      <c r="G874" s="393"/>
      <c r="H874" s="394"/>
      <c r="I874" s="394"/>
      <c r="J874" s="394"/>
      <c r="K874" s="394"/>
      <c r="L874" s="394"/>
      <c r="M874" s="394"/>
      <c r="N874" s="313">
        <f>IF(IF(I874&lt;'Checklist Parameters'!$H$22,0,($I874-$L874))&lt;0,0,IF(I874&lt;'Checklist Parameters'!$H$22,0,($I874-$L874)))</f>
        <v>0</v>
      </c>
      <c r="O874" s="394"/>
      <c r="P874" s="395"/>
      <c r="Q874" s="316">
        <f t="shared" si="79"/>
        <v>0</v>
      </c>
      <c r="R874" s="87">
        <f t="shared" si="80"/>
        <v>0</v>
      </c>
      <c r="S874" s="87">
        <f>IF('Checklist Parameters'!$H$60&lt;0.2,0.2,'Checklist Parameters'!$H$60)</f>
        <v>0.72</v>
      </c>
      <c r="T874" s="88">
        <f>IF($O874="",IF('Checklist District ID'!$C$43="Y",MAX($R874:$S874)*$I874,SUM($R874:$S874)*$I874),IF(O874&gt;0,Q874*S874))</f>
        <v>0</v>
      </c>
      <c r="U874" s="88">
        <f>IF(Q874&gt;0,((I874-T874)*'Formula Matrix'!$E$39),0)</f>
        <v>0</v>
      </c>
      <c r="V874" s="88">
        <f t="shared" si="81"/>
        <v>0</v>
      </c>
      <c r="W874" s="88">
        <f>IF(V874&gt;0,(V874*'Checklist Parameters'!$H$35),0)</f>
        <v>0</v>
      </c>
      <c r="X874" s="85">
        <f t="shared" si="82"/>
        <v>0</v>
      </c>
      <c r="Y874" s="148">
        <f>IF('Checklist Parameters'!$H$102&lt;&gt;"",(I874/43560)*'Checklist Parameters'!$H$102,"N/A")</f>
        <v>0</v>
      </c>
      <c r="Z874" s="154" t="str">
        <f>IF('Checklist Parameters'!$H$58&lt;&gt;"",((I874*'Checklist Parameters'!$H$58)*'Checklist Parameters'!$H$35)/1000,"N/A")</f>
        <v>N/A</v>
      </c>
      <c r="AA874" s="154">
        <f>IF('Checklist Parameters'!$H$101&lt;&gt;"",IFERROR(I874/'Checklist Parameters'!$H$101,0),"N/A")</f>
        <v>0</v>
      </c>
      <c r="AB874" s="148" t="str">
        <f>IF('Checklist Parameters'!$H$43&lt;&gt;"",(I874*'Checklist Parameters'!$H$43)/1000,"N/A")</f>
        <v>N/A</v>
      </c>
      <c r="AC874" s="85">
        <f>IF('Checklist Parameters'!$H$16="",$X874,IF(AND('Checklist Parameters'!$H$16&lt;$X874,'Checklist Parameters'!$H$16&gt;=3),'Checklist Parameters'!$H$16,IF(AND('Checklist Parameters'!$H$16&lt;$X874,'Checklist Parameters'!$H$16&lt;3),0,$X874)))</f>
        <v>0</v>
      </c>
      <c r="AD874" s="85" t="str">
        <f>IF(AND(I874&lt;'Checklist Parameters'!$H$22,$I874&lt;&gt;0),"Y","")</f>
        <v/>
      </c>
      <c r="AE874" s="85" t="str">
        <f>IF($AD874="Y",0,IF('Checklist Parameters'!$H$25="","&lt;no limit&gt;",ROUNDDOWN((($I874-'Checklist Parameters'!$H$24)/'Checklist Parameters'!$H$25)+1,0)))</f>
        <v>&lt;no limit&gt;</v>
      </c>
      <c r="AF874" s="174">
        <f t="shared" si="83"/>
        <v>0</v>
      </c>
      <c r="AG874" s="85">
        <f t="shared" si="78"/>
        <v>0</v>
      </c>
    </row>
    <row r="875" spans="1:33" ht="15">
      <c r="A875" s="393"/>
      <c r="B875" s="393"/>
      <c r="C875" s="393"/>
      <c r="D875" s="393"/>
      <c r="E875" s="393"/>
      <c r="F875" s="393"/>
      <c r="G875" s="393"/>
      <c r="H875" s="394"/>
      <c r="I875" s="394"/>
      <c r="J875" s="394"/>
      <c r="K875" s="394"/>
      <c r="L875" s="394"/>
      <c r="M875" s="394"/>
      <c r="N875" s="313">
        <f>IF(IF(I875&lt;'Checklist Parameters'!$H$22,0,($I875-$L875))&lt;0,0,IF(I875&lt;'Checklist Parameters'!$H$22,0,($I875-$L875)))</f>
        <v>0</v>
      </c>
      <c r="O875" s="394"/>
      <c r="P875" s="395"/>
      <c r="Q875" s="316">
        <f t="shared" si="79"/>
        <v>0</v>
      </c>
      <c r="R875" s="87">
        <f t="shared" si="80"/>
        <v>0</v>
      </c>
      <c r="S875" s="87">
        <f>IF('Checklist Parameters'!$H$60&lt;0.2,0.2,'Checklist Parameters'!$H$60)</f>
        <v>0.72</v>
      </c>
      <c r="T875" s="88">
        <f>IF($O875="",IF('Checklist District ID'!$C$43="Y",MAX($R875:$S875)*$I875,SUM($R875:$S875)*$I875),IF(O875&gt;0,Q875*S875))</f>
        <v>0</v>
      </c>
      <c r="U875" s="88">
        <f>IF(Q875&gt;0,((I875-T875)*'Formula Matrix'!$E$39),0)</f>
        <v>0</v>
      </c>
      <c r="V875" s="88">
        <f t="shared" si="81"/>
        <v>0</v>
      </c>
      <c r="W875" s="88">
        <f>IF(V875&gt;0,(V875*'Checklist Parameters'!$H$35),0)</f>
        <v>0</v>
      </c>
      <c r="X875" s="85">
        <f t="shared" si="82"/>
        <v>0</v>
      </c>
      <c r="Y875" s="148">
        <f>IF('Checklist Parameters'!$H$102&lt;&gt;"",(I875/43560)*'Checklist Parameters'!$H$102,"N/A")</f>
        <v>0</v>
      </c>
      <c r="Z875" s="154" t="str">
        <f>IF('Checklist Parameters'!$H$58&lt;&gt;"",((I875*'Checklist Parameters'!$H$58)*'Checklist Parameters'!$H$35)/1000,"N/A")</f>
        <v>N/A</v>
      </c>
      <c r="AA875" s="154">
        <f>IF('Checklist Parameters'!$H$101&lt;&gt;"",IFERROR(I875/'Checklist Parameters'!$H$101,0),"N/A")</f>
        <v>0</v>
      </c>
      <c r="AB875" s="148" t="str">
        <f>IF('Checklist Parameters'!$H$43&lt;&gt;"",(I875*'Checklist Parameters'!$H$43)/1000,"N/A")</f>
        <v>N/A</v>
      </c>
      <c r="AC875" s="85">
        <f>IF('Checklist Parameters'!$H$16="",$X875,IF(AND('Checklist Parameters'!$H$16&lt;$X875,'Checklist Parameters'!$H$16&gt;=3),'Checklist Parameters'!$H$16,IF(AND('Checklist Parameters'!$H$16&lt;$X875,'Checklist Parameters'!$H$16&lt;3),0,$X875)))</f>
        <v>0</v>
      </c>
      <c r="AD875" s="85" t="str">
        <f>IF(AND(I875&lt;'Checklist Parameters'!$H$22,$I875&lt;&gt;0),"Y","")</f>
        <v/>
      </c>
      <c r="AE875" s="85" t="str">
        <f>IF($AD875="Y",0,IF('Checklist Parameters'!$H$25="","&lt;no limit&gt;",ROUNDDOWN((($I875-'Checklist Parameters'!$H$24)/'Checklist Parameters'!$H$25)+1,0)))</f>
        <v>&lt;no limit&gt;</v>
      </c>
      <c r="AF875" s="174">
        <f t="shared" si="83"/>
        <v>0</v>
      </c>
      <c r="AG875" s="85">
        <f t="shared" si="78"/>
        <v>0</v>
      </c>
    </row>
    <row r="876" spans="1:33" ht="15">
      <c r="A876" s="393"/>
      <c r="B876" s="393"/>
      <c r="C876" s="393"/>
      <c r="D876" s="393"/>
      <c r="E876" s="393"/>
      <c r="F876" s="393"/>
      <c r="G876" s="393"/>
      <c r="H876" s="394"/>
      <c r="I876" s="394"/>
      <c r="J876" s="394"/>
      <c r="K876" s="394"/>
      <c r="L876" s="394"/>
      <c r="M876" s="394"/>
      <c r="N876" s="313">
        <f>IF(IF(I876&lt;'Checklist Parameters'!$H$22,0,($I876-$L876))&lt;0,0,IF(I876&lt;'Checklist Parameters'!$H$22,0,($I876-$L876)))</f>
        <v>0</v>
      </c>
      <c r="O876" s="394"/>
      <c r="P876" s="395"/>
      <c r="Q876" s="316">
        <f t="shared" si="79"/>
        <v>0</v>
      </c>
      <c r="R876" s="87">
        <f t="shared" si="80"/>
        <v>0</v>
      </c>
      <c r="S876" s="87">
        <f>IF('Checklist Parameters'!$H$60&lt;0.2,0.2,'Checklist Parameters'!$H$60)</f>
        <v>0.72</v>
      </c>
      <c r="T876" s="88">
        <f>IF($O876="",IF('Checklist District ID'!$C$43="Y",MAX($R876:$S876)*$I876,SUM($R876:$S876)*$I876),IF(O876&gt;0,Q876*S876))</f>
        <v>0</v>
      </c>
      <c r="U876" s="88">
        <f>IF(Q876&gt;0,((I876-T876)*'Formula Matrix'!$E$39),0)</f>
        <v>0</v>
      </c>
      <c r="V876" s="88">
        <f t="shared" si="81"/>
        <v>0</v>
      </c>
      <c r="W876" s="88">
        <f>IF(V876&gt;0,(V876*'Checklist Parameters'!$H$35),0)</f>
        <v>0</v>
      </c>
      <c r="X876" s="85">
        <f t="shared" si="82"/>
        <v>0</v>
      </c>
      <c r="Y876" s="148">
        <f>IF('Checklist Parameters'!$H$102&lt;&gt;"",(I876/43560)*'Checklist Parameters'!$H$102,"N/A")</f>
        <v>0</v>
      </c>
      <c r="Z876" s="154" t="str">
        <f>IF('Checklist Parameters'!$H$58&lt;&gt;"",((I876*'Checklist Parameters'!$H$58)*'Checklist Parameters'!$H$35)/1000,"N/A")</f>
        <v>N/A</v>
      </c>
      <c r="AA876" s="154">
        <f>IF('Checklist Parameters'!$H$101&lt;&gt;"",IFERROR(I876/'Checklist Parameters'!$H$101,0),"N/A")</f>
        <v>0</v>
      </c>
      <c r="AB876" s="148" t="str">
        <f>IF('Checklist Parameters'!$H$43&lt;&gt;"",(I876*'Checklist Parameters'!$H$43)/1000,"N/A")</f>
        <v>N/A</v>
      </c>
      <c r="AC876" s="85">
        <f>IF('Checklist Parameters'!$H$16="",$X876,IF(AND('Checklist Parameters'!$H$16&lt;$X876,'Checklist Parameters'!$H$16&gt;=3),'Checklist Parameters'!$H$16,IF(AND('Checklist Parameters'!$H$16&lt;$X876,'Checklist Parameters'!$H$16&lt;3),0,$X876)))</f>
        <v>0</v>
      </c>
      <c r="AD876" s="85" t="str">
        <f>IF(AND(I876&lt;'Checklist Parameters'!$H$22,$I876&lt;&gt;0),"Y","")</f>
        <v/>
      </c>
      <c r="AE876" s="85" t="str">
        <f>IF($AD876="Y",0,IF('Checklist Parameters'!$H$25="","&lt;no limit&gt;",ROUNDDOWN((($I876-'Checklist Parameters'!$H$24)/'Checklist Parameters'!$H$25)+1,0)))</f>
        <v>&lt;no limit&gt;</v>
      </c>
      <c r="AF876" s="174">
        <f t="shared" si="83"/>
        <v>0</v>
      </c>
      <c r="AG876" s="85">
        <f t="shared" si="78"/>
        <v>0</v>
      </c>
    </row>
    <row r="877" spans="1:33" ht="15">
      <c r="A877" s="393"/>
      <c r="B877" s="393"/>
      <c r="C877" s="393"/>
      <c r="D877" s="393"/>
      <c r="E877" s="393"/>
      <c r="F877" s="393"/>
      <c r="G877" s="393"/>
      <c r="H877" s="394"/>
      <c r="I877" s="394"/>
      <c r="J877" s="394"/>
      <c r="K877" s="394"/>
      <c r="L877" s="394"/>
      <c r="M877" s="394"/>
      <c r="N877" s="313">
        <f>IF(IF(I877&lt;'Checklist Parameters'!$H$22,0,($I877-$L877))&lt;0,0,IF(I877&lt;'Checklist Parameters'!$H$22,0,($I877-$L877)))</f>
        <v>0</v>
      </c>
      <c r="O877" s="394"/>
      <c r="P877" s="395"/>
      <c r="Q877" s="316">
        <f t="shared" si="79"/>
        <v>0</v>
      </c>
      <c r="R877" s="87">
        <f t="shared" si="80"/>
        <v>0</v>
      </c>
      <c r="S877" s="87">
        <f>IF('Checklist Parameters'!$H$60&lt;0.2,0.2,'Checklist Parameters'!$H$60)</f>
        <v>0.72</v>
      </c>
      <c r="T877" s="88">
        <f>IF($O877="",IF('Checklist District ID'!$C$43="Y",MAX($R877:$S877)*$I877,SUM($R877:$S877)*$I877),IF(O877&gt;0,Q877*S877))</f>
        <v>0</v>
      </c>
      <c r="U877" s="88">
        <f>IF(Q877&gt;0,((I877-T877)*'Formula Matrix'!$E$39),0)</f>
        <v>0</v>
      </c>
      <c r="V877" s="88">
        <f t="shared" si="81"/>
        <v>0</v>
      </c>
      <c r="W877" s="88">
        <f>IF(V877&gt;0,(V877*'Checklist Parameters'!$H$35),0)</f>
        <v>0</v>
      </c>
      <c r="X877" s="85">
        <f t="shared" si="82"/>
        <v>0</v>
      </c>
      <c r="Y877" s="148">
        <f>IF('Checklist Parameters'!$H$102&lt;&gt;"",(I877/43560)*'Checklist Parameters'!$H$102,"N/A")</f>
        <v>0</v>
      </c>
      <c r="Z877" s="154" t="str">
        <f>IF('Checklist Parameters'!$H$58&lt;&gt;"",((I877*'Checklist Parameters'!$H$58)*'Checklist Parameters'!$H$35)/1000,"N/A")</f>
        <v>N/A</v>
      </c>
      <c r="AA877" s="154">
        <f>IF('Checklist Parameters'!$H$101&lt;&gt;"",IFERROR(I877/'Checklist Parameters'!$H$101,0),"N/A")</f>
        <v>0</v>
      </c>
      <c r="AB877" s="148" t="str">
        <f>IF('Checklist Parameters'!$H$43&lt;&gt;"",(I877*'Checklist Parameters'!$H$43)/1000,"N/A")</f>
        <v>N/A</v>
      </c>
      <c r="AC877" s="85">
        <f>IF('Checklist Parameters'!$H$16="",$X877,IF(AND('Checklist Parameters'!$H$16&lt;$X877,'Checklist Parameters'!$H$16&gt;=3),'Checklist Parameters'!$H$16,IF(AND('Checklist Parameters'!$H$16&lt;$X877,'Checklist Parameters'!$H$16&lt;3),0,$X877)))</f>
        <v>0</v>
      </c>
      <c r="AD877" s="85" t="str">
        <f>IF(AND(I877&lt;'Checklist Parameters'!$H$22,$I877&lt;&gt;0),"Y","")</f>
        <v/>
      </c>
      <c r="AE877" s="85" t="str">
        <f>IF($AD877="Y",0,IF('Checklist Parameters'!$H$25="","&lt;no limit&gt;",ROUNDDOWN((($I877-'Checklist Parameters'!$H$24)/'Checklist Parameters'!$H$25)+1,0)))</f>
        <v>&lt;no limit&gt;</v>
      </c>
      <c r="AF877" s="174">
        <f t="shared" si="83"/>
        <v>0</v>
      </c>
      <c r="AG877" s="85">
        <f t="shared" si="78"/>
        <v>0</v>
      </c>
    </row>
    <row r="878" spans="1:33" ht="15">
      <c r="A878" s="393"/>
      <c r="B878" s="393"/>
      <c r="C878" s="393"/>
      <c r="D878" s="393"/>
      <c r="E878" s="393"/>
      <c r="F878" s="393"/>
      <c r="G878" s="393"/>
      <c r="H878" s="394"/>
      <c r="I878" s="394"/>
      <c r="J878" s="394"/>
      <c r="K878" s="394"/>
      <c r="L878" s="394"/>
      <c r="M878" s="394"/>
      <c r="N878" s="313">
        <f>IF(IF(I878&lt;'Checklist Parameters'!$H$22,0,($I878-$L878))&lt;0,0,IF(I878&lt;'Checklist Parameters'!$H$22,0,($I878-$L878)))</f>
        <v>0</v>
      </c>
      <c r="O878" s="394"/>
      <c r="P878" s="395"/>
      <c r="Q878" s="316">
        <f t="shared" si="79"/>
        <v>0</v>
      </c>
      <c r="R878" s="87">
        <f t="shared" si="80"/>
        <v>0</v>
      </c>
      <c r="S878" s="87">
        <f>IF('Checklist Parameters'!$H$60&lt;0.2,0.2,'Checklist Parameters'!$H$60)</f>
        <v>0.72</v>
      </c>
      <c r="T878" s="88">
        <f>IF($O878="",IF('Checklist District ID'!$C$43="Y",MAX($R878:$S878)*$I878,SUM($R878:$S878)*$I878),IF(O878&gt;0,Q878*S878))</f>
        <v>0</v>
      </c>
      <c r="U878" s="88">
        <f>IF(Q878&gt;0,((I878-T878)*'Formula Matrix'!$E$39),0)</f>
        <v>0</v>
      </c>
      <c r="V878" s="88">
        <f t="shared" si="81"/>
        <v>0</v>
      </c>
      <c r="W878" s="88">
        <f>IF(V878&gt;0,(V878*'Checklist Parameters'!$H$35),0)</f>
        <v>0</v>
      </c>
      <c r="X878" s="85">
        <f t="shared" si="82"/>
        <v>0</v>
      </c>
      <c r="Y878" s="148">
        <f>IF('Checklist Parameters'!$H$102&lt;&gt;"",(I878/43560)*'Checklist Parameters'!$H$102,"N/A")</f>
        <v>0</v>
      </c>
      <c r="Z878" s="154" t="str">
        <f>IF('Checklist Parameters'!$H$58&lt;&gt;"",((I878*'Checklist Parameters'!$H$58)*'Checklist Parameters'!$H$35)/1000,"N/A")</f>
        <v>N/A</v>
      </c>
      <c r="AA878" s="154">
        <f>IF('Checklist Parameters'!$H$101&lt;&gt;"",IFERROR(I878/'Checklist Parameters'!$H$101,0),"N/A")</f>
        <v>0</v>
      </c>
      <c r="AB878" s="148" t="str">
        <f>IF('Checklist Parameters'!$H$43&lt;&gt;"",(I878*'Checklist Parameters'!$H$43)/1000,"N/A")</f>
        <v>N/A</v>
      </c>
      <c r="AC878" s="85">
        <f>IF('Checklist Parameters'!$H$16="",$X878,IF(AND('Checklist Parameters'!$H$16&lt;$X878,'Checklist Parameters'!$H$16&gt;=3),'Checklist Parameters'!$H$16,IF(AND('Checklist Parameters'!$H$16&lt;$X878,'Checklist Parameters'!$H$16&lt;3),0,$X878)))</f>
        <v>0</v>
      </c>
      <c r="AD878" s="85" t="str">
        <f>IF(AND(I878&lt;'Checklist Parameters'!$H$22,$I878&lt;&gt;0),"Y","")</f>
        <v/>
      </c>
      <c r="AE878" s="85" t="str">
        <f>IF($AD878="Y",0,IF('Checklist Parameters'!$H$25="","&lt;no limit&gt;",ROUNDDOWN((($I878-'Checklist Parameters'!$H$24)/'Checklist Parameters'!$H$25)+1,0)))</f>
        <v>&lt;no limit&gt;</v>
      </c>
      <c r="AF878" s="174">
        <f t="shared" si="83"/>
        <v>0</v>
      </c>
      <c r="AG878" s="85">
        <f t="shared" si="78"/>
        <v>0</v>
      </c>
    </row>
    <row r="879" spans="1:33" ht="15">
      <c r="A879" s="393"/>
      <c r="B879" s="393"/>
      <c r="C879" s="393"/>
      <c r="D879" s="393"/>
      <c r="E879" s="393"/>
      <c r="F879" s="393"/>
      <c r="G879" s="393"/>
      <c r="H879" s="394"/>
      <c r="I879" s="394"/>
      <c r="J879" s="394"/>
      <c r="K879" s="394"/>
      <c r="L879" s="394"/>
      <c r="M879" s="394"/>
      <c r="N879" s="313">
        <f>IF(IF(I879&lt;'Checklist Parameters'!$H$22,0,($I879-$L879))&lt;0,0,IF(I879&lt;'Checklist Parameters'!$H$22,0,($I879-$L879)))</f>
        <v>0</v>
      </c>
      <c r="O879" s="394"/>
      <c r="P879" s="395"/>
      <c r="Q879" s="316">
        <f t="shared" si="79"/>
        <v>0</v>
      </c>
      <c r="R879" s="87">
        <f t="shared" si="80"/>
        <v>0</v>
      </c>
      <c r="S879" s="87">
        <f>IF('Checklist Parameters'!$H$60&lt;0.2,0.2,'Checklist Parameters'!$H$60)</f>
        <v>0.72</v>
      </c>
      <c r="T879" s="88">
        <f>IF($O879="",IF('Checklist District ID'!$C$43="Y",MAX($R879:$S879)*$I879,SUM($R879:$S879)*$I879),IF(O879&gt;0,Q879*S879))</f>
        <v>0</v>
      </c>
      <c r="U879" s="88">
        <f>IF(Q879&gt;0,((I879-T879)*'Formula Matrix'!$E$39),0)</f>
        <v>0</v>
      </c>
      <c r="V879" s="88">
        <f t="shared" si="81"/>
        <v>0</v>
      </c>
      <c r="W879" s="88">
        <f>IF(V879&gt;0,(V879*'Checklist Parameters'!$H$35),0)</f>
        <v>0</v>
      </c>
      <c r="X879" s="85">
        <f t="shared" si="82"/>
        <v>0</v>
      </c>
      <c r="Y879" s="148">
        <f>IF('Checklist Parameters'!$H$102&lt;&gt;"",(I879/43560)*'Checklist Parameters'!$H$102,"N/A")</f>
        <v>0</v>
      </c>
      <c r="Z879" s="154" t="str">
        <f>IF('Checklist Parameters'!$H$58&lt;&gt;"",((I879*'Checklist Parameters'!$H$58)*'Checklist Parameters'!$H$35)/1000,"N/A")</f>
        <v>N/A</v>
      </c>
      <c r="AA879" s="154">
        <f>IF('Checklist Parameters'!$H$101&lt;&gt;"",IFERROR(I879/'Checklist Parameters'!$H$101,0),"N/A")</f>
        <v>0</v>
      </c>
      <c r="AB879" s="148" t="str">
        <f>IF('Checklist Parameters'!$H$43&lt;&gt;"",(I879*'Checklist Parameters'!$H$43)/1000,"N/A")</f>
        <v>N/A</v>
      </c>
      <c r="AC879" s="85">
        <f>IF('Checklist Parameters'!$H$16="",$X879,IF(AND('Checklist Parameters'!$H$16&lt;$X879,'Checklist Parameters'!$H$16&gt;=3),'Checklist Parameters'!$H$16,IF(AND('Checklist Parameters'!$H$16&lt;$X879,'Checklist Parameters'!$H$16&lt;3),0,$X879)))</f>
        <v>0</v>
      </c>
      <c r="AD879" s="85" t="str">
        <f>IF(AND(I879&lt;'Checklist Parameters'!$H$22,$I879&lt;&gt;0),"Y","")</f>
        <v/>
      </c>
      <c r="AE879" s="85" t="str">
        <f>IF($AD879="Y",0,IF('Checklist Parameters'!$H$25="","&lt;no limit&gt;",ROUNDDOWN((($I879-'Checklist Parameters'!$H$24)/'Checklist Parameters'!$H$25)+1,0)))</f>
        <v>&lt;no limit&gt;</v>
      </c>
      <c r="AF879" s="174">
        <f t="shared" si="83"/>
        <v>0</v>
      </c>
      <c r="AG879" s="85">
        <f t="shared" si="78"/>
        <v>0</v>
      </c>
    </row>
    <row r="880" spans="1:33" ht="15">
      <c r="A880" s="393"/>
      <c r="B880" s="393"/>
      <c r="C880" s="393"/>
      <c r="D880" s="393"/>
      <c r="E880" s="393"/>
      <c r="F880" s="393"/>
      <c r="G880" s="393"/>
      <c r="H880" s="394"/>
      <c r="I880" s="394"/>
      <c r="J880" s="394"/>
      <c r="K880" s="394"/>
      <c r="L880" s="394"/>
      <c r="M880" s="394"/>
      <c r="N880" s="313">
        <f>IF(IF(I880&lt;'Checklist Parameters'!$H$22,0,($I880-$L880))&lt;0,0,IF(I880&lt;'Checklist Parameters'!$H$22,0,($I880-$L880)))</f>
        <v>0</v>
      </c>
      <c r="O880" s="394"/>
      <c r="P880" s="395"/>
      <c r="Q880" s="316">
        <f t="shared" si="79"/>
        <v>0</v>
      </c>
      <c r="R880" s="87">
        <f t="shared" si="80"/>
        <v>0</v>
      </c>
      <c r="S880" s="87">
        <f>IF('Checklist Parameters'!$H$60&lt;0.2,0.2,'Checklist Parameters'!$H$60)</f>
        <v>0.72</v>
      </c>
      <c r="T880" s="88">
        <f>IF($O880="",IF('Checklist District ID'!$C$43="Y",MAX($R880:$S880)*$I880,SUM($R880:$S880)*$I880),IF(O880&gt;0,Q880*S880))</f>
        <v>0</v>
      </c>
      <c r="U880" s="88">
        <f>IF(Q880&gt;0,((I880-T880)*'Formula Matrix'!$E$39),0)</f>
        <v>0</v>
      </c>
      <c r="V880" s="88">
        <f t="shared" si="81"/>
        <v>0</v>
      </c>
      <c r="W880" s="88">
        <f>IF(V880&gt;0,(V880*'Checklist Parameters'!$H$35),0)</f>
        <v>0</v>
      </c>
      <c r="X880" s="85">
        <f t="shared" si="82"/>
        <v>0</v>
      </c>
      <c r="Y880" s="148">
        <f>IF('Checklist Parameters'!$H$102&lt;&gt;"",(I880/43560)*'Checklist Parameters'!$H$102,"N/A")</f>
        <v>0</v>
      </c>
      <c r="Z880" s="154" t="str">
        <f>IF('Checklist Parameters'!$H$58&lt;&gt;"",((I880*'Checklist Parameters'!$H$58)*'Checklist Parameters'!$H$35)/1000,"N/A")</f>
        <v>N/A</v>
      </c>
      <c r="AA880" s="154">
        <f>IF('Checklist Parameters'!$H$101&lt;&gt;"",IFERROR(I880/'Checklist Parameters'!$H$101,0),"N/A")</f>
        <v>0</v>
      </c>
      <c r="AB880" s="148" t="str">
        <f>IF('Checklist Parameters'!$H$43&lt;&gt;"",(I880*'Checklist Parameters'!$H$43)/1000,"N/A")</f>
        <v>N/A</v>
      </c>
      <c r="AC880" s="85">
        <f>IF('Checklist Parameters'!$H$16="",$X880,IF(AND('Checklist Parameters'!$H$16&lt;$X880,'Checklist Parameters'!$H$16&gt;=3),'Checklist Parameters'!$H$16,IF(AND('Checklist Parameters'!$H$16&lt;$X880,'Checklist Parameters'!$H$16&lt;3),0,$X880)))</f>
        <v>0</v>
      </c>
      <c r="AD880" s="85" t="str">
        <f>IF(AND(I880&lt;'Checklist Parameters'!$H$22,$I880&lt;&gt;0),"Y","")</f>
        <v/>
      </c>
      <c r="AE880" s="85" t="str">
        <f>IF($AD880="Y",0,IF('Checklist Parameters'!$H$25="","&lt;no limit&gt;",ROUNDDOWN((($I880-'Checklist Parameters'!$H$24)/'Checklist Parameters'!$H$25)+1,0)))</f>
        <v>&lt;no limit&gt;</v>
      </c>
      <c r="AF880" s="174">
        <f t="shared" si="83"/>
        <v>0</v>
      </c>
      <c r="AG880" s="85">
        <f t="shared" si="78"/>
        <v>0</v>
      </c>
    </row>
    <row r="881" spans="1:33" ht="15">
      <c r="A881" s="393"/>
      <c r="B881" s="393"/>
      <c r="C881" s="393"/>
      <c r="D881" s="393"/>
      <c r="E881" s="393"/>
      <c r="F881" s="393"/>
      <c r="G881" s="393"/>
      <c r="H881" s="394"/>
      <c r="I881" s="394"/>
      <c r="J881" s="394"/>
      <c r="K881" s="394"/>
      <c r="L881" s="394"/>
      <c r="M881" s="394"/>
      <c r="N881" s="313">
        <f>IF(IF(I881&lt;'Checklist Parameters'!$H$22,0,($I881-$L881))&lt;0,0,IF(I881&lt;'Checklist Parameters'!$H$22,0,($I881-$L881)))</f>
        <v>0</v>
      </c>
      <c r="O881" s="394"/>
      <c r="P881" s="395"/>
      <c r="Q881" s="316">
        <f t="shared" si="79"/>
        <v>0</v>
      </c>
      <c r="R881" s="87">
        <f t="shared" si="80"/>
        <v>0</v>
      </c>
      <c r="S881" s="87">
        <f>IF('Checklist Parameters'!$H$60&lt;0.2,0.2,'Checklist Parameters'!$H$60)</f>
        <v>0.72</v>
      </c>
      <c r="T881" s="88">
        <f>IF($O881="",IF('Checklist District ID'!$C$43="Y",MAX($R881:$S881)*$I881,SUM($R881:$S881)*$I881),IF(O881&gt;0,Q881*S881))</f>
        <v>0</v>
      </c>
      <c r="U881" s="88">
        <f>IF(Q881&gt;0,((I881-T881)*'Formula Matrix'!$E$39),0)</f>
        <v>0</v>
      </c>
      <c r="V881" s="88">
        <f t="shared" si="81"/>
        <v>0</v>
      </c>
      <c r="W881" s="88">
        <f>IF(V881&gt;0,(V881*'Checklist Parameters'!$H$35),0)</f>
        <v>0</v>
      </c>
      <c r="X881" s="85">
        <f t="shared" si="82"/>
        <v>0</v>
      </c>
      <c r="Y881" s="148">
        <f>IF('Checklist Parameters'!$H$102&lt;&gt;"",(I881/43560)*'Checklist Parameters'!$H$102,"N/A")</f>
        <v>0</v>
      </c>
      <c r="Z881" s="154" t="str">
        <f>IF('Checklist Parameters'!$H$58&lt;&gt;"",((I881*'Checklist Parameters'!$H$58)*'Checklist Parameters'!$H$35)/1000,"N/A")</f>
        <v>N/A</v>
      </c>
      <c r="AA881" s="154">
        <f>IF('Checklist Parameters'!$H$101&lt;&gt;"",IFERROR(I881/'Checklist Parameters'!$H$101,0),"N/A")</f>
        <v>0</v>
      </c>
      <c r="AB881" s="148" t="str">
        <f>IF('Checklist Parameters'!$H$43&lt;&gt;"",(I881*'Checklist Parameters'!$H$43)/1000,"N/A")</f>
        <v>N/A</v>
      </c>
      <c r="AC881" s="85">
        <f>IF('Checklist Parameters'!$H$16="",$X881,IF(AND('Checklist Parameters'!$H$16&lt;$X881,'Checklist Parameters'!$H$16&gt;=3),'Checklist Parameters'!$H$16,IF(AND('Checklist Parameters'!$H$16&lt;$X881,'Checklist Parameters'!$H$16&lt;3),0,$X881)))</f>
        <v>0</v>
      </c>
      <c r="AD881" s="85" t="str">
        <f>IF(AND(I881&lt;'Checklist Parameters'!$H$22,$I881&lt;&gt;0),"Y","")</f>
        <v/>
      </c>
      <c r="AE881" s="85" t="str">
        <f>IF($AD881="Y",0,IF('Checklist Parameters'!$H$25="","&lt;no limit&gt;",ROUNDDOWN((($I881-'Checklist Parameters'!$H$24)/'Checklist Parameters'!$H$25)+1,0)))</f>
        <v>&lt;no limit&gt;</v>
      </c>
      <c r="AF881" s="174">
        <f t="shared" si="83"/>
        <v>0</v>
      </c>
      <c r="AG881" s="85">
        <f t="shared" si="78"/>
        <v>0</v>
      </c>
    </row>
    <row r="882" spans="1:33" ht="15">
      <c r="A882" s="393"/>
      <c r="B882" s="393"/>
      <c r="C882" s="393"/>
      <c r="D882" s="393"/>
      <c r="E882" s="393"/>
      <c r="F882" s="393"/>
      <c r="G882" s="393"/>
      <c r="H882" s="394"/>
      <c r="I882" s="394"/>
      <c r="J882" s="394"/>
      <c r="K882" s="394"/>
      <c r="L882" s="394"/>
      <c r="M882" s="394"/>
      <c r="N882" s="313">
        <f>IF(IF(I882&lt;'Checklist Parameters'!$H$22,0,($I882-$L882))&lt;0,0,IF(I882&lt;'Checklist Parameters'!$H$22,0,($I882-$L882)))</f>
        <v>0</v>
      </c>
      <c r="O882" s="394"/>
      <c r="P882" s="395"/>
      <c r="Q882" s="316">
        <f t="shared" si="79"/>
        <v>0</v>
      </c>
      <c r="R882" s="87">
        <f t="shared" si="80"/>
        <v>0</v>
      </c>
      <c r="S882" s="87">
        <f>IF('Checklist Parameters'!$H$60&lt;0.2,0.2,'Checklist Parameters'!$H$60)</f>
        <v>0.72</v>
      </c>
      <c r="T882" s="88">
        <f>IF($O882="",IF('Checklist District ID'!$C$43="Y",MAX($R882:$S882)*$I882,SUM($R882:$S882)*$I882),IF(O882&gt;0,Q882*S882))</f>
        <v>0</v>
      </c>
      <c r="U882" s="88">
        <f>IF(Q882&gt;0,((I882-T882)*'Formula Matrix'!$E$39),0)</f>
        <v>0</v>
      </c>
      <c r="V882" s="88">
        <f t="shared" si="81"/>
        <v>0</v>
      </c>
      <c r="W882" s="88">
        <f>IF(V882&gt;0,(V882*'Checklist Parameters'!$H$35),0)</f>
        <v>0</v>
      </c>
      <c r="X882" s="85">
        <f t="shared" si="82"/>
        <v>0</v>
      </c>
      <c r="Y882" s="148">
        <f>IF('Checklist Parameters'!$H$102&lt;&gt;"",(I882/43560)*'Checklist Parameters'!$H$102,"N/A")</f>
        <v>0</v>
      </c>
      <c r="Z882" s="154" t="str">
        <f>IF('Checklist Parameters'!$H$58&lt;&gt;"",((I882*'Checklist Parameters'!$H$58)*'Checklist Parameters'!$H$35)/1000,"N/A")</f>
        <v>N/A</v>
      </c>
      <c r="AA882" s="154">
        <f>IF('Checklist Parameters'!$H$101&lt;&gt;"",IFERROR(I882/'Checklist Parameters'!$H$101,0),"N/A")</f>
        <v>0</v>
      </c>
      <c r="AB882" s="148" t="str">
        <f>IF('Checklist Parameters'!$H$43&lt;&gt;"",(I882*'Checklist Parameters'!$H$43)/1000,"N/A")</f>
        <v>N/A</v>
      </c>
      <c r="AC882" s="85">
        <f>IF('Checklist Parameters'!$H$16="",$X882,IF(AND('Checklist Parameters'!$H$16&lt;$X882,'Checklist Parameters'!$H$16&gt;=3),'Checklist Parameters'!$H$16,IF(AND('Checklist Parameters'!$H$16&lt;$X882,'Checklist Parameters'!$H$16&lt;3),0,$X882)))</f>
        <v>0</v>
      </c>
      <c r="AD882" s="85" t="str">
        <f>IF(AND(I882&lt;'Checklist Parameters'!$H$22,$I882&lt;&gt;0),"Y","")</f>
        <v/>
      </c>
      <c r="AE882" s="85" t="str">
        <f>IF($AD882="Y",0,IF('Checklist Parameters'!$H$25="","&lt;no limit&gt;",ROUNDDOWN((($I882-'Checklist Parameters'!$H$24)/'Checklist Parameters'!$H$25)+1,0)))</f>
        <v>&lt;no limit&gt;</v>
      </c>
      <c r="AF882" s="174">
        <f t="shared" si="83"/>
        <v>0</v>
      </c>
      <c r="AG882" s="85">
        <f t="shared" si="78"/>
        <v>0</v>
      </c>
    </row>
    <row r="883" spans="1:33" ht="15">
      <c r="A883" s="393"/>
      <c r="B883" s="393"/>
      <c r="C883" s="393"/>
      <c r="D883" s="393"/>
      <c r="E883" s="393"/>
      <c r="F883" s="393"/>
      <c r="G883" s="393"/>
      <c r="H883" s="394"/>
      <c r="I883" s="394"/>
      <c r="J883" s="394"/>
      <c r="K883" s="394"/>
      <c r="L883" s="394"/>
      <c r="M883" s="394"/>
      <c r="N883" s="313">
        <f>IF(IF(I883&lt;'Checklist Parameters'!$H$22,0,($I883-$L883))&lt;0,0,IF(I883&lt;'Checklist Parameters'!$H$22,0,($I883-$L883)))</f>
        <v>0</v>
      </c>
      <c r="O883" s="394"/>
      <c r="P883" s="395"/>
      <c r="Q883" s="316">
        <f t="shared" si="79"/>
        <v>0</v>
      </c>
      <c r="R883" s="87">
        <f t="shared" si="80"/>
        <v>0</v>
      </c>
      <c r="S883" s="87">
        <f>IF('Checklist Parameters'!$H$60&lt;0.2,0.2,'Checklist Parameters'!$H$60)</f>
        <v>0.72</v>
      </c>
      <c r="T883" s="88">
        <f>IF($O883="",IF('Checklist District ID'!$C$43="Y",MAX($R883:$S883)*$I883,SUM($R883:$S883)*$I883),IF(O883&gt;0,Q883*S883))</f>
        <v>0</v>
      </c>
      <c r="U883" s="88">
        <f>IF(Q883&gt;0,((I883-T883)*'Formula Matrix'!$E$39),0)</f>
        <v>0</v>
      </c>
      <c r="V883" s="88">
        <f t="shared" si="81"/>
        <v>0</v>
      </c>
      <c r="W883" s="88">
        <f>IF(V883&gt;0,(V883*'Checklist Parameters'!$H$35),0)</f>
        <v>0</v>
      </c>
      <c r="X883" s="85">
        <f t="shared" si="82"/>
        <v>0</v>
      </c>
      <c r="Y883" s="148">
        <f>IF('Checklist Parameters'!$H$102&lt;&gt;"",(I883/43560)*'Checklist Parameters'!$H$102,"N/A")</f>
        <v>0</v>
      </c>
      <c r="Z883" s="154" t="str">
        <f>IF('Checklist Parameters'!$H$58&lt;&gt;"",((I883*'Checklist Parameters'!$H$58)*'Checklist Parameters'!$H$35)/1000,"N/A")</f>
        <v>N/A</v>
      </c>
      <c r="AA883" s="154">
        <f>IF('Checklist Parameters'!$H$101&lt;&gt;"",IFERROR(I883/'Checklist Parameters'!$H$101,0),"N/A")</f>
        <v>0</v>
      </c>
      <c r="AB883" s="148" t="str">
        <f>IF('Checklist Parameters'!$H$43&lt;&gt;"",(I883*'Checklist Parameters'!$H$43)/1000,"N/A")</f>
        <v>N/A</v>
      </c>
      <c r="AC883" s="85">
        <f>IF('Checklist Parameters'!$H$16="",$X883,IF(AND('Checklist Parameters'!$H$16&lt;$X883,'Checklist Parameters'!$H$16&gt;=3),'Checklist Parameters'!$H$16,IF(AND('Checklist Parameters'!$H$16&lt;$X883,'Checklist Parameters'!$H$16&lt;3),0,$X883)))</f>
        <v>0</v>
      </c>
      <c r="AD883" s="85" t="str">
        <f>IF(AND(I883&lt;'Checklist Parameters'!$H$22,$I883&lt;&gt;0),"Y","")</f>
        <v/>
      </c>
      <c r="AE883" s="85" t="str">
        <f>IF($AD883="Y",0,IF('Checklist Parameters'!$H$25="","&lt;no limit&gt;",ROUNDDOWN((($I883-'Checklist Parameters'!$H$24)/'Checklist Parameters'!$H$25)+1,0)))</f>
        <v>&lt;no limit&gt;</v>
      </c>
      <c r="AF883" s="174">
        <f t="shared" si="83"/>
        <v>0</v>
      </c>
      <c r="AG883" s="85">
        <f t="shared" si="78"/>
        <v>0</v>
      </c>
    </row>
    <row r="884" spans="1:33" ht="15">
      <c r="A884" s="393"/>
      <c r="B884" s="393"/>
      <c r="C884" s="393"/>
      <c r="D884" s="393"/>
      <c r="E884" s="393"/>
      <c r="F884" s="393"/>
      <c r="G884" s="393"/>
      <c r="H884" s="394"/>
      <c r="I884" s="394"/>
      <c r="J884" s="394"/>
      <c r="K884" s="394"/>
      <c r="L884" s="394"/>
      <c r="M884" s="394"/>
      <c r="N884" s="313">
        <f>IF(IF(I884&lt;'Checklist Parameters'!$H$22,0,($I884-$L884))&lt;0,0,IF(I884&lt;'Checklist Parameters'!$H$22,0,($I884-$L884)))</f>
        <v>0</v>
      </c>
      <c r="O884" s="394"/>
      <c r="P884" s="395"/>
      <c r="Q884" s="316">
        <f t="shared" si="79"/>
        <v>0</v>
      </c>
      <c r="R884" s="87">
        <f t="shared" si="80"/>
        <v>0</v>
      </c>
      <c r="S884" s="87">
        <f>IF('Checklist Parameters'!$H$60&lt;0.2,0.2,'Checklist Parameters'!$H$60)</f>
        <v>0.72</v>
      </c>
      <c r="T884" s="88">
        <f>IF($O884="",IF('Checklist District ID'!$C$43="Y",MAX($R884:$S884)*$I884,SUM($R884:$S884)*$I884),IF(O884&gt;0,Q884*S884))</f>
        <v>0</v>
      </c>
      <c r="U884" s="88">
        <f>IF(Q884&gt;0,((I884-T884)*'Formula Matrix'!$E$39),0)</f>
        <v>0</v>
      </c>
      <c r="V884" s="88">
        <f t="shared" si="81"/>
        <v>0</v>
      </c>
      <c r="W884" s="88">
        <f>IF(V884&gt;0,(V884*'Checklist Parameters'!$H$35),0)</f>
        <v>0</v>
      </c>
      <c r="X884" s="85">
        <f t="shared" si="82"/>
        <v>0</v>
      </c>
      <c r="Y884" s="148">
        <f>IF('Checklist Parameters'!$H$102&lt;&gt;"",(I884/43560)*'Checklist Parameters'!$H$102,"N/A")</f>
        <v>0</v>
      </c>
      <c r="Z884" s="154" t="str">
        <f>IF('Checklist Parameters'!$H$58&lt;&gt;"",((I884*'Checklist Parameters'!$H$58)*'Checklist Parameters'!$H$35)/1000,"N/A")</f>
        <v>N/A</v>
      </c>
      <c r="AA884" s="154">
        <f>IF('Checklist Parameters'!$H$101&lt;&gt;"",IFERROR(I884/'Checklist Parameters'!$H$101,0),"N/A")</f>
        <v>0</v>
      </c>
      <c r="AB884" s="148" t="str">
        <f>IF('Checklist Parameters'!$H$43&lt;&gt;"",(I884*'Checklist Parameters'!$H$43)/1000,"N/A")</f>
        <v>N/A</v>
      </c>
      <c r="AC884" s="85">
        <f>IF('Checklist Parameters'!$H$16="",$X884,IF(AND('Checklist Parameters'!$H$16&lt;$X884,'Checklist Parameters'!$H$16&gt;=3),'Checklist Parameters'!$H$16,IF(AND('Checklist Parameters'!$H$16&lt;$X884,'Checklist Parameters'!$H$16&lt;3),0,$X884)))</f>
        <v>0</v>
      </c>
      <c r="AD884" s="85" t="str">
        <f>IF(AND(I884&lt;'Checklist Parameters'!$H$22,$I884&lt;&gt;0),"Y","")</f>
        <v/>
      </c>
      <c r="AE884" s="85" t="str">
        <f>IF($AD884="Y",0,IF('Checklist Parameters'!$H$25="","&lt;no limit&gt;",ROUNDDOWN((($I884-'Checklist Parameters'!$H$24)/'Checklist Parameters'!$H$25)+1,0)))</f>
        <v>&lt;no limit&gt;</v>
      </c>
      <c r="AF884" s="174">
        <f t="shared" si="83"/>
        <v>0</v>
      </c>
      <c r="AG884" s="85">
        <f t="shared" si="78"/>
        <v>0</v>
      </c>
    </row>
    <row r="885" spans="1:33" ht="15">
      <c r="A885" s="393"/>
      <c r="B885" s="393"/>
      <c r="C885" s="393"/>
      <c r="D885" s="393"/>
      <c r="E885" s="393"/>
      <c r="F885" s="393"/>
      <c r="G885" s="393"/>
      <c r="H885" s="394"/>
      <c r="I885" s="394"/>
      <c r="J885" s="394"/>
      <c r="K885" s="394"/>
      <c r="L885" s="394"/>
      <c r="M885" s="394"/>
      <c r="N885" s="313">
        <f>IF(IF(I885&lt;'Checklist Parameters'!$H$22,0,($I885-$L885))&lt;0,0,IF(I885&lt;'Checklist Parameters'!$H$22,0,($I885-$L885)))</f>
        <v>0</v>
      </c>
      <c r="O885" s="394"/>
      <c r="P885" s="395"/>
      <c r="Q885" s="316">
        <f t="shared" si="79"/>
        <v>0</v>
      </c>
      <c r="R885" s="87">
        <f t="shared" si="80"/>
        <v>0</v>
      </c>
      <c r="S885" s="87">
        <f>IF('Checklist Parameters'!$H$60&lt;0.2,0.2,'Checklist Parameters'!$H$60)</f>
        <v>0.72</v>
      </c>
      <c r="T885" s="88">
        <f>IF($O885="",IF('Checklist District ID'!$C$43="Y",MAX($R885:$S885)*$I885,SUM($R885:$S885)*$I885),IF(O885&gt;0,Q885*S885))</f>
        <v>0</v>
      </c>
      <c r="U885" s="88">
        <f>IF(Q885&gt;0,((I885-T885)*'Formula Matrix'!$E$39),0)</f>
        <v>0</v>
      </c>
      <c r="V885" s="88">
        <f t="shared" si="81"/>
        <v>0</v>
      </c>
      <c r="W885" s="88">
        <f>IF(V885&gt;0,(V885*'Checklist Parameters'!$H$35),0)</f>
        <v>0</v>
      </c>
      <c r="X885" s="85">
        <f t="shared" si="82"/>
        <v>0</v>
      </c>
      <c r="Y885" s="148">
        <f>IF('Checklist Parameters'!$H$102&lt;&gt;"",(I885/43560)*'Checklist Parameters'!$H$102,"N/A")</f>
        <v>0</v>
      </c>
      <c r="Z885" s="154" t="str">
        <f>IF('Checklist Parameters'!$H$58&lt;&gt;"",((I885*'Checklist Parameters'!$H$58)*'Checklist Parameters'!$H$35)/1000,"N/A")</f>
        <v>N/A</v>
      </c>
      <c r="AA885" s="154">
        <f>IF('Checklist Parameters'!$H$101&lt;&gt;"",IFERROR(I885/'Checklist Parameters'!$H$101,0),"N/A")</f>
        <v>0</v>
      </c>
      <c r="AB885" s="148" t="str">
        <f>IF('Checklist Parameters'!$H$43&lt;&gt;"",(I885*'Checklist Parameters'!$H$43)/1000,"N/A")</f>
        <v>N/A</v>
      </c>
      <c r="AC885" s="85">
        <f>IF('Checklist Parameters'!$H$16="",$X885,IF(AND('Checklist Parameters'!$H$16&lt;$X885,'Checklist Parameters'!$H$16&gt;=3),'Checklist Parameters'!$H$16,IF(AND('Checklist Parameters'!$H$16&lt;$X885,'Checklist Parameters'!$H$16&lt;3),0,$X885)))</f>
        <v>0</v>
      </c>
      <c r="AD885" s="85" t="str">
        <f>IF(AND(I885&lt;'Checklist Parameters'!$H$22,$I885&lt;&gt;0),"Y","")</f>
        <v/>
      </c>
      <c r="AE885" s="85" t="str">
        <f>IF($AD885="Y",0,IF('Checklist Parameters'!$H$25="","&lt;no limit&gt;",ROUNDDOWN((($I885-'Checklist Parameters'!$H$24)/'Checklist Parameters'!$H$25)+1,0)))</f>
        <v>&lt;no limit&gt;</v>
      </c>
      <c r="AF885" s="174">
        <f t="shared" si="83"/>
        <v>0</v>
      </c>
      <c r="AG885" s="85">
        <f t="shared" si="78"/>
        <v>0</v>
      </c>
    </row>
    <row r="886" spans="1:33" ht="15">
      <c r="A886" s="393"/>
      <c r="B886" s="393"/>
      <c r="C886" s="393"/>
      <c r="D886" s="393"/>
      <c r="E886" s="393"/>
      <c r="F886" s="393"/>
      <c r="G886" s="393"/>
      <c r="H886" s="394"/>
      <c r="I886" s="394"/>
      <c r="J886" s="394"/>
      <c r="K886" s="394"/>
      <c r="L886" s="394"/>
      <c r="M886" s="394"/>
      <c r="N886" s="313">
        <f>IF(IF(I886&lt;'Checklist Parameters'!$H$22,0,($I886-$L886))&lt;0,0,IF(I886&lt;'Checklist Parameters'!$H$22,0,($I886-$L886)))</f>
        <v>0</v>
      </c>
      <c r="O886" s="394"/>
      <c r="P886" s="395"/>
      <c r="Q886" s="316">
        <f t="shared" si="79"/>
        <v>0</v>
      </c>
      <c r="R886" s="87">
        <f t="shared" si="80"/>
        <v>0</v>
      </c>
      <c r="S886" s="87">
        <f>IF('Checklist Parameters'!$H$60&lt;0.2,0.2,'Checklist Parameters'!$H$60)</f>
        <v>0.72</v>
      </c>
      <c r="T886" s="88">
        <f>IF($O886="",IF('Checklist District ID'!$C$43="Y",MAX($R886:$S886)*$I886,SUM($R886:$S886)*$I886),IF(O886&gt;0,Q886*S886))</f>
        <v>0</v>
      </c>
      <c r="U886" s="88">
        <f>IF(Q886&gt;0,((I886-T886)*'Formula Matrix'!$E$39),0)</f>
        <v>0</v>
      </c>
      <c r="V886" s="88">
        <f t="shared" si="81"/>
        <v>0</v>
      </c>
      <c r="W886" s="88">
        <f>IF(V886&gt;0,(V886*'Checklist Parameters'!$H$35),0)</f>
        <v>0</v>
      </c>
      <c r="X886" s="85">
        <f t="shared" si="82"/>
        <v>0</v>
      </c>
      <c r="Y886" s="148">
        <f>IF('Checklist Parameters'!$H$102&lt;&gt;"",(I886/43560)*'Checklist Parameters'!$H$102,"N/A")</f>
        <v>0</v>
      </c>
      <c r="Z886" s="154" t="str">
        <f>IF('Checklist Parameters'!$H$58&lt;&gt;"",((I886*'Checklist Parameters'!$H$58)*'Checklist Parameters'!$H$35)/1000,"N/A")</f>
        <v>N/A</v>
      </c>
      <c r="AA886" s="154">
        <f>IF('Checklist Parameters'!$H$101&lt;&gt;"",IFERROR(I886/'Checklist Parameters'!$H$101,0),"N/A")</f>
        <v>0</v>
      </c>
      <c r="AB886" s="148" t="str">
        <f>IF('Checklist Parameters'!$H$43&lt;&gt;"",(I886*'Checklist Parameters'!$H$43)/1000,"N/A")</f>
        <v>N/A</v>
      </c>
      <c r="AC886" s="85">
        <f>IF('Checklist Parameters'!$H$16="",$X886,IF(AND('Checklist Parameters'!$H$16&lt;$X886,'Checklist Parameters'!$H$16&gt;=3),'Checklist Parameters'!$H$16,IF(AND('Checklist Parameters'!$H$16&lt;$X886,'Checklist Parameters'!$H$16&lt;3),0,$X886)))</f>
        <v>0</v>
      </c>
      <c r="AD886" s="85" t="str">
        <f>IF(AND(I886&lt;'Checklist Parameters'!$H$22,$I886&lt;&gt;0),"Y","")</f>
        <v/>
      </c>
      <c r="AE886" s="85" t="str">
        <f>IF($AD886="Y",0,IF('Checklist Parameters'!$H$25="","&lt;no limit&gt;",ROUNDDOWN((($I886-'Checklist Parameters'!$H$24)/'Checklist Parameters'!$H$25)+1,0)))</f>
        <v>&lt;no limit&gt;</v>
      </c>
      <c r="AF886" s="174">
        <f t="shared" si="83"/>
        <v>0</v>
      </c>
      <c r="AG886" s="85">
        <f t="shared" si="78"/>
        <v>0</v>
      </c>
    </row>
    <row r="887" spans="1:33" ht="15">
      <c r="A887" s="393"/>
      <c r="B887" s="393"/>
      <c r="C887" s="393"/>
      <c r="D887" s="393"/>
      <c r="E887" s="393"/>
      <c r="F887" s="393"/>
      <c r="G887" s="393"/>
      <c r="H887" s="394"/>
      <c r="I887" s="394"/>
      <c r="J887" s="394"/>
      <c r="K887" s="394"/>
      <c r="L887" s="394"/>
      <c r="M887" s="394"/>
      <c r="N887" s="313">
        <f>IF(IF(I887&lt;'Checklist Parameters'!$H$22,0,($I887-$L887))&lt;0,0,IF(I887&lt;'Checklist Parameters'!$H$22,0,($I887-$L887)))</f>
        <v>0</v>
      </c>
      <c r="O887" s="394"/>
      <c r="P887" s="395"/>
      <c r="Q887" s="316">
        <f t="shared" si="79"/>
        <v>0</v>
      </c>
      <c r="R887" s="87">
        <f t="shared" si="80"/>
        <v>0</v>
      </c>
      <c r="S887" s="87">
        <f>IF('Checklist Parameters'!$H$60&lt;0.2,0.2,'Checklist Parameters'!$H$60)</f>
        <v>0.72</v>
      </c>
      <c r="T887" s="88">
        <f>IF($O887="",IF('Checklist District ID'!$C$43="Y",MAX($R887:$S887)*$I887,SUM($R887:$S887)*$I887),IF(O887&gt;0,Q887*S887))</f>
        <v>0</v>
      </c>
      <c r="U887" s="88">
        <f>IF(Q887&gt;0,((I887-T887)*'Formula Matrix'!$E$39),0)</f>
        <v>0</v>
      </c>
      <c r="V887" s="88">
        <f t="shared" si="81"/>
        <v>0</v>
      </c>
      <c r="W887" s="88">
        <f>IF(V887&gt;0,(V887*'Checklist Parameters'!$H$35),0)</f>
        <v>0</v>
      </c>
      <c r="X887" s="85">
        <f t="shared" si="82"/>
        <v>0</v>
      </c>
      <c r="Y887" s="148">
        <f>IF('Checklist Parameters'!$H$102&lt;&gt;"",(I887/43560)*'Checklist Parameters'!$H$102,"N/A")</f>
        <v>0</v>
      </c>
      <c r="Z887" s="154" t="str">
        <f>IF('Checklist Parameters'!$H$58&lt;&gt;"",((I887*'Checklist Parameters'!$H$58)*'Checklist Parameters'!$H$35)/1000,"N/A")</f>
        <v>N/A</v>
      </c>
      <c r="AA887" s="154">
        <f>IF('Checklist Parameters'!$H$101&lt;&gt;"",IFERROR(I887/'Checklist Parameters'!$H$101,0),"N/A")</f>
        <v>0</v>
      </c>
      <c r="AB887" s="148" t="str">
        <f>IF('Checklist Parameters'!$H$43&lt;&gt;"",(I887*'Checklist Parameters'!$H$43)/1000,"N/A")</f>
        <v>N/A</v>
      </c>
      <c r="AC887" s="85">
        <f>IF('Checklist Parameters'!$H$16="",$X887,IF(AND('Checklist Parameters'!$H$16&lt;$X887,'Checklist Parameters'!$H$16&gt;=3),'Checklist Parameters'!$H$16,IF(AND('Checklist Parameters'!$H$16&lt;$X887,'Checklist Parameters'!$H$16&lt;3),0,$X887)))</f>
        <v>0</v>
      </c>
      <c r="AD887" s="85" t="str">
        <f>IF(AND(I887&lt;'Checklist Parameters'!$H$22,$I887&lt;&gt;0),"Y","")</f>
        <v/>
      </c>
      <c r="AE887" s="85" t="str">
        <f>IF($AD887="Y",0,IF('Checklist Parameters'!$H$25="","&lt;no limit&gt;",ROUNDDOWN((($I887-'Checklist Parameters'!$H$24)/'Checklist Parameters'!$H$25)+1,0)))</f>
        <v>&lt;no limit&gt;</v>
      </c>
      <c r="AF887" s="174">
        <f t="shared" si="83"/>
        <v>0</v>
      </c>
      <c r="AG887" s="85">
        <f t="shared" si="78"/>
        <v>0</v>
      </c>
    </row>
    <row r="888" spans="1:33" ht="15">
      <c r="A888" s="393"/>
      <c r="B888" s="393"/>
      <c r="C888" s="393"/>
      <c r="D888" s="393"/>
      <c r="E888" s="393"/>
      <c r="F888" s="393"/>
      <c r="G888" s="393"/>
      <c r="H888" s="394"/>
      <c r="I888" s="394"/>
      <c r="J888" s="394"/>
      <c r="K888" s="394"/>
      <c r="L888" s="394"/>
      <c r="M888" s="394"/>
      <c r="N888" s="313">
        <f>IF(IF(I888&lt;'Checklist Parameters'!$H$22,0,($I888-$L888))&lt;0,0,IF(I888&lt;'Checklist Parameters'!$H$22,0,($I888-$L888)))</f>
        <v>0</v>
      </c>
      <c r="O888" s="394"/>
      <c r="P888" s="395"/>
      <c r="Q888" s="316">
        <f t="shared" si="79"/>
        <v>0</v>
      </c>
      <c r="R888" s="87">
        <f t="shared" si="80"/>
        <v>0</v>
      </c>
      <c r="S888" s="87">
        <f>IF('Checklist Parameters'!$H$60&lt;0.2,0.2,'Checklist Parameters'!$H$60)</f>
        <v>0.72</v>
      </c>
      <c r="T888" s="88">
        <f>IF($O888="",IF('Checklist District ID'!$C$43="Y",MAX($R888:$S888)*$I888,SUM($R888:$S888)*$I888),IF(O888&gt;0,Q888*S888))</f>
        <v>0</v>
      </c>
      <c r="U888" s="88">
        <f>IF(Q888&gt;0,((I888-T888)*'Formula Matrix'!$E$39),0)</f>
        <v>0</v>
      </c>
      <c r="V888" s="88">
        <f t="shared" si="81"/>
        <v>0</v>
      </c>
      <c r="W888" s="88">
        <f>IF(V888&gt;0,(V888*'Checklist Parameters'!$H$35),0)</f>
        <v>0</v>
      </c>
      <c r="X888" s="85">
        <f t="shared" si="82"/>
        <v>0</v>
      </c>
      <c r="Y888" s="148">
        <f>IF('Checklist Parameters'!$H$102&lt;&gt;"",(I888/43560)*'Checklist Parameters'!$H$102,"N/A")</f>
        <v>0</v>
      </c>
      <c r="Z888" s="154" t="str">
        <f>IF('Checklist Parameters'!$H$58&lt;&gt;"",((I888*'Checklist Parameters'!$H$58)*'Checklist Parameters'!$H$35)/1000,"N/A")</f>
        <v>N/A</v>
      </c>
      <c r="AA888" s="154">
        <f>IF('Checklist Parameters'!$H$101&lt;&gt;"",IFERROR(I888/'Checklist Parameters'!$H$101,0),"N/A")</f>
        <v>0</v>
      </c>
      <c r="AB888" s="148" t="str">
        <f>IF('Checklist Parameters'!$H$43&lt;&gt;"",(I888*'Checklist Parameters'!$H$43)/1000,"N/A")</f>
        <v>N/A</v>
      </c>
      <c r="AC888" s="85">
        <f>IF('Checklist Parameters'!$H$16="",$X888,IF(AND('Checklist Parameters'!$H$16&lt;$X888,'Checklist Parameters'!$H$16&gt;=3),'Checklist Parameters'!$H$16,IF(AND('Checklist Parameters'!$H$16&lt;$X888,'Checklist Parameters'!$H$16&lt;3),0,$X888)))</f>
        <v>0</v>
      </c>
      <c r="AD888" s="85" t="str">
        <f>IF(AND(I888&lt;'Checklist Parameters'!$H$22,$I888&lt;&gt;0),"Y","")</f>
        <v/>
      </c>
      <c r="AE888" s="85" t="str">
        <f>IF($AD888="Y",0,IF('Checklist Parameters'!$H$25="","&lt;no limit&gt;",ROUNDDOWN((($I888-'Checklist Parameters'!$H$24)/'Checklist Parameters'!$H$25)+1,0)))</f>
        <v>&lt;no limit&gt;</v>
      </c>
      <c r="AF888" s="174">
        <f t="shared" si="83"/>
        <v>0</v>
      </c>
      <c r="AG888" s="85">
        <f t="shared" si="78"/>
        <v>0</v>
      </c>
    </row>
    <row r="889" spans="1:33" ht="15">
      <c r="A889" s="393"/>
      <c r="B889" s="393"/>
      <c r="C889" s="393"/>
      <c r="D889" s="393"/>
      <c r="E889" s="393"/>
      <c r="F889" s="393"/>
      <c r="G889" s="393"/>
      <c r="H889" s="394"/>
      <c r="I889" s="394"/>
      <c r="J889" s="394"/>
      <c r="K889" s="394"/>
      <c r="L889" s="394"/>
      <c r="M889" s="394"/>
      <c r="N889" s="313">
        <f>IF(IF(I889&lt;'Checklist Parameters'!$H$22,0,($I889-$L889))&lt;0,0,IF(I889&lt;'Checklist Parameters'!$H$22,0,($I889-$L889)))</f>
        <v>0</v>
      </c>
      <c r="O889" s="394"/>
      <c r="P889" s="395"/>
      <c r="Q889" s="316">
        <f t="shared" si="79"/>
        <v>0</v>
      </c>
      <c r="R889" s="87">
        <f t="shared" si="80"/>
        <v>0</v>
      </c>
      <c r="S889" s="87">
        <f>IF('Checklist Parameters'!$H$60&lt;0.2,0.2,'Checklist Parameters'!$H$60)</f>
        <v>0.72</v>
      </c>
      <c r="T889" s="88">
        <f>IF($O889="",IF('Checklist District ID'!$C$43="Y",MAX($R889:$S889)*$I889,SUM($R889:$S889)*$I889),IF(O889&gt;0,Q889*S889))</f>
        <v>0</v>
      </c>
      <c r="U889" s="88">
        <f>IF(Q889&gt;0,((I889-T889)*'Formula Matrix'!$E$39),0)</f>
        <v>0</v>
      </c>
      <c r="V889" s="88">
        <f t="shared" si="81"/>
        <v>0</v>
      </c>
      <c r="W889" s="88">
        <f>IF(V889&gt;0,(V889*'Checklist Parameters'!$H$35),0)</f>
        <v>0</v>
      </c>
      <c r="X889" s="85">
        <f t="shared" si="82"/>
        <v>0</v>
      </c>
      <c r="Y889" s="148">
        <f>IF('Checklist Parameters'!$H$102&lt;&gt;"",(I889/43560)*'Checklist Parameters'!$H$102,"N/A")</f>
        <v>0</v>
      </c>
      <c r="Z889" s="154" t="str">
        <f>IF('Checklist Parameters'!$H$58&lt;&gt;"",((I889*'Checklist Parameters'!$H$58)*'Checklist Parameters'!$H$35)/1000,"N/A")</f>
        <v>N/A</v>
      </c>
      <c r="AA889" s="154">
        <f>IF('Checklist Parameters'!$H$101&lt;&gt;"",IFERROR(I889/'Checklist Parameters'!$H$101,0),"N/A")</f>
        <v>0</v>
      </c>
      <c r="AB889" s="148" t="str">
        <f>IF('Checklist Parameters'!$H$43&lt;&gt;"",(I889*'Checklist Parameters'!$H$43)/1000,"N/A")</f>
        <v>N/A</v>
      </c>
      <c r="AC889" s="85">
        <f>IF('Checklist Parameters'!$H$16="",$X889,IF(AND('Checklist Parameters'!$H$16&lt;$X889,'Checklist Parameters'!$H$16&gt;=3),'Checklist Parameters'!$H$16,IF(AND('Checklist Parameters'!$H$16&lt;$X889,'Checklist Parameters'!$H$16&lt;3),0,$X889)))</f>
        <v>0</v>
      </c>
      <c r="AD889" s="85" t="str">
        <f>IF(AND(I889&lt;'Checklist Parameters'!$H$22,$I889&lt;&gt;0),"Y","")</f>
        <v/>
      </c>
      <c r="AE889" s="85" t="str">
        <f>IF($AD889="Y",0,IF('Checklist Parameters'!$H$25="","&lt;no limit&gt;",ROUNDDOWN((($I889-'Checklist Parameters'!$H$24)/'Checklist Parameters'!$H$25)+1,0)))</f>
        <v>&lt;no limit&gt;</v>
      </c>
      <c r="AF889" s="174">
        <f t="shared" si="83"/>
        <v>0</v>
      </c>
      <c r="AG889" s="85">
        <f t="shared" si="78"/>
        <v>0</v>
      </c>
    </row>
    <row r="890" spans="1:33" ht="15">
      <c r="A890" s="393"/>
      <c r="B890" s="393"/>
      <c r="C890" s="393"/>
      <c r="D890" s="393"/>
      <c r="E890" s="393"/>
      <c r="F890" s="393"/>
      <c r="G890" s="393"/>
      <c r="H890" s="394"/>
      <c r="I890" s="394"/>
      <c r="J890" s="394"/>
      <c r="K890" s="394"/>
      <c r="L890" s="394"/>
      <c r="M890" s="394"/>
      <c r="N890" s="313">
        <f>IF(IF(I890&lt;'Checklist Parameters'!$H$22,0,($I890-$L890))&lt;0,0,IF(I890&lt;'Checklist Parameters'!$H$22,0,($I890-$L890)))</f>
        <v>0</v>
      </c>
      <c r="O890" s="394"/>
      <c r="P890" s="395"/>
      <c r="Q890" s="316">
        <f t="shared" si="79"/>
        <v>0</v>
      </c>
      <c r="R890" s="87">
        <f t="shared" si="80"/>
        <v>0</v>
      </c>
      <c r="S890" s="87">
        <f>IF('Checklist Parameters'!$H$60&lt;0.2,0.2,'Checklist Parameters'!$H$60)</f>
        <v>0.72</v>
      </c>
      <c r="T890" s="88">
        <f>IF($O890="",IF('Checklist District ID'!$C$43="Y",MAX($R890:$S890)*$I890,SUM($R890:$S890)*$I890),IF(O890&gt;0,Q890*S890))</f>
        <v>0</v>
      </c>
      <c r="U890" s="88">
        <f>IF(Q890&gt;0,((I890-T890)*'Formula Matrix'!$E$39),0)</f>
        <v>0</v>
      </c>
      <c r="V890" s="88">
        <f t="shared" si="81"/>
        <v>0</v>
      </c>
      <c r="W890" s="88">
        <f>IF(V890&gt;0,(V890*'Checklist Parameters'!$H$35),0)</f>
        <v>0</v>
      </c>
      <c r="X890" s="85">
        <f t="shared" si="82"/>
        <v>0</v>
      </c>
      <c r="Y890" s="148">
        <f>IF('Checklist Parameters'!$H$102&lt;&gt;"",(I890/43560)*'Checklist Parameters'!$H$102,"N/A")</f>
        <v>0</v>
      </c>
      <c r="Z890" s="154" t="str">
        <f>IF('Checklist Parameters'!$H$58&lt;&gt;"",((I890*'Checklist Parameters'!$H$58)*'Checklist Parameters'!$H$35)/1000,"N/A")</f>
        <v>N/A</v>
      </c>
      <c r="AA890" s="154">
        <f>IF('Checklist Parameters'!$H$101&lt;&gt;"",IFERROR(I890/'Checklist Parameters'!$H$101,0),"N/A")</f>
        <v>0</v>
      </c>
      <c r="AB890" s="148" t="str">
        <f>IF('Checklist Parameters'!$H$43&lt;&gt;"",(I890*'Checklist Parameters'!$H$43)/1000,"N/A")</f>
        <v>N/A</v>
      </c>
      <c r="AC890" s="85">
        <f>IF('Checklist Parameters'!$H$16="",$X890,IF(AND('Checklist Parameters'!$H$16&lt;$X890,'Checklist Parameters'!$H$16&gt;=3),'Checklist Parameters'!$H$16,IF(AND('Checklist Parameters'!$H$16&lt;$X890,'Checklist Parameters'!$H$16&lt;3),0,$X890)))</f>
        <v>0</v>
      </c>
      <c r="AD890" s="85" t="str">
        <f>IF(AND(I890&lt;'Checklist Parameters'!$H$22,$I890&lt;&gt;0),"Y","")</f>
        <v/>
      </c>
      <c r="AE890" s="85" t="str">
        <f>IF($AD890="Y",0,IF('Checklist Parameters'!$H$25="","&lt;no limit&gt;",ROUNDDOWN((($I890-'Checklist Parameters'!$H$24)/'Checklist Parameters'!$H$25)+1,0)))</f>
        <v>&lt;no limit&gt;</v>
      </c>
      <c r="AF890" s="174">
        <f t="shared" si="83"/>
        <v>0</v>
      </c>
      <c r="AG890" s="85">
        <f t="shared" si="78"/>
        <v>0</v>
      </c>
    </row>
    <row r="891" spans="1:33" ht="15">
      <c r="A891" s="393"/>
      <c r="B891" s="393"/>
      <c r="C891" s="393"/>
      <c r="D891" s="393"/>
      <c r="E891" s="393"/>
      <c r="F891" s="393"/>
      <c r="G891" s="393"/>
      <c r="H891" s="394"/>
      <c r="I891" s="394"/>
      <c r="J891" s="394"/>
      <c r="K891" s="394"/>
      <c r="L891" s="394"/>
      <c r="M891" s="394"/>
      <c r="N891" s="313">
        <f>IF(IF(I891&lt;'Checklist Parameters'!$H$22,0,($I891-$L891))&lt;0,0,IF(I891&lt;'Checklist Parameters'!$H$22,0,($I891-$L891)))</f>
        <v>0</v>
      </c>
      <c r="O891" s="394"/>
      <c r="P891" s="395"/>
      <c r="Q891" s="316">
        <f t="shared" si="79"/>
        <v>0</v>
      </c>
      <c r="R891" s="87">
        <f t="shared" si="80"/>
        <v>0</v>
      </c>
      <c r="S891" s="87">
        <f>IF('Checklist Parameters'!$H$60&lt;0.2,0.2,'Checklist Parameters'!$H$60)</f>
        <v>0.72</v>
      </c>
      <c r="T891" s="88">
        <f>IF($O891="",IF('Checklist District ID'!$C$43="Y",MAX($R891:$S891)*$I891,SUM($R891:$S891)*$I891),IF(O891&gt;0,Q891*S891))</f>
        <v>0</v>
      </c>
      <c r="U891" s="88">
        <f>IF(Q891&gt;0,((I891-T891)*'Formula Matrix'!$E$39),0)</f>
        <v>0</v>
      </c>
      <c r="V891" s="88">
        <f t="shared" si="81"/>
        <v>0</v>
      </c>
      <c r="W891" s="88">
        <f>IF(V891&gt;0,(V891*'Checklist Parameters'!$H$35),0)</f>
        <v>0</v>
      </c>
      <c r="X891" s="85">
        <f t="shared" si="82"/>
        <v>0</v>
      </c>
      <c r="Y891" s="148">
        <f>IF('Checklist Parameters'!$H$102&lt;&gt;"",(I891/43560)*'Checklist Parameters'!$H$102,"N/A")</f>
        <v>0</v>
      </c>
      <c r="Z891" s="154" t="str">
        <f>IF('Checklist Parameters'!$H$58&lt;&gt;"",((I891*'Checklist Parameters'!$H$58)*'Checklist Parameters'!$H$35)/1000,"N/A")</f>
        <v>N/A</v>
      </c>
      <c r="AA891" s="154">
        <f>IF('Checklist Parameters'!$H$101&lt;&gt;"",IFERROR(I891/'Checklist Parameters'!$H$101,0),"N/A")</f>
        <v>0</v>
      </c>
      <c r="AB891" s="148" t="str">
        <f>IF('Checklist Parameters'!$H$43&lt;&gt;"",(I891*'Checklist Parameters'!$H$43)/1000,"N/A")</f>
        <v>N/A</v>
      </c>
      <c r="AC891" s="85">
        <f>IF('Checklist Parameters'!$H$16="",$X891,IF(AND('Checklist Parameters'!$H$16&lt;$X891,'Checklist Parameters'!$H$16&gt;=3),'Checklist Parameters'!$H$16,IF(AND('Checklist Parameters'!$H$16&lt;$X891,'Checklist Parameters'!$H$16&lt;3),0,$X891)))</f>
        <v>0</v>
      </c>
      <c r="AD891" s="85" t="str">
        <f>IF(AND(I891&lt;'Checklist Parameters'!$H$22,$I891&lt;&gt;0),"Y","")</f>
        <v/>
      </c>
      <c r="AE891" s="85" t="str">
        <f>IF($AD891="Y",0,IF('Checklist Parameters'!$H$25="","&lt;no limit&gt;",ROUNDDOWN((($I891-'Checklist Parameters'!$H$24)/'Checklist Parameters'!$H$25)+1,0)))</f>
        <v>&lt;no limit&gt;</v>
      </c>
      <c r="AF891" s="174">
        <f t="shared" si="83"/>
        <v>0</v>
      </c>
      <c r="AG891" s="85">
        <f t="shared" si="78"/>
        <v>0</v>
      </c>
    </row>
    <row r="892" spans="1:33" ht="15">
      <c r="A892" s="393"/>
      <c r="B892" s="393"/>
      <c r="C892" s="393"/>
      <c r="D892" s="393"/>
      <c r="E892" s="393"/>
      <c r="F892" s="393"/>
      <c r="G892" s="393"/>
      <c r="H892" s="394"/>
      <c r="I892" s="394"/>
      <c r="J892" s="394"/>
      <c r="K892" s="394"/>
      <c r="L892" s="394"/>
      <c r="M892" s="394"/>
      <c r="N892" s="313">
        <f>IF(IF(I892&lt;'Checklist Parameters'!$H$22,0,($I892-$L892))&lt;0,0,IF(I892&lt;'Checklist Parameters'!$H$22,0,($I892-$L892)))</f>
        <v>0</v>
      </c>
      <c r="O892" s="394"/>
      <c r="P892" s="395"/>
      <c r="Q892" s="316">
        <f t="shared" si="79"/>
        <v>0</v>
      </c>
      <c r="R892" s="87">
        <f t="shared" si="80"/>
        <v>0</v>
      </c>
      <c r="S892" s="87">
        <f>IF('Checklist Parameters'!$H$60&lt;0.2,0.2,'Checklist Parameters'!$H$60)</f>
        <v>0.72</v>
      </c>
      <c r="T892" s="88">
        <f>IF($O892="",IF('Checklist District ID'!$C$43="Y",MAX($R892:$S892)*$I892,SUM($R892:$S892)*$I892),IF(O892&gt;0,Q892*S892))</f>
        <v>0</v>
      </c>
      <c r="U892" s="88">
        <f>IF(Q892&gt;0,((I892-T892)*'Formula Matrix'!$E$39),0)</f>
        <v>0</v>
      </c>
      <c r="V892" s="88">
        <f t="shared" si="81"/>
        <v>0</v>
      </c>
      <c r="W892" s="88">
        <f>IF(V892&gt;0,(V892*'Checklist Parameters'!$H$35),0)</f>
        <v>0</v>
      </c>
      <c r="X892" s="85">
        <f t="shared" si="82"/>
        <v>0</v>
      </c>
      <c r="Y892" s="148">
        <f>IF('Checklist Parameters'!$H$102&lt;&gt;"",(I892/43560)*'Checklist Parameters'!$H$102,"N/A")</f>
        <v>0</v>
      </c>
      <c r="Z892" s="154" t="str">
        <f>IF('Checklist Parameters'!$H$58&lt;&gt;"",((I892*'Checklist Parameters'!$H$58)*'Checklist Parameters'!$H$35)/1000,"N/A")</f>
        <v>N/A</v>
      </c>
      <c r="AA892" s="154">
        <f>IF('Checklist Parameters'!$H$101&lt;&gt;"",IFERROR(I892/'Checklist Parameters'!$H$101,0),"N/A")</f>
        <v>0</v>
      </c>
      <c r="AB892" s="148" t="str">
        <f>IF('Checklist Parameters'!$H$43&lt;&gt;"",(I892*'Checklist Parameters'!$H$43)/1000,"N/A")</f>
        <v>N/A</v>
      </c>
      <c r="AC892" s="85">
        <f>IF('Checklist Parameters'!$H$16="",$X892,IF(AND('Checklist Parameters'!$H$16&lt;$X892,'Checklist Parameters'!$H$16&gt;=3),'Checklist Parameters'!$H$16,IF(AND('Checklist Parameters'!$H$16&lt;$X892,'Checklist Parameters'!$H$16&lt;3),0,$X892)))</f>
        <v>0</v>
      </c>
      <c r="AD892" s="85" t="str">
        <f>IF(AND(I892&lt;'Checklist Parameters'!$H$22,$I892&lt;&gt;0),"Y","")</f>
        <v/>
      </c>
      <c r="AE892" s="85" t="str">
        <f>IF($AD892="Y",0,IF('Checklist Parameters'!$H$25="","&lt;no limit&gt;",ROUNDDOWN((($I892-'Checklist Parameters'!$H$24)/'Checklist Parameters'!$H$25)+1,0)))</f>
        <v>&lt;no limit&gt;</v>
      </c>
      <c r="AF892" s="174">
        <f t="shared" si="83"/>
        <v>0</v>
      </c>
      <c r="AG892" s="85">
        <f t="shared" si="78"/>
        <v>0</v>
      </c>
    </row>
    <row r="893" spans="1:33" ht="15">
      <c r="A893" s="393"/>
      <c r="B893" s="393"/>
      <c r="C893" s="393"/>
      <c r="D893" s="393"/>
      <c r="E893" s="393"/>
      <c r="F893" s="393"/>
      <c r="G893" s="393"/>
      <c r="H893" s="394"/>
      <c r="I893" s="394"/>
      <c r="J893" s="394"/>
      <c r="K893" s="394"/>
      <c r="L893" s="394"/>
      <c r="M893" s="394"/>
      <c r="N893" s="313">
        <f>IF(IF(I893&lt;'Checklist Parameters'!$H$22,0,($I893-$L893))&lt;0,0,IF(I893&lt;'Checklist Parameters'!$H$22,0,($I893-$L893)))</f>
        <v>0</v>
      </c>
      <c r="O893" s="394"/>
      <c r="P893" s="395"/>
      <c r="Q893" s="316">
        <f t="shared" si="79"/>
        <v>0</v>
      </c>
      <c r="R893" s="87">
        <f t="shared" si="80"/>
        <v>0</v>
      </c>
      <c r="S893" s="87">
        <f>IF('Checklist Parameters'!$H$60&lt;0.2,0.2,'Checklist Parameters'!$H$60)</f>
        <v>0.72</v>
      </c>
      <c r="T893" s="88">
        <f>IF($O893="",IF('Checklist District ID'!$C$43="Y",MAX($R893:$S893)*$I893,SUM($R893:$S893)*$I893),IF(O893&gt;0,Q893*S893))</f>
        <v>0</v>
      </c>
      <c r="U893" s="88">
        <f>IF(Q893&gt;0,((I893-T893)*'Formula Matrix'!$E$39),0)</f>
        <v>0</v>
      </c>
      <c r="V893" s="88">
        <f t="shared" si="81"/>
        <v>0</v>
      </c>
      <c r="W893" s="88">
        <f>IF(V893&gt;0,(V893*'Checklist Parameters'!$H$35),0)</f>
        <v>0</v>
      </c>
      <c r="X893" s="85">
        <f t="shared" si="82"/>
        <v>0</v>
      </c>
      <c r="Y893" s="148">
        <f>IF('Checklist Parameters'!$H$102&lt;&gt;"",(I893/43560)*'Checklist Parameters'!$H$102,"N/A")</f>
        <v>0</v>
      </c>
      <c r="Z893" s="154" t="str">
        <f>IF('Checklist Parameters'!$H$58&lt;&gt;"",((I893*'Checklist Parameters'!$H$58)*'Checklist Parameters'!$H$35)/1000,"N/A")</f>
        <v>N/A</v>
      </c>
      <c r="AA893" s="154">
        <f>IF('Checklist Parameters'!$H$101&lt;&gt;"",IFERROR(I893/'Checklist Parameters'!$H$101,0),"N/A")</f>
        <v>0</v>
      </c>
      <c r="AB893" s="148" t="str">
        <f>IF('Checklist Parameters'!$H$43&lt;&gt;"",(I893*'Checklist Parameters'!$H$43)/1000,"N/A")</f>
        <v>N/A</v>
      </c>
      <c r="AC893" s="85">
        <f>IF('Checklist Parameters'!$H$16="",$X893,IF(AND('Checklist Parameters'!$H$16&lt;$X893,'Checklist Parameters'!$H$16&gt;=3),'Checklist Parameters'!$H$16,IF(AND('Checklist Parameters'!$H$16&lt;$X893,'Checklist Parameters'!$H$16&lt;3),0,$X893)))</f>
        <v>0</v>
      </c>
      <c r="AD893" s="85" t="str">
        <f>IF(AND(I893&lt;'Checklist Parameters'!$H$22,$I893&lt;&gt;0),"Y","")</f>
        <v/>
      </c>
      <c r="AE893" s="85" t="str">
        <f>IF($AD893="Y",0,IF('Checklist Parameters'!$H$25="","&lt;no limit&gt;",ROUNDDOWN((($I893-'Checklist Parameters'!$H$24)/'Checklist Parameters'!$H$25)+1,0)))</f>
        <v>&lt;no limit&gt;</v>
      </c>
      <c r="AF893" s="174">
        <f t="shared" si="83"/>
        <v>0</v>
      </c>
      <c r="AG893" s="85">
        <f t="shared" si="78"/>
        <v>0</v>
      </c>
    </row>
    <row r="894" spans="1:33" ht="15">
      <c r="A894" s="393"/>
      <c r="B894" s="393"/>
      <c r="C894" s="393"/>
      <c r="D894" s="393"/>
      <c r="E894" s="393"/>
      <c r="F894" s="393"/>
      <c r="G894" s="393"/>
      <c r="H894" s="394"/>
      <c r="I894" s="394"/>
      <c r="J894" s="394"/>
      <c r="K894" s="394"/>
      <c r="L894" s="394"/>
      <c r="M894" s="394"/>
      <c r="N894" s="313">
        <f>IF(IF(I894&lt;'Checklist Parameters'!$H$22,0,($I894-$L894))&lt;0,0,IF(I894&lt;'Checklist Parameters'!$H$22,0,($I894-$L894)))</f>
        <v>0</v>
      </c>
      <c r="O894" s="394"/>
      <c r="P894" s="395"/>
      <c r="Q894" s="316">
        <f t="shared" si="79"/>
        <v>0</v>
      </c>
      <c r="R894" s="87">
        <f t="shared" si="80"/>
        <v>0</v>
      </c>
      <c r="S894" s="87">
        <f>IF('Checklist Parameters'!$H$60&lt;0.2,0.2,'Checklist Parameters'!$H$60)</f>
        <v>0.72</v>
      </c>
      <c r="T894" s="88">
        <f>IF($O894="",IF('Checklist District ID'!$C$43="Y",MAX($R894:$S894)*$I894,SUM($R894:$S894)*$I894),IF(O894&gt;0,Q894*S894))</f>
        <v>0</v>
      </c>
      <c r="U894" s="88">
        <f>IF(Q894&gt;0,((I894-T894)*'Formula Matrix'!$E$39),0)</f>
        <v>0</v>
      </c>
      <c r="V894" s="88">
        <f t="shared" si="81"/>
        <v>0</v>
      </c>
      <c r="W894" s="88">
        <f>IF(V894&gt;0,(V894*'Checklist Parameters'!$H$35),0)</f>
        <v>0</v>
      </c>
      <c r="X894" s="85">
        <f t="shared" si="82"/>
        <v>0</v>
      </c>
      <c r="Y894" s="148">
        <f>IF('Checklist Parameters'!$H$102&lt;&gt;"",(I894/43560)*'Checklist Parameters'!$H$102,"N/A")</f>
        <v>0</v>
      </c>
      <c r="Z894" s="154" t="str">
        <f>IF('Checklist Parameters'!$H$58&lt;&gt;"",((I894*'Checklist Parameters'!$H$58)*'Checklist Parameters'!$H$35)/1000,"N/A")</f>
        <v>N/A</v>
      </c>
      <c r="AA894" s="154">
        <f>IF('Checklist Parameters'!$H$101&lt;&gt;"",IFERROR(I894/'Checklist Parameters'!$H$101,0),"N/A")</f>
        <v>0</v>
      </c>
      <c r="AB894" s="148" t="str">
        <f>IF('Checklist Parameters'!$H$43&lt;&gt;"",(I894*'Checklist Parameters'!$H$43)/1000,"N/A")</f>
        <v>N/A</v>
      </c>
      <c r="AC894" s="85">
        <f>IF('Checklist Parameters'!$H$16="",$X894,IF(AND('Checklist Parameters'!$H$16&lt;$X894,'Checklist Parameters'!$H$16&gt;=3),'Checklist Parameters'!$H$16,IF(AND('Checklist Parameters'!$H$16&lt;$X894,'Checklist Parameters'!$H$16&lt;3),0,$X894)))</f>
        <v>0</v>
      </c>
      <c r="AD894" s="85" t="str">
        <f>IF(AND(I894&lt;'Checklist Parameters'!$H$22,$I894&lt;&gt;0),"Y","")</f>
        <v/>
      </c>
      <c r="AE894" s="85" t="str">
        <f>IF($AD894="Y",0,IF('Checklist Parameters'!$H$25="","&lt;no limit&gt;",ROUNDDOWN((($I894-'Checklist Parameters'!$H$24)/'Checklist Parameters'!$H$25)+1,0)))</f>
        <v>&lt;no limit&gt;</v>
      </c>
      <c r="AF894" s="174">
        <f t="shared" si="83"/>
        <v>0</v>
      </c>
      <c r="AG894" s="85">
        <f t="shared" si="78"/>
        <v>0</v>
      </c>
    </row>
    <row r="895" spans="1:33" ht="15">
      <c r="A895" s="393"/>
      <c r="B895" s="393"/>
      <c r="C895" s="393"/>
      <c r="D895" s="393"/>
      <c r="E895" s="393"/>
      <c r="F895" s="393"/>
      <c r="G895" s="393"/>
      <c r="H895" s="394"/>
      <c r="I895" s="394"/>
      <c r="J895" s="394"/>
      <c r="K895" s="394"/>
      <c r="L895" s="394"/>
      <c r="M895" s="394"/>
      <c r="N895" s="313">
        <f>IF(IF(I895&lt;'Checklist Parameters'!$H$22,0,($I895-$L895))&lt;0,0,IF(I895&lt;'Checklist Parameters'!$H$22,0,($I895-$L895)))</f>
        <v>0</v>
      </c>
      <c r="O895" s="394"/>
      <c r="P895" s="395"/>
      <c r="Q895" s="316">
        <f t="shared" si="79"/>
        <v>0</v>
      </c>
      <c r="R895" s="87">
        <f t="shared" si="80"/>
        <v>0</v>
      </c>
      <c r="S895" s="87">
        <f>IF('Checklist Parameters'!$H$60&lt;0.2,0.2,'Checklist Parameters'!$H$60)</f>
        <v>0.72</v>
      </c>
      <c r="T895" s="88">
        <f>IF($O895="",IF('Checklist District ID'!$C$43="Y",MAX($R895:$S895)*$I895,SUM($R895:$S895)*$I895),IF(O895&gt;0,Q895*S895))</f>
        <v>0</v>
      </c>
      <c r="U895" s="88">
        <f>IF(Q895&gt;0,((I895-T895)*'Formula Matrix'!$E$39),0)</f>
        <v>0</v>
      </c>
      <c r="V895" s="88">
        <f t="shared" si="81"/>
        <v>0</v>
      </c>
      <c r="W895" s="88">
        <f>IF(V895&gt;0,(V895*'Checklist Parameters'!$H$35),0)</f>
        <v>0</v>
      </c>
      <c r="X895" s="85">
        <f t="shared" si="82"/>
        <v>0</v>
      </c>
      <c r="Y895" s="148">
        <f>IF('Checklist Parameters'!$H$102&lt;&gt;"",(I895/43560)*'Checklist Parameters'!$H$102,"N/A")</f>
        <v>0</v>
      </c>
      <c r="Z895" s="154" t="str">
        <f>IF('Checklist Parameters'!$H$58&lt;&gt;"",((I895*'Checklist Parameters'!$H$58)*'Checklist Parameters'!$H$35)/1000,"N/A")</f>
        <v>N/A</v>
      </c>
      <c r="AA895" s="154">
        <f>IF('Checklist Parameters'!$H$101&lt;&gt;"",IFERROR(I895/'Checklist Parameters'!$H$101,0),"N/A")</f>
        <v>0</v>
      </c>
      <c r="AB895" s="148" t="str">
        <f>IF('Checklist Parameters'!$H$43&lt;&gt;"",(I895*'Checklist Parameters'!$H$43)/1000,"N/A")</f>
        <v>N/A</v>
      </c>
      <c r="AC895" s="85">
        <f>IF('Checklist Parameters'!$H$16="",$X895,IF(AND('Checklist Parameters'!$H$16&lt;$X895,'Checklist Parameters'!$H$16&gt;=3),'Checklist Parameters'!$H$16,IF(AND('Checklist Parameters'!$H$16&lt;$X895,'Checklist Parameters'!$H$16&lt;3),0,$X895)))</f>
        <v>0</v>
      </c>
      <c r="AD895" s="85" t="str">
        <f>IF(AND(I895&lt;'Checklist Parameters'!$H$22,$I895&lt;&gt;0),"Y","")</f>
        <v/>
      </c>
      <c r="AE895" s="85" t="str">
        <f>IF($AD895="Y",0,IF('Checklist Parameters'!$H$25="","&lt;no limit&gt;",ROUNDDOWN((($I895-'Checklist Parameters'!$H$24)/'Checklist Parameters'!$H$25)+1,0)))</f>
        <v>&lt;no limit&gt;</v>
      </c>
      <c r="AF895" s="174">
        <f t="shared" si="83"/>
        <v>0</v>
      </c>
      <c r="AG895" s="85">
        <f t="shared" si="78"/>
        <v>0</v>
      </c>
    </row>
    <row r="896" spans="1:33" ht="15">
      <c r="A896" s="393"/>
      <c r="B896" s="393"/>
      <c r="C896" s="393"/>
      <c r="D896" s="393"/>
      <c r="E896" s="393"/>
      <c r="F896" s="393"/>
      <c r="G896" s="393"/>
      <c r="H896" s="394"/>
      <c r="I896" s="394"/>
      <c r="J896" s="394"/>
      <c r="K896" s="394"/>
      <c r="L896" s="394"/>
      <c r="M896" s="394"/>
      <c r="N896" s="313">
        <f>IF(IF(I896&lt;'Checklist Parameters'!$H$22,0,($I896-$L896))&lt;0,0,IF(I896&lt;'Checklist Parameters'!$H$22,0,($I896-$L896)))</f>
        <v>0</v>
      </c>
      <c r="O896" s="394"/>
      <c r="P896" s="395"/>
      <c r="Q896" s="316">
        <f t="shared" si="79"/>
        <v>0</v>
      </c>
      <c r="R896" s="87">
        <f t="shared" si="80"/>
        <v>0</v>
      </c>
      <c r="S896" s="87">
        <f>IF('Checklist Parameters'!$H$60&lt;0.2,0.2,'Checklist Parameters'!$H$60)</f>
        <v>0.72</v>
      </c>
      <c r="T896" s="88">
        <f>IF($O896="",IF('Checklist District ID'!$C$43="Y",MAX($R896:$S896)*$I896,SUM($R896:$S896)*$I896),IF(O896&gt;0,Q896*S896))</f>
        <v>0</v>
      </c>
      <c r="U896" s="88">
        <f>IF(Q896&gt;0,((I896-T896)*'Formula Matrix'!$E$39),0)</f>
        <v>0</v>
      </c>
      <c r="V896" s="88">
        <f t="shared" si="81"/>
        <v>0</v>
      </c>
      <c r="W896" s="88">
        <f>IF(V896&gt;0,(V896*'Checklist Parameters'!$H$35),0)</f>
        <v>0</v>
      </c>
      <c r="X896" s="85">
        <f t="shared" si="82"/>
        <v>0</v>
      </c>
      <c r="Y896" s="148">
        <f>IF('Checklist Parameters'!$H$102&lt;&gt;"",(I896/43560)*'Checklist Parameters'!$H$102,"N/A")</f>
        <v>0</v>
      </c>
      <c r="Z896" s="154" t="str">
        <f>IF('Checklist Parameters'!$H$58&lt;&gt;"",((I896*'Checklist Parameters'!$H$58)*'Checklist Parameters'!$H$35)/1000,"N/A")</f>
        <v>N/A</v>
      </c>
      <c r="AA896" s="154">
        <f>IF('Checklist Parameters'!$H$101&lt;&gt;"",IFERROR(I896/'Checklist Parameters'!$H$101,0),"N/A")</f>
        <v>0</v>
      </c>
      <c r="AB896" s="148" t="str">
        <f>IF('Checklist Parameters'!$H$43&lt;&gt;"",(I896*'Checklist Parameters'!$H$43)/1000,"N/A")</f>
        <v>N/A</v>
      </c>
      <c r="AC896" s="85">
        <f>IF('Checklist Parameters'!$H$16="",$X896,IF(AND('Checklist Parameters'!$H$16&lt;$X896,'Checklist Parameters'!$H$16&gt;=3),'Checklist Parameters'!$H$16,IF(AND('Checklist Parameters'!$H$16&lt;$X896,'Checklist Parameters'!$H$16&lt;3),0,$X896)))</f>
        <v>0</v>
      </c>
      <c r="AD896" s="85" t="str">
        <f>IF(AND(I896&lt;'Checklist Parameters'!$H$22,$I896&lt;&gt;0),"Y","")</f>
        <v/>
      </c>
      <c r="AE896" s="85" t="str">
        <f>IF($AD896="Y",0,IF('Checklist Parameters'!$H$25="","&lt;no limit&gt;",ROUNDDOWN((($I896-'Checklist Parameters'!$H$24)/'Checklist Parameters'!$H$25)+1,0)))</f>
        <v>&lt;no limit&gt;</v>
      </c>
      <c r="AF896" s="174">
        <f t="shared" si="83"/>
        <v>0</v>
      </c>
      <c r="AG896" s="85">
        <f t="shared" si="78"/>
        <v>0</v>
      </c>
    </row>
    <row r="897" spans="1:33" ht="15">
      <c r="A897" s="393"/>
      <c r="B897" s="393"/>
      <c r="C897" s="393"/>
      <c r="D897" s="393"/>
      <c r="E897" s="393"/>
      <c r="F897" s="393"/>
      <c r="G897" s="393"/>
      <c r="H897" s="394"/>
      <c r="I897" s="394"/>
      <c r="J897" s="394"/>
      <c r="K897" s="394"/>
      <c r="L897" s="394"/>
      <c r="M897" s="394"/>
      <c r="N897" s="313">
        <f>IF(IF(I897&lt;'Checklist Parameters'!$H$22,0,($I897-$L897))&lt;0,0,IF(I897&lt;'Checklist Parameters'!$H$22,0,($I897-$L897)))</f>
        <v>0</v>
      </c>
      <c r="O897" s="394"/>
      <c r="P897" s="395"/>
      <c r="Q897" s="316">
        <f t="shared" si="79"/>
        <v>0</v>
      </c>
      <c r="R897" s="87">
        <f t="shared" si="80"/>
        <v>0</v>
      </c>
      <c r="S897" s="87">
        <f>IF('Checklist Parameters'!$H$60&lt;0.2,0.2,'Checklist Parameters'!$H$60)</f>
        <v>0.72</v>
      </c>
      <c r="T897" s="88">
        <f>IF($O897="",IF('Checklist District ID'!$C$43="Y",MAX($R897:$S897)*$I897,SUM($R897:$S897)*$I897),IF(O897&gt;0,Q897*S897))</f>
        <v>0</v>
      </c>
      <c r="U897" s="88">
        <f>IF(Q897&gt;0,((I897-T897)*'Formula Matrix'!$E$39),0)</f>
        <v>0</v>
      </c>
      <c r="V897" s="88">
        <f t="shared" si="81"/>
        <v>0</v>
      </c>
      <c r="W897" s="88">
        <f>IF(V897&gt;0,(V897*'Checklist Parameters'!$H$35),0)</f>
        <v>0</v>
      </c>
      <c r="X897" s="85">
        <f t="shared" si="82"/>
        <v>0</v>
      </c>
      <c r="Y897" s="148">
        <f>IF('Checklist Parameters'!$H$102&lt;&gt;"",(I897/43560)*'Checklist Parameters'!$H$102,"N/A")</f>
        <v>0</v>
      </c>
      <c r="Z897" s="154" t="str">
        <f>IF('Checklist Parameters'!$H$58&lt;&gt;"",((I897*'Checklist Parameters'!$H$58)*'Checklist Parameters'!$H$35)/1000,"N/A")</f>
        <v>N/A</v>
      </c>
      <c r="AA897" s="154">
        <f>IF('Checklist Parameters'!$H$101&lt;&gt;"",IFERROR(I897/'Checklist Parameters'!$H$101,0),"N/A")</f>
        <v>0</v>
      </c>
      <c r="AB897" s="148" t="str">
        <f>IF('Checklist Parameters'!$H$43&lt;&gt;"",(I897*'Checklist Parameters'!$H$43)/1000,"N/A")</f>
        <v>N/A</v>
      </c>
      <c r="AC897" s="85">
        <f>IF('Checklist Parameters'!$H$16="",$X897,IF(AND('Checklist Parameters'!$H$16&lt;$X897,'Checklist Parameters'!$H$16&gt;=3),'Checklist Parameters'!$H$16,IF(AND('Checklist Parameters'!$H$16&lt;$X897,'Checklist Parameters'!$H$16&lt;3),0,$X897)))</f>
        <v>0</v>
      </c>
      <c r="AD897" s="85" t="str">
        <f>IF(AND(I897&lt;'Checklist Parameters'!$H$22,$I897&lt;&gt;0),"Y","")</f>
        <v/>
      </c>
      <c r="AE897" s="85" t="str">
        <f>IF($AD897="Y",0,IF('Checklist Parameters'!$H$25="","&lt;no limit&gt;",ROUNDDOWN((($I897-'Checklist Parameters'!$H$24)/'Checklist Parameters'!$H$25)+1,0)))</f>
        <v>&lt;no limit&gt;</v>
      </c>
      <c r="AF897" s="174">
        <f t="shared" si="83"/>
        <v>0</v>
      </c>
      <c r="AG897" s="85">
        <f t="shared" si="78"/>
        <v>0</v>
      </c>
    </row>
    <row r="898" spans="1:33" ht="15">
      <c r="A898" s="393"/>
      <c r="B898" s="393"/>
      <c r="C898" s="393"/>
      <c r="D898" s="393"/>
      <c r="E898" s="393"/>
      <c r="F898" s="393"/>
      <c r="G898" s="393"/>
      <c r="H898" s="394"/>
      <c r="I898" s="394"/>
      <c r="J898" s="394"/>
      <c r="K898" s="394"/>
      <c r="L898" s="394"/>
      <c r="M898" s="394"/>
      <c r="N898" s="313">
        <f>IF(IF(I898&lt;'Checklist Parameters'!$H$22,0,($I898-$L898))&lt;0,0,IF(I898&lt;'Checklist Parameters'!$H$22,0,($I898-$L898)))</f>
        <v>0</v>
      </c>
      <c r="O898" s="394"/>
      <c r="P898" s="395"/>
      <c r="Q898" s="316">
        <f t="shared" si="79"/>
        <v>0</v>
      </c>
      <c r="R898" s="87">
        <f t="shared" si="80"/>
        <v>0</v>
      </c>
      <c r="S898" s="87">
        <f>IF('Checklist Parameters'!$H$60&lt;0.2,0.2,'Checklist Parameters'!$H$60)</f>
        <v>0.72</v>
      </c>
      <c r="T898" s="88">
        <f>IF($O898="",IF('Checklist District ID'!$C$43="Y",MAX($R898:$S898)*$I898,SUM($R898:$S898)*$I898),IF(O898&gt;0,Q898*S898))</f>
        <v>0</v>
      </c>
      <c r="U898" s="88">
        <f>IF(Q898&gt;0,((I898-T898)*'Formula Matrix'!$E$39),0)</f>
        <v>0</v>
      </c>
      <c r="V898" s="88">
        <f t="shared" si="81"/>
        <v>0</v>
      </c>
      <c r="W898" s="88">
        <f>IF(V898&gt;0,(V898*'Checklist Parameters'!$H$35),0)</f>
        <v>0</v>
      </c>
      <c r="X898" s="85">
        <f t="shared" si="82"/>
        <v>0</v>
      </c>
      <c r="Y898" s="148">
        <f>IF('Checklist Parameters'!$H$102&lt;&gt;"",(I898/43560)*'Checklist Parameters'!$H$102,"N/A")</f>
        <v>0</v>
      </c>
      <c r="Z898" s="154" t="str">
        <f>IF('Checklist Parameters'!$H$58&lt;&gt;"",((I898*'Checklist Parameters'!$H$58)*'Checklist Parameters'!$H$35)/1000,"N/A")</f>
        <v>N/A</v>
      </c>
      <c r="AA898" s="154">
        <f>IF('Checklist Parameters'!$H$101&lt;&gt;"",IFERROR(I898/'Checklist Parameters'!$H$101,0),"N/A")</f>
        <v>0</v>
      </c>
      <c r="AB898" s="148" t="str">
        <f>IF('Checklist Parameters'!$H$43&lt;&gt;"",(I898*'Checklist Parameters'!$H$43)/1000,"N/A")</f>
        <v>N/A</v>
      </c>
      <c r="AC898" s="85">
        <f>IF('Checklist Parameters'!$H$16="",$X898,IF(AND('Checklist Parameters'!$H$16&lt;$X898,'Checklist Parameters'!$H$16&gt;=3),'Checklist Parameters'!$H$16,IF(AND('Checklist Parameters'!$H$16&lt;$X898,'Checklist Parameters'!$H$16&lt;3),0,$X898)))</f>
        <v>0</v>
      </c>
      <c r="AD898" s="85" t="str">
        <f>IF(AND(I898&lt;'Checklist Parameters'!$H$22,$I898&lt;&gt;0),"Y","")</f>
        <v/>
      </c>
      <c r="AE898" s="85" t="str">
        <f>IF($AD898="Y",0,IF('Checklist Parameters'!$H$25="","&lt;no limit&gt;",ROUNDDOWN((($I898-'Checklist Parameters'!$H$24)/'Checklist Parameters'!$H$25)+1,0)))</f>
        <v>&lt;no limit&gt;</v>
      </c>
      <c r="AF898" s="174">
        <f t="shared" si="83"/>
        <v>0</v>
      </c>
      <c r="AG898" s="85">
        <f t="shared" si="78"/>
        <v>0</v>
      </c>
    </row>
    <row r="899" spans="1:33" ht="15">
      <c r="A899" s="393"/>
      <c r="B899" s="393"/>
      <c r="C899" s="393"/>
      <c r="D899" s="393"/>
      <c r="E899" s="393"/>
      <c r="F899" s="393"/>
      <c r="G899" s="393"/>
      <c r="H899" s="394"/>
      <c r="I899" s="394"/>
      <c r="J899" s="394"/>
      <c r="K899" s="394"/>
      <c r="L899" s="394"/>
      <c r="M899" s="394"/>
      <c r="N899" s="313">
        <f>IF(IF(I899&lt;'Checklist Parameters'!$H$22,0,($I899-$L899))&lt;0,0,IF(I899&lt;'Checklist Parameters'!$H$22,0,($I899-$L899)))</f>
        <v>0</v>
      </c>
      <c r="O899" s="394"/>
      <c r="P899" s="395"/>
      <c r="Q899" s="316">
        <f t="shared" si="79"/>
        <v>0</v>
      </c>
      <c r="R899" s="87">
        <f t="shared" si="80"/>
        <v>0</v>
      </c>
      <c r="S899" s="87">
        <f>IF('Checklist Parameters'!$H$60&lt;0.2,0.2,'Checklist Parameters'!$H$60)</f>
        <v>0.72</v>
      </c>
      <c r="T899" s="88">
        <f>IF($O899="",IF('Checklist District ID'!$C$43="Y",MAX($R899:$S899)*$I899,SUM($R899:$S899)*$I899),IF(O899&gt;0,Q899*S899))</f>
        <v>0</v>
      </c>
      <c r="U899" s="88">
        <f>IF(Q899&gt;0,((I899-T899)*'Formula Matrix'!$E$39),0)</f>
        <v>0</v>
      </c>
      <c r="V899" s="88">
        <f t="shared" si="81"/>
        <v>0</v>
      </c>
      <c r="W899" s="88">
        <f>IF(V899&gt;0,(V899*'Checklist Parameters'!$H$35),0)</f>
        <v>0</v>
      </c>
      <c r="X899" s="85">
        <f t="shared" si="82"/>
        <v>0</v>
      </c>
      <c r="Y899" s="148">
        <f>IF('Checklist Parameters'!$H$102&lt;&gt;"",(I899/43560)*'Checklist Parameters'!$H$102,"N/A")</f>
        <v>0</v>
      </c>
      <c r="Z899" s="154" t="str">
        <f>IF('Checklist Parameters'!$H$58&lt;&gt;"",((I899*'Checklist Parameters'!$H$58)*'Checklist Parameters'!$H$35)/1000,"N/A")</f>
        <v>N/A</v>
      </c>
      <c r="AA899" s="154">
        <f>IF('Checklist Parameters'!$H$101&lt;&gt;"",IFERROR(I899/'Checklist Parameters'!$H$101,0),"N/A")</f>
        <v>0</v>
      </c>
      <c r="AB899" s="148" t="str">
        <f>IF('Checklist Parameters'!$H$43&lt;&gt;"",(I899*'Checklist Parameters'!$H$43)/1000,"N/A")</f>
        <v>N/A</v>
      </c>
      <c r="AC899" s="85">
        <f>IF('Checklist Parameters'!$H$16="",$X899,IF(AND('Checklist Parameters'!$H$16&lt;$X899,'Checklist Parameters'!$H$16&gt;=3),'Checklist Parameters'!$H$16,IF(AND('Checklist Parameters'!$H$16&lt;$X899,'Checklist Parameters'!$H$16&lt;3),0,$X899)))</f>
        <v>0</v>
      </c>
      <c r="AD899" s="85" t="str">
        <f>IF(AND(I899&lt;'Checklist Parameters'!$H$22,$I899&lt;&gt;0),"Y","")</f>
        <v/>
      </c>
      <c r="AE899" s="85" t="str">
        <f>IF($AD899="Y",0,IF('Checklist Parameters'!$H$25="","&lt;no limit&gt;",ROUNDDOWN((($I899-'Checklist Parameters'!$H$24)/'Checklist Parameters'!$H$25)+1,0)))</f>
        <v>&lt;no limit&gt;</v>
      </c>
      <c r="AF899" s="174">
        <f t="shared" si="83"/>
        <v>0</v>
      </c>
      <c r="AG899" s="85">
        <f t="shared" si="78"/>
        <v>0</v>
      </c>
    </row>
    <row r="900" spans="1:33" ht="15">
      <c r="A900" s="393"/>
      <c r="B900" s="393"/>
      <c r="C900" s="393"/>
      <c r="D900" s="393"/>
      <c r="E900" s="393"/>
      <c r="F900" s="393"/>
      <c r="G900" s="393"/>
      <c r="H900" s="394"/>
      <c r="I900" s="394"/>
      <c r="J900" s="394"/>
      <c r="K900" s="394"/>
      <c r="L900" s="394"/>
      <c r="M900" s="394"/>
      <c r="N900" s="313">
        <f>IF(IF(I900&lt;'Checklist Parameters'!$H$22,0,($I900-$L900))&lt;0,0,IF(I900&lt;'Checklist Parameters'!$H$22,0,($I900-$L900)))</f>
        <v>0</v>
      </c>
      <c r="O900" s="394"/>
      <c r="P900" s="395"/>
      <c r="Q900" s="316">
        <f t="shared" si="79"/>
        <v>0</v>
      </c>
      <c r="R900" s="87">
        <f t="shared" si="80"/>
        <v>0</v>
      </c>
      <c r="S900" s="87">
        <f>IF('Checklist Parameters'!$H$60&lt;0.2,0.2,'Checklist Parameters'!$H$60)</f>
        <v>0.72</v>
      </c>
      <c r="T900" s="88">
        <f>IF($O900="",IF('Checklist District ID'!$C$43="Y",MAX($R900:$S900)*$I900,SUM($R900:$S900)*$I900),IF(O900&gt;0,Q900*S900))</f>
        <v>0</v>
      </c>
      <c r="U900" s="88">
        <f>IF(Q900&gt;0,((I900-T900)*'Formula Matrix'!$E$39),0)</f>
        <v>0</v>
      </c>
      <c r="V900" s="88">
        <f t="shared" si="81"/>
        <v>0</v>
      </c>
      <c r="W900" s="88">
        <f>IF(V900&gt;0,(V900*'Checklist Parameters'!$H$35),0)</f>
        <v>0</v>
      </c>
      <c r="X900" s="85">
        <f t="shared" si="82"/>
        <v>0</v>
      </c>
      <c r="Y900" s="148">
        <f>IF('Checklist Parameters'!$H$102&lt;&gt;"",(I900/43560)*'Checklist Parameters'!$H$102,"N/A")</f>
        <v>0</v>
      </c>
      <c r="Z900" s="154" t="str">
        <f>IF('Checklist Parameters'!$H$58&lt;&gt;"",((I900*'Checklist Parameters'!$H$58)*'Checklist Parameters'!$H$35)/1000,"N/A")</f>
        <v>N/A</v>
      </c>
      <c r="AA900" s="154">
        <f>IF('Checklist Parameters'!$H$101&lt;&gt;"",IFERROR(I900/'Checklist Parameters'!$H$101,0),"N/A")</f>
        <v>0</v>
      </c>
      <c r="AB900" s="148" t="str">
        <f>IF('Checklist Parameters'!$H$43&lt;&gt;"",(I900*'Checklist Parameters'!$H$43)/1000,"N/A")</f>
        <v>N/A</v>
      </c>
      <c r="AC900" s="85">
        <f>IF('Checklist Parameters'!$H$16="",$X900,IF(AND('Checklist Parameters'!$H$16&lt;$X900,'Checklist Parameters'!$H$16&gt;=3),'Checklist Parameters'!$H$16,IF(AND('Checklist Parameters'!$H$16&lt;$X900,'Checklist Parameters'!$H$16&lt;3),0,$X900)))</f>
        <v>0</v>
      </c>
      <c r="AD900" s="85" t="str">
        <f>IF(AND(I900&lt;'Checklist Parameters'!$H$22,$I900&lt;&gt;0),"Y","")</f>
        <v/>
      </c>
      <c r="AE900" s="85" t="str">
        <f>IF($AD900="Y",0,IF('Checklist Parameters'!$H$25="","&lt;no limit&gt;",ROUNDDOWN((($I900-'Checklist Parameters'!$H$24)/'Checklist Parameters'!$H$25)+1,0)))</f>
        <v>&lt;no limit&gt;</v>
      </c>
      <c r="AF900" s="174">
        <f t="shared" si="83"/>
        <v>0</v>
      </c>
      <c r="AG900" s="85">
        <f t="shared" si="78"/>
        <v>0</v>
      </c>
    </row>
    <row r="901" spans="1:33" ht="15">
      <c r="A901" s="393"/>
      <c r="B901" s="393"/>
      <c r="C901" s="393"/>
      <c r="D901" s="393"/>
      <c r="E901" s="393"/>
      <c r="F901" s="393"/>
      <c r="G901" s="393"/>
      <c r="H901" s="394"/>
      <c r="I901" s="394"/>
      <c r="J901" s="394"/>
      <c r="K901" s="394"/>
      <c r="L901" s="394"/>
      <c r="M901" s="394"/>
      <c r="N901" s="313">
        <f>IF(IF(I901&lt;'Checklist Parameters'!$H$22,0,($I901-$L901))&lt;0,0,IF(I901&lt;'Checklist Parameters'!$H$22,0,($I901-$L901)))</f>
        <v>0</v>
      </c>
      <c r="O901" s="394"/>
      <c r="P901" s="395"/>
      <c r="Q901" s="316">
        <f t="shared" si="79"/>
        <v>0</v>
      </c>
      <c r="R901" s="87">
        <f t="shared" si="80"/>
        <v>0</v>
      </c>
      <c r="S901" s="87">
        <f>IF('Checklist Parameters'!$H$60&lt;0.2,0.2,'Checklist Parameters'!$H$60)</f>
        <v>0.72</v>
      </c>
      <c r="T901" s="88">
        <f>IF($O901="",IF('Checklist District ID'!$C$43="Y",MAX($R901:$S901)*$I901,SUM($R901:$S901)*$I901),IF(O901&gt;0,Q901*S901))</f>
        <v>0</v>
      </c>
      <c r="U901" s="88">
        <f>IF(Q901&gt;0,((I901-T901)*'Formula Matrix'!$E$39),0)</f>
        <v>0</v>
      </c>
      <c r="V901" s="88">
        <f t="shared" si="81"/>
        <v>0</v>
      </c>
      <c r="W901" s="88">
        <f>IF(V901&gt;0,(V901*'Checklist Parameters'!$H$35),0)</f>
        <v>0</v>
      </c>
      <c r="X901" s="85">
        <f t="shared" si="82"/>
        <v>0</v>
      </c>
      <c r="Y901" s="148">
        <f>IF('Checklist Parameters'!$H$102&lt;&gt;"",(I901/43560)*'Checklist Parameters'!$H$102,"N/A")</f>
        <v>0</v>
      </c>
      <c r="Z901" s="154" t="str">
        <f>IF('Checklist Parameters'!$H$58&lt;&gt;"",((I901*'Checklist Parameters'!$H$58)*'Checklist Parameters'!$H$35)/1000,"N/A")</f>
        <v>N/A</v>
      </c>
      <c r="AA901" s="154">
        <f>IF('Checklist Parameters'!$H$101&lt;&gt;"",IFERROR(I901/'Checklist Parameters'!$H$101,0),"N/A")</f>
        <v>0</v>
      </c>
      <c r="AB901" s="148" t="str">
        <f>IF('Checklist Parameters'!$H$43&lt;&gt;"",(I901*'Checklist Parameters'!$H$43)/1000,"N/A")</f>
        <v>N/A</v>
      </c>
      <c r="AC901" s="85">
        <f>IF('Checklist Parameters'!$H$16="",$X901,IF(AND('Checklist Parameters'!$H$16&lt;$X901,'Checklist Parameters'!$H$16&gt;=3),'Checklist Parameters'!$H$16,IF(AND('Checklist Parameters'!$H$16&lt;$X901,'Checklist Parameters'!$H$16&lt;3),0,$X901)))</f>
        <v>0</v>
      </c>
      <c r="AD901" s="85" t="str">
        <f>IF(AND(I901&lt;'Checklist Parameters'!$H$22,$I901&lt;&gt;0),"Y","")</f>
        <v/>
      </c>
      <c r="AE901" s="85" t="str">
        <f>IF($AD901="Y",0,IF('Checklist Parameters'!$H$25="","&lt;no limit&gt;",ROUNDDOWN((($I901-'Checklist Parameters'!$H$24)/'Checklist Parameters'!$H$25)+1,0)))</f>
        <v>&lt;no limit&gt;</v>
      </c>
      <c r="AF901" s="174">
        <f t="shared" si="83"/>
        <v>0</v>
      </c>
      <c r="AG901" s="85">
        <f t="shared" si="78"/>
        <v>0</v>
      </c>
    </row>
    <row r="902" spans="1:33" ht="15">
      <c r="A902" s="393"/>
      <c r="B902" s="393"/>
      <c r="C902" s="393"/>
      <c r="D902" s="393"/>
      <c r="E902" s="393"/>
      <c r="F902" s="393"/>
      <c r="G902" s="393"/>
      <c r="H902" s="394"/>
      <c r="I902" s="394"/>
      <c r="J902" s="394"/>
      <c r="K902" s="394"/>
      <c r="L902" s="394"/>
      <c r="M902" s="394"/>
      <c r="N902" s="313">
        <f>IF(IF(I902&lt;'Checklist Parameters'!$H$22,0,($I902-$L902))&lt;0,0,IF(I902&lt;'Checklist Parameters'!$H$22,0,($I902-$L902)))</f>
        <v>0</v>
      </c>
      <c r="O902" s="394"/>
      <c r="P902" s="395"/>
      <c r="Q902" s="316">
        <f t="shared" si="79"/>
        <v>0</v>
      </c>
      <c r="R902" s="87">
        <f t="shared" si="80"/>
        <v>0</v>
      </c>
      <c r="S902" s="87">
        <f>IF('Checklist Parameters'!$H$60&lt;0.2,0.2,'Checklist Parameters'!$H$60)</f>
        <v>0.72</v>
      </c>
      <c r="T902" s="88">
        <f>IF($O902="",IF('Checklist District ID'!$C$43="Y",MAX($R902:$S902)*$I902,SUM($R902:$S902)*$I902),IF(O902&gt;0,Q902*S902))</f>
        <v>0</v>
      </c>
      <c r="U902" s="88">
        <f>IF(Q902&gt;0,((I902-T902)*'Formula Matrix'!$E$39),0)</f>
        <v>0</v>
      </c>
      <c r="V902" s="88">
        <f t="shared" si="81"/>
        <v>0</v>
      </c>
      <c r="W902" s="88">
        <f>IF(V902&gt;0,(V902*'Checklist Parameters'!$H$35),0)</f>
        <v>0</v>
      </c>
      <c r="X902" s="85">
        <f t="shared" si="82"/>
        <v>0</v>
      </c>
      <c r="Y902" s="148">
        <f>IF('Checklist Parameters'!$H$102&lt;&gt;"",(I902/43560)*'Checklist Parameters'!$H$102,"N/A")</f>
        <v>0</v>
      </c>
      <c r="Z902" s="154" t="str">
        <f>IF('Checklist Parameters'!$H$58&lt;&gt;"",((I902*'Checklist Parameters'!$H$58)*'Checklist Parameters'!$H$35)/1000,"N/A")</f>
        <v>N/A</v>
      </c>
      <c r="AA902" s="154">
        <f>IF('Checklist Parameters'!$H$101&lt;&gt;"",IFERROR(I902/'Checklist Parameters'!$H$101,0),"N/A")</f>
        <v>0</v>
      </c>
      <c r="AB902" s="148" t="str">
        <f>IF('Checklist Parameters'!$H$43&lt;&gt;"",(I902*'Checklist Parameters'!$H$43)/1000,"N/A")</f>
        <v>N/A</v>
      </c>
      <c r="AC902" s="85">
        <f>IF('Checklist Parameters'!$H$16="",$X902,IF(AND('Checklist Parameters'!$H$16&lt;$X902,'Checklist Parameters'!$H$16&gt;=3),'Checklist Parameters'!$H$16,IF(AND('Checklist Parameters'!$H$16&lt;$X902,'Checklist Parameters'!$H$16&lt;3),0,$X902)))</f>
        <v>0</v>
      </c>
      <c r="AD902" s="85" t="str">
        <f>IF(AND(I902&lt;'Checklist Parameters'!$H$22,$I902&lt;&gt;0),"Y","")</f>
        <v/>
      </c>
      <c r="AE902" s="85" t="str">
        <f>IF($AD902="Y",0,IF('Checklist Parameters'!$H$25="","&lt;no limit&gt;",ROUNDDOWN((($I902-'Checklist Parameters'!$H$24)/'Checklist Parameters'!$H$25)+1,0)))</f>
        <v>&lt;no limit&gt;</v>
      </c>
      <c r="AF902" s="174">
        <f t="shared" si="83"/>
        <v>0</v>
      </c>
      <c r="AG902" s="85">
        <f t="shared" si="78"/>
        <v>0</v>
      </c>
    </row>
    <row r="903" spans="1:33" ht="15">
      <c r="A903" s="393"/>
      <c r="B903" s="393"/>
      <c r="C903" s="393"/>
      <c r="D903" s="393"/>
      <c r="E903" s="393"/>
      <c r="F903" s="393"/>
      <c r="G903" s="393"/>
      <c r="H903" s="394"/>
      <c r="I903" s="394"/>
      <c r="J903" s="394"/>
      <c r="K903" s="394"/>
      <c r="L903" s="394"/>
      <c r="M903" s="394"/>
      <c r="N903" s="313">
        <f>IF(IF(I903&lt;'Checklist Parameters'!$H$22,0,($I903-$L903))&lt;0,0,IF(I903&lt;'Checklist Parameters'!$H$22,0,($I903-$L903)))</f>
        <v>0</v>
      </c>
      <c r="O903" s="394"/>
      <c r="P903" s="395"/>
      <c r="Q903" s="316">
        <f t="shared" si="79"/>
        <v>0</v>
      </c>
      <c r="R903" s="87">
        <f t="shared" si="80"/>
        <v>0</v>
      </c>
      <c r="S903" s="87">
        <f>IF('Checklist Parameters'!$H$60&lt;0.2,0.2,'Checklist Parameters'!$H$60)</f>
        <v>0.72</v>
      </c>
      <c r="T903" s="88">
        <f>IF($O903="",IF('Checklist District ID'!$C$43="Y",MAX($R903:$S903)*$I903,SUM($R903:$S903)*$I903),IF(O903&gt;0,Q903*S903))</f>
        <v>0</v>
      </c>
      <c r="U903" s="88">
        <f>IF(Q903&gt;0,((I903-T903)*'Formula Matrix'!$E$39),0)</f>
        <v>0</v>
      </c>
      <c r="V903" s="88">
        <f t="shared" si="81"/>
        <v>0</v>
      </c>
      <c r="W903" s="88">
        <f>IF(V903&gt;0,(V903*'Checklist Parameters'!$H$35),0)</f>
        <v>0</v>
      </c>
      <c r="X903" s="85">
        <f t="shared" si="82"/>
        <v>0</v>
      </c>
      <c r="Y903" s="148">
        <f>IF('Checklist Parameters'!$H$102&lt;&gt;"",(I903/43560)*'Checklist Parameters'!$H$102,"N/A")</f>
        <v>0</v>
      </c>
      <c r="Z903" s="154" t="str">
        <f>IF('Checklist Parameters'!$H$58&lt;&gt;"",((I903*'Checklist Parameters'!$H$58)*'Checklist Parameters'!$H$35)/1000,"N/A")</f>
        <v>N/A</v>
      </c>
      <c r="AA903" s="154">
        <f>IF('Checklist Parameters'!$H$101&lt;&gt;"",IFERROR(I903/'Checklist Parameters'!$H$101,0),"N/A")</f>
        <v>0</v>
      </c>
      <c r="AB903" s="148" t="str">
        <f>IF('Checklist Parameters'!$H$43&lt;&gt;"",(I903*'Checklist Parameters'!$H$43)/1000,"N/A")</f>
        <v>N/A</v>
      </c>
      <c r="AC903" s="85">
        <f>IF('Checklist Parameters'!$H$16="",$X903,IF(AND('Checklist Parameters'!$H$16&lt;$X903,'Checklist Parameters'!$H$16&gt;=3),'Checklist Parameters'!$H$16,IF(AND('Checklist Parameters'!$H$16&lt;$X903,'Checklist Parameters'!$H$16&lt;3),0,$X903)))</f>
        <v>0</v>
      </c>
      <c r="AD903" s="85" t="str">
        <f>IF(AND(I903&lt;'Checklist Parameters'!$H$22,$I903&lt;&gt;0),"Y","")</f>
        <v/>
      </c>
      <c r="AE903" s="85" t="str">
        <f>IF($AD903="Y",0,IF('Checklist Parameters'!$H$25="","&lt;no limit&gt;",ROUNDDOWN((($I903-'Checklist Parameters'!$H$24)/'Checklist Parameters'!$H$25)+1,0)))</f>
        <v>&lt;no limit&gt;</v>
      </c>
      <c r="AF903" s="174">
        <f t="shared" si="83"/>
        <v>0</v>
      </c>
      <c r="AG903" s="85">
        <f t="shared" si="78"/>
        <v>0</v>
      </c>
    </row>
    <row r="904" spans="1:33" ht="15">
      <c r="A904" s="393"/>
      <c r="B904" s="393"/>
      <c r="C904" s="393"/>
      <c r="D904" s="393"/>
      <c r="E904" s="393"/>
      <c r="F904" s="393"/>
      <c r="G904" s="393"/>
      <c r="H904" s="394"/>
      <c r="I904" s="394"/>
      <c r="J904" s="394"/>
      <c r="K904" s="394"/>
      <c r="L904" s="394"/>
      <c r="M904" s="394"/>
      <c r="N904" s="313">
        <f>IF(IF(I904&lt;'Checklist Parameters'!$H$22,0,($I904-$L904))&lt;0,0,IF(I904&lt;'Checklist Parameters'!$H$22,0,($I904-$L904)))</f>
        <v>0</v>
      </c>
      <c r="O904" s="394"/>
      <c r="P904" s="395"/>
      <c r="Q904" s="316">
        <f t="shared" si="79"/>
        <v>0</v>
      </c>
      <c r="R904" s="87">
        <f t="shared" si="80"/>
        <v>0</v>
      </c>
      <c r="S904" s="87">
        <f>IF('Checklist Parameters'!$H$60&lt;0.2,0.2,'Checklist Parameters'!$H$60)</f>
        <v>0.72</v>
      </c>
      <c r="T904" s="88">
        <f>IF($O904="",IF('Checklist District ID'!$C$43="Y",MAX($R904:$S904)*$I904,SUM($R904:$S904)*$I904),IF(O904&gt;0,Q904*S904))</f>
        <v>0</v>
      </c>
      <c r="U904" s="88">
        <f>IF(Q904&gt;0,((I904-T904)*'Formula Matrix'!$E$39),0)</f>
        <v>0</v>
      </c>
      <c r="V904" s="88">
        <f t="shared" si="81"/>
        <v>0</v>
      </c>
      <c r="W904" s="88">
        <f>IF(V904&gt;0,(V904*'Checklist Parameters'!$H$35),0)</f>
        <v>0</v>
      </c>
      <c r="X904" s="85">
        <f t="shared" si="82"/>
        <v>0</v>
      </c>
      <c r="Y904" s="148">
        <f>IF('Checklist Parameters'!$H$102&lt;&gt;"",(I904/43560)*'Checklist Parameters'!$H$102,"N/A")</f>
        <v>0</v>
      </c>
      <c r="Z904" s="154" t="str">
        <f>IF('Checklist Parameters'!$H$58&lt;&gt;"",((I904*'Checklist Parameters'!$H$58)*'Checklist Parameters'!$H$35)/1000,"N/A")</f>
        <v>N/A</v>
      </c>
      <c r="AA904" s="154">
        <f>IF('Checklist Parameters'!$H$101&lt;&gt;"",IFERROR(I904/'Checklist Parameters'!$H$101,0),"N/A")</f>
        <v>0</v>
      </c>
      <c r="AB904" s="148" t="str">
        <f>IF('Checklist Parameters'!$H$43&lt;&gt;"",(I904*'Checklist Parameters'!$H$43)/1000,"N/A")</f>
        <v>N/A</v>
      </c>
      <c r="AC904" s="85">
        <f>IF('Checklist Parameters'!$H$16="",$X904,IF(AND('Checklist Parameters'!$H$16&lt;$X904,'Checklist Parameters'!$H$16&gt;=3),'Checklist Parameters'!$H$16,IF(AND('Checklist Parameters'!$H$16&lt;$X904,'Checklist Parameters'!$H$16&lt;3),0,$X904)))</f>
        <v>0</v>
      </c>
      <c r="AD904" s="85" t="str">
        <f>IF(AND(I904&lt;'Checklist Parameters'!$H$22,$I904&lt;&gt;0),"Y","")</f>
        <v/>
      </c>
      <c r="AE904" s="85" t="str">
        <f>IF($AD904="Y",0,IF('Checklist Parameters'!$H$25="","&lt;no limit&gt;",ROUNDDOWN((($I904-'Checklist Parameters'!$H$24)/'Checklist Parameters'!$H$25)+1,0)))</f>
        <v>&lt;no limit&gt;</v>
      </c>
      <c r="AF904" s="174">
        <f t="shared" si="83"/>
        <v>0</v>
      </c>
      <c r="AG904" s="85">
        <f t="shared" si="78"/>
        <v>0</v>
      </c>
    </row>
    <row r="905" spans="1:33" ht="15">
      <c r="A905" s="393"/>
      <c r="B905" s="393"/>
      <c r="C905" s="393"/>
      <c r="D905" s="393"/>
      <c r="E905" s="393"/>
      <c r="F905" s="393"/>
      <c r="G905" s="393"/>
      <c r="H905" s="394"/>
      <c r="I905" s="394"/>
      <c r="J905" s="394"/>
      <c r="K905" s="394"/>
      <c r="L905" s="394"/>
      <c r="M905" s="394"/>
      <c r="N905" s="313">
        <f>IF(IF(I905&lt;'Checklist Parameters'!$H$22,0,($I905-$L905))&lt;0,0,IF(I905&lt;'Checklist Parameters'!$H$22,0,($I905-$L905)))</f>
        <v>0</v>
      </c>
      <c r="O905" s="394"/>
      <c r="P905" s="395"/>
      <c r="Q905" s="316">
        <f t="shared" si="79"/>
        <v>0</v>
      </c>
      <c r="R905" s="87">
        <f t="shared" si="80"/>
        <v>0</v>
      </c>
      <c r="S905" s="87">
        <f>IF('Checklist Parameters'!$H$60&lt;0.2,0.2,'Checklist Parameters'!$H$60)</f>
        <v>0.72</v>
      </c>
      <c r="T905" s="88">
        <f>IF($O905="",IF('Checklist District ID'!$C$43="Y",MAX($R905:$S905)*$I905,SUM($R905:$S905)*$I905),IF(O905&gt;0,Q905*S905))</f>
        <v>0</v>
      </c>
      <c r="U905" s="88">
        <f>IF(Q905&gt;0,((I905-T905)*'Formula Matrix'!$E$39),0)</f>
        <v>0</v>
      </c>
      <c r="V905" s="88">
        <f t="shared" si="81"/>
        <v>0</v>
      </c>
      <c r="W905" s="88">
        <f>IF(V905&gt;0,(V905*'Checklist Parameters'!$H$35),0)</f>
        <v>0</v>
      </c>
      <c r="X905" s="85">
        <f t="shared" si="82"/>
        <v>0</v>
      </c>
      <c r="Y905" s="148">
        <f>IF('Checklist Parameters'!$H$102&lt;&gt;"",(I905/43560)*'Checklist Parameters'!$H$102,"N/A")</f>
        <v>0</v>
      </c>
      <c r="Z905" s="154" t="str">
        <f>IF('Checklist Parameters'!$H$58&lt;&gt;"",((I905*'Checklist Parameters'!$H$58)*'Checklist Parameters'!$H$35)/1000,"N/A")</f>
        <v>N/A</v>
      </c>
      <c r="AA905" s="154">
        <f>IF('Checklist Parameters'!$H$101&lt;&gt;"",IFERROR(I905/'Checklist Parameters'!$H$101,0),"N/A")</f>
        <v>0</v>
      </c>
      <c r="AB905" s="148" t="str">
        <f>IF('Checklist Parameters'!$H$43&lt;&gt;"",(I905*'Checklist Parameters'!$H$43)/1000,"N/A")</f>
        <v>N/A</v>
      </c>
      <c r="AC905" s="85">
        <f>IF('Checklist Parameters'!$H$16="",$X905,IF(AND('Checklist Parameters'!$H$16&lt;$X905,'Checklist Parameters'!$H$16&gt;=3),'Checklist Parameters'!$H$16,IF(AND('Checklist Parameters'!$H$16&lt;$X905,'Checklist Parameters'!$H$16&lt;3),0,$X905)))</f>
        <v>0</v>
      </c>
      <c r="AD905" s="85" t="str">
        <f>IF(AND(I905&lt;'Checklist Parameters'!$H$22,$I905&lt;&gt;0),"Y","")</f>
        <v/>
      </c>
      <c r="AE905" s="85" t="str">
        <f>IF($AD905="Y",0,IF('Checklist Parameters'!$H$25="","&lt;no limit&gt;",ROUNDDOWN((($I905-'Checklist Parameters'!$H$24)/'Checklist Parameters'!$H$25)+1,0)))</f>
        <v>&lt;no limit&gt;</v>
      </c>
      <c r="AF905" s="174">
        <f t="shared" si="83"/>
        <v>0</v>
      </c>
      <c r="AG905" s="85">
        <f t="shared" si="78"/>
        <v>0</v>
      </c>
    </row>
    <row r="906" spans="1:33" ht="15">
      <c r="A906" s="393"/>
      <c r="B906" s="393"/>
      <c r="C906" s="393"/>
      <c r="D906" s="393"/>
      <c r="E906" s="393"/>
      <c r="F906" s="393"/>
      <c r="G906" s="393"/>
      <c r="H906" s="394"/>
      <c r="I906" s="394"/>
      <c r="J906" s="394"/>
      <c r="K906" s="394"/>
      <c r="L906" s="394"/>
      <c r="M906" s="394"/>
      <c r="N906" s="313">
        <f>IF(IF(I906&lt;'Checklist Parameters'!$H$22,0,($I906-$L906))&lt;0,0,IF(I906&lt;'Checklist Parameters'!$H$22,0,($I906-$L906)))</f>
        <v>0</v>
      </c>
      <c r="O906" s="394"/>
      <c r="P906" s="395"/>
      <c r="Q906" s="316">
        <f t="shared" si="79"/>
        <v>0</v>
      </c>
      <c r="R906" s="87">
        <f t="shared" si="80"/>
        <v>0</v>
      </c>
      <c r="S906" s="87">
        <f>IF('Checklist Parameters'!$H$60&lt;0.2,0.2,'Checklist Parameters'!$H$60)</f>
        <v>0.72</v>
      </c>
      <c r="T906" s="88">
        <f>IF($O906="",IF('Checklist District ID'!$C$43="Y",MAX($R906:$S906)*$I906,SUM($R906:$S906)*$I906),IF(O906&gt;0,Q906*S906))</f>
        <v>0</v>
      </c>
      <c r="U906" s="88">
        <f>IF(Q906&gt;0,((I906-T906)*'Formula Matrix'!$E$39),0)</f>
        <v>0</v>
      </c>
      <c r="V906" s="88">
        <f t="shared" si="81"/>
        <v>0</v>
      </c>
      <c r="W906" s="88">
        <f>IF(V906&gt;0,(V906*'Checklist Parameters'!$H$35),0)</f>
        <v>0</v>
      </c>
      <c r="X906" s="85">
        <f t="shared" si="82"/>
        <v>0</v>
      </c>
      <c r="Y906" s="148">
        <f>IF('Checklist Parameters'!$H$102&lt;&gt;"",(I906/43560)*'Checklist Parameters'!$H$102,"N/A")</f>
        <v>0</v>
      </c>
      <c r="Z906" s="154" t="str">
        <f>IF('Checklist Parameters'!$H$58&lt;&gt;"",((I906*'Checklist Parameters'!$H$58)*'Checklist Parameters'!$H$35)/1000,"N/A")</f>
        <v>N/A</v>
      </c>
      <c r="AA906" s="154">
        <f>IF('Checklist Parameters'!$H$101&lt;&gt;"",IFERROR(I906/'Checklist Parameters'!$H$101,0),"N/A")</f>
        <v>0</v>
      </c>
      <c r="AB906" s="148" t="str">
        <f>IF('Checklist Parameters'!$H$43&lt;&gt;"",(I906*'Checklist Parameters'!$H$43)/1000,"N/A")</f>
        <v>N/A</v>
      </c>
      <c r="AC906" s="85">
        <f>IF('Checklist Parameters'!$H$16="",$X906,IF(AND('Checklist Parameters'!$H$16&lt;$X906,'Checklist Parameters'!$H$16&gt;=3),'Checklist Parameters'!$H$16,IF(AND('Checklist Parameters'!$H$16&lt;$X906,'Checklist Parameters'!$H$16&lt;3),0,$X906)))</f>
        <v>0</v>
      </c>
      <c r="AD906" s="85" t="str">
        <f>IF(AND(I906&lt;'Checklist Parameters'!$H$22,$I906&lt;&gt;0),"Y","")</f>
        <v/>
      </c>
      <c r="AE906" s="85" t="str">
        <f>IF($AD906="Y",0,IF('Checklist Parameters'!$H$25="","&lt;no limit&gt;",ROUNDDOWN((($I906-'Checklist Parameters'!$H$24)/'Checklist Parameters'!$H$25)+1,0)))</f>
        <v>&lt;no limit&gt;</v>
      </c>
      <c r="AF906" s="174">
        <f t="shared" si="83"/>
        <v>0</v>
      </c>
      <c r="AG906" s="85">
        <f t="shared" si="78"/>
        <v>0</v>
      </c>
    </row>
    <row r="907" spans="1:33" ht="15">
      <c r="A907" s="393"/>
      <c r="B907" s="393"/>
      <c r="C907" s="393"/>
      <c r="D907" s="393"/>
      <c r="E907" s="393"/>
      <c r="F907" s="393"/>
      <c r="G907" s="393"/>
      <c r="H907" s="394"/>
      <c r="I907" s="394"/>
      <c r="J907" s="394"/>
      <c r="K907" s="394"/>
      <c r="L907" s="394"/>
      <c r="M907" s="394"/>
      <c r="N907" s="313">
        <f>IF(IF(I907&lt;'Checklist Parameters'!$H$22,0,($I907-$L907))&lt;0,0,IF(I907&lt;'Checklist Parameters'!$H$22,0,($I907-$L907)))</f>
        <v>0</v>
      </c>
      <c r="O907" s="394"/>
      <c r="P907" s="395"/>
      <c r="Q907" s="316">
        <f t="shared" si="79"/>
        <v>0</v>
      </c>
      <c r="R907" s="87">
        <f t="shared" si="80"/>
        <v>0</v>
      </c>
      <c r="S907" s="87">
        <f>IF('Checklist Parameters'!$H$60&lt;0.2,0.2,'Checklist Parameters'!$H$60)</f>
        <v>0.72</v>
      </c>
      <c r="T907" s="88">
        <f>IF($O907="",IF('Checklist District ID'!$C$43="Y",MAX($R907:$S907)*$I907,SUM($R907:$S907)*$I907),IF(O907&gt;0,Q907*S907))</f>
        <v>0</v>
      </c>
      <c r="U907" s="88">
        <f>IF(Q907&gt;0,((I907-T907)*'Formula Matrix'!$E$39),0)</f>
        <v>0</v>
      </c>
      <c r="V907" s="88">
        <f t="shared" si="81"/>
        <v>0</v>
      </c>
      <c r="W907" s="88">
        <f>IF(V907&gt;0,(V907*'Checklist Parameters'!$H$35),0)</f>
        <v>0</v>
      </c>
      <c r="X907" s="85">
        <f t="shared" si="82"/>
        <v>0</v>
      </c>
      <c r="Y907" s="148">
        <f>IF('Checklist Parameters'!$H$102&lt;&gt;"",(I907/43560)*'Checklist Parameters'!$H$102,"N/A")</f>
        <v>0</v>
      </c>
      <c r="Z907" s="154" t="str">
        <f>IF('Checklist Parameters'!$H$58&lt;&gt;"",((I907*'Checklist Parameters'!$H$58)*'Checklist Parameters'!$H$35)/1000,"N/A")</f>
        <v>N/A</v>
      </c>
      <c r="AA907" s="154">
        <f>IF('Checklist Parameters'!$H$101&lt;&gt;"",IFERROR(I907/'Checklist Parameters'!$H$101,0),"N/A")</f>
        <v>0</v>
      </c>
      <c r="AB907" s="148" t="str">
        <f>IF('Checklist Parameters'!$H$43&lt;&gt;"",(I907*'Checklist Parameters'!$H$43)/1000,"N/A")</f>
        <v>N/A</v>
      </c>
      <c r="AC907" s="85">
        <f>IF('Checklist Parameters'!$H$16="",$X907,IF(AND('Checklist Parameters'!$H$16&lt;$X907,'Checklist Parameters'!$H$16&gt;=3),'Checklist Parameters'!$H$16,IF(AND('Checklist Parameters'!$H$16&lt;$X907,'Checklist Parameters'!$H$16&lt;3),0,$X907)))</f>
        <v>0</v>
      </c>
      <c r="AD907" s="85" t="str">
        <f>IF(AND(I907&lt;'Checklist Parameters'!$H$22,$I907&lt;&gt;0),"Y","")</f>
        <v/>
      </c>
      <c r="AE907" s="85" t="str">
        <f>IF($AD907="Y",0,IF('Checklist Parameters'!$H$25="","&lt;no limit&gt;",ROUNDDOWN((($I907-'Checklist Parameters'!$H$24)/'Checklist Parameters'!$H$25)+1,0)))</f>
        <v>&lt;no limit&gt;</v>
      </c>
      <c r="AF907" s="174">
        <f t="shared" si="83"/>
        <v>0</v>
      </c>
      <c r="AG907" s="85">
        <f t="shared" si="78"/>
        <v>0</v>
      </c>
    </row>
    <row r="908" spans="1:33" ht="15">
      <c r="A908" s="393"/>
      <c r="B908" s="393"/>
      <c r="C908" s="393"/>
      <c r="D908" s="393"/>
      <c r="E908" s="393"/>
      <c r="F908" s="393"/>
      <c r="G908" s="393"/>
      <c r="H908" s="394"/>
      <c r="I908" s="394"/>
      <c r="J908" s="394"/>
      <c r="K908" s="394"/>
      <c r="L908" s="394"/>
      <c r="M908" s="394"/>
      <c r="N908" s="313">
        <f>IF(IF(I908&lt;'Checklist Parameters'!$H$22,0,($I908-$L908))&lt;0,0,IF(I908&lt;'Checklist Parameters'!$H$22,0,($I908-$L908)))</f>
        <v>0</v>
      </c>
      <c r="O908" s="394"/>
      <c r="P908" s="395"/>
      <c r="Q908" s="316">
        <f t="shared" si="79"/>
        <v>0</v>
      </c>
      <c r="R908" s="87">
        <f t="shared" si="80"/>
        <v>0</v>
      </c>
      <c r="S908" s="87">
        <f>IF('Checklist Parameters'!$H$60&lt;0.2,0.2,'Checklist Parameters'!$H$60)</f>
        <v>0.72</v>
      </c>
      <c r="T908" s="88">
        <f>IF($O908="",IF('Checklist District ID'!$C$43="Y",MAX($R908:$S908)*$I908,SUM($R908:$S908)*$I908),IF(O908&gt;0,Q908*S908))</f>
        <v>0</v>
      </c>
      <c r="U908" s="88">
        <f>IF(Q908&gt;0,((I908-T908)*'Formula Matrix'!$E$39),0)</f>
        <v>0</v>
      </c>
      <c r="V908" s="88">
        <f t="shared" si="81"/>
        <v>0</v>
      </c>
      <c r="W908" s="88">
        <f>IF(V908&gt;0,(V908*'Checklist Parameters'!$H$35),0)</f>
        <v>0</v>
      </c>
      <c r="X908" s="85">
        <f t="shared" si="82"/>
        <v>0</v>
      </c>
      <c r="Y908" s="148">
        <f>IF('Checklist Parameters'!$H$102&lt;&gt;"",(I908/43560)*'Checklist Parameters'!$H$102,"N/A")</f>
        <v>0</v>
      </c>
      <c r="Z908" s="154" t="str">
        <f>IF('Checklist Parameters'!$H$58&lt;&gt;"",((I908*'Checklist Parameters'!$H$58)*'Checklist Parameters'!$H$35)/1000,"N/A")</f>
        <v>N/A</v>
      </c>
      <c r="AA908" s="154">
        <f>IF('Checklist Parameters'!$H$101&lt;&gt;"",IFERROR(I908/'Checklist Parameters'!$H$101,0),"N/A")</f>
        <v>0</v>
      </c>
      <c r="AB908" s="148" t="str">
        <f>IF('Checklist Parameters'!$H$43&lt;&gt;"",(I908*'Checklist Parameters'!$H$43)/1000,"N/A")</f>
        <v>N/A</v>
      </c>
      <c r="AC908" s="85">
        <f>IF('Checklist Parameters'!$H$16="",$X908,IF(AND('Checklist Parameters'!$H$16&lt;$X908,'Checklist Parameters'!$H$16&gt;=3),'Checklist Parameters'!$H$16,IF(AND('Checklist Parameters'!$H$16&lt;$X908,'Checklist Parameters'!$H$16&lt;3),0,$X908)))</f>
        <v>0</v>
      </c>
      <c r="AD908" s="85" t="str">
        <f>IF(AND(I908&lt;'Checklist Parameters'!$H$22,$I908&lt;&gt;0),"Y","")</f>
        <v/>
      </c>
      <c r="AE908" s="85" t="str">
        <f>IF($AD908="Y",0,IF('Checklist Parameters'!$H$25="","&lt;no limit&gt;",ROUNDDOWN((($I908-'Checklist Parameters'!$H$24)/'Checklist Parameters'!$H$25)+1,0)))</f>
        <v>&lt;no limit&gt;</v>
      </c>
      <c r="AF908" s="174">
        <f t="shared" si="83"/>
        <v>0</v>
      </c>
      <c r="AG908" s="85">
        <f t="shared" si="78"/>
        <v>0</v>
      </c>
    </row>
    <row r="909" spans="1:33" ht="15">
      <c r="A909" s="393"/>
      <c r="B909" s="393"/>
      <c r="C909" s="393"/>
      <c r="D909" s="393"/>
      <c r="E909" s="393"/>
      <c r="F909" s="393"/>
      <c r="G909" s="393"/>
      <c r="H909" s="394"/>
      <c r="I909" s="394"/>
      <c r="J909" s="394"/>
      <c r="K909" s="394"/>
      <c r="L909" s="394"/>
      <c r="M909" s="394"/>
      <c r="N909" s="313">
        <f>IF(IF(I909&lt;'Checklist Parameters'!$H$22,0,($I909-$L909))&lt;0,0,IF(I909&lt;'Checklist Parameters'!$H$22,0,($I909-$L909)))</f>
        <v>0</v>
      </c>
      <c r="O909" s="394"/>
      <c r="P909" s="395"/>
      <c r="Q909" s="316">
        <f t="shared" si="79"/>
        <v>0</v>
      </c>
      <c r="R909" s="87">
        <f t="shared" si="80"/>
        <v>0</v>
      </c>
      <c r="S909" s="87">
        <f>IF('Checklist Parameters'!$H$60&lt;0.2,0.2,'Checklist Parameters'!$H$60)</f>
        <v>0.72</v>
      </c>
      <c r="T909" s="88">
        <f>IF($O909="",IF('Checklist District ID'!$C$43="Y",MAX($R909:$S909)*$I909,SUM($R909:$S909)*$I909),IF(O909&gt;0,Q909*S909))</f>
        <v>0</v>
      </c>
      <c r="U909" s="88">
        <f>IF(Q909&gt;0,((I909-T909)*'Formula Matrix'!$E$39),0)</f>
        <v>0</v>
      </c>
      <c r="V909" s="88">
        <f t="shared" si="81"/>
        <v>0</v>
      </c>
      <c r="W909" s="88">
        <f>IF(V909&gt;0,(V909*'Checklist Parameters'!$H$35),0)</f>
        <v>0</v>
      </c>
      <c r="X909" s="85">
        <f t="shared" si="82"/>
        <v>0</v>
      </c>
      <c r="Y909" s="148">
        <f>IF('Checklist Parameters'!$H$102&lt;&gt;"",(I909/43560)*'Checklist Parameters'!$H$102,"N/A")</f>
        <v>0</v>
      </c>
      <c r="Z909" s="154" t="str">
        <f>IF('Checklist Parameters'!$H$58&lt;&gt;"",((I909*'Checklist Parameters'!$H$58)*'Checklist Parameters'!$H$35)/1000,"N/A")</f>
        <v>N/A</v>
      </c>
      <c r="AA909" s="154">
        <f>IF('Checklist Parameters'!$H$101&lt;&gt;"",IFERROR(I909/'Checklist Parameters'!$H$101,0),"N/A")</f>
        <v>0</v>
      </c>
      <c r="AB909" s="148" t="str">
        <f>IF('Checklist Parameters'!$H$43&lt;&gt;"",(I909*'Checklist Parameters'!$H$43)/1000,"N/A")</f>
        <v>N/A</v>
      </c>
      <c r="AC909" s="85">
        <f>IF('Checklist Parameters'!$H$16="",$X909,IF(AND('Checklist Parameters'!$H$16&lt;$X909,'Checklist Parameters'!$H$16&gt;=3),'Checklist Parameters'!$H$16,IF(AND('Checklist Parameters'!$H$16&lt;$X909,'Checklist Parameters'!$H$16&lt;3),0,$X909)))</f>
        <v>0</v>
      </c>
      <c r="AD909" s="85" t="str">
        <f>IF(AND(I909&lt;'Checklist Parameters'!$H$22,$I909&lt;&gt;0),"Y","")</f>
        <v/>
      </c>
      <c r="AE909" s="85" t="str">
        <f>IF($AD909="Y",0,IF('Checklist Parameters'!$H$25="","&lt;no limit&gt;",ROUNDDOWN((($I909-'Checklist Parameters'!$H$24)/'Checklist Parameters'!$H$25)+1,0)))</f>
        <v>&lt;no limit&gt;</v>
      </c>
      <c r="AF909" s="174">
        <f t="shared" si="83"/>
        <v>0</v>
      </c>
      <c r="AG909" s="85">
        <f t="shared" si="78"/>
        <v>0</v>
      </c>
    </row>
    <row r="910" spans="1:33" ht="15">
      <c r="A910" s="393"/>
      <c r="B910" s="393"/>
      <c r="C910" s="393"/>
      <c r="D910" s="393"/>
      <c r="E910" s="393"/>
      <c r="F910" s="393"/>
      <c r="G910" s="393"/>
      <c r="H910" s="394"/>
      <c r="I910" s="394"/>
      <c r="J910" s="394"/>
      <c r="K910" s="394"/>
      <c r="L910" s="394"/>
      <c r="M910" s="394"/>
      <c r="N910" s="313">
        <f>IF(IF(I910&lt;'Checklist Parameters'!$H$22,0,($I910-$L910))&lt;0,0,IF(I910&lt;'Checklist Parameters'!$H$22,0,($I910-$L910)))</f>
        <v>0</v>
      </c>
      <c r="O910" s="394"/>
      <c r="P910" s="395"/>
      <c r="Q910" s="316">
        <f t="shared" si="79"/>
        <v>0</v>
      </c>
      <c r="R910" s="87">
        <f t="shared" si="80"/>
        <v>0</v>
      </c>
      <c r="S910" s="87">
        <f>IF('Checklist Parameters'!$H$60&lt;0.2,0.2,'Checklist Parameters'!$H$60)</f>
        <v>0.72</v>
      </c>
      <c r="T910" s="88">
        <f>IF($O910="",IF('Checklist District ID'!$C$43="Y",MAX($R910:$S910)*$I910,SUM($R910:$S910)*$I910),IF(O910&gt;0,Q910*S910))</f>
        <v>0</v>
      </c>
      <c r="U910" s="88">
        <f>IF(Q910&gt;0,((I910-T910)*'Formula Matrix'!$E$39),0)</f>
        <v>0</v>
      </c>
      <c r="V910" s="88">
        <f t="shared" si="81"/>
        <v>0</v>
      </c>
      <c r="W910" s="88">
        <f>IF(V910&gt;0,(V910*'Checklist Parameters'!$H$35),0)</f>
        <v>0</v>
      </c>
      <c r="X910" s="85">
        <f t="shared" si="82"/>
        <v>0</v>
      </c>
      <c r="Y910" s="148">
        <f>IF('Checklist Parameters'!$H$102&lt;&gt;"",(I910/43560)*'Checklist Parameters'!$H$102,"N/A")</f>
        <v>0</v>
      </c>
      <c r="Z910" s="154" t="str">
        <f>IF('Checklist Parameters'!$H$58&lt;&gt;"",((I910*'Checklist Parameters'!$H$58)*'Checklist Parameters'!$H$35)/1000,"N/A")</f>
        <v>N/A</v>
      </c>
      <c r="AA910" s="154">
        <f>IF('Checklist Parameters'!$H$101&lt;&gt;"",IFERROR(I910/'Checklist Parameters'!$H$101,0),"N/A")</f>
        <v>0</v>
      </c>
      <c r="AB910" s="148" t="str">
        <f>IF('Checklist Parameters'!$H$43&lt;&gt;"",(I910*'Checklist Parameters'!$H$43)/1000,"N/A")</f>
        <v>N/A</v>
      </c>
      <c r="AC910" s="85">
        <f>IF('Checklist Parameters'!$H$16="",$X910,IF(AND('Checklist Parameters'!$H$16&lt;$X910,'Checklist Parameters'!$H$16&gt;=3),'Checklist Parameters'!$H$16,IF(AND('Checklist Parameters'!$H$16&lt;$X910,'Checklist Parameters'!$H$16&lt;3),0,$X910)))</f>
        <v>0</v>
      </c>
      <c r="AD910" s="85" t="str">
        <f>IF(AND(I910&lt;'Checklist Parameters'!$H$22,$I910&lt;&gt;0),"Y","")</f>
        <v/>
      </c>
      <c r="AE910" s="85" t="str">
        <f>IF($AD910="Y",0,IF('Checklist Parameters'!$H$25="","&lt;no limit&gt;",ROUNDDOWN((($I910-'Checklist Parameters'!$H$24)/'Checklist Parameters'!$H$25)+1,0)))</f>
        <v>&lt;no limit&gt;</v>
      </c>
      <c r="AF910" s="174">
        <f t="shared" si="83"/>
        <v>0</v>
      </c>
      <c r="AG910" s="85">
        <f t="shared" si="78"/>
        <v>0</v>
      </c>
    </row>
    <row r="911" spans="1:33" ht="15">
      <c r="A911" s="393"/>
      <c r="B911" s="393"/>
      <c r="C911" s="393"/>
      <c r="D911" s="393"/>
      <c r="E911" s="393"/>
      <c r="F911" s="393"/>
      <c r="G911" s="393"/>
      <c r="H911" s="394"/>
      <c r="I911" s="394"/>
      <c r="J911" s="394"/>
      <c r="K911" s="394"/>
      <c r="L911" s="394"/>
      <c r="M911" s="394"/>
      <c r="N911" s="313">
        <f>IF(IF(I911&lt;'Checklist Parameters'!$H$22,0,($I911-$L911))&lt;0,0,IF(I911&lt;'Checklist Parameters'!$H$22,0,($I911-$L911)))</f>
        <v>0</v>
      </c>
      <c r="O911" s="394"/>
      <c r="P911" s="395"/>
      <c r="Q911" s="316">
        <f t="shared" si="79"/>
        <v>0</v>
      </c>
      <c r="R911" s="87">
        <f t="shared" si="80"/>
        <v>0</v>
      </c>
      <c r="S911" s="87">
        <f>IF('Checklist Parameters'!$H$60&lt;0.2,0.2,'Checklist Parameters'!$H$60)</f>
        <v>0.72</v>
      </c>
      <c r="T911" s="88">
        <f>IF($O911="",IF('Checklist District ID'!$C$43="Y",MAX($R911:$S911)*$I911,SUM($R911:$S911)*$I911),IF(O911&gt;0,Q911*S911))</f>
        <v>0</v>
      </c>
      <c r="U911" s="88">
        <f>IF(Q911&gt;0,((I911-T911)*'Formula Matrix'!$E$39),0)</f>
        <v>0</v>
      </c>
      <c r="V911" s="88">
        <f t="shared" si="81"/>
        <v>0</v>
      </c>
      <c r="W911" s="88">
        <f>IF(V911&gt;0,(V911*'Checklist Parameters'!$H$35),0)</f>
        <v>0</v>
      </c>
      <c r="X911" s="85">
        <f t="shared" si="82"/>
        <v>0</v>
      </c>
      <c r="Y911" s="148">
        <f>IF('Checklist Parameters'!$H$102&lt;&gt;"",(I911/43560)*'Checklist Parameters'!$H$102,"N/A")</f>
        <v>0</v>
      </c>
      <c r="Z911" s="154" t="str">
        <f>IF('Checklist Parameters'!$H$58&lt;&gt;"",((I911*'Checklist Parameters'!$H$58)*'Checklist Parameters'!$H$35)/1000,"N/A")</f>
        <v>N/A</v>
      </c>
      <c r="AA911" s="154">
        <f>IF('Checklist Parameters'!$H$101&lt;&gt;"",IFERROR(I911/'Checklist Parameters'!$H$101,0),"N/A")</f>
        <v>0</v>
      </c>
      <c r="AB911" s="148" t="str">
        <f>IF('Checklist Parameters'!$H$43&lt;&gt;"",(I911*'Checklist Parameters'!$H$43)/1000,"N/A")</f>
        <v>N/A</v>
      </c>
      <c r="AC911" s="85">
        <f>IF('Checklist Parameters'!$H$16="",$X911,IF(AND('Checklist Parameters'!$H$16&lt;$X911,'Checklist Parameters'!$H$16&gt;=3),'Checklist Parameters'!$H$16,IF(AND('Checklist Parameters'!$H$16&lt;$X911,'Checklist Parameters'!$H$16&lt;3),0,$X911)))</f>
        <v>0</v>
      </c>
      <c r="AD911" s="85" t="str">
        <f>IF(AND(I911&lt;'Checklist Parameters'!$H$22,$I911&lt;&gt;0),"Y","")</f>
        <v/>
      </c>
      <c r="AE911" s="85" t="str">
        <f>IF($AD911="Y",0,IF('Checklist Parameters'!$H$25="","&lt;no limit&gt;",ROUNDDOWN((($I911-'Checklist Parameters'!$H$24)/'Checklist Parameters'!$H$25)+1,0)))</f>
        <v>&lt;no limit&gt;</v>
      </c>
      <c r="AF911" s="174">
        <f t="shared" si="83"/>
        <v>0</v>
      </c>
      <c r="AG911" s="85">
        <f t="shared" si="78"/>
        <v>0</v>
      </c>
    </row>
    <row r="912" spans="1:33" ht="15">
      <c r="A912" s="393"/>
      <c r="B912" s="393"/>
      <c r="C912" s="393"/>
      <c r="D912" s="393"/>
      <c r="E912" s="393"/>
      <c r="F912" s="393"/>
      <c r="G912" s="393"/>
      <c r="H912" s="394"/>
      <c r="I912" s="394"/>
      <c r="J912" s="394"/>
      <c r="K912" s="394"/>
      <c r="L912" s="394"/>
      <c r="M912" s="394"/>
      <c r="N912" s="313">
        <f>IF(IF(I912&lt;'Checklist Parameters'!$H$22,0,($I912-$L912))&lt;0,0,IF(I912&lt;'Checklist Parameters'!$H$22,0,($I912-$L912)))</f>
        <v>0</v>
      </c>
      <c r="O912" s="394"/>
      <c r="P912" s="395"/>
      <c r="Q912" s="316">
        <f t="shared" si="79"/>
        <v>0</v>
      </c>
      <c r="R912" s="87">
        <f t="shared" si="80"/>
        <v>0</v>
      </c>
      <c r="S912" s="87">
        <f>IF('Checklist Parameters'!$H$60&lt;0.2,0.2,'Checklist Parameters'!$H$60)</f>
        <v>0.72</v>
      </c>
      <c r="T912" s="88">
        <f>IF($O912="",IF('Checklist District ID'!$C$43="Y",MAX($R912:$S912)*$I912,SUM($R912:$S912)*$I912),IF(O912&gt;0,Q912*S912))</f>
        <v>0</v>
      </c>
      <c r="U912" s="88">
        <f>IF(Q912&gt;0,((I912-T912)*'Formula Matrix'!$E$39),0)</f>
        <v>0</v>
      </c>
      <c r="V912" s="88">
        <f t="shared" si="81"/>
        <v>0</v>
      </c>
      <c r="W912" s="88">
        <f>IF(V912&gt;0,(V912*'Checklist Parameters'!$H$35),0)</f>
        <v>0</v>
      </c>
      <c r="X912" s="85">
        <f t="shared" si="82"/>
        <v>0</v>
      </c>
      <c r="Y912" s="148">
        <f>IF('Checklist Parameters'!$H$102&lt;&gt;"",(I912/43560)*'Checklist Parameters'!$H$102,"N/A")</f>
        <v>0</v>
      </c>
      <c r="Z912" s="154" t="str">
        <f>IF('Checklist Parameters'!$H$58&lt;&gt;"",((I912*'Checklist Parameters'!$H$58)*'Checklist Parameters'!$H$35)/1000,"N/A")</f>
        <v>N/A</v>
      </c>
      <c r="AA912" s="154">
        <f>IF('Checklist Parameters'!$H$101&lt;&gt;"",IFERROR(I912/'Checklist Parameters'!$H$101,0),"N/A")</f>
        <v>0</v>
      </c>
      <c r="AB912" s="148" t="str">
        <f>IF('Checklist Parameters'!$H$43&lt;&gt;"",(I912*'Checklist Parameters'!$H$43)/1000,"N/A")</f>
        <v>N/A</v>
      </c>
      <c r="AC912" s="85">
        <f>IF('Checklist Parameters'!$H$16="",$X912,IF(AND('Checklist Parameters'!$H$16&lt;$X912,'Checklist Parameters'!$H$16&gt;=3),'Checklist Parameters'!$H$16,IF(AND('Checklist Parameters'!$H$16&lt;$X912,'Checklist Parameters'!$H$16&lt;3),0,$X912)))</f>
        <v>0</v>
      </c>
      <c r="AD912" s="85" t="str">
        <f>IF(AND(I912&lt;'Checklist Parameters'!$H$22,$I912&lt;&gt;0),"Y","")</f>
        <v/>
      </c>
      <c r="AE912" s="85" t="str">
        <f>IF($AD912="Y",0,IF('Checklist Parameters'!$H$25="","&lt;no limit&gt;",ROUNDDOWN((($I912-'Checklist Parameters'!$H$24)/'Checklist Parameters'!$H$25)+1,0)))</f>
        <v>&lt;no limit&gt;</v>
      </c>
      <c r="AF912" s="174">
        <f t="shared" si="83"/>
        <v>0</v>
      </c>
      <c r="AG912" s="85">
        <f t="shared" si="78"/>
        <v>0</v>
      </c>
    </row>
    <row r="913" spans="1:33" ht="15">
      <c r="A913" s="393"/>
      <c r="B913" s="393"/>
      <c r="C913" s="393"/>
      <c r="D913" s="393"/>
      <c r="E913" s="393"/>
      <c r="F913" s="393"/>
      <c r="G913" s="393"/>
      <c r="H913" s="394"/>
      <c r="I913" s="394"/>
      <c r="J913" s="394"/>
      <c r="K913" s="394"/>
      <c r="L913" s="394"/>
      <c r="M913" s="394"/>
      <c r="N913" s="313">
        <f>IF(IF(I913&lt;'Checklist Parameters'!$H$22,0,($I913-$L913))&lt;0,0,IF(I913&lt;'Checklist Parameters'!$H$22,0,($I913-$L913)))</f>
        <v>0</v>
      </c>
      <c r="O913" s="394"/>
      <c r="P913" s="395"/>
      <c r="Q913" s="316">
        <f t="shared" si="79"/>
        <v>0</v>
      </c>
      <c r="R913" s="87">
        <f t="shared" si="80"/>
        <v>0</v>
      </c>
      <c r="S913" s="87">
        <f>IF('Checklist Parameters'!$H$60&lt;0.2,0.2,'Checklist Parameters'!$H$60)</f>
        <v>0.72</v>
      </c>
      <c r="T913" s="88">
        <f>IF($O913="",IF('Checklist District ID'!$C$43="Y",MAX($R913:$S913)*$I913,SUM($R913:$S913)*$I913),IF(O913&gt;0,Q913*S913))</f>
        <v>0</v>
      </c>
      <c r="U913" s="88">
        <f>IF(Q913&gt;0,((I913-T913)*'Formula Matrix'!$E$39),0)</f>
        <v>0</v>
      </c>
      <c r="V913" s="88">
        <f t="shared" si="81"/>
        <v>0</v>
      </c>
      <c r="W913" s="88">
        <f>IF(V913&gt;0,(V913*'Checklist Parameters'!$H$35),0)</f>
        <v>0</v>
      </c>
      <c r="X913" s="85">
        <f t="shared" si="82"/>
        <v>0</v>
      </c>
      <c r="Y913" s="148">
        <f>IF('Checklist Parameters'!$H$102&lt;&gt;"",(I913/43560)*'Checklist Parameters'!$H$102,"N/A")</f>
        <v>0</v>
      </c>
      <c r="Z913" s="154" t="str">
        <f>IF('Checklist Parameters'!$H$58&lt;&gt;"",((I913*'Checklist Parameters'!$H$58)*'Checklist Parameters'!$H$35)/1000,"N/A")</f>
        <v>N/A</v>
      </c>
      <c r="AA913" s="154">
        <f>IF('Checklist Parameters'!$H$101&lt;&gt;"",IFERROR(I913/'Checklist Parameters'!$H$101,0),"N/A")</f>
        <v>0</v>
      </c>
      <c r="AB913" s="148" t="str">
        <f>IF('Checklist Parameters'!$H$43&lt;&gt;"",(I913*'Checklist Parameters'!$H$43)/1000,"N/A")</f>
        <v>N/A</v>
      </c>
      <c r="AC913" s="85">
        <f>IF('Checklist Parameters'!$H$16="",$X913,IF(AND('Checklist Parameters'!$H$16&lt;$X913,'Checklist Parameters'!$H$16&gt;=3),'Checklist Parameters'!$H$16,IF(AND('Checklist Parameters'!$H$16&lt;$X913,'Checklist Parameters'!$H$16&lt;3),0,$X913)))</f>
        <v>0</v>
      </c>
      <c r="AD913" s="85" t="str">
        <f>IF(AND(I913&lt;'Checklist Parameters'!$H$22,$I913&lt;&gt;0),"Y","")</f>
        <v/>
      </c>
      <c r="AE913" s="85" t="str">
        <f>IF($AD913="Y",0,IF('Checklist Parameters'!$H$25="","&lt;no limit&gt;",ROUNDDOWN((($I913-'Checklist Parameters'!$H$24)/'Checklist Parameters'!$H$25)+1,0)))</f>
        <v>&lt;no limit&gt;</v>
      </c>
      <c r="AF913" s="174">
        <f t="shared" si="83"/>
        <v>0</v>
      </c>
      <c r="AG913" s="85">
        <f t="shared" si="78"/>
        <v>0</v>
      </c>
    </row>
    <row r="914" spans="1:33" ht="15">
      <c r="A914" s="393"/>
      <c r="B914" s="393"/>
      <c r="C914" s="393"/>
      <c r="D914" s="393"/>
      <c r="E914" s="393"/>
      <c r="F914" s="393"/>
      <c r="G914" s="393"/>
      <c r="H914" s="394"/>
      <c r="I914" s="394"/>
      <c r="J914" s="394"/>
      <c r="K914" s="394"/>
      <c r="L914" s="394"/>
      <c r="M914" s="394"/>
      <c r="N914" s="313">
        <f>IF(IF(I914&lt;'Checklist Parameters'!$H$22,0,($I914-$L914))&lt;0,0,IF(I914&lt;'Checklist Parameters'!$H$22,0,($I914-$L914)))</f>
        <v>0</v>
      </c>
      <c r="O914" s="394"/>
      <c r="P914" s="395"/>
      <c r="Q914" s="316">
        <f t="shared" si="79"/>
        <v>0</v>
      </c>
      <c r="R914" s="87">
        <f t="shared" si="80"/>
        <v>0</v>
      </c>
      <c r="S914" s="87">
        <f>IF('Checklist Parameters'!$H$60&lt;0.2,0.2,'Checklist Parameters'!$H$60)</f>
        <v>0.72</v>
      </c>
      <c r="T914" s="88">
        <f>IF($O914="",IF('Checklist District ID'!$C$43="Y",MAX($R914:$S914)*$I914,SUM($R914:$S914)*$I914),IF(O914&gt;0,Q914*S914))</f>
        <v>0</v>
      </c>
      <c r="U914" s="88">
        <f>IF(Q914&gt;0,((I914-T914)*'Formula Matrix'!$E$39),0)</f>
        <v>0</v>
      </c>
      <c r="V914" s="88">
        <f t="shared" si="81"/>
        <v>0</v>
      </c>
      <c r="W914" s="88">
        <f>IF(V914&gt;0,(V914*'Checklist Parameters'!$H$35),0)</f>
        <v>0</v>
      </c>
      <c r="X914" s="85">
        <f t="shared" si="82"/>
        <v>0</v>
      </c>
      <c r="Y914" s="148">
        <f>IF('Checklist Parameters'!$H$102&lt;&gt;"",(I914/43560)*'Checklist Parameters'!$H$102,"N/A")</f>
        <v>0</v>
      </c>
      <c r="Z914" s="154" t="str">
        <f>IF('Checklist Parameters'!$H$58&lt;&gt;"",((I914*'Checklist Parameters'!$H$58)*'Checklist Parameters'!$H$35)/1000,"N/A")</f>
        <v>N/A</v>
      </c>
      <c r="AA914" s="154">
        <f>IF('Checklist Parameters'!$H$101&lt;&gt;"",IFERROR(I914/'Checklist Parameters'!$H$101,0),"N/A")</f>
        <v>0</v>
      </c>
      <c r="AB914" s="148" t="str">
        <f>IF('Checklist Parameters'!$H$43&lt;&gt;"",(I914*'Checklist Parameters'!$H$43)/1000,"N/A")</f>
        <v>N/A</v>
      </c>
      <c r="AC914" s="85">
        <f>IF('Checklist Parameters'!$H$16="",$X914,IF(AND('Checklist Parameters'!$H$16&lt;$X914,'Checklist Parameters'!$H$16&gt;=3),'Checklist Parameters'!$H$16,IF(AND('Checklist Parameters'!$H$16&lt;$X914,'Checklist Parameters'!$H$16&lt;3),0,$X914)))</f>
        <v>0</v>
      </c>
      <c r="AD914" s="85" t="str">
        <f>IF(AND(I914&lt;'Checklist Parameters'!$H$22,$I914&lt;&gt;0),"Y","")</f>
        <v/>
      </c>
      <c r="AE914" s="85" t="str">
        <f>IF($AD914="Y",0,IF('Checklist Parameters'!$H$25="","&lt;no limit&gt;",ROUNDDOWN((($I914-'Checklist Parameters'!$H$24)/'Checklist Parameters'!$H$25)+1,0)))</f>
        <v>&lt;no limit&gt;</v>
      </c>
      <c r="AF914" s="174">
        <f t="shared" si="83"/>
        <v>0</v>
      </c>
      <c r="AG914" s="85">
        <f t="shared" si="78"/>
        <v>0</v>
      </c>
    </row>
    <row r="915" spans="1:33" ht="15">
      <c r="A915" s="393"/>
      <c r="B915" s="393"/>
      <c r="C915" s="393"/>
      <c r="D915" s="393"/>
      <c r="E915" s="393"/>
      <c r="F915" s="393"/>
      <c r="G915" s="393"/>
      <c r="H915" s="394"/>
      <c r="I915" s="394"/>
      <c r="J915" s="394"/>
      <c r="K915" s="394"/>
      <c r="L915" s="394"/>
      <c r="M915" s="394"/>
      <c r="N915" s="313">
        <f>IF(IF(I915&lt;'Checklist Parameters'!$H$22,0,($I915-$L915))&lt;0,0,IF(I915&lt;'Checklist Parameters'!$H$22,0,($I915-$L915)))</f>
        <v>0</v>
      </c>
      <c r="O915" s="394"/>
      <c r="P915" s="395"/>
      <c r="Q915" s="316">
        <f t="shared" si="79"/>
        <v>0</v>
      </c>
      <c r="R915" s="87">
        <f t="shared" si="80"/>
        <v>0</v>
      </c>
      <c r="S915" s="87">
        <f>IF('Checklist Parameters'!$H$60&lt;0.2,0.2,'Checklist Parameters'!$H$60)</f>
        <v>0.72</v>
      </c>
      <c r="T915" s="88">
        <f>IF($O915="",IF('Checklist District ID'!$C$43="Y",MAX($R915:$S915)*$I915,SUM($R915:$S915)*$I915),IF(O915&gt;0,Q915*S915))</f>
        <v>0</v>
      </c>
      <c r="U915" s="88">
        <f>IF(Q915&gt;0,((I915-T915)*'Formula Matrix'!$E$39),0)</f>
        <v>0</v>
      </c>
      <c r="V915" s="88">
        <f t="shared" si="81"/>
        <v>0</v>
      </c>
      <c r="W915" s="88">
        <f>IF(V915&gt;0,(V915*'Checklist Parameters'!$H$35),0)</f>
        <v>0</v>
      </c>
      <c r="X915" s="85">
        <f t="shared" si="82"/>
        <v>0</v>
      </c>
      <c r="Y915" s="148">
        <f>IF('Checklist Parameters'!$H$102&lt;&gt;"",(I915/43560)*'Checklist Parameters'!$H$102,"N/A")</f>
        <v>0</v>
      </c>
      <c r="Z915" s="154" t="str">
        <f>IF('Checklist Parameters'!$H$58&lt;&gt;"",((I915*'Checklist Parameters'!$H$58)*'Checklist Parameters'!$H$35)/1000,"N/A")</f>
        <v>N/A</v>
      </c>
      <c r="AA915" s="154">
        <f>IF('Checklist Parameters'!$H$101&lt;&gt;"",IFERROR(I915/'Checklist Parameters'!$H$101,0),"N/A")</f>
        <v>0</v>
      </c>
      <c r="AB915" s="148" t="str">
        <f>IF('Checklist Parameters'!$H$43&lt;&gt;"",(I915*'Checklist Parameters'!$H$43)/1000,"N/A")</f>
        <v>N/A</v>
      </c>
      <c r="AC915" s="85">
        <f>IF('Checklist Parameters'!$H$16="",$X915,IF(AND('Checklist Parameters'!$H$16&lt;$X915,'Checklist Parameters'!$H$16&gt;=3),'Checklist Parameters'!$H$16,IF(AND('Checklist Parameters'!$H$16&lt;$X915,'Checklist Parameters'!$H$16&lt;3),0,$X915)))</f>
        <v>0</v>
      </c>
      <c r="AD915" s="85" t="str">
        <f>IF(AND(I915&lt;'Checklist Parameters'!$H$22,$I915&lt;&gt;0),"Y","")</f>
        <v/>
      </c>
      <c r="AE915" s="85" t="str">
        <f>IF($AD915="Y",0,IF('Checklist Parameters'!$H$25="","&lt;no limit&gt;",ROUNDDOWN((($I915-'Checklist Parameters'!$H$24)/'Checklist Parameters'!$H$25)+1,0)))</f>
        <v>&lt;no limit&gt;</v>
      </c>
      <c r="AF915" s="174">
        <f t="shared" si="83"/>
        <v>0</v>
      </c>
      <c r="AG915" s="85">
        <f t="shared" si="78"/>
        <v>0</v>
      </c>
    </row>
    <row r="916" spans="1:33" ht="15">
      <c r="A916" s="393"/>
      <c r="B916" s="393"/>
      <c r="C916" s="393"/>
      <c r="D916" s="393"/>
      <c r="E916" s="393"/>
      <c r="F916" s="393"/>
      <c r="G916" s="393"/>
      <c r="H916" s="394"/>
      <c r="I916" s="394"/>
      <c r="J916" s="394"/>
      <c r="K916" s="394"/>
      <c r="L916" s="394"/>
      <c r="M916" s="394"/>
      <c r="N916" s="313">
        <f>IF(IF(I916&lt;'Checklist Parameters'!$H$22,0,($I916-$L916))&lt;0,0,IF(I916&lt;'Checklist Parameters'!$H$22,0,($I916-$L916)))</f>
        <v>0</v>
      </c>
      <c r="O916" s="394"/>
      <c r="P916" s="395"/>
      <c r="Q916" s="316">
        <f t="shared" si="79"/>
        <v>0</v>
      </c>
      <c r="R916" s="87">
        <f t="shared" si="80"/>
        <v>0</v>
      </c>
      <c r="S916" s="87">
        <f>IF('Checklist Parameters'!$H$60&lt;0.2,0.2,'Checklist Parameters'!$H$60)</f>
        <v>0.72</v>
      </c>
      <c r="T916" s="88">
        <f>IF($O916="",IF('Checklist District ID'!$C$43="Y",MAX($R916:$S916)*$I916,SUM($R916:$S916)*$I916),IF(O916&gt;0,Q916*S916))</f>
        <v>0</v>
      </c>
      <c r="U916" s="88">
        <f>IF(Q916&gt;0,((I916-T916)*'Formula Matrix'!$E$39),0)</f>
        <v>0</v>
      </c>
      <c r="V916" s="88">
        <f t="shared" si="81"/>
        <v>0</v>
      </c>
      <c r="W916" s="88">
        <f>IF(V916&gt;0,(V916*'Checklist Parameters'!$H$35),0)</f>
        <v>0</v>
      </c>
      <c r="X916" s="85">
        <f t="shared" si="82"/>
        <v>0</v>
      </c>
      <c r="Y916" s="148">
        <f>IF('Checklist Parameters'!$H$102&lt;&gt;"",(I916/43560)*'Checklist Parameters'!$H$102,"N/A")</f>
        <v>0</v>
      </c>
      <c r="Z916" s="154" t="str">
        <f>IF('Checklist Parameters'!$H$58&lt;&gt;"",((I916*'Checklist Parameters'!$H$58)*'Checklist Parameters'!$H$35)/1000,"N/A")</f>
        <v>N/A</v>
      </c>
      <c r="AA916" s="154">
        <f>IF('Checklist Parameters'!$H$101&lt;&gt;"",IFERROR(I916/'Checklist Parameters'!$H$101,0),"N/A")</f>
        <v>0</v>
      </c>
      <c r="AB916" s="148" t="str">
        <f>IF('Checklist Parameters'!$H$43&lt;&gt;"",(I916*'Checklist Parameters'!$H$43)/1000,"N/A")</f>
        <v>N/A</v>
      </c>
      <c r="AC916" s="85">
        <f>IF('Checklist Parameters'!$H$16="",$X916,IF(AND('Checklist Parameters'!$H$16&lt;$X916,'Checklist Parameters'!$H$16&gt;=3),'Checklist Parameters'!$H$16,IF(AND('Checklist Parameters'!$H$16&lt;$X916,'Checklist Parameters'!$H$16&lt;3),0,$X916)))</f>
        <v>0</v>
      </c>
      <c r="AD916" s="85" t="str">
        <f>IF(AND(I916&lt;'Checklist Parameters'!$H$22,$I916&lt;&gt;0),"Y","")</f>
        <v/>
      </c>
      <c r="AE916" s="85" t="str">
        <f>IF($AD916="Y",0,IF('Checklist Parameters'!$H$25="","&lt;no limit&gt;",ROUNDDOWN((($I916-'Checklist Parameters'!$H$24)/'Checklist Parameters'!$H$25)+1,0)))</f>
        <v>&lt;no limit&gt;</v>
      </c>
      <c r="AF916" s="174">
        <f t="shared" si="83"/>
        <v>0</v>
      </c>
      <c r="AG916" s="85">
        <f t="shared" ref="AG916:AG979" si="84">IFERROR((43560/$I916)*$AF916,0)</f>
        <v>0</v>
      </c>
    </row>
    <row r="917" spans="1:33" ht="15">
      <c r="A917" s="393"/>
      <c r="B917" s="393"/>
      <c r="C917" s="393"/>
      <c r="D917" s="393"/>
      <c r="E917" s="393"/>
      <c r="F917" s="393"/>
      <c r="G917" s="393"/>
      <c r="H917" s="394"/>
      <c r="I917" s="394"/>
      <c r="J917" s="394"/>
      <c r="K917" s="394"/>
      <c r="L917" s="394"/>
      <c r="M917" s="394"/>
      <c r="N917" s="313">
        <f>IF(IF(I917&lt;'Checklist Parameters'!$H$22,0,($I917-$L917))&lt;0,0,IF(I917&lt;'Checklist Parameters'!$H$22,0,($I917-$L917)))</f>
        <v>0</v>
      </c>
      <c r="O917" s="394"/>
      <c r="P917" s="395"/>
      <c r="Q917" s="316">
        <f t="shared" ref="Q917:Q980" si="85">IF(O917&lt;&gt;"",O917,N917)</f>
        <v>0</v>
      </c>
      <c r="R917" s="87">
        <f t="shared" ref="R917:R980" si="86">IFERROR(L917/I917,0)</f>
        <v>0</v>
      </c>
      <c r="S917" s="87">
        <f>IF('Checklist Parameters'!$H$60&lt;0.2,0.2,'Checklist Parameters'!$H$60)</f>
        <v>0.72</v>
      </c>
      <c r="T917" s="88">
        <f>IF($O917="",IF('Checklist District ID'!$C$43="Y",MAX($R917:$S917)*$I917,SUM($R917:$S917)*$I917),IF(O917&gt;0,Q917*S917))</f>
        <v>0</v>
      </c>
      <c r="U917" s="88">
        <f>IF(Q917&gt;0,((I917-T917)*'Formula Matrix'!$E$39),0)</f>
        <v>0</v>
      </c>
      <c r="V917" s="88">
        <f t="shared" ref="V917:V980" si="87">IF(Q917=0,0,(I917-T917-U917))</f>
        <v>0</v>
      </c>
      <c r="W917" s="88">
        <f>IF(V917&gt;0,(V917*'Checklist Parameters'!$H$35),0)</f>
        <v>0</v>
      </c>
      <c r="X917" s="85">
        <f t="shared" ref="X917:X980" si="88">IF($W917/1000&gt;3,(ROUNDDOWN($W917/1000,0)),IF(AND($W917/1000&gt;2.5,$W917/1000&lt;=3),3,0))</f>
        <v>0</v>
      </c>
      <c r="Y917" s="148">
        <f>IF('Checklist Parameters'!$H$102&lt;&gt;"",(I917/43560)*'Checklist Parameters'!$H$102,"N/A")</f>
        <v>0</v>
      </c>
      <c r="Z917" s="154" t="str">
        <f>IF('Checklist Parameters'!$H$58&lt;&gt;"",((I917*'Checklist Parameters'!$H$58)*'Checklist Parameters'!$H$35)/1000,"N/A")</f>
        <v>N/A</v>
      </c>
      <c r="AA917" s="154">
        <f>IF('Checklist Parameters'!$H$101&lt;&gt;"",IFERROR(I917/'Checklist Parameters'!$H$101,0),"N/A")</f>
        <v>0</v>
      </c>
      <c r="AB917" s="148" t="str">
        <f>IF('Checklist Parameters'!$H$43&lt;&gt;"",(I917*'Checklist Parameters'!$H$43)/1000,"N/A")</f>
        <v>N/A</v>
      </c>
      <c r="AC917" s="85">
        <f>IF('Checklist Parameters'!$H$16="",$X917,IF(AND('Checklist Parameters'!$H$16&lt;$X917,'Checklist Parameters'!$H$16&gt;=3),'Checklist Parameters'!$H$16,IF(AND('Checklist Parameters'!$H$16&lt;$X917,'Checklist Parameters'!$H$16&lt;3),0,$X917)))</f>
        <v>0</v>
      </c>
      <c r="AD917" s="85" t="str">
        <f>IF(AND(I917&lt;'Checklist Parameters'!$H$22,$I917&lt;&gt;0),"Y","")</f>
        <v/>
      </c>
      <c r="AE917" s="85" t="str">
        <f>IF($AD917="Y",0,IF('Checklist Parameters'!$H$25="","&lt;no limit&gt;",ROUNDDOWN((($I917-'Checklist Parameters'!$H$24)/'Checklist Parameters'!$H$25)+1,0)))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ht="15">
      <c r="A918" s="393"/>
      <c r="B918" s="393"/>
      <c r="C918" s="393"/>
      <c r="D918" s="393"/>
      <c r="E918" s="393"/>
      <c r="F918" s="393"/>
      <c r="G918" s="393"/>
      <c r="H918" s="394"/>
      <c r="I918" s="394"/>
      <c r="J918" s="394"/>
      <c r="K918" s="394"/>
      <c r="L918" s="394"/>
      <c r="M918" s="394"/>
      <c r="N918" s="313">
        <f>IF(IF(I918&lt;'Checklist Parameters'!$H$22,0,($I918-$L918))&lt;0,0,IF(I918&lt;'Checklist Parameters'!$H$22,0,($I918-$L918)))</f>
        <v>0</v>
      </c>
      <c r="O918" s="394"/>
      <c r="P918" s="395"/>
      <c r="Q918" s="316">
        <f t="shared" si="85"/>
        <v>0</v>
      </c>
      <c r="R918" s="87">
        <f t="shared" si="86"/>
        <v>0</v>
      </c>
      <c r="S918" s="87">
        <f>IF('Checklist Parameters'!$H$60&lt;0.2,0.2,'Checklist Parameters'!$H$60)</f>
        <v>0.72</v>
      </c>
      <c r="T918" s="88">
        <f>IF($O918="",IF('Checklist District ID'!$C$43="Y",MAX($R918:$S918)*$I918,SUM($R918:$S918)*$I918),IF(O918&gt;0,Q918*S918))</f>
        <v>0</v>
      </c>
      <c r="U918" s="88">
        <f>IF(Q918&gt;0,((I918-T918)*'Formula Matrix'!$E$39),0)</f>
        <v>0</v>
      </c>
      <c r="V918" s="88">
        <f t="shared" si="87"/>
        <v>0</v>
      </c>
      <c r="W918" s="88">
        <f>IF(V918&gt;0,(V918*'Checklist Parameters'!$H$35),0)</f>
        <v>0</v>
      </c>
      <c r="X918" s="85">
        <f t="shared" si="88"/>
        <v>0</v>
      </c>
      <c r="Y918" s="148">
        <f>IF('Checklist Parameters'!$H$102&lt;&gt;"",(I918/43560)*'Checklist Parameters'!$H$102,"N/A")</f>
        <v>0</v>
      </c>
      <c r="Z918" s="154" t="str">
        <f>IF('Checklist Parameters'!$H$58&lt;&gt;"",((I918*'Checklist Parameters'!$H$58)*'Checklist Parameters'!$H$35)/1000,"N/A")</f>
        <v>N/A</v>
      </c>
      <c r="AA918" s="154">
        <f>IF('Checklist Parameters'!$H$101&lt;&gt;"",IFERROR(I918/'Checklist Parameters'!$H$101,0),"N/A")</f>
        <v>0</v>
      </c>
      <c r="AB918" s="148" t="str">
        <f>IF('Checklist Parameters'!$H$43&lt;&gt;"",(I918*'Checklist Parameters'!$H$43)/1000,"N/A")</f>
        <v>N/A</v>
      </c>
      <c r="AC918" s="85">
        <f>IF('Checklist Parameters'!$H$16="",$X918,IF(AND('Checklist Parameters'!$H$16&lt;$X918,'Checklist Parameters'!$H$16&gt;=3),'Checklist Parameters'!$H$16,IF(AND('Checklist Parameters'!$H$16&lt;$X918,'Checklist Parameters'!$H$16&lt;3),0,$X918)))</f>
        <v>0</v>
      </c>
      <c r="AD918" s="85" t="str">
        <f>IF(AND(I918&lt;'Checklist Parameters'!$H$22,$I918&lt;&gt;0),"Y","")</f>
        <v/>
      </c>
      <c r="AE918" s="85" t="str">
        <f>IF($AD918="Y",0,IF('Checklist Parameters'!$H$25="","&lt;no limit&gt;",ROUNDDOWN((($I918-'Checklist Parameters'!$H$24)/'Checklist Parameters'!$H$25)+1,0)))</f>
        <v>&lt;no limit&gt;</v>
      </c>
      <c r="AF918" s="174">
        <f t="shared" si="89"/>
        <v>0</v>
      </c>
      <c r="AG918" s="85">
        <f t="shared" si="84"/>
        <v>0</v>
      </c>
    </row>
    <row r="919" spans="1:33" ht="15">
      <c r="A919" s="393"/>
      <c r="B919" s="393"/>
      <c r="C919" s="393"/>
      <c r="D919" s="393"/>
      <c r="E919" s="393"/>
      <c r="F919" s="393"/>
      <c r="G919" s="393"/>
      <c r="H919" s="394"/>
      <c r="I919" s="394"/>
      <c r="J919" s="394"/>
      <c r="K919" s="394"/>
      <c r="L919" s="394"/>
      <c r="M919" s="394"/>
      <c r="N919" s="313">
        <f>IF(IF(I919&lt;'Checklist Parameters'!$H$22,0,($I919-$L919))&lt;0,0,IF(I919&lt;'Checklist Parameters'!$H$22,0,($I919-$L919)))</f>
        <v>0</v>
      </c>
      <c r="O919" s="394"/>
      <c r="P919" s="395"/>
      <c r="Q919" s="316">
        <f t="shared" si="85"/>
        <v>0</v>
      </c>
      <c r="R919" s="87">
        <f t="shared" si="86"/>
        <v>0</v>
      </c>
      <c r="S919" s="87">
        <f>IF('Checklist Parameters'!$H$60&lt;0.2,0.2,'Checklist Parameters'!$H$60)</f>
        <v>0.72</v>
      </c>
      <c r="T919" s="88">
        <f>IF($O919="",IF('Checklist District ID'!$C$43="Y",MAX($R919:$S919)*$I919,SUM($R919:$S919)*$I919),IF(O919&gt;0,Q919*S919))</f>
        <v>0</v>
      </c>
      <c r="U919" s="88">
        <f>IF(Q919&gt;0,((I919-T919)*'Formula Matrix'!$E$39),0)</f>
        <v>0</v>
      </c>
      <c r="V919" s="88">
        <f t="shared" si="87"/>
        <v>0</v>
      </c>
      <c r="W919" s="88">
        <f>IF(V919&gt;0,(V919*'Checklist Parameters'!$H$35),0)</f>
        <v>0</v>
      </c>
      <c r="X919" s="85">
        <f t="shared" si="88"/>
        <v>0</v>
      </c>
      <c r="Y919" s="148">
        <f>IF('Checklist Parameters'!$H$102&lt;&gt;"",(I919/43560)*'Checklist Parameters'!$H$102,"N/A")</f>
        <v>0</v>
      </c>
      <c r="Z919" s="154" t="str">
        <f>IF('Checklist Parameters'!$H$58&lt;&gt;"",((I919*'Checklist Parameters'!$H$58)*'Checklist Parameters'!$H$35)/1000,"N/A")</f>
        <v>N/A</v>
      </c>
      <c r="AA919" s="154">
        <f>IF('Checklist Parameters'!$H$101&lt;&gt;"",IFERROR(I919/'Checklist Parameters'!$H$101,0),"N/A")</f>
        <v>0</v>
      </c>
      <c r="AB919" s="148" t="str">
        <f>IF('Checklist Parameters'!$H$43&lt;&gt;"",(I919*'Checklist Parameters'!$H$43)/1000,"N/A")</f>
        <v>N/A</v>
      </c>
      <c r="AC919" s="85">
        <f>IF('Checklist Parameters'!$H$16="",$X919,IF(AND('Checklist Parameters'!$H$16&lt;$X919,'Checklist Parameters'!$H$16&gt;=3),'Checklist Parameters'!$H$16,IF(AND('Checklist Parameters'!$H$16&lt;$X919,'Checklist Parameters'!$H$16&lt;3),0,$X919)))</f>
        <v>0</v>
      </c>
      <c r="AD919" s="85" t="str">
        <f>IF(AND(I919&lt;'Checklist Parameters'!$H$22,$I919&lt;&gt;0),"Y","")</f>
        <v/>
      </c>
      <c r="AE919" s="85" t="str">
        <f>IF($AD919="Y",0,IF('Checklist Parameters'!$H$25="","&lt;no limit&gt;",ROUNDDOWN((($I919-'Checklist Parameters'!$H$24)/'Checklist Parameters'!$H$25)+1,0)))</f>
        <v>&lt;no limit&gt;</v>
      </c>
      <c r="AF919" s="174">
        <f t="shared" si="89"/>
        <v>0</v>
      </c>
      <c r="AG919" s="85">
        <f t="shared" si="84"/>
        <v>0</v>
      </c>
    </row>
    <row r="920" spans="1:33" ht="15">
      <c r="A920" s="393"/>
      <c r="B920" s="393"/>
      <c r="C920" s="393"/>
      <c r="D920" s="393"/>
      <c r="E920" s="393"/>
      <c r="F920" s="393"/>
      <c r="G920" s="393"/>
      <c r="H920" s="394"/>
      <c r="I920" s="394"/>
      <c r="J920" s="394"/>
      <c r="K920" s="394"/>
      <c r="L920" s="394"/>
      <c r="M920" s="394"/>
      <c r="N920" s="313">
        <f>IF(IF(I920&lt;'Checklist Parameters'!$H$22,0,($I920-$L920))&lt;0,0,IF(I920&lt;'Checklist Parameters'!$H$22,0,($I920-$L920)))</f>
        <v>0</v>
      </c>
      <c r="O920" s="394"/>
      <c r="P920" s="395"/>
      <c r="Q920" s="316">
        <f t="shared" si="85"/>
        <v>0</v>
      </c>
      <c r="R920" s="87">
        <f t="shared" si="86"/>
        <v>0</v>
      </c>
      <c r="S920" s="87">
        <f>IF('Checklist Parameters'!$H$60&lt;0.2,0.2,'Checklist Parameters'!$H$60)</f>
        <v>0.72</v>
      </c>
      <c r="T920" s="88">
        <f>IF($O920="",IF('Checklist District ID'!$C$43="Y",MAX($R920:$S920)*$I920,SUM($R920:$S920)*$I920),IF(O920&gt;0,Q920*S920))</f>
        <v>0</v>
      </c>
      <c r="U920" s="88">
        <f>IF(Q920&gt;0,((I920-T920)*'Formula Matrix'!$E$39),0)</f>
        <v>0</v>
      </c>
      <c r="V920" s="88">
        <f t="shared" si="87"/>
        <v>0</v>
      </c>
      <c r="W920" s="88">
        <f>IF(V920&gt;0,(V920*'Checklist Parameters'!$H$35),0)</f>
        <v>0</v>
      </c>
      <c r="X920" s="85">
        <f t="shared" si="88"/>
        <v>0</v>
      </c>
      <c r="Y920" s="148">
        <f>IF('Checklist Parameters'!$H$102&lt;&gt;"",(I920/43560)*'Checklist Parameters'!$H$102,"N/A")</f>
        <v>0</v>
      </c>
      <c r="Z920" s="154" t="str">
        <f>IF('Checklist Parameters'!$H$58&lt;&gt;"",((I920*'Checklist Parameters'!$H$58)*'Checklist Parameters'!$H$35)/1000,"N/A")</f>
        <v>N/A</v>
      </c>
      <c r="AA920" s="154">
        <f>IF('Checklist Parameters'!$H$101&lt;&gt;"",IFERROR(I920/'Checklist Parameters'!$H$101,0),"N/A")</f>
        <v>0</v>
      </c>
      <c r="AB920" s="148" t="str">
        <f>IF('Checklist Parameters'!$H$43&lt;&gt;"",(I920*'Checklist Parameters'!$H$43)/1000,"N/A")</f>
        <v>N/A</v>
      </c>
      <c r="AC920" s="85">
        <f>IF('Checklist Parameters'!$H$16="",$X920,IF(AND('Checklist Parameters'!$H$16&lt;$X920,'Checklist Parameters'!$H$16&gt;=3),'Checklist Parameters'!$H$16,IF(AND('Checklist Parameters'!$H$16&lt;$X920,'Checklist Parameters'!$H$16&lt;3),0,$X920)))</f>
        <v>0</v>
      </c>
      <c r="AD920" s="85" t="str">
        <f>IF(AND(I920&lt;'Checklist Parameters'!$H$22,$I920&lt;&gt;0),"Y","")</f>
        <v/>
      </c>
      <c r="AE920" s="85" t="str">
        <f>IF($AD920="Y",0,IF('Checklist Parameters'!$H$25="","&lt;no limit&gt;",ROUNDDOWN((($I920-'Checklist Parameters'!$H$24)/'Checklist Parameters'!$H$25)+1,0)))</f>
        <v>&lt;no limit&gt;</v>
      </c>
      <c r="AF920" s="174">
        <f t="shared" si="89"/>
        <v>0</v>
      </c>
      <c r="AG920" s="85">
        <f t="shared" si="84"/>
        <v>0</v>
      </c>
    </row>
    <row r="921" spans="1:33" ht="15">
      <c r="A921" s="393"/>
      <c r="B921" s="393"/>
      <c r="C921" s="393"/>
      <c r="D921" s="393"/>
      <c r="E921" s="393"/>
      <c r="F921" s="393"/>
      <c r="G921" s="393"/>
      <c r="H921" s="394"/>
      <c r="I921" s="394"/>
      <c r="J921" s="394"/>
      <c r="K921" s="394"/>
      <c r="L921" s="394"/>
      <c r="M921" s="394"/>
      <c r="N921" s="313">
        <f>IF(IF(I921&lt;'Checklist Parameters'!$H$22,0,($I921-$L921))&lt;0,0,IF(I921&lt;'Checklist Parameters'!$H$22,0,($I921-$L921)))</f>
        <v>0</v>
      </c>
      <c r="O921" s="394"/>
      <c r="P921" s="395"/>
      <c r="Q921" s="316">
        <f t="shared" si="85"/>
        <v>0</v>
      </c>
      <c r="R921" s="87">
        <f t="shared" si="86"/>
        <v>0</v>
      </c>
      <c r="S921" s="87">
        <f>IF('Checklist Parameters'!$H$60&lt;0.2,0.2,'Checklist Parameters'!$H$60)</f>
        <v>0.72</v>
      </c>
      <c r="T921" s="88">
        <f>IF($O921="",IF('Checklist District ID'!$C$43="Y",MAX($R921:$S921)*$I921,SUM($R921:$S921)*$I921),IF(O921&gt;0,Q921*S921))</f>
        <v>0</v>
      </c>
      <c r="U921" s="88">
        <f>IF(Q921&gt;0,((I921-T921)*'Formula Matrix'!$E$39),0)</f>
        <v>0</v>
      </c>
      <c r="V921" s="88">
        <f t="shared" si="87"/>
        <v>0</v>
      </c>
      <c r="W921" s="88">
        <f>IF(V921&gt;0,(V921*'Checklist Parameters'!$H$35),0)</f>
        <v>0</v>
      </c>
      <c r="X921" s="85">
        <f t="shared" si="88"/>
        <v>0</v>
      </c>
      <c r="Y921" s="148">
        <f>IF('Checklist Parameters'!$H$102&lt;&gt;"",(I921/43560)*'Checklist Parameters'!$H$102,"N/A")</f>
        <v>0</v>
      </c>
      <c r="Z921" s="154" t="str">
        <f>IF('Checklist Parameters'!$H$58&lt;&gt;"",((I921*'Checklist Parameters'!$H$58)*'Checklist Parameters'!$H$35)/1000,"N/A")</f>
        <v>N/A</v>
      </c>
      <c r="AA921" s="154">
        <f>IF('Checklist Parameters'!$H$101&lt;&gt;"",IFERROR(I921/'Checklist Parameters'!$H$101,0),"N/A")</f>
        <v>0</v>
      </c>
      <c r="AB921" s="148" t="str">
        <f>IF('Checklist Parameters'!$H$43&lt;&gt;"",(I921*'Checklist Parameters'!$H$43)/1000,"N/A")</f>
        <v>N/A</v>
      </c>
      <c r="AC921" s="85">
        <f>IF('Checklist Parameters'!$H$16="",$X921,IF(AND('Checklist Parameters'!$H$16&lt;$X921,'Checklist Parameters'!$H$16&gt;=3),'Checklist Parameters'!$H$16,IF(AND('Checklist Parameters'!$H$16&lt;$X921,'Checklist Parameters'!$H$16&lt;3),0,$X921)))</f>
        <v>0</v>
      </c>
      <c r="AD921" s="85" t="str">
        <f>IF(AND(I921&lt;'Checklist Parameters'!$H$22,$I921&lt;&gt;0),"Y","")</f>
        <v/>
      </c>
      <c r="AE921" s="85" t="str">
        <f>IF($AD921="Y",0,IF('Checklist Parameters'!$H$25="","&lt;no limit&gt;",ROUNDDOWN((($I921-'Checklist Parameters'!$H$24)/'Checklist Parameters'!$H$25)+1,0)))</f>
        <v>&lt;no limit&gt;</v>
      </c>
      <c r="AF921" s="174">
        <f t="shared" si="89"/>
        <v>0</v>
      </c>
      <c r="AG921" s="85">
        <f t="shared" si="84"/>
        <v>0</v>
      </c>
    </row>
    <row r="922" spans="1:33" ht="15">
      <c r="A922" s="393"/>
      <c r="B922" s="393"/>
      <c r="C922" s="393"/>
      <c r="D922" s="393"/>
      <c r="E922" s="393"/>
      <c r="F922" s="393"/>
      <c r="G922" s="393"/>
      <c r="H922" s="394"/>
      <c r="I922" s="394"/>
      <c r="J922" s="394"/>
      <c r="K922" s="394"/>
      <c r="L922" s="394"/>
      <c r="M922" s="394"/>
      <c r="N922" s="313">
        <f>IF(IF(I922&lt;'Checklist Parameters'!$H$22,0,($I922-$L922))&lt;0,0,IF(I922&lt;'Checklist Parameters'!$H$22,0,($I922-$L922)))</f>
        <v>0</v>
      </c>
      <c r="O922" s="394"/>
      <c r="P922" s="395"/>
      <c r="Q922" s="316">
        <f t="shared" si="85"/>
        <v>0</v>
      </c>
      <c r="R922" s="87">
        <f t="shared" si="86"/>
        <v>0</v>
      </c>
      <c r="S922" s="87">
        <f>IF('Checklist Parameters'!$H$60&lt;0.2,0.2,'Checklist Parameters'!$H$60)</f>
        <v>0.72</v>
      </c>
      <c r="T922" s="88">
        <f>IF($O922="",IF('Checklist District ID'!$C$43="Y",MAX($R922:$S922)*$I922,SUM($R922:$S922)*$I922),IF(O922&gt;0,Q922*S922))</f>
        <v>0</v>
      </c>
      <c r="U922" s="88">
        <f>IF(Q922&gt;0,((I922-T922)*'Formula Matrix'!$E$39),0)</f>
        <v>0</v>
      </c>
      <c r="V922" s="88">
        <f t="shared" si="87"/>
        <v>0</v>
      </c>
      <c r="W922" s="88">
        <f>IF(V922&gt;0,(V922*'Checklist Parameters'!$H$35),0)</f>
        <v>0</v>
      </c>
      <c r="X922" s="85">
        <f t="shared" si="88"/>
        <v>0</v>
      </c>
      <c r="Y922" s="148">
        <f>IF('Checklist Parameters'!$H$102&lt;&gt;"",(I922/43560)*'Checklist Parameters'!$H$102,"N/A")</f>
        <v>0</v>
      </c>
      <c r="Z922" s="154" t="str">
        <f>IF('Checklist Parameters'!$H$58&lt;&gt;"",((I922*'Checklist Parameters'!$H$58)*'Checklist Parameters'!$H$35)/1000,"N/A")</f>
        <v>N/A</v>
      </c>
      <c r="AA922" s="154">
        <f>IF('Checklist Parameters'!$H$101&lt;&gt;"",IFERROR(I922/'Checklist Parameters'!$H$101,0),"N/A")</f>
        <v>0</v>
      </c>
      <c r="AB922" s="148" t="str">
        <f>IF('Checklist Parameters'!$H$43&lt;&gt;"",(I922*'Checklist Parameters'!$H$43)/1000,"N/A")</f>
        <v>N/A</v>
      </c>
      <c r="AC922" s="85">
        <f>IF('Checklist Parameters'!$H$16="",$X922,IF(AND('Checklist Parameters'!$H$16&lt;$X922,'Checklist Parameters'!$H$16&gt;=3),'Checklist Parameters'!$H$16,IF(AND('Checklist Parameters'!$H$16&lt;$X922,'Checklist Parameters'!$H$16&lt;3),0,$X922)))</f>
        <v>0</v>
      </c>
      <c r="AD922" s="85" t="str">
        <f>IF(AND(I922&lt;'Checklist Parameters'!$H$22,$I922&lt;&gt;0),"Y","")</f>
        <v/>
      </c>
      <c r="AE922" s="85" t="str">
        <f>IF($AD922="Y",0,IF('Checklist Parameters'!$H$25="","&lt;no limit&gt;",ROUNDDOWN((($I922-'Checklist Parameters'!$H$24)/'Checklist Parameters'!$H$25)+1,0)))</f>
        <v>&lt;no limit&gt;</v>
      </c>
      <c r="AF922" s="174">
        <f t="shared" si="89"/>
        <v>0</v>
      </c>
      <c r="AG922" s="85">
        <f t="shared" si="84"/>
        <v>0</v>
      </c>
    </row>
    <row r="923" spans="1:33" ht="15">
      <c r="A923" s="393"/>
      <c r="B923" s="393"/>
      <c r="C923" s="393"/>
      <c r="D923" s="393"/>
      <c r="E923" s="393"/>
      <c r="F923" s="393"/>
      <c r="G923" s="393"/>
      <c r="H923" s="394"/>
      <c r="I923" s="394"/>
      <c r="J923" s="394"/>
      <c r="K923" s="394"/>
      <c r="L923" s="394"/>
      <c r="M923" s="394"/>
      <c r="N923" s="313">
        <f>IF(IF(I923&lt;'Checklist Parameters'!$H$22,0,($I923-$L923))&lt;0,0,IF(I923&lt;'Checklist Parameters'!$H$22,0,($I923-$L923)))</f>
        <v>0</v>
      </c>
      <c r="O923" s="394"/>
      <c r="P923" s="395"/>
      <c r="Q923" s="316">
        <f t="shared" si="85"/>
        <v>0</v>
      </c>
      <c r="R923" s="87">
        <f t="shared" si="86"/>
        <v>0</v>
      </c>
      <c r="S923" s="87">
        <f>IF('Checklist Parameters'!$H$60&lt;0.2,0.2,'Checklist Parameters'!$H$60)</f>
        <v>0.72</v>
      </c>
      <c r="T923" s="88">
        <f>IF($O923="",IF('Checklist District ID'!$C$43="Y",MAX($R923:$S923)*$I923,SUM($R923:$S923)*$I923),IF(O923&gt;0,Q923*S923))</f>
        <v>0</v>
      </c>
      <c r="U923" s="88">
        <f>IF(Q923&gt;0,((I923-T923)*'Formula Matrix'!$E$39),0)</f>
        <v>0</v>
      </c>
      <c r="V923" s="88">
        <f t="shared" si="87"/>
        <v>0</v>
      </c>
      <c r="W923" s="88">
        <f>IF(V923&gt;0,(V923*'Checklist Parameters'!$H$35),0)</f>
        <v>0</v>
      </c>
      <c r="X923" s="85">
        <f t="shared" si="88"/>
        <v>0</v>
      </c>
      <c r="Y923" s="148">
        <f>IF('Checklist Parameters'!$H$102&lt;&gt;"",(I923/43560)*'Checklist Parameters'!$H$102,"N/A")</f>
        <v>0</v>
      </c>
      <c r="Z923" s="154" t="str">
        <f>IF('Checklist Parameters'!$H$58&lt;&gt;"",((I923*'Checklist Parameters'!$H$58)*'Checklist Parameters'!$H$35)/1000,"N/A")</f>
        <v>N/A</v>
      </c>
      <c r="AA923" s="154">
        <f>IF('Checklist Parameters'!$H$101&lt;&gt;"",IFERROR(I923/'Checklist Parameters'!$H$101,0),"N/A")</f>
        <v>0</v>
      </c>
      <c r="AB923" s="148" t="str">
        <f>IF('Checklist Parameters'!$H$43&lt;&gt;"",(I923*'Checklist Parameters'!$H$43)/1000,"N/A")</f>
        <v>N/A</v>
      </c>
      <c r="AC923" s="85">
        <f>IF('Checklist Parameters'!$H$16="",$X923,IF(AND('Checklist Parameters'!$H$16&lt;$X923,'Checklist Parameters'!$H$16&gt;=3),'Checklist Parameters'!$H$16,IF(AND('Checklist Parameters'!$H$16&lt;$X923,'Checklist Parameters'!$H$16&lt;3),0,$X923)))</f>
        <v>0</v>
      </c>
      <c r="AD923" s="85" t="str">
        <f>IF(AND(I923&lt;'Checklist Parameters'!$H$22,$I923&lt;&gt;0),"Y","")</f>
        <v/>
      </c>
      <c r="AE923" s="85" t="str">
        <f>IF($AD923="Y",0,IF('Checklist Parameters'!$H$25="","&lt;no limit&gt;",ROUNDDOWN((($I923-'Checklist Parameters'!$H$24)/'Checklist Parameters'!$H$25)+1,0)))</f>
        <v>&lt;no limit&gt;</v>
      </c>
      <c r="AF923" s="174">
        <f t="shared" si="89"/>
        <v>0</v>
      </c>
      <c r="AG923" s="85">
        <f t="shared" si="84"/>
        <v>0</v>
      </c>
    </row>
    <row r="924" spans="1:33" ht="15">
      <c r="A924" s="393"/>
      <c r="B924" s="393"/>
      <c r="C924" s="393"/>
      <c r="D924" s="393"/>
      <c r="E924" s="393"/>
      <c r="F924" s="393"/>
      <c r="G924" s="393"/>
      <c r="H924" s="394"/>
      <c r="I924" s="394"/>
      <c r="J924" s="394"/>
      <c r="K924" s="394"/>
      <c r="L924" s="394"/>
      <c r="M924" s="394"/>
      <c r="N924" s="313">
        <f>IF(IF(I924&lt;'Checklist Parameters'!$H$22,0,($I924-$L924))&lt;0,0,IF(I924&lt;'Checklist Parameters'!$H$22,0,($I924-$L924)))</f>
        <v>0</v>
      </c>
      <c r="O924" s="394"/>
      <c r="P924" s="395"/>
      <c r="Q924" s="316">
        <f t="shared" si="85"/>
        <v>0</v>
      </c>
      <c r="R924" s="87">
        <f t="shared" si="86"/>
        <v>0</v>
      </c>
      <c r="S924" s="87">
        <f>IF('Checklist Parameters'!$H$60&lt;0.2,0.2,'Checklist Parameters'!$H$60)</f>
        <v>0.72</v>
      </c>
      <c r="T924" s="88">
        <f>IF($O924="",IF('Checklist District ID'!$C$43="Y",MAX($R924:$S924)*$I924,SUM($R924:$S924)*$I924),IF(O924&gt;0,Q924*S924))</f>
        <v>0</v>
      </c>
      <c r="U924" s="88">
        <f>IF(Q924&gt;0,((I924-T924)*'Formula Matrix'!$E$39),0)</f>
        <v>0</v>
      </c>
      <c r="V924" s="88">
        <f t="shared" si="87"/>
        <v>0</v>
      </c>
      <c r="W924" s="88">
        <f>IF(V924&gt;0,(V924*'Checklist Parameters'!$H$35),0)</f>
        <v>0</v>
      </c>
      <c r="X924" s="85">
        <f t="shared" si="88"/>
        <v>0</v>
      </c>
      <c r="Y924" s="148">
        <f>IF('Checklist Parameters'!$H$102&lt;&gt;"",(I924/43560)*'Checklist Parameters'!$H$102,"N/A")</f>
        <v>0</v>
      </c>
      <c r="Z924" s="154" t="str">
        <f>IF('Checklist Parameters'!$H$58&lt;&gt;"",((I924*'Checklist Parameters'!$H$58)*'Checklist Parameters'!$H$35)/1000,"N/A")</f>
        <v>N/A</v>
      </c>
      <c r="AA924" s="154">
        <f>IF('Checklist Parameters'!$H$101&lt;&gt;"",IFERROR(I924/'Checklist Parameters'!$H$101,0),"N/A")</f>
        <v>0</v>
      </c>
      <c r="AB924" s="148" t="str">
        <f>IF('Checklist Parameters'!$H$43&lt;&gt;"",(I924*'Checklist Parameters'!$H$43)/1000,"N/A")</f>
        <v>N/A</v>
      </c>
      <c r="AC924" s="85">
        <f>IF('Checklist Parameters'!$H$16="",$X924,IF(AND('Checklist Parameters'!$H$16&lt;$X924,'Checklist Parameters'!$H$16&gt;=3),'Checklist Parameters'!$H$16,IF(AND('Checklist Parameters'!$H$16&lt;$X924,'Checklist Parameters'!$H$16&lt;3),0,$X924)))</f>
        <v>0</v>
      </c>
      <c r="AD924" s="85" t="str">
        <f>IF(AND(I924&lt;'Checklist Parameters'!$H$22,$I924&lt;&gt;0),"Y","")</f>
        <v/>
      </c>
      <c r="AE924" s="85" t="str">
        <f>IF($AD924="Y",0,IF('Checklist Parameters'!$H$25="","&lt;no limit&gt;",ROUNDDOWN((($I924-'Checklist Parameters'!$H$24)/'Checklist Parameters'!$H$25)+1,0)))</f>
        <v>&lt;no limit&gt;</v>
      </c>
      <c r="AF924" s="174">
        <f t="shared" si="89"/>
        <v>0</v>
      </c>
      <c r="AG924" s="85">
        <f t="shared" si="84"/>
        <v>0</v>
      </c>
    </row>
    <row r="925" spans="1:33" ht="15">
      <c r="A925" s="393"/>
      <c r="B925" s="393"/>
      <c r="C925" s="393"/>
      <c r="D925" s="393"/>
      <c r="E925" s="393"/>
      <c r="F925" s="393"/>
      <c r="G925" s="393"/>
      <c r="H925" s="394"/>
      <c r="I925" s="394"/>
      <c r="J925" s="394"/>
      <c r="K925" s="394"/>
      <c r="L925" s="394"/>
      <c r="M925" s="394"/>
      <c r="N925" s="313">
        <f>IF(IF(I925&lt;'Checklist Parameters'!$H$22,0,($I925-$L925))&lt;0,0,IF(I925&lt;'Checklist Parameters'!$H$22,0,($I925-$L925)))</f>
        <v>0</v>
      </c>
      <c r="O925" s="394"/>
      <c r="P925" s="395"/>
      <c r="Q925" s="316">
        <f t="shared" si="85"/>
        <v>0</v>
      </c>
      <c r="R925" s="87">
        <f t="shared" si="86"/>
        <v>0</v>
      </c>
      <c r="S925" s="87">
        <f>IF('Checklist Parameters'!$H$60&lt;0.2,0.2,'Checklist Parameters'!$H$60)</f>
        <v>0.72</v>
      </c>
      <c r="T925" s="88">
        <f>IF($O925="",IF('Checklist District ID'!$C$43="Y",MAX($R925:$S925)*$I925,SUM($R925:$S925)*$I925),IF(O925&gt;0,Q925*S925))</f>
        <v>0</v>
      </c>
      <c r="U925" s="88">
        <f>IF(Q925&gt;0,((I925-T925)*'Formula Matrix'!$E$39),0)</f>
        <v>0</v>
      </c>
      <c r="V925" s="88">
        <f t="shared" si="87"/>
        <v>0</v>
      </c>
      <c r="W925" s="88">
        <f>IF(V925&gt;0,(V925*'Checklist Parameters'!$H$35),0)</f>
        <v>0</v>
      </c>
      <c r="X925" s="85">
        <f t="shared" si="88"/>
        <v>0</v>
      </c>
      <c r="Y925" s="148">
        <f>IF('Checklist Parameters'!$H$102&lt;&gt;"",(I925/43560)*'Checklist Parameters'!$H$102,"N/A")</f>
        <v>0</v>
      </c>
      <c r="Z925" s="154" t="str">
        <f>IF('Checklist Parameters'!$H$58&lt;&gt;"",((I925*'Checklist Parameters'!$H$58)*'Checklist Parameters'!$H$35)/1000,"N/A")</f>
        <v>N/A</v>
      </c>
      <c r="AA925" s="154">
        <f>IF('Checklist Parameters'!$H$101&lt;&gt;"",IFERROR(I925/'Checklist Parameters'!$H$101,0),"N/A")</f>
        <v>0</v>
      </c>
      <c r="AB925" s="148" t="str">
        <f>IF('Checklist Parameters'!$H$43&lt;&gt;"",(I925*'Checklist Parameters'!$H$43)/1000,"N/A")</f>
        <v>N/A</v>
      </c>
      <c r="AC925" s="85">
        <f>IF('Checklist Parameters'!$H$16="",$X925,IF(AND('Checklist Parameters'!$H$16&lt;$X925,'Checklist Parameters'!$H$16&gt;=3),'Checklist Parameters'!$H$16,IF(AND('Checklist Parameters'!$H$16&lt;$X925,'Checklist Parameters'!$H$16&lt;3),0,$X925)))</f>
        <v>0</v>
      </c>
      <c r="AD925" s="85" t="str">
        <f>IF(AND(I925&lt;'Checklist Parameters'!$H$22,$I925&lt;&gt;0),"Y","")</f>
        <v/>
      </c>
      <c r="AE925" s="85" t="str">
        <f>IF($AD925="Y",0,IF('Checklist Parameters'!$H$25="","&lt;no limit&gt;",ROUNDDOWN((($I925-'Checklist Parameters'!$H$24)/'Checklist Parameters'!$H$25)+1,0)))</f>
        <v>&lt;no limit&gt;</v>
      </c>
      <c r="AF925" s="174">
        <f t="shared" si="89"/>
        <v>0</v>
      </c>
      <c r="AG925" s="85">
        <f t="shared" si="84"/>
        <v>0</v>
      </c>
    </row>
    <row r="926" spans="1:33" ht="15">
      <c r="A926" s="393"/>
      <c r="B926" s="393"/>
      <c r="C926" s="393"/>
      <c r="D926" s="393"/>
      <c r="E926" s="393"/>
      <c r="F926" s="393"/>
      <c r="G926" s="393"/>
      <c r="H926" s="394"/>
      <c r="I926" s="394"/>
      <c r="J926" s="394"/>
      <c r="K926" s="394"/>
      <c r="L926" s="394"/>
      <c r="M926" s="394"/>
      <c r="N926" s="313">
        <f>IF(IF(I926&lt;'Checklist Parameters'!$H$22,0,($I926-$L926))&lt;0,0,IF(I926&lt;'Checklist Parameters'!$H$22,0,($I926-$L926)))</f>
        <v>0</v>
      </c>
      <c r="O926" s="394"/>
      <c r="P926" s="395"/>
      <c r="Q926" s="316">
        <f t="shared" si="85"/>
        <v>0</v>
      </c>
      <c r="R926" s="87">
        <f t="shared" si="86"/>
        <v>0</v>
      </c>
      <c r="S926" s="87">
        <f>IF('Checklist Parameters'!$H$60&lt;0.2,0.2,'Checklist Parameters'!$H$60)</f>
        <v>0.72</v>
      </c>
      <c r="T926" s="88">
        <f>IF($O926="",IF('Checklist District ID'!$C$43="Y",MAX($R926:$S926)*$I926,SUM($R926:$S926)*$I926),IF(O926&gt;0,Q926*S926))</f>
        <v>0</v>
      </c>
      <c r="U926" s="88">
        <f>IF(Q926&gt;0,((I926-T926)*'Formula Matrix'!$E$39),0)</f>
        <v>0</v>
      </c>
      <c r="V926" s="88">
        <f t="shared" si="87"/>
        <v>0</v>
      </c>
      <c r="W926" s="88">
        <f>IF(V926&gt;0,(V926*'Checklist Parameters'!$H$35),0)</f>
        <v>0</v>
      </c>
      <c r="X926" s="85">
        <f t="shared" si="88"/>
        <v>0</v>
      </c>
      <c r="Y926" s="148">
        <f>IF('Checklist Parameters'!$H$102&lt;&gt;"",(I926/43560)*'Checklist Parameters'!$H$102,"N/A")</f>
        <v>0</v>
      </c>
      <c r="Z926" s="154" t="str">
        <f>IF('Checklist Parameters'!$H$58&lt;&gt;"",((I926*'Checklist Parameters'!$H$58)*'Checklist Parameters'!$H$35)/1000,"N/A")</f>
        <v>N/A</v>
      </c>
      <c r="AA926" s="154">
        <f>IF('Checklist Parameters'!$H$101&lt;&gt;"",IFERROR(I926/'Checklist Parameters'!$H$101,0),"N/A")</f>
        <v>0</v>
      </c>
      <c r="AB926" s="148" t="str">
        <f>IF('Checklist Parameters'!$H$43&lt;&gt;"",(I926*'Checklist Parameters'!$H$43)/1000,"N/A")</f>
        <v>N/A</v>
      </c>
      <c r="AC926" s="85">
        <f>IF('Checklist Parameters'!$H$16="",$X926,IF(AND('Checklist Parameters'!$H$16&lt;$X926,'Checklist Parameters'!$H$16&gt;=3),'Checklist Parameters'!$H$16,IF(AND('Checklist Parameters'!$H$16&lt;$X926,'Checklist Parameters'!$H$16&lt;3),0,$X926)))</f>
        <v>0</v>
      </c>
      <c r="AD926" s="85" t="str">
        <f>IF(AND(I926&lt;'Checklist Parameters'!$H$22,$I926&lt;&gt;0),"Y","")</f>
        <v/>
      </c>
      <c r="AE926" s="85" t="str">
        <f>IF($AD926="Y",0,IF('Checklist Parameters'!$H$25="","&lt;no limit&gt;",ROUNDDOWN((($I926-'Checklist Parameters'!$H$24)/'Checklist Parameters'!$H$25)+1,0)))</f>
        <v>&lt;no limit&gt;</v>
      </c>
      <c r="AF926" s="174">
        <f t="shared" si="89"/>
        <v>0</v>
      </c>
      <c r="AG926" s="85">
        <f t="shared" si="84"/>
        <v>0</v>
      </c>
    </row>
    <row r="927" spans="1:33" ht="15">
      <c r="A927" s="393"/>
      <c r="B927" s="393"/>
      <c r="C927" s="393"/>
      <c r="D927" s="393"/>
      <c r="E927" s="393"/>
      <c r="F927" s="393"/>
      <c r="G927" s="393"/>
      <c r="H927" s="394"/>
      <c r="I927" s="394"/>
      <c r="J927" s="394"/>
      <c r="K927" s="394"/>
      <c r="L927" s="394"/>
      <c r="M927" s="394"/>
      <c r="N927" s="313">
        <f>IF(IF(I927&lt;'Checklist Parameters'!$H$22,0,($I927-$L927))&lt;0,0,IF(I927&lt;'Checklist Parameters'!$H$22,0,($I927-$L927)))</f>
        <v>0</v>
      </c>
      <c r="O927" s="394"/>
      <c r="P927" s="395"/>
      <c r="Q927" s="316">
        <f t="shared" si="85"/>
        <v>0</v>
      </c>
      <c r="R927" s="87">
        <f t="shared" si="86"/>
        <v>0</v>
      </c>
      <c r="S927" s="87">
        <f>IF('Checklist Parameters'!$H$60&lt;0.2,0.2,'Checklist Parameters'!$H$60)</f>
        <v>0.72</v>
      </c>
      <c r="T927" s="88">
        <f>IF($O927="",IF('Checklist District ID'!$C$43="Y",MAX($R927:$S927)*$I927,SUM($R927:$S927)*$I927),IF(O927&gt;0,Q927*S927))</f>
        <v>0</v>
      </c>
      <c r="U927" s="88">
        <f>IF(Q927&gt;0,((I927-T927)*'Formula Matrix'!$E$39),0)</f>
        <v>0</v>
      </c>
      <c r="V927" s="88">
        <f t="shared" si="87"/>
        <v>0</v>
      </c>
      <c r="W927" s="88">
        <f>IF(V927&gt;0,(V927*'Checklist Parameters'!$H$35),0)</f>
        <v>0</v>
      </c>
      <c r="X927" s="85">
        <f t="shared" si="88"/>
        <v>0</v>
      </c>
      <c r="Y927" s="148">
        <f>IF('Checklist Parameters'!$H$102&lt;&gt;"",(I927/43560)*'Checklist Parameters'!$H$102,"N/A")</f>
        <v>0</v>
      </c>
      <c r="Z927" s="154" t="str">
        <f>IF('Checklist Parameters'!$H$58&lt;&gt;"",((I927*'Checklist Parameters'!$H$58)*'Checklist Parameters'!$H$35)/1000,"N/A")</f>
        <v>N/A</v>
      </c>
      <c r="AA927" s="154">
        <f>IF('Checklist Parameters'!$H$101&lt;&gt;"",IFERROR(I927/'Checklist Parameters'!$H$101,0),"N/A")</f>
        <v>0</v>
      </c>
      <c r="AB927" s="148" t="str">
        <f>IF('Checklist Parameters'!$H$43&lt;&gt;"",(I927*'Checklist Parameters'!$H$43)/1000,"N/A")</f>
        <v>N/A</v>
      </c>
      <c r="AC927" s="85">
        <f>IF('Checklist Parameters'!$H$16="",$X927,IF(AND('Checklist Parameters'!$H$16&lt;$X927,'Checklist Parameters'!$H$16&gt;=3),'Checklist Parameters'!$H$16,IF(AND('Checklist Parameters'!$H$16&lt;$X927,'Checklist Parameters'!$H$16&lt;3),0,$X927)))</f>
        <v>0</v>
      </c>
      <c r="AD927" s="85" t="str">
        <f>IF(AND(I927&lt;'Checklist Parameters'!$H$22,$I927&lt;&gt;0),"Y","")</f>
        <v/>
      </c>
      <c r="AE927" s="85" t="str">
        <f>IF($AD927="Y",0,IF('Checklist Parameters'!$H$25="","&lt;no limit&gt;",ROUNDDOWN((($I927-'Checklist Parameters'!$H$24)/'Checklist Parameters'!$H$25)+1,0)))</f>
        <v>&lt;no limit&gt;</v>
      </c>
      <c r="AF927" s="174">
        <f t="shared" si="89"/>
        <v>0</v>
      </c>
      <c r="AG927" s="85">
        <f t="shared" si="84"/>
        <v>0</v>
      </c>
    </row>
    <row r="928" spans="1:33" ht="15">
      <c r="A928" s="393"/>
      <c r="B928" s="393"/>
      <c r="C928" s="393"/>
      <c r="D928" s="393"/>
      <c r="E928" s="393"/>
      <c r="F928" s="393"/>
      <c r="G928" s="393"/>
      <c r="H928" s="394"/>
      <c r="I928" s="394"/>
      <c r="J928" s="394"/>
      <c r="K928" s="394"/>
      <c r="L928" s="394"/>
      <c r="M928" s="394"/>
      <c r="N928" s="313">
        <f>IF(IF(I928&lt;'Checklist Parameters'!$H$22,0,($I928-$L928))&lt;0,0,IF(I928&lt;'Checklist Parameters'!$H$22,0,($I928-$L928)))</f>
        <v>0</v>
      </c>
      <c r="O928" s="394"/>
      <c r="P928" s="395"/>
      <c r="Q928" s="316">
        <f t="shared" si="85"/>
        <v>0</v>
      </c>
      <c r="R928" s="87">
        <f t="shared" si="86"/>
        <v>0</v>
      </c>
      <c r="S928" s="87">
        <f>IF('Checklist Parameters'!$H$60&lt;0.2,0.2,'Checklist Parameters'!$H$60)</f>
        <v>0.72</v>
      </c>
      <c r="T928" s="88">
        <f>IF($O928="",IF('Checklist District ID'!$C$43="Y",MAX($R928:$S928)*$I928,SUM($R928:$S928)*$I928),IF(O928&gt;0,Q928*S928))</f>
        <v>0</v>
      </c>
      <c r="U928" s="88">
        <f>IF(Q928&gt;0,((I928-T928)*'Formula Matrix'!$E$39),0)</f>
        <v>0</v>
      </c>
      <c r="V928" s="88">
        <f t="shared" si="87"/>
        <v>0</v>
      </c>
      <c r="W928" s="88">
        <f>IF(V928&gt;0,(V928*'Checklist Parameters'!$H$35),0)</f>
        <v>0</v>
      </c>
      <c r="X928" s="85">
        <f t="shared" si="88"/>
        <v>0</v>
      </c>
      <c r="Y928" s="148">
        <f>IF('Checklist Parameters'!$H$102&lt;&gt;"",(I928/43560)*'Checklist Parameters'!$H$102,"N/A")</f>
        <v>0</v>
      </c>
      <c r="Z928" s="154" t="str">
        <f>IF('Checklist Parameters'!$H$58&lt;&gt;"",((I928*'Checklist Parameters'!$H$58)*'Checklist Parameters'!$H$35)/1000,"N/A")</f>
        <v>N/A</v>
      </c>
      <c r="AA928" s="154">
        <f>IF('Checklist Parameters'!$H$101&lt;&gt;"",IFERROR(I928/'Checklist Parameters'!$H$101,0),"N/A")</f>
        <v>0</v>
      </c>
      <c r="AB928" s="148" t="str">
        <f>IF('Checklist Parameters'!$H$43&lt;&gt;"",(I928*'Checklist Parameters'!$H$43)/1000,"N/A")</f>
        <v>N/A</v>
      </c>
      <c r="AC928" s="85">
        <f>IF('Checklist Parameters'!$H$16="",$X928,IF(AND('Checklist Parameters'!$H$16&lt;$X928,'Checklist Parameters'!$H$16&gt;=3),'Checklist Parameters'!$H$16,IF(AND('Checklist Parameters'!$H$16&lt;$X928,'Checklist Parameters'!$H$16&lt;3),0,$X928)))</f>
        <v>0</v>
      </c>
      <c r="AD928" s="85" t="str">
        <f>IF(AND(I928&lt;'Checklist Parameters'!$H$22,$I928&lt;&gt;0),"Y","")</f>
        <v/>
      </c>
      <c r="AE928" s="85" t="str">
        <f>IF($AD928="Y",0,IF('Checklist Parameters'!$H$25="","&lt;no limit&gt;",ROUNDDOWN((($I928-'Checklist Parameters'!$H$24)/'Checklist Parameters'!$H$25)+1,0)))</f>
        <v>&lt;no limit&gt;</v>
      </c>
      <c r="AF928" s="174">
        <f t="shared" si="89"/>
        <v>0</v>
      </c>
      <c r="AG928" s="85">
        <f t="shared" si="84"/>
        <v>0</v>
      </c>
    </row>
    <row r="929" spans="1:33" ht="15">
      <c r="A929" s="393"/>
      <c r="B929" s="393"/>
      <c r="C929" s="393"/>
      <c r="D929" s="393"/>
      <c r="E929" s="393"/>
      <c r="F929" s="393"/>
      <c r="G929" s="393"/>
      <c r="H929" s="394"/>
      <c r="I929" s="394"/>
      <c r="J929" s="394"/>
      <c r="K929" s="394"/>
      <c r="L929" s="394"/>
      <c r="M929" s="394"/>
      <c r="N929" s="313">
        <f>IF(IF(I929&lt;'Checklist Parameters'!$H$22,0,($I929-$L929))&lt;0,0,IF(I929&lt;'Checklist Parameters'!$H$22,0,($I929-$L929)))</f>
        <v>0</v>
      </c>
      <c r="O929" s="394"/>
      <c r="P929" s="395"/>
      <c r="Q929" s="316">
        <f t="shared" si="85"/>
        <v>0</v>
      </c>
      <c r="R929" s="87">
        <f t="shared" si="86"/>
        <v>0</v>
      </c>
      <c r="S929" s="87">
        <f>IF('Checklist Parameters'!$H$60&lt;0.2,0.2,'Checklist Parameters'!$H$60)</f>
        <v>0.72</v>
      </c>
      <c r="T929" s="88">
        <f>IF($O929="",IF('Checklist District ID'!$C$43="Y",MAX($R929:$S929)*$I929,SUM($R929:$S929)*$I929),IF(O929&gt;0,Q929*S929))</f>
        <v>0</v>
      </c>
      <c r="U929" s="88">
        <f>IF(Q929&gt;0,((I929-T929)*'Formula Matrix'!$E$39),0)</f>
        <v>0</v>
      </c>
      <c r="V929" s="88">
        <f t="shared" si="87"/>
        <v>0</v>
      </c>
      <c r="W929" s="88">
        <f>IF(V929&gt;0,(V929*'Checklist Parameters'!$H$35),0)</f>
        <v>0</v>
      </c>
      <c r="X929" s="85">
        <f t="shared" si="88"/>
        <v>0</v>
      </c>
      <c r="Y929" s="148">
        <f>IF('Checklist Parameters'!$H$102&lt;&gt;"",(I929/43560)*'Checklist Parameters'!$H$102,"N/A")</f>
        <v>0</v>
      </c>
      <c r="Z929" s="154" t="str">
        <f>IF('Checklist Parameters'!$H$58&lt;&gt;"",((I929*'Checklist Parameters'!$H$58)*'Checklist Parameters'!$H$35)/1000,"N/A")</f>
        <v>N/A</v>
      </c>
      <c r="AA929" s="154">
        <f>IF('Checklist Parameters'!$H$101&lt;&gt;"",IFERROR(I929/'Checklist Parameters'!$H$101,0),"N/A")</f>
        <v>0</v>
      </c>
      <c r="AB929" s="148" t="str">
        <f>IF('Checklist Parameters'!$H$43&lt;&gt;"",(I929*'Checklist Parameters'!$H$43)/1000,"N/A")</f>
        <v>N/A</v>
      </c>
      <c r="AC929" s="85">
        <f>IF('Checklist Parameters'!$H$16="",$X929,IF(AND('Checklist Parameters'!$H$16&lt;$X929,'Checklist Parameters'!$H$16&gt;=3),'Checklist Parameters'!$H$16,IF(AND('Checklist Parameters'!$H$16&lt;$X929,'Checklist Parameters'!$H$16&lt;3),0,$X929)))</f>
        <v>0</v>
      </c>
      <c r="AD929" s="85" t="str">
        <f>IF(AND(I929&lt;'Checklist Parameters'!$H$22,$I929&lt;&gt;0),"Y","")</f>
        <v/>
      </c>
      <c r="AE929" s="85" t="str">
        <f>IF($AD929="Y",0,IF('Checklist Parameters'!$H$25="","&lt;no limit&gt;",ROUNDDOWN((($I929-'Checklist Parameters'!$H$24)/'Checklist Parameters'!$H$25)+1,0)))</f>
        <v>&lt;no limit&gt;</v>
      </c>
      <c r="AF929" s="174">
        <f t="shared" si="89"/>
        <v>0</v>
      </c>
      <c r="AG929" s="85">
        <f t="shared" si="84"/>
        <v>0</v>
      </c>
    </row>
    <row r="930" spans="1:33" ht="15">
      <c r="A930" s="393"/>
      <c r="B930" s="393"/>
      <c r="C930" s="393"/>
      <c r="D930" s="393"/>
      <c r="E930" s="393"/>
      <c r="F930" s="393"/>
      <c r="G930" s="393"/>
      <c r="H930" s="394"/>
      <c r="I930" s="394"/>
      <c r="J930" s="394"/>
      <c r="K930" s="394"/>
      <c r="L930" s="394"/>
      <c r="M930" s="394"/>
      <c r="N930" s="313">
        <f>IF(IF(I930&lt;'Checklist Parameters'!$H$22,0,($I930-$L930))&lt;0,0,IF(I930&lt;'Checklist Parameters'!$H$22,0,($I930-$L930)))</f>
        <v>0</v>
      </c>
      <c r="O930" s="394"/>
      <c r="P930" s="395"/>
      <c r="Q930" s="316">
        <f t="shared" si="85"/>
        <v>0</v>
      </c>
      <c r="R930" s="87">
        <f t="shared" si="86"/>
        <v>0</v>
      </c>
      <c r="S930" s="87">
        <f>IF('Checklist Parameters'!$H$60&lt;0.2,0.2,'Checklist Parameters'!$H$60)</f>
        <v>0.72</v>
      </c>
      <c r="T930" s="88">
        <f>IF($O930="",IF('Checklist District ID'!$C$43="Y",MAX($R930:$S930)*$I930,SUM($R930:$S930)*$I930),IF(O930&gt;0,Q930*S930))</f>
        <v>0</v>
      </c>
      <c r="U930" s="88">
        <f>IF(Q930&gt;0,((I930-T930)*'Formula Matrix'!$E$39),0)</f>
        <v>0</v>
      </c>
      <c r="V930" s="88">
        <f t="shared" si="87"/>
        <v>0</v>
      </c>
      <c r="W930" s="88">
        <f>IF(V930&gt;0,(V930*'Checklist Parameters'!$H$35),0)</f>
        <v>0</v>
      </c>
      <c r="X930" s="85">
        <f t="shared" si="88"/>
        <v>0</v>
      </c>
      <c r="Y930" s="148">
        <f>IF('Checklist Parameters'!$H$102&lt;&gt;"",(I930/43560)*'Checklist Parameters'!$H$102,"N/A")</f>
        <v>0</v>
      </c>
      <c r="Z930" s="154" t="str">
        <f>IF('Checklist Parameters'!$H$58&lt;&gt;"",((I930*'Checklist Parameters'!$H$58)*'Checklist Parameters'!$H$35)/1000,"N/A")</f>
        <v>N/A</v>
      </c>
      <c r="AA930" s="154">
        <f>IF('Checklist Parameters'!$H$101&lt;&gt;"",IFERROR(I930/'Checklist Parameters'!$H$101,0),"N/A")</f>
        <v>0</v>
      </c>
      <c r="AB930" s="148" t="str">
        <f>IF('Checklist Parameters'!$H$43&lt;&gt;"",(I930*'Checklist Parameters'!$H$43)/1000,"N/A")</f>
        <v>N/A</v>
      </c>
      <c r="AC930" s="85">
        <f>IF('Checklist Parameters'!$H$16="",$X930,IF(AND('Checklist Parameters'!$H$16&lt;$X930,'Checklist Parameters'!$H$16&gt;=3),'Checklist Parameters'!$H$16,IF(AND('Checklist Parameters'!$H$16&lt;$X930,'Checklist Parameters'!$H$16&lt;3),0,$X930)))</f>
        <v>0</v>
      </c>
      <c r="AD930" s="85" t="str">
        <f>IF(AND(I930&lt;'Checklist Parameters'!$H$22,$I930&lt;&gt;0),"Y","")</f>
        <v/>
      </c>
      <c r="AE930" s="85" t="str">
        <f>IF($AD930="Y",0,IF('Checklist Parameters'!$H$25="","&lt;no limit&gt;",ROUNDDOWN((($I930-'Checklist Parameters'!$H$24)/'Checklist Parameters'!$H$25)+1,0)))</f>
        <v>&lt;no limit&gt;</v>
      </c>
      <c r="AF930" s="174">
        <f t="shared" si="89"/>
        <v>0</v>
      </c>
      <c r="AG930" s="85">
        <f t="shared" si="84"/>
        <v>0</v>
      </c>
    </row>
    <row r="931" spans="1:33" ht="15">
      <c r="A931" s="393"/>
      <c r="B931" s="393"/>
      <c r="C931" s="393"/>
      <c r="D931" s="393"/>
      <c r="E931" s="393"/>
      <c r="F931" s="393"/>
      <c r="G931" s="393"/>
      <c r="H931" s="394"/>
      <c r="I931" s="394"/>
      <c r="J931" s="394"/>
      <c r="K931" s="394"/>
      <c r="L931" s="394"/>
      <c r="M931" s="394"/>
      <c r="N931" s="313">
        <f>IF(IF(I931&lt;'Checklist Parameters'!$H$22,0,($I931-$L931))&lt;0,0,IF(I931&lt;'Checklist Parameters'!$H$22,0,($I931-$L931)))</f>
        <v>0</v>
      </c>
      <c r="O931" s="394"/>
      <c r="P931" s="395"/>
      <c r="Q931" s="316">
        <f t="shared" si="85"/>
        <v>0</v>
      </c>
      <c r="R931" s="87">
        <f t="shared" si="86"/>
        <v>0</v>
      </c>
      <c r="S931" s="87">
        <f>IF('Checklist Parameters'!$H$60&lt;0.2,0.2,'Checklist Parameters'!$H$60)</f>
        <v>0.72</v>
      </c>
      <c r="T931" s="88">
        <f>IF($O931="",IF('Checklist District ID'!$C$43="Y",MAX($R931:$S931)*$I931,SUM($R931:$S931)*$I931),IF(O931&gt;0,Q931*S931))</f>
        <v>0</v>
      </c>
      <c r="U931" s="88">
        <f>IF(Q931&gt;0,((I931-T931)*'Formula Matrix'!$E$39),0)</f>
        <v>0</v>
      </c>
      <c r="V931" s="88">
        <f t="shared" si="87"/>
        <v>0</v>
      </c>
      <c r="W931" s="88">
        <f>IF(V931&gt;0,(V931*'Checklist Parameters'!$H$35),0)</f>
        <v>0</v>
      </c>
      <c r="X931" s="85">
        <f t="shared" si="88"/>
        <v>0</v>
      </c>
      <c r="Y931" s="148">
        <f>IF('Checklist Parameters'!$H$102&lt;&gt;"",(I931/43560)*'Checklist Parameters'!$H$102,"N/A")</f>
        <v>0</v>
      </c>
      <c r="Z931" s="154" t="str">
        <f>IF('Checklist Parameters'!$H$58&lt;&gt;"",((I931*'Checklist Parameters'!$H$58)*'Checklist Parameters'!$H$35)/1000,"N/A")</f>
        <v>N/A</v>
      </c>
      <c r="AA931" s="154">
        <f>IF('Checklist Parameters'!$H$101&lt;&gt;"",IFERROR(I931/'Checklist Parameters'!$H$101,0),"N/A")</f>
        <v>0</v>
      </c>
      <c r="AB931" s="148" t="str">
        <f>IF('Checklist Parameters'!$H$43&lt;&gt;"",(I931*'Checklist Parameters'!$H$43)/1000,"N/A")</f>
        <v>N/A</v>
      </c>
      <c r="AC931" s="85">
        <f>IF('Checklist Parameters'!$H$16="",$X931,IF(AND('Checklist Parameters'!$H$16&lt;$X931,'Checklist Parameters'!$H$16&gt;=3),'Checklist Parameters'!$H$16,IF(AND('Checklist Parameters'!$H$16&lt;$X931,'Checklist Parameters'!$H$16&lt;3),0,$X931)))</f>
        <v>0</v>
      </c>
      <c r="AD931" s="85" t="str">
        <f>IF(AND(I931&lt;'Checklist Parameters'!$H$22,$I931&lt;&gt;0),"Y","")</f>
        <v/>
      </c>
      <c r="AE931" s="85" t="str">
        <f>IF($AD931="Y",0,IF('Checklist Parameters'!$H$25="","&lt;no limit&gt;",ROUNDDOWN((($I931-'Checklist Parameters'!$H$24)/'Checklist Parameters'!$H$25)+1,0)))</f>
        <v>&lt;no limit&gt;</v>
      </c>
      <c r="AF931" s="174">
        <f t="shared" si="89"/>
        <v>0</v>
      </c>
      <c r="AG931" s="85">
        <f t="shared" si="84"/>
        <v>0</v>
      </c>
    </row>
    <row r="932" spans="1:33" ht="15">
      <c r="A932" s="393"/>
      <c r="B932" s="393"/>
      <c r="C932" s="393"/>
      <c r="D932" s="393"/>
      <c r="E932" s="393"/>
      <c r="F932" s="393"/>
      <c r="G932" s="393"/>
      <c r="H932" s="394"/>
      <c r="I932" s="394"/>
      <c r="J932" s="394"/>
      <c r="K932" s="394"/>
      <c r="L932" s="394"/>
      <c r="M932" s="394"/>
      <c r="N932" s="313">
        <f>IF(IF(I932&lt;'Checklist Parameters'!$H$22,0,($I932-$L932))&lt;0,0,IF(I932&lt;'Checklist Parameters'!$H$22,0,($I932-$L932)))</f>
        <v>0</v>
      </c>
      <c r="O932" s="394"/>
      <c r="P932" s="395"/>
      <c r="Q932" s="316">
        <f t="shared" si="85"/>
        <v>0</v>
      </c>
      <c r="R932" s="87">
        <f t="shared" si="86"/>
        <v>0</v>
      </c>
      <c r="S932" s="87">
        <f>IF('Checklist Parameters'!$H$60&lt;0.2,0.2,'Checklist Parameters'!$H$60)</f>
        <v>0.72</v>
      </c>
      <c r="T932" s="88">
        <f>IF($O932="",IF('Checklist District ID'!$C$43="Y",MAX($R932:$S932)*$I932,SUM($R932:$S932)*$I932),IF(O932&gt;0,Q932*S932))</f>
        <v>0</v>
      </c>
      <c r="U932" s="88">
        <f>IF(Q932&gt;0,((I932-T932)*'Formula Matrix'!$E$39),0)</f>
        <v>0</v>
      </c>
      <c r="V932" s="88">
        <f t="shared" si="87"/>
        <v>0</v>
      </c>
      <c r="W932" s="88">
        <f>IF(V932&gt;0,(V932*'Checklist Parameters'!$H$35),0)</f>
        <v>0</v>
      </c>
      <c r="X932" s="85">
        <f t="shared" si="88"/>
        <v>0</v>
      </c>
      <c r="Y932" s="148">
        <f>IF('Checklist Parameters'!$H$102&lt;&gt;"",(I932/43560)*'Checklist Parameters'!$H$102,"N/A")</f>
        <v>0</v>
      </c>
      <c r="Z932" s="154" t="str">
        <f>IF('Checklist Parameters'!$H$58&lt;&gt;"",((I932*'Checklist Parameters'!$H$58)*'Checklist Parameters'!$H$35)/1000,"N/A")</f>
        <v>N/A</v>
      </c>
      <c r="AA932" s="154">
        <f>IF('Checklist Parameters'!$H$101&lt;&gt;"",IFERROR(I932/'Checklist Parameters'!$H$101,0),"N/A")</f>
        <v>0</v>
      </c>
      <c r="AB932" s="148" t="str">
        <f>IF('Checklist Parameters'!$H$43&lt;&gt;"",(I932*'Checklist Parameters'!$H$43)/1000,"N/A")</f>
        <v>N/A</v>
      </c>
      <c r="AC932" s="85">
        <f>IF('Checklist Parameters'!$H$16="",$X932,IF(AND('Checklist Parameters'!$H$16&lt;$X932,'Checklist Parameters'!$H$16&gt;=3),'Checklist Parameters'!$H$16,IF(AND('Checklist Parameters'!$H$16&lt;$X932,'Checklist Parameters'!$H$16&lt;3),0,$X932)))</f>
        <v>0</v>
      </c>
      <c r="AD932" s="85" t="str">
        <f>IF(AND(I932&lt;'Checklist Parameters'!$H$22,$I932&lt;&gt;0),"Y","")</f>
        <v/>
      </c>
      <c r="AE932" s="85" t="str">
        <f>IF($AD932="Y",0,IF('Checklist Parameters'!$H$25="","&lt;no limit&gt;",ROUNDDOWN((($I932-'Checklist Parameters'!$H$24)/'Checklist Parameters'!$H$25)+1,0)))</f>
        <v>&lt;no limit&gt;</v>
      </c>
      <c r="AF932" s="174">
        <f t="shared" si="89"/>
        <v>0</v>
      </c>
      <c r="AG932" s="85">
        <f t="shared" si="84"/>
        <v>0</v>
      </c>
    </row>
    <row r="933" spans="1:33" ht="15">
      <c r="A933" s="393"/>
      <c r="B933" s="393"/>
      <c r="C933" s="393"/>
      <c r="D933" s="393"/>
      <c r="E933" s="393"/>
      <c r="F933" s="393"/>
      <c r="G933" s="393"/>
      <c r="H933" s="394"/>
      <c r="I933" s="394"/>
      <c r="J933" s="394"/>
      <c r="K933" s="394"/>
      <c r="L933" s="394"/>
      <c r="M933" s="394"/>
      <c r="N933" s="313">
        <f>IF(IF(I933&lt;'Checklist Parameters'!$H$22,0,($I933-$L933))&lt;0,0,IF(I933&lt;'Checklist Parameters'!$H$22,0,($I933-$L933)))</f>
        <v>0</v>
      </c>
      <c r="O933" s="394"/>
      <c r="P933" s="395"/>
      <c r="Q933" s="316">
        <f t="shared" si="85"/>
        <v>0</v>
      </c>
      <c r="R933" s="87">
        <f t="shared" si="86"/>
        <v>0</v>
      </c>
      <c r="S933" s="87">
        <f>IF('Checklist Parameters'!$H$60&lt;0.2,0.2,'Checklist Parameters'!$H$60)</f>
        <v>0.72</v>
      </c>
      <c r="T933" s="88">
        <f>IF($O933="",IF('Checklist District ID'!$C$43="Y",MAX($R933:$S933)*$I933,SUM($R933:$S933)*$I933),IF(O933&gt;0,Q933*S933))</f>
        <v>0</v>
      </c>
      <c r="U933" s="88">
        <f>IF(Q933&gt;0,((I933-T933)*'Formula Matrix'!$E$39),0)</f>
        <v>0</v>
      </c>
      <c r="V933" s="88">
        <f t="shared" si="87"/>
        <v>0</v>
      </c>
      <c r="W933" s="88">
        <f>IF(V933&gt;0,(V933*'Checklist Parameters'!$H$35),0)</f>
        <v>0</v>
      </c>
      <c r="X933" s="85">
        <f t="shared" si="88"/>
        <v>0</v>
      </c>
      <c r="Y933" s="148">
        <f>IF('Checklist Parameters'!$H$102&lt;&gt;"",(I933/43560)*'Checklist Parameters'!$H$102,"N/A")</f>
        <v>0</v>
      </c>
      <c r="Z933" s="154" t="str">
        <f>IF('Checklist Parameters'!$H$58&lt;&gt;"",((I933*'Checklist Parameters'!$H$58)*'Checklist Parameters'!$H$35)/1000,"N/A")</f>
        <v>N/A</v>
      </c>
      <c r="AA933" s="154">
        <f>IF('Checklist Parameters'!$H$101&lt;&gt;"",IFERROR(I933/'Checklist Parameters'!$H$101,0),"N/A")</f>
        <v>0</v>
      </c>
      <c r="AB933" s="148" t="str">
        <f>IF('Checklist Parameters'!$H$43&lt;&gt;"",(I933*'Checklist Parameters'!$H$43)/1000,"N/A")</f>
        <v>N/A</v>
      </c>
      <c r="AC933" s="85">
        <f>IF('Checklist Parameters'!$H$16="",$X933,IF(AND('Checklist Parameters'!$H$16&lt;$X933,'Checklist Parameters'!$H$16&gt;=3),'Checklist Parameters'!$H$16,IF(AND('Checklist Parameters'!$H$16&lt;$X933,'Checklist Parameters'!$H$16&lt;3),0,$X933)))</f>
        <v>0</v>
      </c>
      <c r="AD933" s="85" t="str">
        <f>IF(AND(I933&lt;'Checklist Parameters'!$H$22,$I933&lt;&gt;0),"Y","")</f>
        <v/>
      </c>
      <c r="AE933" s="85" t="str">
        <f>IF($AD933="Y",0,IF('Checklist Parameters'!$H$25="","&lt;no limit&gt;",ROUNDDOWN((($I933-'Checklist Parameters'!$H$24)/'Checklist Parameters'!$H$25)+1,0)))</f>
        <v>&lt;no limit&gt;</v>
      </c>
      <c r="AF933" s="174">
        <f t="shared" si="89"/>
        <v>0</v>
      </c>
      <c r="AG933" s="85">
        <f t="shared" si="84"/>
        <v>0</v>
      </c>
    </row>
    <row r="934" spans="1:33" ht="15">
      <c r="A934" s="393"/>
      <c r="B934" s="393"/>
      <c r="C934" s="393"/>
      <c r="D934" s="393"/>
      <c r="E934" s="393"/>
      <c r="F934" s="393"/>
      <c r="G934" s="393"/>
      <c r="H934" s="394"/>
      <c r="I934" s="394"/>
      <c r="J934" s="394"/>
      <c r="K934" s="394"/>
      <c r="L934" s="394"/>
      <c r="M934" s="394"/>
      <c r="N934" s="313">
        <f>IF(IF(I934&lt;'Checklist Parameters'!$H$22,0,($I934-$L934))&lt;0,0,IF(I934&lt;'Checklist Parameters'!$H$22,0,($I934-$L934)))</f>
        <v>0</v>
      </c>
      <c r="O934" s="394"/>
      <c r="P934" s="395"/>
      <c r="Q934" s="316">
        <f t="shared" si="85"/>
        <v>0</v>
      </c>
      <c r="R934" s="87">
        <f t="shared" si="86"/>
        <v>0</v>
      </c>
      <c r="S934" s="87">
        <f>IF('Checklist Parameters'!$H$60&lt;0.2,0.2,'Checklist Parameters'!$H$60)</f>
        <v>0.72</v>
      </c>
      <c r="T934" s="88">
        <f>IF($O934="",IF('Checklist District ID'!$C$43="Y",MAX($R934:$S934)*$I934,SUM($R934:$S934)*$I934),IF(O934&gt;0,Q934*S934))</f>
        <v>0</v>
      </c>
      <c r="U934" s="88">
        <f>IF(Q934&gt;0,((I934-T934)*'Formula Matrix'!$E$39),0)</f>
        <v>0</v>
      </c>
      <c r="V934" s="88">
        <f t="shared" si="87"/>
        <v>0</v>
      </c>
      <c r="W934" s="88">
        <f>IF(V934&gt;0,(V934*'Checklist Parameters'!$H$35),0)</f>
        <v>0</v>
      </c>
      <c r="X934" s="85">
        <f t="shared" si="88"/>
        <v>0</v>
      </c>
      <c r="Y934" s="148">
        <f>IF('Checklist Parameters'!$H$102&lt;&gt;"",(I934/43560)*'Checklist Parameters'!$H$102,"N/A")</f>
        <v>0</v>
      </c>
      <c r="Z934" s="154" t="str">
        <f>IF('Checklist Parameters'!$H$58&lt;&gt;"",((I934*'Checklist Parameters'!$H$58)*'Checklist Parameters'!$H$35)/1000,"N/A")</f>
        <v>N/A</v>
      </c>
      <c r="AA934" s="154">
        <f>IF('Checklist Parameters'!$H$101&lt;&gt;"",IFERROR(I934/'Checklist Parameters'!$H$101,0),"N/A")</f>
        <v>0</v>
      </c>
      <c r="AB934" s="148" t="str">
        <f>IF('Checklist Parameters'!$H$43&lt;&gt;"",(I934*'Checklist Parameters'!$H$43)/1000,"N/A")</f>
        <v>N/A</v>
      </c>
      <c r="AC934" s="85">
        <f>IF('Checklist Parameters'!$H$16="",$X934,IF(AND('Checklist Parameters'!$H$16&lt;$X934,'Checklist Parameters'!$H$16&gt;=3),'Checklist Parameters'!$H$16,IF(AND('Checklist Parameters'!$H$16&lt;$X934,'Checklist Parameters'!$H$16&lt;3),0,$X934)))</f>
        <v>0</v>
      </c>
      <c r="AD934" s="85" t="str">
        <f>IF(AND(I934&lt;'Checklist Parameters'!$H$22,$I934&lt;&gt;0),"Y","")</f>
        <v/>
      </c>
      <c r="AE934" s="85" t="str">
        <f>IF($AD934="Y",0,IF('Checklist Parameters'!$H$25="","&lt;no limit&gt;",ROUNDDOWN((($I934-'Checklist Parameters'!$H$24)/'Checklist Parameters'!$H$25)+1,0)))</f>
        <v>&lt;no limit&gt;</v>
      </c>
      <c r="AF934" s="174">
        <f t="shared" si="89"/>
        <v>0</v>
      </c>
      <c r="AG934" s="85">
        <f t="shared" si="84"/>
        <v>0</v>
      </c>
    </row>
    <row r="935" spans="1:33" ht="15">
      <c r="A935" s="393"/>
      <c r="B935" s="393"/>
      <c r="C935" s="393"/>
      <c r="D935" s="393"/>
      <c r="E935" s="393"/>
      <c r="F935" s="393"/>
      <c r="G935" s="393"/>
      <c r="H935" s="394"/>
      <c r="I935" s="394"/>
      <c r="J935" s="394"/>
      <c r="K935" s="394"/>
      <c r="L935" s="394"/>
      <c r="M935" s="394"/>
      <c r="N935" s="313">
        <f>IF(IF(I935&lt;'Checklist Parameters'!$H$22,0,($I935-$L935))&lt;0,0,IF(I935&lt;'Checklist Parameters'!$H$22,0,($I935-$L935)))</f>
        <v>0</v>
      </c>
      <c r="O935" s="394"/>
      <c r="P935" s="395"/>
      <c r="Q935" s="316">
        <f t="shared" si="85"/>
        <v>0</v>
      </c>
      <c r="R935" s="87">
        <f t="shared" si="86"/>
        <v>0</v>
      </c>
      <c r="S935" s="87">
        <f>IF('Checklist Parameters'!$H$60&lt;0.2,0.2,'Checklist Parameters'!$H$60)</f>
        <v>0.72</v>
      </c>
      <c r="T935" s="88">
        <f>IF($O935="",IF('Checklist District ID'!$C$43="Y",MAX($R935:$S935)*$I935,SUM($R935:$S935)*$I935),IF(O935&gt;0,Q935*S935))</f>
        <v>0</v>
      </c>
      <c r="U935" s="88">
        <f>IF(Q935&gt;0,((I935-T935)*'Formula Matrix'!$E$39),0)</f>
        <v>0</v>
      </c>
      <c r="V935" s="88">
        <f t="shared" si="87"/>
        <v>0</v>
      </c>
      <c r="W935" s="88">
        <f>IF(V935&gt;0,(V935*'Checklist Parameters'!$H$35),0)</f>
        <v>0</v>
      </c>
      <c r="X935" s="85">
        <f t="shared" si="88"/>
        <v>0</v>
      </c>
      <c r="Y935" s="148">
        <f>IF('Checklist Parameters'!$H$102&lt;&gt;"",(I935/43560)*'Checklist Parameters'!$H$102,"N/A")</f>
        <v>0</v>
      </c>
      <c r="Z935" s="154" t="str">
        <f>IF('Checklist Parameters'!$H$58&lt;&gt;"",((I935*'Checklist Parameters'!$H$58)*'Checklist Parameters'!$H$35)/1000,"N/A")</f>
        <v>N/A</v>
      </c>
      <c r="AA935" s="154">
        <f>IF('Checklist Parameters'!$H$101&lt;&gt;"",IFERROR(I935/'Checklist Parameters'!$H$101,0),"N/A")</f>
        <v>0</v>
      </c>
      <c r="AB935" s="148" t="str">
        <f>IF('Checklist Parameters'!$H$43&lt;&gt;"",(I935*'Checklist Parameters'!$H$43)/1000,"N/A")</f>
        <v>N/A</v>
      </c>
      <c r="AC935" s="85">
        <f>IF('Checklist Parameters'!$H$16="",$X935,IF(AND('Checklist Parameters'!$H$16&lt;$X935,'Checklist Parameters'!$H$16&gt;=3),'Checklist Parameters'!$H$16,IF(AND('Checklist Parameters'!$H$16&lt;$X935,'Checklist Parameters'!$H$16&lt;3),0,$X935)))</f>
        <v>0</v>
      </c>
      <c r="AD935" s="85" t="str">
        <f>IF(AND(I935&lt;'Checklist Parameters'!$H$22,$I935&lt;&gt;0),"Y","")</f>
        <v/>
      </c>
      <c r="AE935" s="85" t="str">
        <f>IF($AD935="Y",0,IF('Checklist Parameters'!$H$25="","&lt;no limit&gt;",ROUNDDOWN((($I935-'Checklist Parameters'!$H$24)/'Checklist Parameters'!$H$25)+1,0)))</f>
        <v>&lt;no limit&gt;</v>
      </c>
      <c r="AF935" s="174">
        <f t="shared" si="89"/>
        <v>0</v>
      </c>
      <c r="AG935" s="85">
        <f t="shared" si="84"/>
        <v>0</v>
      </c>
    </row>
    <row r="936" spans="1:33" ht="15">
      <c r="A936" s="393"/>
      <c r="B936" s="393"/>
      <c r="C936" s="393"/>
      <c r="D936" s="393"/>
      <c r="E936" s="393"/>
      <c r="F936" s="393"/>
      <c r="G936" s="393"/>
      <c r="H936" s="394"/>
      <c r="I936" s="394"/>
      <c r="J936" s="394"/>
      <c r="K936" s="394"/>
      <c r="L936" s="394"/>
      <c r="M936" s="394"/>
      <c r="N936" s="313">
        <f>IF(IF(I936&lt;'Checklist Parameters'!$H$22,0,($I936-$L936))&lt;0,0,IF(I936&lt;'Checklist Parameters'!$H$22,0,($I936-$L936)))</f>
        <v>0</v>
      </c>
      <c r="O936" s="394"/>
      <c r="P936" s="395"/>
      <c r="Q936" s="316">
        <f t="shared" si="85"/>
        <v>0</v>
      </c>
      <c r="R936" s="87">
        <f t="shared" si="86"/>
        <v>0</v>
      </c>
      <c r="S936" s="87">
        <f>IF('Checklist Parameters'!$H$60&lt;0.2,0.2,'Checklist Parameters'!$H$60)</f>
        <v>0.72</v>
      </c>
      <c r="T936" s="88">
        <f>IF($O936="",IF('Checklist District ID'!$C$43="Y",MAX($R936:$S936)*$I936,SUM($R936:$S936)*$I936),IF(O936&gt;0,Q936*S936))</f>
        <v>0</v>
      </c>
      <c r="U936" s="88">
        <f>IF(Q936&gt;0,((I936-T936)*'Formula Matrix'!$E$39),0)</f>
        <v>0</v>
      </c>
      <c r="V936" s="88">
        <f t="shared" si="87"/>
        <v>0</v>
      </c>
      <c r="W936" s="88">
        <f>IF(V936&gt;0,(V936*'Checklist Parameters'!$H$35),0)</f>
        <v>0</v>
      </c>
      <c r="X936" s="85">
        <f t="shared" si="88"/>
        <v>0</v>
      </c>
      <c r="Y936" s="148">
        <f>IF('Checklist Parameters'!$H$102&lt;&gt;"",(I936/43560)*'Checklist Parameters'!$H$102,"N/A")</f>
        <v>0</v>
      </c>
      <c r="Z936" s="154" t="str">
        <f>IF('Checklist Parameters'!$H$58&lt;&gt;"",((I936*'Checklist Parameters'!$H$58)*'Checklist Parameters'!$H$35)/1000,"N/A")</f>
        <v>N/A</v>
      </c>
      <c r="AA936" s="154">
        <f>IF('Checklist Parameters'!$H$101&lt;&gt;"",IFERROR(I936/'Checklist Parameters'!$H$101,0),"N/A")</f>
        <v>0</v>
      </c>
      <c r="AB936" s="148" t="str">
        <f>IF('Checklist Parameters'!$H$43&lt;&gt;"",(I936*'Checklist Parameters'!$H$43)/1000,"N/A")</f>
        <v>N/A</v>
      </c>
      <c r="AC936" s="85">
        <f>IF('Checklist Parameters'!$H$16="",$X936,IF(AND('Checklist Parameters'!$H$16&lt;$X936,'Checklist Parameters'!$H$16&gt;=3),'Checklist Parameters'!$H$16,IF(AND('Checklist Parameters'!$H$16&lt;$X936,'Checklist Parameters'!$H$16&lt;3),0,$X936)))</f>
        <v>0</v>
      </c>
      <c r="AD936" s="85" t="str">
        <f>IF(AND(I936&lt;'Checklist Parameters'!$H$22,$I936&lt;&gt;0),"Y","")</f>
        <v/>
      </c>
      <c r="AE936" s="85" t="str">
        <f>IF($AD936="Y",0,IF('Checklist Parameters'!$H$25="","&lt;no limit&gt;",ROUNDDOWN((($I936-'Checklist Parameters'!$H$24)/'Checklist Parameters'!$H$25)+1,0)))</f>
        <v>&lt;no limit&gt;</v>
      </c>
      <c r="AF936" s="174">
        <f t="shared" si="89"/>
        <v>0</v>
      </c>
      <c r="AG936" s="85">
        <f t="shared" si="84"/>
        <v>0</v>
      </c>
    </row>
    <row r="937" spans="1:33" ht="15">
      <c r="A937" s="393"/>
      <c r="B937" s="393"/>
      <c r="C937" s="393"/>
      <c r="D937" s="393"/>
      <c r="E937" s="393"/>
      <c r="F937" s="393"/>
      <c r="G937" s="393"/>
      <c r="H937" s="394"/>
      <c r="I937" s="394"/>
      <c r="J937" s="394"/>
      <c r="K937" s="394"/>
      <c r="L937" s="394"/>
      <c r="M937" s="394"/>
      <c r="N937" s="313">
        <f>IF(IF(I937&lt;'Checklist Parameters'!$H$22,0,($I937-$L937))&lt;0,0,IF(I937&lt;'Checklist Parameters'!$H$22,0,($I937-$L937)))</f>
        <v>0</v>
      </c>
      <c r="O937" s="394"/>
      <c r="P937" s="395"/>
      <c r="Q937" s="316">
        <f t="shared" si="85"/>
        <v>0</v>
      </c>
      <c r="R937" s="87">
        <f t="shared" si="86"/>
        <v>0</v>
      </c>
      <c r="S937" s="87">
        <f>IF('Checklist Parameters'!$H$60&lt;0.2,0.2,'Checklist Parameters'!$H$60)</f>
        <v>0.72</v>
      </c>
      <c r="T937" s="88">
        <f>IF($O937="",IF('Checklist District ID'!$C$43="Y",MAX($R937:$S937)*$I937,SUM($R937:$S937)*$I937),IF(O937&gt;0,Q937*S937))</f>
        <v>0</v>
      </c>
      <c r="U937" s="88">
        <f>IF(Q937&gt;0,((I937-T937)*'Formula Matrix'!$E$39),0)</f>
        <v>0</v>
      </c>
      <c r="V937" s="88">
        <f t="shared" si="87"/>
        <v>0</v>
      </c>
      <c r="W937" s="88">
        <f>IF(V937&gt;0,(V937*'Checklist Parameters'!$H$35),0)</f>
        <v>0</v>
      </c>
      <c r="X937" s="85">
        <f t="shared" si="88"/>
        <v>0</v>
      </c>
      <c r="Y937" s="148">
        <f>IF('Checklist Parameters'!$H$102&lt;&gt;"",(I937/43560)*'Checklist Parameters'!$H$102,"N/A")</f>
        <v>0</v>
      </c>
      <c r="Z937" s="154" t="str">
        <f>IF('Checklist Parameters'!$H$58&lt;&gt;"",((I937*'Checklist Parameters'!$H$58)*'Checklist Parameters'!$H$35)/1000,"N/A")</f>
        <v>N/A</v>
      </c>
      <c r="AA937" s="154">
        <f>IF('Checklist Parameters'!$H$101&lt;&gt;"",IFERROR(I937/'Checklist Parameters'!$H$101,0),"N/A")</f>
        <v>0</v>
      </c>
      <c r="AB937" s="148" t="str">
        <f>IF('Checklist Parameters'!$H$43&lt;&gt;"",(I937*'Checklist Parameters'!$H$43)/1000,"N/A")</f>
        <v>N/A</v>
      </c>
      <c r="AC937" s="85">
        <f>IF('Checklist Parameters'!$H$16="",$X937,IF(AND('Checklist Parameters'!$H$16&lt;$X937,'Checklist Parameters'!$H$16&gt;=3),'Checklist Parameters'!$H$16,IF(AND('Checklist Parameters'!$H$16&lt;$X937,'Checklist Parameters'!$H$16&lt;3),0,$X937)))</f>
        <v>0</v>
      </c>
      <c r="AD937" s="85" t="str">
        <f>IF(AND(I937&lt;'Checklist Parameters'!$H$22,$I937&lt;&gt;0),"Y","")</f>
        <v/>
      </c>
      <c r="AE937" s="85" t="str">
        <f>IF($AD937="Y",0,IF('Checklist Parameters'!$H$25="","&lt;no limit&gt;",ROUNDDOWN((($I937-'Checklist Parameters'!$H$24)/'Checklist Parameters'!$H$25)+1,0)))</f>
        <v>&lt;no limit&gt;</v>
      </c>
      <c r="AF937" s="174">
        <f t="shared" si="89"/>
        <v>0</v>
      </c>
      <c r="AG937" s="85">
        <f t="shared" si="84"/>
        <v>0</v>
      </c>
    </row>
    <row r="938" spans="1:33" ht="15">
      <c r="A938" s="393"/>
      <c r="B938" s="393"/>
      <c r="C938" s="393"/>
      <c r="D938" s="393"/>
      <c r="E938" s="393"/>
      <c r="F938" s="393"/>
      <c r="G938" s="393"/>
      <c r="H938" s="394"/>
      <c r="I938" s="394"/>
      <c r="J938" s="394"/>
      <c r="K938" s="394"/>
      <c r="L938" s="394"/>
      <c r="M938" s="394"/>
      <c r="N938" s="313">
        <f>IF(IF(I938&lt;'Checklist Parameters'!$H$22,0,($I938-$L938))&lt;0,0,IF(I938&lt;'Checklist Parameters'!$H$22,0,($I938-$L938)))</f>
        <v>0</v>
      </c>
      <c r="O938" s="394"/>
      <c r="P938" s="395"/>
      <c r="Q938" s="316">
        <f t="shared" si="85"/>
        <v>0</v>
      </c>
      <c r="R938" s="87">
        <f t="shared" si="86"/>
        <v>0</v>
      </c>
      <c r="S938" s="87">
        <f>IF('Checklist Parameters'!$H$60&lt;0.2,0.2,'Checklist Parameters'!$H$60)</f>
        <v>0.72</v>
      </c>
      <c r="T938" s="88">
        <f>IF($O938="",IF('Checklist District ID'!$C$43="Y",MAX($R938:$S938)*$I938,SUM($R938:$S938)*$I938),IF(O938&gt;0,Q938*S938))</f>
        <v>0</v>
      </c>
      <c r="U938" s="88">
        <f>IF(Q938&gt;0,((I938-T938)*'Formula Matrix'!$E$39),0)</f>
        <v>0</v>
      </c>
      <c r="V938" s="88">
        <f t="shared" si="87"/>
        <v>0</v>
      </c>
      <c r="W938" s="88">
        <f>IF(V938&gt;0,(V938*'Checklist Parameters'!$H$35),0)</f>
        <v>0</v>
      </c>
      <c r="X938" s="85">
        <f t="shared" si="88"/>
        <v>0</v>
      </c>
      <c r="Y938" s="148">
        <f>IF('Checklist Parameters'!$H$102&lt;&gt;"",(I938/43560)*'Checklist Parameters'!$H$102,"N/A")</f>
        <v>0</v>
      </c>
      <c r="Z938" s="154" t="str">
        <f>IF('Checklist Parameters'!$H$58&lt;&gt;"",((I938*'Checklist Parameters'!$H$58)*'Checklist Parameters'!$H$35)/1000,"N/A")</f>
        <v>N/A</v>
      </c>
      <c r="AA938" s="154">
        <f>IF('Checklist Parameters'!$H$101&lt;&gt;"",IFERROR(I938/'Checklist Parameters'!$H$101,0),"N/A")</f>
        <v>0</v>
      </c>
      <c r="AB938" s="148" t="str">
        <f>IF('Checklist Parameters'!$H$43&lt;&gt;"",(I938*'Checklist Parameters'!$H$43)/1000,"N/A")</f>
        <v>N/A</v>
      </c>
      <c r="AC938" s="85">
        <f>IF('Checklist Parameters'!$H$16="",$X938,IF(AND('Checklist Parameters'!$H$16&lt;$X938,'Checklist Parameters'!$H$16&gt;=3),'Checklist Parameters'!$H$16,IF(AND('Checklist Parameters'!$H$16&lt;$X938,'Checklist Parameters'!$H$16&lt;3),0,$X938)))</f>
        <v>0</v>
      </c>
      <c r="AD938" s="85" t="str">
        <f>IF(AND(I938&lt;'Checklist Parameters'!$H$22,$I938&lt;&gt;0),"Y","")</f>
        <v/>
      </c>
      <c r="AE938" s="85" t="str">
        <f>IF($AD938="Y",0,IF('Checklist Parameters'!$H$25="","&lt;no limit&gt;",ROUNDDOWN((($I938-'Checklist Parameters'!$H$24)/'Checklist Parameters'!$H$25)+1,0)))</f>
        <v>&lt;no limit&gt;</v>
      </c>
      <c r="AF938" s="174">
        <f t="shared" si="89"/>
        <v>0</v>
      </c>
      <c r="AG938" s="85">
        <f t="shared" si="84"/>
        <v>0</v>
      </c>
    </row>
    <row r="939" spans="1:33" ht="15">
      <c r="A939" s="393"/>
      <c r="B939" s="393"/>
      <c r="C939" s="393"/>
      <c r="D939" s="393"/>
      <c r="E939" s="393"/>
      <c r="F939" s="393"/>
      <c r="G939" s="393"/>
      <c r="H939" s="394"/>
      <c r="I939" s="394"/>
      <c r="J939" s="394"/>
      <c r="K939" s="394"/>
      <c r="L939" s="394"/>
      <c r="M939" s="394"/>
      <c r="N939" s="313">
        <f>IF(IF(I939&lt;'Checklist Parameters'!$H$22,0,($I939-$L939))&lt;0,0,IF(I939&lt;'Checklist Parameters'!$H$22,0,($I939-$L939)))</f>
        <v>0</v>
      </c>
      <c r="O939" s="394"/>
      <c r="P939" s="395"/>
      <c r="Q939" s="316">
        <f t="shared" si="85"/>
        <v>0</v>
      </c>
      <c r="R939" s="87">
        <f t="shared" si="86"/>
        <v>0</v>
      </c>
      <c r="S939" s="87">
        <f>IF('Checklist Parameters'!$H$60&lt;0.2,0.2,'Checklist Parameters'!$H$60)</f>
        <v>0.72</v>
      </c>
      <c r="T939" s="88">
        <f>IF($O939="",IF('Checklist District ID'!$C$43="Y",MAX($R939:$S939)*$I939,SUM($R939:$S939)*$I939),IF(O939&gt;0,Q939*S939))</f>
        <v>0</v>
      </c>
      <c r="U939" s="88">
        <f>IF(Q939&gt;0,((I939-T939)*'Formula Matrix'!$E$39),0)</f>
        <v>0</v>
      </c>
      <c r="V939" s="88">
        <f t="shared" si="87"/>
        <v>0</v>
      </c>
      <c r="W939" s="88">
        <f>IF(V939&gt;0,(V939*'Checklist Parameters'!$H$35),0)</f>
        <v>0</v>
      </c>
      <c r="X939" s="85">
        <f t="shared" si="88"/>
        <v>0</v>
      </c>
      <c r="Y939" s="148">
        <f>IF('Checklist Parameters'!$H$102&lt;&gt;"",(I939/43560)*'Checklist Parameters'!$H$102,"N/A")</f>
        <v>0</v>
      </c>
      <c r="Z939" s="154" t="str">
        <f>IF('Checklist Parameters'!$H$58&lt;&gt;"",((I939*'Checklist Parameters'!$H$58)*'Checklist Parameters'!$H$35)/1000,"N/A")</f>
        <v>N/A</v>
      </c>
      <c r="AA939" s="154">
        <f>IF('Checklist Parameters'!$H$101&lt;&gt;"",IFERROR(I939/'Checklist Parameters'!$H$101,0),"N/A")</f>
        <v>0</v>
      </c>
      <c r="AB939" s="148" t="str">
        <f>IF('Checklist Parameters'!$H$43&lt;&gt;"",(I939*'Checklist Parameters'!$H$43)/1000,"N/A")</f>
        <v>N/A</v>
      </c>
      <c r="AC939" s="85">
        <f>IF('Checklist Parameters'!$H$16="",$X939,IF(AND('Checklist Parameters'!$H$16&lt;$X939,'Checklist Parameters'!$H$16&gt;=3),'Checklist Parameters'!$H$16,IF(AND('Checklist Parameters'!$H$16&lt;$X939,'Checklist Parameters'!$H$16&lt;3),0,$X939)))</f>
        <v>0</v>
      </c>
      <c r="AD939" s="85" t="str">
        <f>IF(AND(I939&lt;'Checklist Parameters'!$H$22,$I939&lt;&gt;0),"Y","")</f>
        <v/>
      </c>
      <c r="AE939" s="85" t="str">
        <f>IF($AD939="Y",0,IF('Checklist Parameters'!$H$25="","&lt;no limit&gt;",ROUNDDOWN((($I939-'Checklist Parameters'!$H$24)/'Checklist Parameters'!$H$25)+1,0)))</f>
        <v>&lt;no limit&gt;</v>
      </c>
      <c r="AF939" s="174">
        <f t="shared" si="89"/>
        <v>0</v>
      </c>
      <c r="AG939" s="85">
        <f t="shared" si="84"/>
        <v>0</v>
      </c>
    </row>
    <row r="940" spans="1:33" ht="15">
      <c r="A940" s="393"/>
      <c r="B940" s="393"/>
      <c r="C940" s="393"/>
      <c r="D940" s="393"/>
      <c r="E940" s="393"/>
      <c r="F940" s="393"/>
      <c r="G940" s="393"/>
      <c r="H940" s="394"/>
      <c r="I940" s="394"/>
      <c r="J940" s="394"/>
      <c r="K940" s="394"/>
      <c r="L940" s="394"/>
      <c r="M940" s="394"/>
      <c r="N940" s="313">
        <f>IF(IF(I940&lt;'Checklist Parameters'!$H$22,0,($I940-$L940))&lt;0,0,IF(I940&lt;'Checklist Parameters'!$H$22,0,($I940-$L940)))</f>
        <v>0</v>
      </c>
      <c r="O940" s="394"/>
      <c r="P940" s="395"/>
      <c r="Q940" s="316">
        <f t="shared" si="85"/>
        <v>0</v>
      </c>
      <c r="R940" s="87">
        <f t="shared" si="86"/>
        <v>0</v>
      </c>
      <c r="S940" s="87">
        <f>IF('Checklist Parameters'!$H$60&lt;0.2,0.2,'Checklist Parameters'!$H$60)</f>
        <v>0.72</v>
      </c>
      <c r="T940" s="88">
        <f>IF($O940="",IF('Checklist District ID'!$C$43="Y",MAX($R940:$S940)*$I940,SUM($R940:$S940)*$I940),IF(O940&gt;0,Q940*S940))</f>
        <v>0</v>
      </c>
      <c r="U940" s="88">
        <f>IF(Q940&gt;0,((I940-T940)*'Formula Matrix'!$E$39),0)</f>
        <v>0</v>
      </c>
      <c r="V940" s="88">
        <f t="shared" si="87"/>
        <v>0</v>
      </c>
      <c r="W940" s="88">
        <f>IF(V940&gt;0,(V940*'Checklist Parameters'!$H$35),0)</f>
        <v>0</v>
      </c>
      <c r="X940" s="85">
        <f t="shared" si="88"/>
        <v>0</v>
      </c>
      <c r="Y940" s="148">
        <f>IF('Checklist Parameters'!$H$102&lt;&gt;"",(I940/43560)*'Checklist Parameters'!$H$102,"N/A")</f>
        <v>0</v>
      </c>
      <c r="Z940" s="154" t="str">
        <f>IF('Checklist Parameters'!$H$58&lt;&gt;"",((I940*'Checklist Parameters'!$H$58)*'Checklist Parameters'!$H$35)/1000,"N/A")</f>
        <v>N/A</v>
      </c>
      <c r="AA940" s="154">
        <f>IF('Checklist Parameters'!$H$101&lt;&gt;"",IFERROR(I940/'Checklist Parameters'!$H$101,0),"N/A")</f>
        <v>0</v>
      </c>
      <c r="AB940" s="148" t="str">
        <f>IF('Checklist Parameters'!$H$43&lt;&gt;"",(I940*'Checklist Parameters'!$H$43)/1000,"N/A")</f>
        <v>N/A</v>
      </c>
      <c r="AC940" s="85">
        <f>IF('Checklist Parameters'!$H$16="",$X940,IF(AND('Checklist Parameters'!$H$16&lt;$X940,'Checklist Parameters'!$H$16&gt;=3),'Checklist Parameters'!$H$16,IF(AND('Checklist Parameters'!$H$16&lt;$X940,'Checklist Parameters'!$H$16&lt;3),0,$X940)))</f>
        <v>0</v>
      </c>
      <c r="AD940" s="85" t="str">
        <f>IF(AND(I940&lt;'Checklist Parameters'!$H$22,$I940&lt;&gt;0),"Y","")</f>
        <v/>
      </c>
      <c r="AE940" s="85" t="str">
        <f>IF($AD940="Y",0,IF('Checklist Parameters'!$H$25="","&lt;no limit&gt;",ROUNDDOWN((($I940-'Checklist Parameters'!$H$24)/'Checklist Parameters'!$H$25)+1,0)))</f>
        <v>&lt;no limit&gt;</v>
      </c>
      <c r="AF940" s="174">
        <f t="shared" si="89"/>
        <v>0</v>
      </c>
      <c r="AG940" s="85">
        <f t="shared" si="84"/>
        <v>0</v>
      </c>
    </row>
    <row r="941" spans="1:33" ht="15">
      <c r="A941" s="393"/>
      <c r="B941" s="393"/>
      <c r="C941" s="393"/>
      <c r="D941" s="393"/>
      <c r="E941" s="393"/>
      <c r="F941" s="393"/>
      <c r="G941" s="393"/>
      <c r="H941" s="394"/>
      <c r="I941" s="394"/>
      <c r="J941" s="394"/>
      <c r="K941" s="394"/>
      <c r="L941" s="394"/>
      <c r="M941" s="394"/>
      <c r="N941" s="313">
        <f>IF(IF(I941&lt;'Checklist Parameters'!$H$22,0,($I941-$L941))&lt;0,0,IF(I941&lt;'Checklist Parameters'!$H$22,0,($I941-$L941)))</f>
        <v>0</v>
      </c>
      <c r="O941" s="394"/>
      <c r="P941" s="395"/>
      <c r="Q941" s="316">
        <f t="shared" si="85"/>
        <v>0</v>
      </c>
      <c r="R941" s="87">
        <f t="shared" si="86"/>
        <v>0</v>
      </c>
      <c r="S941" s="87">
        <f>IF('Checklist Parameters'!$H$60&lt;0.2,0.2,'Checklist Parameters'!$H$60)</f>
        <v>0.72</v>
      </c>
      <c r="T941" s="88">
        <f>IF($O941="",IF('Checklist District ID'!$C$43="Y",MAX($R941:$S941)*$I941,SUM($R941:$S941)*$I941),IF(O941&gt;0,Q941*S941))</f>
        <v>0</v>
      </c>
      <c r="U941" s="88">
        <f>IF(Q941&gt;0,((I941-T941)*'Formula Matrix'!$E$39),0)</f>
        <v>0</v>
      </c>
      <c r="V941" s="88">
        <f t="shared" si="87"/>
        <v>0</v>
      </c>
      <c r="W941" s="88">
        <f>IF(V941&gt;0,(V941*'Checklist Parameters'!$H$35),0)</f>
        <v>0</v>
      </c>
      <c r="X941" s="85">
        <f t="shared" si="88"/>
        <v>0</v>
      </c>
      <c r="Y941" s="148">
        <f>IF('Checklist Parameters'!$H$102&lt;&gt;"",(I941/43560)*'Checklist Parameters'!$H$102,"N/A")</f>
        <v>0</v>
      </c>
      <c r="Z941" s="154" t="str">
        <f>IF('Checklist Parameters'!$H$58&lt;&gt;"",((I941*'Checklist Parameters'!$H$58)*'Checklist Parameters'!$H$35)/1000,"N/A")</f>
        <v>N/A</v>
      </c>
      <c r="AA941" s="154">
        <f>IF('Checklist Parameters'!$H$101&lt;&gt;"",IFERROR(I941/'Checklist Parameters'!$H$101,0),"N/A")</f>
        <v>0</v>
      </c>
      <c r="AB941" s="148" t="str">
        <f>IF('Checklist Parameters'!$H$43&lt;&gt;"",(I941*'Checklist Parameters'!$H$43)/1000,"N/A")</f>
        <v>N/A</v>
      </c>
      <c r="AC941" s="85">
        <f>IF('Checklist Parameters'!$H$16="",$X941,IF(AND('Checklist Parameters'!$H$16&lt;$X941,'Checklist Parameters'!$H$16&gt;=3),'Checklist Parameters'!$H$16,IF(AND('Checklist Parameters'!$H$16&lt;$X941,'Checklist Parameters'!$H$16&lt;3),0,$X941)))</f>
        <v>0</v>
      </c>
      <c r="AD941" s="85" t="str">
        <f>IF(AND(I941&lt;'Checklist Parameters'!$H$22,$I941&lt;&gt;0),"Y","")</f>
        <v/>
      </c>
      <c r="AE941" s="85" t="str">
        <f>IF($AD941="Y",0,IF('Checklist Parameters'!$H$25="","&lt;no limit&gt;",ROUNDDOWN((($I941-'Checklist Parameters'!$H$24)/'Checklist Parameters'!$H$25)+1,0)))</f>
        <v>&lt;no limit&gt;</v>
      </c>
      <c r="AF941" s="174">
        <f t="shared" si="89"/>
        <v>0</v>
      </c>
      <c r="AG941" s="85">
        <f t="shared" si="84"/>
        <v>0</v>
      </c>
    </row>
    <row r="942" spans="1:33" ht="15">
      <c r="A942" s="393"/>
      <c r="B942" s="393"/>
      <c r="C942" s="393"/>
      <c r="D942" s="393"/>
      <c r="E942" s="393"/>
      <c r="F942" s="393"/>
      <c r="G942" s="393"/>
      <c r="H942" s="394"/>
      <c r="I942" s="394"/>
      <c r="J942" s="394"/>
      <c r="K942" s="394"/>
      <c r="L942" s="394"/>
      <c r="M942" s="394"/>
      <c r="N942" s="313">
        <f>IF(IF(I942&lt;'Checklist Parameters'!$H$22,0,($I942-$L942))&lt;0,0,IF(I942&lt;'Checklist Parameters'!$H$22,0,($I942-$L942)))</f>
        <v>0</v>
      </c>
      <c r="O942" s="394"/>
      <c r="P942" s="395"/>
      <c r="Q942" s="316">
        <f t="shared" si="85"/>
        <v>0</v>
      </c>
      <c r="R942" s="87">
        <f t="shared" si="86"/>
        <v>0</v>
      </c>
      <c r="S942" s="87">
        <f>IF('Checklist Parameters'!$H$60&lt;0.2,0.2,'Checklist Parameters'!$H$60)</f>
        <v>0.72</v>
      </c>
      <c r="T942" s="88">
        <f>IF($O942="",IF('Checklist District ID'!$C$43="Y",MAX($R942:$S942)*$I942,SUM($R942:$S942)*$I942),IF(O942&gt;0,Q942*S942))</f>
        <v>0</v>
      </c>
      <c r="U942" s="88">
        <f>IF(Q942&gt;0,((I942-T942)*'Formula Matrix'!$E$39),0)</f>
        <v>0</v>
      </c>
      <c r="V942" s="88">
        <f t="shared" si="87"/>
        <v>0</v>
      </c>
      <c r="W942" s="88">
        <f>IF(V942&gt;0,(V942*'Checklist Parameters'!$H$35),0)</f>
        <v>0</v>
      </c>
      <c r="X942" s="85">
        <f t="shared" si="88"/>
        <v>0</v>
      </c>
      <c r="Y942" s="148">
        <f>IF('Checklist Parameters'!$H$102&lt;&gt;"",(I942/43560)*'Checklist Parameters'!$H$102,"N/A")</f>
        <v>0</v>
      </c>
      <c r="Z942" s="154" t="str">
        <f>IF('Checklist Parameters'!$H$58&lt;&gt;"",((I942*'Checklist Parameters'!$H$58)*'Checklist Parameters'!$H$35)/1000,"N/A")</f>
        <v>N/A</v>
      </c>
      <c r="AA942" s="154">
        <f>IF('Checklist Parameters'!$H$101&lt;&gt;"",IFERROR(I942/'Checklist Parameters'!$H$101,0),"N/A")</f>
        <v>0</v>
      </c>
      <c r="AB942" s="148" t="str">
        <f>IF('Checklist Parameters'!$H$43&lt;&gt;"",(I942*'Checklist Parameters'!$H$43)/1000,"N/A")</f>
        <v>N/A</v>
      </c>
      <c r="AC942" s="85">
        <f>IF('Checklist Parameters'!$H$16="",$X942,IF(AND('Checklist Parameters'!$H$16&lt;$X942,'Checklist Parameters'!$H$16&gt;=3),'Checklist Parameters'!$H$16,IF(AND('Checklist Parameters'!$H$16&lt;$X942,'Checklist Parameters'!$H$16&lt;3),0,$X942)))</f>
        <v>0</v>
      </c>
      <c r="AD942" s="85" t="str">
        <f>IF(AND(I942&lt;'Checklist Parameters'!$H$22,$I942&lt;&gt;0),"Y","")</f>
        <v/>
      </c>
      <c r="AE942" s="85" t="str">
        <f>IF($AD942="Y",0,IF('Checklist Parameters'!$H$25="","&lt;no limit&gt;",ROUNDDOWN((($I942-'Checklist Parameters'!$H$24)/'Checklist Parameters'!$H$25)+1,0)))</f>
        <v>&lt;no limit&gt;</v>
      </c>
      <c r="AF942" s="174">
        <f t="shared" si="89"/>
        <v>0</v>
      </c>
      <c r="AG942" s="85">
        <f t="shared" si="84"/>
        <v>0</v>
      </c>
    </row>
    <row r="943" spans="1:33" ht="15">
      <c r="A943" s="393"/>
      <c r="B943" s="393"/>
      <c r="C943" s="393"/>
      <c r="D943" s="393"/>
      <c r="E943" s="393"/>
      <c r="F943" s="393"/>
      <c r="G943" s="393"/>
      <c r="H943" s="394"/>
      <c r="I943" s="394"/>
      <c r="J943" s="394"/>
      <c r="K943" s="394"/>
      <c r="L943" s="394"/>
      <c r="M943" s="394"/>
      <c r="N943" s="313">
        <f>IF(IF(I943&lt;'Checklist Parameters'!$H$22,0,($I943-$L943))&lt;0,0,IF(I943&lt;'Checklist Parameters'!$H$22,0,($I943-$L943)))</f>
        <v>0</v>
      </c>
      <c r="O943" s="394"/>
      <c r="P943" s="395"/>
      <c r="Q943" s="316">
        <f t="shared" si="85"/>
        <v>0</v>
      </c>
      <c r="R943" s="87">
        <f t="shared" si="86"/>
        <v>0</v>
      </c>
      <c r="S943" s="87">
        <f>IF('Checklist Parameters'!$H$60&lt;0.2,0.2,'Checklist Parameters'!$H$60)</f>
        <v>0.72</v>
      </c>
      <c r="T943" s="88">
        <f>IF($O943="",IF('Checklist District ID'!$C$43="Y",MAX($R943:$S943)*$I943,SUM($R943:$S943)*$I943),IF(O943&gt;0,Q943*S943))</f>
        <v>0</v>
      </c>
      <c r="U943" s="88">
        <f>IF(Q943&gt;0,((I943-T943)*'Formula Matrix'!$E$39),0)</f>
        <v>0</v>
      </c>
      <c r="V943" s="88">
        <f t="shared" si="87"/>
        <v>0</v>
      </c>
      <c r="W943" s="88">
        <f>IF(V943&gt;0,(V943*'Checklist Parameters'!$H$35),0)</f>
        <v>0</v>
      </c>
      <c r="X943" s="85">
        <f t="shared" si="88"/>
        <v>0</v>
      </c>
      <c r="Y943" s="148">
        <f>IF('Checklist Parameters'!$H$102&lt;&gt;"",(I943/43560)*'Checklist Parameters'!$H$102,"N/A")</f>
        <v>0</v>
      </c>
      <c r="Z943" s="154" t="str">
        <f>IF('Checklist Parameters'!$H$58&lt;&gt;"",((I943*'Checklist Parameters'!$H$58)*'Checklist Parameters'!$H$35)/1000,"N/A")</f>
        <v>N/A</v>
      </c>
      <c r="AA943" s="154">
        <f>IF('Checklist Parameters'!$H$101&lt;&gt;"",IFERROR(I943/'Checklist Parameters'!$H$101,0),"N/A")</f>
        <v>0</v>
      </c>
      <c r="AB943" s="148" t="str">
        <f>IF('Checklist Parameters'!$H$43&lt;&gt;"",(I943*'Checklist Parameters'!$H$43)/1000,"N/A")</f>
        <v>N/A</v>
      </c>
      <c r="AC943" s="85">
        <f>IF('Checklist Parameters'!$H$16="",$X943,IF(AND('Checklist Parameters'!$H$16&lt;$X943,'Checklist Parameters'!$H$16&gt;=3),'Checklist Parameters'!$H$16,IF(AND('Checklist Parameters'!$H$16&lt;$X943,'Checklist Parameters'!$H$16&lt;3),0,$X943)))</f>
        <v>0</v>
      </c>
      <c r="AD943" s="85" t="str">
        <f>IF(AND(I943&lt;'Checklist Parameters'!$H$22,$I943&lt;&gt;0),"Y","")</f>
        <v/>
      </c>
      <c r="AE943" s="85" t="str">
        <f>IF($AD943="Y",0,IF('Checklist Parameters'!$H$25="","&lt;no limit&gt;",ROUNDDOWN((($I943-'Checklist Parameters'!$H$24)/'Checklist Parameters'!$H$25)+1,0)))</f>
        <v>&lt;no limit&gt;</v>
      </c>
      <c r="AF943" s="174">
        <f t="shared" si="89"/>
        <v>0</v>
      </c>
      <c r="AG943" s="85">
        <f t="shared" si="84"/>
        <v>0</v>
      </c>
    </row>
    <row r="944" spans="1:33" ht="15">
      <c r="A944" s="393"/>
      <c r="B944" s="393"/>
      <c r="C944" s="393"/>
      <c r="D944" s="393"/>
      <c r="E944" s="393"/>
      <c r="F944" s="393"/>
      <c r="G944" s="393"/>
      <c r="H944" s="394"/>
      <c r="I944" s="394"/>
      <c r="J944" s="394"/>
      <c r="K944" s="394"/>
      <c r="L944" s="394"/>
      <c r="M944" s="394"/>
      <c r="N944" s="313">
        <f>IF(IF(I944&lt;'Checklist Parameters'!$H$22,0,($I944-$L944))&lt;0,0,IF(I944&lt;'Checklist Parameters'!$H$22,0,($I944-$L944)))</f>
        <v>0</v>
      </c>
      <c r="O944" s="394"/>
      <c r="P944" s="395"/>
      <c r="Q944" s="316">
        <f t="shared" si="85"/>
        <v>0</v>
      </c>
      <c r="R944" s="87">
        <f t="shared" si="86"/>
        <v>0</v>
      </c>
      <c r="S944" s="87">
        <f>IF('Checklist Parameters'!$H$60&lt;0.2,0.2,'Checklist Parameters'!$H$60)</f>
        <v>0.72</v>
      </c>
      <c r="T944" s="88">
        <f>IF($O944="",IF('Checklist District ID'!$C$43="Y",MAX($R944:$S944)*$I944,SUM($R944:$S944)*$I944),IF(O944&gt;0,Q944*S944))</f>
        <v>0</v>
      </c>
      <c r="U944" s="88">
        <f>IF(Q944&gt;0,((I944-T944)*'Formula Matrix'!$E$39),0)</f>
        <v>0</v>
      </c>
      <c r="V944" s="88">
        <f t="shared" si="87"/>
        <v>0</v>
      </c>
      <c r="W944" s="88">
        <f>IF(V944&gt;0,(V944*'Checklist Parameters'!$H$35),0)</f>
        <v>0</v>
      </c>
      <c r="X944" s="85">
        <f t="shared" si="88"/>
        <v>0</v>
      </c>
      <c r="Y944" s="148">
        <f>IF('Checklist Parameters'!$H$102&lt;&gt;"",(I944/43560)*'Checklist Parameters'!$H$102,"N/A")</f>
        <v>0</v>
      </c>
      <c r="Z944" s="154" t="str">
        <f>IF('Checklist Parameters'!$H$58&lt;&gt;"",((I944*'Checklist Parameters'!$H$58)*'Checklist Parameters'!$H$35)/1000,"N/A")</f>
        <v>N/A</v>
      </c>
      <c r="AA944" s="154">
        <f>IF('Checklist Parameters'!$H$101&lt;&gt;"",IFERROR(I944/'Checklist Parameters'!$H$101,0),"N/A")</f>
        <v>0</v>
      </c>
      <c r="AB944" s="148" t="str">
        <f>IF('Checklist Parameters'!$H$43&lt;&gt;"",(I944*'Checklist Parameters'!$H$43)/1000,"N/A")</f>
        <v>N/A</v>
      </c>
      <c r="AC944" s="85">
        <f>IF('Checklist Parameters'!$H$16="",$X944,IF(AND('Checklist Parameters'!$H$16&lt;$X944,'Checklist Parameters'!$H$16&gt;=3),'Checklist Parameters'!$H$16,IF(AND('Checklist Parameters'!$H$16&lt;$X944,'Checklist Parameters'!$H$16&lt;3),0,$X944)))</f>
        <v>0</v>
      </c>
      <c r="AD944" s="85" t="str">
        <f>IF(AND(I944&lt;'Checklist Parameters'!$H$22,$I944&lt;&gt;0),"Y","")</f>
        <v/>
      </c>
      <c r="AE944" s="85" t="str">
        <f>IF($AD944="Y",0,IF('Checklist Parameters'!$H$25="","&lt;no limit&gt;",ROUNDDOWN((($I944-'Checklist Parameters'!$H$24)/'Checklist Parameters'!$H$25)+1,0)))</f>
        <v>&lt;no limit&gt;</v>
      </c>
      <c r="AF944" s="174">
        <f t="shared" si="89"/>
        <v>0</v>
      </c>
      <c r="AG944" s="85">
        <f t="shared" si="84"/>
        <v>0</v>
      </c>
    </row>
    <row r="945" spans="1:33" ht="15">
      <c r="A945" s="393"/>
      <c r="B945" s="393"/>
      <c r="C945" s="393"/>
      <c r="D945" s="393"/>
      <c r="E945" s="393"/>
      <c r="F945" s="393"/>
      <c r="G945" s="393"/>
      <c r="H945" s="394"/>
      <c r="I945" s="394"/>
      <c r="J945" s="394"/>
      <c r="K945" s="394"/>
      <c r="L945" s="394"/>
      <c r="M945" s="394"/>
      <c r="N945" s="313">
        <f>IF(IF(I945&lt;'Checklist Parameters'!$H$22,0,($I945-$L945))&lt;0,0,IF(I945&lt;'Checklist Parameters'!$H$22,0,($I945-$L945)))</f>
        <v>0</v>
      </c>
      <c r="O945" s="394"/>
      <c r="P945" s="395"/>
      <c r="Q945" s="316">
        <f t="shared" si="85"/>
        <v>0</v>
      </c>
      <c r="R945" s="87">
        <f t="shared" si="86"/>
        <v>0</v>
      </c>
      <c r="S945" s="87">
        <f>IF('Checklist Parameters'!$H$60&lt;0.2,0.2,'Checklist Parameters'!$H$60)</f>
        <v>0.72</v>
      </c>
      <c r="T945" s="88">
        <f>IF($O945="",IF('Checklist District ID'!$C$43="Y",MAX($R945:$S945)*$I945,SUM($R945:$S945)*$I945),IF(O945&gt;0,Q945*S945))</f>
        <v>0</v>
      </c>
      <c r="U945" s="88">
        <f>IF(Q945&gt;0,((I945-T945)*'Formula Matrix'!$E$39),0)</f>
        <v>0</v>
      </c>
      <c r="V945" s="88">
        <f t="shared" si="87"/>
        <v>0</v>
      </c>
      <c r="W945" s="88">
        <f>IF(V945&gt;0,(V945*'Checklist Parameters'!$H$35),0)</f>
        <v>0</v>
      </c>
      <c r="X945" s="85">
        <f t="shared" si="88"/>
        <v>0</v>
      </c>
      <c r="Y945" s="148">
        <f>IF('Checklist Parameters'!$H$102&lt;&gt;"",(I945/43560)*'Checklist Parameters'!$H$102,"N/A")</f>
        <v>0</v>
      </c>
      <c r="Z945" s="154" t="str">
        <f>IF('Checklist Parameters'!$H$58&lt;&gt;"",((I945*'Checklist Parameters'!$H$58)*'Checklist Parameters'!$H$35)/1000,"N/A")</f>
        <v>N/A</v>
      </c>
      <c r="AA945" s="154">
        <f>IF('Checklist Parameters'!$H$101&lt;&gt;"",IFERROR(I945/'Checklist Parameters'!$H$101,0),"N/A")</f>
        <v>0</v>
      </c>
      <c r="AB945" s="148" t="str">
        <f>IF('Checklist Parameters'!$H$43&lt;&gt;"",(I945*'Checklist Parameters'!$H$43)/1000,"N/A")</f>
        <v>N/A</v>
      </c>
      <c r="AC945" s="85">
        <f>IF('Checklist Parameters'!$H$16="",$X945,IF(AND('Checklist Parameters'!$H$16&lt;$X945,'Checklist Parameters'!$H$16&gt;=3),'Checklist Parameters'!$H$16,IF(AND('Checklist Parameters'!$H$16&lt;$X945,'Checklist Parameters'!$H$16&lt;3),0,$X945)))</f>
        <v>0</v>
      </c>
      <c r="AD945" s="85" t="str">
        <f>IF(AND(I945&lt;'Checklist Parameters'!$H$22,$I945&lt;&gt;0),"Y","")</f>
        <v/>
      </c>
      <c r="AE945" s="85" t="str">
        <f>IF($AD945="Y",0,IF('Checklist Parameters'!$H$25="","&lt;no limit&gt;",ROUNDDOWN((($I945-'Checklist Parameters'!$H$24)/'Checklist Parameters'!$H$25)+1,0)))</f>
        <v>&lt;no limit&gt;</v>
      </c>
      <c r="AF945" s="174">
        <f t="shared" si="89"/>
        <v>0</v>
      </c>
      <c r="AG945" s="85">
        <f t="shared" si="84"/>
        <v>0</v>
      </c>
    </row>
    <row r="946" spans="1:33" ht="15">
      <c r="A946" s="393"/>
      <c r="B946" s="393"/>
      <c r="C946" s="393"/>
      <c r="D946" s="393"/>
      <c r="E946" s="393"/>
      <c r="F946" s="393"/>
      <c r="G946" s="393"/>
      <c r="H946" s="394"/>
      <c r="I946" s="394"/>
      <c r="J946" s="394"/>
      <c r="K946" s="394"/>
      <c r="L946" s="394"/>
      <c r="M946" s="394"/>
      <c r="N946" s="313">
        <f>IF(IF(I946&lt;'Checklist Parameters'!$H$22,0,($I946-$L946))&lt;0,0,IF(I946&lt;'Checklist Parameters'!$H$22,0,($I946-$L946)))</f>
        <v>0</v>
      </c>
      <c r="O946" s="394"/>
      <c r="P946" s="395"/>
      <c r="Q946" s="316">
        <f t="shared" si="85"/>
        <v>0</v>
      </c>
      <c r="R946" s="87">
        <f t="shared" si="86"/>
        <v>0</v>
      </c>
      <c r="S946" s="87">
        <f>IF('Checklist Parameters'!$H$60&lt;0.2,0.2,'Checklist Parameters'!$H$60)</f>
        <v>0.72</v>
      </c>
      <c r="T946" s="88">
        <f>IF($O946="",IF('Checklist District ID'!$C$43="Y",MAX($R946:$S946)*$I946,SUM($R946:$S946)*$I946),IF(O946&gt;0,Q946*S946))</f>
        <v>0</v>
      </c>
      <c r="U946" s="88">
        <f>IF(Q946&gt;0,((I946-T946)*'Formula Matrix'!$E$39),0)</f>
        <v>0</v>
      </c>
      <c r="V946" s="88">
        <f t="shared" si="87"/>
        <v>0</v>
      </c>
      <c r="W946" s="88">
        <f>IF(V946&gt;0,(V946*'Checklist Parameters'!$H$35),0)</f>
        <v>0</v>
      </c>
      <c r="X946" s="85">
        <f t="shared" si="88"/>
        <v>0</v>
      </c>
      <c r="Y946" s="148">
        <f>IF('Checklist Parameters'!$H$102&lt;&gt;"",(I946/43560)*'Checklist Parameters'!$H$102,"N/A")</f>
        <v>0</v>
      </c>
      <c r="Z946" s="154" t="str">
        <f>IF('Checklist Parameters'!$H$58&lt;&gt;"",((I946*'Checklist Parameters'!$H$58)*'Checklist Parameters'!$H$35)/1000,"N/A")</f>
        <v>N/A</v>
      </c>
      <c r="AA946" s="154">
        <f>IF('Checklist Parameters'!$H$101&lt;&gt;"",IFERROR(I946/'Checklist Parameters'!$H$101,0),"N/A")</f>
        <v>0</v>
      </c>
      <c r="AB946" s="148" t="str">
        <f>IF('Checklist Parameters'!$H$43&lt;&gt;"",(I946*'Checklist Parameters'!$H$43)/1000,"N/A")</f>
        <v>N/A</v>
      </c>
      <c r="AC946" s="85">
        <f>IF('Checklist Parameters'!$H$16="",$X946,IF(AND('Checklist Parameters'!$H$16&lt;$X946,'Checklist Parameters'!$H$16&gt;=3),'Checklist Parameters'!$H$16,IF(AND('Checklist Parameters'!$H$16&lt;$X946,'Checklist Parameters'!$H$16&lt;3),0,$X946)))</f>
        <v>0</v>
      </c>
      <c r="AD946" s="85" t="str">
        <f>IF(AND(I946&lt;'Checklist Parameters'!$H$22,$I946&lt;&gt;0),"Y","")</f>
        <v/>
      </c>
      <c r="AE946" s="85" t="str">
        <f>IF($AD946="Y",0,IF('Checklist Parameters'!$H$25="","&lt;no limit&gt;",ROUNDDOWN((($I946-'Checklist Parameters'!$H$24)/'Checklist Parameters'!$H$25)+1,0)))</f>
        <v>&lt;no limit&gt;</v>
      </c>
      <c r="AF946" s="174">
        <f t="shared" si="89"/>
        <v>0</v>
      </c>
      <c r="AG946" s="85">
        <f t="shared" si="84"/>
        <v>0</v>
      </c>
    </row>
    <row r="947" spans="1:33" ht="15">
      <c r="A947" s="393"/>
      <c r="B947" s="393"/>
      <c r="C947" s="393"/>
      <c r="D947" s="393"/>
      <c r="E947" s="393"/>
      <c r="F947" s="393"/>
      <c r="G947" s="393"/>
      <c r="H947" s="394"/>
      <c r="I947" s="394"/>
      <c r="J947" s="394"/>
      <c r="K947" s="394"/>
      <c r="L947" s="394"/>
      <c r="M947" s="394"/>
      <c r="N947" s="313">
        <f>IF(IF(I947&lt;'Checklist Parameters'!$H$22,0,($I947-$L947))&lt;0,0,IF(I947&lt;'Checklist Parameters'!$H$22,0,($I947-$L947)))</f>
        <v>0</v>
      </c>
      <c r="O947" s="394"/>
      <c r="P947" s="395"/>
      <c r="Q947" s="316">
        <f t="shared" si="85"/>
        <v>0</v>
      </c>
      <c r="R947" s="87">
        <f t="shared" si="86"/>
        <v>0</v>
      </c>
      <c r="S947" s="87">
        <f>IF('Checklist Parameters'!$H$60&lt;0.2,0.2,'Checklist Parameters'!$H$60)</f>
        <v>0.72</v>
      </c>
      <c r="T947" s="88">
        <f>IF($O947="",IF('Checklist District ID'!$C$43="Y",MAX($R947:$S947)*$I947,SUM($R947:$S947)*$I947),IF(O947&gt;0,Q947*S947))</f>
        <v>0</v>
      </c>
      <c r="U947" s="88">
        <f>IF(Q947&gt;0,((I947-T947)*'Formula Matrix'!$E$39),0)</f>
        <v>0</v>
      </c>
      <c r="V947" s="88">
        <f t="shared" si="87"/>
        <v>0</v>
      </c>
      <c r="W947" s="88">
        <f>IF(V947&gt;0,(V947*'Checklist Parameters'!$H$35),0)</f>
        <v>0</v>
      </c>
      <c r="X947" s="85">
        <f t="shared" si="88"/>
        <v>0</v>
      </c>
      <c r="Y947" s="148">
        <f>IF('Checklist Parameters'!$H$102&lt;&gt;"",(I947/43560)*'Checklist Parameters'!$H$102,"N/A")</f>
        <v>0</v>
      </c>
      <c r="Z947" s="154" t="str">
        <f>IF('Checklist Parameters'!$H$58&lt;&gt;"",((I947*'Checklist Parameters'!$H$58)*'Checklist Parameters'!$H$35)/1000,"N/A")</f>
        <v>N/A</v>
      </c>
      <c r="AA947" s="154">
        <f>IF('Checklist Parameters'!$H$101&lt;&gt;"",IFERROR(I947/'Checklist Parameters'!$H$101,0),"N/A")</f>
        <v>0</v>
      </c>
      <c r="AB947" s="148" t="str">
        <f>IF('Checklist Parameters'!$H$43&lt;&gt;"",(I947*'Checklist Parameters'!$H$43)/1000,"N/A")</f>
        <v>N/A</v>
      </c>
      <c r="AC947" s="85">
        <f>IF('Checklist Parameters'!$H$16="",$X947,IF(AND('Checklist Parameters'!$H$16&lt;$X947,'Checklist Parameters'!$H$16&gt;=3),'Checklist Parameters'!$H$16,IF(AND('Checklist Parameters'!$H$16&lt;$X947,'Checklist Parameters'!$H$16&lt;3),0,$X947)))</f>
        <v>0</v>
      </c>
      <c r="AD947" s="85" t="str">
        <f>IF(AND(I947&lt;'Checklist Parameters'!$H$22,$I947&lt;&gt;0),"Y","")</f>
        <v/>
      </c>
      <c r="AE947" s="85" t="str">
        <f>IF($AD947="Y",0,IF('Checklist Parameters'!$H$25="","&lt;no limit&gt;",ROUNDDOWN((($I947-'Checklist Parameters'!$H$24)/'Checklist Parameters'!$H$25)+1,0)))</f>
        <v>&lt;no limit&gt;</v>
      </c>
      <c r="AF947" s="174">
        <f t="shared" si="89"/>
        <v>0</v>
      </c>
      <c r="AG947" s="85">
        <f t="shared" si="84"/>
        <v>0</v>
      </c>
    </row>
    <row r="948" spans="1:33" ht="15">
      <c r="A948" s="393"/>
      <c r="B948" s="393"/>
      <c r="C948" s="393"/>
      <c r="D948" s="393"/>
      <c r="E948" s="393"/>
      <c r="F948" s="393"/>
      <c r="G948" s="393"/>
      <c r="H948" s="394"/>
      <c r="I948" s="394"/>
      <c r="J948" s="394"/>
      <c r="K948" s="394"/>
      <c r="L948" s="394"/>
      <c r="M948" s="394"/>
      <c r="N948" s="313">
        <f>IF(IF(I948&lt;'Checklist Parameters'!$H$22,0,($I948-$L948))&lt;0,0,IF(I948&lt;'Checklist Parameters'!$H$22,0,($I948-$L948)))</f>
        <v>0</v>
      </c>
      <c r="O948" s="394"/>
      <c r="P948" s="395"/>
      <c r="Q948" s="316">
        <f t="shared" si="85"/>
        <v>0</v>
      </c>
      <c r="R948" s="87">
        <f t="shared" si="86"/>
        <v>0</v>
      </c>
      <c r="S948" s="87">
        <f>IF('Checklist Parameters'!$H$60&lt;0.2,0.2,'Checklist Parameters'!$H$60)</f>
        <v>0.72</v>
      </c>
      <c r="T948" s="88">
        <f>IF($O948="",IF('Checklist District ID'!$C$43="Y",MAX($R948:$S948)*$I948,SUM($R948:$S948)*$I948),IF(O948&gt;0,Q948*S948))</f>
        <v>0</v>
      </c>
      <c r="U948" s="88">
        <f>IF(Q948&gt;0,((I948-T948)*'Formula Matrix'!$E$39),0)</f>
        <v>0</v>
      </c>
      <c r="V948" s="88">
        <f t="shared" si="87"/>
        <v>0</v>
      </c>
      <c r="W948" s="88">
        <f>IF(V948&gt;0,(V948*'Checklist Parameters'!$H$35),0)</f>
        <v>0</v>
      </c>
      <c r="X948" s="85">
        <f t="shared" si="88"/>
        <v>0</v>
      </c>
      <c r="Y948" s="148">
        <f>IF('Checklist Parameters'!$H$102&lt;&gt;"",(I948/43560)*'Checklist Parameters'!$H$102,"N/A")</f>
        <v>0</v>
      </c>
      <c r="Z948" s="154" t="str">
        <f>IF('Checklist Parameters'!$H$58&lt;&gt;"",((I948*'Checklist Parameters'!$H$58)*'Checklist Parameters'!$H$35)/1000,"N/A")</f>
        <v>N/A</v>
      </c>
      <c r="AA948" s="154">
        <f>IF('Checklist Parameters'!$H$101&lt;&gt;"",IFERROR(I948/'Checklist Parameters'!$H$101,0),"N/A")</f>
        <v>0</v>
      </c>
      <c r="AB948" s="148" t="str">
        <f>IF('Checklist Parameters'!$H$43&lt;&gt;"",(I948*'Checklist Parameters'!$H$43)/1000,"N/A")</f>
        <v>N/A</v>
      </c>
      <c r="AC948" s="85">
        <f>IF('Checklist Parameters'!$H$16="",$X948,IF(AND('Checklist Parameters'!$H$16&lt;$X948,'Checklist Parameters'!$H$16&gt;=3),'Checklist Parameters'!$H$16,IF(AND('Checklist Parameters'!$H$16&lt;$X948,'Checklist Parameters'!$H$16&lt;3),0,$X948)))</f>
        <v>0</v>
      </c>
      <c r="AD948" s="85" t="str">
        <f>IF(AND(I948&lt;'Checklist Parameters'!$H$22,$I948&lt;&gt;0),"Y","")</f>
        <v/>
      </c>
      <c r="AE948" s="85" t="str">
        <f>IF($AD948="Y",0,IF('Checklist Parameters'!$H$25="","&lt;no limit&gt;",ROUNDDOWN((($I948-'Checklist Parameters'!$H$24)/'Checklist Parameters'!$H$25)+1,0)))</f>
        <v>&lt;no limit&gt;</v>
      </c>
      <c r="AF948" s="174">
        <f t="shared" si="89"/>
        <v>0</v>
      </c>
      <c r="AG948" s="85">
        <f t="shared" si="84"/>
        <v>0</v>
      </c>
    </row>
    <row r="949" spans="1:33" ht="15">
      <c r="A949" s="393"/>
      <c r="B949" s="393"/>
      <c r="C949" s="393"/>
      <c r="D949" s="393"/>
      <c r="E949" s="393"/>
      <c r="F949" s="393"/>
      <c r="G949" s="393"/>
      <c r="H949" s="394"/>
      <c r="I949" s="394"/>
      <c r="J949" s="394"/>
      <c r="K949" s="394"/>
      <c r="L949" s="394"/>
      <c r="M949" s="394"/>
      <c r="N949" s="313">
        <f>IF(IF(I949&lt;'Checklist Parameters'!$H$22,0,($I949-$L949))&lt;0,0,IF(I949&lt;'Checklist Parameters'!$H$22,0,($I949-$L949)))</f>
        <v>0</v>
      </c>
      <c r="O949" s="394"/>
      <c r="P949" s="395"/>
      <c r="Q949" s="316">
        <f t="shared" si="85"/>
        <v>0</v>
      </c>
      <c r="R949" s="87">
        <f t="shared" si="86"/>
        <v>0</v>
      </c>
      <c r="S949" s="87">
        <f>IF('Checklist Parameters'!$H$60&lt;0.2,0.2,'Checklist Parameters'!$H$60)</f>
        <v>0.72</v>
      </c>
      <c r="T949" s="88">
        <f>IF($O949="",IF('Checklist District ID'!$C$43="Y",MAX($R949:$S949)*$I949,SUM($R949:$S949)*$I949),IF(O949&gt;0,Q949*S949))</f>
        <v>0</v>
      </c>
      <c r="U949" s="88">
        <f>IF(Q949&gt;0,((I949-T949)*'Formula Matrix'!$E$39),0)</f>
        <v>0</v>
      </c>
      <c r="V949" s="88">
        <f t="shared" si="87"/>
        <v>0</v>
      </c>
      <c r="W949" s="88">
        <f>IF(V949&gt;0,(V949*'Checklist Parameters'!$H$35),0)</f>
        <v>0</v>
      </c>
      <c r="X949" s="85">
        <f t="shared" si="88"/>
        <v>0</v>
      </c>
      <c r="Y949" s="148">
        <f>IF('Checklist Parameters'!$H$102&lt;&gt;"",(I949/43560)*'Checklist Parameters'!$H$102,"N/A")</f>
        <v>0</v>
      </c>
      <c r="Z949" s="154" t="str">
        <f>IF('Checklist Parameters'!$H$58&lt;&gt;"",((I949*'Checklist Parameters'!$H$58)*'Checklist Parameters'!$H$35)/1000,"N/A")</f>
        <v>N/A</v>
      </c>
      <c r="AA949" s="154">
        <f>IF('Checklist Parameters'!$H$101&lt;&gt;"",IFERROR(I949/'Checklist Parameters'!$H$101,0),"N/A")</f>
        <v>0</v>
      </c>
      <c r="AB949" s="148" t="str">
        <f>IF('Checklist Parameters'!$H$43&lt;&gt;"",(I949*'Checklist Parameters'!$H$43)/1000,"N/A")</f>
        <v>N/A</v>
      </c>
      <c r="AC949" s="85">
        <f>IF('Checklist Parameters'!$H$16="",$X949,IF(AND('Checklist Parameters'!$H$16&lt;$X949,'Checklist Parameters'!$H$16&gt;=3),'Checklist Parameters'!$H$16,IF(AND('Checklist Parameters'!$H$16&lt;$X949,'Checklist Parameters'!$H$16&lt;3),0,$X949)))</f>
        <v>0</v>
      </c>
      <c r="AD949" s="85" t="str">
        <f>IF(AND(I949&lt;'Checklist Parameters'!$H$22,$I949&lt;&gt;0),"Y","")</f>
        <v/>
      </c>
      <c r="AE949" s="85" t="str">
        <f>IF($AD949="Y",0,IF('Checklist Parameters'!$H$25="","&lt;no limit&gt;",ROUNDDOWN((($I949-'Checklist Parameters'!$H$24)/'Checklist Parameters'!$H$25)+1,0)))</f>
        <v>&lt;no limit&gt;</v>
      </c>
      <c r="AF949" s="174">
        <f t="shared" si="89"/>
        <v>0</v>
      </c>
      <c r="AG949" s="85">
        <f t="shared" si="84"/>
        <v>0</v>
      </c>
    </row>
    <row r="950" spans="1:33" ht="15">
      <c r="A950" s="393"/>
      <c r="B950" s="393"/>
      <c r="C950" s="393"/>
      <c r="D950" s="393"/>
      <c r="E950" s="393"/>
      <c r="F950" s="393"/>
      <c r="G950" s="393"/>
      <c r="H950" s="394"/>
      <c r="I950" s="394"/>
      <c r="J950" s="394"/>
      <c r="K950" s="394"/>
      <c r="L950" s="394"/>
      <c r="M950" s="394"/>
      <c r="N950" s="313">
        <f>IF(IF(I950&lt;'Checklist Parameters'!$H$22,0,($I950-$L950))&lt;0,0,IF(I950&lt;'Checklist Parameters'!$H$22,0,($I950-$L950)))</f>
        <v>0</v>
      </c>
      <c r="O950" s="394"/>
      <c r="P950" s="395"/>
      <c r="Q950" s="316">
        <f t="shared" si="85"/>
        <v>0</v>
      </c>
      <c r="R950" s="87">
        <f t="shared" si="86"/>
        <v>0</v>
      </c>
      <c r="S950" s="87">
        <f>IF('Checklist Parameters'!$H$60&lt;0.2,0.2,'Checklist Parameters'!$H$60)</f>
        <v>0.72</v>
      </c>
      <c r="T950" s="88">
        <f>IF($O950="",IF('Checklist District ID'!$C$43="Y",MAX($R950:$S950)*$I950,SUM($R950:$S950)*$I950),IF(O950&gt;0,Q950*S950))</f>
        <v>0</v>
      </c>
      <c r="U950" s="88">
        <f>IF(Q950&gt;0,((I950-T950)*'Formula Matrix'!$E$39),0)</f>
        <v>0</v>
      </c>
      <c r="V950" s="88">
        <f t="shared" si="87"/>
        <v>0</v>
      </c>
      <c r="W950" s="88">
        <f>IF(V950&gt;0,(V950*'Checklist Parameters'!$H$35),0)</f>
        <v>0</v>
      </c>
      <c r="X950" s="85">
        <f t="shared" si="88"/>
        <v>0</v>
      </c>
      <c r="Y950" s="148">
        <f>IF('Checklist Parameters'!$H$102&lt;&gt;"",(I950/43560)*'Checklist Parameters'!$H$102,"N/A")</f>
        <v>0</v>
      </c>
      <c r="Z950" s="154" t="str">
        <f>IF('Checklist Parameters'!$H$58&lt;&gt;"",((I950*'Checklist Parameters'!$H$58)*'Checklist Parameters'!$H$35)/1000,"N/A")</f>
        <v>N/A</v>
      </c>
      <c r="AA950" s="154">
        <f>IF('Checklist Parameters'!$H$101&lt;&gt;"",IFERROR(I950/'Checklist Parameters'!$H$101,0),"N/A")</f>
        <v>0</v>
      </c>
      <c r="AB950" s="148" t="str">
        <f>IF('Checklist Parameters'!$H$43&lt;&gt;"",(I950*'Checklist Parameters'!$H$43)/1000,"N/A")</f>
        <v>N/A</v>
      </c>
      <c r="AC950" s="85">
        <f>IF('Checklist Parameters'!$H$16="",$X950,IF(AND('Checklist Parameters'!$H$16&lt;$X950,'Checklist Parameters'!$H$16&gt;=3),'Checklist Parameters'!$H$16,IF(AND('Checklist Parameters'!$H$16&lt;$X950,'Checklist Parameters'!$H$16&lt;3),0,$X950)))</f>
        <v>0</v>
      </c>
      <c r="AD950" s="85" t="str">
        <f>IF(AND(I950&lt;'Checklist Parameters'!$H$22,$I950&lt;&gt;0),"Y","")</f>
        <v/>
      </c>
      <c r="AE950" s="85" t="str">
        <f>IF($AD950="Y",0,IF('Checklist Parameters'!$H$25="","&lt;no limit&gt;",ROUNDDOWN((($I950-'Checklist Parameters'!$H$24)/'Checklist Parameters'!$H$25)+1,0)))</f>
        <v>&lt;no limit&gt;</v>
      </c>
      <c r="AF950" s="174">
        <f t="shared" si="89"/>
        <v>0</v>
      </c>
      <c r="AG950" s="85">
        <f t="shared" si="84"/>
        <v>0</v>
      </c>
    </row>
    <row r="951" spans="1:33" ht="15">
      <c r="A951" s="393"/>
      <c r="B951" s="393"/>
      <c r="C951" s="393"/>
      <c r="D951" s="393"/>
      <c r="E951" s="393"/>
      <c r="F951" s="393"/>
      <c r="G951" s="393"/>
      <c r="H951" s="394"/>
      <c r="I951" s="394"/>
      <c r="J951" s="394"/>
      <c r="K951" s="394"/>
      <c r="L951" s="394"/>
      <c r="M951" s="394"/>
      <c r="N951" s="313">
        <f>IF(IF(I951&lt;'Checklist Parameters'!$H$22,0,($I951-$L951))&lt;0,0,IF(I951&lt;'Checklist Parameters'!$H$22,0,($I951-$L951)))</f>
        <v>0</v>
      </c>
      <c r="O951" s="394"/>
      <c r="P951" s="395"/>
      <c r="Q951" s="316">
        <f t="shared" si="85"/>
        <v>0</v>
      </c>
      <c r="R951" s="87">
        <f t="shared" si="86"/>
        <v>0</v>
      </c>
      <c r="S951" s="87">
        <f>IF('Checklist Parameters'!$H$60&lt;0.2,0.2,'Checklist Parameters'!$H$60)</f>
        <v>0.72</v>
      </c>
      <c r="T951" s="88">
        <f>IF($O951="",IF('Checklist District ID'!$C$43="Y",MAX($R951:$S951)*$I951,SUM($R951:$S951)*$I951),IF(O951&gt;0,Q951*S951))</f>
        <v>0</v>
      </c>
      <c r="U951" s="88">
        <f>IF(Q951&gt;0,((I951-T951)*'Formula Matrix'!$E$39),0)</f>
        <v>0</v>
      </c>
      <c r="V951" s="88">
        <f t="shared" si="87"/>
        <v>0</v>
      </c>
      <c r="W951" s="88">
        <f>IF(V951&gt;0,(V951*'Checklist Parameters'!$H$35),0)</f>
        <v>0</v>
      </c>
      <c r="X951" s="85">
        <f t="shared" si="88"/>
        <v>0</v>
      </c>
      <c r="Y951" s="148">
        <f>IF('Checklist Parameters'!$H$102&lt;&gt;"",(I951/43560)*'Checklist Parameters'!$H$102,"N/A")</f>
        <v>0</v>
      </c>
      <c r="Z951" s="154" t="str">
        <f>IF('Checklist Parameters'!$H$58&lt;&gt;"",((I951*'Checklist Parameters'!$H$58)*'Checklist Parameters'!$H$35)/1000,"N/A")</f>
        <v>N/A</v>
      </c>
      <c r="AA951" s="154">
        <f>IF('Checklist Parameters'!$H$101&lt;&gt;"",IFERROR(I951/'Checklist Parameters'!$H$101,0),"N/A")</f>
        <v>0</v>
      </c>
      <c r="AB951" s="148" t="str">
        <f>IF('Checklist Parameters'!$H$43&lt;&gt;"",(I951*'Checklist Parameters'!$H$43)/1000,"N/A")</f>
        <v>N/A</v>
      </c>
      <c r="AC951" s="85">
        <f>IF('Checklist Parameters'!$H$16="",$X951,IF(AND('Checklist Parameters'!$H$16&lt;$X951,'Checklist Parameters'!$H$16&gt;=3),'Checklist Parameters'!$H$16,IF(AND('Checklist Parameters'!$H$16&lt;$X951,'Checklist Parameters'!$H$16&lt;3),0,$X951)))</f>
        <v>0</v>
      </c>
      <c r="AD951" s="85" t="str">
        <f>IF(AND(I951&lt;'Checklist Parameters'!$H$22,$I951&lt;&gt;0),"Y","")</f>
        <v/>
      </c>
      <c r="AE951" s="85" t="str">
        <f>IF($AD951="Y",0,IF('Checklist Parameters'!$H$25="","&lt;no limit&gt;",ROUNDDOWN((($I951-'Checklist Parameters'!$H$24)/'Checklist Parameters'!$H$25)+1,0)))</f>
        <v>&lt;no limit&gt;</v>
      </c>
      <c r="AF951" s="174">
        <f t="shared" si="89"/>
        <v>0</v>
      </c>
      <c r="AG951" s="85">
        <f t="shared" si="84"/>
        <v>0</v>
      </c>
    </row>
    <row r="952" spans="1:33" ht="15">
      <c r="A952" s="393"/>
      <c r="B952" s="393"/>
      <c r="C952" s="393"/>
      <c r="D952" s="393"/>
      <c r="E952" s="393"/>
      <c r="F952" s="393"/>
      <c r="G952" s="393"/>
      <c r="H952" s="394"/>
      <c r="I952" s="394"/>
      <c r="J952" s="394"/>
      <c r="K952" s="394"/>
      <c r="L952" s="394"/>
      <c r="M952" s="394"/>
      <c r="N952" s="313">
        <f>IF(IF(I952&lt;'Checklist Parameters'!$H$22,0,($I952-$L952))&lt;0,0,IF(I952&lt;'Checklist Parameters'!$H$22,0,($I952-$L952)))</f>
        <v>0</v>
      </c>
      <c r="O952" s="394"/>
      <c r="P952" s="395"/>
      <c r="Q952" s="316">
        <f t="shared" si="85"/>
        <v>0</v>
      </c>
      <c r="R952" s="87">
        <f t="shared" si="86"/>
        <v>0</v>
      </c>
      <c r="S952" s="87">
        <f>IF('Checklist Parameters'!$H$60&lt;0.2,0.2,'Checklist Parameters'!$H$60)</f>
        <v>0.72</v>
      </c>
      <c r="T952" s="88">
        <f>IF($O952="",IF('Checklist District ID'!$C$43="Y",MAX($R952:$S952)*$I952,SUM($R952:$S952)*$I952),IF(O952&gt;0,Q952*S952))</f>
        <v>0</v>
      </c>
      <c r="U952" s="88">
        <f>IF(Q952&gt;0,((I952-T952)*'Formula Matrix'!$E$39),0)</f>
        <v>0</v>
      </c>
      <c r="V952" s="88">
        <f t="shared" si="87"/>
        <v>0</v>
      </c>
      <c r="W952" s="88">
        <f>IF(V952&gt;0,(V952*'Checklist Parameters'!$H$35),0)</f>
        <v>0</v>
      </c>
      <c r="X952" s="85">
        <f t="shared" si="88"/>
        <v>0</v>
      </c>
      <c r="Y952" s="148">
        <f>IF('Checklist Parameters'!$H$102&lt;&gt;"",(I952/43560)*'Checklist Parameters'!$H$102,"N/A")</f>
        <v>0</v>
      </c>
      <c r="Z952" s="154" t="str">
        <f>IF('Checklist Parameters'!$H$58&lt;&gt;"",((I952*'Checklist Parameters'!$H$58)*'Checklist Parameters'!$H$35)/1000,"N/A")</f>
        <v>N/A</v>
      </c>
      <c r="AA952" s="154">
        <f>IF('Checklist Parameters'!$H$101&lt;&gt;"",IFERROR(I952/'Checklist Parameters'!$H$101,0),"N/A")</f>
        <v>0</v>
      </c>
      <c r="AB952" s="148" t="str">
        <f>IF('Checklist Parameters'!$H$43&lt;&gt;"",(I952*'Checklist Parameters'!$H$43)/1000,"N/A")</f>
        <v>N/A</v>
      </c>
      <c r="AC952" s="85">
        <f>IF('Checklist Parameters'!$H$16="",$X952,IF(AND('Checklist Parameters'!$H$16&lt;$X952,'Checklist Parameters'!$H$16&gt;=3),'Checklist Parameters'!$H$16,IF(AND('Checklist Parameters'!$H$16&lt;$X952,'Checklist Parameters'!$H$16&lt;3),0,$X952)))</f>
        <v>0</v>
      </c>
      <c r="AD952" s="85" t="str">
        <f>IF(AND(I952&lt;'Checklist Parameters'!$H$22,$I952&lt;&gt;0),"Y","")</f>
        <v/>
      </c>
      <c r="AE952" s="85" t="str">
        <f>IF($AD952="Y",0,IF('Checklist Parameters'!$H$25="","&lt;no limit&gt;",ROUNDDOWN((($I952-'Checklist Parameters'!$H$24)/'Checklist Parameters'!$H$25)+1,0)))</f>
        <v>&lt;no limit&gt;</v>
      </c>
      <c r="AF952" s="174">
        <f t="shared" si="89"/>
        <v>0</v>
      </c>
      <c r="AG952" s="85">
        <f t="shared" si="84"/>
        <v>0</v>
      </c>
    </row>
    <row r="953" spans="1:33" ht="15">
      <c r="A953" s="393"/>
      <c r="B953" s="393"/>
      <c r="C953" s="393"/>
      <c r="D953" s="393"/>
      <c r="E953" s="393"/>
      <c r="F953" s="393"/>
      <c r="G953" s="393"/>
      <c r="H953" s="394"/>
      <c r="I953" s="394"/>
      <c r="J953" s="394"/>
      <c r="K953" s="394"/>
      <c r="L953" s="394"/>
      <c r="M953" s="394"/>
      <c r="N953" s="313">
        <f>IF(IF(I953&lt;'Checklist Parameters'!$H$22,0,($I953-$L953))&lt;0,0,IF(I953&lt;'Checklist Parameters'!$H$22,0,($I953-$L953)))</f>
        <v>0</v>
      </c>
      <c r="O953" s="394"/>
      <c r="P953" s="395"/>
      <c r="Q953" s="316">
        <f t="shared" si="85"/>
        <v>0</v>
      </c>
      <c r="R953" s="87">
        <f t="shared" si="86"/>
        <v>0</v>
      </c>
      <c r="S953" s="87">
        <f>IF('Checklist Parameters'!$H$60&lt;0.2,0.2,'Checklist Parameters'!$H$60)</f>
        <v>0.72</v>
      </c>
      <c r="T953" s="88">
        <f>IF($O953="",IF('Checklist District ID'!$C$43="Y",MAX($R953:$S953)*$I953,SUM($R953:$S953)*$I953),IF(O953&gt;0,Q953*S953))</f>
        <v>0</v>
      </c>
      <c r="U953" s="88">
        <f>IF(Q953&gt;0,((I953-T953)*'Formula Matrix'!$E$39),0)</f>
        <v>0</v>
      </c>
      <c r="V953" s="88">
        <f t="shared" si="87"/>
        <v>0</v>
      </c>
      <c r="W953" s="88">
        <f>IF(V953&gt;0,(V953*'Checklist Parameters'!$H$35),0)</f>
        <v>0</v>
      </c>
      <c r="X953" s="85">
        <f t="shared" si="88"/>
        <v>0</v>
      </c>
      <c r="Y953" s="148">
        <f>IF('Checklist Parameters'!$H$102&lt;&gt;"",(I953/43560)*'Checklist Parameters'!$H$102,"N/A")</f>
        <v>0</v>
      </c>
      <c r="Z953" s="154" t="str">
        <f>IF('Checklist Parameters'!$H$58&lt;&gt;"",((I953*'Checklist Parameters'!$H$58)*'Checklist Parameters'!$H$35)/1000,"N/A")</f>
        <v>N/A</v>
      </c>
      <c r="AA953" s="154">
        <f>IF('Checklist Parameters'!$H$101&lt;&gt;"",IFERROR(I953/'Checklist Parameters'!$H$101,0),"N/A")</f>
        <v>0</v>
      </c>
      <c r="AB953" s="148" t="str">
        <f>IF('Checklist Parameters'!$H$43&lt;&gt;"",(I953*'Checklist Parameters'!$H$43)/1000,"N/A")</f>
        <v>N/A</v>
      </c>
      <c r="AC953" s="85">
        <f>IF('Checklist Parameters'!$H$16="",$X953,IF(AND('Checklist Parameters'!$H$16&lt;$X953,'Checklist Parameters'!$H$16&gt;=3),'Checklist Parameters'!$H$16,IF(AND('Checklist Parameters'!$H$16&lt;$X953,'Checklist Parameters'!$H$16&lt;3),0,$X953)))</f>
        <v>0</v>
      </c>
      <c r="AD953" s="85" t="str">
        <f>IF(AND(I953&lt;'Checklist Parameters'!$H$22,$I953&lt;&gt;0),"Y","")</f>
        <v/>
      </c>
      <c r="AE953" s="85" t="str">
        <f>IF($AD953="Y",0,IF('Checklist Parameters'!$H$25="","&lt;no limit&gt;",ROUNDDOWN((($I953-'Checklist Parameters'!$H$24)/'Checklist Parameters'!$H$25)+1,0)))</f>
        <v>&lt;no limit&gt;</v>
      </c>
      <c r="AF953" s="174">
        <f t="shared" si="89"/>
        <v>0</v>
      </c>
      <c r="AG953" s="85">
        <f t="shared" si="84"/>
        <v>0</v>
      </c>
    </row>
    <row r="954" spans="1:33" ht="15">
      <c r="A954" s="393"/>
      <c r="B954" s="393"/>
      <c r="C954" s="393"/>
      <c r="D954" s="393"/>
      <c r="E954" s="393"/>
      <c r="F954" s="393"/>
      <c r="G954" s="393"/>
      <c r="H954" s="394"/>
      <c r="I954" s="394"/>
      <c r="J954" s="394"/>
      <c r="K954" s="394"/>
      <c r="L954" s="394"/>
      <c r="M954" s="394"/>
      <c r="N954" s="313">
        <f>IF(IF(I954&lt;'Checklist Parameters'!$H$22,0,($I954-$L954))&lt;0,0,IF(I954&lt;'Checklist Parameters'!$H$22,0,($I954-$L954)))</f>
        <v>0</v>
      </c>
      <c r="O954" s="394"/>
      <c r="P954" s="395"/>
      <c r="Q954" s="316">
        <f t="shared" si="85"/>
        <v>0</v>
      </c>
      <c r="R954" s="87">
        <f t="shared" si="86"/>
        <v>0</v>
      </c>
      <c r="S954" s="87">
        <f>IF('Checklist Parameters'!$H$60&lt;0.2,0.2,'Checklist Parameters'!$H$60)</f>
        <v>0.72</v>
      </c>
      <c r="T954" s="88">
        <f>IF($O954="",IF('Checklist District ID'!$C$43="Y",MAX($R954:$S954)*$I954,SUM($R954:$S954)*$I954),IF(O954&gt;0,Q954*S954))</f>
        <v>0</v>
      </c>
      <c r="U954" s="88">
        <f>IF(Q954&gt;0,((I954-T954)*'Formula Matrix'!$E$39),0)</f>
        <v>0</v>
      </c>
      <c r="V954" s="88">
        <f t="shared" si="87"/>
        <v>0</v>
      </c>
      <c r="W954" s="88">
        <f>IF(V954&gt;0,(V954*'Checklist Parameters'!$H$35),0)</f>
        <v>0</v>
      </c>
      <c r="X954" s="85">
        <f t="shared" si="88"/>
        <v>0</v>
      </c>
      <c r="Y954" s="148">
        <f>IF('Checklist Parameters'!$H$102&lt;&gt;"",(I954/43560)*'Checklist Parameters'!$H$102,"N/A")</f>
        <v>0</v>
      </c>
      <c r="Z954" s="154" t="str">
        <f>IF('Checklist Parameters'!$H$58&lt;&gt;"",((I954*'Checklist Parameters'!$H$58)*'Checklist Parameters'!$H$35)/1000,"N/A")</f>
        <v>N/A</v>
      </c>
      <c r="AA954" s="154">
        <f>IF('Checklist Parameters'!$H$101&lt;&gt;"",IFERROR(I954/'Checklist Parameters'!$H$101,0),"N/A")</f>
        <v>0</v>
      </c>
      <c r="AB954" s="148" t="str">
        <f>IF('Checklist Parameters'!$H$43&lt;&gt;"",(I954*'Checklist Parameters'!$H$43)/1000,"N/A")</f>
        <v>N/A</v>
      </c>
      <c r="AC954" s="85">
        <f>IF('Checklist Parameters'!$H$16="",$X954,IF(AND('Checklist Parameters'!$H$16&lt;$X954,'Checklist Parameters'!$H$16&gt;=3),'Checklist Parameters'!$H$16,IF(AND('Checklist Parameters'!$H$16&lt;$X954,'Checklist Parameters'!$H$16&lt;3),0,$X954)))</f>
        <v>0</v>
      </c>
      <c r="AD954" s="85" t="str">
        <f>IF(AND(I954&lt;'Checklist Parameters'!$H$22,$I954&lt;&gt;0),"Y","")</f>
        <v/>
      </c>
      <c r="AE954" s="85" t="str">
        <f>IF($AD954="Y",0,IF('Checklist Parameters'!$H$25="","&lt;no limit&gt;",ROUNDDOWN((($I954-'Checklist Parameters'!$H$24)/'Checklist Parameters'!$H$25)+1,0)))</f>
        <v>&lt;no limit&gt;</v>
      </c>
      <c r="AF954" s="174">
        <f t="shared" si="89"/>
        <v>0</v>
      </c>
      <c r="AG954" s="85">
        <f t="shared" si="84"/>
        <v>0</v>
      </c>
    </row>
    <row r="955" spans="1:33" ht="15">
      <c r="A955" s="393"/>
      <c r="B955" s="393"/>
      <c r="C955" s="393"/>
      <c r="D955" s="393"/>
      <c r="E955" s="393"/>
      <c r="F955" s="393"/>
      <c r="G955" s="393"/>
      <c r="H955" s="394"/>
      <c r="I955" s="394"/>
      <c r="J955" s="394"/>
      <c r="K955" s="394"/>
      <c r="L955" s="394"/>
      <c r="M955" s="394"/>
      <c r="N955" s="313">
        <f>IF(IF(I955&lt;'Checklist Parameters'!$H$22,0,($I955-$L955))&lt;0,0,IF(I955&lt;'Checklist Parameters'!$H$22,0,($I955-$L955)))</f>
        <v>0</v>
      </c>
      <c r="O955" s="394"/>
      <c r="P955" s="395"/>
      <c r="Q955" s="316">
        <f t="shared" si="85"/>
        <v>0</v>
      </c>
      <c r="R955" s="87">
        <f t="shared" si="86"/>
        <v>0</v>
      </c>
      <c r="S955" s="87">
        <f>IF('Checklist Parameters'!$H$60&lt;0.2,0.2,'Checklist Parameters'!$H$60)</f>
        <v>0.72</v>
      </c>
      <c r="T955" s="88">
        <f>IF($O955="",IF('Checklist District ID'!$C$43="Y",MAX($R955:$S955)*$I955,SUM($R955:$S955)*$I955),IF(O955&gt;0,Q955*S955))</f>
        <v>0</v>
      </c>
      <c r="U955" s="88">
        <f>IF(Q955&gt;0,((I955-T955)*'Formula Matrix'!$E$39),0)</f>
        <v>0</v>
      </c>
      <c r="V955" s="88">
        <f t="shared" si="87"/>
        <v>0</v>
      </c>
      <c r="W955" s="88">
        <f>IF(V955&gt;0,(V955*'Checklist Parameters'!$H$35),0)</f>
        <v>0</v>
      </c>
      <c r="X955" s="85">
        <f t="shared" si="88"/>
        <v>0</v>
      </c>
      <c r="Y955" s="148">
        <f>IF('Checklist Parameters'!$H$102&lt;&gt;"",(I955/43560)*'Checklist Parameters'!$H$102,"N/A")</f>
        <v>0</v>
      </c>
      <c r="Z955" s="154" t="str">
        <f>IF('Checklist Parameters'!$H$58&lt;&gt;"",((I955*'Checklist Parameters'!$H$58)*'Checklist Parameters'!$H$35)/1000,"N/A")</f>
        <v>N/A</v>
      </c>
      <c r="AA955" s="154">
        <f>IF('Checklist Parameters'!$H$101&lt;&gt;"",IFERROR(I955/'Checklist Parameters'!$H$101,0),"N/A")</f>
        <v>0</v>
      </c>
      <c r="AB955" s="148" t="str">
        <f>IF('Checklist Parameters'!$H$43&lt;&gt;"",(I955*'Checklist Parameters'!$H$43)/1000,"N/A")</f>
        <v>N/A</v>
      </c>
      <c r="AC955" s="85">
        <f>IF('Checklist Parameters'!$H$16="",$X955,IF(AND('Checklist Parameters'!$H$16&lt;$X955,'Checklist Parameters'!$H$16&gt;=3),'Checklist Parameters'!$H$16,IF(AND('Checklist Parameters'!$H$16&lt;$X955,'Checklist Parameters'!$H$16&lt;3),0,$X955)))</f>
        <v>0</v>
      </c>
      <c r="AD955" s="85" t="str">
        <f>IF(AND(I955&lt;'Checklist Parameters'!$H$22,$I955&lt;&gt;0),"Y","")</f>
        <v/>
      </c>
      <c r="AE955" s="85" t="str">
        <f>IF($AD955="Y",0,IF('Checklist Parameters'!$H$25="","&lt;no limit&gt;",ROUNDDOWN((($I955-'Checklist Parameters'!$H$24)/'Checklist Parameters'!$H$25)+1,0)))</f>
        <v>&lt;no limit&gt;</v>
      </c>
      <c r="AF955" s="174">
        <f t="shared" si="89"/>
        <v>0</v>
      </c>
      <c r="AG955" s="85">
        <f t="shared" si="84"/>
        <v>0</v>
      </c>
    </row>
    <row r="956" spans="1:33" ht="15">
      <c r="A956" s="393"/>
      <c r="B956" s="393"/>
      <c r="C956" s="393"/>
      <c r="D956" s="393"/>
      <c r="E956" s="393"/>
      <c r="F956" s="393"/>
      <c r="G956" s="393"/>
      <c r="H956" s="394"/>
      <c r="I956" s="394"/>
      <c r="J956" s="394"/>
      <c r="K956" s="394"/>
      <c r="L956" s="394"/>
      <c r="M956" s="394"/>
      <c r="N956" s="313">
        <f>IF(IF(I956&lt;'Checklist Parameters'!$H$22,0,($I956-$L956))&lt;0,0,IF(I956&lt;'Checklist Parameters'!$H$22,0,($I956-$L956)))</f>
        <v>0</v>
      </c>
      <c r="O956" s="394"/>
      <c r="P956" s="395"/>
      <c r="Q956" s="316">
        <f t="shared" si="85"/>
        <v>0</v>
      </c>
      <c r="R956" s="87">
        <f t="shared" si="86"/>
        <v>0</v>
      </c>
      <c r="S956" s="87">
        <f>IF('Checklist Parameters'!$H$60&lt;0.2,0.2,'Checklist Parameters'!$H$60)</f>
        <v>0.72</v>
      </c>
      <c r="T956" s="88">
        <f>IF($O956="",IF('Checklist District ID'!$C$43="Y",MAX($R956:$S956)*$I956,SUM($R956:$S956)*$I956),IF(O956&gt;0,Q956*S956))</f>
        <v>0</v>
      </c>
      <c r="U956" s="88">
        <f>IF(Q956&gt;0,((I956-T956)*'Formula Matrix'!$E$39),0)</f>
        <v>0</v>
      </c>
      <c r="V956" s="88">
        <f t="shared" si="87"/>
        <v>0</v>
      </c>
      <c r="W956" s="88">
        <f>IF(V956&gt;0,(V956*'Checklist Parameters'!$H$35),0)</f>
        <v>0</v>
      </c>
      <c r="X956" s="85">
        <f t="shared" si="88"/>
        <v>0</v>
      </c>
      <c r="Y956" s="148">
        <f>IF('Checklist Parameters'!$H$102&lt;&gt;"",(I956/43560)*'Checklist Parameters'!$H$102,"N/A")</f>
        <v>0</v>
      </c>
      <c r="Z956" s="154" t="str">
        <f>IF('Checklist Parameters'!$H$58&lt;&gt;"",((I956*'Checklist Parameters'!$H$58)*'Checklist Parameters'!$H$35)/1000,"N/A")</f>
        <v>N/A</v>
      </c>
      <c r="AA956" s="154">
        <f>IF('Checklist Parameters'!$H$101&lt;&gt;"",IFERROR(I956/'Checklist Parameters'!$H$101,0),"N/A")</f>
        <v>0</v>
      </c>
      <c r="AB956" s="148" t="str">
        <f>IF('Checklist Parameters'!$H$43&lt;&gt;"",(I956*'Checklist Parameters'!$H$43)/1000,"N/A")</f>
        <v>N/A</v>
      </c>
      <c r="AC956" s="85">
        <f>IF('Checklist Parameters'!$H$16="",$X956,IF(AND('Checklist Parameters'!$H$16&lt;$X956,'Checklist Parameters'!$H$16&gt;=3),'Checklist Parameters'!$H$16,IF(AND('Checklist Parameters'!$H$16&lt;$X956,'Checklist Parameters'!$H$16&lt;3),0,$X956)))</f>
        <v>0</v>
      </c>
      <c r="AD956" s="85" t="str">
        <f>IF(AND(I956&lt;'Checklist Parameters'!$H$22,$I956&lt;&gt;0),"Y","")</f>
        <v/>
      </c>
      <c r="AE956" s="85" t="str">
        <f>IF($AD956="Y",0,IF('Checklist Parameters'!$H$25="","&lt;no limit&gt;",ROUNDDOWN((($I956-'Checklist Parameters'!$H$24)/'Checklist Parameters'!$H$25)+1,0)))</f>
        <v>&lt;no limit&gt;</v>
      </c>
      <c r="AF956" s="174">
        <f t="shared" si="89"/>
        <v>0</v>
      </c>
      <c r="AG956" s="85">
        <f t="shared" si="84"/>
        <v>0</v>
      </c>
    </row>
    <row r="957" spans="1:33" ht="15">
      <c r="A957" s="393"/>
      <c r="B957" s="393"/>
      <c r="C957" s="393"/>
      <c r="D957" s="393"/>
      <c r="E957" s="393"/>
      <c r="F957" s="393"/>
      <c r="G957" s="393"/>
      <c r="H957" s="394"/>
      <c r="I957" s="394"/>
      <c r="J957" s="394"/>
      <c r="K957" s="394"/>
      <c r="L957" s="394"/>
      <c r="M957" s="394"/>
      <c r="N957" s="313">
        <f>IF(IF(I957&lt;'Checklist Parameters'!$H$22,0,($I957-$L957))&lt;0,0,IF(I957&lt;'Checklist Parameters'!$H$22,0,($I957-$L957)))</f>
        <v>0</v>
      </c>
      <c r="O957" s="394"/>
      <c r="P957" s="395"/>
      <c r="Q957" s="316">
        <f t="shared" si="85"/>
        <v>0</v>
      </c>
      <c r="R957" s="87">
        <f t="shared" si="86"/>
        <v>0</v>
      </c>
      <c r="S957" s="87">
        <f>IF('Checklist Parameters'!$H$60&lt;0.2,0.2,'Checklist Parameters'!$H$60)</f>
        <v>0.72</v>
      </c>
      <c r="T957" s="88">
        <f>IF($O957="",IF('Checklist District ID'!$C$43="Y",MAX($R957:$S957)*$I957,SUM($R957:$S957)*$I957),IF(O957&gt;0,Q957*S957))</f>
        <v>0</v>
      </c>
      <c r="U957" s="88">
        <f>IF(Q957&gt;0,((I957-T957)*'Formula Matrix'!$E$39),0)</f>
        <v>0</v>
      </c>
      <c r="V957" s="88">
        <f t="shared" si="87"/>
        <v>0</v>
      </c>
      <c r="W957" s="88">
        <f>IF(V957&gt;0,(V957*'Checklist Parameters'!$H$35),0)</f>
        <v>0</v>
      </c>
      <c r="X957" s="85">
        <f t="shared" si="88"/>
        <v>0</v>
      </c>
      <c r="Y957" s="148">
        <f>IF('Checklist Parameters'!$H$102&lt;&gt;"",(I957/43560)*'Checklist Parameters'!$H$102,"N/A")</f>
        <v>0</v>
      </c>
      <c r="Z957" s="154" t="str">
        <f>IF('Checklist Parameters'!$H$58&lt;&gt;"",((I957*'Checklist Parameters'!$H$58)*'Checklist Parameters'!$H$35)/1000,"N/A")</f>
        <v>N/A</v>
      </c>
      <c r="AA957" s="154">
        <f>IF('Checklist Parameters'!$H$101&lt;&gt;"",IFERROR(I957/'Checklist Parameters'!$H$101,0),"N/A")</f>
        <v>0</v>
      </c>
      <c r="AB957" s="148" t="str">
        <f>IF('Checklist Parameters'!$H$43&lt;&gt;"",(I957*'Checklist Parameters'!$H$43)/1000,"N/A")</f>
        <v>N/A</v>
      </c>
      <c r="AC957" s="85">
        <f>IF('Checklist Parameters'!$H$16="",$X957,IF(AND('Checklist Parameters'!$H$16&lt;$X957,'Checklist Parameters'!$H$16&gt;=3),'Checklist Parameters'!$H$16,IF(AND('Checklist Parameters'!$H$16&lt;$X957,'Checklist Parameters'!$H$16&lt;3),0,$X957)))</f>
        <v>0</v>
      </c>
      <c r="AD957" s="85" t="str">
        <f>IF(AND(I957&lt;'Checklist Parameters'!$H$22,$I957&lt;&gt;0),"Y","")</f>
        <v/>
      </c>
      <c r="AE957" s="85" t="str">
        <f>IF($AD957="Y",0,IF('Checklist Parameters'!$H$25="","&lt;no limit&gt;",ROUNDDOWN((($I957-'Checklist Parameters'!$H$24)/'Checklist Parameters'!$H$25)+1,0)))</f>
        <v>&lt;no limit&gt;</v>
      </c>
      <c r="AF957" s="174">
        <f t="shared" si="89"/>
        <v>0</v>
      </c>
      <c r="AG957" s="85">
        <f t="shared" si="84"/>
        <v>0</v>
      </c>
    </row>
    <row r="958" spans="1:33" ht="15">
      <c r="A958" s="393"/>
      <c r="B958" s="393"/>
      <c r="C958" s="393"/>
      <c r="D958" s="393"/>
      <c r="E958" s="393"/>
      <c r="F958" s="393"/>
      <c r="G958" s="393"/>
      <c r="H958" s="394"/>
      <c r="I958" s="394"/>
      <c r="J958" s="394"/>
      <c r="K958" s="394"/>
      <c r="L958" s="394"/>
      <c r="M958" s="394"/>
      <c r="N958" s="313">
        <f>IF(IF(I958&lt;'Checklist Parameters'!$H$22,0,($I958-$L958))&lt;0,0,IF(I958&lt;'Checklist Parameters'!$H$22,0,($I958-$L958)))</f>
        <v>0</v>
      </c>
      <c r="O958" s="394"/>
      <c r="P958" s="395"/>
      <c r="Q958" s="316">
        <f t="shared" si="85"/>
        <v>0</v>
      </c>
      <c r="R958" s="87">
        <f t="shared" si="86"/>
        <v>0</v>
      </c>
      <c r="S958" s="87">
        <f>IF('Checklist Parameters'!$H$60&lt;0.2,0.2,'Checklist Parameters'!$H$60)</f>
        <v>0.72</v>
      </c>
      <c r="T958" s="88">
        <f>IF($O958="",IF('Checklist District ID'!$C$43="Y",MAX($R958:$S958)*$I958,SUM($R958:$S958)*$I958),IF(O958&gt;0,Q958*S958))</f>
        <v>0</v>
      </c>
      <c r="U958" s="88">
        <f>IF(Q958&gt;0,((I958-T958)*'Formula Matrix'!$E$39),0)</f>
        <v>0</v>
      </c>
      <c r="V958" s="88">
        <f t="shared" si="87"/>
        <v>0</v>
      </c>
      <c r="W958" s="88">
        <f>IF(V958&gt;0,(V958*'Checklist Parameters'!$H$35),0)</f>
        <v>0</v>
      </c>
      <c r="X958" s="85">
        <f t="shared" si="88"/>
        <v>0</v>
      </c>
      <c r="Y958" s="148">
        <f>IF('Checklist Parameters'!$H$102&lt;&gt;"",(I958/43560)*'Checklist Parameters'!$H$102,"N/A")</f>
        <v>0</v>
      </c>
      <c r="Z958" s="154" t="str">
        <f>IF('Checklist Parameters'!$H$58&lt;&gt;"",((I958*'Checklist Parameters'!$H$58)*'Checklist Parameters'!$H$35)/1000,"N/A")</f>
        <v>N/A</v>
      </c>
      <c r="AA958" s="154">
        <f>IF('Checklist Parameters'!$H$101&lt;&gt;"",IFERROR(I958/'Checklist Parameters'!$H$101,0),"N/A")</f>
        <v>0</v>
      </c>
      <c r="AB958" s="148" t="str">
        <f>IF('Checklist Parameters'!$H$43&lt;&gt;"",(I958*'Checklist Parameters'!$H$43)/1000,"N/A")</f>
        <v>N/A</v>
      </c>
      <c r="AC958" s="85">
        <f>IF('Checklist Parameters'!$H$16="",$X958,IF(AND('Checklist Parameters'!$H$16&lt;$X958,'Checklist Parameters'!$H$16&gt;=3),'Checklist Parameters'!$H$16,IF(AND('Checklist Parameters'!$H$16&lt;$X958,'Checklist Parameters'!$H$16&lt;3),0,$X958)))</f>
        <v>0</v>
      </c>
      <c r="AD958" s="85" t="str">
        <f>IF(AND(I958&lt;'Checklist Parameters'!$H$22,$I958&lt;&gt;0),"Y","")</f>
        <v/>
      </c>
      <c r="AE958" s="85" t="str">
        <f>IF($AD958="Y",0,IF('Checklist Parameters'!$H$25="","&lt;no limit&gt;",ROUNDDOWN((($I958-'Checklist Parameters'!$H$24)/'Checklist Parameters'!$H$25)+1,0)))</f>
        <v>&lt;no limit&gt;</v>
      </c>
      <c r="AF958" s="174">
        <f t="shared" si="89"/>
        <v>0</v>
      </c>
      <c r="AG958" s="85">
        <f t="shared" si="84"/>
        <v>0</v>
      </c>
    </row>
    <row r="959" spans="1:33" ht="15">
      <c r="A959" s="393"/>
      <c r="B959" s="393"/>
      <c r="C959" s="393"/>
      <c r="D959" s="393"/>
      <c r="E959" s="393"/>
      <c r="F959" s="393"/>
      <c r="G959" s="393"/>
      <c r="H959" s="394"/>
      <c r="I959" s="394"/>
      <c r="J959" s="394"/>
      <c r="K959" s="394"/>
      <c r="L959" s="394"/>
      <c r="M959" s="394"/>
      <c r="N959" s="313">
        <f>IF(IF(I959&lt;'Checklist Parameters'!$H$22,0,($I959-$L959))&lt;0,0,IF(I959&lt;'Checklist Parameters'!$H$22,0,($I959-$L959)))</f>
        <v>0</v>
      </c>
      <c r="O959" s="394"/>
      <c r="P959" s="395"/>
      <c r="Q959" s="316">
        <f t="shared" si="85"/>
        <v>0</v>
      </c>
      <c r="R959" s="87">
        <f t="shared" si="86"/>
        <v>0</v>
      </c>
      <c r="S959" s="87">
        <f>IF('Checklist Parameters'!$H$60&lt;0.2,0.2,'Checklist Parameters'!$H$60)</f>
        <v>0.72</v>
      </c>
      <c r="T959" s="88">
        <f>IF($O959="",IF('Checklist District ID'!$C$43="Y",MAX($R959:$S959)*$I959,SUM($R959:$S959)*$I959),IF(O959&gt;0,Q959*S959))</f>
        <v>0</v>
      </c>
      <c r="U959" s="88">
        <f>IF(Q959&gt;0,((I959-T959)*'Formula Matrix'!$E$39),0)</f>
        <v>0</v>
      </c>
      <c r="V959" s="88">
        <f t="shared" si="87"/>
        <v>0</v>
      </c>
      <c r="W959" s="88">
        <f>IF(V959&gt;0,(V959*'Checklist Parameters'!$H$35),0)</f>
        <v>0</v>
      </c>
      <c r="X959" s="85">
        <f t="shared" si="88"/>
        <v>0</v>
      </c>
      <c r="Y959" s="148">
        <f>IF('Checklist Parameters'!$H$102&lt;&gt;"",(I959/43560)*'Checklist Parameters'!$H$102,"N/A")</f>
        <v>0</v>
      </c>
      <c r="Z959" s="154" t="str">
        <f>IF('Checklist Parameters'!$H$58&lt;&gt;"",((I959*'Checklist Parameters'!$H$58)*'Checklist Parameters'!$H$35)/1000,"N/A")</f>
        <v>N/A</v>
      </c>
      <c r="AA959" s="154">
        <f>IF('Checklist Parameters'!$H$101&lt;&gt;"",IFERROR(I959/'Checklist Parameters'!$H$101,0),"N/A")</f>
        <v>0</v>
      </c>
      <c r="AB959" s="148" t="str">
        <f>IF('Checklist Parameters'!$H$43&lt;&gt;"",(I959*'Checklist Parameters'!$H$43)/1000,"N/A")</f>
        <v>N/A</v>
      </c>
      <c r="AC959" s="85">
        <f>IF('Checklist Parameters'!$H$16="",$X959,IF(AND('Checklist Parameters'!$H$16&lt;$X959,'Checklist Parameters'!$H$16&gt;=3),'Checklist Parameters'!$H$16,IF(AND('Checklist Parameters'!$H$16&lt;$X959,'Checklist Parameters'!$H$16&lt;3),0,$X959)))</f>
        <v>0</v>
      </c>
      <c r="AD959" s="85" t="str">
        <f>IF(AND(I959&lt;'Checklist Parameters'!$H$22,$I959&lt;&gt;0),"Y","")</f>
        <v/>
      </c>
      <c r="AE959" s="85" t="str">
        <f>IF($AD959="Y",0,IF('Checklist Parameters'!$H$25="","&lt;no limit&gt;",ROUNDDOWN((($I959-'Checklist Parameters'!$H$24)/'Checklist Parameters'!$H$25)+1,0)))</f>
        <v>&lt;no limit&gt;</v>
      </c>
      <c r="AF959" s="174">
        <f t="shared" si="89"/>
        <v>0</v>
      </c>
      <c r="AG959" s="85">
        <f t="shared" si="84"/>
        <v>0</v>
      </c>
    </row>
    <row r="960" spans="1:33" ht="15">
      <c r="A960" s="393"/>
      <c r="B960" s="393"/>
      <c r="C960" s="393"/>
      <c r="D960" s="393"/>
      <c r="E960" s="393"/>
      <c r="F960" s="393"/>
      <c r="G960" s="393"/>
      <c r="H960" s="394"/>
      <c r="I960" s="394"/>
      <c r="J960" s="394"/>
      <c r="K960" s="394"/>
      <c r="L960" s="394"/>
      <c r="M960" s="394"/>
      <c r="N960" s="313">
        <f>IF(IF(I960&lt;'Checklist Parameters'!$H$22,0,($I960-$L960))&lt;0,0,IF(I960&lt;'Checklist Parameters'!$H$22,0,($I960-$L960)))</f>
        <v>0</v>
      </c>
      <c r="O960" s="394"/>
      <c r="P960" s="395"/>
      <c r="Q960" s="316">
        <f t="shared" si="85"/>
        <v>0</v>
      </c>
      <c r="R960" s="87">
        <f t="shared" si="86"/>
        <v>0</v>
      </c>
      <c r="S960" s="87">
        <f>IF('Checklist Parameters'!$H$60&lt;0.2,0.2,'Checklist Parameters'!$H$60)</f>
        <v>0.72</v>
      </c>
      <c r="T960" s="88">
        <f>IF($O960="",IF('Checklist District ID'!$C$43="Y",MAX($R960:$S960)*$I960,SUM($R960:$S960)*$I960),IF(O960&gt;0,Q960*S960))</f>
        <v>0</v>
      </c>
      <c r="U960" s="88">
        <f>IF(Q960&gt;0,((I960-T960)*'Formula Matrix'!$E$39),0)</f>
        <v>0</v>
      </c>
      <c r="V960" s="88">
        <f t="shared" si="87"/>
        <v>0</v>
      </c>
      <c r="W960" s="88">
        <f>IF(V960&gt;0,(V960*'Checklist Parameters'!$H$35),0)</f>
        <v>0</v>
      </c>
      <c r="X960" s="85">
        <f t="shared" si="88"/>
        <v>0</v>
      </c>
      <c r="Y960" s="148">
        <f>IF('Checklist Parameters'!$H$102&lt;&gt;"",(I960/43560)*'Checklist Parameters'!$H$102,"N/A")</f>
        <v>0</v>
      </c>
      <c r="Z960" s="154" t="str">
        <f>IF('Checklist Parameters'!$H$58&lt;&gt;"",((I960*'Checklist Parameters'!$H$58)*'Checklist Parameters'!$H$35)/1000,"N/A")</f>
        <v>N/A</v>
      </c>
      <c r="AA960" s="154">
        <f>IF('Checklist Parameters'!$H$101&lt;&gt;"",IFERROR(I960/'Checklist Parameters'!$H$101,0),"N/A")</f>
        <v>0</v>
      </c>
      <c r="AB960" s="148" t="str">
        <f>IF('Checklist Parameters'!$H$43&lt;&gt;"",(I960*'Checklist Parameters'!$H$43)/1000,"N/A")</f>
        <v>N/A</v>
      </c>
      <c r="AC960" s="85">
        <f>IF('Checklist Parameters'!$H$16="",$X960,IF(AND('Checklist Parameters'!$H$16&lt;$X960,'Checklist Parameters'!$H$16&gt;=3),'Checklist Parameters'!$H$16,IF(AND('Checklist Parameters'!$H$16&lt;$X960,'Checklist Parameters'!$H$16&lt;3),0,$X960)))</f>
        <v>0</v>
      </c>
      <c r="AD960" s="85" t="str">
        <f>IF(AND(I960&lt;'Checklist Parameters'!$H$22,$I960&lt;&gt;0),"Y","")</f>
        <v/>
      </c>
      <c r="AE960" s="85" t="str">
        <f>IF($AD960="Y",0,IF('Checklist Parameters'!$H$25="","&lt;no limit&gt;",ROUNDDOWN((($I960-'Checklist Parameters'!$H$24)/'Checklist Parameters'!$H$25)+1,0)))</f>
        <v>&lt;no limit&gt;</v>
      </c>
      <c r="AF960" s="174">
        <f t="shared" si="89"/>
        <v>0</v>
      </c>
      <c r="AG960" s="85">
        <f t="shared" si="84"/>
        <v>0</v>
      </c>
    </row>
    <row r="961" spans="1:33" ht="15">
      <c r="A961" s="393"/>
      <c r="B961" s="393"/>
      <c r="C961" s="393"/>
      <c r="D961" s="393"/>
      <c r="E961" s="393"/>
      <c r="F961" s="393"/>
      <c r="G961" s="393"/>
      <c r="H961" s="394"/>
      <c r="I961" s="394"/>
      <c r="J961" s="394"/>
      <c r="K961" s="394"/>
      <c r="L961" s="394"/>
      <c r="M961" s="394"/>
      <c r="N961" s="313">
        <f>IF(IF(I961&lt;'Checklist Parameters'!$H$22,0,($I961-$L961))&lt;0,0,IF(I961&lt;'Checklist Parameters'!$H$22,0,($I961-$L961)))</f>
        <v>0</v>
      </c>
      <c r="O961" s="394"/>
      <c r="P961" s="395"/>
      <c r="Q961" s="316">
        <f t="shared" si="85"/>
        <v>0</v>
      </c>
      <c r="R961" s="87">
        <f t="shared" si="86"/>
        <v>0</v>
      </c>
      <c r="S961" s="87">
        <f>IF('Checklist Parameters'!$H$60&lt;0.2,0.2,'Checklist Parameters'!$H$60)</f>
        <v>0.72</v>
      </c>
      <c r="T961" s="88">
        <f>IF($O961="",IF('Checklist District ID'!$C$43="Y",MAX($R961:$S961)*$I961,SUM($R961:$S961)*$I961),IF(O961&gt;0,Q961*S961))</f>
        <v>0</v>
      </c>
      <c r="U961" s="88">
        <f>IF(Q961&gt;0,((I961-T961)*'Formula Matrix'!$E$39),0)</f>
        <v>0</v>
      </c>
      <c r="V961" s="88">
        <f t="shared" si="87"/>
        <v>0</v>
      </c>
      <c r="W961" s="88">
        <f>IF(V961&gt;0,(V961*'Checklist Parameters'!$H$35),0)</f>
        <v>0</v>
      </c>
      <c r="X961" s="85">
        <f t="shared" si="88"/>
        <v>0</v>
      </c>
      <c r="Y961" s="148">
        <f>IF('Checklist Parameters'!$H$102&lt;&gt;"",(I961/43560)*'Checklist Parameters'!$H$102,"N/A")</f>
        <v>0</v>
      </c>
      <c r="Z961" s="154" t="str">
        <f>IF('Checklist Parameters'!$H$58&lt;&gt;"",((I961*'Checklist Parameters'!$H$58)*'Checklist Parameters'!$H$35)/1000,"N/A")</f>
        <v>N/A</v>
      </c>
      <c r="AA961" s="154">
        <f>IF('Checklist Parameters'!$H$101&lt;&gt;"",IFERROR(I961/'Checklist Parameters'!$H$101,0),"N/A")</f>
        <v>0</v>
      </c>
      <c r="AB961" s="148" t="str">
        <f>IF('Checklist Parameters'!$H$43&lt;&gt;"",(I961*'Checklist Parameters'!$H$43)/1000,"N/A")</f>
        <v>N/A</v>
      </c>
      <c r="AC961" s="85">
        <f>IF('Checklist Parameters'!$H$16="",$X961,IF(AND('Checklist Parameters'!$H$16&lt;$X961,'Checklist Parameters'!$H$16&gt;=3),'Checklist Parameters'!$H$16,IF(AND('Checklist Parameters'!$H$16&lt;$X961,'Checklist Parameters'!$H$16&lt;3),0,$X961)))</f>
        <v>0</v>
      </c>
      <c r="AD961" s="85" t="str">
        <f>IF(AND(I961&lt;'Checklist Parameters'!$H$22,$I961&lt;&gt;0),"Y","")</f>
        <v/>
      </c>
      <c r="AE961" s="85" t="str">
        <f>IF($AD961="Y",0,IF('Checklist Parameters'!$H$25="","&lt;no limit&gt;",ROUNDDOWN((($I961-'Checklist Parameters'!$H$24)/'Checklist Parameters'!$H$25)+1,0)))</f>
        <v>&lt;no limit&gt;</v>
      </c>
      <c r="AF961" s="174">
        <f t="shared" si="89"/>
        <v>0</v>
      </c>
      <c r="AG961" s="85">
        <f t="shared" si="84"/>
        <v>0</v>
      </c>
    </row>
    <row r="962" spans="1:33" ht="15">
      <c r="A962" s="393"/>
      <c r="B962" s="393"/>
      <c r="C962" s="393"/>
      <c r="D962" s="393"/>
      <c r="E962" s="393"/>
      <c r="F962" s="393"/>
      <c r="G962" s="393"/>
      <c r="H962" s="394"/>
      <c r="I962" s="394"/>
      <c r="J962" s="394"/>
      <c r="K962" s="394"/>
      <c r="L962" s="394"/>
      <c r="M962" s="394"/>
      <c r="N962" s="313">
        <f>IF(IF(I962&lt;'Checklist Parameters'!$H$22,0,($I962-$L962))&lt;0,0,IF(I962&lt;'Checklist Parameters'!$H$22,0,($I962-$L962)))</f>
        <v>0</v>
      </c>
      <c r="O962" s="394"/>
      <c r="P962" s="395"/>
      <c r="Q962" s="316">
        <f t="shared" si="85"/>
        <v>0</v>
      </c>
      <c r="R962" s="87">
        <f t="shared" si="86"/>
        <v>0</v>
      </c>
      <c r="S962" s="87">
        <f>IF('Checklist Parameters'!$H$60&lt;0.2,0.2,'Checklist Parameters'!$H$60)</f>
        <v>0.72</v>
      </c>
      <c r="T962" s="88">
        <f>IF($O962="",IF('Checklist District ID'!$C$43="Y",MAX($R962:$S962)*$I962,SUM($R962:$S962)*$I962),IF(O962&gt;0,Q962*S962))</f>
        <v>0</v>
      </c>
      <c r="U962" s="88">
        <f>IF(Q962&gt;0,((I962-T962)*'Formula Matrix'!$E$39),0)</f>
        <v>0</v>
      </c>
      <c r="V962" s="88">
        <f t="shared" si="87"/>
        <v>0</v>
      </c>
      <c r="W962" s="88">
        <f>IF(V962&gt;0,(V962*'Checklist Parameters'!$H$35),0)</f>
        <v>0</v>
      </c>
      <c r="X962" s="85">
        <f t="shared" si="88"/>
        <v>0</v>
      </c>
      <c r="Y962" s="148">
        <f>IF('Checklist Parameters'!$H$102&lt;&gt;"",(I962/43560)*'Checklist Parameters'!$H$102,"N/A")</f>
        <v>0</v>
      </c>
      <c r="Z962" s="154" t="str">
        <f>IF('Checklist Parameters'!$H$58&lt;&gt;"",((I962*'Checklist Parameters'!$H$58)*'Checklist Parameters'!$H$35)/1000,"N/A")</f>
        <v>N/A</v>
      </c>
      <c r="AA962" s="154">
        <f>IF('Checklist Parameters'!$H$101&lt;&gt;"",IFERROR(I962/'Checklist Parameters'!$H$101,0),"N/A")</f>
        <v>0</v>
      </c>
      <c r="AB962" s="148" t="str">
        <f>IF('Checklist Parameters'!$H$43&lt;&gt;"",(I962*'Checklist Parameters'!$H$43)/1000,"N/A")</f>
        <v>N/A</v>
      </c>
      <c r="AC962" s="85">
        <f>IF('Checklist Parameters'!$H$16="",$X962,IF(AND('Checklist Parameters'!$H$16&lt;$X962,'Checklist Parameters'!$H$16&gt;=3),'Checklist Parameters'!$H$16,IF(AND('Checklist Parameters'!$H$16&lt;$X962,'Checklist Parameters'!$H$16&lt;3),0,$X962)))</f>
        <v>0</v>
      </c>
      <c r="AD962" s="85" t="str">
        <f>IF(AND(I962&lt;'Checklist Parameters'!$H$22,$I962&lt;&gt;0),"Y","")</f>
        <v/>
      </c>
      <c r="AE962" s="85" t="str">
        <f>IF($AD962="Y",0,IF('Checklist Parameters'!$H$25="","&lt;no limit&gt;",ROUNDDOWN((($I962-'Checklist Parameters'!$H$24)/'Checklist Parameters'!$H$25)+1,0)))</f>
        <v>&lt;no limit&gt;</v>
      </c>
      <c r="AF962" s="174">
        <f t="shared" si="89"/>
        <v>0</v>
      </c>
      <c r="AG962" s="85">
        <f t="shared" si="84"/>
        <v>0</v>
      </c>
    </row>
    <row r="963" spans="1:33" ht="15">
      <c r="A963" s="393"/>
      <c r="B963" s="393"/>
      <c r="C963" s="393"/>
      <c r="D963" s="393"/>
      <c r="E963" s="393"/>
      <c r="F963" s="393"/>
      <c r="G963" s="393"/>
      <c r="H963" s="394"/>
      <c r="I963" s="394"/>
      <c r="J963" s="394"/>
      <c r="K963" s="394"/>
      <c r="L963" s="394"/>
      <c r="M963" s="394"/>
      <c r="N963" s="313">
        <f>IF(IF(I963&lt;'Checklist Parameters'!$H$22,0,($I963-$L963))&lt;0,0,IF(I963&lt;'Checklist Parameters'!$H$22,0,($I963-$L963)))</f>
        <v>0</v>
      </c>
      <c r="O963" s="394"/>
      <c r="P963" s="395"/>
      <c r="Q963" s="316">
        <f t="shared" si="85"/>
        <v>0</v>
      </c>
      <c r="R963" s="87">
        <f t="shared" si="86"/>
        <v>0</v>
      </c>
      <c r="S963" s="87">
        <f>IF('Checklist Parameters'!$H$60&lt;0.2,0.2,'Checklist Parameters'!$H$60)</f>
        <v>0.72</v>
      </c>
      <c r="T963" s="88">
        <f>IF($O963="",IF('Checklist District ID'!$C$43="Y",MAX($R963:$S963)*$I963,SUM($R963:$S963)*$I963),IF(O963&gt;0,Q963*S963))</f>
        <v>0</v>
      </c>
      <c r="U963" s="88">
        <f>IF(Q963&gt;0,((I963-T963)*'Formula Matrix'!$E$39),0)</f>
        <v>0</v>
      </c>
      <c r="V963" s="88">
        <f t="shared" si="87"/>
        <v>0</v>
      </c>
      <c r="W963" s="88">
        <f>IF(V963&gt;0,(V963*'Checklist Parameters'!$H$35),0)</f>
        <v>0</v>
      </c>
      <c r="X963" s="85">
        <f t="shared" si="88"/>
        <v>0</v>
      </c>
      <c r="Y963" s="148">
        <f>IF('Checklist Parameters'!$H$102&lt;&gt;"",(I963/43560)*'Checklist Parameters'!$H$102,"N/A")</f>
        <v>0</v>
      </c>
      <c r="Z963" s="154" t="str">
        <f>IF('Checklist Parameters'!$H$58&lt;&gt;"",((I963*'Checklist Parameters'!$H$58)*'Checklist Parameters'!$H$35)/1000,"N/A")</f>
        <v>N/A</v>
      </c>
      <c r="AA963" s="154">
        <f>IF('Checklist Parameters'!$H$101&lt;&gt;"",IFERROR(I963/'Checklist Parameters'!$H$101,0),"N/A")</f>
        <v>0</v>
      </c>
      <c r="AB963" s="148" t="str">
        <f>IF('Checklist Parameters'!$H$43&lt;&gt;"",(I963*'Checklist Parameters'!$H$43)/1000,"N/A")</f>
        <v>N/A</v>
      </c>
      <c r="AC963" s="85">
        <f>IF('Checklist Parameters'!$H$16="",$X963,IF(AND('Checklist Parameters'!$H$16&lt;$X963,'Checklist Parameters'!$H$16&gt;=3),'Checklist Parameters'!$H$16,IF(AND('Checklist Parameters'!$H$16&lt;$X963,'Checklist Parameters'!$H$16&lt;3),0,$X963)))</f>
        <v>0</v>
      </c>
      <c r="AD963" s="85" t="str">
        <f>IF(AND(I963&lt;'Checklist Parameters'!$H$22,$I963&lt;&gt;0),"Y","")</f>
        <v/>
      </c>
      <c r="AE963" s="85" t="str">
        <f>IF($AD963="Y",0,IF('Checklist Parameters'!$H$25="","&lt;no limit&gt;",ROUNDDOWN((($I963-'Checklist Parameters'!$H$24)/'Checklist Parameters'!$H$25)+1,0)))</f>
        <v>&lt;no limit&gt;</v>
      </c>
      <c r="AF963" s="174">
        <f t="shared" si="89"/>
        <v>0</v>
      </c>
      <c r="AG963" s="85">
        <f t="shared" si="84"/>
        <v>0</v>
      </c>
    </row>
    <row r="964" spans="1:33" ht="15">
      <c r="A964" s="393"/>
      <c r="B964" s="393"/>
      <c r="C964" s="393"/>
      <c r="D964" s="393"/>
      <c r="E964" s="393"/>
      <c r="F964" s="393"/>
      <c r="G964" s="393"/>
      <c r="H964" s="394"/>
      <c r="I964" s="394"/>
      <c r="J964" s="394"/>
      <c r="K964" s="394"/>
      <c r="L964" s="394"/>
      <c r="M964" s="394"/>
      <c r="N964" s="313">
        <f>IF(IF(I964&lt;'Checklist Parameters'!$H$22,0,($I964-$L964))&lt;0,0,IF(I964&lt;'Checklist Parameters'!$H$22,0,($I964-$L964)))</f>
        <v>0</v>
      </c>
      <c r="O964" s="394"/>
      <c r="P964" s="395"/>
      <c r="Q964" s="316">
        <f t="shared" si="85"/>
        <v>0</v>
      </c>
      <c r="R964" s="87">
        <f t="shared" si="86"/>
        <v>0</v>
      </c>
      <c r="S964" s="87">
        <f>IF('Checklist Parameters'!$H$60&lt;0.2,0.2,'Checklist Parameters'!$H$60)</f>
        <v>0.72</v>
      </c>
      <c r="T964" s="88">
        <f>IF($O964="",IF('Checklist District ID'!$C$43="Y",MAX($R964:$S964)*$I964,SUM($R964:$S964)*$I964),IF(O964&gt;0,Q964*S964))</f>
        <v>0</v>
      </c>
      <c r="U964" s="88">
        <f>IF(Q964&gt;0,((I964-T964)*'Formula Matrix'!$E$39),0)</f>
        <v>0</v>
      </c>
      <c r="V964" s="88">
        <f t="shared" si="87"/>
        <v>0</v>
      </c>
      <c r="W964" s="88">
        <f>IF(V964&gt;0,(V964*'Checklist Parameters'!$H$35),0)</f>
        <v>0</v>
      </c>
      <c r="X964" s="85">
        <f t="shared" si="88"/>
        <v>0</v>
      </c>
      <c r="Y964" s="148">
        <f>IF('Checklist Parameters'!$H$102&lt;&gt;"",(I964/43560)*'Checklist Parameters'!$H$102,"N/A")</f>
        <v>0</v>
      </c>
      <c r="Z964" s="154" t="str">
        <f>IF('Checklist Parameters'!$H$58&lt;&gt;"",((I964*'Checklist Parameters'!$H$58)*'Checklist Parameters'!$H$35)/1000,"N/A")</f>
        <v>N/A</v>
      </c>
      <c r="AA964" s="154">
        <f>IF('Checklist Parameters'!$H$101&lt;&gt;"",IFERROR(I964/'Checklist Parameters'!$H$101,0),"N/A")</f>
        <v>0</v>
      </c>
      <c r="AB964" s="148" t="str">
        <f>IF('Checklist Parameters'!$H$43&lt;&gt;"",(I964*'Checklist Parameters'!$H$43)/1000,"N/A")</f>
        <v>N/A</v>
      </c>
      <c r="AC964" s="85">
        <f>IF('Checklist Parameters'!$H$16="",$X964,IF(AND('Checklist Parameters'!$H$16&lt;$X964,'Checklist Parameters'!$H$16&gt;=3),'Checklist Parameters'!$H$16,IF(AND('Checklist Parameters'!$H$16&lt;$X964,'Checklist Parameters'!$H$16&lt;3),0,$X964)))</f>
        <v>0</v>
      </c>
      <c r="AD964" s="85" t="str">
        <f>IF(AND(I964&lt;'Checklist Parameters'!$H$22,$I964&lt;&gt;0),"Y","")</f>
        <v/>
      </c>
      <c r="AE964" s="85" t="str">
        <f>IF($AD964="Y",0,IF('Checklist Parameters'!$H$25="","&lt;no limit&gt;",ROUNDDOWN((($I964-'Checklist Parameters'!$H$24)/'Checklist Parameters'!$H$25)+1,0)))</f>
        <v>&lt;no limit&gt;</v>
      </c>
      <c r="AF964" s="174">
        <f t="shared" si="89"/>
        <v>0</v>
      </c>
      <c r="AG964" s="85">
        <f t="shared" si="84"/>
        <v>0</v>
      </c>
    </row>
    <row r="965" spans="1:33" ht="15">
      <c r="A965" s="393"/>
      <c r="B965" s="393"/>
      <c r="C965" s="393"/>
      <c r="D965" s="393"/>
      <c r="E965" s="393"/>
      <c r="F965" s="393"/>
      <c r="G965" s="393"/>
      <c r="H965" s="394"/>
      <c r="I965" s="394"/>
      <c r="J965" s="394"/>
      <c r="K965" s="394"/>
      <c r="L965" s="394"/>
      <c r="M965" s="394"/>
      <c r="N965" s="313">
        <f>IF(IF(I965&lt;'Checklist Parameters'!$H$22,0,($I965-$L965))&lt;0,0,IF(I965&lt;'Checklist Parameters'!$H$22,0,($I965-$L965)))</f>
        <v>0</v>
      </c>
      <c r="O965" s="394"/>
      <c r="P965" s="395"/>
      <c r="Q965" s="316">
        <f t="shared" si="85"/>
        <v>0</v>
      </c>
      <c r="R965" s="87">
        <f t="shared" si="86"/>
        <v>0</v>
      </c>
      <c r="S965" s="87">
        <f>IF('Checklist Parameters'!$H$60&lt;0.2,0.2,'Checklist Parameters'!$H$60)</f>
        <v>0.72</v>
      </c>
      <c r="T965" s="88">
        <f>IF($O965="",IF('Checklist District ID'!$C$43="Y",MAX($R965:$S965)*$I965,SUM($R965:$S965)*$I965),IF(O965&gt;0,Q965*S965))</f>
        <v>0</v>
      </c>
      <c r="U965" s="88">
        <f>IF(Q965&gt;0,((I965-T965)*'Formula Matrix'!$E$39),0)</f>
        <v>0</v>
      </c>
      <c r="V965" s="88">
        <f t="shared" si="87"/>
        <v>0</v>
      </c>
      <c r="W965" s="88">
        <f>IF(V965&gt;0,(V965*'Checklist Parameters'!$H$35),0)</f>
        <v>0</v>
      </c>
      <c r="X965" s="85">
        <f t="shared" si="88"/>
        <v>0</v>
      </c>
      <c r="Y965" s="148">
        <f>IF('Checklist Parameters'!$H$102&lt;&gt;"",(I965/43560)*'Checklist Parameters'!$H$102,"N/A")</f>
        <v>0</v>
      </c>
      <c r="Z965" s="154" t="str">
        <f>IF('Checklist Parameters'!$H$58&lt;&gt;"",((I965*'Checklist Parameters'!$H$58)*'Checklist Parameters'!$H$35)/1000,"N/A")</f>
        <v>N/A</v>
      </c>
      <c r="AA965" s="154">
        <f>IF('Checklist Parameters'!$H$101&lt;&gt;"",IFERROR(I965/'Checklist Parameters'!$H$101,0),"N/A")</f>
        <v>0</v>
      </c>
      <c r="AB965" s="148" t="str">
        <f>IF('Checklist Parameters'!$H$43&lt;&gt;"",(I965*'Checklist Parameters'!$H$43)/1000,"N/A")</f>
        <v>N/A</v>
      </c>
      <c r="AC965" s="85">
        <f>IF('Checklist Parameters'!$H$16="",$X965,IF(AND('Checklist Parameters'!$H$16&lt;$X965,'Checklist Parameters'!$H$16&gt;=3),'Checklist Parameters'!$H$16,IF(AND('Checklist Parameters'!$H$16&lt;$X965,'Checklist Parameters'!$H$16&lt;3),0,$X965)))</f>
        <v>0</v>
      </c>
      <c r="AD965" s="85" t="str">
        <f>IF(AND(I965&lt;'Checklist Parameters'!$H$22,$I965&lt;&gt;0),"Y","")</f>
        <v/>
      </c>
      <c r="AE965" s="85" t="str">
        <f>IF($AD965="Y",0,IF('Checklist Parameters'!$H$25="","&lt;no limit&gt;",ROUNDDOWN((($I965-'Checklist Parameters'!$H$24)/'Checklist Parameters'!$H$25)+1,0)))</f>
        <v>&lt;no limit&gt;</v>
      </c>
      <c r="AF965" s="174">
        <f t="shared" si="89"/>
        <v>0</v>
      </c>
      <c r="AG965" s="85">
        <f t="shared" si="84"/>
        <v>0</v>
      </c>
    </row>
    <row r="966" spans="1:33" ht="15">
      <c r="A966" s="393"/>
      <c r="B966" s="393"/>
      <c r="C966" s="393"/>
      <c r="D966" s="393"/>
      <c r="E966" s="393"/>
      <c r="F966" s="393"/>
      <c r="G966" s="393"/>
      <c r="H966" s="394"/>
      <c r="I966" s="394"/>
      <c r="J966" s="394"/>
      <c r="K966" s="394"/>
      <c r="L966" s="394"/>
      <c r="M966" s="394"/>
      <c r="N966" s="313">
        <f>IF(IF(I966&lt;'Checklist Parameters'!$H$22,0,($I966-$L966))&lt;0,0,IF(I966&lt;'Checklist Parameters'!$H$22,0,($I966-$L966)))</f>
        <v>0</v>
      </c>
      <c r="O966" s="394"/>
      <c r="P966" s="395"/>
      <c r="Q966" s="316">
        <f t="shared" si="85"/>
        <v>0</v>
      </c>
      <c r="R966" s="87">
        <f t="shared" si="86"/>
        <v>0</v>
      </c>
      <c r="S966" s="87">
        <f>IF('Checklist Parameters'!$H$60&lt;0.2,0.2,'Checklist Parameters'!$H$60)</f>
        <v>0.72</v>
      </c>
      <c r="T966" s="88">
        <f>IF($O966="",IF('Checklist District ID'!$C$43="Y",MAX($R966:$S966)*$I966,SUM($R966:$S966)*$I966),IF(O966&gt;0,Q966*S966))</f>
        <v>0</v>
      </c>
      <c r="U966" s="88">
        <f>IF(Q966&gt;0,((I966-T966)*'Formula Matrix'!$E$39),0)</f>
        <v>0</v>
      </c>
      <c r="V966" s="88">
        <f t="shared" si="87"/>
        <v>0</v>
      </c>
      <c r="W966" s="88">
        <f>IF(V966&gt;0,(V966*'Checklist Parameters'!$H$35),0)</f>
        <v>0</v>
      </c>
      <c r="X966" s="85">
        <f t="shared" si="88"/>
        <v>0</v>
      </c>
      <c r="Y966" s="148">
        <f>IF('Checklist Parameters'!$H$102&lt;&gt;"",(I966/43560)*'Checklist Parameters'!$H$102,"N/A")</f>
        <v>0</v>
      </c>
      <c r="Z966" s="154" t="str">
        <f>IF('Checklist Parameters'!$H$58&lt;&gt;"",((I966*'Checklist Parameters'!$H$58)*'Checklist Parameters'!$H$35)/1000,"N/A")</f>
        <v>N/A</v>
      </c>
      <c r="AA966" s="154">
        <f>IF('Checklist Parameters'!$H$101&lt;&gt;"",IFERROR(I966/'Checklist Parameters'!$H$101,0),"N/A")</f>
        <v>0</v>
      </c>
      <c r="AB966" s="148" t="str">
        <f>IF('Checklist Parameters'!$H$43&lt;&gt;"",(I966*'Checklist Parameters'!$H$43)/1000,"N/A")</f>
        <v>N/A</v>
      </c>
      <c r="AC966" s="85">
        <f>IF('Checklist Parameters'!$H$16="",$X966,IF(AND('Checklist Parameters'!$H$16&lt;$X966,'Checklist Parameters'!$H$16&gt;=3),'Checklist Parameters'!$H$16,IF(AND('Checklist Parameters'!$H$16&lt;$X966,'Checklist Parameters'!$H$16&lt;3),0,$X966)))</f>
        <v>0</v>
      </c>
      <c r="AD966" s="85" t="str">
        <f>IF(AND(I966&lt;'Checklist Parameters'!$H$22,$I966&lt;&gt;0),"Y","")</f>
        <v/>
      </c>
      <c r="AE966" s="85" t="str">
        <f>IF($AD966="Y",0,IF('Checklist Parameters'!$H$25="","&lt;no limit&gt;",ROUNDDOWN((($I966-'Checklist Parameters'!$H$24)/'Checklist Parameters'!$H$25)+1,0)))</f>
        <v>&lt;no limit&gt;</v>
      </c>
      <c r="AF966" s="174">
        <f t="shared" si="89"/>
        <v>0</v>
      </c>
      <c r="AG966" s="85">
        <f t="shared" si="84"/>
        <v>0</v>
      </c>
    </row>
    <row r="967" spans="1:33" ht="15">
      <c r="A967" s="393"/>
      <c r="B967" s="393"/>
      <c r="C967" s="393"/>
      <c r="D967" s="393"/>
      <c r="E967" s="393"/>
      <c r="F967" s="393"/>
      <c r="G967" s="393"/>
      <c r="H967" s="394"/>
      <c r="I967" s="394"/>
      <c r="J967" s="394"/>
      <c r="K967" s="394"/>
      <c r="L967" s="394"/>
      <c r="M967" s="394"/>
      <c r="N967" s="313">
        <f>IF(IF(I967&lt;'Checklist Parameters'!$H$22,0,($I967-$L967))&lt;0,0,IF(I967&lt;'Checklist Parameters'!$H$22,0,($I967-$L967)))</f>
        <v>0</v>
      </c>
      <c r="O967" s="394"/>
      <c r="P967" s="395"/>
      <c r="Q967" s="316">
        <f t="shared" si="85"/>
        <v>0</v>
      </c>
      <c r="R967" s="87">
        <f t="shared" si="86"/>
        <v>0</v>
      </c>
      <c r="S967" s="87">
        <f>IF('Checklist Parameters'!$H$60&lt;0.2,0.2,'Checklist Parameters'!$H$60)</f>
        <v>0.72</v>
      </c>
      <c r="T967" s="88">
        <f>IF($O967="",IF('Checklist District ID'!$C$43="Y",MAX($R967:$S967)*$I967,SUM($R967:$S967)*$I967),IF(O967&gt;0,Q967*S967))</f>
        <v>0</v>
      </c>
      <c r="U967" s="88">
        <f>IF(Q967&gt;0,((I967-T967)*'Formula Matrix'!$E$39),0)</f>
        <v>0</v>
      </c>
      <c r="V967" s="88">
        <f t="shared" si="87"/>
        <v>0</v>
      </c>
      <c r="W967" s="88">
        <f>IF(V967&gt;0,(V967*'Checklist Parameters'!$H$35),0)</f>
        <v>0</v>
      </c>
      <c r="X967" s="85">
        <f t="shared" si="88"/>
        <v>0</v>
      </c>
      <c r="Y967" s="148">
        <f>IF('Checklist Parameters'!$H$102&lt;&gt;"",(I967/43560)*'Checklist Parameters'!$H$102,"N/A")</f>
        <v>0</v>
      </c>
      <c r="Z967" s="154" t="str">
        <f>IF('Checklist Parameters'!$H$58&lt;&gt;"",((I967*'Checklist Parameters'!$H$58)*'Checklist Parameters'!$H$35)/1000,"N/A")</f>
        <v>N/A</v>
      </c>
      <c r="AA967" s="154">
        <f>IF('Checklist Parameters'!$H$101&lt;&gt;"",IFERROR(I967/'Checklist Parameters'!$H$101,0),"N/A")</f>
        <v>0</v>
      </c>
      <c r="AB967" s="148" t="str">
        <f>IF('Checklist Parameters'!$H$43&lt;&gt;"",(I967*'Checklist Parameters'!$H$43)/1000,"N/A")</f>
        <v>N/A</v>
      </c>
      <c r="AC967" s="85">
        <f>IF('Checklist Parameters'!$H$16="",$X967,IF(AND('Checklist Parameters'!$H$16&lt;$X967,'Checklist Parameters'!$H$16&gt;=3),'Checklist Parameters'!$H$16,IF(AND('Checklist Parameters'!$H$16&lt;$X967,'Checklist Parameters'!$H$16&lt;3),0,$X967)))</f>
        <v>0</v>
      </c>
      <c r="AD967" s="85" t="str">
        <f>IF(AND(I967&lt;'Checklist Parameters'!$H$22,$I967&lt;&gt;0),"Y","")</f>
        <v/>
      </c>
      <c r="AE967" s="85" t="str">
        <f>IF($AD967="Y",0,IF('Checklist Parameters'!$H$25="","&lt;no limit&gt;",ROUNDDOWN((($I967-'Checklist Parameters'!$H$24)/'Checklist Parameters'!$H$25)+1,0)))</f>
        <v>&lt;no limit&gt;</v>
      </c>
      <c r="AF967" s="174">
        <f t="shared" si="89"/>
        <v>0</v>
      </c>
      <c r="AG967" s="85">
        <f t="shared" si="84"/>
        <v>0</v>
      </c>
    </row>
    <row r="968" spans="1:33" ht="15">
      <c r="A968" s="393"/>
      <c r="B968" s="393"/>
      <c r="C968" s="393"/>
      <c r="D968" s="393"/>
      <c r="E968" s="393"/>
      <c r="F968" s="393"/>
      <c r="G968" s="393"/>
      <c r="H968" s="394"/>
      <c r="I968" s="394"/>
      <c r="J968" s="394"/>
      <c r="K968" s="394"/>
      <c r="L968" s="394"/>
      <c r="M968" s="394"/>
      <c r="N968" s="313">
        <f>IF(IF(I968&lt;'Checklist Parameters'!$H$22,0,($I968-$L968))&lt;0,0,IF(I968&lt;'Checklist Parameters'!$H$22,0,($I968-$L968)))</f>
        <v>0</v>
      </c>
      <c r="O968" s="394"/>
      <c r="P968" s="395"/>
      <c r="Q968" s="316">
        <f t="shared" si="85"/>
        <v>0</v>
      </c>
      <c r="R968" s="87">
        <f t="shared" si="86"/>
        <v>0</v>
      </c>
      <c r="S968" s="87">
        <f>IF('Checklist Parameters'!$H$60&lt;0.2,0.2,'Checklist Parameters'!$H$60)</f>
        <v>0.72</v>
      </c>
      <c r="T968" s="88">
        <f>IF($O968="",IF('Checklist District ID'!$C$43="Y",MAX($R968:$S968)*$I968,SUM($R968:$S968)*$I968),IF(O968&gt;0,Q968*S968))</f>
        <v>0</v>
      </c>
      <c r="U968" s="88">
        <f>IF(Q968&gt;0,((I968-T968)*'Formula Matrix'!$E$39),0)</f>
        <v>0</v>
      </c>
      <c r="V968" s="88">
        <f t="shared" si="87"/>
        <v>0</v>
      </c>
      <c r="W968" s="88">
        <f>IF(V968&gt;0,(V968*'Checklist Parameters'!$H$35),0)</f>
        <v>0</v>
      </c>
      <c r="X968" s="85">
        <f t="shared" si="88"/>
        <v>0</v>
      </c>
      <c r="Y968" s="148">
        <f>IF('Checklist Parameters'!$H$102&lt;&gt;"",(I968/43560)*'Checklist Parameters'!$H$102,"N/A")</f>
        <v>0</v>
      </c>
      <c r="Z968" s="154" t="str">
        <f>IF('Checklist Parameters'!$H$58&lt;&gt;"",((I968*'Checklist Parameters'!$H$58)*'Checklist Parameters'!$H$35)/1000,"N/A")</f>
        <v>N/A</v>
      </c>
      <c r="AA968" s="154">
        <f>IF('Checklist Parameters'!$H$101&lt;&gt;"",IFERROR(I968/'Checklist Parameters'!$H$101,0),"N/A")</f>
        <v>0</v>
      </c>
      <c r="AB968" s="148" t="str">
        <f>IF('Checklist Parameters'!$H$43&lt;&gt;"",(I968*'Checklist Parameters'!$H$43)/1000,"N/A")</f>
        <v>N/A</v>
      </c>
      <c r="AC968" s="85">
        <f>IF('Checklist Parameters'!$H$16="",$X968,IF(AND('Checklist Parameters'!$H$16&lt;$X968,'Checklist Parameters'!$H$16&gt;=3),'Checklist Parameters'!$H$16,IF(AND('Checklist Parameters'!$H$16&lt;$X968,'Checklist Parameters'!$H$16&lt;3),0,$X968)))</f>
        <v>0</v>
      </c>
      <c r="AD968" s="85" t="str">
        <f>IF(AND(I968&lt;'Checklist Parameters'!$H$22,$I968&lt;&gt;0),"Y","")</f>
        <v/>
      </c>
      <c r="AE968" s="85" t="str">
        <f>IF($AD968="Y",0,IF('Checklist Parameters'!$H$25="","&lt;no limit&gt;",ROUNDDOWN((($I968-'Checklist Parameters'!$H$24)/'Checklist Parameters'!$H$25)+1,0)))</f>
        <v>&lt;no limit&gt;</v>
      </c>
      <c r="AF968" s="174">
        <f t="shared" si="89"/>
        <v>0</v>
      </c>
      <c r="AG968" s="85">
        <f t="shared" si="84"/>
        <v>0</v>
      </c>
    </row>
    <row r="969" spans="1:33" ht="15">
      <c r="A969" s="393"/>
      <c r="B969" s="393"/>
      <c r="C969" s="393"/>
      <c r="D969" s="393"/>
      <c r="E969" s="393"/>
      <c r="F969" s="393"/>
      <c r="G969" s="393"/>
      <c r="H969" s="394"/>
      <c r="I969" s="394"/>
      <c r="J969" s="394"/>
      <c r="K969" s="394"/>
      <c r="L969" s="394"/>
      <c r="M969" s="394"/>
      <c r="N969" s="313">
        <f>IF(IF(I969&lt;'Checklist Parameters'!$H$22,0,($I969-$L969))&lt;0,0,IF(I969&lt;'Checklist Parameters'!$H$22,0,($I969-$L969)))</f>
        <v>0</v>
      </c>
      <c r="O969" s="394"/>
      <c r="P969" s="395"/>
      <c r="Q969" s="316">
        <f t="shared" si="85"/>
        <v>0</v>
      </c>
      <c r="R969" s="87">
        <f t="shared" si="86"/>
        <v>0</v>
      </c>
      <c r="S969" s="87">
        <f>IF('Checklist Parameters'!$H$60&lt;0.2,0.2,'Checklist Parameters'!$H$60)</f>
        <v>0.72</v>
      </c>
      <c r="T969" s="88">
        <f>IF($O969="",IF('Checklist District ID'!$C$43="Y",MAX($R969:$S969)*$I969,SUM($R969:$S969)*$I969),IF(O969&gt;0,Q969*S969))</f>
        <v>0</v>
      </c>
      <c r="U969" s="88">
        <f>IF(Q969&gt;0,((I969-T969)*'Formula Matrix'!$E$39),0)</f>
        <v>0</v>
      </c>
      <c r="V969" s="88">
        <f t="shared" si="87"/>
        <v>0</v>
      </c>
      <c r="W969" s="88">
        <f>IF(V969&gt;0,(V969*'Checklist Parameters'!$H$35),0)</f>
        <v>0</v>
      </c>
      <c r="X969" s="85">
        <f t="shared" si="88"/>
        <v>0</v>
      </c>
      <c r="Y969" s="148">
        <f>IF('Checklist Parameters'!$H$102&lt;&gt;"",(I969/43560)*'Checklist Parameters'!$H$102,"N/A")</f>
        <v>0</v>
      </c>
      <c r="Z969" s="154" t="str">
        <f>IF('Checklist Parameters'!$H$58&lt;&gt;"",((I969*'Checklist Parameters'!$H$58)*'Checklist Parameters'!$H$35)/1000,"N/A")</f>
        <v>N/A</v>
      </c>
      <c r="AA969" s="154">
        <f>IF('Checklist Parameters'!$H$101&lt;&gt;"",IFERROR(I969/'Checklist Parameters'!$H$101,0),"N/A")</f>
        <v>0</v>
      </c>
      <c r="AB969" s="148" t="str">
        <f>IF('Checklist Parameters'!$H$43&lt;&gt;"",(I969*'Checklist Parameters'!$H$43)/1000,"N/A")</f>
        <v>N/A</v>
      </c>
      <c r="AC969" s="85">
        <f>IF('Checklist Parameters'!$H$16="",$X969,IF(AND('Checklist Parameters'!$H$16&lt;$X969,'Checklist Parameters'!$H$16&gt;=3),'Checklist Parameters'!$H$16,IF(AND('Checklist Parameters'!$H$16&lt;$X969,'Checklist Parameters'!$H$16&lt;3),0,$X969)))</f>
        <v>0</v>
      </c>
      <c r="AD969" s="85" t="str">
        <f>IF(AND(I969&lt;'Checklist Parameters'!$H$22,$I969&lt;&gt;0),"Y","")</f>
        <v/>
      </c>
      <c r="AE969" s="85" t="str">
        <f>IF($AD969="Y",0,IF('Checklist Parameters'!$H$25="","&lt;no limit&gt;",ROUNDDOWN((($I969-'Checklist Parameters'!$H$24)/'Checklist Parameters'!$H$25)+1,0)))</f>
        <v>&lt;no limit&gt;</v>
      </c>
      <c r="AF969" s="174">
        <f t="shared" si="89"/>
        <v>0</v>
      </c>
      <c r="AG969" s="85">
        <f t="shared" si="84"/>
        <v>0</v>
      </c>
    </row>
    <row r="970" spans="1:33" ht="15">
      <c r="A970" s="393"/>
      <c r="B970" s="393"/>
      <c r="C970" s="393"/>
      <c r="D970" s="393"/>
      <c r="E970" s="393"/>
      <c r="F970" s="393"/>
      <c r="G970" s="393"/>
      <c r="H970" s="394"/>
      <c r="I970" s="394"/>
      <c r="J970" s="394"/>
      <c r="K970" s="394"/>
      <c r="L970" s="394"/>
      <c r="M970" s="394"/>
      <c r="N970" s="313">
        <f>IF(IF(I970&lt;'Checklist Parameters'!$H$22,0,($I970-$L970))&lt;0,0,IF(I970&lt;'Checklist Parameters'!$H$22,0,($I970-$L970)))</f>
        <v>0</v>
      </c>
      <c r="O970" s="394"/>
      <c r="P970" s="395"/>
      <c r="Q970" s="316">
        <f t="shared" si="85"/>
        <v>0</v>
      </c>
      <c r="R970" s="87">
        <f t="shared" si="86"/>
        <v>0</v>
      </c>
      <c r="S970" s="87">
        <f>IF('Checklist Parameters'!$H$60&lt;0.2,0.2,'Checklist Parameters'!$H$60)</f>
        <v>0.72</v>
      </c>
      <c r="T970" s="88">
        <f>IF($O970="",IF('Checklist District ID'!$C$43="Y",MAX($R970:$S970)*$I970,SUM($R970:$S970)*$I970),IF(O970&gt;0,Q970*S970))</f>
        <v>0</v>
      </c>
      <c r="U970" s="88">
        <f>IF(Q970&gt;0,((I970-T970)*'Formula Matrix'!$E$39),0)</f>
        <v>0</v>
      </c>
      <c r="V970" s="88">
        <f t="shared" si="87"/>
        <v>0</v>
      </c>
      <c r="W970" s="88">
        <f>IF(V970&gt;0,(V970*'Checklist Parameters'!$H$35),0)</f>
        <v>0</v>
      </c>
      <c r="X970" s="85">
        <f t="shared" si="88"/>
        <v>0</v>
      </c>
      <c r="Y970" s="148">
        <f>IF('Checklist Parameters'!$H$102&lt;&gt;"",(I970/43560)*'Checklist Parameters'!$H$102,"N/A")</f>
        <v>0</v>
      </c>
      <c r="Z970" s="154" t="str">
        <f>IF('Checklist Parameters'!$H$58&lt;&gt;"",((I970*'Checklist Parameters'!$H$58)*'Checklist Parameters'!$H$35)/1000,"N/A")</f>
        <v>N/A</v>
      </c>
      <c r="AA970" s="154">
        <f>IF('Checklist Parameters'!$H$101&lt;&gt;"",IFERROR(I970/'Checklist Parameters'!$H$101,0),"N/A")</f>
        <v>0</v>
      </c>
      <c r="AB970" s="148" t="str">
        <f>IF('Checklist Parameters'!$H$43&lt;&gt;"",(I970*'Checklist Parameters'!$H$43)/1000,"N/A")</f>
        <v>N/A</v>
      </c>
      <c r="AC970" s="85">
        <f>IF('Checklist Parameters'!$H$16="",$X970,IF(AND('Checklist Parameters'!$H$16&lt;$X970,'Checklist Parameters'!$H$16&gt;=3),'Checklist Parameters'!$H$16,IF(AND('Checklist Parameters'!$H$16&lt;$X970,'Checklist Parameters'!$H$16&lt;3),0,$X970)))</f>
        <v>0</v>
      </c>
      <c r="AD970" s="85" t="str">
        <f>IF(AND(I970&lt;'Checklist Parameters'!$H$22,$I970&lt;&gt;0),"Y","")</f>
        <v/>
      </c>
      <c r="AE970" s="85" t="str">
        <f>IF($AD970="Y",0,IF('Checklist Parameters'!$H$25="","&lt;no limit&gt;",ROUNDDOWN((($I970-'Checklist Parameters'!$H$24)/'Checklist Parameters'!$H$25)+1,0)))</f>
        <v>&lt;no limit&gt;</v>
      </c>
      <c r="AF970" s="174">
        <f t="shared" si="89"/>
        <v>0</v>
      </c>
      <c r="AG970" s="85">
        <f t="shared" si="84"/>
        <v>0</v>
      </c>
    </row>
    <row r="971" spans="1:33" ht="15">
      <c r="A971" s="393"/>
      <c r="B971" s="393"/>
      <c r="C971" s="393"/>
      <c r="D971" s="393"/>
      <c r="E971" s="393"/>
      <c r="F971" s="393"/>
      <c r="G971" s="393"/>
      <c r="H971" s="394"/>
      <c r="I971" s="394"/>
      <c r="J971" s="394"/>
      <c r="K971" s="394"/>
      <c r="L971" s="394"/>
      <c r="M971" s="394"/>
      <c r="N971" s="313">
        <f>IF(IF(I971&lt;'Checklist Parameters'!$H$22,0,($I971-$L971))&lt;0,0,IF(I971&lt;'Checklist Parameters'!$H$22,0,($I971-$L971)))</f>
        <v>0</v>
      </c>
      <c r="O971" s="394"/>
      <c r="P971" s="395"/>
      <c r="Q971" s="316">
        <f t="shared" si="85"/>
        <v>0</v>
      </c>
      <c r="R971" s="87">
        <f t="shared" si="86"/>
        <v>0</v>
      </c>
      <c r="S971" s="87">
        <f>IF('Checklist Parameters'!$H$60&lt;0.2,0.2,'Checklist Parameters'!$H$60)</f>
        <v>0.72</v>
      </c>
      <c r="T971" s="88">
        <f>IF($O971="",IF('Checklist District ID'!$C$43="Y",MAX($R971:$S971)*$I971,SUM($R971:$S971)*$I971),IF(O971&gt;0,Q971*S971))</f>
        <v>0</v>
      </c>
      <c r="U971" s="88">
        <f>IF(Q971&gt;0,((I971-T971)*'Formula Matrix'!$E$39),0)</f>
        <v>0</v>
      </c>
      <c r="V971" s="88">
        <f t="shared" si="87"/>
        <v>0</v>
      </c>
      <c r="W971" s="88">
        <f>IF(V971&gt;0,(V971*'Checklist Parameters'!$H$35),0)</f>
        <v>0</v>
      </c>
      <c r="X971" s="85">
        <f t="shared" si="88"/>
        <v>0</v>
      </c>
      <c r="Y971" s="148">
        <f>IF('Checklist Parameters'!$H$102&lt;&gt;"",(I971/43560)*'Checklist Parameters'!$H$102,"N/A")</f>
        <v>0</v>
      </c>
      <c r="Z971" s="154" t="str">
        <f>IF('Checklist Parameters'!$H$58&lt;&gt;"",((I971*'Checklist Parameters'!$H$58)*'Checklist Parameters'!$H$35)/1000,"N/A")</f>
        <v>N/A</v>
      </c>
      <c r="AA971" s="154">
        <f>IF('Checklist Parameters'!$H$101&lt;&gt;"",IFERROR(I971/'Checklist Parameters'!$H$101,0),"N/A")</f>
        <v>0</v>
      </c>
      <c r="AB971" s="148" t="str">
        <f>IF('Checklist Parameters'!$H$43&lt;&gt;"",(I971*'Checklist Parameters'!$H$43)/1000,"N/A")</f>
        <v>N/A</v>
      </c>
      <c r="AC971" s="85">
        <f>IF('Checklist Parameters'!$H$16="",$X971,IF(AND('Checklist Parameters'!$H$16&lt;$X971,'Checklist Parameters'!$H$16&gt;=3),'Checklist Parameters'!$H$16,IF(AND('Checklist Parameters'!$H$16&lt;$X971,'Checklist Parameters'!$H$16&lt;3),0,$X971)))</f>
        <v>0</v>
      </c>
      <c r="AD971" s="85" t="str">
        <f>IF(AND(I971&lt;'Checklist Parameters'!$H$22,$I971&lt;&gt;0),"Y","")</f>
        <v/>
      </c>
      <c r="AE971" s="85" t="str">
        <f>IF($AD971="Y",0,IF('Checklist Parameters'!$H$25="","&lt;no limit&gt;",ROUNDDOWN((($I971-'Checklist Parameters'!$H$24)/'Checklist Parameters'!$H$25)+1,0)))</f>
        <v>&lt;no limit&gt;</v>
      </c>
      <c r="AF971" s="174">
        <f t="shared" si="89"/>
        <v>0</v>
      </c>
      <c r="AG971" s="85">
        <f t="shared" si="84"/>
        <v>0</v>
      </c>
    </row>
    <row r="972" spans="1:33" ht="15">
      <c r="A972" s="393"/>
      <c r="B972" s="393"/>
      <c r="C972" s="393"/>
      <c r="D972" s="393"/>
      <c r="E972" s="393"/>
      <c r="F972" s="393"/>
      <c r="G972" s="393"/>
      <c r="H972" s="394"/>
      <c r="I972" s="394"/>
      <c r="J972" s="394"/>
      <c r="K972" s="394"/>
      <c r="L972" s="394"/>
      <c r="M972" s="394"/>
      <c r="N972" s="313">
        <f>IF(IF(I972&lt;'Checklist Parameters'!$H$22,0,($I972-$L972))&lt;0,0,IF(I972&lt;'Checklist Parameters'!$H$22,0,($I972-$L972)))</f>
        <v>0</v>
      </c>
      <c r="O972" s="394"/>
      <c r="P972" s="395"/>
      <c r="Q972" s="316">
        <f t="shared" si="85"/>
        <v>0</v>
      </c>
      <c r="R972" s="87">
        <f t="shared" si="86"/>
        <v>0</v>
      </c>
      <c r="S972" s="87">
        <f>IF('Checklist Parameters'!$H$60&lt;0.2,0.2,'Checklist Parameters'!$H$60)</f>
        <v>0.72</v>
      </c>
      <c r="T972" s="88">
        <f>IF($O972="",IF('Checklist District ID'!$C$43="Y",MAX($R972:$S972)*$I972,SUM($R972:$S972)*$I972),IF(O972&gt;0,Q972*S972))</f>
        <v>0</v>
      </c>
      <c r="U972" s="88">
        <f>IF(Q972&gt;0,((I972-T972)*'Formula Matrix'!$E$39),0)</f>
        <v>0</v>
      </c>
      <c r="V972" s="88">
        <f t="shared" si="87"/>
        <v>0</v>
      </c>
      <c r="W972" s="88">
        <f>IF(V972&gt;0,(V972*'Checklist Parameters'!$H$35),0)</f>
        <v>0</v>
      </c>
      <c r="X972" s="85">
        <f t="shared" si="88"/>
        <v>0</v>
      </c>
      <c r="Y972" s="148">
        <f>IF('Checklist Parameters'!$H$102&lt;&gt;"",(I972/43560)*'Checklist Parameters'!$H$102,"N/A")</f>
        <v>0</v>
      </c>
      <c r="Z972" s="154" t="str">
        <f>IF('Checklist Parameters'!$H$58&lt;&gt;"",((I972*'Checklist Parameters'!$H$58)*'Checklist Parameters'!$H$35)/1000,"N/A")</f>
        <v>N/A</v>
      </c>
      <c r="AA972" s="154">
        <f>IF('Checklist Parameters'!$H$101&lt;&gt;"",IFERROR(I972/'Checklist Parameters'!$H$101,0),"N/A")</f>
        <v>0</v>
      </c>
      <c r="AB972" s="148" t="str">
        <f>IF('Checklist Parameters'!$H$43&lt;&gt;"",(I972*'Checklist Parameters'!$H$43)/1000,"N/A")</f>
        <v>N/A</v>
      </c>
      <c r="AC972" s="85">
        <f>IF('Checklist Parameters'!$H$16="",$X972,IF(AND('Checklist Parameters'!$H$16&lt;$X972,'Checklist Parameters'!$H$16&gt;=3),'Checklist Parameters'!$H$16,IF(AND('Checklist Parameters'!$H$16&lt;$X972,'Checklist Parameters'!$H$16&lt;3),0,$X972)))</f>
        <v>0</v>
      </c>
      <c r="AD972" s="85" t="str">
        <f>IF(AND(I972&lt;'Checklist Parameters'!$H$22,$I972&lt;&gt;0),"Y","")</f>
        <v/>
      </c>
      <c r="AE972" s="85" t="str">
        <f>IF($AD972="Y",0,IF('Checklist Parameters'!$H$25="","&lt;no limit&gt;",ROUNDDOWN((($I972-'Checklist Parameters'!$H$24)/'Checklist Parameters'!$H$25)+1,0)))</f>
        <v>&lt;no limit&gt;</v>
      </c>
      <c r="AF972" s="174">
        <f t="shared" si="89"/>
        <v>0</v>
      </c>
      <c r="AG972" s="85">
        <f t="shared" si="84"/>
        <v>0</v>
      </c>
    </row>
    <row r="973" spans="1:33" ht="15">
      <c r="A973" s="393"/>
      <c r="B973" s="393"/>
      <c r="C973" s="393"/>
      <c r="D973" s="393"/>
      <c r="E973" s="393"/>
      <c r="F973" s="393"/>
      <c r="G973" s="393"/>
      <c r="H973" s="394"/>
      <c r="I973" s="394"/>
      <c r="J973" s="394"/>
      <c r="K973" s="394"/>
      <c r="L973" s="394"/>
      <c r="M973" s="394"/>
      <c r="N973" s="313">
        <f>IF(IF(I973&lt;'Checklist Parameters'!$H$22,0,($I973-$L973))&lt;0,0,IF(I973&lt;'Checklist Parameters'!$H$22,0,($I973-$L973)))</f>
        <v>0</v>
      </c>
      <c r="O973" s="394"/>
      <c r="P973" s="395"/>
      <c r="Q973" s="316">
        <f t="shared" si="85"/>
        <v>0</v>
      </c>
      <c r="R973" s="87">
        <f t="shared" si="86"/>
        <v>0</v>
      </c>
      <c r="S973" s="87">
        <f>IF('Checklist Parameters'!$H$60&lt;0.2,0.2,'Checklist Parameters'!$H$60)</f>
        <v>0.72</v>
      </c>
      <c r="T973" s="88">
        <f>IF($O973="",IF('Checklist District ID'!$C$43="Y",MAX($R973:$S973)*$I973,SUM($R973:$S973)*$I973),IF(O973&gt;0,Q973*S973))</f>
        <v>0</v>
      </c>
      <c r="U973" s="88">
        <f>IF(Q973&gt;0,((I973-T973)*'Formula Matrix'!$E$39),0)</f>
        <v>0</v>
      </c>
      <c r="V973" s="88">
        <f t="shared" si="87"/>
        <v>0</v>
      </c>
      <c r="W973" s="88">
        <f>IF(V973&gt;0,(V973*'Checklist Parameters'!$H$35),0)</f>
        <v>0</v>
      </c>
      <c r="X973" s="85">
        <f t="shared" si="88"/>
        <v>0</v>
      </c>
      <c r="Y973" s="148">
        <f>IF('Checklist Parameters'!$H$102&lt;&gt;"",(I973/43560)*'Checklist Parameters'!$H$102,"N/A")</f>
        <v>0</v>
      </c>
      <c r="Z973" s="154" t="str">
        <f>IF('Checklist Parameters'!$H$58&lt;&gt;"",((I973*'Checklist Parameters'!$H$58)*'Checklist Parameters'!$H$35)/1000,"N/A")</f>
        <v>N/A</v>
      </c>
      <c r="AA973" s="154">
        <f>IF('Checklist Parameters'!$H$101&lt;&gt;"",IFERROR(I973/'Checklist Parameters'!$H$101,0),"N/A")</f>
        <v>0</v>
      </c>
      <c r="AB973" s="148" t="str">
        <f>IF('Checklist Parameters'!$H$43&lt;&gt;"",(I973*'Checklist Parameters'!$H$43)/1000,"N/A")</f>
        <v>N/A</v>
      </c>
      <c r="AC973" s="85">
        <f>IF('Checklist Parameters'!$H$16="",$X973,IF(AND('Checklist Parameters'!$H$16&lt;$X973,'Checklist Parameters'!$H$16&gt;=3),'Checklist Parameters'!$H$16,IF(AND('Checklist Parameters'!$H$16&lt;$X973,'Checklist Parameters'!$H$16&lt;3),0,$X973)))</f>
        <v>0</v>
      </c>
      <c r="AD973" s="85" t="str">
        <f>IF(AND(I973&lt;'Checklist Parameters'!$H$22,$I973&lt;&gt;0),"Y","")</f>
        <v/>
      </c>
      <c r="AE973" s="85" t="str">
        <f>IF($AD973="Y",0,IF('Checklist Parameters'!$H$25="","&lt;no limit&gt;",ROUNDDOWN((($I973-'Checklist Parameters'!$H$24)/'Checklist Parameters'!$H$25)+1,0)))</f>
        <v>&lt;no limit&gt;</v>
      </c>
      <c r="AF973" s="174">
        <f t="shared" si="89"/>
        <v>0</v>
      </c>
      <c r="AG973" s="85">
        <f t="shared" si="84"/>
        <v>0</v>
      </c>
    </row>
    <row r="974" spans="1:33" ht="15">
      <c r="A974" s="393"/>
      <c r="B974" s="393"/>
      <c r="C974" s="393"/>
      <c r="D974" s="393"/>
      <c r="E974" s="393"/>
      <c r="F974" s="393"/>
      <c r="G974" s="393"/>
      <c r="H974" s="394"/>
      <c r="I974" s="394"/>
      <c r="J974" s="394"/>
      <c r="K974" s="394"/>
      <c r="L974" s="394"/>
      <c r="M974" s="394"/>
      <c r="N974" s="313">
        <f>IF(IF(I974&lt;'Checklist Parameters'!$H$22,0,($I974-$L974))&lt;0,0,IF(I974&lt;'Checklist Parameters'!$H$22,0,($I974-$L974)))</f>
        <v>0</v>
      </c>
      <c r="O974" s="394"/>
      <c r="P974" s="395"/>
      <c r="Q974" s="316">
        <f t="shared" si="85"/>
        <v>0</v>
      </c>
      <c r="R974" s="87">
        <f t="shared" si="86"/>
        <v>0</v>
      </c>
      <c r="S974" s="87">
        <f>IF('Checklist Parameters'!$H$60&lt;0.2,0.2,'Checklist Parameters'!$H$60)</f>
        <v>0.72</v>
      </c>
      <c r="T974" s="88">
        <f>IF($O974="",IF('Checklist District ID'!$C$43="Y",MAX($R974:$S974)*$I974,SUM($R974:$S974)*$I974),IF(O974&gt;0,Q974*S974))</f>
        <v>0</v>
      </c>
      <c r="U974" s="88">
        <f>IF(Q974&gt;0,((I974-T974)*'Formula Matrix'!$E$39),0)</f>
        <v>0</v>
      </c>
      <c r="V974" s="88">
        <f t="shared" si="87"/>
        <v>0</v>
      </c>
      <c r="W974" s="88">
        <f>IF(V974&gt;0,(V974*'Checklist Parameters'!$H$35),0)</f>
        <v>0</v>
      </c>
      <c r="X974" s="85">
        <f t="shared" si="88"/>
        <v>0</v>
      </c>
      <c r="Y974" s="148">
        <f>IF('Checklist Parameters'!$H$102&lt;&gt;"",(I974/43560)*'Checklist Parameters'!$H$102,"N/A")</f>
        <v>0</v>
      </c>
      <c r="Z974" s="154" t="str">
        <f>IF('Checklist Parameters'!$H$58&lt;&gt;"",((I974*'Checklist Parameters'!$H$58)*'Checklist Parameters'!$H$35)/1000,"N/A")</f>
        <v>N/A</v>
      </c>
      <c r="AA974" s="154">
        <f>IF('Checklist Parameters'!$H$101&lt;&gt;"",IFERROR(I974/'Checklist Parameters'!$H$101,0),"N/A")</f>
        <v>0</v>
      </c>
      <c r="AB974" s="148" t="str">
        <f>IF('Checklist Parameters'!$H$43&lt;&gt;"",(I974*'Checklist Parameters'!$H$43)/1000,"N/A")</f>
        <v>N/A</v>
      </c>
      <c r="AC974" s="85">
        <f>IF('Checklist Parameters'!$H$16="",$X974,IF(AND('Checklist Parameters'!$H$16&lt;$X974,'Checklist Parameters'!$H$16&gt;=3),'Checklist Parameters'!$H$16,IF(AND('Checklist Parameters'!$H$16&lt;$X974,'Checklist Parameters'!$H$16&lt;3),0,$X974)))</f>
        <v>0</v>
      </c>
      <c r="AD974" s="85" t="str">
        <f>IF(AND(I974&lt;'Checklist Parameters'!$H$22,$I974&lt;&gt;0),"Y","")</f>
        <v/>
      </c>
      <c r="AE974" s="85" t="str">
        <f>IF($AD974="Y",0,IF('Checklist Parameters'!$H$25="","&lt;no limit&gt;",ROUNDDOWN((($I974-'Checklist Parameters'!$H$24)/'Checklist Parameters'!$H$25)+1,0)))</f>
        <v>&lt;no limit&gt;</v>
      </c>
      <c r="AF974" s="174">
        <f t="shared" si="89"/>
        <v>0</v>
      </c>
      <c r="AG974" s="85">
        <f t="shared" si="84"/>
        <v>0</v>
      </c>
    </row>
    <row r="975" spans="1:33" ht="15">
      <c r="A975" s="393"/>
      <c r="B975" s="393"/>
      <c r="C975" s="393"/>
      <c r="D975" s="393"/>
      <c r="E975" s="393"/>
      <c r="F975" s="393"/>
      <c r="G975" s="393"/>
      <c r="H975" s="394"/>
      <c r="I975" s="394"/>
      <c r="J975" s="394"/>
      <c r="K975" s="394"/>
      <c r="L975" s="394"/>
      <c r="M975" s="394"/>
      <c r="N975" s="313">
        <f>IF(IF(I975&lt;'Checklist Parameters'!$H$22,0,($I975-$L975))&lt;0,0,IF(I975&lt;'Checklist Parameters'!$H$22,0,($I975-$L975)))</f>
        <v>0</v>
      </c>
      <c r="O975" s="394"/>
      <c r="P975" s="395"/>
      <c r="Q975" s="316">
        <f t="shared" si="85"/>
        <v>0</v>
      </c>
      <c r="R975" s="87">
        <f t="shared" si="86"/>
        <v>0</v>
      </c>
      <c r="S975" s="87">
        <f>IF('Checklist Parameters'!$H$60&lt;0.2,0.2,'Checklist Parameters'!$H$60)</f>
        <v>0.72</v>
      </c>
      <c r="T975" s="88">
        <f>IF($O975="",IF('Checklist District ID'!$C$43="Y",MAX($R975:$S975)*$I975,SUM($R975:$S975)*$I975),IF(O975&gt;0,Q975*S975))</f>
        <v>0</v>
      </c>
      <c r="U975" s="88">
        <f>IF(Q975&gt;0,((I975-T975)*'Formula Matrix'!$E$39),0)</f>
        <v>0</v>
      </c>
      <c r="V975" s="88">
        <f t="shared" si="87"/>
        <v>0</v>
      </c>
      <c r="W975" s="88">
        <f>IF(V975&gt;0,(V975*'Checklist Parameters'!$H$35),0)</f>
        <v>0</v>
      </c>
      <c r="X975" s="85">
        <f t="shared" si="88"/>
        <v>0</v>
      </c>
      <c r="Y975" s="148">
        <f>IF('Checklist Parameters'!$H$102&lt;&gt;"",(I975/43560)*'Checklist Parameters'!$H$102,"N/A")</f>
        <v>0</v>
      </c>
      <c r="Z975" s="154" t="str">
        <f>IF('Checklist Parameters'!$H$58&lt;&gt;"",((I975*'Checklist Parameters'!$H$58)*'Checklist Parameters'!$H$35)/1000,"N/A")</f>
        <v>N/A</v>
      </c>
      <c r="AA975" s="154">
        <f>IF('Checklist Parameters'!$H$101&lt;&gt;"",IFERROR(I975/'Checklist Parameters'!$H$101,0),"N/A")</f>
        <v>0</v>
      </c>
      <c r="AB975" s="148" t="str">
        <f>IF('Checklist Parameters'!$H$43&lt;&gt;"",(I975*'Checklist Parameters'!$H$43)/1000,"N/A")</f>
        <v>N/A</v>
      </c>
      <c r="AC975" s="85">
        <f>IF('Checklist Parameters'!$H$16="",$X975,IF(AND('Checklist Parameters'!$H$16&lt;$X975,'Checklist Parameters'!$H$16&gt;=3),'Checklist Parameters'!$H$16,IF(AND('Checklist Parameters'!$H$16&lt;$X975,'Checklist Parameters'!$H$16&lt;3),0,$X975)))</f>
        <v>0</v>
      </c>
      <c r="AD975" s="85" t="str">
        <f>IF(AND(I975&lt;'Checklist Parameters'!$H$22,$I975&lt;&gt;0),"Y","")</f>
        <v/>
      </c>
      <c r="AE975" s="85" t="str">
        <f>IF($AD975="Y",0,IF('Checklist Parameters'!$H$25="","&lt;no limit&gt;",ROUNDDOWN((($I975-'Checklist Parameters'!$H$24)/'Checklist Parameters'!$H$25)+1,0)))</f>
        <v>&lt;no limit&gt;</v>
      </c>
      <c r="AF975" s="174">
        <f t="shared" si="89"/>
        <v>0</v>
      </c>
      <c r="AG975" s="85">
        <f t="shared" si="84"/>
        <v>0</v>
      </c>
    </row>
    <row r="976" spans="1:33" ht="15">
      <c r="A976" s="393"/>
      <c r="B976" s="393"/>
      <c r="C976" s="393"/>
      <c r="D976" s="393"/>
      <c r="E976" s="393"/>
      <c r="F976" s="393"/>
      <c r="G976" s="393"/>
      <c r="H976" s="394"/>
      <c r="I976" s="394"/>
      <c r="J976" s="394"/>
      <c r="K976" s="394"/>
      <c r="L976" s="394"/>
      <c r="M976" s="394"/>
      <c r="N976" s="313">
        <f>IF(IF(I976&lt;'Checklist Parameters'!$H$22,0,($I976-$L976))&lt;0,0,IF(I976&lt;'Checklist Parameters'!$H$22,0,($I976-$L976)))</f>
        <v>0</v>
      </c>
      <c r="O976" s="394"/>
      <c r="P976" s="395"/>
      <c r="Q976" s="316">
        <f t="shared" si="85"/>
        <v>0</v>
      </c>
      <c r="R976" s="87">
        <f t="shared" si="86"/>
        <v>0</v>
      </c>
      <c r="S976" s="87">
        <f>IF('Checklist Parameters'!$H$60&lt;0.2,0.2,'Checklist Parameters'!$H$60)</f>
        <v>0.72</v>
      </c>
      <c r="T976" s="88">
        <f>IF($O976="",IF('Checklist District ID'!$C$43="Y",MAX($R976:$S976)*$I976,SUM($R976:$S976)*$I976),IF(O976&gt;0,Q976*S976))</f>
        <v>0</v>
      </c>
      <c r="U976" s="88">
        <f>IF(Q976&gt;0,((I976-T976)*'Formula Matrix'!$E$39),0)</f>
        <v>0</v>
      </c>
      <c r="V976" s="88">
        <f t="shared" si="87"/>
        <v>0</v>
      </c>
      <c r="W976" s="88">
        <f>IF(V976&gt;0,(V976*'Checklist Parameters'!$H$35),0)</f>
        <v>0</v>
      </c>
      <c r="X976" s="85">
        <f t="shared" si="88"/>
        <v>0</v>
      </c>
      <c r="Y976" s="148">
        <f>IF('Checklist Parameters'!$H$102&lt;&gt;"",(I976/43560)*'Checklist Parameters'!$H$102,"N/A")</f>
        <v>0</v>
      </c>
      <c r="Z976" s="154" t="str">
        <f>IF('Checklist Parameters'!$H$58&lt;&gt;"",((I976*'Checklist Parameters'!$H$58)*'Checklist Parameters'!$H$35)/1000,"N/A")</f>
        <v>N/A</v>
      </c>
      <c r="AA976" s="154">
        <f>IF('Checklist Parameters'!$H$101&lt;&gt;"",IFERROR(I976/'Checklist Parameters'!$H$101,0),"N/A")</f>
        <v>0</v>
      </c>
      <c r="AB976" s="148" t="str">
        <f>IF('Checklist Parameters'!$H$43&lt;&gt;"",(I976*'Checklist Parameters'!$H$43)/1000,"N/A")</f>
        <v>N/A</v>
      </c>
      <c r="AC976" s="85">
        <f>IF('Checklist Parameters'!$H$16="",$X976,IF(AND('Checklist Parameters'!$H$16&lt;$X976,'Checklist Parameters'!$H$16&gt;=3),'Checklist Parameters'!$H$16,IF(AND('Checklist Parameters'!$H$16&lt;$X976,'Checklist Parameters'!$H$16&lt;3),0,$X976)))</f>
        <v>0</v>
      </c>
      <c r="AD976" s="85" t="str">
        <f>IF(AND(I976&lt;'Checklist Parameters'!$H$22,$I976&lt;&gt;0),"Y","")</f>
        <v/>
      </c>
      <c r="AE976" s="85" t="str">
        <f>IF($AD976="Y",0,IF('Checklist Parameters'!$H$25="","&lt;no limit&gt;",ROUNDDOWN((($I976-'Checklist Parameters'!$H$24)/'Checklist Parameters'!$H$25)+1,0)))</f>
        <v>&lt;no limit&gt;</v>
      </c>
      <c r="AF976" s="174">
        <f t="shared" si="89"/>
        <v>0</v>
      </c>
      <c r="AG976" s="85">
        <f t="shared" si="84"/>
        <v>0</v>
      </c>
    </row>
    <row r="977" spans="1:33" ht="15">
      <c r="A977" s="393"/>
      <c r="B977" s="393"/>
      <c r="C977" s="393"/>
      <c r="D977" s="393"/>
      <c r="E977" s="393"/>
      <c r="F977" s="393"/>
      <c r="G977" s="393"/>
      <c r="H977" s="394"/>
      <c r="I977" s="394"/>
      <c r="J977" s="394"/>
      <c r="K977" s="394"/>
      <c r="L977" s="394"/>
      <c r="M977" s="394"/>
      <c r="N977" s="313">
        <f>IF(IF(I977&lt;'Checklist Parameters'!$H$22,0,($I977-$L977))&lt;0,0,IF(I977&lt;'Checklist Parameters'!$H$22,0,($I977-$L977)))</f>
        <v>0</v>
      </c>
      <c r="O977" s="394"/>
      <c r="P977" s="395"/>
      <c r="Q977" s="316">
        <f t="shared" si="85"/>
        <v>0</v>
      </c>
      <c r="R977" s="87">
        <f t="shared" si="86"/>
        <v>0</v>
      </c>
      <c r="S977" s="87">
        <f>IF('Checklist Parameters'!$H$60&lt;0.2,0.2,'Checklist Parameters'!$H$60)</f>
        <v>0.72</v>
      </c>
      <c r="T977" s="88">
        <f>IF($O977="",IF('Checklist District ID'!$C$43="Y",MAX($R977:$S977)*$I977,SUM($R977:$S977)*$I977),IF(O977&gt;0,Q977*S977))</f>
        <v>0</v>
      </c>
      <c r="U977" s="88">
        <f>IF(Q977&gt;0,((I977-T977)*'Formula Matrix'!$E$39),0)</f>
        <v>0</v>
      </c>
      <c r="V977" s="88">
        <f t="shared" si="87"/>
        <v>0</v>
      </c>
      <c r="W977" s="88">
        <f>IF(V977&gt;0,(V977*'Checklist Parameters'!$H$35),0)</f>
        <v>0</v>
      </c>
      <c r="X977" s="85">
        <f t="shared" si="88"/>
        <v>0</v>
      </c>
      <c r="Y977" s="148">
        <f>IF('Checklist Parameters'!$H$102&lt;&gt;"",(I977/43560)*'Checklist Parameters'!$H$102,"N/A")</f>
        <v>0</v>
      </c>
      <c r="Z977" s="154" t="str">
        <f>IF('Checklist Parameters'!$H$58&lt;&gt;"",((I977*'Checklist Parameters'!$H$58)*'Checklist Parameters'!$H$35)/1000,"N/A")</f>
        <v>N/A</v>
      </c>
      <c r="AA977" s="154">
        <f>IF('Checklist Parameters'!$H$101&lt;&gt;"",IFERROR(I977/'Checklist Parameters'!$H$101,0),"N/A")</f>
        <v>0</v>
      </c>
      <c r="AB977" s="148" t="str">
        <f>IF('Checklist Parameters'!$H$43&lt;&gt;"",(I977*'Checklist Parameters'!$H$43)/1000,"N/A")</f>
        <v>N/A</v>
      </c>
      <c r="AC977" s="85">
        <f>IF('Checklist Parameters'!$H$16="",$X977,IF(AND('Checklist Parameters'!$H$16&lt;$X977,'Checklist Parameters'!$H$16&gt;=3),'Checklist Parameters'!$H$16,IF(AND('Checklist Parameters'!$H$16&lt;$X977,'Checklist Parameters'!$H$16&lt;3),0,$X977)))</f>
        <v>0</v>
      </c>
      <c r="AD977" s="85" t="str">
        <f>IF(AND(I977&lt;'Checklist Parameters'!$H$22,$I977&lt;&gt;0),"Y","")</f>
        <v/>
      </c>
      <c r="AE977" s="85" t="str">
        <f>IF($AD977="Y",0,IF('Checklist Parameters'!$H$25="","&lt;no limit&gt;",ROUNDDOWN((($I977-'Checklist Parameters'!$H$24)/'Checklist Parameters'!$H$25)+1,0)))</f>
        <v>&lt;no limit&gt;</v>
      </c>
      <c r="AF977" s="174">
        <f t="shared" si="89"/>
        <v>0</v>
      </c>
      <c r="AG977" s="85">
        <f t="shared" si="84"/>
        <v>0</v>
      </c>
    </row>
    <row r="978" spans="1:33" ht="15">
      <c r="A978" s="393"/>
      <c r="B978" s="393"/>
      <c r="C978" s="393"/>
      <c r="D978" s="393"/>
      <c r="E978" s="393"/>
      <c r="F978" s="393"/>
      <c r="G978" s="393"/>
      <c r="H978" s="394"/>
      <c r="I978" s="394"/>
      <c r="J978" s="394"/>
      <c r="K978" s="394"/>
      <c r="L978" s="394"/>
      <c r="M978" s="394"/>
      <c r="N978" s="313">
        <f>IF(IF(I978&lt;'Checklist Parameters'!$H$22,0,($I978-$L978))&lt;0,0,IF(I978&lt;'Checklist Parameters'!$H$22,0,($I978-$L978)))</f>
        <v>0</v>
      </c>
      <c r="O978" s="394"/>
      <c r="P978" s="395"/>
      <c r="Q978" s="316">
        <f t="shared" si="85"/>
        <v>0</v>
      </c>
      <c r="R978" s="87">
        <f t="shared" si="86"/>
        <v>0</v>
      </c>
      <c r="S978" s="87">
        <f>IF('Checklist Parameters'!$H$60&lt;0.2,0.2,'Checklist Parameters'!$H$60)</f>
        <v>0.72</v>
      </c>
      <c r="T978" s="88">
        <f>IF($O978="",IF('Checklist District ID'!$C$43="Y",MAX($R978:$S978)*$I978,SUM($R978:$S978)*$I978),IF(O978&gt;0,Q978*S978))</f>
        <v>0</v>
      </c>
      <c r="U978" s="88">
        <f>IF(Q978&gt;0,((I978-T978)*'Formula Matrix'!$E$39),0)</f>
        <v>0</v>
      </c>
      <c r="V978" s="88">
        <f t="shared" si="87"/>
        <v>0</v>
      </c>
      <c r="W978" s="88">
        <f>IF(V978&gt;0,(V978*'Checklist Parameters'!$H$35),0)</f>
        <v>0</v>
      </c>
      <c r="X978" s="85">
        <f t="shared" si="88"/>
        <v>0</v>
      </c>
      <c r="Y978" s="148">
        <f>IF('Checklist Parameters'!$H$102&lt;&gt;"",(I978/43560)*'Checklist Parameters'!$H$102,"N/A")</f>
        <v>0</v>
      </c>
      <c r="Z978" s="154" t="str">
        <f>IF('Checklist Parameters'!$H$58&lt;&gt;"",((I978*'Checklist Parameters'!$H$58)*'Checklist Parameters'!$H$35)/1000,"N/A")</f>
        <v>N/A</v>
      </c>
      <c r="AA978" s="154">
        <f>IF('Checklist Parameters'!$H$101&lt;&gt;"",IFERROR(I978/'Checklist Parameters'!$H$101,0),"N/A")</f>
        <v>0</v>
      </c>
      <c r="AB978" s="148" t="str">
        <f>IF('Checklist Parameters'!$H$43&lt;&gt;"",(I978*'Checklist Parameters'!$H$43)/1000,"N/A")</f>
        <v>N/A</v>
      </c>
      <c r="AC978" s="85">
        <f>IF('Checklist Parameters'!$H$16="",$X978,IF(AND('Checklist Parameters'!$H$16&lt;$X978,'Checklist Parameters'!$H$16&gt;=3),'Checklist Parameters'!$H$16,IF(AND('Checklist Parameters'!$H$16&lt;$X978,'Checklist Parameters'!$H$16&lt;3),0,$X978)))</f>
        <v>0</v>
      </c>
      <c r="AD978" s="85" t="str">
        <f>IF(AND(I978&lt;'Checklist Parameters'!$H$22,$I978&lt;&gt;0),"Y","")</f>
        <v/>
      </c>
      <c r="AE978" s="85" t="str">
        <f>IF($AD978="Y",0,IF('Checklist Parameters'!$H$25="","&lt;no limit&gt;",ROUNDDOWN((($I978-'Checklist Parameters'!$H$24)/'Checklist Parameters'!$H$25)+1,0)))</f>
        <v>&lt;no limit&gt;</v>
      </c>
      <c r="AF978" s="174">
        <f t="shared" si="89"/>
        <v>0</v>
      </c>
      <c r="AG978" s="85">
        <f t="shared" si="84"/>
        <v>0</v>
      </c>
    </row>
    <row r="979" spans="1:33" ht="15">
      <c r="A979" s="393"/>
      <c r="B979" s="393"/>
      <c r="C979" s="393"/>
      <c r="D979" s="393"/>
      <c r="E979" s="393"/>
      <c r="F979" s="393"/>
      <c r="G979" s="393"/>
      <c r="H979" s="394"/>
      <c r="I979" s="394"/>
      <c r="J979" s="394"/>
      <c r="K979" s="394"/>
      <c r="L979" s="394"/>
      <c r="M979" s="394"/>
      <c r="N979" s="313">
        <f>IF(IF(I979&lt;'Checklist Parameters'!$H$22,0,($I979-$L979))&lt;0,0,IF(I979&lt;'Checklist Parameters'!$H$22,0,($I979-$L979)))</f>
        <v>0</v>
      </c>
      <c r="O979" s="394"/>
      <c r="P979" s="395"/>
      <c r="Q979" s="316">
        <f t="shared" si="85"/>
        <v>0</v>
      </c>
      <c r="R979" s="87">
        <f t="shared" si="86"/>
        <v>0</v>
      </c>
      <c r="S979" s="87">
        <f>IF('Checklist Parameters'!$H$60&lt;0.2,0.2,'Checklist Parameters'!$H$60)</f>
        <v>0.72</v>
      </c>
      <c r="T979" s="88">
        <f>IF($O979="",IF('Checklist District ID'!$C$43="Y",MAX($R979:$S979)*$I979,SUM($R979:$S979)*$I979),IF(O979&gt;0,Q979*S979))</f>
        <v>0</v>
      </c>
      <c r="U979" s="88">
        <f>IF(Q979&gt;0,((I979-T979)*'Formula Matrix'!$E$39),0)</f>
        <v>0</v>
      </c>
      <c r="V979" s="88">
        <f t="shared" si="87"/>
        <v>0</v>
      </c>
      <c r="W979" s="88">
        <f>IF(V979&gt;0,(V979*'Checklist Parameters'!$H$35),0)</f>
        <v>0</v>
      </c>
      <c r="X979" s="85">
        <f t="shared" si="88"/>
        <v>0</v>
      </c>
      <c r="Y979" s="148">
        <f>IF('Checklist Parameters'!$H$102&lt;&gt;"",(I979/43560)*'Checklist Parameters'!$H$102,"N/A")</f>
        <v>0</v>
      </c>
      <c r="Z979" s="154" t="str">
        <f>IF('Checklist Parameters'!$H$58&lt;&gt;"",((I979*'Checklist Parameters'!$H$58)*'Checklist Parameters'!$H$35)/1000,"N/A")</f>
        <v>N/A</v>
      </c>
      <c r="AA979" s="154">
        <f>IF('Checklist Parameters'!$H$101&lt;&gt;"",IFERROR(I979/'Checklist Parameters'!$H$101,0),"N/A")</f>
        <v>0</v>
      </c>
      <c r="AB979" s="148" t="str">
        <f>IF('Checklist Parameters'!$H$43&lt;&gt;"",(I979*'Checklist Parameters'!$H$43)/1000,"N/A")</f>
        <v>N/A</v>
      </c>
      <c r="AC979" s="85">
        <f>IF('Checklist Parameters'!$H$16="",$X979,IF(AND('Checklist Parameters'!$H$16&lt;$X979,'Checklist Parameters'!$H$16&gt;=3),'Checklist Parameters'!$H$16,IF(AND('Checklist Parameters'!$H$16&lt;$X979,'Checklist Parameters'!$H$16&lt;3),0,$X979)))</f>
        <v>0</v>
      </c>
      <c r="AD979" s="85" t="str">
        <f>IF(AND(I979&lt;'Checklist Parameters'!$H$22,$I979&lt;&gt;0),"Y","")</f>
        <v/>
      </c>
      <c r="AE979" s="85" t="str">
        <f>IF($AD979="Y",0,IF('Checklist Parameters'!$H$25="","&lt;no limit&gt;",ROUNDDOWN((($I979-'Checklist Parameters'!$H$24)/'Checklist Parameters'!$H$25)+1,0)))</f>
        <v>&lt;no limit&gt;</v>
      </c>
      <c r="AF979" s="174">
        <f t="shared" si="89"/>
        <v>0</v>
      </c>
      <c r="AG979" s="85">
        <f t="shared" si="84"/>
        <v>0</v>
      </c>
    </row>
    <row r="980" spans="1:33" ht="15">
      <c r="A980" s="393"/>
      <c r="B980" s="393"/>
      <c r="C980" s="393"/>
      <c r="D980" s="393"/>
      <c r="E980" s="393"/>
      <c r="F980" s="393"/>
      <c r="G980" s="393"/>
      <c r="H980" s="394"/>
      <c r="I980" s="394"/>
      <c r="J980" s="394"/>
      <c r="K980" s="394"/>
      <c r="L980" s="394"/>
      <c r="M980" s="394"/>
      <c r="N980" s="313">
        <f>IF(IF(I980&lt;'Checklist Parameters'!$H$22,0,($I980-$L980))&lt;0,0,IF(I980&lt;'Checklist Parameters'!$H$22,0,($I980-$L980)))</f>
        <v>0</v>
      </c>
      <c r="O980" s="394"/>
      <c r="P980" s="395"/>
      <c r="Q980" s="316">
        <f t="shared" si="85"/>
        <v>0</v>
      </c>
      <c r="R980" s="87">
        <f t="shared" si="86"/>
        <v>0</v>
      </c>
      <c r="S980" s="87">
        <f>IF('Checklist Parameters'!$H$60&lt;0.2,0.2,'Checklist Parameters'!$H$60)</f>
        <v>0.72</v>
      </c>
      <c r="T980" s="88">
        <f>IF($O980="",IF('Checklist District ID'!$C$43="Y",MAX($R980:$S980)*$I980,SUM($R980:$S980)*$I980),IF(O980&gt;0,Q980*S980))</f>
        <v>0</v>
      </c>
      <c r="U980" s="88">
        <f>IF(Q980&gt;0,((I980-T980)*'Formula Matrix'!$E$39),0)</f>
        <v>0</v>
      </c>
      <c r="V980" s="88">
        <f t="shared" si="87"/>
        <v>0</v>
      </c>
      <c r="W980" s="88">
        <f>IF(V980&gt;0,(V980*'Checklist Parameters'!$H$35),0)</f>
        <v>0</v>
      </c>
      <c r="X980" s="85">
        <f t="shared" si="88"/>
        <v>0</v>
      </c>
      <c r="Y980" s="148">
        <f>IF('Checklist Parameters'!$H$102&lt;&gt;"",(I980/43560)*'Checklist Parameters'!$H$102,"N/A")</f>
        <v>0</v>
      </c>
      <c r="Z980" s="154" t="str">
        <f>IF('Checklist Parameters'!$H$58&lt;&gt;"",((I980*'Checklist Parameters'!$H$58)*'Checklist Parameters'!$H$35)/1000,"N/A")</f>
        <v>N/A</v>
      </c>
      <c r="AA980" s="154">
        <f>IF('Checklist Parameters'!$H$101&lt;&gt;"",IFERROR(I980/'Checklist Parameters'!$H$101,0),"N/A")</f>
        <v>0</v>
      </c>
      <c r="AB980" s="148" t="str">
        <f>IF('Checklist Parameters'!$H$43&lt;&gt;"",(I980*'Checklist Parameters'!$H$43)/1000,"N/A")</f>
        <v>N/A</v>
      </c>
      <c r="AC980" s="85">
        <f>IF('Checklist Parameters'!$H$16="",$X980,IF(AND('Checklist Parameters'!$H$16&lt;$X980,'Checklist Parameters'!$H$16&gt;=3),'Checklist Parameters'!$H$16,IF(AND('Checklist Parameters'!$H$16&lt;$X980,'Checklist Parameters'!$H$16&lt;3),0,$X980)))</f>
        <v>0</v>
      </c>
      <c r="AD980" s="85" t="str">
        <f>IF(AND(I980&lt;'Checklist Parameters'!$H$22,$I980&lt;&gt;0),"Y","")</f>
        <v/>
      </c>
      <c r="AE980" s="85" t="str">
        <f>IF($AD980="Y",0,IF('Checklist Parameters'!$H$25="","&lt;no limit&gt;",ROUNDDOWN((($I980-'Checklist Parameters'!$H$24)/'Checklist Parameters'!$H$25)+1,0)))</f>
        <v>&lt;no limit&gt;</v>
      </c>
      <c r="AF980" s="174">
        <f t="shared" si="89"/>
        <v>0</v>
      </c>
      <c r="AG980" s="85">
        <f t="shared" ref="AG980:AG1020" si="90">IFERROR((43560/$I980)*$AF980,0)</f>
        <v>0</v>
      </c>
    </row>
    <row r="981" spans="1:33" ht="15">
      <c r="A981" s="393"/>
      <c r="B981" s="393"/>
      <c r="C981" s="393"/>
      <c r="D981" s="393"/>
      <c r="E981" s="393"/>
      <c r="F981" s="393"/>
      <c r="G981" s="393"/>
      <c r="H981" s="394"/>
      <c r="I981" s="394"/>
      <c r="J981" s="394"/>
      <c r="K981" s="394"/>
      <c r="L981" s="394"/>
      <c r="M981" s="394"/>
      <c r="N981" s="313">
        <f>IF(IF(I981&lt;'Checklist Parameters'!$H$22,0,($I981-$L981))&lt;0,0,IF(I981&lt;'Checklist Parameters'!$H$22,0,($I981-$L981)))</f>
        <v>0</v>
      </c>
      <c r="O981" s="394"/>
      <c r="P981" s="395"/>
      <c r="Q981" s="316">
        <f t="shared" ref="Q981:Q1020" si="91">IF(O981&lt;&gt;"",O981,N981)</f>
        <v>0</v>
      </c>
      <c r="R981" s="87">
        <f t="shared" ref="R981:R1020" si="92">IFERROR(L981/I981,0)</f>
        <v>0</v>
      </c>
      <c r="S981" s="87">
        <f>IF('Checklist Parameters'!$H$60&lt;0.2,0.2,'Checklist Parameters'!$H$60)</f>
        <v>0.72</v>
      </c>
      <c r="T981" s="88">
        <f>IF($O981="",IF('Checklist District ID'!$C$43="Y",MAX($R981:$S981)*$I981,SUM($R981:$S981)*$I981),IF(O981&gt;0,Q981*S981))</f>
        <v>0</v>
      </c>
      <c r="U981" s="88">
        <f>IF(Q981&gt;0,((I981-T981)*'Formula Matrix'!$E$39),0)</f>
        <v>0</v>
      </c>
      <c r="V981" s="88">
        <f t="shared" ref="V981:V1020" si="93">IF(Q981=0,0,(I981-T981-U981))</f>
        <v>0</v>
      </c>
      <c r="W981" s="88">
        <f>IF(V981&gt;0,(V981*'Checklist Parameters'!$H$35),0)</f>
        <v>0</v>
      </c>
      <c r="X981" s="85">
        <f t="shared" ref="X981:X1020" si="94">IF($W981/1000&gt;3,(ROUNDDOWN($W981/1000,0)),IF(AND($W981/1000&gt;2.5,$W981/1000&lt;=3),3,0))</f>
        <v>0</v>
      </c>
      <c r="Y981" s="148">
        <f>IF('Checklist Parameters'!$H$102&lt;&gt;"",(I981/43560)*'Checklist Parameters'!$H$102,"N/A")</f>
        <v>0</v>
      </c>
      <c r="Z981" s="154" t="str">
        <f>IF('Checklist Parameters'!$H$58&lt;&gt;"",((I981*'Checklist Parameters'!$H$58)*'Checklist Parameters'!$H$35)/1000,"N/A")</f>
        <v>N/A</v>
      </c>
      <c r="AA981" s="154">
        <f>IF('Checklist Parameters'!$H$101&lt;&gt;"",IFERROR(I981/'Checklist Parameters'!$H$101,0),"N/A")</f>
        <v>0</v>
      </c>
      <c r="AB981" s="148" t="str">
        <f>IF('Checklist Parameters'!$H$43&lt;&gt;"",(I981*'Checklist Parameters'!$H$43)/1000,"N/A")</f>
        <v>N/A</v>
      </c>
      <c r="AC981" s="85">
        <f>IF('Checklist Parameters'!$H$16="",$X981,IF(AND('Checklist Parameters'!$H$16&lt;$X981,'Checklist Parameters'!$H$16&gt;=3),'Checklist Parameters'!$H$16,IF(AND('Checklist Parameters'!$H$16&lt;$X981,'Checklist Parameters'!$H$16&lt;3),0,$X981)))</f>
        <v>0</v>
      </c>
      <c r="AD981" s="85" t="str">
        <f>IF(AND(I981&lt;'Checklist Parameters'!$H$22,$I981&lt;&gt;0),"Y","")</f>
        <v/>
      </c>
      <c r="AE981" s="85" t="str">
        <f>IF($AD981="Y",0,IF('Checklist Parameters'!$H$25="","&lt;no limit&gt;",ROUNDDOWN((($I981-'Checklist Parameters'!$H$24)/'Checklist Parameters'!$H$25)+1,0)))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ht="15">
      <c r="A982" s="393"/>
      <c r="B982" s="393"/>
      <c r="C982" s="393"/>
      <c r="D982" s="393"/>
      <c r="E982" s="393"/>
      <c r="F982" s="393"/>
      <c r="G982" s="393"/>
      <c r="H982" s="394"/>
      <c r="I982" s="394"/>
      <c r="J982" s="394"/>
      <c r="K982" s="394"/>
      <c r="L982" s="394"/>
      <c r="M982" s="394"/>
      <c r="N982" s="313">
        <f>IF(IF(I982&lt;'Checklist Parameters'!$H$22,0,($I982-$L982))&lt;0,0,IF(I982&lt;'Checklist Parameters'!$H$22,0,($I982-$L982)))</f>
        <v>0</v>
      </c>
      <c r="O982" s="394"/>
      <c r="P982" s="395"/>
      <c r="Q982" s="316">
        <f t="shared" si="91"/>
        <v>0</v>
      </c>
      <c r="R982" s="87">
        <f t="shared" si="92"/>
        <v>0</v>
      </c>
      <c r="S982" s="87">
        <f>IF('Checklist Parameters'!$H$60&lt;0.2,0.2,'Checklist Parameters'!$H$60)</f>
        <v>0.72</v>
      </c>
      <c r="T982" s="88">
        <f>IF($O982="",IF('Checklist District ID'!$C$43="Y",MAX($R982:$S982)*$I982,SUM($R982:$S982)*$I982),IF(O982&gt;0,Q982*S982))</f>
        <v>0</v>
      </c>
      <c r="U982" s="88">
        <f>IF(Q982&gt;0,((I982-T982)*'Formula Matrix'!$E$39),0)</f>
        <v>0</v>
      </c>
      <c r="V982" s="88">
        <f t="shared" si="93"/>
        <v>0</v>
      </c>
      <c r="W982" s="88">
        <f>IF(V982&gt;0,(V982*'Checklist Parameters'!$H$35),0)</f>
        <v>0</v>
      </c>
      <c r="X982" s="85">
        <f t="shared" si="94"/>
        <v>0</v>
      </c>
      <c r="Y982" s="148">
        <f>IF('Checklist Parameters'!$H$102&lt;&gt;"",(I982/43560)*'Checklist Parameters'!$H$102,"N/A")</f>
        <v>0</v>
      </c>
      <c r="Z982" s="154" t="str">
        <f>IF('Checklist Parameters'!$H$58&lt;&gt;"",((I982*'Checklist Parameters'!$H$58)*'Checklist Parameters'!$H$35)/1000,"N/A")</f>
        <v>N/A</v>
      </c>
      <c r="AA982" s="154">
        <f>IF('Checklist Parameters'!$H$101&lt;&gt;"",IFERROR(I982/'Checklist Parameters'!$H$101,0),"N/A")</f>
        <v>0</v>
      </c>
      <c r="AB982" s="148" t="str">
        <f>IF('Checklist Parameters'!$H$43&lt;&gt;"",(I982*'Checklist Parameters'!$H$43)/1000,"N/A")</f>
        <v>N/A</v>
      </c>
      <c r="AC982" s="85">
        <f>IF('Checklist Parameters'!$H$16="",$X982,IF(AND('Checklist Parameters'!$H$16&lt;$X982,'Checklist Parameters'!$H$16&gt;=3),'Checklist Parameters'!$H$16,IF(AND('Checklist Parameters'!$H$16&lt;$X982,'Checklist Parameters'!$H$16&lt;3),0,$X982)))</f>
        <v>0</v>
      </c>
      <c r="AD982" s="85" t="str">
        <f>IF(AND(I982&lt;'Checklist Parameters'!$H$22,$I982&lt;&gt;0),"Y","")</f>
        <v/>
      </c>
      <c r="AE982" s="85" t="str">
        <f>IF($AD982="Y",0,IF('Checklist Parameters'!$H$25="","&lt;no limit&gt;",ROUNDDOWN((($I982-'Checklist Parameters'!$H$24)/'Checklist Parameters'!$H$25)+1,0)))</f>
        <v>&lt;no limit&gt;</v>
      </c>
      <c r="AF982" s="174">
        <f t="shared" si="95"/>
        <v>0</v>
      </c>
      <c r="AG982" s="85">
        <f t="shared" si="90"/>
        <v>0</v>
      </c>
    </row>
    <row r="983" spans="1:33" ht="15">
      <c r="A983" s="393"/>
      <c r="B983" s="393"/>
      <c r="C983" s="393"/>
      <c r="D983" s="393"/>
      <c r="E983" s="393"/>
      <c r="F983" s="393"/>
      <c r="G983" s="393"/>
      <c r="H983" s="394"/>
      <c r="I983" s="394"/>
      <c r="J983" s="394"/>
      <c r="K983" s="394"/>
      <c r="L983" s="394"/>
      <c r="M983" s="394"/>
      <c r="N983" s="313">
        <f>IF(IF(I983&lt;'Checklist Parameters'!$H$22,0,($I983-$L983))&lt;0,0,IF(I983&lt;'Checklist Parameters'!$H$22,0,($I983-$L983)))</f>
        <v>0</v>
      </c>
      <c r="O983" s="394"/>
      <c r="P983" s="395"/>
      <c r="Q983" s="316">
        <f t="shared" si="91"/>
        <v>0</v>
      </c>
      <c r="R983" s="87">
        <f t="shared" si="92"/>
        <v>0</v>
      </c>
      <c r="S983" s="87">
        <f>IF('Checklist Parameters'!$H$60&lt;0.2,0.2,'Checklist Parameters'!$H$60)</f>
        <v>0.72</v>
      </c>
      <c r="T983" s="88">
        <f>IF($O983="",IF('Checklist District ID'!$C$43="Y",MAX($R983:$S983)*$I983,SUM($R983:$S983)*$I983),IF(O983&gt;0,Q983*S983))</f>
        <v>0</v>
      </c>
      <c r="U983" s="88">
        <f>IF(Q983&gt;0,((I983-T983)*'Formula Matrix'!$E$39),0)</f>
        <v>0</v>
      </c>
      <c r="V983" s="88">
        <f t="shared" si="93"/>
        <v>0</v>
      </c>
      <c r="W983" s="88">
        <f>IF(V983&gt;0,(V983*'Checklist Parameters'!$H$35),0)</f>
        <v>0</v>
      </c>
      <c r="X983" s="85">
        <f t="shared" si="94"/>
        <v>0</v>
      </c>
      <c r="Y983" s="148">
        <f>IF('Checklist Parameters'!$H$102&lt;&gt;"",(I983/43560)*'Checklist Parameters'!$H$102,"N/A")</f>
        <v>0</v>
      </c>
      <c r="Z983" s="154" t="str">
        <f>IF('Checklist Parameters'!$H$58&lt;&gt;"",((I983*'Checklist Parameters'!$H$58)*'Checklist Parameters'!$H$35)/1000,"N/A")</f>
        <v>N/A</v>
      </c>
      <c r="AA983" s="154">
        <f>IF('Checklist Parameters'!$H$101&lt;&gt;"",IFERROR(I983/'Checklist Parameters'!$H$101,0),"N/A")</f>
        <v>0</v>
      </c>
      <c r="AB983" s="148" t="str">
        <f>IF('Checklist Parameters'!$H$43&lt;&gt;"",(I983*'Checklist Parameters'!$H$43)/1000,"N/A")</f>
        <v>N/A</v>
      </c>
      <c r="AC983" s="85">
        <f>IF('Checklist Parameters'!$H$16="",$X983,IF(AND('Checklist Parameters'!$H$16&lt;$X983,'Checklist Parameters'!$H$16&gt;=3),'Checklist Parameters'!$H$16,IF(AND('Checklist Parameters'!$H$16&lt;$X983,'Checklist Parameters'!$H$16&lt;3),0,$X983)))</f>
        <v>0</v>
      </c>
      <c r="AD983" s="85" t="str">
        <f>IF(AND(I983&lt;'Checklist Parameters'!$H$22,$I983&lt;&gt;0),"Y","")</f>
        <v/>
      </c>
      <c r="AE983" s="85" t="str">
        <f>IF($AD983="Y",0,IF('Checklist Parameters'!$H$25="","&lt;no limit&gt;",ROUNDDOWN((($I983-'Checklist Parameters'!$H$24)/'Checklist Parameters'!$H$25)+1,0)))</f>
        <v>&lt;no limit&gt;</v>
      </c>
      <c r="AF983" s="174">
        <f t="shared" si="95"/>
        <v>0</v>
      </c>
      <c r="AG983" s="85">
        <f t="shared" si="90"/>
        <v>0</v>
      </c>
    </row>
    <row r="984" spans="1:33" ht="15">
      <c r="A984" s="393"/>
      <c r="B984" s="393"/>
      <c r="C984" s="393"/>
      <c r="D984" s="393"/>
      <c r="E984" s="393"/>
      <c r="F984" s="393"/>
      <c r="G984" s="393"/>
      <c r="H984" s="394"/>
      <c r="I984" s="394"/>
      <c r="J984" s="394"/>
      <c r="K984" s="394"/>
      <c r="L984" s="394"/>
      <c r="M984" s="394"/>
      <c r="N984" s="313">
        <f>IF(IF(I984&lt;'Checklist Parameters'!$H$22,0,($I984-$L984))&lt;0,0,IF(I984&lt;'Checklist Parameters'!$H$22,0,($I984-$L984)))</f>
        <v>0</v>
      </c>
      <c r="O984" s="394"/>
      <c r="P984" s="395"/>
      <c r="Q984" s="316">
        <f t="shared" si="91"/>
        <v>0</v>
      </c>
      <c r="R984" s="87">
        <f t="shared" si="92"/>
        <v>0</v>
      </c>
      <c r="S984" s="87">
        <f>IF('Checklist Parameters'!$H$60&lt;0.2,0.2,'Checklist Parameters'!$H$60)</f>
        <v>0.72</v>
      </c>
      <c r="T984" s="88">
        <f>IF($O984="",IF('Checklist District ID'!$C$43="Y",MAX($R984:$S984)*$I984,SUM($R984:$S984)*$I984),IF(O984&gt;0,Q984*S984))</f>
        <v>0</v>
      </c>
      <c r="U984" s="88">
        <f>IF(Q984&gt;0,((I984-T984)*'Formula Matrix'!$E$39),0)</f>
        <v>0</v>
      </c>
      <c r="V984" s="88">
        <f t="shared" si="93"/>
        <v>0</v>
      </c>
      <c r="W984" s="88">
        <f>IF(V984&gt;0,(V984*'Checklist Parameters'!$H$35),0)</f>
        <v>0</v>
      </c>
      <c r="X984" s="85">
        <f t="shared" si="94"/>
        <v>0</v>
      </c>
      <c r="Y984" s="148">
        <f>IF('Checklist Parameters'!$H$102&lt;&gt;"",(I984/43560)*'Checklist Parameters'!$H$102,"N/A")</f>
        <v>0</v>
      </c>
      <c r="Z984" s="154" t="str">
        <f>IF('Checklist Parameters'!$H$58&lt;&gt;"",((I984*'Checklist Parameters'!$H$58)*'Checklist Parameters'!$H$35)/1000,"N/A")</f>
        <v>N/A</v>
      </c>
      <c r="AA984" s="154">
        <f>IF('Checklist Parameters'!$H$101&lt;&gt;"",IFERROR(I984/'Checklist Parameters'!$H$101,0),"N/A")</f>
        <v>0</v>
      </c>
      <c r="AB984" s="148" t="str">
        <f>IF('Checklist Parameters'!$H$43&lt;&gt;"",(I984*'Checklist Parameters'!$H$43)/1000,"N/A")</f>
        <v>N/A</v>
      </c>
      <c r="AC984" s="85">
        <f>IF('Checklist Parameters'!$H$16="",$X984,IF(AND('Checklist Parameters'!$H$16&lt;$X984,'Checklist Parameters'!$H$16&gt;=3),'Checklist Parameters'!$H$16,IF(AND('Checklist Parameters'!$H$16&lt;$X984,'Checklist Parameters'!$H$16&lt;3),0,$X984)))</f>
        <v>0</v>
      </c>
      <c r="AD984" s="85" t="str">
        <f>IF(AND(I984&lt;'Checklist Parameters'!$H$22,$I984&lt;&gt;0),"Y","")</f>
        <v/>
      </c>
      <c r="AE984" s="85" t="str">
        <f>IF($AD984="Y",0,IF('Checklist Parameters'!$H$25="","&lt;no limit&gt;",ROUNDDOWN((($I984-'Checklist Parameters'!$H$24)/'Checklist Parameters'!$H$25)+1,0)))</f>
        <v>&lt;no limit&gt;</v>
      </c>
      <c r="AF984" s="174">
        <f t="shared" si="95"/>
        <v>0</v>
      </c>
      <c r="AG984" s="85">
        <f t="shared" si="90"/>
        <v>0</v>
      </c>
    </row>
    <row r="985" spans="1:33" ht="15">
      <c r="A985" s="393"/>
      <c r="B985" s="393"/>
      <c r="C985" s="393"/>
      <c r="D985" s="393"/>
      <c r="E985" s="393"/>
      <c r="F985" s="393"/>
      <c r="G985" s="393"/>
      <c r="H985" s="394"/>
      <c r="I985" s="394"/>
      <c r="J985" s="394"/>
      <c r="K985" s="394"/>
      <c r="L985" s="394"/>
      <c r="M985" s="394"/>
      <c r="N985" s="313">
        <f>IF(IF(I985&lt;'Checklist Parameters'!$H$22,0,($I985-$L985))&lt;0,0,IF(I985&lt;'Checklist Parameters'!$H$22,0,($I985-$L985)))</f>
        <v>0</v>
      </c>
      <c r="O985" s="394"/>
      <c r="P985" s="395"/>
      <c r="Q985" s="316">
        <f t="shared" si="91"/>
        <v>0</v>
      </c>
      <c r="R985" s="87">
        <f t="shared" si="92"/>
        <v>0</v>
      </c>
      <c r="S985" s="87">
        <f>IF('Checklist Parameters'!$H$60&lt;0.2,0.2,'Checklist Parameters'!$H$60)</f>
        <v>0.72</v>
      </c>
      <c r="T985" s="88">
        <f>IF($O985="",IF('Checklist District ID'!$C$43="Y",MAX($R985:$S985)*$I985,SUM($R985:$S985)*$I985),IF(O985&gt;0,Q985*S985))</f>
        <v>0</v>
      </c>
      <c r="U985" s="88">
        <f>IF(Q985&gt;0,((I985-T985)*'Formula Matrix'!$E$39),0)</f>
        <v>0</v>
      </c>
      <c r="V985" s="88">
        <f t="shared" si="93"/>
        <v>0</v>
      </c>
      <c r="W985" s="88">
        <f>IF(V985&gt;0,(V985*'Checklist Parameters'!$H$35),0)</f>
        <v>0</v>
      </c>
      <c r="X985" s="85">
        <f t="shared" si="94"/>
        <v>0</v>
      </c>
      <c r="Y985" s="148">
        <f>IF('Checklist Parameters'!$H$102&lt;&gt;"",(I985/43560)*'Checklist Parameters'!$H$102,"N/A")</f>
        <v>0</v>
      </c>
      <c r="Z985" s="154" t="str">
        <f>IF('Checklist Parameters'!$H$58&lt;&gt;"",((I985*'Checklist Parameters'!$H$58)*'Checklist Parameters'!$H$35)/1000,"N/A")</f>
        <v>N/A</v>
      </c>
      <c r="AA985" s="154">
        <f>IF('Checklist Parameters'!$H$101&lt;&gt;"",IFERROR(I985/'Checklist Parameters'!$H$101,0),"N/A")</f>
        <v>0</v>
      </c>
      <c r="AB985" s="148" t="str">
        <f>IF('Checklist Parameters'!$H$43&lt;&gt;"",(I985*'Checklist Parameters'!$H$43)/1000,"N/A")</f>
        <v>N/A</v>
      </c>
      <c r="AC985" s="85">
        <f>IF('Checklist Parameters'!$H$16="",$X985,IF(AND('Checklist Parameters'!$H$16&lt;$X985,'Checklist Parameters'!$H$16&gt;=3),'Checklist Parameters'!$H$16,IF(AND('Checklist Parameters'!$H$16&lt;$X985,'Checklist Parameters'!$H$16&lt;3),0,$X985)))</f>
        <v>0</v>
      </c>
      <c r="AD985" s="85" t="str">
        <f>IF(AND(I985&lt;'Checklist Parameters'!$H$22,$I985&lt;&gt;0),"Y","")</f>
        <v/>
      </c>
      <c r="AE985" s="85" t="str">
        <f>IF($AD985="Y",0,IF('Checklist Parameters'!$H$25="","&lt;no limit&gt;",ROUNDDOWN((($I985-'Checklist Parameters'!$H$24)/'Checklist Parameters'!$H$25)+1,0)))</f>
        <v>&lt;no limit&gt;</v>
      </c>
      <c r="AF985" s="174">
        <f t="shared" si="95"/>
        <v>0</v>
      </c>
      <c r="AG985" s="85">
        <f t="shared" si="90"/>
        <v>0</v>
      </c>
    </row>
    <row r="986" spans="1:33" ht="15">
      <c r="A986" s="393"/>
      <c r="B986" s="393"/>
      <c r="C986" s="393"/>
      <c r="D986" s="393"/>
      <c r="E986" s="393"/>
      <c r="F986" s="393"/>
      <c r="G986" s="393"/>
      <c r="H986" s="394"/>
      <c r="I986" s="394"/>
      <c r="J986" s="394"/>
      <c r="K986" s="394"/>
      <c r="L986" s="394"/>
      <c r="M986" s="394"/>
      <c r="N986" s="313">
        <f>IF(IF(I986&lt;'Checklist Parameters'!$H$22,0,($I986-$L986))&lt;0,0,IF(I986&lt;'Checklist Parameters'!$H$22,0,($I986-$L986)))</f>
        <v>0</v>
      </c>
      <c r="O986" s="394"/>
      <c r="P986" s="395"/>
      <c r="Q986" s="316">
        <f t="shared" si="91"/>
        <v>0</v>
      </c>
      <c r="R986" s="87">
        <f t="shared" si="92"/>
        <v>0</v>
      </c>
      <c r="S986" s="87">
        <f>IF('Checklist Parameters'!$H$60&lt;0.2,0.2,'Checklist Parameters'!$H$60)</f>
        <v>0.72</v>
      </c>
      <c r="T986" s="88">
        <f>IF($O986="",IF('Checklist District ID'!$C$43="Y",MAX($R986:$S986)*$I986,SUM($R986:$S986)*$I986),IF(O986&gt;0,Q986*S986))</f>
        <v>0</v>
      </c>
      <c r="U986" s="88">
        <f>IF(Q986&gt;0,((I986-T986)*'Formula Matrix'!$E$39),0)</f>
        <v>0</v>
      </c>
      <c r="V986" s="88">
        <f t="shared" si="93"/>
        <v>0</v>
      </c>
      <c r="W986" s="88">
        <f>IF(V986&gt;0,(V986*'Checklist Parameters'!$H$35),0)</f>
        <v>0</v>
      </c>
      <c r="X986" s="85">
        <f t="shared" si="94"/>
        <v>0</v>
      </c>
      <c r="Y986" s="148">
        <f>IF('Checklist Parameters'!$H$102&lt;&gt;"",(I986/43560)*'Checklist Parameters'!$H$102,"N/A")</f>
        <v>0</v>
      </c>
      <c r="Z986" s="154" t="str">
        <f>IF('Checklist Parameters'!$H$58&lt;&gt;"",((I986*'Checklist Parameters'!$H$58)*'Checklist Parameters'!$H$35)/1000,"N/A")</f>
        <v>N/A</v>
      </c>
      <c r="AA986" s="154">
        <f>IF('Checklist Parameters'!$H$101&lt;&gt;"",IFERROR(I986/'Checklist Parameters'!$H$101,0),"N/A")</f>
        <v>0</v>
      </c>
      <c r="AB986" s="148" t="str">
        <f>IF('Checklist Parameters'!$H$43&lt;&gt;"",(I986*'Checklist Parameters'!$H$43)/1000,"N/A")</f>
        <v>N/A</v>
      </c>
      <c r="AC986" s="85">
        <f>IF('Checklist Parameters'!$H$16="",$X986,IF(AND('Checklist Parameters'!$H$16&lt;$X986,'Checklist Parameters'!$H$16&gt;=3),'Checklist Parameters'!$H$16,IF(AND('Checklist Parameters'!$H$16&lt;$X986,'Checklist Parameters'!$H$16&lt;3),0,$X986)))</f>
        <v>0</v>
      </c>
      <c r="AD986" s="85" t="str">
        <f>IF(AND(I986&lt;'Checklist Parameters'!$H$22,$I986&lt;&gt;0),"Y","")</f>
        <v/>
      </c>
      <c r="AE986" s="85" t="str">
        <f>IF($AD986="Y",0,IF('Checklist Parameters'!$H$25="","&lt;no limit&gt;",ROUNDDOWN((($I986-'Checklist Parameters'!$H$24)/'Checklist Parameters'!$H$25)+1,0)))</f>
        <v>&lt;no limit&gt;</v>
      </c>
      <c r="AF986" s="174">
        <f t="shared" si="95"/>
        <v>0</v>
      </c>
      <c r="AG986" s="85">
        <f t="shared" si="90"/>
        <v>0</v>
      </c>
    </row>
    <row r="987" spans="1:33" ht="15">
      <c r="A987" s="393"/>
      <c r="B987" s="393"/>
      <c r="C987" s="393"/>
      <c r="D987" s="393"/>
      <c r="E987" s="393"/>
      <c r="F987" s="393"/>
      <c r="G987" s="393"/>
      <c r="H987" s="394"/>
      <c r="I987" s="394"/>
      <c r="J987" s="394"/>
      <c r="K987" s="394"/>
      <c r="L987" s="394"/>
      <c r="M987" s="394"/>
      <c r="N987" s="313">
        <f>IF(IF(I987&lt;'Checklist Parameters'!$H$22,0,($I987-$L987))&lt;0,0,IF(I987&lt;'Checklist Parameters'!$H$22,0,($I987-$L987)))</f>
        <v>0</v>
      </c>
      <c r="O987" s="394"/>
      <c r="P987" s="395"/>
      <c r="Q987" s="316">
        <f t="shared" si="91"/>
        <v>0</v>
      </c>
      <c r="R987" s="87">
        <f t="shared" si="92"/>
        <v>0</v>
      </c>
      <c r="S987" s="87">
        <f>IF('Checklist Parameters'!$H$60&lt;0.2,0.2,'Checklist Parameters'!$H$60)</f>
        <v>0.72</v>
      </c>
      <c r="T987" s="88">
        <f>IF($O987="",IF('Checklist District ID'!$C$43="Y",MAX($R987:$S987)*$I987,SUM($R987:$S987)*$I987),IF(O987&gt;0,Q987*S987))</f>
        <v>0</v>
      </c>
      <c r="U987" s="88">
        <f>IF(Q987&gt;0,((I987-T987)*'Formula Matrix'!$E$39),0)</f>
        <v>0</v>
      </c>
      <c r="V987" s="88">
        <f t="shared" si="93"/>
        <v>0</v>
      </c>
      <c r="W987" s="88">
        <f>IF(V987&gt;0,(V987*'Checklist Parameters'!$H$35),0)</f>
        <v>0</v>
      </c>
      <c r="X987" s="85">
        <f t="shared" si="94"/>
        <v>0</v>
      </c>
      <c r="Y987" s="148">
        <f>IF('Checklist Parameters'!$H$102&lt;&gt;"",(I987/43560)*'Checklist Parameters'!$H$102,"N/A")</f>
        <v>0</v>
      </c>
      <c r="Z987" s="154" t="str">
        <f>IF('Checklist Parameters'!$H$58&lt;&gt;"",((I987*'Checklist Parameters'!$H$58)*'Checklist Parameters'!$H$35)/1000,"N/A")</f>
        <v>N/A</v>
      </c>
      <c r="AA987" s="154">
        <f>IF('Checklist Parameters'!$H$101&lt;&gt;"",IFERROR(I987/'Checklist Parameters'!$H$101,0),"N/A")</f>
        <v>0</v>
      </c>
      <c r="AB987" s="148" t="str">
        <f>IF('Checklist Parameters'!$H$43&lt;&gt;"",(I987*'Checklist Parameters'!$H$43)/1000,"N/A")</f>
        <v>N/A</v>
      </c>
      <c r="AC987" s="85">
        <f>IF('Checklist Parameters'!$H$16="",$X987,IF(AND('Checklist Parameters'!$H$16&lt;$X987,'Checklist Parameters'!$H$16&gt;=3),'Checklist Parameters'!$H$16,IF(AND('Checklist Parameters'!$H$16&lt;$X987,'Checklist Parameters'!$H$16&lt;3),0,$X987)))</f>
        <v>0</v>
      </c>
      <c r="AD987" s="85" t="str">
        <f>IF(AND(I987&lt;'Checklist Parameters'!$H$22,$I987&lt;&gt;0),"Y","")</f>
        <v/>
      </c>
      <c r="AE987" s="85" t="str">
        <f>IF($AD987="Y",0,IF('Checklist Parameters'!$H$25="","&lt;no limit&gt;",ROUNDDOWN((($I987-'Checklist Parameters'!$H$24)/'Checklist Parameters'!$H$25)+1,0)))</f>
        <v>&lt;no limit&gt;</v>
      </c>
      <c r="AF987" s="174">
        <f t="shared" si="95"/>
        <v>0</v>
      </c>
      <c r="AG987" s="85">
        <f t="shared" si="90"/>
        <v>0</v>
      </c>
    </row>
    <row r="988" spans="1:33" ht="15">
      <c r="A988" s="393"/>
      <c r="B988" s="393"/>
      <c r="C988" s="393"/>
      <c r="D988" s="393"/>
      <c r="E988" s="393"/>
      <c r="F988" s="393"/>
      <c r="G988" s="393"/>
      <c r="H988" s="394"/>
      <c r="I988" s="394"/>
      <c r="J988" s="394"/>
      <c r="K988" s="394"/>
      <c r="L988" s="394"/>
      <c r="M988" s="394"/>
      <c r="N988" s="313">
        <f>IF(IF(I988&lt;'Checklist Parameters'!$H$22,0,($I988-$L988))&lt;0,0,IF(I988&lt;'Checklist Parameters'!$H$22,0,($I988-$L988)))</f>
        <v>0</v>
      </c>
      <c r="O988" s="394"/>
      <c r="P988" s="395"/>
      <c r="Q988" s="316">
        <f t="shared" si="91"/>
        <v>0</v>
      </c>
      <c r="R988" s="87">
        <f t="shared" si="92"/>
        <v>0</v>
      </c>
      <c r="S988" s="87">
        <f>IF('Checklist Parameters'!$H$60&lt;0.2,0.2,'Checklist Parameters'!$H$60)</f>
        <v>0.72</v>
      </c>
      <c r="T988" s="88">
        <f>IF($O988="",IF('Checklist District ID'!$C$43="Y",MAX($R988:$S988)*$I988,SUM($R988:$S988)*$I988),IF(O988&gt;0,Q988*S988))</f>
        <v>0</v>
      </c>
      <c r="U988" s="88">
        <f>IF(Q988&gt;0,((I988-T988)*'Formula Matrix'!$E$39),0)</f>
        <v>0</v>
      </c>
      <c r="V988" s="88">
        <f t="shared" si="93"/>
        <v>0</v>
      </c>
      <c r="W988" s="88">
        <f>IF(V988&gt;0,(V988*'Checklist Parameters'!$H$35),0)</f>
        <v>0</v>
      </c>
      <c r="X988" s="85">
        <f t="shared" si="94"/>
        <v>0</v>
      </c>
      <c r="Y988" s="148">
        <f>IF('Checklist Parameters'!$H$102&lt;&gt;"",(I988/43560)*'Checklist Parameters'!$H$102,"N/A")</f>
        <v>0</v>
      </c>
      <c r="Z988" s="154" t="str">
        <f>IF('Checklist Parameters'!$H$58&lt;&gt;"",((I988*'Checklist Parameters'!$H$58)*'Checklist Parameters'!$H$35)/1000,"N/A")</f>
        <v>N/A</v>
      </c>
      <c r="AA988" s="154">
        <f>IF('Checklist Parameters'!$H$101&lt;&gt;"",IFERROR(I988/'Checklist Parameters'!$H$101,0),"N/A")</f>
        <v>0</v>
      </c>
      <c r="AB988" s="148" t="str">
        <f>IF('Checklist Parameters'!$H$43&lt;&gt;"",(I988*'Checklist Parameters'!$H$43)/1000,"N/A")</f>
        <v>N/A</v>
      </c>
      <c r="AC988" s="85">
        <f>IF('Checklist Parameters'!$H$16="",$X988,IF(AND('Checklist Parameters'!$H$16&lt;$X988,'Checklist Parameters'!$H$16&gt;=3),'Checklist Parameters'!$H$16,IF(AND('Checklist Parameters'!$H$16&lt;$X988,'Checklist Parameters'!$H$16&lt;3),0,$X988)))</f>
        <v>0</v>
      </c>
      <c r="AD988" s="85" t="str">
        <f>IF(AND(I988&lt;'Checklist Parameters'!$H$22,$I988&lt;&gt;0),"Y","")</f>
        <v/>
      </c>
      <c r="AE988" s="85" t="str">
        <f>IF($AD988="Y",0,IF('Checklist Parameters'!$H$25="","&lt;no limit&gt;",ROUNDDOWN((($I988-'Checklist Parameters'!$H$24)/'Checklist Parameters'!$H$25)+1,0)))</f>
        <v>&lt;no limit&gt;</v>
      </c>
      <c r="AF988" s="174">
        <f t="shared" si="95"/>
        <v>0</v>
      </c>
      <c r="AG988" s="85">
        <f t="shared" si="90"/>
        <v>0</v>
      </c>
    </row>
    <row r="989" spans="1:33" ht="15">
      <c r="A989" s="393"/>
      <c r="B989" s="393"/>
      <c r="C989" s="393"/>
      <c r="D989" s="393"/>
      <c r="E989" s="393"/>
      <c r="F989" s="393"/>
      <c r="G989" s="393"/>
      <c r="H989" s="394"/>
      <c r="I989" s="394"/>
      <c r="J989" s="394"/>
      <c r="K989" s="394"/>
      <c r="L989" s="394"/>
      <c r="M989" s="394"/>
      <c r="N989" s="313">
        <f>IF(IF(I989&lt;'Checklist Parameters'!$H$22,0,($I989-$L989))&lt;0,0,IF(I989&lt;'Checklist Parameters'!$H$22,0,($I989-$L989)))</f>
        <v>0</v>
      </c>
      <c r="O989" s="394"/>
      <c r="P989" s="395"/>
      <c r="Q989" s="316">
        <f t="shared" si="91"/>
        <v>0</v>
      </c>
      <c r="R989" s="87">
        <f t="shared" si="92"/>
        <v>0</v>
      </c>
      <c r="S989" s="87">
        <f>IF('Checklist Parameters'!$H$60&lt;0.2,0.2,'Checklist Parameters'!$H$60)</f>
        <v>0.72</v>
      </c>
      <c r="T989" s="88">
        <f>IF($O989="",IF('Checklist District ID'!$C$43="Y",MAX($R989:$S989)*$I989,SUM($R989:$S989)*$I989),IF(O989&gt;0,Q989*S989))</f>
        <v>0</v>
      </c>
      <c r="U989" s="88">
        <f>IF(Q989&gt;0,((I989-T989)*'Formula Matrix'!$E$39),0)</f>
        <v>0</v>
      </c>
      <c r="V989" s="88">
        <f t="shared" si="93"/>
        <v>0</v>
      </c>
      <c r="W989" s="88">
        <f>IF(V989&gt;0,(V989*'Checklist Parameters'!$H$35),0)</f>
        <v>0</v>
      </c>
      <c r="X989" s="85">
        <f t="shared" si="94"/>
        <v>0</v>
      </c>
      <c r="Y989" s="148">
        <f>IF('Checklist Parameters'!$H$102&lt;&gt;"",(I989/43560)*'Checklist Parameters'!$H$102,"N/A")</f>
        <v>0</v>
      </c>
      <c r="Z989" s="154" t="str">
        <f>IF('Checklist Parameters'!$H$58&lt;&gt;"",((I989*'Checklist Parameters'!$H$58)*'Checklist Parameters'!$H$35)/1000,"N/A")</f>
        <v>N/A</v>
      </c>
      <c r="AA989" s="154">
        <f>IF('Checklist Parameters'!$H$101&lt;&gt;"",IFERROR(I989/'Checklist Parameters'!$H$101,0),"N/A")</f>
        <v>0</v>
      </c>
      <c r="AB989" s="148" t="str">
        <f>IF('Checklist Parameters'!$H$43&lt;&gt;"",(I989*'Checklist Parameters'!$H$43)/1000,"N/A")</f>
        <v>N/A</v>
      </c>
      <c r="AC989" s="85">
        <f>IF('Checklist Parameters'!$H$16="",$X989,IF(AND('Checklist Parameters'!$H$16&lt;$X989,'Checklist Parameters'!$H$16&gt;=3),'Checklist Parameters'!$H$16,IF(AND('Checklist Parameters'!$H$16&lt;$X989,'Checklist Parameters'!$H$16&lt;3),0,$X989)))</f>
        <v>0</v>
      </c>
      <c r="AD989" s="85" t="str">
        <f>IF(AND(I989&lt;'Checklist Parameters'!$H$22,$I989&lt;&gt;0),"Y","")</f>
        <v/>
      </c>
      <c r="AE989" s="85" t="str">
        <f>IF($AD989="Y",0,IF('Checklist Parameters'!$H$25="","&lt;no limit&gt;",ROUNDDOWN((($I989-'Checklist Parameters'!$H$24)/'Checklist Parameters'!$H$25)+1,0)))</f>
        <v>&lt;no limit&gt;</v>
      </c>
      <c r="AF989" s="174">
        <f t="shared" si="95"/>
        <v>0</v>
      </c>
      <c r="AG989" s="85">
        <f t="shared" si="90"/>
        <v>0</v>
      </c>
    </row>
    <row r="990" spans="1:33" ht="15">
      <c r="A990" s="393"/>
      <c r="B990" s="393"/>
      <c r="C990" s="393"/>
      <c r="D990" s="393"/>
      <c r="E990" s="393"/>
      <c r="F990" s="393"/>
      <c r="G990" s="393"/>
      <c r="H990" s="394"/>
      <c r="I990" s="394"/>
      <c r="J990" s="394"/>
      <c r="K990" s="394"/>
      <c r="L990" s="394"/>
      <c r="M990" s="394"/>
      <c r="N990" s="313">
        <f>IF(IF(I990&lt;'Checklist Parameters'!$H$22,0,($I990-$L990))&lt;0,0,IF(I990&lt;'Checklist Parameters'!$H$22,0,($I990-$L990)))</f>
        <v>0</v>
      </c>
      <c r="O990" s="394"/>
      <c r="P990" s="395"/>
      <c r="Q990" s="316">
        <f t="shared" si="91"/>
        <v>0</v>
      </c>
      <c r="R990" s="87">
        <f t="shared" si="92"/>
        <v>0</v>
      </c>
      <c r="S990" s="87">
        <f>IF('Checklist Parameters'!$H$60&lt;0.2,0.2,'Checklist Parameters'!$H$60)</f>
        <v>0.72</v>
      </c>
      <c r="T990" s="88">
        <f>IF($O990="",IF('Checklist District ID'!$C$43="Y",MAX($R990:$S990)*$I990,SUM($R990:$S990)*$I990),IF(O990&gt;0,Q990*S990))</f>
        <v>0</v>
      </c>
      <c r="U990" s="88">
        <f>IF(Q990&gt;0,((I990-T990)*'Formula Matrix'!$E$39),0)</f>
        <v>0</v>
      </c>
      <c r="V990" s="88">
        <f t="shared" si="93"/>
        <v>0</v>
      </c>
      <c r="W990" s="88">
        <f>IF(V990&gt;0,(V990*'Checklist Parameters'!$H$35),0)</f>
        <v>0</v>
      </c>
      <c r="X990" s="85">
        <f t="shared" si="94"/>
        <v>0</v>
      </c>
      <c r="Y990" s="148">
        <f>IF('Checklist Parameters'!$H$102&lt;&gt;"",(I990/43560)*'Checklist Parameters'!$H$102,"N/A")</f>
        <v>0</v>
      </c>
      <c r="Z990" s="154" t="str">
        <f>IF('Checklist Parameters'!$H$58&lt;&gt;"",((I990*'Checklist Parameters'!$H$58)*'Checklist Parameters'!$H$35)/1000,"N/A")</f>
        <v>N/A</v>
      </c>
      <c r="AA990" s="154">
        <f>IF('Checklist Parameters'!$H$101&lt;&gt;"",IFERROR(I990/'Checklist Parameters'!$H$101,0),"N/A")</f>
        <v>0</v>
      </c>
      <c r="AB990" s="148" t="str">
        <f>IF('Checklist Parameters'!$H$43&lt;&gt;"",(I990*'Checklist Parameters'!$H$43)/1000,"N/A")</f>
        <v>N/A</v>
      </c>
      <c r="AC990" s="85">
        <f>IF('Checklist Parameters'!$H$16="",$X990,IF(AND('Checklist Parameters'!$H$16&lt;$X990,'Checklist Parameters'!$H$16&gt;=3),'Checklist Parameters'!$H$16,IF(AND('Checklist Parameters'!$H$16&lt;$X990,'Checklist Parameters'!$H$16&lt;3),0,$X990)))</f>
        <v>0</v>
      </c>
      <c r="AD990" s="85" t="str">
        <f>IF(AND(I990&lt;'Checklist Parameters'!$H$22,$I990&lt;&gt;0),"Y","")</f>
        <v/>
      </c>
      <c r="AE990" s="85" t="str">
        <f>IF($AD990="Y",0,IF('Checklist Parameters'!$H$25="","&lt;no limit&gt;",ROUNDDOWN((($I990-'Checklist Parameters'!$H$24)/'Checklist Parameters'!$H$25)+1,0)))</f>
        <v>&lt;no limit&gt;</v>
      </c>
      <c r="AF990" s="174">
        <f t="shared" si="95"/>
        <v>0</v>
      </c>
      <c r="AG990" s="85">
        <f t="shared" si="90"/>
        <v>0</v>
      </c>
    </row>
    <row r="991" spans="1:33" ht="15">
      <c r="A991" s="393"/>
      <c r="B991" s="393"/>
      <c r="C991" s="393"/>
      <c r="D991" s="393"/>
      <c r="E991" s="393"/>
      <c r="F991" s="393"/>
      <c r="G991" s="393"/>
      <c r="H991" s="394"/>
      <c r="I991" s="394"/>
      <c r="J991" s="394"/>
      <c r="K991" s="394"/>
      <c r="L991" s="394"/>
      <c r="M991" s="394"/>
      <c r="N991" s="313">
        <f>IF(IF(I991&lt;'Checklist Parameters'!$H$22,0,($I991-$L991))&lt;0,0,IF(I991&lt;'Checklist Parameters'!$H$22,0,($I991-$L991)))</f>
        <v>0</v>
      </c>
      <c r="O991" s="394"/>
      <c r="P991" s="395"/>
      <c r="Q991" s="316">
        <f t="shared" si="91"/>
        <v>0</v>
      </c>
      <c r="R991" s="87">
        <f t="shared" si="92"/>
        <v>0</v>
      </c>
      <c r="S991" s="87">
        <f>IF('Checklist Parameters'!$H$60&lt;0.2,0.2,'Checklist Parameters'!$H$60)</f>
        <v>0.72</v>
      </c>
      <c r="T991" s="88">
        <f>IF($O991="",IF('Checklist District ID'!$C$43="Y",MAX($R991:$S991)*$I991,SUM($R991:$S991)*$I991),IF(O991&gt;0,Q991*S991))</f>
        <v>0</v>
      </c>
      <c r="U991" s="88">
        <f>IF(Q991&gt;0,((I991-T991)*'Formula Matrix'!$E$39),0)</f>
        <v>0</v>
      </c>
      <c r="V991" s="88">
        <f t="shared" si="93"/>
        <v>0</v>
      </c>
      <c r="W991" s="88">
        <f>IF(V991&gt;0,(V991*'Checklist Parameters'!$H$35),0)</f>
        <v>0</v>
      </c>
      <c r="X991" s="85">
        <f t="shared" si="94"/>
        <v>0</v>
      </c>
      <c r="Y991" s="148">
        <f>IF('Checklist Parameters'!$H$102&lt;&gt;"",(I991/43560)*'Checklist Parameters'!$H$102,"N/A")</f>
        <v>0</v>
      </c>
      <c r="Z991" s="154" t="str">
        <f>IF('Checklist Parameters'!$H$58&lt;&gt;"",((I991*'Checklist Parameters'!$H$58)*'Checklist Parameters'!$H$35)/1000,"N/A")</f>
        <v>N/A</v>
      </c>
      <c r="AA991" s="154">
        <f>IF('Checklist Parameters'!$H$101&lt;&gt;"",IFERROR(I991/'Checklist Parameters'!$H$101,0),"N/A")</f>
        <v>0</v>
      </c>
      <c r="AB991" s="148" t="str">
        <f>IF('Checklist Parameters'!$H$43&lt;&gt;"",(I991*'Checklist Parameters'!$H$43)/1000,"N/A")</f>
        <v>N/A</v>
      </c>
      <c r="AC991" s="85">
        <f>IF('Checklist Parameters'!$H$16="",$X991,IF(AND('Checklist Parameters'!$H$16&lt;$X991,'Checklist Parameters'!$H$16&gt;=3),'Checklist Parameters'!$H$16,IF(AND('Checklist Parameters'!$H$16&lt;$X991,'Checklist Parameters'!$H$16&lt;3),0,$X991)))</f>
        <v>0</v>
      </c>
      <c r="AD991" s="85" t="str">
        <f>IF(AND(I991&lt;'Checklist Parameters'!$H$22,$I991&lt;&gt;0),"Y","")</f>
        <v/>
      </c>
      <c r="AE991" s="85" t="str">
        <f>IF($AD991="Y",0,IF('Checklist Parameters'!$H$25="","&lt;no limit&gt;",ROUNDDOWN((($I991-'Checklist Parameters'!$H$24)/'Checklist Parameters'!$H$25)+1,0)))</f>
        <v>&lt;no limit&gt;</v>
      </c>
      <c r="AF991" s="174">
        <f t="shared" si="95"/>
        <v>0</v>
      </c>
      <c r="AG991" s="85">
        <f t="shared" si="90"/>
        <v>0</v>
      </c>
    </row>
    <row r="992" spans="1:33" ht="15">
      <c r="A992" s="393"/>
      <c r="B992" s="393"/>
      <c r="C992" s="393"/>
      <c r="D992" s="393"/>
      <c r="E992" s="393"/>
      <c r="F992" s="393"/>
      <c r="G992" s="393"/>
      <c r="H992" s="394"/>
      <c r="I992" s="394"/>
      <c r="J992" s="394"/>
      <c r="K992" s="394"/>
      <c r="L992" s="394"/>
      <c r="M992" s="394"/>
      <c r="N992" s="313">
        <f>IF(IF(I992&lt;'Checklist Parameters'!$H$22,0,($I992-$L992))&lt;0,0,IF(I992&lt;'Checklist Parameters'!$H$22,0,($I992-$L992)))</f>
        <v>0</v>
      </c>
      <c r="O992" s="394"/>
      <c r="P992" s="395"/>
      <c r="Q992" s="316">
        <f t="shared" si="91"/>
        <v>0</v>
      </c>
      <c r="R992" s="87">
        <f t="shared" si="92"/>
        <v>0</v>
      </c>
      <c r="S992" s="87">
        <f>IF('Checklist Parameters'!$H$60&lt;0.2,0.2,'Checklist Parameters'!$H$60)</f>
        <v>0.72</v>
      </c>
      <c r="T992" s="88">
        <f>IF($O992="",IF('Checklist District ID'!$C$43="Y",MAX($R992:$S992)*$I992,SUM($R992:$S992)*$I992),IF(O992&gt;0,Q992*S992))</f>
        <v>0</v>
      </c>
      <c r="U992" s="88">
        <f>IF(Q992&gt;0,((I992-T992)*'Formula Matrix'!$E$39),0)</f>
        <v>0</v>
      </c>
      <c r="V992" s="88">
        <f t="shared" si="93"/>
        <v>0</v>
      </c>
      <c r="W992" s="88">
        <f>IF(V992&gt;0,(V992*'Checklist Parameters'!$H$35),0)</f>
        <v>0</v>
      </c>
      <c r="X992" s="85">
        <f t="shared" si="94"/>
        <v>0</v>
      </c>
      <c r="Y992" s="148">
        <f>IF('Checklist Parameters'!$H$102&lt;&gt;"",(I992/43560)*'Checklist Parameters'!$H$102,"N/A")</f>
        <v>0</v>
      </c>
      <c r="Z992" s="154" t="str">
        <f>IF('Checklist Parameters'!$H$58&lt;&gt;"",((I992*'Checklist Parameters'!$H$58)*'Checklist Parameters'!$H$35)/1000,"N/A")</f>
        <v>N/A</v>
      </c>
      <c r="AA992" s="154">
        <f>IF('Checklist Parameters'!$H$101&lt;&gt;"",IFERROR(I992/'Checklist Parameters'!$H$101,0),"N/A")</f>
        <v>0</v>
      </c>
      <c r="AB992" s="148" t="str">
        <f>IF('Checklist Parameters'!$H$43&lt;&gt;"",(I992*'Checklist Parameters'!$H$43)/1000,"N/A")</f>
        <v>N/A</v>
      </c>
      <c r="AC992" s="85">
        <f>IF('Checklist Parameters'!$H$16="",$X992,IF(AND('Checklist Parameters'!$H$16&lt;$X992,'Checklist Parameters'!$H$16&gt;=3),'Checklist Parameters'!$H$16,IF(AND('Checklist Parameters'!$H$16&lt;$X992,'Checklist Parameters'!$H$16&lt;3),0,$X992)))</f>
        <v>0</v>
      </c>
      <c r="AD992" s="85" t="str">
        <f>IF(AND(I992&lt;'Checklist Parameters'!$H$22,$I992&lt;&gt;0),"Y","")</f>
        <v/>
      </c>
      <c r="AE992" s="85" t="str">
        <f>IF($AD992="Y",0,IF('Checklist Parameters'!$H$25="","&lt;no limit&gt;",ROUNDDOWN((($I992-'Checklist Parameters'!$H$24)/'Checklist Parameters'!$H$25)+1,0)))</f>
        <v>&lt;no limit&gt;</v>
      </c>
      <c r="AF992" s="174">
        <f t="shared" si="95"/>
        <v>0</v>
      </c>
      <c r="AG992" s="85">
        <f t="shared" si="90"/>
        <v>0</v>
      </c>
    </row>
    <row r="993" spans="1:33" ht="15">
      <c r="A993" s="393"/>
      <c r="B993" s="393"/>
      <c r="C993" s="393"/>
      <c r="D993" s="393"/>
      <c r="E993" s="393"/>
      <c r="F993" s="393"/>
      <c r="G993" s="393"/>
      <c r="H993" s="394"/>
      <c r="I993" s="394"/>
      <c r="J993" s="394"/>
      <c r="K993" s="394"/>
      <c r="L993" s="394"/>
      <c r="M993" s="394"/>
      <c r="N993" s="313">
        <f>IF(IF(I993&lt;'Checklist Parameters'!$H$22,0,($I993-$L993))&lt;0,0,IF(I993&lt;'Checklist Parameters'!$H$22,0,($I993-$L993)))</f>
        <v>0</v>
      </c>
      <c r="O993" s="394"/>
      <c r="P993" s="395"/>
      <c r="Q993" s="316">
        <f t="shared" si="91"/>
        <v>0</v>
      </c>
      <c r="R993" s="87">
        <f t="shared" si="92"/>
        <v>0</v>
      </c>
      <c r="S993" s="87">
        <f>IF('Checklist Parameters'!$H$60&lt;0.2,0.2,'Checklist Parameters'!$H$60)</f>
        <v>0.72</v>
      </c>
      <c r="T993" s="88">
        <f>IF($O993="",IF('Checklist District ID'!$C$43="Y",MAX($R993:$S993)*$I993,SUM($R993:$S993)*$I993),IF(O993&gt;0,Q993*S993))</f>
        <v>0</v>
      </c>
      <c r="U993" s="88">
        <f>IF(Q993&gt;0,((I993-T993)*'Formula Matrix'!$E$39),0)</f>
        <v>0</v>
      </c>
      <c r="V993" s="88">
        <f t="shared" si="93"/>
        <v>0</v>
      </c>
      <c r="W993" s="88">
        <f>IF(V993&gt;0,(V993*'Checklist Parameters'!$H$35),0)</f>
        <v>0</v>
      </c>
      <c r="X993" s="85">
        <f t="shared" si="94"/>
        <v>0</v>
      </c>
      <c r="Y993" s="148">
        <f>IF('Checklist Parameters'!$H$102&lt;&gt;"",(I993/43560)*'Checklist Parameters'!$H$102,"N/A")</f>
        <v>0</v>
      </c>
      <c r="Z993" s="154" t="str">
        <f>IF('Checklist Parameters'!$H$58&lt;&gt;"",((I993*'Checklist Parameters'!$H$58)*'Checklist Parameters'!$H$35)/1000,"N/A")</f>
        <v>N/A</v>
      </c>
      <c r="AA993" s="154">
        <f>IF('Checklist Parameters'!$H$101&lt;&gt;"",IFERROR(I993/'Checklist Parameters'!$H$101,0),"N/A")</f>
        <v>0</v>
      </c>
      <c r="AB993" s="148" t="str">
        <f>IF('Checklist Parameters'!$H$43&lt;&gt;"",(I993*'Checklist Parameters'!$H$43)/1000,"N/A")</f>
        <v>N/A</v>
      </c>
      <c r="AC993" s="85">
        <f>IF('Checklist Parameters'!$H$16="",$X993,IF(AND('Checklist Parameters'!$H$16&lt;$X993,'Checklist Parameters'!$H$16&gt;=3),'Checklist Parameters'!$H$16,IF(AND('Checklist Parameters'!$H$16&lt;$X993,'Checklist Parameters'!$H$16&lt;3),0,$X993)))</f>
        <v>0</v>
      </c>
      <c r="AD993" s="85" t="str">
        <f>IF(AND(I993&lt;'Checklist Parameters'!$H$22,$I993&lt;&gt;0),"Y","")</f>
        <v/>
      </c>
      <c r="AE993" s="85" t="str">
        <f>IF($AD993="Y",0,IF('Checklist Parameters'!$H$25="","&lt;no limit&gt;",ROUNDDOWN((($I993-'Checklist Parameters'!$H$24)/'Checklist Parameters'!$H$25)+1,0)))</f>
        <v>&lt;no limit&gt;</v>
      </c>
      <c r="AF993" s="174">
        <f t="shared" si="95"/>
        <v>0</v>
      </c>
      <c r="AG993" s="85">
        <f t="shared" si="90"/>
        <v>0</v>
      </c>
    </row>
    <row r="994" spans="1:33" ht="15">
      <c r="A994" s="393"/>
      <c r="B994" s="393"/>
      <c r="C994" s="393"/>
      <c r="D994" s="393"/>
      <c r="E994" s="393"/>
      <c r="F994" s="393"/>
      <c r="G994" s="393"/>
      <c r="H994" s="394"/>
      <c r="I994" s="394"/>
      <c r="J994" s="394"/>
      <c r="K994" s="394"/>
      <c r="L994" s="394"/>
      <c r="M994" s="394"/>
      <c r="N994" s="313">
        <f>IF(IF(I994&lt;'Checklist Parameters'!$H$22,0,($I994-$L994))&lt;0,0,IF(I994&lt;'Checklist Parameters'!$H$22,0,($I994-$L994)))</f>
        <v>0</v>
      </c>
      <c r="O994" s="394"/>
      <c r="P994" s="395"/>
      <c r="Q994" s="316">
        <f t="shared" si="91"/>
        <v>0</v>
      </c>
      <c r="R994" s="87">
        <f t="shared" si="92"/>
        <v>0</v>
      </c>
      <c r="S994" s="87">
        <f>IF('Checklist Parameters'!$H$60&lt;0.2,0.2,'Checklist Parameters'!$H$60)</f>
        <v>0.72</v>
      </c>
      <c r="T994" s="88">
        <f>IF($O994="",IF('Checklist District ID'!$C$43="Y",MAX($R994:$S994)*$I994,SUM($R994:$S994)*$I994),IF(O994&gt;0,Q994*S994))</f>
        <v>0</v>
      </c>
      <c r="U994" s="88">
        <f>IF(Q994&gt;0,((I994-T994)*'Formula Matrix'!$E$39),0)</f>
        <v>0</v>
      </c>
      <c r="V994" s="88">
        <f t="shared" si="93"/>
        <v>0</v>
      </c>
      <c r="W994" s="88">
        <f>IF(V994&gt;0,(V994*'Checklist Parameters'!$H$35),0)</f>
        <v>0</v>
      </c>
      <c r="X994" s="85">
        <f t="shared" si="94"/>
        <v>0</v>
      </c>
      <c r="Y994" s="148">
        <f>IF('Checklist Parameters'!$H$102&lt;&gt;"",(I994/43560)*'Checklist Parameters'!$H$102,"N/A")</f>
        <v>0</v>
      </c>
      <c r="Z994" s="154" t="str">
        <f>IF('Checklist Parameters'!$H$58&lt;&gt;"",((I994*'Checklist Parameters'!$H$58)*'Checklist Parameters'!$H$35)/1000,"N/A")</f>
        <v>N/A</v>
      </c>
      <c r="AA994" s="154">
        <f>IF('Checklist Parameters'!$H$101&lt;&gt;"",IFERROR(I994/'Checklist Parameters'!$H$101,0),"N/A")</f>
        <v>0</v>
      </c>
      <c r="AB994" s="148" t="str">
        <f>IF('Checklist Parameters'!$H$43&lt;&gt;"",(I994*'Checklist Parameters'!$H$43)/1000,"N/A")</f>
        <v>N/A</v>
      </c>
      <c r="AC994" s="85">
        <f>IF('Checklist Parameters'!$H$16="",$X994,IF(AND('Checklist Parameters'!$H$16&lt;$X994,'Checklist Parameters'!$H$16&gt;=3),'Checklist Parameters'!$H$16,IF(AND('Checklist Parameters'!$H$16&lt;$X994,'Checklist Parameters'!$H$16&lt;3),0,$X994)))</f>
        <v>0</v>
      </c>
      <c r="AD994" s="85" t="str">
        <f>IF(AND(I994&lt;'Checklist Parameters'!$H$22,$I994&lt;&gt;0),"Y","")</f>
        <v/>
      </c>
      <c r="AE994" s="85" t="str">
        <f>IF($AD994="Y",0,IF('Checklist Parameters'!$H$25="","&lt;no limit&gt;",ROUNDDOWN((($I994-'Checklist Parameters'!$H$24)/'Checklist Parameters'!$H$25)+1,0)))</f>
        <v>&lt;no limit&gt;</v>
      </c>
      <c r="AF994" s="174">
        <f t="shared" si="95"/>
        <v>0</v>
      </c>
      <c r="AG994" s="85">
        <f t="shared" si="90"/>
        <v>0</v>
      </c>
    </row>
    <row r="995" spans="1:33" ht="15">
      <c r="A995" s="393"/>
      <c r="B995" s="393"/>
      <c r="C995" s="393"/>
      <c r="D995" s="393"/>
      <c r="E995" s="393"/>
      <c r="F995" s="393"/>
      <c r="G995" s="393"/>
      <c r="H995" s="394"/>
      <c r="I995" s="394"/>
      <c r="J995" s="394"/>
      <c r="K995" s="394"/>
      <c r="L995" s="394"/>
      <c r="M995" s="394"/>
      <c r="N995" s="313">
        <f>IF(IF(I995&lt;'Checklist Parameters'!$H$22,0,($I995-$L995))&lt;0,0,IF(I995&lt;'Checklist Parameters'!$H$22,0,($I995-$L995)))</f>
        <v>0</v>
      </c>
      <c r="O995" s="394"/>
      <c r="P995" s="395"/>
      <c r="Q995" s="316">
        <f t="shared" si="91"/>
        <v>0</v>
      </c>
      <c r="R995" s="87">
        <f t="shared" si="92"/>
        <v>0</v>
      </c>
      <c r="S995" s="87">
        <f>IF('Checklist Parameters'!$H$60&lt;0.2,0.2,'Checklist Parameters'!$H$60)</f>
        <v>0.72</v>
      </c>
      <c r="T995" s="88">
        <f>IF($O995="",IF('Checklist District ID'!$C$43="Y",MAX($R995:$S995)*$I995,SUM($R995:$S995)*$I995),IF(O995&gt;0,Q995*S995))</f>
        <v>0</v>
      </c>
      <c r="U995" s="88">
        <f>IF(Q995&gt;0,((I995-T995)*'Formula Matrix'!$E$39),0)</f>
        <v>0</v>
      </c>
      <c r="V995" s="88">
        <f t="shared" si="93"/>
        <v>0</v>
      </c>
      <c r="W995" s="88">
        <f>IF(V995&gt;0,(V995*'Checklist Parameters'!$H$35),0)</f>
        <v>0</v>
      </c>
      <c r="X995" s="85">
        <f t="shared" si="94"/>
        <v>0</v>
      </c>
      <c r="Y995" s="148">
        <f>IF('Checklist Parameters'!$H$102&lt;&gt;"",(I995/43560)*'Checklist Parameters'!$H$102,"N/A")</f>
        <v>0</v>
      </c>
      <c r="Z995" s="154" t="str">
        <f>IF('Checklist Parameters'!$H$58&lt;&gt;"",((I995*'Checklist Parameters'!$H$58)*'Checklist Parameters'!$H$35)/1000,"N/A")</f>
        <v>N/A</v>
      </c>
      <c r="AA995" s="154">
        <f>IF('Checklist Parameters'!$H$101&lt;&gt;"",IFERROR(I995/'Checklist Parameters'!$H$101,0),"N/A")</f>
        <v>0</v>
      </c>
      <c r="AB995" s="148" t="str">
        <f>IF('Checklist Parameters'!$H$43&lt;&gt;"",(I995*'Checklist Parameters'!$H$43)/1000,"N/A")</f>
        <v>N/A</v>
      </c>
      <c r="AC995" s="85">
        <f>IF('Checklist Parameters'!$H$16="",$X995,IF(AND('Checklist Parameters'!$H$16&lt;$X995,'Checklist Parameters'!$H$16&gt;=3),'Checklist Parameters'!$H$16,IF(AND('Checklist Parameters'!$H$16&lt;$X995,'Checklist Parameters'!$H$16&lt;3),0,$X995)))</f>
        <v>0</v>
      </c>
      <c r="AD995" s="85" t="str">
        <f>IF(AND(I995&lt;'Checklist Parameters'!$H$22,$I995&lt;&gt;0),"Y","")</f>
        <v/>
      </c>
      <c r="AE995" s="85" t="str">
        <f>IF($AD995="Y",0,IF('Checklist Parameters'!$H$25="","&lt;no limit&gt;",ROUNDDOWN((($I995-'Checklist Parameters'!$H$24)/'Checklist Parameters'!$H$25)+1,0)))</f>
        <v>&lt;no limit&gt;</v>
      </c>
      <c r="AF995" s="174">
        <f t="shared" si="95"/>
        <v>0</v>
      </c>
      <c r="AG995" s="85">
        <f t="shared" si="90"/>
        <v>0</v>
      </c>
    </row>
    <row r="996" spans="1:33" ht="15">
      <c r="A996" s="393"/>
      <c r="B996" s="393"/>
      <c r="C996" s="393"/>
      <c r="D996" s="393"/>
      <c r="E996" s="393"/>
      <c r="F996" s="393"/>
      <c r="G996" s="393"/>
      <c r="H996" s="394"/>
      <c r="I996" s="394"/>
      <c r="J996" s="394"/>
      <c r="K996" s="394"/>
      <c r="L996" s="394"/>
      <c r="M996" s="394"/>
      <c r="N996" s="313">
        <f>IF(IF(I996&lt;'Checklist Parameters'!$H$22,0,($I996-$L996))&lt;0,0,IF(I996&lt;'Checklist Parameters'!$H$22,0,($I996-$L996)))</f>
        <v>0</v>
      </c>
      <c r="O996" s="394"/>
      <c r="P996" s="395"/>
      <c r="Q996" s="316">
        <f t="shared" si="91"/>
        <v>0</v>
      </c>
      <c r="R996" s="87">
        <f t="shared" si="92"/>
        <v>0</v>
      </c>
      <c r="S996" s="87">
        <f>IF('Checklist Parameters'!$H$60&lt;0.2,0.2,'Checklist Parameters'!$H$60)</f>
        <v>0.72</v>
      </c>
      <c r="T996" s="88">
        <f>IF($O996="",IF('Checklist District ID'!$C$43="Y",MAX($R996:$S996)*$I996,SUM($R996:$S996)*$I996),IF(O996&gt;0,Q996*S996))</f>
        <v>0</v>
      </c>
      <c r="U996" s="88">
        <f>IF(Q996&gt;0,((I996-T996)*'Formula Matrix'!$E$39),0)</f>
        <v>0</v>
      </c>
      <c r="V996" s="88">
        <f t="shared" si="93"/>
        <v>0</v>
      </c>
      <c r="W996" s="88">
        <f>IF(V996&gt;0,(V996*'Checklist Parameters'!$H$35),0)</f>
        <v>0</v>
      </c>
      <c r="X996" s="85">
        <f t="shared" si="94"/>
        <v>0</v>
      </c>
      <c r="Y996" s="148">
        <f>IF('Checklist Parameters'!$H$102&lt;&gt;"",(I996/43560)*'Checklist Parameters'!$H$102,"N/A")</f>
        <v>0</v>
      </c>
      <c r="Z996" s="154" t="str">
        <f>IF('Checklist Parameters'!$H$58&lt;&gt;"",((I996*'Checklist Parameters'!$H$58)*'Checklist Parameters'!$H$35)/1000,"N/A")</f>
        <v>N/A</v>
      </c>
      <c r="AA996" s="154">
        <f>IF('Checklist Parameters'!$H$101&lt;&gt;"",IFERROR(I996/'Checklist Parameters'!$H$101,0),"N/A")</f>
        <v>0</v>
      </c>
      <c r="AB996" s="148" t="str">
        <f>IF('Checklist Parameters'!$H$43&lt;&gt;"",(I996*'Checklist Parameters'!$H$43)/1000,"N/A")</f>
        <v>N/A</v>
      </c>
      <c r="AC996" s="85">
        <f>IF('Checklist Parameters'!$H$16="",$X996,IF(AND('Checklist Parameters'!$H$16&lt;$X996,'Checklist Parameters'!$H$16&gt;=3),'Checklist Parameters'!$H$16,IF(AND('Checklist Parameters'!$H$16&lt;$X996,'Checklist Parameters'!$H$16&lt;3),0,$X996)))</f>
        <v>0</v>
      </c>
      <c r="AD996" s="85" t="str">
        <f>IF(AND(I996&lt;'Checklist Parameters'!$H$22,$I996&lt;&gt;0),"Y","")</f>
        <v/>
      </c>
      <c r="AE996" s="85" t="str">
        <f>IF($AD996="Y",0,IF('Checklist Parameters'!$H$25="","&lt;no limit&gt;",ROUNDDOWN((($I996-'Checklist Parameters'!$H$24)/'Checklist Parameters'!$H$25)+1,0)))</f>
        <v>&lt;no limit&gt;</v>
      </c>
      <c r="AF996" s="174">
        <f t="shared" si="95"/>
        <v>0</v>
      </c>
      <c r="AG996" s="85">
        <f t="shared" si="90"/>
        <v>0</v>
      </c>
    </row>
    <row r="997" spans="1:33" ht="15">
      <c r="A997" s="393"/>
      <c r="B997" s="393"/>
      <c r="C997" s="393"/>
      <c r="D997" s="393"/>
      <c r="E997" s="393"/>
      <c r="F997" s="393"/>
      <c r="G997" s="393"/>
      <c r="H997" s="394"/>
      <c r="I997" s="394"/>
      <c r="J997" s="394"/>
      <c r="K997" s="394"/>
      <c r="L997" s="394"/>
      <c r="M997" s="394"/>
      <c r="N997" s="313">
        <f>IF(IF(I997&lt;'Checklist Parameters'!$H$22,0,($I997-$L997))&lt;0,0,IF(I997&lt;'Checklist Parameters'!$H$22,0,($I997-$L997)))</f>
        <v>0</v>
      </c>
      <c r="O997" s="394"/>
      <c r="P997" s="395"/>
      <c r="Q997" s="316">
        <f t="shared" si="91"/>
        <v>0</v>
      </c>
      <c r="R997" s="87">
        <f t="shared" si="92"/>
        <v>0</v>
      </c>
      <c r="S997" s="87">
        <f>IF('Checklist Parameters'!$H$60&lt;0.2,0.2,'Checklist Parameters'!$H$60)</f>
        <v>0.72</v>
      </c>
      <c r="T997" s="88">
        <f>IF($O997="",IF('Checklist District ID'!$C$43="Y",MAX($R997:$S997)*$I997,SUM($R997:$S997)*$I997),IF(O997&gt;0,Q997*S997))</f>
        <v>0</v>
      </c>
      <c r="U997" s="88">
        <f>IF(Q997&gt;0,((I997-T997)*'Formula Matrix'!$E$39),0)</f>
        <v>0</v>
      </c>
      <c r="V997" s="88">
        <f t="shared" si="93"/>
        <v>0</v>
      </c>
      <c r="W997" s="88">
        <f>IF(V997&gt;0,(V997*'Checklist Parameters'!$H$35),0)</f>
        <v>0</v>
      </c>
      <c r="X997" s="85">
        <f t="shared" si="94"/>
        <v>0</v>
      </c>
      <c r="Y997" s="148">
        <f>IF('Checklist Parameters'!$H$102&lt;&gt;"",(I997/43560)*'Checklist Parameters'!$H$102,"N/A")</f>
        <v>0</v>
      </c>
      <c r="Z997" s="154" t="str">
        <f>IF('Checklist Parameters'!$H$58&lt;&gt;"",((I997*'Checklist Parameters'!$H$58)*'Checklist Parameters'!$H$35)/1000,"N/A")</f>
        <v>N/A</v>
      </c>
      <c r="AA997" s="154">
        <f>IF('Checklist Parameters'!$H$101&lt;&gt;"",IFERROR(I997/'Checklist Parameters'!$H$101,0),"N/A")</f>
        <v>0</v>
      </c>
      <c r="AB997" s="148" t="str">
        <f>IF('Checklist Parameters'!$H$43&lt;&gt;"",(I997*'Checklist Parameters'!$H$43)/1000,"N/A")</f>
        <v>N/A</v>
      </c>
      <c r="AC997" s="85">
        <f>IF('Checklist Parameters'!$H$16="",$X997,IF(AND('Checklist Parameters'!$H$16&lt;$X997,'Checklist Parameters'!$H$16&gt;=3),'Checklist Parameters'!$H$16,IF(AND('Checklist Parameters'!$H$16&lt;$X997,'Checklist Parameters'!$H$16&lt;3),0,$X997)))</f>
        <v>0</v>
      </c>
      <c r="AD997" s="85" t="str">
        <f>IF(AND(I997&lt;'Checklist Parameters'!$H$22,$I997&lt;&gt;0),"Y","")</f>
        <v/>
      </c>
      <c r="AE997" s="85" t="str">
        <f>IF($AD997="Y",0,IF('Checklist Parameters'!$H$25="","&lt;no limit&gt;",ROUNDDOWN((($I997-'Checklist Parameters'!$H$24)/'Checklist Parameters'!$H$25)+1,0)))</f>
        <v>&lt;no limit&gt;</v>
      </c>
      <c r="AF997" s="174">
        <f t="shared" si="95"/>
        <v>0</v>
      </c>
      <c r="AG997" s="85">
        <f t="shared" si="90"/>
        <v>0</v>
      </c>
    </row>
    <row r="998" spans="1:33" ht="15">
      <c r="A998" s="393"/>
      <c r="B998" s="393"/>
      <c r="C998" s="393"/>
      <c r="D998" s="393"/>
      <c r="E998" s="393"/>
      <c r="F998" s="393"/>
      <c r="G998" s="393"/>
      <c r="H998" s="394"/>
      <c r="I998" s="394"/>
      <c r="J998" s="394"/>
      <c r="K998" s="394"/>
      <c r="L998" s="394"/>
      <c r="M998" s="394"/>
      <c r="N998" s="313">
        <f>IF(IF(I998&lt;'Checklist Parameters'!$H$22,0,($I998-$L998))&lt;0,0,IF(I998&lt;'Checklist Parameters'!$H$22,0,($I998-$L998)))</f>
        <v>0</v>
      </c>
      <c r="O998" s="394"/>
      <c r="P998" s="395"/>
      <c r="Q998" s="316">
        <f t="shared" si="91"/>
        <v>0</v>
      </c>
      <c r="R998" s="87">
        <f t="shared" si="92"/>
        <v>0</v>
      </c>
      <c r="S998" s="87">
        <f>IF('Checklist Parameters'!$H$60&lt;0.2,0.2,'Checklist Parameters'!$H$60)</f>
        <v>0.72</v>
      </c>
      <c r="T998" s="88">
        <f>IF($O998="",IF('Checklist District ID'!$C$43="Y",MAX($R998:$S998)*$I998,SUM($R998:$S998)*$I998),IF(O998&gt;0,Q998*S998))</f>
        <v>0</v>
      </c>
      <c r="U998" s="88">
        <f>IF(Q998&gt;0,((I998-T998)*'Formula Matrix'!$E$39),0)</f>
        <v>0</v>
      </c>
      <c r="V998" s="88">
        <f t="shared" si="93"/>
        <v>0</v>
      </c>
      <c r="W998" s="88">
        <f>IF(V998&gt;0,(V998*'Checklist Parameters'!$H$35),0)</f>
        <v>0</v>
      </c>
      <c r="X998" s="85">
        <f t="shared" si="94"/>
        <v>0</v>
      </c>
      <c r="Y998" s="148">
        <f>IF('Checklist Parameters'!$H$102&lt;&gt;"",(I998/43560)*'Checklist Parameters'!$H$102,"N/A")</f>
        <v>0</v>
      </c>
      <c r="Z998" s="154" t="str">
        <f>IF('Checklist Parameters'!$H$58&lt;&gt;"",((I998*'Checklist Parameters'!$H$58)*'Checklist Parameters'!$H$35)/1000,"N/A")</f>
        <v>N/A</v>
      </c>
      <c r="AA998" s="154">
        <f>IF('Checklist Parameters'!$H$101&lt;&gt;"",IFERROR(I998/'Checklist Parameters'!$H$101,0),"N/A")</f>
        <v>0</v>
      </c>
      <c r="AB998" s="148" t="str">
        <f>IF('Checklist Parameters'!$H$43&lt;&gt;"",(I998*'Checklist Parameters'!$H$43)/1000,"N/A")</f>
        <v>N/A</v>
      </c>
      <c r="AC998" s="85">
        <f>IF('Checklist Parameters'!$H$16="",$X998,IF(AND('Checklist Parameters'!$H$16&lt;$X998,'Checklist Parameters'!$H$16&gt;=3),'Checklist Parameters'!$H$16,IF(AND('Checklist Parameters'!$H$16&lt;$X998,'Checklist Parameters'!$H$16&lt;3),0,$X998)))</f>
        <v>0</v>
      </c>
      <c r="AD998" s="85" t="str">
        <f>IF(AND(I998&lt;'Checklist Parameters'!$H$22,$I998&lt;&gt;0),"Y","")</f>
        <v/>
      </c>
      <c r="AE998" s="85" t="str">
        <f>IF($AD998="Y",0,IF('Checklist Parameters'!$H$25="","&lt;no limit&gt;",ROUNDDOWN((($I998-'Checklist Parameters'!$H$24)/'Checklist Parameters'!$H$25)+1,0)))</f>
        <v>&lt;no limit&gt;</v>
      </c>
      <c r="AF998" s="174">
        <f t="shared" si="95"/>
        <v>0</v>
      </c>
      <c r="AG998" s="85">
        <f t="shared" si="90"/>
        <v>0</v>
      </c>
    </row>
    <row r="999" spans="1:33" ht="15">
      <c r="A999" s="393"/>
      <c r="B999" s="393"/>
      <c r="C999" s="393"/>
      <c r="D999" s="393"/>
      <c r="E999" s="393"/>
      <c r="F999" s="393"/>
      <c r="G999" s="393"/>
      <c r="H999" s="394"/>
      <c r="I999" s="394"/>
      <c r="J999" s="394"/>
      <c r="K999" s="394"/>
      <c r="L999" s="394"/>
      <c r="M999" s="394"/>
      <c r="N999" s="313">
        <f>IF(IF(I999&lt;'Checklist Parameters'!$H$22,0,($I999-$L999))&lt;0,0,IF(I999&lt;'Checklist Parameters'!$H$22,0,($I999-$L999)))</f>
        <v>0</v>
      </c>
      <c r="O999" s="394"/>
      <c r="P999" s="395"/>
      <c r="Q999" s="316">
        <f t="shared" si="91"/>
        <v>0</v>
      </c>
      <c r="R999" s="87">
        <f t="shared" si="92"/>
        <v>0</v>
      </c>
      <c r="S999" s="87">
        <f>IF('Checklist Parameters'!$H$60&lt;0.2,0.2,'Checklist Parameters'!$H$60)</f>
        <v>0.72</v>
      </c>
      <c r="T999" s="88">
        <f>IF($O999="",IF('Checklist District ID'!$C$43="Y",MAX($R999:$S999)*$I999,SUM($R999:$S999)*$I999),IF(O999&gt;0,Q999*S999))</f>
        <v>0</v>
      </c>
      <c r="U999" s="88">
        <f>IF(Q999&gt;0,((I999-T999)*'Formula Matrix'!$E$39),0)</f>
        <v>0</v>
      </c>
      <c r="V999" s="88">
        <f t="shared" si="93"/>
        <v>0</v>
      </c>
      <c r="W999" s="88">
        <f>IF(V999&gt;0,(V999*'Checklist Parameters'!$H$35),0)</f>
        <v>0</v>
      </c>
      <c r="X999" s="85">
        <f t="shared" si="94"/>
        <v>0</v>
      </c>
      <c r="Y999" s="148">
        <f>IF('Checklist Parameters'!$H$102&lt;&gt;"",(I999/43560)*'Checklist Parameters'!$H$102,"N/A")</f>
        <v>0</v>
      </c>
      <c r="Z999" s="154" t="str">
        <f>IF('Checklist Parameters'!$H$58&lt;&gt;"",((I999*'Checklist Parameters'!$H$58)*'Checklist Parameters'!$H$35)/1000,"N/A")</f>
        <v>N/A</v>
      </c>
      <c r="AA999" s="154">
        <f>IF('Checklist Parameters'!$H$101&lt;&gt;"",IFERROR(I999/'Checklist Parameters'!$H$101,0),"N/A")</f>
        <v>0</v>
      </c>
      <c r="AB999" s="148" t="str">
        <f>IF('Checklist Parameters'!$H$43&lt;&gt;"",(I999*'Checklist Parameters'!$H$43)/1000,"N/A")</f>
        <v>N/A</v>
      </c>
      <c r="AC999" s="85">
        <f>IF('Checklist Parameters'!$H$16="",$X999,IF(AND('Checklist Parameters'!$H$16&lt;$X999,'Checklist Parameters'!$H$16&gt;=3),'Checklist Parameters'!$H$16,IF(AND('Checklist Parameters'!$H$16&lt;$X999,'Checklist Parameters'!$H$16&lt;3),0,$X999)))</f>
        <v>0</v>
      </c>
      <c r="AD999" s="85" t="str">
        <f>IF(AND(I999&lt;'Checklist Parameters'!$H$22,$I999&lt;&gt;0),"Y","")</f>
        <v/>
      </c>
      <c r="AE999" s="85" t="str">
        <f>IF($AD999="Y",0,IF('Checklist Parameters'!$H$25="","&lt;no limit&gt;",ROUNDDOWN((($I999-'Checklist Parameters'!$H$24)/'Checklist Parameters'!$H$25)+1,0)))</f>
        <v>&lt;no limit&gt;</v>
      </c>
      <c r="AF999" s="174">
        <f t="shared" si="95"/>
        <v>0</v>
      </c>
      <c r="AG999" s="85">
        <f t="shared" si="90"/>
        <v>0</v>
      </c>
    </row>
    <row r="1000" spans="1:33" ht="15">
      <c r="A1000" s="393"/>
      <c r="B1000" s="393"/>
      <c r="C1000" s="393"/>
      <c r="D1000" s="393"/>
      <c r="E1000" s="393"/>
      <c r="F1000" s="393"/>
      <c r="G1000" s="393"/>
      <c r="H1000" s="394"/>
      <c r="I1000" s="394"/>
      <c r="J1000" s="394"/>
      <c r="K1000" s="394"/>
      <c r="L1000" s="394"/>
      <c r="M1000" s="394"/>
      <c r="N1000" s="313">
        <f>IF(IF(I1000&lt;'Checklist Parameters'!$H$22,0,($I1000-$L1000))&lt;0,0,IF(I1000&lt;'Checklist Parameters'!$H$22,0,($I1000-$L1000)))</f>
        <v>0</v>
      </c>
      <c r="O1000" s="394"/>
      <c r="P1000" s="395"/>
      <c r="Q1000" s="316">
        <f t="shared" si="91"/>
        <v>0</v>
      </c>
      <c r="R1000" s="87">
        <f t="shared" si="92"/>
        <v>0</v>
      </c>
      <c r="S1000" s="87">
        <f>IF('Checklist Parameters'!$H$60&lt;0.2,0.2,'Checklist Parameters'!$H$60)</f>
        <v>0.72</v>
      </c>
      <c r="T1000" s="88">
        <f>IF($O1000="",IF('Checklist District ID'!$C$43="Y",MAX($R1000:$S1000)*$I1000,SUM($R1000:$S1000)*$I1000),IF(O1000&gt;0,Q1000*S1000))</f>
        <v>0</v>
      </c>
      <c r="U1000" s="88">
        <f>IF(Q1000&gt;0,((I1000-T1000)*'Formula Matrix'!$E$39),0)</f>
        <v>0</v>
      </c>
      <c r="V1000" s="88">
        <f t="shared" si="93"/>
        <v>0</v>
      </c>
      <c r="W1000" s="88">
        <f>IF(V1000&gt;0,(V1000*'Checklist Parameters'!$H$35),0)</f>
        <v>0</v>
      </c>
      <c r="X1000" s="85">
        <f t="shared" si="94"/>
        <v>0</v>
      </c>
      <c r="Y1000" s="148">
        <f>IF('Checklist Parameters'!$H$102&lt;&gt;"",(I1000/43560)*'Checklist Parameters'!$H$102,"N/A")</f>
        <v>0</v>
      </c>
      <c r="Z1000" s="154" t="str">
        <f>IF('Checklist Parameters'!$H$58&lt;&gt;"",((I1000*'Checklist Parameters'!$H$58)*'Checklist Parameters'!$H$35)/1000,"N/A")</f>
        <v>N/A</v>
      </c>
      <c r="AA1000" s="154">
        <f>IF('Checklist Parameters'!$H$101&lt;&gt;"",IFERROR(I1000/'Checklist Parameters'!$H$101,0),"N/A")</f>
        <v>0</v>
      </c>
      <c r="AB1000" s="148" t="str">
        <f>IF('Checklist Parameters'!$H$43&lt;&gt;"",(I1000*'Checklist Parameters'!$H$43)/1000,"N/A")</f>
        <v>N/A</v>
      </c>
      <c r="AC1000" s="85">
        <f>IF('Checklist Parameters'!$H$16="",$X1000,IF(AND('Checklist Parameters'!$H$16&lt;$X1000,'Checklist Parameters'!$H$16&gt;=3),'Checklist Parameters'!$H$16,IF(AND('Checklist Parameters'!$H$16&lt;$X1000,'Checklist Parameters'!$H$16&lt;3),0,$X1000)))</f>
        <v>0</v>
      </c>
      <c r="AD1000" s="85" t="str">
        <f>IF(AND(I1000&lt;'Checklist Parameters'!$H$22,$I1000&lt;&gt;0),"Y","")</f>
        <v/>
      </c>
      <c r="AE1000" s="85" t="str">
        <f>IF($AD1000="Y",0,IF('Checklist Parameters'!$H$25="","&lt;no limit&gt;",ROUNDDOWN((($I1000-'Checklist Parameters'!$H$24)/'Checklist Parameters'!$H$25)+1,0)))</f>
        <v>&lt;no limit&gt;</v>
      </c>
      <c r="AF1000" s="174">
        <f t="shared" si="95"/>
        <v>0</v>
      </c>
      <c r="AG1000" s="85">
        <f t="shared" si="90"/>
        <v>0</v>
      </c>
    </row>
    <row r="1001" spans="1:33" ht="15">
      <c r="A1001" s="393"/>
      <c r="B1001" s="393"/>
      <c r="C1001" s="393"/>
      <c r="D1001" s="393"/>
      <c r="E1001" s="393"/>
      <c r="F1001" s="393"/>
      <c r="G1001" s="393"/>
      <c r="H1001" s="394"/>
      <c r="I1001" s="394"/>
      <c r="J1001" s="394"/>
      <c r="K1001" s="394"/>
      <c r="L1001" s="394"/>
      <c r="M1001" s="394"/>
      <c r="N1001" s="313">
        <f>IF(IF(I1001&lt;'Checklist Parameters'!$H$22,0,($I1001-$L1001))&lt;0,0,IF(I1001&lt;'Checklist Parameters'!$H$22,0,($I1001-$L1001)))</f>
        <v>0</v>
      </c>
      <c r="O1001" s="394"/>
      <c r="P1001" s="395"/>
      <c r="Q1001" s="316">
        <f t="shared" si="91"/>
        <v>0</v>
      </c>
      <c r="R1001" s="87">
        <f t="shared" si="92"/>
        <v>0</v>
      </c>
      <c r="S1001" s="87">
        <f>IF('Checklist Parameters'!$H$60&lt;0.2,0.2,'Checklist Parameters'!$H$60)</f>
        <v>0.72</v>
      </c>
      <c r="T1001" s="88">
        <f>IF($O1001="",IF('Checklist District ID'!$C$43="Y",MAX($R1001:$S1001)*$I1001,SUM($R1001:$S1001)*$I1001),IF(O1001&gt;0,Q1001*S1001))</f>
        <v>0</v>
      </c>
      <c r="U1001" s="88">
        <f>IF(Q1001&gt;0,((I1001-T1001)*'Formula Matrix'!$E$39),0)</f>
        <v>0</v>
      </c>
      <c r="V1001" s="88">
        <f t="shared" si="93"/>
        <v>0</v>
      </c>
      <c r="W1001" s="88">
        <f>IF(V1001&gt;0,(V1001*'Checklist Parameters'!$H$35),0)</f>
        <v>0</v>
      </c>
      <c r="X1001" s="85">
        <f t="shared" si="94"/>
        <v>0</v>
      </c>
      <c r="Y1001" s="148">
        <f>IF('Checklist Parameters'!$H$102&lt;&gt;"",(I1001/43560)*'Checklist Parameters'!$H$102,"N/A")</f>
        <v>0</v>
      </c>
      <c r="Z1001" s="154" t="str">
        <f>IF('Checklist Parameters'!$H$58&lt;&gt;"",((I1001*'Checklist Parameters'!$H$58)*'Checklist Parameters'!$H$35)/1000,"N/A")</f>
        <v>N/A</v>
      </c>
      <c r="AA1001" s="154">
        <f>IF('Checklist Parameters'!$H$101&lt;&gt;"",IFERROR(I1001/'Checklist Parameters'!$H$101,0),"N/A")</f>
        <v>0</v>
      </c>
      <c r="AB1001" s="148" t="str">
        <f>IF('Checklist Parameters'!$H$43&lt;&gt;"",(I1001*'Checklist Parameters'!$H$43)/1000,"N/A")</f>
        <v>N/A</v>
      </c>
      <c r="AC1001" s="85">
        <f>IF('Checklist Parameters'!$H$16="",$X1001,IF(AND('Checklist Parameters'!$H$16&lt;$X1001,'Checklist Parameters'!$H$16&gt;=3),'Checklist Parameters'!$H$16,IF(AND('Checklist Parameters'!$H$16&lt;$X1001,'Checklist Parameters'!$H$16&lt;3),0,$X1001)))</f>
        <v>0</v>
      </c>
      <c r="AD1001" s="85" t="str">
        <f>IF(AND(I1001&lt;'Checklist Parameters'!$H$22,$I1001&lt;&gt;0),"Y","")</f>
        <v/>
      </c>
      <c r="AE1001" s="85" t="str">
        <f>IF($AD1001="Y",0,IF('Checklist Parameters'!$H$25="","&lt;no limit&gt;",ROUNDDOWN((($I1001-'Checklist Parameters'!$H$24)/'Checklist Parameters'!$H$25)+1,0)))</f>
        <v>&lt;no limit&gt;</v>
      </c>
      <c r="AF1001" s="174">
        <f t="shared" si="95"/>
        <v>0</v>
      </c>
      <c r="AG1001" s="85">
        <f t="shared" si="90"/>
        <v>0</v>
      </c>
    </row>
    <row r="1002" spans="1:33" ht="15">
      <c r="A1002" s="393"/>
      <c r="B1002" s="393"/>
      <c r="C1002" s="393"/>
      <c r="D1002" s="393"/>
      <c r="E1002" s="393"/>
      <c r="F1002" s="393"/>
      <c r="G1002" s="393"/>
      <c r="H1002" s="394"/>
      <c r="I1002" s="394"/>
      <c r="J1002" s="394"/>
      <c r="K1002" s="394"/>
      <c r="L1002" s="394"/>
      <c r="M1002" s="394"/>
      <c r="N1002" s="313">
        <f>IF(IF(I1002&lt;'Checklist Parameters'!$H$22,0,($I1002-$L1002))&lt;0,0,IF(I1002&lt;'Checklist Parameters'!$H$22,0,($I1002-$L1002)))</f>
        <v>0</v>
      </c>
      <c r="O1002" s="394"/>
      <c r="P1002" s="395"/>
      <c r="Q1002" s="316">
        <f t="shared" si="91"/>
        <v>0</v>
      </c>
      <c r="R1002" s="87">
        <f t="shared" si="92"/>
        <v>0</v>
      </c>
      <c r="S1002" s="87">
        <f>IF('Checklist Parameters'!$H$60&lt;0.2,0.2,'Checklist Parameters'!$H$60)</f>
        <v>0.72</v>
      </c>
      <c r="T1002" s="88">
        <f>IF($O1002="",IF('Checklist District ID'!$C$43="Y",MAX($R1002:$S1002)*$I1002,SUM($R1002:$S1002)*$I1002),IF(O1002&gt;0,Q1002*S1002))</f>
        <v>0</v>
      </c>
      <c r="U1002" s="88">
        <f>IF(Q1002&gt;0,((I1002-T1002)*'Formula Matrix'!$E$39),0)</f>
        <v>0</v>
      </c>
      <c r="V1002" s="88">
        <f t="shared" si="93"/>
        <v>0</v>
      </c>
      <c r="W1002" s="88">
        <f>IF(V1002&gt;0,(V1002*'Checklist Parameters'!$H$35),0)</f>
        <v>0</v>
      </c>
      <c r="X1002" s="85">
        <f t="shared" si="94"/>
        <v>0</v>
      </c>
      <c r="Y1002" s="148">
        <f>IF('Checklist Parameters'!$H$102&lt;&gt;"",(I1002/43560)*'Checklist Parameters'!$H$102,"N/A")</f>
        <v>0</v>
      </c>
      <c r="Z1002" s="154" t="str">
        <f>IF('Checklist Parameters'!$H$58&lt;&gt;"",((I1002*'Checklist Parameters'!$H$58)*'Checklist Parameters'!$H$35)/1000,"N/A")</f>
        <v>N/A</v>
      </c>
      <c r="AA1002" s="154">
        <f>IF('Checklist Parameters'!$H$101&lt;&gt;"",IFERROR(I1002/'Checklist Parameters'!$H$101,0),"N/A")</f>
        <v>0</v>
      </c>
      <c r="AB1002" s="148" t="str">
        <f>IF('Checklist Parameters'!$H$43&lt;&gt;"",(I1002*'Checklist Parameters'!$H$43)/1000,"N/A")</f>
        <v>N/A</v>
      </c>
      <c r="AC1002" s="85">
        <f>IF('Checklist Parameters'!$H$16="",$X1002,IF(AND('Checklist Parameters'!$H$16&lt;$X1002,'Checklist Parameters'!$H$16&gt;=3),'Checklist Parameters'!$H$16,IF(AND('Checklist Parameters'!$H$16&lt;$X1002,'Checklist Parameters'!$H$16&lt;3),0,$X1002)))</f>
        <v>0</v>
      </c>
      <c r="AD1002" s="85" t="str">
        <f>IF(AND(I1002&lt;'Checklist Parameters'!$H$22,$I1002&lt;&gt;0),"Y","")</f>
        <v/>
      </c>
      <c r="AE1002" s="85" t="str">
        <f>IF($AD1002="Y",0,IF('Checklist Parameters'!$H$25="","&lt;no limit&gt;",ROUNDDOWN((($I1002-'Checklist Parameters'!$H$24)/'Checklist Parameters'!$H$25)+1,0)))</f>
        <v>&lt;no limit&gt;</v>
      </c>
      <c r="AF1002" s="174">
        <f t="shared" si="95"/>
        <v>0</v>
      </c>
      <c r="AG1002" s="85">
        <f t="shared" si="90"/>
        <v>0</v>
      </c>
    </row>
    <row r="1003" spans="1:33" ht="15">
      <c r="A1003" s="393"/>
      <c r="B1003" s="393"/>
      <c r="C1003" s="393"/>
      <c r="D1003" s="393"/>
      <c r="E1003" s="393"/>
      <c r="F1003" s="393"/>
      <c r="G1003" s="393"/>
      <c r="H1003" s="394"/>
      <c r="I1003" s="394"/>
      <c r="J1003" s="394"/>
      <c r="K1003" s="394"/>
      <c r="L1003" s="394"/>
      <c r="M1003" s="394"/>
      <c r="N1003" s="313">
        <f>IF(IF(I1003&lt;'Checklist Parameters'!$H$22,0,($I1003-$L1003))&lt;0,0,IF(I1003&lt;'Checklist Parameters'!$H$22,0,($I1003-$L1003)))</f>
        <v>0</v>
      </c>
      <c r="O1003" s="394"/>
      <c r="P1003" s="395"/>
      <c r="Q1003" s="316">
        <f t="shared" si="91"/>
        <v>0</v>
      </c>
      <c r="R1003" s="87">
        <f t="shared" si="92"/>
        <v>0</v>
      </c>
      <c r="S1003" s="87">
        <f>IF('Checklist Parameters'!$H$60&lt;0.2,0.2,'Checklist Parameters'!$H$60)</f>
        <v>0.72</v>
      </c>
      <c r="T1003" s="88">
        <f>IF($O1003="",IF('Checklist District ID'!$C$43="Y",MAX($R1003:$S1003)*$I1003,SUM($R1003:$S1003)*$I1003),IF(O1003&gt;0,Q1003*S1003))</f>
        <v>0</v>
      </c>
      <c r="U1003" s="88">
        <f>IF(Q1003&gt;0,((I1003-T1003)*'Formula Matrix'!$E$39),0)</f>
        <v>0</v>
      </c>
      <c r="V1003" s="88">
        <f t="shared" si="93"/>
        <v>0</v>
      </c>
      <c r="W1003" s="88">
        <f>IF(V1003&gt;0,(V1003*'Checklist Parameters'!$H$35),0)</f>
        <v>0</v>
      </c>
      <c r="X1003" s="85">
        <f t="shared" si="94"/>
        <v>0</v>
      </c>
      <c r="Y1003" s="148">
        <f>IF('Checklist Parameters'!$H$102&lt;&gt;"",(I1003/43560)*'Checklist Parameters'!$H$102,"N/A")</f>
        <v>0</v>
      </c>
      <c r="Z1003" s="154" t="str">
        <f>IF('Checklist Parameters'!$H$58&lt;&gt;"",((I1003*'Checklist Parameters'!$H$58)*'Checklist Parameters'!$H$35)/1000,"N/A")</f>
        <v>N/A</v>
      </c>
      <c r="AA1003" s="154">
        <f>IF('Checklist Parameters'!$H$101&lt;&gt;"",IFERROR(I1003/'Checklist Parameters'!$H$101,0),"N/A")</f>
        <v>0</v>
      </c>
      <c r="AB1003" s="148" t="str">
        <f>IF('Checklist Parameters'!$H$43&lt;&gt;"",(I1003*'Checklist Parameters'!$H$43)/1000,"N/A")</f>
        <v>N/A</v>
      </c>
      <c r="AC1003" s="85">
        <f>IF('Checklist Parameters'!$H$16="",$X1003,IF(AND('Checklist Parameters'!$H$16&lt;$X1003,'Checklist Parameters'!$H$16&gt;=3),'Checklist Parameters'!$H$16,IF(AND('Checklist Parameters'!$H$16&lt;$X1003,'Checklist Parameters'!$H$16&lt;3),0,$X1003)))</f>
        <v>0</v>
      </c>
      <c r="AD1003" s="85" t="str">
        <f>IF(AND(I1003&lt;'Checklist Parameters'!$H$22,$I1003&lt;&gt;0),"Y","")</f>
        <v/>
      </c>
      <c r="AE1003" s="85" t="str">
        <f>IF($AD1003="Y",0,IF('Checklist Parameters'!$H$25="","&lt;no limit&gt;",ROUNDDOWN((($I1003-'Checklist Parameters'!$H$24)/'Checklist Parameters'!$H$25)+1,0)))</f>
        <v>&lt;no limit&gt;</v>
      </c>
      <c r="AF1003" s="174">
        <f t="shared" si="95"/>
        <v>0</v>
      </c>
      <c r="AG1003" s="85">
        <f t="shared" si="90"/>
        <v>0</v>
      </c>
    </row>
    <row r="1004" spans="1:33" ht="15">
      <c r="A1004" s="393"/>
      <c r="B1004" s="393"/>
      <c r="C1004" s="393"/>
      <c r="D1004" s="393"/>
      <c r="E1004" s="393"/>
      <c r="F1004" s="393"/>
      <c r="G1004" s="393"/>
      <c r="H1004" s="394"/>
      <c r="I1004" s="394"/>
      <c r="J1004" s="394"/>
      <c r="K1004" s="394"/>
      <c r="L1004" s="394"/>
      <c r="M1004" s="394"/>
      <c r="N1004" s="313">
        <f>IF(IF(I1004&lt;'Checklist Parameters'!$H$22,0,($I1004-$L1004))&lt;0,0,IF(I1004&lt;'Checklist Parameters'!$H$22,0,($I1004-$L1004)))</f>
        <v>0</v>
      </c>
      <c r="O1004" s="394"/>
      <c r="P1004" s="395"/>
      <c r="Q1004" s="316">
        <f t="shared" si="91"/>
        <v>0</v>
      </c>
      <c r="R1004" s="87">
        <f t="shared" si="92"/>
        <v>0</v>
      </c>
      <c r="S1004" s="87">
        <f>IF('Checklist Parameters'!$H$60&lt;0.2,0.2,'Checklist Parameters'!$H$60)</f>
        <v>0.72</v>
      </c>
      <c r="T1004" s="88">
        <f>IF($O1004="",IF('Checklist District ID'!$C$43="Y",MAX($R1004:$S1004)*$I1004,SUM($R1004:$S1004)*$I1004),IF(O1004&gt;0,Q1004*S1004))</f>
        <v>0</v>
      </c>
      <c r="U1004" s="88">
        <f>IF(Q1004&gt;0,((I1004-T1004)*'Formula Matrix'!$E$39),0)</f>
        <v>0</v>
      </c>
      <c r="V1004" s="88">
        <f t="shared" si="93"/>
        <v>0</v>
      </c>
      <c r="W1004" s="88">
        <f>IF(V1004&gt;0,(V1004*'Checklist Parameters'!$H$35),0)</f>
        <v>0</v>
      </c>
      <c r="X1004" s="85">
        <f t="shared" si="94"/>
        <v>0</v>
      </c>
      <c r="Y1004" s="148">
        <f>IF('Checklist Parameters'!$H$102&lt;&gt;"",(I1004/43560)*'Checklist Parameters'!$H$102,"N/A")</f>
        <v>0</v>
      </c>
      <c r="Z1004" s="154" t="str">
        <f>IF('Checklist Parameters'!$H$58&lt;&gt;"",((I1004*'Checklist Parameters'!$H$58)*'Checklist Parameters'!$H$35)/1000,"N/A")</f>
        <v>N/A</v>
      </c>
      <c r="AA1004" s="154">
        <f>IF('Checklist Parameters'!$H$101&lt;&gt;"",IFERROR(I1004/'Checklist Parameters'!$H$101,0),"N/A")</f>
        <v>0</v>
      </c>
      <c r="AB1004" s="148" t="str">
        <f>IF('Checklist Parameters'!$H$43&lt;&gt;"",(I1004*'Checklist Parameters'!$H$43)/1000,"N/A")</f>
        <v>N/A</v>
      </c>
      <c r="AC1004" s="85">
        <f>IF('Checklist Parameters'!$H$16="",$X1004,IF(AND('Checklist Parameters'!$H$16&lt;$X1004,'Checklist Parameters'!$H$16&gt;=3),'Checklist Parameters'!$H$16,IF(AND('Checklist Parameters'!$H$16&lt;$X1004,'Checklist Parameters'!$H$16&lt;3),0,$X1004)))</f>
        <v>0</v>
      </c>
      <c r="AD1004" s="85" t="str">
        <f>IF(AND(I1004&lt;'Checklist Parameters'!$H$22,$I1004&lt;&gt;0),"Y","")</f>
        <v/>
      </c>
      <c r="AE1004" s="85" t="str">
        <f>IF($AD1004="Y",0,IF('Checklist Parameters'!$H$25="","&lt;no limit&gt;",ROUNDDOWN((($I1004-'Checklist Parameters'!$H$24)/'Checklist Parameters'!$H$25)+1,0)))</f>
        <v>&lt;no limit&gt;</v>
      </c>
      <c r="AF1004" s="174">
        <f t="shared" si="95"/>
        <v>0</v>
      </c>
      <c r="AG1004" s="85">
        <f t="shared" si="90"/>
        <v>0</v>
      </c>
    </row>
    <row r="1005" spans="1:33" ht="15">
      <c r="A1005" s="393"/>
      <c r="B1005" s="393"/>
      <c r="C1005" s="393"/>
      <c r="D1005" s="393"/>
      <c r="E1005" s="393"/>
      <c r="F1005" s="393"/>
      <c r="G1005" s="393"/>
      <c r="H1005" s="394"/>
      <c r="I1005" s="394"/>
      <c r="J1005" s="394"/>
      <c r="K1005" s="394"/>
      <c r="L1005" s="394"/>
      <c r="M1005" s="394"/>
      <c r="N1005" s="313">
        <f>IF(IF(I1005&lt;'Checklist Parameters'!$H$22,0,($I1005-$L1005))&lt;0,0,IF(I1005&lt;'Checklist Parameters'!$H$22,0,($I1005-$L1005)))</f>
        <v>0</v>
      </c>
      <c r="O1005" s="394"/>
      <c r="P1005" s="395"/>
      <c r="Q1005" s="316">
        <f t="shared" si="91"/>
        <v>0</v>
      </c>
      <c r="R1005" s="87">
        <f t="shared" si="92"/>
        <v>0</v>
      </c>
      <c r="S1005" s="87">
        <f>IF('Checklist Parameters'!$H$60&lt;0.2,0.2,'Checklist Parameters'!$H$60)</f>
        <v>0.72</v>
      </c>
      <c r="T1005" s="88">
        <f>IF($O1005="",IF('Checklist District ID'!$C$43="Y",MAX($R1005:$S1005)*$I1005,SUM($R1005:$S1005)*$I1005),IF(O1005&gt;0,Q1005*S1005))</f>
        <v>0</v>
      </c>
      <c r="U1005" s="88">
        <f>IF(Q1005&gt;0,((I1005-T1005)*'Formula Matrix'!$E$39),0)</f>
        <v>0</v>
      </c>
      <c r="V1005" s="88">
        <f t="shared" si="93"/>
        <v>0</v>
      </c>
      <c r="W1005" s="88">
        <f>IF(V1005&gt;0,(V1005*'Checklist Parameters'!$H$35),0)</f>
        <v>0</v>
      </c>
      <c r="X1005" s="85">
        <f t="shared" si="94"/>
        <v>0</v>
      </c>
      <c r="Y1005" s="148">
        <f>IF('Checklist Parameters'!$H$102&lt;&gt;"",(I1005/43560)*'Checklist Parameters'!$H$102,"N/A")</f>
        <v>0</v>
      </c>
      <c r="Z1005" s="154" t="str">
        <f>IF('Checklist Parameters'!$H$58&lt;&gt;"",((I1005*'Checklist Parameters'!$H$58)*'Checklist Parameters'!$H$35)/1000,"N/A")</f>
        <v>N/A</v>
      </c>
      <c r="AA1005" s="154">
        <f>IF('Checklist Parameters'!$H$101&lt;&gt;"",IFERROR(I1005/'Checklist Parameters'!$H$101,0),"N/A")</f>
        <v>0</v>
      </c>
      <c r="AB1005" s="148" t="str">
        <f>IF('Checklist Parameters'!$H$43&lt;&gt;"",(I1005*'Checklist Parameters'!$H$43)/1000,"N/A")</f>
        <v>N/A</v>
      </c>
      <c r="AC1005" s="85">
        <f>IF('Checklist Parameters'!$H$16="",$X1005,IF(AND('Checklist Parameters'!$H$16&lt;$X1005,'Checklist Parameters'!$H$16&gt;=3),'Checklist Parameters'!$H$16,IF(AND('Checklist Parameters'!$H$16&lt;$X1005,'Checklist Parameters'!$H$16&lt;3),0,$X1005)))</f>
        <v>0</v>
      </c>
      <c r="AD1005" s="85" t="str">
        <f>IF(AND(I1005&lt;'Checklist Parameters'!$H$22,$I1005&lt;&gt;0),"Y","")</f>
        <v/>
      </c>
      <c r="AE1005" s="85" t="str">
        <f>IF($AD1005="Y",0,IF('Checklist Parameters'!$H$25="","&lt;no limit&gt;",ROUNDDOWN((($I1005-'Checklist Parameters'!$H$24)/'Checklist Parameters'!$H$25)+1,0)))</f>
        <v>&lt;no limit&gt;</v>
      </c>
      <c r="AF1005" s="174">
        <f t="shared" si="95"/>
        <v>0</v>
      </c>
      <c r="AG1005" s="85">
        <f t="shared" si="90"/>
        <v>0</v>
      </c>
    </row>
    <row r="1006" spans="1:33" ht="15">
      <c r="A1006" s="393"/>
      <c r="B1006" s="393"/>
      <c r="C1006" s="393"/>
      <c r="D1006" s="393"/>
      <c r="E1006" s="393"/>
      <c r="F1006" s="393"/>
      <c r="G1006" s="393"/>
      <c r="H1006" s="394"/>
      <c r="I1006" s="394"/>
      <c r="J1006" s="394"/>
      <c r="K1006" s="394"/>
      <c r="L1006" s="394"/>
      <c r="M1006" s="394"/>
      <c r="N1006" s="313">
        <f>IF(IF(I1006&lt;'Checklist Parameters'!$H$22,0,($I1006-$L1006))&lt;0,0,IF(I1006&lt;'Checklist Parameters'!$H$22,0,($I1006-$L1006)))</f>
        <v>0</v>
      </c>
      <c r="O1006" s="394"/>
      <c r="P1006" s="395"/>
      <c r="Q1006" s="316">
        <f t="shared" si="91"/>
        <v>0</v>
      </c>
      <c r="R1006" s="87">
        <f t="shared" si="92"/>
        <v>0</v>
      </c>
      <c r="S1006" s="87">
        <f>IF('Checklist Parameters'!$H$60&lt;0.2,0.2,'Checklist Parameters'!$H$60)</f>
        <v>0.72</v>
      </c>
      <c r="T1006" s="88">
        <f>IF($O1006="",IF('Checklist District ID'!$C$43="Y",MAX($R1006:$S1006)*$I1006,SUM($R1006:$S1006)*$I1006),IF(O1006&gt;0,Q1006*S1006))</f>
        <v>0</v>
      </c>
      <c r="U1006" s="88">
        <f>IF(Q1006&gt;0,((I1006-T1006)*'Formula Matrix'!$E$39),0)</f>
        <v>0</v>
      </c>
      <c r="V1006" s="88">
        <f t="shared" si="93"/>
        <v>0</v>
      </c>
      <c r="W1006" s="88">
        <f>IF(V1006&gt;0,(V1006*'Checklist Parameters'!$H$35),0)</f>
        <v>0</v>
      </c>
      <c r="X1006" s="85">
        <f t="shared" si="94"/>
        <v>0</v>
      </c>
      <c r="Y1006" s="148">
        <f>IF('Checklist Parameters'!$H$102&lt;&gt;"",(I1006/43560)*'Checklist Parameters'!$H$102,"N/A")</f>
        <v>0</v>
      </c>
      <c r="Z1006" s="154" t="str">
        <f>IF('Checklist Parameters'!$H$58&lt;&gt;"",((I1006*'Checklist Parameters'!$H$58)*'Checklist Parameters'!$H$35)/1000,"N/A")</f>
        <v>N/A</v>
      </c>
      <c r="AA1006" s="154">
        <f>IF('Checklist Parameters'!$H$101&lt;&gt;"",IFERROR(I1006/'Checklist Parameters'!$H$101,0),"N/A")</f>
        <v>0</v>
      </c>
      <c r="AB1006" s="148" t="str">
        <f>IF('Checklist Parameters'!$H$43&lt;&gt;"",(I1006*'Checklist Parameters'!$H$43)/1000,"N/A")</f>
        <v>N/A</v>
      </c>
      <c r="AC1006" s="85">
        <f>IF('Checklist Parameters'!$H$16="",$X1006,IF(AND('Checklist Parameters'!$H$16&lt;$X1006,'Checklist Parameters'!$H$16&gt;=3),'Checklist Parameters'!$H$16,IF(AND('Checklist Parameters'!$H$16&lt;$X1006,'Checklist Parameters'!$H$16&lt;3),0,$X1006)))</f>
        <v>0</v>
      </c>
      <c r="AD1006" s="85" t="str">
        <f>IF(AND(I1006&lt;'Checklist Parameters'!$H$22,$I1006&lt;&gt;0),"Y","")</f>
        <v/>
      </c>
      <c r="AE1006" s="85" t="str">
        <f>IF($AD1006="Y",0,IF('Checklist Parameters'!$H$25="","&lt;no limit&gt;",ROUNDDOWN((($I1006-'Checklist Parameters'!$H$24)/'Checklist Parameters'!$H$25)+1,0)))</f>
        <v>&lt;no limit&gt;</v>
      </c>
      <c r="AF1006" s="174">
        <f t="shared" si="95"/>
        <v>0</v>
      </c>
      <c r="AG1006" s="85">
        <f t="shared" si="90"/>
        <v>0</v>
      </c>
    </row>
    <row r="1007" spans="1:33" ht="15">
      <c r="A1007" s="393"/>
      <c r="B1007" s="393"/>
      <c r="C1007" s="393"/>
      <c r="D1007" s="393"/>
      <c r="E1007" s="393"/>
      <c r="F1007" s="393"/>
      <c r="G1007" s="393"/>
      <c r="H1007" s="394"/>
      <c r="I1007" s="394"/>
      <c r="J1007" s="394"/>
      <c r="K1007" s="394"/>
      <c r="L1007" s="394"/>
      <c r="M1007" s="394"/>
      <c r="N1007" s="313">
        <f>IF(IF(I1007&lt;'Checklist Parameters'!$H$22,0,($I1007-$L1007))&lt;0,0,IF(I1007&lt;'Checklist Parameters'!$H$22,0,($I1007-$L1007)))</f>
        <v>0</v>
      </c>
      <c r="O1007" s="394"/>
      <c r="P1007" s="395"/>
      <c r="Q1007" s="316">
        <f t="shared" si="91"/>
        <v>0</v>
      </c>
      <c r="R1007" s="87">
        <f t="shared" si="92"/>
        <v>0</v>
      </c>
      <c r="S1007" s="87">
        <f>IF('Checklist Parameters'!$H$60&lt;0.2,0.2,'Checklist Parameters'!$H$60)</f>
        <v>0.72</v>
      </c>
      <c r="T1007" s="88">
        <f>IF($O1007="",IF('Checklist District ID'!$C$43="Y",MAX($R1007:$S1007)*$I1007,SUM($R1007:$S1007)*$I1007),IF(O1007&gt;0,Q1007*S1007))</f>
        <v>0</v>
      </c>
      <c r="U1007" s="88">
        <f>IF(Q1007&gt;0,((I1007-T1007)*'Formula Matrix'!$E$39),0)</f>
        <v>0</v>
      </c>
      <c r="V1007" s="88">
        <f t="shared" si="93"/>
        <v>0</v>
      </c>
      <c r="W1007" s="88">
        <f>IF(V1007&gt;0,(V1007*'Checklist Parameters'!$H$35),0)</f>
        <v>0</v>
      </c>
      <c r="X1007" s="85">
        <f t="shared" si="94"/>
        <v>0</v>
      </c>
      <c r="Y1007" s="148">
        <f>IF('Checklist Parameters'!$H$102&lt;&gt;"",(I1007/43560)*'Checklist Parameters'!$H$102,"N/A")</f>
        <v>0</v>
      </c>
      <c r="Z1007" s="154" t="str">
        <f>IF('Checklist Parameters'!$H$58&lt;&gt;"",((I1007*'Checklist Parameters'!$H$58)*'Checklist Parameters'!$H$35)/1000,"N/A")</f>
        <v>N/A</v>
      </c>
      <c r="AA1007" s="154">
        <f>IF('Checklist Parameters'!$H$101&lt;&gt;"",IFERROR(I1007/'Checklist Parameters'!$H$101,0),"N/A")</f>
        <v>0</v>
      </c>
      <c r="AB1007" s="148" t="str">
        <f>IF('Checklist Parameters'!$H$43&lt;&gt;"",(I1007*'Checklist Parameters'!$H$43)/1000,"N/A")</f>
        <v>N/A</v>
      </c>
      <c r="AC1007" s="85">
        <f>IF('Checklist Parameters'!$H$16="",$X1007,IF(AND('Checklist Parameters'!$H$16&lt;$X1007,'Checklist Parameters'!$H$16&gt;=3),'Checklist Parameters'!$H$16,IF(AND('Checklist Parameters'!$H$16&lt;$X1007,'Checklist Parameters'!$H$16&lt;3),0,$X1007)))</f>
        <v>0</v>
      </c>
      <c r="AD1007" s="85" t="str">
        <f>IF(AND(I1007&lt;'Checklist Parameters'!$H$22,$I1007&lt;&gt;0),"Y","")</f>
        <v/>
      </c>
      <c r="AE1007" s="85" t="str">
        <f>IF($AD1007="Y",0,IF('Checklist Parameters'!$H$25="","&lt;no limit&gt;",ROUNDDOWN((($I1007-'Checklist Parameters'!$H$24)/'Checklist Parameters'!$H$25)+1,0)))</f>
        <v>&lt;no limit&gt;</v>
      </c>
      <c r="AF1007" s="174">
        <f t="shared" si="95"/>
        <v>0</v>
      </c>
      <c r="AG1007" s="85">
        <f t="shared" si="90"/>
        <v>0</v>
      </c>
    </row>
    <row r="1008" spans="1:33" ht="15">
      <c r="A1008" s="393"/>
      <c r="B1008" s="393"/>
      <c r="C1008" s="393"/>
      <c r="D1008" s="393"/>
      <c r="E1008" s="393"/>
      <c r="F1008" s="393"/>
      <c r="G1008" s="393"/>
      <c r="H1008" s="394"/>
      <c r="I1008" s="394"/>
      <c r="J1008" s="394"/>
      <c r="K1008" s="394"/>
      <c r="L1008" s="394"/>
      <c r="M1008" s="394"/>
      <c r="N1008" s="313">
        <f>IF(IF(I1008&lt;'Checklist Parameters'!$H$22,0,($I1008-$L1008))&lt;0,0,IF(I1008&lt;'Checklist Parameters'!$H$22,0,($I1008-$L1008)))</f>
        <v>0</v>
      </c>
      <c r="O1008" s="394"/>
      <c r="P1008" s="395"/>
      <c r="Q1008" s="316">
        <f t="shared" si="91"/>
        <v>0</v>
      </c>
      <c r="R1008" s="87">
        <f t="shared" si="92"/>
        <v>0</v>
      </c>
      <c r="S1008" s="87">
        <f>IF('Checklist Parameters'!$H$60&lt;0.2,0.2,'Checklist Parameters'!$H$60)</f>
        <v>0.72</v>
      </c>
      <c r="T1008" s="88">
        <f>IF($O1008="",IF('Checklist District ID'!$C$43="Y",MAX($R1008:$S1008)*$I1008,SUM($R1008:$S1008)*$I1008),IF(O1008&gt;0,Q1008*S1008))</f>
        <v>0</v>
      </c>
      <c r="U1008" s="88">
        <f>IF(Q1008&gt;0,((I1008-T1008)*'Formula Matrix'!$E$39),0)</f>
        <v>0</v>
      </c>
      <c r="V1008" s="88">
        <f t="shared" si="93"/>
        <v>0</v>
      </c>
      <c r="W1008" s="88">
        <f>IF(V1008&gt;0,(V1008*'Checklist Parameters'!$H$35),0)</f>
        <v>0</v>
      </c>
      <c r="X1008" s="85">
        <f t="shared" si="94"/>
        <v>0</v>
      </c>
      <c r="Y1008" s="148">
        <f>IF('Checklist Parameters'!$H$102&lt;&gt;"",(I1008/43560)*'Checklist Parameters'!$H$102,"N/A")</f>
        <v>0</v>
      </c>
      <c r="Z1008" s="154" t="str">
        <f>IF('Checklist Parameters'!$H$58&lt;&gt;"",((I1008*'Checklist Parameters'!$H$58)*'Checklist Parameters'!$H$35)/1000,"N/A")</f>
        <v>N/A</v>
      </c>
      <c r="AA1008" s="154">
        <f>IF('Checklist Parameters'!$H$101&lt;&gt;"",IFERROR(I1008/'Checklist Parameters'!$H$101,0),"N/A")</f>
        <v>0</v>
      </c>
      <c r="AB1008" s="148" t="str">
        <f>IF('Checklist Parameters'!$H$43&lt;&gt;"",(I1008*'Checklist Parameters'!$H$43)/1000,"N/A")</f>
        <v>N/A</v>
      </c>
      <c r="AC1008" s="85">
        <f>IF('Checklist Parameters'!$H$16="",$X1008,IF(AND('Checklist Parameters'!$H$16&lt;$X1008,'Checklist Parameters'!$H$16&gt;=3),'Checklist Parameters'!$H$16,IF(AND('Checklist Parameters'!$H$16&lt;$X1008,'Checklist Parameters'!$H$16&lt;3),0,$X1008)))</f>
        <v>0</v>
      </c>
      <c r="AD1008" s="85" t="str">
        <f>IF(AND(I1008&lt;'Checklist Parameters'!$H$22,$I1008&lt;&gt;0),"Y","")</f>
        <v/>
      </c>
      <c r="AE1008" s="85" t="str">
        <f>IF($AD1008="Y",0,IF('Checklist Parameters'!$H$25="","&lt;no limit&gt;",ROUNDDOWN((($I1008-'Checklist Parameters'!$H$24)/'Checklist Parameters'!$H$25)+1,0)))</f>
        <v>&lt;no limit&gt;</v>
      </c>
      <c r="AF1008" s="174">
        <f t="shared" si="95"/>
        <v>0</v>
      </c>
      <c r="AG1008" s="85">
        <f t="shared" si="90"/>
        <v>0</v>
      </c>
    </row>
    <row r="1009" spans="1:33" ht="15">
      <c r="A1009" s="393"/>
      <c r="B1009" s="393"/>
      <c r="C1009" s="393"/>
      <c r="D1009" s="393"/>
      <c r="E1009" s="393"/>
      <c r="F1009" s="393"/>
      <c r="G1009" s="393"/>
      <c r="H1009" s="394"/>
      <c r="I1009" s="394"/>
      <c r="J1009" s="394"/>
      <c r="K1009" s="394"/>
      <c r="L1009" s="394"/>
      <c r="M1009" s="394"/>
      <c r="N1009" s="313">
        <f>IF(IF(I1009&lt;'Checklist Parameters'!$H$22,0,($I1009-$L1009))&lt;0,0,IF(I1009&lt;'Checklist Parameters'!$H$22,0,($I1009-$L1009)))</f>
        <v>0</v>
      </c>
      <c r="O1009" s="394"/>
      <c r="P1009" s="395"/>
      <c r="Q1009" s="316">
        <f t="shared" si="91"/>
        <v>0</v>
      </c>
      <c r="R1009" s="87">
        <f t="shared" si="92"/>
        <v>0</v>
      </c>
      <c r="S1009" s="87">
        <f>IF('Checklist Parameters'!$H$60&lt;0.2,0.2,'Checklist Parameters'!$H$60)</f>
        <v>0.72</v>
      </c>
      <c r="T1009" s="88">
        <f>IF($O1009="",IF('Checklist District ID'!$C$43="Y",MAX($R1009:$S1009)*$I1009,SUM($R1009:$S1009)*$I1009),IF(O1009&gt;0,Q1009*S1009))</f>
        <v>0</v>
      </c>
      <c r="U1009" s="88">
        <f>IF(Q1009&gt;0,((I1009-T1009)*'Formula Matrix'!$E$39),0)</f>
        <v>0</v>
      </c>
      <c r="V1009" s="88">
        <f t="shared" si="93"/>
        <v>0</v>
      </c>
      <c r="W1009" s="88">
        <f>IF(V1009&gt;0,(V1009*'Checklist Parameters'!$H$35),0)</f>
        <v>0</v>
      </c>
      <c r="X1009" s="85">
        <f t="shared" si="94"/>
        <v>0</v>
      </c>
      <c r="Y1009" s="148">
        <f>IF('Checklist Parameters'!$H$102&lt;&gt;"",(I1009/43560)*'Checklist Parameters'!$H$102,"N/A")</f>
        <v>0</v>
      </c>
      <c r="Z1009" s="154" t="str">
        <f>IF('Checklist Parameters'!$H$58&lt;&gt;"",((I1009*'Checklist Parameters'!$H$58)*'Checklist Parameters'!$H$35)/1000,"N/A")</f>
        <v>N/A</v>
      </c>
      <c r="AA1009" s="154">
        <f>IF('Checklist Parameters'!$H$101&lt;&gt;"",IFERROR(I1009/'Checklist Parameters'!$H$101,0),"N/A")</f>
        <v>0</v>
      </c>
      <c r="AB1009" s="148" t="str">
        <f>IF('Checklist Parameters'!$H$43&lt;&gt;"",(I1009*'Checklist Parameters'!$H$43)/1000,"N/A")</f>
        <v>N/A</v>
      </c>
      <c r="AC1009" s="85">
        <f>IF('Checklist Parameters'!$H$16="",$X1009,IF(AND('Checklist Parameters'!$H$16&lt;$X1009,'Checklist Parameters'!$H$16&gt;=3),'Checklist Parameters'!$H$16,IF(AND('Checklist Parameters'!$H$16&lt;$X1009,'Checklist Parameters'!$H$16&lt;3),0,$X1009)))</f>
        <v>0</v>
      </c>
      <c r="AD1009" s="85" t="str">
        <f>IF(AND(I1009&lt;'Checklist Parameters'!$H$22,$I1009&lt;&gt;0),"Y","")</f>
        <v/>
      </c>
      <c r="AE1009" s="85" t="str">
        <f>IF($AD1009="Y",0,IF('Checklist Parameters'!$H$25="","&lt;no limit&gt;",ROUNDDOWN((($I1009-'Checklist Parameters'!$H$24)/'Checklist Parameters'!$H$25)+1,0)))</f>
        <v>&lt;no limit&gt;</v>
      </c>
      <c r="AF1009" s="174">
        <f t="shared" si="95"/>
        <v>0</v>
      </c>
      <c r="AG1009" s="85">
        <f t="shared" si="90"/>
        <v>0</v>
      </c>
    </row>
    <row r="1010" spans="1:33" ht="15">
      <c r="A1010" s="393"/>
      <c r="B1010" s="393"/>
      <c r="C1010" s="393"/>
      <c r="D1010" s="393"/>
      <c r="E1010" s="393"/>
      <c r="F1010" s="393"/>
      <c r="G1010" s="393"/>
      <c r="H1010" s="394"/>
      <c r="I1010" s="394"/>
      <c r="J1010" s="394"/>
      <c r="K1010" s="394"/>
      <c r="L1010" s="394"/>
      <c r="M1010" s="394"/>
      <c r="N1010" s="313">
        <f>IF(IF(I1010&lt;'Checklist Parameters'!$H$22,0,($I1010-$L1010))&lt;0,0,IF(I1010&lt;'Checklist Parameters'!$H$22,0,($I1010-$L1010)))</f>
        <v>0</v>
      </c>
      <c r="O1010" s="394"/>
      <c r="P1010" s="395"/>
      <c r="Q1010" s="316">
        <f t="shared" si="91"/>
        <v>0</v>
      </c>
      <c r="R1010" s="87">
        <f t="shared" si="92"/>
        <v>0</v>
      </c>
      <c r="S1010" s="87">
        <f>IF('Checklist Parameters'!$H$60&lt;0.2,0.2,'Checklist Parameters'!$H$60)</f>
        <v>0.72</v>
      </c>
      <c r="T1010" s="88">
        <f>IF($O1010="",IF('Checklist District ID'!$C$43="Y",MAX($R1010:$S1010)*$I1010,SUM($R1010:$S1010)*$I1010),IF(O1010&gt;0,Q1010*S1010))</f>
        <v>0</v>
      </c>
      <c r="U1010" s="88">
        <f>IF(Q1010&gt;0,((I1010-T1010)*'Formula Matrix'!$E$39),0)</f>
        <v>0</v>
      </c>
      <c r="V1010" s="88">
        <f t="shared" si="93"/>
        <v>0</v>
      </c>
      <c r="W1010" s="88">
        <f>IF(V1010&gt;0,(V1010*'Checklist Parameters'!$H$35),0)</f>
        <v>0</v>
      </c>
      <c r="X1010" s="85">
        <f t="shared" si="94"/>
        <v>0</v>
      </c>
      <c r="Y1010" s="148">
        <f>IF('Checklist Parameters'!$H$102&lt;&gt;"",(I1010/43560)*'Checklist Parameters'!$H$102,"N/A")</f>
        <v>0</v>
      </c>
      <c r="Z1010" s="154" t="str">
        <f>IF('Checklist Parameters'!$H$58&lt;&gt;"",((I1010*'Checklist Parameters'!$H$58)*'Checklist Parameters'!$H$35)/1000,"N/A")</f>
        <v>N/A</v>
      </c>
      <c r="AA1010" s="154">
        <f>IF('Checklist Parameters'!$H$101&lt;&gt;"",IFERROR(I1010/'Checklist Parameters'!$H$101,0),"N/A")</f>
        <v>0</v>
      </c>
      <c r="AB1010" s="148" t="str">
        <f>IF('Checklist Parameters'!$H$43&lt;&gt;"",(I1010*'Checklist Parameters'!$H$43)/1000,"N/A")</f>
        <v>N/A</v>
      </c>
      <c r="AC1010" s="85">
        <f>IF('Checklist Parameters'!$H$16="",$X1010,IF(AND('Checklist Parameters'!$H$16&lt;$X1010,'Checklist Parameters'!$H$16&gt;=3),'Checklist Parameters'!$H$16,IF(AND('Checklist Parameters'!$H$16&lt;$X1010,'Checklist Parameters'!$H$16&lt;3),0,$X1010)))</f>
        <v>0</v>
      </c>
      <c r="AD1010" s="85" t="str">
        <f>IF(AND(I1010&lt;'Checklist Parameters'!$H$22,$I1010&lt;&gt;0),"Y","")</f>
        <v/>
      </c>
      <c r="AE1010" s="85" t="str">
        <f>IF($AD1010="Y",0,IF('Checklist Parameters'!$H$25="","&lt;no limit&gt;",ROUNDDOWN((($I1010-'Checklist Parameters'!$H$24)/'Checklist Parameters'!$H$25)+1,0)))</f>
        <v>&lt;no limit&gt;</v>
      </c>
      <c r="AF1010" s="174">
        <f t="shared" si="95"/>
        <v>0</v>
      </c>
      <c r="AG1010" s="85">
        <f t="shared" si="90"/>
        <v>0</v>
      </c>
    </row>
    <row r="1011" spans="1:33" ht="15">
      <c r="A1011" s="393"/>
      <c r="B1011" s="393"/>
      <c r="C1011" s="393"/>
      <c r="D1011" s="393"/>
      <c r="E1011" s="393"/>
      <c r="F1011" s="393"/>
      <c r="G1011" s="393"/>
      <c r="H1011" s="394"/>
      <c r="I1011" s="394"/>
      <c r="J1011" s="394"/>
      <c r="K1011" s="394"/>
      <c r="L1011" s="394"/>
      <c r="M1011" s="394"/>
      <c r="N1011" s="313">
        <f>IF(IF(I1011&lt;'Checklist Parameters'!$H$22,0,($I1011-$L1011))&lt;0,0,IF(I1011&lt;'Checklist Parameters'!$H$22,0,($I1011-$L1011)))</f>
        <v>0</v>
      </c>
      <c r="O1011" s="394"/>
      <c r="P1011" s="395"/>
      <c r="Q1011" s="316">
        <f t="shared" si="91"/>
        <v>0</v>
      </c>
      <c r="R1011" s="87">
        <f t="shared" si="92"/>
        <v>0</v>
      </c>
      <c r="S1011" s="87">
        <f>IF('Checklist Parameters'!$H$60&lt;0.2,0.2,'Checklist Parameters'!$H$60)</f>
        <v>0.72</v>
      </c>
      <c r="T1011" s="88">
        <f>IF($O1011="",IF('Checklist District ID'!$C$43="Y",MAX($R1011:$S1011)*$I1011,SUM($R1011:$S1011)*$I1011),IF(O1011&gt;0,Q1011*S1011))</f>
        <v>0</v>
      </c>
      <c r="U1011" s="88">
        <f>IF(Q1011&gt;0,((I1011-T1011)*'Formula Matrix'!$E$39),0)</f>
        <v>0</v>
      </c>
      <c r="V1011" s="88">
        <f t="shared" si="93"/>
        <v>0</v>
      </c>
      <c r="W1011" s="88">
        <f>IF(V1011&gt;0,(V1011*'Checklist Parameters'!$H$35),0)</f>
        <v>0</v>
      </c>
      <c r="X1011" s="85">
        <f t="shared" si="94"/>
        <v>0</v>
      </c>
      <c r="Y1011" s="148">
        <f>IF('Checklist Parameters'!$H$102&lt;&gt;"",(I1011/43560)*'Checklist Parameters'!$H$102,"N/A")</f>
        <v>0</v>
      </c>
      <c r="Z1011" s="154" t="str">
        <f>IF('Checklist Parameters'!$H$58&lt;&gt;"",((I1011*'Checklist Parameters'!$H$58)*'Checklist Parameters'!$H$35)/1000,"N/A")</f>
        <v>N/A</v>
      </c>
      <c r="AA1011" s="154">
        <f>IF('Checklist Parameters'!$H$101&lt;&gt;"",IFERROR(I1011/'Checklist Parameters'!$H$101,0),"N/A")</f>
        <v>0</v>
      </c>
      <c r="AB1011" s="148" t="str">
        <f>IF('Checklist Parameters'!$H$43&lt;&gt;"",(I1011*'Checklist Parameters'!$H$43)/1000,"N/A")</f>
        <v>N/A</v>
      </c>
      <c r="AC1011" s="85">
        <f>IF('Checklist Parameters'!$H$16="",$X1011,IF(AND('Checklist Parameters'!$H$16&lt;$X1011,'Checklist Parameters'!$H$16&gt;=3),'Checklist Parameters'!$H$16,IF(AND('Checklist Parameters'!$H$16&lt;$X1011,'Checklist Parameters'!$H$16&lt;3),0,$X1011)))</f>
        <v>0</v>
      </c>
      <c r="AD1011" s="85" t="str">
        <f>IF(AND(I1011&lt;'Checklist Parameters'!$H$22,$I1011&lt;&gt;0),"Y","")</f>
        <v/>
      </c>
      <c r="AE1011" s="85" t="str">
        <f>IF($AD1011="Y",0,IF('Checklist Parameters'!$H$25="","&lt;no limit&gt;",ROUNDDOWN((($I1011-'Checklist Parameters'!$H$24)/'Checklist Parameters'!$H$25)+1,0)))</f>
        <v>&lt;no limit&gt;</v>
      </c>
      <c r="AF1011" s="174">
        <f t="shared" si="95"/>
        <v>0</v>
      </c>
      <c r="AG1011" s="85">
        <f t="shared" si="90"/>
        <v>0</v>
      </c>
    </row>
    <row r="1012" spans="1:33" ht="15">
      <c r="A1012" s="393"/>
      <c r="B1012" s="393"/>
      <c r="C1012" s="393"/>
      <c r="D1012" s="393"/>
      <c r="E1012" s="393"/>
      <c r="F1012" s="393"/>
      <c r="G1012" s="393"/>
      <c r="H1012" s="394"/>
      <c r="I1012" s="394"/>
      <c r="J1012" s="394"/>
      <c r="K1012" s="394"/>
      <c r="L1012" s="394"/>
      <c r="M1012" s="394"/>
      <c r="N1012" s="313">
        <f>IF(IF(I1012&lt;'Checklist Parameters'!$H$22,0,($I1012-$L1012))&lt;0,0,IF(I1012&lt;'Checklist Parameters'!$H$22,0,($I1012-$L1012)))</f>
        <v>0</v>
      </c>
      <c r="O1012" s="394"/>
      <c r="P1012" s="395"/>
      <c r="Q1012" s="316">
        <f t="shared" si="91"/>
        <v>0</v>
      </c>
      <c r="R1012" s="87">
        <f t="shared" si="92"/>
        <v>0</v>
      </c>
      <c r="S1012" s="87">
        <f>IF('Checklist Parameters'!$H$60&lt;0.2,0.2,'Checklist Parameters'!$H$60)</f>
        <v>0.72</v>
      </c>
      <c r="T1012" s="88">
        <f>IF($O1012="",IF('Checklist District ID'!$C$43="Y",MAX($R1012:$S1012)*$I1012,SUM($R1012:$S1012)*$I1012),IF(O1012&gt;0,Q1012*S1012))</f>
        <v>0</v>
      </c>
      <c r="U1012" s="88">
        <f>IF(Q1012&gt;0,((I1012-T1012)*'Formula Matrix'!$E$39),0)</f>
        <v>0</v>
      </c>
      <c r="V1012" s="88">
        <f t="shared" si="93"/>
        <v>0</v>
      </c>
      <c r="W1012" s="88">
        <f>IF(V1012&gt;0,(V1012*'Checklist Parameters'!$H$35),0)</f>
        <v>0</v>
      </c>
      <c r="X1012" s="85">
        <f t="shared" si="94"/>
        <v>0</v>
      </c>
      <c r="Y1012" s="148">
        <f>IF('Checklist Parameters'!$H$102&lt;&gt;"",(I1012/43560)*'Checklist Parameters'!$H$102,"N/A")</f>
        <v>0</v>
      </c>
      <c r="Z1012" s="154" t="str">
        <f>IF('Checklist Parameters'!$H$58&lt;&gt;"",((I1012*'Checklist Parameters'!$H$58)*'Checklist Parameters'!$H$35)/1000,"N/A")</f>
        <v>N/A</v>
      </c>
      <c r="AA1012" s="154">
        <f>IF('Checklist Parameters'!$H$101&lt;&gt;"",IFERROR(I1012/'Checklist Parameters'!$H$101,0),"N/A")</f>
        <v>0</v>
      </c>
      <c r="AB1012" s="148" t="str">
        <f>IF('Checklist Parameters'!$H$43&lt;&gt;"",(I1012*'Checklist Parameters'!$H$43)/1000,"N/A")</f>
        <v>N/A</v>
      </c>
      <c r="AC1012" s="85">
        <f>IF('Checklist Parameters'!$H$16="",$X1012,IF(AND('Checklist Parameters'!$H$16&lt;$X1012,'Checklist Parameters'!$H$16&gt;=3),'Checklist Parameters'!$H$16,IF(AND('Checklist Parameters'!$H$16&lt;$X1012,'Checklist Parameters'!$H$16&lt;3),0,$X1012)))</f>
        <v>0</v>
      </c>
      <c r="AD1012" s="85" t="str">
        <f>IF(AND(I1012&lt;'Checklist Parameters'!$H$22,$I1012&lt;&gt;0),"Y","")</f>
        <v/>
      </c>
      <c r="AE1012" s="85" t="str">
        <f>IF($AD1012="Y",0,IF('Checklist Parameters'!$H$25="","&lt;no limit&gt;",ROUNDDOWN((($I1012-'Checklist Parameters'!$H$24)/'Checklist Parameters'!$H$25)+1,0)))</f>
        <v>&lt;no limit&gt;</v>
      </c>
      <c r="AF1012" s="174">
        <f t="shared" si="95"/>
        <v>0</v>
      </c>
      <c r="AG1012" s="85">
        <f t="shared" si="90"/>
        <v>0</v>
      </c>
    </row>
    <row r="1013" spans="1:33" ht="15">
      <c r="A1013" s="393"/>
      <c r="B1013" s="393"/>
      <c r="C1013" s="393"/>
      <c r="D1013" s="393"/>
      <c r="E1013" s="393"/>
      <c r="F1013" s="393"/>
      <c r="G1013" s="393"/>
      <c r="H1013" s="394"/>
      <c r="I1013" s="394"/>
      <c r="J1013" s="394"/>
      <c r="K1013" s="394"/>
      <c r="L1013" s="394"/>
      <c r="M1013" s="394"/>
      <c r="N1013" s="313">
        <f>IF(IF(I1013&lt;'Checklist Parameters'!$H$22,0,($I1013-$L1013))&lt;0,0,IF(I1013&lt;'Checklist Parameters'!$H$22,0,($I1013-$L1013)))</f>
        <v>0</v>
      </c>
      <c r="O1013" s="394"/>
      <c r="P1013" s="395"/>
      <c r="Q1013" s="316">
        <f t="shared" si="91"/>
        <v>0</v>
      </c>
      <c r="R1013" s="87">
        <f t="shared" si="92"/>
        <v>0</v>
      </c>
      <c r="S1013" s="87">
        <f>IF('Checklist Parameters'!$H$60&lt;0.2,0.2,'Checklist Parameters'!$H$60)</f>
        <v>0.72</v>
      </c>
      <c r="T1013" s="88">
        <f>IF($O1013="",IF('Checklist District ID'!$C$43="Y",MAX($R1013:$S1013)*$I1013,SUM($R1013:$S1013)*$I1013),IF(O1013&gt;0,Q1013*S1013))</f>
        <v>0</v>
      </c>
      <c r="U1013" s="88">
        <f>IF(Q1013&gt;0,((I1013-T1013)*'Formula Matrix'!$E$39),0)</f>
        <v>0</v>
      </c>
      <c r="V1013" s="88">
        <f t="shared" si="93"/>
        <v>0</v>
      </c>
      <c r="W1013" s="88">
        <f>IF(V1013&gt;0,(V1013*'Checklist Parameters'!$H$35),0)</f>
        <v>0</v>
      </c>
      <c r="X1013" s="85">
        <f t="shared" si="94"/>
        <v>0</v>
      </c>
      <c r="Y1013" s="148">
        <f>IF('Checklist Parameters'!$H$102&lt;&gt;"",(I1013/43560)*'Checklist Parameters'!$H$102,"N/A")</f>
        <v>0</v>
      </c>
      <c r="Z1013" s="154" t="str">
        <f>IF('Checklist Parameters'!$H$58&lt;&gt;"",((I1013*'Checklist Parameters'!$H$58)*'Checklist Parameters'!$H$35)/1000,"N/A")</f>
        <v>N/A</v>
      </c>
      <c r="AA1013" s="154">
        <f>IF('Checklist Parameters'!$H$101&lt;&gt;"",IFERROR(I1013/'Checklist Parameters'!$H$101,0),"N/A")</f>
        <v>0</v>
      </c>
      <c r="AB1013" s="148" t="str">
        <f>IF('Checklist Parameters'!$H$43&lt;&gt;"",(I1013*'Checklist Parameters'!$H$43)/1000,"N/A")</f>
        <v>N/A</v>
      </c>
      <c r="AC1013" s="85">
        <f>IF('Checklist Parameters'!$H$16="",$X1013,IF(AND('Checklist Parameters'!$H$16&lt;$X1013,'Checklist Parameters'!$H$16&gt;=3),'Checklist Parameters'!$H$16,IF(AND('Checklist Parameters'!$H$16&lt;$X1013,'Checklist Parameters'!$H$16&lt;3),0,$X1013)))</f>
        <v>0</v>
      </c>
      <c r="AD1013" s="85" t="str">
        <f>IF(AND(I1013&lt;'Checklist Parameters'!$H$22,$I1013&lt;&gt;0),"Y","")</f>
        <v/>
      </c>
      <c r="AE1013" s="85" t="str">
        <f>IF($AD1013="Y",0,IF('Checklist Parameters'!$H$25="","&lt;no limit&gt;",ROUNDDOWN((($I1013-'Checklist Parameters'!$H$24)/'Checklist Parameters'!$H$25)+1,0)))</f>
        <v>&lt;no limit&gt;</v>
      </c>
      <c r="AF1013" s="174">
        <f t="shared" si="95"/>
        <v>0</v>
      </c>
      <c r="AG1013" s="85">
        <f t="shared" si="90"/>
        <v>0</v>
      </c>
    </row>
    <row r="1014" spans="1:33" ht="15">
      <c r="A1014" s="393"/>
      <c r="B1014" s="393"/>
      <c r="C1014" s="393"/>
      <c r="D1014" s="393"/>
      <c r="E1014" s="393"/>
      <c r="F1014" s="393"/>
      <c r="G1014" s="393"/>
      <c r="H1014" s="394"/>
      <c r="I1014" s="394"/>
      <c r="J1014" s="394"/>
      <c r="K1014" s="394"/>
      <c r="L1014" s="394"/>
      <c r="M1014" s="394"/>
      <c r="N1014" s="313">
        <f>IF(IF(I1014&lt;'Checklist Parameters'!$H$22,0,($I1014-$L1014))&lt;0,0,IF(I1014&lt;'Checklist Parameters'!$H$22,0,($I1014-$L1014)))</f>
        <v>0</v>
      </c>
      <c r="O1014" s="394"/>
      <c r="P1014" s="395"/>
      <c r="Q1014" s="316">
        <f t="shared" si="91"/>
        <v>0</v>
      </c>
      <c r="R1014" s="87">
        <f t="shared" si="92"/>
        <v>0</v>
      </c>
      <c r="S1014" s="87">
        <f>IF('Checklist Parameters'!$H$60&lt;0.2,0.2,'Checklist Parameters'!$H$60)</f>
        <v>0.72</v>
      </c>
      <c r="T1014" s="88">
        <f>IF($O1014="",IF('Checklist District ID'!$C$43="Y",MAX($R1014:$S1014)*$I1014,SUM($R1014:$S1014)*$I1014),IF(O1014&gt;0,Q1014*S1014))</f>
        <v>0</v>
      </c>
      <c r="U1014" s="88">
        <f>IF(Q1014&gt;0,((I1014-T1014)*'Formula Matrix'!$E$39),0)</f>
        <v>0</v>
      </c>
      <c r="V1014" s="88">
        <f t="shared" si="93"/>
        <v>0</v>
      </c>
      <c r="W1014" s="88">
        <f>IF(V1014&gt;0,(V1014*'Checklist Parameters'!$H$35),0)</f>
        <v>0</v>
      </c>
      <c r="X1014" s="85">
        <f t="shared" si="94"/>
        <v>0</v>
      </c>
      <c r="Y1014" s="148">
        <f>IF('Checklist Parameters'!$H$102&lt;&gt;"",(I1014/43560)*'Checklist Parameters'!$H$102,"N/A")</f>
        <v>0</v>
      </c>
      <c r="Z1014" s="154" t="str">
        <f>IF('Checklist Parameters'!$H$58&lt;&gt;"",((I1014*'Checklist Parameters'!$H$58)*'Checklist Parameters'!$H$35)/1000,"N/A")</f>
        <v>N/A</v>
      </c>
      <c r="AA1014" s="154">
        <f>IF('Checklist Parameters'!$H$101&lt;&gt;"",IFERROR(I1014/'Checklist Parameters'!$H$101,0),"N/A")</f>
        <v>0</v>
      </c>
      <c r="AB1014" s="148" t="str">
        <f>IF('Checklist Parameters'!$H$43&lt;&gt;"",(I1014*'Checklist Parameters'!$H$43)/1000,"N/A")</f>
        <v>N/A</v>
      </c>
      <c r="AC1014" s="85">
        <f>IF('Checklist Parameters'!$H$16="",$X1014,IF(AND('Checklist Parameters'!$H$16&lt;$X1014,'Checklist Parameters'!$H$16&gt;=3),'Checklist Parameters'!$H$16,IF(AND('Checklist Parameters'!$H$16&lt;$X1014,'Checklist Parameters'!$H$16&lt;3),0,$X1014)))</f>
        <v>0</v>
      </c>
      <c r="AD1014" s="85" t="str">
        <f>IF(AND(I1014&lt;'Checklist Parameters'!$H$22,$I1014&lt;&gt;0),"Y","")</f>
        <v/>
      </c>
      <c r="AE1014" s="85" t="str">
        <f>IF($AD1014="Y",0,IF('Checklist Parameters'!$H$25="","&lt;no limit&gt;",ROUNDDOWN((($I1014-'Checklist Parameters'!$H$24)/'Checklist Parameters'!$H$25)+1,0)))</f>
        <v>&lt;no limit&gt;</v>
      </c>
      <c r="AF1014" s="174">
        <f t="shared" si="95"/>
        <v>0</v>
      </c>
      <c r="AG1014" s="85">
        <f t="shared" si="90"/>
        <v>0</v>
      </c>
    </row>
    <row r="1015" spans="1:33" ht="15">
      <c r="A1015" s="393"/>
      <c r="B1015" s="393"/>
      <c r="C1015" s="393"/>
      <c r="D1015" s="393"/>
      <c r="E1015" s="393"/>
      <c r="F1015" s="393"/>
      <c r="G1015" s="393"/>
      <c r="H1015" s="394"/>
      <c r="I1015" s="394"/>
      <c r="J1015" s="394"/>
      <c r="K1015" s="394"/>
      <c r="L1015" s="394"/>
      <c r="M1015" s="394"/>
      <c r="N1015" s="313">
        <f>IF(IF(I1015&lt;'Checklist Parameters'!$H$22,0,($I1015-$L1015))&lt;0,0,IF(I1015&lt;'Checklist Parameters'!$H$22,0,($I1015-$L1015)))</f>
        <v>0</v>
      </c>
      <c r="O1015" s="394"/>
      <c r="P1015" s="395"/>
      <c r="Q1015" s="316">
        <f t="shared" si="91"/>
        <v>0</v>
      </c>
      <c r="R1015" s="87">
        <f t="shared" si="92"/>
        <v>0</v>
      </c>
      <c r="S1015" s="87">
        <f>IF('Checklist Parameters'!$H$60&lt;0.2,0.2,'Checklist Parameters'!$H$60)</f>
        <v>0.72</v>
      </c>
      <c r="T1015" s="88">
        <f>IF($O1015="",IF('Checklist District ID'!$C$43="Y",MAX($R1015:$S1015)*$I1015,SUM($R1015:$S1015)*$I1015),IF(O1015&gt;0,Q1015*S1015))</f>
        <v>0</v>
      </c>
      <c r="U1015" s="88">
        <f>IF(Q1015&gt;0,((I1015-T1015)*'Formula Matrix'!$E$39),0)</f>
        <v>0</v>
      </c>
      <c r="V1015" s="88">
        <f t="shared" si="93"/>
        <v>0</v>
      </c>
      <c r="W1015" s="88">
        <f>IF(V1015&gt;0,(V1015*'Checklist Parameters'!$H$35),0)</f>
        <v>0</v>
      </c>
      <c r="X1015" s="85">
        <f t="shared" si="94"/>
        <v>0</v>
      </c>
      <c r="Y1015" s="148">
        <f>IF('Checklist Parameters'!$H$102&lt;&gt;"",(I1015/43560)*'Checklist Parameters'!$H$102,"N/A")</f>
        <v>0</v>
      </c>
      <c r="Z1015" s="154" t="str">
        <f>IF('Checklist Parameters'!$H$58&lt;&gt;"",((I1015*'Checklist Parameters'!$H$58)*'Checklist Parameters'!$H$35)/1000,"N/A")</f>
        <v>N/A</v>
      </c>
      <c r="AA1015" s="154">
        <f>IF('Checklist Parameters'!$H$101&lt;&gt;"",IFERROR(I1015/'Checklist Parameters'!$H$101,0),"N/A")</f>
        <v>0</v>
      </c>
      <c r="AB1015" s="148" t="str">
        <f>IF('Checklist Parameters'!$H$43&lt;&gt;"",(I1015*'Checklist Parameters'!$H$43)/1000,"N/A")</f>
        <v>N/A</v>
      </c>
      <c r="AC1015" s="85">
        <f>IF('Checklist Parameters'!$H$16="",$X1015,IF(AND('Checklist Parameters'!$H$16&lt;$X1015,'Checklist Parameters'!$H$16&gt;=3),'Checklist Parameters'!$H$16,IF(AND('Checklist Parameters'!$H$16&lt;$X1015,'Checklist Parameters'!$H$16&lt;3),0,$X1015)))</f>
        <v>0</v>
      </c>
      <c r="AD1015" s="85" t="str">
        <f>IF(AND(I1015&lt;'Checklist Parameters'!$H$22,$I1015&lt;&gt;0),"Y","")</f>
        <v/>
      </c>
      <c r="AE1015" s="85" t="str">
        <f>IF($AD1015="Y",0,IF('Checklist Parameters'!$H$25="","&lt;no limit&gt;",ROUNDDOWN((($I1015-'Checklist Parameters'!$H$24)/'Checklist Parameters'!$H$25)+1,0)))</f>
        <v>&lt;no limit&gt;</v>
      </c>
      <c r="AF1015" s="174">
        <f t="shared" si="95"/>
        <v>0</v>
      </c>
      <c r="AG1015" s="85">
        <f t="shared" si="90"/>
        <v>0</v>
      </c>
    </row>
    <row r="1016" spans="1:33" ht="15">
      <c r="A1016" s="393"/>
      <c r="B1016" s="393"/>
      <c r="C1016" s="393"/>
      <c r="D1016" s="393"/>
      <c r="E1016" s="393"/>
      <c r="F1016" s="393"/>
      <c r="G1016" s="393"/>
      <c r="H1016" s="394"/>
      <c r="I1016" s="394"/>
      <c r="J1016" s="394"/>
      <c r="K1016" s="394"/>
      <c r="L1016" s="394"/>
      <c r="M1016" s="394"/>
      <c r="N1016" s="313">
        <f>IF(IF(I1016&lt;'Checklist Parameters'!$H$22,0,($I1016-$L1016))&lt;0,0,IF(I1016&lt;'Checklist Parameters'!$H$22,0,($I1016-$L1016)))</f>
        <v>0</v>
      </c>
      <c r="O1016" s="394"/>
      <c r="P1016" s="395"/>
      <c r="Q1016" s="316">
        <f t="shared" si="91"/>
        <v>0</v>
      </c>
      <c r="R1016" s="87">
        <f t="shared" si="92"/>
        <v>0</v>
      </c>
      <c r="S1016" s="87">
        <f>IF('Checklist Parameters'!$H$60&lt;0.2,0.2,'Checklist Parameters'!$H$60)</f>
        <v>0.72</v>
      </c>
      <c r="T1016" s="88">
        <f>IF($O1016="",IF('Checklist District ID'!$C$43="Y",MAX($R1016:$S1016)*$I1016,SUM($R1016:$S1016)*$I1016),IF(O1016&gt;0,Q1016*S1016))</f>
        <v>0</v>
      </c>
      <c r="U1016" s="88">
        <f>IF(Q1016&gt;0,((I1016-T1016)*'Formula Matrix'!$E$39),0)</f>
        <v>0</v>
      </c>
      <c r="V1016" s="88">
        <f t="shared" si="93"/>
        <v>0</v>
      </c>
      <c r="W1016" s="88">
        <f>IF(V1016&gt;0,(V1016*'Checklist Parameters'!$H$35),0)</f>
        <v>0</v>
      </c>
      <c r="X1016" s="85">
        <f t="shared" si="94"/>
        <v>0</v>
      </c>
      <c r="Y1016" s="148">
        <f>IF('Checklist Parameters'!$H$102&lt;&gt;"",(I1016/43560)*'Checklist Parameters'!$H$102,"N/A")</f>
        <v>0</v>
      </c>
      <c r="Z1016" s="154" t="str">
        <f>IF('Checklist Parameters'!$H$58&lt;&gt;"",((I1016*'Checklist Parameters'!$H$58)*'Checklist Parameters'!$H$35)/1000,"N/A")</f>
        <v>N/A</v>
      </c>
      <c r="AA1016" s="154">
        <f>IF('Checklist Parameters'!$H$101&lt;&gt;"",IFERROR(I1016/'Checklist Parameters'!$H$101,0),"N/A")</f>
        <v>0</v>
      </c>
      <c r="AB1016" s="148" t="str">
        <f>IF('Checklist Parameters'!$H$43&lt;&gt;"",(I1016*'Checklist Parameters'!$H$43)/1000,"N/A")</f>
        <v>N/A</v>
      </c>
      <c r="AC1016" s="85">
        <f>IF('Checklist Parameters'!$H$16="",$X1016,IF(AND('Checklist Parameters'!$H$16&lt;$X1016,'Checklist Parameters'!$H$16&gt;=3),'Checklist Parameters'!$H$16,IF(AND('Checklist Parameters'!$H$16&lt;$X1016,'Checklist Parameters'!$H$16&lt;3),0,$X1016)))</f>
        <v>0</v>
      </c>
      <c r="AD1016" s="85" t="str">
        <f>IF(AND(I1016&lt;'Checklist Parameters'!$H$22,$I1016&lt;&gt;0),"Y","")</f>
        <v/>
      </c>
      <c r="AE1016" s="85" t="str">
        <f>IF($AD1016="Y",0,IF('Checklist Parameters'!$H$25="","&lt;no limit&gt;",ROUNDDOWN((($I1016-'Checklist Parameters'!$H$24)/'Checklist Parameters'!$H$25)+1,0)))</f>
        <v>&lt;no limit&gt;</v>
      </c>
      <c r="AF1016" s="174">
        <f t="shared" si="95"/>
        <v>0</v>
      </c>
      <c r="AG1016" s="85">
        <f t="shared" si="90"/>
        <v>0</v>
      </c>
    </row>
    <row r="1017" spans="1:33" ht="15">
      <c r="A1017" s="393"/>
      <c r="B1017" s="393"/>
      <c r="C1017" s="393"/>
      <c r="D1017" s="393"/>
      <c r="E1017" s="393"/>
      <c r="F1017" s="393"/>
      <c r="G1017" s="393"/>
      <c r="H1017" s="394"/>
      <c r="I1017" s="394"/>
      <c r="J1017" s="394"/>
      <c r="K1017" s="394"/>
      <c r="L1017" s="394"/>
      <c r="M1017" s="394"/>
      <c r="N1017" s="313">
        <f>IF(IF(I1017&lt;'Checklist Parameters'!$H$22,0,($I1017-$L1017))&lt;0,0,IF(I1017&lt;'Checklist Parameters'!$H$22,0,($I1017-$L1017)))</f>
        <v>0</v>
      </c>
      <c r="O1017" s="394"/>
      <c r="P1017" s="395"/>
      <c r="Q1017" s="316">
        <f t="shared" si="91"/>
        <v>0</v>
      </c>
      <c r="R1017" s="87">
        <f t="shared" si="92"/>
        <v>0</v>
      </c>
      <c r="S1017" s="87">
        <f>IF('Checklist Parameters'!$H$60&lt;0.2,0.2,'Checklist Parameters'!$H$60)</f>
        <v>0.72</v>
      </c>
      <c r="T1017" s="88">
        <f>IF($O1017="",IF('Checklist District ID'!$C$43="Y",MAX($R1017:$S1017)*$I1017,SUM($R1017:$S1017)*$I1017),IF(O1017&gt;0,Q1017*S1017))</f>
        <v>0</v>
      </c>
      <c r="U1017" s="88">
        <f>IF(Q1017&gt;0,((I1017-T1017)*'Formula Matrix'!$E$39),0)</f>
        <v>0</v>
      </c>
      <c r="V1017" s="88">
        <f t="shared" si="93"/>
        <v>0</v>
      </c>
      <c r="W1017" s="88">
        <f>IF(V1017&gt;0,(V1017*'Checklist Parameters'!$H$35),0)</f>
        <v>0</v>
      </c>
      <c r="X1017" s="85">
        <f t="shared" si="94"/>
        <v>0</v>
      </c>
      <c r="Y1017" s="148">
        <f>IF('Checklist Parameters'!$H$102&lt;&gt;"",(I1017/43560)*'Checklist Parameters'!$H$102,"N/A")</f>
        <v>0</v>
      </c>
      <c r="Z1017" s="154" t="str">
        <f>IF('Checklist Parameters'!$H$58&lt;&gt;"",((I1017*'Checklist Parameters'!$H$58)*'Checklist Parameters'!$H$35)/1000,"N/A")</f>
        <v>N/A</v>
      </c>
      <c r="AA1017" s="154">
        <f>IF('Checklist Parameters'!$H$101&lt;&gt;"",IFERROR(I1017/'Checklist Parameters'!$H$101,0),"N/A")</f>
        <v>0</v>
      </c>
      <c r="AB1017" s="148" t="str">
        <f>IF('Checklist Parameters'!$H$43&lt;&gt;"",(I1017*'Checklist Parameters'!$H$43)/1000,"N/A")</f>
        <v>N/A</v>
      </c>
      <c r="AC1017" s="85">
        <f>IF('Checklist Parameters'!$H$16="",$X1017,IF(AND('Checklist Parameters'!$H$16&lt;$X1017,'Checklist Parameters'!$H$16&gt;=3),'Checklist Parameters'!$H$16,IF(AND('Checklist Parameters'!$H$16&lt;$X1017,'Checklist Parameters'!$H$16&lt;3),0,$X1017)))</f>
        <v>0</v>
      </c>
      <c r="AD1017" s="85" t="str">
        <f>IF(AND(I1017&lt;'Checklist Parameters'!$H$22,$I1017&lt;&gt;0),"Y","")</f>
        <v/>
      </c>
      <c r="AE1017" s="85" t="str">
        <f>IF($AD1017="Y",0,IF('Checklist Parameters'!$H$25="","&lt;no limit&gt;",ROUNDDOWN((($I1017-'Checklist Parameters'!$H$24)/'Checklist Parameters'!$H$25)+1,0)))</f>
        <v>&lt;no limit&gt;</v>
      </c>
      <c r="AF1017" s="174">
        <f t="shared" si="95"/>
        <v>0</v>
      </c>
      <c r="AG1017" s="85">
        <f t="shared" si="90"/>
        <v>0</v>
      </c>
    </row>
    <row r="1018" spans="1:33" ht="15">
      <c r="A1018" s="393"/>
      <c r="B1018" s="393"/>
      <c r="C1018" s="393"/>
      <c r="D1018" s="393"/>
      <c r="E1018" s="393"/>
      <c r="F1018" s="393"/>
      <c r="G1018" s="393"/>
      <c r="H1018" s="394"/>
      <c r="I1018" s="394"/>
      <c r="J1018" s="394"/>
      <c r="K1018" s="394"/>
      <c r="L1018" s="394"/>
      <c r="M1018" s="394"/>
      <c r="N1018" s="313">
        <f>IF(IF(I1018&lt;'Checklist Parameters'!$H$22,0,($I1018-$L1018))&lt;0,0,IF(I1018&lt;'Checklist Parameters'!$H$22,0,($I1018-$L1018)))</f>
        <v>0</v>
      </c>
      <c r="O1018" s="394"/>
      <c r="P1018" s="395"/>
      <c r="Q1018" s="316">
        <f t="shared" si="91"/>
        <v>0</v>
      </c>
      <c r="R1018" s="87">
        <f t="shared" si="92"/>
        <v>0</v>
      </c>
      <c r="S1018" s="87">
        <f>IF('Checklist Parameters'!$H$60&lt;0.2,0.2,'Checklist Parameters'!$H$60)</f>
        <v>0.72</v>
      </c>
      <c r="T1018" s="88">
        <f>IF($O1018="",IF('Checklist District ID'!$C$43="Y",MAX($R1018:$S1018)*$I1018,SUM($R1018:$S1018)*$I1018),IF(O1018&gt;0,Q1018*S1018))</f>
        <v>0</v>
      </c>
      <c r="U1018" s="88">
        <f>IF(Q1018&gt;0,((I1018-T1018)*'Formula Matrix'!$E$39),0)</f>
        <v>0</v>
      </c>
      <c r="V1018" s="88">
        <f t="shared" si="93"/>
        <v>0</v>
      </c>
      <c r="W1018" s="88">
        <f>IF(V1018&gt;0,(V1018*'Checklist Parameters'!$H$35),0)</f>
        <v>0</v>
      </c>
      <c r="X1018" s="85">
        <f t="shared" si="94"/>
        <v>0</v>
      </c>
      <c r="Y1018" s="148">
        <f>IF('Checklist Parameters'!$H$102&lt;&gt;"",(I1018/43560)*'Checklist Parameters'!$H$102,"N/A")</f>
        <v>0</v>
      </c>
      <c r="Z1018" s="154" t="str">
        <f>IF('Checklist Parameters'!$H$58&lt;&gt;"",((I1018*'Checklist Parameters'!$H$58)*'Checklist Parameters'!$H$35)/1000,"N/A")</f>
        <v>N/A</v>
      </c>
      <c r="AA1018" s="154">
        <f>IF('Checklist Parameters'!$H$101&lt;&gt;"",IFERROR(I1018/'Checklist Parameters'!$H$101,0),"N/A")</f>
        <v>0</v>
      </c>
      <c r="AB1018" s="148" t="str">
        <f>IF('Checklist Parameters'!$H$43&lt;&gt;"",(I1018*'Checklist Parameters'!$H$43)/1000,"N/A")</f>
        <v>N/A</v>
      </c>
      <c r="AC1018" s="85">
        <f>IF('Checklist Parameters'!$H$16="",$X1018,IF(AND('Checklist Parameters'!$H$16&lt;$X1018,'Checklist Parameters'!$H$16&gt;=3),'Checklist Parameters'!$H$16,IF(AND('Checklist Parameters'!$H$16&lt;$X1018,'Checklist Parameters'!$H$16&lt;3),0,$X1018)))</f>
        <v>0</v>
      </c>
      <c r="AD1018" s="85" t="str">
        <f>IF(AND(I1018&lt;'Checklist Parameters'!$H$22,$I1018&lt;&gt;0),"Y","")</f>
        <v/>
      </c>
      <c r="AE1018" s="85" t="str">
        <f>IF($AD1018="Y",0,IF('Checklist Parameters'!$H$25="","&lt;no limit&gt;",ROUNDDOWN((($I1018-'Checklist Parameters'!$H$24)/'Checklist Parameters'!$H$25)+1,0)))</f>
        <v>&lt;no limit&gt;</v>
      </c>
      <c r="AF1018" s="174">
        <f t="shared" si="95"/>
        <v>0</v>
      </c>
      <c r="AG1018" s="85">
        <f t="shared" si="90"/>
        <v>0</v>
      </c>
    </row>
    <row r="1019" spans="1:33" ht="15">
      <c r="A1019" s="393"/>
      <c r="B1019" s="393"/>
      <c r="C1019" s="393"/>
      <c r="D1019" s="393"/>
      <c r="E1019" s="393"/>
      <c r="F1019" s="393"/>
      <c r="G1019" s="393"/>
      <c r="H1019" s="394"/>
      <c r="I1019" s="394"/>
      <c r="J1019" s="394"/>
      <c r="K1019" s="394"/>
      <c r="L1019" s="394"/>
      <c r="M1019" s="394"/>
      <c r="N1019" s="313">
        <f>IF(IF(I1019&lt;'Checklist Parameters'!$H$22,0,($I1019-$L1019))&lt;0,0,IF(I1019&lt;'Checklist Parameters'!$H$22,0,($I1019-$L1019)))</f>
        <v>0</v>
      </c>
      <c r="O1019" s="394"/>
      <c r="P1019" s="395"/>
      <c r="Q1019" s="316">
        <f t="shared" si="91"/>
        <v>0</v>
      </c>
      <c r="R1019" s="87">
        <f t="shared" si="92"/>
        <v>0</v>
      </c>
      <c r="S1019" s="87">
        <f>IF('Checklist Parameters'!$H$60&lt;0.2,0.2,'Checklist Parameters'!$H$60)</f>
        <v>0.72</v>
      </c>
      <c r="T1019" s="88">
        <f>IF($O1019="",IF('Checklist District ID'!$C$43="Y",MAX($R1019:$S1019)*$I1019,SUM($R1019:$S1019)*$I1019),IF(O1019&gt;0,Q1019*S1019))</f>
        <v>0</v>
      </c>
      <c r="U1019" s="88">
        <f>IF(Q1019&gt;0,((I1019-T1019)*'Formula Matrix'!$E$39),0)</f>
        <v>0</v>
      </c>
      <c r="V1019" s="88">
        <f t="shared" si="93"/>
        <v>0</v>
      </c>
      <c r="W1019" s="88">
        <f>IF(V1019&gt;0,(V1019*'Checklist Parameters'!$H$35),0)</f>
        <v>0</v>
      </c>
      <c r="X1019" s="85">
        <f t="shared" si="94"/>
        <v>0</v>
      </c>
      <c r="Y1019" s="148">
        <f>IF('Checklist Parameters'!$H$102&lt;&gt;"",(I1019/43560)*'Checklist Parameters'!$H$102,"N/A")</f>
        <v>0</v>
      </c>
      <c r="Z1019" s="154" t="str">
        <f>IF('Checklist Parameters'!$H$58&lt;&gt;"",((I1019*'Checklist Parameters'!$H$58)*'Checklist Parameters'!$H$35)/1000,"N/A")</f>
        <v>N/A</v>
      </c>
      <c r="AA1019" s="154">
        <f>IF('Checklist Parameters'!$H$101&lt;&gt;"",IFERROR(I1019/'Checklist Parameters'!$H$101,0),"N/A")</f>
        <v>0</v>
      </c>
      <c r="AB1019" s="148" t="str">
        <f>IF('Checklist Parameters'!$H$43&lt;&gt;"",(I1019*'Checklist Parameters'!$H$43)/1000,"N/A")</f>
        <v>N/A</v>
      </c>
      <c r="AC1019" s="85">
        <f>IF('Checklist Parameters'!$H$16="",$X1019,IF(AND('Checklist Parameters'!$H$16&lt;$X1019,'Checklist Parameters'!$H$16&gt;=3),'Checklist Parameters'!$H$16,IF(AND('Checklist Parameters'!$H$16&lt;$X1019,'Checklist Parameters'!$H$16&lt;3),0,$X1019)))</f>
        <v>0</v>
      </c>
      <c r="AD1019" s="85" t="str">
        <f>IF(AND(I1019&lt;'Checklist Parameters'!$H$22,$I1019&lt;&gt;0),"Y","")</f>
        <v/>
      </c>
      <c r="AE1019" s="85" t="str">
        <f>IF($AD1019="Y",0,IF('Checklist Parameters'!$H$25="","&lt;no limit&gt;",ROUNDDOWN((($I1019-'Checklist Parameters'!$H$24)/'Checklist Parameters'!$H$25)+1,0)))</f>
        <v>&lt;no limit&gt;</v>
      </c>
      <c r="AF1019" s="174">
        <f t="shared" si="95"/>
        <v>0</v>
      </c>
      <c r="AG1019" s="85">
        <f t="shared" si="90"/>
        <v>0</v>
      </c>
    </row>
    <row r="1020" spans="1:33" ht="15">
      <c r="A1020" s="393"/>
      <c r="B1020" s="393"/>
      <c r="C1020" s="393"/>
      <c r="D1020" s="393"/>
      <c r="E1020" s="393"/>
      <c r="F1020" s="393"/>
      <c r="G1020" s="393"/>
      <c r="H1020" s="394"/>
      <c r="I1020" s="394"/>
      <c r="J1020" s="394"/>
      <c r="K1020" s="394"/>
      <c r="L1020" s="394"/>
      <c r="M1020" s="394"/>
      <c r="N1020" s="313">
        <f>IF(IF(I1020&lt;'Checklist Parameters'!$H$22,0,($I1020-$L1020))&lt;0,0,IF(I1020&lt;'Checklist Parameters'!$H$22,0,($I1020-$L1020)))</f>
        <v>0</v>
      </c>
      <c r="O1020" s="394"/>
      <c r="P1020" s="395"/>
      <c r="Q1020" s="316">
        <f t="shared" si="91"/>
        <v>0</v>
      </c>
      <c r="R1020" s="87">
        <f t="shared" si="92"/>
        <v>0</v>
      </c>
      <c r="S1020" s="87">
        <f>IF('Checklist Parameters'!$H$60&lt;0.2,0.2,'Checklist Parameters'!$H$60)</f>
        <v>0.72</v>
      </c>
      <c r="T1020" s="88">
        <f>IF($O1020="",IF('Checklist District ID'!$C$43="Y",MAX($R1020:$S1020)*$I1020,SUM($R1020:$S1020)*$I1020),IF(O1020&gt;0,Q1020*S1020))</f>
        <v>0</v>
      </c>
      <c r="U1020" s="88">
        <f>IF(Q1020&gt;0,((I1020-T1020)*'Formula Matrix'!$E$39),0)</f>
        <v>0</v>
      </c>
      <c r="V1020" s="88">
        <f t="shared" si="93"/>
        <v>0</v>
      </c>
      <c r="W1020" s="88">
        <f>IF(V1020&gt;0,(V1020*'Checklist Parameters'!$H$35),0)</f>
        <v>0</v>
      </c>
      <c r="X1020" s="85">
        <f t="shared" si="94"/>
        <v>0</v>
      </c>
      <c r="Y1020" s="148">
        <f>IF('Checklist Parameters'!$H$102&lt;&gt;"",(I1020/43560)*'Checklist Parameters'!$H$102,"N/A")</f>
        <v>0</v>
      </c>
      <c r="Z1020" s="154" t="str">
        <f>IF('Checklist Parameters'!$H$58&lt;&gt;"",((I1020*'Checklist Parameters'!$H$58)*'Checklist Parameters'!$H$35)/1000,"N/A")</f>
        <v>N/A</v>
      </c>
      <c r="AA1020" s="154">
        <f>IF('Checklist Parameters'!$H$101&lt;&gt;"",IFERROR(I1020/'Checklist Parameters'!$H$101,0),"N/A")</f>
        <v>0</v>
      </c>
      <c r="AB1020" s="148" t="str">
        <f>IF('Checklist Parameters'!$H$43&lt;&gt;"",(I1020*'Checklist Parameters'!$H$43)/1000,"N/A")</f>
        <v>N/A</v>
      </c>
      <c r="AC1020" s="85">
        <f>IF('Checklist Parameters'!$H$16="",$X1020,IF(AND('Checklist Parameters'!$H$16&lt;$X1020,'Checklist Parameters'!$H$16&gt;=3),'Checklist Parameters'!$H$16,IF(AND('Checklist Parameters'!$H$16&lt;$X1020,'Checklist Parameters'!$H$16&lt;3),0,$X1020)))</f>
        <v>0</v>
      </c>
      <c r="AD1020" s="85" t="str">
        <f>IF(AND(I1020&lt;'Checklist Parameters'!$H$22,$I1020&lt;&gt;0),"Y","")</f>
        <v/>
      </c>
      <c r="AE1020" s="85" t="str">
        <f>IF($AD1020="Y",0,IF('Checklist Parameters'!$H$25="","&lt;no limit&gt;",ROUNDDOWN((($I1020-'Checklist Parameters'!$H$24)/'Checklist Parameters'!$H$25)+1,0)))</f>
        <v>&lt;no limit&gt;</v>
      </c>
      <c r="AF1020" s="174">
        <f t="shared" si="95"/>
        <v>0</v>
      </c>
      <c r="AG1020" s="85">
        <f t="shared" si="90"/>
        <v>0</v>
      </c>
    </row>
  </sheetData>
  <sheetProtection algorithmName="SHA-512" hashValue="TRAmbQKclLrYGJfsJi1FFmebU1AZHnWlaC1efVWd9XNQao7/iErV+DO06MIgRl7zzN+aqLK7ythAGr7qKlcAVw==" saltValue="foRPcwDdwKUVeZWEJHm5RQ==" spinCount="100000" sheet="1" objects="1" scenarios="1" sort="0" autoFilter="0"/>
  <autoFilter ref="A19:AG1020" xr:uid="{6BEA788C-CC85-4A96-8DB3-84CEA0785B67}"/>
  <mergeCells count="6">
    <mergeCell ref="AF18:AG18"/>
    <mergeCell ref="A1:B1"/>
    <mergeCell ref="A2:B2"/>
    <mergeCell ref="A18:M18"/>
    <mergeCell ref="R18:T18"/>
    <mergeCell ref="X18:AE18"/>
  </mergeCells>
  <conditionalFormatting sqref="A20:A473">
    <cfRule type="duplicateValues" dxfId="3" priority="967"/>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D736-B2C6-4F7D-852B-AAD8044E3A8E}">
  <sheetPr codeName="Sheet15">
    <tabColor theme="4" tint="0.79998168889431442"/>
  </sheetPr>
  <dimension ref="A1:AS1020"/>
  <sheetViews>
    <sheetView zoomScale="80" zoomScaleNormal="80" workbookViewId="0">
      <pane ySplit="19" topLeftCell="A20" activePane="bottomLeft" state="frozen"/>
      <selection pane="bottomLeft" activeCell="A20" sqref="A20:M23"/>
    </sheetView>
  </sheetViews>
  <sheetFormatPr defaultColWidth="9.140625" defaultRowHeight="14.25"/>
  <cols>
    <col min="1" max="1" width="34.28515625" style="3" customWidth="1"/>
    <col min="2" max="2" width="19.28515625" style="2" bestFit="1" customWidth="1"/>
    <col min="3" max="3" width="32.5703125" style="2" bestFit="1" customWidth="1"/>
    <col min="4" max="4" width="11" style="2" customWidth="1"/>
    <col min="5" max="5" width="42.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7.140625" style="85" customWidth="1"/>
    <col min="12" max="12" width="16.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7" style="86" customWidth="1"/>
    <col min="31" max="31" width="18.42578125" style="86" customWidth="1"/>
    <col min="32" max="32" width="16" style="86" customWidth="1"/>
    <col min="33" max="33" width="12" style="86" customWidth="1"/>
    <col min="34" max="45" width="9.140625" style="4"/>
    <col min="46" max="16384" width="9.140625" style="1"/>
  </cols>
  <sheetData>
    <row r="1" spans="1:34" ht="15.75">
      <c r="A1" s="467" t="s">
        <v>3</v>
      </c>
      <c r="B1" s="467"/>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6" t="s">
        <v>371</v>
      </c>
      <c r="B2" s="466"/>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ht="15">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ht="15">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4"/>
      <c r="K5" s="4"/>
      <c r="L5" s="4"/>
      <c r="M5" s="4"/>
      <c r="N5" s="4"/>
      <c r="O5" s="4"/>
      <c r="P5" s="4"/>
      <c r="Q5" s="5"/>
      <c r="R5" s="5"/>
      <c r="S5" s="4"/>
      <c r="T5" s="4"/>
      <c r="U5" s="4"/>
      <c r="V5" s="4"/>
      <c r="W5" s="4"/>
      <c r="X5" s="4"/>
      <c r="Y5" s="4"/>
      <c r="Z5" s="4"/>
      <c r="AA5" s="4"/>
      <c r="AB5" s="4"/>
      <c r="AC5" s="4"/>
      <c r="AD5" s="4"/>
      <c r="AE5" s="4"/>
      <c r="AF5" s="4"/>
      <c r="AG5" s="4"/>
    </row>
    <row r="6" spans="1:34" ht="18">
      <c r="A6" s="290" t="s">
        <v>370</v>
      </c>
      <c r="B6" s="291"/>
      <c r="C6" s="292"/>
      <c r="D6" s="292"/>
      <c r="E6" s="292"/>
      <c r="F6" s="292"/>
      <c r="G6" s="292"/>
      <c r="H6" s="292"/>
      <c r="I6" s="317"/>
      <c r="J6" s="4"/>
      <c r="K6" s="119"/>
      <c r="L6" s="119"/>
      <c r="M6" s="5"/>
      <c r="N6" s="4"/>
      <c r="O6" s="4"/>
      <c r="P6" s="4"/>
      <c r="Q6" s="5"/>
      <c r="R6" s="5"/>
      <c r="S6" s="4"/>
      <c r="T6" s="4"/>
      <c r="U6" s="4"/>
      <c r="V6" s="4"/>
      <c r="W6" s="4"/>
      <c r="X6" s="4"/>
      <c r="Y6" s="4"/>
      <c r="Z6" s="4"/>
      <c r="AA6" s="4"/>
      <c r="AB6" s="4"/>
      <c r="AC6" s="4"/>
      <c r="AD6" s="4"/>
      <c r="AE6" s="4"/>
      <c r="AF6" s="4"/>
      <c r="AG6" s="4"/>
      <c r="AH6" s="66"/>
    </row>
    <row r="7" spans="1:34" ht="18">
      <c r="A7" s="290"/>
      <c r="B7" s="291"/>
      <c r="C7" s="292"/>
      <c r="D7" s="292"/>
      <c r="E7" s="292"/>
      <c r="F7" s="292"/>
      <c r="G7" s="292"/>
      <c r="H7" s="292"/>
      <c r="I7" s="318"/>
      <c r="J7" s="4"/>
      <c r="K7" s="127"/>
      <c r="L7" s="127"/>
      <c r="M7" s="128"/>
      <c r="N7" s="4"/>
      <c r="O7" s="4"/>
      <c r="P7" s="4"/>
      <c r="Q7" s="5"/>
      <c r="R7" s="5"/>
      <c r="S7" s="4"/>
      <c r="T7" s="4"/>
      <c r="U7" s="4"/>
      <c r="V7" s="4"/>
      <c r="W7" s="4"/>
      <c r="X7" s="4"/>
      <c r="Y7" s="4"/>
      <c r="Z7" s="4"/>
      <c r="AA7" s="4"/>
      <c r="AB7" s="4"/>
      <c r="AC7" s="4"/>
      <c r="AD7" s="4"/>
      <c r="AE7" s="4"/>
      <c r="AF7" s="4"/>
      <c r="AG7" s="4"/>
      <c r="AH7" s="66"/>
    </row>
    <row r="8" spans="1:34" ht="15">
      <c r="A8" s="293"/>
      <c r="B8" s="294" t="s">
        <v>14</v>
      </c>
      <c r="C8" s="295"/>
      <c r="D8" s="292"/>
      <c r="E8" s="296"/>
      <c r="F8" s="297" t="s">
        <v>14</v>
      </c>
      <c r="G8" s="297" t="s">
        <v>15</v>
      </c>
      <c r="H8" s="298"/>
      <c r="I8" s="318"/>
      <c r="J8" s="4"/>
      <c r="K8" s="121"/>
      <c r="L8" s="121"/>
      <c r="M8" s="124"/>
      <c r="N8" s="4"/>
      <c r="O8" s="4"/>
      <c r="P8" s="4"/>
      <c r="Q8" s="5"/>
      <c r="R8" s="5"/>
      <c r="S8" s="4"/>
      <c r="T8" s="4"/>
      <c r="U8" s="4"/>
      <c r="V8" s="4"/>
      <c r="W8" s="4"/>
      <c r="X8" s="4"/>
      <c r="Y8" s="4"/>
      <c r="Z8" s="4"/>
      <c r="AA8" s="4"/>
      <c r="AB8" s="4"/>
      <c r="AC8" s="4"/>
      <c r="AD8" s="4"/>
      <c r="AE8" s="4"/>
      <c r="AF8" s="4"/>
      <c r="AG8" s="4"/>
    </row>
    <row r="9" spans="1:34" ht="15.75">
      <c r="A9" s="299" t="s">
        <v>509</v>
      </c>
      <c r="B9" s="300">
        <f>'Checklist District ID'!E56</f>
        <v>12.132028</v>
      </c>
      <c r="C9" s="301"/>
      <c r="D9" s="302"/>
      <c r="E9" s="303" t="s">
        <v>11</v>
      </c>
      <c r="F9" s="304">
        <f>COUNTIF(AD20:AD1020,"y")</f>
        <v>0</v>
      </c>
      <c r="G9" s="305">
        <f>IFERROR(F9/B10,0)</f>
        <v>0</v>
      </c>
      <c r="H9" s="298"/>
      <c r="I9" s="319"/>
      <c r="J9" s="4"/>
      <c r="K9" s="121"/>
      <c r="L9" s="121"/>
      <c r="M9" s="124"/>
      <c r="N9" s="4"/>
      <c r="O9" s="4"/>
      <c r="P9" s="4"/>
      <c r="Q9" s="55"/>
      <c r="R9" s="5"/>
      <c r="S9" s="4"/>
      <c r="T9" s="4"/>
      <c r="U9" s="4"/>
      <c r="V9" s="4"/>
      <c r="W9" s="4"/>
      <c r="X9" s="4"/>
      <c r="Y9" s="4"/>
      <c r="Z9" s="4"/>
      <c r="AA9" s="4"/>
      <c r="AB9" s="4"/>
      <c r="AC9" s="4"/>
      <c r="AD9" s="4"/>
      <c r="AE9" s="4"/>
      <c r="AF9" s="4"/>
      <c r="AG9" s="4"/>
    </row>
    <row r="10" spans="1:34" ht="15.75">
      <c r="A10" s="299" t="s">
        <v>368</v>
      </c>
      <c r="B10" s="300">
        <f>COUNT(A20:A1020)</f>
        <v>4</v>
      </c>
      <c r="C10" s="301"/>
      <c r="D10" s="302"/>
      <c r="E10" s="306" t="s">
        <v>367</v>
      </c>
      <c r="F10" s="300">
        <f>SUMIF(G20:G1020,"Y",AF20:AF1020)</f>
        <v>0</v>
      </c>
      <c r="G10" s="305">
        <f>IFERROR(F10/B13,0)</f>
        <v>0</v>
      </c>
      <c r="H10" s="298"/>
      <c r="I10" s="319"/>
      <c r="J10" s="4"/>
      <c r="K10" s="121"/>
      <c r="L10" s="121"/>
      <c r="M10" s="124"/>
      <c r="N10" s="4"/>
      <c r="O10" s="4"/>
      <c r="P10" s="4"/>
      <c r="Q10" s="55"/>
      <c r="R10" s="5"/>
      <c r="S10" s="4"/>
      <c r="T10" s="4"/>
      <c r="U10" s="4"/>
      <c r="V10" s="4"/>
      <c r="W10" s="4"/>
      <c r="X10" s="4"/>
      <c r="Y10" s="4"/>
      <c r="Z10" s="4"/>
      <c r="AA10" s="4"/>
      <c r="AB10" s="4"/>
      <c r="AC10" s="4"/>
      <c r="AD10" s="4"/>
      <c r="AE10" s="4"/>
      <c r="AF10" s="4"/>
      <c r="AG10" s="4"/>
    </row>
    <row r="11" spans="1:34" ht="15.75">
      <c r="A11" s="299" t="s">
        <v>8</v>
      </c>
      <c r="B11" s="300">
        <f>SUM(H20:H1020)</f>
        <v>12.725812338848</v>
      </c>
      <c r="C11" s="301"/>
      <c r="D11" s="302"/>
      <c r="E11" s="303" t="s">
        <v>149</v>
      </c>
      <c r="F11" s="304">
        <f>SUM(L20:L1020)</f>
        <v>25865.557853400001</v>
      </c>
      <c r="G11" s="305">
        <f>IFERROR(F11/(SUM(I20:I1020)),0)</f>
        <v>4.6660400671668607E-2</v>
      </c>
      <c r="H11" s="298"/>
      <c r="I11" s="319"/>
      <c r="J11" s="4"/>
      <c r="K11" s="4"/>
      <c r="L11" s="4"/>
      <c r="M11" s="4"/>
      <c r="N11" s="4"/>
      <c r="O11" s="4"/>
      <c r="P11" s="4"/>
      <c r="Q11" s="55"/>
      <c r="R11" s="5"/>
      <c r="S11" s="4"/>
      <c r="T11" s="4"/>
      <c r="U11" s="64"/>
      <c r="V11" s="4"/>
      <c r="W11" s="4"/>
      <c r="X11" s="4"/>
      <c r="Y11" s="4"/>
      <c r="Z11" s="4"/>
      <c r="AA11" s="4"/>
      <c r="AB11" s="4"/>
      <c r="AC11" s="4"/>
      <c r="AD11" s="4"/>
      <c r="AE11" s="4"/>
      <c r="AF11" s="4"/>
      <c r="AG11" s="4"/>
    </row>
    <row r="12" spans="1:34" ht="15.75">
      <c r="A12" s="299" t="s">
        <v>13</v>
      </c>
      <c r="B12" s="300">
        <f>SUM(W20:W1020)</f>
        <v>186257.02552141444</v>
      </c>
      <c r="C12" s="301"/>
      <c r="D12" s="302"/>
      <c r="E12" s="303" t="s">
        <v>182</v>
      </c>
      <c r="F12" s="304">
        <f>SUBTOTAL(9,T20:T1020)</f>
        <v>399122.19754588802</v>
      </c>
      <c r="G12" s="305">
        <f>IFERROR(F12/SUM(I20:I1020),0)</f>
        <v>0.72000000000000008</v>
      </c>
      <c r="H12" s="298"/>
      <c r="I12" s="319"/>
      <c r="J12" s="4"/>
      <c r="K12" s="4"/>
      <c r="L12" s="4"/>
      <c r="M12" s="4"/>
      <c r="N12" s="4"/>
      <c r="O12" s="4"/>
      <c r="P12" s="4"/>
      <c r="Q12" s="55"/>
      <c r="R12" s="5"/>
      <c r="S12" s="4"/>
      <c r="T12" s="4"/>
      <c r="U12" s="64"/>
      <c r="V12" s="4"/>
      <c r="W12" s="4"/>
      <c r="X12" s="4"/>
      <c r="Y12" s="4"/>
      <c r="Z12" s="4"/>
      <c r="AA12" s="4"/>
      <c r="AB12" s="4"/>
      <c r="AC12" s="4"/>
      <c r="AD12" s="4"/>
      <c r="AE12" s="4"/>
      <c r="AF12" s="4"/>
      <c r="AG12" s="4"/>
    </row>
    <row r="13" spans="1:34" ht="15.75">
      <c r="A13" s="299" t="s">
        <v>528</v>
      </c>
      <c r="B13" s="300">
        <f>SUM(AF20:AF1020)</f>
        <v>185</v>
      </c>
      <c r="C13" s="301"/>
      <c r="D13" s="302"/>
      <c r="E13" s="303" t="s">
        <v>12</v>
      </c>
      <c r="F13" s="304">
        <f>SUMIF(U20:U1020,"&gt;0")</f>
        <v>93128.512760707206</v>
      </c>
      <c r="G13" s="305">
        <f>IFERROR(F13/SUM(I20:I1020),0)</f>
        <v>0.16800000000000004</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15.248893260055119</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ht="1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70"/>
      <c r="AF18" s="468" t="s">
        <v>10</v>
      </c>
      <c r="AG18" s="470"/>
      <c r="AH18" s="63"/>
      <c r="AI18" s="63"/>
      <c r="AJ18" s="63"/>
      <c r="AK18" s="63"/>
      <c r="AL18" s="63"/>
      <c r="AM18" s="63"/>
      <c r="AN18" s="63"/>
      <c r="AO18" s="63"/>
      <c r="AP18" s="63"/>
      <c r="AQ18" s="63"/>
      <c r="AR18" s="63"/>
      <c r="AS18" s="63"/>
    </row>
    <row r="19" spans="1:45"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43</v>
      </c>
      <c r="B20" s="397" t="s">
        <v>568</v>
      </c>
      <c r="C20" s="397" t="s">
        <v>569</v>
      </c>
      <c r="D20" s="397" t="s">
        <v>570</v>
      </c>
      <c r="E20" s="397" t="s">
        <v>538</v>
      </c>
      <c r="F20" s="397" t="s">
        <v>539</v>
      </c>
      <c r="G20" s="397" t="s">
        <v>536</v>
      </c>
      <c r="H20" s="397">
        <v>1.39542089763</v>
      </c>
      <c r="I20" s="397">
        <v>60784.534301</v>
      </c>
      <c r="J20" s="397">
        <v>0</v>
      </c>
      <c r="K20" s="397">
        <v>0</v>
      </c>
      <c r="L20" s="397">
        <v>0</v>
      </c>
      <c r="M20" s="397">
        <v>0</v>
      </c>
      <c r="N20" s="313">
        <f>IF(IF(I20&lt;'Checklist Parameters'!$K$22,0,($I20-$L20))&lt;0,0,IF(I20&lt;'Checklist Parameters'!$K$22,0,($I20-$L20)))</f>
        <v>60784.534301</v>
      </c>
      <c r="O20" s="394"/>
      <c r="P20" s="395"/>
      <c r="Q20" s="316">
        <f>IF(O20&lt;&gt;"",O20,N20)</f>
        <v>60784.534301</v>
      </c>
      <c r="R20" s="87">
        <f>IFERROR(L20/I20,0)</f>
        <v>0</v>
      </c>
      <c r="S20" s="87">
        <f>IF('Checklist Parameters'!$K$60&lt;0.2,0.2,'Checklist Parameters'!$K$60)</f>
        <v>0.72</v>
      </c>
      <c r="T20" s="88">
        <f>IF($O20="",IF('Checklist District ID'!$C$43="Y",MAX($R20:$S20)*$I20,SUM($R20:$S20)*$I20),IF(O20&gt;0,Q20*S20))</f>
        <v>43764.864696719997</v>
      </c>
      <c r="U20" s="88">
        <f>IF(Q20&gt;0,((I20-T20)*'Formula Matrix'!$E$40),0)</f>
        <v>10211.801762568002</v>
      </c>
      <c r="V20" s="88">
        <f>IF(Q20=0,0,(I20-T20-U20))</f>
        <v>6807.8678417120009</v>
      </c>
      <c r="W20" s="88">
        <f>IF(V20&gt;0,(V20*'Checklist Parameters'!$K$35),0)</f>
        <v>20423.603525136001</v>
      </c>
      <c r="X20" s="85">
        <f>IF($W20/1000&gt;3,(ROUNDDOWN($W20/1000,0)),IF(AND($W20/1000&gt;2.5,$W20/1000&lt;=3),3,0))</f>
        <v>20</v>
      </c>
      <c r="Y20" s="85">
        <f>IF('Checklist Parameters'!$K$102&lt;&gt;"",(I20/43560)*'Checklist Parameters'!$K$102,"N/A")</f>
        <v>20.93131346453168</v>
      </c>
      <c r="Z20" s="85" t="str">
        <f>IF('Checklist Parameters'!$K$58&lt;&gt;"",((I20*'Checklist Parameters'!$K$58)*'Checklist Parameters'!$K$35)/1000,"N/A")</f>
        <v>N/A</v>
      </c>
      <c r="AA20" s="85">
        <f>IF('Checklist Parameters'!$K$101&lt;&gt;"",IFERROR(I20/'Checklist Parameters'!$K$101,0),"N/A")</f>
        <v>35.755608412352942</v>
      </c>
      <c r="AB20" s="85" t="str">
        <f>IF('Checklist Parameters'!$K$43&lt;&gt;"",(I20*'Checklist Parameters'!$K$43)/1000,"N/A")</f>
        <v>N/A</v>
      </c>
      <c r="AC20" s="85">
        <f>IF('Checklist Parameters'!$K$16="",$X20,IF(AND('Checklist Parameters'!$K$16&lt;$X20,'Checklist Parameters'!$K$16&gt;=3),'Checklist Parameters'!$K$16,IF(AND('Checklist Parameters'!$K$16&lt;$X20,'Checklist Parameters'!$K$16&lt;3),0,$X20)))</f>
        <v>20</v>
      </c>
      <c r="AD20" s="85" t="str">
        <f>IF(AND(I20&lt;'Checklist Parameters'!$K$22,$I20&lt;&gt;0),"Y","")</f>
        <v/>
      </c>
      <c r="AE20" s="85" t="str">
        <f>IF($AD20="Y",0,IF('Checklist Parameters'!$K$25="","&lt;no limit&gt;",ROUNDDOWN((($I20-'Checklist Parameters'!$K$24)/'Checklist Parameters'!$K$25)+1,0)))</f>
        <v>&lt;no limit&gt;</v>
      </c>
      <c r="AF20" s="174">
        <f>IF(MIN(X20,Y20,Z20,AA20,AB20,AC20,AE20)&lt;2.5,0,IF(AND(MIN(X20,Y20,Z20,AA20,AB20,AC20,AE20)&gt;=2.5,MIN(X20,Y20,Z20,AA20,AB20,AC20,AE20)&lt;3),3,ROUND(MIN(X20,Y20,Z20,AA20,AB20,AC20,AE20),0)))</f>
        <v>20</v>
      </c>
      <c r="AG20" s="85">
        <f t="shared" ref="AG20:AG83" si="0">IFERROR((43560/$I20)*$AF20,0)</f>
        <v>14.332593150848034</v>
      </c>
    </row>
    <row r="21" spans="1:45">
      <c r="A21" s="396">
        <v>44</v>
      </c>
      <c r="B21" s="397" t="s">
        <v>571</v>
      </c>
      <c r="C21" s="397" t="s">
        <v>572</v>
      </c>
      <c r="D21" s="397" t="s">
        <v>573</v>
      </c>
      <c r="E21" s="397" t="s">
        <v>538</v>
      </c>
      <c r="F21" s="397" t="s">
        <v>539</v>
      </c>
      <c r="G21" s="397" t="s">
        <v>536</v>
      </c>
      <c r="H21" s="397">
        <v>0.42820697049799999</v>
      </c>
      <c r="I21" s="397">
        <v>18652.695634899999</v>
      </c>
      <c r="J21" s="397">
        <v>0</v>
      </c>
      <c r="K21" s="397">
        <v>0</v>
      </c>
      <c r="L21" s="397">
        <v>0</v>
      </c>
      <c r="M21" s="397">
        <v>0</v>
      </c>
      <c r="N21" s="313">
        <f>IF(IF(I21&lt;'Checklist Parameters'!$K$22,0,($I21-$L21))&lt;0,0,IF(I21&lt;'Checklist Parameters'!$K$22,0,($I21-$L21)))</f>
        <v>18652.695634899999</v>
      </c>
      <c r="O21" s="394"/>
      <c r="P21" s="395"/>
      <c r="Q21" s="316">
        <f t="shared" ref="Q21:Q84" si="1">IF(O21&lt;&gt;"",O21,N21)</f>
        <v>18652.695634899999</v>
      </c>
      <c r="R21" s="87">
        <f t="shared" ref="R21:R84" si="2">IFERROR(L21/I21,0)</f>
        <v>0</v>
      </c>
      <c r="S21" s="87">
        <f>IF('Checklist Parameters'!$K$60&lt;0.2,0.2,'Checklist Parameters'!$K$60)</f>
        <v>0.72</v>
      </c>
      <c r="T21" s="88">
        <f>IF($O21="",IF('Checklist District ID'!$C$43="Y",MAX($R21:$S21)*$I21,SUM($R21:$S21)*$I21),IF(O21&gt;0,Q21*S21))</f>
        <v>13429.940857127998</v>
      </c>
      <c r="U21" s="88">
        <f>IF(Q21&gt;0,((I21-T21)*'Formula Matrix'!$E$40),0)</f>
        <v>3133.6528666632007</v>
      </c>
      <c r="V21" s="88">
        <f t="shared" ref="V21:V84" si="3">IF(Q21=0,0,(I21-T21-U21))</f>
        <v>2089.1019111088003</v>
      </c>
      <c r="W21" s="88">
        <f>IF(V21&gt;0,(V21*'Checklist Parameters'!$K$35),0)</f>
        <v>6267.3057333264005</v>
      </c>
      <c r="X21" s="85">
        <f t="shared" ref="X21:X84" si="4">IF($W21/1000&gt;3,(ROUNDDOWN($W21/1000,0)),IF(AND($W21/1000&gt;2.5,$W21/1000&lt;=3),3,0))</f>
        <v>6</v>
      </c>
      <c r="Y21" s="85">
        <f>IF('Checklist Parameters'!$K$102&lt;&gt;"",(I21/43560)*'Checklist Parameters'!$K$102,"N/A")</f>
        <v>6.4231045574724517</v>
      </c>
      <c r="Z21" s="85" t="str">
        <f>IF('Checklist Parameters'!$K$58&lt;&gt;"",((I21*'Checklist Parameters'!$K$58)*'Checklist Parameters'!$K$35)/1000,"N/A")</f>
        <v>N/A</v>
      </c>
      <c r="AA21" s="85">
        <f>IF('Checklist Parameters'!$K$101&lt;&gt;"",IFERROR(I21/'Checklist Parameters'!$K$101,0),"N/A")</f>
        <v>10.972173902882352</v>
      </c>
      <c r="AB21" s="85" t="str">
        <f>IF('Checklist Parameters'!$K$43&lt;&gt;"",(I21*'Checklist Parameters'!$K$43)/1000,"N/A")</f>
        <v>N/A</v>
      </c>
      <c r="AC21" s="85">
        <f>IF('Checklist Parameters'!$K$16="",$X21,IF(AND('Checklist Parameters'!$K$16&lt;$X21,'Checklist Parameters'!$K$16&gt;=3),'Checklist Parameters'!$K$16,IF(AND('Checklist Parameters'!$K$16&lt;$X21,'Checklist Parameters'!$K$16&lt;3),0,$X21)))</f>
        <v>6</v>
      </c>
      <c r="AD21" s="85" t="str">
        <f>IF(AND(I21&lt;'Checklist Parameters'!$K$22,$I21&lt;&gt;0),"Y","")</f>
        <v/>
      </c>
      <c r="AE21" s="85" t="str">
        <f>IF($AD21="Y",0,IF('Checklist Parameters'!$K$25="","&lt;no limit&gt;",ROUNDDOWN((($I21-'Checklist Parameters'!$K$24)/'Checklist Parameters'!$K$25)+1,0)))</f>
        <v>&lt;no limit&gt;</v>
      </c>
      <c r="AF21" s="174">
        <f t="shared" ref="AF21:AF84" si="5">IF(MIN(X21,Y21,Z21,AA21,AB21,AC21,AE21)&lt;2.5,0,IF(AND(MIN(X21,Y21,Z21,AA21,AB21,AC21,AE21)&gt;=2.5,MIN(X21,Y21,Z21,AA21,AB21,AC21,AE21)&lt;3),3,ROUND(MIN(X21,Y21,Z21,AA21,AB21,AC21,AE21),0)))</f>
        <v>6</v>
      </c>
      <c r="AG21" s="85">
        <f t="shared" si="0"/>
        <v>14.011915763584549</v>
      </c>
    </row>
    <row r="22" spans="1:45">
      <c r="A22" s="396">
        <v>45</v>
      </c>
      <c r="B22" s="397" t="s">
        <v>574</v>
      </c>
      <c r="C22" s="397" t="s">
        <v>575</v>
      </c>
      <c r="D22" s="397" t="s">
        <v>576</v>
      </c>
      <c r="E22" s="397" t="s">
        <v>577</v>
      </c>
      <c r="F22" s="397" t="s">
        <v>578</v>
      </c>
      <c r="G22" s="397" t="s">
        <v>536</v>
      </c>
      <c r="H22" s="397">
        <v>1.7450388568099999</v>
      </c>
      <c r="I22" s="397">
        <v>76013.892602499996</v>
      </c>
      <c r="J22" s="397">
        <v>0</v>
      </c>
      <c r="K22" s="397">
        <v>0</v>
      </c>
      <c r="L22" s="397">
        <v>0</v>
      </c>
      <c r="M22" s="397">
        <v>0</v>
      </c>
      <c r="N22" s="313">
        <f>IF(IF(I22&lt;'Checklist Parameters'!$K$22,0,($I22-$L22))&lt;0,0,IF(I22&lt;'Checklist Parameters'!$K$22,0,($I22-$L22)))</f>
        <v>76013.892602499996</v>
      </c>
      <c r="O22" s="394"/>
      <c r="P22" s="395"/>
      <c r="Q22" s="316">
        <f t="shared" si="1"/>
        <v>76013.892602499996</v>
      </c>
      <c r="R22" s="87">
        <f t="shared" si="2"/>
        <v>0</v>
      </c>
      <c r="S22" s="87">
        <f>IF('Checklist Parameters'!$K$60&lt;0.2,0.2,'Checklist Parameters'!$K$60)</f>
        <v>0.72</v>
      </c>
      <c r="T22" s="88">
        <f>IF($O22="",IF('Checklist District ID'!$C$43="Y",MAX($R22:$S22)*$I22,SUM($R22:$S22)*$I22),IF(O22&gt;0,Q22*S22))</f>
        <v>54730.002673799994</v>
      </c>
      <c r="U22" s="88">
        <f>IF(Q22&gt;0,((I22-T22)*'Formula Matrix'!$E$40),0)</f>
        <v>12770.33395722</v>
      </c>
      <c r="V22" s="88">
        <f t="shared" si="3"/>
        <v>8513.555971480002</v>
      </c>
      <c r="W22" s="88">
        <f>IF(V22&gt;0,(V22*'Checklist Parameters'!$K$35),0)</f>
        <v>25540.667914440004</v>
      </c>
      <c r="X22" s="85">
        <f t="shared" si="4"/>
        <v>25</v>
      </c>
      <c r="Y22" s="85">
        <f>IF('Checklist Parameters'!$K$102&lt;&gt;"",(I22/43560)*'Checklist Parameters'!$K$102,"N/A")</f>
        <v>26.175582852100547</v>
      </c>
      <c r="Z22" s="85" t="str">
        <f>IF('Checklist Parameters'!$K$58&lt;&gt;"",((I22*'Checklist Parameters'!$K$58)*'Checklist Parameters'!$K$35)/1000,"N/A")</f>
        <v>N/A</v>
      </c>
      <c r="AA22" s="85">
        <f>IF('Checklist Parameters'!$K$101&lt;&gt;"",IFERROR(I22/'Checklist Parameters'!$K$101,0),"N/A")</f>
        <v>44.71405447205882</v>
      </c>
      <c r="AB22" s="85" t="str">
        <f>IF('Checklist Parameters'!$K$43&lt;&gt;"",(I22*'Checklist Parameters'!$K$43)/1000,"N/A")</f>
        <v>N/A</v>
      </c>
      <c r="AC22" s="85">
        <f>IF('Checklist Parameters'!$K$16="",$X22,IF(AND('Checklist Parameters'!$K$16&lt;$X22,'Checklist Parameters'!$K$16&gt;=3),'Checklist Parameters'!$K$16,IF(AND('Checklist Parameters'!$K$16&lt;$X22,'Checklist Parameters'!$K$16&lt;3),0,$X22)))</f>
        <v>25</v>
      </c>
      <c r="AD22" s="85" t="str">
        <f>IF(AND(I22&lt;'Checklist Parameters'!$K$22,$I22&lt;&gt;0),"Y","")</f>
        <v/>
      </c>
      <c r="AE22" s="85" t="str">
        <f>IF($AD22="Y",0,IF('Checklist Parameters'!$K$25="","&lt;no limit&gt;",ROUNDDOWN((($I22-'Checklist Parameters'!$K$24)/'Checklist Parameters'!$K$25)+1,0)))</f>
        <v>&lt;no limit&gt;</v>
      </c>
      <c r="AF22" s="174">
        <f t="shared" si="5"/>
        <v>25</v>
      </c>
      <c r="AG22" s="85">
        <f t="shared" si="0"/>
        <v>14.326328552791207</v>
      </c>
    </row>
    <row r="23" spans="1:45">
      <c r="A23" s="396">
        <v>46</v>
      </c>
      <c r="B23" s="397" t="s">
        <v>579</v>
      </c>
      <c r="C23" s="397" t="s">
        <v>580</v>
      </c>
      <c r="D23" s="397" t="s">
        <v>581</v>
      </c>
      <c r="E23" s="397" t="s">
        <v>540</v>
      </c>
      <c r="F23" s="397" t="s">
        <v>541</v>
      </c>
      <c r="G23" s="397" t="s">
        <v>536</v>
      </c>
      <c r="H23" s="397">
        <v>9.15714561391</v>
      </c>
      <c r="I23" s="397">
        <v>398885.262942</v>
      </c>
      <c r="J23" s="397">
        <v>0</v>
      </c>
      <c r="K23" s="397">
        <v>25865.557853400001</v>
      </c>
      <c r="L23" s="397">
        <v>25865.557853400001</v>
      </c>
      <c r="M23" s="397">
        <v>0</v>
      </c>
      <c r="N23" s="313">
        <f>IF(IF(I23&lt;'Checklist Parameters'!$K$22,0,($I23-$L23))&lt;0,0,IF(I23&lt;'Checklist Parameters'!$K$22,0,($I23-$L23)))</f>
        <v>373019.70508859999</v>
      </c>
      <c r="O23" s="394"/>
      <c r="P23" s="395"/>
      <c r="Q23" s="316">
        <f t="shared" si="1"/>
        <v>373019.70508859999</v>
      </c>
      <c r="R23" s="87">
        <f t="shared" si="2"/>
        <v>6.4844606347768202E-2</v>
      </c>
      <c r="S23" s="87">
        <f>IF('Checklist Parameters'!$K$60&lt;0.2,0.2,'Checklist Parameters'!$K$60)</f>
        <v>0.72</v>
      </c>
      <c r="T23" s="88">
        <f>IF($O23="",IF('Checklist District ID'!$C$43="Y",MAX($R23:$S23)*$I23,SUM($R23:$S23)*$I23),IF(O23&gt;0,Q23*S23))</f>
        <v>287197.38931823999</v>
      </c>
      <c r="U23" s="88">
        <f>IF(Q23&gt;0,((I23-T23)*'Formula Matrix'!$E$40),0)</f>
        <v>67012.724174256</v>
      </c>
      <c r="V23" s="88">
        <f t="shared" si="3"/>
        <v>44675.14944950401</v>
      </c>
      <c r="W23" s="88">
        <f>IF(V23&gt;0,(V23*'Checklist Parameters'!$K$35),0)</f>
        <v>134025.44834851203</v>
      </c>
      <c r="X23" s="85">
        <f t="shared" si="4"/>
        <v>134</v>
      </c>
      <c r="Y23" s="85">
        <f>IF('Checklist Parameters'!$K$102&lt;&gt;"",(I23/43560)*'Checklist Parameters'!$K$102,"N/A")</f>
        <v>137.35718420867769</v>
      </c>
      <c r="Z23" s="85" t="str">
        <f>IF('Checklist Parameters'!$K$58&lt;&gt;"",((I23*'Checklist Parameters'!$K$58)*'Checklist Parameters'!$K$35)/1000,"N/A")</f>
        <v>N/A</v>
      </c>
      <c r="AA23" s="85">
        <f>IF('Checklist Parameters'!$K$101&lt;&gt;"",IFERROR(I23/'Checklist Parameters'!$K$101,0),"N/A")</f>
        <v>234.63838996588234</v>
      </c>
      <c r="AB23" s="85" t="str">
        <f>IF('Checklist Parameters'!$K$43&lt;&gt;"",(I23*'Checklist Parameters'!$K$43)/1000,"N/A")</f>
        <v>N/A</v>
      </c>
      <c r="AC23" s="85">
        <f>IF('Checklist Parameters'!$K$16="",$X23,IF(AND('Checklist Parameters'!$K$16&lt;$X23,'Checklist Parameters'!$K$16&gt;=3),'Checklist Parameters'!$K$16,IF(AND('Checklist Parameters'!$K$16&lt;$X23,'Checklist Parameters'!$K$16&lt;3),0,$X23)))</f>
        <v>134</v>
      </c>
      <c r="AD23" s="85" t="str">
        <f>IF(AND(I23&lt;'Checklist Parameters'!$K$22,$I23&lt;&gt;0),"Y","")</f>
        <v/>
      </c>
      <c r="AE23" s="85" t="str">
        <f>IF($AD23="Y",0,IF('Checklist Parameters'!$K$25="","&lt;no limit&gt;",ROUNDDOWN((($I23-'Checklist Parameters'!$K$24)/'Checklist Parameters'!$K$25)+1,0)))</f>
        <v>&lt;no limit&gt;</v>
      </c>
      <c r="AF23" s="174">
        <f t="shared" si="5"/>
        <v>134</v>
      </c>
      <c r="AG23" s="85">
        <f t="shared" si="0"/>
        <v>14.633380930016299</v>
      </c>
    </row>
    <row r="24" spans="1:45">
      <c r="A24" s="396"/>
      <c r="B24" s="397"/>
      <c r="C24" s="397"/>
      <c r="D24" s="397"/>
      <c r="E24" s="397"/>
      <c r="F24" s="397"/>
      <c r="G24" s="397"/>
      <c r="H24" s="397"/>
      <c r="I24" s="397"/>
      <c r="J24" s="397"/>
      <c r="K24" s="397"/>
      <c r="L24" s="397"/>
      <c r="M24" s="397"/>
      <c r="N24" s="313">
        <f>IF(IF(I24&lt;'Checklist Parameters'!$K$22,0,($I24-$L24))&lt;0,0,IF(I24&lt;'Checklist Parameters'!$K$22,0,($I24-$L24)))</f>
        <v>0</v>
      </c>
      <c r="O24" s="394"/>
      <c r="P24" s="395"/>
      <c r="Q24" s="316">
        <f t="shared" si="1"/>
        <v>0</v>
      </c>
      <c r="R24" s="87">
        <f t="shared" si="2"/>
        <v>0</v>
      </c>
      <c r="S24" s="87">
        <f>IF('Checklist Parameters'!$K$60&lt;0.2,0.2,'Checklist Parameters'!$K$60)</f>
        <v>0.72</v>
      </c>
      <c r="T24" s="88">
        <f>IF($O24="",IF('Checklist District ID'!$C$43="Y",MAX($R24:$S24)*$I24,SUM($R24:$S24)*$I24),IF(O24&gt;0,Q24*S24))</f>
        <v>0</v>
      </c>
      <c r="U24" s="88">
        <f>IF(Q24&gt;0,((I24-T24)*'Formula Matrix'!$E$40),0)</f>
        <v>0</v>
      </c>
      <c r="V24" s="88">
        <f t="shared" si="3"/>
        <v>0</v>
      </c>
      <c r="W24" s="88">
        <f>IF(V24&gt;0,(V24*'Checklist Parameters'!$K$35),0)</f>
        <v>0</v>
      </c>
      <c r="X24" s="85">
        <f t="shared" si="4"/>
        <v>0</v>
      </c>
      <c r="Y24" s="85">
        <f>IF('Checklist Parameters'!$K$102&lt;&gt;"",(I24/43560)*'Checklist Parameters'!$K$102,"N/A")</f>
        <v>0</v>
      </c>
      <c r="Z24" s="85" t="str">
        <f>IF('Checklist Parameters'!$K$58&lt;&gt;"",((I24*'Checklist Parameters'!$K$58)*'Checklist Parameters'!$K$35)/1000,"N/A")</f>
        <v>N/A</v>
      </c>
      <c r="AA24" s="85">
        <f>IF('Checklist Parameters'!$K$101&lt;&gt;"",IFERROR(I24/'Checklist Parameters'!$K$101,0),"N/A")</f>
        <v>0</v>
      </c>
      <c r="AB24" s="85" t="str">
        <f>IF('Checklist Parameters'!$K$43&lt;&gt;"",(I24*'Checklist Parameters'!$K$43)/1000,"N/A")</f>
        <v>N/A</v>
      </c>
      <c r="AC24" s="85">
        <f>IF('Checklist Parameters'!$K$16="",$X24,IF(AND('Checklist Parameters'!$K$16&lt;$X24,'Checklist Parameters'!$K$16&gt;=3),'Checklist Parameters'!$K$16,IF(AND('Checklist Parameters'!$K$16&lt;$X24,'Checklist Parameters'!$K$16&lt;3),0,$X24)))</f>
        <v>0</v>
      </c>
      <c r="AD24" s="85" t="str">
        <f>IF(AND(I24&lt;'Checklist Parameters'!$K$22,$I24&lt;&gt;0),"Y","")</f>
        <v/>
      </c>
      <c r="AE24" s="85" t="str">
        <f>IF($AD24="Y",0,IF('Checklist Parameters'!$K$25="","&lt;no limit&gt;",ROUNDDOWN((($I24-'Checklist Parameters'!$K$24)/'Checklist Parameters'!$K$25)+1,0)))</f>
        <v>&lt;no limit&gt;</v>
      </c>
      <c r="AF24" s="174">
        <f t="shared" si="5"/>
        <v>0</v>
      </c>
      <c r="AG24" s="85">
        <f t="shared" si="0"/>
        <v>0</v>
      </c>
    </row>
    <row r="25" spans="1:45">
      <c r="A25" s="396"/>
      <c r="B25" s="397"/>
      <c r="C25" s="397"/>
      <c r="D25" s="397"/>
      <c r="E25" s="397"/>
      <c r="F25" s="397"/>
      <c r="G25" s="397"/>
      <c r="H25" s="397"/>
      <c r="I25" s="397"/>
      <c r="J25" s="397"/>
      <c r="K25" s="397"/>
      <c r="L25" s="397"/>
      <c r="M25" s="397"/>
      <c r="N25" s="313">
        <f>IF(IF(I25&lt;'Checklist Parameters'!$K$22,0,($I25-$L25))&lt;0,0,IF(I25&lt;'Checklist Parameters'!$K$22,0,($I25-$L25)))</f>
        <v>0</v>
      </c>
      <c r="O25" s="394"/>
      <c r="P25" s="395"/>
      <c r="Q25" s="316">
        <f t="shared" si="1"/>
        <v>0</v>
      </c>
      <c r="R25" s="87">
        <f t="shared" si="2"/>
        <v>0</v>
      </c>
      <c r="S25" s="87">
        <f>IF('Checklist Parameters'!$K$60&lt;0.2,0.2,'Checklist Parameters'!$K$60)</f>
        <v>0.72</v>
      </c>
      <c r="T25" s="88">
        <f>IF($O25="",IF('Checklist District ID'!$C$43="Y",MAX($R25:$S25)*$I25,SUM($R25:$S25)*$I25),IF(O25&gt;0,Q25*S25))</f>
        <v>0</v>
      </c>
      <c r="U25" s="88">
        <f>IF(Q25&gt;0,((I25-T25)*'Formula Matrix'!$E$40),0)</f>
        <v>0</v>
      </c>
      <c r="V25" s="88">
        <f t="shared" si="3"/>
        <v>0</v>
      </c>
      <c r="W25" s="88">
        <f>IF(V25&gt;0,(V25*'Checklist Parameters'!$K$35),0)</f>
        <v>0</v>
      </c>
      <c r="X25" s="85">
        <f t="shared" si="4"/>
        <v>0</v>
      </c>
      <c r="Y25" s="85">
        <f>IF('Checklist Parameters'!$K$102&lt;&gt;"",(I25/43560)*'Checklist Parameters'!$K$102,"N/A")</f>
        <v>0</v>
      </c>
      <c r="Z25" s="85" t="str">
        <f>IF('Checklist Parameters'!$K$58&lt;&gt;"",((I25*'Checklist Parameters'!$K$58)*'Checklist Parameters'!$K$35)/1000,"N/A")</f>
        <v>N/A</v>
      </c>
      <c r="AA25" s="85">
        <f>IF('Checklist Parameters'!$K$101&lt;&gt;"",IFERROR(I25/'Checklist Parameters'!$K$101,0),"N/A")</f>
        <v>0</v>
      </c>
      <c r="AB25" s="85" t="str">
        <f>IF('Checklist Parameters'!$K$43&lt;&gt;"",(I25*'Checklist Parameters'!$K$43)/1000,"N/A")</f>
        <v>N/A</v>
      </c>
      <c r="AC25" s="85">
        <f>IF('Checklist Parameters'!$K$16="",$X25,IF(AND('Checklist Parameters'!$K$16&lt;$X25,'Checklist Parameters'!$K$16&gt;=3),'Checklist Parameters'!$K$16,IF(AND('Checklist Parameters'!$K$16&lt;$X25,'Checklist Parameters'!$K$16&lt;3),0,$X25)))</f>
        <v>0</v>
      </c>
      <c r="AD25" s="85" t="str">
        <f>IF(AND(I25&lt;'Checklist Parameters'!$K$22,$I25&lt;&gt;0),"Y","")</f>
        <v/>
      </c>
      <c r="AE25" s="85" t="str">
        <f>IF($AD25="Y",0,IF('Checklist Parameters'!$K$25="","&lt;no limit&gt;",ROUNDDOWN((($I25-'Checklist Parameters'!$K$24)/'Checklist Parameters'!$K$25)+1,0)))</f>
        <v>&lt;no limit&gt;</v>
      </c>
      <c r="AF25" s="174">
        <f t="shared" si="5"/>
        <v>0</v>
      </c>
      <c r="AG25" s="85">
        <f t="shared" si="0"/>
        <v>0</v>
      </c>
    </row>
    <row r="26" spans="1:45">
      <c r="A26" s="396"/>
      <c r="B26" s="397"/>
      <c r="C26" s="397"/>
      <c r="D26" s="397"/>
      <c r="E26" s="397"/>
      <c r="F26" s="397"/>
      <c r="G26" s="397"/>
      <c r="H26" s="397"/>
      <c r="I26" s="397"/>
      <c r="J26" s="397"/>
      <c r="K26" s="397"/>
      <c r="L26" s="397"/>
      <c r="M26" s="397"/>
      <c r="N26" s="313">
        <f>IF(IF(I26&lt;'Checklist Parameters'!$K$22,0,($I26-$L26))&lt;0,0,IF(I26&lt;'Checklist Parameters'!$K$22,0,($I26-$L26)))</f>
        <v>0</v>
      </c>
      <c r="O26" s="394"/>
      <c r="P26" s="395"/>
      <c r="Q26" s="316">
        <f t="shared" si="1"/>
        <v>0</v>
      </c>
      <c r="R26" s="87">
        <f t="shared" si="2"/>
        <v>0</v>
      </c>
      <c r="S26" s="87">
        <f>IF('Checklist Parameters'!$K$60&lt;0.2,0.2,'Checklist Parameters'!$K$60)</f>
        <v>0.72</v>
      </c>
      <c r="T26" s="88">
        <f>IF($O26="",IF('Checklist District ID'!$C$43="Y",MAX($R26:$S26)*$I26,SUM($R26:$S26)*$I26),IF(O26&gt;0,Q26*S26))</f>
        <v>0</v>
      </c>
      <c r="U26" s="88">
        <f>IF(Q26&gt;0,((I26-T26)*'Formula Matrix'!$E$40),0)</f>
        <v>0</v>
      </c>
      <c r="V26" s="88">
        <f t="shared" si="3"/>
        <v>0</v>
      </c>
      <c r="W26" s="88">
        <f>IF(V26&gt;0,(V26*'Checklist Parameters'!$K$35),0)</f>
        <v>0</v>
      </c>
      <c r="X26" s="85">
        <f t="shared" si="4"/>
        <v>0</v>
      </c>
      <c r="Y26" s="85">
        <f>IF('Checklist Parameters'!$K$102&lt;&gt;"",(I26/43560)*'Checklist Parameters'!$K$102,"N/A")</f>
        <v>0</v>
      </c>
      <c r="Z26" s="85" t="str">
        <f>IF('Checklist Parameters'!$K$58&lt;&gt;"",((I26*'Checklist Parameters'!$K$58)*'Checklist Parameters'!$K$35)/1000,"N/A")</f>
        <v>N/A</v>
      </c>
      <c r="AA26" s="85">
        <f>IF('Checklist Parameters'!$K$101&lt;&gt;"",IFERROR(I26/'Checklist Parameters'!$K$101,0),"N/A")</f>
        <v>0</v>
      </c>
      <c r="AB26" s="85" t="str">
        <f>IF('Checklist Parameters'!$K$43&lt;&gt;"",(I26*'Checklist Parameters'!$K$43)/1000,"N/A")</f>
        <v>N/A</v>
      </c>
      <c r="AC26" s="85">
        <f>IF('Checklist Parameters'!$K$16="",$X26,IF(AND('Checklist Parameters'!$K$16&lt;$X26,'Checklist Parameters'!$K$16&gt;=3),'Checklist Parameters'!$K$16,IF(AND('Checklist Parameters'!$K$16&lt;$X26,'Checklist Parameters'!$K$16&lt;3),0,$X26)))</f>
        <v>0</v>
      </c>
      <c r="AD26" s="85" t="str">
        <f>IF(AND(I26&lt;'Checklist Parameters'!$K$22,$I26&lt;&gt;0),"Y","")</f>
        <v/>
      </c>
      <c r="AE26" s="85" t="str">
        <f>IF($AD26="Y",0,IF('Checklist Parameters'!$K$25="","&lt;no limit&gt;",ROUNDDOWN((($I26-'Checklist Parameters'!$K$24)/'Checklist Parameters'!$K$25)+1,0)))</f>
        <v>&lt;no limit&gt;</v>
      </c>
      <c r="AF26" s="174">
        <f t="shared" si="5"/>
        <v>0</v>
      </c>
      <c r="AG26" s="85">
        <f t="shared" si="0"/>
        <v>0</v>
      </c>
    </row>
    <row r="27" spans="1:45">
      <c r="A27" s="396"/>
      <c r="B27" s="397"/>
      <c r="C27" s="397"/>
      <c r="D27" s="397"/>
      <c r="E27" s="397"/>
      <c r="F27" s="397"/>
      <c r="G27" s="397"/>
      <c r="H27" s="397"/>
      <c r="I27" s="397"/>
      <c r="J27" s="397"/>
      <c r="K27" s="397"/>
      <c r="L27" s="397"/>
      <c r="M27" s="397"/>
      <c r="N27" s="313">
        <f>IF(IF(I27&lt;'Checklist Parameters'!$K$22,0,($I27-$L27))&lt;0,0,IF(I27&lt;'Checklist Parameters'!$K$22,0,($I27-$L27)))</f>
        <v>0</v>
      </c>
      <c r="O27" s="394"/>
      <c r="P27" s="395"/>
      <c r="Q27" s="316">
        <f t="shared" si="1"/>
        <v>0</v>
      </c>
      <c r="R27" s="87">
        <f t="shared" si="2"/>
        <v>0</v>
      </c>
      <c r="S27" s="87">
        <f>IF('Checklist Parameters'!$K$60&lt;0.2,0.2,'Checklist Parameters'!$K$60)</f>
        <v>0.72</v>
      </c>
      <c r="T27" s="88">
        <f>IF($O27="",IF('Checklist District ID'!$C$43="Y",MAX($R27:$S27)*$I27,SUM($R27:$S27)*$I27),IF(O27&gt;0,Q27*S27))</f>
        <v>0</v>
      </c>
      <c r="U27" s="88">
        <f>IF(Q27&gt;0,((I27-T27)*'Formula Matrix'!$E$40),0)</f>
        <v>0</v>
      </c>
      <c r="V27" s="88">
        <f t="shared" si="3"/>
        <v>0</v>
      </c>
      <c r="W27" s="88">
        <f>IF(V27&gt;0,(V27*'Checklist Parameters'!$K$35),0)</f>
        <v>0</v>
      </c>
      <c r="X27" s="85">
        <f t="shared" si="4"/>
        <v>0</v>
      </c>
      <c r="Y27" s="85">
        <f>IF('Checklist Parameters'!$K$102&lt;&gt;"",(I27/43560)*'Checklist Parameters'!$K$102,"N/A")</f>
        <v>0</v>
      </c>
      <c r="Z27" s="85" t="str">
        <f>IF('Checklist Parameters'!$K$58&lt;&gt;"",((I27*'Checklist Parameters'!$K$58)*'Checklist Parameters'!$K$35)/1000,"N/A")</f>
        <v>N/A</v>
      </c>
      <c r="AA27" s="85">
        <f>IF('Checklist Parameters'!$K$101&lt;&gt;"",IFERROR(I27/'Checklist Parameters'!$K$101,0),"N/A")</f>
        <v>0</v>
      </c>
      <c r="AB27" s="85" t="str">
        <f>IF('Checklist Parameters'!$K$43&lt;&gt;"",(I27*'Checklist Parameters'!$K$43)/1000,"N/A")</f>
        <v>N/A</v>
      </c>
      <c r="AC27" s="85">
        <f>IF('Checklist Parameters'!$K$16="",$X27,IF(AND('Checklist Parameters'!$K$16&lt;$X27,'Checklist Parameters'!$K$16&gt;=3),'Checklist Parameters'!$K$16,IF(AND('Checklist Parameters'!$K$16&lt;$X27,'Checklist Parameters'!$K$16&lt;3),0,$X27)))</f>
        <v>0</v>
      </c>
      <c r="AD27" s="85" t="str">
        <f>IF(AND(I27&lt;'Checklist Parameters'!$K$22,$I27&lt;&gt;0),"Y","")</f>
        <v/>
      </c>
      <c r="AE27" s="85" t="str">
        <f>IF($AD27="Y",0,IF('Checklist Parameters'!$K$25="","&lt;no limit&gt;",ROUNDDOWN((($I27-'Checklist Parameters'!$K$24)/'Checklist Parameters'!$K$25)+1,0)))</f>
        <v>&lt;no limit&gt;</v>
      </c>
      <c r="AF27" s="174">
        <f t="shared" si="5"/>
        <v>0</v>
      </c>
      <c r="AG27" s="85">
        <f t="shared" si="0"/>
        <v>0</v>
      </c>
    </row>
    <row r="28" spans="1:45">
      <c r="A28" s="396"/>
      <c r="B28" s="397"/>
      <c r="C28" s="397"/>
      <c r="D28" s="397"/>
      <c r="E28" s="397"/>
      <c r="F28" s="397"/>
      <c r="G28" s="397"/>
      <c r="H28" s="397"/>
      <c r="I28" s="397"/>
      <c r="J28" s="397"/>
      <c r="K28" s="397"/>
      <c r="L28" s="397"/>
      <c r="M28" s="397"/>
      <c r="N28" s="313">
        <f>IF(IF(I28&lt;'Checklist Parameters'!$K$22,0,($I28-$L28))&lt;0,0,IF(I28&lt;'Checklist Parameters'!$K$22,0,($I28-$L28)))</f>
        <v>0</v>
      </c>
      <c r="O28" s="394"/>
      <c r="P28" s="395"/>
      <c r="Q28" s="316">
        <f t="shared" si="1"/>
        <v>0</v>
      </c>
      <c r="R28" s="87">
        <f t="shared" si="2"/>
        <v>0</v>
      </c>
      <c r="S28" s="87">
        <f>IF('Checklist Parameters'!$K$60&lt;0.2,0.2,'Checklist Parameters'!$K$60)</f>
        <v>0.72</v>
      </c>
      <c r="T28" s="88">
        <f>IF($O28="",IF('Checklist District ID'!$C$43="Y",MAX($R28:$S28)*$I28,SUM($R28:$S28)*$I28),IF(O28&gt;0,Q28*S28))</f>
        <v>0</v>
      </c>
      <c r="U28" s="88">
        <f>IF(Q28&gt;0,((I28-T28)*'Formula Matrix'!$E$40),0)</f>
        <v>0</v>
      </c>
      <c r="V28" s="88">
        <f t="shared" si="3"/>
        <v>0</v>
      </c>
      <c r="W28" s="88">
        <f>IF(V28&gt;0,(V28*'Checklist Parameters'!$K$35),0)</f>
        <v>0</v>
      </c>
      <c r="X28" s="85">
        <f t="shared" si="4"/>
        <v>0</v>
      </c>
      <c r="Y28" s="85">
        <f>IF('Checklist Parameters'!$K$102&lt;&gt;"",(I28/43560)*'Checklist Parameters'!$K$102,"N/A")</f>
        <v>0</v>
      </c>
      <c r="Z28" s="85" t="str">
        <f>IF('Checklist Parameters'!$K$58&lt;&gt;"",((I28*'Checklist Parameters'!$K$58)*'Checklist Parameters'!$K$35)/1000,"N/A")</f>
        <v>N/A</v>
      </c>
      <c r="AA28" s="85">
        <f>IF('Checklist Parameters'!$K$101&lt;&gt;"",IFERROR(I28/'Checklist Parameters'!$K$101,0),"N/A")</f>
        <v>0</v>
      </c>
      <c r="AB28" s="85" t="str">
        <f>IF('Checklist Parameters'!$K$43&lt;&gt;"",(I28*'Checklist Parameters'!$K$43)/1000,"N/A")</f>
        <v>N/A</v>
      </c>
      <c r="AC28" s="85">
        <f>IF('Checklist Parameters'!$K$16="",$X28,IF(AND('Checklist Parameters'!$K$16&lt;$X28,'Checklist Parameters'!$K$16&gt;=3),'Checklist Parameters'!$K$16,IF(AND('Checklist Parameters'!$K$16&lt;$X28,'Checklist Parameters'!$K$16&lt;3),0,$X28)))</f>
        <v>0</v>
      </c>
      <c r="AD28" s="85" t="str">
        <f>IF(AND(I28&lt;'Checklist Parameters'!$K$22,$I28&lt;&gt;0),"Y","")</f>
        <v/>
      </c>
      <c r="AE28" s="85" t="str">
        <f>IF($AD28="Y",0,IF('Checklist Parameters'!$K$25="","&lt;no limit&gt;",ROUNDDOWN((($I28-'Checklist Parameters'!$K$24)/'Checklist Parameters'!$K$25)+1,0)))</f>
        <v>&lt;no limit&gt;</v>
      </c>
      <c r="AF28" s="174">
        <f t="shared" si="5"/>
        <v>0</v>
      </c>
      <c r="AG28" s="85">
        <f t="shared" si="0"/>
        <v>0</v>
      </c>
    </row>
    <row r="29" spans="1:45">
      <c r="A29" s="396"/>
      <c r="B29" s="397"/>
      <c r="C29" s="397"/>
      <c r="D29" s="397"/>
      <c r="E29" s="397"/>
      <c r="F29" s="397"/>
      <c r="G29" s="397"/>
      <c r="H29" s="397"/>
      <c r="I29" s="397"/>
      <c r="J29" s="397"/>
      <c r="K29" s="397"/>
      <c r="L29" s="397"/>
      <c r="M29" s="397"/>
      <c r="N29" s="313">
        <f>IF(IF(I29&lt;'Checklist Parameters'!$K$22,0,($I29-$L29))&lt;0,0,IF(I29&lt;'Checklist Parameters'!$K$22,0,($I29-$L29)))</f>
        <v>0</v>
      </c>
      <c r="O29" s="394"/>
      <c r="P29" s="395"/>
      <c r="Q29" s="316">
        <f t="shared" si="1"/>
        <v>0</v>
      </c>
      <c r="R29" s="87">
        <f t="shared" si="2"/>
        <v>0</v>
      </c>
      <c r="S29" s="87">
        <f>IF('Checklist Parameters'!$K$60&lt;0.2,0.2,'Checklist Parameters'!$K$60)</f>
        <v>0.72</v>
      </c>
      <c r="T29" s="88">
        <f>IF($O29="",IF('Checklist District ID'!$C$43="Y",MAX($R29:$S29)*$I29,SUM($R29:$S29)*$I29),IF(O29&gt;0,Q29*S29))</f>
        <v>0</v>
      </c>
      <c r="U29" s="88">
        <f>IF(Q29&gt;0,((I29-T29)*'Formula Matrix'!$E$40),0)</f>
        <v>0</v>
      </c>
      <c r="V29" s="88">
        <f t="shared" si="3"/>
        <v>0</v>
      </c>
      <c r="W29" s="88">
        <f>IF(V29&gt;0,(V29*'Checklist Parameters'!$K$35),0)</f>
        <v>0</v>
      </c>
      <c r="X29" s="85">
        <f t="shared" si="4"/>
        <v>0</v>
      </c>
      <c r="Y29" s="85">
        <f>IF('Checklist Parameters'!$K$102&lt;&gt;"",(I29/43560)*'Checklist Parameters'!$K$102,"N/A")</f>
        <v>0</v>
      </c>
      <c r="Z29" s="85" t="str">
        <f>IF('Checklist Parameters'!$K$58&lt;&gt;"",((I29*'Checklist Parameters'!$K$58)*'Checklist Parameters'!$K$35)/1000,"N/A")</f>
        <v>N/A</v>
      </c>
      <c r="AA29" s="85">
        <f>IF('Checklist Parameters'!$K$101&lt;&gt;"",IFERROR(I29/'Checklist Parameters'!$K$101,0),"N/A")</f>
        <v>0</v>
      </c>
      <c r="AB29" s="85" t="str">
        <f>IF('Checklist Parameters'!$K$43&lt;&gt;"",(I29*'Checklist Parameters'!$K$43)/1000,"N/A")</f>
        <v>N/A</v>
      </c>
      <c r="AC29" s="85">
        <f>IF('Checklist Parameters'!$K$16="",$X29,IF(AND('Checklist Parameters'!$K$16&lt;$X29,'Checklist Parameters'!$K$16&gt;=3),'Checklist Parameters'!$K$16,IF(AND('Checklist Parameters'!$K$16&lt;$X29,'Checklist Parameters'!$K$16&lt;3),0,$X29)))</f>
        <v>0</v>
      </c>
      <c r="AD29" s="85" t="str">
        <f>IF(AND(I29&lt;'Checklist Parameters'!$K$22,$I29&lt;&gt;0),"Y","")</f>
        <v/>
      </c>
      <c r="AE29" s="85" t="str">
        <f>IF($AD29="Y",0,IF('Checklist Parameters'!$K$25="","&lt;no limit&gt;",ROUNDDOWN((($I29-'Checklist Parameters'!$K$24)/'Checklist Parameters'!$K$25)+1,0)))</f>
        <v>&lt;no limit&gt;</v>
      </c>
      <c r="AF29" s="174">
        <f t="shared" si="5"/>
        <v>0</v>
      </c>
      <c r="AG29" s="85">
        <f t="shared" si="0"/>
        <v>0</v>
      </c>
    </row>
    <row r="30" spans="1:45">
      <c r="A30" s="396"/>
      <c r="B30" s="397"/>
      <c r="C30" s="397"/>
      <c r="D30" s="397"/>
      <c r="E30" s="397"/>
      <c r="F30" s="397"/>
      <c r="G30" s="397"/>
      <c r="H30" s="397"/>
      <c r="I30" s="397"/>
      <c r="J30" s="397"/>
      <c r="K30" s="397"/>
      <c r="L30" s="397"/>
      <c r="M30" s="397"/>
      <c r="N30" s="313">
        <f>IF(IF(I30&lt;'Checklist Parameters'!$K$22,0,($I30-$L30))&lt;0,0,IF(I30&lt;'Checklist Parameters'!$K$22,0,($I30-$L30)))</f>
        <v>0</v>
      </c>
      <c r="O30" s="394"/>
      <c r="P30" s="395"/>
      <c r="Q30" s="316">
        <f t="shared" si="1"/>
        <v>0</v>
      </c>
      <c r="R30" s="87">
        <f t="shared" si="2"/>
        <v>0</v>
      </c>
      <c r="S30" s="87">
        <f>IF('Checklist Parameters'!$K$60&lt;0.2,0.2,'Checklist Parameters'!$K$60)</f>
        <v>0.72</v>
      </c>
      <c r="T30" s="88">
        <f>IF($O30="",IF('Checklist District ID'!$C$43="Y",MAX($R30:$S30)*$I30,SUM($R30:$S30)*$I30),IF(O30&gt;0,Q30*S30))</f>
        <v>0</v>
      </c>
      <c r="U30" s="88">
        <f>IF(Q30&gt;0,((I30-T30)*'Formula Matrix'!$E$40),0)</f>
        <v>0</v>
      </c>
      <c r="V30" s="88">
        <f t="shared" si="3"/>
        <v>0</v>
      </c>
      <c r="W30" s="88">
        <f>IF(V30&gt;0,(V30*'Checklist Parameters'!$K$35),0)</f>
        <v>0</v>
      </c>
      <c r="X30" s="85">
        <f t="shared" si="4"/>
        <v>0</v>
      </c>
      <c r="Y30" s="85">
        <f>IF('Checklist Parameters'!$K$102&lt;&gt;"",(I30/43560)*'Checklist Parameters'!$K$102,"N/A")</f>
        <v>0</v>
      </c>
      <c r="Z30" s="85" t="str">
        <f>IF('Checklist Parameters'!$K$58&lt;&gt;"",((I30*'Checklist Parameters'!$K$58)*'Checklist Parameters'!$K$35)/1000,"N/A")</f>
        <v>N/A</v>
      </c>
      <c r="AA30" s="85">
        <f>IF('Checklist Parameters'!$K$101&lt;&gt;"",IFERROR(I30/'Checklist Parameters'!$K$101,0),"N/A")</f>
        <v>0</v>
      </c>
      <c r="AB30" s="85" t="str">
        <f>IF('Checklist Parameters'!$K$43&lt;&gt;"",(I30*'Checklist Parameters'!$K$43)/1000,"N/A")</f>
        <v>N/A</v>
      </c>
      <c r="AC30" s="85">
        <f>IF('Checklist Parameters'!$K$16="",$X30,IF(AND('Checklist Parameters'!$K$16&lt;$X30,'Checklist Parameters'!$K$16&gt;=3),'Checklist Parameters'!$K$16,IF(AND('Checklist Parameters'!$K$16&lt;$X30,'Checklist Parameters'!$K$16&lt;3),0,$X30)))</f>
        <v>0</v>
      </c>
      <c r="AD30" s="85" t="str">
        <f>IF(AND(I30&lt;'Checklist Parameters'!$K$22,$I30&lt;&gt;0),"Y","")</f>
        <v/>
      </c>
      <c r="AE30" s="85" t="str">
        <f>IF($AD30="Y",0,IF('Checklist Parameters'!$K$25="","&lt;no limit&gt;",ROUNDDOWN((($I30-'Checklist Parameters'!$K$24)/'Checklist Parameters'!$K$25)+1,0)))</f>
        <v>&lt;no limit&gt;</v>
      </c>
      <c r="AF30" s="174">
        <f t="shared" si="5"/>
        <v>0</v>
      </c>
      <c r="AG30" s="85">
        <f t="shared" si="0"/>
        <v>0</v>
      </c>
    </row>
    <row r="31" spans="1:45">
      <c r="A31" s="396"/>
      <c r="B31" s="397"/>
      <c r="C31" s="397"/>
      <c r="D31" s="397"/>
      <c r="E31" s="397"/>
      <c r="F31" s="397"/>
      <c r="G31" s="397"/>
      <c r="H31" s="397"/>
      <c r="I31" s="397"/>
      <c r="J31" s="397"/>
      <c r="K31" s="397"/>
      <c r="L31" s="397"/>
      <c r="M31" s="397"/>
      <c r="N31" s="313">
        <f>IF(IF(I31&lt;'Checklist Parameters'!$K$22,0,($I31-$L31))&lt;0,0,IF(I31&lt;'Checklist Parameters'!$K$22,0,($I31-$L31)))</f>
        <v>0</v>
      </c>
      <c r="O31" s="394"/>
      <c r="P31" s="395"/>
      <c r="Q31" s="316">
        <f t="shared" si="1"/>
        <v>0</v>
      </c>
      <c r="R31" s="87">
        <f t="shared" si="2"/>
        <v>0</v>
      </c>
      <c r="S31" s="87">
        <f>IF('Checklist Parameters'!$K$60&lt;0.2,0.2,'Checklist Parameters'!$K$60)</f>
        <v>0.72</v>
      </c>
      <c r="T31" s="88">
        <f>IF($O31="",IF('Checklist District ID'!$C$43="Y",MAX($R31:$S31)*$I31,SUM($R31:$S31)*$I31),IF(O31&gt;0,Q31*S31))</f>
        <v>0</v>
      </c>
      <c r="U31" s="88">
        <f>IF(Q31&gt;0,((I31-T31)*'Formula Matrix'!$E$40),0)</f>
        <v>0</v>
      </c>
      <c r="V31" s="88">
        <f t="shared" si="3"/>
        <v>0</v>
      </c>
      <c r="W31" s="88">
        <f>IF(V31&gt;0,(V31*'Checklist Parameters'!$K$35),0)</f>
        <v>0</v>
      </c>
      <c r="X31" s="85">
        <f t="shared" si="4"/>
        <v>0</v>
      </c>
      <c r="Y31" s="85">
        <f>IF('Checklist Parameters'!$K$102&lt;&gt;"",(I31/43560)*'Checklist Parameters'!$K$102,"N/A")</f>
        <v>0</v>
      </c>
      <c r="Z31" s="85" t="str">
        <f>IF('Checklist Parameters'!$K$58&lt;&gt;"",((I31*'Checklist Parameters'!$K$58)*'Checklist Parameters'!$K$35)/1000,"N/A")</f>
        <v>N/A</v>
      </c>
      <c r="AA31" s="85">
        <f>IF('Checklist Parameters'!$K$101&lt;&gt;"",IFERROR(I31/'Checklist Parameters'!$K$101,0),"N/A")</f>
        <v>0</v>
      </c>
      <c r="AB31" s="85" t="str">
        <f>IF('Checklist Parameters'!$K$43&lt;&gt;"",(I31*'Checklist Parameters'!$K$43)/1000,"N/A")</f>
        <v>N/A</v>
      </c>
      <c r="AC31" s="85">
        <f>IF('Checklist Parameters'!$K$16="",$X31,IF(AND('Checklist Parameters'!$K$16&lt;$X31,'Checklist Parameters'!$K$16&gt;=3),'Checklist Parameters'!$K$16,IF(AND('Checklist Parameters'!$K$16&lt;$X31,'Checklist Parameters'!$K$16&lt;3),0,$X31)))</f>
        <v>0</v>
      </c>
      <c r="AD31" s="85" t="str">
        <f>IF(AND(I31&lt;'Checklist Parameters'!$K$22,$I31&lt;&gt;0),"Y","")</f>
        <v/>
      </c>
      <c r="AE31" s="85" t="str">
        <f>IF($AD31="Y",0,IF('Checklist Parameters'!$K$25="","&lt;no limit&gt;",ROUNDDOWN((($I31-'Checklist Parameters'!$K$24)/'Checklist Parameters'!$K$25)+1,0)))</f>
        <v>&lt;no limit&gt;</v>
      </c>
      <c r="AF31" s="174">
        <f t="shared" si="5"/>
        <v>0</v>
      </c>
      <c r="AG31" s="85">
        <f t="shared" si="0"/>
        <v>0</v>
      </c>
    </row>
    <row r="32" spans="1:45">
      <c r="A32" s="396"/>
      <c r="B32" s="397"/>
      <c r="C32" s="397"/>
      <c r="D32" s="397"/>
      <c r="E32" s="397"/>
      <c r="F32" s="397"/>
      <c r="G32" s="397"/>
      <c r="H32" s="397"/>
      <c r="I32" s="397"/>
      <c r="J32" s="397"/>
      <c r="K32" s="397"/>
      <c r="L32" s="397"/>
      <c r="M32" s="397"/>
      <c r="N32" s="313">
        <f>IF(IF(I32&lt;'Checklist Parameters'!$K$22,0,($I32-$L32))&lt;0,0,IF(I32&lt;'Checklist Parameters'!$K$22,0,($I32-$L32)))</f>
        <v>0</v>
      </c>
      <c r="O32" s="394"/>
      <c r="P32" s="395"/>
      <c r="Q32" s="316">
        <f t="shared" si="1"/>
        <v>0</v>
      </c>
      <c r="R32" s="87">
        <f t="shared" si="2"/>
        <v>0</v>
      </c>
      <c r="S32" s="87">
        <f>IF('Checklist Parameters'!$K$60&lt;0.2,0.2,'Checklist Parameters'!$K$60)</f>
        <v>0.72</v>
      </c>
      <c r="T32" s="88">
        <f>IF($O32="",IF('Checklist District ID'!$C$43="Y",MAX($R32:$S32)*$I32,SUM($R32:$S32)*$I32),IF(O32&gt;0,Q32*S32))</f>
        <v>0</v>
      </c>
      <c r="U32" s="88">
        <f>IF(Q32&gt;0,((I32-T32)*'Formula Matrix'!$E$40),0)</f>
        <v>0</v>
      </c>
      <c r="V32" s="88">
        <f t="shared" si="3"/>
        <v>0</v>
      </c>
      <c r="W32" s="88">
        <f>IF(V32&gt;0,(V32*'Checklist Parameters'!$K$35),0)</f>
        <v>0</v>
      </c>
      <c r="X32" s="85">
        <f t="shared" si="4"/>
        <v>0</v>
      </c>
      <c r="Y32" s="85">
        <f>IF('Checklist Parameters'!$K$102&lt;&gt;"",(I32/43560)*'Checklist Parameters'!$K$102,"N/A")</f>
        <v>0</v>
      </c>
      <c r="Z32" s="85" t="str">
        <f>IF('Checklist Parameters'!$K$58&lt;&gt;"",((I32*'Checklist Parameters'!$K$58)*'Checklist Parameters'!$K$35)/1000,"N/A")</f>
        <v>N/A</v>
      </c>
      <c r="AA32" s="85">
        <f>IF('Checklist Parameters'!$K$101&lt;&gt;"",IFERROR(I32/'Checklist Parameters'!$K$101,0),"N/A")</f>
        <v>0</v>
      </c>
      <c r="AB32" s="85" t="str">
        <f>IF('Checklist Parameters'!$K$43&lt;&gt;"",(I32*'Checklist Parameters'!$K$43)/1000,"N/A")</f>
        <v>N/A</v>
      </c>
      <c r="AC32" s="85">
        <f>IF('Checklist Parameters'!$K$16="",$X32,IF(AND('Checklist Parameters'!$K$16&lt;$X32,'Checklist Parameters'!$K$16&gt;=3),'Checklist Parameters'!$K$16,IF(AND('Checklist Parameters'!$K$16&lt;$X32,'Checklist Parameters'!$K$16&lt;3),0,$X32)))</f>
        <v>0</v>
      </c>
      <c r="AD32" s="85" t="str">
        <f>IF(AND(I32&lt;'Checklist Parameters'!$K$22,$I32&lt;&gt;0),"Y","")</f>
        <v/>
      </c>
      <c r="AE32" s="85" t="str">
        <f>IF($AD32="Y",0,IF('Checklist Parameters'!$K$25="","&lt;no limit&gt;",ROUNDDOWN((($I32-'Checklist Parameters'!$K$24)/'Checklist Parameters'!$K$25)+1,0)))</f>
        <v>&lt;no limit&gt;</v>
      </c>
      <c r="AF32" s="174">
        <f t="shared" si="5"/>
        <v>0</v>
      </c>
      <c r="AG32" s="85">
        <f t="shared" si="0"/>
        <v>0</v>
      </c>
    </row>
    <row r="33" spans="1:45">
      <c r="A33" s="396"/>
      <c r="B33" s="397"/>
      <c r="C33" s="397"/>
      <c r="D33" s="397"/>
      <c r="E33" s="397"/>
      <c r="F33" s="397"/>
      <c r="G33" s="397"/>
      <c r="H33" s="397"/>
      <c r="I33" s="397"/>
      <c r="J33" s="397"/>
      <c r="K33" s="397"/>
      <c r="L33" s="397"/>
      <c r="M33" s="397"/>
      <c r="N33" s="313">
        <f>IF(IF(I33&lt;'Checklist Parameters'!$K$22,0,($I33-$L33))&lt;0,0,IF(I33&lt;'Checklist Parameters'!$K$22,0,($I33-$L33)))</f>
        <v>0</v>
      </c>
      <c r="O33" s="394"/>
      <c r="P33" s="395"/>
      <c r="Q33" s="316">
        <f t="shared" si="1"/>
        <v>0</v>
      </c>
      <c r="R33" s="87">
        <f t="shared" si="2"/>
        <v>0</v>
      </c>
      <c r="S33" s="87">
        <f>IF('Checklist Parameters'!$K$60&lt;0.2,0.2,'Checklist Parameters'!$K$60)</f>
        <v>0.72</v>
      </c>
      <c r="T33" s="88">
        <f>IF($O33="",IF('Checklist District ID'!$C$43="Y",MAX($R33:$S33)*$I33,SUM($R33:$S33)*$I33),IF(O33&gt;0,Q33*S33))</f>
        <v>0</v>
      </c>
      <c r="U33" s="88">
        <f>IF(Q33&gt;0,((I33-T33)*'Formula Matrix'!$E$40),0)</f>
        <v>0</v>
      </c>
      <c r="V33" s="88">
        <f t="shared" si="3"/>
        <v>0</v>
      </c>
      <c r="W33" s="88">
        <f>IF(V33&gt;0,(V33*'Checklist Parameters'!$K$35),0)</f>
        <v>0</v>
      </c>
      <c r="X33" s="85">
        <f t="shared" si="4"/>
        <v>0</v>
      </c>
      <c r="Y33" s="85">
        <f>IF('Checklist Parameters'!$K$102&lt;&gt;"",(I33/43560)*'Checklist Parameters'!$K$102,"N/A")</f>
        <v>0</v>
      </c>
      <c r="Z33" s="85" t="str">
        <f>IF('Checklist Parameters'!$K$58&lt;&gt;"",((I33*'Checklist Parameters'!$K$58)*'Checklist Parameters'!$K$35)/1000,"N/A")</f>
        <v>N/A</v>
      </c>
      <c r="AA33" s="85">
        <f>IF('Checklist Parameters'!$K$101&lt;&gt;"",IFERROR(I33/'Checklist Parameters'!$K$101,0),"N/A")</f>
        <v>0</v>
      </c>
      <c r="AB33" s="85" t="str">
        <f>IF('Checklist Parameters'!$K$43&lt;&gt;"",(I33*'Checklist Parameters'!$K$43)/1000,"N/A")</f>
        <v>N/A</v>
      </c>
      <c r="AC33" s="85">
        <f>IF('Checklist Parameters'!$K$16="",$X33,IF(AND('Checklist Parameters'!$K$16&lt;$X33,'Checklist Parameters'!$K$16&gt;=3),'Checklist Parameters'!$K$16,IF(AND('Checklist Parameters'!$K$16&lt;$X33,'Checklist Parameters'!$K$16&lt;3),0,$X33)))</f>
        <v>0</v>
      </c>
      <c r="AD33" s="85" t="str">
        <f>IF(AND(I33&lt;'Checklist Parameters'!$K$22,$I33&lt;&gt;0),"Y","")</f>
        <v/>
      </c>
      <c r="AE33" s="85" t="str">
        <f>IF($AD33="Y",0,IF('Checklist Parameters'!$K$25="","&lt;no limit&gt;",ROUNDDOWN((($I33-'Checklist Parameters'!$K$24)/'Checklist Parameters'!$K$25)+1,0)))</f>
        <v>&lt;no limit&gt;</v>
      </c>
      <c r="AF33" s="174">
        <f t="shared" si="5"/>
        <v>0</v>
      </c>
      <c r="AG33" s="85">
        <f t="shared" si="0"/>
        <v>0</v>
      </c>
    </row>
    <row r="34" spans="1:45" ht="15">
      <c r="A34" s="390"/>
      <c r="B34" s="390"/>
      <c r="C34" s="390"/>
      <c r="D34" s="390"/>
      <c r="E34" s="390"/>
      <c r="F34" s="390"/>
      <c r="G34" s="390"/>
      <c r="H34" s="390"/>
      <c r="I34" s="390"/>
      <c r="J34" s="390"/>
      <c r="K34" s="390"/>
      <c r="L34" s="390"/>
      <c r="M34" s="390"/>
      <c r="N34" s="313">
        <f>IF(IF(I34&lt;'Checklist Parameters'!$K$22,0,($I34-$L34))&lt;0,0,IF(I34&lt;'Checklist Parameters'!$K$22,0,($I34-$L34)))</f>
        <v>0</v>
      </c>
      <c r="O34" s="394"/>
      <c r="P34" s="395"/>
      <c r="Q34" s="316">
        <f t="shared" si="1"/>
        <v>0</v>
      </c>
      <c r="R34" s="87">
        <f t="shared" si="2"/>
        <v>0</v>
      </c>
      <c r="S34" s="87">
        <f>IF('Checklist Parameters'!$K$60&lt;0.2,0.2,'Checklist Parameters'!$K$60)</f>
        <v>0.72</v>
      </c>
      <c r="T34" s="88">
        <f>IF($O34="",IF('Checklist District ID'!$C$43="Y",MAX($R34:$S34)*$I34,SUM($R34:$S34)*$I34),IF(O34&gt;0,Q34*S34))</f>
        <v>0</v>
      </c>
      <c r="U34" s="88">
        <f>IF(Q34&gt;0,((I34-T34)*'Formula Matrix'!$E$40),0)</f>
        <v>0</v>
      </c>
      <c r="V34" s="88">
        <f t="shared" si="3"/>
        <v>0</v>
      </c>
      <c r="W34" s="88">
        <f>IF(V34&gt;0,(V34*'Checklist Parameters'!$K$35),0)</f>
        <v>0</v>
      </c>
      <c r="X34" s="85">
        <f t="shared" si="4"/>
        <v>0</v>
      </c>
      <c r="Y34" s="85">
        <f>IF('Checklist Parameters'!$K$102&lt;&gt;"",(I34/43560)*'Checklist Parameters'!$K$102,"N/A")</f>
        <v>0</v>
      </c>
      <c r="Z34" s="85" t="str">
        <f>IF('Checklist Parameters'!$K$58&lt;&gt;"",((I34*'Checklist Parameters'!$K$58)*'Checklist Parameters'!$K$35)/1000,"N/A")</f>
        <v>N/A</v>
      </c>
      <c r="AA34" s="85">
        <f>IF('Checklist Parameters'!$K$101&lt;&gt;"",IFERROR(I34/'Checklist Parameters'!$K$101,0),"N/A")</f>
        <v>0</v>
      </c>
      <c r="AB34" s="85" t="str">
        <f>IF('Checklist Parameters'!$K$43&lt;&gt;"",(I34*'Checklist Parameters'!$K$43)/1000,"N/A")</f>
        <v>N/A</v>
      </c>
      <c r="AC34" s="85">
        <f>IF('Checklist Parameters'!$K$16="",$X34,IF(AND('Checklist Parameters'!$K$16&lt;$X34,'Checklist Parameters'!$K$16&gt;=3),'Checklist Parameters'!$K$16,IF(AND('Checklist Parameters'!$K$16&lt;$X34,'Checklist Parameters'!$K$16&lt;3),0,$X34)))</f>
        <v>0</v>
      </c>
      <c r="AD34" s="85" t="str">
        <f>IF(AND(I34&lt;'Checklist Parameters'!$K$22,$I34&lt;&gt;0),"Y","")</f>
        <v/>
      </c>
      <c r="AE34" s="85" t="str">
        <f>IF($AD34="Y",0,IF('Checklist Parameters'!$K$25="","&lt;no limit&gt;",ROUNDDOWN((($I34-'Checklist Parameters'!$K$24)/'Checklist Parameters'!$K$25)+1,0)))</f>
        <v>&lt;no limit&gt;</v>
      </c>
      <c r="AF34" s="174">
        <f t="shared" si="5"/>
        <v>0</v>
      </c>
      <c r="AG34" s="85">
        <f t="shared" si="0"/>
        <v>0</v>
      </c>
    </row>
    <row r="35" spans="1:45" ht="15">
      <c r="A35" s="390"/>
      <c r="B35" s="390"/>
      <c r="C35" s="390"/>
      <c r="D35" s="390"/>
      <c r="E35" s="390"/>
      <c r="F35" s="390"/>
      <c r="G35" s="390"/>
      <c r="H35" s="390"/>
      <c r="I35" s="390"/>
      <c r="J35" s="390"/>
      <c r="K35" s="390"/>
      <c r="L35" s="390"/>
      <c r="M35" s="390"/>
      <c r="N35" s="313">
        <f>IF(IF(I35&lt;'Checklist Parameters'!$K$22,0,($I35-$L35))&lt;0,0,IF(I35&lt;'Checklist Parameters'!$K$22,0,($I35-$L35)))</f>
        <v>0</v>
      </c>
      <c r="O35" s="394"/>
      <c r="P35" s="395"/>
      <c r="Q35" s="316">
        <f t="shared" si="1"/>
        <v>0</v>
      </c>
      <c r="R35" s="87">
        <f t="shared" si="2"/>
        <v>0</v>
      </c>
      <c r="S35" s="87">
        <f>IF('Checklist Parameters'!$K$60&lt;0.2,0.2,'Checklist Parameters'!$K$60)</f>
        <v>0.72</v>
      </c>
      <c r="T35" s="88">
        <f>IF($O35="",IF('Checklist District ID'!$C$43="Y",MAX($R35:$S35)*$I35,SUM($R35:$S35)*$I35),IF(O35&gt;0,Q35*S35))</f>
        <v>0</v>
      </c>
      <c r="U35" s="88">
        <f>IF(Q35&gt;0,((I35-T35)*'Formula Matrix'!$E$40),0)</f>
        <v>0</v>
      </c>
      <c r="V35" s="88">
        <f t="shared" si="3"/>
        <v>0</v>
      </c>
      <c r="W35" s="88">
        <f>IF(V35&gt;0,(V35*'Checklist Parameters'!$K$35),0)</f>
        <v>0</v>
      </c>
      <c r="X35" s="85">
        <f t="shared" si="4"/>
        <v>0</v>
      </c>
      <c r="Y35" s="85">
        <f>IF('Checklist Parameters'!$K$102&lt;&gt;"",(I35/43560)*'Checklist Parameters'!$K$102,"N/A")</f>
        <v>0</v>
      </c>
      <c r="Z35" s="85" t="str">
        <f>IF('Checklist Parameters'!$K$58&lt;&gt;"",((I35*'Checklist Parameters'!$K$58)*'Checklist Parameters'!$K$35)/1000,"N/A")</f>
        <v>N/A</v>
      </c>
      <c r="AA35" s="85">
        <f>IF('Checklist Parameters'!$K$101&lt;&gt;"",IFERROR(I35/'Checklist Parameters'!$K$101,0),"N/A")</f>
        <v>0</v>
      </c>
      <c r="AB35" s="85" t="str">
        <f>IF('Checklist Parameters'!$K$43&lt;&gt;"",(I35*'Checklist Parameters'!$K$43)/1000,"N/A")</f>
        <v>N/A</v>
      </c>
      <c r="AC35" s="85">
        <f>IF('Checklist Parameters'!$K$16="",$X35,IF(AND('Checklist Parameters'!$K$16&lt;$X35,'Checklist Parameters'!$K$16&gt;=3),'Checklist Parameters'!$K$16,IF(AND('Checklist Parameters'!$K$16&lt;$X35,'Checklist Parameters'!$K$16&lt;3),0,$X35)))</f>
        <v>0</v>
      </c>
      <c r="AD35" s="85" t="str">
        <f>IF(AND(I35&lt;'Checklist Parameters'!$K$22,$I35&lt;&gt;0),"Y","")</f>
        <v/>
      </c>
      <c r="AE35" s="85" t="str">
        <f>IF($AD35="Y",0,IF('Checklist Parameters'!$K$25="","&lt;no limit&gt;",ROUNDDOWN((($I35-'Checklist Parameters'!$K$24)/'Checklist Parameters'!$K$25)+1,0)))</f>
        <v>&lt;no limit&gt;</v>
      </c>
      <c r="AF35" s="174">
        <f t="shared" si="5"/>
        <v>0</v>
      </c>
      <c r="AG35" s="85">
        <f t="shared" si="0"/>
        <v>0</v>
      </c>
    </row>
    <row r="36" spans="1:45" ht="15">
      <c r="A36" s="390"/>
      <c r="B36" s="390"/>
      <c r="C36" s="390"/>
      <c r="D36" s="390"/>
      <c r="E36" s="390"/>
      <c r="F36" s="390"/>
      <c r="G36" s="390"/>
      <c r="H36" s="390"/>
      <c r="I36" s="390"/>
      <c r="J36" s="390"/>
      <c r="K36" s="390"/>
      <c r="L36" s="390"/>
      <c r="M36" s="390"/>
      <c r="N36" s="313">
        <f>IF(IF(I36&lt;'Checklist Parameters'!$K$22,0,($I36-$L36))&lt;0,0,IF(I36&lt;'Checklist Parameters'!$K$22,0,($I36-$L36)))</f>
        <v>0</v>
      </c>
      <c r="O36" s="394"/>
      <c r="P36" s="395"/>
      <c r="Q36" s="316">
        <f t="shared" si="1"/>
        <v>0</v>
      </c>
      <c r="R36" s="87">
        <f t="shared" si="2"/>
        <v>0</v>
      </c>
      <c r="S36" s="87">
        <f>IF('Checklist Parameters'!$K$60&lt;0.2,0.2,'Checklist Parameters'!$K$60)</f>
        <v>0.72</v>
      </c>
      <c r="T36" s="88">
        <f>IF($O36="",IF('Checklist District ID'!$C$43="Y",MAX($R36:$S36)*$I36,SUM($R36:$S36)*$I36),IF(O36&gt;0,Q36*S36))</f>
        <v>0</v>
      </c>
      <c r="U36" s="88">
        <f>IF(Q36&gt;0,((I36-T36)*'Formula Matrix'!$E$40),0)</f>
        <v>0</v>
      </c>
      <c r="V36" s="88">
        <f t="shared" si="3"/>
        <v>0</v>
      </c>
      <c r="W36" s="88">
        <f>IF(V36&gt;0,(V36*'Checklist Parameters'!$K$35),0)</f>
        <v>0</v>
      </c>
      <c r="X36" s="85">
        <f t="shared" si="4"/>
        <v>0</v>
      </c>
      <c r="Y36" s="85">
        <f>IF('Checklist Parameters'!$K$102&lt;&gt;"",(I36/43560)*'Checklist Parameters'!$K$102,"N/A")</f>
        <v>0</v>
      </c>
      <c r="Z36" s="85" t="str">
        <f>IF('Checklist Parameters'!$K$58&lt;&gt;"",((I36*'Checklist Parameters'!$K$58)*'Checklist Parameters'!$K$35)/1000,"N/A")</f>
        <v>N/A</v>
      </c>
      <c r="AA36" s="85">
        <f>IF('Checklist Parameters'!$K$101&lt;&gt;"",IFERROR(I36/'Checklist Parameters'!$K$101,0),"N/A")</f>
        <v>0</v>
      </c>
      <c r="AB36" s="85" t="str">
        <f>IF('Checklist Parameters'!$K$43&lt;&gt;"",(I36*'Checklist Parameters'!$K$43)/1000,"N/A")</f>
        <v>N/A</v>
      </c>
      <c r="AC36" s="85">
        <f>IF('Checklist Parameters'!$K$16="",$X36,IF(AND('Checklist Parameters'!$K$16&lt;$X36,'Checklist Parameters'!$K$16&gt;=3),'Checklist Parameters'!$K$16,IF(AND('Checklist Parameters'!$K$16&lt;$X36,'Checklist Parameters'!$K$16&lt;3),0,$X36)))</f>
        <v>0</v>
      </c>
      <c r="AD36" s="85" t="str">
        <f>IF(AND(I36&lt;'Checklist Parameters'!$K$22,$I36&lt;&gt;0),"Y","")</f>
        <v/>
      </c>
      <c r="AE36" s="85" t="str">
        <f>IF($AD36="Y",0,IF('Checklist Parameters'!$K$25="","&lt;no limit&gt;",ROUNDDOWN((($I36-'Checklist Parameters'!$K$24)/'Checklist Parameters'!$K$25)+1,0)))</f>
        <v>&lt;no limit&gt;</v>
      </c>
      <c r="AF36" s="174">
        <f t="shared" si="5"/>
        <v>0</v>
      </c>
      <c r="AG36" s="85">
        <f t="shared" si="0"/>
        <v>0</v>
      </c>
    </row>
    <row r="37" spans="1:45" ht="15">
      <c r="A37" s="390"/>
      <c r="B37" s="390"/>
      <c r="C37" s="390"/>
      <c r="D37" s="390"/>
      <c r="E37" s="390"/>
      <c r="F37" s="390"/>
      <c r="G37" s="390"/>
      <c r="H37" s="390"/>
      <c r="I37" s="390"/>
      <c r="J37" s="390"/>
      <c r="K37" s="390"/>
      <c r="L37" s="390"/>
      <c r="M37" s="390"/>
      <c r="N37" s="313">
        <f>IF(IF(I37&lt;'Checklist Parameters'!$K$22,0,($I37-$L37))&lt;0,0,IF(I37&lt;'Checklist Parameters'!$K$22,0,($I37-$L37)))</f>
        <v>0</v>
      </c>
      <c r="O37" s="394"/>
      <c r="P37" s="395"/>
      <c r="Q37" s="316">
        <f t="shared" si="1"/>
        <v>0</v>
      </c>
      <c r="R37" s="87">
        <f t="shared" si="2"/>
        <v>0</v>
      </c>
      <c r="S37" s="87">
        <f>IF('Checklist Parameters'!$K$60&lt;0.2,0.2,'Checklist Parameters'!$K$60)</f>
        <v>0.72</v>
      </c>
      <c r="T37" s="88">
        <f>IF($O37="",IF('Checklist District ID'!$C$43="Y",MAX($R37:$S37)*$I37,SUM($R37:$S37)*$I37),IF(O37&gt;0,Q37*S37))</f>
        <v>0</v>
      </c>
      <c r="U37" s="88">
        <f>IF(Q37&gt;0,((I37-T37)*'Formula Matrix'!$E$40),0)</f>
        <v>0</v>
      </c>
      <c r="V37" s="88">
        <f t="shared" si="3"/>
        <v>0</v>
      </c>
      <c r="W37" s="88">
        <f>IF(V37&gt;0,(V37*'Checklist Parameters'!$K$35),0)</f>
        <v>0</v>
      </c>
      <c r="X37" s="85">
        <f t="shared" si="4"/>
        <v>0</v>
      </c>
      <c r="Y37" s="85">
        <f>IF('Checklist Parameters'!$K$102&lt;&gt;"",(I37/43560)*'Checklist Parameters'!$K$102,"N/A")</f>
        <v>0</v>
      </c>
      <c r="Z37" s="85" t="str">
        <f>IF('Checklist Parameters'!$K$58&lt;&gt;"",((I37*'Checklist Parameters'!$K$58)*'Checklist Parameters'!$K$35)/1000,"N/A")</f>
        <v>N/A</v>
      </c>
      <c r="AA37" s="85">
        <f>IF('Checklist Parameters'!$K$101&lt;&gt;"",IFERROR(I37/'Checklist Parameters'!$K$101,0),"N/A")</f>
        <v>0</v>
      </c>
      <c r="AB37" s="85" t="str">
        <f>IF('Checklist Parameters'!$K$43&lt;&gt;"",(I37*'Checklist Parameters'!$K$43)/1000,"N/A")</f>
        <v>N/A</v>
      </c>
      <c r="AC37" s="85">
        <f>IF('Checklist Parameters'!$K$16="",$X37,IF(AND('Checklist Parameters'!$K$16&lt;$X37,'Checklist Parameters'!$K$16&gt;=3),'Checklist Parameters'!$K$16,IF(AND('Checklist Parameters'!$K$16&lt;$X37,'Checklist Parameters'!$K$16&lt;3),0,$X37)))</f>
        <v>0</v>
      </c>
      <c r="AD37" s="85" t="str">
        <f>IF(AND(I37&lt;'Checklist Parameters'!$K$22,$I37&lt;&gt;0),"Y","")</f>
        <v/>
      </c>
      <c r="AE37" s="85" t="str">
        <f>IF($AD37="Y",0,IF('Checklist Parameters'!$K$25="","&lt;no limit&gt;",ROUNDDOWN((($I37-'Checklist Parameters'!$K$24)/'Checklist Parameters'!$K$25)+1,0)))</f>
        <v>&lt;no limit&gt;</v>
      </c>
      <c r="AF37" s="174">
        <f t="shared" si="5"/>
        <v>0</v>
      </c>
      <c r="AG37" s="85">
        <f t="shared" si="0"/>
        <v>0</v>
      </c>
    </row>
    <row r="38" spans="1:45" ht="15">
      <c r="A38" s="390"/>
      <c r="B38" s="390"/>
      <c r="C38" s="390"/>
      <c r="D38" s="390"/>
      <c r="E38" s="390"/>
      <c r="F38" s="390"/>
      <c r="G38" s="390"/>
      <c r="H38" s="390"/>
      <c r="I38" s="390"/>
      <c r="J38" s="390"/>
      <c r="K38" s="390"/>
      <c r="L38" s="390"/>
      <c r="M38" s="390"/>
      <c r="N38" s="313">
        <f>IF(IF(I38&lt;'Checklist Parameters'!$K$22,0,($I38-$L38))&lt;0,0,IF(I38&lt;'Checklist Parameters'!$K$22,0,($I38-$L38)))</f>
        <v>0</v>
      </c>
      <c r="O38" s="394"/>
      <c r="P38" s="395"/>
      <c r="Q38" s="316">
        <f>IF(O38&lt;&gt;"",O38,N38)</f>
        <v>0</v>
      </c>
      <c r="R38" s="87">
        <f t="shared" si="2"/>
        <v>0</v>
      </c>
      <c r="S38" s="87">
        <f>IF('Checklist Parameters'!$K$60&lt;0.2,0.2,'Checklist Parameters'!$K$60)</f>
        <v>0.72</v>
      </c>
      <c r="T38" s="88">
        <f>IF($O38="",IF('Checklist District ID'!$C$43="Y",MAX($R38:$S38)*$I38,SUM($R38:$S38)*$I38),IF(O38&gt;0,Q38*S38))</f>
        <v>0</v>
      </c>
      <c r="U38" s="88">
        <f>IF(Q38&gt;0,((I38-T38)*'Formula Matrix'!$E$40),0)</f>
        <v>0</v>
      </c>
      <c r="V38" s="88">
        <f t="shared" si="3"/>
        <v>0</v>
      </c>
      <c r="W38" s="88">
        <f>IF(V38&gt;0,(V38*'Checklist Parameters'!$K$35),0)</f>
        <v>0</v>
      </c>
      <c r="X38" s="85">
        <f t="shared" si="4"/>
        <v>0</v>
      </c>
      <c r="Y38" s="85">
        <f>IF('Checklist Parameters'!$K$102&lt;&gt;"",(I38/43560)*'Checklist Parameters'!$K$102,"N/A")</f>
        <v>0</v>
      </c>
      <c r="Z38" s="85" t="str">
        <f>IF('Checklist Parameters'!$K$58&lt;&gt;"",((I38*'Checklist Parameters'!$K$58)*'Checklist Parameters'!$K$35)/1000,"N/A")</f>
        <v>N/A</v>
      </c>
      <c r="AA38" s="85">
        <f>IF('Checklist Parameters'!$K$101&lt;&gt;"",IFERROR(I38/'Checklist Parameters'!$K$101,0),"N/A")</f>
        <v>0</v>
      </c>
      <c r="AB38" s="85" t="str">
        <f>IF('Checklist Parameters'!$K$43&lt;&gt;"",(I38*'Checklist Parameters'!$K$43)/1000,"N/A")</f>
        <v>N/A</v>
      </c>
      <c r="AC38" s="85">
        <f>IF('Checklist Parameters'!$K$16="",$X38,IF(AND('Checklist Parameters'!$K$16&lt;$X38,'Checklist Parameters'!$K$16&gt;=3),'Checklist Parameters'!$K$16,IF(AND('Checklist Parameters'!$K$16&lt;$X38,'Checklist Parameters'!$K$16&lt;3),0,$X38)))</f>
        <v>0</v>
      </c>
      <c r="AD38" s="85" t="str">
        <f>IF(AND(I38&lt;'Checklist Parameters'!$K$22,$I38&lt;&gt;0),"Y","")</f>
        <v/>
      </c>
      <c r="AE38" s="85" t="str">
        <f>IF($AD38="Y",0,IF('Checklist Parameters'!$K$25="","&lt;no limit&gt;",ROUNDDOWN((($I38-'Checklist Parameters'!$K$24)/'Checklist Parameters'!$K$25)+1,0)))</f>
        <v>&lt;no limit&gt;</v>
      </c>
      <c r="AF38" s="174">
        <f t="shared" si="5"/>
        <v>0</v>
      </c>
      <c r="AG38" s="85">
        <f t="shared" si="0"/>
        <v>0</v>
      </c>
    </row>
    <row r="39" spans="1:45" ht="15">
      <c r="A39" s="390"/>
      <c r="B39" s="390"/>
      <c r="C39" s="390"/>
      <c r="D39" s="390"/>
      <c r="E39" s="390"/>
      <c r="F39" s="390"/>
      <c r="G39" s="390"/>
      <c r="H39" s="390"/>
      <c r="I39" s="390"/>
      <c r="J39" s="390"/>
      <c r="K39" s="390"/>
      <c r="L39" s="390"/>
      <c r="M39" s="390"/>
      <c r="N39" s="313">
        <f>IF(IF(I39&lt;'Checklist Parameters'!$K$22,0,($I39-$L39))&lt;0,0,IF(I39&lt;'Checklist Parameters'!$K$22,0,($I39-$L39)))</f>
        <v>0</v>
      </c>
      <c r="O39" s="394"/>
      <c r="P39" s="395"/>
      <c r="Q39" s="316">
        <f t="shared" si="1"/>
        <v>0</v>
      </c>
      <c r="R39" s="87">
        <f t="shared" si="2"/>
        <v>0</v>
      </c>
      <c r="S39" s="87">
        <f>IF('Checklist Parameters'!$K$60&lt;0.2,0.2,'Checklist Parameters'!$K$60)</f>
        <v>0.72</v>
      </c>
      <c r="T39" s="88">
        <f>IF($O39="",IF('Checklist District ID'!$C$43="Y",MAX($R39:$S39)*$I39,SUM($R39:$S39)*$I39),IF(O39&gt;0,Q39*S39))</f>
        <v>0</v>
      </c>
      <c r="U39" s="88">
        <f>IF(Q39&gt;0,((I39-T39)*'Formula Matrix'!$E$40),0)</f>
        <v>0</v>
      </c>
      <c r="V39" s="88">
        <f t="shared" si="3"/>
        <v>0</v>
      </c>
      <c r="W39" s="88">
        <f>IF(V39&gt;0,(V39*'Checklist Parameters'!$K$35),0)</f>
        <v>0</v>
      </c>
      <c r="X39" s="85">
        <f t="shared" si="4"/>
        <v>0</v>
      </c>
      <c r="Y39" s="85">
        <f>IF('Checklist Parameters'!$K$102&lt;&gt;"",(I39/43560)*'Checklist Parameters'!$K$102,"N/A")</f>
        <v>0</v>
      </c>
      <c r="Z39" s="85" t="str">
        <f>IF('Checklist Parameters'!$K$58&lt;&gt;"",((I39*'Checklist Parameters'!$K$58)*'Checklist Parameters'!$K$35)/1000,"N/A")</f>
        <v>N/A</v>
      </c>
      <c r="AA39" s="85">
        <f>IF('Checklist Parameters'!$K$101&lt;&gt;"",IFERROR(I39/'Checklist Parameters'!$K$101,0),"N/A")</f>
        <v>0</v>
      </c>
      <c r="AB39" s="85" t="str">
        <f>IF('Checklist Parameters'!$K$43&lt;&gt;"",(I39*'Checklist Parameters'!$K$43)/1000,"N/A")</f>
        <v>N/A</v>
      </c>
      <c r="AC39" s="85">
        <f>IF('Checklist Parameters'!$K$16="",$X39,IF(AND('Checklist Parameters'!$K$16&lt;$X39,'Checklist Parameters'!$K$16&gt;=3),'Checklist Parameters'!$K$16,IF(AND('Checklist Parameters'!$K$16&lt;$X39,'Checklist Parameters'!$K$16&lt;3),0,$X39)))</f>
        <v>0</v>
      </c>
      <c r="AD39" s="85" t="str">
        <f>IF(AND(I39&lt;'Checklist Parameters'!$K$22,$I39&lt;&gt;0),"Y","")</f>
        <v/>
      </c>
      <c r="AE39" s="85" t="str">
        <f>IF($AD39="Y",0,IF('Checklist Parameters'!$K$25="","&lt;no limit&gt;",ROUNDDOWN((($I39-'Checklist Parameters'!$K$24)/'Checklist Parameters'!$K$25)+1,0)))</f>
        <v>&lt;no limit&gt;</v>
      </c>
      <c r="AF39" s="174">
        <f t="shared" si="5"/>
        <v>0</v>
      </c>
      <c r="AG39" s="85">
        <f t="shared" si="0"/>
        <v>0</v>
      </c>
    </row>
    <row r="40" spans="1:45" s="2" customFormat="1" ht="15">
      <c r="A40" s="390"/>
      <c r="B40" s="390"/>
      <c r="C40" s="390"/>
      <c r="D40" s="390"/>
      <c r="E40" s="390"/>
      <c r="F40" s="390"/>
      <c r="G40" s="390"/>
      <c r="H40" s="390"/>
      <c r="I40" s="390"/>
      <c r="J40" s="390"/>
      <c r="K40" s="390"/>
      <c r="L40" s="390"/>
      <c r="M40" s="390"/>
      <c r="N40" s="313">
        <f>IF(IF(I40&lt;'Checklist Parameters'!$K$22,0,($I40-$L40))&lt;0,0,IF(I40&lt;'Checklist Parameters'!$K$22,0,($I40-$L40)))</f>
        <v>0</v>
      </c>
      <c r="O40" s="394"/>
      <c r="P40" s="395"/>
      <c r="Q40" s="316">
        <f t="shared" si="1"/>
        <v>0</v>
      </c>
      <c r="R40" s="87">
        <f t="shared" si="2"/>
        <v>0</v>
      </c>
      <c r="S40" s="87">
        <f>IF('Checklist Parameters'!$K$60&lt;0.2,0.2,'Checklist Parameters'!$K$60)</f>
        <v>0.72</v>
      </c>
      <c r="T40" s="88">
        <f>IF($O40="",IF('Checklist District ID'!$C$43="Y",MAX($R40:$S40)*$I40,SUM($R40:$S40)*$I40),IF(O40&gt;0,Q40*S40))</f>
        <v>0</v>
      </c>
      <c r="U40" s="88">
        <f>IF(Q40&gt;0,((I40-T40)*'Formula Matrix'!$E$40),0)</f>
        <v>0</v>
      </c>
      <c r="V40" s="88">
        <f t="shared" si="3"/>
        <v>0</v>
      </c>
      <c r="W40" s="88">
        <f>IF(V40&gt;0,(V40*'Checklist Parameters'!$K$35),0)</f>
        <v>0</v>
      </c>
      <c r="X40" s="85">
        <f t="shared" si="4"/>
        <v>0</v>
      </c>
      <c r="Y40" s="85">
        <f>IF('Checklist Parameters'!$K$102&lt;&gt;"",(I40/43560)*'Checklist Parameters'!$K$102,"N/A")</f>
        <v>0</v>
      </c>
      <c r="Z40" s="85" t="str">
        <f>IF('Checklist Parameters'!$K$58&lt;&gt;"",((I40*'Checklist Parameters'!$K$58)*'Checklist Parameters'!$K$35)/1000,"N/A")</f>
        <v>N/A</v>
      </c>
      <c r="AA40" s="85">
        <f>IF('Checklist Parameters'!$K$101&lt;&gt;"",IFERROR(I40/'Checklist Parameters'!$K$101,0),"N/A")</f>
        <v>0</v>
      </c>
      <c r="AB40" s="85" t="str">
        <f>IF('Checklist Parameters'!$K$43&lt;&gt;"",(I40*'Checklist Parameters'!$K$43)/1000,"N/A")</f>
        <v>N/A</v>
      </c>
      <c r="AC40" s="85">
        <f>IF('Checklist Parameters'!$K$16="",$X40,IF(AND('Checklist Parameters'!$K$16&lt;$X40,'Checklist Parameters'!$K$16&gt;=3),'Checklist Parameters'!$K$16,IF(AND('Checklist Parameters'!$K$16&lt;$X40,'Checklist Parameters'!$K$16&lt;3),0,$X40)))</f>
        <v>0</v>
      </c>
      <c r="AD40" s="85" t="str">
        <f>IF(AND(I40&lt;'Checklist Parameters'!$K$22,$I40&lt;&gt;0),"Y","")</f>
        <v/>
      </c>
      <c r="AE40" s="85" t="str">
        <f>IF($AD40="Y",0,IF('Checklist Parameters'!$K$25="","&lt;no limit&gt;",ROUNDDOWN((($I40-'Checklist Parameters'!$K$24)/'Checklist Parameters'!$K$25)+1,0)))</f>
        <v>&lt;no limit&gt;</v>
      </c>
      <c r="AF40" s="174">
        <f t="shared" si="5"/>
        <v>0</v>
      </c>
      <c r="AG40" s="85">
        <f t="shared" si="0"/>
        <v>0</v>
      </c>
      <c r="AH40" s="5"/>
      <c r="AI40" s="5"/>
      <c r="AJ40" s="5"/>
      <c r="AK40" s="5"/>
      <c r="AL40" s="5"/>
      <c r="AM40" s="5"/>
      <c r="AN40" s="5"/>
      <c r="AO40" s="5"/>
      <c r="AP40" s="5"/>
      <c r="AQ40" s="5"/>
      <c r="AR40" s="5"/>
      <c r="AS40" s="5"/>
    </row>
    <row r="41" spans="1:45" s="2" customFormat="1" ht="15">
      <c r="A41" s="390"/>
      <c r="B41" s="390"/>
      <c r="C41" s="390"/>
      <c r="D41" s="390"/>
      <c r="E41" s="390"/>
      <c r="F41" s="390"/>
      <c r="G41" s="390"/>
      <c r="H41" s="390"/>
      <c r="I41" s="390"/>
      <c r="J41" s="390"/>
      <c r="K41" s="390"/>
      <c r="L41" s="390"/>
      <c r="M41" s="390"/>
      <c r="N41" s="313">
        <f>IF(IF(I41&lt;'Checklist Parameters'!$K$22,0,($I41-$L41))&lt;0,0,IF(I41&lt;'Checklist Parameters'!$K$22,0,($I41-$L41)))</f>
        <v>0</v>
      </c>
      <c r="O41" s="394"/>
      <c r="P41" s="395"/>
      <c r="Q41" s="316">
        <f t="shared" si="1"/>
        <v>0</v>
      </c>
      <c r="R41" s="87">
        <f t="shared" si="2"/>
        <v>0</v>
      </c>
      <c r="S41" s="87">
        <f>IF('Checklist Parameters'!$K$60&lt;0.2,0.2,'Checklist Parameters'!$K$60)</f>
        <v>0.72</v>
      </c>
      <c r="T41" s="88">
        <f>IF($O41="",IF('Checklist District ID'!$C$43="Y",MAX($R41:$S41)*$I41,SUM($R41:$S41)*$I41),IF(O41&gt;0,Q41*S41))</f>
        <v>0</v>
      </c>
      <c r="U41" s="88">
        <f>IF(Q41&gt;0,((I41-T41)*'Formula Matrix'!$E$40),0)</f>
        <v>0</v>
      </c>
      <c r="V41" s="88">
        <f t="shared" si="3"/>
        <v>0</v>
      </c>
      <c r="W41" s="88">
        <f>IF(V41&gt;0,(V41*'Checklist Parameters'!$K$35),0)</f>
        <v>0</v>
      </c>
      <c r="X41" s="85">
        <f t="shared" si="4"/>
        <v>0</v>
      </c>
      <c r="Y41" s="85">
        <f>IF('Checklist Parameters'!$K$102&lt;&gt;"",(I41/43560)*'Checklist Parameters'!$K$102,"N/A")</f>
        <v>0</v>
      </c>
      <c r="Z41" s="85" t="str">
        <f>IF('Checklist Parameters'!$K$58&lt;&gt;"",((I41*'Checklist Parameters'!$K$58)*'Checklist Parameters'!$K$35)/1000,"N/A")</f>
        <v>N/A</v>
      </c>
      <c r="AA41" s="85">
        <f>IF('Checklist Parameters'!$K$101&lt;&gt;"",IFERROR(I41/'Checklist Parameters'!$K$101,0),"N/A")</f>
        <v>0</v>
      </c>
      <c r="AB41" s="85" t="str">
        <f>IF('Checklist Parameters'!$K$43&lt;&gt;"",(I41*'Checklist Parameters'!$K$43)/1000,"N/A")</f>
        <v>N/A</v>
      </c>
      <c r="AC41" s="85">
        <f>IF('Checklist Parameters'!$K$16="",$X41,IF(AND('Checklist Parameters'!$K$16&lt;$X41,'Checklist Parameters'!$K$16&gt;=3),'Checklist Parameters'!$K$16,IF(AND('Checklist Parameters'!$K$16&lt;$X41,'Checklist Parameters'!$K$16&lt;3),0,$X41)))</f>
        <v>0</v>
      </c>
      <c r="AD41" s="85" t="str">
        <f>IF(AND(I41&lt;'Checklist Parameters'!$K$22,$I41&lt;&gt;0),"Y","")</f>
        <v/>
      </c>
      <c r="AE41" s="85" t="str">
        <f>IF($AD41="Y",0,IF('Checklist Parameters'!$K$25="","&lt;no limit&gt;",ROUNDDOWN((($I41-'Checklist Parameters'!$K$24)/'Checklist Parameters'!$K$25)+1,0)))</f>
        <v>&lt;no limit&gt;</v>
      </c>
      <c r="AF41" s="174">
        <f t="shared" si="5"/>
        <v>0</v>
      </c>
      <c r="AG41" s="85">
        <f t="shared" si="0"/>
        <v>0</v>
      </c>
      <c r="AH41" s="5"/>
      <c r="AI41" s="5"/>
      <c r="AJ41" s="5"/>
      <c r="AK41" s="5"/>
      <c r="AL41" s="5"/>
      <c r="AM41" s="5"/>
      <c r="AN41" s="5"/>
      <c r="AO41" s="5"/>
      <c r="AP41" s="5"/>
      <c r="AQ41" s="5"/>
      <c r="AR41" s="5"/>
      <c r="AS41" s="5"/>
    </row>
    <row r="42" spans="1:45" s="2" customFormat="1" ht="15">
      <c r="A42" s="390"/>
      <c r="B42" s="390"/>
      <c r="C42" s="390"/>
      <c r="D42" s="390"/>
      <c r="E42" s="390"/>
      <c r="F42" s="390"/>
      <c r="G42" s="390"/>
      <c r="H42" s="390"/>
      <c r="I42" s="390"/>
      <c r="J42" s="390"/>
      <c r="K42" s="390"/>
      <c r="L42" s="390"/>
      <c r="M42" s="390"/>
      <c r="N42" s="313">
        <f>IF(IF(I42&lt;'Checklist Parameters'!$K$22,0,($I42-$L42))&lt;0,0,IF(I42&lt;'Checklist Parameters'!$K$22,0,($I42-$L42)))</f>
        <v>0</v>
      </c>
      <c r="O42" s="394"/>
      <c r="P42" s="395"/>
      <c r="Q42" s="316">
        <f t="shared" si="1"/>
        <v>0</v>
      </c>
      <c r="R42" s="87">
        <f t="shared" si="2"/>
        <v>0</v>
      </c>
      <c r="S42" s="87">
        <f>IF('Checklist Parameters'!$K$60&lt;0.2,0.2,'Checklist Parameters'!$K$60)</f>
        <v>0.72</v>
      </c>
      <c r="T42" s="88">
        <f>IF($O42="",IF('Checklist District ID'!$C$43="Y",MAX($R42:$S42)*$I42,SUM($R42:$S42)*$I42),IF(O42&gt;0,Q42*S42))</f>
        <v>0</v>
      </c>
      <c r="U42" s="88">
        <f>IF(Q42&gt;0,((I42-T42)*'Formula Matrix'!$E$40),0)</f>
        <v>0</v>
      </c>
      <c r="V42" s="88">
        <f t="shared" si="3"/>
        <v>0</v>
      </c>
      <c r="W42" s="88">
        <f>IF(V42&gt;0,(V42*'Checklist Parameters'!$K$35),0)</f>
        <v>0</v>
      </c>
      <c r="X42" s="85">
        <f t="shared" si="4"/>
        <v>0</v>
      </c>
      <c r="Y42" s="85">
        <f>IF('Checklist Parameters'!$K$102&lt;&gt;"",(I42/43560)*'Checklist Parameters'!$K$102,"N/A")</f>
        <v>0</v>
      </c>
      <c r="Z42" s="85" t="str">
        <f>IF('Checklist Parameters'!$K$58&lt;&gt;"",((I42*'Checklist Parameters'!$K$58)*'Checklist Parameters'!$K$35)/1000,"N/A")</f>
        <v>N/A</v>
      </c>
      <c r="AA42" s="85">
        <f>IF('Checklist Parameters'!$K$101&lt;&gt;"",IFERROR(I42/'Checklist Parameters'!$K$101,0),"N/A")</f>
        <v>0</v>
      </c>
      <c r="AB42" s="85" t="str">
        <f>IF('Checklist Parameters'!$K$43&lt;&gt;"",(I42*'Checklist Parameters'!$K$43)/1000,"N/A")</f>
        <v>N/A</v>
      </c>
      <c r="AC42" s="85">
        <f>IF('Checklist Parameters'!$K$16="",$X42,IF(AND('Checklist Parameters'!$K$16&lt;$X42,'Checklist Parameters'!$K$16&gt;=3),'Checklist Parameters'!$K$16,IF(AND('Checklist Parameters'!$K$16&lt;$X42,'Checklist Parameters'!$K$16&lt;3),0,$X42)))</f>
        <v>0</v>
      </c>
      <c r="AD42" s="85" t="str">
        <f>IF(AND(I42&lt;'Checklist Parameters'!$K$22,$I42&lt;&gt;0),"Y","")</f>
        <v/>
      </c>
      <c r="AE42" s="85" t="str">
        <f>IF($AD42="Y",0,IF('Checklist Parameters'!$K$25="","&lt;no limit&gt;",ROUNDDOWN((($I42-'Checklist Parameters'!$K$24)/'Checklist Parameters'!$K$25)+1,0)))</f>
        <v>&lt;no limit&gt;</v>
      </c>
      <c r="AF42" s="174">
        <f t="shared" si="5"/>
        <v>0</v>
      </c>
      <c r="AG42" s="85">
        <f t="shared" si="0"/>
        <v>0</v>
      </c>
      <c r="AH42" s="5"/>
      <c r="AI42" s="5"/>
      <c r="AJ42" s="5"/>
      <c r="AK42" s="5"/>
      <c r="AL42" s="5"/>
      <c r="AM42" s="5"/>
      <c r="AN42" s="5"/>
      <c r="AO42" s="5"/>
      <c r="AP42" s="5"/>
      <c r="AQ42" s="5"/>
      <c r="AR42" s="5"/>
      <c r="AS42" s="5"/>
    </row>
    <row r="43" spans="1:45" s="2" customFormat="1" ht="15">
      <c r="A43" s="390"/>
      <c r="B43" s="390"/>
      <c r="C43" s="390"/>
      <c r="D43" s="390"/>
      <c r="E43" s="390"/>
      <c r="F43" s="390"/>
      <c r="G43" s="390"/>
      <c r="H43" s="390"/>
      <c r="I43" s="390"/>
      <c r="J43" s="390"/>
      <c r="K43" s="390"/>
      <c r="L43" s="390"/>
      <c r="M43" s="390"/>
      <c r="N43" s="313">
        <f>IF(IF(I43&lt;'Checklist Parameters'!$K$22,0,($I43-$L43))&lt;0,0,IF(I43&lt;'Checklist Parameters'!$K$22,0,($I43-$L43)))</f>
        <v>0</v>
      </c>
      <c r="O43" s="394"/>
      <c r="P43" s="395"/>
      <c r="Q43" s="316">
        <f t="shared" si="1"/>
        <v>0</v>
      </c>
      <c r="R43" s="87">
        <f t="shared" si="2"/>
        <v>0</v>
      </c>
      <c r="S43" s="87">
        <f>IF('Checklist Parameters'!$K$60&lt;0.2,0.2,'Checklist Parameters'!$K$60)</f>
        <v>0.72</v>
      </c>
      <c r="T43" s="88">
        <f>IF($O43="",IF('Checklist District ID'!$C$43="Y",MAX($R43:$S43)*$I43,SUM($R43:$S43)*$I43),IF(O43&gt;0,Q43*S43))</f>
        <v>0</v>
      </c>
      <c r="U43" s="88">
        <f>IF(Q43&gt;0,((I43-T43)*'Formula Matrix'!$E$40),0)</f>
        <v>0</v>
      </c>
      <c r="V43" s="88">
        <f t="shared" si="3"/>
        <v>0</v>
      </c>
      <c r="W43" s="88">
        <f>IF(V43&gt;0,(V43*'Checklist Parameters'!$K$35),0)</f>
        <v>0</v>
      </c>
      <c r="X43" s="85">
        <f t="shared" si="4"/>
        <v>0</v>
      </c>
      <c r="Y43" s="85">
        <f>IF('Checklist Parameters'!$K$102&lt;&gt;"",(I43/43560)*'Checklist Parameters'!$K$102,"N/A")</f>
        <v>0</v>
      </c>
      <c r="Z43" s="85" t="str">
        <f>IF('Checklist Parameters'!$K$58&lt;&gt;"",((I43*'Checklist Parameters'!$K$58)*'Checklist Parameters'!$K$35)/1000,"N/A")</f>
        <v>N/A</v>
      </c>
      <c r="AA43" s="85">
        <f>IF('Checklist Parameters'!$K$101&lt;&gt;"",IFERROR(I43/'Checklist Parameters'!$K$101,0),"N/A")</f>
        <v>0</v>
      </c>
      <c r="AB43" s="85" t="str">
        <f>IF('Checklist Parameters'!$K$43&lt;&gt;"",(I43*'Checklist Parameters'!$K$43)/1000,"N/A")</f>
        <v>N/A</v>
      </c>
      <c r="AC43" s="85">
        <f>IF('Checklist Parameters'!$K$16="",$X43,IF(AND('Checklist Parameters'!$K$16&lt;$X43,'Checklist Parameters'!$K$16&gt;=3),'Checklist Parameters'!$K$16,IF(AND('Checklist Parameters'!$K$16&lt;$X43,'Checklist Parameters'!$K$16&lt;3),0,$X43)))</f>
        <v>0</v>
      </c>
      <c r="AD43" s="85" t="str">
        <f>IF(AND(I43&lt;'Checklist Parameters'!$K$22,$I43&lt;&gt;0),"Y","")</f>
        <v/>
      </c>
      <c r="AE43" s="85" t="str">
        <f>IF($AD43="Y",0,IF('Checklist Parameters'!$K$25="","&lt;no limit&gt;",ROUNDDOWN((($I43-'Checklist Parameters'!$K$24)/'Checklist Parameters'!$K$25)+1,0)))</f>
        <v>&lt;no limit&gt;</v>
      </c>
      <c r="AF43" s="174">
        <f t="shared" si="5"/>
        <v>0</v>
      </c>
      <c r="AG43" s="85">
        <f t="shared" si="0"/>
        <v>0</v>
      </c>
      <c r="AH43" s="5"/>
      <c r="AI43" s="5"/>
      <c r="AJ43" s="5"/>
      <c r="AK43" s="5"/>
      <c r="AL43" s="5"/>
      <c r="AM43" s="5"/>
      <c r="AN43" s="5"/>
      <c r="AO43" s="5"/>
      <c r="AP43" s="5"/>
      <c r="AQ43" s="5"/>
      <c r="AR43" s="5"/>
      <c r="AS43" s="5"/>
    </row>
    <row r="44" spans="1:45" s="2" customFormat="1" ht="15">
      <c r="A44" s="390"/>
      <c r="B44" s="390"/>
      <c r="C44" s="390"/>
      <c r="D44" s="390"/>
      <c r="E44" s="390"/>
      <c r="F44" s="390"/>
      <c r="G44" s="390"/>
      <c r="H44" s="390"/>
      <c r="I44" s="390"/>
      <c r="J44" s="390"/>
      <c r="K44" s="390"/>
      <c r="L44" s="390"/>
      <c r="M44" s="390"/>
      <c r="N44" s="313">
        <f>IF(IF(I44&lt;'Checklist Parameters'!$K$22,0,($I44-$L44))&lt;0,0,IF(I44&lt;'Checklist Parameters'!$K$22,0,($I44-$L44)))</f>
        <v>0</v>
      </c>
      <c r="O44" s="394"/>
      <c r="P44" s="395"/>
      <c r="Q44" s="316">
        <f t="shared" si="1"/>
        <v>0</v>
      </c>
      <c r="R44" s="87">
        <f t="shared" si="2"/>
        <v>0</v>
      </c>
      <c r="S44" s="87">
        <f>IF('Checklist Parameters'!$K$60&lt;0.2,0.2,'Checklist Parameters'!$K$60)</f>
        <v>0.72</v>
      </c>
      <c r="T44" s="88">
        <f>IF($O44="",IF('Checklist District ID'!$C$43="Y",MAX($R44:$S44)*$I44,SUM($R44:$S44)*$I44),IF(O44&gt;0,Q44*S44))</f>
        <v>0</v>
      </c>
      <c r="U44" s="88">
        <f>IF(Q44&gt;0,((I44-T44)*'Formula Matrix'!$E$40),0)</f>
        <v>0</v>
      </c>
      <c r="V44" s="88">
        <f t="shared" si="3"/>
        <v>0</v>
      </c>
      <c r="W44" s="88">
        <f>IF(V44&gt;0,(V44*'Checklist Parameters'!$K$35),0)</f>
        <v>0</v>
      </c>
      <c r="X44" s="85">
        <f t="shared" si="4"/>
        <v>0</v>
      </c>
      <c r="Y44" s="85">
        <f>IF('Checklist Parameters'!$K$102&lt;&gt;"",(I44/43560)*'Checklist Parameters'!$K$102,"N/A")</f>
        <v>0</v>
      </c>
      <c r="Z44" s="85" t="str">
        <f>IF('Checklist Parameters'!$K$58&lt;&gt;"",((I44*'Checklist Parameters'!$K$58)*'Checklist Parameters'!$K$35)/1000,"N/A")</f>
        <v>N/A</v>
      </c>
      <c r="AA44" s="85">
        <f>IF('Checklist Parameters'!$K$101&lt;&gt;"",IFERROR(I44/'Checklist Parameters'!$K$101,0),"N/A")</f>
        <v>0</v>
      </c>
      <c r="AB44" s="85" t="str">
        <f>IF('Checklist Parameters'!$K$43&lt;&gt;"",(I44*'Checklist Parameters'!$K$43)/1000,"N/A")</f>
        <v>N/A</v>
      </c>
      <c r="AC44" s="85">
        <f>IF('Checklist Parameters'!$K$16="",$X44,IF(AND('Checklist Parameters'!$K$16&lt;$X44,'Checklist Parameters'!$K$16&gt;=3),'Checklist Parameters'!$K$16,IF(AND('Checklist Parameters'!$K$16&lt;$X44,'Checklist Parameters'!$K$16&lt;3),0,$X44)))</f>
        <v>0</v>
      </c>
      <c r="AD44" s="85" t="str">
        <f>IF(AND(I44&lt;'Checklist Parameters'!$K$22,$I44&lt;&gt;0),"Y","")</f>
        <v/>
      </c>
      <c r="AE44" s="85" t="str">
        <f>IF($AD44="Y",0,IF('Checklist Parameters'!$K$25="","&lt;no limit&gt;",ROUNDDOWN((($I44-'Checklist Parameters'!$K$24)/'Checklist Parameters'!$K$25)+1,0)))</f>
        <v>&lt;no limit&gt;</v>
      </c>
      <c r="AF44" s="174">
        <f t="shared" si="5"/>
        <v>0</v>
      </c>
      <c r="AG44" s="85">
        <f t="shared" si="0"/>
        <v>0</v>
      </c>
      <c r="AH44" s="5"/>
      <c r="AI44" s="5"/>
      <c r="AJ44" s="5"/>
      <c r="AK44" s="5"/>
      <c r="AL44" s="5"/>
      <c r="AM44" s="5"/>
      <c r="AN44" s="5"/>
      <c r="AO44" s="5"/>
      <c r="AP44" s="5"/>
      <c r="AQ44" s="5"/>
      <c r="AR44" s="5"/>
      <c r="AS44" s="5"/>
    </row>
    <row r="45" spans="1:45" s="2" customFormat="1" ht="15">
      <c r="A45" s="390"/>
      <c r="B45" s="390"/>
      <c r="C45" s="390"/>
      <c r="D45" s="390"/>
      <c r="E45" s="390"/>
      <c r="F45" s="390"/>
      <c r="G45" s="390"/>
      <c r="H45" s="390"/>
      <c r="I45" s="390"/>
      <c r="J45" s="390"/>
      <c r="K45" s="390"/>
      <c r="L45" s="390"/>
      <c r="M45" s="390"/>
      <c r="N45" s="313">
        <f>IF(IF(I45&lt;'Checklist Parameters'!$K$22,0,($I45-$L45))&lt;0,0,IF(I45&lt;'Checklist Parameters'!$K$22,0,($I45-$L45)))</f>
        <v>0</v>
      </c>
      <c r="O45" s="394"/>
      <c r="P45" s="395"/>
      <c r="Q45" s="316">
        <f t="shared" si="1"/>
        <v>0</v>
      </c>
      <c r="R45" s="87">
        <f t="shared" si="2"/>
        <v>0</v>
      </c>
      <c r="S45" s="87">
        <f>IF('Checklist Parameters'!$K$60&lt;0.2,0.2,'Checklist Parameters'!$K$60)</f>
        <v>0.72</v>
      </c>
      <c r="T45" s="88">
        <f>IF($O45="",IF('Checklist District ID'!$C$43="Y",MAX($R45:$S45)*$I45,SUM($R45:$S45)*$I45),IF(O45&gt;0,Q45*S45))</f>
        <v>0</v>
      </c>
      <c r="U45" s="88">
        <f>IF(Q45&gt;0,((I45-T45)*'Formula Matrix'!$E$40),0)</f>
        <v>0</v>
      </c>
      <c r="V45" s="88">
        <f t="shared" si="3"/>
        <v>0</v>
      </c>
      <c r="W45" s="88">
        <f>IF(V45&gt;0,(V45*'Checklist Parameters'!$K$35),0)</f>
        <v>0</v>
      </c>
      <c r="X45" s="85">
        <f t="shared" si="4"/>
        <v>0</v>
      </c>
      <c r="Y45" s="85">
        <f>IF('Checklist Parameters'!$K$102&lt;&gt;"",(I45/43560)*'Checklist Parameters'!$K$102,"N/A")</f>
        <v>0</v>
      </c>
      <c r="Z45" s="85" t="str">
        <f>IF('Checklist Parameters'!$K$58&lt;&gt;"",((I45*'Checklist Parameters'!$K$58)*'Checklist Parameters'!$K$35)/1000,"N/A")</f>
        <v>N/A</v>
      </c>
      <c r="AA45" s="85">
        <f>IF('Checklist Parameters'!$K$101&lt;&gt;"",IFERROR(I45/'Checklist Parameters'!$K$101,0),"N/A")</f>
        <v>0</v>
      </c>
      <c r="AB45" s="85" t="str">
        <f>IF('Checklist Parameters'!$K$43&lt;&gt;"",(I45*'Checklist Parameters'!$K$43)/1000,"N/A")</f>
        <v>N/A</v>
      </c>
      <c r="AC45" s="85">
        <f>IF('Checklist Parameters'!$K$16="",$X45,IF(AND('Checklist Parameters'!$K$16&lt;$X45,'Checklist Parameters'!$K$16&gt;=3),'Checklist Parameters'!$K$16,IF(AND('Checklist Parameters'!$K$16&lt;$X45,'Checklist Parameters'!$K$16&lt;3),0,$X45)))</f>
        <v>0</v>
      </c>
      <c r="AD45" s="85" t="str">
        <f>IF(AND(I45&lt;'Checklist Parameters'!$K$22,$I45&lt;&gt;0),"Y","")</f>
        <v/>
      </c>
      <c r="AE45" s="85" t="str">
        <f>IF($AD45="Y",0,IF('Checklist Parameters'!$K$25="","&lt;no limit&gt;",ROUNDDOWN((($I45-'Checklist Parameters'!$K$24)/'Checklist Parameters'!$K$25)+1,0)))</f>
        <v>&lt;no limit&gt;</v>
      </c>
      <c r="AF45" s="174">
        <f t="shared" si="5"/>
        <v>0</v>
      </c>
      <c r="AG45" s="85">
        <f t="shared" si="0"/>
        <v>0</v>
      </c>
      <c r="AH45" s="5"/>
      <c r="AI45" s="5"/>
      <c r="AJ45" s="5"/>
      <c r="AK45" s="5"/>
      <c r="AL45" s="5"/>
      <c r="AM45" s="5"/>
      <c r="AN45" s="5"/>
      <c r="AO45" s="5"/>
      <c r="AP45" s="5"/>
      <c r="AQ45" s="5"/>
      <c r="AR45" s="5"/>
      <c r="AS45" s="5"/>
    </row>
    <row r="46" spans="1:45" s="2" customFormat="1" ht="15">
      <c r="A46" s="390"/>
      <c r="B46" s="390"/>
      <c r="C46" s="390"/>
      <c r="D46" s="390"/>
      <c r="E46" s="390"/>
      <c r="F46" s="390"/>
      <c r="G46" s="390"/>
      <c r="H46" s="390"/>
      <c r="I46" s="390"/>
      <c r="J46" s="390"/>
      <c r="K46" s="390"/>
      <c r="L46" s="390"/>
      <c r="M46" s="390"/>
      <c r="N46" s="313">
        <f>IF(IF(I46&lt;'Checklist Parameters'!$K$22,0,($I46-$L46))&lt;0,0,IF(I46&lt;'Checklist Parameters'!$K$22,0,($I46-$L46)))</f>
        <v>0</v>
      </c>
      <c r="O46" s="394"/>
      <c r="P46" s="395"/>
      <c r="Q46" s="316">
        <f t="shared" si="1"/>
        <v>0</v>
      </c>
      <c r="R46" s="87">
        <f t="shared" si="2"/>
        <v>0</v>
      </c>
      <c r="S46" s="87">
        <f>IF('Checklist Parameters'!$K$60&lt;0.2,0.2,'Checklist Parameters'!$K$60)</f>
        <v>0.72</v>
      </c>
      <c r="T46" s="88">
        <f>IF($O46="",IF('Checklist District ID'!$C$43="Y",MAX($R46:$S46)*$I46,SUM($R46:$S46)*$I46),IF(O46&gt;0,Q46*S46))</f>
        <v>0</v>
      </c>
      <c r="U46" s="88">
        <f>IF(Q46&gt;0,((I46-T46)*'Formula Matrix'!$E$40),0)</f>
        <v>0</v>
      </c>
      <c r="V46" s="88">
        <f t="shared" si="3"/>
        <v>0</v>
      </c>
      <c r="W46" s="88">
        <f>IF(V46&gt;0,(V46*'Checklist Parameters'!$K$35),0)</f>
        <v>0</v>
      </c>
      <c r="X46" s="85">
        <f t="shared" si="4"/>
        <v>0</v>
      </c>
      <c r="Y46" s="85">
        <f>IF('Checklist Parameters'!$K$102&lt;&gt;"",(I46/43560)*'Checklist Parameters'!$K$102,"N/A")</f>
        <v>0</v>
      </c>
      <c r="Z46" s="85" t="str">
        <f>IF('Checklist Parameters'!$K$58&lt;&gt;"",((I46*'Checklist Parameters'!$K$58)*'Checklist Parameters'!$K$35)/1000,"N/A")</f>
        <v>N/A</v>
      </c>
      <c r="AA46" s="85">
        <f>IF('Checklist Parameters'!$K$101&lt;&gt;"",IFERROR(I46/'Checklist Parameters'!$K$101,0),"N/A")</f>
        <v>0</v>
      </c>
      <c r="AB46" s="85" t="str">
        <f>IF('Checklist Parameters'!$K$43&lt;&gt;"",(I46*'Checklist Parameters'!$K$43)/1000,"N/A")</f>
        <v>N/A</v>
      </c>
      <c r="AC46" s="85">
        <f>IF('Checklist Parameters'!$K$16="",$X46,IF(AND('Checklist Parameters'!$K$16&lt;$X46,'Checklist Parameters'!$K$16&gt;=3),'Checklist Parameters'!$K$16,IF(AND('Checklist Parameters'!$K$16&lt;$X46,'Checklist Parameters'!$K$16&lt;3),0,$X46)))</f>
        <v>0</v>
      </c>
      <c r="AD46" s="85" t="str">
        <f>IF(AND(I46&lt;'Checklist Parameters'!$K$22,$I46&lt;&gt;0),"Y","")</f>
        <v/>
      </c>
      <c r="AE46" s="85" t="str">
        <f>IF($AD46="Y",0,IF('Checklist Parameters'!$K$25="","&lt;no limit&gt;",ROUNDDOWN((($I46-'Checklist Parameters'!$K$24)/'Checklist Parameters'!$K$25)+1,0)))</f>
        <v>&lt;no limit&gt;</v>
      </c>
      <c r="AF46" s="174">
        <f t="shared" si="5"/>
        <v>0</v>
      </c>
      <c r="AG46" s="85">
        <f t="shared" si="0"/>
        <v>0</v>
      </c>
      <c r="AH46" s="5"/>
      <c r="AI46" s="5"/>
      <c r="AJ46" s="5"/>
      <c r="AK46" s="5"/>
      <c r="AL46" s="5"/>
      <c r="AM46" s="5"/>
      <c r="AN46" s="5"/>
      <c r="AO46" s="5"/>
      <c r="AP46" s="5"/>
      <c r="AQ46" s="5"/>
      <c r="AR46" s="5"/>
      <c r="AS46" s="5"/>
    </row>
    <row r="47" spans="1:45" s="2" customFormat="1" ht="15">
      <c r="A47" s="390"/>
      <c r="B47" s="390"/>
      <c r="C47" s="390"/>
      <c r="D47" s="390"/>
      <c r="E47" s="390"/>
      <c r="F47" s="390"/>
      <c r="G47" s="390"/>
      <c r="H47" s="390"/>
      <c r="I47" s="390"/>
      <c r="J47" s="390"/>
      <c r="K47" s="390"/>
      <c r="L47" s="390"/>
      <c r="M47" s="390"/>
      <c r="N47" s="313">
        <f>IF(IF(I47&lt;'Checklist Parameters'!$K$22,0,($I47-$L47))&lt;0,0,IF(I47&lt;'Checklist Parameters'!$K$22,0,($I47-$L47)))</f>
        <v>0</v>
      </c>
      <c r="O47" s="394"/>
      <c r="P47" s="395"/>
      <c r="Q47" s="316">
        <f t="shared" si="1"/>
        <v>0</v>
      </c>
      <c r="R47" s="87">
        <f t="shared" si="2"/>
        <v>0</v>
      </c>
      <c r="S47" s="87">
        <f>IF('Checklist Parameters'!$K$60&lt;0.2,0.2,'Checklist Parameters'!$K$60)</f>
        <v>0.72</v>
      </c>
      <c r="T47" s="88">
        <f>IF($O47="",IF('Checklist District ID'!$C$43="Y",MAX($R47:$S47)*$I47,SUM($R47:$S47)*$I47),IF(O47&gt;0,Q47*S47))</f>
        <v>0</v>
      </c>
      <c r="U47" s="88">
        <f>IF(Q47&gt;0,((I47-T47)*'Formula Matrix'!$E$40),0)</f>
        <v>0</v>
      </c>
      <c r="V47" s="88">
        <f t="shared" si="3"/>
        <v>0</v>
      </c>
      <c r="W47" s="88">
        <f>IF(V47&gt;0,(V47*'Checklist Parameters'!$K$35),0)</f>
        <v>0</v>
      </c>
      <c r="X47" s="85">
        <f t="shared" si="4"/>
        <v>0</v>
      </c>
      <c r="Y47" s="85">
        <f>IF('Checklist Parameters'!$K$102&lt;&gt;"",(I47/43560)*'Checklist Parameters'!$K$102,"N/A")</f>
        <v>0</v>
      </c>
      <c r="Z47" s="85" t="str">
        <f>IF('Checklist Parameters'!$K$58&lt;&gt;"",((I47*'Checklist Parameters'!$K$58)*'Checklist Parameters'!$K$35)/1000,"N/A")</f>
        <v>N/A</v>
      </c>
      <c r="AA47" s="85">
        <f>IF('Checklist Parameters'!$K$101&lt;&gt;"",IFERROR(I47/'Checklist Parameters'!$K$101,0),"N/A")</f>
        <v>0</v>
      </c>
      <c r="AB47" s="85" t="str">
        <f>IF('Checklist Parameters'!$K$43&lt;&gt;"",(I47*'Checklist Parameters'!$K$43)/1000,"N/A")</f>
        <v>N/A</v>
      </c>
      <c r="AC47" s="85">
        <f>IF('Checklist Parameters'!$K$16="",$X47,IF(AND('Checklist Parameters'!$K$16&lt;$X47,'Checklist Parameters'!$K$16&gt;=3),'Checklist Parameters'!$K$16,IF(AND('Checklist Parameters'!$K$16&lt;$X47,'Checklist Parameters'!$K$16&lt;3),0,$X47)))</f>
        <v>0</v>
      </c>
      <c r="AD47" s="85" t="str">
        <f>IF(AND(I47&lt;'Checklist Parameters'!$K$22,$I47&lt;&gt;0),"Y","")</f>
        <v/>
      </c>
      <c r="AE47" s="85" t="str">
        <f>IF($AD47="Y",0,IF('Checklist Parameters'!$K$25="","&lt;no limit&gt;",ROUNDDOWN((($I47-'Checklist Parameters'!$K$24)/'Checklist Parameters'!$K$25)+1,0)))</f>
        <v>&lt;no limit&gt;</v>
      </c>
      <c r="AF47" s="174">
        <f t="shared" si="5"/>
        <v>0</v>
      </c>
      <c r="AG47" s="85">
        <f t="shared" si="0"/>
        <v>0</v>
      </c>
      <c r="AH47" s="5"/>
      <c r="AI47" s="5"/>
      <c r="AJ47" s="5"/>
      <c r="AK47" s="5"/>
      <c r="AL47" s="5"/>
      <c r="AM47" s="5"/>
      <c r="AN47" s="5"/>
      <c r="AO47" s="5"/>
      <c r="AP47" s="5"/>
      <c r="AQ47" s="5"/>
      <c r="AR47" s="5"/>
      <c r="AS47" s="5"/>
    </row>
    <row r="48" spans="1:45" s="2" customFormat="1" ht="15">
      <c r="A48" s="390"/>
      <c r="B48" s="390"/>
      <c r="C48" s="390"/>
      <c r="D48" s="390"/>
      <c r="E48" s="390"/>
      <c r="F48" s="390"/>
      <c r="G48" s="390"/>
      <c r="H48" s="390"/>
      <c r="I48" s="390"/>
      <c r="J48" s="390"/>
      <c r="K48" s="390"/>
      <c r="L48" s="390"/>
      <c r="M48" s="390"/>
      <c r="N48" s="313">
        <f>IF(IF(I48&lt;'Checklist Parameters'!$K$22,0,($I48-$L48))&lt;0,0,IF(I48&lt;'Checklist Parameters'!$K$22,0,($I48-$L48)))</f>
        <v>0</v>
      </c>
      <c r="O48" s="394"/>
      <c r="P48" s="395"/>
      <c r="Q48" s="316">
        <f>IF(O48&lt;&gt;"",O48,N48)</f>
        <v>0</v>
      </c>
      <c r="R48" s="87">
        <f t="shared" si="2"/>
        <v>0</v>
      </c>
      <c r="S48" s="87">
        <f>IF('Checklist Parameters'!$K$60&lt;0.2,0.2,'Checklist Parameters'!$K$60)</f>
        <v>0.72</v>
      </c>
      <c r="T48" s="88">
        <f>IF($O48="",IF('Checklist District ID'!$C$43="Y",MAX($R48:$S48)*$I48,SUM($R48:$S48)*$I48),IF(O48&gt;0,Q48*S48))</f>
        <v>0</v>
      </c>
      <c r="U48" s="88">
        <f>IF(Q48&gt;0,((I48-T48)*'Formula Matrix'!$E$40),0)</f>
        <v>0</v>
      </c>
      <c r="V48" s="88">
        <f t="shared" si="3"/>
        <v>0</v>
      </c>
      <c r="W48" s="88">
        <f>IF(V48&gt;0,(V48*'Checklist Parameters'!$K$35),0)</f>
        <v>0</v>
      </c>
      <c r="X48" s="85">
        <f t="shared" si="4"/>
        <v>0</v>
      </c>
      <c r="Y48" s="85">
        <f>IF('Checklist Parameters'!$K$102&lt;&gt;"",(I48/43560)*'Checklist Parameters'!$K$102,"N/A")</f>
        <v>0</v>
      </c>
      <c r="Z48" s="85" t="str">
        <f>IF('Checklist Parameters'!$K$58&lt;&gt;"",((I48*'Checklist Parameters'!$K$58)*'Checklist Parameters'!$K$35)/1000,"N/A")</f>
        <v>N/A</v>
      </c>
      <c r="AA48" s="85">
        <f>IF('Checklist Parameters'!$K$101&lt;&gt;"",IFERROR(I48/'Checklist Parameters'!$K$101,0),"N/A")</f>
        <v>0</v>
      </c>
      <c r="AB48" s="85" t="str">
        <f>IF('Checklist Parameters'!$K$43&lt;&gt;"",(I48*'Checklist Parameters'!$K$43)/1000,"N/A")</f>
        <v>N/A</v>
      </c>
      <c r="AC48" s="85">
        <f>IF('Checklist Parameters'!$K$16="",$X48,IF(AND('Checklist Parameters'!$K$16&lt;$X48,'Checklist Parameters'!$K$16&gt;=3),'Checklist Parameters'!$K$16,IF(AND('Checklist Parameters'!$K$16&lt;$X48,'Checklist Parameters'!$K$16&lt;3),0,$X48)))</f>
        <v>0</v>
      </c>
      <c r="AD48" s="85" t="str">
        <f>IF(AND(I48&lt;'Checklist Parameters'!$K$22,$I48&lt;&gt;0),"Y","")</f>
        <v/>
      </c>
      <c r="AE48" s="85" t="str">
        <f>IF($AD48="Y",0,IF('Checklist Parameters'!$K$25="","&lt;no limit&gt;",ROUNDDOWN((($I48-'Checklist Parameters'!$K$24)/'Checklist Parameters'!$K$25)+1,0)))</f>
        <v>&lt;no limit&gt;</v>
      </c>
      <c r="AF48" s="174">
        <f t="shared" si="5"/>
        <v>0</v>
      </c>
      <c r="AG48" s="85">
        <f t="shared" si="0"/>
        <v>0</v>
      </c>
      <c r="AH48" s="5"/>
      <c r="AI48" s="5"/>
      <c r="AJ48" s="5"/>
      <c r="AK48" s="5"/>
      <c r="AL48" s="5"/>
      <c r="AM48" s="5"/>
      <c r="AN48" s="5"/>
      <c r="AO48" s="5"/>
      <c r="AP48" s="5"/>
      <c r="AQ48" s="5"/>
      <c r="AR48" s="5"/>
      <c r="AS48" s="5"/>
    </row>
    <row r="49" spans="1:45" s="2" customFormat="1" ht="15">
      <c r="A49" s="390"/>
      <c r="B49" s="390"/>
      <c r="C49" s="390"/>
      <c r="D49" s="390"/>
      <c r="E49" s="390"/>
      <c r="F49" s="390"/>
      <c r="G49" s="390"/>
      <c r="H49" s="390"/>
      <c r="I49" s="390"/>
      <c r="J49" s="390"/>
      <c r="K49" s="390"/>
      <c r="L49" s="390"/>
      <c r="M49" s="390"/>
      <c r="N49" s="313">
        <f>IF(IF(I49&lt;'Checklist Parameters'!$K$22,0,($I49-$L49))&lt;0,0,IF(I49&lt;'Checklist Parameters'!$K$22,0,($I49-$L49)))</f>
        <v>0</v>
      </c>
      <c r="O49" s="394"/>
      <c r="P49" s="395"/>
      <c r="Q49" s="316">
        <f t="shared" si="1"/>
        <v>0</v>
      </c>
      <c r="R49" s="87">
        <f t="shared" si="2"/>
        <v>0</v>
      </c>
      <c r="S49" s="87">
        <f>IF('Checklist Parameters'!$K$60&lt;0.2,0.2,'Checklist Parameters'!$K$60)</f>
        <v>0.72</v>
      </c>
      <c r="T49" s="88">
        <f>IF($O49="",IF('Checklist District ID'!$C$43="Y",MAX($R49:$S49)*$I49,SUM($R49:$S49)*$I49),IF(O49&gt;0,Q49*S49))</f>
        <v>0</v>
      </c>
      <c r="U49" s="88">
        <f>IF(Q49&gt;0,((I49-T49)*'Formula Matrix'!$E$40),0)</f>
        <v>0</v>
      </c>
      <c r="V49" s="88">
        <f t="shared" si="3"/>
        <v>0</v>
      </c>
      <c r="W49" s="88">
        <f>IF(V49&gt;0,(V49*'Checklist Parameters'!$K$35),0)</f>
        <v>0</v>
      </c>
      <c r="X49" s="85">
        <f t="shared" si="4"/>
        <v>0</v>
      </c>
      <c r="Y49" s="85">
        <f>IF('Checklist Parameters'!$K$102&lt;&gt;"",(I49/43560)*'Checklist Parameters'!$K$102,"N/A")</f>
        <v>0</v>
      </c>
      <c r="Z49" s="85" t="str">
        <f>IF('Checklist Parameters'!$K$58&lt;&gt;"",((I49*'Checklist Parameters'!$K$58)*'Checklist Parameters'!$K$35)/1000,"N/A")</f>
        <v>N/A</v>
      </c>
      <c r="AA49" s="85">
        <f>IF('Checklist Parameters'!$K$101&lt;&gt;"",IFERROR(I49/'Checklist Parameters'!$K$101,0),"N/A")</f>
        <v>0</v>
      </c>
      <c r="AB49" s="85" t="str">
        <f>IF('Checklist Parameters'!$K$43&lt;&gt;"",(I49*'Checklist Parameters'!$K$43)/1000,"N/A")</f>
        <v>N/A</v>
      </c>
      <c r="AC49" s="85">
        <f>IF('Checklist Parameters'!$K$16="",$X49,IF(AND('Checklist Parameters'!$K$16&lt;$X49,'Checklist Parameters'!$K$16&gt;=3),'Checklist Parameters'!$K$16,IF(AND('Checklist Parameters'!$K$16&lt;$X49,'Checklist Parameters'!$K$16&lt;3),0,$X49)))</f>
        <v>0</v>
      </c>
      <c r="AD49" s="85" t="str">
        <f>IF(AND(I49&lt;'Checklist Parameters'!$K$22,$I49&lt;&gt;0),"Y","")</f>
        <v/>
      </c>
      <c r="AE49" s="85" t="str">
        <f>IF($AD49="Y",0,IF('Checklist Parameters'!$K$25="","&lt;no limit&gt;",ROUNDDOWN((($I49-'Checklist Parameters'!$K$24)/'Checklist Parameters'!$K$25)+1,0)))</f>
        <v>&lt;no limit&gt;</v>
      </c>
      <c r="AF49" s="174">
        <f t="shared" si="5"/>
        <v>0</v>
      </c>
      <c r="AG49" s="85">
        <f t="shared" si="0"/>
        <v>0</v>
      </c>
      <c r="AH49" s="5"/>
      <c r="AI49" s="5"/>
      <c r="AJ49" s="5"/>
      <c r="AK49" s="5"/>
      <c r="AL49" s="5"/>
      <c r="AM49" s="5"/>
      <c r="AN49" s="5"/>
      <c r="AO49" s="5"/>
      <c r="AP49" s="5"/>
      <c r="AQ49" s="5"/>
      <c r="AR49" s="5"/>
      <c r="AS49" s="5"/>
    </row>
    <row r="50" spans="1:45" s="2" customFormat="1" ht="15">
      <c r="A50" s="390"/>
      <c r="B50" s="390"/>
      <c r="C50" s="390"/>
      <c r="D50" s="390"/>
      <c r="E50" s="390"/>
      <c r="F50" s="390"/>
      <c r="G50" s="390"/>
      <c r="H50" s="390"/>
      <c r="I50" s="390"/>
      <c r="J50" s="390"/>
      <c r="K50" s="390"/>
      <c r="L50" s="390"/>
      <c r="M50" s="390"/>
      <c r="N50" s="313">
        <f>IF(IF(I50&lt;'Checklist Parameters'!$K$22,0,($I50-$L50))&lt;0,0,IF(I50&lt;'Checklist Parameters'!$K$22,0,($I50-$L50)))</f>
        <v>0</v>
      </c>
      <c r="O50" s="394"/>
      <c r="P50" s="395"/>
      <c r="Q50" s="316">
        <f t="shared" si="1"/>
        <v>0</v>
      </c>
      <c r="R50" s="87">
        <f t="shared" si="2"/>
        <v>0</v>
      </c>
      <c r="S50" s="87">
        <f>IF('Checklist Parameters'!$K$60&lt;0.2,0.2,'Checklist Parameters'!$K$60)</f>
        <v>0.72</v>
      </c>
      <c r="T50" s="88">
        <f>IF($O50="",IF('Checklist District ID'!$C$43="Y",MAX($R50:$S50)*$I50,SUM($R50:$S50)*$I50),IF(O50&gt;0,Q50*S50))</f>
        <v>0</v>
      </c>
      <c r="U50" s="88">
        <f>IF(Q50&gt;0,((I50-T50)*'Formula Matrix'!$E$40),0)</f>
        <v>0</v>
      </c>
      <c r="V50" s="88">
        <f t="shared" si="3"/>
        <v>0</v>
      </c>
      <c r="W50" s="88">
        <f>IF(V50&gt;0,(V50*'Checklist Parameters'!$K$35),0)</f>
        <v>0</v>
      </c>
      <c r="X50" s="85">
        <f t="shared" si="4"/>
        <v>0</v>
      </c>
      <c r="Y50" s="85">
        <f>IF('Checklist Parameters'!$K$102&lt;&gt;"",(I50/43560)*'Checklist Parameters'!$K$102,"N/A")</f>
        <v>0</v>
      </c>
      <c r="Z50" s="85" t="str">
        <f>IF('Checklist Parameters'!$K$58&lt;&gt;"",((I50*'Checklist Parameters'!$K$58)*'Checklist Parameters'!$K$35)/1000,"N/A")</f>
        <v>N/A</v>
      </c>
      <c r="AA50" s="85">
        <f>IF('Checklist Parameters'!$K$101&lt;&gt;"",IFERROR(I50/'Checklist Parameters'!$K$101,0),"N/A")</f>
        <v>0</v>
      </c>
      <c r="AB50" s="85" t="str">
        <f>IF('Checklist Parameters'!$K$43&lt;&gt;"",(I50*'Checklist Parameters'!$K$43)/1000,"N/A")</f>
        <v>N/A</v>
      </c>
      <c r="AC50" s="85">
        <f>IF('Checklist Parameters'!$K$16="",$X50,IF(AND('Checklist Parameters'!$K$16&lt;$X50,'Checklist Parameters'!$K$16&gt;=3),'Checklist Parameters'!$K$16,IF(AND('Checklist Parameters'!$K$16&lt;$X50,'Checklist Parameters'!$K$16&lt;3),0,$X50)))</f>
        <v>0</v>
      </c>
      <c r="AD50" s="85" t="str">
        <f>IF(AND(I50&lt;'Checklist Parameters'!$K$22,$I50&lt;&gt;0),"Y","")</f>
        <v/>
      </c>
      <c r="AE50" s="85" t="str">
        <f>IF($AD50="Y",0,IF('Checklist Parameters'!$K$25="","&lt;no limit&gt;",ROUNDDOWN((($I50-'Checklist Parameters'!$K$24)/'Checklist Parameters'!$K$25)+1,0)))</f>
        <v>&lt;no limit&gt;</v>
      </c>
      <c r="AF50" s="174">
        <f t="shared" si="5"/>
        <v>0</v>
      </c>
      <c r="AG50" s="85">
        <f t="shared" si="0"/>
        <v>0</v>
      </c>
      <c r="AH50" s="5"/>
      <c r="AI50" s="5"/>
      <c r="AJ50" s="5"/>
      <c r="AK50" s="5"/>
      <c r="AL50" s="5"/>
      <c r="AM50" s="5"/>
      <c r="AN50" s="5"/>
      <c r="AO50" s="5"/>
      <c r="AP50" s="5"/>
      <c r="AQ50" s="5"/>
      <c r="AR50" s="5"/>
      <c r="AS50" s="5"/>
    </row>
    <row r="51" spans="1:45" s="2" customFormat="1" ht="15">
      <c r="A51" s="390"/>
      <c r="B51" s="390"/>
      <c r="C51" s="390"/>
      <c r="D51" s="390"/>
      <c r="E51" s="390"/>
      <c r="F51" s="390"/>
      <c r="G51" s="390"/>
      <c r="H51" s="390"/>
      <c r="I51" s="390"/>
      <c r="J51" s="390"/>
      <c r="K51" s="390"/>
      <c r="L51" s="390"/>
      <c r="M51" s="390"/>
      <c r="N51" s="313">
        <f>IF(IF(I51&lt;'Checklist Parameters'!$K$22,0,($I51-$L51))&lt;0,0,IF(I51&lt;'Checklist Parameters'!$K$22,0,($I51-$L51)))</f>
        <v>0</v>
      </c>
      <c r="O51" s="394"/>
      <c r="P51" s="395"/>
      <c r="Q51" s="316">
        <f t="shared" si="1"/>
        <v>0</v>
      </c>
      <c r="R51" s="87">
        <f t="shared" si="2"/>
        <v>0</v>
      </c>
      <c r="S51" s="87">
        <f>IF('Checklist Parameters'!$K$60&lt;0.2,0.2,'Checklist Parameters'!$K$60)</f>
        <v>0.72</v>
      </c>
      <c r="T51" s="88">
        <f>IF($O51="",IF('Checklist District ID'!$C$43="Y",MAX($R51:$S51)*$I51,SUM($R51:$S51)*$I51),IF(O51&gt;0,Q51*S51))</f>
        <v>0</v>
      </c>
      <c r="U51" s="88">
        <f>IF(Q51&gt;0,((I51-T51)*'Formula Matrix'!$E$40),0)</f>
        <v>0</v>
      </c>
      <c r="V51" s="88">
        <f t="shared" si="3"/>
        <v>0</v>
      </c>
      <c r="W51" s="88">
        <f>IF(V51&gt;0,(V51*'Checklist Parameters'!$K$35),0)</f>
        <v>0</v>
      </c>
      <c r="X51" s="85">
        <f t="shared" si="4"/>
        <v>0</v>
      </c>
      <c r="Y51" s="85">
        <f>IF('Checklist Parameters'!$K$102&lt;&gt;"",(I51/43560)*'Checklist Parameters'!$K$102,"N/A")</f>
        <v>0</v>
      </c>
      <c r="Z51" s="85" t="str">
        <f>IF('Checklist Parameters'!$K$58&lt;&gt;"",((I51*'Checklist Parameters'!$K$58)*'Checklist Parameters'!$K$35)/1000,"N/A")</f>
        <v>N/A</v>
      </c>
      <c r="AA51" s="85">
        <f>IF('Checklist Parameters'!$K$101&lt;&gt;"",IFERROR(I51/'Checklist Parameters'!$K$101,0),"N/A")</f>
        <v>0</v>
      </c>
      <c r="AB51" s="85" t="str">
        <f>IF('Checklist Parameters'!$K$43&lt;&gt;"",(I51*'Checklist Parameters'!$K$43)/1000,"N/A")</f>
        <v>N/A</v>
      </c>
      <c r="AC51" s="85">
        <f>IF('Checklist Parameters'!$K$16="",$X51,IF(AND('Checklist Parameters'!$K$16&lt;$X51,'Checklist Parameters'!$K$16&gt;=3),'Checklist Parameters'!$K$16,IF(AND('Checklist Parameters'!$K$16&lt;$X51,'Checklist Parameters'!$K$16&lt;3),0,$X51)))</f>
        <v>0</v>
      </c>
      <c r="AD51" s="85" t="str">
        <f>IF(AND(I51&lt;'Checklist Parameters'!$K$22,$I51&lt;&gt;0),"Y","")</f>
        <v/>
      </c>
      <c r="AE51" s="85" t="str">
        <f>IF($AD51="Y",0,IF('Checklist Parameters'!$K$25="","&lt;no limit&gt;",ROUNDDOWN((($I51-'Checklist Parameters'!$K$24)/'Checklist Parameters'!$K$25)+1,0)))</f>
        <v>&lt;no limit&gt;</v>
      </c>
      <c r="AF51" s="174">
        <f t="shared" si="5"/>
        <v>0</v>
      </c>
      <c r="AG51" s="85">
        <f t="shared" si="0"/>
        <v>0</v>
      </c>
      <c r="AH51" s="5"/>
      <c r="AI51" s="5"/>
      <c r="AJ51" s="5"/>
      <c r="AK51" s="5"/>
      <c r="AL51" s="5"/>
      <c r="AM51" s="5"/>
      <c r="AN51" s="5"/>
      <c r="AO51" s="5"/>
      <c r="AP51" s="5"/>
      <c r="AQ51" s="5"/>
      <c r="AR51" s="5"/>
      <c r="AS51" s="5"/>
    </row>
    <row r="52" spans="1:45" s="2" customFormat="1" ht="15">
      <c r="A52" s="390"/>
      <c r="B52" s="390"/>
      <c r="C52" s="390"/>
      <c r="D52" s="390"/>
      <c r="E52" s="390"/>
      <c r="F52" s="390"/>
      <c r="G52" s="390"/>
      <c r="H52" s="390"/>
      <c r="I52" s="390"/>
      <c r="J52" s="390"/>
      <c r="K52" s="390"/>
      <c r="L52" s="390"/>
      <c r="M52" s="390"/>
      <c r="N52" s="313">
        <f>IF(IF(I52&lt;'Checklist Parameters'!$K$22,0,($I52-$L52))&lt;0,0,IF(I52&lt;'Checklist Parameters'!$K$22,0,($I52-$L52)))</f>
        <v>0</v>
      </c>
      <c r="O52" s="394"/>
      <c r="P52" s="395"/>
      <c r="Q52" s="316">
        <f t="shared" si="1"/>
        <v>0</v>
      </c>
      <c r="R52" s="87">
        <f t="shared" si="2"/>
        <v>0</v>
      </c>
      <c r="S52" s="87">
        <f>IF('Checklist Parameters'!$K$60&lt;0.2,0.2,'Checklist Parameters'!$K$60)</f>
        <v>0.72</v>
      </c>
      <c r="T52" s="88">
        <f>IF($O52="",IF('Checklist District ID'!$C$43="Y",MAX($R52:$S52)*$I52,SUM($R52:$S52)*$I52),IF(O52&gt;0,Q52*S52))</f>
        <v>0</v>
      </c>
      <c r="U52" s="88">
        <f>IF(Q52&gt;0,((I52-T52)*'Formula Matrix'!$E$40),0)</f>
        <v>0</v>
      </c>
      <c r="V52" s="88">
        <f t="shared" si="3"/>
        <v>0</v>
      </c>
      <c r="W52" s="88">
        <f>IF(V52&gt;0,(V52*'Checklist Parameters'!$K$35),0)</f>
        <v>0</v>
      </c>
      <c r="X52" s="85">
        <f t="shared" si="4"/>
        <v>0</v>
      </c>
      <c r="Y52" s="85">
        <f>IF('Checklist Parameters'!$K$102&lt;&gt;"",(I52/43560)*'Checklist Parameters'!$K$102,"N/A")</f>
        <v>0</v>
      </c>
      <c r="Z52" s="85" t="str">
        <f>IF('Checklist Parameters'!$K$58&lt;&gt;"",((I52*'Checklist Parameters'!$K$58)*'Checklist Parameters'!$K$35)/1000,"N/A")</f>
        <v>N/A</v>
      </c>
      <c r="AA52" s="85">
        <f>IF('Checklist Parameters'!$K$101&lt;&gt;"",IFERROR(I52/'Checklist Parameters'!$K$101,0),"N/A")</f>
        <v>0</v>
      </c>
      <c r="AB52" s="85" t="str">
        <f>IF('Checklist Parameters'!$K$43&lt;&gt;"",(I52*'Checklist Parameters'!$K$43)/1000,"N/A")</f>
        <v>N/A</v>
      </c>
      <c r="AC52" s="85">
        <f>IF('Checklist Parameters'!$K$16="",$X52,IF(AND('Checklist Parameters'!$K$16&lt;$X52,'Checklist Parameters'!$K$16&gt;=3),'Checklist Parameters'!$K$16,IF(AND('Checklist Parameters'!$K$16&lt;$X52,'Checklist Parameters'!$K$16&lt;3),0,$X52)))</f>
        <v>0</v>
      </c>
      <c r="AD52" s="85" t="str">
        <f>IF(AND(I52&lt;'Checklist Parameters'!$K$22,$I52&lt;&gt;0),"Y","")</f>
        <v/>
      </c>
      <c r="AE52" s="85" t="str">
        <f>IF($AD52="Y",0,IF('Checklist Parameters'!$K$25="","&lt;no limit&gt;",ROUNDDOWN((($I52-'Checklist Parameters'!$K$24)/'Checklist Parameters'!$K$25)+1,0)))</f>
        <v>&lt;no limit&gt;</v>
      </c>
      <c r="AF52" s="174">
        <f t="shared" si="5"/>
        <v>0</v>
      </c>
      <c r="AG52" s="85">
        <f t="shared" si="0"/>
        <v>0</v>
      </c>
      <c r="AH52" s="5"/>
      <c r="AI52" s="5"/>
      <c r="AJ52" s="5"/>
      <c r="AK52" s="5"/>
      <c r="AL52" s="5"/>
      <c r="AM52" s="5"/>
      <c r="AN52" s="5"/>
      <c r="AO52" s="5"/>
      <c r="AP52" s="5"/>
      <c r="AQ52" s="5"/>
      <c r="AR52" s="5"/>
      <c r="AS52" s="5"/>
    </row>
    <row r="53" spans="1:45" s="2" customFormat="1" ht="15">
      <c r="A53" s="390"/>
      <c r="B53" s="390"/>
      <c r="C53" s="390"/>
      <c r="D53" s="390"/>
      <c r="E53" s="390"/>
      <c r="F53" s="390"/>
      <c r="G53" s="390"/>
      <c r="H53" s="390"/>
      <c r="I53" s="390"/>
      <c r="J53" s="390"/>
      <c r="K53" s="390"/>
      <c r="L53" s="390"/>
      <c r="M53" s="390"/>
      <c r="N53" s="313">
        <f>IF(IF(I53&lt;'Checklist Parameters'!$K$22,0,($I53-$L53))&lt;0,0,IF(I53&lt;'Checklist Parameters'!$K$22,0,($I53-$L53)))</f>
        <v>0</v>
      </c>
      <c r="O53" s="394"/>
      <c r="P53" s="395"/>
      <c r="Q53" s="316">
        <f t="shared" si="1"/>
        <v>0</v>
      </c>
      <c r="R53" s="87">
        <f t="shared" si="2"/>
        <v>0</v>
      </c>
      <c r="S53" s="87">
        <f>IF('Checklist Parameters'!$K$60&lt;0.2,0.2,'Checklist Parameters'!$K$60)</f>
        <v>0.72</v>
      </c>
      <c r="T53" s="88">
        <f>IF($O53="",IF('Checklist District ID'!$C$43="Y",MAX($R53:$S53)*$I53,SUM($R53:$S53)*$I53),IF(O53&gt;0,Q53*S53))</f>
        <v>0</v>
      </c>
      <c r="U53" s="88">
        <f>IF(Q53&gt;0,((I53-T53)*'Formula Matrix'!$E$40),0)</f>
        <v>0</v>
      </c>
      <c r="V53" s="88">
        <f t="shared" si="3"/>
        <v>0</v>
      </c>
      <c r="W53" s="88">
        <f>IF(V53&gt;0,(V53*'Checklist Parameters'!$K$35),0)</f>
        <v>0</v>
      </c>
      <c r="X53" s="85">
        <f t="shared" si="4"/>
        <v>0</v>
      </c>
      <c r="Y53" s="85">
        <f>IF('Checklist Parameters'!$K$102&lt;&gt;"",(I53/43560)*'Checklist Parameters'!$K$102,"N/A")</f>
        <v>0</v>
      </c>
      <c r="Z53" s="85" t="str">
        <f>IF('Checklist Parameters'!$K$58&lt;&gt;"",((I53*'Checklist Parameters'!$K$58)*'Checklist Parameters'!$K$35)/1000,"N/A")</f>
        <v>N/A</v>
      </c>
      <c r="AA53" s="85">
        <f>IF('Checklist Parameters'!$K$101&lt;&gt;"",IFERROR(I53/'Checklist Parameters'!$K$101,0),"N/A")</f>
        <v>0</v>
      </c>
      <c r="AB53" s="85" t="str">
        <f>IF('Checklist Parameters'!$K$43&lt;&gt;"",(I53*'Checklist Parameters'!$K$43)/1000,"N/A")</f>
        <v>N/A</v>
      </c>
      <c r="AC53" s="85">
        <f>IF('Checklist Parameters'!$K$16="",$X53,IF(AND('Checklist Parameters'!$K$16&lt;$X53,'Checklist Parameters'!$K$16&gt;=3),'Checklist Parameters'!$K$16,IF(AND('Checklist Parameters'!$K$16&lt;$X53,'Checklist Parameters'!$K$16&lt;3),0,$X53)))</f>
        <v>0</v>
      </c>
      <c r="AD53" s="85" t="str">
        <f>IF(AND(I53&lt;'Checklist Parameters'!$K$22,$I53&lt;&gt;0),"Y","")</f>
        <v/>
      </c>
      <c r="AE53" s="85" t="str">
        <f>IF($AD53="Y",0,IF('Checklist Parameters'!$K$25="","&lt;no limit&gt;",ROUNDDOWN((($I53-'Checklist Parameters'!$K$24)/'Checklist Parameters'!$K$25)+1,0)))</f>
        <v>&lt;no limit&gt;</v>
      </c>
      <c r="AF53" s="174">
        <f t="shared" si="5"/>
        <v>0</v>
      </c>
      <c r="AG53" s="85">
        <f t="shared" si="0"/>
        <v>0</v>
      </c>
      <c r="AH53" s="5"/>
      <c r="AI53" s="5"/>
      <c r="AJ53" s="5"/>
      <c r="AK53" s="5"/>
      <c r="AL53" s="5"/>
      <c r="AM53" s="5"/>
      <c r="AN53" s="5"/>
      <c r="AO53" s="5"/>
      <c r="AP53" s="5"/>
      <c r="AQ53" s="5"/>
      <c r="AR53" s="5"/>
      <c r="AS53" s="5"/>
    </row>
    <row r="54" spans="1:45" s="2" customFormat="1" ht="15">
      <c r="A54" s="390"/>
      <c r="B54" s="390"/>
      <c r="C54" s="390"/>
      <c r="D54" s="390"/>
      <c r="E54" s="390"/>
      <c r="F54" s="390"/>
      <c r="G54" s="390"/>
      <c r="H54" s="390"/>
      <c r="I54" s="390"/>
      <c r="J54" s="390"/>
      <c r="K54" s="390"/>
      <c r="L54" s="390"/>
      <c r="M54" s="390"/>
      <c r="N54" s="313">
        <f>IF(IF(I54&lt;'Checklist Parameters'!$K$22,0,($I54-$L54))&lt;0,0,IF(I54&lt;'Checklist Parameters'!$K$22,0,($I54-$L54)))</f>
        <v>0</v>
      </c>
      <c r="O54" s="394"/>
      <c r="P54" s="395"/>
      <c r="Q54" s="316">
        <f t="shared" si="1"/>
        <v>0</v>
      </c>
      <c r="R54" s="87">
        <f t="shared" si="2"/>
        <v>0</v>
      </c>
      <c r="S54" s="87">
        <f>IF('Checklist Parameters'!$K$60&lt;0.2,0.2,'Checklist Parameters'!$K$60)</f>
        <v>0.72</v>
      </c>
      <c r="T54" s="88">
        <f>IF($O54="",IF('Checklist District ID'!$C$43="Y",MAX($R54:$S54)*$I54,SUM($R54:$S54)*$I54),IF(O54&gt;0,Q54*S54))</f>
        <v>0</v>
      </c>
      <c r="U54" s="88">
        <f>IF(Q54&gt;0,((I54-T54)*'Formula Matrix'!$E$40),0)</f>
        <v>0</v>
      </c>
      <c r="V54" s="88">
        <f t="shared" si="3"/>
        <v>0</v>
      </c>
      <c r="W54" s="88">
        <f>IF(V54&gt;0,(V54*'Checklist Parameters'!$K$35),0)</f>
        <v>0</v>
      </c>
      <c r="X54" s="85">
        <f t="shared" si="4"/>
        <v>0</v>
      </c>
      <c r="Y54" s="85">
        <f>IF('Checklist Parameters'!$K$102&lt;&gt;"",(I54/43560)*'Checklist Parameters'!$K$102,"N/A")</f>
        <v>0</v>
      </c>
      <c r="Z54" s="85" t="str">
        <f>IF('Checklist Parameters'!$K$58&lt;&gt;"",((I54*'Checklist Parameters'!$K$58)*'Checklist Parameters'!$K$35)/1000,"N/A")</f>
        <v>N/A</v>
      </c>
      <c r="AA54" s="85">
        <f>IF('Checklist Parameters'!$K$101&lt;&gt;"",IFERROR(I54/'Checklist Parameters'!$K$101,0),"N/A")</f>
        <v>0</v>
      </c>
      <c r="AB54" s="85" t="str">
        <f>IF('Checklist Parameters'!$K$43&lt;&gt;"",(I54*'Checklist Parameters'!$K$43)/1000,"N/A")</f>
        <v>N/A</v>
      </c>
      <c r="AC54" s="85">
        <f>IF('Checklist Parameters'!$K$16="",$X54,IF(AND('Checklist Parameters'!$K$16&lt;$X54,'Checklist Parameters'!$K$16&gt;=3),'Checklist Parameters'!$K$16,IF(AND('Checklist Parameters'!$K$16&lt;$X54,'Checklist Parameters'!$K$16&lt;3),0,$X54)))</f>
        <v>0</v>
      </c>
      <c r="AD54" s="85" t="str">
        <f>IF(AND(I54&lt;'Checklist Parameters'!$K$22,$I54&lt;&gt;0),"Y","")</f>
        <v/>
      </c>
      <c r="AE54" s="85" t="str">
        <f>IF($AD54="Y",0,IF('Checklist Parameters'!$K$25="","&lt;no limit&gt;",ROUNDDOWN((($I54-'Checklist Parameters'!$K$24)/'Checklist Parameters'!$K$25)+1,0)))</f>
        <v>&lt;no limit&gt;</v>
      </c>
      <c r="AF54" s="174">
        <f t="shared" si="5"/>
        <v>0</v>
      </c>
      <c r="AG54" s="85">
        <f t="shared" si="0"/>
        <v>0</v>
      </c>
      <c r="AH54" s="5"/>
      <c r="AI54" s="5"/>
      <c r="AJ54" s="5"/>
      <c r="AK54" s="5"/>
      <c r="AL54" s="5"/>
      <c r="AM54" s="5"/>
      <c r="AN54" s="5"/>
      <c r="AO54" s="5"/>
      <c r="AP54" s="5"/>
      <c r="AQ54" s="5"/>
      <c r="AR54" s="5"/>
      <c r="AS54" s="5"/>
    </row>
    <row r="55" spans="1:45" s="2" customFormat="1" ht="15">
      <c r="A55" s="390"/>
      <c r="B55" s="390"/>
      <c r="C55" s="390"/>
      <c r="D55" s="390"/>
      <c r="E55" s="390"/>
      <c r="F55" s="390"/>
      <c r="G55" s="390"/>
      <c r="H55" s="390"/>
      <c r="I55" s="390"/>
      <c r="J55" s="390"/>
      <c r="K55" s="390"/>
      <c r="L55" s="390"/>
      <c r="M55" s="390"/>
      <c r="N55" s="313">
        <f>IF(IF(I55&lt;'Checklist Parameters'!$K$22,0,($I55-$L55))&lt;0,0,IF(I55&lt;'Checklist Parameters'!$K$22,0,($I55-$L55)))</f>
        <v>0</v>
      </c>
      <c r="O55" s="394"/>
      <c r="P55" s="395"/>
      <c r="Q55" s="316">
        <f t="shared" si="1"/>
        <v>0</v>
      </c>
      <c r="R55" s="87">
        <f t="shared" si="2"/>
        <v>0</v>
      </c>
      <c r="S55" s="87">
        <f>IF('Checklist Parameters'!$K$60&lt;0.2,0.2,'Checklist Parameters'!$K$60)</f>
        <v>0.72</v>
      </c>
      <c r="T55" s="88">
        <f>IF($O55="",IF('Checklist District ID'!$C$43="Y",MAX($R55:$S55)*$I55,SUM($R55:$S55)*$I55),IF(O55&gt;0,Q55*S55))</f>
        <v>0</v>
      </c>
      <c r="U55" s="88">
        <f>IF(Q55&gt;0,((I55-T55)*'Formula Matrix'!$E$40),0)</f>
        <v>0</v>
      </c>
      <c r="V55" s="88">
        <f t="shared" si="3"/>
        <v>0</v>
      </c>
      <c r="W55" s="88">
        <f>IF(V55&gt;0,(V55*'Checklist Parameters'!$K$35),0)</f>
        <v>0</v>
      </c>
      <c r="X55" s="85">
        <f t="shared" si="4"/>
        <v>0</v>
      </c>
      <c r="Y55" s="85">
        <f>IF('Checklist Parameters'!$K$102&lt;&gt;"",(I55/43560)*'Checklist Parameters'!$K$102,"N/A")</f>
        <v>0</v>
      </c>
      <c r="Z55" s="85" t="str">
        <f>IF('Checklist Parameters'!$K$58&lt;&gt;"",((I55*'Checklist Parameters'!$K$58)*'Checklist Parameters'!$K$35)/1000,"N/A")</f>
        <v>N/A</v>
      </c>
      <c r="AA55" s="85">
        <f>IF('Checklist Parameters'!$K$101&lt;&gt;"",IFERROR(I55/'Checklist Parameters'!$K$101,0),"N/A")</f>
        <v>0</v>
      </c>
      <c r="AB55" s="85" t="str">
        <f>IF('Checklist Parameters'!$K$43&lt;&gt;"",(I55*'Checklist Parameters'!$K$43)/1000,"N/A")</f>
        <v>N/A</v>
      </c>
      <c r="AC55" s="85">
        <f>IF('Checklist Parameters'!$K$16="",$X55,IF(AND('Checklist Parameters'!$K$16&lt;$X55,'Checklist Parameters'!$K$16&gt;=3),'Checklist Parameters'!$K$16,IF(AND('Checklist Parameters'!$K$16&lt;$X55,'Checklist Parameters'!$K$16&lt;3),0,$X55)))</f>
        <v>0</v>
      </c>
      <c r="AD55" s="85" t="str">
        <f>IF(AND(I55&lt;'Checklist Parameters'!$K$22,$I55&lt;&gt;0),"Y","")</f>
        <v/>
      </c>
      <c r="AE55" s="85" t="str">
        <f>IF($AD55="Y",0,IF('Checklist Parameters'!$K$25="","&lt;no limit&gt;",ROUNDDOWN((($I55-'Checklist Parameters'!$K$24)/'Checklist Parameters'!$K$25)+1,0)))</f>
        <v>&lt;no limit&gt;</v>
      </c>
      <c r="AF55" s="174">
        <f t="shared" si="5"/>
        <v>0</v>
      </c>
      <c r="AG55" s="85">
        <f t="shared" si="0"/>
        <v>0</v>
      </c>
      <c r="AH55" s="5"/>
      <c r="AI55" s="5"/>
      <c r="AJ55" s="5"/>
      <c r="AK55" s="5"/>
      <c r="AL55" s="5"/>
      <c r="AM55" s="5"/>
      <c r="AN55" s="5"/>
      <c r="AO55" s="5"/>
      <c r="AP55" s="5"/>
      <c r="AQ55" s="5"/>
      <c r="AR55" s="5"/>
      <c r="AS55" s="5"/>
    </row>
    <row r="56" spans="1:45" s="2" customFormat="1" ht="15">
      <c r="A56" s="390"/>
      <c r="B56" s="390"/>
      <c r="C56" s="390"/>
      <c r="D56" s="390"/>
      <c r="E56" s="390"/>
      <c r="F56" s="390"/>
      <c r="G56" s="390"/>
      <c r="H56" s="390"/>
      <c r="I56" s="390"/>
      <c r="J56" s="390"/>
      <c r="K56" s="390"/>
      <c r="L56" s="390"/>
      <c r="M56" s="390"/>
      <c r="N56" s="313">
        <f>IF(IF(I56&lt;'Checklist Parameters'!$K$22,0,($I56-$L56))&lt;0,0,IF(I56&lt;'Checklist Parameters'!$K$22,0,($I56-$L56)))</f>
        <v>0</v>
      </c>
      <c r="O56" s="394"/>
      <c r="P56" s="395"/>
      <c r="Q56" s="316">
        <f t="shared" si="1"/>
        <v>0</v>
      </c>
      <c r="R56" s="87">
        <f t="shared" si="2"/>
        <v>0</v>
      </c>
      <c r="S56" s="87">
        <f>IF('Checklist Parameters'!$K$60&lt;0.2,0.2,'Checklist Parameters'!$K$60)</f>
        <v>0.72</v>
      </c>
      <c r="T56" s="88">
        <f>IF($O56="",IF('Checklist District ID'!$C$43="Y",MAX($R56:$S56)*$I56,SUM($R56:$S56)*$I56),IF(O56&gt;0,Q56*S56))</f>
        <v>0</v>
      </c>
      <c r="U56" s="88">
        <f>IF(Q56&gt;0,((I56-T56)*'Formula Matrix'!$E$40),0)</f>
        <v>0</v>
      </c>
      <c r="V56" s="88">
        <f t="shared" si="3"/>
        <v>0</v>
      </c>
      <c r="W56" s="88">
        <f>IF(V56&gt;0,(V56*'Checklist Parameters'!$K$35),0)</f>
        <v>0</v>
      </c>
      <c r="X56" s="85">
        <f t="shared" si="4"/>
        <v>0</v>
      </c>
      <c r="Y56" s="85">
        <f>IF('Checklist Parameters'!$K$102&lt;&gt;"",(I56/43560)*'Checklist Parameters'!$K$102,"N/A")</f>
        <v>0</v>
      </c>
      <c r="Z56" s="85" t="str">
        <f>IF('Checklist Parameters'!$K$58&lt;&gt;"",((I56*'Checklist Parameters'!$K$58)*'Checklist Parameters'!$K$35)/1000,"N/A")</f>
        <v>N/A</v>
      </c>
      <c r="AA56" s="85">
        <f>IF('Checklist Parameters'!$K$101&lt;&gt;"",IFERROR(I56/'Checklist Parameters'!$K$101,0),"N/A")</f>
        <v>0</v>
      </c>
      <c r="AB56" s="85" t="str">
        <f>IF('Checklist Parameters'!$K$43&lt;&gt;"",(I56*'Checklist Parameters'!$K$43)/1000,"N/A")</f>
        <v>N/A</v>
      </c>
      <c r="AC56" s="85">
        <f>IF('Checklist Parameters'!$K$16="",$X56,IF(AND('Checklist Parameters'!$K$16&lt;$X56,'Checklist Parameters'!$K$16&gt;=3),'Checklist Parameters'!$K$16,IF(AND('Checklist Parameters'!$K$16&lt;$X56,'Checklist Parameters'!$K$16&lt;3),0,$X56)))</f>
        <v>0</v>
      </c>
      <c r="AD56" s="85" t="str">
        <f>IF(AND(I56&lt;'Checklist Parameters'!$K$22,$I56&lt;&gt;0),"Y","")</f>
        <v/>
      </c>
      <c r="AE56" s="85" t="str">
        <f>IF($AD56="Y",0,IF('Checklist Parameters'!$K$25="","&lt;no limit&gt;",ROUNDDOWN((($I56-'Checklist Parameters'!$K$24)/'Checklist Parameters'!$K$25)+1,0)))</f>
        <v>&lt;no limit&gt;</v>
      </c>
      <c r="AF56" s="174">
        <f t="shared" si="5"/>
        <v>0</v>
      </c>
      <c r="AG56" s="85">
        <f t="shared" si="0"/>
        <v>0</v>
      </c>
      <c r="AH56" s="5"/>
      <c r="AI56" s="5"/>
      <c r="AJ56" s="5"/>
      <c r="AK56" s="5"/>
      <c r="AL56" s="5"/>
      <c r="AM56" s="5"/>
      <c r="AN56" s="5"/>
      <c r="AO56" s="5"/>
      <c r="AP56" s="5"/>
      <c r="AQ56" s="5"/>
      <c r="AR56" s="5"/>
      <c r="AS56" s="5"/>
    </row>
    <row r="57" spans="1:45" s="2" customFormat="1" ht="15">
      <c r="A57" s="390"/>
      <c r="B57" s="390"/>
      <c r="C57" s="390"/>
      <c r="D57" s="390"/>
      <c r="E57" s="390"/>
      <c r="F57" s="390"/>
      <c r="G57" s="390"/>
      <c r="H57" s="390"/>
      <c r="I57" s="390"/>
      <c r="J57" s="390"/>
      <c r="K57" s="390"/>
      <c r="L57" s="390"/>
      <c r="M57" s="390"/>
      <c r="N57" s="313">
        <f>IF(IF(I57&lt;'Checklist Parameters'!$K$22,0,($I57-$L57))&lt;0,0,IF(I57&lt;'Checklist Parameters'!$K$22,0,($I57-$L57)))</f>
        <v>0</v>
      </c>
      <c r="O57" s="394"/>
      <c r="P57" s="395"/>
      <c r="Q57" s="316">
        <f t="shared" si="1"/>
        <v>0</v>
      </c>
      <c r="R57" s="87">
        <f t="shared" si="2"/>
        <v>0</v>
      </c>
      <c r="S57" s="87">
        <f>IF('Checklist Parameters'!$K$60&lt;0.2,0.2,'Checklist Parameters'!$K$60)</f>
        <v>0.72</v>
      </c>
      <c r="T57" s="88">
        <f>IF($O57="",IF('Checklist District ID'!$C$43="Y",MAX($R57:$S57)*$I57,SUM($R57:$S57)*$I57),IF(O57&gt;0,Q57*S57))</f>
        <v>0</v>
      </c>
      <c r="U57" s="88">
        <f>IF(Q57&gt;0,((I57-T57)*'Formula Matrix'!$E$40),0)</f>
        <v>0</v>
      </c>
      <c r="V57" s="88">
        <f t="shared" si="3"/>
        <v>0</v>
      </c>
      <c r="W57" s="88">
        <f>IF(V57&gt;0,(V57*'Checklist Parameters'!$K$35),0)</f>
        <v>0</v>
      </c>
      <c r="X57" s="85">
        <f t="shared" si="4"/>
        <v>0</v>
      </c>
      <c r="Y57" s="85">
        <f>IF('Checklist Parameters'!$K$102&lt;&gt;"",(I57/43560)*'Checklist Parameters'!$K$102,"N/A")</f>
        <v>0</v>
      </c>
      <c r="Z57" s="85" t="str">
        <f>IF('Checklist Parameters'!$K$58&lt;&gt;"",((I57*'Checklist Parameters'!$K$58)*'Checklist Parameters'!$K$35)/1000,"N/A")</f>
        <v>N/A</v>
      </c>
      <c r="AA57" s="85">
        <f>IF('Checklist Parameters'!$K$101&lt;&gt;"",IFERROR(I57/'Checklist Parameters'!$K$101,0),"N/A")</f>
        <v>0</v>
      </c>
      <c r="AB57" s="85" t="str">
        <f>IF('Checklist Parameters'!$K$43&lt;&gt;"",(I57*'Checklist Parameters'!$K$43)/1000,"N/A")</f>
        <v>N/A</v>
      </c>
      <c r="AC57" s="85">
        <f>IF('Checklist Parameters'!$K$16="",$X57,IF(AND('Checklist Parameters'!$K$16&lt;$X57,'Checklist Parameters'!$K$16&gt;=3),'Checklist Parameters'!$K$16,IF(AND('Checklist Parameters'!$K$16&lt;$X57,'Checklist Parameters'!$K$16&lt;3),0,$X57)))</f>
        <v>0</v>
      </c>
      <c r="AD57" s="85" t="str">
        <f>IF(AND(I57&lt;'Checklist Parameters'!$K$22,$I57&lt;&gt;0),"Y","")</f>
        <v/>
      </c>
      <c r="AE57" s="85" t="str">
        <f>IF($AD57="Y",0,IF('Checklist Parameters'!$K$25="","&lt;no limit&gt;",ROUNDDOWN((($I57-'Checklist Parameters'!$K$24)/'Checklist Parameters'!$K$25)+1,0)))</f>
        <v>&lt;no limit&gt;</v>
      </c>
      <c r="AF57" s="174">
        <f t="shared" si="5"/>
        <v>0</v>
      </c>
      <c r="AG57" s="85">
        <f t="shared" si="0"/>
        <v>0</v>
      </c>
      <c r="AH57" s="5"/>
      <c r="AI57" s="5"/>
      <c r="AJ57" s="5"/>
      <c r="AK57" s="5"/>
      <c r="AL57" s="5"/>
      <c r="AM57" s="5"/>
      <c r="AN57" s="5"/>
      <c r="AO57" s="5"/>
      <c r="AP57" s="5"/>
      <c r="AQ57" s="5"/>
      <c r="AR57" s="5"/>
      <c r="AS57" s="5"/>
    </row>
    <row r="58" spans="1:45" s="2" customFormat="1" ht="15">
      <c r="A58" s="390"/>
      <c r="B58" s="390"/>
      <c r="C58" s="390"/>
      <c r="D58" s="390"/>
      <c r="E58" s="390"/>
      <c r="F58" s="390"/>
      <c r="G58" s="390"/>
      <c r="H58" s="390"/>
      <c r="I58" s="390"/>
      <c r="J58" s="390"/>
      <c r="K58" s="390"/>
      <c r="L58" s="390"/>
      <c r="M58" s="390"/>
      <c r="N58" s="313">
        <f>IF(IF(I58&lt;'Checklist Parameters'!$K$22,0,($I58-$L58))&lt;0,0,IF(I58&lt;'Checklist Parameters'!$K$22,0,($I58-$L58)))</f>
        <v>0</v>
      </c>
      <c r="O58" s="394"/>
      <c r="P58" s="395"/>
      <c r="Q58" s="316">
        <f t="shared" si="1"/>
        <v>0</v>
      </c>
      <c r="R58" s="87">
        <f t="shared" si="2"/>
        <v>0</v>
      </c>
      <c r="S58" s="87">
        <f>IF('Checklist Parameters'!$K$60&lt;0.2,0.2,'Checklist Parameters'!$K$60)</f>
        <v>0.72</v>
      </c>
      <c r="T58" s="88">
        <f>IF($O58="",IF('Checklist District ID'!$C$43="Y",MAX($R58:$S58)*$I58,SUM($R58:$S58)*$I58),IF(O58&gt;0,Q58*S58))</f>
        <v>0</v>
      </c>
      <c r="U58" s="88">
        <f>IF(Q58&gt;0,((I58-T58)*'Formula Matrix'!$E$40),0)</f>
        <v>0</v>
      </c>
      <c r="V58" s="88">
        <f t="shared" si="3"/>
        <v>0</v>
      </c>
      <c r="W58" s="88">
        <f>IF(V58&gt;0,(V58*'Checklist Parameters'!$K$35),0)</f>
        <v>0</v>
      </c>
      <c r="X58" s="85">
        <f t="shared" si="4"/>
        <v>0</v>
      </c>
      <c r="Y58" s="85">
        <f>IF('Checklist Parameters'!$K$102&lt;&gt;"",(I58/43560)*'Checklist Parameters'!$K$102,"N/A")</f>
        <v>0</v>
      </c>
      <c r="Z58" s="85" t="str">
        <f>IF('Checklist Parameters'!$K$58&lt;&gt;"",((I58*'Checklist Parameters'!$K$58)*'Checklist Parameters'!$K$35)/1000,"N/A")</f>
        <v>N/A</v>
      </c>
      <c r="AA58" s="85">
        <f>IF('Checklist Parameters'!$K$101&lt;&gt;"",IFERROR(I58/'Checklist Parameters'!$K$101,0),"N/A")</f>
        <v>0</v>
      </c>
      <c r="AB58" s="85" t="str">
        <f>IF('Checklist Parameters'!$K$43&lt;&gt;"",(I58*'Checklist Parameters'!$K$43)/1000,"N/A")</f>
        <v>N/A</v>
      </c>
      <c r="AC58" s="85">
        <f>IF('Checklist Parameters'!$K$16="",$X58,IF(AND('Checklist Parameters'!$K$16&lt;$X58,'Checklist Parameters'!$K$16&gt;=3),'Checklist Parameters'!$K$16,IF(AND('Checklist Parameters'!$K$16&lt;$X58,'Checklist Parameters'!$K$16&lt;3),0,$X58)))</f>
        <v>0</v>
      </c>
      <c r="AD58" s="85" t="str">
        <f>IF(AND(I58&lt;'Checklist Parameters'!$K$22,$I58&lt;&gt;0),"Y","")</f>
        <v/>
      </c>
      <c r="AE58" s="85" t="str">
        <f>IF($AD58="Y",0,IF('Checklist Parameters'!$K$25="","&lt;no limit&gt;",ROUNDDOWN((($I58-'Checklist Parameters'!$K$24)/'Checklist Parameters'!$K$25)+1,0)))</f>
        <v>&lt;no limit&gt;</v>
      </c>
      <c r="AF58" s="174">
        <f t="shared" si="5"/>
        <v>0</v>
      </c>
      <c r="AG58" s="85">
        <f t="shared" si="0"/>
        <v>0</v>
      </c>
      <c r="AH58" s="5"/>
      <c r="AI58" s="5"/>
      <c r="AJ58" s="5"/>
      <c r="AK58" s="5"/>
      <c r="AL58" s="5"/>
      <c r="AM58" s="5"/>
      <c r="AN58" s="5"/>
      <c r="AO58" s="5"/>
      <c r="AP58" s="5"/>
      <c r="AQ58" s="5"/>
      <c r="AR58" s="5"/>
      <c r="AS58" s="5"/>
    </row>
    <row r="59" spans="1:45" s="2" customFormat="1" ht="15">
      <c r="A59" s="390"/>
      <c r="B59" s="390"/>
      <c r="C59" s="390"/>
      <c r="D59" s="390"/>
      <c r="E59" s="390"/>
      <c r="F59" s="390"/>
      <c r="G59" s="390"/>
      <c r="H59" s="390"/>
      <c r="I59" s="390"/>
      <c r="J59" s="390"/>
      <c r="K59" s="390"/>
      <c r="L59" s="390"/>
      <c r="M59" s="390"/>
      <c r="N59" s="313">
        <f>IF(IF(I59&lt;'Checklist Parameters'!$K$22,0,($I59-$L59))&lt;0,0,IF(I59&lt;'Checklist Parameters'!$K$22,0,($I59-$L59)))</f>
        <v>0</v>
      </c>
      <c r="O59" s="394"/>
      <c r="P59" s="395"/>
      <c r="Q59" s="316">
        <f t="shared" si="1"/>
        <v>0</v>
      </c>
      <c r="R59" s="87">
        <f t="shared" si="2"/>
        <v>0</v>
      </c>
      <c r="S59" s="87">
        <f>IF('Checklist Parameters'!$K$60&lt;0.2,0.2,'Checklist Parameters'!$K$60)</f>
        <v>0.72</v>
      </c>
      <c r="T59" s="88">
        <f>IF($O59="",IF('Checklist District ID'!$C$43="Y",MAX($R59:$S59)*$I59,SUM($R59:$S59)*$I59),IF(O59&gt;0,Q59*S59))</f>
        <v>0</v>
      </c>
      <c r="U59" s="88">
        <f>IF(Q59&gt;0,((I59-T59)*'Formula Matrix'!$E$40),0)</f>
        <v>0</v>
      </c>
      <c r="V59" s="88">
        <f t="shared" si="3"/>
        <v>0</v>
      </c>
      <c r="W59" s="88">
        <f>IF(V59&gt;0,(V59*'Checklist Parameters'!$K$35),0)</f>
        <v>0</v>
      </c>
      <c r="X59" s="85">
        <f t="shared" si="4"/>
        <v>0</v>
      </c>
      <c r="Y59" s="85">
        <f>IF('Checklist Parameters'!$K$102&lt;&gt;"",(I59/43560)*'Checklist Parameters'!$K$102,"N/A")</f>
        <v>0</v>
      </c>
      <c r="Z59" s="85" t="str">
        <f>IF('Checklist Parameters'!$K$58&lt;&gt;"",((I59*'Checklist Parameters'!$K$58)*'Checklist Parameters'!$K$35)/1000,"N/A")</f>
        <v>N/A</v>
      </c>
      <c r="AA59" s="85">
        <f>IF('Checklist Parameters'!$K$101&lt;&gt;"",IFERROR(I59/'Checklist Parameters'!$K$101,0),"N/A")</f>
        <v>0</v>
      </c>
      <c r="AB59" s="85" t="str">
        <f>IF('Checklist Parameters'!$K$43&lt;&gt;"",(I59*'Checklist Parameters'!$K$43)/1000,"N/A")</f>
        <v>N/A</v>
      </c>
      <c r="AC59" s="85">
        <f>IF('Checklist Parameters'!$K$16="",$X59,IF(AND('Checklist Parameters'!$K$16&lt;$X59,'Checklist Parameters'!$K$16&gt;=3),'Checklist Parameters'!$K$16,IF(AND('Checklist Parameters'!$K$16&lt;$X59,'Checklist Parameters'!$K$16&lt;3),0,$X59)))</f>
        <v>0</v>
      </c>
      <c r="AD59" s="85" t="str">
        <f>IF(AND(I59&lt;'Checklist Parameters'!$K$22,$I59&lt;&gt;0),"Y","")</f>
        <v/>
      </c>
      <c r="AE59" s="85" t="str">
        <f>IF($AD59="Y",0,IF('Checklist Parameters'!$K$25="","&lt;no limit&gt;",ROUNDDOWN((($I59-'Checklist Parameters'!$K$24)/'Checklist Parameters'!$K$25)+1,0)))</f>
        <v>&lt;no limit&gt;</v>
      </c>
      <c r="AF59" s="174">
        <f t="shared" si="5"/>
        <v>0</v>
      </c>
      <c r="AG59" s="85">
        <f t="shared" si="0"/>
        <v>0</v>
      </c>
      <c r="AH59" s="5"/>
      <c r="AI59" s="5"/>
      <c r="AJ59" s="5"/>
      <c r="AK59" s="5"/>
      <c r="AL59" s="5"/>
      <c r="AM59" s="5"/>
      <c r="AN59" s="5"/>
      <c r="AO59" s="5"/>
      <c r="AP59" s="5"/>
      <c r="AQ59" s="5"/>
      <c r="AR59" s="5"/>
      <c r="AS59" s="5"/>
    </row>
    <row r="60" spans="1:45" s="2" customFormat="1" ht="15">
      <c r="A60" s="390"/>
      <c r="B60" s="390"/>
      <c r="C60" s="390"/>
      <c r="D60" s="390"/>
      <c r="E60" s="390"/>
      <c r="F60" s="390"/>
      <c r="G60" s="390"/>
      <c r="H60" s="390"/>
      <c r="I60" s="390"/>
      <c r="J60" s="390"/>
      <c r="K60" s="390"/>
      <c r="L60" s="390"/>
      <c r="M60" s="390"/>
      <c r="N60" s="313">
        <f>IF(IF(I60&lt;'Checklist Parameters'!$K$22,0,($I60-$L60))&lt;0,0,IF(I60&lt;'Checklist Parameters'!$K$22,0,($I60-$L60)))</f>
        <v>0</v>
      </c>
      <c r="O60" s="394"/>
      <c r="P60" s="395"/>
      <c r="Q60" s="316">
        <f t="shared" si="1"/>
        <v>0</v>
      </c>
      <c r="R60" s="87">
        <f t="shared" si="2"/>
        <v>0</v>
      </c>
      <c r="S60" s="87">
        <f>IF('Checklist Parameters'!$K$60&lt;0.2,0.2,'Checklist Parameters'!$K$60)</f>
        <v>0.72</v>
      </c>
      <c r="T60" s="88">
        <f>IF($O60="",IF('Checklist District ID'!$C$43="Y",MAX($R60:$S60)*$I60,SUM($R60:$S60)*$I60),IF(O60&gt;0,Q60*S60))</f>
        <v>0</v>
      </c>
      <c r="U60" s="88">
        <f>IF(Q60&gt;0,((I60-T60)*'Formula Matrix'!$E$40),0)</f>
        <v>0</v>
      </c>
      <c r="V60" s="88">
        <f t="shared" si="3"/>
        <v>0</v>
      </c>
      <c r="W60" s="88">
        <f>IF(V60&gt;0,(V60*'Checklist Parameters'!$K$35),0)</f>
        <v>0</v>
      </c>
      <c r="X60" s="85">
        <f t="shared" si="4"/>
        <v>0</v>
      </c>
      <c r="Y60" s="85">
        <f>IF('Checklist Parameters'!$K$102&lt;&gt;"",(I60/43560)*'Checklist Parameters'!$K$102,"N/A")</f>
        <v>0</v>
      </c>
      <c r="Z60" s="85" t="str">
        <f>IF('Checklist Parameters'!$K$58&lt;&gt;"",((I60*'Checklist Parameters'!$K$58)*'Checklist Parameters'!$K$35)/1000,"N/A")</f>
        <v>N/A</v>
      </c>
      <c r="AA60" s="85">
        <f>IF('Checklist Parameters'!$K$101&lt;&gt;"",IFERROR(I60/'Checklist Parameters'!$K$101,0),"N/A")</f>
        <v>0</v>
      </c>
      <c r="AB60" s="85" t="str">
        <f>IF('Checklist Parameters'!$K$43&lt;&gt;"",(I60*'Checklist Parameters'!$K$43)/1000,"N/A")</f>
        <v>N/A</v>
      </c>
      <c r="AC60" s="85">
        <f>IF('Checklist Parameters'!$K$16="",$X60,IF(AND('Checklist Parameters'!$K$16&lt;$X60,'Checklist Parameters'!$K$16&gt;=3),'Checklist Parameters'!$K$16,IF(AND('Checklist Parameters'!$K$16&lt;$X60,'Checklist Parameters'!$K$16&lt;3),0,$X60)))</f>
        <v>0</v>
      </c>
      <c r="AD60" s="85" t="str">
        <f>IF(AND(I60&lt;'Checklist Parameters'!$K$22,$I60&lt;&gt;0),"Y","")</f>
        <v/>
      </c>
      <c r="AE60" s="85" t="str">
        <f>IF($AD60="Y",0,IF('Checklist Parameters'!$K$25="","&lt;no limit&gt;",ROUNDDOWN((($I60-'Checklist Parameters'!$K$24)/'Checklist Parameters'!$K$25)+1,0)))</f>
        <v>&lt;no limit&gt;</v>
      </c>
      <c r="AF60" s="174">
        <f t="shared" si="5"/>
        <v>0</v>
      </c>
      <c r="AG60" s="85">
        <f t="shared" si="0"/>
        <v>0</v>
      </c>
      <c r="AH60" s="5"/>
      <c r="AI60" s="5"/>
      <c r="AJ60" s="5"/>
      <c r="AK60" s="5"/>
      <c r="AL60" s="5"/>
      <c r="AM60" s="5"/>
      <c r="AN60" s="5"/>
      <c r="AO60" s="5"/>
      <c r="AP60" s="5"/>
      <c r="AQ60" s="5"/>
      <c r="AR60" s="5"/>
      <c r="AS60" s="5"/>
    </row>
    <row r="61" spans="1:45" s="2" customFormat="1" ht="15">
      <c r="A61" s="390"/>
      <c r="B61" s="390"/>
      <c r="C61" s="390"/>
      <c r="D61" s="390"/>
      <c r="E61" s="390"/>
      <c r="F61" s="390"/>
      <c r="G61" s="390"/>
      <c r="H61" s="390"/>
      <c r="I61" s="390"/>
      <c r="J61" s="390"/>
      <c r="K61" s="390"/>
      <c r="L61" s="390"/>
      <c r="M61" s="390"/>
      <c r="N61" s="313">
        <f>IF(IF(I61&lt;'Checklist Parameters'!$K$22,0,($I61-$L61))&lt;0,0,IF(I61&lt;'Checklist Parameters'!$K$22,0,($I61-$L61)))</f>
        <v>0</v>
      </c>
      <c r="O61" s="394"/>
      <c r="P61" s="395"/>
      <c r="Q61" s="316">
        <f t="shared" si="1"/>
        <v>0</v>
      </c>
      <c r="R61" s="87">
        <f t="shared" si="2"/>
        <v>0</v>
      </c>
      <c r="S61" s="87">
        <f>IF('Checklist Parameters'!$K$60&lt;0.2,0.2,'Checklist Parameters'!$K$60)</f>
        <v>0.72</v>
      </c>
      <c r="T61" s="88">
        <f>IF($O61="",IF('Checklist District ID'!$C$43="Y",MAX($R61:$S61)*$I61,SUM($R61:$S61)*$I61),IF(O61&gt;0,Q61*S61))</f>
        <v>0</v>
      </c>
      <c r="U61" s="88">
        <f>IF(Q61&gt;0,((I61-T61)*'Formula Matrix'!$E$40),0)</f>
        <v>0</v>
      </c>
      <c r="V61" s="88">
        <f t="shared" si="3"/>
        <v>0</v>
      </c>
      <c r="W61" s="88">
        <f>IF(V61&gt;0,(V61*'Checklist Parameters'!$K$35),0)</f>
        <v>0</v>
      </c>
      <c r="X61" s="85">
        <f t="shared" si="4"/>
        <v>0</v>
      </c>
      <c r="Y61" s="85">
        <f>IF('Checklist Parameters'!$K$102&lt;&gt;"",(I61/43560)*'Checklist Parameters'!$K$102,"N/A")</f>
        <v>0</v>
      </c>
      <c r="Z61" s="85" t="str">
        <f>IF('Checklist Parameters'!$K$58&lt;&gt;"",((I61*'Checklist Parameters'!$K$58)*'Checklist Parameters'!$K$35)/1000,"N/A")</f>
        <v>N/A</v>
      </c>
      <c r="AA61" s="85">
        <f>IF('Checklist Parameters'!$K$101&lt;&gt;"",IFERROR(I61/'Checklist Parameters'!$K$101,0),"N/A")</f>
        <v>0</v>
      </c>
      <c r="AB61" s="85" t="str">
        <f>IF('Checklist Parameters'!$K$43&lt;&gt;"",(I61*'Checklist Parameters'!$K$43)/1000,"N/A")</f>
        <v>N/A</v>
      </c>
      <c r="AC61" s="85">
        <f>IF('Checklist Parameters'!$K$16="",$X61,IF(AND('Checklist Parameters'!$K$16&lt;$X61,'Checklist Parameters'!$K$16&gt;=3),'Checklist Parameters'!$K$16,IF(AND('Checklist Parameters'!$K$16&lt;$X61,'Checklist Parameters'!$K$16&lt;3),0,$X61)))</f>
        <v>0</v>
      </c>
      <c r="AD61" s="85" t="str">
        <f>IF(AND(I61&lt;'Checklist Parameters'!$K$22,$I61&lt;&gt;0),"Y","")</f>
        <v/>
      </c>
      <c r="AE61" s="85" t="str">
        <f>IF($AD61="Y",0,IF('Checklist Parameters'!$K$25="","&lt;no limit&gt;",ROUNDDOWN((($I61-'Checklist Parameters'!$K$24)/'Checklist Parameters'!$K$25)+1,0)))</f>
        <v>&lt;no limit&gt;</v>
      </c>
      <c r="AF61" s="174">
        <f t="shared" si="5"/>
        <v>0</v>
      </c>
      <c r="AG61" s="85">
        <f t="shared" si="0"/>
        <v>0</v>
      </c>
      <c r="AH61" s="5"/>
      <c r="AI61" s="5"/>
      <c r="AJ61" s="5"/>
      <c r="AK61" s="5"/>
      <c r="AL61" s="5"/>
      <c r="AM61" s="5"/>
      <c r="AN61" s="5"/>
      <c r="AO61" s="5"/>
      <c r="AP61" s="5"/>
      <c r="AQ61" s="5"/>
      <c r="AR61" s="5"/>
      <c r="AS61" s="5"/>
    </row>
    <row r="62" spans="1:45" s="2" customFormat="1" ht="15">
      <c r="A62" s="390"/>
      <c r="B62" s="390"/>
      <c r="C62" s="390"/>
      <c r="D62" s="390"/>
      <c r="E62" s="390"/>
      <c r="F62" s="390"/>
      <c r="G62" s="390"/>
      <c r="H62" s="390"/>
      <c r="I62" s="390"/>
      <c r="J62" s="390"/>
      <c r="K62" s="390"/>
      <c r="L62" s="390"/>
      <c r="M62" s="390"/>
      <c r="N62" s="313">
        <f>IF(IF(I62&lt;'Checklist Parameters'!$K$22,0,($I62-$L62))&lt;0,0,IF(I62&lt;'Checklist Parameters'!$K$22,0,($I62-$L62)))</f>
        <v>0</v>
      </c>
      <c r="O62" s="394"/>
      <c r="P62" s="395"/>
      <c r="Q62" s="316">
        <f t="shared" si="1"/>
        <v>0</v>
      </c>
      <c r="R62" s="87">
        <f t="shared" si="2"/>
        <v>0</v>
      </c>
      <c r="S62" s="87">
        <f>IF('Checklist Parameters'!$K$60&lt;0.2,0.2,'Checklist Parameters'!$K$60)</f>
        <v>0.72</v>
      </c>
      <c r="T62" s="88">
        <f>IF($O62="",IF('Checklist District ID'!$C$43="Y",MAX($R62:$S62)*$I62,SUM($R62:$S62)*$I62),IF(O62&gt;0,Q62*S62))</f>
        <v>0</v>
      </c>
      <c r="U62" s="88">
        <f>IF(Q62&gt;0,((I62-T62)*'Formula Matrix'!$E$40),0)</f>
        <v>0</v>
      </c>
      <c r="V62" s="88">
        <f t="shared" si="3"/>
        <v>0</v>
      </c>
      <c r="W62" s="88">
        <f>IF(V62&gt;0,(V62*'Checklist Parameters'!$K$35),0)</f>
        <v>0</v>
      </c>
      <c r="X62" s="85">
        <f t="shared" si="4"/>
        <v>0</v>
      </c>
      <c r="Y62" s="85">
        <f>IF('Checklist Parameters'!$K$102&lt;&gt;"",(I62/43560)*'Checklist Parameters'!$K$102,"N/A")</f>
        <v>0</v>
      </c>
      <c r="Z62" s="85" t="str">
        <f>IF('Checklist Parameters'!$K$58&lt;&gt;"",((I62*'Checklist Parameters'!$K$58)*'Checklist Parameters'!$K$35)/1000,"N/A")</f>
        <v>N/A</v>
      </c>
      <c r="AA62" s="85">
        <f>IF('Checklist Parameters'!$K$101&lt;&gt;"",IFERROR(I62/'Checklist Parameters'!$K$101,0),"N/A")</f>
        <v>0</v>
      </c>
      <c r="AB62" s="85" t="str">
        <f>IF('Checklist Parameters'!$K$43&lt;&gt;"",(I62*'Checklist Parameters'!$K$43)/1000,"N/A")</f>
        <v>N/A</v>
      </c>
      <c r="AC62" s="85">
        <f>IF('Checklist Parameters'!$K$16="",$X62,IF(AND('Checklist Parameters'!$K$16&lt;$X62,'Checklist Parameters'!$K$16&gt;=3),'Checklist Parameters'!$K$16,IF(AND('Checklist Parameters'!$K$16&lt;$X62,'Checklist Parameters'!$K$16&lt;3),0,$X62)))</f>
        <v>0</v>
      </c>
      <c r="AD62" s="85" t="str">
        <f>IF(AND(I62&lt;'Checklist Parameters'!$K$22,$I62&lt;&gt;0),"Y","")</f>
        <v/>
      </c>
      <c r="AE62" s="85" t="str">
        <f>IF($AD62="Y",0,IF('Checklist Parameters'!$K$25="","&lt;no limit&gt;",ROUNDDOWN((($I62-'Checklist Parameters'!$K$24)/'Checklist Parameters'!$K$25)+1,0)))</f>
        <v>&lt;no limit&gt;</v>
      </c>
      <c r="AF62" s="174">
        <f t="shared" si="5"/>
        <v>0</v>
      </c>
      <c r="AG62" s="85">
        <f t="shared" si="0"/>
        <v>0</v>
      </c>
      <c r="AH62" s="5"/>
      <c r="AI62" s="5"/>
      <c r="AJ62" s="5"/>
      <c r="AK62" s="5"/>
      <c r="AL62" s="5"/>
      <c r="AM62" s="5"/>
      <c r="AN62" s="5"/>
      <c r="AO62" s="5"/>
      <c r="AP62" s="5"/>
      <c r="AQ62" s="5"/>
      <c r="AR62" s="5"/>
      <c r="AS62" s="5"/>
    </row>
    <row r="63" spans="1:45" s="2" customFormat="1" ht="15">
      <c r="A63" s="390"/>
      <c r="B63" s="390"/>
      <c r="C63" s="390"/>
      <c r="D63" s="390"/>
      <c r="E63" s="390"/>
      <c r="F63" s="390"/>
      <c r="G63" s="390"/>
      <c r="H63" s="390"/>
      <c r="I63" s="390"/>
      <c r="J63" s="390"/>
      <c r="K63" s="390"/>
      <c r="L63" s="390"/>
      <c r="M63" s="390"/>
      <c r="N63" s="313">
        <f>IF(IF(I63&lt;'Checklist Parameters'!$K$22,0,($I63-$L63))&lt;0,0,IF(I63&lt;'Checklist Parameters'!$K$22,0,($I63-$L63)))</f>
        <v>0</v>
      </c>
      <c r="O63" s="394"/>
      <c r="P63" s="395"/>
      <c r="Q63" s="316">
        <f t="shared" si="1"/>
        <v>0</v>
      </c>
      <c r="R63" s="87">
        <f t="shared" si="2"/>
        <v>0</v>
      </c>
      <c r="S63" s="87">
        <f>IF('Checklist Parameters'!$K$60&lt;0.2,0.2,'Checklist Parameters'!$K$60)</f>
        <v>0.72</v>
      </c>
      <c r="T63" s="88">
        <f>IF($O63="",IF('Checklist District ID'!$C$43="Y",MAX($R63:$S63)*$I63,SUM($R63:$S63)*$I63),IF(O63&gt;0,Q63*S63))</f>
        <v>0</v>
      </c>
      <c r="U63" s="88">
        <f>IF(Q63&gt;0,((I63-T63)*'Formula Matrix'!$E$40),0)</f>
        <v>0</v>
      </c>
      <c r="V63" s="88">
        <f t="shared" si="3"/>
        <v>0</v>
      </c>
      <c r="W63" s="88">
        <f>IF(V63&gt;0,(V63*'Checklist Parameters'!$K$35),0)</f>
        <v>0</v>
      </c>
      <c r="X63" s="85">
        <f t="shared" si="4"/>
        <v>0</v>
      </c>
      <c r="Y63" s="85">
        <f>IF('Checklist Parameters'!$K$102&lt;&gt;"",(I63/43560)*'Checklist Parameters'!$K$102,"N/A")</f>
        <v>0</v>
      </c>
      <c r="Z63" s="85" t="str">
        <f>IF('Checklist Parameters'!$K$58&lt;&gt;"",((I63*'Checklist Parameters'!$K$58)*'Checklist Parameters'!$K$35)/1000,"N/A")</f>
        <v>N/A</v>
      </c>
      <c r="AA63" s="85">
        <f>IF('Checklist Parameters'!$K$101&lt;&gt;"",IFERROR(I63/'Checklist Parameters'!$K$101,0),"N/A")</f>
        <v>0</v>
      </c>
      <c r="AB63" s="85" t="str">
        <f>IF('Checklist Parameters'!$K$43&lt;&gt;"",(I63*'Checklist Parameters'!$K$43)/1000,"N/A")</f>
        <v>N/A</v>
      </c>
      <c r="AC63" s="85">
        <f>IF('Checklist Parameters'!$K$16="",$X63,IF(AND('Checklist Parameters'!$K$16&lt;$X63,'Checklist Parameters'!$K$16&gt;=3),'Checklist Parameters'!$K$16,IF(AND('Checklist Parameters'!$K$16&lt;$X63,'Checklist Parameters'!$K$16&lt;3),0,$X63)))</f>
        <v>0</v>
      </c>
      <c r="AD63" s="85" t="str">
        <f>IF(AND(I63&lt;'Checklist Parameters'!$K$22,$I63&lt;&gt;0),"Y","")</f>
        <v/>
      </c>
      <c r="AE63" s="85" t="str">
        <f>IF($AD63="Y",0,IF('Checklist Parameters'!$K$25="","&lt;no limit&gt;",ROUNDDOWN((($I63-'Checklist Parameters'!$K$24)/'Checklist Parameters'!$K$25)+1,0)))</f>
        <v>&lt;no limit&gt;</v>
      </c>
      <c r="AF63" s="174">
        <f t="shared" si="5"/>
        <v>0</v>
      </c>
      <c r="AG63" s="85">
        <f t="shared" si="0"/>
        <v>0</v>
      </c>
      <c r="AH63" s="5"/>
      <c r="AI63" s="5"/>
      <c r="AJ63" s="5"/>
      <c r="AK63" s="5"/>
      <c r="AL63" s="5"/>
      <c r="AM63" s="5"/>
      <c r="AN63" s="5"/>
      <c r="AO63" s="5"/>
      <c r="AP63" s="5"/>
      <c r="AQ63" s="5"/>
      <c r="AR63" s="5"/>
      <c r="AS63" s="5"/>
    </row>
    <row r="64" spans="1:45" s="2" customFormat="1" ht="15">
      <c r="A64" s="390"/>
      <c r="B64" s="390"/>
      <c r="C64" s="390"/>
      <c r="D64" s="390"/>
      <c r="E64" s="390"/>
      <c r="F64" s="390"/>
      <c r="G64" s="390"/>
      <c r="H64" s="390"/>
      <c r="I64" s="390"/>
      <c r="J64" s="390"/>
      <c r="K64" s="390"/>
      <c r="L64" s="390"/>
      <c r="M64" s="390"/>
      <c r="N64" s="313">
        <f>IF(IF(I64&lt;'Checklist Parameters'!$K$22,0,($I64-$L64))&lt;0,0,IF(I64&lt;'Checklist Parameters'!$K$22,0,($I64-$L64)))</f>
        <v>0</v>
      </c>
      <c r="O64" s="394"/>
      <c r="P64" s="395"/>
      <c r="Q64" s="316">
        <f t="shared" si="1"/>
        <v>0</v>
      </c>
      <c r="R64" s="87">
        <f t="shared" si="2"/>
        <v>0</v>
      </c>
      <c r="S64" s="87">
        <f>IF('Checklist Parameters'!$K$60&lt;0.2,0.2,'Checklist Parameters'!$K$60)</f>
        <v>0.72</v>
      </c>
      <c r="T64" s="88">
        <f>IF($O64="",IF('Checklist District ID'!$C$43="Y",MAX($R64:$S64)*$I64,SUM($R64:$S64)*$I64),IF(O64&gt;0,Q64*S64))</f>
        <v>0</v>
      </c>
      <c r="U64" s="88">
        <f>IF(Q64&gt;0,((I64-T64)*'Formula Matrix'!$E$40),0)</f>
        <v>0</v>
      </c>
      <c r="V64" s="88">
        <f t="shared" si="3"/>
        <v>0</v>
      </c>
      <c r="W64" s="88">
        <f>IF(V64&gt;0,(V64*'Checklist Parameters'!$K$35),0)</f>
        <v>0</v>
      </c>
      <c r="X64" s="85">
        <f t="shared" si="4"/>
        <v>0</v>
      </c>
      <c r="Y64" s="85">
        <f>IF('Checklist Parameters'!$K$102&lt;&gt;"",(I64/43560)*'Checklist Parameters'!$K$102,"N/A")</f>
        <v>0</v>
      </c>
      <c r="Z64" s="85" t="str">
        <f>IF('Checklist Parameters'!$K$58&lt;&gt;"",((I64*'Checklist Parameters'!$K$58)*'Checklist Parameters'!$K$35)/1000,"N/A")</f>
        <v>N/A</v>
      </c>
      <c r="AA64" s="85">
        <f>IF('Checklist Parameters'!$K$101&lt;&gt;"",IFERROR(I64/'Checklist Parameters'!$K$101,0),"N/A")</f>
        <v>0</v>
      </c>
      <c r="AB64" s="85" t="str">
        <f>IF('Checklist Parameters'!$K$43&lt;&gt;"",(I64*'Checklist Parameters'!$K$43)/1000,"N/A")</f>
        <v>N/A</v>
      </c>
      <c r="AC64" s="85">
        <f>IF('Checklist Parameters'!$K$16="",$X64,IF(AND('Checklist Parameters'!$K$16&lt;$X64,'Checklist Parameters'!$K$16&gt;=3),'Checklist Parameters'!$K$16,IF(AND('Checklist Parameters'!$K$16&lt;$X64,'Checklist Parameters'!$K$16&lt;3),0,$X64)))</f>
        <v>0</v>
      </c>
      <c r="AD64" s="85" t="str">
        <f>IF(AND(I64&lt;'Checklist Parameters'!$K$22,$I64&lt;&gt;0),"Y","")</f>
        <v/>
      </c>
      <c r="AE64" s="85" t="str">
        <f>IF($AD64="Y",0,IF('Checklist Parameters'!$K$25="","&lt;no limit&gt;",ROUNDDOWN((($I64-'Checklist Parameters'!$K$24)/'Checklist Parameters'!$K$25)+1,0)))</f>
        <v>&lt;no limit&gt;</v>
      </c>
      <c r="AF64" s="174">
        <f t="shared" si="5"/>
        <v>0</v>
      </c>
      <c r="AG64" s="85">
        <f t="shared" si="0"/>
        <v>0</v>
      </c>
      <c r="AH64" s="5"/>
      <c r="AI64" s="5"/>
      <c r="AJ64" s="5"/>
      <c r="AK64" s="5"/>
      <c r="AL64" s="5"/>
      <c r="AM64" s="5"/>
      <c r="AN64" s="5"/>
      <c r="AO64" s="5"/>
      <c r="AP64" s="5"/>
      <c r="AQ64" s="5"/>
      <c r="AR64" s="5"/>
      <c r="AS64" s="5"/>
    </row>
    <row r="65" spans="1:45" s="2" customFormat="1" ht="15">
      <c r="A65" s="390"/>
      <c r="B65" s="390"/>
      <c r="C65" s="390"/>
      <c r="D65" s="390"/>
      <c r="E65" s="390"/>
      <c r="F65" s="390"/>
      <c r="G65" s="390"/>
      <c r="H65" s="390"/>
      <c r="I65" s="390"/>
      <c r="J65" s="390"/>
      <c r="K65" s="390"/>
      <c r="L65" s="390"/>
      <c r="M65" s="390"/>
      <c r="N65" s="313">
        <f>IF(IF(I65&lt;'Checklist Parameters'!$K$22,0,($I65-$L65))&lt;0,0,IF(I65&lt;'Checklist Parameters'!$K$22,0,($I65-$L65)))</f>
        <v>0</v>
      </c>
      <c r="O65" s="394"/>
      <c r="P65" s="395"/>
      <c r="Q65" s="316">
        <f t="shared" si="1"/>
        <v>0</v>
      </c>
      <c r="R65" s="87">
        <f t="shared" si="2"/>
        <v>0</v>
      </c>
      <c r="S65" s="87">
        <f>IF('Checklist Parameters'!$K$60&lt;0.2,0.2,'Checklist Parameters'!$K$60)</f>
        <v>0.72</v>
      </c>
      <c r="T65" s="88">
        <f>IF($O65="",IF('Checklist District ID'!$C$43="Y",MAX($R65:$S65)*$I65,SUM($R65:$S65)*$I65),IF(O65&gt;0,Q65*S65))</f>
        <v>0</v>
      </c>
      <c r="U65" s="88">
        <f>IF(Q65&gt;0,((I65-T65)*'Formula Matrix'!$E$40),0)</f>
        <v>0</v>
      </c>
      <c r="V65" s="88">
        <f t="shared" si="3"/>
        <v>0</v>
      </c>
      <c r="W65" s="88">
        <f>IF(V65&gt;0,(V65*'Checklist Parameters'!$K$35),0)</f>
        <v>0</v>
      </c>
      <c r="X65" s="85">
        <f t="shared" si="4"/>
        <v>0</v>
      </c>
      <c r="Y65" s="85">
        <f>IF('Checklist Parameters'!$K$102&lt;&gt;"",(I65/43560)*'Checklist Parameters'!$K$102,"N/A")</f>
        <v>0</v>
      </c>
      <c r="Z65" s="85" t="str">
        <f>IF('Checklist Parameters'!$K$58&lt;&gt;"",((I65*'Checklist Parameters'!$K$58)*'Checklist Parameters'!$K$35)/1000,"N/A")</f>
        <v>N/A</v>
      </c>
      <c r="AA65" s="85">
        <f>IF('Checklist Parameters'!$K$101&lt;&gt;"",IFERROR(I65/'Checklist Parameters'!$K$101,0),"N/A")</f>
        <v>0</v>
      </c>
      <c r="AB65" s="85" t="str">
        <f>IF('Checklist Parameters'!$K$43&lt;&gt;"",(I65*'Checklist Parameters'!$K$43)/1000,"N/A")</f>
        <v>N/A</v>
      </c>
      <c r="AC65" s="85">
        <f>IF('Checklist Parameters'!$K$16="",$X65,IF(AND('Checklist Parameters'!$K$16&lt;$X65,'Checklist Parameters'!$K$16&gt;=3),'Checklist Parameters'!$K$16,IF(AND('Checklist Parameters'!$K$16&lt;$X65,'Checklist Parameters'!$K$16&lt;3),0,$X65)))</f>
        <v>0</v>
      </c>
      <c r="AD65" s="85" t="str">
        <f>IF(AND(I65&lt;'Checklist Parameters'!$K$22,$I65&lt;&gt;0),"Y","")</f>
        <v/>
      </c>
      <c r="AE65" s="85" t="str">
        <f>IF($AD65="Y",0,IF('Checklist Parameters'!$K$25="","&lt;no limit&gt;",ROUNDDOWN((($I65-'Checklist Parameters'!$K$24)/'Checklist Parameters'!$K$25)+1,0)))</f>
        <v>&lt;no limit&gt;</v>
      </c>
      <c r="AF65" s="174">
        <f t="shared" si="5"/>
        <v>0</v>
      </c>
      <c r="AG65" s="85">
        <f t="shared" si="0"/>
        <v>0</v>
      </c>
      <c r="AH65" s="5"/>
      <c r="AI65" s="5"/>
      <c r="AJ65" s="5"/>
      <c r="AK65" s="5"/>
      <c r="AL65" s="5"/>
      <c r="AM65" s="5"/>
      <c r="AN65" s="5"/>
      <c r="AO65" s="5"/>
      <c r="AP65" s="5"/>
      <c r="AQ65" s="5"/>
      <c r="AR65" s="5"/>
      <c r="AS65" s="5"/>
    </row>
    <row r="66" spans="1:45" s="2" customFormat="1" ht="15">
      <c r="A66" s="390"/>
      <c r="B66" s="390"/>
      <c r="C66" s="390"/>
      <c r="D66" s="390"/>
      <c r="E66" s="390"/>
      <c r="F66" s="390"/>
      <c r="G66" s="390"/>
      <c r="H66" s="390"/>
      <c r="I66" s="390"/>
      <c r="J66" s="390"/>
      <c r="K66" s="390"/>
      <c r="L66" s="390"/>
      <c r="M66" s="390"/>
      <c r="N66" s="313">
        <f>IF(IF(I66&lt;'Checklist Parameters'!$K$22,0,($I66-$L66))&lt;0,0,IF(I66&lt;'Checklist Parameters'!$K$22,0,($I66-$L66)))</f>
        <v>0</v>
      </c>
      <c r="O66" s="394"/>
      <c r="P66" s="395"/>
      <c r="Q66" s="316">
        <f t="shared" si="1"/>
        <v>0</v>
      </c>
      <c r="R66" s="87">
        <f t="shared" si="2"/>
        <v>0</v>
      </c>
      <c r="S66" s="87">
        <f>IF('Checklist Parameters'!$K$60&lt;0.2,0.2,'Checklist Parameters'!$K$60)</f>
        <v>0.72</v>
      </c>
      <c r="T66" s="88">
        <f>IF($O66="",IF('Checklist District ID'!$C$43="Y",MAX($R66:$S66)*$I66,SUM($R66:$S66)*$I66),IF(O66&gt;0,Q66*S66))</f>
        <v>0</v>
      </c>
      <c r="U66" s="88">
        <f>IF(Q66&gt;0,((I66-T66)*'Formula Matrix'!$E$40),0)</f>
        <v>0</v>
      </c>
      <c r="V66" s="88">
        <f t="shared" si="3"/>
        <v>0</v>
      </c>
      <c r="W66" s="88">
        <f>IF(V66&gt;0,(V66*'Checklist Parameters'!$K$35),0)</f>
        <v>0</v>
      </c>
      <c r="X66" s="85">
        <f t="shared" si="4"/>
        <v>0</v>
      </c>
      <c r="Y66" s="85">
        <f>IF('Checklist Parameters'!$K$102&lt;&gt;"",(I66/43560)*'Checklist Parameters'!$K$102,"N/A")</f>
        <v>0</v>
      </c>
      <c r="Z66" s="85" t="str">
        <f>IF('Checklist Parameters'!$K$58&lt;&gt;"",((I66*'Checklist Parameters'!$K$58)*'Checklist Parameters'!$K$35)/1000,"N/A")</f>
        <v>N/A</v>
      </c>
      <c r="AA66" s="85">
        <f>IF('Checklist Parameters'!$K$101&lt;&gt;"",IFERROR(I66/'Checklist Parameters'!$K$101,0),"N/A")</f>
        <v>0</v>
      </c>
      <c r="AB66" s="85" t="str">
        <f>IF('Checklist Parameters'!$K$43&lt;&gt;"",(I66*'Checklist Parameters'!$K$43)/1000,"N/A")</f>
        <v>N/A</v>
      </c>
      <c r="AC66" s="85">
        <f>IF('Checklist Parameters'!$K$16="",$X66,IF(AND('Checklist Parameters'!$K$16&lt;$X66,'Checklist Parameters'!$K$16&gt;=3),'Checklist Parameters'!$K$16,IF(AND('Checklist Parameters'!$K$16&lt;$X66,'Checklist Parameters'!$K$16&lt;3),0,$X66)))</f>
        <v>0</v>
      </c>
      <c r="AD66" s="85" t="str">
        <f>IF(AND(I66&lt;'Checklist Parameters'!$K$22,$I66&lt;&gt;0),"Y","")</f>
        <v/>
      </c>
      <c r="AE66" s="85" t="str">
        <f>IF($AD66="Y",0,IF('Checklist Parameters'!$K$25="","&lt;no limit&gt;",ROUNDDOWN((($I66-'Checklist Parameters'!$K$24)/'Checklist Parameters'!$K$25)+1,0)))</f>
        <v>&lt;no limit&gt;</v>
      </c>
      <c r="AF66" s="174">
        <f t="shared" si="5"/>
        <v>0</v>
      </c>
      <c r="AG66" s="85">
        <f t="shared" si="0"/>
        <v>0</v>
      </c>
      <c r="AH66" s="5"/>
      <c r="AI66" s="5"/>
      <c r="AJ66" s="5"/>
      <c r="AK66" s="5"/>
      <c r="AL66" s="5"/>
      <c r="AM66" s="5"/>
      <c r="AN66" s="5"/>
      <c r="AO66" s="5"/>
      <c r="AP66" s="5"/>
      <c r="AQ66" s="5"/>
      <c r="AR66" s="5"/>
      <c r="AS66" s="5"/>
    </row>
    <row r="67" spans="1:45" s="2" customFormat="1" ht="15">
      <c r="A67" s="390"/>
      <c r="B67" s="390"/>
      <c r="C67" s="390"/>
      <c r="D67" s="390"/>
      <c r="E67" s="390"/>
      <c r="F67" s="390"/>
      <c r="G67" s="390"/>
      <c r="H67" s="390"/>
      <c r="I67" s="390"/>
      <c r="J67" s="390"/>
      <c r="K67" s="390"/>
      <c r="L67" s="390"/>
      <c r="M67" s="390"/>
      <c r="N67" s="313">
        <f>IF(IF(I67&lt;'Checklist Parameters'!$K$22,0,($I67-$L67))&lt;0,0,IF(I67&lt;'Checklist Parameters'!$K$22,0,($I67-$L67)))</f>
        <v>0</v>
      </c>
      <c r="O67" s="394"/>
      <c r="P67" s="395"/>
      <c r="Q67" s="316">
        <f t="shared" si="1"/>
        <v>0</v>
      </c>
      <c r="R67" s="87">
        <f t="shared" si="2"/>
        <v>0</v>
      </c>
      <c r="S67" s="87">
        <f>IF('Checklist Parameters'!$K$60&lt;0.2,0.2,'Checklist Parameters'!$K$60)</f>
        <v>0.72</v>
      </c>
      <c r="T67" s="88">
        <f>IF($O67="",IF('Checklist District ID'!$C$43="Y",MAX($R67:$S67)*$I67,SUM($R67:$S67)*$I67),IF(O67&gt;0,Q67*S67))</f>
        <v>0</v>
      </c>
      <c r="U67" s="88">
        <f>IF(Q67&gt;0,((I67-T67)*'Formula Matrix'!$E$40),0)</f>
        <v>0</v>
      </c>
      <c r="V67" s="88">
        <f t="shared" si="3"/>
        <v>0</v>
      </c>
      <c r="W67" s="88">
        <f>IF(V67&gt;0,(V67*'Checklist Parameters'!$K$35),0)</f>
        <v>0</v>
      </c>
      <c r="X67" s="85">
        <f t="shared" si="4"/>
        <v>0</v>
      </c>
      <c r="Y67" s="85">
        <f>IF('Checklist Parameters'!$K$102&lt;&gt;"",(I67/43560)*'Checklist Parameters'!$K$102,"N/A")</f>
        <v>0</v>
      </c>
      <c r="Z67" s="85" t="str">
        <f>IF('Checklist Parameters'!$K$58&lt;&gt;"",((I67*'Checklist Parameters'!$K$58)*'Checklist Parameters'!$K$35)/1000,"N/A")</f>
        <v>N/A</v>
      </c>
      <c r="AA67" s="85">
        <f>IF('Checklist Parameters'!$K$101&lt;&gt;"",IFERROR(I67/'Checklist Parameters'!$K$101,0),"N/A")</f>
        <v>0</v>
      </c>
      <c r="AB67" s="85" t="str">
        <f>IF('Checklist Parameters'!$K$43&lt;&gt;"",(I67*'Checklist Parameters'!$K$43)/1000,"N/A")</f>
        <v>N/A</v>
      </c>
      <c r="AC67" s="85">
        <f>IF('Checklist Parameters'!$K$16="",$X67,IF(AND('Checklist Parameters'!$K$16&lt;$X67,'Checklist Parameters'!$K$16&gt;=3),'Checklist Parameters'!$K$16,IF(AND('Checklist Parameters'!$K$16&lt;$X67,'Checklist Parameters'!$K$16&lt;3),0,$X67)))</f>
        <v>0</v>
      </c>
      <c r="AD67" s="85" t="str">
        <f>IF(AND(I67&lt;'Checklist Parameters'!$K$22,$I67&lt;&gt;0),"Y","")</f>
        <v/>
      </c>
      <c r="AE67" s="85" t="str">
        <f>IF($AD67="Y",0,IF('Checklist Parameters'!$K$25="","&lt;no limit&gt;",ROUNDDOWN((($I67-'Checklist Parameters'!$K$24)/'Checklist Parameters'!$K$25)+1,0)))</f>
        <v>&lt;no limit&gt;</v>
      </c>
      <c r="AF67" s="174">
        <f t="shared" si="5"/>
        <v>0</v>
      </c>
      <c r="AG67" s="85">
        <f t="shared" si="0"/>
        <v>0</v>
      </c>
      <c r="AH67" s="5"/>
      <c r="AI67" s="5"/>
      <c r="AJ67" s="5"/>
      <c r="AK67" s="5"/>
      <c r="AL67" s="5"/>
      <c r="AM67" s="5"/>
      <c r="AN67" s="5"/>
      <c r="AO67" s="5"/>
      <c r="AP67" s="5"/>
      <c r="AQ67" s="5"/>
      <c r="AR67" s="5"/>
      <c r="AS67" s="5"/>
    </row>
    <row r="68" spans="1:45" s="2" customFormat="1" ht="15">
      <c r="A68" s="390"/>
      <c r="B68" s="390"/>
      <c r="C68" s="390"/>
      <c r="D68" s="390"/>
      <c r="E68" s="390"/>
      <c r="F68" s="390"/>
      <c r="G68" s="390"/>
      <c r="H68" s="390"/>
      <c r="I68" s="390"/>
      <c r="J68" s="390"/>
      <c r="K68" s="390"/>
      <c r="L68" s="390"/>
      <c r="M68" s="390"/>
      <c r="N68" s="313">
        <f>IF(IF(I68&lt;'Checklist Parameters'!$K$22,0,($I68-$L68))&lt;0,0,IF(I68&lt;'Checklist Parameters'!$K$22,0,($I68-$L68)))</f>
        <v>0</v>
      </c>
      <c r="O68" s="394"/>
      <c r="P68" s="395"/>
      <c r="Q68" s="316">
        <f t="shared" si="1"/>
        <v>0</v>
      </c>
      <c r="R68" s="87">
        <f t="shared" si="2"/>
        <v>0</v>
      </c>
      <c r="S68" s="87">
        <f>IF('Checklist Parameters'!$K$60&lt;0.2,0.2,'Checklist Parameters'!$K$60)</f>
        <v>0.72</v>
      </c>
      <c r="T68" s="88">
        <f>IF($O68="",IF('Checklist District ID'!$C$43="Y",MAX($R68:$S68)*$I68,SUM($R68:$S68)*$I68),IF(O68&gt;0,Q68*S68))</f>
        <v>0</v>
      </c>
      <c r="U68" s="88">
        <f>IF(Q68&gt;0,((I68-T68)*'Formula Matrix'!$E$40),0)</f>
        <v>0</v>
      </c>
      <c r="V68" s="88">
        <f t="shared" si="3"/>
        <v>0</v>
      </c>
      <c r="W68" s="88">
        <f>IF(V68&gt;0,(V68*'Checklist Parameters'!$K$35),0)</f>
        <v>0</v>
      </c>
      <c r="X68" s="85">
        <f t="shared" si="4"/>
        <v>0</v>
      </c>
      <c r="Y68" s="85">
        <f>IF('Checklist Parameters'!$K$102&lt;&gt;"",(I68/43560)*'Checklist Parameters'!$K$102,"N/A")</f>
        <v>0</v>
      </c>
      <c r="Z68" s="85" t="str">
        <f>IF('Checklist Parameters'!$K$58&lt;&gt;"",((I68*'Checklist Parameters'!$K$58)*'Checklist Parameters'!$K$35)/1000,"N/A")</f>
        <v>N/A</v>
      </c>
      <c r="AA68" s="85">
        <f>IF('Checklist Parameters'!$K$101&lt;&gt;"",IFERROR(I68/'Checklist Parameters'!$K$101,0),"N/A")</f>
        <v>0</v>
      </c>
      <c r="AB68" s="85" t="str">
        <f>IF('Checklist Parameters'!$K$43&lt;&gt;"",(I68*'Checklist Parameters'!$K$43)/1000,"N/A")</f>
        <v>N/A</v>
      </c>
      <c r="AC68" s="85">
        <f>IF('Checklist Parameters'!$K$16="",$X68,IF(AND('Checklist Parameters'!$K$16&lt;$X68,'Checklist Parameters'!$K$16&gt;=3),'Checklist Parameters'!$K$16,IF(AND('Checklist Parameters'!$K$16&lt;$X68,'Checklist Parameters'!$K$16&lt;3),0,$X68)))</f>
        <v>0</v>
      </c>
      <c r="AD68" s="85" t="str">
        <f>IF(AND(I68&lt;'Checklist Parameters'!$K$22,$I68&lt;&gt;0),"Y","")</f>
        <v/>
      </c>
      <c r="AE68" s="85" t="str">
        <f>IF($AD68="Y",0,IF('Checklist Parameters'!$K$25="","&lt;no limit&gt;",ROUNDDOWN((($I68-'Checklist Parameters'!$K$24)/'Checklist Parameters'!$K$25)+1,0)))</f>
        <v>&lt;no limit&gt;</v>
      </c>
      <c r="AF68" s="174">
        <f t="shared" si="5"/>
        <v>0</v>
      </c>
      <c r="AG68" s="85">
        <f t="shared" si="0"/>
        <v>0</v>
      </c>
      <c r="AH68" s="5"/>
      <c r="AI68" s="5"/>
      <c r="AJ68" s="5"/>
      <c r="AK68" s="5"/>
      <c r="AL68" s="5"/>
      <c r="AM68" s="5"/>
      <c r="AN68" s="5"/>
      <c r="AO68" s="5"/>
      <c r="AP68" s="5"/>
      <c r="AQ68" s="5"/>
      <c r="AR68" s="5"/>
      <c r="AS68" s="5"/>
    </row>
    <row r="69" spans="1:45" s="2" customFormat="1" ht="15">
      <c r="A69" s="390"/>
      <c r="B69" s="390"/>
      <c r="C69" s="390"/>
      <c r="D69" s="390"/>
      <c r="E69" s="390"/>
      <c r="F69" s="390"/>
      <c r="G69" s="390"/>
      <c r="H69" s="390"/>
      <c r="I69" s="390"/>
      <c r="J69" s="390"/>
      <c r="K69" s="390"/>
      <c r="L69" s="390"/>
      <c r="M69" s="390"/>
      <c r="N69" s="313">
        <f>IF(IF(I69&lt;'Checklist Parameters'!$K$22,0,($I69-$L69))&lt;0,0,IF(I69&lt;'Checklist Parameters'!$K$22,0,($I69-$L69)))</f>
        <v>0</v>
      </c>
      <c r="O69" s="394"/>
      <c r="P69" s="395"/>
      <c r="Q69" s="316">
        <f t="shared" si="1"/>
        <v>0</v>
      </c>
      <c r="R69" s="87">
        <f t="shared" si="2"/>
        <v>0</v>
      </c>
      <c r="S69" s="87">
        <f>IF('Checklist Parameters'!$K$60&lt;0.2,0.2,'Checklist Parameters'!$K$60)</f>
        <v>0.72</v>
      </c>
      <c r="T69" s="88">
        <f>IF($O69="",IF('Checklist District ID'!$C$43="Y",MAX($R69:$S69)*$I69,SUM($R69:$S69)*$I69),IF(O69&gt;0,Q69*S69))</f>
        <v>0</v>
      </c>
      <c r="U69" s="88">
        <f>IF(Q69&gt;0,((I69-T69)*'Formula Matrix'!$E$40),0)</f>
        <v>0</v>
      </c>
      <c r="V69" s="88">
        <f t="shared" si="3"/>
        <v>0</v>
      </c>
      <c r="W69" s="88">
        <f>IF(V69&gt;0,(V69*'Checklist Parameters'!$K$35),0)</f>
        <v>0</v>
      </c>
      <c r="X69" s="85">
        <f t="shared" si="4"/>
        <v>0</v>
      </c>
      <c r="Y69" s="85">
        <f>IF('Checklist Parameters'!$K$102&lt;&gt;"",(I69/43560)*'Checklist Parameters'!$K$102,"N/A")</f>
        <v>0</v>
      </c>
      <c r="Z69" s="85" t="str">
        <f>IF('Checklist Parameters'!$K$58&lt;&gt;"",((I69*'Checklist Parameters'!$K$58)*'Checklist Parameters'!$K$35)/1000,"N/A")</f>
        <v>N/A</v>
      </c>
      <c r="AA69" s="85">
        <f>IF('Checklist Parameters'!$K$101&lt;&gt;"",IFERROR(I69/'Checklist Parameters'!$K$101,0),"N/A")</f>
        <v>0</v>
      </c>
      <c r="AB69" s="85" t="str">
        <f>IF('Checklist Parameters'!$K$43&lt;&gt;"",(I69*'Checklist Parameters'!$K$43)/1000,"N/A")</f>
        <v>N/A</v>
      </c>
      <c r="AC69" s="85">
        <f>IF('Checklist Parameters'!$K$16="",$X69,IF(AND('Checklist Parameters'!$K$16&lt;$X69,'Checklist Parameters'!$K$16&gt;=3),'Checklist Parameters'!$K$16,IF(AND('Checklist Parameters'!$K$16&lt;$X69,'Checklist Parameters'!$K$16&lt;3),0,$X69)))</f>
        <v>0</v>
      </c>
      <c r="AD69" s="85" t="str">
        <f>IF(AND(I69&lt;'Checklist Parameters'!$K$22,$I69&lt;&gt;0),"Y","")</f>
        <v/>
      </c>
      <c r="AE69" s="85" t="str">
        <f>IF($AD69="Y",0,IF('Checklist Parameters'!$K$25="","&lt;no limit&gt;",ROUNDDOWN((($I69-'Checklist Parameters'!$K$24)/'Checklist Parameters'!$K$25)+1,0)))</f>
        <v>&lt;no limit&gt;</v>
      </c>
      <c r="AF69" s="174">
        <f t="shared" si="5"/>
        <v>0</v>
      </c>
      <c r="AG69" s="85">
        <f t="shared" si="0"/>
        <v>0</v>
      </c>
      <c r="AH69" s="5"/>
      <c r="AI69" s="5"/>
      <c r="AJ69" s="5"/>
      <c r="AK69" s="5"/>
      <c r="AL69" s="5"/>
      <c r="AM69" s="5"/>
      <c r="AN69" s="5"/>
      <c r="AO69" s="5"/>
      <c r="AP69" s="5"/>
      <c r="AQ69" s="5"/>
      <c r="AR69" s="5"/>
      <c r="AS69" s="5"/>
    </row>
    <row r="70" spans="1:45" s="2" customFormat="1" ht="15">
      <c r="A70" s="390"/>
      <c r="B70" s="390"/>
      <c r="C70" s="390"/>
      <c r="D70" s="390"/>
      <c r="E70" s="390"/>
      <c r="F70" s="390"/>
      <c r="G70" s="390"/>
      <c r="H70" s="390"/>
      <c r="I70" s="390"/>
      <c r="J70" s="390"/>
      <c r="K70" s="390"/>
      <c r="L70" s="390"/>
      <c r="M70" s="390"/>
      <c r="N70" s="313">
        <f>IF(IF(I70&lt;'Checklist Parameters'!$K$22,0,($I70-$L70))&lt;0,0,IF(I70&lt;'Checklist Parameters'!$K$22,0,($I70-$L70)))</f>
        <v>0</v>
      </c>
      <c r="O70" s="394"/>
      <c r="P70" s="395"/>
      <c r="Q70" s="316">
        <f t="shared" si="1"/>
        <v>0</v>
      </c>
      <c r="R70" s="87">
        <f t="shared" si="2"/>
        <v>0</v>
      </c>
      <c r="S70" s="87">
        <f>IF('Checklist Parameters'!$K$60&lt;0.2,0.2,'Checklist Parameters'!$K$60)</f>
        <v>0.72</v>
      </c>
      <c r="T70" s="88">
        <f>IF($O70="",IF('Checklist District ID'!$C$43="Y",MAX($R70:$S70)*$I70,SUM($R70:$S70)*$I70),IF(O70&gt;0,Q70*S70))</f>
        <v>0</v>
      </c>
      <c r="U70" s="88">
        <f>IF(Q70&gt;0,((I70-T70)*'Formula Matrix'!$E$40),0)</f>
        <v>0</v>
      </c>
      <c r="V70" s="88">
        <f t="shared" si="3"/>
        <v>0</v>
      </c>
      <c r="W70" s="88">
        <f>IF(V70&gt;0,(V70*'Checklist Parameters'!$K$35),0)</f>
        <v>0</v>
      </c>
      <c r="X70" s="85">
        <f t="shared" si="4"/>
        <v>0</v>
      </c>
      <c r="Y70" s="85">
        <f>IF('Checklist Parameters'!$K$102&lt;&gt;"",(I70/43560)*'Checklist Parameters'!$K$102,"N/A")</f>
        <v>0</v>
      </c>
      <c r="Z70" s="85" t="str">
        <f>IF('Checklist Parameters'!$K$58&lt;&gt;"",((I70*'Checklist Parameters'!$K$58)*'Checklist Parameters'!$K$35)/1000,"N/A")</f>
        <v>N/A</v>
      </c>
      <c r="AA70" s="85">
        <f>IF('Checklist Parameters'!$K$101&lt;&gt;"",IFERROR(I70/'Checklist Parameters'!$K$101,0),"N/A")</f>
        <v>0</v>
      </c>
      <c r="AB70" s="85" t="str">
        <f>IF('Checklist Parameters'!$K$43&lt;&gt;"",(I70*'Checklist Parameters'!$K$43)/1000,"N/A")</f>
        <v>N/A</v>
      </c>
      <c r="AC70" s="85">
        <f>IF('Checklist Parameters'!$K$16="",$X70,IF(AND('Checklist Parameters'!$K$16&lt;$X70,'Checklist Parameters'!$K$16&gt;=3),'Checklist Parameters'!$K$16,IF(AND('Checklist Parameters'!$K$16&lt;$X70,'Checklist Parameters'!$K$16&lt;3),0,$X70)))</f>
        <v>0</v>
      </c>
      <c r="AD70" s="85" t="str">
        <f>IF(AND(I70&lt;'Checklist Parameters'!$K$22,$I70&lt;&gt;0),"Y","")</f>
        <v/>
      </c>
      <c r="AE70" s="85" t="str">
        <f>IF($AD70="Y",0,IF('Checklist Parameters'!$K$25="","&lt;no limit&gt;",ROUNDDOWN((($I70-'Checklist Parameters'!$K$24)/'Checklist Parameters'!$K$25)+1,0)))</f>
        <v>&lt;no limit&gt;</v>
      </c>
      <c r="AF70" s="174">
        <f t="shared" si="5"/>
        <v>0</v>
      </c>
      <c r="AG70" s="85">
        <f t="shared" si="0"/>
        <v>0</v>
      </c>
      <c r="AH70" s="5"/>
      <c r="AI70" s="5"/>
      <c r="AJ70" s="5"/>
      <c r="AK70" s="5"/>
      <c r="AL70" s="5"/>
      <c r="AM70" s="5"/>
      <c r="AN70" s="5"/>
      <c r="AO70" s="5"/>
      <c r="AP70" s="5"/>
      <c r="AQ70" s="5"/>
      <c r="AR70" s="5"/>
      <c r="AS70" s="5"/>
    </row>
    <row r="71" spans="1:45" s="2" customFormat="1" ht="15">
      <c r="A71" s="390"/>
      <c r="B71" s="390"/>
      <c r="C71" s="390"/>
      <c r="D71" s="390"/>
      <c r="E71" s="390"/>
      <c r="F71" s="390"/>
      <c r="G71" s="390"/>
      <c r="H71" s="390"/>
      <c r="I71" s="390"/>
      <c r="J71" s="390"/>
      <c r="K71" s="390"/>
      <c r="L71" s="390"/>
      <c r="M71" s="390"/>
      <c r="N71" s="313">
        <f>IF(IF(I71&lt;'Checklist Parameters'!$K$22,0,($I71-$L71))&lt;0,0,IF(I71&lt;'Checklist Parameters'!$K$22,0,($I71-$L71)))</f>
        <v>0</v>
      </c>
      <c r="O71" s="394"/>
      <c r="P71" s="395"/>
      <c r="Q71" s="316">
        <f t="shared" si="1"/>
        <v>0</v>
      </c>
      <c r="R71" s="87">
        <f t="shared" si="2"/>
        <v>0</v>
      </c>
      <c r="S71" s="87">
        <f>IF('Checklist Parameters'!$K$60&lt;0.2,0.2,'Checklist Parameters'!$K$60)</f>
        <v>0.72</v>
      </c>
      <c r="T71" s="88">
        <f>IF($O71="",IF('Checklist District ID'!$C$43="Y",MAX($R71:$S71)*$I71,SUM($R71:$S71)*$I71),IF(O71&gt;0,Q71*S71))</f>
        <v>0</v>
      </c>
      <c r="U71" s="88">
        <f>IF(Q71&gt;0,((I71-T71)*'Formula Matrix'!$E$40),0)</f>
        <v>0</v>
      </c>
      <c r="V71" s="88">
        <f t="shared" si="3"/>
        <v>0</v>
      </c>
      <c r="W71" s="88">
        <f>IF(V71&gt;0,(V71*'Checklist Parameters'!$K$35),0)</f>
        <v>0</v>
      </c>
      <c r="X71" s="85">
        <f t="shared" si="4"/>
        <v>0</v>
      </c>
      <c r="Y71" s="85">
        <f>IF('Checklist Parameters'!$K$102&lt;&gt;"",(I71/43560)*'Checklist Parameters'!$K$102,"N/A")</f>
        <v>0</v>
      </c>
      <c r="Z71" s="85" t="str">
        <f>IF('Checklist Parameters'!$K$58&lt;&gt;"",((I71*'Checklist Parameters'!$K$58)*'Checklist Parameters'!$K$35)/1000,"N/A")</f>
        <v>N/A</v>
      </c>
      <c r="AA71" s="85">
        <f>IF('Checklist Parameters'!$K$101&lt;&gt;"",IFERROR(I71/'Checklist Parameters'!$K$101,0),"N/A")</f>
        <v>0</v>
      </c>
      <c r="AB71" s="85" t="str">
        <f>IF('Checklist Parameters'!$K$43&lt;&gt;"",(I71*'Checklist Parameters'!$K$43)/1000,"N/A")</f>
        <v>N/A</v>
      </c>
      <c r="AC71" s="85">
        <f>IF('Checklist Parameters'!$K$16="",$X71,IF(AND('Checklist Parameters'!$K$16&lt;$X71,'Checklist Parameters'!$K$16&gt;=3),'Checklist Parameters'!$K$16,IF(AND('Checklist Parameters'!$K$16&lt;$X71,'Checklist Parameters'!$K$16&lt;3),0,$X71)))</f>
        <v>0</v>
      </c>
      <c r="AD71" s="85" t="str">
        <f>IF(AND(I71&lt;'Checklist Parameters'!$K$22,$I71&lt;&gt;0),"Y","")</f>
        <v/>
      </c>
      <c r="AE71" s="85" t="str">
        <f>IF($AD71="Y",0,IF('Checklist Parameters'!$K$25="","&lt;no limit&gt;",ROUNDDOWN((($I71-'Checklist Parameters'!$K$24)/'Checklist Parameters'!$K$25)+1,0)))</f>
        <v>&lt;no limit&gt;</v>
      </c>
      <c r="AF71" s="174">
        <f t="shared" si="5"/>
        <v>0</v>
      </c>
      <c r="AG71" s="85">
        <f t="shared" si="0"/>
        <v>0</v>
      </c>
      <c r="AH71" s="5"/>
      <c r="AI71" s="5"/>
      <c r="AJ71" s="5"/>
      <c r="AK71" s="5"/>
      <c r="AL71" s="5"/>
      <c r="AM71" s="5"/>
      <c r="AN71" s="5"/>
      <c r="AO71" s="5"/>
      <c r="AP71" s="5"/>
      <c r="AQ71" s="5"/>
      <c r="AR71" s="5"/>
      <c r="AS71" s="5"/>
    </row>
    <row r="72" spans="1:45" s="2" customFormat="1" ht="15">
      <c r="A72" s="390"/>
      <c r="B72" s="390"/>
      <c r="C72" s="390"/>
      <c r="D72" s="390"/>
      <c r="E72" s="390"/>
      <c r="F72" s="390"/>
      <c r="G72" s="390"/>
      <c r="H72" s="390"/>
      <c r="I72" s="390"/>
      <c r="J72" s="390"/>
      <c r="K72" s="390"/>
      <c r="L72" s="390"/>
      <c r="M72" s="390"/>
      <c r="N72" s="313">
        <f>IF(IF(I72&lt;'Checklist Parameters'!$K$22,0,($I72-$L72))&lt;0,0,IF(I72&lt;'Checklist Parameters'!$K$22,0,($I72-$L72)))</f>
        <v>0</v>
      </c>
      <c r="O72" s="394"/>
      <c r="P72" s="395"/>
      <c r="Q72" s="316">
        <f t="shared" si="1"/>
        <v>0</v>
      </c>
      <c r="R72" s="87">
        <f t="shared" si="2"/>
        <v>0</v>
      </c>
      <c r="S72" s="87">
        <f>IF('Checklist Parameters'!$K$60&lt;0.2,0.2,'Checklist Parameters'!$K$60)</f>
        <v>0.72</v>
      </c>
      <c r="T72" s="88">
        <f>IF($O72="",IF('Checklist District ID'!$C$43="Y",MAX($R72:$S72)*$I72,SUM($R72:$S72)*$I72),IF(O72&gt;0,Q72*S72))</f>
        <v>0</v>
      </c>
      <c r="U72" s="88">
        <f>IF(Q72&gt;0,((I72-T72)*'Formula Matrix'!$E$40),0)</f>
        <v>0</v>
      </c>
      <c r="V72" s="88">
        <f t="shared" si="3"/>
        <v>0</v>
      </c>
      <c r="W72" s="88">
        <f>IF(V72&gt;0,(V72*'Checklist Parameters'!$K$35),0)</f>
        <v>0</v>
      </c>
      <c r="X72" s="85">
        <f t="shared" si="4"/>
        <v>0</v>
      </c>
      <c r="Y72" s="85">
        <f>IF('Checklist Parameters'!$K$102&lt;&gt;"",(I72/43560)*'Checklist Parameters'!$K$102,"N/A")</f>
        <v>0</v>
      </c>
      <c r="Z72" s="85" t="str">
        <f>IF('Checklist Parameters'!$K$58&lt;&gt;"",((I72*'Checklist Parameters'!$K$58)*'Checklist Parameters'!$K$35)/1000,"N/A")</f>
        <v>N/A</v>
      </c>
      <c r="AA72" s="85">
        <f>IF('Checklist Parameters'!$K$101&lt;&gt;"",IFERROR(I72/'Checklist Parameters'!$K$101,0),"N/A")</f>
        <v>0</v>
      </c>
      <c r="AB72" s="85" t="str">
        <f>IF('Checklist Parameters'!$K$43&lt;&gt;"",(I72*'Checklist Parameters'!$K$43)/1000,"N/A")</f>
        <v>N/A</v>
      </c>
      <c r="AC72" s="85">
        <f>IF('Checklist Parameters'!$K$16="",$X72,IF(AND('Checklist Parameters'!$K$16&lt;$X72,'Checklist Parameters'!$K$16&gt;=3),'Checklist Parameters'!$K$16,IF(AND('Checklist Parameters'!$K$16&lt;$X72,'Checklist Parameters'!$K$16&lt;3),0,$X72)))</f>
        <v>0</v>
      </c>
      <c r="AD72" s="85" t="str">
        <f>IF(AND(I72&lt;'Checklist Parameters'!$K$22,$I72&lt;&gt;0),"Y","")</f>
        <v/>
      </c>
      <c r="AE72" s="85" t="str">
        <f>IF($AD72="Y",0,IF('Checklist Parameters'!$K$25="","&lt;no limit&gt;",ROUNDDOWN((($I72-'Checklist Parameters'!$K$24)/'Checklist Parameters'!$K$25)+1,0)))</f>
        <v>&lt;no limit&gt;</v>
      </c>
      <c r="AF72" s="174">
        <f t="shared" si="5"/>
        <v>0</v>
      </c>
      <c r="AG72" s="85">
        <f t="shared" si="0"/>
        <v>0</v>
      </c>
      <c r="AH72" s="5"/>
      <c r="AI72" s="5"/>
      <c r="AJ72" s="5"/>
      <c r="AK72" s="5"/>
      <c r="AL72" s="5"/>
      <c r="AM72" s="5"/>
      <c r="AN72" s="5"/>
      <c r="AO72" s="5"/>
      <c r="AP72" s="5"/>
      <c r="AQ72" s="5"/>
      <c r="AR72" s="5"/>
      <c r="AS72" s="5"/>
    </row>
    <row r="73" spans="1:45" s="2" customFormat="1" ht="15">
      <c r="A73" s="390"/>
      <c r="B73" s="390"/>
      <c r="C73" s="390"/>
      <c r="D73" s="390"/>
      <c r="E73" s="390"/>
      <c r="F73" s="390"/>
      <c r="G73" s="390"/>
      <c r="H73" s="390"/>
      <c r="I73" s="390"/>
      <c r="J73" s="390"/>
      <c r="K73" s="390"/>
      <c r="L73" s="390"/>
      <c r="M73" s="390"/>
      <c r="N73" s="313">
        <f>IF(IF(I73&lt;'Checklist Parameters'!$K$22,0,($I73-$L73))&lt;0,0,IF(I73&lt;'Checklist Parameters'!$K$22,0,($I73-$L73)))</f>
        <v>0</v>
      </c>
      <c r="O73" s="394"/>
      <c r="P73" s="395"/>
      <c r="Q73" s="316">
        <f t="shared" si="1"/>
        <v>0</v>
      </c>
      <c r="R73" s="87">
        <f t="shared" si="2"/>
        <v>0</v>
      </c>
      <c r="S73" s="87">
        <f>IF('Checklist Parameters'!$K$60&lt;0.2,0.2,'Checklist Parameters'!$K$60)</f>
        <v>0.72</v>
      </c>
      <c r="T73" s="88">
        <f>IF($O73="",IF('Checklist District ID'!$C$43="Y",MAX($R73:$S73)*$I73,SUM($R73:$S73)*$I73),IF(O73&gt;0,Q73*S73))</f>
        <v>0</v>
      </c>
      <c r="U73" s="88">
        <f>IF(Q73&gt;0,((I73-T73)*'Formula Matrix'!$E$40),0)</f>
        <v>0</v>
      </c>
      <c r="V73" s="88">
        <f t="shared" si="3"/>
        <v>0</v>
      </c>
      <c r="W73" s="88">
        <f>IF(V73&gt;0,(V73*'Checklist Parameters'!$K$35),0)</f>
        <v>0</v>
      </c>
      <c r="X73" s="85">
        <f t="shared" si="4"/>
        <v>0</v>
      </c>
      <c r="Y73" s="85">
        <f>IF('Checklist Parameters'!$K$102&lt;&gt;"",(I73/43560)*'Checklist Parameters'!$K$102,"N/A")</f>
        <v>0</v>
      </c>
      <c r="Z73" s="85" t="str">
        <f>IF('Checklist Parameters'!$K$58&lt;&gt;"",((I73*'Checklist Parameters'!$K$58)*'Checklist Parameters'!$K$35)/1000,"N/A")</f>
        <v>N/A</v>
      </c>
      <c r="AA73" s="85">
        <f>IF('Checklist Parameters'!$K$101&lt;&gt;"",IFERROR(I73/'Checklist Parameters'!$K$101,0),"N/A")</f>
        <v>0</v>
      </c>
      <c r="AB73" s="85" t="str">
        <f>IF('Checklist Parameters'!$K$43&lt;&gt;"",(I73*'Checklist Parameters'!$K$43)/1000,"N/A")</f>
        <v>N/A</v>
      </c>
      <c r="AC73" s="85">
        <f>IF('Checklist Parameters'!$K$16="",$X73,IF(AND('Checklist Parameters'!$K$16&lt;$X73,'Checklist Parameters'!$K$16&gt;=3),'Checklist Parameters'!$K$16,IF(AND('Checklist Parameters'!$K$16&lt;$X73,'Checklist Parameters'!$K$16&lt;3),0,$X73)))</f>
        <v>0</v>
      </c>
      <c r="AD73" s="85" t="str">
        <f>IF(AND(I73&lt;'Checklist Parameters'!$K$22,$I73&lt;&gt;0),"Y","")</f>
        <v/>
      </c>
      <c r="AE73" s="85" t="str">
        <f>IF($AD73="Y",0,IF('Checklist Parameters'!$K$25="","&lt;no limit&gt;",ROUNDDOWN((($I73-'Checklist Parameters'!$K$24)/'Checklist Parameters'!$K$25)+1,0)))</f>
        <v>&lt;no limit&gt;</v>
      </c>
      <c r="AF73" s="174">
        <f t="shared" si="5"/>
        <v>0</v>
      </c>
      <c r="AG73" s="85">
        <f t="shared" si="0"/>
        <v>0</v>
      </c>
      <c r="AH73" s="5"/>
      <c r="AI73" s="5"/>
      <c r="AJ73" s="5"/>
      <c r="AK73" s="5"/>
      <c r="AL73" s="5"/>
      <c r="AM73" s="5"/>
      <c r="AN73" s="5"/>
      <c r="AO73" s="5"/>
      <c r="AP73" s="5"/>
      <c r="AQ73" s="5"/>
      <c r="AR73" s="5"/>
      <c r="AS73" s="5"/>
    </row>
    <row r="74" spans="1:45" s="2" customFormat="1" ht="15">
      <c r="A74" s="390"/>
      <c r="B74" s="390"/>
      <c r="C74" s="390"/>
      <c r="D74" s="390"/>
      <c r="E74" s="390"/>
      <c r="F74" s="390"/>
      <c r="G74" s="390"/>
      <c r="H74" s="390"/>
      <c r="I74" s="390"/>
      <c r="J74" s="390"/>
      <c r="K74" s="390"/>
      <c r="L74" s="390"/>
      <c r="M74" s="390"/>
      <c r="N74" s="313">
        <f>IF(IF(I74&lt;'Checklist Parameters'!$K$22,0,($I74-$L74))&lt;0,0,IF(I74&lt;'Checklist Parameters'!$K$22,0,($I74-$L74)))</f>
        <v>0</v>
      </c>
      <c r="O74" s="394"/>
      <c r="P74" s="395"/>
      <c r="Q74" s="316">
        <f t="shared" si="1"/>
        <v>0</v>
      </c>
      <c r="R74" s="87">
        <f t="shared" si="2"/>
        <v>0</v>
      </c>
      <c r="S74" s="87">
        <f>IF('Checklist Parameters'!$K$60&lt;0.2,0.2,'Checklist Parameters'!$K$60)</f>
        <v>0.72</v>
      </c>
      <c r="T74" s="88">
        <f>IF($O74="",IF('Checklist District ID'!$C$43="Y",MAX($R74:$S74)*$I74,SUM($R74:$S74)*$I74),IF(O74&gt;0,Q74*S74))</f>
        <v>0</v>
      </c>
      <c r="U74" s="88">
        <f>IF(Q74&gt;0,((I74-T74)*'Formula Matrix'!$E$40),0)</f>
        <v>0</v>
      </c>
      <c r="V74" s="88">
        <f t="shared" si="3"/>
        <v>0</v>
      </c>
      <c r="W74" s="88">
        <f>IF(V74&gt;0,(V74*'Checklist Parameters'!$K$35),0)</f>
        <v>0</v>
      </c>
      <c r="X74" s="85">
        <f t="shared" si="4"/>
        <v>0</v>
      </c>
      <c r="Y74" s="85">
        <f>IF('Checklist Parameters'!$K$102&lt;&gt;"",(I74/43560)*'Checklist Parameters'!$K$102,"N/A")</f>
        <v>0</v>
      </c>
      <c r="Z74" s="85" t="str">
        <f>IF('Checklist Parameters'!$K$58&lt;&gt;"",((I74*'Checklist Parameters'!$K$58)*'Checklist Parameters'!$K$35)/1000,"N/A")</f>
        <v>N/A</v>
      </c>
      <c r="AA74" s="85">
        <f>IF('Checklist Parameters'!$K$101&lt;&gt;"",IFERROR(I74/'Checklist Parameters'!$K$101,0),"N/A")</f>
        <v>0</v>
      </c>
      <c r="AB74" s="85" t="str">
        <f>IF('Checklist Parameters'!$K$43&lt;&gt;"",(I74*'Checklist Parameters'!$K$43)/1000,"N/A")</f>
        <v>N/A</v>
      </c>
      <c r="AC74" s="85">
        <f>IF('Checklist Parameters'!$K$16="",$X74,IF(AND('Checklist Parameters'!$K$16&lt;$X74,'Checklist Parameters'!$K$16&gt;=3),'Checklist Parameters'!$K$16,IF(AND('Checklist Parameters'!$K$16&lt;$X74,'Checklist Parameters'!$K$16&lt;3),0,$X74)))</f>
        <v>0</v>
      </c>
      <c r="AD74" s="85" t="str">
        <f>IF(AND(I74&lt;'Checklist Parameters'!$K$22,$I74&lt;&gt;0),"Y","")</f>
        <v/>
      </c>
      <c r="AE74" s="85" t="str">
        <f>IF($AD74="Y",0,IF('Checklist Parameters'!$K$25="","&lt;no limit&gt;",ROUNDDOWN((($I74-'Checklist Parameters'!$K$24)/'Checklist Parameters'!$K$25)+1,0)))</f>
        <v>&lt;no limit&gt;</v>
      </c>
      <c r="AF74" s="174">
        <f t="shared" si="5"/>
        <v>0</v>
      </c>
      <c r="AG74" s="85">
        <f t="shared" si="0"/>
        <v>0</v>
      </c>
      <c r="AH74" s="5"/>
      <c r="AI74" s="5"/>
      <c r="AJ74" s="5"/>
      <c r="AK74" s="5"/>
      <c r="AL74" s="5"/>
      <c r="AM74" s="5"/>
      <c r="AN74" s="5"/>
      <c r="AO74" s="5"/>
      <c r="AP74" s="5"/>
      <c r="AQ74" s="5"/>
      <c r="AR74" s="5"/>
      <c r="AS74" s="5"/>
    </row>
    <row r="75" spans="1:45" s="2" customFormat="1" ht="15">
      <c r="A75" s="390"/>
      <c r="B75" s="390"/>
      <c r="C75" s="390"/>
      <c r="D75" s="390"/>
      <c r="E75" s="390"/>
      <c r="F75" s="390"/>
      <c r="G75" s="390"/>
      <c r="H75" s="390"/>
      <c r="I75" s="390"/>
      <c r="J75" s="390"/>
      <c r="K75" s="390"/>
      <c r="L75" s="390"/>
      <c r="M75" s="390"/>
      <c r="N75" s="313">
        <f>IF(IF(I75&lt;'Checklist Parameters'!$K$22,0,($I75-$L75))&lt;0,0,IF(I75&lt;'Checklist Parameters'!$K$22,0,($I75-$L75)))</f>
        <v>0</v>
      </c>
      <c r="O75" s="394"/>
      <c r="P75" s="395"/>
      <c r="Q75" s="316">
        <f t="shared" si="1"/>
        <v>0</v>
      </c>
      <c r="R75" s="87">
        <f t="shared" si="2"/>
        <v>0</v>
      </c>
      <c r="S75" s="87">
        <f>IF('Checklist Parameters'!$K$60&lt;0.2,0.2,'Checklist Parameters'!$K$60)</f>
        <v>0.72</v>
      </c>
      <c r="T75" s="88">
        <f>IF($O75="",IF('Checklist District ID'!$C$43="Y",MAX($R75:$S75)*$I75,SUM($R75:$S75)*$I75),IF(O75&gt;0,Q75*S75))</f>
        <v>0</v>
      </c>
      <c r="U75" s="88">
        <f>IF(Q75&gt;0,((I75-T75)*'Formula Matrix'!$E$40),0)</f>
        <v>0</v>
      </c>
      <c r="V75" s="88">
        <f t="shared" si="3"/>
        <v>0</v>
      </c>
      <c r="W75" s="88">
        <f>IF(V75&gt;0,(V75*'Checklist Parameters'!$K$35),0)</f>
        <v>0</v>
      </c>
      <c r="X75" s="85">
        <f t="shared" si="4"/>
        <v>0</v>
      </c>
      <c r="Y75" s="85">
        <f>IF('Checklist Parameters'!$K$102&lt;&gt;"",(I75/43560)*'Checklist Parameters'!$K$102,"N/A")</f>
        <v>0</v>
      </c>
      <c r="Z75" s="85" t="str">
        <f>IF('Checklist Parameters'!$K$58&lt;&gt;"",((I75*'Checklist Parameters'!$K$58)*'Checklist Parameters'!$K$35)/1000,"N/A")</f>
        <v>N/A</v>
      </c>
      <c r="AA75" s="85">
        <f>IF('Checklist Parameters'!$K$101&lt;&gt;"",IFERROR(I75/'Checklist Parameters'!$K$101,0),"N/A")</f>
        <v>0</v>
      </c>
      <c r="AB75" s="85" t="str">
        <f>IF('Checklist Parameters'!$K$43&lt;&gt;"",(I75*'Checklist Parameters'!$K$43)/1000,"N/A")</f>
        <v>N/A</v>
      </c>
      <c r="AC75" s="85">
        <f>IF('Checklist Parameters'!$K$16="",$X75,IF(AND('Checklist Parameters'!$K$16&lt;$X75,'Checklist Parameters'!$K$16&gt;=3),'Checklist Parameters'!$K$16,IF(AND('Checklist Parameters'!$K$16&lt;$X75,'Checklist Parameters'!$K$16&lt;3),0,$X75)))</f>
        <v>0</v>
      </c>
      <c r="AD75" s="85" t="str">
        <f>IF(AND(I75&lt;'Checklist Parameters'!$K$22,$I75&lt;&gt;0),"Y","")</f>
        <v/>
      </c>
      <c r="AE75" s="85" t="str">
        <f>IF($AD75="Y",0,IF('Checklist Parameters'!$K$25="","&lt;no limit&gt;",ROUNDDOWN((($I75-'Checklist Parameters'!$K$24)/'Checklist Parameters'!$K$25)+1,0)))</f>
        <v>&lt;no limit&gt;</v>
      </c>
      <c r="AF75" s="174">
        <f t="shared" si="5"/>
        <v>0</v>
      </c>
      <c r="AG75" s="85">
        <f t="shared" si="0"/>
        <v>0</v>
      </c>
      <c r="AH75" s="5"/>
      <c r="AI75" s="5"/>
      <c r="AJ75" s="5"/>
      <c r="AK75" s="5"/>
      <c r="AL75" s="5"/>
      <c r="AM75" s="5"/>
      <c r="AN75" s="5"/>
      <c r="AO75" s="5"/>
      <c r="AP75" s="5"/>
      <c r="AQ75" s="5"/>
      <c r="AR75" s="5"/>
      <c r="AS75" s="5"/>
    </row>
    <row r="76" spans="1:45" s="2" customFormat="1" ht="15">
      <c r="A76" s="390"/>
      <c r="B76" s="390"/>
      <c r="C76" s="390"/>
      <c r="D76" s="390"/>
      <c r="E76" s="390"/>
      <c r="F76" s="390"/>
      <c r="G76" s="390"/>
      <c r="H76" s="390"/>
      <c r="I76" s="390"/>
      <c r="J76" s="390"/>
      <c r="K76" s="390"/>
      <c r="L76" s="390"/>
      <c r="M76" s="390"/>
      <c r="N76" s="313">
        <f>IF(IF(I76&lt;'Checklist Parameters'!$K$22,0,($I76-$L76))&lt;0,0,IF(I76&lt;'Checklist Parameters'!$K$22,0,($I76-$L76)))</f>
        <v>0</v>
      </c>
      <c r="O76" s="394"/>
      <c r="P76" s="395"/>
      <c r="Q76" s="316">
        <f t="shared" si="1"/>
        <v>0</v>
      </c>
      <c r="R76" s="87">
        <f t="shared" si="2"/>
        <v>0</v>
      </c>
      <c r="S76" s="87">
        <f>IF('Checklist Parameters'!$K$60&lt;0.2,0.2,'Checklist Parameters'!$K$60)</f>
        <v>0.72</v>
      </c>
      <c r="T76" s="88">
        <f>IF($O76="",IF('Checklist District ID'!$C$43="Y",MAX($R76:$S76)*$I76,SUM($R76:$S76)*$I76),IF(O76&gt;0,Q76*S76))</f>
        <v>0</v>
      </c>
      <c r="U76" s="88">
        <f>IF(Q76&gt;0,((I76-T76)*'Formula Matrix'!$E$40),0)</f>
        <v>0</v>
      </c>
      <c r="V76" s="88">
        <f t="shared" si="3"/>
        <v>0</v>
      </c>
      <c r="W76" s="88">
        <f>IF(V76&gt;0,(V76*'Checklist Parameters'!$K$35),0)</f>
        <v>0</v>
      </c>
      <c r="X76" s="85">
        <f t="shared" si="4"/>
        <v>0</v>
      </c>
      <c r="Y76" s="85">
        <f>IF('Checklist Parameters'!$K$102&lt;&gt;"",(I76/43560)*'Checklist Parameters'!$K$102,"N/A")</f>
        <v>0</v>
      </c>
      <c r="Z76" s="85" t="str">
        <f>IF('Checklist Parameters'!$K$58&lt;&gt;"",((I76*'Checklist Parameters'!$K$58)*'Checklist Parameters'!$K$35)/1000,"N/A")</f>
        <v>N/A</v>
      </c>
      <c r="AA76" s="85">
        <f>IF('Checklist Parameters'!$K$101&lt;&gt;"",IFERROR(I76/'Checklist Parameters'!$K$101,0),"N/A")</f>
        <v>0</v>
      </c>
      <c r="AB76" s="85" t="str">
        <f>IF('Checklist Parameters'!$K$43&lt;&gt;"",(I76*'Checklist Parameters'!$K$43)/1000,"N/A")</f>
        <v>N/A</v>
      </c>
      <c r="AC76" s="85">
        <f>IF('Checklist Parameters'!$K$16="",$X76,IF(AND('Checklist Parameters'!$K$16&lt;$X76,'Checklist Parameters'!$K$16&gt;=3),'Checklist Parameters'!$K$16,IF(AND('Checklist Parameters'!$K$16&lt;$X76,'Checklist Parameters'!$K$16&lt;3),0,$X76)))</f>
        <v>0</v>
      </c>
      <c r="AD76" s="85" t="str">
        <f>IF(AND(I76&lt;'Checklist Parameters'!$K$22,$I76&lt;&gt;0),"Y","")</f>
        <v/>
      </c>
      <c r="AE76" s="85" t="str">
        <f>IF($AD76="Y",0,IF('Checklist Parameters'!$K$25="","&lt;no limit&gt;",ROUNDDOWN((($I76-'Checklist Parameters'!$K$24)/'Checklist Parameters'!$K$25)+1,0)))</f>
        <v>&lt;no limit&gt;</v>
      </c>
      <c r="AF76" s="174">
        <f t="shared" si="5"/>
        <v>0</v>
      </c>
      <c r="AG76" s="85">
        <f t="shared" si="0"/>
        <v>0</v>
      </c>
      <c r="AH76" s="5"/>
      <c r="AI76" s="5"/>
      <c r="AJ76" s="5"/>
      <c r="AK76" s="5"/>
      <c r="AL76" s="5"/>
      <c r="AM76" s="5"/>
      <c r="AN76" s="5"/>
      <c r="AO76" s="5"/>
      <c r="AP76" s="5"/>
      <c r="AQ76" s="5"/>
      <c r="AR76" s="5"/>
      <c r="AS76" s="5"/>
    </row>
    <row r="77" spans="1:45" s="2" customFormat="1" ht="15">
      <c r="A77" s="390"/>
      <c r="B77" s="390"/>
      <c r="C77" s="390"/>
      <c r="D77" s="390"/>
      <c r="E77" s="390"/>
      <c r="F77" s="390"/>
      <c r="G77" s="390"/>
      <c r="H77" s="390"/>
      <c r="I77" s="390"/>
      <c r="J77" s="390"/>
      <c r="K77" s="390"/>
      <c r="L77" s="390"/>
      <c r="M77" s="390"/>
      <c r="N77" s="313">
        <f>IF(IF(I77&lt;'Checklist Parameters'!$K$22,0,($I77-$L77))&lt;0,0,IF(I77&lt;'Checklist Parameters'!$K$22,0,($I77-$L77)))</f>
        <v>0</v>
      </c>
      <c r="O77" s="394"/>
      <c r="P77" s="395"/>
      <c r="Q77" s="316">
        <f t="shared" si="1"/>
        <v>0</v>
      </c>
      <c r="R77" s="87">
        <f t="shared" si="2"/>
        <v>0</v>
      </c>
      <c r="S77" s="87">
        <f>IF('Checklist Parameters'!$K$60&lt;0.2,0.2,'Checklist Parameters'!$K$60)</f>
        <v>0.72</v>
      </c>
      <c r="T77" s="88">
        <f>IF($O77="",IF('Checklist District ID'!$C$43="Y",MAX($R77:$S77)*$I77,SUM($R77:$S77)*$I77),IF(O77&gt;0,Q77*S77))</f>
        <v>0</v>
      </c>
      <c r="U77" s="88">
        <f>IF(Q77&gt;0,((I77-T77)*'Formula Matrix'!$E$40),0)</f>
        <v>0</v>
      </c>
      <c r="V77" s="88">
        <f t="shared" si="3"/>
        <v>0</v>
      </c>
      <c r="W77" s="88">
        <f>IF(V77&gt;0,(V77*'Checklist Parameters'!$K$35),0)</f>
        <v>0</v>
      </c>
      <c r="X77" s="85">
        <f t="shared" si="4"/>
        <v>0</v>
      </c>
      <c r="Y77" s="85">
        <f>IF('Checklist Parameters'!$K$102&lt;&gt;"",(I77/43560)*'Checklist Parameters'!$K$102,"N/A")</f>
        <v>0</v>
      </c>
      <c r="Z77" s="85" t="str">
        <f>IF('Checklist Parameters'!$K$58&lt;&gt;"",((I77*'Checklist Parameters'!$K$58)*'Checklist Parameters'!$K$35)/1000,"N/A")</f>
        <v>N/A</v>
      </c>
      <c r="AA77" s="85">
        <f>IF('Checklist Parameters'!$K$101&lt;&gt;"",IFERROR(I77/'Checklist Parameters'!$K$101,0),"N/A")</f>
        <v>0</v>
      </c>
      <c r="AB77" s="85" t="str">
        <f>IF('Checklist Parameters'!$K$43&lt;&gt;"",(I77*'Checklist Parameters'!$K$43)/1000,"N/A")</f>
        <v>N/A</v>
      </c>
      <c r="AC77" s="85">
        <f>IF('Checklist Parameters'!$K$16="",$X77,IF(AND('Checklist Parameters'!$K$16&lt;$X77,'Checklist Parameters'!$K$16&gt;=3),'Checklist Parameters'!$K$16,IF(AND('Checklist Parameters'!$K$16&lt;$X77,'Checklist Parameters'!$K$16&lt;3),0,$X77)))</f>
        <v>0</v>
      </c>
      <c r="AD77" s="85" t="str">
        <f>IF(AND(I77&lt;'Checklist Parameters'!$K$22,$I77&lt;&gt;0),"Y","")</f>
        <v/>
      </c>
      <c r="AE77" s="85" t="str">
        <f>IF($AD77="Y",0,IF('Checklist Parameters'!$K$25="","&lt;no limit&gt;",ROUNDDOWN((($I77-'Checklist Parameters'!$K$24)/'Checklist Parameters'!$K$25)+1,0)))</f>
        <v>&lt;no limit&gt;</v>
      </c>
      <c r="AF77" s="174">
        <f t="shared" si="5"/>
        <v>0</v>
      </c>
      <c r="AG77" s="85">
        <f t="shared" si="0"/>
        <v>0</v>
      </c>
      <c r="AH77" s="5"/>
      <c r="AI77" s="5"/>
      <c r="AJ77" s="5"/>
      <c r="AK77" s="5"/>
      <c r="AL77" s="5"/>
      <c r="AM77" s="5"/>
      <c r="AN77" s="5"/>
      <c r="AO77" s="5"/>
      <c r="AP77" s="5"/>
      <c r="AQ77" s="5"/>
      <c r="AR77" s="5"/>
      <c r="AS77" s="5"/>
    </row>
    <row r="78" spans="1:45" s="2" customFormat="1" ht="15">
      <c r="A78" s="390"/>
      <c r="B78" s="390"/>
      <c r="C78" s="390"/>
      <c r="D78" s="390"/>
      <c r="E78" s="390"/>
      <c r="F78" s="390"/>
      <c r="G78" s="390"/>
      <c r="H78" s="390"/>
      <c r="I78" s="390"/>
      <c r="J78" s="390"/>
      <c r="K78" s="390"/>
      <c r="L78" s="390"/>
      <c r="M78" s="390"/>
      <c r="N78" s="313">
        <f>IF(IF(I78&lt;'Checklist Parameters'!$K$22,0,($I78-$L78))&lt;0,0,IF(I78&lt;'Checklist Parameters'!$K$22,0,($I78-$L78)))</f>
        <v>0</v>
      </c>
      <c r="O78" s="394"/>
      <c r="P78" s="395"/>
      <c r="Q78" s="316">
        <f t="shared" si="1"/>
        <v>0</v>
      </c>
      <c r="R78" s="87">
        <f t="shared" si="2"/>
        <v>0</v>
      </c>
      <c r="S78" s="87">
        <f>IF('Checklist Parameters'!$K$60&lt;0.2,0.2,'Checklist Parameters'!$K$60)</f>
        <v>0.72</v>
      </c>
      <c r="T78" s="88">
        <f>IF($O78="",IF('Checklist District ID'!$C$43="Y",MAX($R78:$S78)*$I78,SUM($R78:$S78)*$I78),IF(O78&gt;0,Q78*S78))</f>
        <v>0</v>
      </c>
      <c r="U78" s="88">
        <f>IF(Q78&gt;0,((I78-T78)*'Formula Matrix'!$E$40),0)</f>
        <v>0</v>
      </c>
      <c r="V78" s="88">
        <f t="shared" si="3"/>
        <v>0</v>
      </c>
      <c r="W78" s="88">
        <f>IF(V78&gt;0,(V78*'Checklist Parameters'!$K$35),0)</f>
        <v>0</v>
      </c>
      <c r="X78" s="85">
        <f t="shared" si="4"/>
        <v>0</v>
      </c>
      <c r="Y78" s="85">
        <f>IF('Checklist Parameters'!$K$102&lt;&gt;"",(I78/43560)*'Checklist Parameters'!$K$102,"N/A")</f>
        <v>0</v>
      </c>
      <c r="Z78" s="85" t="str">
        <f>IF('Checklist Parameters'!$K$58&lt;&gt;"",((I78*'Checklist Parameters'!$K$58)*'Checklist Parameters'!$K$35)/1000,"N/A")</f>
        <v>N/A</v>
      </c>
      <c r="AA78" s="85">
        <f>IF('Checklist Parameters'!$K$101&lt;&gt;"",IFERROR(I78/'Checklist Parameters'!$K$101,0),"N/A")</f>
        <v>0</v>
      </c>
      <c r="AB78" s="85" t="str">
        <f>IF('Checklist Parameters'!$K$43&lt;&gt;"",(I78*'Checklist Parameters'!$K$43)/1000,"N/A")</f>
        <v>N/A</v>
      </c>
      <c r="AC78" s="85">
        <f>IF('Checklist Parameters'!$K$16="",$X78,IF(AND('Checklist Parameters'!$K$16&lt;$X78,'Checklist Parameters'!$K$16&gt;=3),'Checklist Parameters'!$K$16,IF(AND('Checklist Parameters'!$K$16&lt;$X78,'Checklist Parameters'!$K$16&lt;3),0,$X78)))</f>
        <v>0</v>
      </c>
      <c r="AD78" s="85" t="str">
        <f>IF(AND(I78&lt;'Checklist Parameters'!$K$22,$I78&lt;&gt;0),"Y","")</f>
        <v/>
      </c>
      <c r="AE78" s="85" t="str">
        <f>IF($AD78="Y",0,IF('Checklist Parameters'!$K$25="","&lt;no limit&gt;",ROUNDDOWN((($I78-'Checklist Parameters'!$K$24)/'Checklist Parameters'!$K$25)+1,0)))</f>
        <v>&lt;no limit&gt;</v>
      </c>
      <c r="AF78" s="174">
        <f t="shared" si="5"/>
        <v>0</v>
      </c>
      <c r="AG78" s="85">
        <f t="shared" si="0"/>
        <v>0</v>
      </c>
      <c r="AH78" s="5"/>
      <c r="AI78" s="5"/>
      <c r="AJ78" s="5"/>
      <c r="AK78" s="5"/>
      <c r="AL78" s="5"/>
      <c r="AM78" s="5"/>
      <c r="AN78" s="5"/>
      <c r="AO78" s="5"/>
      <c r="AP78" s="5"/>
      <c r="AQ78" s="5"/>
      <c r="AR78" s="5"/>
      <c r="AS78" s="5"/>
    </row>
    <row r="79" spans="1:45" s="2" customFormat="1" ht="15">
      <c r="A79" s="390"/>
      <c r="B79" s="390"/>
      <c r="C79" s="390"/>
      <c r="D79" s="390"/>
      <c r="E79" s="390"/>
      <c r="F79" s="390"/>
      <c r="G79" s="390"/>
      <c r="H79" s="390"/>
      <c r="I79" s="390"/>
      <c r="J79" s="390"/>
      <c r="K79" s="390"/>
      <c r="L79" s="390"/>
      <c r="M79" s="390"/>
      <c r="N79" s="313">
        <f>IF(IF(I79&lt;'Checklist Parameters'!$K$22,0,($I79-$L79))&lt;0,0,IF(I79&lt;'Checklist Parameters'!$K$22,0,($I79-$L79)))</f>
        <v>0</v>
      </c>
      <c r="O79" s="394"/>
      <c r="P79" s="395"/>
      <c r="Q79" s="316">
        <f t="shared" si="1"/>
        <v>0</v>
      </c>
      <c r="R79" s="87">
        <f t="shared" si="2"/>
        <v>0</v>
      </c>
      <c r="S79" s="87">
        <f>IF('Checklist Parameters'!$K$60&lt;0.2,0.2,'Checklist Parameters'!$K$60)</f>
        <v>0.72</v>
      </c>
      <c r="T79" s="88">
        <f>IF($O79="",IF('Checklist District ID'!$C$43="Y",MAX($R79:$S79)*$I79,SUM($R79:$S79)*$I79),IF(O79&gt;0,Q79*S79))</f>
        <v>0</v>
      </c>
      <c r="U79" s="88">
        <f>IF(Q79&gt;0,((I79-T79)*'Formula Matrix'!$E$40),0)</f>
        <v>0</v>
      </c>
      <c r="V79" s="88">
        <f t="shared" si="3"/>
        <v>0</v>
      </c>
      <c r="W79" s="88">
        <f>IF(V79&gt;0,(V79*'Checklist Parameters'!$K$35),0)</f>
        <v>0</v>
      </c>
      <c r="X79" s="85">
        <f t="shared" si="4"/>
        <v>0</v>
      </c>
      <c r="Y79" s="85">
        <f>IF('Checklist Parameters'!$K$102&lt;&gt;"",(I79/43560)*'Checklist Parameters'!$K$102,"N/A")</f>
        <v>0</v>
      </c>
      <c r="Z79" s="85" t="str">
        <f>IF('Checklist Parameters'!$K$58&lt;&gt;"",((I79*'Checklist Parameters'!$K$58)*'Checklist Parameters'!$K$35)/1000,"N/A")</f>
        <v>N/A</v>
      </c>
      <c r="AA79" s="85">
        <f>IF('Checklist Parameters'!$K$101&lt;&gt;"",IFERROR(I79/'Checklist Parameters'!$K$101,0),"N/A")</f>
        <v>0</v>
      </c>
      <c r="AB79" s="85" t="str">
        <f>IF('Checklist Parameters'!$K$43&lt;&gt;"",(I79*'Checklist Parameters'!$K$43)/1000,"N/A")</f>
        <v>N/A</v>
      </c>
      <c r="AC79" s="85">
        <f>IF('Checklist Parameters'!$K$16="",$X79,IF(AND('Checklist Parameters'!$K$16&lt;$X79,'Checklist Parameters'!$K$16&gt;=3),'Checklist Parameters'!$K$16,IF(AND('Checklist Parameters'!$K$16&lt;$X79,'Checklist Parameters'!$K$16&lt;3),0,$X79)))</f>
        <v>0</v>
      </c>
      <c r="AD79" s="85" t="str">
        <f>IF(AND(I79&lt;'Checklist Parameters'!$K$22,$I79&lt;&gt;0),"Y","")</f>
        <v/>
      </c>
      <c r="AE79" s="85" t="str">
        <f>IF($AD79="Y",0,IF('Checklist Parameters'!$K$25="","&lt;no limit&gt;",ROUNDDOWN((($I79-'Checklist Parameters'!$K$24)/'Checklist Parameters'!$K$25)+1,0)))</f>
        <v>&lt;no limit&gt;</v>
      </c>
      <c r="AF79" s="174">
        <f t="shared" si="5"/>
        <v>0</v>
      </c>
      <c r="AG79" s="85">
        <f t="shared" si="0"/>
        <v>0</v>
      </c>
      <c r="AH79" s="5"/>
      <c r="AI79" s="5"/>
      <c r="AJ79" s="5"/>
      <c r="AK79" s="5"/>
      <c r="AL79" s="5"/>
      <c r="AM79" s="5"/>
      <c r="AN79" s="5"/>
      <c r="AO79" s="5"/>
      <c r="AP79" s="5"/>
      <c r="AQ79" s="5"/>
      <c r="AR79" s="5"/>
      <c r="AS79" s="5"/>
    </row>
    <row r="80" spans="1:45" s="2" customFormat="1" ht="15">
      <c r="A80" s="390"/>
      <c r="B80" s="390"/>
      <c r="C80" s="390"/>
      <c r="D80" s="390"/>
      <c r="E80" s="390"/>
      <c r="F80" s="390"/>
      <c r="G80" s="390"/>
      <c r="H80" s="390"/>
      <c r="I80" s="390"/>
      <c r="J80" s="390"/>
      <c r="K80" s="390"/>
      <c r="L80" s="390"/>
      <c r="M80" s="390"/>
      <c r="N80" s="313">
        <f>IF(IF(I80&lt;'Checklist Parameters'!$K$22,0,($I80-$L80))&lt;0,0,IF(I80&lt;'Checklist Parameters'!$K$22,0,($I80-$L80)))</f>
        <v>0</v>
      </c>
      <c r="O80" s="394"/>
      <c r="P80" s="395"/>
      <c r="Q80" s="316">
        <f t="shared" si="1"/>
        <v>0</v>
      </c>
      <c r="R80" s="87">
        <f t="shared" si="2"/>
        <v>0</v>
      </c>
      <c r="S80" s="87">
        <f>IF('Checklist Parameters'!$K$60&lt;0.2,0.2,'Checklist Parameters'!$K$60)</f>
        <v>0.72</v>
      </c>
      <c r="T80" s="88">
        <f>IF($O80="",IF('Checklist District ID'!$C$43="Y",MAX($R80:$S80)*$I80,SUM($R80:$S80)*$I80),IF(O80&gt;0,Q80*S80))</f>
        <v>0</v>
      </c>
      <c r="U80" s="88">
        <f>IF(Q80&gt;0,((I80-T80)*'Formula Matrix'!$E$40),0)</f>
        <v>0</v>
      </c>
      <c r="V80" s="88">
        <f t="shared" si="3"/>
        <v>0</v>
      </c>
      <c r="W80" s="88">
        <f>IF(V80&gt;0,(V80*'Checklist Parameters'!$K$35),0)</f>
        <v>0</v>
      </c>
      <c r="X80" s="85">
        <f t="shared" si="4"/>
        <v>0</v>
      </c>
      <c r="Y80" s="85">
        <f>IF('Checklist Parameters'!$K$102&lt;&gt;"",(I80/43560)*'Checklist Parameters'!$K$102,"N/A")</f>
        <v>0</v>
      </c>
      <c r="Z80" s="85" t="str">
        <f>IF('Checklist Parameters'!$K$58&lt;&gt;"",((I80*'Checklist Parameters'!$K$58)*'Checklist Parameters'!$K$35)/1000,"N/A")</f>
        <v>N/A</v>
      </c>
      <c r="AA80" s="85">
        <f>IF('Checklist Parameters'!$K$101&lt;&gt;"",IFERROR(I80/'Checklist Parameters'!$K$101,0),"N/A")</f>
        <v>0</v>
      </c>
      <c r="AB80" s="85" t="str">
        <f>IF('Checklist Parameters'!$K$43&lt;&gt;"",(I80*'Checklist Parameters'!$K$43)/1000,"N/A")</f>
        <v>N/A</v>
      </c>
      <c r="AC80" s="85">
        <f>IF('Checklist Parameters'!$K$16="",$X80,IF(AND('Checklist Parameters'!$K$16&lt;$X80,'Checklist Parameters'!$K$16&gt;=3),'Checklist Parameters'!$K$16,IF(AND('Checklist Parameters'!$K$16&lt;$X80,'Checklist Parameters'!$K$16&lt;3),0,$X80)))</f>
        <v>0</v>
      </c>
      <c r="AD80" s="85" t="str">
        <f>IF(AND(I80&lt;'Checklist Parameters'!$K$22,$I80&lt;&gt;0),"Y","")</f>
        <v/>
      </c>
      <c r="AE80" s="85" t="str">
        <f>IF($AD80="Y",0,IF('Checklist Parameters'!$K$25="","&lt;no limit&gt;",ROUNDDOWN((($I80-'Checklist Parameters'!$K$24)/'Checklist Parameters'!$K$25)+1,0)))</f>
        <v>&lt;no limit&gt;</v>
      </c>
      <c r="AF80" s="174">
        <f t="shared" si="5"/>
        <v>0</v>
      </c>
      <c r="AG80" s="85">
        <f t="shared" si="0"/>
        <v>0</v>
      </c>
      <c r="AH80" s="5"/>
      <c r="AI80" s="5"/>
      <c r="AJ80" s="5"/>
      <c r="AK80" s="5"/>
      <c r="AL80" s="5"/>
      <c r="AM80" s="5"/>
      <c r="AN80" s="5"/>
      <c r="AO80" s="5"/>
      <c r="AP80" s="5"/>
      <c r="AQ80" s="5"/>
      <c r="AR80" s="5"/>
      <c r="AS80" s="5"/>
    </row>
    <row r="81" spans="1:45" s="2" customFormat="1" ht="15">
      <c r="A81" s="390"/>
      <c r="B81" s="390"/>
      <c r="C81" s="390"/>
      <c r="D81" s="390"/>
      <c r="E81" s="390"/>
      <c r="F81" s="390"/>
      <c r="G81" s="390"/>
      <c r="H81" s="390"/>
      <c r="I81" s="390"/>
      <c r="J81" s="390"/>
      <c r="K81" s="390"/>
      <c r="L81" s="390"/>
      <c r="M81" s="390"/>
      <c r="N81" s="313">
        <f>IF(IF(I81&lt;'Checklist Parameters'!$K$22,0,($I81-$L81))&lt;0,0,IF(I81&lt;'Checklist Parameters'!$K$22,0,($I81-$L81)))</f>
        <v>0</v>
      </c>
      <c r="O81" s="394"/>
      <c r="P81" s="395"/>
      <c r="Q81" s="316">
        <f t="shared" si="1"/>
        <v>0</v>
      </c>
      <c r="R81" s="87">
        <f t="shared" si="2"/>
        <v>0</v>
      </c>
      <c r="S81" s="87">
        <f>IF('Checklist Parameters'!$K$60&lt;0.2,0.2,'Checklist Parameters'!$K$60)</f>
        <v>0.72</v>
      </c>
      <c r="T81" s="88">
        <f>IF($O81="",IF('Checklist District ID'!$C$43="Y",MAX($R81:$S81)*$I81,SUM($R81:$S81)*$I81),IF(O81&gt;0,Q81*S81))</f>
        <v>0</v>
      </c>
      <c r="U81" s="88">
        <f>IF(Q81&gt;0,((I81-T81)*'Formula Matrix'!$E$40),0)</f>
        <v>0</v>
      </c>
      <c r="V81" s="88">
        <f t="shared" si="3"/>
        <v>0</v>
      </c>
      <c r="W81" s="88">
        <f>IF(V81&gt;0,(V81*'Checklist Parameters'!$K$35),0)</f>
        <v>0</v>
      </c>
      <c r="X81" s="85">
        <f t="shared" si="4"/>
        <v>0</v>
      </c>
      <c r="Y81" s="85">
        <f>IF('Checklist Parameters'!$K$102&lt;&gt;"",(I81/43560)*'Checklist Parameters'!$K$102,"N/A")</f>
        <v>0</v>
      </c>
      <c r="Z81" s="85" t="str">
        <f>IF('Checklist Parameters'!$K$58&lt;&gt;"",((I81*'Checklist Parameters'!$K$58)*'Checklist Parameters'!$K$35)/1000,"N/A")</f>
        <v>N/A</v>
      </c>
      <c r="AA81" s="85">
        <f>IF('Checklist Parameters'!$K$101&lt;&gt;"",IFERROR(I81/'Checklist Parameters'!$K$101,0),"N/A")</f>
        <v>0</v>
      </c>
      <c r="AB81" s="85" t="str">
        <f>IF('Checklist Parameters'!$K$43&lt;&gt;"",(I81*'Checklist Parameters'!$K$43)/1000,"N/A")</f>
        <v>N/A</v>
      </c>
      <c r="AC81" s="85">
        <f>IF('Checklist Parameters'!$K$16="",$X81,IF(AND('Checklist Parameters'!$K$16&lt;$X81,'Checklist Parameters'!$K$16&gt;=3),'Checklist Parameters'!$K$16,IF(AND('Checklist Parameters'!$K$16&lt;$X81,'Checklist Parameters'!$K$16&lt;3),0,$X81)))</f>
        <v>0</v>
      </c>
      <c r="AD81" s="85" t="str">
        <f>IF(AND(I81&lt;'Checklist Parameters'!$K$22,$I81&lt;&gt;0),"Y","")</f>
        <v/>
      </c>
      <c r="AE81" s="85" t="str">
        <f>IF($AD81="Y",0,IF('Checklist Parameters'!$K$25="","&lt;no limit&gt;",ROUNDDOWN((($I81-'Checklist Parameters'!$K$24)/'Checklist Parameters'!$K$25)+1,0)))</f>
        <v>&lt;no limit&gt;</v>
      </c>
      <c r="AF81" s="174">
        <f t="shared" si="5"/>
        <v>0</v>
      </c>
      <c r="AG81" s="85">
        <f t="shared" si="0"/>
        <v>0</v>
      </c>
      <c r="AH81" s="5"/>
      <c r="AI81" s="5"/>
      <c r="AJ81" s="5"/>
      <c r="AK81" s="5"/>
      <c r="AL81" s="5"/>
      <c r="AM81" s="5"/>
      <c r="AN81" s="5"/>
      <c r="AO81" s="5"/>
      <c r="AP81" s="5"/>
      <c r="AQ81" s="5"/>
      <c r="AR81" s="5"/>
      <c r="AS81" s="5"/>
    </row>
    <row r="82" spans="1:45" s="2" customFormat="1" ht="15">
      <c r="A82" s="390"/>
      <c r="B82" s="390"/>
      <c r="C82" s="390"/>
      <c r="D82" s="390"/>
      <c r="E82" s="390"/>
      <c r="F82" s="390"/>
      <c r="G82" s="390"/>
      <c r="H82" s="390"/>
      <c r="I82" s="390"/>
      <c r="J82" s="390"/>
      <c r="K82" s="390"/>
      <c r="L82" s="390"/>
      <c r="M82" s="390"/>
      <c r="N82" s="313">
        <f>IF(IF(I82&lt;'Checklist Parameters'!$K$22,0,($I82-$L82))&lt;0,0,IF(I82&lt;'Checklist Parameters'!$K$22,0,($I82-$L82)))</f>
        <v>0</v>
      </c>
      <c r="O82" s="394"/>
      <c r="P82" s="395"/>
      <c r="Q82" s="316">
        <f t="shared" si="1"/>
        <v>0</v>
      </c>
      <c r="R82" s="87">
        <f t="shared" si="2"/>
        <v>0</v>
      </c>
      <c r="S82" s="87">
        <f>IF('Checklist Parameters'!$K$60&lt;0.2,0.2,'Checklist Parameters'!$K$60)</f>
        <v>0.72</v>
      </c>
      <c r="T82" s="88">
        <f>IF($O82="",IF('Checklist District ID'!$C$43="Y",MAX($R82:$S82)*$I82,SUM($R82:$S82)*$I82),IF(O82&gt;0,Q82*S82))</f>
        <v>0</v>
      </c>
      <c r="U82" s="88">
        <f>IF(Q82&gt;0,((I82-T82)*'Formula Matrix'!$E$40),0)</f>
        <v>0</v>
      </c>
      <c r="V82" s="88">
        <f t="shared" si="3"/>
        <v>0</v>
      </c>
      <c r="W82" s="88">
        <f>IF(V82&gt;0,(V82*'Checklist Parameters'!$K$35),0)</f>
        <v>0</v>
      </c>
      <c r="X82" s="85">
        <f t="shared" si="4"/>
        <v>0</v>
      </c>
      <c r="Y82" s="85">
        <f>IF('Checklist Parameters'!$K$102&lt;&gt;"",(I82/43560)*'Checklist Parameters'!$K$102,"N/A")</f>
        <v>0</v>
      </c>
      <c r="Z82" s="85" t="str">
        <f>IF('Checklist Parameters'!$K$58&lt;&gt;"",((I82*'Checklist Parameters'!$K$58)*'Checklist Parameters'!$K$35)/1000,"N/A")</f>
        <v>N/A</v>
      </c>
      <c r="AA82" s="85">
        <f>IF('Checklist Parameters'!$K$101&lt;&gt;"",IFERROR(I82/'Checklist Parameters'!$K$101,0),"N/A")</f>
        <v>0</v>
      </c>
      <c r="AB82" s="85" t="str">
        <f>IF('Checklist Parameters'!$K$43&lt;&gt;"",(I82*'Checklist Parameters'!$K$43)/1000,"N/A")</f>
        <v>N/A</v>
      </c>
      <c r="AC82" s="85">
        <f>IF('Checklist Parameters'!$K$16="",$X82,IF(AND('Checklist Parameters'!$K$16&lt;$X82,'Checklist Parameters'!$K$16&gt;=3),'Checklist Parameters'!$K$16,IF(AND('Checklist Parameters'!$K$16&lt;$X82,'Checklist Parameters'!$K$16&lt;3),0,$X82)))</f>
        <v>0</v>
      </c>
      <c r="AD82" s="85" t="str">
        <f>IF(AND(I82&lt;'Checklist Parameters'!$K$22,$I82&lt;&gt;0),"Y","")</f>
        <v/>
      </c>
      <c r="AE82" s="85" t="str">
        <f>IF($AD82="Y",0,IF('Checklist Parameters'!$K$25="","&lt;no limit&gt;",ROUNDDOWN((($I82-'Checklist Parameters'!$K$24)/'Checklist Parameters'!$K$25)+1,0)))</f>
        <v>&lt;no limit&gt;</v>
      </c>
      <c r="AF82" s="174">
        <f t="shared" si="5"/>
        <v>0</v>
      </c>
      <c r="AG82" s="85">
        <f t="shared" si="0"/>
        <v>0</v>
      </c>
      <c r="AH82" s="5"/>
      <c r="AI82" s="5"/>
      <c r="AJ82" s="5"/>
      <c r="AK82" s="5"/>
      <c r="AL82" s="5"/>
      <c r="AM82" s="5"/>
      <c r="AN82" s="5"/>
      <c r="AO82" s="5"/>
      <c r="AP82" s="5"/>
      <c r="AQ82" s="5"/>
      <c r="AR82" s="5"/>
      <c r="AS82" s="5"/>
    </row>
    <row r="83" spans="1:45" s="2" customFormat="1" ht="15">
      <c r="A83" s="390"/>
      <c r="B83" s="390"/>
      <c r="C83" s="390"/>
      <c r="D83" s="390"/>
      <c r="E83" s="390"/>
      <c r="F83" s="390"/>
      <c r="G83" s="390"/>
      <c r="H83" s="390"/>
      <c r="I83" s="390"/>
      <c r="J83" s="390"/>
      <c r="K83" s="390"/>
      <c r="L83" s="390"/>
      <c r="M83" s="390"/>
      <c r="N83" s="313">
        <f>IF(IF(I83&lt;'Checklist Parameters'!$K$22,0,($I83-$L83))&lt;0,0,IF(I83&lt;'Checklist Parameters'!$K$22,0,($I83-$L83)))</f>
        <v>0</v>
      </c>
      <c r="O83" s="394"/>
      <c r="P83" s="395"/>
      <c r="Q83" s="316">
        <f t="shared" si="1"/>
        <v>0</v>
      </c>
      <c r="R83" s="87">
        <f t="shared" si="2"/>
        <v>0</v>
      </c>
      <c r="S83" s="87">
        <f>IF('Checklist Parameters'!$K$60&lt;0.2,0.2,'Checklist Parameters'!$K$60)</f>
        <v>0.72</v>
      </c>
      <c r="T83" s="88">
        <f>IF($O83="",IF('Checklist District ID'!$C$43="Y",MAX($R83:$S83)*$I83,SUM($R83:$S83)*$I83),IF(O83&gt;0,Q83*S83))</f>
        <v>0</v>
      </c>
      <c r="U83" s="88">
        <f>IF(Q83&gt;0,((I83-T83)*'Formula Matrix'!$E$40),0)</f>
        <v>0</v>
      </c>
      <c r="V83" s="88">
        <f t="shared" si="3"/>
        <v>0</v>
      </c>
      <c r="W83" s="88">
        <f>IF(V83&gt;0,(V83*'Checklist Parameters'!$K$35),0)</f>
        <v>0</v>
      </c>
      <c r="X83" s="85">
        <f t="shared" si="4"/>
        <v>0</v>
      </c>
      <c r="Y83" s="85">
        <f>IF('Checklist Parameters'!$K$102&lt;&gt;"",(I83/43560)*'Checklist Parameters'!$K$102,"N/A")</f>
        <v>0</v>
      </c>
      <c r="Z83" s="85" t="str">
        <f>IF('Checklist Parameters'!$K$58&lt;&gt;"",((I83*'Checklist Parameters'!$K$58)*'Checklist Parameters'!$K$35)/1000,"N/A")</f>
        <v>N/A</v>
      </c>
      <c r="AA83" s="85">
        <f>IF('Checklist Parameters'!$K$101&lt;&gt;"",IFERROR(I83/'Checklist Parameters'!$K$101,0),"N/A")</f>
        <v>0</v>
      </c>
      <c r="AB83" s="85" t="str">
        <f>IF('Checklist Parameters'!$K$43&lt;&gt;"",(I83*'Checklist Parameters'!$K$43)/1000,"N/A")</f>
        <v>N/A</v>
      </c>
      <c r="AC83" s="85">
        <f>IF('Checklist Parameters'!$K$16="",$X83,IF(AND('Checklist Parameters'!$K$16&lt;$X83,'Checklist Parameters'!$K$16&gt;=3),'Checklist Parameters'!$K$16,IF(AND('Checklist Parameters'!$K$16&lt;$X83,'Checklist Parameters'!$K$16&lt;3),0,$X83)))</f>
        <v>0</v>
      </c>
      <c r="AD83" s="85" t="str">
        <f>IF(AND(I83&lt;'Checklist Parameters'!$K$22,$I83&lt;&gt;0),"Y","")</f>
        <v/>
      </c>
      <c r="AE83" s="85" t="str">
        <f>IF($AD83="Y",0,IF('Checklist Parameters'!$K$25="","&lt;no limit&gt;",ROUNDDOWN((($I83-'Checklist Parameters'!$K$24)/'Checklist Parameters'!$K$25)+1,0)))</f>
        <v>&lt;no limit&gt;</v>
      </c>
      <c r="AF83" s="174">
        <f t="shared" si="5"/>
        <v>0</v>
      </c>
      <c r="AG83" s="85">
        <f t="shared" si="0"/>
        <v>0</v>
      </c>
      <c r="AH83" s="5"/>
      <c r="AI83" s="5"/>
      <c r="AJ83" s="5"/>
      <c r="AK83" s="5"/>
      <c r="AL83" s="5"/>
      <c r="AM83" s="5"/>
      <c r="AN83" s="5"/>
      <c r="AO83" s="5"/>
      <c r="AP83" s="5"/>
      <c r="AQ83" s="5"/>
      <c r="AR83" s="5"/>
      <c r="AS83" s="5"/>
    </row>
    <row r="84" spans="1:45" s="2" customFormat="1" ht="15">
      <c r="A84" s="390"/>
      <c r="B84" s="390"/>
      <c r="C84" s="390"/>
      <c r="D84" s="390"/>
      <c r="E84" s="390"/>
      <c r="F84" s="390"/>
      <c r="G84" s="390"/>
      <c r="H84" s="390"/>
      <c r="I84" s="390"/>
      <c r="J84" s="390"/>
      <c r="K84" s="390"/>
      <c r="L84" s="390"/>
      <c r="M84" s="390"/>
      <c r="N84" s="313">
        <f>IF(IF(I84&lt;'Checklist Parameters'!$K$22,0,($I84-$L84))&lt;0,0,IF(I84&lt;'Checklist Parameters'!$K$22,0,($I84-$L84)))</f>
        <v>0</v>
      </c>
      <c r="O84" s="394"/>
      <c r="P84" s="395"/>
      <c r="Q84" s="316">
        <f t="shared" si="1"/>
        <v>0</v>
      </c>
      <c r="R84" s="87">
        <f t="shared" si="2"/>
        <v>0</v>
      </c>
      <c r="S84" s="87">
        <f>IF('Checklist Parameters'!$K$60&lt;0.2,0.2,'Checklist Parameters'!$K$60)</f>
        <v>0.72</v>
      </c>
      <c r="T84" s="88">
        <f>IF($O84="",IF('Checklist District ID'!$C$43="Y",MAX($R84:$S84)*$I84,SUM($R84:$S84)*$I84),IF(O84&gt;0,Q84*S84))</f>
        <v>0</v>
      </c>
      <c r="U84" s="88">
        <f>IF(Q84&gt;0,((I84-T84)*'Formula Matrix'!$E$40),0)</f>
        <v>0</v>
      </c>
      <c r="V84" s="88">
        <f t="shared" si="3"/>
        <v>0</v>
      </c>
      <c r="W84" s="88">
        <f>IF(V84&gt;0,(V84*'Checklist Parameters'!$K$35),0)</f>
        <v>0</v>
      </c>
      <c r="X84" s="85">
        <f t="shared" si="4"/>
        <v>0</v>
      </c>
      <c r="Y84" s="85">
        <f>IF('Checklist Parameters'!$K$102&lt;&gt;"",(I84/43560)*'Checklist Parameters'!$K$102,"N/A")</f>
        <v>0</v>
      </c>
      <c r="Z84" s="85" t="str">
        <f>IF('Checklist Parameters'!$K$58&lt;&gt;"",((I84*'Checklist Parameters'!$K$58)*'Checklist Parameters'!$K$35)/1000,"N/A")</f>
        <v>N/A</v>
      </c>
      <c r="AA84" s="85">
        <f>IF('Checklist Parameters'!$K$101&lt;&gt;"",IFERROR(I84/'Checklist Parameters'!$K$101,0),"N/A")</f>
        <v>0</v>
      </c>
      <c r="AB84" s="85" t="str">
        <f>IF('Checklist Parameters'!$K$43&lt;&gt;"",(I84*'Checklist Parameters'!$K$43)/1000,"N/A")</f>
        <v>N/A</v>
      </c>
      <c r="AC84" s="85">
        <f>IF('Checklist Parameters'!$K$16="",$X84,IF(AND('Checklist Parameters'!$K$16&lt;$X84,'Checklist Parameters'!$K$16&gt;=3),'Checklist Parameters'!$K$16,IF(AND('Checklist Parameters'!$K$16&lt;$X84,'Checklist Parameters'!$K$16&lt;3),0,$X84)))</f>
        <v>0</v>
      </c>
      <c r="AD84" s="85" t="str">
        <f>IF(AND(I84&lt;'Checklist Parameters'!$K$22,$I84&lt;&gt;0),"Y","")</f>
        <v/>
      </c>
      <c r="AE84" s="85" t="str">
        <f>IF($AD84="Y",0,IF('Checklist Parameters'!$K$25="","&lt;no limit&gt;",ROUNDDOWN((($I84-'Checklist Parameters'!$K$24)/'Checklist Parameters'!$K$25)+1,0)))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ht="15">
      <c r="A85" s="390"/>
      <c r="B85" s="390"/>
      <c r="C85" s="390"/>
      <c r="D85" s="390"/>
      <c r="E85" s="390"/>
      <c r="F85" s="390"/>
      <c r="G85" s="390"/>
      <c r="H85" s="390"/>
      <c r="I85" s="390"/>
      <c r="J85" s="390"/>
      <c r="K85" s="390"/>
      <c r="L85" s="390"/>
      <c r="M85" s="390"/>
      <c r="N85" s="313">
        <f>IF(IF(I85&lt;'Checklist Parameters'!$K$22,0,($I85-$L85))&lt;0,0,IF(I85&lt;'Checklist Parameters'!$K$22,0,($I85-$L85)))</f>
        <v>0</v>
      </c>
      <c r="O85" s="394"/>
      <c r="P85" s="395"/>
      <c r="Q85" s="316">
        <f t="shared" ref="Q85:Q148" si="7">IF(O85&lt;&gt;"",O85,N85)</f>
        <v>0</v>
      </c>
      <c r="R85" s="87">
        <f t="shared" ref="R85:R148" si="8">IFERROR(L85/I85,0)</f>
        <v>0</v>
      </c>
      <c r="S85" s="87">
        <f>IF('Checklist Parameters'!$K$60&lt;0.2,0.2,'Checklist Parameters'!$K$60)</f>
        <v>0.72</v>
      </c>
      <c r="T85" s="88">
        <f>IF($O85="",IF('Checklist District ID'!$C$43="Y",MAX($R85:$S85)*$I85,SUM($R85:$S85)*$I85),IF(O85&gt;0,Q85*S85))</f>
        <v>0</v>
      </c>
      <c r="U85" s="88">
        <f>IF(Q85&gt;0,((I85-T85)*'Formula Matrix'!$E$40),0)</f>
        <v>0</v>
      </c>
      <c r="V85" s="88">
        <f t="shared" ref="V85:V148" si="9">IF(Q85=0,0,(I85-T85-U85))</f>
        <v>0</v>
      </c>
      <c r="W85" s="88">
        <f>IF(V85&gt;0,(V85*'Checklist Parameters'!$K$35),0)</f>
        <v>0</v>
      </c>
      <c r="X85" s="85">
        <f t="shared" ref="X85:X148" si="10">IF($W85/1000&gt;3,(ROUNDDOWN($W85/1000,0)),IF(AND($W85/1000&gt;2.5,$W85/1000&lt;=3),3,0))</f>
        <v>0</v>
      </c>
      <c r="Y85" s="85">
        <f>IF('Checklist Parameters'!$K$102&lt;&gt;"",(I85/43560)*'Checklist Parameters'!$K$102,"N/A")</f>
        <v>0</v>
      </c>
      <c r="Z85" s="85" t="str">
        <f>IF('Checklist Parameters'!$K$58&lt;&gt;"",((I85*'Checklist Parameters'!$K$58)*'Checklist Parameters'!$K$35)/1000,"N/A")</f>
        <v>N/A</v>
      </c>
      <c r="AA85" s="85">
        <f>IF('Checklist Parameters'!$K$101&lt;&gt;"",IFERROR(I85/'Checklist Parameters'!$K$101,0),"N/A")</f>
        <v>0</v>
      </c>
      <c r="AB85" s="85" t="str">
        <f>IF('Checklist Parameters'!$K$43&lt;&gt;"",(I85*'Checklist Parameters'!$K$43)/1000,"N/A")</f>
        <v>N/A</v>
      </c>
      <c r="AC85" s="85">
        <f>IF('Checklist Parameters'!$K$16="",$X85,IF(AND('Checklist Parameters'!$K$16&lt;$X85,'Checklist Parameters'!$K$16&gt;=3),'Checklist Parameters'!$K$16,IF(AND('Checklist Parameters'!$K$16&lt;$X85,'Checklist Parameters'!$K$16&lt;3),0,$X85)))</f>
        <v>0</v>
      </c>
      <c r="AD85" s="85" t="str">
        <f>IF(AND(I85&lt;'Checklist Parameters'!$K$22,$I85&lt;&gt;0),"Y","")</f>
        <v/>
      </c>
      <c r="AE85" s="85" t="str">
        <f>IF($AD85="Y",0,IF('Checklist Parameters'!$K$25="","&lt;no limit&gt;",ROUNDDOWN((($I85-'Checklist Parameters'!$K$24)/'Checklist Parameters'!$K$25)+1,0)))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ht="15">
      <c r="A86" s="390"/>
      <c r="B86" s="390"/>
      <c r="C86" s="390"/>
      <c r="D86" s="390"/>
      <c r="E86" s="390"/>
      <c r="F86" s="390"/>
      <c r="G86" s="390"/>
      <c r="H86" s="390"/>
      <c r="I86" s="390"/>
      <c r="J86" s="390"/>
      <c r="K86" s="390"/>
      <c r="L86" s="390"/>
      <c r="M86" s="390"/>
      <c r="N86" s="313">
        <f>IF(IF(I86&lt;'Checklist Parameters'!$K$22,0,($I86-$L86))&lt;0,0,IF(I86&lt;'Checklist Parameters'!$K$22,0,($I86-$L86)))</f>
        <v>0</v>
      </c>
      <c r="O86" s="394"/>
      <c r="P86" s="395"/>
      <c r="Q86" s="316">
        <f t="shared" si="7"/>
        <v>0</v>
      </c>
      <c r="R86" s="87">
        <f t="shared" si="8"/>
        <v>0</v>
      </c>
      <c r="S86" s="87">
        <f>IF('Checklist Parameters'!$K$60&lt;0.2,0.2,'Checklist Parameters'!$K$60)</f>
        <v>0.72</v>
      </c>
      <c r="T86" s="88">
        <f>IF($O86="",IF('Checklist District ID'!$C$43="Y",MAX($R86:$S86)*$I86,SUM($R86:$S86)*$I86),IF(O86&gt;0,Q86*S86))</f>
        <v>0</v>
      </c>
      <c r="U86" s="88">
        <f>IF(Q86&gt;0,((I86-T86)*'Formula Matrix'!$E$40),0)</f>
        <v>0</v>
      </c>
      <c r="V86" s="88">
        <f t="shared" si="9"/>
        <v>0</v>
      </c>
      <c r="W86" s="88">
        <f>IF(V86&gt;0,(V86*'Checklist Parameters'!$K$35),0)</f>
        <v>0</v>
      </c>
      <c r="X86" s="85">
        <f t="shared" si="10"/>
        <v>0</v>
      </c>
      <c r="Y86" s="85">
        <f>IF('Checklist Parameters'!$K$102&lt;&gt;"",(I86/43560)*'Checklist Parameters'!$K$102,"N/A")</f>
        <v>0</v>
      </c>
      <c r="Z86" s="85" t="str">
        <f>IF('Checklist Parameters'!$K$58&lt;&gt;"",((I86*'Checklist Parameters'!$K$58)*'Checklist Parameters'!$K$35)/1000,"N/A")</f>
        <v>N/A</v>
      </c>
      <c r="AA86" s="85">
        <f>IF('Checklist Parameters'!$K$101&lt;&gt;"",IFERROR(I86/'Checklist Parameters'!$K$101,0),"N/A")</f>
        <v>0</v>
      </c>
      <c r="AB86" s="85" t="str">
        <f>IF('Checklist Parameters'!$K$43&lt;&gt;"",(I86*'Checklist Parameters'!$K$43)/1000,"N/A")</f>
        <v>N/A</v>
      </c>
      <c r="AC86" s="85">
        <f>IF('Checklist Parameters'!$K$16="",$X86,IF(AND('Checklist Parameters'!$K$16&lt;$X86,'Checklist Parameters'!$K$16&gt;=3),'Checklist Parameters'!$K$16,IF(AND('Checklist Parameters'!$K$16&lt;$X86,'Checklist Parameters'!$K$16&lt;3),0,$X86)))</f>
        <v>0</v>
      </c>
      <c r="AD86" s="85" t="str">
        <f>IF(AND(I86&lt;'Checklist Parameters'!$K$22,$I86&lt;&gt;0),"Y","")</f>
        <v/>
      </c>
      <c r="AE86" s="85" t="str">
        <f>IF($AD86="Y",0,IF('Checklist Parameters'!$K$25="","&lt;no limit&gt;",ROUNDDOWN((($I86-'Checklist Parameters'!$K$24)/'Checklist Parameters'!$K$25)+1,0)))</f>
        <v>&lt;no limit&gt;</v>
      </c>
      <c r="AF86" s="174">
        <f t="shared" si="11"/>
        <v>0</v>
      </c>
      <c r="AG86" s="85">
        <f t="shared" si="6"/>
        <v>0</v>
      </c>
      <c r="AH86" s="5"/>
      <c r="AI86" s="5"/>
      <c r="AJ86" s="5"/>
      <c r="AK86" s="5"/>
      <c r="AL86" s="5"/>
      <c r="AM86" s="5"/>
      <c r="AN86" s="5"/>
      <c r="AO86" s="5"/>
      <c r="AP86" s="5"/>
      <c r="AQ86" s="5"/>
      <c r="AR86" s="5"/>
      <c r="AS86" s="5"/>
    </row>
    <row r="87" spans="1:45" s="2" customFormat="1" ht="15">
      <c r="A87" s="390"/>
      <c r="B87" s="390"/>
      <c r="C87" s="390"/>
      <c r="D87" s="390"/>
      <c r="E87" s="390"/>
      <c r="F87" s="390"/>
      <c r="G87" s="390"/>
      <c r="H87" s="390"/>
      <c r="I87" s="390"/>
      <c r="J87" s="390"/>
      <c r="K87" s="390"/>
      <c r="L87" s="390"/>
      <c r="M87" s="390"/>
      <c r="N87" s="313">
        <f>IF(IF(I87&lt;'Checklist Parameters'!$K$22,0,($I87-$L87))&lt;0,0,IF(I87&lt;'Checklist Parameters'!$K$22,0,($I87-$L87)))</f>
        <v>0</v>
      </c>
      <c r="O87" s="394"/>
      <c r="P87" s="395"/>
      <c r="Q87" s="316">
        <f t="shared" si="7"/>
        <v>0</v>
      </c>
      <c r="R87" s="87">
        <f t="shared" si="8"/>
        <v>0</v>
      </c>
      <c r="S87" s="87">
        <f>IF('Checklist Parameters'!$K$60&lt;0.2,0.2,'Checklist Parameters'!$K$60)</f>
        <v>0.72</v>
      </c>
      <c r="T87" s="88">
        <f>IF($O87="",IF('Checklist District ID'!$C$43="Y",MAX($R87:$S87)*$I87,SUM($R87:$S87)*$I87),IF(O87&gt;0,Q87*S87))</f>
        <v>0</v>
      </c>
      <c r="U87" s="88">
        <f>IF(Q87&gt;0,((I87-T87)*'Formula Matrix'!$E$40),0)</f>
        <v>0</v>
      </c>
      <c r="V87" s="88">
        <f t="shared" si="9"/>
        <v>0</v>
      </c>
      <c r="W87" s="88">
        <f>IF(V87&gt;0,(V87*'Checklist Parameters'!$K$35),0)</f>
        <v>0</v>
      </c>
      <c r="X87" s="85">
        <f t="shared" si="10"/>
        <v>0</v>
      </c>
      <c r="Y87" s="85">
        <f>IF('Checklist Parameters'!$K$102&lt;&gt;"",(I87/43560)*'Checklist Parameters'!$K$102,"N/A")</f>
        <v>0</v>
      </c>
      <c r="Z87" s="85" t="str">
        <f>IF('Checklist Parameters'!$K$58&lt;&gt;"",((I87*'Checklist Parameters'!$K$58)*'Checklist Parameters'!$K$35)/1000,"N/A")</f>
        <v>N/A</v>
      </c>
      <c r="AA87" s="85">
        <f>IF('Checklist Parameters'!$K$101&lt;&gt;"",IFERROR(I87/'Checklist Parameters'!$K$101,0),"N/A")</f>
        <v>0</v>
      </c>
      <c r="AB87" s="85" t="str">
        <f>IF('Checklist Parameters'!$K$43&lt;&gt;"",(I87*'Checklist Parameters'!$K$43)/1000,"N/A")</f>
        <v>N/A</v>
      </c>
      <c r="AC87" s="85">
        <f>IF('Checklist Parameters'!$K$16="",$X87,IF(AND('Checklist Parameters'!$K$16&lt;$X87,'Checklist Parameters'!$K$16&gt;=3),'Checklist Parameters'!$K$16,IF(AND('Checklist Parameters'!$K$16&lt;$X87,'Checklist Parameters'!$K$16&lt;3),0,$X87)))</f>
        <v>0</v>
      </c>
      <c r="AD87" s="85" t="str">
        <f>IF(AND(I87&lt;'Checklist Parameters'!$K$22,$I87&lt;&gt;0),"Y","")</f>
        <v/>
      </c>
      <c r="AE87" s="85" t="str">
        <f>IF($AD87="Y",0,IF('Checklist Parameters'!$K$25="","&lt;no limit&gt;",ROUNDDOWN((($I87-'Checklist Parameters'!$K$24)/'Checklist Parameters'!$K$25)+1,0)))</f>
        <v>&lt;no limit&gt;</v>
      </c>
      <c r="AF87" s="174">
        <f t="shared" si="11"/>
        <v>0</v>
      </c>
      <c r="AG87" s="85">
        <f t="shared" si="6"/>
        <v>0</v>
      </c>
      <c r="AH87" s="5"/>
      <c r="AI87" s="5"/>
      <c r="AJ87" s="5"/>
      <c r="AK87" s="5"/>
      <c r="AL87" s="5"/>
      <c r="AM87" s="5"/>
      <c r="AN87" s="5"/>
      <c r="AO87" s="5"/>
      <c r="AP87" s="5"/>
      <c r="AQ87" s="5"/>
      <c r="AR87" s="5"/>
      <c r="AS87" s="5"/>
    </row>
    <row r="88" spans="1:45" s="2" customFormat="1" ht="15">
      <c r="A88" s="390"/>
      <c r="B88" s="390"/>
      <c r="C88" s="390"/>
      <c r="D88" s="390"/>
      <c r="E88" s="390"/>
      <c r="F88" s="390"/>
      <c r="G88" s="390"/>
      <c r="H88" s="390"/>
      <c r="I88" s="390"/>
      <c r="J88" s="390"/>
      <c r="K88" s="390"/>
      <c r="L88" s="390"/>
      <c r="M88" s="390"/>
      <c r="N88" s="313">
        <f>IF(IF(I88&lt;'Checklist Parameters'!$K$22,0,($I88-$L88))&lt;0,0,IF(I88&lt;'Checklist Parameters'!$K$22,0,($I88-$L88)))</f>
        <v>0</v>
      </c>
      <c r="O88" s="394"/>
      <c r="P88" s="395"/>
      <c r="Q88" s="316">
        <f t="shared" si="7"/>
        <v>0</v>
      </c>
      <c r="R88" s="87">
        <f t="shared" si="8"/>
        <v>0</v>
      </c>
      <c r="S88" s="87">
        <f>IF('Checklist Parameters'!$K$60&lt;0.2,0.2,'Checklist Parameters'!$K$60)</f>
        <v>0.72</v>
      </c>
      <c r="T88" s="88">
        <f>IF($O88="",IF('Checklist District ID'!$C$43="Y",MAX($R88:$S88)*$I88,SUM($R88:$S88)*$I88),IF(O88&gt;0,Q88*S88))</f>
        <v>0</v>
      </c>
      <c r="U88" s="88">
        <f>IF(Q88&gt;0,((I88-T88)*'Formula Matrix'!$E$40),0)</f>
        <v>0</v>
      </c>
      <c r="V88" s="88">
        <f t="shared" si="9"/>
        <v>0</v>
      </c>
      <c r="W88" s="88">
        <f>IF(V88&gt;0,(V88*'Checklist Parameters'!$K$35),0)</f>
        <v>0</v>
      </c>
      <c r="X88" s="85">
        <f t="shared" si="10"/>
        <v>0</v>
      </c>
      <c r="Y88" s="85">
        <f>IF('Checklist Parameters'!$K$102&lt;&gt;"",(I88/43560)*'Checklist Parameters'!$K$102,"N/A")</f>
        <v>0</v>
      </c>
      <c r="Z88" s="85" t="str">
        <f>IF('Checklist Parameters'!$K$58&lt;&gt;"",((I88*'Checklist Parameters'!$K$58)*'Checklist Parameters'!$K$35)/1000,"N/A")</f>
        <v>N/A</v>
      </c>
      <c r="AA88" s="85">
        <f>IF('Checklist Parameters'!$K$101&lt;&gt;"",IFERROR(I88/'Checklist Parameters'!$K$101,0),"N/A")</f>
        <v>0</v>
      </c>
      <c r="AB88" s="85" t="str">
        <f>IF('Checklist Parameters'!$K$43&lt;&gt;"",(I88*'Checklist Parameters'!$K$43)/1000,"N/A")</f>
        <v>N/A</v>
      </c>
      <c r="AC88" s="85">
        <f>IF('Checklist Parameters'!$K$16="",$X88,IF(AND('Checklist Parameters'!$K$16&lt;$X88,'Checklist Parameters'!$K$16&gt;=3),'Checklist Parameters'!$K$16,IF(AND('Checklist Parameters'!$K$16&lt;$X88,'Checklist Parameters'!$K$16&lt;3),0,$X88)))</f>
        <v>0</v>
      </c>
      <c r="AD88" s="85" t="str">
        <f>IF(AND(I88&lt;'Checklist Parameters'!$K$22,$I88&lt;&gt;0),"Y","")</f>
        <v/>
      </c>
      <c r="AE88" s="85" t="str">
        <f>IF($AD88="Y",0,IF('Checklist Parameters'!$K$25="","&lt;no limit&gt;",ROUNDDOWN((($I88-'Checklist Parameters'!$K$24)/'Checklist Parameters'!$K$25)+1,0)))</f>
        <v>&lt;no limit&gt;</v>
      </c>
      <c r="AF88" s="174">
        <f t="shared" si="11"/>
        <v>0</v>
      </c>
      <c r="AG88" s="85">
        <f t="shared" si="6"/>
        <v>0</v>
      </c>
      <c r="AH88" s="5"/>
      <c r="AI88" s="5"/>
      <c r="AJ88" s="5"/>
      <c r="AK88" s="5"/>
      <c r="AL88" s="5"/>
      <c r="AM88" s="5"/>
      <c r="AN88" s="5"/>
      <c r="AO88" s="5"/>
      <c r="AP88" s="5"/>
      <c r="AQ88" s="5"/>
      <c r="AR88" s="5"/>
      <c r="AS88" s="5"/>
    </row>
    <row r="89" spans="1:45" s="2" customFormat="1" ht="15">
      <c r="A89" s="390"/>
      <c r="B89" s="390"/>
      <c r="C89" s="390"/>
      <c r="D89" s="390"/>
      <c r="E89" s="390"/>
      <c r="F89" s="390"/>
      <c r="G89" s="390"/>
      <c r="H89" s="390"/>
      <c r="I89" s="390"/>
      <c r="J89" s="390"/>
      <c r="K89" s="390"/>
      <c r="L89" s="390"/>
      <c r="M89" s="390"/>
      <c r="N89" s="313">
        <f>IF(IF(I89&lt;'Checklist Parameters'!$K$22,0,($I89-$L89))&lt;0,0,IF(I89&lt;'Checklist Parameters'!$K$22,0,($I89-$L89)))</f>
        <v>0</v>
      </c>
      <c r="O89" s="394"/>
      <c r="P89" s="395"/>
      <c r="Q89" s="316">
        <f t="shared" si="7"/>
        <v>0</v>
      </c>
      <c r="R89" s="87">
        <f t="shared" si="8"/>
        <v>0</v>
      </c>
      <c r="S89" s="87">
        <f>IF('Checklist Parameters'!$K$60&lt;0.2,0.2,'Checklist Parameters'!$K$60)</f>
        <v>0.72</v>
      </c>
      <c r="T89" s="88">
        <f>IF($O89="",IF('Checklist District ID'!$C$43="Y",MAX($R89:$S89)*$I89,SUM($R89:$S89)*$I89),IF(O89&gt;0,Q89*S89))</f>
        <v>0</v>
      </c>
      <c r="U89" s="88">
        <f>IF(Q89&gt;0,((I89-T89)*'Formula Matrix'!$E$40),0)</f>
        <v>0</v>
      </c>
      <c r="V89" s="88">
        <f t="shared" si="9"/>
        <v>0</v>
      </c>
      <c r="W89" s="88">
        <f>IF(V89&gt;0,(V89*'Checklist Parameters'!$K$35),0)</f>
        <v>0</v>
      </c>
      <c r="X89" s="85">
        <f t="shared" si="10"/>
        <v>0</v>
      </c>
      <c r="Y89" s="85">
        <f>IF('Checklist Parameters'!$K$102&lt;&gt;"",(I89/43560)*'Checklist Parameters'!$K$102,"N/A")</f>
        <v>0</v>
      </c>
      <c r="Z89" s="85" t="str">
        <f>IF('Checklist Parameters'!$K$58&lt;&gt;"",((I89*'Checklist Parameters'!$K$58)*'Checklist Parameters'!$K$35)/1000,"N/A")</f>
        <v>N/A</v>
      </c>
      <c r="AA89" s="85">
        <f>IF('Checklist Parameters'!$K$101&lt;&gt;"",IFERROR(I89/'Checklist Parameters'!$K$101,0),"N/A")</f>
        <v>0</v>
      </c>
      <c r="AB89" s="85" t="str">
        <f>IF('Checklist Parameters'!$K$43&lt;&gt;"",(I89*'Checklist Parameters'!$K$43)/1000,"N/A")</f>
        <v>N/A</v>
      </c>
      <c r="AC89" s="85">
        <f>IF('Checklist Parameters'!$K$16="",$X89,IF(AND('Checklist Parameters'!$K$16&lt;$X89,'Checklist Parameters'!$K$16&gt;=3),'Checklist Parameters'!$K$16,IF(AND('Checklist Parameters'!$K$16&lt;$X89,'Checklist Parameters'!$K$16&lt;3),0,$X89)))</f>
        <v>0</v>
      </c>
      <c r="AD89" s="85" t="str">
        <f>IF(AND(I89&lt;'Checklist Parameters'!$K$22,$I89&lt;&gt;0),"Y","")</f>
        <v/>
      </c>
      <c r="AE89" s="85" t="str">
        <f>IF($AD89="Y",0,IF('Checklist Parameters'!$K$25="","&lt;no limit&gt;",ROUNDDOWN((($I89-'Checklist Parameters'!$K$24)/'Checklist Parameters'!$K$25)+1,0)))</f>
        <v>&lt;no limit&gt;</v>
      </c>
      <c r="AF89" s="174">
        <f t="shared" si="11"/>
        <v>0</v>
      </c>
      <c r="AG89" s="85">
        <f t="shared" si="6"/>
        <v>0</v>
      </c>
      <c r="AH89" s="5"/>
      <c r="AI89" s="5"/>
      <c r="AJ89" s="5"/>
      <c r="AK89" s="5"/>
      <c r="AL89" s="5"/>
      <c r="AM89" s="5"/>
      <c r="AN89" s="5"/>
      <c r="AO89" s="5"/>
      <c r="AP89" s="5"/>
      <c r="AQ89" s="5"/>
      <c r="AR89" s="5"/>
      <c r="AS89" s="5"/>
    </row>
    <row r="90" spans="1:45" s="2" customFormat="1" ht="15">
      <c r="A90" s="390"/>
      <c r="B90" s="390"/>
      <c r="C90" s="390"/>
      <c r="D90" s="390"/>
      <c r="E90" s="390"/>
      <c r="F90" s="390"/>
      <c r="G90" s="390"/>
      <c r="H90" s="390"/>
      <c r="I90" s="390"/>
      <c r="J90" s="390"/>
      <c r="K90" s="390"/>
      <c r="L90" s="390"/>
      <c r="M90" s="390"/>
      <c r="N90" s="313">
        <f>IF(IF(I90&lt;'Checklist Parameters'!$K$22,0,($I90-$L90))&lt;0,0,IF(I90&lt;'Checklist Parameters'!$K$22,0,($I90-$L90)))</f>
        <v>0</v>
      </c>
      <c r="O90" s="394"/>
      <c r="P90" s="395"/>
      <c r="Q90" s="316">
        <f t="shared" si="7"/>
        <v>0</v>
      </c>
      <c r="R90" s="87">
        <f t="shared" si="8"/>
        <v>0</v>
      </c>
      <c r="S90" s="87">
        <f>IF('Checklist Parameters'!$K$60&lt;0.2,0.2,'Checklist Parameters'!$K$60)</f>
        <v>0.72</v>
      </c>
      <c r="T90" s="88">
        <f>IF($O90="",IF('Checklist District ID'!$C$43="Y",MAX($R90:$S90)*$I90,SUM($R90:$S90)*$I90),IF(O90&gt;0,Q90*S90))</f>
        <v>0</v>
      </c>
      <c r="U90" s="88">
        <f>IF(Q90&gt;0,((I90-T90)*'Formula Matrix'!$E$40),0)</f>
        <v>0</v>
      </c>
      <c r="V90" s="88">
        <f t="shared" si="9"/>
        <v>0</v>
      </c>
      <c r="W90" s="88">
        <f>IF(V90&gt;0,(V90*'Checklist Parameters'!$K$35),0)</f>
        <v>0</v>
      </c>
      <c r="X90" s="85">
        <f t="shared" si="10"/>
        <v>0</v>
      </c>
      <c r="Y90" s="85">
        <f>IF('Checklist Parameters'!$K$102&lt;&gt;"",(I90/43560)*'Checklist Parameters'!$K$102,"N/A")</f>
        <v>0</v>
      </c>
      <c r="Z90" s="85" t="str">
        <f>IF('Checklist Parameters'!$K$58&lt;&gt;"",((I90*'Checklist Parameters'!$K$58)*'Checklist Parameters'!$K$35)/1000,"N/A")</f>
        <v>N/A</v>
      </c>
      <c r="AA90" s="85">
        <f>IF('Checklist Parameters'!$K$101&lt;&gt;"",IFERROR(I90/'Checklist Parameters'!$K$101,0),"N/A")</f>
        <v>0</v>
      </c>
      <c r="AB90" s="85" t="str">
        <f>IF('Checklist Parameters'!$K$43&lt;&gt;"",(I90*'Checklist Parameters'!$K$43)/1000,"N/A")</f>
        <v>N/A</v>
      </c>
      <c r="AC90" s="85">
        <f>IF('Checklist Parameters'!$K$16="",$X90,IF(AND('Checklist Parameters'!$K$16&lt;$X90,'Checklist Parameters'!$K$16&gt;=3),'Checklist Parameters'!$K$16,IF(AND('Checklist Parameters'!$K$16&lt;$X90,'Checklist Parameters'!$K$16&lt;3),0,$X90)))</f>
        <v>0</v>
      </c>
      <c r="AD90" s="85" t="str">
        <f>IF(AND(I90&lt;'Checklist Parameters'!$K$22,$I90&lt;&gt;0),"Y","")</f>
        <v/>
      </c>
      <c r="AE90" s="85" t="str">
        <f>IF($AD90="Y",0,IF('Checklist Parameters'!$K$25="","&lt;no limit&gt;",ROUNDDOWN((($I90-'Checklist Parameters'!$K$24)/'Checklist Parameters'!$K$25)+1,0)))</f>
        <v>&lt;no limit&gt;</v>
      </c>
      <c r="AF90" s="174">
        <f t="shared" si="11"/>
        <v>0</v>
      </c>
      <c r="AG90" s="85">
        <f t="shared" si="6"/>
        <v>0</v>
      </c>
      <c r="AH90" s="5"/>
      <c r="AI90" s="5"/>
      <c r="AJ90" s="5"/>
      <c r="AK90" s="5"/>
      <c r="AL90" s="5"/>
      <c r="AM90" s="5"/>
      <c r="AN90" s="5"/>
      <c r="AO90" s="5"/>
      <c r="AP90" s="5"/>
      <c r="AQ90" s="5"/>
      <c r="AR90" s="5"/>
      <c r="AS90" s="5"/>
    </row>
    <row r="91" spans="1:45" s="2" customFormat="1" ht="15">
      <c r="A91" s="390"/>
      <c r="B91" s="390"/>
      <c r="C91" s="390"/>
      <c r="D91" s="390"/>
      <c r="E91" s="390"/>
      <c r="F91" s="390"/>
      <c r="G91" s="390"/>
      <c r="H91" s="390"/>
      <c r="I91" s="390"/>
      <c r="J91" s="390"/>
      <c r="K91" s="390"/>
      <c r="L91" s="390"/>
      <c r="M91" s="390"/>
      <c r="N91" s="313">
        <f>IF(IF(I91&lt;'Checklist Parameters'!$K$22,0,($I91-$L91))&lt;0,0,IF(I91&lt;'Checklist Parameters'!$K$22,0,($I91-$L91)))</f>
        <v>0</v>
      </c>
      <c r="O91" s="394"/>
      <c r="P91" s="395"/>
      <c r="Q91" s="316">
        <f t="shared" si="7"/>
        <v>0</v>
      </c>
      <c r="R91" s="87">
        <f t="shared" si="8"/>
        <v>0</v>
      </c>
      <c r="S91" s="87">
        <f>IF('Checklist Parameters'!$K$60&lt;0.2,0.2,'Checklist Parameters'!$K$60)</f>
        <v>0.72</v>
      </c>
      <c r="T91" s="88">
        <f>IF($O91="",IF('Checklist District ID'!$C$43="Y",MAX($R91:$S91)*$I91,SUM($R91:$S91)*$I91),IF(O91&gt;0,Q91*S91))</f>
        <v>0</v>
      </c>
      <c r="U91" s="88">
        <f>IF(Q91&gt;0,((I91-T91)*'Formula Matrix'!$E$40),0)</f>
        <v>0</v>
      </c>
      <c r="V91" s="88">
        <f t="shared" si="9"/>
        <v>0</v>
      </c>
      <c r="W91" s="88">
        <f>IF(V91&gt;0,(V91*'Checklist Parameters'!$K$35),0)</f>
        <v>0</v>
      </c>
      <c r="X91" s="85">
        <f t="shared" si="10"/>
        <v>0</v>
      </c>
      <c r="Y91" s="85">
        <f>IF('Checklist Parameters'!$K$102&lt;&gt;"",(I91/43560)*'Checklist Parameters'!$K$102,"N/A")</f>
        <v>0</v>
      </c>
      <c r="Z91" s="85" t="str">
        <f>IF('Checklist Parameters'!$K$58&lt;&gt;"",((I91*'Checklist Parameters'!$K$58)*'Checklist Parameters'!$K$35)/1000,"N/A")</f>
        <v>N/A</v>
      </c>
      <c r="AA91" s="85">
        <f>IF('Checklist Parameters'!$K$101&lt;&gt;"",IFERROR(I91/'Checklist Parameters'!$K$101,0),"N/A")</f>
        <v>0</v>
      </c>
      <c r="AB91" s="85" t="str">
        <f>IF('Checklist Parameters'!$K$43&lt;&gt;"",(I91*'Checklist Parameters'!$K$43)/1000,"N/A")</f>
        <v>N/A</v>
      </c>
      <c r="AC91" s="85">
        <f>IF('Checklist Parameters'!$K$16="",$X91,IF(AND('Checklist Parameters'!$K$16&lt;$X91,'Checklist Parameters'!$K$16&gt;=3),'Checklist Parameters'!$K$16,IF(AND('Checklist Parameters'!$K$16&lt;$X91,'Checklist Parameters'!$K$16&lt;3),0,$X91)))</f>
        <v>0</v>
      </c>
      <c r="AD91" s="85" t="str">
        <f>IF(AND(I91&lt;'Checklist Parameters'!$K$22,$I91&lt;&gt;0),"Y","")</f>
        <v/>
      </c>
      <c r="AE91" s="85" t="str">
        <f>IF($AD91="Y",0,IF('Checklist Parameters'!$K$25="","&lt;no limit&gt;",ROUNDDOWN((($I91-'Checklist Parameters'!$K$24)/'Checklist Parameters'!$K$25)+1,0)))</f>
        <v>&lt;no limit&gt;</v>
      </c>
      <c r="AF91" s="174">
        <f t="shared" si="11"/>
        <v>0</v>
      </c>
      <c r="AG91" s="85">
        <f t="shared" si="6"/>
        <v>0</v>
      </c>
      <c r="AH91" s="5"/>
      <c r="AI91" s="5"/>
      <c r="AJ91" s="5"/>
      <c r="AK91" s="5"/>
      <c r="AL91" s="5"/>
      <c r="AM91" s="5"/>
      <c r="AN91" s="5"/>
      <c r="AO91" s="5"/>
      <c r="AP91" s="5"/>
      <c r="AQ91" s="5"/>
      <c r="AR91" s="5"/>
      <c r="AS91" s="5"/>
    </row>
    <row r="92" spans="1:45" s="2" customFormat="1" ht="15">
      <c r="A92" s="390"/>
      <c r="B92" s="390"/>
      <c r="C92" s="390"/>
      <c r="D92" s="390"/>
      <c r="E92" s="390"/>
      <c r="F92" s="390"/>
      <c r="G92" s="390"/>
      <c r="H92" s="390"/>
      <c r="I92" s="390"/>
      <c r="J92" s="390"/>
      <c r="K92" s="390"/>
      <c r="L92" s="390"/>
      <c r="M92" s="390"/>
      <c r="N92" s="313">
        <f>IF(IF(I92&lt;'Checklist Parameters'!$K$22,0,($I92-$L92))&lt;0,0,IF(I92&lt;'Checklist Parameters'!$K$22,0,($I92-$L92)))</f>
        <v>0</v>
      </c>
      <c r="O92" s="394"/>
      <c r="P92" s="395"/>
      <c r="Q92" s="316">
        <f t="shared" si="7"/>
        <v>0</v>
      </c>
      <c r="R92" s="87">
        <f t="shared" si="8"/>
        <v>0</v>
      </c>
      <c r="S92" s="87">
        <f>IF('Checklist Parameters'!$K$60&lt;0.2,0.2,'Checklist Parameters'!$K$60)</f>
        <v>0.72</v>
      </c>
      <c r="T92" s="88">
        <f>IF($O92="",IF('Checklist District ID'!$C$43="Y",MAX($R92:$S92)*$I92,SUM($R92:$S92)*$I92),IF(O92&gt;0,Q92*S92))</f>
        <v>0</v>
      </c>
      <c r="U92" s="88">
        <f>IF(Q92&gt;0,((I92-T92)*'Formula Matrix'!$E$40),0)</f>
        <v>0</v>
      </c>
      <c r="V92" s="88">
        <f t="shared" si="9"/>
        <v>0</v>
      </c>
      <c r="W92" s="88">
        <f>IF(V92&gt;0,(V92*'Checklist Parameters'!$K$35),0)</f>
        <v>0</v>
      </c>
      <c r="X92" s="85">
        <f t="shared" si="10"/>
        <v>0</v>
      </c>
      <c r="Y92" s="85">
        <f>IF('Checklist Parameters'!$K$102&lt;&gt;"",(I92/43560)*'Checklist Parameters'!$K$102,"N/A")</f>
        <v>0</v>
      </c>
      <c r="Z92" s="85" t="str">
        <f>IF('Checklist Parameters'!$K$58&lt;&gt;"",((I92*'Checklist Parameters'!$K$58)*'Checklist Parameters'!$K$35)/1000,"N/A")</f>
        <v>N/A</v>
      </c>
      <c r="AA92" s="85">
        <f>IF('Checklist Parameters'!$K$101&lt;&gt;"",IFERROR(I92/'Checklist Parameters'!$K$101,0),"N/A")</f>
        <v>0</v>
      </c>
      <c r="AB92" s="85" t="str">
        <f>IF('Checklist Parameters'!$K$43&lt;&gt;"",(I92*'Checklist Parameters'!$K$43)/1000,"N/A")</f>
        <v>N/A</v>
      </c>
      <c r="AC92" s="85">
        <f>IF('Checklist Parameters'!$K$16="",$X92,IF(AND('Checklist Parameters'!$K$16&lt;$X92,'Checklist Parameters'!$K$16&gt;=3),'Checklist Parameters'!$K$16,IF(AND('Checklist Parameters'!$K$16&lt;$X92,'Checklist Parameters'!$K$16&lt;3),0,$X92)))</f>
        <v>0</v>
      </c>
      <c r="AD92" s="85" t="str">
        <f>IF(AND(I92&lt;'Checklist Parameters'!$K$22,$I92&lt;&gt;0),"Y","")</f>
        <v/>
      </c>
      <c r="AE92" s="85" t="str">
        <f>IF($AD92="Y",0,IF('Checklist Parameters'!$K$25="","&lt;no limit&gt;",ROUNDDOWN((($I92-'Checklist Parameters'!$K$24)/'Checklist Parameters'!$K$25)+1,0)))</f>
        <v>&lt;no limit&gt;</v>
      </c>
      <c r="AF92" s="174">
        <f t="shared" si="11"/>
        <v>0</v>
      </c>
      <c r="AG92" s="85">
        <f t="shared" si="6"/>
        <v>0</v>
      </c>
      <c r="AH92" s="5"/>
      <c r="AI92" s="5"/>
      <c r="AJ92" s="5"/>
      <c r="AK92" s="5"/>
      <c r="AL92" s="5"/>
      <c r="AM92" s="5"/>
      <c r="AN92" s="5"/>
      <c r="AO92" s="5"/>
      <c r="AP92" s="5"/>
      <c r="AQ92" s="5"/>
      <c r="AR92" s="5"/>
      <c r="AS92" s="5"/>
    </row>
    <row r="93" spans="1:45" s="2" customFormat="1" ht="15">
      <c r="A93" s="390"/>
      <c r="B93" s="390"/>
      <c r="C93" s="390"/>
      <c r="D93" s="390"/>
      <c r="E93" s="390"/>
      <c r="F93" s="390"/>
      <c r="G93" s="390"/>
      <c r="H93" s="390"/>
      <c r="I93" s="390"/>
      <c r="J93" s="390"/>
      <c r="K93" s="390"/>
      <c r="L93" s="390"/>
      <c r="M93" s="390"/>
      <c r="N93" s="313">
        <f>IF(IF(I93&lt;'Checklist Parameters'!$K$22,0,($I93-$L93))&lt;0,0,IF(I93&lt;'Checklist Parameters'!$K$22,0,($I93-$L93)))</f>
        <v>0</v>
      </c>
      <c r="O93" s="394"/>
      <c r="P93" s="395"/>
      <c r="Q93" s="316">
        <f t="shared" si="7"/>
        <v>0</v>
      </c>
      <c r="R93" s="87">
        <f t="shared" si="8"/>
        <v>0</v>
      </c>
      <c r="S93" s="87">
        <f>IF('Checklist Parameters'!$K$60&lt;0.2,0.2,'Checklist Parameters'!$K$60)</f>
        <v>0.72</v>
      </c>
      <c r="T93" s="88">
        <f>IF($O93="",IF('Checklist District ID'!$C$43="Y",MAX($R93:$S93)*$I93,SUM($R93:$S93)*$I93),IF(O93&gt;0,Q93*S93))</f>
        <v>0</v>
      </c>
      <c r="U93" s="88">
        <f>IF(Q93&gt;0,((I93-T93)*'Formula Matrix'!$E$40),0)</f>
        <v>0</v>
      </c>
      <c r="V93" s="88">
        <f t="shared" si="9"/>
        <v>0</v>
      </c>
      <c r="W93" s="88">
        <f>IF(V93&gt;0,(V93*'Checklist Parameters'!$K$35),0)</f>
        <v>0</v>
      </c>
      <c r="X93" s="85">
        <f t="shared" si="10"/>
        <v>0</v>
      </c>
      <c r="Y93" s="85">
        <f>IF('Checklist Parameters'!$K$102&lt;&gt;"",(I93/43560)*'Checklist Parameters'!$K$102,"N/A")</f>
        <v>0</v>
      </c>
      <c r="Z93" s="85" t="str">
        <f>IF('Checklist Parameters'!$K$58&lt;&gt;"",((I93*'Checklist Parameters'!$K$58)*'Checklist Parameters'!$K$35)/1000,"N/A")</f>
        <v>N/A</v>
      </c>
      <c r="AA93" s="85">
        <f>IF('Checklist Parameters'!$K$101&lt;&gt;"",IFERROR(I93/'Checklist Parameters'!$K$101,0),"N/A")</f>
        <v>0</v>
      </c>
      <c r="AB93" s="85" t="str">
        <f>IF('Checklist Parameters'!$K$43&lt;&gt;"",(I93*'Checklist Parameters'!$K$43)/1000,"N/A")</f>
        <v>N/A</v>
      </c>
      <c r="AC93" s="85">
        <f>IF('Checklist Parameters'!$K$16="",$X93,IF(AND('Checklist Parameters'!$K$16&lt;$X93,'Checklist Parameters'!$K$16&gt;=3),'Checklist Parameters'!$K$16,IF(AND('Checklist Parameters'!$K$16&lt;$X93,'Checklist Parameters'!$K$16&lt;3),0,$X93)))</f>
        <v>0</v>
      </c>
      <c r="AD93" s="85" t="str">
        <f>IF(AND(I93&lt;'Checklist Parameters'!$K$22,$I93&lt;&gt;0),"Y","")</f>
        <v/>
      </c>
      <c r="AE93" s="85" t="str">
        <f>IF($AD93="Y",0,IF('Checklist Parameters'!$K$25="","&lt;no limit&gt;",ROUNDDOWN((($I93-'Checklist Parameters'!$K$24)/'Checklist Parameters'!$K$25)+1,0)))</f>
        <v>&lt;no limit&gt;</v>
      </c>
      <c r="AF93" s="174">
        <f t="shared" si="11"/>
        <v>0</v>
      </c>
      <c r="AG93" s="85">
        <f t="shared" si="6"/>
        <v>0</v>
      </c>
      <c r="AH93" s="5"/>
      <c r="AI93" s="5"/>
      <c r="AJ93" s="5"/>
      <c r="AK93" s="5"/>
      <c r="AL93" s="5"/>
      <c r="AM93" s="5"/>
      <c r="AN93" s="5"/>
      <c r="AO93" s="5"/>
      <c r="AP93" s="5"/>
      <c r="AQ93" s="5"/>
      <c r="AR93" s="5"/>
      <c r="AS93" s="5"/>
    </row>
    <row r="94" spans="1:45" s="2" customFormat="1" ht="15">
      <c r="A94" s="390"/>
      <c r="B94" s="390"/>
      <c r="C94" s="390"/>
      <c r="D94" s="390"/>
      <c r="E94" s="390"/>
      <c r="F94" s="390"/>
      <c r="G94" s="390"/>
      <c r="H94" s="390"/>
      <c r="I94" s="390"/>
      <c r="J94" s="390"/>
      <c r="K94" s="390"/>
      <c r="L94" s="390"/>
      <c r="M94" s="390"/>
      <c r="N94" s="313">
        <f>IF(IF(I94&lt;'Checklist Parameters'!$K$22,0,($I94-$L94))&lt;0,0,IF(I94&lt;'Checklist Parameters'!$K$22,0,($I94-$L94)))</f>
        <v>0</v>
      </c>
      <c r="O94" s="394"/>
      <c r="P94" s="395"/>
      <c r="Q94" s="316">
        <f t="shared" si="7"/>
        <v>0</v>
      </c>
      <c r="R94" s="87">
        <f t="shared" si="8"/>
        <v>0</v>
      </c>
      <c r="S94" s="87">
        <f>IF('Checklist Parameters'!$K$60&lt;0.2,0.2,'Checklist Parameters'!$K$60)</f>
        <v>0.72</v>
      </c>
      <c r="T94" s="88">
        <f>IF($O94="",IF('Checklist District ID'!$C$43="Y",MAX($R94:$S94)*$I94,SUM($R94:$S94)*$I94),IF(O94&gt;0,Q94*S94))</f>
        <v>0</v>
      </c>
      <c r="U94" s="88">
        <f>IF(Q94&gt;0,((I94-T94)*'Formula Matrix'!$E$40),0)</f>
        <v>0</v>
      </c>
      <c r="V94" s="88">
        <f t="shared" si="9"/>
        <v>0</v>
      </c>
      <c r="W94" s="88">
        <f>IF(V94&gt;0,(V94*'Checklist Parameters'!$K$35),0)</f>
        <v>0</v>
      </c>
      <c r="X94" s="85">
        <f t="shared" si="10"/>
        <v>0</v>
      </c>
      <c r="Y94" s="85">
        <f>IF('Checklist Parameters'!$K$102&lt;&gt;"",(I94/43560)*'Checklist Parameters'!$K$102,"N/A")</f>
        <v>0</v>
      </c>
      <c r="Z94" s="85" t="str">
        <f>IF('Checklist Parameters'!$K$58&lt;&gt;"",((I94*'Checklist Parameters'!$K$58)*'Checklist Parameters'!$K$35)/1000,"N/A")</f>
        <v>N/A</v>
      </c>
      <c r="AA94" s="85">
        <f>IF('Checklist Parameters'!$K$101&lt;&gt;"",IFERROR(I94/'Checklist Parameters'!$K$101,0),"N/A")</f>
        <v>0</v>
      </c>
      <c r="AB94" s="85" t="str">
        <f>IF('Checklist Parameters'!$K$43&lt;&gt;"",(I94*'Checklist Parameters'!$K$43)/1000,"N/A")</f>
        <v>N/A</v>
      </c>
      <c r="AC94" s="85">
        <f>IF('Checklist Parameters'!$K$16="",$X94,IF(AND('Checklist Parameters'!$K$16&lt;$X94,'Checklist Parameters'!$K$16&gt;=3),'Checklist Parameters'!$K$16,IF(AND('Checklist Parameters'!$K$16&lt;$X94,'Checklist Parameters'!$K$16&lt;3),0,$X94)))</f>
        <v>0</v>
      </c>
      <c r="AD94" s="85" t="str">
        <f>IF(AND(I94&lt;'Checklist Parameters'!$K$22,$I94&lt;&gt;0),"Y","")</f>
        <v/>
      </c>
      <c r="AE94" s="85" t="str">
        <f>IF($AD94="Y",0,IF('Checklist Parameters'!$K$25="","&lt;no limit&gt;",ROUNDDOWN((($I94-'Checklist Parameters'!$K$24)/'Checklist Parameters'!$K$25)+1,0)))</f>
        <v>&lt;no limit&gt;</v>
      </c>
      <c r="AF94" s="174">
        <f t="shared" si="11"/>
        <v>0</v>
      </c>
      <c r="AG94" s="85">
        <f t="shared" si="6"/>
        <v>0</v>
      </c>
      <c r="AH94" s="5"/>
      <c r="AI94" s="5"/>
      <c r="AJ94" s="5"/>
      <c r="AK94" s="5"/>
      <c r="AL94" s="5"/>
      <c r="AM94" s="5"/>
      <c r="AN94" s="5"/>
      <c r="AO94" s="5"/>
      <c r="AP94" s="5"/>
      <c r="AQ94" s="5"/>
      <c r="AR94" s="5"/>
      <c r="AS94" s="5"/>
    </row>
    <row r="95" spans="1:45" s="2" customFormat="1" ht="15">
      <c r="A95" s="390"/>
      <c r="B95" s="390"/>
      <c r="C95" s="390"/>
      <c r="D95" s="390"/>
      <c r="E95" s="390"/>
      <c r="F95" s="390"/>
      <c r="G95" s="390"/>
      <c r="H95" s="390"/>
      <c r="I95" s="390"/>
      <c r="J95" s="390"/>
      <c r="K95" s="390"/>
      <c r="L95" s="390"/>
      <c r="M95" s="390"/>
      <c r="N95" s="313">
        <f>IF(IF(I95&lt;'Checklist Parameters'!$K$22,0,($I95-$L95))&lt;0,0,IF(I95&lt;'Checklist Parameters'!$K$22,0,($I95-$L95)))</f>
        <v>0</v>
      </c>
      <c r="O95" s="394"/>
      <c r="P95" s="395"/>
      <c r="Q95" s="316">
        <f t="shared" si="7"/>
        <v>0</v>
      </c>
      <c r="R95" s="87">
        <f t="shared" si="8"/>
        <v>0</v>
      </c>
      <c r="S95" s="87">
        <f>IF('Checklist Parameters'!$K$60&lt;0.2,0.2,'Checklist Parameters'!$K$60)</f>
        <v>0.72</v>
      </c>
      <c r="T95" s="88">
        <f>IF($O95="",IF('Checklist District ID'!$C$43="Y",MAX($R95:$S95)*$I95,SUM($R95:$S95)*$I95),IF(O95&gt;0,Q95*S95))</f>
        <v>0</v>
      </c>
      <c r="U95" s="88">
        <f>IF(Q95&gt;0,((I95-T95)*'Formula Matrix'!$E$40),0)</f>
        <v>0</v>
      </c>
      <c r="V95" s="88">
        <f t="shared" si="9"/>
        <v>0</v>
      </c>
      <c r="W95" s="88">
        <f>IF(V95&gt;0,(V95*'Checklist Parameters'!$K$35),0)</f>
        <v>0</v>
      </c>
      <c r="X95" s="85">
        <f t="shared" si="10"/>
        <v>0</v>
      </c>
      <c r="Y95" s="85">
        <f>IF('Checklist Parameters'!$K$102&lt;&gt;"",(I95/43560)*'Checklist Parameters'!$K$102,"N/A")</f>
        <v>0</v>
      </c>
      <c r="Z95" s="85" t="str">
        <f>IF('Checklist Parameters'!$K$58&lt;&gt;"",((I95*'Checklist Parameters'!$K$58)*'Checklist Parameters'!$K$35)/1000,"N/A")</f>
        <v>N/A</v>
      </c>
      <c r="AA95" s="85">
        <f>IF('Checklist Parameters'!$K$101&lt;&gt;"",IFERROR(I95/'Checklist Parameters'!$K$101,0),"N/A")</f>
        <v>0</v>
      </c>
      <c r="AB95" s="85" t="str">
        <f>IF('Checklist Parameters'!$K$43&lt;&gt;"",(I95*'Checklist Parameters'!$K$43)/1000,"N/A")</f>
        <v>N/A</v>
      </c>
      <c r="AC95" s="85">
        <f>IF('Checklist Parameters'!$K$16="",$X95,IF(AND('Checklist Parameters'!$K$16&lt;$X95,'Checklist Parameters'!$K$16&gt;=3),'Checklist Parameters'!$K$16,IF(AND('Checklist Parameters'!$K$16&lt;$X95,'Checklist Parameters'!$K$16&lt;3),0,$X95)))</f>
        <v>0</v>
      </c>
      <c r="AD95" s="85" t="str">
        <f>IF(AND(I95&lt;'Checklist Parameters'!$K$22,$I95&lt;&gt;0),"Y","")</f>
        <v/>
      </c>
      <c r="AE95" s="85" t="str">
        <f>IF($AD95="Y",0,IF('Checklist Parameters'!$K$25="","&lt;no limit&gt;",ROUNDDOWN((($I95-'Checklist Parameters'!$K$24)/'Checklist Parameters'!$K$25)+1,0)))</f>
        <v>&lt;no limit&gt;</v>
      </c>
      <c r="AF95" s="174">
        <f t="shared" si="11"/>
        <v>0</v>
      </c>
      <c r="AG95" s="85">
        <f t="shared" si="6"/>
        <v>0</v>
      </c>
      <c r="AH95" s="5"/>
      <c r="AI95" s="5"/>
      <c r="AJ95" s="5"/>
      <c r="AK95" s="5"/>
      <c r="AL95" s="5"/>
      <c r="AM95" s="5"/>
      <c r="AN95" s="5"/>
      <c r="AO95" s="5"/>
      <c r="AP95" s="5"/>
      <c r="AQ95" s="5"/>
      <c r="AR95" s="5"/>
      <c r="AS95" s="5"/>
    </row>
    <row r="96" spans="1:45" s="2" customFormat="1" ht="15">
      <c r="A96" s="390"/>
      <c r="B96" s="390"/>
      <c r="C96" s="390"/>
      <c r="D96" s="390"/>
      <c r="E96" s="390"/>
      <c r="F96" s="390"/>
      <c r="G96" s="390"/>
      <c r="H96" s="390"/>
      <c r="I96" s="390"/>
      <c r="J96" s="390"/>
      <c r="K96" s="390"/>
      <c r="L96" s="390"/>
      <c r="M96" s="390"/>
      <c r="N96" s="313">
        <f>IF(IF(I96&lt;'Checklist Parameters'!$K$22,0,($I96-$L96))&lt;0,0,IF(I96&lt;'Checklist Parameters'!$K$22,0,($I96-$L96)))</f>
        <v>0</v>
      </c>
      <c r="O96" s="394"/>
      <c r="P96" s="395"/>
      <c r="Q96" s="316">
        <f t="shared" si="7"/>
        <v>0</v>
      </c>
      <c r="R96" s="87">
        <f t="shared" si="8"/>
        <v>0</v>
      </c>
      <c r="S96" s="87">
        <f>IF('Checklist Parameters'!$K$60&lt;0.2,0.2,'Checklist Parameters'!$K$60)</f>
        <v>0.72</v>
      </c>
      <c r="T96" s="88">
        <f>IF($O96="",IF('Checklist District ID'!$C$43="Y",MAX($R96:$S96)*$I96,SUM($R96:$S96)*$I96),IF(O96&gt;0,Q96*S96))</f>
        <v>0</v>
      </c>
      <c r="U96" s="88">
        <f>IF(Q96&gt;0,((I96-T96)*'Formula Matrix'!$E$40),0)</f>
        <v>0</v>
      </c>
      <c r="V96" s="88">
        <f t="shared" si="9"/>
        <v>0</v>
      </c>
      <c r="W96" s="88">
        <f>IF(V96&gt;0,(V96*'Checklist Parameters'!$K$35),0)</f>
        <v>0</v>
      </c>
      <c r="X96" s="85">
        <f t="shared" si="10"/>
        <v>0</v>
      </c>
      <c r="Y96" s="85">
        <f>IF('Checklist Parameters'!$K$102&lt;&gt;"",(I96/43560)*'Checklist Parameters'!$K$102,"N/A")</f>
        <v>0</v>
      </c>
      <c r="Z96" s="85" t="str">
        <f>IF('Checklist Parameters'!$K$58&lt;&gt;"",((I96*'Checklist Parameters'!$K$58)*'Checklist Parameters'!$K$35)/1000,"N/A")</f>
        <v>N/A</v>
      </c>
      <c r="AA96" s="85">
        <f>IF('Checklist Parameters'!$K$101&lt;&gt;"",IFERROR(I96/'Checklist Parameters'!$K$101,0),"N/A")</f>
        <v>0</v>
      </c>
      <c r="AB96" s="85" t="str">
        <f>IF('Checklist Parameters'!$K$43&lt;&gt;"",(I96*'Checklist Parameters'!$K$43)/1000,"N/A")</f>
        <v>N/A</v>
      </c>
      <c r="AC96" s="85">
        <f>IF('Checklist Parameters'!$K$16="",$X96,IF(AND('Checklist Parameters'!$K$16&lt;$X96,'Checklist Parameters'!$K$16&gt;=3),'Checklist Parameters'!$K$16,IF(AND('Checklist Parameters'!$K$16&lt;$X96,'Checklist Parameters'!$K$16&lt;3),0,$X96)))</f>
        <v>0</v>
      </c>
      <c r="AD96" s="85" t="str">
        <f>IF(AND(I96&lt;'Checklist Parameters'!$K$22,$I96&lt;&gt;0),"Y","")</f>
        <v/>
      </c>
      <c r="AE96" s="85" t="str">
        <f>IF($AD96="Y",0,IF('Checklist Parameters'!$K$25="","&lt;no limit&gt;",ROUNDDOWN((($I96-'Checklist Parameters'!$K$24)/'Checklist Parameters'!$K$25)+1,0)))</f>
        <v>&lt;no limit&gt;</v>
      </c>
      <c r="AF96" s="174">
        <f t="shared" si="11"/>
        <v>0</v>
      </c>
      <c r="AG96" s="85">
        <f t="shared" si="6"/>
        <v>0</v>
      </c>
      <c r="AH96" s="5"/>
      <c r="AI96" s="5"/>
      <c r="AJ96" s="5"/>
      <c r="AK96" s="5"/>
      <c r="AL96" s="5"/>
      <c r="AM96" s="5"/>
      <c r="AN96" s="5"/>
      <c r="AO96" s="5"/>
      <c r="AP96" s="5"/>
      <c r="AQ96" s="5"/>
      <c r="AR96" s="5"/>
      <c r="AS96" s="5"/>
    </row>
    <row r="97" spans="1:45" s="2" customFormat="1" ht="15">
      <c r="A97" s="390"/>
      <c r="B97" s="390"/>
      <c r="C97" s="390"/>
      <c r="D97" s="390"/>
      <c r="E97" s="390"/>
      <c r="F97" s="390"/>
      <c r="G97" s="390"/>
      <c r="H97" s="390"/>
      <c r="I97" s="390"/>
      <c r="J97" s="390"/>
      <c r="K97" s="390"/>
      <c r="L97" s="390"/>
      <c r="M97" s="390"/>
      <c r="N97" s="313">
        <f>IF(IF(I97&lt;'Checklist Parameters'!$K$22,0,($I97-$L97))&lt;0,0,IF(I97&lt;'Checklist Parameters'!$K$22,0,($I97-$L97)))</f>
        <v>0</v>
      </c>
      <c r="O97" s="394"/>
      <c r="P97" s="395"/>
      <c r="Q97" s="316">
        <f t="shared" si="7"/>
        <v>0</v>
      </c>
      <c r="R97" s="87">
        <f t="shared" si="8"/>
        <v>0</v>
      </c>
      <c r="S97" s="87">
        <f>IF('Checklist Parameters'!$K$60&lt;0.2,0.2,'Checklist Parameters'!$K$60)</f>
        <v>0.72</v>
      </c>
      <c r="T97" s="88">
        <f>IF($O97="",IF('Checklist District ID'!$C$43="Y",MAX($R97:$S97)*$I97,SUM($R97:$S97)*$I97),IF(O97&gt;0,Q97*S97))</f>
        <v>0</v>
      </c>
      <c r="U97" s="88">
        <f>IF(Q97&gt;0,((I97-T97)*'Formula Matrix'!$E$40),0)</f>
        <v>0</v>
      </c>
      <c r="V97" s="88">
        <f t="shared" si="9"/>
        <v>0</v>
      </c>
      <c r="W97" s="88">
        <f>IF(V97&gt;0,(V97*'Checklist Parameters'!$K$35),0)</f>
        <v>0</v>
      </c>
      <c r="X97" s="85">
        <f t="shared" si="10"/>
        <v>0</v>
      </c>
      <c r="Y97" s="85">
        <f>IF('Checklist Parameters'!$K$102&lt;&gt;"",(I97/43560)*'Checklist Parameters'!$K$102,"N/A")</f>
        <v>0</v>
      </c>
      <c r="Z97" s="85" t="str">
        <f>IF('Checklist Parameters'!$K$58&lt;&gt;"",((I97*'Checklist Parameters'!$K$58)*'Checklist Parameters'!$K$35)/1000,"N/A")</f>
        <v>N/A</v>
      </c>
      <c r="AA97" s="85">
        <f>IF('Checklist Parameters'!$K$101&lt;&gt;"",IFERROR(I97/'Checklist Parameters'!$K$101,0),"N/A")</f>
        <v>0</v>
      </c>
      <c r="AB97" s="85" t="str">
        <f>IF('Checklist Parameters'!$K$43&lt;&gt;"",(I97*'Checklist Parameters'!$K$43)/1000,"N/A")</f>
        <v>N/A</v>
      </c>
      <c r="AC97" s="85">
        <f>IF('Checklist Parameters'!$K$16="",$X97,IF(AND('Checklist Parameters'!$K$16&lt;$X97,'Checklist Parameters'!$K$16&gt;=3),'Checklist Parameters'!$K$16,IF(AND('Checklist Parameters'!$K$16&lt;$X97,'Checklist Parameters'!$K$16&lt;3),0,$X97)))</f>
        <v>0</v>
      </c>
      <c r="AD97" s="85" t="str">
        <f>IF(AND(I97&lt;'Checklist Parameters'!$K$22,$I97&lt;&gt;0),"Y","")</f>
        <v/>
      </c>
      <c r="AE97" s="85" t="str">
        <f>IF($AD97="Y",0,IF('Checklist Parameters'!$K$25="","&lt;no limit&gt;",ROUNDDOWN((($I97-'Checklist Parameters'!$K$24)/'Checklist Parameters'!$K$25)+1,0)))</f>
        <v>&lt;no limit&gt;</v>
      </c>
      <c r="AF97" s="174">
        <f t="shared" si="11"/>
        <v>0</v>
      </c>
      <c r="AG97" s="85">
        <f t="shared" si="6"/>
        <v>0</v>
      </c>
      <c r="AH97" s="5"/>
      <c r="AI97" s="5"/>
      <c r="AJ97" s="5"/>
      <c r="AK97" s="5"/>
      <c r="AL97" s="5"/>
      <c r="AM97" s="5"/>
      <c r="AN97" s="5"/>
      <c r="AO97" s="5"/>
      <c r="AP97" s="5"/>
      <c r="AQ97" s="5"/>
      <c r="AR97" s="5"/>
      <c r="AS97" s="5"/>
    </row>
    <row r="98" spans="1:45" s="2" customFormat="1" ht="15">
      <c r="A98" s="390"/>
      <c r="B98" s="390"/>
      <c r="C98" s="390"/>
      <c r="D98" s="390"/>
      <c r="E98" s="390"/>
      <c r="F98" s="390"/>
      <c r="G98" s="390"/>
      <c r="H98" s="390"/>
      <c r="I98" s="390"/>
      <c r="J98" s="390"/>
      <c r="K98" s="390"/>
      <c r="L98" s="390"/>
      <c r="M98" s="390"/>
      <c r="N98" s="313">
        <f>IF(IF(I98&lt;'Checklist Parameters'!$K$22,0,($I98-$L98))&lt;0,0,IF(I98&lt;'Checklist Parameters'!$K$22,0,($I98-$L98)))</f>
        <v>0</v>
      </c>
      <c r="O98" s="394"/>
      <c r="P98" s="395"/>
      <c r="Q98" s="316">
        <f t="shared" si="7"/>
        <v>0</v>
      </c>
      <c r="R98" s="87">
        <f t="shared" si="8"/>
        <v>0</v>
      </c>
      <c r="S98" s="87">
        <f>IF('Checklist Parameters'!$K$60&lt;0.2,0.2,'Checklist Parameters'!$K$60)</f>
        <v>0.72</v>
      </c>
      <c r="T98" s="88">
        <f>IF($O98="",IF('Checklist District ID'!$C$43="Y",MAX($R98:$S98)*$I98,SUM($R98:$S98)*$I98),IF(O98&gt;0,Q98*S98))</f>
        <v>0</v>
      </c>
      <c r="U98" s="88">
        <f>IF(Q98&gt;0,((I98-T98)*'Formula Matrix'!$E$40),0)</f>
        <v>0</v>
      </c>
      <c r="V98" s="88">
        <f t="shared" si="9"/>
        <v>0</v>
      </c>
      <c r="W98" s="88">
        <f>IF(V98&gt;0,(V98*'Checklist Parameters'!$K$35),0)</f>
        <v>0</v>
      </c>
      <c r="X98" s="85">
        <f t="shared" si="10"/>
        <v>0</v>
      </c>
      <c r="Y98" s="85">
        <f>IF('Checklist Parameters'!$K$102&lt;&gt;"",(I98/43560)*'Checklist Parameters'!$K$102,"N/A")</f>
        <v>0</v>
      </c>
      <c r="Z98" s="85" t="str">
        <f>IF('Checklist Parameters'!$K$58&lt;&gt;"",((I98*'Checklist Parameters'!$K$58)*'Checklist Parameters'!$K$35)/1000,"N/A")</f>
        <v>N/A</v>
      </c>
      <c r="AA98" s="85">
        <f>IF('Checklist Parameters'!$K$101&lt;&gt;"",IFERROR(I98/'Checklist Parameters'!$K$101,0),"N/A")</f>
        <v>0</v>
      </c>
      <c r="AB98" s="85" t="str">
        <f>IF('Checklist Parameters'!$K$43&lt;&gt;"",(I98*'Checklist Parameters'!$K$43)/1000,"N/A")</f>
        <v>N/A</v>
      </c>
      <c r="AC98" s="85">
        <f>IF('Checklist Parameters'!$K$16="",$X98,IF(AND('Checklist Parameters'!$K$16&lt;$X98,'Checklist Parameters'!$K$16&gt;=3),'Checklist Parameters'!$K$16,IF(AND('Checklist Parameters'!$K$16&lt;$X98,'Checklist Parameters'!$K$16&lt;3),0,$X98)))</f>
        <v>0</v>
      </c>
      <c r="AD98" s="85" t="str">
        <f>IF(AND(I98&lt;'Checklist Parameters'!$K$22,$I98&lt;&gt;0),"Y","")</f>
        <v/>
      </c>
      <c r="AE98" s="85" t="str">
        <f>IF($AD98="Y",0,IF('Checklist Parameters'!$K$25="","&lt;no limit&gt;",ROUNDDOWN((($I98-'Checklist Parameters'!$K$24)/'Checklist Parameters'!$K$25)+1,0)))</f>
        <v>&lt;no limit&gt;</v>
      </c>
      <c r="AF98" s="174">
        <f t="shared" si="11"/>
        <v>0</v>
      </c>
      <c r="AG98" s="85">
        <f t="shared" si="6"/>
        <v>0</v>
      </c>
      <c r="AH98" s="5"/>
      <c r="AI98" s="5"/>
      <c r="AJ98" s="5"/>
      <c r="AK98" s="5"/>
      <c r="AL98" s="5"/>
      <c r="AM98" s="5"/>
      <c r="AN98" s="5"/>
      <c r="AO98" s="5"/>
      <c r="AP98" s="5"/>
      <c r="AQ98" s="5"/>
      <c r="AR98" s="5"/>
      <c r="AS98" s="5"/>
    </row>
    <row r="99" spans="1:45" s="2" customFormat="1" ht="15">
      <c r="A99" s="390"/>
      <c r="B99" s="390"/>
      <c r="C99" s="390"/>
      <c r="D99" s="390"/>
      <c r="E99" s="390"/>
      <c r="F99" s="390"/>
      <c r="G99" s="390"/>
      <c r="H99" s="390"/>
      <c r="I99" s="390"/>
      <c r="J99" s="390"/>
      <c r="K99" s="390"/>
      <c r="L99" s="390"/>
      <c r="M99" s="390"/>
      <c r="N99" s="313">
        <f>IF(IF(I99&lt;'Checklist Parameters'!$K$22,0,($I99-$L99))&lt;0,0,IF(I99&lt;'Checklist Parameters'!$K$22,0,($I99-$L99)))</f>
        <v>0</v>
      </c>
      <c r="O99" s="394"/>
      <c r="P99" s="395"/>
      <c r="Q99" s="316">
        <f t="shared" si="7"/>
        <v>0</v>
      </c>
      <c r="R99" s="87">
        <f t="shared" si="8"/>
        <v>0</v>
      </c>
      <c r="S99" s="87">
        <f>IF('Checklist Parameters'!$K$60&lt;0.2,0.2,'Checklist Parameters'!$K$60)</f>
        <v>0.72</v>
      </c>
      <c r="T99" s="88">
        <f>IF($O99="",IF('Checklist District ID'!$C$43="Y",MAX($R99:$S99)*$I99,SUM($R99:$S99)*$I99),IF(O99&gt;0,Q99*S99))</f>
        <v>0</v>
      </c>
      <c r="U99" s="88">
        <f>IF(Q99&gt;0,((I99-T99)*'Formula Matrix'!$E$40),0)</f>
        <v>0</v>
      </c>
      <c r="V99" s="88">
        <f t="shared" si="9"/>
        <v>0</v>
      </c>
      <c r="W99" s="88">
        <f>IF(V99&gt;0,(V99*'Checklist Parameters'!$K$35),0)</f>
        <v>0</v>
      </c>
      <c r="X99" s="85">
        <f t="shared" si="10"/>
        <v>0</v>
      </c>
      <c r="Y99" s="85">
        <f>IF('Checklist Parameters'!$K$102&lt;&gt;"",(I99/43560)*'Checklist Parameters'!$K$102,"N/A")</f>
        <v>0</v>
      </c>
      <c r="Z99" s="85" t="str">
        <f>IF('Checklist Parameters'!$K$58&lt;&gt;"",((I99*'Checklist Parameters'!$K$58)*'Checklist Parameters'!$K$35)/1000,"N/A")</f>
        <v>N/A</v>
      </c>
      <c r="AA99" s="85">
        <f>IF('Checklist Parameters'!$K$101&lt;&gt;"",IFERROR(I99/'Checklist Parameters'!$K$101,0),"N/A")</f>
        <v>0</v>
      </c>
      <c r="AB99" s="85" t="str">
        <f>IF('Checklist Parameters'!$K$43&lt;&gt;"",(I99*'Checklist Parameters'!$K$43)/1000,"N/A")</f>
        <v>N/A</v>
      </c>
      <c r="AC99" s="85">
        <f>IF('Checklist Parameters'!$K$16="",$X99,IF(AND('Checklist Parameters'!$K$16&lt;$X99,'Checklist Parameters'!$K$16&gt;=3),'Checklist Parameters'!$K$16,IF(AND('Checklist Parameters'!$K$16&lt;$X99,'Checklist Parameters'!$K$16&lt;3),0,$X99)))</f>
        <v>0</v>
      </c>
      <c r="AD99" s="85" t="str">
        <f>IF(AND(I99&lt;'Checklist Parameters'!$K$22,$I99&lt;&gt;0),"Y","")</f>
        <v/>
      </c>
      <c r="AE99" s="85" t="str">
        <f>IF($AD99="Y",0,IF('Checklist Parameters'!$K$25="","&lt;no limit&gt;",ROUNDDOWN((($I99-'Checklist Parameters'!$K$24)/'Checklist Parameters'!$K$25)+1,0)))</f>
        <v>&lt;no limit&gt;</v>
      </c>
      <c r="AF99" s="174">
        <f t="shared" si="11"/>
        <v>0</v>
      </c>
      <c r="AG99" s="85">
        <f t="shared" si="6"/>
        <v>0</v>
      </c>
      <c r="AH99" s="5"/>
      <c r="AI99" s="5"/>
      <c r="AJ99" s="5"/>
      <c r="AK99" s="5"/>
      <c r="AL99" s="5"/>
      <c r="AM99" s="5"/>
      <c r="AN99" s="5"/>
      <c r="AO99" s="5"/>
      <c r="AP99" s="5"/>
      <c r="AQ99" s="5"/>
      <c r="AR99" s="5"/>
      <c r="AS99" s="5"/>
    </row>
    <row r="100" spans="1:45" s="2" customFormat="1" ht="15">
      <c r="A100" s="390"/>
      <c r="B100" s="390"/>
      <c r="C100" s="390"/>
      <c r="D100" s="390"/>
      <c r="E100" s="390"/>
      <c r="F100" s="390"/>
      <c r="G100" s="390"/>
      <c r="H100" s="390"/>
      <c r="I100" s="390"/>
      <c r="J100" s="390"/>
      <c r="K100" s="390"/>
      <c r="L100" s="390"/>
      <c r="M100" s="390"/>
      <c r="N100" s="313">
        <f>IF(IF(I100&lt;'Checklist Parameters'!$K$22,0,($I100-$L100))&lt;0,0,IF(I100&lt;'Checklist Parameters'!$K$22,0,($I100-$L100)))</f>
        <v>0</v>
      </c>
      <c r="O100" s="394"/>
      <c r="P100" s="395"/>
      <c r="Q100" s="316">
        <f t="shared" si="7"/>
        <v>0</v>
      </c>
      <c r="R100" s="87">
        <f t="shared" si="8"/>
        <v>0</v>
      </c>
      <c r="S100" s="87">
        <f>IF('Checklist Parameters'!$K$60&lt;0.2,0.2,'Checklist Parameters'!$K$60)</f>
        <v>0.72</v>
      </c>
      <c r="T100" s="88">
        <f>IF($O100="",IF('Checklist District ID'!$C$43="Y",MAX($R100:$S100)*$I100,SUM($R100:$S100)*$I100),IF(O100&gt;0,Q100*S100))</f>
        <v>0</v>
      </c>
      <c r="U100" s="88">
        <f>IF(Q100&gt;0,((I100-T100)*'Formula Matrix'!$E$40),0)</f>
        <v>0</v>
      </c>
      <c r="V100" s="88">
        <f t="shared" si="9"/>
        <v>0</v>
      </c>
      <c r="W100" s="88">
        <f>IF(V100&gt;0,(V100*'Checklist Parameters'!$K$35),0)</f>
        <v>0</v>
      </c>
      <c r="X100" s="85">
        <f t="shared" si="10"/>
        <v>0</v>
      </c>
      <c r="Y100" s="85">
        <f>IF('Checklist Parameters'!$K$102&lt;&gt;"",(I100/43560)*'Checklist Parameters'!$K$102,"N/A")</f>
        <v>0</v>
      </c>
      <c r="Z100" s="85" t="str">
        <f>IF('Checklist Parameters'!$K$58&lt;&gt;"",((I100*'Checklist Parameters'!$K$58)*'Checklist Parameters'!$K$35)/1000,"N/A")</f>
        <v>N/A</v>
      </c>
      <c r="AA100" s="85">
        <f>IF('Checklist Parameters'!$K$101&lt;&gt;"",IFERROR(I100/'Checklist Parameters'!$K$101,0),"N/A")</f>
        <v>0</v>
      </c>
      <c r="AB100" s="85" t="str">
        <f>IF('Checklist Parameters'!$K$43&lt;&gt;"",(I100*'Checklist Parameters'!$K$43)/1000,"N/A")</f>
        <v>N/A</v>
      </c>
      <c r="AC100" s="85">
        <f>IF('Checklist Parameters'!$K$16="",$X100,IF(AND('Checklist Parameters'!$K$16&lt;$X100,'Checklist Parameters'!$K$16&gt;=3),'Checklist Parameters'!$K$16,IF(AND('Checklist Parameters'!$K$16&lt;$X100,'Checklist Parameters'!$K$16&lt;3),0,$X100)))</f>
        <v>0</v>
      </c>
      <c r="AD100" s="85" t="str">
        <f>IF(AND(I100&lt;'Checklist Parameters'!$K$22,$I100&lt;&gt;0),"Y","")</f>
        <v/>
      </c>
      <c r="AE100" s="85" t="str">
        <f>IF($AD100="Y",0,IF('Checklist Parameters'!$K$25="","&lt;no limit&gt;",ROUNDDOWN((($I100-'Checklist Parameters'!$K$24)/'Checklist Parameters'!$K$25)+1,0)))</f>
        <v>&lt;no limit&gt;</v>
      </c>
      <c r="AF100" s="174">
        <f t="shared" si="11"/>
        <v>0</v>
      </c>
      <c r="AG100" s="85">
        <f t="shared" si="6"/>
        <v>0</v>
      </c>
      <c r="AH100" s="5"/>
      <c r="AI100" s="5"/>
      <c r="AJ100" s="5"/>
      <c r="AK100" s="5"/>
      <c r="AL100" s="5"/>
      <c r="AM100" s="5"/>
      <c r="AN100" s="5"/>
      <c r="AO100" s="5"/>
      <c r="AP100" s="5"/>
      <c r="AQ100" s="5"/>
      <c r="AR100" s="5"/>
      <c r="AS100" s="5"/>
    </row>
    <row r="101" spans="1:45" s="2" customFormat="1" ht="15">
      <c r="A101" s="390"/>
      <c r="B101" s="390"/>
      <c r="C101" s="390"/>
      <c r="D101" s="390"/>
      <c r="E101" s="390"/>
      <c r="F101" s="390"/>
      <c r="G101" s="390"/>
      <c r="H101" s="390"/>
      <c r="I101" s="390"/>
      <c r="J101" s="390"/>
      <c r="K101" s="390"/>
      <c r="L101" s="390"/>
      <c r="M101" s="390"/>
      <c r="N101" s="313">
        <f>IF(IF(I101&lt;'Checklist Parameters'!$K$22,0,($I101-$L101))&lt;0,0,IF(I101&lt;'Checklist Parameters'!$K$22,0,($I101-$L101)))</f>
        <v>0</v>
      </c>
      <c r="O101" s="394"/>
      <c r="P101" s="395"/>
      <c r="Q101" s="316">
        <f t="shared" si="7"/>
        <v>0</v>
      </c>
      <c r="R101" s="87">
        <f t="shared" si="8"/>
        <v>0</v>
      </c>
      <c r="S101" s="87">
        <f>IF('Checklist Parameters'!$K$60&lt;0.2,0.2,'Checklist Parameters'!$K$60)</f>
        <v>0.72</v>
      </c>
      <c r="T101" s="88">
        <f>IF($O101="",IF('Checklist District ID'!$C$43="Y",MAX($R101:$S101)*$I101,SUM($R101:$S101)*$I101),IF(O101&gt;0,Q101*S101))</f>
        <v>0</v>
      </c>
      <c r="U101" s="88">
        <f>IF(Q101&gt;0,((I101-T101)*'Formula Matrix'!$E$40),0)</f>
        <v>0</v>
      </c>
      <c r="V101" s="88">
        <f t="shared" si="9"/>
        <v>0</v>
      </c>
      <c r="W101" s="88">
        <f>IF(V101&gt;0,(V101*'Checklist Parameters'!$K$35),0)</f>
        <v>0</v>
      </c>
      <c r="X101" s="85">
        <f t="shared" si="10"/>
        <v>0</v>
      </c>
      <c r="Y101" s="85">
        <f>IF('Checklist Parameters'!$K$102&lt;&gt;"",(I101/43560)*'Checklist Parameters'!$K$102,"N/A")</f>
        <v>0</v>
      </c>
      <c r="Z101" s="85" t="str">
        <f>IF('Checklist Parameters'!$K$58&lt;&gt;"",((I101*'Checklist Parameters'!$K$58)*'Checklist Parameters'!$K$35)/1000,"N/A")</f>
        <v>N/A</v>
      </c>
      <c r="AA101" s="85">
        <f>IF('Checklist Parameters'!$K$101&lt;&gt;"",IFERROR(I101/'Checklist Parameters'!$K$101,0),"N/A")</f>
        <v>0</v>
      </c>
      <c r="AB101" s="85" t="str">
        <f>IF('Checklist Parameters'!$K$43&lt;&gt;"",(I101*'Checklist Parameters'!$K$43)/1000,"N/A")</f>
        <v>N/A</v>
      </c>
      <c r="AC101" s="85">
        <f>IF('Checklist Parameters'!$K$16="",$X101,IF(AND('Checklist Parameters'!$K$16&lt;$X101,'Checklist Parameters'!$K$16&gt;=3),'Checklist Parameters'!$K$16,IF(AND('Checklist Parameters'!$K$16&lt;$X101,'Checklist Parameters'!$K$16&lt;3),0,$X101)))</f>
        <v>0</v>
      </c>
      <c r="AD101" s="85" t="str">
        <f>IF(AND(I101&lt;'Checklist Parameters'!$K$22,$I101&lt;&gt;0),"Y","")</f>
        <v/>
      </c>
      <c r="AE101" s="85" t="str">
        <f>IF($AD101="Y",0,IF('Checklist Parameters'!$K$25="","&lt;no limit&gt;",ROUNDDOWN((($I101-'Checklist Parameters'!$K$24)/'Checklist Parameters'!$K$25)+1,0)))</f>
        <v>&lt;no limit&gt;</v>
      </c>
      <c r="AF101" s="174">
        <f t="shared" si="11"/>
        <v>0</v>
      </c>
      <c r="AG101" s="85">
        <f t="shared" si="6"/>
        <v>0</v>
      </c>
      <c r="AH101" s="5"/>
      <c r="AI101" s="5"/>
      <c r="AJ101" s="5"/>
      <c r="AK101" s="5"/>
      <c r="AL101" s="5"/>
      <c r="AM101" s="5"/>
      <c r="AN101" s="5"/>
      <c r="AO101" s="5"/>
      <c r="AP101" s="5"/>
      <c r="AQ101" s="5"/>
      <c r="AR101" s="5"/>
      <c r="AS101" s="5"/>
    </row>
    <row r="102" spans="1:45" s="2" customFormat="1" ht="15">
      <c r="A102" s="390"/>
      <c r="B102" s="390"/>
      <c r="C102" s="390"/>
      <c r="D102" s="390"/>
      <c r="E102" s="390"/>
      <c r="F102" s="390"/>
      <c r="G102" s="390"/>
      <c r="H102" s="390"/>
      <c r="I102" s="390"/>
      <c r="J102" s="390"/>
      <c r="K102" s="390"/>
      <c r="L102" s="390"/>
      <c r="M102" s="390"/>
      <c r="N102" s="313">
        <f>IF(IF(I102&lt;'Checklist Parameters'!$K$22,0,($I102-$L102))&lt;0,0,IF(I102&lt;'Checklist Parameters'!$K$22,0,($I102-$L102)))</f>
        <v>0</v>
      </c>
      <c r="O102" s="394"/>
      <c r="P102" s="395"/>
      <c r="Q102" s="316">
        <f t="shared" si="7"/>
        <v>0</v>
      </c>
      <c r="R102" s="87">
        <f t="shared" si="8"/>
        <v>0</v>
      </c>
      <c r="S102" s="87">
        <f>IF('Checklist Parameters'!$K$60&lt;0.2,0.2,'Checklist Parameters'!$K$60)</f>
        <v>0.72</v>
      </c>
      <c r="T102" s="88">
        <f>IF($O102="",IF('Checklist District ID'!$C$43="Y",MAX($R102:$S102)*$I102,SUM($R102:$S102)*$I102),IF(O102&gt;0,Q102*S102))</f>
        <v>0</v>
      </c>
      <c r="U102" s="88">
        <f>IF(Q102&gt;0,((I102-T102)*'Formula Matrix'!$E$40),0)</f>
        <v>0</v>
      </c>
      <c r="V102" s="88">
        <f t="shared" si="9"/>
        <v>0</v>
      </c>
      <c r="W102" s="88">
        <f>IF(V102&gt;0,(V102*'Checklist Parameters'!$K$35),0)</f>
        <v>0</v>
      </c>
      <c r="X102" s="85">
        <f t="shared" si="10"/>
        <v>0</v>
      </c>
      <c r="Y102" s="85">
        <f>IF('Checklist Parameters'!$K$102&lt;&gt;"",(I102/43560)*'Checklist Parameters'!$K$102,"N/A")</f>
        <v>0</v>
      </c>
      <c r="Z102" s="85" t="str">
        <f>IF('Checklist Parameters'!$K$58&lt;&gt;"",((I102*'Checklist Parameters'!$K$58)*'Checklist Parameters'!$K$35)/1000,"N/A")</f>
        <v>N/A</v>
      </c>
      <c r="AA102" s="85">
        <f>IF('Checklist Parameters'!$K$101&lt;&gt;"",IFERROR(I102/'Checklist Parameters'!$K$101,0),"N/A")</f>
        <v>0</v>
      </c>
      <c r="AB102" s="85" t="str">
        <f>IF('Checklist Parameters'!$K$43&lt;&gt;"",(I102*'Checklist Parameters'!$K$43)/1000,"N/A")</f>
        <v>N/A</v>
      </c>
      <c r="AC102" s="85">
        <f>IF('Checklist Parameters'!$K$16="",$X102,IF(AND('Checklist Parameters'!$K$16&lt;$X102,'Checklist Parameters'!$K$16&gt;=3),'Checklist Parameters'!$K$16,IF(AND('Checklist Parameters'!$K$16&lt;$X102,'Checklist Parameters'!$K$16&lt;3),0,$X102)))</f>
        <v>0</v>
      </c>
      <c r="AD102" s="85" t="str">
        <f>IF(AND(I102&lt;'Checklist Parameters'!$K$22,$I102&lt;&gt;0),"Y","")</f>
        <v/>
      </c>
      <c r="AE102" s="85" t="str">
        <f>IF($AD102="Y",0,IF('Checklist Parameters'!$K$25="","&lt;no limit&gt;",ROUNDDOWN((($I102-'Checklist Parameters'!$K$24)/'Checklist Parameters'!$K$25)+1,0)))</f>
        <v>&lt;no limit&gt;</v>
      </c>
      <c r="AF102" s="174">
        <f t="shared" si="11"/>
        <v>0</v>
      </c>
      <c r="AG102" s="85">
        <f t="shared" si="6"/>
        <v>0</v>
      </c>
      <c r="AH102" s="5"/>
      <c r="AI102" s="5"/>
      <c r="AJ102" s="5"/>
      <c r="AK102" s="5"/>
      <c r="AL102" s="5"/>
      <c r="AM102" s="5"/>
      <c r="AN102" s="5"/>
      <c r="AO102" s="5"/>
      <c r="AP102" s="5"/>
      <c r="AQ102" s="5"/>
      <c r="AR102" s="5"/>
      <c r="AS102" s="5"/>
    </row>
    <row r="103" spans="1:45" s="2" customFormat="1" ht="15">
      <c r="A103" s="390"/>
      <c r="B103" s="390"/>
      <c r="C103" s="390"/>
      <c r="D103" s="390"/>
      <c r="E103" s="390"/>
      <c r="F103" s="390"/>
      <c r="G103" s="390"/>
      <c r="H103" s="390"/>
      <c r="I103" s="390"/>
      <c r="J103" s="390"/>
      <c r="K103" s="390"/>
      <c r="L103" s="390"/>
      <c r="M103" s="390"/>
      <c r="N103" s="313">
        <f>IF(IF(I103&lt;'Checklist Parameters'!$K$22,0,($I103-$L103))&lt;0,0,IF(I103&lt;'Checklist Parameters'!$K$22,0,($I103-$L103)))</f>
        <v>0</v>
      </c>
      <c r="O103" s="394"/>
      <c r="P103" s="395"/>
      <c r="Q103" s="316">
        <f t="shared" si="7"/>
        <v>0</v>
      </c>
      <c r="R103" s="87">
        <f t="shared" si="8"/>
        <v>0</v>
      </c>
      <c r="S103" s="87">
        <f>IF('Checklist Parameters'!$K$60&lt;0.2,0.2,'Checklist Parameters'!$K$60)</f>
        <v>0.72</v>
      </c>
      <c r="T103" s="88">
        <f>IF($O103="",IF('Checklist District ID'!$C$43="Y",MAX($R103:$S103)*$I103,SUM($R103:$S103)*$I103),IF(O103&gt;0,Q103*S103))</f>
        <v>0</v>
      </c>
      <c r="U103" s="88">
        <f>IF(Q103&gt;0,((I103-T103)*'Formula Matrix'!$E$40),0)</f>
        <v>0</v>
      </c>
      <c r="V103" s="88">
        <f t="shared" si="9"/>
        <v>0</v>
      </c>
      <c r="W103" s="88">
        <f>IF(V103&gt;0,(V103*'Checklist Parameters'!$K$35),0)</f>
        <v>0</v>
      </c>
      <c r="X103" s="85">
        <f t="shared" si="10"/>
        <v>0</v>
      </c>
      <c r="Y103" s="85">
        <f>IF('Checklist Parameters'!$K$102&lt;&gt;"",(I103/43560)*'Checklist Parameters'!$K$102,"N/A")</f>
        <v>0</v>
      </c>
      <c r="Z103" s="85" t="str">
        <f>IF('Checklist Parameters'!$K$58&lt;&gt;"",((I103*'Checklist Parameters'!$K$58)*'Checklist Parameters'!$K$35)/1000,"N/A")</f>
        <v>N/A</v>
      </c>
      <c r="AA103" s="85">
        <f>IF('Checklist Parameters'!$K$101&lt;&gt;"",IFERROR(I103/'Checklist Parameters'!$K$101,0),"N/A")</f>
        <v>0</v>
      </c>
      <c r="AB103" s="85" t="str">
        <f>IF('Checklist Parameters'!$K$43&lt;&gt;"",(I103*'Checklist Parameters'!$K$43)/1000,"N/A")</f>
        <v>N/A</v>
      </c>
      <c r="AC103" s="85">
        <f>IF('Checklist Parameters'!$K$16="",$X103,IF(AND('Checklist Parameters'!$K$16&lt;$X103,'Checklist Parameters'!$K$16&gt;=3),'Checklist Parameters'!$K$16,IF(AND('Checklist Parameters'!$K$16&lt;$X103,'Checklist Parameters'!$K$16&lt;3),0,$X103)))</f>
        <v>0</v>
      </c>
      <c r="AD103" s="85" t="str">
        <f>IF(AND(I103&lt;'Checklist Parameters'!$K$22,$I103&lt;&gt;0),"Y","")</f>
        <v/>
      </c>
      <c r="AE103" s="85" t="str">
        <f>IF($AD103="Y",0,IF('Checklist Parameters'!$K$25="","&lt;no limit&gt;",ROUNDDOWN((($I103-'Checklist Parameters'!$K$24)/'Checklist Parameters'!$K$25)+1,0)))</f>
        <v>&lt;no limit&gt;</v>
      </c>
      <c r="AF103" s="174">
        <f t="shared" si="11"/>
        <v>0</v>
      </c>
      <c r="AG103" s="85">
        <f t="shared" si="6"/>
        <v>0</v>
      </c>
      <c r="AH103" s="5"/>
      <c r="AI103" s="5"/>
      <c r="AJ103" s="5"/>
      <c r="AK103" s="5"/>
      <c r="AL103" s="5"/>
      <c r="AM103" s="5"/>
      <c r="AN103" s="5"/>
      <c r="AO103" s="5"/>
      <c r="AP103" s="5"/>
      <c r="AQ103" s="5"/>
      <c r="AR103" s="5"/>
      <c r="AS103" s="5"/>
    </row>
    <row r="104" spans="1:45" s="2" customFormat="1" ht="15">
      <c r="A104" s="390"/>
      <c r="B104" s="390"/>
      <c r="C104" s="390"/>
      <c r="D104" s="390"/>
      <c r="E104" s="390"/>
      <c r="F104" s="390"/>
      <c r="G104" s="390"/>
      <c r="H104" s="390"/>
      <c r="I104" s="390"/>
      <c r="J104" s="390"/>
      <c r="K104" s="390"/>
      <c r="L104" s="390"/>
      <c r="M104" s="390"/>
      <c r="N104" s="313">
        <f>IF(IF(I104&lt;'Checklist Parameters'!$K$22,0,($I104-$L104))&lt;0,0,IF(I104&lt;'Checklist Parameters'!$K$22,0,($I104-$L104)))</f>
        <v>0</v>
      </c>
      <c r="O104" s="394"/>
      <c r="P104" s="395"/>
      <c r="Q104" s="316">
        <f t="shared" si="7"/>
        <v>0</v>
      </c>
      <c r="R104" s="87">
        <f t="shared" si="8"/>
        <v>0</v>
      </c>
      <c r="S104" s="87">
        <f>IF('Checklist Parameters'!$K$60&lt;0.2,0.2,'Checklist Parameters'!$K$60)</f>
        <v>0.72</v>
      </c>
      <c r="T104" s="88">
        <f>IF($O104="",IF('Checklist District ID'!$C$43="Y",MAX($R104:$S104)*$I104,SUM($R104:$S104)*$I104),IF(O104&gt;0,Q104*S104))</f>
        <v>0</v>
      </c>
      <c r="U104" s="88">
        <f>IF(Q104&gt;0,((I104-T104)*'Formula Matrix'!$E$40),0)</f>
        <v>0</v>
      </c>
      <c r="V104" s="88">
        <f t="shared" si="9"/>
        <v>0</v>
      </c>
      <c r="W104" s="88">
        <f>IF(V104&gt;0,(V104*'Checklist Parameters'!$K$35),0)</f>
        <v>0</v>
      </c>
      <c r="X104" s="85">
        <f t="shared" si="10"/>
        <v>0</v>
      </c>
      <c r="Y104" s="85">
        <f>IF('Checklist Parameters'!$K$102&lt;&gt;"",(I104/43560)*'Checklist Parameters'!$K$102,"N/A")</f>
        <v>0</v>
      </c>
      <c r="Z104" s="85" t="str">
        <f>IF('Checklist Parameters'!$K$58&lt;&gt;"",((I104*'Checklist Parameters'!$K$58)*'Checklist Parameters'!$K$35)/1000,"N/A")</f>
        <v>N/A</v>
      </c>
      <c r="AA104" s="85">
        <f>IF('Checklist Parameters'!$K$101&lt;&gt;"",IFERROR(I104/'Checklist Parameters'!$K$101,0),"N/A")</f>
        <v>0</v>
      </c>
      <c r="AB104" s="85" t="str">
        <f>IF('Checklist Parameters'!$K$43&lt;&gt;"",(I104*'Checklist Parameters'!$K$43)/1000,"N/A")</f>
        <v>N/A</v>
      </c>
      <c r="AC104" s="85">
        <f>IF('Checklist Parameters'!$K$16="",$X104,IF(AND('Checklist Parameters'!$K$16&lt;$X104,'Checklist Parameters'!$K$16&gt;=3),'Checklist Parameters'!$K$16,IF(AND('Checklist Parameters'!$K$16&lt;$X104,'Checklist Parameters'!$K$16&lt;3),0,$X104)))</f>
        <v>0</v>
      </c>
      <c r="AD104" s="85" t="str">
        <f>IF(AND(I104&lt;'Checklist Parameters'!$K$22,$I104&lt;&gt;0),"Y","")</f>
        <v/>
      </c>
      <c r="AE104" s="85" t="str">
        <f>IF($AD104="Y",0,IF('Checklist Parameters'!$K$25="","&lt;no limit&gt;",ROUNDDOWN((($I104-'Checklist Parameters'!$K$24)/'Checklist Parameters'!$K$25)+1,0)))</f>
        <v>&lt;no limit&gt;</v>
      </c>
      <c r="AF104" s="174">
        <f t="shared" si="11"/>
        <v>0</v>
      </c>
      <c r="AG104" s="85">
        <f t="shared" si="6"/>
        <v>0</v>
      </c>
      <c r="AH104" s="5"/>
      <c r="AI104" s="5"/>
      <c r="AJ104" s="5"/>
      <c r="AK104" s="5"/>
      <c r="AL104" s="5"/>
      <c r="AM104" s="5"/>
      <c r="AN104" s="5"/>
      <c r="AO104" s="5"/>
      <c r="AP104" s="5"/>
      <c r="AQ104" s="5"/>
      <c r="AR104" s="5"/>
      <c r="AS104" s="5"/>
    </row>
    <row r="105" spans="1:45" s="2" customFormat="1" ht="15">
      <c r="A105" s="390"/>
      <c r="B105" s="390"/>
      <c r="C105" s="390"/>
      <c r="D105" s="390"/>
      <c r="E105" s="390"/>
      <c r="F105" s="390"/>
      <c r="G105" s="390"/>
      <c r="H105" s="390"/>
      <c r="I105" s="390"/>
      <c r="J105" s="390"/>
      <c r="K105" s="390"/>
      <c r="L105" s="390"/>
      <c r="M105" s="390"/>
      <c r="N105" s="313">
        <f>IF(IF(I105&lt;'Checklist Parameters'!$K$22,0,($I105-$L105))&lt;0,0,IF(I105&lt;'Checklist Parameters'!$K$22,0,($I105-$L105)))</f>
        <v>0</v>
      </c>
      <c r="O105" s="394"/>
      <c r="P105" s="395"/>
      <c r="Q105" s="316">
        <f t="shared" si="7"/>
        <v>0</v>
      </c>
      <c r="R105" s="87">
        <f t="shared" si="8"/>
        <v>0</v>
      </c>
      <c r="S105" s="87">
        <f>IF('Checklist Parameters'!$K$60&lt;0.2,0.2,'Checklist Parameters'!$K$60)</f>
        <v>0.72</v>
      </c>
      <c r="T105" s="88">
        <f>IF($O105="",IF('Checklist District ID'!$C$43="Y",MAX($R105:$S105)*$I105,SUM($R105:$S105)*$I105),IF(O105&gt;0,Q105*S105))</f>
        <v>0</v>
      </c>
      <c r="U105" s="88">
        <f>IF(Q105&gt;0,((I105-T105)*'Formula Matrix'!$E$40),0)</f>
        <v>0</v>
      </c>
      <c r="V105" s="88">
        <f t="shared" si="9"/>
        <v>0</v>
      </c>
      <c r="W105" s="88">
        <f>IF(V105&gt;0,(V105*'Checklist Parameters'!$K$35),0)</f>
        <v>0</v>
      </c>
      <c r="X105" s="85">
        <f t="shared" si="10"/>
        <v>0</v>
      </c>
      <c r="Y105" s="85">
        <f>IF('Checklist Parameters'!$K$102&lt;&gt;"",(I105/43560)*'Checklist Parameters'!$K$102,"N/A")</f>
        <v>0</v>
      </c>
      <c r="Z105" s="85" t="str">
        <f>IF('Checklist Parameters'!$K$58&lt;&gt;"",((I105*'Checklist Parameters'!$K$58)*'Checklist Parameters'!$K$35)/1000,"N/A")</f>
        <v>N/A</v>
      </c>
      <c r="AA105" s="85">
        <f>IF('Checklist Parameters'!$K$101&lt;&gt;"",IFERROR(I105/'Checklist Parameters'!$K$101,0),"N/A")</f>
        <v>0</v>
      </c>
      <c r="AB105" s="85" t="str">
        <f>IF('Checklist Parameters'!$K$43&lt;&gt;"",(I105*'Checklist Parameters'!$K$43)/1000,"N/A")</f>
        <v>N/A</v>
      </c>
      <c r="AC105" s="85">
        <f>IF('Checklist Parameters'!$K$16="",$X105,IF(AND('Checklist Parameters'!$K$16&lt;$X105,'Checklist Parameters'!$K$16&gt;=3),'Checklist Parameters'!$K$16,IF(AND('Checklist Parameters'!$K$16&lt;$X105,'Checklist Parameters'!$K$16&lt;3),0,$X105)))</f>
        <v>0</v>
      </c>
      <c r="AD105" s="85" t="str">
        <f>IF(AND(I105&lt;'Checklist Parameters'!$K$22,$I105&lt;&gt;0),"Y","")</f>
        <v/>
      </c>
      <c r="AE105" s="85" t="str">
        <f>IF($AD105="Y",0,IF('Checklist Parameters'!$K$25="","&lt;no limit&gt;",ROUNDDOWN((($I105-'Checklist Parameters'!$K$24)/'Checklist Parameters'!$K$25)+1,0)))</f>
        <v>&lt;no limit&gt;</v>
      </c>
      <c r="AF105" s="174">
        <f t="shared" si="11"/>
        <v>0</v>
      </c>
      <c r="AG105" s="85">
        <f t="shared" si="6"/>
        <v>0</v>
      </c>
      <c r="AH105" s="5"/>
      <c r="AI105" s="5"/>
      <c r="AJ105" s="5"/>
      <c r="AK105" s="5"/>
      <c r="AL105" s="5"/>
      <c r="AM105" s="5"/>
      <c r="AN105" s="5"/>
      <c r="AO105" s="5"/>
      <c r="AP105" s="5"/>
      <c r="AQ105" s="5"/>
      <c r="AR105" s="5"/>
      <c r="AS105" s="5"/>
    </row>
    <row r="106" spans="1:45" s="2" customFormat="1" ht="15">
      <c r="A106" s="390"/>
      <c r="B106" s="390"/>
      <c r="C106" s="390"/>
      <c r="D106" s="390"/>
      <c r="E106" s="390"/>
      <c r="F106" s="390"/>
      <c r="G106" s="390"/>
      <c r="H106" s="390"/>
      <c r="I106" s="390"/>
      <c r="J106" s="390"/>
      <c r="K106" s="390"/>
      <c r="L106" s="390"/>
      <c r="M106" s="390"/>
      <c r="N106" s="313">
        <f>IF(IF(I106&lt;'Checklist Parameters'!$K$22,0,($I106-$L106))&lt;0,0,IF(I106&lt;'Checklist Parameters'!$K$22,0,($I106-$L106)))</f>
        <v>0</v>
      </c>
      <c r="O106" s="394"/>
      <c r="P106" s="395"/>
      <c r="Q106" s="316">
        <f t="shared" si="7"/>
        <v>0</v>
      </c>
      <c r="R106" s="87">
        <f t="shared" si="8"/>
        <v>0</v>
      </c>
      <c r="S106" s="87">
        <f>IF('Checklist Parameters'!$K$60&lt;0.2,0.2,'Checklist Parameters'!$K$60)</f>
        <v>0.72</v>
      </c>
      <c r="T106" s="88">
        <f>IF($O106="",IF('Checklist District ID'!$C$43="Y",MAX($R106:$S106)*$I106,SUM($R106:$S106)*$I106),IF(O106&gt;0,Q106*S106))</f>
        <v>0</v>
      </c>
      <c r="U106" s="88">
        <f>IF(Q106&gt;0,((I106-T106)*'Formula Matrix'!$E$40),0)</f>
        <v>0</v>
      </c>
      <c r="V106" s="88">
        <f t="shared" si="9"/>
        <v>0</v>
      </c>
      <c r="W106" s="88">
        <f>IF(V106&gt;0,(V106*'Checklist Parameters'!$K$35),0)</f>
        <v>0</v>
      </c>
      <c r="X106" s="85">
        <f t="shared" si="10"/>
        <v>0</v>
      </c>
      <c r="Y106" s="85">
        <f>IF('Checklist Parameters'!$K$102&lt;&gt;"",(I106/43560)*'Checklist Parameters'!$K$102,"N/A")</f>
        <v>0</v>
      </c>
      <c r="Z106" s="85" t="str">
        <f>IF('Checklist Parameters'!$K$58&lt;&gt;"",((I106*'Checklist Parameters'!$K$58)*'Checklist Parameters'!$K$35)/1000,"N/A")</f>
        <v>N/A</v>
      </c>
      <c r="AA106" s="85">
        <f>IF('Checklist Parameters'!$K$101&lt;&gt;"",IFERROR(I106/'Checklist Parameters'!$K$101,0),"N/A")</f>
        <v>0</v>
      </c>
      <c r="AB106" s="85" t="str">
        <f>IF('Checklist Parameters'!$K$43&lt;&gt;"",(I106*'Checklist Parameters'!$K$43)/1000,"N/A")</f>
        <v>N/A</v>
      </c>
      <c r="AC106" s="85">
        <f>IF('Checklist Parameters'!$K$16="",$X106,IF(AND('Checklist Parameters'!$K$16&lt;$X106,'Checklist Parameters'!$K$16&gt;=3),'Checklist Parameters'!$K$16,IF(AND('Checklist Parameters'!$K$16&lt;$X106,'Checklist Parameters'!$K$16&lt;3),0,$X106)))</f>
        <v>0</v>
      </c>
      <c r="AD106" s="85" t="str">
        <f>IF(AND(I106&lt;'Checklist Parameters'!$K$22,$I106&lt;&gt;0),"Y","")</f>
        <v/>
      </c>
      <c r="AE106" s="85" t="str">
        <f>IF($AD106="Y",0,IF('Checklist Parameters'!$K$25="","&lt;no limit&gt;",ROUNDDOWN((($I106-'Checklist Parameters'!$K$24)/'Checklist Parameters'!$K$25)+1,0)))</f>
        <v>&lt;no limit&gt;</v>
      </c>
      <c r="AF106" s="174">
        <f t="shared" si="11"/>
        <v>0</v>
      </c>
      <c r="AG106" s="85">
        <f t="shared" si="6"/>
        <v>0</v>
      </c>
      <c r="AH106" s="5"/>
      <c r="AI106" s="5"/>
      <c r="AJ106" s="5"/>
      <c r="AK106" s="5"/>
      <c r="AL106" s="5"/>
      <c r="AM106" s="5"/>
      <c r="AN106" s="5"/>
      <c r="AO106" s="5"/>
      <c r="AP106" s="5"/>
      <c r="AQ106" s="5"/>
      <c r="AR106" s="5"/>
      <c r="AS106" s="5"/>
    </row>
    <row r="107" spans="1:45" s="2" customFormat="1" ht="15">
      <c r="A107" s="390"/>
      <c r="B107" s="390"/>
      <c r="C107" s="390"/>
      <c r="D107" s="390"/>
      <c r="E107" s="390"/>
      <c r="F107" s="390"/>
      <c r="G107" s="390"/>
      <c r="H107" s="390"/>
      <c r="I107" s="390"/>
      <c r="J107" s="390"/>
      <c r="K107" s="390"/>
      <c r="L107" s="390"/>
      <c r="M107" s="390"/>
      <c r="N107" s="313">
        <f>IF(IF(I107&lt;'Checklist Parameters'!$K$22,0,($I107-$L107))&lt;0,0,IF(I107&lt;'Checklist Parameters'!$K$22,0,($I107-$L107)))</f>
        <v>0</v>
      </c>
      <c r="O107" s="394"/>
      <c r="P107" s="395"/>
      <c r="Q107" s="316">
        <f t="shared" si="7"/>
        <v>0</v>
      </c>
      <c r="R107" s="87">
        <f t="shared" si="8"/>
        <v>0</v>
      </c>
      <c r="S107" s="87">
        <f>IF('Checklist Parameters'!$K$60&lt;0.2,0.2,'Checklist Parameters'!$K$60)</f>
        <v>0.72</v>
      </c>
      <c r="T107" s="88">
        <f>IF($O107="",IF('Checklist District ID'!$C$43="Y",MAX($R107:$S107)*$I107,SUM($R107:$S107)*$I107),IF(O107&gt;0,Q107*S107))</f>
        <v>0</v>
      </c>
      <c r="U107" s="88">
        <f>IF(Q107&gt;0,((I107-T107)*'Formula Matrix'!$E$40),0)</f>
        <v>0</v>
      </c>
      <c r="V107" s="88">
        <f t="shared" si="9"/>
        <v>0</v>
      </c>
      <c r="W107" s="88">
        <f>IF(V107&gt;0,(V107*'Checklist Parameters'!$K$35),0)</f>
        <v>0</v>
      </c>
      <c r="X107" s="85">
        <f t="shared" si="10"/>
        <v>0</v>
      </c>
      <c r="Y107" s="85">
        <f>IF('Checklist Parameters'!$K$102&lt;&gt;"",(I107/43560)*'Checklist Parameters'!$K$102,"N/A")</f>
        <v>0</v>
      </c>
      <c r="Z107" s="85" t="str">
        <f>IF('Checklist Parameters'!$K$58&lt;&gt;"",((I107*'Checklist Parameters'!$K$58)*'Checklist Parameters'!$K$35)/1000,"N/A")</f>
        <v>N/A</v>
      </c>
      <c r="AA107" s="85">
        <f>IF('Checklist Parameters'!$K$101&lt;&gt;"",IFERROR(I107/'Checklist Parameters'!$K$101,0),"N/A")</f>
        <v>0</v>
      </c>
      <c r="AB107" s="85" t="str">
        <f>IF('Checklist Parameters'!$K$43&lt;&gt;"",(I107*'Checklist Parameters'!$K$43)/1000,"N/A")</f>
        <v>N/A</v>
      </c>
      <c r="AC107" s="85">
        <f>IF('Checklist Parameters'!$K$16="",$X107,IF(AND('Checklist Parameters'!$K$16&lt;$X107,'Checklist Parameters'!$K$16&gt;=3),'Checklist Parameters'!$K$16,IF(AND('Checklist Parameters'!$K$16&lt;$X107,'Checklist Parameters'!$K$16&lt;3),0,$X107)))</f>
        <v>0</v>
      </c>
      <c r="AD107" s="85" t="str">
        <f>IF(AND(I107&lt;'Checklist Parameters'!$K$22,$I107&lt;&gt;0),"Y","")</f>
        <v/>
      </c>
      <c r="AE107" s="85" t="str">
        <f>IF($AD107="Y",0,IF('Checklist Parameters'!$K$25="","&lt;no limit&gt;",ROUNDDOWN((($I107-'Checklist Parameters'!$K$24)/'Checklist Parameters'!$K$25)+1,0)))</f>
        <v>&lt;no limit&gt;</v>
      </c>
      <c r="AF107" s="174">
        <f t="shared" si="11"/>
        <v>0</v>
      </c>
      <c r="AG107" s="85">
        <f t="shared" si="6"/>
        <v>0</v>
      </c>
      <c r="AH107" s="5"/>
      <c r="AI107" s="5"/>
      <c r="AJ107" s="5"/>
      <c r="AK107" s="5"/>
      <c r="AL107" s="5"/>
      <c r="AM107" s="5"/>
      <c r="AN107" s="5"/>
      <c r="AO107" s="5"/>
      <c r="AP107" s="5"/>
      <c r="AQ107" s="5"/>
      <c r="AR107" s="5"/>
      <c r="AS107" s="5"/>
    </row>
    <row r="108" spans="1:45" s="2" customFormat="1" ht="15">
      <c r="A108" s="390"/>
      <c r="B108" s="390"/>
      <c r="C108" s="390"/>
      <c r="D108" s="390"/>
      <c r="E108" s="390"/>
      <c r="F108" s="390"/>
      <c r="G108" s="390"/>
      <c r="H108" s="390"/>
      <c r="I108" s="390"/>
      <c r="J108" s="390"/>
      <c r="K108" s="390"/>
      <c r="L108" s="390"/>
      <c r="M108" s="390"/>
      <c r="N108" s="313">
        <f>IF(IF(I108&lt;'Checklist Parameters'!$K$22,0,($I108-$L108))&lt;0,0,IF(I108&lt;'Checklist Parameters'!$K$22,0,($I108-$L108)))</f>
        <v>0</v>
      </c>
      <c r="O108" s="394"/>
      <c r="P108" s="395"/>
      <c r="Q108" s="316">
        <f t="shared" si="7"/>
        <v>0</v>
      </c>
      <c r="R108" s="87">
        <f t="shared" si="8"/>
        <v>0</v>
      </c>
      <c r="S108" s="87">
        <f>IF('Checklist Parameters'!$K$60&lt;0.2,0.2,'Checklist Parameters'!$K$60)</f>
        <v>0.72</v>
      </c>
      <c r="T108" s="88">
        <f>IF($O108="",IF('Checklist District ID'!$C$43="Y",MAX($R108:$S108)*$I108,SUM($R108:$S108)*$I108),IF(O108&gt;0,Q108*S108))</f>
        <v>0</v>
      </c>
      <c r="U108" s="88">
        <f>IF(Q108&gt;0,((I108-T108)*'Formula Matrix'!$E$40),0)</f>
        <v>0</v>
      </c>
      <c r="V108" s="88">
        <f t="shared" si="9"/>
        <v>0</v>
      </c>
      <c r="W108" s="88">
        <f>IF(V108&gt;0,(V108*'Checklist Parameters'!$K$35),0)</f>
        <v>0</v>
      </c>
      <c r="X108" s="85">
        <f t="shared" si="10"/>
        <v>0</v>
      </c>
      <c r="Y108" s="85">
        <f>IF('Checklist Parameters'!$K$102&lt;&gt;"",(I108/43560)*'Checklist Parameters'!$K$102,"N/A")</f>
        <v>0</v>
      </c>
      <c r="Z108" s="85" t="str">
        <f>IF('Checklist Parameters'!$K$58&lt;&gt;"",((I108*'Checklist Parameters'!$K$58)*'Checklist Parameters'!$K$35)/1000,"N/A")</f>
        <v>N/A</v>
      </c>
      <c r="AA108" s="85">
        <f>IF('Checklist Parameters'!$K$101&lt;&gt;"",IFERROR(I108/'Checklist Parameters'!$K$101,0),"N/A")</f>
        <v>0</v>
      </c>
      <c r="AB108" s="85" t="str">
        <f>IF('Checklist Parameters'!$K$43&lt;&gt;"",(I108*'Checklist Parameters'!$K$43)/1000,"N/A")</f>
        <v>N/A</v>
      </c>
      <c r="AC108" s="85">
        <f>IF('Checklist Parameters'!$K$16="",$X108,IF(AND('Checklist Parameters'!$K$16&lt;$X108,'Checklist Parameters'!$K$16&gt;=3),'Checklist Parameters'!$K$16,IF(AND('Checklist Parameters'!$K$16&lt;$X108,'Checklist Parameters'!$K$16&lt;3),0,$X108)))</f>
        <v>0</v>
      </c>
      <c r="AD108" s="85" t="str">
        <f>IF(AND(I108&lt;'Checklist Parameters'!$K$22,$I108&lt;&gt;0),"Y","")</f>
        <v/>
      </c>
      <c r="AE108" s="85" t="str">
        <f>IF($AD108="Y",0,IF('Checklist Parameters'!$K$25="","&lt;no limit&gt;",ROUNDDOWN((($I108-'Checklist Parameters'!$K$24)/'Checklist Parameters'!$K$25)+1,0)))</f>
        <v>&lt;no limit&gt;</v>
      </c>
      <c r="AF108" s="174">
        <f t="shared" si="11"/>
        <v>0</v>
      </c>
      <c r="AG108" s="85">
        <f t="shared" si="6"/>
        <v>0</v>
      </c>
      <c r="AH108" s="5"/>
      <c r="AI108" s="5"/>
      <c r="AJ108" s="5"/>
      <c r="AK108" s="5"/>
      <c r="AL108" s="5"/>
      <c r="AM108" s="5"/>
      <c r="AN108" s="5"/>
      <c r="AO108" s="5"/>
      <c r="AP108" s="5"/>
      <c r="AQ108" s="5"/>
      <c r="AR108" s="5"/>
      <c r="AS108" s="5"/>
    </row>
    <row r="109" spans="1:45" s="2" customFormat="1" ht="15">
      <c r="A109" s="390"/>
      <c r="B109" s="390"/>
      <c r="C109" s="390"/>
      <c r="D109" s="390"/>
      <c r="E109" s="390"/>
      <c r="F109" s="390"/>
      <c r="G109" s="390"/>
      <c r="H109" s="390"/>
      <c r="I109" s="390"/>
      <c r="J109" s="390"/>
      <c r="K109" s="390"/>
      <c r="L109" s="390"/>
      <c r="M109" s="390"/>
      <c r="N109" s="313">
        <f>IF(IF(I109&lt;'Checklist Parameters'!$K$22,0,($I109-$L109))&lt;0,0,IF(I109&lt;'Checklist Parameters'!$K$22,0,($I109-$L109)))</f>
        <v>0</v>
      </c>
      <c r="O109" s="394"/>
      <c r="P109" s="395"/>
      <c r="Q109" s="316">
        <f t="shared" si="7"/>
        <v>0</v>
      </c>
      <c r="R109" s="87">
        <f t="shared" si="8"/>
        <v>0</v>
      </c>
      <c r="S109" s="87">
        <f>IF('Checklist Parameters'!$K$60&lt;0.2,0.2,'Checklist Parameters'!$K$60)</f>
        <v>0.72</v>
      </c>
      <c r="T109" s="88">
        <f>IF($O109="",IF('Checklist District ID'!$C$43="Y",MAX($R109:$S109)*$I109,SUM($R109:$S109)*$I109),IF(O109&gt;0,Q109*S109))</f>
        <v>0</v>
      </c>
      <c r="U109" s="88">
        <f>IF(Q109&gt;0,((I109-T109)*'Formula Matrix'!$E$40),0)</f>
        <v>0</v>
      </c>
      <c r="V109" s="88">
        <f t="shared" si="9"/>
        <v>0</v>
      </c>
      <c r="W109" s="88">
        <f>IF(V109&gt;0,(V109*'Checklist Parameters'!$K$35),0)</f>
        <v>0</v>
      </c>
      <c r="X109" s="85">
        <f t="shared" si="10"/>
        <v>0</v>
      </c>
      <c r="Y109" s="85">
        <f>IF('Checklist Parameters'!$K$102&lt;&gt;"",(I109/43560)*'Checklist Parameters'!$K$102,"N/A")</f>
        <v>0</v>
      </c>
      <c r="Z109" s="85" t="str">
        <f>IF('Checklist Parameters'!$K$58&lt;&gt;"",((I109*'Checklist Parameters'!$K$58)*'Checklist Parameters'!$K$35)/1000,"N/A")</f>
        <v>N/A</v>
      </c>
      <c r="AA109" s="85">
        <f>IF('Checklist Parameters'!$K$101&lt;&gt;"",IFERROR(I109/'Checklist Parameters'!$K$101,0),"N/A")</f>
        <v>0</v>
      </c>
      <c r="AB109" s="85" t="str">
        <f>IF('Checklist Parameters'!$K$43&lt;&gt;"",(I109*'Checklist Parameters'!$K$43)/1000,"N/A")</f>
        <v>N/A</v>
      </c>
      <c r="AC109" s="85">
        <f>IF('Checklist Parameters'!$K$16="",$X109,IF(AND('Checklist Parameters'!$K$16&lt;$X109,'Checklist Parameters'!$K$16&gt;=3),'Checklist Parameters'!$K$16,IF(AND('Checklist Parameters'!$K$16&lt;$X109,'Checklist Parameters'!$K$16&lt;3),0,$X109)))</f>
        <v>0</v>
      </c>
      <c r="AD109" s="85" t="str">
        <f>IF(AND(I109&lt;'Checklist Parameters'!$K$22,$I109&lt;&gt;0),"Y","")</f>
        <v/>
      </c>
      <c r="AE109" s="85" t="str">
        <f>IF($AD109="Y",0,IF('Checklist Parameters'!$K$25="","&lt;no limit&gt;",ROUNDDOWN((($I109-'Checklist Parameters'!$K$24)/'Checklist Parameters'!$K$25)+1,0)))</f>
        <v>&lt;no limit&gt;</v>
      </c>
      <c r="AF109" s="174">
        <f t="shared" si="11"/>
        <v>0</v>
      </c>
      <c r="AG109" s="85">
        <f t="shared" si="6"/>
        <v>0</v>
      </c>
      <c r="AH109" s="5"/>
      <c r="AI109" s="5"/>
      <c r="AJ109" s="5"/>
      <c r="AK109" s="5"/>
      <c r="AL109" s="5"/>
      <c r="AM109" s="5"/>
      <c r="AN109" s="5"/>
      <c r="AO109" s="5"/>
      <c r="AP109" s="5"/>
      <c r="AQ109" s="5"/>
      <c r="AR109" s="5"/>
      <c r="AS109" s="5"/>
    </row>
    <row r="110" spans="1:45" s="2" customFormat="1" ht="15">
      <c r="A110" s="390"/>
      <c r="B110" s="390"/>
      <c r="C110" s="390"/>
      <c r="D110" s="390"/>
      <c r="E110" s="390"/>
      <c r="F110" s="390"/>
      <c r="G110" s="390"/>
      <c r="H110" s="390"/>
      <c r="I110" s="390"/>
      <c r="J110" s="390"/>
      <c r="K110" s="390"/>
      <c r="L110" s="390"/>
      <c r="M110" s="390"/>
      <c r="N110" s="313">
        <f>IF(IF(I110&lt;'Checklist Parameters'!$K$22,0,($I110-$L110))&lt;0,0,IF(I110&lt;'Checklist Parameters'!$K$22,0,($I110-$L110)))</f>
        <v>0</v>
      </c>
      <c r="O110" s="394"/>
      <c r="P110" s="395"/>
      <c r="Q110" s="316">
        <f t="shared" si="7"/>
        <v>0</v>
      </c>
      <c r="R110" s="87">
        <f t="shared" si="8"/>
        <v>0</v>
      </c>
      <c r="S110" s="87">
        <f>IF('Checklist Parameters'!$K$60&lt;0.2,0.2,'Checklist Parameters'!$K$60)</f>
        <v>0.72</v>
      </c>
      <c r="T110" s="88">
        <f>IF($O110="",IF('Checklist District ID'!$C$43="Y",MAX($R110:$S110)*$I110,SUM($R110:$S110)*$I110),IF(O110&gt;0,Q110*S110))</f>
        <v>0</v>
      </c>
      <c r="U110" s="88">
        <f>IF(Q110&gt;0,((I110-T110)*'Formula Matrix'!$E$40),0)</f>
        <v>0</v>
      </c>
      <c r="V110" s="88">
        <f t="shared" si="9"/>
        <v>0</v>
      </c>
      <c r="W110" s="88">
        <f>IF(V110&gt;0,(V110*'Checklist Parameters'!$K$35),0)</f>
        <v>0</v>
      </c>
      <c r="X110" s="85">
        <f t="shared" si="10"/>
        <v>0</v>
      </c>
      <c r="Y110" s="85">
        <f>IF('Checklist Parameters'!$K$102&lt;&gt;"",(I110/43560)*'Checklist Parameters'!$K$102,"N/A")</f>
        <v>0</v>
      </c>
      <c r="Z110" s="85" t="str">
        <f>IF('Checklist Parameters'!$K$58&lt;&gt;"",((I110*'Checklist Parameters'!$K$58)*'Checklist Parameters'!$K$35)/1000,"N/A")</f>
        <v>N/A</v>
      </c>
      <c r="AA110" s="85">
        <f>IF('Checklist Parameters'!$K$101&lt;&gt;"",IFERROR(I110/'Checklist Parameters'!$K$101,0),"N/A")</f>
        <v>0</v>
      </c>
      <c r="AB110" s="85" t="str">
        <f>IF('Checklist Parameters'!$K$43&lt;&gt;"",(I110*'Checklist Parameters'!$K$43)/1000,"N/A")</f>
        <v>N/A</v>
      </c>
      <c r="AC110" s="85">
        <f>IF('Checklist Parameters'!$K$16="",$X110,IF(AND('Checklist Parameters'!$K$16&lt;$X110,'Checklist Parameters'!$K$16&gt;=3),'Checklist Parameters'!$K$16,IF(AND('Checklist Parameters'!$K$16&lt;$X110,'Checklist Parameters'!$K$16&lt;3),0,$X110)))</f>
        <v>0</v>
      </c>
      <c r="AD110" s="85" t="str">
        <f>IF(AND(I110&lt;'Checklist Parameters'!$K$22,$I110&lt;&gt;0),"Y","")</f>
        <v/>
      </c>
      <c r="AE110" s="85" t="str">
        <f>IF($AD110="Y",0,IF('Checklist Parameters'!$K$25="","&lt;no limit&gt;",ROUNDDOWN((($I110-'Checklist Parameters'!$K$24)/'Checklist Parameters'!$K$25)+1,0)))</f>
        <v>&lt;no limit&gt;</v>
      </c>
      <c r="AF110" s="174">
        <f t="shared" si="11"/>
        <v>0</v>
      </c>
      <c r="AG110" s="85">
        <f t="shared" si="6"/>
        <v>0</v>
      </c>
      <c r="AH110" s="5"/>
      <c r="AI110" s="5"/>
      <c r="AJ110" s="5"/>
      <c r="AK110" s="5"/>
      <c r="AL110" s="5"/>
      <c r="AM110" s="5"/>
      <c r="AN110" s="5"/>
      <c r="AO110" s="5"/>
      <c r="AP110" s="5"/>
      <c r="AQ110" s="5"/>
      <c r="AR110" s="5"/>
      <c r="AS110" s="5"/>
    </row>
    <row r="111" spans="1:45" s="2" customFormat="1" ht="15">
      <c r="A111" s="390"/>
      <c r="B111" s="390"/>
      <c r="C111" s="390"/>
      <c r="D111" s="390"/>
      <c r="E111" s="390"/>
      <c r="F111" s="390"/>
      <c r="G111" s="390"/>
      <c r="H111" s="390"/>
      <c r="I111" s="390"/>
      <c r="J111" s="390"/>
      <c r="K111" s="390"/>
      <c r="L111" s="390"/>
      <c r="M111" s="390"/>
      <c r="N111" s="313">
        <f>IF(IF(I111&lt;'Checklist Parameters'!$K$22,0,($I111-$L111))&lt;0,0,IF(I111&lt;'Checklist Parameters'!$K$22,0,($I111-$L111)))</f>
        <v>0</v>
      </c>
      <c r="O111" s="394"/>
      <c r="P111" s="395"/>
      <c r="Q111" s="316">
        <f t="shared" si="7"/>
        <v>0</v>
      </c>
      <c r="R111" s="87">
        <f t="shared" si="8"/>
        <v>0</v>
      </c>
      <c r="S111" s="87">
        <f>IF('Checklist Parameters'!$K$60&lt;0.2,0.2,'Checklist Parameters'!$K$60)</f>
        <v>0.72</v>
      </c>
      <c r="T111" s="88">
        <f>IF($O111="",IF('Checklist District ID'!$C$43="Y",MAX($R111:$S111)*$I111,SUM($R111:$S111)*$I111),IF(O111&gt;0,Q111*S111))</f>
        <v>0</v>
      </c>
      <c r="U111" s="88">
        <f>IF(Q111&gt;0,((I111-T111)*'Formula Matrix'!$E$40),0)</f>
        <v>0</v>
      </c>
      <c r="V111" s="88">
        <f t="shared" si="9"/>
        <v>0</v>
      </c>
      <c r="W111" s="88">
        <f>IF(V111&gt;0,(V111*'Checklist Parameters'!$K$35),0)</f>
        <v>0</v>
      </c>
      <c r="X111" s="85">
        <f t="shared" si="10"/>
        <v>0</v>
      </c>
      <c r="Y111" s="85">
        <f>IF('Checklist Parameters'!$K$102&lt;&gt;"",(I111/43560)*'Checklist Parameters'!$K$102,"N/A")</f>
        <v>0</v>
      </c>
      <c r="Z111" s="85" t="str">
        <f>IF('Checklist Parameters'!$K$58&lt;&gt;"",((I111*'Checklist Parameters'!$K$58)*'Checklist Parameters'!$K$35)/1000,"N/A")</f>
        <v>N/A</v>
      </c>
      <c r="AA111" s="85">
        <f>IF('Checklist Parameters'!$K$101&lt;&gt;"",IFERROR(I111/'Checklist Parameters'!$K$101,0),"N/A")</f>
        <v>0</v>
      </c>
      <c r="AB111" s="85" t="str">
        <f>IF('Checklist Parameters'!$K$43&lt;&gt;"",(I111*'Checklist Parameters'!$K$43)/1000,"N/A")</f>
        <v>N/A</v>
      </c>
      <c r="AC111" s="85">
        <f>IF('Checklist Parameters'!$K$16="",$X111,IF(AND('Checklist Parameters'!$K$16&lt;$X111,'Checklist Parameters'!$K$16&gt;=3),'Checklist Parameters'!$K$16,IF(AND('Checklist Parameters'!$K$16&lt;$X111,'Checklist Parameters'!$K$16&lt;3),0,$X111)))</f>
        <v>0</v>
      </c>
      <c r="AD111" s="85" t="str">
        <f>IF(AND(I111&lt;'Checklist Parameters'!$K$22,$I111&lt;&gt;0),"Y","")</f>
        <v/>
      </c>
      <c r="AE111" s="85" t="str">
        <f>IF($AD111="Y",0,IF('Checklist Parameters'!$K$25="","&lt;no limit&gt;",ROUNDDOWN((($I111-'Checklist Parameters'!$K$24)/'Checklist Parameters'!$K$25)+1,0)))</f>
        <v>&lt;no limit&gt;</v>
      </c>
      <c r="AF111" s="174">
        <f t="shared" si="11"/>
        <v>0</v>
      </c>
      <c r="AG111" s="85">
        <f t="shared" si="6"/>
        <v>0</v>
      </c>
      <c r="AH111" s="5"/>
      <c r="AI111" s="5"/>
      <c r="AJ111" s="5"/>
      <c r="AK111" s="5"/>
      <c r="AL111" s="5"/>
      <c r="AM111" s="5"/>
      <c r="AN111" s="5"/>
      <c r="AO111" s="5"/>
      <c r="AP111" s="5"/>
      <c r="AQ111" s="5"/>
      <c r="AR111" s="5"/>
      <c r="AS111" s="5"/>
    </row>
    <row r="112" spans="1:45" s="2" customFormat="1" ht="15">
      <c r="A112" s="390"/>
      <c r="B112" s="390"/>
      <c r="C112" s="390"/>
      <c r="D112" s="390"/>
      <c r="E112" s="390"/>
      <c r="F112" s="390"/>
      <c r="G112" s="390"/>
      <c r="H112" s="390"/>
      <c r="I112" s="390"/>
      <c r="J112" s="390"/>
      <c r="K112" s="390"/>
      <c r="L112" s="390"/>
      <c r="M112" s="390"/>
      <c r="N112" s="313">
        <f>IF(IF(I112&lt;'Checklist Parameters'!$K$22,0,($I112-$L112))&lt;0,0,IF(I112&lt;'Checklist Parameters'!$K$22,0,($I112-$L112)))</f>
        <v>0</v>
      </c>
      <c r="O112" s="394"/>
      <c r="P112" s="395"/>
      <c r="Q112" s="316">
        <f t="shared" si="7"/>
        <v>0</v>
      </c>
      <c r="R112" s="87">
        <f t="shared" si="8"/>
        <v>0</v>
      </c>
      <c r="S112" s="87">
        <f>IF('Checklist Parameters'!$K$60&lt;0.2,0.2,'Checklist Parameters'!$K$60)</f>
        <v>0.72</v>
      </c>
      <c r="T112" s="88">
        <f>IF($O112="",IF('Checklist District ID'!$C$43="Y",MAX($R112:$S112)*$I112,SUM($R112:$S112)*$I112),IF(O112&gt;0,Q112*S112))</f>
        <v>0</v>
      </c>
      <c r="U112" s="88">
        <f>IF(Q112&gt;0,((I112-T112)*'Formula Matrix'!$E$40),0)</f>
        <v>0</v>
      </c>
      <c r="V112" s="88">
        <f t="shared" si="9"/>
        <v>0</v>
      </c>
      <c r="W112" s="88">
        <f>IF(V112&gt;0,(V112*'Checklist Parameters'!$K$35),0)</f>
        <v>0</v>
      </c>
      <c r="X112" s="85">
        <f t="shared" si="10"/>
        <v>0</v>
      </c>
      <c r="Y112" s="85">
        <f>IF('Checklist Parameters'!$K$102&lt;&gt;"",(I112/43560)*'Checklist Parameters'!$K$102,"N/A")</f>
        <v>0</v>
      </c>
      <c r="Z112" s="85" t="str">
        <f>IF('Checklist Parameters'!$K$58&lt;&gt;"",((I112*'Checklist Parameters'!$K$58)*'Checklist Parameters'!$K$35)/1000,"N/A")</f>
        <v>N/A</v>
      </c>
      <c r="AA112" s="85">
        <f>IF('Checklist Parameters'!$K$101&lt;&gt;"",IFERROR(I112/'Checklist Parameters'!$K$101,0),"N/A")</f>
        <v>0</v>
      </c>
      <c r="AB112" s="85" t="str">
        <f>IF('Checklist Parameters'!$K$43&lt;&gt;"",(I112*'Checklist Parameters'!$K$43)/1000,"N/A")</f>
        <v>N/A</v>
      </c>
      <c r="AC112" s="85">
        <f>IF('Checklist Parameters'!$K$16="",$X112,IF(AND('Checklist Parameters'!$K$16&lt;$X112,'Checklist Parameters'!$K$16&gt;=3),'Checklist Parameters'!$K$16,IF(AND('Checklist Parameters'!$K$16&lt;$X112,'Checklist Parameters'!$K$16&lt;3),0,$X112)))</f>
        <v>0</v>
      </c>
      <c r="AD112" s="85" t="str">
        <f>IF(AND(I112&lt;'Checklist Parameters'!$K$22,$I112&lt;&gt;0),"Y","")</f>
        <v/>
      </c>
      <c r="AE112" s="85" t="str">
        <f>IF($AD112="Y",0,IF('Checklist Parameters'!$K$25="","&lt;no limit&gt;",ROUNDDOWN((($I112-'Checklist Parameters'!$K$24)/'Checklist Parameters'!$K$25)+1,0)))</f>
        <v>&lt;no limit&gt;</v>
      </c>
      <c r="AF112" s="174">
        <f t="shared" si="11"/>
        <v>0</v>
      </c>
      <c r="AG112" s="85">
        <f t="shared" si="6"/>
        <v>0</v>
      </c>
      <c r="AH112" s="5"/>
      <c r="AI112" s="5"/>
      <c r="AJ112" s="5"/>
      <c r="AK112" s="5"/>
      <c r="AL112" s="5"/>
      <c r="AM112" s="5"/>
      <c r="AN112" s="5"/>
      <c r="AO112" s="5"/>
      <c r="AP112" s="5"/>
      <c r="AQ112" s="5"/>
      <c r="AR112" s="5"/>
      <c r="AS112" s="5"/>
    </row>
    <row r="113" spans="1:45" s="2" customFormat="1" ht="15">
      <c r="A113" s="390"/>
      <c r="B113" s="390"/>
      <c r="C113" s="390"/>
      <c r="D113" s="390"/>
      <c r="E113" s="390"/>
      <c r="F113" s="390"/>
      <c r="G113" s="390"/>
      <c r="H113" s="390"/>
      <c r="I113" s="390"/>
      <c r="J113" s="390"/>
      <c r="K113" s="390"/>
      <c r="L113" s="390"/>
      <c r="M113" s="390"/>
      <c r="N113" s="313">
        <f>IF(IF(I113&lt;'Checklist Parameters'!$K$22,0,($I113-$L113))&lt;0,0,IF(I113&lt;'Checklist Parameters'!$K$22,0,($I113-$L113)))</f>
        <v>0</v>
      </c>
      <c r="O113" s="394"/>
      <c r="P113" s="395"/>
      <c r="Q113" s="316">
        <f t="shared" si="7"/>
        <v>0</v>
      </c>
      <c r="R113" s="87">
        <f t="shared" si="8"/>
        <v>0</v>
      </c>
      <c r="S113" s="87">
        <f>IF('Checklist Parameters'!$K$60&lt;0.2,0.2,'Checklist Parameters'!$K$60)</f>
        <v>0.72</v>
      </c>
      <c r="T113" s="88">
        <f>IF($O113="",IF('Checklist District ID'!$C$43="Y",MAX($R113:$S113)*$I113,SUM($R113:$S113)*$I113),IF(O113&gt;0,Q113*S113))</f>
        <v>0</v>
      </c>
      <c r="U113" s="88">
        <f>IF(Q113&gt;0,((I113-T113)*'Formula Matrix'!$E$40),0)</f>
        <v>0</v>
      </c>
      <c r="V113" s="88">
        <f t="shared" si="9"/>
        <v>0</v>
      </c>
      <c r="W113" s="88">
        <f>IF(V113&gt;0,(V113*'Checklist Parameters'!$K$35),0)</f>
        <v>0</v>
      </c>
      <c r="X113" s="85">
        <f t="shared" si="10"/>
        <v>0</v>
      </c>
      <c r="Y113" s="85">
        <f>IF('Checklist Parameters'!$K$102&lt;&gt;"",(I113/43560)*'Checklist Parameters'!$K$102,"N/A")</f>
        <v>0</v>
      </c>
      <c r="Z113" s="85" t="str">
        <f>IF('Checklist Parameters'!$K$58&lt;&gt;"",((I113*'Checklist Parameters'!$K$58)*'Checklist Parameters'!$K$35)/1000,"N/A")</f>
        <v>N/A</v>
      </c>
      <c r="AA113" s="85">
        <f>IF('Checklist Parameters'!$K$101&lt;&gt;"",IFERROR(I113/'Checklist Parameters'!$K$101,0),"N/A")</f>
        <v>0</v>
      </c>
      <c r="AB113" s="85" t="str">
        <f>IF('Checklist Parameters'!$K$43&lt;&gt;"",(I113*'Checklist Parameters'!$K$43)/1000,"N/A")</f>
        <v>N/A</v>
      </c>
      <c r="AC113" s="85">
        <f>IF('Checklist Parameters'!$K$16="",$X113,IF(AND('Checklist Parameters'!$K$16&lt;$X113,'Checklist Parameters'!$K$16&gt;=3),'Checklist Parameters'!$K$16,IF(AND('Checklist Parameters'!$K$16&lt;$X113,'Checklist Parameters'!$K$16&lt;3),0,$X113)))</f>
        <v>0</v>
      </c>
      <c r="AD113" s="85" t="str">
        <f>IF(AND(I113&lt;'Checklist Parameters'!$K$22,$I113&lt;&gt;0),"Y","")</f>
        <v/>
      </c>
      <c r="AE113" s="85" t="str">
        <f>IF($AD113="Y",0,IF('Checklist Parameters'!$K$25="","&lt;no limit&gt;",ROUNDDOWN((($I113-'Checklist Parameters'!$K$24)/'Checklist Parameters'!$K$25)+1,0)))</f>
        <v>&lt;no limit&gt;</v>
      </c>
      <c r="AF113" s="174">
        <f t="shared" si="11"/>
        <v>0</v>
      </c>
      <c r="AG113" s="85">
        <f t="shared" si="6"/>
        <v>0</v>
      </c>
      <c r="AH113" s="5"/>
      <c r="AI113" s="5"/>
      <c r="AJ113" s="5"/>
      <c r="AK113" s="5"/>
      <c r="AL113" s="5"/>
      <c r="AM113" s="5"/>
      <c r="AN113" s="5"/>
      <c r="AO113" s="5"/>
      <c r="AP113" s="5"/>
      <c r="AQ113" s="5"/>
      <c r="AR113" s="5"/>
      <c r="AS113" s="5"/>
    </row>
    <row r="114" spans="1:45" s="2" customFormat="1" ht="15">
      <c r="A114" s="390"/>
      <c r="B114" s="390"/>
      <c r="C114" s="390"/>
      <c r="D114" s="390"/>
      <c r="E114" s="390"/>
      <c r="F114" s="390"/>
      <c r="G114" s="390"/>
      <c r="H114" s="390"/>
      <c r="I114" s="390"/>
      <c r="J114" s="390"/>
      <c r="K114" s="390"/>
      <c r="L114" s="390"/>
      <c r="M114" s="390"/>
      <c r="N114" s="313">
        <f>IF(IF(I114&lt;'Checklist Parameters'!$K$22,0,($I114-$L114))&lt;0,0,IF(I114&lt;'Checklist Parameters'!$K$22,0,($I114-$L114)))</f>
        <v>0</v>
      </c>
      <c r="O114" s="394"/>
      <c r="P114" s="395"/>
      <c r="Q114" s="316">
        <f t="shared" si="7"/>
        <v>0</v>
      </c>
      <c r="R114" s="87">
        <f t="shared" si="8"/>
        <v>0</v>
      </c>
      <c r="S114" s="87">
        <f>IF('Checklist Parameters'!$K$60&lt;0.2,0.2,'Checklist Parameters'!$K$60)</f>
        <v>0.72</v>
      </c>
      <c r="T114" s="88">
        <f>IF($O114="",IF('Checklist District ID'!$C$43="Y",MAX($R114:$S114)*$I114,SUM($R114:$S114)*$I114),IF(O114&gt;0,Q114*S114))</f>
        <v>0</v>
      </c>
      <c r="U114" s="88">
        <f>IF(Q114&gt;0,((I114-T114)*'Formula Matrix'!$E$40),0)</f>
        <v>0</v>
      </c>
      <c r="V114" s="88">
        <f t="shared" si="9"/>
        <v>0</v>
      </c>
      <c r="W114" s="88">
        <f>IF(V114&gt;0,(V114*'Checklist Parameters'!$K$35),0)</f>
        <v>0</v>
      </c>
      <c r="X114" s="85">
        <f t="shared" si="10"/>
        <v>0</v>
      </c>
      <c r="Y114" s="85">
        <f>IF('Checklist Parameters'!$K$102&lt;&gt;"",(I114/43560)*'Checklist Parameters'!$K$102,"N/A")</f>
        <v>0</v>
      </c>
      <c r="Z114" s="85" t="str">
        <f>IF('Checklist Parameters'!$K$58&lt;&gt;"",((I114*'Checklist Parameters'!$K$58)*'Checklist Parameters'!$K$35)/1000,"N/A")</f>
        <v>N/A</v>
      </c>
      <c r="AA114" s="85">
        <f>IF('Checklist Parameters'!$K$101&lt;&gt;"",IFERROR(I114/'Checklist Parameters'!$K$101,0),"N/A")</f>
        <v>0</v>
      </c>
      <c r="AB114" s="85" t="str">
        <f>IF('Checklist Parameters'!$K$43&lt;&gt;"",(I114*'Checklist Parameters'!$K$43)/1000,"N/A")</f>
        <v>N/A</v>
      </c>
      <c r="AC114" s="85">
        <f>IF('Checklist Parameters'!$K$16="",$X114,IF(AND('Checklist Parameters'!$K$16&lt;$X114,'Checklist Parameters'!$K$16&gt;=3),'Checklist Parameters'!$K$16,IF(AND('Checklist Parameters'!$K$16&lt;$X114,'Checklist Parameters'!$K$16&lt;3),0,$X114)))</f>
        <v>0</v>
      </c>
      <c r="AD114" s="85" t="str">
        <f>IF(AND(I114&lt;'Checklist Parameters'!$K$22,$I114&lt;&gt;0),"Y","")</f>
        <v/>
      </c>
      <c r="AE114" s="85" t="str">
        <f>IF($AD114="Y",0,IF('Checklist Parameters'!$K$25="","&lt;no limit&gt;",ROUNDDOWN((($I114-'Checklist Parameters'!$K$24)/'Checklist Parameters'!$K$25)+1,0)))</f>
        <v>&lt;no limit&gt;</v>
      </c>
      <c r="AF114" s="174">
        <f t="shared" si="11"/>
        <v>0</v>
      </c>
      <c r="AG114" s="85">
        <f t="shared" si="6"/>
        <v>0</v>
      </c>
      <c r="AH114" s="5"/>
      <c r="AI114" s="5"/>
      <c r="AJ114" s="5"/>
      <c r="AK114" s="5"/>
      <c r="AL114" s="5"/>
      <c r="AM114" s="5"/>
      <c r="AN114" s="5"/>
      <c r="AO114" s="5"/>
      <c r="AP114" s="5"/>
      <c r="AQ114" s="5"/>
      <c r="AR114" s="5"/>
      <c r="AS114" s="5"/>
    </row>
    <row r="115" spans="1:45" s="2" customFormat="1" ht="15">
      <c r="A115" s="390"/>
      <c r="B115" s="390"/>
      <c r="C115" s="390"/>
      <c r="D115" s="390"/>
      <c r="E115" s="390"/>
      <c r="F115" s="390"/>
      <c r="G115" s="390"/>
      <c r="H115" s="390"/>
      <c r="I115" s="390"/>
      <c r="J115" s="390"/>
      <c r="K115" s="390"/>
      <c r="L115" s="390"/>
      <c r="M115" s="390"/>
      <c r="N115" s="313">
        <f>IF(IF(I115&lt;'Checklist Parameters'!$K$22,0,($I115-$L115))&lt;0,0,IF(I115&lt;'Checklist Parameters'!$K$22,0,($I115-$L115)))</f>
        <v>0</v>
      </c>
      <c r="O115" s="394"/>
      <c r="P115" s="395"/>
      <c r="Q115" s="316">
        <f t="shared" si="7"/>
        <v>0</v>
      </c>
      <c r="R115" s="87">
        <f t="shared" si="8"/>
        <v>0</v>
      </c>
      <c r="S115" s="87">
        <f>IF('Checklist Parameters'!$K$60&lt;0.2,0.2,'Checklist Parameters'!$K$60)</f>
        <v>0.72</v>
      </c>
      <c r="T115" s="88">
        <f>IF($O115="",IF('Checklist District ID'!$C$43="Y",MAX($R115:$S115)*$I115,SUM($R115:$S115)*$I115),IF(O115&gt;0,Q115*S115))</f>
        <v>0</v>
      </c>
      <c r="U115" s="88">
        <f>IF(Q115&gt;0,((I115-T115)*'Formula Matrix'!$E$40),0)</f>
        <v>0</v>
      </c>
      <c r="V115" s="88">
        <f t="shared" si="9"/>
        <v>0</v>
      </c>
      <c r="W115" s="88">
        <f>IF(V115&gt;0,(V115*'Checklist Parameters'!$K$35),0)</f>
        <v>0</v>
      </c>
      <c r="X115" s="85">
        <f t="shared" si="10"/>
        <v>0</v>
      </c>
      <c r="Y115" s="85">
        <f>IF('Checklist Parameters'!$K$102&lt;&gt;"",(I115/43560)*'Checklist Parameters'!$K$102,"N/A")</f>
        <v>0</v>
      </c>
      <c r="Z115" s="85" t="str">
        <f>IF('Checklist Parameters'!$K$58&lt;&gt;"",((I115*'Checklist Parameters'!$K$58)*'Checklist Parameters'!$K$35)/1000,"N/A")</f>
        <v>N/A</v>
      </c>
      <c r="AA115" s="85">
        <f>IF('Checklist Parameters'!$K$101&lt;&gt;"",IFERROR(I115/'Checklist Parameters'!$K$101,0),"N/A")</f>
        <v>0</v>
      </c>
      <c r="AB115" s="85" t="str">
        <f>IF('Checklist Parameters'!$K$43&lt;&gt;"",(I115*'Checklist Parameters'!$K$43)/1000,"N/A")</f>
        <v>N/A</v>
      </c>
      <c r="AC115" s="85">
        <f>IF('Checklist Parameters'!$K$16="",$X115,IF(AND('Checklist Parameters'!$K$16&lt;$X115,'Checklist Parameters'!$K$16&gt;=3),'Checklist Parameters'!$K$16,IF(AND('Checklist Parameters'!$K$16&lt;$X115,'Checklist Parameters'!$K$16&lt;3),0,$X115)))</f>
        <v>0</v>
      </c>
      <c r="AD115" s="85" t="str">
        <f>IF(AND(I115&lt;'Checklist Parameters'!$K$22,$I115&lt;&gt;0),"Y","")</f>
        <v/>
      </c>
      <c r="AE115" s="85" t="str">
        <f>IF($AD115="Y",0,IF('Checklist Parameters'!$K$25="","&lt;no limit&gt;",ROUNDDOWN((($I115-'Checklist Parameters'!$K$24)/'Checklist Parameters'!$K$25)+1,0)))</f>
        <v>&lt;no limit&gt;</v>
      </c>
      <c r="AF115" s="174">
        <f t="shared" si="11"/>
        <v>0</v>
      </c>
      <c r="AG115" s="85">
        <f t="shared" si="6"/>
        <v>0</v>
      </c>
      <c r="AH115" s="5"/>
      <c r="AI115" s="5"/>
      <c r="AJ115" s="5"/>
      <c r="AK115" s="5"/>
      <c r="AL115" s="5"/>
      <c r="AM115" s="5"/>
      <c r="AN115" s="5"/>
      <c r="AO115" s="5"/>
      <c r="AP115" s="5"/>
      <c r="AQ115" s="5"/>
      <c r="AR115" s="5"/>
      <c r="AS115" s="5"/>
    </row>
    <row r="116" spans="1:45" s="2" customFormat="1" ht="15">
      <c r="A116" s="390"/>
      <c r="B116" s="390"/>
      <c r="C116" s="390"/>
      <c r="D116" s="390"/>
      <c r="E116" s="390"/>
      <c r="F116" s="390"/>
      <c r="G116" s="390"/>
      <c r="H116" s="390"/>
      <c r="I116" s="390"/>
      <c r="J116" s="390"/>
      <c r="K116" s="390"/>
      <c r="L116" s="390"/>
      <c r="M116" s="390"/>
      <c r="N116" s="313">
        <f>IF(IF(I116&lt;'Checklist Parameters'!$K$22,0,($I116-$L116))&lt;0,0,IF(I116&lt;'Checklist Parameters'!$K$22,0,($I116-$L116)))</f>
        <v>0</v>
      </c>
      <c r="O116" s="394"/>
      <c r="P116" s="395"/>
      <c r="Q116" s="316">
        <f t="shared" si="7"/>
        <v>0</v>
      </c>
      <c r="R116" s="87">
        <f t="shared" si="8"/>
        <v>0</v>
      </c>
      <c r="S116" s="87">
        <f>IF('Checklist Parameters'!$K$60&lt;0.2,0.2,'Checklist Parameters'!$K$60)</f>
        <v>0.72</v>
      </c>
      <c r="T116" s="88">
        <f>IF($O116="",IF('Checklist District ID'!$C$43="Y",MAX($R116:$S116)*$I116,SUM($R116:$S116)*$I116),IF(O116&gt;0,Q116*S116))</f>
        <v>0</v>
      </c>
      <c r="U116" s="88">
        <f>IF(Q116&gt;0,((I116-T116)*'Formula Matrix'!$E$40),0)</f>
        <v>0</v>
      </c>
      <c r="V116" s="88">
        <f t="shared" si="9"/>
        <v>0</v>
      </c>
      <c r="W116" s="88">
        <f>IF(V116&gt;0,(V116*'Checklist Parameters'!$K$35),0)</f>
        <v>0</v>
      </c>
      <c r="X116" s="85">
        <f t="shared" si="10"/>
        <v>0</v>
      </c>
      <c r="Y116" s="85">
        <f>IF('Checklist Parameters'!$K$102&lt;&gt;"",(I116/43560)*'Checklist Parameters'!$K$102,"N/A")</f>
        <v>0</v>
      </c>
      <c r="Z116" s="85" t="str">
        <f>IF('Checklist Parameters'!$K$58&lt;&gt;"",((I116*'Checklist Parameters'!$K$58)*'Checklist Parameters'!$K$35)/1000,"N/A")</f>
        <v>N/A</v>
      </c>
      <c r="AA116" s="85">
        <f>IF('Checklist Parameters'!$K$101&lt;&gt;"",IFERROR(I116/'Checklist Parameters'!$K$101,0),"N/A")</f>
        <v>0</v>
      </c>
      <c r="AB116" s="85" t="str">
        <f>IF('Checklist Parameters'!$K$43&lt;&gt;"",(I116*'Checklist Parameters'!$K$43)/1000,"N/A")</f>
        <v>N/A</v>
      </c>
      <c r="AC116" s="85">
        <f>IF('Checklist Parameters'!$K$16="",$X116,IF(AND('Checklist Parameters'!$K$16&lt;$X116,'Checklist Parameters'!$K$16&gt;=3),'Checklist Parameters'!$K$16,IF(AND('Checklist Parameters'!$K$16&lt;$X116,'Checklist Parameters'!$K$16&lt;3),0,$X116)))</f>
        <v>0</v>
      </c>
      <c r="AD116" s="85" t="str">
        <f>IF(AND(I116&lt;'Checklist Parameters'!$K$22,$I116&lt;&gt;0),"Y","")</f>
        <v/>
      </c>
      <c r="AE116" s="85" t="str">
        <f>IF($AD116="Y",0,IF('Checklist Parameters'!$K$25="","&lt;no limit&gt;",ROUNDDOWN((($I116-'Checklist Parameters'!$K$24)/'Checklist Parameters'!$K$25)+1,0)))</f>
        <v>&lt;no limit&gt;</v>
      </c>
      <c r="AF116" s="174">
        <f t="shared" si="11"/>
        <v>0</v>
      </c>
      <c r="AG116" s="85">
        <f t="shared" si="6"/>
        <v>0</v>
      </c>
      <c r="AH116" s="5"/>
      <c r="AI116" s="5"/>
      <c r="AJ116" s="5"/>
      <c r="AK116" s="5"/>
      <c r="AL116" s="5"/>
      <c r="AM116" s="5"/>
      <c r="AN116" s="5"/>
      <c r="AO116" s="5"/>
      <c r="AP116" s="5"/>
      <c r="AQ116" s="5"/>
      <c r="AR116" s="5"/>
      <c r="AS116" s="5"/>
    </row>
    <row r="117" spans="1:45" s="2" customFormat="1" ht="15">
      <c r="A117" s="390"/>
      <c r="B117" s="390"/>
      <c r="C117" s="390"/>
      <c r="D117" s="390"/>
      <c r="E117" s="390"/>
      <c r="F117" s="390"/>
      <c r="G117" s="390"/>
      <c r="H117" s="390"/>
      <c r="I117" s="390"/>
      <c r="J117" s="390"/>
      <c r="K117" s="390"/>
      <c r="L117" s="390"/>
      <c r="M117" s="390"/>
      <c r="N117" s="313">
        <f>IF(IF(I117&lt;'Checklist Parameters'!$K$22,0,($I117-$L117))&lt;0,0,IF(I117&lt;'Checklist Parameters'!$K$22,0,($I117-$L117)))</f>
        <v>0</v>
      </c>
      <c r="O117" s="394"/>
      <c r="P117" s="395"/>
      <c r="Q117" s="316">
        <f t="shared" si="7"/>
        <v>0</v>
      </c>
      <c r="R117" s="87">
        <f t="shared" si="8"/>
        <v>0</v>
      </c>
      <c r="S117" s="87">
        <f>IF('Checklist Parameters'!$K$60&lt;0.2,0.2,'Checklist Parameters'!$K$60)</f>
        <v>0.72</v>
      </c>
      <c r="T117" s="88">
        <f>IF($O117="",IF('Checklist District ID'!$C$43="Y",MAX($R117:$S117)*$I117,SUM($R117:$S117)*$I117),IF(O117&gt;0,Q117*S117))</f>
        <v>0</v>
      </c>
      <c r="U117" s="88">
        <f>IF(Q117&gt;0,((I117-T117)*'Formula Matrix'!$E$40),0)</f>
        <v>0</v>
      </c>
      <c r="V117" s="88">
        <f t="shared" si="9"/>
        <v>0</v>
      </c>
      <c r="W117" s="88">
        <f>IF(V117&gt;0,(V117*'Checklist Parameters'!$K$35),0)</f>
        <v>0</v>
      </c>
      <c r="X117" s="85">
        <f t="shared" si="10"/>
        <v>0</v>
      </c>
      <c r="Y117" s="85">
        <f>IF('Checklist Parameters'!$K$102&lt;&gt;"",(I117/43560)*'Checklist Parameters'!$K$102,"N/A")</f>
        <v>0</v>
      </c>
      <c r="Z117" s="85" t="str">
        <f>IF('Checklist Parameters'!$K$58&lt;&gt;"",((I117*'Checklist Parameters'!$K$58)*'Checklist Parameters'!$K$35)/1000,"N/A")</f>
        <v>N/A</v>
      </c>
      <c r="AA117" s="85">
        <f>IF('Checklist Parameters'!$K$101&lt;&gt;"",IFERROR(I117/'Checklist Parameters'!$K$101,0),"N/A")</f>
        <v>0</v>
      </c>
      <c r="AB117" s="85" t="str">
        <f>IF('Checklist Parameters'!$K$43&lt;&gt;"",(I117*'Checklist Parameters'!$K$43)/1000,"N/A")</f>
        <v>N/A</v>
      </c>
      <c r="AC117" s="85">
        <f>IF('Checklist Parameters'!$K$16="",$X117,IF(AND('Checklist Parameters'!$K$16&lt;$X117,'Checklist Parameters'!$K$16&gt;=3),'Checklist Parameters'!$K$16,IF(AND('Checklist Parameters'!$K$16&lt;$X117,'Checklist Parameters'!$K$16&lt;3),0,$X117)))</f>
        <v>0</v>
      </c>
      <c r="AD117" s="85" t="str">
        <f>IF(AND(I117&lt;'Checklist Parameters'!$K$22,$I117&lt;&gt;0),"Y","")</f>
        <v/>
      </c>
      <c r="AE117" s="85" t="str">
        <f>IF($AD117="Y",0,IF('Checklist Parameters'!$K$25="","&lt;no limit&gt;",ROUNDDOWN((($I117-'Checklist Parameters'!$K$24)/'Checklist Parameters'!$K$25)+1,0)))</f>
        <v>&lt;no limit&gt;</v>
      </c>
      <c r="AF117" s="174">
        <f t="shared" si="11"/>
        <v>0</v>
      </c>
      <c r="AG117" s="85">
        <f t="shared" si="6"/>
        <v>0</v>
      </c>
      <c r="AH117" s="5"/>
      <c r="AI117" s="5"/>
      <c r="AJ117" s="5"/>
      <c r="AK117" s="5"/>
      <c r="AL117" s="5"/>
      <c r="AM117" s="5"/>
      <c r="AN117" s="5"/>
      <c r="AO117" s="5"/>
      <c r="AP117" s="5"/>
      <c r="AQ117" s="5"/>
      <c r="AR117" s="5"/>
      <c r="AS117" s="5"/>
    </row>
    <row r="118" spans="1:45" s="2" customFormat="1" ht="15">
      <c r="A118" s="390"/>
      <c r="B118" s="390"/>
      <c r="C118" s="390"/>
      <c r="D118" s="390"/>
      <c r="E118" s="390"/>
      <c r="F118" s="390"/>
      <c r="G118" s="390"/>
      <c r="H118" s="390"/>
      <c r="I118" s="390"/>
      <c r="J118" s="390"/>
      <c r="K118" s="390"/>
      <c r="L118" s="390"/>
      <c r="M118" s="390"/>
      <c r="N118" s="313">
        <f>IF(IF(I118&lt;'Checklist Parameters'!$K$22,0,($I118-$L118))&lt;0,0,IF(I118&lt;'Checklist Parameters'!$K$22,0,($I118-$L118)))</f>
        <v>0</v>
      </c>
      <c r="O118" s="394"/>
      <c r="P118" s="395"/>
      <c r="Q118" s="316">
        <f t="shared" si="7"/>
        <v>0</v>
      </c>
      <c r="R118" s="87">
        <f t="shared" si="8"/>
        <v>0</v>
      </c>
      <c r="S118" s="87">
        <f>IF('Checklist Parameters'!$K$60&lt;0.2,0.2,'Checklist Parameters'!$K$60)</f>
        <v>0.72</v>
      </c>
      <c r="T118" s="88">
        <f>IF($O118="",IF('Checklist District ID'!$C$43="Y",MAX($R118:$S118)*$I118,SUM($R118:$S118)*$I118),IF(O118&gt;0,Q118*S118))</f>
        <v>0</v>
      </c>
      <c r="U118" s="88">
        <f>IF(Q118&gt;0,((I118-T118)*'Formula Matrix'!$E$40),0)</f>
        <v>0</v>
      </c>
      <c r="V118" s="88">
        <f t="shared" si="9"/>
        <v>0</v>
      </c>
      <c r="W118" s="88">
        <f>IF(V118&gt;0,(V118*'Checklist Parameters'!$K$35),0)</f>
        <v>0</v>
      </c>
      <c r="X118" s="85">
        <f t="shared" si="10"/>
        <v>0</v>
      </c>
      <c r="Y118" s="85">
        <f>IF('Checklist Parameters'!$K$102&lt;&gt;"",(I118/43560)*'Checklist Parameters'!$K$102,"N/A")</f>
        <v>0</v>
      </c>
      <c r="Z118" s="85" t="str">
        <f>IF('Checklist Parameters'!$K$58&lt;&gt;"",((I118*'Checklist Parameters'!$K$58)*'Checklist Parameters'!$K$35)/1000,"N/A")</f>
        <v>N/A</v>
      </c>
      <c r="AA118" s="85">
        <f>IF('Checklist Parameters'!$K$101&lt;&gt;"",IFERROR(I118/'Checklist Parameters'!$K$101,0),"N/A")</f>
        <v>0</v>
      </c>
      <c r="AB118" s="85" t="str">
        <f>IF('Checklist Parameters'!$K$43&lt;&gt;"",(I118*'Checklist Parameters'!$K$43)/1000,"N/A")</f>
        <v>N/A</v>
      </c>
      <c r="AC118" s="85">
        <f>IF('Checklist Parameters'!$K$16="",$X118,IF(AND('Checklist Parameters'!$K$16&lt;$X118,'Checklist Parameters'!$K$16&gt;=3),'Checklist Parameters'!$K$16,IF(AND('Checklist Parameters'!$K$16&lt;$X118,'Checklist Parameters'!$K$16&lt;3),0,$X118)))</f>
        <v>0</v>
      </c>
      <c r="AD118" s="85" t="str">
        <f>IF(AND(I118&lt;'Checklist Parameters'!$K$22,$I118&lt;&gt;0),"Y","")</f>
        <v/>
      </c>
      <c r="AE118" s="85" t="str">
        <f>IF($AD118="Y",0,IF('Checklist Parameters'!$K$25="","&lt;no limit&gt;",ROUNDDOWN((($I118-'Checklist Parameters'!$K$24)/'Checklist Parameters'!$K$25)+1,0)))</f>
        <v>&lt;no limit&gt;</v>
      </c>
      <c r="AF118" s="174">
        <f t="shared" si="11"/>
        <v>0</v>
      </c>
      <c r="AG118" s="85">
        <f t="shared" si="6"/>
        <v>0</v>
      </c>
      <c r="AH118" s="5"/>
      <c r="AI118" s="5"/>
      <c r="AJ118" s="5"/>
      <c r="AK118" s="5"/>
      <c r="AL118" s="5"/>
      <c r="AM118" s="5"/>
      <c r="AN118" s="5"/>
      <c r="AO118" s="5"/>
      <c r="AP118" s="5"/>
      <c r="AQ118" s="5"/>
      <c r="AR118" s="5"/>
      <c r="AS118" s="5"/>
    </row>
    <row r="119" spans="1:45" s="2" customFormat="1" ht="15">
      <c r="A119" s="390"/>
      <c r="B119" s="390"/>
      <c r="C119" s="390"/>
      <c r="D119" s="390"/>
      <c r="E119" s="390"/>
      <c r="F119" s="390"/>
      <c r="G119" s="390"/>
      <c r="H119" s="390"/>
      <c r="I119" s="390"/>
      <c r="J119" s="390"/>
      <c r="K119" s="390"/>
      <c r="L119" s="390"/>
      <c r="M119" s="390"/>
      <c r="N119" s="313">
        <f>IF(IF(I119&lt;'Checklist Parameters'!$K$22,0,($I119-$L119))&lt;0,0,IF(I119&lt;'Checklist Parameters'!$K$22,0,($I119-$L119)))</f>
        <v>0</v>
      </c>
      <c r="O119" s="394"/>
      <c r="P119" s="395"/>
      <c r="Q119" s="316">
        <f t="shared" si="7"/>
        <v>0</v>
      </c>
      <c r="R119" s="87">
        <f t="shared" si="8"/>
        <v>0</v>
      </c>
      <c r="S119" s="87">
        <f>IF('Checklist Parameters'!$K$60&lt;0.2,0.2,'Checklist Parameters'!$K$60)</f>
        <v>0.72</v>
      </c>
      <c r="T119" s="88">
        <f>IF($O119="",IF('Checklist District ID'!$C$43="Y",MAX($R119:$S119)*$I119,SUM($R119:$S119)*$I119),IF(O119&gt;0,Q119*S119))</f>
        <v>0</v>
      </c>
      <c r="U119" s="88">
        <f>IF(Q119&gt;0,((I119-T119)*'Formula Matrix'!$E$40),0)</f>
        <v>0</v>
      </c>
      <c r="V119" s="88">
        <f t="shared" si="9"/>
        <v>0</v>
      </c>
      <c r="W119" s="88">
        <f>IF(V119&gt;0,(V119*'Checklist Parameters'!$K$35),0)</f>
        <v>0</v>
      </c>
      <c r="X119" s="85">
        <f t="shared" si="10"/>
        <v>0</v>
      </c>
      <c r="Y119" s="85">
        <f>IF('Checklist Parameters'!$K$102&lt;&gt;"",(I119/43560)*'Checklist Parameters'!$K$102,"N/A")</f>
        <v>0</v>
      </c>
      <c r="Z119" s="85" t="str">
        <f>IF('Checklist Parameters'!$K$58&lt;&gt;"",((I119*'Checklist Parameters'!$K$58)*'Checklist Parameters'!$K$35)/1000,"N/A")</f>
        <v>N/A</v>
      </c>
      <c r="AA119" s="85">
        <f>IF('Checklist Parameters'!$K$101&lt;&gt;"",IFERROR(I119/'Checklist Parameters'!$K$101,0),"N/A")</f>
        <v>0</v>
      </c>
      <c r="AB119" s="85" t="str">
        <f>IF('Checklist Parameters'!$K$43&lt;&gt;"",(I119*'Checklist Parameters'!$K$43)/1000,"N/A")</f>
        <v>N/A</v>
      </c>
      <c r="AC119" s="85">
        <f>IF('Checklist Parameters'!$K$16="",$X119,IF(AND('Checklist Parameters'!$K$16&lt;$X119,'Checklist Parameters'!$K$16&gt;=3),'Checklist Parameters'!$K$16,IF(AND('Checklist Parameters'!$K$16&lt;$X119,'Checklist Parameters'!$K$16&lt;3),0,$X119)))</f>
        <v>0</v>
      </c>
      <c r="AD119" s="85" t="str">
        <f>IF(AND(I119&lt;'Checklist Parameters'!$K$22,$I119&lt;&gt;0),"Y","")</f>
        <v/>
      </c>
      <c r="AE119" s="85" t="str">
        <f>IF($AD119="Y",0,IF('Checklist Parameters'!$K$25="","&lt;no limit&gt;",ROUNDDOWN((($I119-'Checklist Parameters'!$K$24)/'Checklist Parameters'!$K$25)+1,0)))</f>
        <v>&lt;no limit&gt;</v>
      </c>
      <c r="AF119" s="174">
        <f t="shared" si="11"/>
        <v>0</v>
      </c>
      <c r="AG119" s="85">
        <f t="shared" si="6"/>
        <v>0</v>
      </c>
      <c r="AH119" s="5"/>
      <c r="AI119" s="5"/>
      <c r="AJ119" s="5"/>
      <c r="AK119" s="5"/>
      <c r="AL119" s="5"/>
      <c r="AM119" s="5"/>
      <c r="AN119" s="5"/>
      <c r="AO119" s="5"/>
      <c r="AP119" s="5"/>
      <c r="AQ119" s="5"/>
      <c r="AR119" s="5"/>
      <c r="AS119" s="5"/>
    </row>
    <row r="120" spans="1:45" s="2" customFormat="1" ht="15">
      <c r="A120" s="390"/>
      <c r="B120" s="390"/>
      <c r="C120" s="390"/>
      <c r="D120" s="390"/>
      <c r="E120" s="390"/>
      <c r="F120" s="390"/>
      <c r="G120" s="390"/>
      <c r="H120" s="390"/>
      <c r="I120" s="390"/>
      <c r="J120" s="390"/>
      <c r="K120" s="390"/>
      <c r="L120" s="390"/>
      <c r="M120" s="390"/>
      <c r="N120" s="313">
        <f>IF(IF(I120&lt;'Checklist Parameters'!$K$22,0,($I120-$L120))&lt;0,0,IF(I120&lt;'Checklist Parameters'!$K$22,0,($I120-$L120)))</f>
        <v>0</v>
      </c>
      <c r="O120" s="394"/>
      <c r="P120" s="395"/>
      <c r="Q120" s="316">
        <f t="shared" si="7"/>
        <v>0</v>
      </c>
      <c r="R120" s="87">
        <f t="shared" si="8"/>
        <v>0</v>
      </c>
      <c r="S120" s="87">
        <f>IF('Checklist Parameters'!$K$60&lt;0.2,0.2,'Checklist Parameters'!$K$60)</f>
        <v>0.72</v>
      </c>
      <c r="T120" s="88">
        <f>IF($O120="",IF('Checklist District ID'!$C$43="Y",MAX($R120:$S120)*$I120,SUM($R120:$S120)*$I120),IF(O120&gt;0,Q120*S120))</f>
        <v>0</v>
      </c>
      <c r="U120" s="88">
        <f>IF(Q120&gt;0,((I120-T120)*'Formula Matrix'!$E$40),0)</f>
        <v>0</v>
      </c>
      <c r="V120" s="88">
        <f t="shared" si="9"/>
        <v>0</v>
      </c>
      <c r="W120" s="88">
        <f>IF(V120&gt;0,(V120*'Checklist Parameters'!$K$35),0)</f>
        <v>0</v>
      </c>
      <c r="X120" s="85">
        <f t="shared" si="10"/>
        <v>0</v>
      </c>
      <c r="Y120" s="85">
        <f>IF('Checklist Parameters'!$K$102&lt;&gt;"",(I120/43560)*'Checklist Parameters'!$K$102,"N/A")</f>
        <v>0</v>
      </c>
      <c r="Z120" s="85" t="str">
        <f>IF('Checklist Parameters'!$K$58&lt;&gt;"",((I120*'Checklist Parameters'!$K$58)*'Checklist Parameters'!$K$35)/1000,"N/A")</f>
        <v>N/A</v>
      </c>
      <c r="AA120" s="85">
        <f>IF('Checklist Parameters'!$K$101&lt;&gt;"",IFERROR(I120/'Checklist Parameters'!$K$101,0),"N/A")</f>
        <v>0</v>
      </c>
      <c r="AB120" s="85" t="str">
        <f>IF('Checklist Parameters'!$K$43&lt;&gt;"",(I120*'Checklist Parameters'!$K$43)/1000,"N/A")</f>
        <v>N/A</v>
      </c>
      <c r="AC120" s="85">
        <f>IF('Checklist Parameters'!$K$16="",$X120,IF(AND('Checklist Parameters'!$K$16&lt;$X120,'Checklist Parameters'!$K$16&gt;=3),'Checklist Parameters'!$K$16,IF(AND('Checklist Parameters'!$K$16&lt;$X120,'Checklist Parameters'!$K$16&lt;3),0,$X120)))</f>
        <v>0</v>
      </c>
      <c r="AD120" s="85" t="str">
        <f>IF(AND(I120&lt;'Checklist Parameters'!$K$22,$I120&lt;&gt;0),"Y","")</f>
        <v/>
      </c>
      <c r="AE120" s="85" t="str">
        <f>IF($AD120="Y",0,IF('Checklist Parameters'!$K$25="","&lt;no limit&gt;",ROUNDDOWN((($I120-'Checklist Parameters'!$K$24)/'Checklist Parameters'!$K$25)+1,0)))</f>
        <v>&lt;no limit&gt;</v>
      </c>
      <c r="AF120" s="174">
        <f t="shared" si="11"/>
        <v>0</v>
      </c>
      <c r="AG120" s="85">
        <f t="shared" si="6"/>
        <v>0</v>
      </c>
      <c r="AH120" s="5"/>
      <c r="AI120" s="5"/>
      <c r="AJ120" s="5"/>
      <c r="AK120" s="5"/>
      <c r="AL120" s="5"/>
      <c r="AM120" s="5"/>
      <c r="AN120" s="5"/>
      <c r="AO120" s="5"/>
      <c r="AP120" s="5"/>
      <c r="AQ120" s="5"/>
      <c r="AR120" s="5"/>
      <c r="AS120" s="5"/>
    </row>
    <row r="121" spans="1:45" s="2" customFormat="1" ht="15">
      <c r="A121" s="390"/>
      <c r="B121" s="390"/>
      <c r="C121" s="390"/>
      <c r="D121" s="390"/>
      <c r="E121" s="390"/>
      <c r="F121" s="390"/>
      <c r="G121" s="390"/>
      <c r="H121" s="390"/>
      <c r="I121" s="390"/>
      <c r="J121" s="390"/>
      <c r="K121" s="390"/>
      <c r="L121" s="390"/>
      <c r="M121" s="390"/>
      <c r="N121" s="313">
        <f>IF(IF(I121&lt;'Checklist Parameters'!$K$22,0,($I121-$L121))&lt;0,0,IF(I121&lt;'Checklist Parameters'!$K$22,0,($I121-$L121)))</f>
        <v>0</v>
      </c>
      <c r="O121" s="394"/>
      <c r="P121" s="395"/>
      <c r="Q121" s="316">
        <f t="shared" si="7"/>
        <v>0</v>
      </c>
      <c r="R121" s="87">
        <f t="shared" si="8"/>
        <v>0</v>
      </c>
      <c r="S121" s="87">
        <f>IF('Checklist Parameters'!$K$60&lt;0.2,0.2,'Checklist Parameters'!$K$60)</f>
        <v>0.72</v>
      </c>
      <c r="T121" s="88">
        <f>IF($O121="",IF('Checklist District ID'!$C$43="Y",MAX($R121:$S121)*$I121,SUM($R121:$S121)*$I121),IF(O121&gt;0,Q121*S121))</f>
        <v>0</v>
      </c>
      <c r="U121" s="88">
        <f>IF(Q121&gt;0,((I121-T121)*'Formula Matrix'!$E$40),0)</f>
        <v>0</v>
      </c>
      <c r="V121" s="88">
        <f t="shared" si="9"/>
        <v>0</v>
      </c>
      <c r="W121" s="88">
        <f>IF(V121&gt;0,(V121*'Checklist Parameters'!$K$35),0)</f>
        <v>0</v>
      </c>
      <c r="X121" s="85">
        <f t="shared" si="10"/>
        <v>0</v>
      </c>
      <c r="Y121" s="85">
        <f>IF('Checklist Parameters'!$K$102&lt;&gt;"",(I121/43560)*'Checklist Parameters'!$K$102,"N/A")</f>
        <v>0</v>
      </c>
      <c r="Z121" s="85" t="str">
        <f>IF('Checklist Parameters'!$K$58&lt;&gt;"",((I121*'Checklist Parameters'!$K$58)*'Checklist Parameters'!$K$35)/1000,"N/A")</f>
        <v>N/A</v>
      </c>
      <c r="AA121" s="85">
        <f>IF('Checklist Parameters'!$K$101&lt;&gt;"",IFERROR(I121/'Checklist Parameters'!$K$101,0),"N/A")</f>
        <v>0</v>
      </c>
      <c r="AB121" s="85" t="str">
        <f>IF('Checklist Parameters'!$K$43&lt;&gt;"",(I121*'Checklist Parameters'!$K$43)/1000,"N/A")</f>
        <v>N/A</v>
      </c>
      <c r="AC121" s="85">
        <f>IF('Checklist Parameters'!$K$16="",$X121,IF(AND('Checklist Parameters'!$K$16&lt;$X121,'Checklist Parameters'!$K$16&gt;=3),'Checklist Parameters'!$K$16,IF(AND('Checklist Parameters'!$K$16&lt;$X121,'Checklist Parameters'!$K$16&lt;3),0,$X121)))</f>
        <v>0</v>
      </c>
      <c r="AD121" s="85" t="str">
        <f>IF(AND(I121&lt;'Checklist Parameters'!$K$22,$I121&lt;&gt;0),"Y","")</f>
        <v/>
      </c>
      <c r="AE121" s="85" t="str">
        <f>IF($AD121="Y",0,IF('Checklist Parameters'!$K$25="","&lt;no limit&gt;",ROUNDDOWN((($I121-'Checklist Parameters'!$K$24)/'Checklist Parameters'!$K$25)+1,0)))</f>
        <v>&lt;no limit&gt;</v>
      </c>
      <c r="AF121" s="174">
        <f t="shared" si="11"/>
        <v>0</v>
      </c>
      <c r="AG121" s="85">
        <f t="shared" si="6"/>
        <v>0</v>
      </c>
      <c r="AH121" s="5"/>
      <c r="AI121" s="5"/>
      <c r="AJ121" s="5"/>
      <c r="AK121" s="5"/>
      <c r="AL121" s="5"/>
      <c r="AM121" s="5"/>
      <c r="AN121" s="5"/>
      <c r="AO121" s="5"/>
      <c r="AP121" s="5"/>
      <c r="AQ121" s="5"/>
      <c r="AR121" s="5"/>
      <c r="AS121" s="5"/>
    </row>
    <row r="122" spans="1:45" s="2" customFormat="1" ht="15">
      <c r="A122" s="390"/>
      <c r="B122" s="390"/>
      <c r="C122" s="390"/>
      <c r="D122" s="390"/>
      <c r="E122" s="390"/>
      <c r="F122" s="390"/>
      <c r="G122" s="390"/>
      <c r="H122" s="390"/>
      <c r="I122" s="390"/>
      <c r="J122" s="390"/>
      <c r="K122" s="390"/>
      <c r="L122" s="390"/>
      <c r="M122" s="390"/>
      <c r="N122" s="313">
        <f>IF(IF(I122&lt;'Checklist Parameters'!$K$22,0,($I122-$L122))&lt;0,0,IF(I122&lt;'Checklist Parameters'!$K$22,0,($I122-$L122)))</f>
        <v>0</v>
      </c>
      <c r="O122" s="394"/>
      <c r="P122" s="395"/>
      <c r="Q122" s="316">
        <f t="shared" si="7"/>
        <v>0</v>
      </c>
      <c r="R122" s="87">
        <f t="shared" si="8"/>
        <v>0</v>
      </c>
      <c r="S122" s="87">
        <f>IF('Checklist Parameters'!$K$60&lt;0.2,0.2,'Checklist Parameters'!$K$60)</f>
        <v>0.72</v>
      </c>
      <c r="T122" s="88">
        <f>IF($O122="",IF('Checklist District ID'!$C$43="Y",MAX($R122:$S122)*$I122,SUM($R122:$S122)*$I122),IF(O122&gt;0,Q122*S122))</f>
        <v>0</v>
      </c>
      <c r="U122" s="88">
        <f>IF(Q122&gt;0,((I122-T122)*'Formula Matrix'!$E$40),0)</f>
        <v>0</v>
      </c>
      <c r="V122" s="88">
        <f t="shared" si="9"/>
        <v>0</v>
      </c>
      <c r="W122" s="88">
        <f>IF(V122&gt;0,(V122*'Checklist Parameters'!$K$35),0)</f>
        <v>0</v>
      </c>
      <c r="X122" s="85">
        <f t="shared" si="10"/>
        <v>0</v>
      </c>
      <c r="Y122" s="85">
        <f>IF('Checklist Parameters'!$K$102&lt;&gt;"",(I122/43560)*'Checklist Parameters'!$K$102,"N/A")</f>
        <v>0</v>
      </c>
      <c r="Z122" s="85" t="str">
        <f>IF('Checklist Parameters'!$K$58&lt;&gt;"",((I122*'Checklist Parameters'!$K$58)*'Checklist Parameters'!$K$35)/1000,"N/A")</f>
        <v>N/A</v>
      </c>
      <c r="AA122" s="85">
        <f>IF('Checklist Parameters'!$K$101&lt;&gt;"",IFERROR(I122/'Checklist Parameters'!$K$101,0),"N/A")</f>
        <v>0</v>
      </c>
      <c r="AB122" s="85" t="str">
        <f>IF('Checklist Parameters'!$K$43&lt;&gt;"",(I122*'Checklist Parameters'!$K$43)/1000,"N/A")</f>
        <v>N/A</v>
      </c>
      <c r="AC122" s="85">
        <f>IF('Checklist Parameters'!$K$16="",$X122,IF(AND('Checklist Parameters'!$K$16&lt;$X122,'Checklist Parameters'!$K$16&gt;=3),'Checklist Parameters'!$K$16,IF(AND('Checklist Parameters'!$K$16&lt;$X122,'Checklist Parameters'!$K$16&lt;3),0,$X122)))</f>
        <v>0</v>
      </c>
      <c r="AD122" s="85" t="str">
        <f>IF(AND(I122&lt;'Checklist Parameters'!$K$22,$I122&lt;&gt;0),"Y","")</f>
        <v/>
      </c>
      <c r="AE122" s="85" t="str">
        <f>IF($AD122="Y",0,IF('Checklist Parameters'!$K$25="","&lt;no limit&gt;",ROUNDDOWN((($I122-'Checklist Parameters'!$K$24)/'Checklist Parameters'!$K$25)+1,0)))</f>
        <v>&lt;no limit&gt;</v>
      </c>
      <c r="AF122" s="174">
        <f t="shared" si="11"/>
        <v>0</v>
      </c>
      <c r="AG122" s="85">
        <f t="shared" si="6"/>
        <v>0</v>
      </c>
      <c r="AH122" s="5"/>
      <c r="AI122" s="5"/>
      <c r="AJ122" s="5"/>
      <c r="AK122" s="5"/>
      <c r="AL122" s="5"/>
      <c r="AM122" s="5"/>
      <c r="AN122" s="5"/>
      <c r="AO122" s="5"/>
      <c r="AP122" s="5"/>
      <c r="AQ122" s="5"/>
      <c r="AR122" s="5"/>
      <c r="AS122" s="5"/>
    </row>
    <row r="123" spans="1:45" s="2" customFormat="1" ht="15">
      <c r="A123" s="390"/>
      <c r="B123" s="390"/>
      <c r="C123" s="390"/>
      <c r="D123" s="390"/>
      <c r="E123" s="390"/>
      <c r="F123" s="390"/>
      <c r="G123" s="390"/>
      <c r="H123" s="390"/>
      <c r="I123" s="390"/>
      <c r="J123" s="390"/>
      <c r="K123" s="390"/>
      <c r="L123" s="390"/>
      <c r="M123" s="390"/>
      <c r="N123" s="313">
        <f>IF(IF(I123&lt;'Checklist Parameters'!$K$22,0,($I123-$L123))&lt;0,0,IF(I123&lt;'Checklist Parameters'!$K$22,0,($I123-$L123)))</f>
        <v>0</v>
      </c>
      <c r="O123" s="394"/>
      <c r="P123" s="395"/>
      <c r="Q123" s="316">
        <f t="shared" si="7"/>
        <v>0</v>
      </c>
      <c r="R123" s="87">
        <f t="shared" si="8"/>
        <v>0</v>
      </c>
      <c r="S123" s="87">
        <f>IF('Checklist Parameters'!$K$60&lt;0.2,0.2,'Checklist Parameters'!$K$60)</f>
        <v>0.72</v>
      </c>
      <c r="T123" s="88">
        <f>IF($O123="",IF('Checklist District ID'!$C$43="Y",MAX($R123:$S123)*$I123,SUM($R123:$S123)*$I123),IF(O123&gt;0,Q123*S123))</f>
        <v>0</v>
      </c>
      <c r="U123" s="88">
        <f>IF(Q123&gt;0,((I123-T123)*'Formula Matrix'!$E$40),0)</f>
        <v>0</v>
      </c>
      <c r="V123" s="88">
        <f t="shared" si="9"/>
        <v>0</v>
      </c>
      <c r="W123" s="88">
        <f>IF(V123&gt;0,(V123*'Checklist Parameters'!$K$35),0)</f>
        <v>0</v>
      </c>
      <c r="X123" s="85">
        <f t="shared" si="10"/>
        <v>0</v>
      </c>
      <c r="Y123" s="85">
        <f>IF('Checklist Parameters'!$K$102&lt;&gt;"",(I123/43560)*'Checklist Parameters'!$K$102,"N/A")</f>
        <v>0</v>
      </c>
      <c r="Z123" s="85" t="str">
        <f>IF('Checklist Parameters'!$K$58&lt;&gt;"",((I123*'Checklist Parameters'!$K$58)*'Checklist Parameters'!$K$35)/1000,"N/A")</f>
        <v>N/A</v>
      </c>
      <c r="AA123" s="85">
        <f>IF('Checklist Parameters'!$K$101&lt;&gt;"",IFERROR(I123/'Checklist Parameters'!$K$101,0),"N/A")</f>
        <v>0</v>
      </c>
      <c r="AB123" s="85" t="str">
        <f>IF('Checklist Parameters'!$K$43&lt;&gt;"",(I123*'Checklist Parameters'!$K$43)/1000,"N/A")</f>
        <v>N/A</v>
      </c>
      <c r="AC123" s="85">
        <f>IF('Checklist Parameters'!$K$16="",$X123,IF(AND('Checklist Parameters'!$K$16&lt;$X123,'Checklist Parameters'!$K$16&gt;=3),'Checklist Parameters'!$K$16,IF(AND('Checklist Parameters'!$K$16&lt;$X123,'Checklist Parameters'!$K$16&lt;3),0,$X123)))</f>
        <v>0</v>
      </c>
      <c r="AD123" s="85" t="str">
        <f>IF(AND(I123&lt;'Checklist Parameters'!$K$22,$I123&lt;&gt;0),"Y","")</f>
        <v/>
      </c>
      <c r="AE123" s="85" t="str">
        <f>IF($AD123="Y",0,IF('Checklist Parameters'!$K$25="","&lt;no limit&gt;",ROUNDDOWN((($I123-'Checklist Parameters'!$K$24)/'Checklist Parameters'!$K$25)+1,0)))</f>
        <v>&lt;no limit&gt;</v>
      </c>
      <c r="AF123" s="174">
        <f t="shared" si="11"/>
        <v>0</v>
      </c>
      <c r="AG123" s="85">
        <f t="shared" si="6"/>
        <v>0</v>
      </c>
      <c r="AH123" s="5"/>
      <c r="AI123" s="5"/>
      <c r="AJ123" s="5"/>
      <c r="AK123" s="5"/>
      <c r="AL123" s="5"/>
      <c r="AM123" s="5"/>
      <c r="AN123" s="5"/>
      <c r="AO123" s="5"/>
      <c r="AP123" s="5"/>
      <c r="AQ123" s="5"/>
      <c r="AR123" s="5"/>
      <c r="AS123" s="5"/>
    </row>
    <row r="124" spans="1:45" s="2" customFormat="1" ht="15">
      <c r="A124" s="390"/>
      <c r="B124" s="390"/>
      <c r="C124" s="390"/>
      <c r="D124" s="390"/>
      <c r="E124" s="390"/>
      <c r="F124" s="390"/>
      <c r="G124" s="390"/>
      <c r="H124" s="390"/>
      <c r="I124" s="390"/>
      <c r="J124" s="390"/>
      <c r="K124" s="390"/>
      <c r="L124" s="390"/>
      <c r="M124" s="390"/>
      <c r="N124" s="313">
        <f>IF(IF(I124&lt;'Checklist Parameters'!$K$22,0,($I124-$L124))&lt;0,0,IF(I124&lt;'Checklist Parameters'!$K$22,0,($I124-$L124)))</f>
        <v>0</v>
      </c>
      <c r="O124" s="394"/>
      <c r="P124" s="395"/>
      <c r="Q124" s="316">
        <f t="shared" si="7"/>
        <v>0</v>
      </c>
      <c r="R124" s="87">
        <f t="shared" si="8"/>
        <v>0</v>
      </c>
      <c r="S124" s="87">
        <f>IF('Checklist Parameters'!$K$60&lt;0.2,0.2,'Checklist Parameters'!$K$60)</f>
        <v>0.72</v>
      </c>
      <c r="T124" s="88">
        <f>IF($O124="",IF('Checklist District ID'!$C$43="Y",MAX($R124:$S124)*$I124,SUM($R124:$S124)*$I124),IF(O124&gt;0,Q124*S124))</f>
        <v>0</v>
      </c>
      <c r="U124" s="88">
        <f>IF(Q124&gt;0,((I124-T124)*'Formula Matrix'!$E$40),0)</f>
        <v>0</v>
      </c>
      <c r="V124" s="88">
        <f t="shared" si="9"/>
        <v>0</v>
      </c>
      <c r="W124" s="88">
        <f>IF(V124&gt;0,(V124*'Checklist Parameters'!$K$35),0)</f>
        <v>0</v>
      </c>
      <c r="X124" s="85">
        <f t="shared" si="10"/>
        <v>0</v>
      </c>
      <c r="Y124" s="85">
        <f>IF('Checklist Parameters'!$K$102&lt;&gt;"",(I124/43560)*'Checklist Parameters'!$K$102,"N/A")</f>
        <v>0</v>
      </c>
      <c r="Z124" s="85" t="str">
        <f>IF('Checklist Parameters'!$K$58&lt;&gt;"",((I124*'Checklist Parameters'!$K$58)*'Checklist Parameters'!$K$35)/1000,"N/A")</f>
        <v>N/A</v>
      </c>
      <c r="AA124" s="85">
        <f>IF('Checklist Parameters'!$K$101&lt;&gt;"",IFERROR(I124/'Checklist Parameters'!$K$101,0),"N/A")</f>
        <v>0</v>
      </c>
      <c r="AB124" s="85" t="str">
        <f>IF('Checklist Parameters'!$K$43&lt;&gt;"",(I124*'Checklist Parameters'!$K$43)/1000,"N/A")</f>
        <v>N/A</v>
      </c>
      <c r="AC124" s="85">
        <f>IF('Checklist Parameters'!$K$16="",$X124,IF(AND('Checklist Parameters'!$K$16&lt;$X124,'Checklist Parameters'!$K$16&gt;=3),'Checklist Parameters'!$K$16,IF(AND('Checklist Parameters'!$K$16&lt;$X124,'Checklist Parameters'!$K$16&lt;3),0,$X124)))</f>
        <v>0</v>
      </c>
      <c r="AD124" s="85" t="str">
        <f>IF(AND(I124&lt;'Checklist Parameters'!$K$22,$I124&lt;&gt;0),"Y","")</f>
        <v/>
      </c>
      <c r="AE124" s="85" t="str">
        <f>IF($AD124="Y",0,IF('Checklist Parameters'!$K$25="","&lt;no limit&gt;",ROUNDDOWN((($I124-'Checklist Parameters'!$K$24)/'Checklist Parameters'!$K$25)+1,0)))</f>
        <v>&lt;no limit&gt;</v>
      </c>
      <c r="AF124" s="174">
        <f t="shared" si="11"/>
        <v>0</v>
      </c>
      <c r="AG124" s="85">
        <f t="shared" si="6"/>
        <v>0</v>
      </c>
      <c r="AH124" s="5"/>
      <c r="AI124" s="5"/>
      <c r="AJ124" s="5"/>
      <c r="AK124" s="5"/>
      <c r="AL124" s="5"/>
      <c r="AM124" s="5"/>
      <c r="AN124" s="5"/>
      <c r="AO124" s="5"/>
      <c r="AP124" s="5"/>
      <c r="AQ124" s="5"/>
      <c r="AR124" s="5"/>
      <c r="AS124" s="5"/>
    </row>
    <row r="125" spans="1:45" s="2" customFormat="1" ht="15">
      <c r="A125" s="390"/>
      <c r="B125" s="390"/>
      <c r="C125" s="390"/>
      <c r="D125" s="390"/>
      <c r="E125" s="390"/>
      <c r="F125" s="390"/>
      <c r="G125" s="390"/>
      <c r="H125" s="390"/>
      <c r="I125" s="390"/>
      <c r="J125" s="390"/>
      <c r="K125" s="390"/>
      <c r="L125" s="390"/>
      <c r="M125" s="390"/>
      <c r="N125" s="313">
        <f>IF(IF(I125&lt;'Checklist Parameters'!$K$22,0,($I125-$L125))&lt;0,0,IF(I125&lt;'Checklist Parameters'!$K$22,0,($I125-$L125)))</f>
        <v>0</v>
      </c>
      <c r="O125" s="394"/>
      <c r="P125" s="395"/>
      <c r="Q125" s="316">
        <f t="shared" si="7"/>
        <v>0</v>
      </c>
      <c r="R125" s="87">
        <f t="shared" si="8"/>
        <v>0</v>
      </c>
      <c r="S125" s="87">
        <f>IF('Checklist Parameters'!$K$60&lt;0.2,0.2,'Checklist Parameters'!$K$60)</f>
        <v>0.72</v>
      </c>
      <c r="T125" s="88">
        <f>IF($O125="",IF('Checklist District ID'!$C$43="Y",MAX($R125:$S125)*$I125,SUM($R125:$S125)*$I125),IF(O125&gt;0,Q125*S125))</f>
        <v>0</v>
      </c>
      <c r="U125" s="88">
        <f>IF(Q125&gt;0,((I125-T125)*'Formula Matrix'!$E$40),0)</f>
        <v>0</v>
      </c>
      <c r="V125" s="88">
        <f t="shared" si="9"/>
        <v>0</v>
      </c>
      <c r="W125" s="88">
        <f>IF(V125&gt;0,(V125*'Checklist Parameters'!$K$35),0)</f>
        <v>0</v>
      </c>
      <c r="X125" s="85">
        <f t="shared" si="10"/>
        <v>0</v>
      </c>
      <c r="Y125" s="85">
        <f>IF('Checklist Parameters'!$K$102&lt;&gt;"",(I125/43560)*'Checklist Parameters'!$K$102,"N/A")</f>
        <v>0</v>
      </c>
      <c r="Z125" s="85" t="str">
        <f>IF('Checklist Parameters'!$K$58&lt;&gt;"",((I125*'Checklist Parameters'!$K$58)*'Checklist Parameters'!$K$35)/1000,"N/A")</f>
        <v>N/A</v>
      </c>
      <c r="AA125" s="85">
        <f>IF('Checklist Parameters'!$K$101&lt;&gt;"",IFERROR(I125/'Checklist Parameters'!$K$101,0),"N/A")</f>
        <v>0</v>
      </c>
      <c r="AB125" s="85" t="str">
        <f>IF('Checklist Parameters'!$K$43&lt;&gt;"",(I125*'Checklist Parameters'!$K$43)/1000,"N/A")</f>
        <v>N/A</v>
      </c>
      <c r="AC125" s="85">
        <f>IF('Checklist Parameters'!$K$16="",$X125,IF(AND('Checklist Parameters'!$K$16&lt;$X125,'Checklist Parameters'!$K$16&gt;=3),'Checklist Parameters'!$K$16,IF(AND('Checklist Parameters'!$K$16&lt;$X125,'Checklist Parameters'!$K$16&lt;3),0,$X125)))</f>
        <v>0</v>
      </c>
      <c r="AD125" s="85" t="str">
        <f>IF(AND(I125&lt;'Checklist Parameters'!$K$22,$I125&lt;&gt;0),"Y","")</f>
        <v/>
      </c>
      <c r="AE125" s="85" t="str">
        <f>IF($AD125="Y",0,IF('Checklist Parameters'!$K$25="","&lt;no limit&gt;",ROUNDDOWN((($I125-'Checklist Parameters'!$K$24)/'Checklist Parameters'!$K$25)+1,0)))</f>
        <v>&lt;no limit&gt;</v>
      </c>
      <c r="AF125" s="174">
        <f t="shared" si="11"/>
        <v>0</v>
      </c>
      <c r="AG125" s="85">
        <f t="shared" si="6"/>
        <v>0</v>
      </c>
      <c r="AH125" s="5"/>
      <c r="AI125" s="5"/>
      <c r="AJ125" s="5"/>
      <c r="AK125" s="5"/>
      <c r="AL125" s="5"/>
      <c r="AM125" s="5"/>
      <c r="AN125" s="5"/>
      <c r="AO125" s="5"/>
      <c r="AP125" s="5"/>
      <c r="AQ125" s="5"/>
      <c r="AR125" s="5"/>
      <c r="AS125" s="5"/>
    </row>
    <row r="126" spans="1:45" s="2" customFormat="1" ht="15">
      <c r="A126" s="390"/>
      <c r="B126" s="390"/>
      <c r="C126" s="390"/>
      <c r="D126" s="390"/>
      <c r="E126" s="390"/>
      <c r="F126" s="390"/>
      <c r="G126" s="390"/>
      <c r="H126" s="390"/>
      <c r="I126" s="390"/>
      <c r="J126" s="390"/>
      <c r="K126" s="390"/>
      <c r="L126" s="390"/>
      <c r="M126" s="390"/>
      <c r="N126" s="313">
        <f>IF(IF(I126&lt;'Checklist Parameters'!$K$22,0,($I126-$L126))&lt;0,0,IF(I126&lt;'Checklist Parameters'!$K$22,0,($I126-$L126)))</f>
        <v>0</v>
      </c>
      <c r="O126" s="394"/>
      <c r="P126" s="395"/>
      <c r="Q126" s="316">
        <f t="shared" si="7"/>
        <v>0</v>
      </c>
      <c r="R126" s="87">
        <f t="shared" si="8"/>
        <v>0</v>
      </c>
      <c r="S126" s="87">
        <f>IF('Checklist Parameters'!$K$60&lt;0.2,0.2,'Checklist Parameters'!$K$60)</f>
        <v>0.72</v>
      </c>
      <c r="T126" s="88">
        <f>IF($O126="",IF('Checklist District ID'!$C$43="Y",MAX($R126:$S126)*$I126,SUM($R126:$S126)*$I126),IF(O126&gt;0,Q126*S126))</f>
        <v>0</v>
      </c>
      <c r="U126" s="88">
        <f>IF(Q126&gt;0,((I126-T126)*'Formula Matrix'!$E$40),0)</f>
        <v>0</v>
      </c>
      <c r="V126" s="88">
        <f t="shared" si="9"/>
        <v>0</v>
      </c>
      <c r="W126" s="88">
        <f>IF(V126&gt;0,(V126*'Checklist Parameters'!$K$35),0)</f>
        <v>0</v>
      </c>
      <c r="X126" s="85">
        <f t="shared" si="10"/>
        <v>0</v>
      </c>
      <c r="Y126" s="85">
        <f>IF('Checklist Parameters'!$K$102&lt;&gt;"",(I126/43560)*'Checklist Parameters'!$K$102,"N/A")</f>
        <v>0</v>
      </c>
      <c r="Z126" s="85" t="str">
        <f>IF('Checklist Parameters'!$K$58&lt;&gt;"",((I126*'Checklist Parameters'!$K$58)*'Checklist Parameters'!$K$35)/1000,"N/A")</f>
        <v>N/A</v>
      </c>
      <c r="AA126" s="85">
        <f>IF('Checklist Parameters'!$K$101&lt;&gt;"",IFERROR(I126/'Checklist Parameters'!$K$101,0),"N/A")</f>
        <v>0</v>
      </c>
      <c r="AB126" s="85" t="str">
        <f>IF('Checklist Parameters'!$K$43&lt;&gt;"",(I126*'Checklist Parameters'!$K$43)/1000,"N/A")</f>
        <v>N/A</v>
      </c>
      <c r="AC126" s="85">
        <f>IF('Checklist Parameters'!$K$16="",$X126,IF(AND('Checklist Parameters'!$K$16&lt;$X126,'Checklist Parameters'!$K$16&gt;=3),'Checklist Parameters'!$K$16,IF(AND('Checklist Parameters'!$K$16&lt;$X126,'Checklist Parameters'!$K$16&lt;3),0,$X126)))</f>
        <v>0</v>
      </c>
      <c r="AD126" s="85" t="str">
        <f>IF(AND(I126&lt;'Checklist Parameters'!$K$22,$I126&lt;&gt;0),"Y","")</f>
        <v/>
      </c>
      <c r="AE126" s="85" t="str">
        <f>IF($AD126="Y",0,IF('Checklist Parameters'!$K$25="","&lt;no limit&gt;",ROUNDDOWN((($I126-'Checklist Parameters'!$K$24)/'Checklist Parameters'!$K$25)+1,0)))</f>
        <v>&lt;no limit&gt;</v>
      </c>
      <c r="AF126" s="174">
        <f t="shared" si="11"/>
        <v>0</v>
      </c>
      <c r="AG126" s="85">
        <f t="shared" si="6"/>
        <v>0</v>
      </c>
      <c r="AH126" s="5"/>
      <c r="AI126" s="5"/>
      <c r="AJ126" s="5"/>
      <c r="AK126" s="5"/>
      <c r="AL126" s="5"/>
      <c r="AM126" s="5"/>
      <c r="AN126" s="5"/>
      <c r="AO126" s="5"/>
      <c r="AP126" s="5"/>
      <c r="AQ126" s="5"/>
      <c r="AR126" s="5"/>
      <c r="AS126" s="5"/>
    </row>
    <row r="127" spans="1:45" s="2" customFormat="1" ht="15">
      <c r="A127" s="390"/>
      <c r="B127" s="390"/>
      <c r="C127" s="390"/>
      <c r="D127" s="390"/>
      <c r="E127" s="390"/>
      <c r="F127" s="390"/>
      <c r="G127" s="390"/>
      <c r="H127" s="390"/>
      <c r="I127" s="390"/>
      <c r="J127" s="390"/>
      <c r="K127" s="390"/>
      <c r="L127" s="390"/>
      <c r="M127" s="390"/>
      <c r="N127" s="313">
        <f>IF(IF(I127&lt;'Checklist Parameters'!$K$22,0,($I127-$L127))&lt;0,0,IF(I127&lt;'Checklist Parameters'!$K$22,0,($I127-$L127)))</f>
        <v>0</v>
      </c>
      <c r="O127" s="394"/>
      <c r="P127" s="395"/>
      <c r="Q127" s="316">
        <f t="shared" si="7"/>
        <v>0</v>
      </c>
      <c r="R127" s="87">
        <f t="shared" si="8"/>
        <v>0</v>
      </c>
      <c r="S127" s="87">
        <f>IF('Checklist Parameters'!$K$60&lt;0.2,0.2,'Checklist Parameters'!$K$60)</f>
        <v>0.72</v>
      </c>
      <c r="T127" s="88">
        <f>IF($O127="",IF('Checklist District ID'!$C$43="Y",MAX($R127:$S127)*$I127,SUM($R127:$S127)*$I127),IF(O127&gt;0,Q127*S127))</f>
        <v>0</v>
      </c>
      <c r="U127" s="88">
        <f>IF(Q127&gt;0,((I127-T127)*'Formula Matrix'!$E$40),0)</f>
        <v>0</v>
      </c>
      <c r="V127" s="88">
        <f t="shared" si="9"/>
        <v>0</v>
      </c>
      <c r="W127" s="88">
        <f>IF(V127&gt;0,(V127*'Checklist Parameters'!$K$35),0)</f>
        <v>0</v>
      </c>
      <c r="X127" s="85">
        <f t="shared" si="10"/>
        <v>0</v>
      </c>
      <c r="Y127" s="85">
        <f>IF('Checklist Parameters'!$K$102&lt;&gt;"",(I127/43560)*'Checklist Parameters'!$K$102,"N/A")</f>
        <v>0</v>
      </c>
      <c r="Z127" s="85" t="str">
        <f>IF('Checklist Parameters'!$K$58&lt;&gt;"",((I127*'Checklist Parameters'!$K$58)*'Checklist Parameters'!$K$35)/1000,"N/A")</f>
        <v>N/A</v>
      </c>
      <c r="AA127" s="85">
        <f>IF('Checklist Parameters'!$K$101&lt;&gt;"",IFERROR(I127/'Checklist Parameters'!$K$101,0),"N/A")</f>
        <v>0</v>
      </c>
      <c r="AB127" s="85" t="str">
        <f>IF('Checklist Parameters'!$K$43&lt;&gt;"",(I127*'Checklist Parameters'!$K$43)/1000,"N/A")</f>
        <v>N/A</v>
      </c>
      <c r="AC127" s="85">
        <f>IF('Checklist Parameters'!$K$16="",$X127,IF(AND('Checklist Parameters'!$K$16&lt;$X127,'Checklist Parameters'!$K$16&gt;=3),'Checklist Parameters'!$K$16,IF(AND('Checklist Parameters'!$K$16&lt;$X127,'Checklist Parameters'!$K$16&lt;3),0,$X127)))</f>
        <v>0</v>
      </c>
      <c r="AD127" s="85" t="str">
        <f>IF(AND(I127&lt;'Checklist Parameters'!$K$22,$I127&lt;&gt;0),"Y","")</f>
        <v/>
      </c>
      <c r="AE127" s="85" t="str">
        <f>IF($AD127="Y",0,IF('Checklist Parameters'!$K$25="","&lt;no limit&gt;",ROUNDDOWN((($I127-'Checklist Parameters'!$K$24)/'Checklist Parameters'!$K$25)+1,0)))</f>
        <v>&lt;no limit&gt;</v>
      </c>
      <c r="AF127" s="174">
        <f t="shared" si="11"/>
        <v>0</v>
      </c>
      <c r="AG127" s="85">
        <f t="shared" si="6"/>
        <v>0</v>
      </c>
      <c r="AH127" s="5"/>
      <c r="AI127" s="5"/>
      <c r="AJ127" s="5"/>
      <c r="AK127" s="5"/>
      <c r="AL127" s="5"/>
      <c r="AM127" s="5"/>
      <c r="AN127" s="5"/>
      <c r="AO127" s="5"/>
      <c r="AP127" s="5"/>
      <c r="AQ127" s="5"/>
      <c r="AR127" s="5"/>
      <c r="AS127" s="5"/>
    </row>
    <row r="128" spans="1:45" s="2" customFormat="1" ht="15">
      <c r="A128" s="390"/>
      <c r="B128" s="390"/>
      <c r="C128" s="390"/>
      <c r="D128" s="390"/>
      <c r="E128" s="390"/>
      <c r="F128" s="390"/>
      <c r="G128" s="390"/>
      <c r="H128" s="390"/>
      <c r="I128" s="390"/>
      <c r="J128" s="390"/>
      <c r="K128" s="390"/>
      <c r="L128" s="390"/>
      <c r="M128" s="390"/>
      <c r="N128" s="313">
        <f>IF(IF(I128&lt;'Checklist Parameters'!$K$22,0,($I128-$L128))&lt;0,0,IF(I128&lt;'Checklist Parameters'!$K$22,0,($I128-$L128)))</f>
        <v>0</v>
      </c>
      <c r="O128" s="394"/>
      <c r="P128" s="395"/>
      <c r="Q128" s="316">
        <f t="shared" si="7"/>
        <v>0</v>
      </c>
      <c r="R128" s="87">
        <f t="shared" si="8"/>
        <v>0</v>
      </c>
      <c r="S128" s="87">
        <f>IF('Checklist Parameters'!$K$60&lt;0.2,0.2,'Checklist Parameters'!$K$60)</f>
        <v>0.72</v>
      </c>
      <c r="T128" s="88">
        <f>IF($O128="",IF('Checklist District ID'!$C$43="Y",MAX($R128:$S128)*$I128,SUM($R128:$S128)*$I128),IF(O128&gt;0,Q128*S128))</f>
        <v>0</v>
      </c>
      <c r="U128" s="88">
        <f>IF(Q128&gt;0,((I128-T128)*'Formula Matrix'!$E$40),0)</f>
        <v>0</v>
      </c>
      <c r="V128" s="88">
        <f t="shared" si="9"/>
        <v>0</v>
      </c>
      <c r="W128" s="88">
        <f>IF(V128&gt;0,(V128*'Checklist Parameters'!$K$35),0)</f>
        <v>0</v>
      </c>
      <c r="X128" s="85">
        <f t="shared" si="10"/>
        <v>0</v>
      </c>
      <c r="Y128" s="85">
        <f>IF('Checklist Parameters'!$K$102&lt;&gt;"",(I128/43560)*'Checklist Parameters'!$K$102,"N/A")</f>
        <v>0</v>
      </c>
      <c r="Z128" s="85" t="str">
        <f>IF('Checklist Parameters'!$K$58&lt;&gt;"",((I128*'Checklist Parameters'!$K$58)*'Checklist Parameters'!$K$35)/1000,"N/A")</f>
        <v>N/A</v>
      </c>
      <c r="AA128" s="85">
        <f>IF('Checklist Parameters'!$K$101&lt;&gt;"",IFERROR(I128/'Checklist Parameters'!$K$101,0),"N/A")</f>
        <v>0</v>
      </c>
      <c r="AB128" s="85" t="str">
        <f>IF('Checklist Parameters'!$K$43&lt;&gt;"",(I128*'Checklist Parameters'!$K$43)/1000,"N/A")</f>
        <v>N/A</v>
      </c>
      <c r="AC128" s="85">
        <f>IF('Checklist Parameters'!$K$16="",$X128,IF(AND('Checklist Parameters'!$K$16&lt;$X128,'Checklist Parameters'!$K$16&gt;=3),'Checklist Parameters'!$K$16,IF(AND('Checklist Parameters'!$K$16&lt;$X128,'Checklist Parameters'!$K$16&lt;3),0,$X128)))</f>
        <v>0</v>
      </c>
      <c r="AD128" s="85" t="str">
        <f>IF(AND(I128&lt;'Checklist Parameters'!$K$22,$I128&lt;&gt;0),"Y","")</f>
        <v/>
      </c>
      <c r="AE128" s="85" t="str">
        <f>IF($AD128="Y",0,IF('Checklist Parameters'!$K$25="","&lt;no limit&gt;",ROUNDDOWN((($I128-'Checklist Parameters'!$K$24)/'Checklist Parameters'!$K$25)+1,0)))</f>
        <v>&lt;no limit&gt;</v>
      </c>
      <c r="AF128" s="174">
        <f t="shared" si="11"/>
        <v>0</v>
      </c>
      <c r="AG128" s="85">
        <f t="shared" si="6"/>
        <v>0</v>
      </c>
      <c r="AH128" s="5"/>
      <c r="AI128" s="5"/>
      <c r="AJ128" s="5"/>
      <c r="AK128" s="5"/>
      <c r="AL128" s="5"/>
      <c r="AM128" s="5"/>
      <c r="AN128" s="5"/>
      <c r="AO128" s="5"/>
      <c r="AP128" s="5"/>
      <c r="AQ128" s="5"/>
      <c r="AR128" s="5"/>
      <c r="AS128" s="5"/>
    </row>
    <row r="129" spans="1:45" s="2" customFormat="1" ht="15">
      <c r="A129" s="390"/>
      <c r="B129" s="390"/>
      <c r="C129" s="390"/>
      <c r="D129" s="390"/>
      <c r="E129" s="390"/>
      <c r="F129" s="390"/>
      <c r="G129" s="390"/>
      <c r="H129" s="390"/>
      <c r="I129" s="390"/>
      <c r="J129" s="390"/>
      <c r="K129" s="390"/>
      <c r="L129" s="390"/>
      <c r="M129" s="390"/>
      <c r="N129" s="313">
        <f>IF(IF(I129&lt;'Checklist Parameters'!$K$22,0,($I129-$L129))&lt;0,0,IF(I129&lt;'Checklist Parameters'!$K$22,0,($I129-$L129)))</f>
        <v>0</v>
      </c>
      <c r="O129" s="394"/>
      <c r="P129" s="395"/>
      <c r="Q129" s="316">
        <f t="shared" si="7"/>
        <v>0</v>
      </c>
      <c r="R129" s="87">
        <f t="shared" si="8"/>
        <v>0</v>
      </c>
      <c r="S129" s="87">
        <f>IF('Checklist Parameters'!$K$60&lt;0.2,0.2,'Checklist Parameters'!$K$60)</f>
        <v>0.72</v>
      </c>
      <c r="T129" s="88">
        <f>IF($O129="",IF('Checklist District ID'!$C$43="Y",MAX($R129:$S129)*$I129,SUM($R129:$S129)*$I129),IF(O129&gt;0,Q129*S129))</f>
        <v>0</v>
      </c>
      <c r="U129" s="88">
        <f>IF(Q129&gt;0,((I129-T129)*'Formula Matrix'!$E$40),0)</f>
        <v>0</v>
      </c>
      <c r="V129" s="88">
        <f t="shared" si="9"/>
        <v>0</v>
      </c>
      <c r="W129" s="88">
        <f>IF(V129&gt;0,(V129*'Checklist Parameters'!$K$35),0)</f>
        <v>0</v>
      </c>
      <c r="X129" s="85">
        <f t="shared" si="10"/>
        <v>0</v>
      </c>
      <c r="Y129" s="85">
        <f>IF('Checklist Parameters'!$K$102&lt;&gt;"",(I129/43560)*'Checklist Parameters'!$K$102,"N/A")</f>
        <v>0</v>
      </c>
      <c r="Z129" s="85" t="str">
        <f>IF('Checklist Parameters'!$K$58&lt;&gt;"",((I129*'Checklist Parameters'!$K$58)*'Checklist Parameters'!$K$35)/1000,"N/A")</f>
        <v>N/A</v>
      </c>
      <c r="AA129" s="85">
        <f>IF('Checklist Parameters'!$K$101&lt;&gt;"",IFERROR(I129/'Checklist Parameters'!$K$101,0),"N/A")</f>
        <v>0</v>
      </c>
      <c r="AB129" s="85" t="str">
        <f>IF('Checklist Parameters'!$K$43&lt;&gt;"",(I129*'Checklist Parameters'!$K$43)/1000,"N/A")</f>
        <v>N/A</v>
      </c>
      <c r="AC129" s="85">
        <f>IF('Checklist Parameters'!$K$16="",$X129,IF(AND('Checklist Parameters'!$K$16&lt;$X129,'Checklist Parameters'!$K$16&gt;=3),'Checklist Parameters'!$K$16,IF(AND('Checklist Parameters'!$K$16&lt;$X129,'Checklist Parameters'!$K$16&lt;3),0,$X129)))</f>
        <v>0</v>
      </c>
      <c r="AD129" s="85" t="str">
        <f>IF(AND(I129&lt;'Checklist Parameters'!$K$22,$I129&lt;&gt;0),"Y","")</f>
        <v/>
      </c>
      <c r="AE129" s="85" t="str">
        <f>IF($AD129="Y",0,IF('Checklist Parameters'!$K$25="","&lt;no limit&gt;",ROUNDDOWN((($I129-'Checklist Parameters'!$K$24)/'Checklist Parameters'!$K$25)+1,0)))</f>
        <v>&lt;no limit&gt;</v>
      </c>
      <c r="AF129" s="174">
        <f t="shared" si="11"/>
        <v>0</v>
      </c>
      <c r="AG129" s="85">
        <f t="shared" si="6"/>
        <v>0</v>
      </c>
      <c r="AH129" s="5"/>
      <c r="AI129" s="5"/>
      <c r="AJ129" s="5"/>
      <c r="AK129" s="5"/>
      <c r="AL129" s="5"/>
      <c r="AM129" s="5"/>
      <c r="AN129" s="5"/>
      <c r="AO129" s="5"/>
      <c r="AP129" s="5"/>
      <c r="AQ129" s="5"/>
      <c r="AR129" s="5"/>
      <c r="AS129" s="5"/>
    </row>
    <row r="130" spans="1:45" s="2" customFormat="1" ht="15">
      <c r="A130" s="390"/>
      <c r="B130" s="390"/>
      <c r="C130" s="390"/>
      <c r="D130" s="390"/>
      <c r="E130" s="390"/>
      <c r="F130" s="390"/>
      <c r="G130" s="390"/>
      <c r="H130" s="390"/>
      <c r="I130" s="390"/>
      <c r="J130" s="390"/>
      <c r="K130" s="390"/>
      <c r="L130" s="390"/>
      <c r="M130" s="390"/>
      <c r="N130" s="313">
        <f>IF(IF(I130&lt;'Checklist Parameters'!$K$22,0,($I130-$L130))&lt;0,0,IF(I130&lt;'Checklist Parameters'!$K$22,0,($I130-$L130)))</f>
        <v>0</v>
      </c>
      <c r="O130" s="394"/>
      <c r="P130" s="395"/>
      <c r="Q130" s="316">
        <f t="shared" si="7"/>
        <v>0</v>
      </c>
      <c r="R130" s="87">
        <f t="shared" si="8"/>
        <v>0</v>
      </c>
      <c r="S130" s="87">
        <f>IF('Checklist Parameters'!$K$60&lt;0.2,0.2,'Checklist Parameters'!$K$60)</f>
        <v>0.72</v>
      </c>
      <c r="T130" s="88">
        <f>IF($O130="",IF('Checklist District ID'!$C$43="Y",MAX($R130:$S130)*$I130,SUM($R130:$S130)*$I130),IF(O130&gt;0,Q130*S130))</f>
        <v>0</v>
      </c>
      <c r="U130" s="88">
        <f>IF(Q130&gt;0,((I130-T130)*'Formula Matrix'!$E$40),0)</f>
        <v>0</v>
      </c>
      <c r="V130" s="88">
        <f t="shared" si="9"/>
        <v>0</v>
      </c>
      <c r="W130" s="88">
        <f>IF(V130&gt;0,(V130*'Checklist Parameters'!$K$35),0)</f>
        <v>0</v>
      </c>
      <c r="X130" s="85">
        <f t="shared" si="10"/>
        <v>0</v>
      </c>
      <c r="Y130" s="85">
        <f>IF('Checklist Parameters'!$K$102&lt;&gt;"",(I130/43560)*'Checklist Parameters'!$K$102,"N/A")</f>
        <v>0</v>
      </c>
      <c r="Z130" s="85" t="str">
        <f>IF('Checklist Parameters'!$K$58&lt;&gt;"",((I130*'Checklist Parameters'!$K$58)*'Checklist Parameters'!$K$35)/1000,"N/A")</f>
        <v>N/A</v>
      </c>
      <c r="AA130" s="85">
        <f>IF('Checklist Parameters'!$K$101&lt;&gt;"",IFERROR(I130/'Checklist Parameters'!$K$101,0),"N/A")</f>
        <v>0</v>
      </c>
      <c r="AB130" s="85" t="str">
        <f>IF('Checklist Parameters'!$K$43&lt;&gt;"",(I130*'Checklist Parameters'!$K$43)/1000,"N/A")</f>
        <v>N/A</v>
      </c>
      <c r="AC130" s="85">
        <f>IF('Checklist Parameters'!$K$16="",$X130,IF(AND('Checklist Parameters'!$K$16&lt;$X130,'Checklist Parameters'!$K$16&gt;=3),'Checklist Parameters'!$K$16,IF(AND('Checklist Parameters'!$K$16&lt;$X130,'Checklist Parameters'!$K$16&lt;3),0,$X130)))</f>
        <v>0</v>
      </c>
      <c r="AD130" s="85" t="str">
        <f>IF(AND(I130&lt;'Checklist Parameters'!$K$22,$I130&lt;&gt;0),"Y","")</f>
        <v/>
      </c>
      <c r="AE130" s="85" t="str">
        <f>IF($AD130="Y",0,IF('Checklist Parameters'!$K$25="","&lt;no limit&gt;",ROUNDDOWN((($I130-'Checklist Parameters'!$K$24)/'Checklist Parameters'!$K$25)+1,0)))</f>
        <v>&lt;no limit&gt;</v>
      </c>
      <c r="AF130" s="174">
        <f t="shared" si="11"/>
        <v>0</v>
      </c>
      <c r="AG130" s="85">
        <f t="shared" si="6"/>
        <v>0</v>
      </c>
      <c r="AH130" s="5"/>
      <c r="AI130" s="5"/>
      <c r="AJ130" s="5"/>
      <c r="AK130" s="5"/>
      <c r="AL130" s="5"/>
      <c r="AM130" s="5"/>
      <c r="AN130" s="5"/>
      <c r="AO130" s="5"/>
      <c r="AP130" s="5"/>
      <c r="AQ130" s="5"/>
      <c r="AR130" s="5"/>
      <c r="AS130" s="5"/>
    </row>
    <row r="131" spans="1:45" s="2" customFormat="1" ht="15">
      <c r="A131" s="390"/>
      <c r="B131" s="390"/>
      <c r="C131" s="390"/>
      <c r="D131" s="390"/>
      <c r="E131" s="390"/>
      <c r="F131" s="390"/>
      <c r="G131" s="390"/>
      <c r="H131" s="390"/>
      <c r="I131" s="390"/>
      <c r="J131" s="390"/>
      <c r="K131" s="390"/>
      <c r="L131" s="390"/>
      <c r="M131" s="390"/>
      <c r="N131" s="313">
        <f>IF(IF(I131&lt;'Checklist Parameters'!$K$22,0,($I131-$L131))&lt;0,0,IF(I131&lt;'Checklist Parameters'!$K$22,0,($I131-$L131)))</f>
        <v>0</v>
      </c>
      <c r="O131" s="394"/>
      <c r="P131" s="395"/>
      <c r="Q131" s="316">
        <f t="shared" si="7"/>
        <v>0</v>
      </c>
      <c r="R131" s="87">
        <f t="shared" si="8"/>
        <v>0</v>
      </c>
      <c r="S131" s="87">
        <f>IF('Checklist Parameters'!$K$60&lt;0.2,0.2,'Checklist Parameters'!$K$60)</f>
        <v>0.72</v>
      </c>
      <c r="T131" s="88">
        <f>IF($O131="",IF('Checklist District ID'!$C$43="Y",MAX($R131:$S131)*$I131,SUM($R131:$S131)*$I131),IF(O131&gt;0,Q131*S131))</f>
        <v>0</v>
      </c>
      <c r="U131" s="88">
        <f>IF(Q131&gt;0,((I131-T131)*'Formula Matrix'!$E$40),0)</f>
        <v>0</v>
      </c>
      <c r="V131" s="88">
        <f t="shared" si="9"/>
        <v>0</v>
      </c>
      <c r="W131" s="88">
        <f>IF(V131&gt;0,(V131*'Checklist Parameters'!$K$35),0)</f>
        <v>0</v>
      </c>
      <c r="X131" s="85">
        <f t="shared" si="10"/>
        <v>0</v>
      </c>
      <c r="Y131" s="85">
        <f>IF('Checklist Parameters'!$K$102&lt;&gt;"",(I131/43560)*'Checklist Parameters'!$K$102,"N/A")</f>
        <v>0</v>
      </c>
      <c r="Z131" s="85" t="str">
        <f>IF('Checklist Parameters'!$K$58&lt;&gt;"",((I131*'Checklist Parameters'!$K$58)*'Checklist Parameters'!$K$35)/1000,"N/A")</f>
        <v>N/A</v>
      </c>
      <c r="AA131" s="85">
        <f>IF('Checklist Parameters'!$K$101&lt;&gt;"",IFERROR(I131/'Checklist Parameters'!$K$101,0),"N/A")</f>
        <v>0</v>
      </c>
      <c r="AB131" s="85" t="str">
        <f>IF('Checklist Parameters'!$K$43&lt;&gt;"",(I131*'Checklist Parameters'!$K$43)/1000,"N/A")</f>
        <v>N/A</v>
      </c>
      <c r="AC131" s="85">
        <f>IF('Checklist Parameters'!$K$16="",$X131,IF(AND('Checklist Parameters'!$K$16&lt;$X131,'Checklist Parameters'!$K$16&gt;=3),'Checklist Parameters'!$K$16,IF(AND('Checklist Parameters'!$K$16&lt;$X131,'Checklist Parameters'!$K$16&lt;3),0,$X131)))</f>
        <v>0</v>
      </c>
      <c r="AD131" s="85" t="str">
        <f>IF(AND(I131&lt;'Checklist Parameters'!$K$22,$I131&lt;&gt;0),"Y","")</f>
        <v/>
      </c>
      <c r="AE131" s="85" t="str">
        <f>IF($AD131="Y",0,IF('Checklist Parameters'!$K$25="","&lt;no limit&gt;",ROUNDDOWN((($I131-'Checklist Parameters'!$K$24)/'Checklist Parameters'!$K$25)+1,0)))</f>
        <v>&lt;no limit&gt;</v>
      </c>
      <c r="AF131" s="174">
        <f t="shared" si="11"/>
        <v>0</v>
      </c>
      <c r="AG131" s="85">
        <f t="shared" si="6"/>
        <v>0</v>
      </c>
      <c r="AH131" s="5"/>
      <c r="AI131" s="5"/>
      <c r="AJ131" s="5"/>
      <c r="AK131" s="5"/>
      <c r="AL131" s="5"/>
      <c r="AM131" s="5"/>
      <c r="AN131" s="5"/>
      <c r="AO131" s="5"/>
      <c r="AP131" s="5"/>
      <c r="AQ131" s="5"/>
      <c r="AR131" s="5"/>
      <c r="AS131" s="5"/>
    </row>
    <row r="132" spans="1:45" s="2" customFormat="1" ht="15">
      <c r="A132" s="390"/>
      <c r="B132" s="390"/>
      <c r="C132" s="390"/>
      <c r="D132" s="390"/>
      <c r="E132" s="390"/>
      <c r="F132" s="390"/>
      <c r="G132" s="390"/>
      <c r="H132" s="390"/>
      <c r="I132" s="390"/>
      <c r="J132" s="390"/>
      <c r="K132" s="390"/>
      <c r="L132" s="390"/>
      <c r="M132" s="390"/>
      <c r="N132" s="313">
        <f>IF(IF(I132&lt;'Checklist Parameters'!$K$22,0,($I132-$L132))&lt;0,0,IF(I132&lt;'Checklist Parameters'!$K$22,0,($I132-$L132)))</f>
        <v>0</v>
      </c>
      <c r="O132" s="394"/>
      <c r="P132" s="395"/>
      <c r="Q132" s="316">
        <f t="shared" si="7"/>
        <v>0</v>
      </c>
      <c r="R132" s="87">
        <f t="shared" si="8"/>
        <v>0</v>
      </c>
      <c r="S132" s="87">
        <f>IF('Checklist Parameters'!$K$60&lt;0.2,0.2,'Checklist Parameters'!$K$60)</f>
        <v>0.72</v>
      </c>
      <c r="T132" s="88">
        <f>IF($O132="",IF('Checklist District ID'!$C$43="Y",MAX($R132:$S132)*$I132,SUM($R132:$S132)*$I132),IF(O132&gt;0,Q132*S132))</f>
        <v>0</v>
      </c>
      <c r="U132" s="88">
        <f>IF(Q132&gt;0,((I132-T132)*'Formula Matrix'!$E$40),0)</f>
        <v>0</v>
      </c>
      <c r="V132" s="88">
        <f t="shared" si="9"/>
        <v>0</v>
      </c>
      <c r="W132" s="88">
        <f>IF(V132&gt;0,(V132*'Checklist Parameters'!$K$35),0)</f>
        <v>0</v>
      </c>
      <c r="X132" s="85">
        <f t="shared" si="10"/>
        <v>0</v>
      </c>
      <c r="Y132" s="85">
        <f>IF('Checklist Parameters'!$K$102&lt;&gt;"",(I132/43560)*'Checklist Parameters'!$K$102,"N/A")</f>
        <v>0</v>
      </c>
      <c r="Z132" s="85" t="str">
        <f>IF('Checklist Parameters'!$K$58&lt;&gt;"",((I132*'Checklist Parameters'!$K$58)*'Checklist Parameters'!$K$35)/1000,"N/A")</f>
        <v>N/A</v>
      </c>
      <c r="AA132" s="85">
        <f>IF('Checklist Parameters'!$K$101&lt;&gt;"",IFERROR(I132/'Checklist Parameters'!$K$101,0),"N/A")</f>
        <v>0</v>
      </c>
      <c r="AB132" s="85" t="str">
        <f>IF('Checklist Parameters'!$K$43&lt;&gt;"",(I132*'Checklist Parameters'!$K$43)/1000,"N/A")</f>
        <v>N/A</v>
      </c>
      <c r="AC132" s="85">
        <f>IF('Checklist Parameters'!$K$16="",$X132,IF(AND('Checklist Parameters'!$K$16&lt;$X132,'Checklist Parameters'!$K$16&gt;=3),'Checklist Parameters'!$K$16,IF(AND('Checklist Parameters'!$K$16&lt;$X132,'Checklist Parameters'!$K$16&lt;3),0,$X132)))</f>
        <v>0</v>
      </c>
      <c r="AD132" s="85" t="str">
        <f>IF(AND(I132&lt;'Checklist Parameters'!$K$22,$I132&lt;&gt;0),"Y","")</f>
        <v/>
      </c>
      <c r="AE132" s="85" t="str">
        <f>IF($AD132="Y",0,IF('Checklist Parameters'!$K$25="","&lt;no limit&gt;",ROUNDDOWN((($I132-'Checklist Parameters'!$K$24)/'Checklist Parameters'!$K$25)+1,0)))</f>
        <v>&lt;no limit&gt;</v>
      </c>
      <c r="AF132" s="174">
        <f t="shared" si="11"/>
        <v>0</v>
      </c>
      <c r="AG132" s="85">
        <f t="shared" si="6"/>
        <v>0</v>
      </c>
      <c r="AH132" s="5"/>
      <c r="AI132" s="5"/>
      <c r="AJ132" s="5"/>
      <c r="AK132" s="5"/>
      <c r="AL132" s="5"/>
      <c r="AM132" s="5"/>
      <c r="AN132" s="5"/>
      <c r="AO132" s="5"/>
      <c r="AP132" s="5"/>
      <c r="AQ132" s="5"/>
      <c r="AR132" s="5"/>
      <c r="AS132" s="5"/>
    </row>
    <row r="133" spans="1:45" s="2" customFormat="1" ht="15">
      <c r="A133" s="390"/>
      <c r="B133" s="390"/>
      <c r="C133" s="390"/>
      <c r="D133" s="390"/>
      <c r="E133" s="390"/>
      <c r="F133" s="390"/>
      <c r="G133" s="390"/>
      <c r="H133" s="390"/>
      <c r="I133" s="390"/>
      <c r="J133" s="390"/>
      <c r="K133" s="390"/>
      <c r="L133" s="390"/>
      <c r="M133" s="390"/>
      <c r="N133" s="313">
        <f>IF(IF(I133&lt;'Checklist Parameters'!$K$22,0,($I133-$L133))&lt;0,0,IF(I133&lt;'Checklist Parameters'!$K$22,0,($I133-$L133)))</f>
        <v>0</v>
      </c>
      <c r="O133" s="394"/>
      <c r="P133" s="395"/>
      <c r="Q133" s="316">
        <f t="shared" si="7"/>
        <v>0</v>
      </c>
      <c r="R133" s="87">
        <f t="shared" si="8"/>
        <v>0</v>
      </c>
      <c r="S133" s="87">
        <f>IF('Checklist Parameters'!$K$60&lt;0.2,0.2,'Checklist Parameters'!$K$60)</f>
        <v>0.72</v>
      </c>
      <c r="T133" s="88">
        <f>IF($O133="",IF('Checklist District ID'!$C$43="Y",MAX($R133:$S133)*$I133,SUM($R133:$S133)*$I133),IF(O133&gt;0,Q133*S133))</f>
        <v>0</v>
      </c>
      <c r="U133" s="88">
        <f>IF(Q133&gt;0,((I133-T133)*'Formula Matrix'!$E$40),0)</f>
        <v>0</v>
      </c>
      <c r="V133" s="88">
        <f t="shared" si="9"/>
        <v>0</v>
      </c>
      <c r="W133" s="88">
        <f>IF(V133&gt;0,(V133*'Checklist Parameters'!$K$35),0)</f>
        <v>0</v>
      </c>
      <c r="X133" s="85">
        <f t="shared" si="10"/>
        <v>0</v>
      </c>
      <c r="Y133" s="85">
        <f>IF('Checklist Parameters'!$K$102&lt;&gt;"",(I133/43560)*'Checklist Parameters'!$K$102,"N/A")</f>
        <v>0</v>
      </c>
      <c r="Z133" s="85" t="str">
        <f>IF('Checklist Parameters'!$K$58&lt;&gt;"",((I133*'Checklist Parameters'!$K$58)*'Checklist Parameters'!$K$35)/1000,"N/A")</f>
        <v>N/A</v>
      </c>
      <c r="AA133" s="85">
        <f>IF('Checklist Parameters'!$K$101&lt;&gt;"",IFERROR(I133/'Checklist Parameters'!$K$101,0),"N/A")</f>
        <v>0</v>
      </c>
      <c r="AB133" s="85" t="str">
        <f>IF('Checklist Parameters'!$K$43&lt;&gt;"",(I133*'Checklist Parameters'!$K$43)/1000,"N/A")</f>
        <v>N/A</v>
      </c>
      <c r="AC133" s="85">
        <f>IF('Checklist Parameters'!$K$16="",$X133,IF(AND('Checklist Parameters'!$K$16&lt;$X133,'Checklist Parameters'!$K$16&gt;=3),'Checklist Parameters'!$K$16,IF(AND('Checklist Parameters'!$K$16&lt;$X133,'Checklist Parameters'!$K$16&lt;3),0,$X133)))</f>
        <v>0</v>
      </c>
      <c r="AD133" s="85" t="str">
        <f>IF(AND(I133&lt;'Checklist Parameters'!$K$22,$I133&lt;&gt;0),"Y","")</f>
        <v/>
      </c>
      <c r="AE133" s="85" t="str">
        <f>IF($AD133="Y",0,IF('Checklist Parameters'!$K$25="","&lt;no limit&gt;",ROUNDDOWN((($I133-'Checklist Parameters'!$K$24)/'Checklist Parameters'!$K$25)+1,0)))</f>
        <v>&lt;no limit&gt;</v>
      </c>
      <c r="AF133" s="174">
        <f t="shared" si="11"/>
        <v>0</v>
      </c>
      <c r="AG133" s="85">
        <f t="shared" si="6"/>
        <v>0</v>
      </c>
      <c r="AH133" s="5"/>
      <c r="AI133" s="5"/>
      <c r="AJ133" s="5"/>
      <c r="AK133" s="5"/>
      <c r="AL133" s="5"/>
      <c r="AM133" s="5"/>
      <c r="AN133" s="5"/>
      <c r="AO133" s="5"/>
      <c r="AP133" s="5"/>
      <c r="AQ133" s="5"/>
      <c r="AR133" s="5"/>
      <c r="AS133" s="5"/>
    </row>
    <row r="134" spans="1:45" s="2" customFormat="1" ht="15">
      <c r="A134" s="390"/>
      <c r="B134" s="390"/>
      <c r="C134" s="390"/>
      <c r="D134" s="390"/>
      <c r="E134" s="390"/>
      <c r="F134" s="390"/>
      <c r="G134" s="390"/>
      <c r="H134" s="390"/>
      <c r="I134" s="390"/>
      <c r="J134" s="390"/>
      <c r="K134" s="390"/>
      <c r="L134" s="390"/>
      <c r="M134" s="390"/>
      <c r="N134" s="313">
        <f>IF(IF(I134&lt;'Checklist Parameters'!$K$22,0,($I134-$L134))&lt;0,0,IF(I134&lt;'Checklist Parameters'!$K$22,0,($I134-$L134)))</f>
        <v>0</v>
      </c>
      <c r="O134" s="394"/>
      <c r="P134" s="395"/>
      <c r="Q134" s="316">
        <f t="shared" si="7"/>
        <v>0</v>
      </c>
      <c r="R134" s="87">
        <f t="shared" si="8"/>
        <v>0</v>
      </c>
      <c r="S134" s="87">
        <f>IF('Checklist Parameters'!$K$60&lt;0.2,0.2,'Checklist Parameters'!$K$60)</f>
        <v>0.72</v>
      </c>
      <c r="T134" s="88">
        <f>IF($O134="",IF('Checklist District ID'!$C$43="Y",MAX($R134:$S134)*$I134,SUM($R134:$S134)*$I134),IF(O134&gt;0,Q134*S134))</f>
        <v>0</v>
      </c>
      <c r="U134" s="88">
        <f>IF(Q134&gt;0,((I134-T134)*'Formula Matrix'!$E$40),0)</f>
        <v>0</v>
      </c>
      <c r="V134" s="88">
        <f t="shared" si="9"/>
        <v>0</v>
      </c>
      <c r="W134" s="88">
        <f>IF(V134&gt;0,(V134*'Checklist Parameters'!$K$35),0)</f>
        <v>0</v>
      </c>
      <c r="X134" s="85">
        <f t="shared" si="10"/>
        <v>0</v>
      </c>
      <c r="Y134" s="85">
        <f>IF('Checklist Parameters'!$K$102&lt;&gt;"",(I134/43560)*'Checklist Parameters'!$K$102,"N/A")</f>
        <v>0</v>
      </c>
      <c r="Z134" s="85" t="str">
        <f>IF('Checklist Parameters'!$K$58&lt;&gt;"",((I134*'Checklist Parameters'!$K$58)*'Checklist Parameters'!$K$35)/1000,"N/A")</f>
        <v>N/A</v>
      </c>
      <c r="AA134" s="85">
        <f>IF('Checklist Parameters'!$K$101&lt;&gt;"",IFERROR(I134/'Checklist Parameters'!$K$101,0),"N/A")</f>
        <v>0</v>
      </c>
      <c r="AB134" s="85" t="str">
        <f>IF('Checklist Parameters'!$K$43&lt;&gt;"",(I134*'Checklist Parameters'!$K$43)/1000,"N/A")</f>
        <v>N/A</v>
      </c>
      <c r="AC134" s="85">
        <f>IF('Checklist Parameters'!$K$16="",$X134,IF(AND('Checklist Parameters'!$K$16&lt;$X134,'Checklist Parameters'!$K$16&gt;=3),'Checklist Parameters'!$K$16,IF(AND('Checklist Parameters'!$K$16&lt;$X134,'Checklist Parameters'!$K$16&lt;3),0,$X134)))</f>
        <v>0</v>
      </c>
      <c r="AD134" s="85" t="str">
        <f>IF(AND(I134&lt;'Checklist Parameters'!$K$22,$I134&lt;&gt;0),"Y","")</f>
        <v/>
      </c>
      <c r="AE134" s="85" t="str">
        <f>IF($AD134="Y",0,IF('Checklist Parameters'!$K$25="","&lt;no limit&gt;",ROUNDDOWN((($I134-'Checklist Parameters'!$K$24)/'Checklist Parameters'!$K$25)+1,0)))</f>
        <v>&lt;no limit&gt;</v>
      </c>
      <c r="AF134" s="174">
        <f t="shared" si="11"/>
        <v>0</v>
      </c>
      <c r="AG134" s="85">
        <f t="shared" si="6"/>
        <v>0</v>
      </c>
      <c r="AH134" s="5"/>
      <c r="AI134" s="5"/>
      <c r="AJ134" s="5"/>
      <c r="AK134" s="5"/>
      <c r="AL134" s="5"/>
      <c r="AM134" s="5"/>
      <c r="AN134" s="5"/>
      <c r="AO134" s="5"/>
      <c r="AP134" s="5"/>
      <c r="AQ134" s="5"/>
      <c r="AR134" s="5"/>
      <c r="AS134" s="5"/>
    </row>
    <row r="135" spans="1:45" s="2" customFormat="1" ht="15">
      <c r="A135" s="390"/>
      <c r="B135" s="390"/>
      <c r="C135" s="390"/>
      <c r="D135" s="390"/>
      <c r="E135" s="390"/>
      <c r="F135" s="390"/>
      <c r="G135" s="390"/>
      <c r="H135" s="390"/>
      <c r="I135" s="390"/>
      <c r="J135" s="390"/>
      <c r="K135" s="390"/>
      <c r="L135" s="390"/>
      <c r="M135" s="390"/>
      <c r="N135" s="313">
        <f>IF(IF(I135&lt;'Checklist Parameters'!$K$22,0,($I135-$L135))&lt;0,0,IF(I135&lt;'Checklist Parameters'!$K$22,0,($I135-$L135)))</f>
        <v>0</v>
      </c>
      <c r="O135" s="394"/>
      <c r="P135" s="395"/>
      <c r="Q135" s="316">
        <f t="shared" si="7"/>
        <v>0</v>
      </c>
      <c r="R135" s="87">
        <f t="shared" si="8"/>
        <v>0</v>
      </c>
      <c r="S135" s="87">
        <f>IF('Checklist Parameters'!$K$60&lt;0.2,0.2,'Checklist Parameters'!$K$60)</f>
        <v>0.72</v>
      </c>
      <c r="T135" s="88">
        <f>IF($O135="",IF('Checklist District ID'!$C$43="Y",MAX($R135:$S135)*$I135,SUM($R135:$S135)*$I135),IF(O135&gt;0,Q135*S135))</f>
        <v>0</v>
      </c>
      <c r="U135" s="88">
        <f>IF(Q135&gt;0,((I135-T135)*'Formula Matrix'!$E$40),0)</f>
        <v>0</v>
      </c>
      <c r="V135" s="88">
        <f t="shared" si="9"/>
        <v>0</v>
      </c>
      <c r="W135" s="88">
        <f>IF(V135&gt;0,(V135*'Checklist Parameters'!$K$35),0)</f>
        <v>0</v>
      </c>
      <c r="X135" s="85">
        <f t="shared" si="10"/>
        <v>0</v>
      </c>
      <c r="Y135" s="85">
        <f>IF('Checklist Parameters'!$K$102&lt;&gt;"",(I135/43560)*'Checklist Parameters'!$K$102,"N/A")</f>
        <v>0</v>
      </c>
      <c r="Z135" s="85" t="str">
        <f>IF('Checklist Parameters'!$K$58&lt;&gt;"",((I135*'Checklist Parameters'!$K$58)*'Checklist Parameters'!$K$35)/1000,"N/A")</f>
        <v>N/A</v>
      </c>
      <c r="AA135" s="85">
        <f>IF('Checklist Parameters'!$K$101&lt;&gt;"",IFERROR(I135/'Checklist Parameters'!$K$101,0),"N/A")</f>
        <v>0</v>
      </c>
      <c r="AB135" s="85" t="str">
        <f>IF('Checklist Parameters'!$K$43&lt;&gt;"",(I135*'Checklist Parameters'!$K$43)/1000,"N/A")</f>
        <v>N/A</v>
      </c>
      <c r="AC135" s="85">
        <f>IF('Checklist Parameters'!$K$16="",$X135,IF(AND('Checklist Parameters'!$K$16&lt;$X135,'Checklist Parameters'!$K$16&gt;=3),'Checklist Parameters'!$K$16,IF(AND('Checklist Parameters'!$K$16&lt;$X135,'Checklist Parameters'!$K$16&lt;3),0,$X135)))</f>
        <v>0</v>
      </c>
      <c r="AD135" s="85" t="str">
        <f>IF(AND(I135&lt;'Checklist Parameters'!$K$22,$I135&lt;&gt;0),"Y","")</f>
        <v/>
      </c>
      <c r="AE135" s="85" t="str">
        <f>IF($AD135="Y",0,IF('Checklist Parameters'!$K$25="","&lt;no limit&gt;",ROUNDDOWN((($I135-'Checklist Parameters'!$K$24)/'Checklist Parameters'!$K$25)+1,0)))</f>
        <v>&lt;no limit&gt;</v>
      </c>
      <c r="AF135" s="174">
        <f t="shared" si="11"/>
        <v>0</v>
      </c>
      <c r="AG135" s="85">
        <f t="shared" si="6"/>
        <v>0</v>
      </c>
      <c r="AH135" s="5"/>
      <c r="AI135" s="5"/>
      <c r="AJ135" s="5"/>
      <c r="AK135" s="5"/>
      <c r="AL135" s="5"/>
      <c r="AM135" s="5"/>
      <c r="AN135" s="5"/>
      <c r="AO135" s="5"/>
      <c r="AP135" s="5"/>
      <c r="AQ135" s="5"/>
      <c r="AR135" s="5"/>
      <c r="AS135" s="5"/>
    </row>
    <row r="136" spans="1:45" s="2" customFormat="1" ht="15">
      <c r="A136" s="390"/>
      <c r="B136" s="390"/>
      <c r="C136" s="390"/>
      <c r="D136" s="390"/>
      <c r="E136" s="390"/>
      <c r="F136" s="390"/>
      <c r="G136" s="390"/>
      <c r="H136" s="390"/>
      <c r="I136" s="390"/>
      <c r="J136" s="390"/>
      <c r="K136" s="390"/>
      <c r="L136" s="390"/>
      <c r="M136" s="390"/>
      <c r="N136" s="313">
        <f>IF(IF(I136&lt;'Checklist Parameters'!$K$22,0,($I136-$L136))&lt;0,0,IF(I136&lt;'Checklist Parameters'!$K$22,0,($I136-$L136)))</f>
        <v>0</v>
      </c>
      <c r="O136" s="394"/>
      <c r="P136" s="395"/>
      <c r="Q136" s="316">
        <f t="shared" si="7"/>
        <v>0</v>
      </c>
      <c r="R136" s="87">
        <f t="shared" si="8"/>
        <v>0</v>
      </c>
      <c r="S136" s="87">
        <f>IF('Checklist Parameters'!$K$60&lt;0.2,0.2,'Checklist Parameters'!$K$60)</f>
        <v>0.72</v>
      </c>
      <c r="T136" s="88">
        <f>IF($O136="",IF('Checklist District ID'!$C$43="Y",MAX($R136:$S136)*$I136,SUM($R136:$S136)*$I136),IF(O136&gt;0,Q136*S136))</f>
        <v>0</v>
      </c>
      <c r="U136" s="88">
        <f>IF(Q136&gt;0,((I136-T136)*'Formula Matrix'!$E$40),0)</f>
        <v>0</v>
      </c>
      <c r="V136" s="88">
        <f t="shared" si="9"/>
        <v>0</v>
      </c>
      <c r="W136" s="88">
        <f>IF(V136&gt;0,(V136*'Checklist Parameters'!$K$35),0)</f>
        <v>0</v>
      </c>
      <c r="X136" s="85">
        <f t="shared" si="10"/>
        <v>0</v>
      </c>
      <c r="Y136" s="85">
        <f>IF('Checklist Parameters'!$K$102&lt;&gt;"",(I136/43560)*'Checklist Parameters'!$K$102,"N/A")</f>
        <v>0</v>
      </c>
      <c r="Z136" s="85" t="str">
        <f>IF('Checklist Parameters'!$K$58&lt;&gt;"",((I136*'Checklist Parameters'!$K$58)*'Checklist Parameters'!$K$35)/1000,"N/A")</f>
        <v>N/A</v>
      </c>
      <c r="AA136" s="85">
        <f>IF('Checklist Parameters'!$K$101&lt;&gt;"",IFERROR(I136/'Checklist Parameters'!$K$101,0),"N/A")</f>
        <v>0</v>
      </c>
      <c r="AB136" s="85" t="str">
        <f>IF('Checklist Parameters'!$K$43&lt;&gt;"",(I136*'Checklist Parameters'!$K$43)/1000,"N/A")</f>
        <v>N/A</v>
      </c>
      <c r="AC136" s="85">
        <f>IF('Checklist Parameters'!$K$16="",$X136,IF(AND('Checklist Parameters'!$K$16&lt;$X136,'Checklist Parameters'!$K$16&gt;=3),'Checklist Parameters'!$K$16,IF(AND('Checklist Parameters'!$K$16&lt;$X136,'Checklist Parameters'!$K$16&lt;3),0,$X136)))</f>
        <v>0</v>
      </c>
      <c r="AD136" s="85" t="str">
        <f>IF(AND(I136&lt;'Checklist Parameters'!$K$22,$I136&lt;&gt;0),"Y","")</f>
        <v/>
      </c>
      <c r="AE136" s="85" t="str">
        <f>IF($AD136="Y",0,IF('Checklist Parameters'!$K$25="","&lt;no limit&gt;",ROUNDDOWN((($I136-'Checklist Parameters'!$K$24)/'Checklist Parameters'!$K$25)+1,0)))</f>
        <v>&lt;no limit&gt;</v>
      </c>
      <c r="AF136" s="174">
        <f t="shared" si="11"/>
        <v>0</v>
      </c>
      <c r="AG136" s="85">
        <f t="shared" si="6"/>
        <v>0</v>
      </c>
      <c r="AH136" s="5"/>
      <c r="AI136" s="5"/>
      <c r="AJ136" s="5"/>
      <c r="AK136" s="5"/>
      <c r="AL136" s="5"/>
      <c r="AM136" s="5"/>
      <c r="AN136" s="5"/>
      <c r="AO136" s="5"/>
      <c r="AP136" s="5"/>
      <c r="AQ136" s="5"/>
      <c r="AR136" s="5"/>
      <c r="AS136" s="5"/>
    </row>
    <row r="137" spans="1:45" s="2" customFormat="1" ht="15">
      <c r="A137" s="390"/>
      <c r="B137" s="390"/>
      <c r="C137" s="390"/>
      <c r="D137" s="390"/>
      <c r="E137" s="390"/>
      <c r="F137" s="390"/>
      <c r="G137" s="390"/>
      <c r="H137" s="390"/>
      <c r="I137" s="390"/>
      <c r="J137" s="390"/>
      <c r="K137" s="390"/>
      <c r="L137" s="390"/>
      <c r="M137" s="390"/>
      <c r="N137" s="313">
        <f>IF(IF(I137&lt;'Checklist Parameters'!$K$22,0,($I137-$L137))&lt;0,0,IF(I137&lt;'Checklist Parameters'!$K$22,0,($I137-$L137)))</f>
        <v>0</v>
      </c>
      <c r="O137" s="394"/>
      <c r="P137" s="395"/>
      <c r="Q137" s="316">
        <f t="shared" si="7"/>
        <v>0</v>
      </c>
      <c r="R137" s="87">
        <f t="shared" si="8"/>
        <v>0</v>
      </c>
      <c r="S137" s="87">
        <f>IF('Checklist Parameters'!$K$60&lt;0.2,0.2,'Checklist Parameters'!$K$60)</f>
        <v>0.72</v>
      </c>
      <c r="T137" s="88">
        <f>IF($O137="",IF('Checklist District ID'!$C$43="Y",MAX($R137:$S137)*$I137,SUM($R137:$S137)*$I137),IF(O137&gt;0,Q137*S137))</f>
        <v>0</v>
      </c>
      <c r="U137" s="88">
        <f>IF(Q137&gt;0,((I137-T137)*'Formula Matrix'!$E$40),0)</f>
        <v>0</v>
      </c>
      <c r="V137" s="88">
        <f t="shared" si="9"/>
        <v>0</v>
      </c>
      <c r="W137" s="88">
        <f>IF(V137&gt;0,(V137*'Checklist Parameters'!$K$35),0)</f>
        <v>0</v>
      </c>
      <c r="X137" s="85">
        <f t="shared" si="10"/>
        <v>0</v>
      </c>
      <c r="Y137" s="85">
        <f>IF('Checklist Parameters'!$K$102&lt;&gt;"",(I137/43560)*'Checklist Parameters'!$K$102,"N/A")</f>
        <v>0</v>
      </c>
      <c r="Z137" s="85" t="str">
        <f>IF('Checklist Parameters'!$K$58&lt;&gt;"",((I137*'Checklist Parameters'!$K$58)*'Checklist Parameters'!$K$35)/1000,"N/A")</f>
        <v>N/A</v>
      </c>
      <c r="AA137" s="85">
        <f>IF('Checklist Parameters'!$K$101&lt;&gt;"",IFERROR(I137/'Checklist Parameters'!$K$101,0),"N/A")</f>
        <v>0</v>
      </c>
      <c r="AB137" s="85" t="str">
        <f>IF('Checklist Parameters'!$K$43&lt;&gt;"",(I137*'Checklist Parameters'!$K$43)/1000,"N/A")</f>
        <v>N/A</v>
      </c>
      <c r="AC137" s="85">
        <f>IF('Checklist Parameters'!$K$16="",$X137,IF(AND('Checklist Parameters'!$K$16&lt;$X137,'Checklist Parameters'!$K$16&gt;=3),'Checklist Parameters'!$K$16,IF(AND('Checklist Parameters'!$K$16&lt;$X137,'Checklist Parameters'!$K$16&lt;3),0,$X137)))</f>
        <v>0</v>
      </c>
      <c r="AD137" s="85" t="str">
        <f>IF(AND(I137&lt;'Checklist Parameters'!$K$22,$I137&lt;&gt;0),"Y","")</f>
        <v/>
      </c>
      <c r="AE137" s="85" t="str">
        <f>IF($AD137="Y",0,IF('Checklist Parameters'!$K$25="","&lt;no limit&gt;",ROUNDDOWN((($I137-'Checklist Parameters'!$K$24)/'Checklist Parameters'!$K$25)+1,0)))</f>
        <v>&lt;no limit&gt;</v>
      </c>
      <c r="AF137" s="174">
        <f t="shared" si="11"/>
        <v>0</v>
      </c>
      <c r="AG137" s="85">
        <f t="shared" si="6"/>
        <v>0</v>
      </c>
      <c r="AH137" s="5"/>
      <c r="AI137" s="5"/>
      <c r="AJ137" s="5"/>
      <c r="AK137" s="5"/>
      <c r="AL137" s="5"/>
      <c r="AM137" s="5"/>
      <c r="AN137" s="5"/>
      <c r="AO137" s="5"/>
      <c r="AP137" s="5"/>
      <c r="AQ137" s="5"/>
      <c r="AR137" s="5"/>
      <c r="AS137" s="5"/>
    </row>
    <row r="138" spans="1:45" s="2" customFormat="1" ht="15">
      <c r="A138" s="390"/>
      <c r="B138" s="390"/>
      <c r="C138" s="390"/>
      <c r="D138" s="390"/>
      <c r="E138" s="390"/>
      <c r="F138" s="390"/>
      <c r="G138" s="390"/>
      <c r="H138" s="390"/>
      <c r="I138" s="390"/>
      <c r="J138" s="390"/>
      <c r="K138" s="390"/>
      <c r="L138" s="390"/>
      <c r="M138" s="390"/>
      <c r="N138" s="313">
        <f>IF(IF(I138&lt;'Checklist Parameters'!$K$22,0,($I138-$L138))&lt;0,0,IF(I138&lt;'Checklist Parameters'!$K$22,0,($I138-$L138)))</f>
        <v>0</v>
      </c>
      <c r="O138" s="394"/>
      <c r="P138" s="395"/>
      <c r="Q138" s="316">
        <f t="shared" si="7"/>
        <v>0</v>
      </c>
      <c r="R138" s="87">
        <f t="shared" si="8"/>
        <v>0</v>
      </c>
      <c r="S138" s="87">
        <f>IF('Checklist Parameters'!$K$60&lt;0.2,0.2,'Checklist Parameters'!$K$60)</f>
        <v>0.72</v>
      </c>
      <c r="T138" s="88">
        <f>IF($O138="",IF('Checklist District ID'!$C$43="Y",MAX($R138:$S138)*$I138,SUM($R138:$S138)*$I138),IF(O138&gt;0,Q138*S138))</f>
        <v>0</v>
      </c>
      <c r="U138" s="88">
        <f>IF(Q138&gt;0,((I138-T138)*'Formula Matrix'!$E$40),0)</f>
        <v>0</v>
      </c>
      <c r="V138" s="88">
        <f t="shared" si="9"/>
        <v>0</v>
      </c>
      <c r="W138" s="88">
        <f>IF(V138&gt;0,(V138*'Checklist Parameters'!$K$35),0)</f>
        <v>0</v>
      </c>
      <c r="X138" s="85">
        <f t="shared" si="10"/>
        <v>0</v>
      </c>
      <c r="Y138" s="85">
        <f>IF('Checklist Parameters'!$K$102&lt;&gt;"",(I138/43560)*'Checklist Parameters'!$K$102,"N/A")</f>
        <v>0</v>
      </c>
      <c r="Z138" s="85" t="str">
        <f>IF('Checklist Parameters'!$K$58&lt;&gt;"",((I138*'Checklist Parameters'!$K$58)*'Checklist Parameters'!$K$35)/1000,"N/A")</f>
        <v>N/A</v>
      </c>
      <c r="AA138" s="85">
        <f>IF('Checklist Parameters'!$K$101&lt;&gt;"",IFERROR(I138/'Checklist Parameters'!$K$101,0),"N/A")</f>
        <v>0</v>
      </c>
      <c r="AB138" s="85" t="str">
        <f>IF('Checklist Parameters'!$K$43&lt;&gt;"",(I138*'Checklist Parameters'!$K$43)/1000,"N/A")</f>
        <v>N/A</v>
      </c>
      <c r="AC138" s="85">
        <f>IF('Checklist Parameters'!$K$16="",$X138,IF(AND('Checklist Parameters'!$K$16&lt;$X138,'Checklist Parameters'!$K$16&gt;=3),'Checklist Parameters'!$K$16,IF(AND('Checklist Parameters'!$K$16&lt;$X138,'Checklist Parameters'!$K$16&lt;3),0,$X138)))</f>
        <v>0</v>
      </c>
      <c r="AD138" s="85" t="str">
        <f>IF(AND(I138&lt;'Checklist Parameters'!$K$22,$I138&lt;&gt;0),"Y","")</f>
        <v/>
      </c>
      <c r="AE138" s="85" t="str">
        <f>IF($AD138="Y",0,IF('Checklist Parameters'!$K$25="","&lt;no limit&gt;",ROUNDDOWN((($I138-'Checklist Parameters'!$K$24)/'Checklist Parameters'!$K$25)+1,0)))</f>
        <v>&lt;no limit&gt;</v>
      </c>
      <c r="AF138" s="174">
        <f t="shared" si="11"/>
        <v>0</v>
      </c>
      <c r="AG138" s="85">
        <f t="shared" si="6"/>
        <v>0</v>
      </c>
      <c r="AH138" s="5"/>
      <c r="AI138" s="5"/>
      <c r="AJ138" s="5"/>
      <c r="AK138" s="5"/>
      <c r="AL138" s="5"/>
      <c r="AM138" s="5"/>
      <c r="AN138" s="5"/>
      <c r="AO138" s="5"/>
      <c r="AP138" s="5"/>
      <c r="AQ138" s="5"/>
      <c r="AR138" s="5"/>
      <c r="AS138" s="5"/>
    </row>
    <row r="139" spans="1:45" s="2" customFormat="1" ht="15">
      <c r="A139" s="390"/>
      <c r="B139" s="390"/>
      <c r="C139" s="390"/>
      <c r="D139" s="390"/>
      <c r="E139" s="390"/>
      <c r="F139" s="390"/>
      <c r="G139" s="390"/>
      <c r="H139" s="390"/>
      <c r="I139" s="390"/>
      <c r="J139" s="390"/>
      <c r="K139" s="390"/>
      <c r="L139" s="390"/>
      <c r="M139" s="390"/>
      <c r="N139" s="313">
        <f>IF(IF(I139&lt;'Checklist Parameters'!$K$22,0,($I139-$L139))&lt;0,0,IF(I139&lt;'Checklist Parameters'!$K$22,0,($I139-$L139)))</f>
        <v>0</v>
      </c>
      <c r="O139" s="394"/>
      <c r="P139" s="395"/>
      <c r="Q139" s="316">
        <f t="shared" si="7"/>
        <v>0</v>
      </c>
      <c r="R139" s="87">
        <f t="shared" si="8"/>
        <v>0</v>
      </c>
      <c r="S139" s="87">
        <f>IF('Checklist Parameters'!$K$60&lt;0.2,0.2,'Checklist Parameters'!$K$60)</f>
        <v>0.72</v>
      </c>
      <c r="T139" s="88">
        <f>IF($O139="",IF('Checklist District ID'!$C$43="Y",MAX($R139:$S139)*$I139,SUM($R139:$S139)*$I139),IF(O139&gt;0,Q139*S139))</f>
        <v>0</v>
      </c>
      <c r="U139" s="88">
        <f>IF(Q139&gt;0,((I139-T139)*'Formula Matrix'!$E$40),0)</f>
        <v>0</v>
      </c>
      <c r="V139" s="88">
        <f t="shared" si="9"/>
        <v>0</v>
      </c>
      <c r="W139" s="88">
        <f>IF(V139&gt;0,(V139*'Checklist Parameters'!$K$35),0)</f>
        <v>0</v>
      </c>
      <c r="X139" s="85">
        <f t="shared" si="10"/>
        <v>0</v>
      </c>
      <c r="Y139" s="85">
        <f>IF('Checklist Parameters'!$K$102&lt;&gt;"",(I139/43560)*'Checklist Parameters'!$K$102,"N/A")</f>
        <v>0</v>
      </c>
      <c r="Z139" s="85" t="str">
        <f>IF('Checklist Parameters'!$K$58&lt;&gt;"",((I139*'Checklist Parameters'!$K$58)*'Checklist Parameters'!$K$35)/1000,"N/A")</f>
        <v>N/A</v>
      </c>
      <c r="AA139" s="85">
        <f>IF('Checklist Parameters'!$K$101&lt;&gt;"",IFERROR(I139/'Checklist Parameters'!$K$101,0),"N/A")</f>
        <v>0</v>
      </c>
      <c r="AB139" s="85" t="str">
        <f>IF('Checklist Parameters'!$K$43&lt;&gt;"",(I139*'Checklist Parameters'!$K$43)/1000,"N/A")</f>
        <v>N/A</v>
      </c>
      <c r="AC139" s="85">
        <f>IF('Checklist Parameters'!$K$16="",$X139,IF(AND('Checklist Parameters'!$K$16&lt;$X139,'Checklist Parameters'!$K$16&gt;=3),'Checklist Parameters'!$K$16,IF(AND('Checklist Parameters'!$K$16&lt;$X139,'Checklist Parameters'!$K$16&lt;3),0,$X139)))</f>
        <v>0</v>
      </c>
      <c r="AD139" s="85" t="str">
        <f>IF(AND(I139&lt;'Checklist Parameters'!$K$22,$I139&lt;&gt;0),"Y","")</f>
        <v/>
      </c>
      <c r="AE139" s="85" t="str">
        <f>IF($AD139="Y",0,IF('Checklist Parameters'!$K$25="","&lt;no limit&gt;",ROUNDDOWN((($I139-'Checklist Parameters'!$K$24)/'Checklist Parameters'!$K$25)+1,0)))</f>
        <v>&lt;no limit&gt;</v>
      </c>
      <c r="AF139" s="174">
        <f t="shared" si="11"/>
        <v>0</v>
      </c>
      <c r="AG139" s="85">
        <f t="shared" si="6"/>
        <v>0</v>
      </c>
      <c r="AH139" s="5"/>
      <c r="AI139" s="5"/>
      <c r="AJ139" s="5"/>
      <c r="AK139" s="5"/>
      <c r="AL139" s="5"/>
      <c r="AM139" s="5"/>
      <c r="AN139" s="5"/>
      <c r="AO139" s="5"/>
      <c r="AP139" s="5"/>
      <c r="AQ139" s="5"/>
      <c r="AR139" s="5"/>
      <c r="AS139" s="5"/>
    </row>
    <row r="140" spans="1:45" s="2" customFormat="1" ht="15">
      <c r="A140" s="390"/>
      <c r="B140" s="390"/>
      <c r="C140" s="390"/>
      <c r="D140" s="390"/>
      <c r="E140" s="390"/>
      <c r="F140" s="390"/>
      <c r="G140" s="390"/>
      <c r="H140" s="390"/>
      <c r="I140" s="390"/>
      <c r="J140" s="390"/>
      <c r="K140" s="390"/>
      <c r="L140" s="390"/>
      <c r="M140" s="390"/>
      <c r="N140" s="313">
        <f>IF(IF(I140&lt;'Checklist Parameters'!$K$22,0,($I140-$L140))&lt;0,0,IF(I140&lt;'Checklist Parameters'!$K$22,0,($I140-$L140)))</f>
        <v>0</v>
      </c>
      <c r="O140" s="394"/>
      <c r="P140" s="395"/>
      <c r="Q140" s="316">
        <f t="shared" si="7"/>
        <v>0</v>
      </c>
      <c r="R140" s="87">
        <f t="shared" si="8"/>
        <v>0</v>
      </c>
      <c r="S140" s="87">
        <f>IF('Checklist Parameters'!$K$60&lt;0.2,0.2,'Checklist Parameters'!$K$60)</f>
        <v>0.72</v>
      </c>
      <c r="T140" s="88">
        <f>IF($O140="",IF('Checklist District ID'!$C$43="Y",MAX($R140:$S140)*$I140,SUM($R140:$S140)*$I140),IF(O140&gt;0,Q140*S140))</f>
        <v>0</v>
      </c>
      <c r="U140" s="88">
        <f>IF(Q140&gt;0,((I140-T140)*'Formula Matrix'!$E$40),0)</f>
        <v>0</v>
      </c>
      <c r="V140" s="88">
        <f t="shared" si="9"/>
        <v>0</v>
      </c>
      <c r="W140" s="88">
        <f>IF(V140&gt;0,(V140*'Checklist Parameters'!$K$35),0)</f>
        <v>0</v>
      </c>
      <c r="X140" s="85">
        <f t="shared" si="10"/>
        <v>0</v>
      </c>
      <c r="Y140" s="85">
        <f>IF('Checklist Parameters'!$K$102&lt;&gt;"",(I140/43560)*'Checklist Parameters'!$K$102,"N/A")</f>
        <v>0</v>
      </c>
      <c r="Z140" s="85" t="str">
        <f>IF('Checklist Parameters'!$K$58&lt;&gt;"",((I140*'Checklist Parameters'!$K$58)*'Checklist Parameters'!$K$35)/1000,"N/A")</f>
        <v>N/A</v>
      </c>
      <c r="AA140" s="85">
        <f>IF('Checklist Parameters'!$K$101&lt;&gt;"",IFERROR(I140/'Checklist Parameters'!$K$101,0),"N/A")</f>
        <v>0</v>
      </c>
      <c r="AB140" s="85" t="str">
        <f>IF('Checklist Parameters'!$K$43&lt;&gt;"",(I140*'Checklist Parameters'!$K$43)/1000,"N/A")</f>
        <v>N/A</v>
      </c>
      <c r="AC140" s="85">
        <f>IF('Checklist Parameters'!$K$16="",$X140,IF(AND('Checklist Parameters'!$K$16&lt;$X140,'Checklist Parameters'!$K$16&gt;=3),'Checklist Parameters'!$K$16,IF(AND('Checklist Parameters'!$K$16&lt;$X140,'Checklist Parameters'!$K$16&lt;3),0,$X140)))</f>
        <v>0</v>
      </c>
      <c r="AD140" s="85" t="str">
        <f>IF(AND(I140&lt;'Checklist Parameters'!$K$22,$I140&lt;&gt;0),"Y","")</f>
        <v/>
      </c>
      <c r="AE140" s="85" t="str">
        <f>IF($AD140="Y",0,IF('Checklist Parameters'!$K$25="","&lt;no limit&gt;",ROUNDDOWN((($I140-'Checklist Parameters'!$K$24)/'Checklist Parameters'!$K$25)+1,0)))</f>
        <v>&lt;no limit&gt;</v>
      </c>
      <c r="AF140" s="174">
        <f t="shared" si="11"/>
        <v>0</v>
      </c>
      <c r="AG140" s="85">
        <f t="shared" si="6"/>
        <v>0</v>
      </c>
      <c r="AH140" s="5"/>
      <c r="AI140" s="5"/>
      <c r="AJ140" s="5"/>
      <c r="AK140" s="5"/>
      <c r="AL140" s="5"/>
      <c r="AM140" s="5"/>
      <c r="AN140" s="5"/>
      <c r="AO140" s="5"/>
      <c r="AP140" s="5"/>
      <c r="AQ140" s="5"/>
      <c r="AR140" s="5"/>
      <c r="AS140" s="5"/>
    </row>
    <row r="141" spans="1:45" s="2" customFormat="1" ht="15">
      <c r="A141" s="390"/>
      <c r="B141" s="390"/>
      <c r="C141" s="390"/>
      <c r="D141" s="390"/>
      <c r="E141" s="390"/>
      <c r="F141" s="390"/>
      <c r="G141" s="390"/>
      <c r="H141" s="390"/>
      <c r="I141" s="390"/>
      <c r="J141" s="390"/>
      <c r="K141" s="390"/>
      <c r="L141" s="390"/>
      <c r="M141" s="390"/>
      <c r="N141" s="313">
        <f>IF(IF(I141&lt;'Checklist Parameters'!$K$22,0,($I141-$L141))&lt;0,0,IF(I141&lt;'Checklist Parameters'!$K$22,0,($I141-$L141)))</f>
        <v>0</v>
      </c>
      <c r="O141" s="394"/>
      <c r="P141" s="395"/>
      <c r="Q141" s="316">
        <f t="shared" si="7"/>
        <v>0</v>
      </c>
      <c r="R141" s="87">
        <f t="shared" si="8"/>
        <v>0</v>
      </c>
      <c r="S141" s="87">
        <f>IF('Checklist Parameters'!$K$60&lt;0.2,0.2,'Checklist Parameters'!$K$60)</f>
        <v>0.72</v>
      </c>
      <c r="T141" s="88">
        <f>IF($O141="",IF('Checklist District ID'!$C$43="Y",MAX($R141:$S141)*$I141,SUM($R141:$S141)*$I141),IF(O141&gt;0,Q141*S141))</f>
        <v>0</v>
      </c>
      <c r="U141" s="88">
        <f>IF(Q141&gt;0,((I141-T141)*'Formula Matrix'!$E$40),0)</f>
        <v>0</v>
      </c>
      <c r="V141" s="88">
        <f t="shared" si="9"/>
        <v>0</v>
      </c>
      <c r="W141" s="88">
        <f>IF(V141&gt;0,(V141*'Checklist Parameters'!$K$35),0)</f>
        <v>0</v>
      </c>
      <c r="X141" s="85">
        <f t="shared" si="10"/>
        <v>0</v>
      </c>
      <c r="Y141" s="85">
        <f>IF('Checklist Parameters'!$K$102&lt;&gt;"",(I141/43560)*'Checklist Parameters'!$K$102,"N/A")</f>
        <v>0</v>
      </c>
      <c r="Z141" s="85" t="str">
        <f>IF('Checklist Parameters'!$K$58&lt;&gt;"",((I141*'Checklist Parameters'!$K$58)*'Checklist Parameters'!$K$35)/1000,"N/A")</f>
        <v>N/A</v>
      </c>
      <c r="AA141" s="85">
        <f>IF('Checklist Parameters'!$K$101&lt;&gt;"",IFERROR(I141/'Checklist Parameters'!$K$101,0),"N/A")</f>
        <v>0</v>
      </c>
      <c r="AB141" s="85" t="str">
        <f>IF('Checklist Parameters'!$K$43&lt;&gt;"",(I141*'Checklist Parameters'!$K$43)/1000,"N/A")</f>
        <v>N/A</v>
      </c>
      <c r="AC141" s="85">
        <f>IF('Checklist Parameters'!$K$16="",$X141,IF(AND('Checklist Parameters'!$K$16&lt;$X141,'Checklist Parameters'!$K$16&gt;=3),'Checklist Parameters'!$K$16,IF(AND('Checklist Parameters'!$K$16&lt;$X141,'Checklist Parameters'!$K$16&lt;3),0,$X141)))</f>
        <v>0</v>
      </c>
      <c r="AD141" s="85" t="str">
        <f>IF(AND(I141&lt;'Checklist Parameters'!$K$22,$I141&lt;&gt;0),"Y","")</f>
        <v/>
      </c>
      <c r="AE141" s="85" t="str">
        <f>IF($AD141="Y",0,IF('Checklist Parameters'!$K$25="","&lt;no limit&gt;",ROUNDDOWN((($I141-'Checklist Parameters'!$K$24)/'Checklist Parameters'!$K$25)+1,0)))</f>
        <v>&lt;no limit&gt;</v>
      </c>
      <c r="AF141" s="174">
        <f t="shared" si="11"/>
        <v>0</v>
      </c>
      <c r="AG141" s="85">
        <f t="shared" si="6"/>
        <v>0</v>
      </c>
      <c r="AH141" s="5"/>
      <c r="AI141" s="5"/>
      <c r="AJ141" s="5"/>
      <c r="AK141" s="5"/>
      <c r="AL141" s="5"/>
      <c r="AM141" s="5"/>
      <c r="AN141" s="5"/>
      <c r="AO141" s="5"/>
      <c r="AP141" s="5"/>
      <c r="AQ141" s="5"/>
      <c r="AR141" s="5"/>
      <c r="AS141" s="5"/>
    </row>
    <row r="142" spans="1:45" s="2" customFormat="1" ht="15">
      <c r="A142" s="390"/>
      <c r="B142" s="390"/>
      <c r="C142" s="390"/>
      <c r="D142" s="390"/>
      <c r="E142" s="390"/>
      <c r="F142" s="390"/>
      <c r="G142" s="390"/>
      <c r="H142" s="390"/>
      <c r="I142" s="390"/>
      <c r="J142" s="390"/>
      <c r="K142" s="390"/>
      <c r="L142" s="390"/>
      <c r="M142" s="390"/>
      <c r="N142" s="313">
        <f>IF(IF(I142&lt;'Checklist Parameters'!$K$22,0,($I142-$L142))&lt;0,0,IF(I142&lt;'Checklist Parameters'!$K$22,0,($I142-$L142)))</f>
        <v>0</v>
      </c>
      <c r="O142" s="394"/>
      <c r="P142" s="395"/>
      <c r="Q142" s="316">
        <f t="shared" si="7"/>
        <v>0</v>
      </c>
      <c r="R142" s="87">
        <f t="shared" si="8"/>
        <v>0</v>
      </c>
      <c r="S142" s="87">
        <f>IF('Checklist Parameters'!$K$60&lt;0.2,0.2,'Checklist Parameters'!$K$60)</f>
        <v>0.72</v>
      </c>
      <c r="T142" s="88">
        <f>IF($O142="",IF('Checklist District ID'!$C$43="Y",MAX($R142:$S142)*$I142,SUM($R142:$S142)*$I142),IF(O142&gt;0,Q142*S142))</f>
        <v>0</v>
      </c>
      <c r="U142" s="88">
        <f>IF(Q142&gt;0,((I142-T142)*'Formula Matrix'!$E$40),0)</f>
        <v>0</v>
      </c>
      <c r="V142" s="88">
        <f t="shared" si="9"/>
        <v>0</v>
      </c>
      <c r="W142" s="88">
        <f>IF(V142&gt;0,(V142*'Checklist Parameters'!$K$35),0)</f>
        <v>0</v>
      </c>
      <c r="X142" s="85">
        <f t="shared" si="10"/>
        <v>0</v>
      </c>
      <c r="Y142" s="85">
        <f>IF('Checklist Parameters'!$K$102&lt;&gt;"",(I142/43560)*'Checklist Parameters'!$K$102,"N/A")</f>
        <v>0</v>
      </c>
      <c r="Z142" s="85" t="str">
        <f>IF('Checklist Parameters'!$K$58&lt;&gt;"",((I142*'Checklist Parameters'!$K$58)*'Checklist Parameters'!$K$35)/1000,"N/A")</f>
        <v>N/A</v>
      </c>
      <c r="AA142" s="85">
        <f>IF('Checklist Parameters'!$K$101&lt;&gt;"",IFERROR(I142/'Checklist Parameters'!$K$101,0),"N/A")</f>
        <v>0</v>
      </c>
      <c r="AB142" s="85" t="str">
        <f>IF('Checklist Parameters'!$K$43&lt;&gt;"",(I142*'Checklist Parameters'!$K$43)/1000,"N/A")</f>
        <v>N/A</v>
      </c>
      <c r="AC142" s="85">
        <f>IF('Checklist Parameters'!$K$16="",$X142,IF(AND('Checklist Parameters'!$K$16&lt;$X142,'Checklist Parameters'!$K$16&gt;=3),'Checklist Parameters'!$K$16,IF(AND('Checklist Parameters'!$K$16&lt;$X142,'Checklist Parameters'!$K$16&lt;3),0,$X142)))</f>
        <v>0</v>
      </c>
      <c r="AD142" s="85" t="str">
        <f>IF(AND(I142&lt;'Checklist Parameters'!$K$22,$I142&lt;&gt;0),"Y","")</f>
        <v/>
      </c>
      <c r="AE142" s="85" t="str">
        <f>IF($AD142="Y",0,IF('Checklist Parameters'!$K$25="","&lt;no limit&gt;",ROUNDDOWN((($I142-'Checklist Parameters'!$K$24)/'Checklist Parameters'!$K$25)+1,0)))</f>
        <v>&lt;no limit&gt;</v>
      </c>
      <c r="AF142" s="174">
        <f t="shared" si="11"/>
        <v>0</v>
      </c>
      <c r="AG142" s="85">
        <f t="shared" si="6"/>
        <v>0</v>
      </c>
      <c r="AH142" s="5"/>
      <c r="AI142" s="5"/>
      <c r="AJ142" s="5"/>
      <c r="AK142" s="5"/>
      <c r="AL142" s="5"/>
      <c r="AM142" s="5"/>
      <c r="AN142" s="5"/>
      <c r="AO142" s="5"/>
      <c r="AP142" s="5"/>
      <c r="AQ142" s="5"/>
      <c r="AR142" s="5"/>
      <c r="AS142" s="5"/>
    </row>
    <row r="143" spans="1:45" s="2" customFormat="1" ht="15">
      <c r="A143" s="390"/>
      <c r="B143" s="390"/>
      <c r="C143" s="390"/>
      <c r="D143" s="390"/>
      <c r="E143" s="390"/>
      <c r="F143" s="390"/>
      <c r="G143" s="390"/>
      <c r="H143" s="390"/>
      <c r="I143" s="390"/>
      <c r="J143" s="390"/>
      <c r="K143" s="390"/>
      <c r="L143" s="390"/>
      <c r="M143" s="390"/>
      <c r="N143" s="313">
        <f>IF(IF(I143&lt;'Checklist Parameters'!$K$22,0,($I143-$L143))&lt;0,0,IF(I143&lt;'Checklist Parameters'!$K$22,0,($I143-$L143)))</f>
        <v>0</v>
      </c>
      <c r="O143" s="394"/>
      <c r="P143" s="395"/>
      <c r="Q143" s="316">
        <f t="shared" si="7"/>
        <v>0</v>
      </c>
      <c r="R143" s="87">
        <f t="shared" si="8"/>
        <v>0</v>
      </c>
      <c r="S143" s="87">
        <f>IF('Checklist Parameters'!$K$60&lt;0.2,0.2,'Checklist Parameters'!$K$60)</f>
        <v>0.72</v>
      </c>
      <c r="T143" s="88">
        <f>IF($O143="",IF('Checklist District ID'!$C$43="Y",MAX($R143:$S143)*$I143,SUM($R143:$S143)*$I143),IF(O143&gt;0,Q143*S143))</f>
        <v>0</v>
      </c>
      <c r="U143" s="88">
        <f>IF(Q143&gt;0,((I143-T143)*'Formula Matrix'!$E$40),0)</f>
        <v>0</v>
      </c>
      <c r="V143" s="88">
        <f t="shared" si="9"/>
        <v>0</v>
      </c>
      <c r="W143" s="88">
        <f>IF(V143&gt;0,(V143*'Checklist Parameters'!$K$35),0)</f>
        <v>0</v>
      </c>
      <c r="X143" s="85">
        <f t="shared" si="10"/>
        <v>0</v>
      </c>
      <c r="Y143" s="85">
        <f>IF('Checklist Parameters'!$K$102&lt;&gt;"",(I143/43560)*'Checklist Parameters'!$K$102,"N/A")</f>
        <v>0</v>
      </c>
      <c r="Z143" s="85" t="str">
        <f>IF('Checklist Parameters'!$K$58&lt;&gt;"",((I143*'Checklist Parameters'!$K$58)*'Checklist Parameters'!$K$35)/1000,"N/A")</f>
        <v>N/A</v>
      </c>
      <c r="AA143" s="85">
        <f>IF('Checklist Parameters'!$K$101&lt;&gt;"",IFERROR(I143/'Checklist Parameters'!$K$101,0),"N/A")</f>
        <v>0</v>
      </c>
      <c r="AB143" s="85" t="str">
        <f>IF('Checklist Parameters'!$K$43&lt;&gt;"",(I143*'Checklist Parameters'!$K$43)/1000,"N/A")</f>
        <v>N/A</v>
      </c>
      <c r="AC143" s="85">
        <f>IF('Checklist Parameters'!$K$16="",$X143,IF(AND('Checklist Parameters'!$K$16&lt;$X143,'Checklist Parameters'!$K$16&gt;=3),'Checklist Parameters'!$K$16,IF(AND('Checklist Parameters'!$K$16&lt;$X143,'Checklist Parameters'!$K$16&lt;3),0,$X143)))</f>
        <v>0</v>
      </c>
      <c r="AD143" s="85" t="str">
        <f>IF(AND(I143&lt;'Checklist Parameters'!$K$22,$I143&lt;&gt;0),"Y","")</f>
        <v/>
      </c>
      <c r="AE143" s="85" t="str">
        <f>IF($AD143="Y",0,IF('Checklist Parameters'!$K$25="","&lt;no limit&gt;",ROUNDDOWN((($I143-'Checklist Parameters'!$K$24)/'Checklist Parameters'!$K$25)+1,0)))</f>
        <v>&lt;no limit&gt;</v>
      </c>
      <c r="AF143" s="174">
        <f t="shared" si="11"/>
        <v>0</v>
      </c>
      <c r="AG143" s="85">
        <f t="shared" si="6"/>
        <v>0</v>
      </c>
      <c r="AH143" s="5"/>
      <c r="AI143" s="5"/>
      <c r="AJ143" s="5"/>
      <c r="AK143" s="5"/>
      <c r="AL143" s="5"/>
      <c r="AM143" s="5"/>
      <c r="AN143" s="5"/>
      <c r="AO143" s="5"/>
      <c r="AP143" s="5"/>
      <c r="AQ143" s="5"/>
      <c r="AR143" s="5"/>
      <c r="AS143" s="5"/>
    </row>
    <row r="144" spans="1:45" s="2" customFormat="1" ht="15">
      <c r="A144" s="390"/>
      <c r="B144" s="390"/>
      <c r="C144" s="390"/>
      <c r="D144" s="390"/>
      <c r="E144" s="390"/>
      <c r="F144" s="390"/>
      <c r="G144" s="390"/>
      <c r="H144" s="390"/>
      <c r="I144" s="390"/>
      <c r="J144" s="390"/>
      <c r="K144" s="390"/>
      <c r="L144" s="390"/>
      <c r="M144" s="390"/>
      <c r="N144" s="313">
        <f>IF(IF(I144&lt;'Checklist Parameters'!$K$22,0,($I144-$L144))&lt;0,0,IF(I144&lt;'Checklist Parameters'!$K$22,0,($I144-$L144)))</f>
        <v>0</v>
      </c>
      <c r="O144" s="394"/>
      <c r="P144" s="395"/>
      <c r="Q144" s="316">
        <f t="shared" si="7"/>
        <v>0</v>
      </c>
      <c r="R144" s="87">
        <f t="shared" si="8"/>
        <v>0</v>
      </c>
      <c r="S144" s="87">
        <f>IF('Checklist Parameters'!$K$60&lt;0.2,0.2,'Checklist Parameters'!$K$60)</f>
        <v>0.72</v>
      </c>
      <c r="T144" s="88">
        <f>IF($O144="",IF('Checklist District ID'!$C$43="Y",MAX($R144:$S144)*$I144,SUM($R144:$S144)*$I144),IF(O144&gt;0,Q144*S144))</f>
        <v>0</v>
      </c>
      <c r="U144" s="88">
        <f>IF(Q144&gt;0,((I144-T144)*'Formula Matrix'!$E$40),0)</f>
        <v>0</v>
      </c>
      <c r="V144" s="88">
        <f t="shared" si="9"/>
        <v>0</v>
      </c>
      <c r="W144" s="88">
        <f>IF(V144&gt;0,(V144*'Checklist Parameters'!$K$35),0)</f>
        <v>0</v>
      </c>
      <c r="X144" s="85">
        <f t="shared" si="10"/>
        <v>0</v>
      </c>
      <c r="Y144" s="85">
        <f>IF('Checklist Parameters'!$K$102&lt;&gt;"",(I144/43560)*'Checklist Parameters'!$K$102,"N/A")</f>
        <v>0</v>
      </c>
      <c r="Z144" s="85" t="str">
        <f>IF('Checklist Parameters'!$K$58&lt;&gt;"",((I144*'Checklist Parameters'!$K$58)*'Checklist Parameters'!$K$35)/1000,"N/A")</f>
        <v>N/A</v>
      </c>
      <c r="AA144" s="85">
        <f>IF('Checklist Parameters'!$K$101&lt;&gt;"",IFERROR(I144/'Checklist Parameters'!$K$101,0),"N/A")</f>
        <v>0</v>
      </c>
      <c r="AB144" s="85" t="str">
        <f>IF('Checklist Parameters'!$K$43&lt;&gt;"",(I144*'Checklist Parameters'!$K$43)/1000,"N/A")</f>
        <v>N/A</v>
      </c>
      <c r="AC144" s="85">
        <f>IF('Checklist Parameters'!$K$16="",$X144,IF(AND('Checklist Parameters'!$K$16&lt;$X144,'Checklist Parameters'!$K$16&gt;=3),'Checklist Parameters'!$K$16,IF(AND('Checklist Parameters'!$K$16&lt;$X144,'Checklist Parameters'!$K$16&lt;3),0,$X144)))</f>
        <v>0</v>
      </c>
      <c r="AD144" s="85" t="str">
        <f>IF(AND(I144&lt;'Checklist Parameters'!$K$22,$I144&lt;&gt;0),"Y","")</f>
        <v/>
      </c>
      <c r="AE144" s="85" t="str">
        <f>IF($AD144="Y",0,IF('Checklist Parameters'!$K$25="","&lt;no limit&gt;",ROUNDDOWN((($I144-'Checklist Parameters'!$K$24)/'Checklist Parameters'!$K$25)+1,0)))</f>
        <v>&lt;no limit&gt;</v>
      </c>
      <c r="AF144" s="174">
        <f t="shared" si="11"/>
        <v>0</v>
      </c>
      <c r="AG144" s="85">
        <f t="shared" si="6"/>
        <v>0</v>
      </c>
      <c r="AH144" s="5"/>
      <c r="AI144" s="5"/>
      <c r="AJ144" s="5"/>
      <c r="AK144" s="5"/>
      <c r="AL144" s="5"/>
      <c r="AM144" s="5"/>
      <c r="AN144" s="5"/>
      <c r="AO144" s="5"/>
      <c r="AP144" s="5"/>
      <c r="AQ144" s="5"/>
      <c r="AR144" s="5"/>
      <c r="AS144" s="5"/>
    </row>
    <row r="145" spans="1:45" s="2" customFormat="1" ht="15">
      <c r="A145" s="390"/>
      <c r="B145" s="390"/>
      <c r="C145" s="390"/>
      <c r="D145" s="390"/>
      <c r="E145" s="390"/>
      <c r="F145" s="390"/>
      <c r="G145" s="390"/>
      <c r="H145" s="390"/>
      <c r="I145" s="390"/>
      <c r="J145" s="390"/>
      <c r="K145" s="390"/>
      <c r="L145" s="390"/>
      <c r="M145" s="390"/>
      <c r="N145" s="313">
        <f>IF(IF(I145&lt;'Checklist Parameters'!$K$22,0,($I145-$L145))&lt;0,0,IF(I145&lt;'Checklist Parameters'!$K$22,0,($I145-$L145)))</f>
        <v>0</v>
      </c>
      <c r="O145" s="394"/>
      <c r="P145" s="395"/>
      <c r="Q145" s="316">
        <f t="shared" si="7"/>
        <v>0</v>
      </c>
      <c r="R145" s="87">
        <f t="shared" si="8"/>
        <v>0</v>
      </c>
      <c r="S145" s="87">
        <f>IF('Checklist Parameters'!$K$60&lt;0.2,0.2,'Checklist Parameters'!$K$60)</f>
        <v>0.72</v>
      </c>
      <c r="T145" s="88">
        <f>IF($O145="",IF('Checklist District ID'!$C$43="Y",MAX($R145:$S145)*$I145,SUM($R145:$S145)*$I145),IF(O145&gt;0,Q145*S145))</f>
        <v>0</v>
      </c>
      <c r="U145" s="88">
        <f>IF(Q145&gt;0,((I145-T145)*'Formula Matrix'!$E$40),0)</f>
        <v>0</v>
      </c>
      <c r="V145" s="88">
        <f t="shared" si="9"/>
        <v>0</v>
      </c>
      <c r="W145" s="88">
        <f>IF(V145&gt;0,(V145*'Checklist Parameters'!$K$35),0)</f>
        <v>0</v>
      </c>
      <c r="X145" s="85">
        <f t="shared" si="10"/>
        <v>0</v>
      </c>
      <c r="Y145" s="85">
        <f>IF('Checklist Parameters'!$K$102&lt;&gt;"",(I145/43560)*'Checklist Parameters'!$K$102,"N/A")</f>
        <v>0</v>
      </c>
      <c r="Z145" s="85" t="str">
        <f>IF('Checklist Parameters'!$K$58&lt;&gt;"",((I145*'Checklist Parameters'!$K$58)*'Checklist Parameters'!$K$35)/1000,"N/A")</f>
        <v>N/A</v>
      </c>
      <c r="AA145" s="85">
        <f>IF('Checklist Parameters'!$K$101&lt;&gt;"",IFERROR(I145/'Checklist Parameters'!$K$101,0),"N/A")</f>
        <v>0</v>
      </c>
      <c r="AB145" s="85" t="str">
        <f>IF('Checklist Parameters'!$K$43&lt;&gt;"",(I145*'Checklist Parameters'!$K$43)/1000,"N/A")</f>
        <v>N/A</v>
      </c>
      <c r="AC145" s="85">
        <f>IF('Checklist Parameters'!$K$16="",$X145,IF(AND('Checklist Parameters'!$K$16&lt;$X145,'Checklist Parameters'!$K$16&gt;=3),'Checklist Parameters'!$K$16,IF(AND('Checklist Parameters'!$K$16&lt;$X145,'Checklist Parameters'!$K$16&lt;3),0,$X145)))</f>
        <v>0</v>
      </c>
      <c r="AD145" s="85" t="str">
        <f>IF(AND(I145&lt;'Checklist Parameters'!$K$22,$I145&lt;&gt;0),"Y","")</f>
        <v/>
      </c>
      <c r="AE145" s="85" t="str">
        <f>IF($AD145="Y",0,IF('Checklist Parameters'!$K$25="","&lt;no limit&gt;",ROUNDDOWN((($I145-'Checklist Parameters'!$K$24)/'Checklist Parameters'!$K$25)+1,0)))</f>
        <v>&lt;no limit&gt;</v>
      </c>
      <c r="AF145" s="174">
        <f t="shared" si="11"/>
        <v>0</v>
      </c>
      <c r="AG145" s="85">
        <f t="shared" si="6"/>
        <v>0</v>
      </c>
      <c r="AH145" s="5"/>
      <c r="AI145" s="5"/>
      <c r="AJ145" s="5"/>
      <c r="AK145" s="5"/>
      <c r="AL145" s="5"/>
      <c r="AM145" s="5"/>
      <c r="AN145" s="5"/>
      <c r="AO145" s="5"/>
      <c r="AP145" s="5"/>
      <c r="AQ145" s="5"/>
      <c r="AR145" s="5"/>
      <c r="AS145" s="5"/>
    </row>
    <row r="146" spans="1:45" s="2" customFormat="1" ht="15">
      <c r="A146" s="390"/>
      <c r="B146" s="390"/>
      <c r="C146" s="390"/>
      <c r="D146" s="390"/>
      <c r="E146" s="390"/>
      <c r="F146" s="390"/>
      <c r="G146" s="390"/>
      <c r="H146" s="390"/>
      <c r="I146" s="390"/>
      <c r="J146" s="390"/>
      <c r="K146" s="390"/>
      <c r="L146" s="390"/>
      <c r="M146" s="390"/>
      <c r="N146" s="313">
        <f>IF(IF(I146&lt;'Checklist Parameters'!$K$22,0,($I146-$L146))&lt;0,0,IF(I146&lt;'Checklist Parameters'!$K$22,0,($I146-$L146)))</f>
        <v>0</v>
      </c>
      <c r="O146" s="394"/>
      <c r="P146" s="395"/>
      <c r="Q146" s="316">
        <f t="shared" si="7"/>
        <v>0</v>
      </c>
      <c r="R146" s="87">
        <f t="shared" si="8"/>
        <v>0</v>
      </c>
      <c r="S146" s="87">
        <f>IF('Checklist Parameters'!$K$60&lt;0.2,0.2,'Checklist Parameters'!$K$60)</f>
        <v>0.72</v>
      </c>
      <c r="T146" s="88">
        <f>IF($O146="",IF('Checklist District ID'!$C$43="Y",MAX($R146:$S146)*$I146,SUM($R146:$S146)*$I146),IF(O146&gt;0,Q146*S146))</f>
        <v>0</v>
      </c>
      <c r="U146" s="88">
        <f>IF(Q146&gt;0,((I146-T146)*'Formula Matrix'!$E$40),0)</f>
        <v>0</v>
      </c>
      <c r="V146" s="88">
        <f t="shared" si="9"/>
        <v>0</v>
      </c>
      <c r="W146" s="88">
        <f>IF(V146&gt;0,(V146*'Checklist Parameters'!$K$35),0)</f>
        <v>0</v>
      </c>
      <c r="X146" s="85">
        <f t="shared" si="10"/>
        <v>0</v>
      </c>
      <c r="Y146" s="85">
        <f>IF('Checklist Parameters'!$K$102&lt;&gt;"",(I146/43560)*'Checklist Parameters'!$K$102,"N/A")</f>
        <v>0</v>
      </c>
      <c r="Z146" s="85" t="str">
        <f>IF('Checklist Parameters'!$K$58&lt;&gt;"",((I146*'Checklist Parameters'!$K$58)*'Checklist Parameters'!$K$35)/1000,"N/A")</f>
        <v>N/A</v>
      </c>
      <c r="AA146" s="85">
        <f>IF('Checklist Parameters'!$K$101&lt;&gt;"",IFERROR(I146/'Checklist Parameters'!$K$101,0),"N/A")</f>
        <v>0</v>
      </c>
      <c r="AB146" s="85" t="str">
        <f>IF('Checklist Parameters'!$K$43&lt;&gt;"",(I146*'Checklist Parameters'!$K$43)/1000,"N/A")</f>
        <v>N/A</v>
      </c>
      <c r="AC146" s="85">
        <f>IF('Checklist Parameters'!$K$16="",$X146,IF(AND('Checklist Parameters'!$K$16&lt;$X146,'Checklist Parameters'!$K$16&gt;=3),'Checklist Parameters'!$K$16,IF(AND('Checklist Parameters'!$K$16&lt;$X146,'Checklist Parameters'!$K$16&lt;3),0,$X146)))</f>
        <v>0</v>
      </c>
      <c r="AD146" s="85" t="str">
        <f>IF(AND(I146&lt;'Checklist Parameters'!$K$22,$I146&lt;&gt;0),"Y","")</f>
        <v/>
      </c>
      <c r="AE146" s="85" t="str">
        <f>IF($AD146="Y",0,IF('Checklist Parameters'!$K$25="","&lt;no limit&gt;",ROUNDDOWN((($I146-'Checklist Parameters'!$K$24)/'Checklist Parameters'!$K$25)+1,0)))</f>
        <v>&lt;no limit&gt;</v>
      </c>
      <c r="AF146" s="174">
        <f t="shared" si="11"/>
        <v>0</v>
      </c>
      <c r="AG146" s="85">
        <f t="shared" si="6"/>
        <v>0</v>
      </c>
      <c r="AH146" s="5"/>
      <c r="AI146" s="5"/>
      <c r="AJ146" s="5"/>
      <c r="AK146" s="5"/>
      <c r="AL146" s="5"/>
      <c r="AM146" s="5"/>
      <c r="AN146" s="5"/>
      <c r="AO146" s="5"/>
      <c r="AP146" s="5"/>
      <c r="AQ146" s="5"/>
      <c r="AR146" s="5"/>
      <c r="AS146" s="5"/>
    </row>
    <row r="147" spans="1:45" s="2" customFormat="1" ht="15">
      <c r="A147" s="390"/>
      <c r="B147" s="390"/>
      <c r="C147" s="390"/>
      <c r="D147" s="390"/>
      <c r="E147" s="390"/>
      <c r="F147" s="390"/>
      <c r="G147" s="390"/>
      <c r="H147" s="390"/>
      <c r="I147" s="390"/>
      <c r="J147" s="390"/>
      <c r="K147" s="390"/>
      <c r="L147" s="390"/>
      <c r="M147" s="390"/>
      <c r="N147" s="313">
        <f>IF(IF(I147&lt;'Checklist Parameters'!$K$22,0,($I147-$L147))&lt;0,0,IF(I147&lt;'Checklist Parameters'!$K$22,0,($I147-$L147)))</f>
        <v>0</v>
      </c>
      <c r="O147" s="394"/>
      <c r="P147" s="395"/>
      <c r="Q147" s="316">
        <f t="shared" si="7"/>
        <v>0</v>
      </c>
      <c r="R147" s="87">
        <f t="shared" si="8"/>
        <v>0</v>
      </c>
      <c r="S147" s="87">
        <f>IF('Checklist Parameters'!$K$60&lt;0.2,0.2,'Checklist Parameters'!$K$60)</f>
        <v>0.72</v>
      </c>
      <c r="T147" s="88">
        <f>IF($O147="",IF('Checklist District ID'!$C$43="Y",MAX($R147:$S147)*$I147,SUM($R147:$S147)*$I147),IF(O147&gt;0,Q147*S147))</f>
        <v>0</v>
      </c>
      <c r="U147" s="88">
        <f>IF(Q147&gt;0,((I147-T147)*'Formula Matrix'!$E$40),0)</f>
        <v>0</v>
      </c>
      <c r="V147" s="88">
        <f t="shared" si="9"/>
        <v>0</v>
      </c>
      <c r="W147" s="88">
        <f>IF(V147&gt;0,(V147*'Checklist Parameters'!$K$35),0)</f>
        <v>0</v>
      </c>
      <c r="X147" s="85">
        <f t="shared" si="10"/>
        <v>0</v>
      </c>
      <c r="Y147" s="85">
        <f>IF('Checklist Parameters'!$K$102&lt;&gt;"",(I147/43560)*'Checklist Parameters'!$K$102,"N/A")</f>
        <v>0</v>
      </c>
      <c r="Z147" s="85" t="str">
        <f>IF('Checklist Parameters'!$K$58&lt;&gt;"",((I147*'Checklist Parameters'!$K$58)*'Checklist Parameters'!$K$35)/1000,"N/A")</f>
        <v>N/A</v>
      </c>
      <c r="AA147" s="85">
        <f>IF('Checklist Parameters'!$K$101&lt;&gt;"",IFERROR(I147/'Checklist Parameters'!$K$101,0),"N/A")</f>
        <v>0</v>
      </c>
      <c r="AB147" s="85" t="str">
        <f>IF('Checklist Parameters'!$K$43&lt;&gt;"",(I147*'Checklist Parameters'!$K$43)/1000,"N/A")</f>
        <v>N/A</v>
      </c>
      <c r="AC147" s="85">
        <f>IF('Checklist Parameters'!$K$16="",$X147,IF(AND('Checklist Parameters'!$K$16&lt;$X147,'Checklist Parameters'!$K$16&gt;=3),'Checklist Parameters'!$K$16,IF(AND('Checklist Parameters'!$K$16&lt;$X147,'Checklist Parameters'!$K$16&lt;3),0,$X147)))</f>
        <v>0</v>
      </c>
      <c r="AD147" s="85" t="str">
        <f>IF(AND(I147&lt;'Checklist Parameters'!$K$22,$I147&lt;&gt;0),"Y","")</f>
        <v/>
      </c>
      <c r="AE147" s="85" t="str">
        <f>IF($AD147="Y",0,IF('Checklist Parameters'!$K$25="","&lt;no limit&gt;",ROUNDDOWN((($I147-'Checklist Parameters'!$K$24)/'Checklist Parameters'!$K$25)+1,0)))</f>
        <v>&lt;no limit&gt;</v>
      </c>
      <c r="AF147" s="174">
        <f t="shared" si="11"/>
        <v>0</v>
      </c>
      <c r="AG147" s="85">
        <f t="shared" si="6"/>
        <v>0</v>
      </c>
      <c r="AH147" s="5"/>
      <c r="AI147" s="5"/>
      <c r="AJ147" s="5"/>
      <c r="AK147" s="5"/>
      <c r="AL147" s="5"/>
      <c r="AM147" s="5"/>
      <c r="AN147" s="5"/>
      <c r="AO147" s="5"/>
      <c r="AP147" s="5"/>
      <c r="AQ147" s="5"/>
      <c r="AR147" s="5"/>
      <c r="AS147" s="5"/>
    </row>
    <row r="148" spans="1:45" s="2" customFormat="1" ht="15">
      <c r="A148" s="390"/>
      <c r="B148" s="390"/>
      <c r="C148" s="390"/>
      <c r="D148" s="390"/>
      <c r="E148" s="390"/>
      <c r="F148" s="390"/>
      <c r="G148" s="390"/>
      <c r="H148" s="390"/>
      <c r="I148" s="390"/>
      <c r="J148" s="390"/>
      <c r="K148" s="390"/>
      <c r="L148" s="390"/>
      <c r="M148" s="390"/>
      <c r="N148" s="313">
        <f>IF(IF(I148&lt;'Checklist Parameters'!$K$22,0,($I148-$L148))&lt;0,0,IF(I148&lt;'Checklist Parameters'!$K$22,0,($I148-$L148)))</f>
        <v>0</v>
      </c>
      <c r="O148" s="394"/>
      <c r="P148" s="395"/>
      <c r="Q148" s="316">
        <f t="shared" si="7"/>
        <v>0</v>
      </c>
      <c r="R148" s="87">
        <f t="shared" si="8"/>
        <v>0</v>
      </c>
      <c r="S148" s="87">
        <f>IF('Checklist Parameters'!$K$60&lt;0.2,0.2,'Checklist Parameters'!$K$60)</f>
        <v>0.72</v>
      </c>
      <c r="T148" s="88">
        <f>IF($O148="",IF('Checklist District ID'!$C$43="Y",MAX($R148:$S148)*$I148,SUM($R148:$S148)*$I148),IF(O148&gt;0,Q148*S148))</f>
        <v>0</v>
      </c>
      <c r="U148" s="88">
        <f>IF(Q148&gt;0,((I148-T148)*'Formula Matrix'!$E$40),0)</f>
        <v>0</v>
      </c>
      <c r="V148" s="88">
        <f t="shared" si="9"/>
        <v>0</v>
      </c>
      <c r="W148" s="88">
        <f>IF(V148&gt;0,(V148*'Checklist Parameters'!$K$35),0)</f>
        <v>0</v>
      </c>
      <c r="X148" s="85">
        <f t="shared" si="10"/>
        <v>0</v>
      </c>
      <c r="Y148" s="85">
        <f>IF('Checklist Parameters'!$K$102&lt;&gt;"",(I148/43560)*'Checklist Parameters'!$K$102,"N/A")</f>
        <v>0</v>
      </c>
      <c r="Z148" s="85" t="str">
        <f>IF('Checklist Parameters'!$K$58&lt;&gt;"",((I148*'Checklist Parameters'!$K$58)*'Checklist Parameters'!$K$35)/1000,"N/A")</f>
        <v>N/A</v>
      </c>
      <c r="AA148" s="85">
        <f>IF('Checklist Parameters'!$K$101&lt;&gt;"",IFERROR(I148/'Checklist Parameters'!$K$101,0),"N/A")</f>
        <v>0</v>
      </c>
      <c r="AB148" s="85" t="str">
        <f>IF('Checklist Parameters'!$K$43&lt;&gt;"",(I148*'Checklist Parameters'!$K$43)/1000,"N/A")</f>
        <v>N/A</v>
      </c>
      <c r="AC148" s="85">
        <f>IF('Checklist Parameters'!$K$16="",$X148,IF(AND('Checklist Parameters'!$K$16&lt;$X148,'Checklist Parameters'!$K$16&gt;=3),'Checklist Parameters'!$K$16,IF(AND('Checklist Parameters'!$K$16&lt;$X148,'Checklist Parameters'!$K$16&lt;3),0,$X148)))</f>
        <v>0</v>
      </c>
      <c r="AD148" s="85" t="str">
        <f>IF(AND(I148&lt;'Checklist Parameters'!$K$22,$I148&lt;&gt;0),"Y","")</f>
        <v/>
      </c>
      <c r="AE148" s="85" t="str">
        <f>IF($AD148="Y",0,IF('Checklist Parameters'!$K$25="","&lt;no limit&gt;",ROUNDDOWN((($I148-'Checklist Parameters'!$K$24)/'Checklist Parameters'!$K$25)+1,0)))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ht="15">
      <c r="A149" s="390"/>
      <c r="B149" s="390"/>
      <c r="C149" s="390"/>
      <c r="D149" s="390"/>
      <c r="E149" s="390"/>
      <c r="F149" s="390"/>
      <c r="G149" s="390"/>
      <c r="H149" s="390"/>
      <c r="I149" s="390"/>
      <c r="J149" s="390"/>
      <c r="K149" s="390"/>
      <c r="L149" s="390"/>
      <c r="M149" s="390"/>
      <c r="N149" s="313">
        <f>IF(IF(I149&lt;'Checklist Parameters'!$K$22,0,($I149-$L149))&lt;0,0,IF(I149&lt;'Checklist Parameters'!$K$22,0,($I149-$L149)))</f>
        <v>0</v>
      </c>
      <c r="O149" s="394"/>
      <c r="P149" s="395"/>
      <c r="Q149" s="316">
        <f t="shared" ref="Q149:Q212" si="13">IF(O149&lt;&gt;"",O149,N149)</f>
        <v>0</v>
      </c>
      <c r="R149" s="87">
        <f t="shared" ref="R149:R212" si="14">IFERROR(L149/I149,0)</f>
        <v>0</v>
      </c>
      <c r="S149" s="87">
        <f>IF('Checklist Parameters'!$K$60&lt;0.2,0.2,'Checklist Parameters'!$K$60)</f>
        <v>0.72</v>
      </c>
      <c r="T149" s="88">
        <f>IF($O149="",IF('Checklist District ID'!$C$43="Y",MAX($R149:$S149)*$I149,SUM($R149:$S149)*$I149),IF(O149&gt;0,Q149*S149))</f>
        <v>0</v>
      </c>
      <c r="U149" s="88">
        <f>IF(Q149&gt;0,((I149-T149)*'Formula Matrix'!$E$40),0)</f>
        <v>0</v>
      </c>
      <c r="V149" s="88">
        <f t="shared" ref="V149:V212" si="15">IF(Q149=0,0,(I149-T149-U149))</f>
        <v>0</v>
      </c>
      <c r="W149" s="88">
        <f>IF(V149&gt;0,(V149*'Checklist Parameters'!$K$35),0)</f>
        <v>0</v>
      </c>
      <c r="X149" s="85">
        <f t="shared" ref="X149:X212" si="16">IF($W149/1000&gt;3,(ROUNDDOWN($W149/1000,0)),IF(AND($W149/1000&gt;2.5,$W149/1000&lt;=3),3,0))</f>
        <v>0</v>
      </c>
      <c r="Y149" s="85">
        <f>IF('Checklist Parameters'!$K$102&lt;&gt;"",(I149/43560)*'Checklist Parameters'!$K$102,"N/A")</f>
        <v>0</v>
      </c>
      <c r="Z149" s="85" t="str">
        <f>IF('Checklist Parameters'!$K$58&lt;&gt;"",((I149*'Checklist Parameters'!$K$58)*'Checklist Parameters'!$K$35)/1000,"N/A")</f>
        <v>N/A</v>
      </c>
      <c r="AA149" s="85">
        <f>IF('Checklist Parameters'!$K$101&lt;&gt;"",IFERROR(I149/'Checklist Parameters'!$K$101,0),"N/A")</f>
        <v>0</v>
      </c>
      <c r="AB149" s="85" t="str">
        <f>IF('Checklist Parameters'!$K$43&lt;&gt;"",(I149*'Checklist Parameters'!$K$43)/1000,"N/A")</f>
        <v>N/A</v>
      </c>
      <c r="AC149" s="85">
        <f>IF('Checklist Parameters'!$K$16="",$X149,IF(AND('Checklist Parameters'!$K$16&lt;$X149,'Checklist Parameters'!$K$16&gt;=3),'Checklist Parameters'!$K$16,IF(AND('Checklist Parameters'!$K$16&lt;$X149,'Checklist Parameters'!$K$16&lt;3),0,$X149)))</f>
        <v>0</v>
      </c>
      <c r="AD149" s="85" t="str">
        <f>IF(AND(I149&lt;'Checklist Parameters'!$K$22,$I149&lt;&gt;0),"Y","")</f>
        <v/>
      </c>
      <c r="AE149" s="85" t="str">
        <f>IF($AD149="Y",0,IF('Checklist Parameters'!$K$25="","&lt;no limit&gt;",ROUNDDOWN((($I149-'Checklist Parameters'!$K$24)/'Checklist Parameters'!$K$25)+1,0)))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ht="15">
      <c r="A150" s="390"/>
      <c r="B150" s="390"/>
      <c r="C150" s="390"/>
      <c r="D150" s="390"/>
      <c r="E150" s="390"/>
      <c r="F150" s="390"/>
      <c r="G150" s="390"/>
      <c r="H150" s="390"/>
      <c r="I150" s="390"/>
      <c r="J150" s="390"/>
      <c r="K150" s="390"/>
      <c r="L150" s="390"/>
      <c r="M150" s="390"/>
      <c r="N150" s="313">
        <f>IF(IF(I150&lt;'Checklist Parameters'!$K$22,0,($I150-$L150))&lt;0,0,IF(I150&lt;'Checklist Parameters'!$K$22,0,($I150-$L150)))</f>
        <v>0</v>
      </c>
      <c r="O150" s="394"/>
      <c r="P150" s="395"/>
      <c r="Q150" s="316">
        <f t="shared" si="13"/>
        <v>0</v>
      </c>
      <c r="R150" s="87">
        <f t="shared" si="14"/>
        <v>0</v>
      </c>
      <c r="S150" s="87">
        <f>IF('Checklist Parameters'!$K$60&lt;0.2,0.2,'Checklist Parameters'!$K$60)</f>
        <v>0.72</v>
      </c>
      <c r="T150" s="88">
        <f>IF($O150="",IF('Checklist District ID'!$C$43="Y",MAX($R150:$S150)*$I150,SUM($R150:$S150)*$I150),IF(O150&gt;0,Q150*S150))</f>
        <v>0</v>
      </c>
      <c r="U150" s="88">
        <f>IF(Q150&gt;0,((I150-T150)*'Formula Matrix'!$E$40),0)</f>
        <v>0</v>
      </c>
      <c r="V150" s="88">
        <f t="shared" si="15"/>
        <v>0</v>
      </c>
      <c r="W150" s="88">
        <f>IF(V150&gt;0,(V150*'Checklist Parameters'!$K$35),0)</f>
        <v>0</v>
      </c>
      <c r="X150" s="85">
        <f t="shared" si="16"/>
        <v>0</v>
      </c>
      <c r="Y150" s="85">
        <f>IF('Checklist Parameters'!$K$102&lt;&gt;"",(I150/43560)*'Checklist Parameters'!$K$102,"N/A")</f>
        <v>0</v>
      </c>
      <c r="Z150" s="85" t="str">
        <f>IF('Checklist Parameters'!$K$58&lt;&gt;"",((I150*'Checklist Parameters'!$K$58)*'Checklist Parameters'!$K$35)/1000,"N/A")</f>
        <v>N/A</v>
      </c>
      <c r="AA150" s="85">
        <f>IF('Checklist Parameters'!$K$101&lt;&gt;"",IFERROR(I150/'Checklist Parameters'!$K$101,0),"N/A")</f>
        <v>0</v>
      </c>
      <c r="AB150" s="85" t="str">
        <f>IF('Checklist Parameters'!$K$43&lt;&gt;"",(I150*'Checklist Parameters'!$K$43)/1000,"N/A")</f>
        <v>N/A</v>
      </c>
      <c r="AC150" s="85">
        <f>IF('Checklist Parameters'!$K$16="",$X150,IF(AND('Checklist Parameters'!$K$16&lt;$X150,'Checklist Parameters'!$K$16&gt;=3),'Checklist Parameters'!$K$16,IF(AND('Checklist Parameters'!$K$16&lt;$X150,'Checklist Parameters'!$K$16&lt;3),0,$X150)))</f>
        <v>0</v>
      </c>
      <c r="AD150" s="85" t="str">
        <f>IF(AND(I150&lt;'Checklist Parameters'!$K$22,$I150&lt;&gt;0),"Y","")</f>
        <v/>
      </c>
      <c r="AE150" s="85" t="str">
        <f>IF($AD150="Y",0,IF('Checklist Parameters'!$K$25="","&lt;no limit&gt;",ROUNDDOWN((($I150-'Checklist Parameters'!$K$24)/'Checklist Parameters'!$K$25)+1,0)))</f>
        <v>&lt;no limit&gt;</v>
      </c>
      <c r="AF150" s="174">
        <f t="shared" si="17"/>
        <v>0</v>
      </c>
      <c r="AG150" s="85">
        <f t="shared" si="12"/>
        <v>0</v>
      </c>
      <c r="AH150" s="5"/>
      <c r="AI150" s="5"/>
      <c r="AJ150" s="5"/>
      <c r="AK150" s="5"/>
      <c r="AL150" s="5"/>
      <c r="AM150" s="5"/>
      <c r="AN150" s="5"/>
      <c r="AO150" s="5"/>
      <c r="AP150" s="5"/>
      <c r="AQ150" s="5"/>
      <c r="AR150" s="5"/>
      <c r="AS150" s="5"/>
    </row>
    <row r="151" spans="1:45" s="2" customFormat="1" ht="15">
      <c r="A151" s="390"/>
      <c r="B151" s="390"/>
      <c r="C151" s="390"/>
      <c r="D151" s="390"/>
      <c r="E151" s="390"/>
      <c r="F151" s="390"/>
      <c r="G151" s="390"/>
      <c r="H151" s="390"/>
      <c r="I151" s="390"/>
      <c r="J151" s="390"/>
      <c r="K151" s="390"/>
      <c r="L151" s="390"/>
      <c r="M151" s="390"/>
      <c r="N151" s="313">
        <f>IF(IF(I151&lt;'Checklist Parameters'!$K$22,0,($I151-$L151))&lt;0,0,IF(I151&lt;'Checklist Parameters'!$K$22,0,($I151-$L151)))</f>
        <v>0</v>
      </c>
      <c r="O151" s="394"/>
      <c r="P151" s="395"/>
      <c r="Q151" s="316">
        <f t="shared" si="13"/>
        <v>0</v>
      </c>
      <c r="R151" s="87">
        <f t="shared" si="14"/>
        <v>0</v>
      </c>
      <c r="S151" s="87">
        <f>IF('Checklist Parameters'!$K$60&lt;0.2,0.2,'Checklist Parameters'!$K$60)</f>
        <v>0.72</v>
      </c>
      <c r="T151" s="88">
        <f>IF($O151="",IF('Checklist District ID'!$C$43="Y",MAX($R151:$S151)*$I151,SUM($R151:$S151)*$I151),IF(O151&gt;0,Q151*S151))</f>
        <v>0</v>
      </c>
      <c r="U151" s="88">
        <f>IF(Q151&gt;0,((I151-T151)*'Formula Matrix'!$E$40),0)</f>
        <v>0</v>
      </c>
      <c r="V151" s="88">
        <f t="shared" si="15"/>
        <v>0</v>
      </c>
      <c r="W151" s="88">
        <f>IF(V151&gt;0,(V151*'Checklist Parameters'!$K$35),0)</f>
        <v>0</v>
      </c>
      <c r="X151" s="85">
        <f t="shared" si="16"/>
        <v>0</v>
      </c>
      <c r="Y151" s="85">
        <f>IF('Checklist Parameters'!$K$102&lt;&gt;"",(I151/43560)*'Checklist Parameters'!$K$102,"N/A")</f>
        <v>0</v>
      </c>
      <c r="Z151" s="85" t="str">
        <f>IF('Checklist Parameters'!$K$58&lt;&gt;"",((I151*'Checklist Parameters'!$K$58)*'Checklist Parameters'!$K$35)/1000,"N/A")</f>
        <v>N/A</v>
      </c>
      <c r="AA151" s="85">
        <f>IF('Checklist Parameters'!$K$101&lt;&gt;"",IFERROR(I151/'Checklist Parameters'!$K$101,0),"N/A")</f>
        <v>0</v>
      </c>
      <c r="AB151" s="85" t="str">
        <f>IF('Checklist Parameters'!$K$43&lt;&gt;"",(I151*'Checklist Parameters'!$K$43)/1000,"N/A")</f>
        <v>N/A</v>
      </c>
      <c r="AC151" s="85">
        <f>IF('Checklist Parameters'!$K$16="",$X151,IF(AND('Checklist Parameters'!$K$16&lt;$X151,'Checklist Parameters'!$K$16&gt;=3),'Checklist Parameters'!$K$16,IF(AND('Checklist Parameters'!$K$16&lt;$X151,'Checklist Parameters'!$K$16&lt;3),0,$X151)))</f>
        <v>0</v>
      </c>
      <c r="AD151" s="85" t="str">
        <f>IF(AND(I151&lt;'Checklist Parameters'!$K$22,$I151&lt;&gt;0),"Y","")</f>
        <v/>
      </c>
      <c r="AE151" s="85" t="str">
        <f>IF($AD151="Y",0,IF('Checklist Parameters'!$K$25="","&lt;no limit&gt;",ROUNDDOWN((($I151-'Checklist Parameters'!$K$24)/'Checklist Parameters'!$K$25)+1,0)))</f>
        <v>&lt;no limit&gt;</v>
      </c>
      <c r="AF151" s="174">
        <f t="shared" si="17"/>
        <v>0</v>
      </c>
      <c r="AG151" s="85">
        <f t="shared" si="12"/>
        <v>0</v>
      </c>
      <c r="AH151" s="5"/>
      <c r="AI151" s="5"/>
      <c r="AJ151" s="5"/>
      <c r="AK151" s="5"/>
      <c r="AL151" s="5"/>
      <c r="AM151" s="5"/>
      <c r="AN151" s="5"/>
      <c r="AO151" s="5"/>
      <c r="AP151" s="5"/>
      <c r="AQ151" s="5"/>
      <c r="AR151" s="5"/>
      <c r="AS151" s="5"/>
    </row>
    <row r="152" spans="1:45" s="2" customFormat="1" ht="15">
      <c r="A152" s="390"/>
      <c r="B152" s="390"/>
      <c r="C152" s="390"/>
      <c r="D152" s="390"/>
      <c r="E152" s="390"/>
      <c r="F152" s="390"/>
      <c r="G152" s="390"/>
      <c r="H152" s="390"/>
      <c r="I152" s="390"/>
      <c r="J152" s="390"/>
      <c r="K152" s="390"/>
      <c r="L152" s="390"/>
      <c r="M152" s="390"/>
      <c r="N152" s="313">
        <f>IF(IF(I152&lt;'Checklist Parameters'!$K$22,0,($I152-$L152))&lt;0,0,IF(I152&lt;'Checklist Parameters'!$K$22,0,($I152-$L152)))</f>
        <v>0</v>
      </c>
      <c r="O152" s="394"/>
      <c r="P152" s="395"/>
      <c r="Q152" s="316">
        <f t="shared" si="13"/>
        <v>0</v>
      </c>
      <c r="R152" s="87">
        <f t="shared" si="14"/>
        <v>0</v>
      </c>
      <c r="S152" s="87">
        <f>IF('Checklist Parameters'!$K$60&lt;0.2,0.2,'Checklist Parameters'!$K$60)</f>
        <v>0.72</v>
      </c>
      <c r="T152" s="88">
        <f>IF($O152="",IF('Checklist District ID'!$C$43="Y",MAX($R152:$S152)*$I152,SUM($R152:$S152)*$I152),IF(O152&gt;0,Q152*S152))</f>
        <v>0</v>
      </c>
      <c r="U152" s="88">
        <f>IF(Q152&gt;0,((I152-T152)*'Formula Matrix'!$E$40),0)</f>
        <v>0</v>
      </c>
      <c r="V152" s="88">
        <f t="shared" si="15"/>
        <v>0</v>
      </c>
      <c r="W152" s="88">
        <f>IF(V152&gt;0,(V152*'Checklist Parameters'!$K$35),0)</f>
        <v>0</v>
      </c>
      <c r="X152" s="85">
        <f t="shared" si="16"/>
        <v>0</v>
      </c>
      <c r="Y152" s="85">
        <f>IF('Checklist Parameters'!$K$102&lt;&gt;"",(I152/43560)*'Checklist Parameters'!$K$102,"N/A")</f>
        <v>0</v>
      </c>
      <c r="Z152" s="85" t="str">
        <f>IF('Checklist Parameters'!$K$58&lt;&gt;"",((I152*'Checklist Parameters'!$K$58)*'Checklist Parameters'!$K$35)/1000,"N/A")</f>
        <v>N/A</v>
      </c>
      <c r="AA152" s="85">
        <f>IF('Checklist Parameters'!$K$101&lt;&gt;"",IFERROR(I152/'Checklist Parameters'!$K$101,0),"N/A")</f>
        <v>0</v>
      </c>
      <c r="AB152" s="85" t="str">
        <f>IF('Checklist Parameters'!$K$43&lt;&gt;"",(I152*'Checklist Parameters'!$K$43)/1000,"N/A")</f>
        <v>N/A</v>
      </c>
      <c r="AC152" s="85">
        <f>IF('Checklist Parameters'!$K$16="",$X152,IF(AND('Checklist Parameters'!$K$16&lt;$X152,'Checklist Parameters'!$K$16&gt;=3),'Checklist Parameters'!$K$16,IF(AND('Checklist Parameters'!$K$16&lt;$X152,'Checklist Parameters'!$K$16&lt;3),0,$X152)))</f>
        <v>0</v>
      </c>
      <c r="AD152" s="85" t="str">
        <f>IF(AND(I152&lt;'Checklist Parameters'!$K$22,$I152&lt;&gt;0),"Y","")</f>
        <v/>
      </c>
      <c r="AE152" s="85" t="str">
        <f>IF($AD152="Y",0,IF('Checklist Parameters'!$K$25="","&lt;no limit&gt;",ROUNDDOWN((($I152-'Checklist Parameters'!$K$24)/'Checklist Parameters'!$K$25)+1,0)))</f>
        <v>&lt;no limit&gt;</v>
      </c>
      <c r="AF152" s="174">
        <f t="shared" si="17"/>
        <v>0</v>
      </c>
      <c r="AG152" s="85">
        <f t="shared" si="12"/>
        <v>0</v>
      </c>
      <c r="AH152" s="5"/>
      <c r="AI152" s="5"/>
      <c r="AJ152" s="5"/>
      <c r="AK152" s="5"/>
      <c r="AL152" s="5"/>
      <c r="AM152" s="5"/>
      <c r="AN152" s="5"/>
      <c r="AO152" s="5"/>
      <c r="AP152" s="5"/>
      <c r="AQ152" s="5"/>
      <c r="AR152" s="5"/>
      <c r="AS152" s="5"/>
    </row>
    <row r="153" spans="1:45" s="2" customFormat="1" ht="15">
      <c r="A153" s="390"/>
      <c r="B153" s="390"/>
      <c r="C153" s="390"/>
      <c r="D153" s="390"/>
      <c r="E153" s="390"/>
      <c r="F153" s="390"/>
      <c r="G153" s="390"/>
      <c r="H153" s="390"/>
      <c r="I153" s="390"/>
      <c r="J153" s="390"/>
      <c r="K153" s="390"/>
      <c r="L153" s="390"/>
      <c r="M153" s="390"/>
      <c r="N153" s="313">
        <f>IF(IF(I153&lt;'Checklist Parameters'!$K$22,0,($I153-$L153))&lt;0,0,IF(I153&lt;'Checklist Parameters'!$K$22,0,($I153-$L153)))</f>
        <v>0</v>
      </c>
      <c r="O153" s="394"/>
      <c r="P153" s="395"/>
      <c r="Q153" s="316">
        <f t="shared" si="13"/>
        <v>0</v>
      </c>
      <c r="R153" s="87">
        <f t="shared" si="14"/>
        <v>0</v>
      </c>
      <c r="S153" s="87">
        <f>IF('Checklist Parameters'!$K$60&lt;0.2,0.2,'Checklist Parameters'!$K$60)</f>
        <v>0.72</v>
      </c>
      <c r="T153" s="88">
        <f>IF($O153="",IF('Checklist District ID'!$C$43="Y",MAX($R153:$S153)*$I153,SUM($R153:$S153)*$I153),IF(O153&gt;0,Q153*S153))</f>
        <v>0</v>
      </c>
      <c r="U153" s="88">
        <f>IF(Q153&gt;0,((I153-T153)*'Formula Matrix'!$E$40),0)</f>
        <v>0</v>
      </c>
      <c r="V153" s="88">
        <f t="shared" si="15"/>
        <v>0</v>
      </c>
      <c r="W153" s="88">
        <f>IF(V153&gt;0,(V153*'Checklist Parameters'!$K$35),0)</f>
        <v>0</v>
      </c>
      <c r="X153" s="85">
        <f t="shared" si="16"/>
        <v>0</v>
      </c>
      <c r="Y153" s="85">
        <f>IF('Checklist Parameters'!$K$102&lt;&gt;"",(I153/43560)*'Checklist Parameters'!$K$102,"N/A")</f>
        <v>0</v>
      </c>
      <c r="Z153" s="85" t="str">
        <f>IF('Checklist Parameters'!$K$58&lt;&gt;"",((I153*'Checklist Parameters'!$K$58)*'Checklist Parameters'!$K$35)/1000,"N/A")</f>
        <v>N/A</v>
      </c>
      <c r="AA153" s="85">
        <f>IF('Checklist Parameters'!$K$101&lt;&gt;"",IFERROR(I153/'Checklist Parameters'!$K$101,0),"N/A")</f>
        <v>0</v>
      </c>
      <c r="AB153" s="85" t="str">
        <f>IF('Checklist Parameters'!$K$43&lt;&gt;"",(I153*'Checklist Parameters'!$K$43)/1000,"N/A")</f>
        <v>N/A</v>
      </c>
      <c r="AC153" s="85">
        <f>IF('Checklist Parameters'!$K$16="",$X153,IF(AND('Checklist Parameters'!$K$16&lt;$X153,'Checklist Parameters'!$K$16&gt;=3),'Checklist Parameters'!$K$16,IF(AND('Checklist Parameters'!$K$16&lt;$X153,'Checklist Parameters'!$K$16&lt;3),0,$X153)))</f>
        <v>0</v>
      </c>
      <c r="AD153" s="85" t="str">
        <f>IF(AND(I153&lt;'Checklist Parameters'!$K$22,$I153&lt;&gt;0),"Y","")</f>
        <v/>
      </c>
      <c r="AE153" s="85" t="str">
        <f>IF($AD153="Y",0,IF('Checklist Parameters'!$K$25="","&lt;no limit&gt;",ROUNDDOWN((($I153-'Checklist Parameters'!$K$24)/'Checklist Parameters'!$K$25)+1,0)))</f>
        <v>&lt;no limit&gt;</v>
      </c>
      <c r="AF153" s="174">
        <f t="shared" si="17"/>
        <v>0</v>
      </c>
      <c r="AG153" s="85">
        <f t="shared" si="12"/>
        <v>0</v>
      </c>
      <c r="AH153" s="5"/>
      <c r="AI153" s="5"/>
      <c r="AJ153" s="5"/>
      <c r="AK153" s="5"/>
      <c r="AL153" s="5"/>
      <c r="AM153" s="5"/>
      <c r="AN153" s="5"/>
      <c r="AO153" s="5"/>
      <c r="AP153" s="5"/>
      <c r="AQ153" s="5"/>
      <c r="AR153" s="5"/>
      <c r="AS153" s="5"/>
    </row>
    <row r="154" spans="1:45" s="2" customFormat="1" ht="15">
      <c r="A154" s="390"/>
      <c r="B154" s="390"/>
      <c r="C154" s="390"/>
      <c r="D154" s="390"/>
      <c r="E154" s="390"/>
      <c r="F154" s="390"/>
      <c r="G154" s="390"/>
      <c r="H154" s="390"/>
      <c r="I154" s="390"/>
      <c r="J154" s="390"/>
      <c r="K154" s="390"/>
      <c r="L154" s="390"/>
      <c r="M154" s="390"/>
      <c r="N154" s="313">
        <f>IF(IF(I154&lt;'Checklist Parameters'!$K$22,0,($I154-$L154))&lt;0,0,IF(I154&lt;'Checklist Parameters'!$K$22,0,($I154-$L154)))</f>
        <v>0</v>
      </c>
      <c r="O154" s="394"/>
      <c r="P154" s="395"/>
      <c r="Q154" s="316">
        <f t="shared" si="13"/>
        <v>0</v>
      </c>
      <c r="R154" s="87">
        <f t="shared" si="14"/>
        <v>0</v>
      </c>
      <c r="S154" s="87">
        <f>IF('Checklist Parameters'!$K$60&lt;0.2,0.2,'Checklist Parameters'!$K$60)</f>
        <v>0.72</v>
      </c>
      <c r="T154" s="88">
        <f>IF($O154="",IF('Checklist District ID'!$C$43="Y",MAX($R154:$S154)*$I154,SUM($R154:$S154)*$I154),IF(O154&gt;0,Q154*S154))</f>
        <v>0</v>
      </c>
      <c r="U154" s="88">
        <f>IF(Q154&gt;0,((I154-T154)*'Formula Matrix'!$E$40),0)</f>
        <v>0</v>
      </c>
      <c r="V154" s="88">
        <f t="shared" si="15"/>
        <v>0</v>
      </c>
      <c r="W154" s="88">
        <f>IF(V154&gt;0,(V154*'Checklist Parameters'!$K$35),0)</f>
        <v>0</v>
      </c>
      <c r="X154" s="85">
        <f t="shared" si="16"/>
        <v>0</v>
      </c>
      <c r="Y154" s="85">
        <f>IF('Checklist Parameters'!$K$102&lt;&gt;"",(I154/43560)*'Checklist Parameters'!$K$102,"N/A")</f>
        <v>0</v>
      </c>
      <c r="Z154" s="85" t="str">
        <f>IF('Checklist Parameters'!$K$58&lt;&gt;"",((I154*'Checklist Parameters'!$K$58)*'Checklist Parameters'!$K$35)/1000,"N/A")</f>
        <v>N/A</v>
      </c>
      <c r="AA154" s="85">
        <f>IF('Checklist Parameters'!$K$101&lt;&gt;"",IFERROR(I154/'Checklist Parameters'!$K$101,0),"N/A")</f>
        <v>0</v>
      </c>
      <c r="AB154" s="85" t="str">
        <f>IF('Checklist Parameters'!$K$43&lt;&gt;"",(I154*'Checklist Parameters'!$K$43)/1000,"N/A")</f>
        <v>N/A</v>
      </c>
      <c r="AC154" s="85">
        <f>IF('Checklist Parameters'!$K$16="",$X154,IF(AND('Checklist Parameters'!$K$16&lt;$X154,'Checklist Parameters'!$K$16&gt;=3),'Checklist Parameters'!$K$16,IF(AND('Checklist Parameters'!$K$16&lt;$X154,'Checklist Parameters'!$K$16&lt;3),0,$X154)))</f>
        <v>0</v>
      </c>
      <c r="AD154" s="85" t="str">
        <f>IF(AND(I154&lt;'Checklist Parameters'!$K$22,$I154&lt;&gt;0),"Y","")</f>
        <v/>
      </c>
      <c r="AE154" s="85" t="str">
        <f>IF($AD154="Y",0,IF('Checklist Parameters'!$K$25="","&lt;no limit&gt;",ROUNDDOWN((($I154-'Checklist Parameters'!$K$24)/'Checklist Parameters'!$K$25)+1,0)))</f>
        <v>&lt;no limit&gt;</v>
      </c>
      <c r="AF154" s="174">
        <f t="shared" si="17"/>
        <v>0</v>
      </c>
      <c r="AG154" s="85">
        <f t="shared" si="12"/>
        <v>0</v>
      </c>
      <c r="AH154" s="5"/>
      <c r="AI154" s="5"/>
      <c r="AJ154" s="5"/>
      <c r="AK154" s="5"/>
      <c r="AL154" s="5"/>
      <c r="AM154" s="5"/>
      <c r="AN154" s="5"/>
      <c r="AO154" s="5"/>
      <c r="AP154" s="5"/>
      <c r="AQ154" s="5"/>
      <c r="AR154" s="5"/>
      <c r="AS154" s="5"/>
    </row>
    <row r="155" spans="1:45" s="2" customFormat="1" ht="15">
      <c r="A155" s="390"/>
      <c r="B155" s="390"/>
      <c r="C155" s="390"/>
      <c r="D155" s="390"/>
      <c r="E155" s="390"/>
      <c r="F155" s="390"/>
      <c r="G155" s="390"/>
      <c r="H155" s="390"/>
      <c r="I155" s="390"/>
      <c r="J155" s="390"/>
      <c r="K155" s="390"/>
      <c r="L155" s="390"/>
      <c r="M155" s="390"/>
      <c r="N155" s="313">
        <f>IF(IF(I155&lt;'Checklist Parameters'!$K$22,0,($I155-$L155))&lt;0,0,IF(I155&lt;'Checklist Parameters'!$K$22,0,($I155-$L155)))</f>
        <v>0</v>
      </c>
      <c r="O155" s="394"/>
      <c r="P155" s="395"/>
      <c r="Q155" s="316">
        <f t="shared" si="13"/>
        <v>0</v>
      </c>
      <c r="R155" s="87">
        <f t="shared" si="14"/>
        <v>0</v>
      </c>
      <c r="S155" s="87">
        <f>IF('Checklist Parameters'!$K$60&lt;0.2,0.2,'Checklist Parameters'!$K$60)</f>
        <v>0.72</v>
      </c>
      <c r="T155" s="88">
        <f>IF($O155="",IF('Checklist District ID'!$C$43="Y",MAX($R155:$S155)*$I155,SUM($R155:$S155)*$I155),IF(O155&gt;0,Q155*S155))</f>
        <v>0</v>
      </c>
      <c r="U155" s="88">
        <f>IF(Q155&gt;0,((I155-T155)*'Formula Matrix'!$E$40),0)</f>
        <v>0</v>
      </c>
      <c r="V155" s="88">
        <f t="shared" si="15"/>
        <v>0</v>
      </c>
      <c r="W155" s="88">
        <f>IF(V155&gt;0,(V155*'Checklist Parameters'!$K$35),0)</f>
        <v>0</v>
      </c>
      <c r="X155" s="85">
        <f t="shared" si="16"/>
        <v>0</v>
      </c>
      <c r="Y155" s="85">
        <f>IF('Checklist Parameters'!$K$102&lt;&gt;"",(I155/43560)*'Checklist Parameters'!$K$102,"N/A")</f>
        <v>0</v>
      </c>
      <c r="Z155" s="85" t="str">
        <f>IF('Checklist Parameters'!$K$58&lt;&gt;"",((I155*'Checklist Parameters'!$K$58)*'Checklist Parameters'!$K$35)/1000,"N/A")</f>
        <v>N/A</v>
      </c>
      <c r="AA155" s="85">
        <f>IF('Checklist Parameters'!$K$101&lt;&gt;"",IFERROR(I155/'Checklist Parameters'!$K$101,0),"N/A")</f>
        <v>0</v>
      </c>
      <c r="AB155" s="85" t="str">
        <f>IF('Checklist Parameters'!$K$43&lt;&gt;"",(I155*'Checklist Parameters'!$K$43)/1000,"N/A")</f>
        <v>N/A</v>
      </c>
      <c r="AC155" s="85">
        <f>IF('Checklist Parameters'!$K$16="",$X155,IF(AND('Checklist Parameters'!$K$16&lt;$X155,'Checklist Parameters'!$K$16&gt;=3),'Checklist Parameters'!$K$16,IF(AND('Checklist Parameters'!$K$16&lt;$X155,'Checklist Parameters'!$K$16&lt;3),0,$X155)))</f>
        <v>0</v>
      </c>
      <c r="AD155" s="85" t="str">
        <f>IF(AND(I155&lt;'Checklist Parameters'!$K$22,$I155&lt;&gt;0),"Y","")</f>
        <v/>
      </c>
      <c r="AE155" s="85" t="str">
        <f>IF($AD155="Y",0,IF('Checklist Parameters'!$K$25="","&lt;no limit&gt;",ROUNDDOWN((($I155-'Checklist Parameters'!$K$24)/'Checklist Parameters'!$K$25)+1,0)))</f>
        <v>&lt;no limit&gt;</v>
      </c>
      <c r="AF155" s="174">
        <f t="shared" si="17"/>
        <v>0</v>
      </c>
      <c r="AG155" s="85">
        <f t="shared" si="12"/>
        <v>0</v>
      </c>
      <c r="AH155" s="5"/>
      <c r="AI155" s="5"/>
      <c r="AJ155" s="5"/>
      <c r="AK155" s="5"/>
      <c r="AL155" s="5"/>
      <c r="AM155" s="5"/>
      <c r="AN155" s="5"/>
      <c r="AO155" s="5"/>
      <c r="AP155" s="5"/>
      <c r="AQ155" s="5"/>
      <c r="AR155" s="5"/>
      <c r="AS155" s="5"/>
    </row>
    <row r="156" spans="1:45" s="2" customFormat="1" ht="15">
      <c r="A156" s="390"/>
      <c r="B156" s="390"/>
      <c r="C156" s="390"/>
      <c r="D156" s="390"/>
      <c r="E156" s="390"/>
      <c r="F156" s="390"/>
      <c r="G156" s="390"/>
      <c r="H156" s="390"/>
      <c r="I156" s="390"/>
      <c r="J156" s="390"/>
      <c r="K156" s="390"/>
      <c r="L156" s="390"/>
      <c r="M156" s="390"/>
      <c r="N156" s="313">
        <f>IF(IF(I156&lt;'Checklist Parameters'!$K$22,0,($I156-$L156))&lt;0,0,IF(I156&lt;'Checklist Parameters'!$K$22,0,($I156-$L156)))</f>
        <v>0</v>
      </c>
      <c r="O156" s="394"/>
      <c r="P156" s="395"/>
      <c r="Q156" s="316">
        <f t="shared" si="13"/>
        <v>0</v>
      </c>
      <c r="R156" s="87">
        <f t="shared" si="14"/>
        <v>0</v>
      </c>
      <c r="S156" s="87">
        <f>IF('Checklist Parameters'!$K$60&lt;0.2,0.2,'Checklist Parameters'!$K$60)</f>
        <v>0.72</v>
      </c>
      <c r="T156" s="88">
        <f>IF($O156="",IF('Checklist District ID'!$C$43="Y",MAX($R156:$S156)*$I156,SUM($R156:$S156)*$I156),IF(O156&gt;0,Q156*S156))</f>
        <v>0</v>
      </c>
      <c r="U156" s="88">
        <f>IF(Q156&gt;0,((I156-T156)*'Formula Matrix'!$E$40),0)</f>
        <v>0</v>
      </c>
      <c r="V156" s="88">
        <f t="shared" si="15"/>
        <v>0</v>
      </c>
      <c r="W156" s="88">
        <f>IF(V156&gt;0,(V156*'Checklist Parameters'!$K$35),0)</f>
        <v>0</v>
      </c>
      <c r="X156" s="85">
        <f t="shared" si="16"/>
        <v>0</v>
      </c>
      <c r="Y156" s="85">
        <f>IF('Checklist Parameters'!$K$102&lt;&gt;"",(I156/43560)*'Checklist Parameters'!$K$102,"N/A")</f>
        <v>0</v>
      </c>
      <c r="Z156" s="85" t="str">
        <f>IF('Checklist Parameters'!$K$58&lt;&gt;"",((I156*'Checklist Parameters'!$K$58)*'Checklist Parameters'!$K$35)/1000,"N/A")</f>
        <v>N/A</v>
      </c>
      <c r="AA156" s="85">
        <f>IF('Checklist Parameters'!$K$101&lt;&gt;"",IFERROR(I156/'Checklist Parameters'!$K$101,0),"N/A")</f>
        <v>0</v>
      </c>
      <c r="AB156" s="85" t="str">
        <f>IF('Checklist Parameters'!$K$43&lt;&gt;"",(I156*'Checklist Parameters'!$K$43)/1000,"N/A")</f>
        <v>N/A</v>
      </c>
      <c r="AC156" s="85">
        <f>IF('Checklist Parameters'!$K$16="",$X156,IF(AND('Checklist Parameters'!$K$16&lt;$X156,'Checklist Parameters'!$K$16&gt;=3),'Checklist Parameters'!$K$16,IF(AND('Checklist Parameters'!$K$16&lt;$X156,'Checklist Parameters'!$K$16&lt;3),0,$X156)))</f>
        <v>0</v>
      </c>
      <c r="AD156" s="85" t="str">
        <f>IF(AND(I156&lt;'Checklist Parameters'!$K$22,$I156&lt;&gt;0),"Y","")</f>
        <v/>
      </c>
      <c r="AE156" s="85" t="str">
        <f>IF($AD156="Y",0,IF('Checklist Parameters'!$K$25="","&lt;no limit&gt;",ROUNDDOWN((($I156-'Checklist Parameters'!$K$24)/'Checklist Parameters'!$K$25)+1,0)))</f>
        <v>&lt;no limit&gt;</v>
      </c>
      <c r="AF156" s="174">
        <f t="shared" si="17"/>
        <v>0</v>
      </c>
      <c r="AG156" s="85">
        <f t="shared" si="12"/>
        <v>0</v>
      </c>
      <c r="AH156" s="5"/>
      <c r="AI156" s="5"/>
      <c r="AJ156" s="5"/>
      <c r="AK156" s="5"/>
      <c r="AL156" s="5"/>
      <c r="AM156" s="5"/>
      <c r="AN156" s="5"/>
      <c r="AO156" s="5"/>
      <c r="AP156" s="5"/>
      <c r="AQ156" s="5"/>
      <c r="AR156" s="5"/>
      <c r="AS156" s="5"/>
    </row>
    <row r="157" spans="1:45" s="2" customFormat="1" ht="15">
      <c r="A157" s="390"/>
      <c r="B157" s="390"/>
      <c r="C157" s="390"/>
      <c r="D157" s="390"/>
      <c r="E157" s="390"/>
      <c r="F157" s="390"/>
      <c r="G157" s="390"/>
      <c r="H157" s="390"/>
      <c r="I157" s="390"/>
      <c r="J157" s="390"/>
      <c r="K157" s="390"/>
      <c r="L157" s="390"/>
      <c r="M157" s="390"/>
      <c r="N157" s="313">
        <f>IF(IF(I157&lt;'Checklist Parameters'!$K$22,0,($I157-$L157))&lt;0,0,IF(I157&lt;'Checklist Parameters'!$K$22,0,($I157-$L157)))</f>
        <v>0</v>
      </c>
      <c r="O157" s="394"/>
      <c r="P157" s="395"/>
      <c r="Q157" s="316">
        <f t="shared" si="13"/>
        <v>0</v>
      </c>
      <c r="R157" s="87">
        <f t="shared" si="14"/>
        <v>0</v>
      </c>
      <c r="S157" s="87">
        <f>IF('Checklist Parameters'!$K$60&lt;0.2,0.2,'Checklist Parameters'!$K$60)</f>
        <v>0.72</v>
      </c>
      <c r="T157" s="88">
        <f>IF($O157="",IF('Checklist District ID'!$C$43="Y",MAX($R157:$S157)*$I157,SUM($R157:$S157)*$I157),IF(O157&gt;0,Q157*S157))</f>
        <v>0</v>
      </c>
      <c r="U157" s="88">
        <f>IF(Q157&gt;0,((I157-T157)*'Formula Matrix'!$E$40),0)</f>
        <v>0</v>
      </c>
      <c r="V157" s="88">
        <f t="shared" si="15"/>
        <v>0</v>
      </c>
      <c r="W157" s="88">
        <f>IF(V157&gt;0,(V157*'Checklist Parameters'!$K$35),0)</f>
        <v>0</v>
      </c>
      <c r="X157" s="85">
        <f t="shared" si="16"/>
        <v>0</v>
      </c>
      <c r="Y157" s="85">
        <f>IF('Checklist Parameters'!$K$102&lt;&gt;"",(I157/43560)*'Checklist Parameters'!$K$102,"N/A")</f>
        <v>0</v>
      </c>
      <c r="Z157" s="85" t="str">
        <f>IF('Checklist Parameters'!$K$58&lt;&gt;"",((I157*'Checklist Parameters'!$K$58)*'Checklist Parameters'!$K$35)/1000,"N/A")</f>
        <v>N/A</v>
      </c>
      <c r="AA157" s="85">
        <f>IF('Checklist Parameters'!$K$101&lt;&gt;"",IFERROR(I157/'Checklist Parameters'!$K$101,0),"N/A")</f>
        <v>0</v>
      </c>
      <c r="AB157" s="85" t="str">
        <f>IF('Checklist Parameters'!$K$43&lt;&gt;"",(I157*'Checklist Parameters'!$K$43)/1000,"N/A")</f>
        <v>N/A</v>
      </c>
      <c r="AC157" s="85">
        <f>IF('Checklist Parameters'!$K$16="",$X157,IF(AND('Checklist Parameters'!$K$16&lt;$X157,'Checklist Parameters'!$K$16&gt;=3),'Checklist Parameters'!$K$16,IF(AND('Checklist Parameters'!$K$16&lt;$X157,'Checklist Parameters'!$K$16&lt;3),0,$X157)))</f>
        <v>0</v>
      </c>
      <c r="AD157" s="85" t="str">
        <f>IF(AND(I157&lt;'Checklist Parameters'!$K$22,$I157&lt;&gt;0),"Y","")</f>
        <v/>
      </c>
      <c r="AE157" s="85" t="str">
        <f>IF($AD157="Y",0,IF('Checklist Parameters'!$K$25="","&lt;no limit&gt;",ROUNDDOWN((($I157-'Checklist Parameters'!$K$24)/'Checklist Parameters'!$K$25)+1,0)))</f>
        <v>&lt;no limit&gt;</v>
      </c>
      <c r="AF157" s="174">
        <f t="shared" si="17"/>
        <v>0</v>
      </c>
      <c r="AG157" s="85">
        <f t="shared" si="12"/>
        <v>0</v>
      </c>
      <c r="AH157" s="5"/>
      <c r="AI157" s="5"/>
      <c r="AJ157" s="5"/>
      <c r="AK157" s="5"/>
      <c r="AL157" s="5"/>
      <c r="AM157" s="5"/>
      <c r="AN157" s="5"/>
      <c r="AO157" s="5"/>
      <c r="AP157" s="5"/>
      <c r="AQ157" s="5"/>
      <c r="AR157" s="5"/>
      <c r="AS157" s="5"/>
    </row>
    <row r="158" spans="1:45" s="2" customFormat="1" ht="15">
      <c r="A158" s="390"/>
      <c r="B158" s="390"/>
      <c r="C158" s="390"/>
      <c r="D158" s="390"/>
      <c r="E158" s="390"/>
      <c r="F158" s="390"/>
      <c r="G158" s="390"/>
      <c r="H158" s="390"/>
      <c r="I158" s="390"/>
      <c r="J158" s="390"/>
      <c r="K158" s="390"/>
      <c r="L158" s="390"/>
      <c r="M158" s="390"/>
      <c r="N158" s="313">
        <f>IF(IF(I158&lt;'Checklist Parameters'!$K$22,0,($I158-$L158))&lt;0,0,IF(I158&lt;'Checklist Parameters'!$K$22,0,($I158-$L158)))</f>
        <v>0</v>
      </c>
      <c r="O158" s="394"/>
      <c r="P158" s="395"/>
      <c r="Q158" s="316">
        <f t="shared" si="13"/>
        <v>0</v>
      </c>
      <c r="R158" s="87">
        <f t="shared" si="14"/>
        <v>0</v>
      </c>
      <c r="S158" s="87">
        <f>IF('Checklist Parameters'!$K$60&lt;0.2,0.2,'Checklist Parameters'!$K$60)</f>
        <v>0.72</v>
      </c>
      <c r="T158" s="88">
        <f>IF($O158="",IF('Checklist District ID'!$C$43="Y",MAX($R158:$S158)*$I158,SUM($R158:$S158)*$I158),IF(O158&gt;0,Q158*S158))</f>
        <v>0</v>
      </c>
      <c r="U158" s="88">
        <f>IF(Q158&gt;0,((I158-T158)*'Formula Matrix'!$E$40),0)</f>
        <v>0</v>
      </c>
      <c r="V158" s="88">
        <f t="shared" si="15"/>
        <v>0</v>
      </c>
      <c r="W158" s="88">
        <f>IF(V158&gt;0,(V158*'Checklist Parameters'!$K$35),0)</f>
        <v>0</v>
      </c>
      <c r="X158" s="85">
        <f t="shared" si="16"/>
        <v>0</v>
      </c>
      <c r="Y158" s="85">
        <f>IF('Checklist Parameters'!$K$102&lt;&gt;"",(I158/43560)*'Checklist Parameters'!$K$102,"N/A")</f>
        <v>0</v>
      </c>
      <c r="Z158" s="85" t="str">
        <f>IF('Checklist Parameters'!$K$58&lt;&gt;"",((I158*'Checklist Parameters'!$K$58)*'Checklist Parameters'!$K$35)/1000,"N/A")</f>
        <v>N/A</v>
      </c>
      <c r="AA158" s="85">
        <f>IF('Checklist Parameters'!$K$101&lt;&gt;"",IFERROR(I158/'Checklist Parameters'!$K$101,0),"N/A")</f>
        <v>0</v>
      </c>
      <c r="AB158" s="85" t="str">
        <f>IF('Checklist Parameters'!$K$43&lt;&gt;"",(I158*'Checklist Parameters'!$K$43)/1000,"N/A")</f>
        <v>N/A</v>
      </c>
      <c r="AC158" s="85">
        <f>IF('Checklist Parameters'!$K$16="",$X158,IF(AND('Checklist Parameters'!$K$16&lt;$X158,'Checklist Parameters'!$K$16&gt;=3),'Checklist Parameters'!$K$16,IF(AND('Checklist Parameters'!$K$16&lt;$X158,'Checklist Parameters'!$K$16&lt;3),0,$X158)))</f>
        <v>0</v>
      </c>
      <c r="AD158" s="85" t="str">
        <f>IF(AND(I158&lt;'Checklist Parameters'!$K$22,$I158&lt;&gt;0),"Y","")</f>
        <v/>
      </c>
      <c r="AE158" s="85" t="str">
        <f>IF($AD158="Y",0,IF('Checklist Parameters'!$K$25="","&lt;no limit&gt;",ROUNDDOWN((($I158-'Checklist Parameters'!$K$24)/'Checklist Parameters'!$K$25)+1,0)))</f>
        <v>&lt;no limit&gt;</v>
      </c>
      <c r="AF158" s="174">
        <f t="shared" si="17"/>
        <v>0</v>
      </c>
      <c r="AG158" s="85">
        <f t="shared" si="12"/>
        <v>0</v>
      </c>
      <c r="AH158" s="5"/>
      <c r="AI158" s="5"/>
      <c r="AJ158" s="5"/>
      <c r="AK158" s="5"/>
      <c r="AL158" s="5"/>
      <c r="AM158" s="5"/>
      <c r="AN158" s="5"/>
      <c r="AO158" s="5"/>
      <c r="AP158" s="5"/>
      <c r="AQ158" s="5"/>
      <c r="AR158" s="5"/>
      <c r="AS158" s="5"/>
    </row>
    <row r="159" spans="1:45" s="2" customFormat="1" ht="15">
      <c r="A159" s="390"/>
      <c r="B159" s="390"/>
      <c r="C159" s="390"/>
      <c r="D159" s="390"/>
      <c r="E159" s="390"/>
      <c r="F159" s="390"/>
      <c r="G159" s="390"/>
      <c r="H159" s="390"/>
      <c r="I159" s="390"/>
      <c r="J159" s="390"/>
      <c r="K159" s="390"/>
      <c r="L159" s="390"/>
      <c r="M159" s="390"/>
      <c r="N159" s="313">
        <f>IF(IF(I159&lt;'Checklist Parameters'!$K$22,0,($I159-$L159))&lt;0,0,IF(I159&lt;'Checklist Parameters'!$K$22,0,($I159-$L159)))</f>
        <v>0</v>
      </c>
      <c r="O159" s="394"/>
      <c r="P159" s="395"/>
      <c r="Q159" s="316">
        <f t="shared" si="13"/>
        <v>0</v>
      </c>
      <c r="R159" s="87">
        <f t="shared" si="14"/>
        <v>0</v>
      </c>
      <c r="S159" s="87">
        <f>IF('Checklist Parameters'!$K$60&lt;0.2,0.2,'Checklist Parameters'!$K$60)</f>
        <v>0.72</v>
      </c>
      <c r="T159" s="88">
        <f>IF($O159="",IF('Checklist District ID'!$C$43="Y",MAX($R159:$S159)*$I159,SUM($R159:$S159)*$I159),IF(O159&gt;0,Q159*S159))</f>
        <v>0</v>
      </c>
      <c r="U159" s="88">
        <f>IF(Q159&gt;0,((I159-T159)*'Formula Matrix'!$E$40),0)</f>
        <v>0</v>
      </c>
      <c r="V159" s="88">
        <f t="shared" si="15"/>
        <v>0</v>
      </c>
      <c r="W159" s="88">
        <f>IF(V159&gt;0,(V159*'Checklist Parameters'!$K$35),0)</f>
        <v>0</v>
      </c>
      <c r="X159" s="85">
        <f t="shared" si="16"/>
        <v>0</v>
      </c>
      <c r="Y159" s="85">
        <f>IF('Checklist Parameters'!$K$102&lt;&gt;"",(I159/43560)*'Checklist Parameters'!$K$102,"N/A")</f>
        <v>0</v>
      </c>
      <c r="Z159" s="85" t="str">
        <f>IF('Checklist Parameters'!$K$58&lt;&gt;"",((I159*'Checklist Parameters'!$K$58)*'Checklist Parameters'!$K$35)/1000,"N/A")</f>
        <v>N/A</v>
      </c>
      <c r="AA159" s="85">
        <f>IF('Checklist Parameters'!$K$101&lt;&gt;"",IFERROR(I159/'Checklist Parameters'!$K$101,0),"N/A")</f>
        <v>0</v>
      </c>
      <c r="AB159" s="85" t="str">
        <f>IF('Checklist Parameters'!$K$43&lt;&gt;"",(I159*'Checklist Parameters'!$K$43)/1000,"N/A")</f>
        <v>N/A</v>
      </c>
      <c r="AC159" s="85">
        <f>IF('Checklist Parameters'!$K$16="",$X159,IF(AND('Checklist Parameters'!$K$16&lt;$X159,'Checklist Parameters'!$K$16&gt;=3),'Checklist Parameters'!$K$16,IF(AND('Checklist Parameters'!$K$16&lt;$X159,'Checklist Parameters'!$K$16&lt;3),0,$X159)))</f>
        <v>0</v>
      </c>
      <c r="AD159" s="85" t="str">
        <f>IF(AND(I159&lt;'Checklist Parameters'!$K$22,$I159&lt;&gt;0),"Y","")</f>
        <v/>
      </c>
      <c r="AE159" s="85" t="str">
        <f>IF($AD159="Y",0,IF('Checklist Parameters'!$K$25="","&lt;no limit&gt;",ROUNDDOWN((($I159-'Checklist Parameters'!$K$24)/'Checklist Parameters'!$K$25)+1,0)))</f>
        <v>&lt;no limit&gt;</v>
      </c>
      <c r="AF159" s="174">
        <f t="shared" si="17"/>
        <v>0</v>
      </c>
      <c r="AG159" s="85">
        <f t="shared" si="12"/>
        <v>0</v>
      </c>
      <c r="AH159" s="5"/>
      <c r="AI159" s="5"/>
      <c r="AJ159" s="5"/>
      <c r="AK159" s="5"/>
      <c r="AL159" s="5"/>
      <c r="AM159" s="5"/>
      <c r="AN159" s="5"/>
      <c r="AO159" s="5"/>
      <c r="AP159" s="5"/>
      <c r="AQ159" s="5"/>
      <c r="AR159" s="5"/>
      <c r="AS159" s="5"/>
    </row>
    <row r="160" spans="1:45" s="2" customFormat="1" ht="15">
      <c r="A160" s="390"/>
      <c r="B160" s="390"/>
      <c r="C160" s="390"/>
      <c r="D160" s="390"/>
      <c r="E160" s="390"/>
      <c r="F160" s="390"/>
      <c r="G160" s="390"/>
      <c r="H160" s="390"/>
      <c r="I160" s="390"/>
      <c r="J160" s="390"/>
      <c r="K160" s="390"/>
      <c r="L160" s="390"/>
      <c r="M160" s="390"/>
      <c r="N160" s="313">
        <f>IF(IF(I160&lt;'Checklist Parameters'!$K$22,0,($I160-$L160))&lt;0,0,IF(I160&lt;'Checklist Parameters'!$K$22,0,($I160-$L160)))</f>
        <v>0</v>
      </c>
      <c r="O160" s="394"/>
      <c r="P160" s="395"/>
      <c r="Q160" s="316">
        <f t="shared" si="13"/>
        <v>0</v>
      </c>
      <c r="R160" s="87">
        <f t="shared" si="14"/>
        <v>0</v>
      </c>
      <c r="S160" s="87">
        <f>IF('Checklist Parameters'!$K$60&lt;0.2,0.2,'Checklist Parameters'!$K$60)</f>
        <v>0.72</v>
      </c>
      <c r="T160" s="88">
        <f>IF($O160="",IF('Checklist District ID'!$C$43="Y",MAX($R160:$S160)*$I160,SUM($R160:$S160)*$I160),IF(O160&gt;0,Q160*S160))</f>
        <v>0</v>
      </c>
      <c r="U160" s="88">
        <f>IF(Q160&gt;0,((I160-T160)*'Formula Matrix'!$E$40),0)</f>
        <v>0</v>
      </c>
      <c r="V160" s="88">
        <f t="shared" si="15"/>
        <v>0</v>
      </c>
      <c r="W160" s="88">
        <f>IF(V160&gt;0,(V160*'Checklist Parameters'!$K$35),0)</f>
        <v>0</v>
      </c>
      <c r="X160" s="85">
        <f t="shared" si="16"/>
        <v>0</v>
      </c>
      <c r="Y160" s="85">
        <f>IF('Checklist Parameters'!$K$102&lt;&gt;"",(I160/43560)*'Checklist Parameters'!$K$102,"N/A")</f>
        <v>0</v>
      </c>
      <c r="Z160" s="85" t="str">
        <f>IF('Checklist Parameters'!$K$58&lt;&gt;"",((I160*'Checklist Parameters'!$K$58)*'Checklist Parameters'!$K$35)/1000,"N/A")</f>
        <v>N/A</v>
      </c>
      <c r="AA160" s="85">
        <f>IF('Checklist Parameters'!$K$101&lt;&gt;"",IFERROR(I160/'Checklist Parameters'!$K$101,0),"N/A")</f>
        <v>0</v>
      </c>
      <c r="AB160" s="85" t="str">
        <f>IF('Checklist Parameters'!$K$43&lt;&gt;"",(I160*'Checklist Parameters'!$K$43)/1000,"N/A")</f>
        <v>N/A</v>
      </c>
      <c r="AC160" s="85">
        <f>IF('Checklist Parameters'!$K$16="",$X160,IF(AND('Checklist Parameters'!$K$16&lt;$X160,'Checklist Parameters'!$K$16&gt;=3),'Checklist Parameters'!$K$16,IF(AND('Checklist Parameters'!$K$16&lt;$X160,'Checklist Parameters'!$K$16&lt;3),0,$X160)))</f>
        <v>0</v>
      </c>
      <c r="AD160" s="85" t="str">
        <f>IF(AND(I160&lt;'Checklist Parameters'!$K$22,$I160&lt;&gt;0),"Y","")</f>
        <v/>
      </c>
      <c r="AE160" s="85" t="str">
        <f>IF($AD160="Y",0,IF('Checklist Parameters'!$K$25="","&lt;no limit&gt;",ROUNDDOWN((($I160-'Checklist Parameters'!$K$24)/'Checklist Parameters'!$K$25)+1,0)))</f>
        <v>&lt;no limit&gt;</v>
      </c>
      <c r="AF160" s="174">
        <f t="shared" si="17"/>
        <v>0</v>
      </c>
      <c r="AG160" s="85">
        <f t="shared" si="12"/>
        <v>0</v>
      </c>
      <c r="AH160" s="5"/>
      <c r="AI160" s="5"/>
      <c r="AJ160" s="5"/>
      <c r="AK160" s="5"/>
      <c r="AL160" s="5"/>
      <c r="AM160" s="5"/>
      <c r="AN160" s="5"/>
      <c r="AO160" s="5"/>
      <c r="AP160" s="5"/>
      <c r="AQ160" s="5"/>
      <c r="AR160" s="5"/>
      <c r="AS160" s="5"/>
    </row>
    <row r="161" spans="1:45" s="2" customFormat="1" ht="15">
      <c r="A161" s="390"/>
      <c r="B161" s="390"/>
      <c r="C161" s="390"/>
      <c r="D161" s="390"/>
      <c r="E161" s="390"/>
      <c r="F161" s="390"/>
      <c r="G161" s="390"/>
      <c r="H161" s="390"/>
      <c r="I161" s="390"/>
      <c r="J161" s="390"/>
      <c r="K161" s="390"/>
      <c r="L161" s="390"/>
      <c r="M161" s="390"/>
      <c r="N161" s="313">
        <f>IF(IF(I161&lt;'Checklist Parameters'!$K$22,0,($I161-$L161))&lt;0,0,IF(I161&lt;'Checklist Parameters'!$K$22,0,($I161-$L161)))</f>
        <v>0</v>
      </c>
      <c r="O161" s="394"/>
      <c r="P161" s="395"/>
      <c r="Q161" s="316">
        <f t="shared" si="13"/>
        <v>0</v>
      </c>
      <c r="R161" s="87">
        <f t="shared" si="14"/>
        <v>0</v>
      </c>
      <c r="S161" s="87">
        <f>IF('Checklist Parameters'!$K$60&lt;0.2,0.2,'Checklist Parameters'!$K$60)</f>
        <v>0.72</v>
      </c>
      <c r="T161" s="88">
        <f>IF($O161="",IF('Checklist District ID'!$C$43="Y",MAX($R161:$S161)*$I161,SUM($R161:$S161)*$I161),IF(O161&gt;0,Q161*S161))</f>
        <v>0</v>
      </c>
      <c r="U161" s="88">
        <f>IF(Q161&gt;0,((I161-T161)*'Formula Matrix'!$E$40),0)</f>
        <v>0</v>
      </c>
      <c r="V161" s="88">
        <f t="shared" si="15"/>
        <v>0</v>
      </c>
      <c r="W161" s="88">
        <f>IF(V161&gt;0,(V161*'Checklist Parameters'!$K$35),0)</f>
        <v>0</v>
      </c>
      <c r="X161" s="85">
        <f t="shared" si="16"/>
        <v>0</v>
      </c>
      <c r="Y161" s="85">
        <f>IF('Checklist Parameters'!$K$102&lt;&gt;"",(I161/43560)*'Checklist Parameters'!$K$102,"N/A")</f>
        <v>0</v>
      </c>
      <c r="Z161" s="85" t="str">
        <f>IF('Checklist Parameters'!$K$58&lt;&gt;"",((I161*'Checklist Parameters'!$K$58)*'Checklist Parameters'!$K$35)/1000,"N/A")</f>
        <v>N/A</v>
      </c>
      <c r="AA161" s="85">
        <f>IF('Checklist Parameters'!$K$101&lt;&gt;"",IFERROR(I161/'Checklist Parameters'!$K$101,0),"N/A")</f>
        <v>0</v>
      </c>
      <c r="AB161" s="85" t="str">
        <f>IF('Checklist Parameters'!$K$43&lt;&gt;"",(I161*'Checklist Parameters'!$K$43)/1000,"N/A")</f>
        <v>N/A</v>
      </c>
      <c r="AC161" s="85">
        <f>IF('Checklist Parameters'!$K$16="",$X161,IF(AND('Checklist Parameters'!$K$16&lt;$X161,'Checklist Parameters'!$K$16&gt;=3),'Checklist Parameters'!$K$16,IF(AND('Checklist Parameters'!$K$16&lt;$X161,'Checklist Parameters'!$K$16&lt;3),0,$X161)))</f>
        <v>0</v>
      </c>
      <c r="AD161" s="85" t="str">
        <f>IF(AND(I161&lt;'Checklist Parameters'!$K$22,$I161&lt;&gt;0),"Y","")</f>
        <v/>
      </c>
      <c r="AE161" s="85" t="str">
        <f>IF($AD161="Y",0,IF('Checklist Parameters'!$K$25="","&lt;no limit&gt;",ROUNDDOWN((($I161-'Checklist Parameters'!$K$24)/'Checklist Parameters'!$K$25)+1,0)))</f>
        <v>&lt;no limit&gt;</v>
      </c>
      <c r="AF161" s="174">
        <f t="shared" si="17"/>
        <v>0</v>
      </c>
      <c r="AG161" s="85">
        <f t="shared" si="12"/>
        <v>0</v>
      </c>
      <c r="AH161" s="5"/>
      <c r="AI161" s="5"/>
      <c r="AJ161" s="5"/>
      <c r="AK161" s="5"/>
      <c r="AL161" s="5"/>
      <c r="AM161" s="5"/>
      <c r="AN161" s="5"/>
      <c r="AO161" s="5"/>
      <c r="AP161" s="5"/>
      <c r="AQ161" s="5"/>
      <c r="AR161" s="5"/>
      <c r="AS161" s="5"/>
    </row>
    <row r="162" spans="1:45" s="2" customFormat="1" ht="15">
      <c r="A162" s="390"/>
      <c r="B162" s="390"/>
      <c r="C162" s="390"/>
      <c r="D162" s="390"/>
      <c r="E162" s="390"/>
      <c r="F162" s="390"/>
      <c r="G162" s="390"/>
      <c r="H162" s="390"/>
      <c r="I162" s="390"/>
      <c r="J162" s="390"/>
      <c r="K162" s="390"/>
      <c r="L162" s="390"/>
      <c r="M162" s="390"/>
      <c r="N162" s="313">
        <f>IF(IF(I162&lt;'Checklist Parameters'!$K$22,0,($I162-$L162))&lt;0,0,IF(I162&lt;'Checklist Parameters'!$K$22,0,($I162-$L162)))</f>
        <v>0</v>
      </c>
      <c r="O162" s="394"/>
      <c r="P162" s="395"/>
      <c r="Q162" s="316">
        <f t="shared" si="13"/>
        <v>0</v>
      </c>
      <c r="R162" s="87">
        <f t="shared" si="14"/>
        <v>0</v>
      </c>
      <c r="S162" s="87">
        <f>IF('Checklist Parameters'!$K$60&lt;0.2,0.2,'Checklist Parameters'!$K$60)</f>
        <v>0.72</v>
      </c>
      <c r="T162" s="88">
        <f>IF($O162="",IF('Checklist District ID'!$C$43="Y",MAX($R162:$S162)*$I162,SUM($R162:$S162)*$I162),IF(O162&gt;0,Q162*S162))</f>
        <v>0</v>
      </c>
      <c r="U162" s="88">
        <f>IF(Q162&gt;0,((I162-T162)*'Formula Matrix'!$E$40),0)</f>
        <v>0</v>
      </c>
      <c r="V162" s="88">
        <f t="shared" si="15"/>
        <v>0</v>
      </c>
      <c r="W162" s="88">
        <f>IF(V162&gt;0,(V162*'Checklist Parameters'!$K$35),0)</f>
        <v>0</v>
      </c>
      <c r="X162" s="85">
        <f t="shared" si="16"/>
        <v>0</v>
      </c>
      <c r="Y162" s="85">
        <f>IF('Checklist Parameters'!$K$102&lt;&gt;"",(I162/43560)*'Checklist Parameters'!$K$102,"N/A")</f>
        <v>0</v>
      </c>
      <c r="Z162" s="85" t="str">
        <f>IF('Checklist Parameters'!$K$58&lt;&gt;"",((I162*'Checklist Parameters'!$K$58)*'Checklist Parameters'!$K$35)/1000,"N/A")</f>
        <v>N/A</v>
      </c>
      <c r="AA162" s="85">
        <f>IF('Checklist Parameters'!$K$101&lt;&gt;"",IFERROR(I162/'Checklist Parameters'!$K$101,0),"N/A")</f>
        <v>0</v>
      </c>
      <c r="AB162" s="85" t="str">
        <f>IF('Checklist Parameters'!$K$43&lt;&gt;"",(I162*'Checklist Parameters'!$K$43)/1000,"N/A")</f>
        <v>N/A</v>
      </c>
      <c r="AC162" s="85">
        <f>IF('Checklist Parameters'!$K$16="",$X162,IF(AND('Checklist Parameters'!$K$16&lt;$X162,'Checklist Parameters'!$K$16&gt;=3),'Checklist Parameters'!$K$16,IF(AND('Checklist Parameters'!$K$16&lt;$X162,'Checklist Parameters'!$K$16&lt;3),0,$X162)))</f>
        <v>0</v>
      </c>
      <c r="AD162" s="85" t="str">
        <f>IF(AND(I162&lt;'Checklist Parameters'!$K$22,$I162&lt;&gt;0),"Y","")</f>
        <v/>
      </c>
      <c r="AE162" s="85" t="str">
        <f>IF($AD162="Y",0,IF('Checklist Parameters'!$K$25="","&lt;no limit&gt;",ROUNDDOWN((($I162-'Checklist Parameters'!$K$24)/'Checklist Parameters'!$K$25)+1,0)))</f>
        <v>&lt;no limit&gt;</v>
      </c>
      <c r="AF162" s="174">
        <f t="shared" si="17"/>
        <v>0</v>
      </c>
      <c r="AG162" s="85">
        <f t="shared" si="12"/>
        <v>0</v>
      </c>
      <c r="AH162" s="5"/>
      <c r="AI162" s="5"/>
      <c r="AJ162" s="5"/>
      <c r="AK162" s="5"/>
      <c r="AL162" s="5"/>
      <c r="AM162" s="5"/>
      <c r="AN162" s="5"/>
      <c r="AO162" s="5"/>
      <c r="AP162" s="5"/>
      <c r="AQ162" s="5"/>
      <c r="AR162" s="5"/>
      <c r="AS162" s="5"/>
    </row>
    <row r="163" spans="1:45" s="2" customFormat="1" ht="15">
      <c r="A163" s="390"/>
      <c r="B163" s="390"/>
      <c r="C163" s="390"/>
      <c r="D163" s="390"/>
      <c r="E163" s="390"/>
      <c r="F163" s="390"/>
      <c r="G163" s="390"/>
      <c r="H163" s="390"/>
      <c r="I163" s="390"/>
      <c r="J163" s="390"/>
      <c r="K163" s="390"/>
      <c r="L163" s="390"/>
      <c r="M163" s="390"/>
      <c r="N163" s="313">
        <f>IF(IF(I163&lt;'Checklist Parameters'!$K$22,0,($I163-$L163))&lt;0,0,IF(I163&lt;'Checklist Parameters'!$K$22,0,($I163-$L163)))</f>
        <v>0</v>
      </c>
      <c r="O163" s="394"/>
      <c r="P163" s="395"/>
      <c r="Q163" s="316">
        <f t="shared" si="13"/>
        <v>0</v>
      </c>
      <c r="R163" s="87">
        <f t="shared" si="14"/>
        <v>0</v>
      </c>
      <c r="S163" s="87">
        <f>IF('Checklist Parameters'!$K$60&lt;0.2,0.2,'Checklist Parameters'!$K$60)</f>
        <v>0.72</v>
      </c>
      <c r="T163" s="88">
        <f>IF($O163="",IF('Checklist District ID'!$C$43="Y",MAX($R163:$S163)*$I163,SUM($R163:$S163)*$I163),IF(O163&gt;0,Q163*S163))</f>
        <v>0</v>
      </c>
      <c r="U163" s="88">
        <f>IF(Q163&gt;0,((I163-T163)*'Formula Matrix'!$E$40),0)</f>
        <v>0</v>
      </c>
      <c r="V163" s="88">
        <f t="shared" si="15"/>
        <v>0</v>
      </c>
      <c r="W163" s="88">
        <f>IF(V163&gt;0,(V163*'Checklist Parameters'!$K$35),0)</f>
        <v>0</v>
      </c>
      <c r="X163" s="85">
        <f t="shared" si="16"/>
        <v>0</v>
      </c>
      <c r="Y163" s="85">
        <f>IF('Checklist Parameters'!$K$102&lt;&gt;"",(I163/43560)*'Checklist Parameters'!$K$102,"N/A")</f>
        <v>0</v>
      </c>
      <c r="Z163" s="85" t="str">
        <f>IF('Checklist Parameters'!$K$58&lt;&gt;"",((I163*'Checklist Parameters'!$K$58)*'Checklist Parameters'!$K$35)/1000,"N/A")</f>
        <v>N/A</v>
      </c>
      <c r="AA163" s="85">
        <f>IF('Checklist Parameters'!$K$101&lt;&gt;"",IFERROR(I163/'Checklist Parameters'!$K$101,0),"N/A")</f>
        <v>0</v>
      </c>
      <c r="AB163" s="85" t="str">
        <f>IF('Checklist Parameters'!$K$43&lt;&gt;"",(I163*'Checklist Parameters'!$K$43)/1000,"N/A")</f>
        <v>N/A</v>
      </c>
      <c r="AC163" s="85">
        <f>IF('Checklist Parameters'!$K$16="",$X163,IF(AND('Checklist Parameters'!$K$16&lt;$X163,'Checklist Parameters'!$K$16&gt;=3),'Checklist Parameters'!$K$16,IF(AND('Checklist Parameters'!$K$16&lt;$X163,'Checklist Parameters'!$K$16&lt;3),0,$X163)))</f>
        <v>0</v>
      </c>
      <c r="AD163" s="85" t="str">
        <f>IF(AND(I163&lt;'Checklist Parameters'!$K$22,$I163&lt;&gt;0),"Y","")</f>
        <v/>
      </c>
      <c r="AE163" s="85" t="str">
        <f>IF($AD163="Y",0,IF('Checklist Parameters'!$K$25="","&lt;no limit&gt;",ROUNDDOWN((($I163-'Checklist Parameters'!$K$24)/'Checklist Parameters'!$K$25)+1,0)))</f>
        <v>&lt;no limit&gt;</v>
      </c>
      <c r="AF163" s="174">
        <f t="shared" si="17"/>
        <v>0</v>
      </c>
      <c r="AG163" s="85">
        <f t="shared" si="12"/>
        <v>0</v>
      </c>
      <c r="AH163" s="5"/>
      <c r="AI163" s="5"/>
      <c r="AJ163" s="5"/>
      <c r="AK163" s="5"/>
      <c r="AL163" s="5"/>
      <c r="AM163" s="5"/>
      <c r="AN163" s="5"/>
      <c r="AO163" s="5"/>
      <c r="AP163" s="5"/>
      <c r="AQ163" s="5"/>
      <c r="AR163" s="5"/>
      <c r="AS163" s="5"/>
    </row>
    <row r="164" spans="1:45" s="2" customFormat="1" ht="15">
      <c r="A164" s="390"/>
      <c r="B164" s="390"/>
      <c r="C164" s="390"/>
      <c r="D164" s="390"/>
      <c r="E164" s="390"/>
      <c r="F164" s="390"/>
      <c r="G164" s="390"/>
      <c r="H164" s="390"/>
      <c r="I164" s="390"/>
      <c r="J164" s="390"/>
      <c r="K164" s="390"/>
      <c r="L164" s="390"/>
      <c r="M164" s="390"/>
      <c r="N164" s="313">
        <f>IF(IF(I164&lt;'Checklist Parameters'!$K$22,0,($I164-$L164))&lt;0,0,IF(I164&lt;'Checklist Parameters'!$K$22,0,($I164-$L164)))</f>
        <v>0</v>
      </c>
      <c r="O164" s="394"/>
      <c r="P164" s="395"/>
      <c r="Q164" s="316">
        <f t="shared" si="13"/>
        <v>0</v>
      </c>
      <c r="R164" s="87">
        <f t="shared" si="14"/>
        <v>0</v>
      </c>
      <c r="S164" s="87">
        <f>IF('Checklist Parameters'!$K$60&lt;0.2,0.2,'Checklist Parameters'!$K$60)</f>
        <v>0.72</v>
      </c>
      <c r="T164" s="88">
        <f>IF($O164="",IF('Checklist District ID'!$C$43="Y",MAX($R164:$S164)*$I164,SUM($R164:$S164)*$I164),IF(O164&gt;0,Q164*S164))</f>
        <v>0</v>
      </c>
      <c r="U164" s="88">
        <f>IF(Q164&gt;0,((I164-T164)*'Formula Matrix'!$E$40),0)</f>
        <v>0</v>
      </c>
      <c r="V164" s="88">
        <f t="shared" si="15"/>
        <v>0</v>
      </c>
      <c r="W164" s="88">
        <f>IF(V164&gt;0,(V164*'Checklist Parameters'!$K$35),0)</f>
        <v>0</v>
      </c>
      <c r="X164" s="85">
        <f t="shared" si="16"/>
        <v>0</v>
      </c>
      <c r="Y164" s="85">
        <f>IF('Checklist Parameters'!$K$102&lt;&gt;"",(I164/43560)*'Checklist Parameters'!$K$102,"N/A")</f>
        <v>0</v>
      </c>
      <c r="Z164" s="85" t="str">
        <f>IF('Checklist Parameters'!$K$58&lt;&gt;"",((I164*'Checklist Parameters'!$K$58)*'Checklist Parameters'!$K$35)/1000,"N/A")</f>
        <v>N/A</v>
      </c>
      <c r="AA164" s="85">
        <f>IF('Checklist Parameters'!$K$101&lt;&gt;"",IFERROR(I164/'Checklist Parameters'!$K$101,0),"N/A")</f>
        <v>0</v>
      </c>
      <c r="AB164" s="85" t="str">
        <f>IF('Checklist Parameters'!$K$43&lt;&gt;"",(I164*'Checklist Parameters'!$K$43)/1000,"N/A")</f>
        <v>N/A</v>
      </c>
      <c r="AC164" s="85">
        <f>IF('Checklist Parameters'!$K$16="",$X164,IF(AND('Checklist Parameters'!$K$16&lt;$X164,'Checklist Parameters'!$K$16&gt;=3),'Checklist Parameters'!$K$16,IF(AND('Checklist Parameters'!$K$16&lt;$X164,'Checklist Parameters'!$K$16&lt;3),0,$X164)))</f>
        <v>0</v>
      </c>
      <c r="AD164" s="85" t="str">
        <f>IF(AND(I164&lt;'Checklist Parameters'!$K$22,$I164&lt;&gt;0),"Y","")</f>
        <v/>
      </c>
      <c r="AE164" s="85" t="str">
        <f>IF($AD164="Y",0,IF('Checklist Parameters'!$K$25="","&lt;no limit&gt;",ROUNDDOWN((($I164-'Checklist Parameters'!$K$24)/'Checklist Parameters'!$K$25)+1,0)))</f>
        <v>&lt;no limit&gt;</v>
      </c>
      <c r="AF164" s="174">
        <f t="shared" si="17"/>
        <v>0</v>
      </c>
      <c r="AG164" s="85">
        <f t="shared" si="12"/>
        <v>0</v>
      </c>
      <c r="AH164" s="5"/>
      <c r="AI164" s="5"/>
      <c r="AJ164" s="5"/>
      <c r="AK164" s="5"/>
      <c r="AL164" s="5"/>
      <c r="AM164" s="5"/>
      <c r="AN164" s="5"/>
      <c r="AO164" s="5"/>
      <c r="AP164" s="5"/>
      <c r="AQ164" s="5"/>
      <c r="AR164" s="5"/>
      <c r="AS164" s="5"/>
    </row>
    <row r="165" spans="1:45" s="2" customFormat="1" ht="15">
      <c r="A165" s="390"/>
      <c r="B165" s="390"/>
      <c r="C165" s="390"/>
      <c r="D165" s="390"/>
      <c r="E165" s="390"/>
      <c r="F165" s="390"/>
      <c r="G165" s="390"/>
      <c r="H165" s="390"/>
      <c r="I165" s="390"/>
      <c r="J165" s="390"/>
      <c r="K165" s="390"/>
      <c r="L165" s="390"/>
      <c r="M165" s="390"/>
      <c r="N165" s="313">
        <f>IF(IF(I165&lt;'Checklist Parameters'!$K$22,0,($I165-$L165))&lt;0,0,IF(I165&lt;'Checklist Parameters'!$K$22,0,($I165-$L165)))</f>
        <v>0</v>
      </c>
      <c r="O165" s="394"/>
      <c r="P165" s="395"/>
      <c r="Q165" s="316">
        <f t="shared" si="13"/>
        <v>0</v>
      </c>
      <c r="R165" s="87">
        <f t="shared" si="14"/>
        <v>0</v>
      </c>
      <c r="S165" s="87">
        <f>IF('Checklist Parameters'!$K$60&lt;0.2,0.2,'Checklist Parameters'!$K$60)</f>
        <v>0.72</v>
      </c>
      <c r="T165" s="88">
        <f>IF($O165="",IF('Checklist District ID'!$C$43="Y",MAX($R165:$S165)*$I165,SUM($R165:$S165)*$I165),IF(O165&gt;0,Q165*S165))</f>
        <v>0</v>
      </c>
      <c r="U165" s="88">
        <f>IF(Q165&gt;0,((I165-T165)*'Formula Matrix'!$E$40),0)</f>
        <v>0</v>
      </c>
      <c r="V165" s="88">
        <f t="shared" si="15"/>
        <v>0</v>
      </c>
      <c r="W165" s="88">
        <f>IF(V165&gt;0,(V165*'Checklist Parameters'!$K$35),0)</f>
        <v>0</v>
      </c>
      <c r="X165" s="85">
        <f t="shared" si="16"/>
        <v>0</v>
      </c>
      <c r="Y165" s="85">
        <f>IF('Checklist Parameters'!$K$102&lt;&gt;"",(I165/43560)*'Checklist Parameters'!$K$102,"N/A")</f>
        <v>0</v>
      </c>
      <c r="Z165" s="85" t="str">
        <f>IF('Checklist Parameters'!$K$58&lt;&gt;"",((I165*'Checklist Parameters'!$K$58)*'Checklist Parameters'!$K$35)/1000,"N/A")</f>
        <v>N/A</v>
      </c>
      <c r="AA165" s="85">
        <f>IF('Checklist Parameters'!$K$101&lt;&gt;"",IFERROR(I165/'Checklist Parameters'!$K$101,0),"N/A")</f>
        <v>0</v>
      </c>
      <c r="AB165" s="85" t="str">
        <f>IF('Checklist Parameters'!$K$43&lt;&gt;"",(I165*'Checklist Parameters'!$K$43)/1000,"N/A")</f>
        <v>N/A</v>
      </c>
      <c r="AC165" s="85">
        <f>IF('Checklist Parameters'!$K$16="",$X165,IF(AND('Checklist Parameters'!$K$16&lt;$X165,'Checklist Parameters'!$K$16&gt;=3),'Checklist Parameters'!$K$16,IF(AND('Checklist Parameters'!$K$16&lt;$X165,'Checklist Parameters'!$K$16&lt;3),0,$X165)))</f>
        <v>0</v>
      </c>
      <c r="AD165" s="85" t="str">
        <f>IF(AND(I165&lt;'Checklist Parameters'!$K$22,$I165&lt;&gt;0),"Y","")</f>
        <v/>
      </c>
      <c r="AE165" s="85" t="str">
        <f>IF($AD165="Y",0,IF('Checklist Parameters'!$K$25="","&lt;no limit&gt;",ROUNDDOWN((($I165-'Checklist Parameters'!$K$24)/'Checklist Parameters'!$K$25)+1,0)))</f>
        <v>&lt;no limit&gt;</v>
      </c>
      <c r="AF165" s="174">
        <f t="shared" si="17"/>
        <v>0</v>
      </c>
      <c r="AG165" s="85">
        <f t="shared" si="12"/>
        <v>0</v>
      </c>
      <c r="AH165" s="5"/>
      <c r="AI165" s="5"/>
      <c r="AJ165" s="5"/>
      <c r="AK165" s="5"/>
      <c r="AL165" s="5"/>
      <c r="AM165" s="5"/>
      <c r="AN165" s="5"/>
      <c r="AO165" s="5"/>
      <c r="AP165" s="5"/>
      <c r="AQ165" s="5"/>
      <c r="AR165" s="5"/>
      <c r="AS165" s="5"/>
    </row>
    <row r="166" spans="1:45" s="2" customFormat="1" ht="15">
      <c r="A166" s="390"/>
      <c r="B166" s="390"/>
      <c r="C166" s="390"/>
      <c r="D166" s="390"/>
      <c r="E166" s="390"/>
      <c r="F166" s="390"/>
      <c r="G166" s="390"/>
      <c r="H166" s="390"/>
      <c r="I166" s="390"/>
      <c r="J166" s="390"/>
      <c r="K166" s="390"/>
      <c r="L166" s="390"/>
      <c r="M166" s="390"/>
      <c r="N166" s="313">
        <f>IF(IF(I166&lt;'Checklist Parameters'!$K$22,0,($I166-$L166))&lt;0,0,IF(I166&lt;'Checklist Parameters'!$K$22,0,($I166-$L166)))</f>
        <v>0</v>
      </c>
      <c r="O166" s="394"/>
      <c r="P166" s="395"/>
      <c r="Q166" s="316">
        <f t="shared" si="13"/>
        <v>0</v>
      </c>
      <c r="R166" s="87">
        <f t="shared" si="14"/>
        <v>0</v>
      </c>
      <c r="S166" s="87">
        <f>IF('Checklist Parameters'!$K$60&lt;0.2,0.2,'Checklist Parameters'!$K$60)</f>
        <v>0.72</v>
      </c>
      <c r="T166" s="88">
        <f>IF($O166="",IF('Checklist District ID'!$C$43="Y",MAX($R166:$S166)*$I166,SUM($R166:$S166)*$I166),IF(O166&gt;0,Q166*S166))</f>
        <v>0</v>
      </c>
      <c r="U166" s="88">
        <f>IF(Q166&gt;0,((I166-T166)*'Formula Matrix'!$E$40),0)</f>
        <v>0</v>
      </c>
      <c r="V166" s="88">
        <f t="shared" si="15"/>
        <v>0</v>
      </c>
      <c r="W166" s="88">
        <f>IF(V166&gt;0,(V166*'Checklist Parameters'!$K$35),0)</f>
        <v>0</v>
      </c>
      <c r="X166" s="85">
        <f t="shared" si="16"/>
        <v>0</v>
      </c>
      <c r="Y166" s="85">
        <f>IF('Checklist Parameters'!$K$102&lt;&gt;"",(I166/43560)*'Checklist Parameters'!$K$102,"N/A")</f>
        <v>0</v>
      </c>
      <c r="Z166" s="85" t="str">
        <f>IF('Checklist Parameters'!$K$58&lt;&gt;"",((I166*'Checklist Parameters'!$K$58)*'Checklist Parameters'!$K$35)/1000,"N/A")</f>
        <v>N/A</v>
      </c>
      <c r="AA166" s="85">
        <f>IF('Checklist Parameters'!$K$101&lt;&gt;"",IFERROR(I166/'Checklist Parameters'!$K$101,0),"N/A")</f>
        <v>0</v>
      </c>
      <c r="AB166" s="85" t="str">
        <f>IF('Checklist Parameters'!$K$43&lt;&gt;"",(I166*'Checklist Parameters'!$K$43)/1000,"N/A")</f>
        <v>N/A</v>
      </c>
      <c r="AC166" s="85">
        <f>IF('Checklist Parameters'!$K$16="",$X166,IF(AND('Checklist Parameters'!$K$16&lt;$X166,'Checklist Parameters'!$K$16&gt;=3),'Checklist Parameters'!$K$16,IF(AND('Checklist Parameters'!$K$16&lt;$X166,'Checklist Parameters'!$K$16&lt;3),0,$X166)))</f>
        <v>0</v>
      </c>
      <c r="AD166" s="85" t="str">
        <f>IF(AND(I166&lt;'Checklist Parameters'!$K$22,$I166&lt;&gt;0),"Y","")</f>
        <v/>
      </c>
      <c r="AE166" s="85" t="str">
        <f>IF($AD166="Y",0,IF('Checklist Parameters'!$K$25="","&lt;no limit&gt;",ROUNDDOWN((($I166-'Checklist Parameters'!$K$24)/'Checklist Parameters'!$K$25)+1,0)))</f>
        <v>&lt;no limit&gt;</v>
      </c>
      <c r="AF166" s="174">
        <f t="shared" si="17"/>
        <v>0</v>
      </c>
      <c r="AG166" s="85">
        <f t="shared" si="12"/>
        <v>0</v>
      </c>
      <c r="AH166" s="5"/>
      <c r="AI166" s="5"/>
      <c r="AJ166" s="5"/>
      <c r="AK166" s="5"/>
      <c r="AL166" s="5"/>
      <c r="AM166" s="5"/>
      <c r="AN166" s="5"/>
      <c r="AO166" s="5"/>
      <c r="AP166" s="5"/>
      <c r="AQ166" s="5"/>
      <c r="AR166" s="5"/>
      <c r="AS166" s="5"/>
    </row>
    <row r="167" spans="1:45" s="2" customFormat="1" ht="15">
      <c r="A167" s="390"/>
      <c r="B167" s="390"/>
      <c r="C167" s="390"/>
      <c r="D167" s="390"/>
      <c r="E167" s="390"/>
      <c r="F167" s="390"/>
      <c r="G167" s="390"/>
      <c r="H167" s="390"/>
      <c r="I167" s="390"/>
      <c r="J167" s="390"/>
      <c r="K167" s="390"/>
      <c r="L167" s="390"/>
      <c r="M167" s="390"/>
      <c r="N167" s="313">
        <f>IF(IF(I167&lt;'Checklist Parameters'!$K$22,0,($I167-$L167))&lt;0,0,IF(I167&lt;'Checklist Parameters'!$K$22,0,($I167-$L167)))</f>
        <v>0</v>
      </c>
      <c r="O167" s="394"/>
      <c r="P167" s="395"/>
      <c r="Q167" s="316">
        <f t="shared" si="13"/>
        <v>0</v>
      </c>
      <c r="R167" s="87">
        <f t="shared" si="14"/>
        <v>0</v>
      </c>
      <c r="S167" s="87">
        <f>IF('Checklist Parameters'!$K$60&lt;0.2,0.2,'Checklist Parameters'!$K$60)</f>
        <v>0.72</v>
      </c>
      <c r="T167" s="88">
        <f>IF($O167="",IF('Checklist District ID'!$C$43="Y",MAX($R167:$S167)*$I167,SUM($R167:$S167)*$I167),IF(O167&gt;0,Q167*S167))</f>
        <v>0</v>
      </c>
      <c r="U167" s="88">
        <f>IF(Q167&gt;0,((I167-T167)*'Formula Matrix'!$E$40),0)</f>
        <v>0</v>
      </c>
      <c r="V167" s="88">
        <f t="shared" si="15"/>
        <v>0</v>
      </c>
      <c r="W167" s="88">
        <f>IF(V167&gt;0,(V167*'Checklist Parameters'!$K$35),0)</f>
        <v>0</v>
      </c>
      <c r="X167" s="85">
        <f t="shared" si="16"/>
        <v>0</v>
      </c>
      <c r="Y167" s="85">
        <f>IF('Checklist Parameters'!$K$102&lt;&gt;"",(I167/43560)*'Checklist Parameters'!$K$102,"N/A")</f>
        <v>0</v>
      </c>
      <c r="Z167" s="85" t="str">
        <f>IF('Checklist Parameters'!$K$58&lt;&gt;"",((I167*'Checklist Parameters'!$K$58)*'Checklist Parameters'!$K$35)/1000,"N/A")</f>
        <v>N/A</v>
      </c>
      <c r="AA167" s="85">
        <f>IF('Checklist Parameters'!$K$101&lt;&gt;"",IFERROR(I167/'Checklist Parameters'!$K$101,0),"N/A")</f>
        <v>0</v>
      </c>
      <c r="AB167" s="85" t="str">
        <f>IF('Checklist Parameters'!$K$43&lt;&gt;"",(I167*'Checklist Parameters'!$K$43)/1000,"N/A")</f>
        <v>N/A</v>
      </c>
      <c r="AC167" s="85">
        <f>IF('Checklist Parameters'!$K$16="",$X167,IF(AND('Checklist Parameters'!$K$16&lt;$X167,'Checklist Parameters'!$K$16&gt;=3),'Checklist Parameters'!$K$16,IF(AND('Checklist Parameters'!$K$16&lt;$X167,'Checklist Parameters'!$K$16&lt;3),0,$X167)))</f>
        <v>0</v>
      </c>
      <c r="AD167" s="85" t="str">
        <f>IF(AND(I167&lt;'Checklist Parameters'!$K$22,$I167&lt;&gt;0),"Y","")</f>
        <v/>
      </c>
      <c r="AE167" s="85" t="str">
        <f>IF($AD167="Y",0,IF('Checklist Parameters'!$K$25="","&lt;no limit&gt;",ROUNDDOWN((($I167-'Checklist Parameters'!$K$24)/'Checklist Parameters'!$K$25)+1,0)))</f>
        <v>&lt;no limit&gt;</v>
      </c>
      <c r="AF167" s="174">
        <f t="shared" si="17"/>
        <v>0</v>
      </c>
      <c r="AG167" s="85">
        <f t="shared" si="12"/>
        <v>0</v>
      </c>
      <c r="AH167" s="5"/>
      <c r="AI167" s="5"/>
      <c r="AJ167" s="5"/>
      <c r="AK167" s="5"/>
      <c r="AL167" s="5"/>
      <c r="AM167" s="5"/>
      <c r="AN167" s="5"/>
      <c r="AO167" s="5"/>
      <c r="AP167" s="5"/>
      <c r="AQ167" s="5"/>
      <c r="AR167" s="5"/>
      <c r="AS167" s="5"/>
    </row>
    <row r="168" spans="1:45" s="2" customFormat="1" ht="15">
      <c r="A168" s="390"/>
      <c r="B168" s="390"/>
      <c r="C168" s="390"/>
      <c r="D168" s="390"/>
      <c r="E168" s="390"/>
      <c r="F168" s="390"/>
      <c r="G168" s="390"/>
      <c r="H168" s="390"/>
      <c r="I168" s="390"/>
      <c r="J168" s="390"/>
      <c r="K168" s="390"/>
      <c r="L168" s="390"/>
      <c r="M168" s="390"/>
      <c r="N168" s="313">
        <f>IF(IF(I168&lt;'Checklist Parameters'!$K$22,0,($I168-$L168))&lt;0,0,IF(I168&lt;'Checklist Parameters'!$K$22,0,($I168-$L168)))</f>
        <v>0</v>
      </c>
      <c r="O168" s="394"/>
      <c r="P168" s="395"/>
      <c r="Q168" s="316">
        <f t="shared" si="13"/>
        <v>0</v>
      </c>
      <c r="R168" s="87">
        <f t="shared" si="14"/>
        <v>0</v>
      </c>
      <c r="S168" s="87">
        <f>IF('Checklist Parameters'!$K$60&lt;0.2,0.2,'Checklist Parameters'!$K$60)</f>
        <v>0.72</v>
      </c>
      <c r="T168" s="88">
        <f>IF($O168="",IF('Checklist District ID'!$C$43="Y",MAX($R168:$S168)*$I168,SUM($R168:$S168)*$I168),IF(O168&gt;0,Q168*S168))</f>
        <v>0</v>
      </c>
      <c r="U168" s="88">
        <f>IF(Q168&gt;0,((I168-T168)*'Formula Matrix'!$E$40),0)</f>
        <v>0</v>
      </c>
      <c r="V168" s="88">
        <f t="shared" si="15"/>
        <v>0</v>
      </c>
      <c r="W168" s="88">
        <f>IF(V168&gt;0,(V168*'Checklist Parameters'!$K$35),0)</f>
        <v>0</v>
      </c>
      <c r="X168" s="85">
        <f t="shared" si="16"/>
        <v>0</v>
      </c>
      <c r="Y168" s="85">
        <f>IF('Checklist Parameters'!$K$102&lt;&gt;"",(I168/43560)*'Checklist Parameters'!$K$102,"N/A")</f>
        <v>0</v>
      </c>
      <c r="Z168" s="85" t="str">
        <f>IF('Checklist Parameters'!$K$58&lt;&gt;"",((I168*'Checklist Parameters'!$K$58)*'Checklist Parameters'!$K$35)/1000,"N/A")</f>
        <v>N/A</v>
      </c>
      <c r="AA168" s="85">
        <f>IF('Checklist Parameters'!$K$101&lt;&gt;"",IFERROR(I168/'Checklist Parameters'!$K$101,0),"N/A")</f>
        <v>0</v>
      </c>
      <c r="AB168" s="85" t="str">
        <f>IF('Checklist Parameters'!$K$43&lt;&gt;"",(I168*'Checklist Parameters'!$K$43)/1000,"N/A")</f>
        <v>N/A</v>
      </c>
      <c r="AC168" s="85">
        <f>IF('Checklist Parameters'!$K$16="",$X168,IF(AND('Checklist Parameters'!$K$16&lt;$X168,'Checklist Parameters'!$K$16&gt;=3),'Checklist Parameters'!$K$16,IF(AND('Checklist Parameters'!$K$16&lt;$X168,'Checklist Parameters'!$K$16&lt;3),0,$X168)))</f>
        <v>0</v>
      </c>
      <c r="AD168" s="85" t="str">
        <f>IF(AND(I168&lt;'Checklist Parameters'!$K$22,$I168&lt;&gt;0),"Y","")</f>
        <v/>
      </c>
      <c r="AE168" s="85" t="str">
        <f>IF($AD168="Y",0,IF('Checklist Parameters'!$K$25="","&lt;no limit&gt;",ROUNDDOWN((($I168-'Checklist Parameters'!$K$24)/'Checklist Parameters'!$K$25)+1,0)))</f>
        <v>&lt;no limit&gt;</v>
      </c>
      <c r="AF168" s="174">
        <f t="shared" si="17"/>
        <v>0</v>
      </c>
      <c r="AG168" s="85">
        <f t="shared" si="12"/>
        <v>0</v>
      </c>
      <c r="AH168" s="5"/>
      <c r="AI168" s="5"/>
      <c r="AJ168" s="5"/>
      <c r="AK168" s="5"/>
      <c r="AL168" s="5"/>
      <c r="AM168" s="5"/>
      <c r="AN168" s="5"/>
      <c r="AO168" s="5"/>
      <c r="AP168" s="5"/>
      <c r="AQ168" s="5"/>
      <c r="AR168" s="5"/>
      <c r="AS168" s="5"/>
    </row>
    <row r="169" spans="1:45" s="2" customFormat="1" ht="15">
      <c r="A169" s="390"/>
      <c r="B169" s="390"/>
      <c r="C169" s="390"/>
      <c r="D169" s="390"/>
      <c r="E169" s="390"/>
      <c r="F169" s="390"/>
      <c r="G169" s="390"/>
      <c r="H169" s="390"/>
      <c r="I169" s="390"/>
      <c r="J169" s="390"/>
      <c r="K169" s="390"/>
      <c r="L169" s="390"/>
      <c r="M169" s="390"/>
      <c r="N169" s="313">
        <f>IF(IF(I169&lt;'Checklist Parameters'!$K$22,0,($I169-$L169))&lt;0,0,IF(I169&lt;'Checklist Parameters'!$K$22,0,($I169-$L169)))</f>
        <v>0</v>
      </c>
      <c r="O169" s="394"/>
      <c r="P169" s="395"/>
      <c r="Q169" s="316">
        <f t="shared" si="13"/>
        <v>0</v>
      </c>
      <c r="R169" s="87">
        <f t="shared" si="14"/>
        <v>0</v>
      </c>
      <c r="S169" s="87">
        <f>IF('Checklist Parameters'!$K$60&lt;0.2,0.2,'Checklist Parameters'!$K$60)</f>
        <v>0.72</v>
      </c>
      <c r="T169" s="88">
        <f>IF($O169="",IF('Checklist District ID'!$C$43="Y",MAX($R169:$S169)*$I169,SUM($R169:$S169)*$I169),IF(O169&gt;0,Q169*S169))</f>
        <v>0</v>
      </c>
      <c r="U169" s="88">
        <f>IF(Q169&gt;0,((I169-T169)*'Formula Matrix'!$E$40),0)</f>
        <v>0</v>
      </c>
      <c r="V169" s="88">
        <f t="shared" si="15"/>
        <v>0</v>
      </c>
      <c r="W169" s="88">
        <f>IF(V169&gt;0,(V169*'Checklist Parameters'!$K$35),0)</f>
        <v>0</v>
      </c>
      <c r="X169" s="85">
        <f t="shared" si="16"/>
        <v>0</v>
      </c>
      <c r="Y169" s="85">
        <f>IF('Checklist Parameters'!$K$102&lt;&gt;"",(I169/43560)*'Checklist Parameters'!$K$102,"N/A")</f>
        <v>0</v>
      </c>
      <c r="Z169" s="85" t="str">
        <f>IF('Checklist Parameters'!$K$58&lt;&gt;"",((I169*'Checklist Parameters'!$K$58)*'Checklist Parameters'!$K$35)/1000,"N/A")</f>
        <v>N/A</v>
      </c>
      <c r="AA169" s="85">
        <f>IF('Checklist Parameters'!$K$101&lt;&gt;"",IFERROR(I169/'Checklist Parameters'!$K$101,0),"N/A")</f>
        <v>0</v>
      </c>
      <c r="AB169" s="85" t="str">
        <f>IF('Checklist Parameters'!$K$43&lt;&gt;"",(I169*'Checklist Parameters'!$K$43)/1000,"N/A")</f>
        <v>N/A</v>
      </c>
      <c r="AC169" s="85">
        <f>IF('Checklist Parameters'!$K$16="",$X169,IF(AND('Checklist Parameters'!$K$16&lt;$X169,'Checklist Parameters'!$K$16&gt;=3),'Checklist Parameters'!$K$16,IF(AND('Checklist Parameters'!$K$16&lt;$X169,'Checklist Parameters'!$K$16&lt;3),0,$X169)))</f>
        <v>0</v>
      </c>
      <c r="AD169" s="85" t="str">
        <f>IF(AND(I169&lt;'Checklist Parameters'!$K$22,$I169&lt;&gt;0),"Y","")</f>
        <v/>
      </c>
      <c r="AE169" s="85" t="str">
        <f>IF($AD169="Y",0,IF('Checklist Parameters'!$K$25="","&lt;no limit&gt;",ROUNDDOWN((($I169-'Checklist Parameters'!$K$24)/'Checklist Parameters'!$K$25)+1,0)))</f>
        <v>&lt;no limit&gt;</v>
      </c>
      <c r="AF169" s="174">
        <f t="shared" si="17"/>
        <v>0</v>
      </c>
      <c r="AG169" s="85">
        <f t="shared" si="12"/>
        <v>0</v>
      </c>
      <c r="AH169" s="5"/>
      <c r="AI169" s="5"/>
      <c r="AJ169" s="5"/>
      <c r="AK169" s="5"/>
      <c r="AL169" s="5"/>
      <c r="AM169" s="5"/>
      <c r="AN169" s="5"/>
      <c r="AO169" s="5"/>
      <c r="AP169" s="5"/>
      <c r="AQ169" s="5"/>
      <c r="AR169" s="5"/>
      <c r="AS169" s="5"/>
    </row>
    <row r="170" spans="1:45" s="2" customFormat="1" ht="15">
      <c r="A170" s="390"/>
      <c r="B170" s="390"/>
      <c r="C170" s="390"/>
      <c r="D170" s="390"/>
      <c r="E170" s="390"/>
      <c r="F170" s="390"/>
      <c r="G170" s="390"/>
      <c r="H170" s="390"/>
      <c r="I170" s="390"/>
      <c r="J170" s="390"/>
      <c r="K170" s="390"/>
      <c r="L170" s="390"/>
      <c r="M170" s="390"/>
      <c r="N170" s="313">
        <f>IF(IF(I170&lt;'Checklist Parameters'!$K$22,0,($I170-$L170))&lt;0,0,IF(I170&lt;'Checklist Parameters'!$K$22,0,($I170-$L170)))</f>
        <v>0</v>
      </c>
      <c r="O170" s="394"/>
      <c r="P170" s="395"/>
      <c r="Q170" s="316">
        <f t="shared" si="13"/>
        <v>0</v>
      </c>
      <c r="R170" s="87">
        <f t="shared" si="14"/>
        <v>0</v>
      </c>
      <c r="S170" s="87">
        <f>IF('Checklist Parameters'!$K$60&lt;0.2,0.2,'Checklist Parameters'!$K$60)</f>
        <v>0.72</v>
      </c>
      <c r="T170" s="88">
        <f>IF($O170="",IF('Checklist District ID'!$C$43="Y",MAX($R170:$S170)*$I170,SUM($R170:$S170)*$I170),IF(O170&gt;0,Q170*S170))</f>
        <v>0</v>
      </c>
      <c r="U170" s="88">
        <f>IF(Q170&gt;0,((I170-T170)*'Formula Matrix'!$E$40),0)</f>
        <v>0</v>
      </c>
      <c r="V170" s="88">
        <f t="shared" si="15"/>
        <v>0</v>
      </c>
      <c r="W170" s="88">
        <f>IF(V170&gt;0,(V170*'Checklist Parameters'!$K$35),0)</f>
        <v>0</v>
      </c>
      <c r="X170" s="85">
        <f t="shared" si="16"/>
        <v>0</v>
      </c>
      <c r="Y170" s="85">
        <f>IF('Checklist Parameters'!$K$102&lt;&gt;"",(I170/43560)*'Checklist Parameters'!$K$102,"N/A")</f>
        <v>0</v>
      </c>
      <c r="Z170" s="85" t="str">
        <f>IF('Checklist Parameters'!$K$58&lt;&gt;"",((I170*'Checklist Parameters'!$K$58)*'Checklist Parameters'!$K$35)/1000,"N/A")</f>
        <v>N/A</v>
      </c>
      <c r="AA170" s="85">
        <f>IF('Checklist Parameters'!$K$101&lt;&gt;"",IFERROR(I170/'Checklist Parameters'!$K$101,0),"N/A")</f>
        <v>0</v>
      </c>
      <c r="AB170" s="85" t="str">
        <f>IF('Checklist Parameters'!$K$43&lt;&gt;"",(I170*'Checklist Parameters'!$K$43)/1000,"N/A")</f>
        <v>N/A</v>
      </c>
      <c r="AC170" s="85">
        <f>IF('Checklist Parameters'!$K$16="",$X170,IF(AND('Checklist Parameters'!$K$16&lt;$X170,'Checklist Parameters'!$K$16&gt;=3),'Checklist Parameters'!$K$16,IF(AND('Checklist Parameters'!$K$16&lt;$X170,'Checklist Parameters'!$K$16&lt;3),0,$X170)))</f>
        <v>0</v>
      </c>
      <c r="AD170" s="85" t="str">
        <f>IF(AND(I170&lt;'Checklist Parameters'!$K$22,$I170&lt;&gt;0),"Y","")</f>
        <v/>
      </c>
      <c r="AE170" s="85" t="str">
        <f>IF($AD170="Y",0,IF('Checklist Parameters'!$K$25="","&lt;no limit&gt;",ROUNDDOWN((($I170-'Checklist Parameters'!$K$24)/'Checklist Parameters'!$K$25)+1,0)))</f>
        <v>&lt;no limit&gt;</v>
      </c>
      <c r="AF170" s="174">
        <f t="shared" si="17"/>
        <v>0</v>
      </c>
      <c r="AG170" s="85">
        <f t="shared" si="12"/>
        <v>0</v>
      </c>
      <c r="AH170" s="5"/>
      <c r="AI170" s="5"/>
      <c r="AJ170" s="5"/>
      <c r="AK170" s="5"/>
      <c r="AL170" s="5"/>
      <c r="AM170" s="5"/>
      <c r="AN170" s="5"/>
      <c r="AO170" s="5"/>
      <c r="AP170" s="5"/>
      <c r="AQ170" s="5"/>
      <c r="AR170" s="5"/>
      <c r="AS170" s="5"/>
    </row>
    <row r="171" spans="1:45" s="2" customFormat="1" ht="15">
      <c r="A171" s="390"/>
      <c r="B171" s="390"/>
      <c r="C171" s="390"/>
      <c r="D171" s="390"/>
      <c r="E171" s="390"/>
      <c r="F171" s="390"/>
      <c r="G171" s="390"/>
      <c r="H171" s="390"/>
      <c r="I171" s="390"/>
      <c r="J171" s="390"/>
      <c r="K171" s="390"/>
      <c r="L171" s="390"/>
      <c r="M171" s="390"/>
      <c r="N171" s="313">
        <f>IF(IF(I171&lt;'Checklist Parameters'!$K$22,0,($I171-$L171))&lt;0,0,IF(I171&lt;'Checklist Parameters'!$K$22,0,($I171-$L171)))</f>
        <v>0</v>
      </c>
      <c r="O171" s="394"/>
      <c r="P171" s="395"/>
      <c r="Q171" s="316">
        <f t="shared" si="13"/>
        <v>0</v>
      </c>
      <c r="R171" s="87">
        <f t="shared" si="14"/>
        <v>0</v>
      </c>
      <c r="S171" s="87">
        <f>IF('Checklist Parameters'!$K$60&lt;0.2,0.2,'Checklist Parameters'!$K$60)</f>
        <v>0.72</v>
      </c>
      <c r="T171" s="88">
        <f>IF($O171="",IF('Checklist District ID'!$C$43="Y",MAX($R171:$S171)*$I171,SUM($R171:$S171)*$I171),IF(O171&gt;0,Q171*S171))</f>
        <v>0</v>
      </c>
      <c r="U171" s="88">
        <f>IF(Q171&gt;0,((I171-T171)*'Formula Matrix'!$E$40),0)</f>
        <v>0</v>
      </c>
      <c r="V171" s="88">
        <f t="shared" si="15"/>
        <v>0</v>
      </c>
      <c r="W171" s="88">
        <f>IF(V171&gt;0,(V171*'Checklist Parameters'!$K$35),0)</f>
        <v>0</v>
      </c>
      <c r="X171" s="85">
        <f t="shared" si="16"/>
        <v>0</v>
      </c>
      <c r="Y171" s="85">
        <f>IF('Checklist Parameters'!$K$102&lt;&gt;"",(I171/43560)*'Checklist Parameters'!$K$102,"N/A")</f>
        <v>0</v>
      </c>
      <c r="Z171" s="85" t="str">
        <f>IF('Checklist Parameters'!$K$58&lt;&gt;"",((I171*'Checklist Parameters'!$K$58)*'Checklist Parameters'!$K$35)/1000,"N/A")</f>
        <v>N/A</v>
      </c>
      <c r="AA171" s="85">
        <f>IF('Checklist Parameters'!$K$101&lt;&gt;"",IFERROR(I171/'Checklist Parameters'!$K$101,0),"N/A")</f>
        <v>0</v>
      </c>
      <c r="AB171" s="85" t="str">
        <f>IF('Checklist Parameters'!$K$43&lt;&gt;"",(I171*'Checklist Parameters'!$K$43)/1000,"N/A")</f>
        <v>N/A</v>
      </c>
      <c r="AC171" s="85">
        <f>IF('Checklist Parameters'!$K$16="",$X171,IF(AND('Checklist Parameters'!$K$16&lt;$X171,'Checklist Parameters'!$K$16&gt;=3),'Checklist Parameters'!$K$16,IF(AND('Checklist Parameters'!$K$16&lt;$X171,'Checklist Parameters'!$K$16&lt;3),0,$X171)))</f>
        <v>0</v>
      </c>
      <c r="AD171" s="85" t="str">
        <f>IF(AND(I171&lt;'Checklist Parameters'!$K$22,$I171&lt;&gt;0),"Y","")</f>
        <v/>
      </c>
      <c r="AE171" s="85" t="str">
        <f>IF($AD171="Y",0,IF('Checklist Parameters'!$K$25="","&lt;no limit&gt;",ROUNDDOWN((($I171-'Checklist Parameters'!$K$24)/'Checklist Parameters'!$K$25)+1,0)))</f>
        <v>&lt;no limit&gt;</v>
      </c>
      <c r="AF171" s="174">
        <f t="shared" si="17"/>
        <v>0</v>
      </c>
      <c r="AG171" s="85">
        <f t="shared" si="12"/>
        <v>0</v>
      </c>
      <c r="AH171" s="5"/>
      <c r="AI171" s="5"/>
      <c r="AJ171" s="5"/>
      <c r="AK171" s="5"/>
      <c r="AL171" s="5"/>
      <c r="AM171" s="5"/>
      <c r="AN171" s="5"/>
      <c r="AO171" s="5"/>
      <c r="AP171" s="5"/>
      <c r="AQ171" s="5"/>
      <c r="AR171" s="5"/>
      <c r="AS171" s="5"/>
    </row>
    <row r="172" spans="1:45" s="2" customFormat="1" ht="15">
      <c r="A172" s="390"/>
      <c r="B172" s="390"/>
      <c r="C172" s="390"/>
      <c r="D172" s="390"/>
      <c r="E172" s="390"/>
      <c r="F172" s="390"/>
      <c r="G172" s="390"/>
      <c r="H172" s="390"/>
      <c r="I172" s="390"/>
      <c r="J172" s="390"/>
      <c r="K172" s="390"/>
      <c r="L172" s="390"/>
      <c r="M172" s="390"/>
      <c r="N172" s="313">
        <f>IF(IF(I172&lt;'Checklist Parameters'!$K$22,0,($I172-$L172))&lt;0,0,IF(I172&lt;'Checklist Parameters'!$K$22,0,($I172-$L172)))</f>
        <v>0</v>
      </c>
      <c r="O172" s="394"/>
      <c r="P172" s="395"/>
      <c r="Q172" s="316">
        <f t="shared" si="13"/>
        <v>0</v>
      </c>
      <c r="R172" s="87">
        <f t="shared" si="14"/>
        <v>0</v>
      </c>
      <c r="S172" s="87">
        <f>IF('Checklist Parameters'!$K$60&lt;0.2,0.2,'Checklist Parameters'!$K$60)</f>
        <v>0.72</v>
      </c>
      <c r="T172" s="88">
        <f>IF($O172="",IF('Checklist District ID'!$C$43="Y",MAX($R172:$S172)*$I172,SUM($R172:$S172)*$I172),IF(O172&gt;0,Q172*S172))</f>
        <v>0</v>
      </c>
      <c r="U172" s="88">
        <f>IF(Q172&gt;0,((I172-T172)*'Formula Matrix'!$E$40),0)</f>
        <v>0</v>
      </c>
      <c r="V172" s="88">
        <f t="shared" si="15"/>
        <v>0</v>
      </c>
      <c r="W172" s="88">
        <f>IF(V172&gt;0,(V172*'Checklist Parameters'!$K$35),0)</f>
        <v>0</v>
      </c>
      <c r="X172" s="85">
        <f t="shared" si="16"/>
        <v>0</v>
      </c>
      <c r="Y172" s="85">
        <f>IF('Checklist Parameters'!$K$102&lt;&gt;"",(I172/43560)*'Checklist Parameters'!$K$102,"N/A")</f>
        <v>0</v>
      </c>
      <c r="Z172" s="85" t="str">
        <f>IF('Checklist Parameters'!$K$58&lt;&gt;"",((I172*'Checklist Parameters'!$K$58)*'Checklist Parameters'!$K$35)/1000,"N/A")</f>
        <v>N/A</v>
      </c>
      <c r="AA172" s="85">
        <f>IF('Checklist Parameters'!$K$101&lt;&gt;"",IFERROR(I172/'Checklist Parameters'!$K$101,0),"N/A")</f>
        <v>0</v>
      </c>
      <c r="AB172" s="85" t="str">
        <f>IF('Checklist Parameters'!$K$43&lt;&gt;"",(I172*'Checklist Parameters'!$K$43)/1000,"N/A")</f>
        <v>N/A</v>
      </c>
      <c r="AC172" s="85">
        <f>IF('Checklist Parameters'!$K$16="",$X172,IF(AND('Checklist Parameters'!$K$16&lt;$X172,'Checklist Parameters'!$K$16&gt;=3),'Checklist Parameters'!$K$16,IF(AND('Checklist Parameters'!$K$16&lt;$X172,'Checklist Parameters'!$K$16&lt;3),0,$X172)))</f>
        <v>0</v>
      </c>
      <c r="AD172" s="85" t="str">
        <f>IF(AND(I172&lt;'Checklist Parameters'!$K$22,$I172&lt;&gt;0),"Y","")</f>
        <v/>
      </c>
      <c r="AE172" s="85" t="str">
        <f>IF($AD172="Y",0,IF('Checklist Parameters'!$K$25="","&lt;no limit&gt;",ROUNDDOWN((($I172-'Checklist Parameters'!$K$24)/'Checklist Parameters'!$K$25)+1,0)))</f>
        <v>&lt;no limit&gt;</v>
      </c>
      <c r="AF172" s="174">
        <f t="shared" si="17"/>
        <v>0</v>
      </c>
      <c r="AG172" s="85">
        <f t="shared" si="12"/>
        <v>0</v>
      </c>
      <c r="AH172" s="5"/>
      <c r="AI172" s="5"/>
      <c r="AJ172" s="5"/>
      <c r="AK172" s="5"/>
      <c r="AL172" s="5"/>
      <c r="AM172" s="5"/>
      <c r="AN172" s="5"/>
      <c r="AO172" s="5"/>
      <c r="AP172" s="5"/>
      <c r="AQ172" s="5"/>
      <c r="AR172" s="5"/>
      <c r="AS172" s="5"/>
    </row>
    <row r="173" spans="1:45" s="2" customFormat="1" ht="15">
      <c r="A173" s="390"/>
      <c r="B173" s="390"/>
      <c r="C173" s="390"/>
      <c r="D173" s="390"/>
      <c r="E173" s="390"/>
      <c r="F173" s="390"/>
      <c r="G173" s="390"/>
      <c r="H173" s="390"/>
      <c r="I173" s="390"/>
      <c r="J173" s="390"/>
      <c r="K173" s="390"/>
      <c r="L173" s="390"/>
      <c r="M173" s="390"/>
      <c r="N173" s="313">
        <f>IF(IF(I173&lt;'Checklist Parameters'!$K$22,0,($I173-$L173))&lt;0,0,IF(I173&lt;'Checklist Parameters'!$K$22,0,($I173-$L173)))</f>
        <v>0</v>
      </c>
      <c r="O173" s="394"/>
      <c r="P173" s="395"/>
      <c r="Q173" s="316">
        <f t="shared" si="13"/>
        <v>0</v>
      </c>
      <c r="R173" s="87">
        <f t="shared" si="14"/>
        <v>0</v>
      </c>
      <c r="S173" s="87">
        <f>IF('Checklist Parameters'!$K$60&lt;0.2,0.2,'Checklist Parameters'!$K$60)</f>
        <v>0.72</v>
      </c>
      <c r="T173" s="88">
        <f>IF($O173="",IF('Checklist District ID'!$C$43="Y",MAX($R173:$S173)*$I173,SUM($R173:$S173)*$I173),IF(O173&gt;0,Q173*S173))</f>
        <v>0</v>
      </c>
      <c r="U173" s="88">
        <f>IF(Q173&gt;0,((I173-T173)*'Formula Matrix'!$E$40),0)</f>
        <v>0</v>
      </c>
      <c r="V173" s="88">
        <f t="shared" si="15"/>
        <v>0</v>
      </c>
      <c r="W173" s="88">
        <f>IF(V173&gt;0,(V173*'Checklist Parameters'!$K$35),0)</f>
        <v>0</v>
      </c>
      <c r="X173" s="85">
        <f t="shared" si="16"/>
        <v>0</v>
      </c>
      <c r="Y173" s="85">
        <f>IF('Checklist Parameters'!$K$102&lt;&gt;"",(I173/43560)*'Checklist Parameters'!$K$102,"N/A")</f>
        <v>0</v>
      </c>
      <c r="Z173" s="85" t="str">
        <f>IF('Checklist Parameters'!$K$58&lt;&gt;"",((I173*'Checklist Parameters'!$K$58)*'Checklist Parameters'!$K$35)/1000,"N/A")</f>
        <v>N/A</v>
      </c>
      <c r="AA173" s="85">
        <f>IF('Checklist Parameters'!$K$101&lt;&gt;"",IFERROR(I173/'Checklist Parameters'!$K$101,0),"N/A")</f>
        <v>0</v>
      </c>
      <c r="AB173" s="85" t="str">
        <f>IF('Checklist Parameters'!$K$43&lt;&gt;"",(I173*'Checklist Parameters'!$K$43)/1000,"N/A")</f>
        <v>N/A</v>
      </c>
      <c r="AC173" s="85">
        <f>IF('Checklist Parameters'!$K$16="",$X173,IF(AND('Checklist Parameters'!$K$16&lt;$X173,'Checklist Parameters'!$K$16&gt;=3),'Checklist Parameters'!$K$16,IF(AND('Checklist Parameters'!$K$16&lt;$X173,'Checklist Parameters'!$K$16&lt;3),0,$X173)))</f>
        <v>0</v>
      </c>
      <c r="AD173" s="85" t="str">
        <f>IF(AND(I173&lt;'Checklist Parameters'!$K$22,$I173&lt;&gt;0),"Y","")</f>
        <v/>
      </c>
      <c r="AE173" s="85" t="str">
        <f>IF($AD173="Y",0,IF('Checklist Parameters'!$K$25="","&lt;no limit&gt;",ROUNDDOWN((($I173-'Checklist Parameters'!$K$24)/'Checklist Parameters'!$K$25)+1,0)))</f>
        <v>&lt;no limit&gt;</v>
      </c>
      <c r="AF173" s="174">
        <f t="shared" si="17"/>
        <v>0</v>
      </c>
      <c r="AG173" s="85">
        <f t="shared" si="12"/>
        <v>0</v>
      </c>
      <c r="AH173" s="5"/>
      <c r="AI173" s="5"/>
      <c r="AJ173" s="5"/>
      <c r="AK173" s="5"/>
      <c r="AL173" s="5"/>
      <c r="AM173" s="5"/>
      <c r="AN173" s="5"/>
      <c r="AO173" s="5"/>
      <c r="AP173" s="5"/>
      <c r="AQ173" s="5"/>
      <c r="AR173" s="5"/>
      <c r="AS173" s="5"/>
    </row>
    <row r="174" spans="1:45" s="2" customFormat="1" ht="15">
      <c r="A174" s="391"/>
      <c r="B174" s="392"/>
      <c r="C174" s="393"/>
      <c r="D174" s="393"/>
      <c r="E174" s="393"/>
      <c r="F174" s="393"/>
      <c r="G174" s="393"/>
      <c r="H174" s="394"/>
      <c r="I174" s="394"/>
      <c r="J174" s="394"/>
      <c r="K174" s="394"/>
      <c r="L174" s="394"/>
      <c r="M174" s="394"/>
      <c r="N174" s="313">
        <f>IF(IF(I174&lt;'Checklist Parameters'!$K$22,0,($I174-$L174))&lt;0,0,IF(I174&lt;'Checklist Parameters'!$K$22,0,($I174-$L174)))</f>
        <v>0</v>
      </c>
      <c r="O174" s="394"/>
      <c r="P174" s="395"/>
      <c r="Q174" s="316">
        <f t="shared" si="13"/>
        <v>0</v>
      </c>
      <c r="R174" s="87">
        <f t="shared" si="14"/>
        <v>0</v>
      </c>
      <c r="S174" s="87">
        <f>IF('Checklist Parameters'!$K$60&lt;0.2,0.2,'Checklist Parameters'!$K$60)</f>
        <v>0.72</v>
      </c>
      <c r="T174" s="88">
        <f>IF($O174="",IF('Checklist District ID'!$C$43="Y",MAX($R174:$S174)*$I174,SUM($R174:$S174)*$I174),IF(O174&gt;0,Q174*S174))</f>
        <v>0</v>
      </c>
      <c r="U174" s="88">
        <f>IF(Q174&gt;0,((I174-T174)*'Formula Matrix'!$E$40),0)</f>
        <v>0</v>
      </c>
      <c r="V174" s="88">
        <f t="shared" si="15"/>
        <v>0</v>
      </c>
      <c r="W174" s="88">
        <f>IF(V174&gt;0,(V174*'Checklist Parameters'!$K$35),0)</f>
        <v>0</v>
      </c>
      <c r="X174" s="85">
        <f t="shared" si="16"/>
        <v>0</v>
      </c>
      <c r="Y174" s="85">
        <f>IF('Checklist Parameters'!$K$102&lt;&gt;"",(I174/43560)*'Checklist Parameters'!$K$102,"N/A")</f>
        <v>0</v>
      </c>
      <c r="Z174" s="85" t="str">
        <f>IF('Checklist Parameters'!$K$58&lt;&gt;"",((I174*'Checklist Parameters'!$K$58)*'Checklist Parameters'!$K$35)/1000,"N/A")</f>
        <v>N/A</v>
      </c>
      <c r="AA174" s="85">
        <f>IF('Checklist Parameters'!$K$101&lt;&gt;"",IFERROR(I174/'Checklist Parameters'!$K$101,0),"N/A")</f>
        <v>0</v>
      </c>
      <c r="AB174" s="85" t="str">
        <f>IF('Checklist Parameters'!$K$43&lt;&gt;"",(I174*'Checklist Parameters'!$K$43)/1000,"N/A")</f>
        <v>N/A</v>
      </c>
      <c r="AC174" s="85">
        <f>IF('Checklist Parameters'!$K$16="",$X174,IF(AND('Checklist Parameters'!$K$16&lt;$X174,'Checklist Parameters'!$K$16&gt;=3),'Checklist Parameters'!$K$16,IF(AND('Checklist Parameters'!$K$16&lt;$X174,'Checklist Parameters'!$K$16&lt;3),0,$X174)))</f>
        <v>0</v>
      </c>
      <c r="AD174" s="85" t="str">
        <f>IF(AND(I174&lt;'Checklist Parameters'!$K$22,$I174&lt;&gt;0),"Y","")</f>
        <v/>
      </c>
      <c r="AE174" s="85" t="str">
        <f>IF($AD174="Y",0,IF('Checklist Parameters'!$K$25="","&lt;no limit&gt;",ROUNDDOWN((($I174-'Checklist Parameters'!$K$24)/'Checklist Parameters'!$K$25)+1,0)))</f>
        <v>&lt;no limit&gt;</v>
      </c>
      <c r="AF174" s="174">
        <f t="shared" si="17"/>
        <v>0</v>
      </c>
      <c r="AG174" s="85">
        <f t="shared" si="12"/>
        <v>0</v>
      </c>
      <c r="AH174" s="5"/>
      <c r="AI174" s="5"/>
      <c r="AJ174" s="5"/>
      <c r="AK174" s="5"/>
      <c r="AL174" s="5"/>
      <c r="AM174" s="5"/>
      <c r="AN174" s="5"/>
      <c r="AO174" s="5"/>
      <c r="AP174" s="5"/>
      <c r="AQ174" s="5"/>
      <c r="AR174" s="5"/>
      <c r="AS174" s="5"/>
    </row>
    <row r="175" spans="1:45" s="2" customFormat="1" ht="15">
      <c r="A175" s="391"/>
      <c r="B175" s="392"/>
      <c r="C175" s="393"/>
      <c r="D175" s="393"/>
      <c r="E175" s="393"/>
      <c r="F175" s="393"/>
      <c r="G175" s="393"/>
      <c r="H175" s="394"/>
      <c r="I175" s="394"/>
      <c r="J175" s="394"/>
      <c r="K175" s="394"/>
      <c r="L175" s="394"/>
      <c r="M175" s="394"/>
      <c r="N175" s="313">
        <f>IF(IF(I175&lt;'Checklist Parameters'!$K$22,0,($I175-$L175))&lt;0,0,IF(I175&lt;'Checklist Parameters'!$K$22,0,($I175-$L175)))</f>
        <v>0</v>
      </c>
      <c r="O175" s="394"/>
      <c r="P175" s="395"/>
      <c r="Q175" s="316">
        <f t="shared" si="13"/>
        <v>0</v>
      </c>
      <c r="R175" s="87">
        <f t="shared" si="14"/>
        <v>0</v>
      </c>
      <c r="S175" s="87">
        <f>IF('Checklist Parameters'!$K$60&lt;0.2,0.2,'Checklist Parameters'!$K$60)</f>
        <v>0.72</v>
      </c>
      <c r="T175" s="88">
        <f>IF($O175="",IF('Checklist District ID'!$C$43="Y",MAX($R175:$S175)*$I175,SUM($R175:$S175)*$I175),IF(O175&gt;0,Q175*S175))</f>
        <v>0</v>
      </c>
      <c r="U175" s="88">
        <f>IF(Q175&gt;0,((I175-T175)*'Formula Matrix'!$E$40),0)</f>
        <v>0</v>
      </c>
      <c r="V175" s="88">
        <f t="shared" si="15"/>
        <v>0</v>
      </c>
      <c r="W175" s="88">
        <f>IF(V175&gt;0,(V175*'Checklist Parameters'!$K$35),0)</f>
        <v>0</v>
      </c>
      <c r="X175" s="85">
        <f t="shared" si="16"/>
        <v>0</v>
      </c>
      <c r="Y175" s="85">
        <f>IF('Checklist Parameters'!$K$102&lt;&gt;"",(I175/43560)*'Checklist Parameters'!$K$102,"N/A")</f>
        <v>0</v>
      </c>
      <c r="Z175" s="85" t="str">
        <f>IF('Checklist Parameters'!$K$58&lt;&gt;"",((I175*'Checklist Parameters'!$K$58)*'Checklist Parameters'!$K$35)/1000,"N/A")</f>
        <v>N/A</v>
      </c>
      <c r="AA175" s="85">
        <f>IF('Checklist Parameters'!$K$101&lt;&gt;"",IFERROR(I175/'Checklist Parameters'!$K$101,0),"N/A")</f>
        <v>0</v>
      </c>
      <c r="AB175" s="85" t="str">
        <f>IF('Checklist Parameters'!$K$43&lt;&gt;"",(I175*'Checklist Parameters'!$K$43)/1000,"N/A")</f>
        <v>N/A</v>
      </c>
      <c r="AC175" s="85">
        <f>IF('Checklist Parameters'!$K$16="",$X175,IF(AND('Checklist Parameters'!$K$16&lt;$X175,'Checklist Parameters'!$K$16&gt;=3),'Checklist Parameters'!$K$16,IF(AND('Checklist Parameters'!$K$16&lt;$X175,'Checklist Parameters'!$K$16&lt;3),0,$X175)))</f>
        <v>0</v>
      </c>
      <c r="AD175" s="85" t="str">
        <f>IF(AND(I175&lt;'Checklist Parameters'!$K$22,$I175&lt;&gt;0),"Y","")</f>
        <v/>
      </c>
      <c r="AE175" s="85" t="str">
        <f>IF($AD175="Y",0,IF('Checklist Parameters'!$K$25="","&lt;no limit&gt;",ROUNDDOWN((($I175-'Checklist Parameters'!$K$24)/'Checklist Parameters'!$K$25)+1,0)))</f>
        <v>&lt;no limit&gt;</v>
      </c>
      <c r="AF175" s="174">
        <f t="shared" si="17"/>
        <v>0</v>
      </c>
      <c r="AG175" s="85">
        <f t="shared" si="12"/>
        <v>0</v>
      </c>
      <c r="AH175" s="5"/>
      <c r="AI175" s="5"/>
      <c r="AJ175" s="5"/>
      <c r="AK175" s="5"/>
      <c r="AL175" s="5"/>
      <c r="AM175" s="5"/>
      <c r="AN175" s="5"/>
      <c r="AO175" s="5"/>
      <c r="AP175" s="5"/>
      <c r="AQ175" s="5"/>
      <c r="AR175" s="5"/>
      <c r="AS175" s="5"/>
    </row>
    <row r="176" spans="1:45" s="2" customFormat="1" ht="15">
      <c r="A176" s="391"/>
      <c r="B176" s="392"/>
      <c r="C176" s="393"/>
      <c r="D176" s="393"/>
      <c r="E176" s="393"/>
      <c r="F176" s="393"/>
      <c r="G176" s="393"/>
      <c r="H176" s="394"/>
      <c r="I176" s="394"/>
      <c r="J176" s="394"/>
      <c r="K176" s="394"/>
      <c r="L176" s="394"/>
      <c r="M176" s="394"/>
      <c r="N176" s="313">
        <f>IF(IF(I176&lt;'Checklist Parameters'!$K$22,0,($I176-$L176))&lt;0,0,IF(I176&lt;'Checklist Parameters'!$K$22,0,($I176-$L176)))</f>
        <v>0</v>
      </c>
      <c r="O176" s="394"/>
      <c r="P176" s="395"/>
      <c r="Q176" s="316">
        <f t="shared" si="13"/>
        <v>0</v>
      </c>
      <c r="R176" s="87">
        <f t="shared" si="14"/>
        <v>0</v>
      </c>
      <c r="S176" s="87">
        <f>IF('Checklist Parameters'!$K$60&lt;0.2,0.2,'Checklist Parameters'!$K$60)</f>
        <v>0.72</v>
      </c>
      <c r="T176" s="88">
        <f>IF($O176="",IF('Checklist District ID'!$C$43="Y",MAX($R176:$S176)*$I176,SUM($R176:$S176)*$I176),IF(O176&gt;0,Q176*S176))</f>
        <v>0</v>
      </c>
      <c r="U176" s="88">
        <f>IF(Q176&gt;0,((I176-T176)*'Formula Matrix'!$E$40),0)</f>
        <v>0</v>
      </c>
      <c r="V176" s="88">
        <f t="shared" si="15"/>
        <v>0</v>
      </c>
      <c r="W176" s="88">
        <f>IF(V176&gt;0,(V176*'Checklist Parameters'!$K$35),0)</f>
        <v>0</v>
      </c>
      <c r="X176" s="85">
        <f t="shared" si="16"/>
        <v>0</v>
      </c>
      <c r="Y176" s="85">
        <f>IF('Checklist Parameters'!$K$102&lt;&gt;"",(I176/43560)*'Checklist Parameters'!$K$102,"N/A")</f>
        <v>0</v>
      </c>
      <c r="Z176" s="85" t="str">
        <f>IF('Checklist Parameters'!$K$58&lt;&gt;"",((I176*'Checklist Parameters'!$K$58)*'Checklist Parameters'!$K$35)/1000,"N/A")</f>
        <v>N/A</v>
      </c>
      <c r="AA176" s="85">
        <f>IF('Checklist Parameters'!$K$101&lt;&gt;"",IFERROR(I176/'Checklist Parameters'!$K$101,0),"N/A")</f>
        <v>0</v>
      </c>
      <c r="AB176" s="85" t="str">
        <f>IF('Checklist Parameters'!$K$43&lt;&gt;"",(I176*'Checklist Parameters'!$K$43)/1000,"N/A")</f>
        <v>N/A</v>
      </c>
      <c r="AC176" s="85">
        <f>IF('Checklist Parameters'!$K$16="",$X176,IF(AND('Checklist Parameters'!$K$16&lt;$X176,'Checklist Parameters'!$K$16&gt;=3),'Checklist Parameters'!$K$16,IF(AND('Checklist Parameters'!$K$16&lt;$X176,'Checklist Parameters'!$K$16&lt;3),0,$X176)))</f>
        <v>0</v>
      </c>
      <c r="AD176" s="85" t="str">
        <f>IF(AND(I176&lt;'Checklist Parameters'!$K$22,$I176&lt;&gt;0),"Y","")</f>
        <v/>
      </c>
      <c r="AE176" s="85" t="str">
        <f>IF($AD176="Y",0,IF('Checklist Parameters'!$K$25="","&lt;no limit&gt;",ROUNDDOWN((($I176-'Checklist Parameters'!$K$24)/'Checklist Parameters'!$K$25)+1,0)))</f>
        <v>&lt;no limit&gt;</v>
      </c>
      <c r="AF176" s="174">
        <f t="shared" si="17"/>
        <v>0</v>
      </c>
      <c r="AG176" s="85">
        <f t="shared" si="12"/>
        <v>0</v>
      </c>
      <c r="AH176" s="5"/>
      <c r="AI176" s="5"/>
      <c r="AJ176" s="5"/>
      <c r="AK176" s="5"/>
      <c r="AL176" s="5"/>
      <c r="AM176" s="5"/>
      <c r="AN176" s="5"/>
      <c r="AO176" s="5"/>
      <c r="AP176" s="5"/>
      <c r="AQ176" s="5"/>
      <c r="AR176" s="5"/>
      <c r="AS176" s="5"/>
    </row>
    <row r="177" spans="1:45" s="2" customFormat="1" ht="15">
      <c r="A177" s="391"/>
      <c r="B177" s="392"/>
      <c r="C177" s="393"/>
      <c r="D177" s="393"/>
      <c r="E177" s="393"/>
      <c r="F177" s="393"/>
      <c r="G177" s="393"/>
      <c r="H177" s="394"/>
      <c r="I177" s="394"/>
      <c r="J177" s="394"/>
      <c r="K177" s="394"/>
      <c r="L177" s="394"/>
      <c r="M177" s="394"/>
      <c r="N177" s="313">
        <f>IF(IF(I177&lt;'Checklist Parameters'!$K$22,0,($I177-$L177))&lt;0,0,IF(I177&lt;'Checklist Parameters'!$K$22,0,($I177-$L177)))</f>
        <v>0</v>
      </c>
      <c r="O177" s="394"/>
      <c r="P177" s="395"/>
      <c r="Q177" s="316">
        <f t="shared" si="13"/>
        <v>0</v>
      </c>
      <c r="R177" s="87">
        <f t="shared" si="14"/>
        <v>0</v>
      </c>
      <c r="S177" s="87">
        <f>IF('Checklist Parameters'!$K$60&lt;0.2,0.2,'Checklist Parameters'!$K$60)</f>
        <v>0.72</v>
      </c>
      <c r="T177" s="88">
        <f>IF($O177="",IF('Checklist District ID'!$C$43="Y",MAX($R177:$S177)*$I177,SUM($R177:$S177)*$I177),IF(O177&gt;0,Q177*S177))</f>
        <v>0</v>
      </c>
      <c r="U177" s="88">
        <f>IF(Q177&gt;0,((I177-T177)*'Formula Matrix'!$E$40),0)</f>
        <v>0</v>
      </c>
      <c r="V177" s="88">
        <f t="shared" si="15"/>
        <v>0</v>
      </c>
      <c r="W177" s="88">
        <f>IF(V177&gt;0,(V177*'Checklist Parameters'!$K$35),0)</f>
        <v>0</v>
      </c>
      <c r="X177" s="85">
        <f t="shared" si="16"/>
        <v>0</v>
      </c>
      <c r="Y177" s="85">
        <f>IF('Checklist Parameters'!$K$102&lt;&gt;"",(I177/43560)*'Checklist Parameters'!$K$102,"N/A")</f>
        <v>0</v>
      </c>
      <c r="Z177" s="85" t="str">
        <f>IF('Checklist Parameters'!$K$58&lt;&gt;"",((I177*'Checklist Parameters'!$K$58)*'Checklist Parameters'!$K$35)/1000,"N/A")</f>
        <v>N/A</v>
      </c>
      <c r="AA177" s="85">
        <f>IF('Checklist Parameters'!$K$101&lt;&gt;"",IFERROR(I177/'Checklist Parameters'!$K$101,0),"N/A")</f>
        <v>0</v>
      </c>
      <c r="AB177" s="85" t="str">
        <f>IF('Checklist Parameters'!$K$43&lt;&gt;"",(I177*'Checklist Parameters'!$K$43)/1000,"N/A")</f>
        <v>N/A</v>
      </c>
      <c r="AC177" s="85">
        <f>IF('Checklist Parameters'!$K$16="",$X177,IF(AND('Checklist Parameters'!$K$16&lt;$X177,'Checklist Parameters'!$K$16&gt;=3),'Checklist Parameters'!$K$16,IF(AND('Checklist Parameters'!$K$16&lt;$X177,'Checklist Parameters'!$K$16&lt;3),0,$X177)))</f>
        <v>0</v>
      </c>
      <c r="AD177" s="85" t="str">
        <f>IF(AND(I177&lt;'Checklist Parameters'!$K$22,$I177&lt;&gt;0),"Y","")</f>
        <v/>
      </c>
      <c r="AE177" s="85" t="str">
        <f>IF($AD177="Y",0,IF('Checklist Parameters'!$K$25="","&lt;no limit&gt;",ROUNDDOWN((($I177-'Checklist Parameters'!$K$24)/'Checklist Parameters'!$K$25)+1,0)))</f>
        <v>&lt;no limit&gt;</v>
      </c>
      <c r="AF177" s="174">
        <f t="shared" si="17"/>
        <v>0</v>
      </c>
      <c r="AG177" s="85">
        <f t="shared" si="12"/>
        <v>0</v>
      </c>
      <c r="AH177" s="5"/>
      <c r="AI177" s="5"/>
      <c r="AJ177" s="5"/>
      <c r="AK177" s="5"/>
      <c r="AL177" s="5"/>
      <c r="AM177" s="5"/>
      <c r="AN177" s="5"/>
      <c r="AO177" s="5"/>
      <c r="AP177" s="5"/>
      <c r="AQ177" s="5"/>
      <c r="AR177" s="5"/>
      <c r="AS177" s="5"/>
    </row>
    <row r="178" spans="1:45" s="2" customFormat="1" ht="15">
      <c r="A178" s="391"/>
      <c r="B178" s="392"/>
      <c r="C178" s="393"/>
      <c r="D178" s="393"/>
      <c r="E178" s="393"/>
      <c r="F178" s="393"/>
      <c r="G178" s="393"/>
      <c r="H178" s="394"/>
      <c r="I178" s="394"/>
      <c r="J178" s="394"/>
      <c r="K178" s="394"/>
      <c r="L178" s="394"/>
      <c r="M178" s="394"/>
      <c r="N178" s="313">
        <f>IF(IF(I178&lt;'Checklist Parameters'!$K$22,0,($I178-$L178))&lt;0,0,IF(I178&lt;'Checklist Parameters'!$K$22,0,($I178-$L178)))</f>
        <v>0</v>
      </c>
      <c r="O178" s="394"/>
      <c r="P178" s="395"/>
      <c r="Q178" s="316">
        <f t="shared" si="13"/>
        <v>0</v>
      </c>
      <c r="R178" s="87">
        <f t="shared" si="14"/>
        <v>0</v>
      </c>
      <c r="S178" s="87">
        <f>IF('Checklist Parameters'!$K$60&lt;0.2,0.2,'Checklist Parameters'!$K$60)</f>
        <v>0.72</v>
      </c>
      <c r="T178" s="88">
        <f>IF($O178="",IF('Checklist District ID'!$C$43="Y",MAX($R178:$S178)*$I178,SUM($R178:$S178)*$I178),IF(O178&gt;0,Q178*S178))</f>
        <v>0</v>
      </c>
      <c r="U178" s="88">
        <f>IF(Q178&gt;0,((I178-T178)*'Formula Matrix'!$E$40),0)</f>
        <v>0</v>
      </c>
      <c r="V178" s="88">
        <f t="shared" si="15"/>
        <v>0</v>
      </c>
      <c r="W178" s="88">
        <f>IF(V178&gt;0,(V178*'Checklist Parameters'!$K$35),0)</f>
        <v>0</v>
      </c>
      <c r="X178" s="85">
        <f t="shared" si="16"/>
        <v>0</v>
      </c>
      <c r="Y178" s="85">
        <f>IF('Checklist Parameters'!$K$102&lt;&gt;"",(I178/43560)*'Checklist Parameters'!$K$102,"N/A")</f>
        <v>0</v>
      </c>
      <c r="Z178" s="85" t="str">
        <f>IF('Checklist Parameters'!$K$58&lt;&gt;"",((I178*'Checklist Parameters'!$K$58)*'Checklist Parameters'!$K$35)/1000,"N/A")</f>
        <v>N/A</v>
      </c>
      <c r="AA178" s="85">
        <f>IF('Checklist Parameters'!$K$101&lt;&gt;"",IFERROR(I178/'Checklist Parameters'!$K$101,0),"N/A")</f>
        <v>0</v>
      </c>
      <c r="AB178" s="85" t="str">
        <f>IF('Checklist Parameters'!$K$43&lt;&gt;"",(I178*'Checklist Parameters'!$K$43)/1000,"N/A")</f>
        <v>N/A</v>
      </c>
      <c r="AC178" s="85">
        <f>IF('Checklist Parameters'!$K$16="",$X178,IF(AND('Checklist Parameters'!$K$16&lt;$X178,'Checklist Parameters'!$K$16&gt;=3),'Checklist Parameters'!$K$16,IF(AND('Checklist Parameters'!$K$16&lt;$X178,'Checklist Parameters'!$K$16&lt;3),0,$X178)))</f>
        <v>0</v>
      </c>
      <c r="AD178" s="85" t="str">
        <f>IF(AND(I178&lt;'Checklist Parameters'!$K$22,$I178&lt;&gt;0),"Y","")</f>
        <v/>
      </c>
      <c r="AE178" s="85" t="str">
        <f>IF($AD178="Y",0,IF('Checklist Parameters'!$K$25="","&lt;no limit&gt;",ROUNDDOWN((($I178-'Checklist Parameters'!$K$24)/'Checklist Parameters'!$K$25)+1,0)))</f>
        <v>&lt;no limit&gt;</v>
      </c>
      <c r="AF178" s="174">
        <f t="shared" si="17"/>
        <v>0</v>
      </c>
      <c r="AG178" s="85">
        <f t="shared" si="12"/>
        <v>0</v>
      </c>
      <c r="AH178" s="5"/>
      <c r="AI178" s="5"/>
      <c r="AJ178" s="5"/>
      <c r="AK178" s="5"/>
      <c r="AL178" s="5"/>
      <c r="AM178" s="5"/>
      <c r="AN178" s="5"/>
      <c r="AO178" s="5"/>
      <c r="AP178" s="5"/>
      <c r="AQ178" s="5"/>
      <c r="AR178" s="5"/>
      <c r="AS178" s="5"/>
    </row>
    <row r="179" spans="1:45" s="2" customFormat="1" ht="15">
      <c r="A179" s="391"/>
      <c r="B179" s="392"/>
      <c r="C179" s="393"/>
      <c r="D179" s="393"/>
      <c r="E179" s="393"/>
      <c r="F179" s="393"/>
      <c r="G179" s="393"/>
      <c r="H179" s="394"/>
      <c r="I179" s="394"/>
      <c r="J179" s="394"/>
      <c r="K179" s="394"/>
      <c r="L179" s="394"/>
      <c r="M179" s="394"/>
      <c r="N179" s="313">
        <f>IF(IF(I179&lt;'Checklist Parameters'!$K$22,0,($I179-$L179))&lt;0,0,IF(I179&lt;'Checklist Parameters'!$K$22,0,($I179-$L179)))</f>
        <v>0</v>
      </c>
      <c r="O179" s="394"/>
      <c r="P179" s="395"/>
      <c r="Q179" s="316">
        <f t="shared" si="13"/>
        <v>0</v>
      </c>
      <c r="R179" s="87">
        <f t="shared" si="14"/>
        <v>0</v>
      </c>
      <c r="S179" s="87">
        <f>IF('Checklist Parameters'!$K$60&lt;0.2,0.2,'Checklist Parameters'!$K$60)</f>
        <v>0.72</v>
      </c>
      <c r="T179" s="88">
        <f>IF($O179="",IF('Checklist District ID'!$C$43="Y",MAX($R179:$S179)*$I179,SUM($R179:$S179)*$I179),IF(O179&gt;0,Q179*S179))</f>
        <v>0</v>
      </c>
      <c r="U179" s="88">
        <f>IF(Q179&gt;0,((I179-T179)*'Formula Matrix'!$E$40),0)</f>
        <v>0</v>
      </c>
      <c r="V179" s="88">
        <f t="shared" si="15"/>
        <v>0</v>
      </c>
      <c r="W179" s="88">
        <f>IF(V179&gt;0,(V179*'Checklist Parameters'!$K$35),0)</f>
        <v>0</v>
      </c>
      <c r="X179" s="85">
        <f t="shared" si="16"/>
        <v>0</v>
      </c>
      <c r="Y179" s="85">
        <f>IF('Checklist Parameters'!$K$102&lt;&gt;"",(I179/43560)*'Checklist Parameters'!$K$102,"N/A")</f>
        <v>0</v>
      </c>
      <c r="Z179" s="85" t="str">
        <f>IF('Checklist Parameters'!$K$58&lt;&gt;"",((I179*'Checklist Parameters'!$K$58)*'Checklist Parameters'!$K$35)/1000,"N/A")</f>
        <v>N/A</v>
      </c>
      <c r="AA179" s="85">
        <f>IF('Checklist Parameters'!$K$101&lt;&gt;"",IFERROR(I179/'Checklist Parameters'!$K$101,0),"N/A")</f>
        <v>0</v>
      </c>
      <c r="AB179" s="85" t="str">
        <f>IF('Checklist Parameters'!$K$43&lt;&gt;"",(I179*'Checklist Parameters'!$K$43)/1000,"N/A")</f>
        <v>N/A</v>
      </c>
      <c r="AC179" s="85">
        <f>IF('Checklist Parameters'!$K$16="",$X179,IF(AND('Checklist Parameters'!$K$16&lt;$X179,'Checklist Parameters'!$K$16&gt;=3),'Checklist Parameters'!$K$16,IF(AND('Checklist Parameters'!$K$16&lt;$X179,'Checklist Parameters'!$K$16&lt;3),0,$X179)))</f>
        <v>0</v>
      </c>
      <c r="AD179" s="85" t="str">
        <f>IF(AND(I179&lt;'Checklist Parameters'!$K$22,$I179&lt;&gt;0),"Y","")</f>
        <v/>
      </c>
      <c r="AE179" s="85" t="str">
        <f>IF($AD179="Y",0,IF('Checklist Parameters'!$K$25="","&lt;no limit&gt;",ROUNDDOWN((($I179-'Checklist Parameters'!$K$24)/'Checklist Parameters'!$K$25)+1,0)))</f>
        <v>&lt;no limit&gt;</v>
      </c>
      <c r="AF179" s="174">
        <f t="shared" si="17"/>
        <v>0</v>
      </c>
      <c r="AG179" s="85">
        <f t="shared" si="12"/>
        <v>0</v>
      </c>
      <c r="AH179" s="5"/>
      <c r="AI179" s="5"/>
      <c r="AJ179" s="5"/>
      <c r="AK179" s="5"/>
      <c r="AL179" s="5"/>
      <c r="AM179" s="5"/>
      <c r="AN179" s="5"/>
      <c r="AO179" s="5"/>
      <c r="AP179" s="5"/>
      <c r="AQ179" s="5"/>
      <c r="AR179" s="5"/>
      <c r="AS179" s="5"/>
    </row>
    <row r="180" spans="1:45" s="2" customFormat="1" ht="15">
      <c r="A180" s="391"/>
      <c r="B180" s="392"/>
      <c r="C180" s="393"/>
      <c r="D180" s="393"/>
      <c r="E180" s="393"/>
      <c r="F180" s="393"/>
      <c r="G180" s="393"/>
      <c r="H180" s="394"/>
      <c r="I180" s="394"/>
      <c r="J180" s="394"/>
      <c r="K180" s="394"/>
      <c r="L180" s="394"/>
      <c r="M180" s="394"/>
      <c r="N180" s="313">
        <f>IF(IF(I180&lt;'Checklist Parameters'!$K$22,0,($I180-$L180))&lt;0,0,IF(I180&lt;'Checklist Parameters'!$K$22,0,($I180-$L180)))</f>
        <v>0</v>
      </c>
      <c r="O180" s="394"/>
      <c r="P180" s="395"/>
      <c r="Q180" s="316">
        <f t="shared" si="13"/>
        <v>0</v>
      </c>
      <c r="R180" s="87">
        <f t="shared" si="14"/>
        <v>0</v>
      </c>
      <c r="S180" s="87">
        <f>IF('Checklist Parameters'!$K$60&lt;0.2,0.2,'Checklist Parameters'!$K$60)</f>
        <v>0.72</v>
      </c>
      <c r="T180" s="88">
        <f>IF($O180="",IF('Checklist District ID'!$C$43="Y",MAX($R180:$S180)*$I180,SUM($R180:$S180)*$I180),IF(O180&gt;0,Q180*S180))</f>
        <v>0</v>
      </c>
      <c r="U180" s="88">
        <f>IF(Q180&gt;0,((I180-T180)*'Formula Matrix'!$E$40),0)</f>
        <v>0</v>
      </c>
      <c r="V180" s="88">
        <f t="shared" si="15"/>
        <v>0</v>
      </c>
      <c r="W180" s="88">
        <f>IF(V180&gt;0,(V180*'Checklist Parameters'!$K$35),0)</f>
        <v>0</v>
      </c>
      <c r="X180" s="85">
        <f t="shared" si="16"/>
        <v>0</v>
      </c>
      <c r="Y180" s="85">
        <f>IF('Checklist Parameters'!$K$102&lt;&gt;"",(I180/43560)*'Checklist Parameters'!$K$102,"N/A")</f>
        <v>0</v>
      </c>
      <c r="Z180" s="85" t="str">
        <f>IF('Checklist Parameters'!$K$58&lt;&gt;"",((I180*'Checklist Parameters'!$K$58)*'Checklist Parameters'!$K$35)/1000,"N/A")</f>
        <v>N/A</v>
      </c>
      <c r="AA180" s="85">
        <f>IF('Checklist Parameters'!$K$101&lt;&gt;"",IFERROR(I180/'Checklist Parameters'!$K$101,0),"N/A")</f>
        <v>0</v>
      </c>
      <c r="AB180" s="85" t="str">
        <f>IF('Checklist Parameters'!$K$43&lt;&gt;"",(I180*'Checklist Parameters'!$K$43)/1000,"N/A")</f>
        <v>N/A</v>
      </c>
      <c r="AC180" s="85">
        <f>IF('Checklist Parameters'!$K$16="",$X180,IF(AND('Checklist Parameters'!$K$16&lt;$X180,'Checklist Parameters'!$K$16&gt;=3),'Checklist Parameters'!$K$16,IF(AND('Checklist Parameters'!$K$16&lt;$X180,'Checklist Parameters'!$K$16&lt;3),0,$X180)))</f>
        <v>0</v>
      </c>
      <c r="AD180" s="85" t="str">
        <f>IF(AND(I180&lt;'Checklist Parameters'!$K$22,$I180&lt;&gt;0),"Y","")</f>
        <v/>
      </c>
      <c r="AE180" s="85" t="str">
        <f>IF($AD180="Y",0,IF('Checklist Parameters'!$K$25="","&lt;no limit&gt;",ROUNDDOWN((($I180-'Checklist Parameters'!$K$24)/'Checklist Parameters'!$K$25)+1,0)))</f>
        <v>&lt;no limit&gt;</v>
      </c>
      <c r="AF180" s="174">
        <f t="shared" si="17"/>
        <v>0</v>
      </c>
      <c r="AG180" s="85">
        <f t="shared" si="12"/>
        <v>0</v>
      </c>
      <c r="AH180" s="5"/>
      <c r="AI180" s="5"/>
      <c r="AJ180" s="5"/>
      <c r="AK180" s="5"/>
      <c r="AL180" s="5"/>
      <c r="AM180" s="5"/>
      <c r="AN180" s="5"/>
      <c r="AO180" s="5"/>
      <c r="AP180" s="5"/>
      <c r="AQ180" s="5"/>
      <c r="AR180" s="5"/>
      <c r="AS180" s="5"/>
    </row>
    <row r="181" spans="1:45" s="2" customFormat="1" ht="15">
      <c r="A181" s="391"/>
      <c r="B181" s="392"/>
      <c r="C181" s="393"/>
      <c r="D181" s="393"/>
      <c r="E181" s="393"/>
      <c r="F181" s="393"/>
      <c r="G181" s="393"/>
      <c r="H181" s="394"/>
      <c r="I181" s="394"/>
      <c r="J181" s="394"/>
      <c r="K181" s="394"/>
      <c r="L181" s="394"/>
      <c r="M181" s="394"/>
      <c r="N181" s="313">
        <f>IF(IF(I181&lt;'Checklist Parameters'!$K$22,0,($I181-$L181))&lt;0,0,IF(I181&lt;'Checklist Parameters'!$K$22,0,($I181-$L181)))</f>
        <v>0</v>
      </c>
      <c r="O181" s="394"/>
      <c r="P181" s="395"/>
      <c r="Q181" s="316">
        <f t="shared" si="13"/>
        <v>0</v>
      </c>
      <c r="R181" s="87">
        <f t="shared" si="14"/>
        <v>0</v>
      </c>
      <c r="S181" s="87">
        <f>IF('Checklist Parameters'!$K$60&lt;0.2,0.2,'Checklist Parameters'!$K$60)</f>
        <v>0.72</v>
      </c>
      <c r="T181" s="88">
        <f>IF($O181="",IF('Checklist District ID'!$C$43="Y",MAX($R181:$S181)*$I181,SUM($R181:$S181)*$I181),IF(O181&gt;0,Q181*S181))</f>
        <v>0</v>
      </c>
      <c r="U181" s="88">
        <f>IF(Q181&gt;0,((I181-T181)*'Formula Matrix'!$E$40),0)</f>
        <v>0</v>
      </c>
      <c r="V181" s="88">
        <f t="shared" si="15"/>
        <v>0</v>
      </c>
      <c r="W181" s="88">
        <f>IF(V181&gt;0,(V181*'Checklist Parameters'!$K$35),0)</f>
        <v>0</v>
      </c>
      <c r="X181" s="85">
        <f t="shared" si="16"/>
        <v>0</v>
      </c>
      <c r="Y181" s="85">
        <f>IF('Checklist Parameters'!$K$102&lt;&gt;"",(I181/43560)*'Checklist Parameters'!$K$102,"N/A")</f>
        <v>0</v>
      </c>
      <c r="Z181" s="85" t="str">
        <f>IF('Checklist Parameters'!$K$58&lt;&gt;"",((I181*'Checklist Parameters'!$K$58)*'Checklist Parameters'!$K$35)/1000,"N/A")</f>
        <v>N/A</v>
      </c>
      <c r="AA181" s="85">
        <f>IF('Checklist Parameters'!$K$101&lt;&gt;"",IFERROR(I181/'Checklist Parameters'!$K$101,0),"N/A")</f>
        <v>0</v>
      </c>
      <c r="AB181" s="85" t="str">
        <f>IF('Checklist Parameters'!$K$43&lt;&gt;"",(I181*'Checklist Parameters'!$K$43)/1000,"N/A")</f>
        <v>N/A</v>
      </c>
      <c r="AC181" s="85">
        <f>IF('Checklist Parameters'!$K$16="",$X181,IF(AND('Checklist Parameters'!$K$16&lt;$X181,'Checklist Parameters'!$K$16&gt;=3),'Checklist Parameters'!$K$16,IF(AND('Checklist Parameters'!$K$16&lt;$X181,'Checklist Parameters'!$K$16&lt;3),0,$X181)))</f>
        <v>0</v>
      </c>
      <c r="AD181" s="85" t="str">
        <f>IF(AND(I181&lt;'Checklist Parameters'!$K$22,$I181&lt;&gt;0),"Y","")</f>
        <v/>
      </c>
      <c r="AE181" s="85" t="str">
        <f>IF($AD181="Y",0,IF('Checklist Parameters'!$K$25="","&lt;no limit&gt;",ROUNDDOWN((($I181-'Checklist Parameters'!$K$24)/'Checklist Parameters'!$K$25)+1,0)))</f>
        <v>&lt;no limit&gt;</v>
      </c>
      <c r="AF181" s="174">
        <f t="shared" si="17"/>
        <v>0</v>
      </c>
      <c r="AG181" s="85">
        <f t="shared" si="12"/>
        <v>0</v>
      </c>
      <c r="AH181" s="5"/>
      <c r="AI181" s="5"/>
      <c r="AJ181" s="5"/>
      <c r="AK181" s="5"/>
      <c r="AL181" s="5"/>
      <c r="AM181" s="5"/>
      <c r="AN181" s="5"/>
      <c r="AO181" s="5"/>
      <c r="AP181" s="5"/>
      <c r="AQ181" s="5"/>
      <c r="AR181" s="5"/>
      <c r="AS181" s="5"/>
    </row>
    <row r="182" spans="1:45" s="2" customFormat="1" ht="15">
      <c r="A182" s="391"/>
      <c r="B182" s="392"/>
      <c r="C182" s="393"/>
      <c r="D182" s="393"/>
      <c r="E182" s="393"/>
      <c r="F182" s="393"/>
      <c r="G182" s="393"/>
      <c r="H182" s="394"/>
      <c r="I182" s="394"/>
      <c r="J182" s="394"/>
      <c r="K182" s="394"/>
      <c r="L182" s="394"/>
      <c r="M182" s="394"/>
      <c r="N182" s="313">
        <f>IF(IF(I182&lt;'Checklist Parameters'!$K$22,0,($I182-$L182))&lt;0,0,IF(I182&lt;'Checklist Parameters'!$K$22,0,($I182-$L182)))</f>
        <v>0</v>
      </c>
      <c r="O182" s="394"/>
      <c r="P182" s="395"/>
      <c r="Q182" s="316">
        <f t="shared" si="13"/>
        <v>0</v>
      </c>
      <c r="R182" s="87">
        <f t="shared" si="14"/>
        <v>0</v>
      </c>
      <c r="S182" s="87">
        <f>IF('Checklist Parameters'!$K$60&lt;0.2,0.2,'Checklist Parameters'!$K$60)</f>
        <v>0.72</v>
      </c>
      <c r="T182" s="88">
        <f>IF($O182="",IF('Checklist District ID'!$C$43="Y",MAX($R182:$S182)*$I182,SUM($R182:$S182)*$I182),IF(O182&gt;0,Q182*S182))</f>
        <v>0</v>
      </c>
      <c r="U182" s="88">
        <f>IF(Q182&gt;0,((I182-T182)*'Formula Matrix'!$E$40),0)</f>
        <v>0</v>
      </c>
      <c r="V182" s="88">
        <f t="shared" si="15"/>
        <v>0</v>
      </c>
      <c r="W182" s="88">
        <f>IF(V182&gt;0,(V182*'Checklist Parameters'!$K$35),0)</f>
        <v>0</v>
      </c>
      <c r="X182" s="85">
        <f t="shared" si="16"/>
        <v>0</v>
      </c>
      <c r="Y182" s="85">
        <f>IF('Checklist Parameters'!$K$102&lt;&gt;"",(I182/43560)*'Checklist Parameters'!$K$102,"N/A")</f>
        <v>0</v>
      </c>
      <c r="Z182" s="85" t="str">
        <f>IF('Checklist Parameters'!$K$58&lt;&gt;"",((I182*'Checklist Parameters'!$K$58)*'Checklist Parameters'!$K$35)/1000,"N/A")</f>
        <v>N/A</v>
      </c>
      <c r="AA182" s="85">
        <f>IF('Checklist Parameters'!$K$101&lt;&gt;"",IFERROR(I182/'Checklist Parameters'!$K$101,0),"N/A")</f>
        <v>0</v>
      </c>
      <c r="AB182" s="85" t="str">
        <f>IF('Checklist Parameters'!$K$43&lt;&gt;"",(I182*'Checklist Parameters'!$K$43)/1000,"N/A")</f>
        <v>N/A</v>
      </c>
      <c r="AC182" s="85">
        <f>IF('Checklist Parameters'!$K$16="",$X182,IF(AND('Checklist Parameters'!$K$16&lt;$X182,'Checklist Parameters'!$K$16&gt;=3),'Checklist Parameters'!$K$16,IF(AND('Checklist Parameters'!$K$16&lt;$X182,'Checklist Parameters'!$K$16&lt;3),0,$X182)))</f>
        <v>0</v>
      </c>
      <c r="AD182" s="85" t="str">
        <f>IF(AND(I182&lt;'Checklist Parameters'!$K$22,$I182&lt;&gt;0),"Y","")</f>
        <v/>
      </c>
      <c r="AE182" s="85" t="str">
        <f>IF($AD182="Y",0,IF('Checklist Parameters'!$K$25="","&lt;no limit&gt;",ROUNDDOWN((($I182-'Checklist Parameters'!$K$24)/'Checklist Parameters'!$K$25)+1,0)))</f>
        <v>&lt;no limit&gt;</v>
      </c>
      <c r="AF182" s="174">
        <f t="shared" si="17"/>
        <v>0</v>
      </c>
      <c r="AG182" s="85">
        <f t="shared" si="12"/>
        <v>0</v>
      </c>
      <c r="AH182" s="5"/>
      <c r="AI182" s="5"/>
      <c r="AJ182" s="5"/>
      <c r="AK182" s="5"/>
      <c r="AL182" s="5"/>
      <c r="AM182" s="5"/>
      <c r="AN182" s="5"/>
      <c r="AO182" s="5"/>
      <c r="AP182" s="5"/>
      <c r="AQ182" s="5"/>
      <c r="AR182" s="5"/>
      <c r="AS182" s="5"/>
    </row>
    <row r="183" spans="1:45" s="2" customFormat="1" ht="15">
      <c r="A183" s="391"/>
      <c r="B183" s="392"/>
      <c r="C183" s="393"/>
      <c r="D183" s="393"/>
      <c r="E183" s="393"/>
      <c r="F183" s="393"/>
      <c r="G183" s="393"/>
      <c r="H183" s="394"/>
      <c r="I183" s="394"/>
      <c r="J183" s="394"/>
      <c r="K183" s="394"/>
      <c r="L183" s="394"/>
      <c r="M183" s="394"/>
      <c r="N183" s="313">
        <f>IF(IF(I183&lt;'Checklist Parameters'!$K$22,0,($I183-$L183))&lt;0,0,IF(I183&lt;'Checklist Parameters'!$K$22,0,($I183-$L183)))</f>
        <v>0</v>
      </c>
      <c r="O183" s="394"/>
      <c r="P183" s="395"/>
      <c r="Q183" s="316">
        <f t="shared" si="13"/>
        <v>0</v>
      </c>
      <c r="R183" s="87">
        <f t="shared" si="14"/>
        <v>0</v>
      </c>
      <c r="S183" s="87">
        <f>IF('Checklist Parameters'!$K$60&lt;0.2,0.2,'Checklist Parameters'!$K$60)</f>
        <v>0.72</v>
      </c>
      <c r="T183" s="88">
        <f>IF($O183="",IF('Checklist District ID'!$C$43="Y",MAX($R183:$S183)*$I183,SUM($R183:$S183)*$I183),IF(O183&gt;0,Q183*S183))</f>
        <v>0</v>
      </c>
      <c r="U183" s="88">
        <f>IF(Q183&gt;0,((I183-T183)*'Formula Matrix'!$E$40),0)</f>
        <v>0</v>
      </c>
      <c r="V183" s="88">
        <f t="shared" si="15"/>
        <v>0</v>
      </c>
      <c r="W183" s="88">
        <f>IF(V183&gt;0,(V183*'Checklist Parameters'!$K$35),0)</f>
        <v>0</v>
      </c>
      <c r="X183" s="85">
        <f t="shared" si="16"/>
        <v>0</v>
      </c>
      <c r="Y183" s="85">
        <f>IF('Checklist Parameters'!$K$102&lt;&gt;"",(I183/43560)*'Checklist Parameters'!$K$102,"N/A")</f>
        <v>0</v>
      </c>
      <c r="Z183" s="85" t="str">
        <f>IF('Checklist Parameters'!$K$58&lt;&gt;"",((I183*'Checklist Parameters'!$K$58)*'Checklist Parameters'!$K$35)/1000,"N/A")</f>
        <v>N/A</v>
      </c>
      <c r="AA183" s="85">
        <f>IF('Checklist Parameters'!$K$101&lt;&gt;"",IFERROR(I183/'Checklist Parameters'!$K$101,0),"N/A")</f>
        <v>0</v>
      </c>
      <c r="AB183" s="85" t="str">
        <f>IF('Checklist Parameters'!$K$43&lt;&gt;"",(I183*'Checklist Parameters'!$K$43)/1000,"N/A")</f>
        <v>N/A</v>
      </c>
      <c r="AC183" s="85">
        <f>IF('Checklist Parameters'!$K$16="",$X183,IF(AND('Checklist Parameters'!$K$16&lt;$X183,'Checklist Parameters'!$K$16&gt;=3),'Checklist Parameters'!$K$16,IF(AND('Checklist Parameters'!$K$16&lt;$X183,'Checklist Parameters'!$K$16&lt;3),0,$X183)))</f>
        <v>0</v>
      </c>
      <c r="AD183" s="85" t="str">
        <f>IF(AND(I183&lt;'Checklist Parameters'!$K$22,$I183&lt;&gt;0),"Y","")</f>
        <v/>
      </c>
      <c r="AE183" s="85" t="str">
        <f>IF($AD183="Y",0,IF('Checklist Parameters'!$K$25="","&lt;no limit&gt;",ROUNDDOWN((($I183-'Checklist Parameters'!$K$24)/'Checklist Parameters'!$K$25)+1,0)))</f>
        <v>&lt;no limit&gt;</v>
      </c>
      <c r="AF183" s="174">
        <f t="shared" si="17"/>
        <v>0</v>
      </c>
      <c r="AG183" s="85">
        <f t="shared" si="12"/>
        <v>0</v>
      </c>
      <c r="AH183" s="5"/>
      <c r="AI183" s="5"/>
      <c r="AJ183" s="5"/>
      <c r="AK183" s="5"/>
      <c r="AL183" s="5"/>
      <c r="AM183" s="5"/>
      <c r="AN183" s="5"/>
      <c r="AO183" s="5"/>
      <c r="AP183" s="5"/>
      <c r="AQ183" s="5"/>
      <c r="AR183" s="5"/>
      <c r="AS183" s="5"/>
    </row>
    <row r="184" spans="1:45" s="2" customFormat="1" ht="15">
      <c r="A184" s="391"/>
      <c r="B184" s="392"/>
      <c r="C184" s="393"/>
      <c r="D184" s="393"/>
      <c r="E184" s="393"/>
      <c r="F184" s="393"/>
      <c r="G184" s="393"/>
      <c r="H184" s="394"/>
      <c r="I184" s="394"/>
      <c r="J184" s="394"/>
      <c r="K184" s="394"/>
      <c r="L184" s="394"/>
      <c r="M184" s="394"/>
      <c r="N184" s="313">
        <f>IF(IF(I184&lt;'Checklist Parameters'!$K$22,0,($I184-$L184))&lt;0,0,IF(I184&lt;'Checklist Parameters'!$K$22,0,($I184-$L184)))</f>
        <v>0</v>
      </c>
      <c r="O184" s="394"/>
      <c r="P184" s="395"/>
      <c r="Q184" s="316">
        <f t="shared" si="13"/>
        <v>0</v>
      </c>
      <c r="R184" s="87">
        <f t="shared" si="14"/>
        <v>0</v>
      </c>
      <c r="S184" s="87">
        <f>IF('Checklist Parameters'!$K$60&lt;0.2,0.2,'Checklist Parameters'!$K$60)</f>
        <v>0.72</v>
      </c>
      <c r="T184" s="88">
        <f>IF($O184="",IF('Checklist District ID'!$C$43="Y",MAX($R184:$S184)*$I184,SUM($R184:$S184)*$I184),IF(O184&gt;0,Q184*S184))</f>
        <v>0</v>
      </c>
      <c r="U184" s="88">
        <f>IF(Q184&gt;0,((I184-T184)*'Formula Matrix'!$E$40),0)</f>
        <v>0</v>
      </c>
      <c r="V184" s="88">
        <f t="shared" si="15"/>
        <v>0</v>
      </c>
      <c r="W184" s="88">
        <f>IF(V184&gt;0,(V184*'Checklist Parameters'!$K$35),0)</f>
        <v>0</v>
      </c>
      <c r="X184" s="85">
        <f t="shared" si="16"/>
        <v>0</v>
      </c>
      <c r="Y184" s="85">
        <f>IF('Checklist Parameters'!$K$102&lt;&gt;"",(I184/43560)*'Checklist Parameters'!$K$102,"N/A")</f>
        <v>0</v>
      </c>
      <c r="Z184" s="85" t="str">
        <f>IF('Checklist Parameters'!$K$58&lt;&gt;"",((I184*'Checklist Parameters'!$K$58)*'Checklist Parameters'!$K$35)/1000,"N/A")</f>
        <v>N/A</v>
      </c>
      <c r="AA184" s="85">
        <f>IF('Checklist Parameters'!$K$101&lt;&gt;"",IFERROR(I184/'Checklist Parameters'!$K$101,0),"N/A")</f>
        <v>0</v>
      </c>
      <c r="AB184" s="85" t="str">
        <f>IF('Checklist Parameters'!$K$43&lt;&gt;"",(I184*'Checklist Parameters'!$K$43)/1000,"N/A")</f>
        <v>N/A</v>
      </c>
      <c r="AC184" s="85">
        <f>IF('Checklist Parameters'!$K$16="",$X184,IF(AND('Checklist Parameters'!$K$16&lt;$X184,'Checklist Parameters'!$K$16&gt;=3),'Checklist Parameters'!$K$16,IF(AND('Checklist Parameters'!$K$16&lt;$X184,'Checklist Parameters'!$K$16&lt;3),0,$X184)))</f>
        <v>0</v>
      </c>
      <c r="AD184" s="85" t="str">
        <f>IF(AND(I184&lt;'Checklist Parameters'!$K$22,$I184&lt;&gt;0),"Y","")</f>
        <v/>
      </c>
      <c r="AE184" s="85" t="str">
        <f>IF($AD184="Y",0,IF('Checklist Parameters'!$K$25="","&lt;no limit&gt;",ROUNDDOWN((($I184-'Checklist Parameters'!$K$24)/'Checklist Parameters'!$K$25)+1,0)))</f>
        <v>&lt;no limit&gt;</v>
      </c>
      <c r="AF184" s="174">
        <f t="shared" si="17"/>
        <v>0</v>
      </c>
      <c r="AG184" s="85">
        <f t="shared" si="12"/>
        <v>0</v>
      </c>
      <c r="AH184" s="5"/>
      <c r="AI184" s="5"/>
      <c r="AJ184" s="5"/>
      <c r="AK184" s="5"/>
      <c r="AL184" s="5"/>
      <c r="AM184" s="5"/>
      <c r="AN184" s="5"/>
      <c r="AO184" s="5"/>
      <c r="AP184" s="5"/>
      <c r="AQ184" s="5"/>
      <c r="AR184" s="5"/>
      <c r="AS184" s="5"/>
    </row>
    <row r="185" spans="1:45" s="2" customFormat="1" ht="15">
      <c r="A185" s="391"/>
      <c r="B185" s="392"/>
      <c r="C185" s="393"/>
      <c r="D185" s="393"/>
      <c r="E185" s="393"/>
      <c r="F185" s="393"/>
      <c r="G185" s="393"/>
      <c r="H185" s="394"/>
      <c r="I185" s="394"/>
      <c r="J185" s="394"/>
      <c r="K185" s="394"/>
      <c r="L185" s="394"/>
      <c r="M185" s="394"/>
      <c r="N185" s="313">
        <f>IF(IF(I185&lt;'Checklist Parameters'!$K$22,0,($I185-$L185))&lt;0,0,IF(I185&lt;'Checklist Parameters'!$K$22,0,($I185-$L185)))</f>
        <v>0</v>
      </c>
      <c r="O185" s="394"/>
      <c r="P185" s="395"/>
      <c r="Q185" s="316">
        <f t="shared" si="13"/>
        <v>0</v>
      </c>
      <c r="R185" s="87">
        <f t="shared" si="14"/>
        <v>0</v>
      </c>
      <c r="S185" s="87">
        <f>IF('Checklist Parameters'!$K$60&lt;0.2,0.2,'Checklist Parameters'!$K$60)</f>
        <v>0.72</v>
      </c>
      <c r="T185" s="88">
        <f>IF($O185="",IF('Checklist District ID'!$C$43="Y",MAX($R185:$S185)*$I185,SUM($R185:$S185)*$I185),IF(O185&gt;0,Q185*S185))</f>
        <v>0</v>
      </c>
      <c r="U185" s="88">
        <f>IF(Q185&gt;0,((I185-T185)*'Formula Matrix'!$E$40),0)</f>
        <v>0</v>
      </c>
      <c r="V185" s="88">
        <f t="shared" si="15"/>
        <v>0</v>
      </c>
      <c r="W185" s="88">
        <f>IF(V185&gt;0,(V185*'Checklist Parameters'!$K$35),0)</f>
        <v>0</v>
      </c>
      <c r="X185" s="85">
        <f t="shared" si="16"/>
        <v>0</v>
      </c>
      <c r="Y185" s="85">
        <f>IF('Checklist Parameters'!$K$102&lt;&gt;"",(I185/43560)*'Checklist Parameters'!$K$102,"N/A")</f>
        <v>0</v>
      </c>
      <c r="Z185" s="85" t="str">
        <f>IF('Checklist Parameters'!$K$58&lt;&gt;"",((I185*'Checklist Parameters'!$K$58)*'Checklist Parameters'!$K$35)/1000,"N/A")</f>
        <v>N/A</v>
      </c>
      <c r="AA185" s="85">
        <f>IF('Checklist Parameters'!$K$101&lt;&gt;"",IFERROR(I185/'Checklist Parameters'!$K$101,0),"N/A")</f>
        <v>0</v>
      </c>
      <c r="AB185" s="85" t="str">
        <f>IF('Checklist Parameters'!$K$43&lt;&gt;"",(I185*'Checklist Parameters'!$K$43)/1000,"N/A")</f>
        <v>N/A</v>
      </c>
      <c r="AC185" s="85">
        <f>IF('Checklist Parameters'!$K$16="",$X185,IF(AND('Checklist Parameters'!$K$16&lt;$X185,'Checklist Parameters'!$K$16&gt;=3),'Checklist Parameters'!$K$16,IF(AND('Checklist Parameters'!$K$16&lt;$X185,'Checklist Parameters'!$K$16&lt;3),0,$X185)))</f>
        <v>0</v>
      </c>
      <c r="AD185" s="85" t="str">
        <f>IF(AND(I185&lt;'Checklist Parameters'!$K$22,$I185&lt;&gt;0),"Y","")</f>
        <v/>
      </c>
      <c r="AE185" s="85" t="str">
        <f>IF($AD185="Y",0,IF('Checklist Parameters'!$K$25="","&lt;no limit&gt;",ROUNDDOWN((($I185-'Checklist Parameters'!$K$24)/'Checklist Parameters'!$K$25)+1,0)))</f>
        <v>&lt;no limit&gt;</v>
      </c>
      <c r="AF185" s="174">
        <f t="shared" si="17"/>
        <v>0</v>
      </c>
      <c r="AG185" s="85">
        <f t="shared" si="12"/>
        <v>0</v>
      </c>
      <c r="AH185" s="5"/>
      <c r="AI185" s="5"/>
      <c r="AJ185" s="5"/>
      <c r="AK185" s="5"/>
      <c r="AL185" s="5"/>
      <c r="AM185" s="5"/>
      <c r="AN185" s="5"/>
      <c r="AO185" s="5"/>
      <c r="AP185" s="5"/>
      <c r="AQ185" s="5"/>
      <c r="AR185" s="5"/>
      <c r="AS185" s="5"/>
    </row>
    <row r="186" spans="1:45" s="2" customFormat="1" ht="15">
      <c r="A186" s="391"/>
      <c r="B186" s="392"/>
      <c r="C186" s="393"/>
      <c r="D186" s="393"/>
      <c r="E186" s="393"/>
      <c r="F186" s="393"/>
      <c r="G186" s="393"/>
      <c r="H186" s="394"/>
      <c r="I186" s="394"/>
      <c r="J186" s="394"/>
      <c r="K186" s="394"/>
      <c r="L186" s="394"/>
      <c r="M186" s="394"/>
      <c r="N186" s="313">
        <f>IF(IF(I186&lt;'Checklist Parameters'!$K$22,0,($I186-$L186))&lt;0,0,IF(I186&lt;'Checklist Parameters'!$K$22,0,($I186-$L186)))</f>
        <v>0</v>
      </c>
      <c r="O186" s="394"/>
      <c r="P186" s="395"/>
      <c r="Q186" s="316">
        <f t="shared" si="13"/>
        <v>0</v>
      </c>
      <c r="R186" s="87">
        <f t="shared" si="14"/>
        <v>0</v>
      </c>
      <c r="S186" s="87">
        <f>IF('Checklist Parameters'!$K$60&lt;0.2,0.2,'Checklist Parameters'!$K$60)</f>
        <v>0.72</v>
      </c>
      <c r="T186" s="88">
        <f>IF($O186="",IF('Checklist District ID'!$C$43="Y",MAX($R186:$S186)*$I186,SUM($R186:$S186)*$I186),IF(O186&gt;0,Q186*S186))</f>
        <v>0</v>
      </c>
      <c r="U186" s="88">
        <f>IF(Q186&gt;0,((I186-T186)*'Formula Matrix'!$E$40),0)</f>
        <v>0</v>
      </c>
      <c r="V186" s="88">
        <f t="shared" si="15"/>
        <v>0</v>
      </c>
      <c r="W186" s="88">
        <f>IF(V186&gt;0,(V186*'Checklist Parameters'!$K$35),0)</f>
        <v>0</v>
      </c>
      <c r="X186" s="85">
        <f t="shared" si="16"/>
        <v>0</v>
      </c>
      <c r="Y186" s="85">
        <f>IF('Checklist Parameters'!$K$102&lt;&gt;"",(I186/43560)*'Checklist Parameters'!$K$102,"N/A")</f>
        <v>0</v>
      </c>
      <c r="Z186" s="85" t="str">
        <f>IF('Checklist Parameters'!$K$58&lt;&gt;"",((I186*'Checklist Parameters'!$K$58)*'Checklist Parameters'!$K$35)/1000,"N/A")</f>
        <v>N/A</v>
      </c>
      <c r="AA186" s="85">
        <f>IF('Checklist Parameters'!$K$101&lt;&gt;"",IFERROR(I186/'Checklist Parameters'!$K$101,0),"N/A")</f>
        <v>0</v>
      </c>
      <c r="AB186" s="85" t="str">
        <f>IF('Checklist Parameters'!$K$43&lt;&gt;"",(I186*'Checklist Parameters'!$K$43)/1000,"N/A")</f>
        <v>N/A</v>
      </c>
      <c r="AC186" s="85">
        <f>IF('Checklist Parameters'!$K$16="",$X186,IF(AND('Checklist Parameters'!$K$16&lt;$X186,'Checklist Parameters'!$K$16&gt;=3),'Checklist Parameters'!$K$16,IF(AND('Checklist Parameters'!$K$16&lt;$X186,'Checklist Parameters'!$K$16&lt;3),0,$X186)))</f>
        <v>0</v>
      </c>
      <c r="AD186" s="85" t="str">
        <f>IF(AND(I186&lt;'Checklist Parameters'!$K$22,$I186&lt;&gt;0),"Y","")</f>
        <v/>
      </c>
      <c r="AE186" s="85" t="str">
        <f>IF($AD186="Y",0,IF('Checklist Parameters'!$K$25="","&lt;no limit&gt;",ROUNDDOWN((($I186-'Checklist Parameters'!$K$24)/'Checklist Parameters'!$K$25)+1,0)))</f>
        <v>&lt;no limit&gt;</v>
      </c>
      <c r="AF186" s="174">
        <f t="shared" si="17"/>
        <v>0</v>
      </c>
      <c r="AG186" s="85">
        <f t="shared" si="12"/>
        <v>0</v>
      </c>
      <c r="AH186" s="5"/>
      <c r="AI186" s="5"/>
      <c r="AJ186" s="5"/>
      <c r="AK186" s="5"/>
      <c r="AL186" s="5"/>
      <c r="AM186" s="5"/>
      <c r="AN186" s="5"/>
      <c r="AO186" s="5"/>
      <c r="AP186" s="5"/>
      <c r="AQ186" s="5"/>
      <c r="AR186" s="5"/>
      <c r="AS186" s="5"/>
    </row>
    <row r="187" spans="1:45" s="2" customFormat="1" ht="15">
      <c r="A187" s="391"/>
      <c r="B187" s="392"/>
      <c r="C187" s="393"/>
      <c r="D187" s="393"/>
      <c r="E187" s="393"/>
      <c r="F187" s="393"/>
      <c r="G187" s="393"/>
      <c r="H187" s="394"/>
      <c r="I187" s="394"/>
      <c r="J187" s="394"/>
      <c r="K187" s="394"/>
      <c r="L187" s="394"/>
      <c r="M187" s="394"/>
      <c r="N187" s="313">
        <f>IF(IF(I187&lt;'Checklist Parameters'!$K$22,0,($I187-$L187))&lt;0,0,IF(I187&lt;'Checklist Parameters'!$K$22,0,($I187-$L187)))</f>
        <v>0</v>
      </c>
      <c r="O187" s="394"/>
      <c r="P187" s="395"/>
      <c r="Q187" s="316">
        <f t="shared" si="13"/>
        <v>0</v>
      </c>
      <c r="R187" s="87">
        <f t="shared" si="14"/>
        <v>0</v>
      </c>
      <c r="S187" s="87">
        <f>IF('Checklist Parameters'!$K$60&lt;0.2,0.2,'Checklist Parameters'!$K$60)</f>
        <v>0.72</v>
      </c>
      <c r="T187" s="88">
        <f>IF($O187="",IF('Checklist District ID'!$C$43="Y",MAX($R187:$S187)*$I187,SUM($R187:$S187)*$I187),IF(O187&gt;0,Q187*S187))</f>
        <v>0</v>
      </c>
      <c r="U187" s="88">
        <f>IF(Q187&gt;0,((I187-T187)*'Formula Matrix'!$E$40),0)</f>
        <v>0</v>
      </c>
      <c r="V187" s="88">
        <f t="shared" si="15"/>
        <v>0</v>
      </c>
      <c r="W187" s="88">
        <f>IF(V187&gt;0,(V187*'Checklist Parameters'!$K$35),0)</f>
        <v>0</v>
      </c>
      <c r="X187" s="85">
        <f t="shared" si="16"/>
        <v>0</v>
      </c>
      <c r="Y187" s="85">
        <f>IF('Checklist Parameters'!$K$102&lt;&gt;"",(I187/43560)*'Checklist Parameters'!$K$102,"N/A")</f>
        <v>0</v>
      </c>
      <c r="Z187" s="85" t="str">
        <f>IF('Checklist Parameters'!$K$58&lt;&gt;"",((I187*'Checklist Parameters'!$K$58)*'Checklist Parameters'!$K$35)/1000,"N/A")</f>
        <v>N/A</v>
      </c>
      <c r="AA187" s="85">
        <f>IF('Checklist Parameters'!$K$101&lt;&gt;"",IFERROR(I187/'Checklist Parameters'!$K$101,0),"N/A")</f>
        <v>0</v>
      </c>
      <c r="AB187" s="85" t="str">
        <f>IF('Checklist Parameters'!$K$43&lt;&gt;"",(I187*'Checklist Parameters'!$K$43)/1000,"N/A")</f>
        <v>N/A</v>
      </c>
      <c r="AC187" s="85">
        <f>IF('Checklist Parameters'!$K$16="",$X187,IF(AND('Checklist Parameters'!$K$16&lt;$X187,'Checklist Parameters'!$K$16&gt;=3),'Checklist Parameters'!$K$16,IF(AND('Checklist Parameters'!$K$16&lt;$X187,'Checklist Parameters'!$K$16&lt;3),0,$X187)))</f>
        <v>0</v>
      </c>
      <c r="AD187" s="85" t="str">
        <f>IF(AND(I187&lt;'Checklist Parameters'!$K$22,$I187&lt;&gt;0),"Y","")</f>
        <v/>
      </c>
      <c r="AE187" s="85" t="str">
        <f>IF($AD187="Y",0,IF('Checklist Parameters'!$K$25="","&lt;no limit&gt;",ROUNDDOWN((($I187-'Checklist Parameters'!$K$24)/'Checklist Parameters'!$K$25)+1,0)))</f>
        <v>&lt;no limit&gt;</v>
      </c>
      <c r="AF187" s="174">
        <f t="shared" si="17"/>
        <v>0</v>
      </c>
      <c r="AG187" s="85">
        <f t="shared" si="12"/>
        <v>0</v>
      </c>
      <c r="AH187" s="5"/>
      <c r="AI187" s="5"/>
      <c r="AJ187" s="5"/>
      <c r="AK187" s="5"/>
      <c r="AL187" s="5"/>
      <c r="AM187" s="5"/>
      <c r="AN187" s="5"/>
      <c r="AO187" s="5"/>
      <c r="AP187" s="5"/>
      <c r="AQ187" s="5"/>
      <c r="AR187" s="5"/>
      <c r="AS187" s="5"/>
    </row>
    <row r="188" spans="1:45" s="2" customFormat="1" ht="15">
      <c r="A188" s="391"/>
      <c r="B188" s="392"/>
      <c r="C188" s="393"/>
      <c r="D188" s="393"/>
      <c r="E188" s="393"/>
      <c r="F188" s="393"/>
      <c r="G188" s="393"/>
      <c r="H188" s="394"/>
      <c r="I188" s="394"/>
      <c r="J188" s="394"/>
      <c r="K188" s="394"/>
      <c r="L188" s="394"/>
      <c r="M188" s="394"/>
      <c r="N188" s="313">
        <f>IF(IF(I188&lt;'Checklist Parameters'!$K$22,0,($I188-$L188))&lt;0,0,IF(I188&lt;'Checklist Parameters'!$K$22,0,($I188-$L188)))</f>
        <v>0</v>
      </c>
      <c r="O188" s="394"/>
      <c r="P188" s="395"/>
      <c r="Q188" s="316">
        <f t="shared" si="13"/>
        <v>0</v>
      </c>
      <c r="R188" s="87">
        <f t="shared" si="14"/>
        <v>0</v>
      </c>
      <c r="S188" s="87">
        <f>IF('Checklist Parameters'!$K$60&lt;0.2,0.2,'Checklist Parameters'!$K$60)</f>
        <v>0.72</v>
      </c>
      <c r="T188" s="88">
        <f>IF($O188="",IF('Checklist District ID'!$C$43="Y",MAX($R188:$S188)*$I188,SUM($R188:$S188)*$I188),IF(O188&gt;0,Q188*S188))</f>
        <v>0</v>
      </c>
      <c r="U188" s="88">
        <f>IF(Q188&gt;0,((I188-T188)*'Formula Matrix'!$E$40),0)</f>
        <v>0</v>
      </c>
      <c r="V188" s="88">
        <f t="shared" si="15"/>
        <v>0</v>
      </c>
      <c r="W188" s="88">
        <f>IF(V188&gt;0,(V188*'Checklist Parameters'!$K$35),0)</f>
        <v>0</v>
      </c>
      <c r="X188" s="85">
        <f t="shared" si="16"/>
        <v>0</v>
      </c>
      <c r="Y188" s="85">
        <f>IF('Checklist Parameters'!$K$102&lt;&gt;"",(I188/43560)*'Checklist Parameters'!$K$102,"N/A")</f>
        <v>0</v>
      </c>
      <c r="Z188" s="85" t="str">
        <f>IF('Checklist Parameters'!$K$58&lt;&gt;"",((I188*'Checklist Parameters'!$K$58)*'Checklist Parameters'!$K$35)/1000,"N/A")</f>
        <v>N/A</v>
      </c>
      <c r="AA188" s="85">
        <f>IF('Checklist Parameters'!$K$101&lt;&gt;"",IFERROR(I188/'Checklist Parameters'!$K$101,0),"N/A")</f>
        <v>0</v>
      </c>
      <c r="AB188" s="85" t="str">
        <f>IF('Checklist Parameters'!$K$43&lt;&gt;"",(I188*'Checklist Parameters'!$K$43)/1000,"N/A")</f>
        <v>N/A</v>
      </c>
      <c r="AC188" s="85">
        <f>IF('Checklist Parameters'!$K$16="",$X188,IF(AND('Checklist Parameters'!$K$16&lt;$X188,'Checklist Parameters'!$K$16&gt;=3),'Checklist Parameters'!$K$16,IF(AND('Checklist Parameters'!$K$16&lt;$X188,'Checklist Parameters'!$K$16&lt;3),0,$X188)))</f>
        <v>0</v>
      </c>
      <c r="AD188" s="85" t="str">
        <f>IF(AND(I188&lt;'Checklist Parameters'!$K$22,$I188&lt;&gt;0),"Y","")</f>
        <v/>
      </c>
      <c r="AE188" s="85" t="str">
        <f>IF($AD188="Y",0,IF('Checklist Parameters'!$K$25="","&lt;no limit&gt;",ROUNDDOWN((($I188-'Checklist Parameters'!$K$24)/'Checklist Parameters'!$K$25)+1,0)))</f>
        <v>&lt;no limit&gt;</v>
      </c>
      <c r="AF188" s="174">
        <f t="shared" si="17"/>
        <v>0</v>
      </c>
      <c r="AG188" s="85">
        <f t="shared" si="12"/>
        <v>0</v>
      </c>
      <c r="AH188" s="5"/>
      <c r="AI188" s="5"/>
      <c r="AJ188" s="5"/>
      <c r="AK188" s="5"/>
      <c r="AL188" s="5"/>
      <c r="AM188" s="5"/>
      <c r="AN188" s="5"/>
      <c r="AO188" s="5"/>
      <c r="AP188" s="5"/>
      <c r="AQ188" s="5"/>
      <c r="AR188" s="5"/>
      <c r="AS188" s="5"/>
    </row>
    <row r="189" spans="1:45" s="2" customFormat="1" ht="15">
      <c r="A189" s="391"/>
      <c r="B189" s="392"/>
      <c r="C189" s="393"/>
      <c r="D189" s="393"/>
      <c r="E189" s="393"/>
      <c r="F189" s="393"/>
      <c r="G189" s="393"/>
      <c r="H189" s="394"/>
      <c r="I189" s="394"/>
      <c r="J189" s="394"/>
      <c r="K189" s="394"/>
      <c r="L189" s="394"/>
      <c r="M189" s="394"/>
      <c r="N189" s="313">
        <f>IF(IF(I189&lt;'Checklist Parameters'!$K$22,0,($I189-$L189))&lt;0,0,IF(I189&lt;'Checklist Parameters'!$K$22,0,($I189-$L189)))</f>
        <v>0</v>
      </c>
      <c r="O189" s="394"/>
      <c r="P189" s="395"/>
      <c r="Q189" s="316">
        <f t="shared" si="13"/>
        <v>0</v>
      </c>
      <c r="R189" s="87">
        <f t="shared" si="14"/>
        <v>0</v>
      </c>
      <c r="S189" s="87">
        <f>IF('Checklist Parameters'!$K$60&lt;0.2,0.2,'Checklist Parameters'!$K$60)</f>
        <v>0.72</v>
      </c>
      <c r="T189" s="88">
        <f>IF($O189="",IF('Checklist District ID'!$C$43="Y",MAX($R189:$S189)*$I189,SUM($R189:$S189)*$I189),IF(O189&gt;0,Q189*S189))</f>
        <v>0</v>
      </c>
      <c r="U189" s="88">
        <f>IF(Q189&gt;0,((I189-T189)*'Formula Matrix'!$E$40),0)</f>
        <v>0</v>
      </c>
      <c r="V189" s="88">
        <f t="shared" si="15"/>
        <v>0</v>
      </c>
      <c r="W189" s="88">
        <f>IF(V189&gt;0,(V189*'Checklist Parameters'!$K$35),0)</f>
        <v>0</v>
      </c>
      <c r="X189" s="85">
        <f t="shared" si="16"/>
        <v>0</v>
      </c>
      <c r="Y189" s="85">
        <f>IF('Checklist Parameters'!$K$102&lt;&gt;"",(I189/43560)*'Checklist Parameters'!$K$102,"N/A")</f>
        <v>0</v>
      </c>
      <c r="Z189" s="85" t="str">
        <f>IF('Checklist Parameters'!$K$58&lt;&gt;"",((I189*'Checklist Parameters'!$K$58)*'Checklist Parameters'!$K$35)/1000,"N/A")</f>
        <v>N/A</v>
      </c>
      <c r="AA189" s="85">
        <f>IF('Checklist Parameters'!$K$101&lt;&gt;"",IFERROR(I189/'Checklist Parameters'!$K$101,0),"N/A")</f>
        <v>0</v>
      </c>
      <c r="AB189" s="85" t="str">
        <f>IF('Checklist Parameters'!$K$43&lt;&gt;"",(I189*'Checklist Parameters'!$K$43)/1000,"N/A")</f>
        <v>N/A</v>
      </c>
      <c r="AC189" s="85">
        <f>IF('Checklist Parameters'!$K$16="",$X189,IF(AND('Checklist Parameters'!$K$16&lt;$X189,'Checklist Parameters'!$K$16&gt;=3),'Checklist Parameters'!$K$16,IF(AND('Checklist Parameters'!$K$16&lt;$X189,'Checklist Parameters'!$K$16&lt;3),0,$X189)))</f>
        <v>0</v>
      </c>
      <c r="AD189" s="85" t="str">
        <f>IF(AND(I189&lt;'Checklist Parameters'!$K$22,$I189&lt;&gt;0),"Y","")</f>
        <v/>
      </c>
      <c r="AE189" s="85" t="str">
        <f>IF($AD189="Y",0,IF('Checklist Parameters'!$K$25="","&lt;no limit&gt;",ROUNDDOWN((($I189-'Checklist Parameters'!$K$24)/'Checklist Parameters'!$K$25)+1,0)))</f>
        <v>&lt;no limit&gt;</v>
      </c>
      <c r="AF189" s="174">
        <f t="shared" si="17"/>
        <v>0</v>
      </c>
      <c r="AG189" s="85">
        <f t="shared" si="12"/>
        <v>0</v>
      </c>
      <c r="AH189" s="5"/>
      <c r="AI189" s="5"/>
      <c r="AJ189" s="5"/>
      <c r="AK189" s="5"/>
      <c r="AL189" s="5"/>
      <c r="AM189" s="5"/>
      <c r="AN189" s="5"/>
      <c r="AO189" s="5"/>
      <c r="AP189" s="5"/>
      <c r="AQ189" s="5"/>
      <c r="AR189" s="5"/>
      <c r="AS189" s="5"/>
    </row>
    <row r="190" spans="1:45" s="2" customFormat="1" ht="15">
      <c r="A190" s="391"/>
      <c r="B190" s="392"/>
      <c r="C190" s="393"/>
      <c r="D190" s="393"/>
      <c r="E190" s="393"/>
      <c r="F190" s="393"/>
      <c r="G190" s="393"/>
      <c r="H190" s="394"/>
      <c r="I190" s="394"/>
      <c r="J190" s="394"/>
      <c r="K190" s="394"/>
      <c r="L190" s="394"/>
      <c r="M190" s="394"/>
      <c r="N190" s="313">
        <f>IF(IF(I190&lt;'Checklist Parameters'!$K$22,0,($I190-$L190))&lt;0,0,IF(I190&lt;'Checklist Parameters'!$K$22,0,($I190-$L190)))</f>
        <v>0</v>
      </c>
      <c r="O190" s="394"/>
      <c r="P190" s="395"/>
      <c r="Q190" s="316">
        <f t="shared" si="13"/>
        <v>0</v>
      </c>
      <c r="R190" s="87">
        <f t="shared" si="14"/>
        <v>0</v>
      </c>
      <c r="S190" s="87">
        <f>IF('Checklist Parameters'!$K$60&lt;0.2,0.2,'Checklist Parameters'!$K$60)</f>
        <v>0.72</v>
      </c>
      <c r="T190" s="88">
        <f>IF($O190="",IF('Checklist District ID'!$C$43="Y",MAX($R190:$S190)*$I190,SUM($R190:$S190)*$I190),IF(O190&gt;0,Q190*S190))</f>
        <v>0</v>
      </c>
      <c r="U190" s="88">
        <f>IF(Q190&gt;0,((I190-T190)*'Formula Matrix'!$E$40),0)</f>
        <v>0</v>
      </c>
      <c r="V190" s="88">
        <f t="shared" si="15"/>
        <v>0</v>
      </c>
      <c r="W190" s="88">
        <f>IF(V190&gt;0,(V190*'Checklist Parameters'!$K$35),0)</f>
        <v>0</v>
      </c>
      <c r="X190" s="85">
        <f t="shared" si="16"/>
        <v>0</v>
      </c>
      <c r="Y190" s="85">
        <f>IF('Checklist Parameters'!$K$102&lt;&gt;"",(I190/43560)*'Checklist Parameters'!$K$102,"N/A")</f>
        <v>0</v>
      </c>
      <c r="Z190" s="85" t="str">
        <f>IF('Checklist Parameters'!$K$58&lt;&gt;"",((I190*'Checklist Parameters'!$K$58)*'Checklist Parameters'!$K$35)/1000,"N/A")</f>
        <v>N/A</v>
      </c>
      <c r="AA190" s="85">
        <f>IF('Checklist Parameters'!$K$101&lt;&gt;"",IFERROR(I190/'Checklist Parameters'!$K$101,0),"N/A")</f>
        <v>0</v>
      </c>
      <c r="AB190" s="85" t="str">
        <f>IF('Checklist Parameters'!$K$43&lt;&gt;"",(I190*'Checklist Parameters'!$K$43)/1000,"N/A")</f>
        <v>N/A</v>
      </c>
      <c r="AC190" s="85">
        <f>IF('Checklist Parameters'!$K$16="",$X190,IF(AND('Checklist Parameters'!$K$16&lt;$X190,'Checklist Parameters'!$K$16&gt;=3),'Checklist Parameters'!$K$16,IF(AND('Checklist Parameters'!$K$16&lt;$X190,'Checklist Parameters'!$K$16&lt;3),0,$X190)))</f>
        <v>0</v>
      </c>
      <c r="AD190" s="85" t="str">
        <f>IF(AND(I190&lt;'Checklist Parameters'!$K$22,$I190&lt;&gt;0),"Y","")</f>
        <v/>
      </c>
      <c r="AE190" s="85" t="str">
        <f>IF($AD190="Y",0,IF('Checklist Parameters'!$K$25="","&lt;no limit&gt;",ROUNDDOWN((($I190-'Checklist Parameters'!$K$24)/'Checklist Parameters'!$K$25)+1,0)))</f>
        <v>&lt;no limit&gt;</v>
      </c>
      <c r="AF190" s="174">
        <f t="shared" si="17"/>
        <v>0</v>
      </c>
      <c r="AG190" s="85">
        <f t="shared" si="12"/>
        <v>0</v>
      </c>
      <c r="AH190" s="5"/>
      <c r="AI190" s="5"/>
      <c r="AJ190" s="5"/>
      <c r="AK190" s="5"/>
      <c r="AL190" s="5"/>
      <c r="AM190" s="5"/>
      <c r="AN190" s="5"/>
      <c r="AO190" s="5"/>
      <c r="AP190" s="5"/>
      <c r="AQ190" s="5"/>
      <c r="AR190" s="5"/>
      <c r="AS190" s="5"/>
    </row>
    <row r="191" spans="1:45" s="2" customFormat="1" ht="15">
      <c r="A191" s="391"/>
      <c r="B191" s="392"/>
      <c r="C191" s="393"/>
      <c r="D191" s="393"/>
      <c r="E191" s="393"/>
      <c r="F191" s="393"/>
      <c r="G191" s="393"/>
      <c r="H191" s="394"/>
      <c r="I191" s="394"/>
      <c r="J191" s="394"/>
      <c r="K191" s="394"/>
      <c r="L191" s="394"/>
      <c r="M191" s="394"/>
      <c r="N191" s="313">
        <f>IF(IF(I191&lt;'Checklist Parameters'!$K$22,0,($I191-$L191))&lt;0,0,IF(I191&lt;'Checklist Parameters'!$K$22,0,($I191-$L191)))</f>
        <v>0</v>
      </c>
      <c r="O191" s="394"/>
      <c r="P191" s="395"/>
      <c r="Q191" s="316">
        <f t="shared" si="13"/>
        <v>0</v>
      </c>
      <c r="R191" s="87">
        <f t="shared" si="14"/>
        <v>0</v>
      </c>
      <c r="S191" s="87">
        <f>IF('Checklist Parameters'!$K$60&lt;0.2,0.2,'Checklist Parameters'!$K$60)</f>
        <v>0.72</v>
      </c>
      <c r="T191" s="88">
        <f>IF($O191="",IF('Checklist District ID'!$C$43="Y",MAX($R191:$S191)*$I191,SUM($R191:$S191)*$I191),IF(O191&gt;0,Q191*S191))</f>
        <v>0</v>
      </c>
      <c r="U191" s="88">
        <f>IF(Q191&gt;0,((I191-T191)*'Formula Matrix'!$E$40),0)</f>
        <v>0</v>
      </c>
      <c r="V191" s="88">
        <f t="shared" si="15"/>
        <v>0</v>
      </c>
      <c r="W191" s="88">
        <f>IF(V191&gt;0,(V191*'Checklist Parameters'!$K$35),0)</f>
        <v>0</v>
      </c>
      <c r="X191" s="85">
        <f t="shared" si="16"/>
        <v>0</v>
      </c>
      <c r="Y191" s="85">
        <f>IF('Checklist Parameters'!$K$102&lt;&gt;"",(I191/43560)*'Checklist Parameters'!$K$102,"N/A")</f>
        <v>0</v>
      </c>
      <c r="Z191" s="85" t="str">
        <f>IF('Checklist Parameters'!$K$58&lt;&gt;"",((I191*'Checklist Parameters'!$K$58)*'Checklist Parameters'!$K$35)/1000,"N/A")</f>
        <v>N/A</v>
      </c>
      <c r="AA191" s="85">
        <f>IF('Checklist Parameters'!$K$101&lt;&gt;"",IFERROR(I191/'Checklist Parameters'!$K$101,0),"N/A")</f>
        <v>0</v>
      </c>
      <c r="AB191" s="85" t="str">
        <f>IF('Checklist Parameters'!$K$43&lt;&gt;"",(I191*'Checklist Parameters'!$K$43)/1000,"N/A")</f>
        <v>N/A</v>
      </c>
      <c r="AC191" s="85">
        <f>IF('Checklist Parameters'!$K$16="",$X191,IF(AND('Checklist Parameters'!$K$16&lt;$X191,'Checklist Parameters'!$K$16&gt;=3),'Checklist Parameters'!$K$16,IF(AND('Checklist Parameters'!$K$16&lt;$X191,'Checklist Parameters'!$K$16&lt;3),0,$X191)))</f>
        <v>0</v>
      </c>
      <c r="AD191" s="85" t="str">
        <f>IF(AND(I191&lt;'Checklist Parameters'!$K$22,$I191&lt;&gt;0),"Y","")</f>
        <v/>
      </c>
      <c r="AE191" s="85" t="str">
        <f>IF($AD191="Y",0,IF('Checklist Parameters'!$K$25="","&lt;no limit&gt;",ROUNDDOWN((($I191-'Checklist Parameters'!$K$24)/'Checklist Parameters'!$K$25)+1,0)))</f>
        <v>&lt;no limit&gt;</v>
      </c>
      <c r="AF191" s="174">
        <f t="shared" si="17"/>
        <v>0</v>
      </c>
      <c r="AG191" s="85">
        <f t="shared" si="12"/>
        <v>0</v>
      </c>
      <c r="AH191" s="5"/>
      <c r="AI191" s="5"/>
      <c r="AJ191" s="5"/>
      <c r="AK191" s="5"/>
      <c r="AL191" s="5"/>
      <c r="AM191" s="5"/>
      <c r="AN191" s="5"/>
      <c r="AO191" s="5"/>
      <c r="AP191" s="5"/>
      <c r="AQ191" s="5"/>
      <c r="AR191" s="5"/>
      <c r="AS191" s="5"/>
    </row>
    <row r="192" spans="1:45" s="2" customFormat="1" ht="15">
      <c r="A192" s="391"/>
      <c r="B192" s="392"/>
      <c r="C192" s="393"/>
      <c r="D192" s="393"/>
      <c r="E192" s="393"/>
      <c r="F192" s="393"/>
      <c r="G192" s="393"/>
      <c r="H192" s="394"/>
      <c r="I192" s="394"/>
      <c r="J192" s="394"/>
      <c r="K192" s="394"/>
      <c r="L192" s="394"/>
      <c r="M192" s="394"/>
      <c r="N192" s="313">
        <f>IF(IF(I192&lt;'Checklist Parameters'!$K$22,0,($I192-$L192))&lt;0,0,IF(I192&lt;'Checklist Parameters'!$K$22,0,($I192-$L192)))</f>
        <v>0</v>
      </c>
      <c r="O192" s="394"/>
      <c r="P192" s="395"/>
      <c r="Q192" s="316">
        <f t="shared" si="13"/>
        <v>0</v>
      </c>
      <c r="R192" s="87">
        <f t="shared" si="14"/>
        <v>0</v>
      </c>
      <c r="S192" s="87">
        <f>IF('Checklist Parameters'!$K$60&lt;0.2,0.2,'Checklist Parameters'!$K$60)</f>
        <v>0.72</v>
      </c>
      <c r="T192" s="88">
        <f>IF($O192="",IF('Checklist District ID'!$C$43="Y",MAX($R192:$S192)*$I192,SUM($R192:$S192)*$I192),IF(O192&gt;0,Q192*S192))</f>
        <v>0</v>
      </c>
      <c r="U192" s="88">
        <f>IF(Q192&gt;0,((I192-T192)*'Formula Matrix'!$E$40),0)</f>
        <v>0</v>
      </c>
      <c r="V192" s="88">
        <f t="shared" si="15"/>
        <v>0</v>
      </c>
      <c r="W192" s="88">
        <f>IF(V192&gt;0,(V192*'Checklist Parameters'!$K$35),0)</f>
        <v>0</v>
      </c>
      <c r="X192" s="85">
        <f t="shared" si="16"/>
        <v>0</v>
      </c>
      <c r="Y192" s="85">
        <f>IF('Checklist Parameters'!$K$102&lt;&gt;"",(I192/43560)*'Checklist Parameters'!$K$102,"N/A")</f>
        <v>0</v>
      </c>
      <c r="Z192" s="85" t="str">
        <f>IF('Checklist Parameters'!$K$58&lt;&gt;"",((I192*'Checklist Parameters'!$K$58)*'Checklist Parameters'!$K$35)/1000,"N/A")</f>
        <v>N/A</v>
      </c>
      <c r="AA192" s="85">
        <f>IF('Checklist Parameters'!$K$101&lt;&gt;"",IFERROR(I192/'Checklist Parameters'!$K$101,0),"N/A")</f>
        <v>0</v>
      </c>
      <c r="AB192" s="85" t="str">
        <f>IF('Checklist Parameters'!$K$43&lt;&gt;"",(I192*'Checklist Parameters'!$K$43)/1000,"N/A")</f>
        <v>N/A</v>
      </c>
      <c r="AC192" s="85">
        <f>IF('Checklist Parameters'!$K$16="",$X192,IF(AND('Checklist Parameters'!$K$16&lt;$X192,'Checklist Parameters'!$K$16&gt;=3),'Checklist Parameters'!$K$16,IF(AND('Checklist Parameters'!$K$16&lt;$X192,'Checklist Parameters'!$K$16&lt;3),0,$X192)))</f>
        <v>0</v>
      </c>
      <c r="AD192" s="85" t="str">
        <f>IF(AND(I192&lt;'Checklist Parameters'!$K$22,$I192&lt;&gt;0),"Y","")</f>
        <v/>
      </c>
      <c r="AE192" s="85" t="str">
        <f>IF($AD192="Y",0,IF('Checklist Parameters'!$K$25="","&lt;no limit&gt;",ROUNDDOWN((($I192-'Checklist Parameters'!$K$24)/'Checklist Parameters'!$K$25)+1,0)))</f>
        <v>&lt;no limit&gt;</v>
      </c>
      <c r="AF192" s="174">
        <f t="shared" si="17"/>
        <v>0</v>
      </c>
      <c r="AG192" s="85">
        <f t="shared" si="12"/>
        <v>0</v>
      </c>
      <c r="AH192" s="5"/>
      <c r="AI192" s="5"/>
      <c r="AJ192" s="5"/>
      <c r="AK192" s="5"/>
      <c r="AL192" s="5"/>
      <c r="AM192" s="5"/>
      <c r="AN192" s="5"/>
      <c r="AO192" s="5"/>
      <c r="AP192" s="5"/>
      <c r="AQ192" s="5"/>
      <c r="AR192" s="5"/>
      <c r="AS192" s="5"/>
    </row>
    <row r="193" spans="1:45" s="2" customFormat="1" ht="15">
      <c r="A193" s="391"/>
      <c r="B193" s="392"/>
      <c r="C193" s="393"/>
      <c r="D193" s="393"/>
      <c r="E193" s="393"/>
      <c r="F193" s="393"/>
      <c r="G193" s="393"/>
      <c r="H193" s="394"/>
      <c r="I193" s="394"/>
      <c r="J193" s="394"/>
      <c r="K193" s="394"/>
      <c r="L193" s="394"/>
      <c r="M193" s="394"/>
      <c r="N193" s="313">
        <f>IF(IF(I193&lt;'Checklist Parameters'!$K$22,0,($I193-$L193))&lt;0,0,IF(I193&lt;'Checklist Parameters'!$K$22,0,($I193-$L193)))</f>
        <v>0</v>
      </c>
      <c r="O193" s="394"/>
      <c r="P193" s="395"/>
      <c r="Q193" s="316">
        <f t="shared" si="13"/>
        <v>0</v>
      </c>
      <c r="R193" s="87">
        <f t="shared" si="14"/>
        <v>0</v>
      </c>
      <c r="S193" s="87">
        <f>IF('Checklist Parameters'!$K$60&lt;0.2,0.2,'Checklist Parameters'!$K$60)</f>
        <v>0.72</v>
      </c>
      <c r="T193" s="88">
        <f>IF($O193="",IF('Checklist District ID'!$C$43="Y",MAX($R193:$S193)*$I193,SUM($R193:$S193)*$I193),IF(O193&gt;0,Q193*S193))</f>
        <v>0</v>
      </c>
      <c r="U193" s="88">
        <f>IF(Q193&gt;0,((I193-T193)*'Formula Matrix'!$E$40),0)</f>
        <v>0</v>
      </c>
      <c r="V193" s="88">
        <f t="shared" si="15"/>
        <v>0</v>
      </c>
      <c r="W193" s="88">
        <f>IF(V193&gt;0,(V193*'Checklist Parameters'!$K$35),0)</f>
        <v>0</v>
      </c>
      <c r="X193" s="85">
        <f t="shared" si="16"/>
        <v>0</v>
      </c>
      <c r="Y193" s="85">
        <f>IF('Checklist Parameters'!$K$102&lt;&gt;"",(I193/43560)*'Checklist Parameters'!$K$102,"N/A")</f>
        <v>0</v>
      </c>
      <c r="Z193" s="85" t="str">
        <f>IF('Checklist Parameters'!$K$58&lt;&gt;"",((I193*'Checklist Parameters'!$K$58)*'Checklist Parameters'!$K$35)/1000,"N/A")</f>
        <v>N/A</v>
      </c>
      <c r="AA193" s="85">
        <f>IF('Checklist Parameters'!$K$101&lt;&gt;"",IFERROR(I193/'Checklist Parameters'!$K$101,0),"N/A")</f>
        <v>0</v>
      </c>
      <c r="AB193" s="85" t="str">
        <f>IF('Checklist Parameters'!$K$43&lt;&gt;"",(I193*'Checklist Parameters'!$K$43)/1000,"N/A")</f>
        <v>N/A</v>
      </c>
      <c r="AC193" s="85">
        <f>IF('Checklist Parameters'!$K$16="",$X193,IF(AND('Checklist Parameters'!$K$16&lt;$X193,'Checklist Parameters'!$K$16&gt;=3),'Checklist Parameters'!$K$16,IF(AND('Checklist Parameters'!$K$16&lt;$X193,'Checklist Parameters'!$K$16&lt;3),0,$X193)))</f>
        <v>0</v>
      </c>
      <c r="AD193" s="85" t="str">
        <f>IF(AND(I193&lt;'Checklist Parameters'!$K$22,$I193&lt;&gt;0),"Y","")</f>
        <v/>
      </c>
      <c r="AE193" s="85" t="str">
        <f>IF($AD193="Y",0,IF('Checklist Parameters'!$K$25="","&lt;no limit&gt;",ROUNDDOWN((($I193-'Checklist Parameters'!$K$24)/'Checklist Parameters'!$K$25)+1,0)))</f>
        <v>&lt;no limit&gt;</v>
      </c>
      <c r="AF193" s="174">
        <f t="shared" si="17"/>
        <v>0</v>
      </c>
      <c r="AG193" s="85">
        <f t="shared" si="12"/>
        <v>0</v>
      </c>
      <c r="AH193" s="5"/>
      <c r="AI193" s="5"/>
      <c r="AJ193" s="5"/>
      <c r="AK193" s="5"/>
      <c r="AL193" s="5"/>
      <c r="AM193" s="5"/>
      <c r="AN193" s="5"/>
      <c r="AO193" s="5"/>
      <c r="AP193" s="5"/>
      <c r="AQ193" s="5"/>
      <c r="AR193" s="5"/>
      <c r="AS193" s="5"/>
    </row>
    <row r="194" spans="1:45" s="2" customFormat="1" ht="15">
      <c r="A194" s="391"/>
      <c r="B194" s="392"/>
      <c r="C194" s="393"/>
      <c r="D194" s="393"/>
      <c r="E194" s="393"/>
      <c r="F194" s="393"/>
      <c r="G194" s="393"/>
      <c r="H194" s="394"/>
      <c r="I194" s="394"/>
      <c r="J194" s="394"/>
      <c r="K194" s="394"/>
      <c r="L194" s="394"/>
      <c r="M194" s="394"/>
      <c r="N194" s="313">
        <f>IF(IF(I194&lt;'Checklist Parameters'!$K$22,0,($I194-$L194))&lt;0,0,IF(I194&lt;'Checklist Parameters'!$K$22,0,($I194-$L194)))</f>
        <v>0</v>
      </c>
      <c r="O194" s="394"/>
      <c r="P194" s="395"/>
      <c r="Q194" s="316">
        <f t="shared" si="13"/>
        <v>0</v>
      </c>
      <c r="R194" s="87">
        <f t="shared" si="14"/>
        <v>0</v>
      </c>
      <c r="S194" s="87">
        <f>IF('Checklist Parameters'!$K$60&lt;0.2,0.2,'Checklist Parameters'!$K$60)</f>
        <v>0.72</v>
      </c>
      <c r="T194" s="88">
        <f>IF($O194="",IF('Checklist District ID'!$C$43="Y",MAX($R194:$S194)*$I194,SUM($R194:$S194)*$I194),IF(O194&gt;0,Q194*S194))</f>
        <v>0</v>
      </c>
      <c r="U194" s="88">
        <f>IF(Q194&gt;0,((I194-T194)*'Formula Matrix'!$E$40),0)</f>
        <v>0</v>
      </c>
      <c r="V194" s="88">
        <f t="shared" si="15"/>
        <v>0</v>
      </c>
      <c r="W194" s="88">
        <f>IF(V194&gt;0,(V194*'Checklist Parameters'!$K$35),0)</f>
        <v>0</v>
      </c>
      <c r="X194" s="85">
        <f t="shared" si="16"/>
        <v>0</v>
      </c>
      <c r="Y194" s="85">
        <f>IF('Checklist Parameters'!$K$102&lt;&gt;"",(I194/43560)*'Checklist Parameters'!$K$102,"N/A")</f>
        <v>0</v>
      </c>
      <c r="Z194" s="85" t="str">
        <f>IF('Checklist Parameters'!$K$58&lt;&gt;"",((I194*'Checklist Parameters'!$K$58)*'Checklist Parameters'!$K$35)/1000,"N/A")</f>
        <v>N/A</v>
      </c>
      <c r="AA194" s="85">
        <f>IF('Checklist Parameters'!$K$101&lt;&gt;"",IFERROR(I194/'Checklist Parameters'!$K$101,0),"N/A")</f>
        <v>0</v>
      </c>
      <c r="AB194" s="85" t="str">
        <f>IF('Checklist Parameters'!$K$43&lt;&gt;"",(I194*'Checklist Parameters'!$K$43)/1000,"N/A")</f>
        <v>N/A</v>
      </c>
      <c r="AC194" s="85">
        <f>IF('Checklist Parameters'!$K$16="",$X194,IF(AND('Checklist Parameters'!$K$16&lt;$X194,'Checklist Parameters'!$K$16&gt;=3),'Checklist Parameters'!$K$16,IF(AND('Checklist Parameters'!$K$16&lt;$X194,'Checklist Parameters'!$K$16&lt;3),0,$X194)))</f>
        <v>0</v>
      </c>
      <c r="AD194" s="85" t="str">
        <f>IF(AND(I194&lt;'Checklist Parameters'!$K$22,$I194&lt;&gt;0),"Y","")</f>
        <v/>
      </c>
      <c r="AE194" s="85" t="str">
        <f>IF($AD194="Y",0,IF('Checklist Parameters'!$K$25="","&lt;no limit&gt;",ROUNDDOWN((($I194-'Checklist Parameters'!$K$24)/'Checklist Parameters'!$K$25)+1,0)))</f>
        <v>&lt;no limit&gt;</v>
      </c>
      <c r="AF194" s="174">
        <f t="shared" si="17"/>
        <v>0</v>
      </c>
      <c r="AG194" s="85">
        <f t="shared" si="12"/>
        <v>0</v>
      </c>
      <c r="AH194" s="5"/>
      <c r="AI194" s="5"/>
      <c r="AJ194" s="5"/>
      <c r="AK194" s="5"/>
      <c r="AL194" s="5"/>
      <c r="AM194" s="5"/>
      <c r="AN194" s="5"/>
      <c r="AO194" s="5"/>
      <c r="AP194" s="5"/>
      <c r="AQ194" s="5"/>
      <c r="AR194" s="5"/>
      <c r="AS194" s="5"/>
    </row>
    <row r="195" spans="1:45" s="2" customFormat="1" ht="15">
      <c r="A195" s="391"/>
      <c r="B195" s="392"/>
      <c r="C195" s="393"/>
      <c r="D195" s="393"/>
      <c r="E195" s="393"/>
      <c r="F195" s="393"/>
      <c r="G195" s="393"/>
      <c r="H195" s="394"/>
      <c r="I195" s="394"/>
      <c r="J195" s="394"/>
      <c r="K195" s="394"/>
      <c r="L195" s="394"/>
      <c r="M195" s="394"/>
      <c r="N195" s="313">
        <f>IF(IF(I195&lt;'Checklist Parameters'!$K$22,0,($I195-$L195))&lt;0,0,IF(I195&lt;'Checklist Parameters'!$K$22,0,($I195-$L195)))</f>
        <v>0</v>
      </c>
      <c r="O195" s="394"/>
      <c r="P195" s="395"/>
      <c r="Q195" s="316">
        <f t="shared" si="13"/>
        <v>0</v>
      </c>
      <c r="R195" s="87">
        <f t="shared" si="14"/>
        <v>0</v>
      </c>
      <c r="S195" s="87">
        <f>IF('Checklist Parameters'!$K$60&lt;0.2,0.2,'Checklist Parameters'!$K$60)</f>
        <v>0.72</v>
      </c>
      <c r="T195" s="88">
        <f>IF($O195="",IF('Checklist District ID'!$C$43="Y",MAX($R195:$S195)*$I195,SUM($R195:$S195)*$I195),IF(O195&gt;0,Q195*S195))</f>
        <v>0</v>
      </c>
      <c r="U195" s="88">
        <f>IF(Q195&gt;0,((I195-T195)*'Formula Matrix'!$E$40),0)</f>
        <v>0</v>
      </c>
      <c r="V195" s="88">
        <f t="shared" si="15"/>
        <v>0</v>
      </c>
      <c r="W195" s="88">
        <f>IF(V195&gt;0,(V195*'Checklist Parameters'!$K$35),0)</f>
        <v>0</v>
      </c>
      <c r="X195" s="85">
        <f t="shared" si="16"/>
        <v>0</v>
      </c>
      <c r="Y195" s="85">
        <f>IF('Checklist Parameters'!$K$102&lt;&gt;"",(I195/43560)*'Checklist Parameters'!$K$102,"N/A")</f>
        <v>0</v>
      </c>
      <c r="Z195" s="85" t="str">
        <f>IF('Checklist Parameters'!$K$58&lt;&gt;"",((I195*'Checklist Parameters'!$K$58)*'Checklist Parameters'!$K$35)/1000,"N/A")</f>
        <v>N/A</v>
      </c>
      <c r="AA195" s="85">
        <f>IF('Checklist Parameters'!$K$101&lt;&gt;"",IFERROR(I195/'Checklist Parameters'!$K$101,0),"N/A")</f>
        <v>0</v>
      </c>
      <c r="AB195" s="85" t="str">
        <f>IF('Checklist Parameters'!$K$43&lt;&gt;"",(I195*'Checklist Parameters'!$K$43)/1000,"N/A")</f>
        <v>N/A</v>
      </c>
      <c r="AC195" s="85">
        <f>IF('Checklist Parameters'!$K$16="",$X195,IF(AND('Checklist Parameters'!$K$16&lt;$X195,'Checklist Parameters'!$K$16&gt;=3),'Checklist Parameters'!$K$16,IF(AND('Checklist Parameters'!$K$16&lt;$X195,'Checklist Parameters'!$K$16&lt;3),0,$X195)))</f>
        <v>0</v>
      </c>
      <c r="AD195" s="85" t="str">
        <f>IF(AND(I195&lt;'Checklist Parameters'!$K$22,$I195&lt;&gt;0),"Y","")</f>
        <v/>
      </c>
      <c r="AE195" s="85" t="str">
        <f>IF($AD195="Y",0,IF('Checklist Parameters'!$K$25="","&lt;no limit&gt;",ROUNDDOWN((($I195-'Checklist Parameters'!$K$24)/'Checklist Parameters'!$K$25)+1,0)))</f>
        <v>&lt;no limit&gt;</v>
      </c>
      <c r="AF195" s="174">
        <f t="shared" si="17"/>
        <v>0</v>
      </c>
      <c r="AG195" s="85">
        <f t="shared" si="12"/>
        <v>0</v>
      </c>
      <c r="AH195" s="5"/>
      <c r="AI195" s="5"/>
      <c r="AJ195" s="5"/>
      <c r="AK195" s="5"/>
      <c r="AL195" s="5"/>
      <c r="AM195" s="5"/>
      <c r="AN195" s="5"/>
      <c r="AO195" s="5"/>
      <c r="AP195" s="5"/>
      <c r="AQ195" s="5"/>
      <c r="AR195" s="5"/>
      <c r="AS195" s="5"/>
    </row>
    <row r="196" spans="1:45" s="2" customFormat="1" ht="15">
      <c r="A196" s="391"/>
      <c r="B196" s="392"/>
      <c r="C196" s="393"/>
      <c r="D196" s="393"/>
      <c r="E196" s="393"/>
      <c r="F196" s="393"/>
      <c r="G196" s="393"/>
      <c r="H196" s="394"/>
      <c r="I196" s="394"/>
      <c r="J196" s="394"/>
      <c r="K196" s="394"/>
      <c r="L196" s="394"/>
      <c r="M196" s="394"/>
      <c r="N196" s="313">
        <f>IF(IF(I196&lt;'Checklist Parameters'!$K$22,0,($I196-$L196))&lt;0,0,IF(I196&lt;'Checklist Parameters'!$K$22,0,($I196-$L196)))</f>
        <v>0</v>
      </c>
      <c r="O196" s="394"/>
      <c r="P196" s="395"/>
      <c r="Q196" s="316">
        <f t="shared" si="13"/>
        <v>0</v>
      </c>
      <c r="R196" s="87">
        <f t="shared" si="14"/>
        <v>0</v>
      </c>
      <c r="S196" s="87">
        <f>IF('Checklist Parameters'!$K$60&lt;0.2,0.2,'Checklist Parameters'!$K$60)</f>
        <v>0.72</v>
      </c>
      <c r="T196" s="88">
        <f>IF($O196="",IF('Checklist District ID'!$C$43="Y",MAX($R196:$S196)*$I196,SUM($R196:$S196)*$I196),IF(O196&gt;0,Q196*S196))</f>
        <v>0</v>
      </c>
      <c r="U196" s="88">
        <f>IF(Q196&gt;0,((I196-T196)*'Formula Matrix'!$E$40),0)</f>
        <v>0</v>
      </c>
      <c r="V196" s="88">
        <f t="shared" si="15"/>
        <v>0</v>
      </c>
      <c r="W196" s="88">
        <f>IF(V196&gt;0,(V196*'Checklist Parameters'!$K$35),0)</f>
        <v>0</v>
      </c>
      <c r="X196" s="85">
        <f t="shared" si="16"/>
        <v>0</v>
      </c>
      <c r="Y196" s="85">
        <f>IF('Checklist Parameters'!$K$102&lt;&gt;"",(I196/43560)*'Checklist Parameters'!$K$102,"N/A")</f>
        <v>0</v>
      </c>
      <c r="Z196" s="85" t="str">
        <f>IF('Checklist Parameters'!$K$58&lt;&gt;"",((I196*'Checklist Parameters'!$K$58)*'Checklist Parameters'!$K$35)/1000,"N/A")</f>
        <v>N/A</v>
      </c>
      <c r="AA196" s="85">
        <f>IF('Checklist Parameters'!$K$101&lt;&gt;"",IFERROR(I196/'Checklist Parameters'!$K$101,0),"N/A")</f>
        <v>0</v>
      </c>
      <c r="AB196" s="85" t="str">
        <f>IF('Checklist Parameters'!$K$43&lt;&gt;"",(I196*'Checklist Parameters'!$K$43)/1000,"N/A")</f>
        <v>N/A</v>
      </c>
      <c r="AC196" s="85">
        <f>IF('Checklist Parameters'!$K$16="",$X196,IF(AND('Checklist Parameters'!$K$16&lt;$X196,'Checklist Parameters'!$K$16&gt;=3),'Checklist Parameters'!$K$16,IF(AND('Checklist Parameters'!$K$16&lt;$X196,'Checklist Parameters'!$K$16&lt;3),0,$X196)))</f>
        <v>0</v>
      </c>
      <c r="AD196" s="85" t="str">
        <f>IF(AND(I196&lt;'Checklist Parameters'!$K$22,$I196&lt;&gt;0),"Y","")</f>
        <v/>
      </c>
      <c r="AE196" s="85" t="str">
        <f>IF($AD196="Y",0,IF('Checklist Parameters'!$K$25="","&lt;no limit&gt;",ROUNDDOWN((($I196-'Checklist Parameters'!$K$24)/'Checklist Parameters'!$K$25)+1,0)))</f>
        <v>&lt;no limit&gt;</v>
      </c>
      <c r="AF196" s="174">
        <f t="shared" si="17"/>
        <v>0</v>
      </c>
      <c r="AG196" s="85">
        <f t="shared" si="12"/>
        <v>0</v>
      </c>
      <c r="AH196" s="5"/>
      <c r="AI196" s="5"/>
      <c r="AJ196" s="5"/>
      <c r="AK196" s="5"/>
      <c r="AL196" s="5"/>
      <c r="AM196" s="5"/>
      <c r="AN196" s="5"/>
      <c r="AO196" s="5"/>
      <c r="AP196" s="5"/>
      <c r="AQ196" s="5"/>
      <c r="AR196" s="5"/>
      <c r="AS196" s="5"/>
    </row>
    <row r="197" spans="1:45" s="2" customFormat="1" ht="15">
      <c r="A197" s="391"/>
      <c r="B197" s="392"/>
      <c r="C197" s="393"/>
      <c r="D197" s="393"/>
      <c r="E197" s="393"/>
      <c r="F197" s="393"/>
      <c r="G197" s="393"/>
      <c r="H197" s="394"/>
      <c r="I197" s="394"/>
      <c r="J197" s="394"/>
      <c r="K197" s="394"/>
      <c r="L197" s="394"/>
      <c r="M197" s="394"/>
      <c r="N197" s="313">
        <f>IF(IF(I197&lt;'Checklist Parameters'!$K$22,0,($I197-$L197))&lt;0,0,IF(I197&lt;'Checklist Parameters'!$K$22,0,($I197-$L197)))</f>
        <v>0</v>
      </c>
      <c r="O197" s="394"/>
      <c r="P197" s="395"/>
      <c r="Q197" s="316">
        <f t="shared" si="13"/>
        <v>0</v>
      </c>
      <c r="R197" s="87">
        <f t="shared" si="14"/>
        <v>0</v>
      </c>
      <c r="S197" s="87">
        <f>IF('Checklist Parameters'!$K$60&lt;0.2,0.2,'Checklist Parameters'!$K$60)</f>
        <v>0.72</v>
      </c>
      <c r="T197" s="88">
        <f>IF($O197="",IF('Checklist District ID'!$C$43="Y",MAX($R197:$S197)*$I197,SUM($R197:$S197)*$I197),IF(O197&gt;0,Q197*S197))</f>
        <v>0</v>
      </c>
      <c r="U197" s="88">
        <f>IF(Q197&gt;0,((I197-T197)*'Formula Matrix'!$E$40),0)</f>
        <v>0</v>
      </c>
      <c r="V197" s="88">
        <f t="shared" si="15"/>
        <v>0</v>
      </c>
      <c r="W197" s="88">
        <f>IF(V197&gt;0,(V197*'Checklist Parameters'!$K$35),0)</f>
        <v>0</v>
      </c>
      <c r="X197" s="85">
        <f t="shared" si="16"/>
        <v>0</v>
      </c>
      <c r="Y197" s="85">
        <f>IF('Checklist Parameters'!$K$102&lt;&gt;"",(I197/43560)*'Checklist Parameters'!$K$102,"N/A")</f>
        <v>0</v>
      </c>
      <c r="Z197" s="85" t="str">
        <f>IF('Checklist Parameters'!$K$58&lt;&gt;"",((I197*'Checklist Parameters'!$K$58)*'Checklist Parameters'!$K$35)/1000,"N/A")</f>
        <v>N/A</v>
      </c>
      <c r="AA197" s="85">
        <f>IF('Checklist Parameters'!$K$101&lt;&gt;"",IFERROR(I197/'Checklist Parameters'!$K$101,0),"N/A")</f>
        <v>0</v>
      </c>
      <c r="AB197" s="85" t="str">
        <f>IF('Checklist Parameters'!$K$43&lt;&gt;"",(I197*'Checklist Parameters'!$K$43)/1000,"N/A")</f>
        <v>N/A</v>
      </c>
      <c r="AC197" s="85">
        <f>IF('Checklist Parameters'!$K$16="",$X197,IF(AND('Checklist Parameters'!$K$16&lt;$X197,'Checklist Parameters'!$K$16&gt;=3),'Checklist Parameters'!$K$16,IF(AND('Checklist Parameters'!$K$16&lt;$X197,'Checklist Parameters'!$K$16&lt;3),0,$X197)))</f>
        <v>0</v>
      </c>
      <c r="AD197" s="85" t="str">
        <f>IF(AND(I197&lt;'Checklist Parameters'!$K$22,$I197&lt;&gt;0),"Y","")</f>
        <v/>
      </c>
      <c r="AE197" s="85" t="str">
        <f>IF($AD197="Y",0,IF('Checklist Parameters'!$K$25="","&lt;no limit&gt;",ROUNDDOWN((($I197-'Checklist Parameters'!$K$24)/'Checklist Parameters'!$K$25)+1,0)))</f>
        <v>&lt;no limit&gt;</v>
      </c>
      <c r="AF197" s="174">
        <f t="shared" si="17"/>
        <v>0</v>
      </c>
      <c r="AG197" s="85">
        <f t="shared" si="12"/>
        <v>0</v>
      </c>
      <c r="AH197" s="5"/>
      <c r="AI197" s="5"/>
      <c r="AJ197" s="5"/>
      <c r="AK197" s="5"/>
      <c r="AL197" s="5"/>
      <c r="AM197" s="5"/>
      <c r="AN197" s="5"/>
      <c r="AO197" s="5"/>
      <c r="AP197" s="5"/>
      <c r="AQ197" s="5"/>
      <c r="AR197" s="5"/>
      <c r="AS197" s="5"/>
    </row>
    <row r="198" spans="1:45" s="2" customFormat="1" ht="15">
      <c r="A198" s="391"/>
      <c r="B198" s="392"/>
      <c r="C198" s="393"/>
      <c r="D198" s="393"/>
      <c r="E198" s="393"/>
      <c r="F198" s="393"/>
      <c r="G198" s="393"/>
      <c r="H198" s="394"/>
      <c r="I198" s="394"/>
      <c r="J198" s="394"/>
      <c r="K198" s="394"/>
      <c r="L198" s="394"/>
      <c r="M198" s="394"/>
      <c r="N198" s="313">
        <f>IF(IF(I198&lt;'Checklist Parameters'!$K$22,0,($I198-$L198))&lt;0,0,IF(I198&lt;'Checklist Parameters'!$K$22,0,($I198-$L198)))</f>
        <v>0</v>
      </c>
      <c r="O198" s="394"/>
      <c r="P198" s="395"/>
      <c r="Q198" s="316">
        <f t="shared" si="13"/>
        <v>0</v>
      </c>
      <c r="R198" s="87">
        <f t="shared" si="14"/>
        <v>0</v>
      </c>
      <c r="S198" s="87">
        <f>IF('Checklist Parameters'!$K$60&lt;0.2,0.2,'Checklist Parameters'!$K$60)</f>
        <v>0.72</v>
      </c>
      <c r="T198" s="88">
        <f>IF($O198="",IF('Checklist District ID'!$C$43="Y",MAX($R198:$S198)*$I198,SUM($R198:$S198)*$I198),IF(O198&gt;0,Q198*S198))</f>
        <v>0</v>
      </c>
      <c r="U198" s="88">
        <f>IF(Q198&gt;0,((I198-T198)*'Formula Matrix'!$E$40),0)</f>
        <v>0</v>
      </c>
      <c r="V198" s="88">
        <f t="shared" si="15"/>
        <v>0</v>
      </c>
      <c r="W198" s="88">
        <f>IF(V198&gt;0,(V198*'Checklist Parameters'!$K$35),0)</f>
        <v>0</v>
      </c>
      <c r="X198" s="85">
        <f t="shared" si="16"/>
        <v>0</v>
      </c>
      <c r="Y198" s="85">
        <f>IF('Checklist Parameters'!$K$102&lt;&gt;"",(I198/43560)*'Checklist Parameters'!$K$102,"N/A")</f>
        <v>0</v>
      </c>
      <c r="Z198" s="85" t="str">
        <f>IF('Checklist Parameters'!$K$58&lt;&gt;"",((I198*'Checklist Parameters'!$K$58)*'Checklist Parameters'!$K$35)/1000,"N/A")</f>
        <v>N/A</v>
      </c>
      <c r="AA198" s="85">
        <f>IF('Checklist Parameters'!$K$101&lt;&gt;"",IFERROR(I198/'Checklist Parameters'!$K$101,0),"N/A")</f>
        <v>0</v>
      </c>
      <c r="AB198" s="85" t="str">
        <f>IF('Checklist Parameters'!$K$43&lt;&gt;"",(I198*'Checklist Parameters'!$K$43)/1000,"N/A")</f>
        <v>N/A</v>
      </c>
      <c r="AC198" s="85">
        <f>IF('Checklist Parameters'!$K$16="",$X198,IF(AND('Checklist Parameters'!$K$16&lt;$X198,'Checklist Parameters'!$K$16&gt;=3),'Checklist Parameters'!$K$16,IF(AND('Checklist Parameters'!$K$16&lt;$X198,'Checklist Parameters'!$K$16&lt;3),0,$X198)))</f>
        <v>0</v>
      </c>
      <c r="AD198" s="85" t="str">
        <f>IF(AND(I198&lt;'Checklist Parameters'!$K$22,$I198&lt;&gt;0),"Y","")</f>
        <v/>
      </c>
      <c r="AE198" s="85" t="str">
        <f>IF($AD198="Y",0,IF('Checklist Parameters'!$K$25="","&lt;no limit&gt;",ROUNDDOWN((($I198-'Checklist Parameters'!$K$24)/'Checklist Parameters'!$K$25)+1,0)))</f>
        <v>&lt;no limit&gt;</v>
      </c>
      <c r="AF198" s="174">
        <f t="shared" si="17"/>
        <v>0</v>
      </c>
      <c r="AG198" s="85">
        <f t="shared" si="12"/>
        <v>0</v>
      </c>
      <c r="AH198" s="5"/>
      <c r="AI198" s="5"/>
      <c r="AJ198" s="5"/>
      <c r="AK198" s="5"/>
      <c r="AL198" s="5"/>
      <c r="AM198" s="5"/>
      <c r="AN198" s="5"/>
      <c r="AO198" s="5"/>
      <c r="AP198" s="5"/>
      <c r="AQ198" s="5"/>
      <c r="AR198" s="5"/>
      <c r="AS198" s="5"/>
    </row>
    <row r="199" spans="1:45" s="2" customFormat="1" ht="15">
      <c r="A199" s="391"/>
      <c r="B199" s="392"/>
      <c r="C199" s="393"/>
      <c r="D199" s="393"/>
      <c r="E199" s="393"/>
      <c r="F199" s="393"/>
      <c r="G199" s="393"/>
      <c r="H199" s="394"/>
      <c r="I199" s="394"/>
      <c r="J199" s="394"/>
      <c r="K199" s="394"/>
      <c r="L199" s="394"/>
      <c r="M199" s="394"/>
      <c r="N199" s="313">
        <f>IF(IF(I199&lt;'Checklist Parameters'!$K$22,0,($I199-$L199))&lt;0,0,IF(I199&lt;'Checklist Parameters'!$K$22,0,($I199-$L199)))</f>
        <v>0</v>
      </c>
      <c r="O199" s="394"/>
      <c r="P199" s="395"/>
      <c r="Q199" s="316">
        <f t="shared" si="13"/>
        <v>0</v>
      </c>
      <c r="R199" s="87">
        <f t="shared" si="14"/>
        <v>0</v>
      </c>
      <c r="S199" s="87">
        <f>IF('Checklist Parameters'!$K$60&lt;0.2,0.2,'Checklist Parameters'!$K$60)</f>
        <v>0.72</v>
      </c>
      <c r="T199" s="88">
        <f>IF($O199="",IF('Checklist District ID'!$C$43="Y",MAX($R199:$S199)*$I199,SUM($R199:$S199)*$I199),IF(O199&gt;0,Q199*S199))</f>
        <v>0</v>
      </c>
      <c r="U199" s="88">
        <f>IF(Q199&gt;0,((I199-T199)*'Formula Matrix'!$E$40),0)</f>
        <v>0</v>
      </c>
      <c r="V199" s="88">
        <f t="shared" si="15"/>
        <v>0</v>
      </c>
      <c r="W199" s="88">
        <f>IF(V199&gt;0,(V199*'Checklist Parameters'!$K$35),0)</f>
        <v>0</v>
      </c>
      <c r="X199" s="85">
        <f t="shared" si="16"/>
        <v>0</v>
      </c>
      <c r="Y199" s="85">
        <f>IF('Checklist Parameters'!$K$102&lt;&gt;"",(I199/43560)*'Checklist Parameters'!$K$102,"N/A")</f>
        <v>0</v>
      </c>
      <c r="Z199" s="85" t="str">
        <f>IF('Checklist Parameters'!$K$58&lt;&gt;"",((I199*'Checklist Parameters'!$K$58)*'Checklist Parameters'!$K$35)/1000,"N/A")</f>
        <v>N/A</v>
      </c>
      <c r="AA199" s="85">
        <f>IF('Checklist Parameters'!$K$101&lt;&gt;"",IFERROR(I199/'Checklist Parameters'!$K$101,0),"N/A")</f>
        <v>0</v>
      </c>
      <c r="AB199" s="85" t="str">
        <f>IF('Checklist Parameters'!$K$43&lt;&gt;"",(I199*'Checklist Parameters'!$K$43)/1000,"N/A")</f>
        <v>N/A</v>
      </c>
      <c r="AC199" s="85">
        <f>IF('Checklist Parameters'!$K$16="",$X199,IF(AND('Checklist Parameters'!$K$16&lt;$X199,'Checklist Parameters'!$K$16&gt;=3),'Checklist Parameters'!$K$16,IF(AND('Checklist Parameters'!$K$16&lt;$X199,'Checklist Parameters'!$K$16&lt;3),0,$X199)))</f>
        <v>0</v>
      </c>
      <c r="AD199" s="85" t="str">
        <f>IF(AND(I199&lt;'Checklist Parameters'!$K$22,$I199&lt;&gt;0),"Y","")</f>
        <v/>
      </c>
      <c r="AE199" s="85" t="str">
        <f>IF($AD199="Y",0,IF('Checklist Parameters'!$K$25="","&lt;no limit&gt;",ROUNDDOWN((($I199-'Checklist Parameters'!$K$24)/'Checklist Parameters'!$K$25)+1,0)))</f>
        <v>&lt;no limit&gt;</v>
      </c>
      <c r="AF199" s="174">
        <f t="shared" si="17"/>
        <v>0</v>
      </c>
      <c r="AG199" s="85">
        <f t="shared" si="12"/>
        <v>0</v>
      </c>
      <c r="AH199" s="5"/>
      <c r="AI199" s="5"/>
      <c r="AJ199" s="5"/>
      <c r="AK199" s="5"/>
      <c r="AL199" s="5"/>
      <c r="AM199" s="5"/>
      <c r="AN199" s="5"/>
      <c r="AO199" s="5"/>
      <c r="AP199" s="5"/>
      <c r="AQ199" s="5"/>
      <c r="AR199" s="5"/>
      <c r="AS199" s="5"/>
    </row>
    <row r="200" spans="1:45" s="2" customFormat="1" ht="15">
      <c r="A200" s="391"/>
      <c r="B200" s="392"/>
      <c r="C200" s="393"/>
      <c r="D200" s="393"/>
      <c r="E200" s="393"/>
      <c r="F200" s="393"/>
      <c r="G200" s="393"/>
      <c r="H200" s="394"/>
      <c r="I200" s="394"/>
      <c r="J200" s="394"/>
      <c r="K200" s="394"/>
      <c r="L200" s="394"/>
      <c r="M200" s="394"/>
      <c r="N200" s="313">
        <f>IF(IF(I200&lt;'Checklist Parameters'!$K$22,0,($I200-$L200))&lt;0,0,IF(I200&lt;'Checklist Parameters'!$K$22,0,($I200-$L200)))</f>
        <v>0</v>
      </c>
      <c r="O200" s="394"/>
      <c r="P200" s="395"/>
      <c r="Q200" s="316">
        <f t="shared" si="13"/>
        <v>0</v>
      </c>
      <c r="R200" s="87">
        <f t="shared" si="14"/>
        <v>0</v>
      </c>
      <c r="S200" s="87">
        <f>IF('Checklist Parameters'!$K$60&lt;0.2,0.2,'Checklist Parameters'!$K$60)</f>
        <v>0.72</v>
      </c>
      <c r="T200" s="88">
        <f>IF($O200="",IF('Checklist District ID'!$C$43="Y",MAX($R200:$S200)*$I200,SUM($R200:$S200)*$I200),IF(O200&gt;0,Q200*S200))</f>
        <v>0</v>
      </c>
      <c r="U200" s="88">
        <f>IF(Q200&gt;0,((I200-T200)*'Formula Matrix'!$E$40),0)</f>
        <v>0</v>
      </c>
      <c r="V200" s="88">
        <f t="shared" si="15"/>
        <v>0</v>
      </c>
      <c r="W200" s="88">
        <f>IF(V200&gt;0,(V200*'Checklist Parameters'!$K$35),0)</f>
        <v>0</v>
      </c>
      <c r="X200" s="85">
        <f t="shared" si="16"/>
        <v>0</v>
      </c>
      <c r="Y200" s="85">
        <f>IF('Checklist Parameters'!$K$102&lt;&gt;"",(I200/43560)*'Checklist Parameters'!$K$102,"N/A")</f>
        <v>0</v>
      </c>
      <c r="Z200" s="85" t="str">
        <f>IF('Checklist Parameters'!$K$58&lt;&gt;"",((I200*'Checklist Parameters'!$K$58)*'Checklist Parameters'!$K$35)/1000,"N/A")</f>
        <v>N/A</v>
      </c>
      <c r="AA200" s="85">
        <f>IF('Checklist Parameters'!$K$101&lt;&gt;"",IFERROR(I200/'Checklist Parameters'!$K$101,0),"N/A")</f>
        <v>0</v>
      </c>
      <c r="AB200" s="85" t="str">
        <f>IF('Checklist Parameters'!$K$43&lt;&gt;"",(I200*'Checklist Parameters'!$K$43)/1000,"N/A")</f>
        <v>N/A</v>
      </c>
      <c r="AC200" s="85">
        <f>IF('Checklist Parameters'!$K$16="",$X200,IF(AND('Checklist Parameters'!$K$16&lt;$X200,'Checklist Parameters'!$K$16&gt;=3),'Checklist Parameters'!$K$16,IF(AND('Checklist Parameters'!$K$16&lt;$X200,'Checklist Parameters'!$K$16&lt;3),0,$X200)))</f>
        <v>0</v>
      </c>
      <c r="AD200" s="85" t="str">
        <f>IF(AND(I200&lt;'Checklist Parameters'!$K$22,$I200&lt;&gt;0),"Y","")</f>
        <v/>
      </c>
      <c r="AE200" s="85" t="str">
        <f>IF($AD200="Y",0,IF('Checklist Parameters'!$K$25="","&lt;no limit&gt;",ROUNDDOWN((($I200-'Checklist Parameters'!$K$24)/'Checklist Parameters'!$K$25)+1,0)))</f>
        <v>&lt;no limit&gt;</v>
      </c>
      <c r="AF200" s="174">
        <f t="shared" si="17"/>
        <v>0</v>
      </c>
      <c r="AG200" s="85">
        <f t="shared" si="12"/>
        <v>0</v>
      </c>
      <c r="AH200" s="5"/>
      <c r="AI200" s="5"/>
      <c r="AJ200" s="5"/>
      <c r="AK200" s="5"/>
      <c r="AL200" s="5"/>
      <c r="AM200" s="5"/>
      <c r="AN200" s="5"/>
      <c r="AO200" s="5"/>
      <c r="AP200" s="5"/>
      <c r="AQ200" s="5"/>
      <c r="AR200" s="5"/>
      <c r="AS200" s="5"/>
    </row>
    <row r="201" spans="1:45" s="2" customFormat="1" ht="15">
      <c r="A201" s="391"/>
      <c r="B201" s="392"/>
      <c r="C201" s="393"/>
      <c r="D201" s="393"/>
      <c r="E201" s="393"/>
      <c r="F201" s="393"/>
      <c r="G201" s="393"/>
      <c r="H201" s="394"/>
      <c r="I201" s="394"/>
      <c r="J201" s="394"/>
      <c r="K201" s="394"/>
      <c r="L201" s="394"/>
      <c r="M201" s="394"/>
      <c r="N201" s="313">
        <f>IF(IF(I201&lt;'Checklist Parameters'!$K$22,0,($I201-$L201))&lt;0,0,IF(I201&lt;'Checklist Parameters'!$K$22,0,($I201-$L201)))</f>
        <v>0</v>
      </c>
      <c r="O201" s="394"/>
      <c r="P201" s="395"/>
      <c r="Q201" s="316">
        <f t="shared" si="13"/>
        <v>0</v>
      </c>
      <c r="R201" s="87">
        <f t="shared" si="14"/>
        <v>0</v>
      </c>
      <c r="S201" s="87">
        <f>IF('Checklist Parameters'!$K$60&lt;0.2,0.2,'Checklist Parameters'!$K$60)</f>
        <v>0.72</v>
      </c>
      <c r="T201" s="88">
        <f>IF($O201="",IF('Checklist District ID'!$C$43="Y",MAX($R201:$S201)*$I201,SUM($R201:$S201)*$I201),IF(O201&gt;0,Q201*S201))</f>
        <v>0</v>
      </c>
      <c r="U201" s="88">
        <f>IF(Q201&gt;0,((I201-T201)*'Formula Matrix'!$E$40),0)</f>
        <v>0</v>
      </c>
      <c r="V201" s="88">
        <f t="shared" si="15"/>
        <v>0</v>
      </c>
      <c r="W201" s="88">
        <f>IF(V201&gt;0,(V201*'Checklist Parameters'!$K$35),0)</f>
        <v>0</v>
      </c>
      <c r="X201" s="85">
        <f t="shared" si="16"/>
        <v>0</v>
      </c>
      <c r="Y201" s="85">
        <f>IF('Checklist Parameters'!$K$102&lt;&gt;"",(I201/43560)*'Checklist Parameters'!$K$102,"N/A")</f>
        <v>0</v>
      </c>
      <c r="Z201" s="85" t="str">
        <f>IF('Checklist Parameters'!$K$58&lt;&gt;"",((I201*'Checklist Parameters'!$K$58)*'Checklist Parameters'!$K$35)/1000,"N/A")</f>
        <v>N/A</v>
      </c>
      <c r="AA201" s="85">
        <f>IF('Checklist Parameters'!$K$101&lt;&gt;"",IFERROR(I201/'Checklist Parameters'!$K$101,0),"N/A")</f>
        <v>0</v>
      </c>
      <c r="AB201" s="85" t="str">
        <f>IF('Checklist Parameters'!$K$43&lt;&gt;"",(I201*'Checklist Parameters'!$K$43)/1000,"N/A")</f>
        <v>N/A</v>
      </c>
      <c r="AC201" s="85">
        <f>IF('Checklist Parameters'!$K$16="",$X201,IF(AND('Checklist Parameters'!$K$16&lt;$X201,'Checklist Parameters'!$K$16&gt;=3),'Checklist Parameters'!$K$16,IF(AND('Checklist Parameters'!$K$16&lt;$X201,'Checklist Parameters'!$K$16&lt;3),0,$X201)))</f>
        <v>0</v>
      </c>
      <c r="AD201" s="85" t="str">
        <f>IF(AND(I201&lt;'Checklist Parameters'!$K$22,$I201&lt;&gt;0),"Y","")</f>
        <v/>
      </c>
      <c r="AE201" s="85" t="str">
        <f>IF($AD201="Y",0,IF('Checklist Parameters'!$K$25="","&lt;no limit&gt;",ROUNDDOWN((($I201-'Checklist Parameters'!$K$24)/'Checklist Parameters'!$K$25)+1,0)))</f>
        <v>&lt;no limit&gt;</v>
      </c>
      <c r="AF201" s="174">
        <f t="shared" si="17"/>
        <v>0</v>
      </c>
      <c r="AG201" s="85">
        <f t="shared" si="12"/>
        <v>0</v>
      </c>
      <c r="AH201" s="5"/>
      <c r="AI201" s="5"/>
      <c r="AJ201" s="5"/>
      <c r="AK201" s="5"/>
      <c r="AL201" s="5"/>
      <c r="AM201" s="5"/>
      <c r="AN201" s="5"/>
      <c r="AO201" s="5"/>
      <c r="AP201" s="5"/>
      <c r="AQ201" s="5"/>
      <c r="AR201" s="5"/>
      <c r="AS201" s="5"/>
    </row>
    <row r="202" spans="1:45" s="2" customFormat="1" ht="15">
      <c r="A202" s="391"/>
      <c r="B202" s="392"/>
      <c r="C202" s="393"/>
      <c r="D202" s="393"/>
      <c r="E202" s="393"/>
      <c r="F202" s="393"/>
      <c r="G202" s="393"/>
      <c r="H202" s="394"/>
      <c r="I202" s="394"/>
      <c r="J202" s="394"/>
      <c r="K202" s="394"/>
      <c r="L202" s="394"/>
      <c r="M202" s="394"/>
      <c r="N202" s="313">
        <f>IF(IF(I202&lt;'Checklist Parameters'!$K$22,0,($I202-$L202))&lt;0,0,IF(I202&lt;'Checklist Parameters'!$K$22,0,($I202-$L202)))</f>
        <v>0</v>
      </c>
      <c r="O202" s="394"/>
      <c r="P202" s="395"/>
      <c r="Q202" s="316">
        <f t="shared" si="13"/>
        <v>0</v>
      </c>
      <c r="R202" s="87">
        <f t="shared" si="14"/>
        <v>0</v>
      </c>
      <c r="S202" s="87">
        <f>IF('Checklist Parameters'!$K$60&lt;0.2,0.2,'Checklist Parameters'!$K$60)</f>
        <v>0.72</v>
      </c>
      <c r="T202" s="88">
        <f>IF($O202="",IF('Checklist District ID'!$C$43="Y",MAX($R202:$S202)*$I202,SUM($R202:$S202)*$I202),IF(O202&gt;0,Q202*S202))</f>
        <v>0</v>
      </c>
      <c r="U202" s="88">
        <f>IF(Q202&gt;0,((I202-T202)*'Formula Matrix'!$E$40),0)</f>
        <v>0</v>
      </c>
      <c r="V202" s="88">
        <f t="shared" si="15"/>
        <v>0</v>
      </c>
      <c r="W202" s="88">
        <f>IF(V202&gt;0,(V202*'Checklist Parameters'!$K$35),0)</f>
        <v>0</v>
      </c>
      <c r="X202" s="85">
        <f t="shared" si="16"/>
        <v>0</v>
      </c>
      <c r="Y202" s="85">
        <f>IF('Checklist Parameters'!$K$102&lt;&gt;"",(I202/43560)*'Checklist Parameters'!$K$102,"N/A")</f>
        <v>0</v>
      </c>
      <c r="Z202" s="85" t="str">
        <f>IF('Checklist Parameters'!$K$58&lt;&gt;"",((I202*'Checklist Parameters'!$K$58)*'Checklist Parameters'!$K$35)/1000,"N/A")</f>
        <v>N/A</v>
      </c>
      <c r="AA202" s="85">
        <f>IF('Checklist Parameters'!$K$101&lt;&gt;"",IFERROR(I202/'Checklist Parameters'!$K$101,0),"N/A")</f>
        <v>0</v>
      </c>
      <c r="AB202" s="85" t="str">
        <f>IF('Checklist Parameters'!$K$43&lt;&gt;"",(I202*'Checklist Parameters'!$K$43)/1000,"N/A")</f>
        <v>N/A</v>
      </c>
      <c r="AC202" s="85">
        <f>IF('Checklist Parameters'!$K$16="",$X202,IF(AND('Checklist Parameters'!$K$16&lt;$X202,'Checklist Parameters'!$K$16&gt;=3),'Checklist Parameters'!$K$16,IF(AND('Checklist Parameters'!$K$16&lt;$X202,'Checklist Parameters'!$K$16&lt;3),0,$X202)))</f>
        <v>0</v>
      </c>
      <c r="AD202" s="85" t="str">
        <f>IF(AND(I202&lt;'Checklist Parameters'!$K$22,$I202&lt;&gt;0),"Y","")</f>
        <v/>
      </c>
      <c r="AE202" s="85" t="str">
        <f>IF($AD202="Y",0,IF('Checklist Parameters'!$K$25="","&lt;no limit&gt;",ROUNDDOWN((($I202-'Checklist Parameters'!$K$24)/'Checklist Parameters'!$K$25)+1,0)))</f>
        <v>&lt;no limit&gt;</v>
      </c>
      <c r="AF202" s="174">
        <f t="shared" si="17"/>
        <v>0</v>
      </c>
      <c r="AG202" s="85">
        <f t="shared" si="12"/>
        <v>0</v>
      </c>
      <c r="AH202" s="5"/>
      <c r="AI202" s="5"/>
      <c r="AJ202" s="5"/>
      <c r="AK202" s="5"/>
      <c r="AL202" s="5"/>
      <c r="AM202" s="5"/>
      <c r="AN202" s="5"/>
      <c r="AO202" s="5"/>
      <c r="AP202" s="5"/>
      <c r="AQ202" s="5"/>
      <c r="AR202" s="5"/>
      <c r="AS202" s="5"/>
    </row>
    <row r="203" spans="1:45" s="2" customFormat="1" ht="15">
      <c r="A203" s="391"/>
      <c r="B203" s="392"/>
      <c r="C203" s="393"/>
      <c r="D203" s="393"/>
      <c r="E203" s="393"/>
      <c r="F203" s="393"/>
      <c r="G203" s="393"/>
      <c r="H203" s="394"/>
      <c r="I203" s="394"/>
      <c r="J203" s="394"/>
      <c r="K203" s="394"/>
      <c r="L203" s="394"/>
      <c r="M203" s="394"/>
      <c r="N203" s="313">
        <f>IF(IF(I203&lt;'Checklist Parameters'!$K$22,0,($I203-$L203))&lt;0,0,IF(I203&lt;'Checklist Parameters'!$K$22,0,($I203-$L203)))</f>
        <v>0</v>
      </c>
      <c r="O203" s="394"/>
      <c r="P203" s="395"/>
      <c r="Q203" s="316">
        <f t="shared" si="13"/>
        <v>0</v>
      </c>
      <c r="R203" s="87">
        <f t="shared" si="14"/>
        <v>0</v>
      </c>
      <c r="S203" s="87">
        <f>IF('Checklist Parameters'!$K$60&lt;0.2,0.2,'Checklist Parameters'!$K$60)</f>
        <v>0.72</v>
      </c>
      <c r="T203" s="88">
        <f>IF($O203="",IF('Checklist District ID'!$C$43="Y",MAX($R203:$S203)*$I203,SUM($R203:$S203)*$I203),IF(O203&gt;0,Q203*S203))</f>
        <v>0</v>
      </c>
      <c r="U203" s="88">
        <f>IF(Q203&gt;0,((I203-T203)*'Formula Matrix'!$E$40),0)</f>
        <v>0</v>
      </c>
      <c r="V203" s="88">
        <f t="shared" si="15"/>
        <v>0</v>
      </c>
      <c r="W203" s="88">
        <f>IF(V203&gt;0,(V203*'Checklist Parameters'!$K$35),0)</f>
        <v>0</v>
      </c>
      <c r="X203" s="85">
        <f t="shared" si="16"/>
        <v>0</v>
      </c>
      <c r="Y203" s="85">
        <f>IF('Checklist Parameters'!$K$102&lt;&gt;"",(I203/43560)*'Checklist Parameters'!$K$102,"N/A")</f>
        <v>0</v>
      </c>
      <c r="Z203" s="85" t="str">
        <f>IF('Checklist Parameters'!$K$58&lt;&gt;"",((I203*'Checklist Parameters'!$K$58)*'Checklist Parameters'!$K$35)/1000,"N/A")</f>
        <v>N/A</v>
      </c>
      <c r="AA203" s="85">
        <f>IF('Checklist Parameters'!$K$101&lt;&gt;"",IFERROR(I203/'Checklist Parameters'!$K$101,0),"N/A")</f>
        <v>0</v>
      </c>
      <c r="AB203" s="85" t="str">
        <f>IF('Checklist Parameters'!$K$43&lt;&gt;"",(I203*'Checklist Parameters'!$K$43)/1000,"N/A")</f>
        <v>N/A</v>
      </c>
      <c r="AC203" s="85">
        <f>IF('Checklist Parameters'!$K$16="",$X203,IF(AND('Checklist Parameters'!$K$16&lt;$X203,'Checklist Parameters'!$K$16&gt;=3),'Checklist Parameters'!$K$16,IF(AND('Checklist Parameters'!$K$16&lt;$X203,'Checklist Parameters'!$K$16&lt;3),0,$X203)))</f>
        <v>0</v>
      </c>
      <c r="AD203" s="85" t="str">
        <f>IF(AND(I203&lt;'Checklist Parameters'!$K$22,$I203&lt;&gt;0),"Y","")</f>
        <v/>
      </c>
      <c r="AE203" s="85" t="str">
        <f>IF($AD203="Y",0,IF('Checklist Parameters'!$K$25="","&lt;no limit&gt;",ROUNDDOWN((($I203-'Checklist Parameters'!$K$24)/'Checklist Parameters'!$K$25)+1,0)))</f>
        <v>&lt;no limit&gt;</v>
      </c>
      <c r="AF203" s="174">
        <f t="shared" si="17"/>
        <v>0</v>
      </c>
      <c r="AG203" s="85">
        <f t="shared" si="12"/>
        <v>0</v>
      </c>
      <c r="AH203" s="5"/>
      <c r="AI203" s="5"/>
      <c r="AJ203" s="5"/>
      <c r="AK203" s="5"/>
      <c r="AL203" s="5"/>
      <c r="AM203" s="5"/>
      <c r="AN203" s="5"/>
      <c r="AO203" s="5"/>
      <c r="AP203" s="5"/>
      <c r="AQ203" s="5"/>
      <c r="AR203" s="5"/>
      <c r="AS203" s="5"/>
    </row>
    <row r="204" spans="1:45" s="2" customFormat="1" ht="15">
      <c r="A204" s="391"/>
      <c r="B204" s="392"/>
      <c r="C204" s="393"/>
      <c r="D204" s="393"/>
      <c r="E204" s="393"/>
      <c r="F204" s="393"/>
      <c r="G204" s="393"/>
      <c r="H204" s="394"/>
      <c r="I204" s="394"/>
      <c r="J204" s="394"/>
      <c r="K204" s="394"/>
      <c r="L204" s="394"/>
      <c r="M204" s="394"/>
      <c r="N204" s="313">
        <f>IF(IF(I204&lt;'Checklist Parameters'!$K$22,0,($I204-$L204))&lt;0,0,IF(I204&lt;'Checklist Parameters'!$K$22,0,($I204-$L204)))</f>
        <v>0</v>
      </c>
      <c r="O204" s="394"/>
      <c r="P204" s="395"/>
      <c r="Q204" s="316">
        <f t="shared" si="13"/>
        <v>0</v>
      </c>
      <c r="R204" s="87">
        <f t="shared" si="14"/>
        <v>0</v>
      </c>
      <c r="S204" s="87">
        <f>IF('Checklist Parameters'!$K$60&lt;0.2,0.2,'Checklist Parameters'!$K$60)</f>
        <v>0.72</v>
      </c>
      <c r="T204" s="88">
        <f>IF($O204="",IF('Checklist District ID'!$C$43="Y",MAX($R204:$S204)*$I204,SUM($R204:$S204)*$I204),IF(O204&gt;0,Q204*S204))</f>
        <v>0</v>
      </c>
      <c r="U204" s="88">
        <f>IF(Q204&gt;0,((I204-T204)*'Formula Matrix'!$E$40),0)</f>
        <v>0</v>
      </c>
      <c r="V204" s="88">
        <f t="shared" si="15"/>
        <v>0</v>
      </c>
      <c r="W204" s="88">
        <f>IF(V204&gt;0,(V204*'Checklist Parameters'!$K$35),0)</f>
        <v>0</v>
      </c>
      <c r="X204" s="85">
        <f t="shared" si="16"/>
        <v>0</v>
      </c>
      <c r="Y204" s="85">
        <f>IF('Checklist Parameters'!$K$102&lt;&gt;"",(I204/43560)*'Checklist Parameters'!$K$102,"N/A")</f>
        <v>0</v>
      </c>
      <c r="Z204" s="85" t="str">
        <f>IF('Checklist Parameters'!$K$58&lt;&gt;"",((I204*'Checklist Parameters'!$K$58)*'Checklist Parameters'!$K$35)/1000,"N/A")</f>
        <v>N/A</v>
      </c>
      <c r="AA204" s="85">
        <f>IF('Checklist Parameters'!$K$101&lt;&gt;"",IFERROR(I204/'Checklist Parameters'!$K$101,0),"N/A")</f>
        <v>0</v>
      </c>
      <c r="AB204" s="85" t="str">
        <f>IF('Checklist Parameters'!$K$43&lt;&gt;"",(I204*'Checklist Parameters'!$K$43)/1000,"N/A")</f>
        <v>N/A</v>
      </c>
      <c r="AC204" s="85">
        <f>IF('Checklist Parameters'!$K$16="",$X204,IF(AND('Checklist Parameters'!$K$16&lt;$X204,'Checklist Parameters'!$K$16&gt;=3),'Checklist Parameters'!$K$16,IF(AND('Checklist Parameters'!$K$16&lt;$X204,'Checklist Parameters'!$K$16&lt;3),0,$X204)))</f>
        <v>0</v>
      </c>
      <c r="AD204" s="85" t="str">
        <f>IF(AND(I204&lt;'Checklist Parameters'!$K$22,$I204&lt;&gt;0),"Y","")</f>
        <v/>
      </c>
      <c r="AE204" s="85" t="str">
        <f>IF($AD204="Y",0,IF('Checklist Parameters'!$K$25="","&lt;no limit&gt;",ROUNDDOWN((($I204-'Checklist Parameters'!$K$24)/'Checklist Parameters'!$K$25)+1,0)))</f>
        <v>&lt;no limit&gt;</v>
      </c>
      <c r="AF204" s="174">
        <f t="shared" si="17"/>
        <v>0</v>
      </c>
      <c r="AG204" s="85">
        <f t="shared" si="12"/>
        <v>0</v>
      </c>
      <c r="AH204" s="5"/>
      <c r="AI204" s="5"/>
      <c r="AJ204" s="5"/>
      <c r="AK204" s="5"/>
      <c r="AL204" s="5"/>
      <c r="AM204" s="5"/>
      <c r="AN204" s="5"/>
      <c r="AO204" s="5"/>
      <c r="AP204" s="5"/>
      <c r="AQ204" s="5"/>
      <c r="AR204" s="5"/>
      <c r="AS204" s="5"/>
    </row>
    <row r="205" spans="1:45" s="2" customFormat="1" ht="15">
      <c r="A205" s="391"/>
      <c r="B205" s="392"/>
      <c r="C205" s="393"/>
      <c r="D205" s="393"/>
      <c r="E205" s="393"/>
      <c r="F205" s="393"/>
      <c r="G205" s="393"/>
      <c r="H205" s="394"/>
      <c r="I205" s="394"/>
      <c r="J205" s="394"/>
      <c r="K205" s="394"/>
      <c r="L205" s="394"/>
      <c r="M205" s="394"/>
      <c r="N205" s="313">
        <f>IF(IF(I205&lt;'Checklist Parameters'!$K$22,0,($I205-$L205))&lt;0,0,IF(I205&lt;'Checklist Parameters'!$K$22,0,($I205-$L205)))</f>
        <v>0</v>
      </c>
      <c r="O205" s="394"/>
      <c r="P205" s="395"/>
      <c r="Q205" s="316">
        <f t="shared" si="13"/>
        <v>0</v>
      </c>
      <c r="R205" s="87">
        <f t="shared" si="14"/>
        <v>0</v>
      </c>
      <c r="S205" s="87">
        <f>IF('Checklist Parameters'!$K$60&lt;0.2,0.2,'Checklist Parameters'!$K$60)</f>
        <v>0.72</v>
      </c>
      <c r="T205" s="88">
        <f>IF($O205="",IF('Checklist District ID'!$C$43="Y",MAX($R205:$S205)*$I205,SUM($R205:$S205)*$I205),IF(O205&gt;0,Q205*S205))</f>
        <v>0</v>
      </c>
      <c r="U205" s="88">
        <f>IF(Q205&gt;0,((I205-T205)*'Formula Matrix'!$E$40),0)</f>
        <v>0</v>
      </c>
      <c r="V205" s="88">
        <f t="shared" si="15"/>
        <v>0</v>
      </c>
      <c r="W205" s="88">
        <f>IF(V205&gt;0,(V205*'Checklist Parameters'!$K$35),0)</f>
        <v>0</v>
      </c>
      <c r="X205" s="85">
        <f t="shared" si="16"/>
        <v>0</v>
      </c>
      <c r="Y205" s="85">
        <f>IF('Checklist Parameters'!$K$102&lt;&gt;"",(I205/43560)*'Checklist Parameters'!$K$102,"N/A")</f>
        <v>0</v>
      </c>
      <c r="Z205" s="85" t="str">
        <f>IF('Checklist Parameters'!$K$58&lt;&gt;"",((I205*'Checklist Parameters'!$K$58)*'Checklist Parameters'!$K$35)/1000,"N/A")</f>
        <v>N/A</v>
      </c>
      <c r="AA205" s="85">
        <f>IF('Checklist Parameters'!$K$101&lt;&gt;"",IFERROR(I205/'Checklist Parameters'!$K$101,0),"N/A")</f>
        <v>0</v>
      </c>
      <c r="AB205" s="85" t="str">
        <f>IF('Checklist Parameters'!$K$43&lt;&gt;"",(I205*'Checklist Parameters'!$K$43)/1000,"N/A")</f>
        <v>N/A</v>
      </c>
      <c r="AC205" s="85">
        <f>IF('Checklist Parameters'!$K$16="",$X205,IF(AND('Checklist Parameters'!$K$16&lt;$X205,'Checklist Parameters'!$K$16&gt;=3),'Checklist Parameters'!$K$16,IF(AND('Checklist Parameters'!$K$16&lt;$X205,'Checklist Parameters'!$K$16&lt;3),0,$X205)))</f>
        <v>0</v>
      </c>
      <c r="AD205" s="85" t="str">
        <f>IF(AND(I205&lt;'Checklist Parameters'!$K$22,$I205&lt;&gt;0),"Y","")</f>
        <v/>
      </c>
      <c r="AE205" s="85" t="str">
        <f>IF($AD205="Y",0,IF('Checklist Parameters'!$K$25="","&lt;no limit&gt;",ROUNDDOWN((($I205-'Checklist Parameters'!$K$24)/'Checklist Parameters'!$K$25)+1,0)))</f>
        <v>&lt;no limit&gt;</v>
      </c>
      <c r="AF205" s="174">
        <f t="shared" si="17"/>
        <v>0</v>
      </c>
      <c r="AG205" s="85">
        <f t="shared" si="12"/>
        <v>0</v>
      </c>
      <c r="AH205" s="5"/>
      <c r="AI205" s="5"/>
      <c r="AJ205" s="5"/>
      <c r="AK205" s="5"/>
      <c r="AL205" s="5"/>
      <c r="AM205" s="5"/>
      <c r="AN205" s="5"/>
      <c r="AO205" s="5"/>
      <c r="AP205" s="5"/>
      <c r="AQ205" s="5"/>
      <c r="AR205" s="5"/>
      <c r="AS205" s="5"/>
    </row>
    <row r="206" spans="1:45" s="2" customFormat="1" ht="15">
      <c r="A206" s="391"/>
      <c r="B206" s="392"/>
      <c r="C206" s="393"/>
      <c r="D206" s="393"/>
      <c r="E206" s="393"/>
      <c r="F206" s="393"/>
      <c r="G206" s="393"/>
      <c r="H206" s="394"/>
      <c r="I206" s="394"/>
      <c r="J206" s="394"/>
      <c r="K206" s="394"/>
      <c r="L206" s="394"/>
      <c r="M206" s="394"/>
      <c r="N206" s="313">
        <f>IF(IF(I206&lt;'Checklist Parameters'!$K$22,0,($I206-$L206))&lt;0,0,IF(I206&lt;'Checklist Parameters'!$K$22,0,($I206-$L206)))</f>
        <v>0</v>
      </c>
      <c r="O206" s="394"/>
      <c r="P206" s="395"/>
      <c r="Q206" s="316">
        <f t="shared" si="13"/>
        <v>0</v>
      </c>
      <c r="R206" s="87">
        <f t="shared" si="14"/>
        <v>0</v>
      </c>
      <c r="S206" s="87">
        <f>IF('Checklist Parameters'!$K$60&lt;0.2,0.2,'Checklist Parameters'!$K$60)</f>
        <v>0.72</v>
      </c>
      <c r="T206" s="88">
        <f>IF($O206="",IF('Checklist District ID'!$C$43="Y",MAX($R206:$S206)*$I206,SUM($R206:$S206)*$I206),IF(O206&gt;0,Q206*S206))</f>
        <v>0</v>
      </c>
      <c r="U206" s="88">
        <f>IF(Q206&gt;0,((I206-T206)*'Formula Matrix'!$E$40),0)</f>
        <v>0</v>
      </c>
      <c r="V206" s="88">
        <f t="shared" si="15"/>
        <v>0</v>
      </c>
      <c r="W206" s="88">
        <f>IF(V206&gt;0,(V206*'Checklist Parameters'!$K$35),0)</f>
        <v>0</v>
      </c>
      <c r="X206" s="85">
        <f t="shared" si="16"/>
        <v>0</v>
      </c>
      <c r="Y206" s="85">
        <f>IF('Checklist Parameters'!$K$102&lt;&gt;"",(I206/43560)*'Checklist Parameters'!$K$102,"N/A")</f>
        <v>0</v>
      </c>
      <c r="Z206" s="85" t="str">
        <f>IF('Checklist Parameters'!$K$58&lt;&gt;"",((I206*'Checklist Parameters'!$K$58)*'Checklist Parameters'!$K$35)/1000,"N/A")</f>
        <v>N/A</v>
      </c>
      <c r="AA206" s="85">
        <f>IF('Checklist Parameters'!$K$101&lt;&gt;"",IFERROR(I206/'Checklist Parameters'!$K$101,0),"N/A")</f>
        <v>0</v>
      </c>
      <c r="AB206" s="85" t="str">
        <f>IF('Checklist Parameters'!$K$43&lt;&gt;"",(I206*'Checklist Parameters'!$K$43)/1000,"N/A")</f>
        <v>N/A</v>
      </c>
      <c r="AC206" s="85">
        <f>IF('Checklist Parameters'!$K$16="",$X206,IF(AND('Checklist Parameters'!$K$16&lt;$X206,'Checklist Parameters'!$K$16&gt;=3),'Checklist Parameters'!$K$16,IF(AND('Checklist Parameters'!$K$16&lt;$X206,'Checklist Parameters'!$K$16&lt;3),0,$X206)))</f>
        <v>0</v>
      </c>
      <c r="AD206" s="85" t="str">
        <f>IF(AND(I206&lt;'Checklist Parameters'!$K$22,$I206&lt;&gt;0),"Y","")</f>
        <v/>
      </c>
      <c r="AE206" s="85" t="str">
        <f>IF($AD206="Y",0,IF('Checklist Parameters'!$K$25="","&lt;no limit&gt;",ROUNDDOWN((($I206-'Checklist Parameters'!$K$24)/'Checklist Parameters'!$K$25)+1,0)))</f>
        <v>&lt;no limit&gt;</v>
      </c>
      <c r="AF206" s="174">
        <f t="shared" si="17"/>
        <v>0</v>
      </c>
      <c r="AG206" s="85">
        <f t="shared" si="12"/>
        <v>0</v>
      </c>
      <c r="AH206" s="5"/>
      <c r="AI206" s="5"/>
      <c r="AJ206" s="5"/>
      <c r="AK206" s="5"/>
      <c r="AL206" s="5"/>
      <c r="AM206" s="5"/>
      <c r="AN206" s="5"/>
      <c r="AO206" s="5"/>
      <c r="AP206" s="5"/>
      <c r="AQ206" s="5"/>
      <c r="AR206" s="5"/>
      <c r="AS206" s="5"/>
    </row>
    <row r="207" spans="1:45" s="2" customFormat="1" ht="15">
      <c r="A207" s="391"/>
      <c r="B207" s="392"/>
      <c r="C207" s="393"/>
      <c r="D207" s="393"/>
      <c r="E207" s="393"/>
      <c r="F207" s="393"/>
      <c r="G207" s="393"/>
      <c r="H207" s="394"/>
      <c r="I207" s="394"/>
      <c r="J207" s="394"/>
      <c r="K207" s="394"/>
      <c r="L207" s="394"/>
      <c r="M207" s="394"/>
      <c r="N207" s="313">
        <f>IF(IF(I207&lt;'Checklist Parameters'!$K$22,0,($I207-$L207))&lt;0,0,IF(I207&lt;'Checklist Parameters'!$K$22,0,($I207-$L207)))</f>
        <v>0</v>
      </c>
      <c r="O207" s="394"/>
      <c r="P207" s="395"/>
      <c r="Q207" s="316">
        <f t="shared" si="13"/>
        <v>0</v>
      </c>
      <c r="R207" s="87">
        <f t="shared" si="14"/>
        <v>0</v>
      </c>
      <c r="S207" s="87">
        <f>IF('Checklist Parameters'!$K$60&lt;0.2,0.2,'Checklist Parameters'!$K$60)</f>
        <v>0.72</v>
      </c>
      <c r="T207" s="88">
        <f>IF($O207="",IF('Checklist District ID'!$C$43="Y",MAX($R207:$S207)*$I207,SUM($R207:$S207)*$I207),IF(O207&gt;0,Q207*S207))</f>
        <v>0</v>
      </c>
      <c r="U207" s="88">
        <f>IF(Q207&gt;0,((I207-T207)*'Formula Matrix'!$E$40),0)</f>
        <v>0</v>
      </c>
      <c r="V207" s="88">
        <f t="shared" si="15"/>
        <v>0</v>
      </c>
      <c r="W207" s="88">
        <f>IF(V207&gt;0,(V207*'Checklist Parameters'!$K$35),0)</f>
        <v>0</v>
      </c>
      <c r="X207" s="85">
        <f t="shared" si="16"/>
        <v>0</v>
      </c>
      <c r="Y207" s="85">
        <f>IF('Checklist Parameters'!$K$102&lt;&gt;"",(I207/43560)*'Checklist Parameters'!$K$102,"N/A")</f>
        <v>0</v>
      </c>
      <c r="Z207" s="85" t="str">
        <f>IF('Checklist Parameters'!$K$58&lt;&gt;"",((I207*'Checklist Parameters'!$K$58)*'Checklist Parameters'!$K$35)/1000,"N/A")</f>
        <v>N/A</v>
      </c>
      <c r="AA207" s="85">
        <f>IF('Checklist Parameters'!$K$101&lt;&gt;"",IFERROR(I207/'Checklist Parameters'!$K$101,0),"N/A")</f>
        <v>0</v>
      </c>
      <c r="AB207" s="85" t="str">
        <f>IF('Checklist Parameters'!$K$43&lt;&gt;"",(I207*'Checklist Parameters'!$K$43)/1000,"N/A")</f>
        <v>N/A</v>
      </c>
      <c r="AC207" s="85">
        <f>IF('Checklist Parameters'!$K$16="",$X207,IF(AND('Checklist Parameters'!$K$16&lt;$X207,'Checklist Parameters'!$K$16&gt;=3),'Checklist Parameters'!$K$16,IF(AND('Checklist Parameters'!$K$16&lt;$X207,'Checklist Parameters'!$K$16&lt;3),0,$X207)))</f>
        <v>0</v>
      </c>
      <c r="AD207" s="85" t="str">
        <f>IF(AND(I207&lt;'Checklist Parameters'!$K$22,$I207&lt;&gt;0),"Y","")</f>
        <v/>
      </c>
      <c r="AE207" s="85" t="str">
        <f>IF($AD207="Y",0,IF('Checklist Parameters'!$K$25="","&lt;no limit&gt;",ROUNDDOWN((($I207-'Checklist Parameters'!$K$24)/'Checklist Parameters'!$K$25)+1,0)))</f>
        <v>&lt;no limit&gt;</v>
      </c>
      <c r="AF207" s="174">
        <f t="shared" si="17"/>
        <v>0</v>
      </c>
      <c r="AG207" s="85">
        <f t="shared" si="12"/>
        <v>0</v>
      </c>
      <c r="AH207" s="5"/>
      <c r="AI207" s="5"/>
      <c r="AJ207" s="5"/>
      <c r="AK207" s="5"/>
      <c r="AL207" s="5"/>
      <c r="AM207" s="5"/>
      <c r="AN207" s="5"/>
      <c r="AO207" s="5"/>
      <c r="AP207" s="5"/>
      <c r="AQ207" s="5"/>
      <c r="AR207" s="5"/>
      <c r="AS207" s="5"/>
    </row>
    <row r="208" spans="1:45" s="2" customFormat="1" ht="15">
      <c r="A208" s="391"/>
      <c r="B208" s="392"/>
      <c r="C208" s="393"/>
      <c r="D208" s="393"/>
      <c r="E208" s="393"/>
      <c r="F208" s="393"/>
      <c r="G208" s="393"/>
      <c r="H208" s="394"/>
      <c r="I208" s="394"/>
      <c r="J208" s="394"/>
      <c r="K208" s="394"/>
      <c r="L208" s="394"/>
      <c r="M208" s="394"/>
      <c r="N208" s="313">
        <f>IF(IF(I208&lt;'Checklist Parameters'!$K$22,0,($I208-$L208))&lt;0,0,IF(I208&lt;'Checklist Parameters'!$K$22,0,($I208-$L208)))</f>
        <v>0</v>
      </c>
      <c r="O208" s="394"/>
      <c r="P208" s="395"/>
      <c r="Q208" s="316">
        <f t="shared" si="13"/>
        <v>0</v>
      </c>
      <c r="R208" s="87">
        <f t="shared" si="14"/>
        <v>0</v>
      </c>
      <c r="S208" s="87">
        <f>IF('Checklist Parameters'!$K$60&lt;0.2,0.2,'Checklist Parameters'!$K$60)</f>
        <v>0.72</v>
      </c>
      <c r="T208" s="88">
        <f>IF($O208="",IF('Checklist District ID'!$C$43="Y",MAX($R208:$S208)*$I208,SUM($R208:$S208)*$I208),IF(O208&gt;0,Q208*S208))</f>
        <v>0</v>
      </c>
      <c r="U208" s="88">
        <f>IF(Q208&gt;0,((I208-T208)*'Formula Matrix'!$E$40),0)</f>
        <v>0</v>
      </c>
      <c r="V208" s="88">
        <f t="shared" si="15"/>
        <v>0</v>
      </c>
      <c r="W208" s="88">
        <f>IF(V208&gt;0,(V208*'Checklist Parameters'!$K$35),0)</f>
        <v>0</v>
      </c>
      <c r="X208" s="85">
        <f t="shared" si="16"/>
        <v>0</v>
      </c>
      <c r="Y208" s="85">
        <f>IF('Checklist Parameters'!$K$102&lt;&gt;"",(I208/43560)*'Checklist Parameters'!$K$102,"N/A")</f>
        <v>0</v>
      </c>
      <c r="Z208" s="85" t="str">
        <f>IF('Checklist Parameters'!$K$58&lt;&gt;"",((I208*'Checklist Parameters'!$K$58)*'Checklist Parameters'!$K$35)/1000,"N/A")</f>
        <v>N/A</v>
      </c>
      <c r="AA208" s="85">
        <f>IF('Checklist Parameters'!$K$101&lt;&gt;"",IFERROR(I208/'Checklist Parameters'!$K$101,0),"N/A")</f>
        <v>0</v>
      </c>
      <c r="AB208" s="85" t="str">
        <f>IF('Checklist Parameters'!$K$43&lt;&gt;"",(I208*'Checklist Parameters'!$K$43)/1000,"N/A")</f>
        <v>N/A</v>
      </c>
      <c r="AC208" s="85">
        <f>IF('Checklist Parameters'!$K$16="",$X208,IF(AND('Checklist Parameters'!$K$16&lt;$X208,'Checklist Parameters'!$K$16&gt;=3),'Checklist Parameters'!$K$16,IF(AND('Checklist Parameters'!$K$16&lt;$X208,'Checklist Parameters'!$K$16&lt;3),0,$X208)))</f>
        <v>0</v>
      </c>
      <c r="AD208" s="85" t="str">
        <f>IF(AND(I208&lt;'Checklist Parameters'!$K$22,$I208&lt;&gt;0),"Y","")</f>
        <v/>
      </c>
      <c r="AE208" s="85" t="str">
        <f>IF($AD208="Y",0,IF('Checklist Parameters'!$K$25="","&lt;no limit&gt;",ROUNDDOWN((($I208-'Checklist Parameters'!$K$24)/'Checklist Parameters'!$K$25)+1,0)))</f>
        <v>&lt;no limit&gt;</v>
      </c>
      <c r="AF208" s="174">
        <f t="shared" si="17"/>
        <v>0</v>
      </c>
      <c r="AG208" s="85">
        <f t="shared" si="12"/>
        <v>0</v>
      </c>
      <c r="AH208" s="5"/>
      <c r="AI208" s="5"/>
      <c r="AJ208" s="5"/>
      <c r="AK208" s="5"/>
      <c r="AL208" s="5"/>
      <c r="AM208" s="5"/>
      <c r="AN208" s="5"/>
      <c r="AO208" s="5"/>
      <c r="AP208" s="5"/>
      <c r="AQ208" s="5"/>
      <c r="AR208" s="5"/>
      <c r="AS208" s="5"/>
    </row>
    <row r="209" spans="1:45" s="2" customFormat="1" ht="15">
      <c r="A209" s="391"/>
      <c r="B209" s="392"/>
      <c r="C209" s="393"/>
      <c r="D209" s="393"/>
      <c r="E209" s="393"/>
      <c r="F209" s="393"/>
      <c r="G209" s="393"/>
      <c r="H209" s="394"/>
      <c r="I209" s="394"/>
      <c r="J209" s="394"/>
      <c r="K209" s="394"/>
      <c r="L209" s="394"/>
      <c r="M209" s="394"/>
      <c r="N209" s="313">
        <f>IF(IF(I209&lt;'Checklist Parameters'!$K$22,0,($I209-$L209))&lt;0,0,IF(I209&lt;'Checklist Parameters'!$K$22,0,($I209-$L209)))</f>
        <v>0</v>
      </c>
      <c r="O209" s="394"/>
      <c r="P209" s="395"/>
      <c r="Q209" s="316">
        <f t="shared" si="13"/>
        <v>0</v>
      </c>
      <c r="R209" s="87">
        <f t="shared" si="14"/>
        <v>0</v>
      </c>
      <c r="S209" s="87">
        <f>IF('Checklist Parameters'!$K$60&lt;0.2,0.2,'Checklist Parameters'!$K$60)</f>
        <v>0.72</v>
      </c>
      <c r="T209" s="88">
        <f>IF($O209="",IF('Checklist District ID'!$C$43="Y",MAX($R209:$S209)*$I209,SUM($R209:$S209)*$I209),IF(O209&gt;0,Q209*S209))</f>
        <v>0</v>
      </c>
      <c r="U209" s="88">
        <f>IF(Q209&gt;0,((I209-T209)*'Formula Matrix'!$E$40),0)</f>
        <v>0</v>
      </c>
      <c r="V209" s="88">
        <f t="shared" si="15"/>
        <v>0</v>
      </c>
      <c r="W209" s="88">
        <f>IF(V209&gt;0,(V209*'Checklist Parameters'!$K$35),0)</f>
        <v>0</v>
      </c>
      <c r="X209" s="85">
        <f t="shared" si="16"/>
        <v>0</v>
      </c>
      <c r="Y209" s="85">
        <f>IF('Checklist Parameters'!$K$102&lt;&gt;"",(I209/43560)*'Checklist Parameters'!$K$102,"N/A")</f>
        <v>0</v>
      </c>
      <c r="Z209" s="85" t="str">
        <f>IF('Checklist Parameters'!$K$58&lt;&gt;"",((I209*'Checklist Parameters'!$K$58)*'Checklist Parameters'!$K$35)/1000,"N/A")</f>
        <v>N/A</v>
      </c>
      <c r="AA209" s="85">
        <f>IF('Checklist Parameters'!$K$101&lt;&gt;"",IFERROR(I209/'Checklist Parameters'!$K$101,0),"N/A")</f>
        <v>0</v>
      </c>
      <c r="AB209" s="85" t="str">
        <f>IF('Checklist Parameters'!$K$43&lt;&gt;"",(I209*'Checklist Parameters'!$K$43)/1000,"N/A")</f>
        <v>N/A</v>
      </c>
      <c r="AC209" s="85">
        <f>IF('Checklist Parameters'!$K$16="",$X209,IF(AND('Checklist Parameters'!$K$16&lt;$X209,'Checklist Parameters'!$K$16&gt;=3),'Checklist Parameters'!$K$16,IF(AND('Checklist Parameters'!$K$16&lt;$X209,'Checklist Parameters'!$K$16&lt;3),0,$X209)))</f>
        <v>0</v>
      </c>
      <c r="AD209" s="85" t="str">
        <f>IF(AND(I209&lt;'Checklist Parameters'!$K$22,$I209&lt;&gt;0),"Y","")</f>
        <v/>
      </c>
      <c r="AE209" s="85" t="str">
        <f>IF($AD209="Y",0,IF('Checklist Parameters'!$K$25="","&lt;no limit&gt;",ROUNDDOWN((($I209-'Checklist Parameters'!$K$24)/'Checklist Parameters'!$K$25)+1,0)))</f>
        <v>&lt;no limit&gt;</v>
      </c>
      <c r="AF209" s="174">
        <f t="shared" si="17"/>
        <v>0</v>
      </c>
      <c r="AG209" s="85">
        <f t="shared" si="12"/>
        <v>0</v>
      </c>
      <c r="AH209" s="5"/>
      <c r="AI209" s="5"/>
      <c r="AJ209" s="5"/>
      <c r="AK209" s="5"/>
      <c r="AL209" s="5"/>
      <c r="AM209" s="5"/>
      <c r="AN209" s="5"/>
      <c r="AO209" s="5"/>
      <c r="AP209" s="5"/>
      <c r="AQ209" s="5"/>
      <c r="AR209" s="5"/>
      <c r="AS209" s="5"/>
    </row>
    <row r="210" spans="1:45" s="2" customFormat="1" ht="15">
      <c r="A210" s="391"/>
      <c r="B210" s="392"/>
      <c r="C210" s="393"/>
      <c r="D210" s="393"/>
      <c r="E210" s="393"/>
      <c r="F210" s="393"/>
      <c r="G210" s="393"/>
      <c r="H210" s="394"/>
      <c r="I210" s="394"/>
      <c r="J210" s="394"/>
      <c r="K210" s="394"/>
      <c r="L210" s="394"/>
      <c r="M210" s="394"/>
      <c r="N210" s="313">
        <f>IF(IF(I210&lt;'Checklist Parameters'!$K$22,0,($I210-$L210))&lt;0,0,IF(I210&lt;'Checklist Parameters'!$K$22,0,($I210-$L210)))</f>
        <v>0</v>
      </c>
      <c r="O210" s="394"/>
      <c r="P210" s="395"/>
      <c r="Q210" s="316">
        <f t="shared" si="13"/>
        <v>0</v>
      </c>
      <c r="R210" s="87">
        <f t="shared" si="14"/>
        <v>0</v>
      </c>
      <c r="S210" s="87">
        <f>IF('Checklist Parameters'!$K$60&lt;0.2,0.2,'Checklist Parameters'!$K$60)</f>
        <v>0.72</v>
      </c>
      <c r="T210" s="88">
        <f>IF($O210="",IF('Checklist District ID'!$C$43="Y",MAX($R210:$S210)*$I210,SUM($R210:$S210)*$I210),IF(O210&gt;0,Q210*S210))</f>
        <v>0</v>
      </c>
      <c r="U210" s="88">
        <f>IF(Q210&gt;0,((I210-T210)*'Formula Matrix'!$E$40),0)</f>
        <v>0</v>
      </c>
      <c r="V210" s="88">
        <f t="shared" si="15"/>
        <v>0</v>
      </c>
      <c r="W210" s="88">
        <f>IF(V210&gt;0,(V210*'Checklist Parameters'!$K$35),0)</f>
        <v>0</v>
      </c>
      <c r="X210" s="85">
        <f t="shared" si="16"/>
        <v>0</v>
      </c>
      <c r="Y210" s="85">
        <f>IF('Checklist Parameters'!$K$102&lt;&gt;"",(I210/43560)*'Checklist Parameters'!$K$102,"N/A")</f>
        <v>0</v>
      </c>
      <c r="Z210" s="85" t="str">
        <f>IF('Checklist Parameters'!$K$58&lt;&gt;"",((I210*'Checklist Parameters'!$K$58)*'Checklist Parameters'!$K$35)/1000,"N/A")</f>
        <v>N/A</v>
      </c>
      <c r="AA210" s="85">
        <f>IF('Checklist Parameters'!$K$101&lt;&gt;"",IFERROR(I210/'Checklist Parameters'!$K$101,0),"N/A")</f>
        <v>0</v>
      </c>
      <c r="AB210" s="85" t="str">
        <f>IF('Checklist Parameters'!$K$43&lt;&gt;"",(I210*'Checklist Parameters'!$K$43)/1000,"N/A")</f>
        <v>N/A</v>
      </c>
      <c r="AC210" s="85">
        <f>IF('Checklist Parameters'!$K$16="",$X210,IF(AND('Checklist Parameters'!$K$16&lt;$X210,'Checklist Parameters'!$K$16&gt;=3),'Checklist Parameters'!$K$16,IF(AND('Checklist Parameters'!$K$16&lt;$X210,'Checklist Parameters'!$K$16&lt;3),0,$X210)))</f>
        <v>0</v>
      </c>
      <c r="AD210" s="85" t="str">
        <f>IF(AND(I210&lt;'Checklist Parameters'!$K$22,$I210&lt;&gt;0),"Y","")</f>
        <v/>
      </c>
      <c r="AE210" s="85" t="str">
        <f>IF($AD210="Y",0,IF('Checklist Parameters'!$K$25="","&lt;no limit&gt;",ROUNDDOWN((($I210-'Checklist Parameters'!$K$24)/'Checklist Parameters'!$K$25)+1,0)))</f>
        <v>&lt;no limit&gt;</v>
      </c>
      <c r="AF210" s="174">
        <f t="shared" si="17"/>
        <v>0</v>
      </c>
      <c r="AG210" s="85">
        <f t="shared" si="12"/>
        <v>0</v>
      </c>
      <c r="AH210" s="5"/>
      <c r="AI210" s="5"/>
      <c r="AJ210" s="5"/>
      <c r="AK210" s="5"/>
      <c r="AL210" s="5"/>
      <c r="AM210" s="5"/>
      <c r="AN210" s="5"/>
      <c r="AO210" s="5"/>
      <c r="AP210" s="5"/>
      <c r="AQ210" s="5"/>
      <c r="AR210" s="5"/>
      <c r="AS210" s="5"/>
    </row>
    <row r="211" spans="1:45" s="2" customFormat="1" ht="15">
      <c r="A211" s="391"/>
      <c r="B211" s="392"/>
      <c r="C211" s="393"/>
      <c r="D211" s="393"/>
      <c r="E211" s="393"/>
      <c r="F211" s="393"/>
      <c r="G211" s="393"/>
      <c r="H211" s="394"/>
      <c r="I211" s="394"/>
      <c r="J211" s="394"/>
      <c r="K211" s="394"/>
      <c r="L211" s="394"/>
      <c r="M211" s="394"/>
      <c r="N211" s="313">
        <f>IF(IF(I211&lt;'Checklist Parameters'!$K$22,0,($I211-$L211))&lt;0,0,IF(I211&lt;'Checklist Parameters'!$K$22,0,($I211-$L211)))</f>
        <v>0</v>
      </c>
      <c r="O211" s="394"/>
      <c r="P211" s="395"/>
      <c r="Q211" s="316">
        <f t="shared" si="13"/>
        <v>0</v>
      </c>
      <c r="R211" s="87">
        <f t="shared" si="14"/>
        <v>0</v>
      </c>
      <c r="S211" s="87">
        <f>IF('Checklist Parameters'!$K$60&lt;0.2,0.2,'Checklist Parameters'!$K$60)</f>
        <v>0.72</v>
      </c>
      <c r="T211" s="88">
        <f>IF($O211="",IF('Checklist District ID'!$C$43="Y",MAX($R211:$S211)*$I211,SUM($R211:$S211)*$I211),IF(O211&gt;0,Q211*S211))</f>
        <v>0</v>
      </c>
      <c r="U211" s="88">
        <f>IF(Q211&gt;0,((I211-T211)*'Formula Matrix'!$E$40),0)</f>
        <v>0</v>
      </c>
      <c r="V211" s="88">
        <f t="shared" si="15"/>
        <v>0</v>
      </c>
      <c r="W211" s="88">
        <f>IF(V211&gt;0,(V211*'Checklist Parameters'!$K$35),0)</f>
        <v>0</v>
      </c>
      <c r="X211" s="85">
        <f t="shared" si="16"/>
        <v>0</v>
      </c>
      <c r="Y211" s="85">
        <f>IF('Checklist Parameters'!$K$102&lt;&gt;"",(I211/43560)*'Checklist Parameters'!$K$102,"N/A")</f>
        <v>0</v>
      </c>
      <c r="Z211" s="85" t="str">
        <f>IF('Checklist Parameters'!$K$58&lt;&gt;"",((I211*'Checklist Parameters'!$K$58)*'Checklist Parameters'!$K$35)/1000,"N/A")</f>
        <v>N/A</v>
      </c>
      <c r="AA211" s="85">
        <f>IF('Checklist Parameters'!$K$101&lt;&gt;"",IFERROR(I211/'Checklist Parameters'!$K$101,0),"N/A")</f>
        <v>0</v>
      </c>
      <c r="AB211" s="85" t="str">
        <f>IF('Checklist Parameters'!$K$43&lt;&gt;"",(I211*'Checklist Parameters'!$K$43)/1000,"N/A")</f>
        <v>N/A</v>
      </c>
      <c r="AC211" s="85">
        <f>IF('Checklist Parameters'!$K$16="",$X211,IF(AND('Checklist Parameters'!$K$16&lt;$X211,'Checklist Parameters'!$K$16&gt;=3),'Checklist Parameters'!$K$16,IF(AND('Checklist Parameters'!$K$16&lt;$X211,'Checklist Parameters'!$K$16&lt;3),0,$X211)))</f>
        <v>0</v>
      </c>
      <c r="AD211" s="85" t="str">
        <f>IF(AND(I211&lt;'Checklist Parameters'!$K$22,$I211&lt;&gt;0),"Y","")</f>
        <v/>
      </c>
      <c r="AE211" s="85" t="str">
        <f>IF($AD211="Y",0,IF('Checklist Parameters'!$K$25="","&lt;no limit&gt;",ROUNDDOWN((($I211-'Checklist Parameters'!$K$24)/'Checklist Parameters'!$K$25)+1,0)))</f>
        <v>&lt;no limit&gt;</v>
      </c>
      <c r="AF211" s="174">
        <f t="shared" si="17"/>
        <v>0</v>
      </c>
      <c r="AG211" s="85">
        <f t="shared" si="12"/>
        <v>0</v>
      </c>
      <c r="AH211" s="5"/>
      <c r="AI211" s="5"/>
      <c r="AJ211" s="5"/>
      <c r="AK211" s="5"/>
      <c r="AL211" s="5"/>
      <c r="AM211" s="5"/>
      <c r="AN211" s="5"/>
      <c r="AO211" s="5"/>
      <c r="AP211" s="5"/>
      <c r="AQ211" s="5"/>
      <c r="AR211" s="5"/>
      <c r="AS211" s="5"/>
    </row>
    <row r="212" spans="1:45" s="2" customFormat="1" ht="15">
      <c r="A212" s="391"/>
      <c r="B212" s="392"/>
      <c r="C212" s="393"/>
      <c r="D212" s="393"/>
      <c r="E212" s="393"/>
      <c r="F212" s="393"/>
      <c r="G212" s="393"/>
      <c r="H212" s="394"/>
      <c r="I212" s="394"/>
      <c r="J212" s="394"/>
      <c r="K212" s="394"/>
      <c r="L212" s="394"/>
      <c r="M212" s="394"/>
      <c r="N212" s="313">
        <f>IF(IF(I212&lt;'Checklist Parameters'!$K$22,0,($I212-$L212))&lt;0,0,IF(I212&lt;'Checklist Parameters'!$K$22,0,($I212-$L212)))</f>
        <v>0</v>
      </c>
      <c r="O212" s="394"/>
      <c r="P212" s="395"/>
      <c r="Q212" s="316">
        <f t="shared" si="13"/>
        <v>0</v>
      </c>
      <c r="R212" s="87">
        <f t="shared" si="14"/>
        <v>0</v>
      </c>
      <c r="S212" s="87">
        <f>IF('Checklist Parameters'!$K$60&lt;0.2,0.2,'Checklist Parameters'!$K$60)</f>
        <v>0.72</v>
      </c>
      <c r="T212" s="88">
        <f>IF($O212="",IF('Checklist District ID'!$C$43="Y",MAX($R212:$S212)*$I212,SUM($R212:$S212)*$I212),IF(O212&gt;0,Q212*S212))</f>
        <v>0</v>
      </c>
      <c r="U212" s="88">
        <f>IF(Q212&gt;0,((I212-T212)*'Formula Matrix'!$E$40),0)</f>
        <v>0</v>
      </c>
      <c r="V212" s="88">
        <f t="shared" si="15"/>
        <v>0</v>
      </c>
      <c r="W212" s="88">
        <f>IF(V212&gt;0,(V212*'Checklist Parameters'!$K$35),0)</f>
        <v>0</v>
      </c>
      <c r="X212" s="85">
        <f t="shared" si="16"/>
        <v>0</v>
      </c>
      <c r="Y212" s="85">
        <f>IF('Checklist Parameters'!$K$102&lt;&gt;"",(I212/43560)*'Checklist Parameters'!$K$102,"N/A")</f>
        <v>0</v>
      </c>
      <c r="Z212" s="85" t="str">
        <f>IF('Checklist Parameters'!$K$58&lt;&gt;"",((I212*'Checklist Parameters'!$K$58)*'Checklist Parameters'!$K$35)/1000,"N/A")</f>
        <v>N/A</v>
      </c>
      <c r="AA212" s="85">
        <f>IF('Checklist Parameters'!$K$101&lt;&gt;"",IFERROR(I212/'Checklist Parameters'!$K$101,0),"N/A")</f>
        <v>0</v>
      </c>
      <c r="AB212" s="85" t="str">
        <f>IF('Checklist Parameters'!$K$43&lt;&gt;"",(I212*'Checklist Parameters'!$K$43)/1000,"N/A")</f>
        <v>N/A</v>
      </c>
      <c r="AC212" s="85">
        <f>IF('Checklist Parameters'!$K$16="",$X212,IF(AND('Checklist Parameters'!$K$16&lt;$X212,'Checklist Parameters'!$K$16&gt;=3),'Checklist Parameters'!$K$16,IF(AND('Checklist Parameters'!$K$16&lt;$X212,'Checklist Parameters'!$K$16&lt;3),0,$X212)))</f>
        <v>0</v>
      </c>
      <c r="AD212" s="85" t="str">
        <f>IF(AND(I212&lt;'Checklist Parameters'!$K$22,$I212&lt;&gt;0),"Y","")</f>
        <v/>
      </c>
      <c r="AE212" s="85" t="str">
        <f>IF($AD212="Y",0,IF('Checklist Parameters'!$K$25="","&lt;no limit&gt;",ROUNDDOWN((($I212-'Checklist Parameters'!$K$24)/'Checklist Parameters'!$K$25)+1,0)))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ht="15">
      <c r="A213" s="391"/>
      <c r="B213" s="392"/>
      <c r="C213" s="393"/>
      <c r="D213" s="393"/>
      <c r="E213" s="393"/>
      <c r="F213" s="393"/>
      <c r="G213" s="393"/>
      <c r="H213" s="394"/>
      <c r="I213" s="394"/>
      <c r="J213" s="394"/>
      <c r="K213" s="394"/>
      <c r="L213" s="394"/>
      <c r="M213" s="394"/>
      <c r="N213" s="313">
        <f>IF(IF(I213&lt;'Checklist Parameters'!$K$22,0,($I213-$L213))&lt;0,0,IF(I213&lt;'Checklist Parameters'!$K$22,0,($I213-$L213)))</f>
        <v>0</v>
      </c>
      <c r="O213" s="394"/>
      <c r="P213" s="395"/>
      <c r="Q213" s="316">
        <f t="shared" ref="Q213:Q276" si="19">IF(O213&lt;&gt;"",O213,N213)</f>
        <v>0</v>
      </c>
      <c r="R213" s="87">
        <f t="shared" ref="R213:R276" si="20">IFERROR(L213/I213,0)</f>
        <v>0</v>
      </c>
      <c r="S213" s="87">
        <f>IF('Checklist Parameters'!$K$60&lt;0.2,0.2,'Checklist Parameters'!$K$60)</f>
        <v>0.72</v>
      </c>
      <c r="T213" s="88">
        <f>IF($O213="",IF('Checklist District ID'!$C$43="Y",MAX($R213:$S213)*$I213,SUM($R213:$S213)*$I213),IF(O213&gt;0,Q213*S213))</f>
        <v>0</v>
      </c>
      <c r="U213" s="88">
        <f>IF(Q213&gt;0,((I213-T213)*'Formula Matrix'!$E$40),0)</f>
        <v>0</v>
      </c>
      <c r="V213" s="88">
        <f t="shared" ref="V213:V276" si="21">IF(Q213=0,0,(I213-T213-U213))</f>
        <v>0</v>
      </c>
      <c r="W213" s="88">
        <f>IF(V213&gt;0,(V213*'Checklist Parameters'!$K$35),0)</f>
        <v>0</v>
      </c>
      <c r="X213" s="85">
        <f t="shared" ref="X213:X276" si="22">IF($W213/1000&gt;3,(ROUNDDOWN($W213/1000,0)),IF(AND($W213/1000&gt;2.5,$W213/1000&lt;=3),3,0))</f>
        <v>0</v>
      </c>
      <c r="Y213" s="85">
        <f>IF('Checklist Parameters'!$K$102&lt;&gt;"",(I213/43560)*'Checklist Parameters'!$K$102,"N/A")</f>
        <v>0</v>
      </c>
      <c r="Z213" s="85" t="str">
        <f>IF('Checklist Parameters'!$K$58&lt;&gt;"",((I213*'Checklist Parameters'!$K$58)*'Checklist Parameters'!$K$35)/1000,"N/A")</f>
        <v>N/A</v>
      </c>
      <c r="AA213" s="85">
        <f>IF('Checklist Parameters'!$K$101&lt;&gt;"",IFERROR(I213/'Checklist Parameters'!$K$101,0),"N/A")</f>
        <v>0</v>
      </c>
      <c r="AB213" s="85" t="str">
        <f>IF('Checklist Parameters'!$K$43&lt;&gt;"",(I213*'Checklist Parameters'!$K$43)/1000,"N/A")</f>
        <v>N/A</v>
      </c>
      <c r="AC213" s="85">
        <f>IF('Checklist Parameters'!$K$16="",$X213,IF(AND('Checklist Parameters'!$K$16&lt;$X213,'Checklist Parameters'!$K$16&gt;=3),'Checklist Parameters'!$K$16,IF(AND('Checklist Parameters'!$K$16&lt;$X213,'Checklist Parameters'!$K$16&lt;3),0,$X213)))</f>
        <v>0</v>
      </c>
      <c r="AD213" s="85" t="str">
        <f>IF(AND(I213&lt;'Checklist Parameters'!$K$22,$I213&lt;&gt;0),"Y","")</f>
        <v/>
      </c>
      <c r="AE213" s="85" t="str">
        <f>IF($AD213="Y",0,IF('Checklist Parameters'!$K$25="","&lt;no limit&gt;",ROUNDDOWN((($I213-'Checklist Parameters'!$K$24)/'Checklist Parameters'!$K$25)+1,0)))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ht="15">
      <c r="A214" s="391"/>
      <c r="B214" s="392"/>
      <c r="C214" s="393"/>
      <c r="D214" s="393"/>
      <c r="E214" s="393"/>
      <c r="F214" s="393"/>
      <c r="G214" s="393"/>
      <c r="H214" s="394"/>
      <c r="I214" s="394"/>
      <c r="J214" s="394"/>
      <c r="K214" s="394"/>
      <c r="L214" s="394"/>
      <c r="M214" s="394"/>
      <c r="N214" s="313">
        <f>IF(IF(I214&lt;'Checklist Parameters'!$K$22,0,($I214-$L214))&lt;0,0,IF(I214&lt;'Checklist Parameters'!$K$22,0,($I214-$L214)))</f>
        <v>0</v>
      </c>
      <c r="O214" s="394"/>
      <c r="P214" s="395"/>
      <c r="Q214" s="316">
        <f t="shared" si="19"/>
        <v>0</v>
      </c>
      <c r="R214" s="87">
        <f t="shared" si="20"/>
        <v>0</v>
      </c>
      <c r="S214" s="87">
        <f>IF('Checklist Parameters'!$K$60&lt;0.2,0.2,'Checklist Parameters'!$K$60)</f>
        <v>0.72</v>
      </c>
      <c r="T214" s="88">
        <f>IF($O214="",IF('Checklist District ID'!$C$43="Y",MAX($R214:$S214)*$I214,SUM($R214:$S214)*$I214),IF(O214&gt;0,Q214*S214))</f>
        <v>0</v>
      </c>
      <c r="U214" s="88">
        <f>IF(Q214&gt;0,((I214-T214)*'Formula Matrix'!$E$40),0)</f>
        <v>0</v>
      </c>
      <c r="V214" s="88">
        <f t="shared" si="21"/>
        <v>0</v>
      </c>
      <c r="W214" s="88">
        <f>IF(V214&gt;0,(V214*'Checklist Parameters'!$K$35),0)</f>
        <v>0</v>
      </c>
      <c r="X214" s="85">
        <f t="shared" si="22"/>
        <v>0</v>
      </c>
      <c r="Y214" s="85">
        <f>IF('Checklist Parameters'!$K$102&lt;&gt;"",(I214/43560)*'Checklist Parameters'!$K$102,"N/A")</f>
        <v>0</v>
      </c>
      <c r="Z214" s="85" t="str">
        <f>IF('Checklist Parameters'!$K$58&lt;&gt;"",((I214*'Checklist Parameters'!$K$58)*'Checklist Parameters'!$K$35)/1000,"N/A")</f>
        <v>N/A</v>
      </c>
      <c r="AA214" s="85">
        <f>IF('Checklist Parameters'!$K$101&lt;&gt;"",IFERROR(I214/'Checklist Parameters'!$K$101,0),"N/A")</f>
        <v>0</v>
      </c>
      <c r="AB214" s="85" t="str">
        <f>IF('Checklist Parameters'!$K$43&lt;&gt;"",(I214*'Checklist Parameters'!$K$43)/1000,"N/A")</f>
        <v>N/A</v>
      </c>
      <c r="AC214" s="85">
        <f>IF('Checklist Parameters'!$K$16="",$X214,IF(AND('Checklist Parameters'!$K$16&lt;$X214,'Checklist Parameters'!$K$16&gt;=3),'Checklist Parameters'!$K$16,IF(AND('Checklist Parameters'!$K$16&lt;$X214,'Checklist Parameters'!$K$16&lt;3),0,$X214)))</f>
        <v>0</v>
      </c>
      <c r="AD214" s="85" t="str">
        <f>IF(AND(I214&lt;'Checklist Parameters'!$K$22,$I214&lt;&gt;0),"Y","")</f>
        <v/>
      </c>
      <c r="AE214" s="85" t="str">
        <f>IF($AD214="Y",0,IF('Checklist Parameters'!$K$25="","&lt;no limit&gt;",ROUNDDOWN((($I214-'Checklist Parameters'!$K$24)/'Checklist Parameters'!$K$25)+1,0)))</f>
        <v>&lt;no limit&gt;</v>
      </c>
      <c r="AF214" s="174">
        <f t="shared" si="23"/>
        <v>0</v>
      </c>
      <c r="AG214" s="85">
        <f t="shared" si="18"/>
        <v>0</v>
      </c>
      <c r="AH214" s="5"/>
      <c r="AI214" s="5"/>
      <c r="AJ214" s="5"/>
      <c r="AK214" s="5"/>
      <c r="AL214" s="5"/>
      <c r="AM214" s="5"/>
      <c r="AN214" s="5"/>
      <c r="AO214" s="5"/>
      <c r="AP214" s="5"/>
      <c r="AQ214" s="5"/>
      <c r="AR214" s="5"/>
      <c r="AS214" s="5"/>
    </row>
    <row r="215" spans="1:45" s="2" customFormat="1" ht="15">
      <c r="A215" s="391"/>
      <c r="B215" s="392"/>
      <c r="C215" s="393"/>
      <c r="D215" s="393"/>
      <c r="E215" s="393"/>
      <c r="F215" s="393"/>
      <c r="G215" s="393"/>
      <c r="H215" s="394"/>
      <c r="I215" s="394"/>
      <c r="J215" s="394"/>
      <c r="K215" s="394"/>
      <c r="L215" s="394"/>
      <c r="M215" s="394"/>
      <c r="N215" s="313">
        <f>IF(IF(I215&lt;'Checklist Parameters'!$K$22,0,($I215-$L215))&lt;0,0,IF(I215&lt;'Checklist Parameters'!$K$22,0,($I215-$L215)))</f>
        <v>0</v>
      </c>
      <c r="O215" s="394"/>
      <c r="P215" s="395"/>
      <c r="Q215" s="316">
        <f t="shared" si="19"/>
        <v>0</v>
      </c>
      <c r="R215" s="87">
        <f t="shared" si="20"/>
        <v>0</v>
      </c>
      <c r="S215" s="87">
        <f>IF('Checklist Parameters'!$K$60&lt;0.2,0.2,'Checklist Parameters'!$K$60)</f>
        <v>0.72</v>
      </c>
      <c r="T215" s="88">
        <f>IF($O215="",IF('Checklist District ID'!$C$43="Y",MAX($R215:$S215)*$I215,SUM($R215:$S215)*$I215),IF(O215&gt;0,Q215*S215))</f>
        <v>0</v>
      </c>
      <c r="U215" s="88">
        <f>IF(Q215&gt;0,((I215-T215)*'Formula Matrix'!$E$40),0)</f>
        <v>0</v>
      </c>
      <c r="V215" s="88">
        <f t="shared" si="21"/>
        <v>0</v>
      </c>
      <c r="W215" s="88">
        <f>IF(V215&gt;0,(V215*'Checklist Parameters'!$K$35),0)</f>
        <v>0</v>
      </c>
      <c r="X215" s="85">
        <f t="shared" si="22"/>
        <v>0</v>
      </c>
      <c r="Y215" s="85">
        <f>IF('Checklist Parameters'!$K$102&lt;&gt;"",(I215/43560)*'Checklist Parameters'!$K$102,"N/A")</f>
        <v>0</v>
      </c>
      <c r="Z215" s="85" t="str">
        <f>IF('Checklist Parameters'!$K$58&lt;&gt;"",((I215*'Checklist Parameters'!$K$58)*'Checklist Parameters'!$K$35)/1000,"N/A")</f>
        <v>N/A</v>
      </c>
      <c r="AA215" s="85">
        <f>IF('Checklist Parameters'!$K$101&lt;&gt;"",IFERROR(I215/'Checklist Parameters'!$K$101,0),"N/A")</f>
        <v>0</v>
      </c>
      <c r="AB215" s="85" t="str">
        <f>IF('Checklist Parameters'!$K$43&lt;&gt;"",(I215*'Checklist Parameters'!$K$43)/1000,"N/A")</f>
        <v>N/A</v>
      </c>
      <c r="AC215" s="85">
        <f>IF('Checklist Parameters'!$K$16="",$X215,IF(AND('Checklist Parameters'!$K$16&lt;$X215,'Checklist Parameters'!$K$16&gt;=3),'Checklist Parameters'!$K$16,IF(AND('Checklist Parameters'!$K$16&lt;$X215,'Checklist Parameters'!$K$16&lt;3),0,$X215)))</f>
        <v>0</v>
      </c>
      <c r="AD215" s="85" t="str">
        <f>IF(AND(I215&lt;'Checklist Parameters'!$K$22,$I215&lt;&gt;0),"Y","")</f>
        <v/>
      </c>
      <c r="AE215" s="85" t="str">
        <f>IF($AD215="Y",0,IF('Checklist Parameters'!$K$25="","&lt;no limit&gt;",ROUNDDOWN((($I215-'Checklist Parameters'!$K$24)/'Checklist Parameters'!$K$25)+1,0)))</f>
        <v>&lt;no limit&gt;</v>
      </c>
      <c r="AF215" s="174">
        <f t="shared" si="23"/>
        <v>0</v>
      </c>
      <c r="AG215" s="85">
        <f t="shared" si="18"/>
        <v>0</v>
      </c>
      <c r="AH215" s="5"/>
      <c r="AI215" s="5"/>
      <c r="AJ215" s="5"/>
      <c r="AK215" s="5"/>
      <c r="AL215" s="5"/>
      <c r="AM215" s="5"/>
      <c r="AN215" s="5"/>
      <c r="AO215" s="5"/>
      <c r="AP215" s="5"/>
      <c r="AQ215" s="5"/>
      <c r="AR215" s="5"/>
      <c r="AS215" s="5"/>
    </row>
    <row r="216" spans="1:45" s="2" customFormat="1" ht="15">
      <c r="A216" s="391"/>
      <c r="B216" s="392"/>
      <c r="C216" s="393"/>
      <c r="D216" s="393"/>
      <c r="E216" s="393"/>
      <c r="F216" s="393"/>
      <c r="G216" s="393"/>
      <c r="H216" s="394"/>
      <c r="I216" s="394"/>
      <c r="J216" s="394"/>
      <c r="K216" s="394"/>
      <c r="L216" s="394"/>
      <c r="M216" s="394"/>
      <c r="N216" s="313">
        <f>IF(IF(I216&lt;'Checklist Parameters'!$K$22,0,($I216-$L216))&lt;0,0,IF(I216&lt;'Checklist Parameters'!$K$22,0,($I216-$L216)))</f>
        <v>0</v>
      </c>
      <c r="O216" s="394"/>
      <c r="P216" s="395"/>
      <c r="Q216" s="316">
        <f t="shared" si="19"/>
        <v>0</v>
      </c>
      <c r="R216" s="87">
        <f t="shared" si="20"/>
        <v>0</v>
      </c>
      <c r="S216" s="87">
        <f>IF('Checklist Parameters'!$K$60&lt;0.2,0.2,'Checklist Parameters'!$K$60)</f>
        <v>0.72</v>
      </c>
      <c r="T216" s="88">
        <f>IF($O216="",IF('Checklist District ID'!$C$43="Y",MAX($R216:$S216)*$I216,SUM($R216:$S216)*$I216),IF(O216&gt;0,Q216*S216))</f>
        <v>0</v>
      </c>
      <c r="U216" s="88">
        <f>IF(Q216&gt;0,((I216-T216)*'Formula Matrix'!$E$40),0)</f>
        <v>0</v>
      </c>
      <c r="V216" s="88">
        <f t="shared" si="21"/>
        <v>0</v>
      </c>
      <c r="W216" s="88">
        <f>IF(V216&gt;0,(V216*'Checklist Parameters'!$K$35),0)</f>
        <v>0</v>
      </c>
      <c r="X216" s="85">
        <f t="shared" si="22"/>
        <v>0</v>
      </c>
      <c r="Y216" s="85">
        <f>IF('Checklist Parameters'!$K$102&lt;&gt;"",(I216/43560)*'Checklist Parameters'!$K$102,"N/A")</f>
        <v>0</v>
      </c>
      <c r="Z216" s="85" t="str">
        <f>IF('Checklist Parameters'!$K$58&lt;&gt;"",((I216*'Checklist Parameters'!$K$58)*'Checklist Parameters'!$K$35)/1000,"N/A")</f>
        <v>N/A</v>
      </c>
      <c r="AA216" s="85">
        <f>IF('Checklist Parameters'!$K$101&lt;&gt;"",IFERROR(I216/'Checklist Parameters'!$K$101,0),"N/A")</f>
        <v>0</v>
      </c>
      <c r="AB216" s="85" t="str">
        <f>IF('Checklist Parameters'!$K$43&lt;&gt;"",(I216*'Checklist Parameters'!$K$43)/1000,"N/A")</f>
        <v>N/A</v>
      </c>
      <c r="AC216" s="85">
        <f>IF('Checklist Parameters'!$K$16="",$X216,IF(AND('Checklist Parameters'!$K$16&lt;$X216,'Checklist Parameters'!$K$16&gt;=3),'Checklist Parameters'!$K$16,IF(AND('Checklist Parameters'!$K$16&lt;$X216,'Checklist Parameters'!$K$16&lt;3),0,$X216)))</f>
        <v>0</v>
      </c>
      <c r="AD216" s="85" t="str">
        <f>IF(AND(I216&lt;'Checklist Parameters'!$K$22,$I216&lt;&gt;0),"Y","")</f>
        <v/>
      </c>
      <c r="AE216" s="85" t="str">
        <f>IF($AD216="Y",0,IF('Checklist Parameters'!$K$25="","&lt;no limit&gt;",ROUNDDOWN((($I216-'Checklist Parameters'!$K$24)/'Checklist Parameters'!$K$25)+1,0)))</f>
        <v>&lt;no limit&gt;</v>
      </c>
      <c r="AF216" s="174">
        <f t="shared" si="23"/>
        <v>0</v>
      </c>
      <c r="AG216" s="85">
        <f t="shared" si="18"/>
        <v>0</v>
      </c>
      <c r="AH216" s="5"/>
      <c r="AI216" s="5"/>
      <c r="AJ216" s="5"/>
      <c r="AK216" s="5"/>
      <c r="AL216" s="5"/>
      <c r="AM216" s="5"/>
      <c r="AN216" s="5"/>
      <c r="AO216" s="5"/>
      <c r="AP216" s="5"/>
      <c r="AQ216" s="5"/>
      <c r="AR216" s="5"/>
      <c r="AS216" s="5"/>
    </row>
    <row r="217" spans="1:45" s="2" customFormat="1" ht="15">
      <c r="A217" s="391"/>
      <c r="B217" s="392"/>
      <c r="C217" s="393"/>
      <c r="D217" s="393"/>
      <c r="E217" s="393"/>
      <c r="F217" s="393"/>
      <c r="G217" s="393"/>
      <c r="H217" s="394"/>
      <c r="I217" s="394"/>
      <c r="J217" s="394"/>
      <c r="K217" s="394"/>
      <c r="L217" s="394"/>
      <c r="M217" s="394"/>
      <c r="N217" s="313">
        <f>IF(IF(I217&lt;'Checklist Parameters'!$K$22,0,($I217-$L217))&lt;0,0,IF(I217&lt;'Checklist Parameters'!$K$22,0,($I217-$L217)))</f>
        <v>0</v>
      </c>
      <c r="O217" s="394"/>
      <c r="P217" s="395"/>
      <c r="Q217" s="316">
        <f t="shared" si="19"/>
        <v>0</v>
      </c>
      <c r="R217" s="87">
        <f t="shared" si="20"/>
        <v>0</v>
      </c>
      <c r="S217" s="87">
        <f>IF('Checklist Parameters'!$K$60&lt;0.2,0.2,'Checklist Parameters'!$K$60)</f>
        <v>0.72</v>
      </c>
      <c r="T217" s="88">
        <f>IF($O217="",IF('Checklist District ID'!$C$43="Y",MAX($R217:$S217)*$I217,SUM($R217:$S217)*$I217),IF(O217&gt;0,Q217*S217))</f>
        <v>0</v>
      </c>
      <c r="U217" s="88">
        <f>IF(Q217&gt;0,((I217-T217)*'Formula Matrix'!$E$40),0)</f>
        <v>0</v>
      </c>
      <c r="V217" s="88">
        <f t="shared" si="21"/>
        <v>0</v>
      </c>
      <c r="W217" s="88">
        <f>IF(V217&gt;0,(V217*'Checklist Parameters'!$K$35),0)</f>
        <v>0</v>
      </c>
      <c r="X217" s="85">
        <f t="shared" si="22"/>
        <v>0</v>
      </c>
      <c r="Y217" s="85">
        <f>IF('Checklist Parameters'!$K$102&lt;&gt;"",(I217/43560)*'Checklist Parameters'!$K$102,"N/A")</f>
        <v>0</v>
      </c>
      <c r="Z217" s="85" t="str">
        <f>IF('Checklist Parameters'!$K$58&lt;&gt;"",((I217*'Checklist Parameters'!$K$58)*'Checklist Parameters'!$K$35)/1000,"N/A")</f>
        <v>N/A</v>
      </c>
      <c r="AA217" s="85">
        <f>IF('Checklist Parameters'!$K$101&lt;&gt;"",IFERROR(I217/'Checklist Parameters'!$K$101,0),"N/A")</f>
        <v>0</v>
      </c>
      <c r="AB217" s="85" t="str">
        <f>IF('Checklist Parameters'!$K$43&lt;&gt;"",(I217*'Checklist Parameters'!$K$43)/1000,"N/A")</f>
        <v>N/A</v>
      </c>
      <c r="AC217" s="85">
        <f>IF('Checklist Parameters'!$K$16="",$X217,IF(AND('Checklist Parameters'!$K$16&lt;$X217,'Checklist Parameters'!$K$16&gt;=3),'Checklist Parameters'!$K$16,IF(AND('Checklist Parameters'!$K$16&lt;$X217,'Checklist Parameters'!$K$16&lt;3),0,$X217)))</f>
        <v>0</v>
      </c>
      <c r="AD217" s="85" t="str">
        <f>IF(AND(I217&lt;'Checklist Parameters'!$K$22,$I217&lt;&gt;0),"Y","")</f>
        <v/>
      </c>
      <c r="AE217" s="85" t="str">
        <f>IF($AD217="Y",0,IF('Checklist Parameters'!$K$25="","&lt;no limit&gt;",ROUNDDOWN((($I217-'Checklist Parameters'!$K$24)/'Checklist Parameters'!$K$25)+1,0)))</f>
        <v>&lt;no limit&gt;</v>
      </c>
      <c r="AF217" s="174">
        <f t="shared" si="23"/>
        <v>0</v>
      </c>
      <c r="AG217" s="85">
        <f t="shared" si="18"/>
        <v>0</v>
      </c>
      <c r="AH217" s="5"/>
      <c r="AI217" s="5"/>
      <c r="AJ217" s="5"/>
      <c r="AK217" s="5"/>
      <c r="AL217" s="5"/>
      <c r="AM217" s="5"/>
      <c r="AN217" s="5"/>
      <c r="AO217" s="5"/>
      <c r="AP217" s="5"/>
      <c r="AQ217" s="5"/>
      <c r="AR217" s="5"/>
      <c r="AS217" s="5"/>
    </row>
    <row r="218" spans="1:45" s="2" customFormat="1" ht="15">
      <c r="A218" s="391"/>
      <c r="B218" s="392"/>
      <c r="C218" s="393"/>
      <c r="D218" s="393"/>
      <c r="E218" s="393"/>
      <c r="F218" s="393"/>
      <c r="G218" s="393"/>
      <c r="H218" s="394"/>
      <c r="I218" s="394"/>
      <c r="J218" s="394"/>
      <c r="K218" s="394"/>
      <c r="L218" s="394"/>
      <c r="M218" s="394"/>
      <c r="N218" s="313">
        <f>IF(IF(I218&lt;'Checklist Parameters'!$K$22,0,($I218-$L218))&lt;0,0,IF(I218&lt;'Checklist Parameters'!$K$22,0,($I218-$L218)))</f>
        <v>0</v>
      </c>
      <c r="O218" s="394"/>
      <c r="P218" s="395"/>
      <c r="Q218" s="316">
        <f t="shared" si="19"/>
        <v>0</v>
      </c>
      <c r="R218" s="87">
        <f t="shared" si="20"/>
        <v>0</v>
      </c>
      <c r="S218" s="87">
        <f>IF('Checklist Parameters'!$K$60&lt;0.2,0.2,'Checklist Parameters'!$K$60)</f>
        <v>0.72</v>
      </c>
      <c r="T218" s="88">
        <f>IF($O218="",IF('Checklist District ID'!$C$43="Y",MAX($R218:$S218)*$I218,SUM($R218:$S218)*$I218),IF(O218&gt;0,Q218*S218))</f>
        <v>0</v>
      </c>
      <c r="U218" s="88">
        <f>IF(Q218&gt;0,((I218-T218)*'Formula Matrix'!$E$40),0)</f>
        <v>0</v>
      </c>
      <c r="V218" s="88">
        <f t="shared" si="21"/>
        <v>0</v>
      </c>
      <c r="W218" s="88">
        <f>IF(V218&gt;0,(V218*'Checklist Parameters'!$K$35),0)</f>
        <v>0</v>
      </c>
      <c r="X218" s="85">
        <f t="shared" si="22"/>
        <v>0</v>
      </c>
      <c r="Y218" s="85">
        <f>IF('Checklist Parameters'!$K$102&lt;&gt;"",(I218/43560)*'Checklist Parameters'!$K$102,"N/A")</f>
        <v>0</v>
      </c>
      <c r="Z218" s="85" t="str">
        <f>IF('Checklist Parameters'!$K$58&lt;&gt;"",((I218*'Checklist Parameters'!$K$58)*'Checklist Parameters'!$K$35)/1000,"N/A")</f>
        <v>N/A</v>
      </c>
      <c r="AA218" s="85">
        <f>IF('Checklist Parameters'!$K$101&lt;&gt;"",IFERROR(I218/'Checklist Parameters'!$K$101,0),"N/A")</f>
        <v>0</v>
      </c>
      <c r="AB218" s="85" t="str">
        <f>IF('Checklist Parameters'!$K$43&lt;&gt;"",(I218*'Checklist Parameters'!$K$43)/1000,"N/A")</f>
        <v>N/A</v>
      </c>
      <c r="AC218" s="85">
        <f>IF('Checklist Parameters'!$K$16="",$X218,IF(AND('Checklist Parameters'!$K$16&lt;$X218,'Checklist Parameters'!$K$16&gt;=3),'Checklist Parameters'!$K$16,IF(AND('Checklist Parameters'!$K$16&lt;$X218,'Checklist Parameters'!$K$16&lt;3),0,$X218)))</f>
        <v>0</v>
      </c>
      <c r="AD218" s="85" t="str">
        <f>IF(AND(I218&lt;'Checklist Parameters'!$K$22,$I218&lt;&gt;0),"Y","")</f>
        <v/>
      </c>
      <c r="AE218" s="85" t="str">
        <f>IF($AD218="Y",0,IF('Checklist Parameters'!$K$25="","&lt;no limit&gt;",ROUNDDOWN((($I218-'Checklist Parameters'!$K$24)/'Checklist Parameters'!$K$25)+1,0)))</f>
        <v>&lt;no limit&gt;</v>
      </c>
      <c r="AF218" s="174">
        <f t="shared" si="23"/>
        <v>0</v>
      </c>
      <c r="AG218" s="85">
        <f t="shared" si="18"/>
        <v>0</v>
      </c>
      <c r="AH218" s="5"/>
      <c r="AI218" s="5"/>
      <c r="AJ218" s="5"/>
      <c r="AK218" s="5"/>
      <c r="AL218" s="5"/>
      <c r="AM218" s="5"/>
      <c r="AN218" s="5"/>
      <c r="AO218" s="5"/>
      <c r="AP218" s="5"/>
      <c r="AQ218" s="5"/>
      <c r="AR218" s="5"/>
      <c r="AS218" s="5"/>
    </row>
    <row r="219" spans="1:45" s="2" customFormat="1" ht="15">
      <c r="A219" s="391"/>
      <c r="B219" s="392"/>
      <c r="C219" s="393"/>
      <c r="D219" s="393"/>
      <c r="E219" s="393"/>
      <c r="F219" s="393"/>
      <c r="G219" s="393"/>
      <c r="H219" s="394"/>
      <c r="I219" s="394"/>
      <c r="J219" s="394"/>
      <c r="K219" s="394"/>
      <c r="L219" s="394"/>
      <c r="M219" s="394"/>
      <c r="N219" s="313">
        <f>IF(IF(I219&lt;'Checklist Parameters'!$K$22,0,($I219-$L219))&lt;0,0,IF(I219&lt;'Checklist Parameters'!$K$22,0,($I219-$L219)))</f>
        <v>0</v>
      </c>
      <c r="O219" s="394"/>
      <c r="P219" s="395"/>
      <c r="Q219" s="316">
        <f t="shared" si="19"/>
        <v>0</v>
      </c>
      <c r="R219" s="87">
        <f t="shared" si="20"/>
        <v>0</v>
      </c>
      <c r="S219" s="87">
        <f>IF('Checklist Parameters'!$K$60&lt;0.2,0.2,'Checklist Parameters'!$K$60)</f>
        <v>0.72</v>
      </c>
      <c r="T219" s="88">
        <f>IF($O219="",IF('Checklist District ID'!$C$43="Y",MAX($R219:$S219)*$I219,SUM($R219:$S219)*$I219),IF(O219&gt;0,Q219*S219))</f>
        <v>0</v>
      </c>
      <c r="U219" s="88">
        <f>IF(Q219&gt;0,((I219-T219)*'Formula Matrix'!$E$40),0)</f>
        <v>0</v>
      </c>
      <c r="V219" s="88">
        <f t="shared" si="21"/>
        <v>0</v>
      </c>
      <c r="W219" s="88">
        <f>IF(V219&gt;0,(V219*'Checklist Parameters'!$K$35),0)</f>
        <v>0</v>
      </c>
      <c r="X219" s="85">
        <f t="shared" si="22"/>
        <v>0</v>
      </c>
      <c r="Y219" s="85">
        <f>IF('Checklist Parameters'!$K$102&lt;&gt;"",(I219/43560)*'Checklist Parameters'!$K$102,"N/A")</f>
        <v>0</v>
      </c>
      <c r="Z219" s="85" t="str">
        <f>IF('Checklist Parameters'!$K$58&lt;&gt;"",((I219*'Checklist Parameters'!$K$58)*'Checklist Parameters'!$K$35)/1000,"N/A")</f>
        <v>N/A</v>
      </c>
      <c r="AA219" s="85">
        <f>IF('Checklist Parameters'!$K$101&lt;&gt;"",IFERROR(I219/'Checklist Parameters'!$K$101,0),"N/A")</f>
        <v>0</v>
      </c>
      <c r="AB219" s="85" t="str">
        <f>IF('Checklist Parameters'!$K$43&lt;&gt;"",(I219*'Checklist Parameters'!$K$43)/1000,"N/A")</f>
        <v>N/A</v>
      </c>
      <c r="AC219" s="85">
        <f>IF('Checklist Parameters'!$K$16="",$X219,IF(AND('Checklist Parameters'!$K$16&lt;$X219,'Checklist Parameters'!$K$16&gt;=3),'Checklist Parameters'!$K$16,IF(AND('Checklist Parameters'!$K$16&lt;$X219,'Checklist Parameters'!$K$16&lt;3),0,$X219)))</f>
        <v>0</v>
      </c>
      <c r="AD219" s="85" t="str">
        <f>IF(AND(I219&lt;'Checklist Parameters'!$K$22,$I219&lt;&gt;0),"Y","")</f>
        <v/>
      </c>
      <c r="AE219" s="85" t="str">
        <f>IF($AD219="Y",0,IF('Checklist Parameters'!$K$25="","&lt;no limit&gt;",ROUNDDOWN((($I219-'Checklist Parameters'!$K$24)/'Checklist Parameters'!$K$25)+1,0)))</f>
        <v>&lt;no limit&gt;</v>
      </c>
      <c r="AF219" s="174">
        <f t="shared" si="23"/>
        <v>0</v>
      </c>
      <c r="AG219" s="85">
        <f t="shared" si="18"/>
        <v>0</v>
      </c>
      <c r="AH219" s="5"/>
      <c r="AI219" s="5"/>
      <c r="AJ219" s="5"/>
      <c r="AK219" s="5"/>
      <c r="AL219" s="5"/>
      <c r="AM219" s="5"/>
      <c r="AN219" s="5"/>
      <c r="AO219" s="5"/>
      <c r="AP219" s="5"/>
      <c r="AQ219" s="5"/>
      <c r="AR219" s="5"/>
      <c r="AS219" s="5"/>
    </row>
    <row r="220" spans="1:45" s="2" customFormat="1" ht="15">
      <c r="A220" s="391"/>
      <c r="B220" s="392"/>
      <c r="C220" s="393"/>
      <c r="D220" s="393"/>
      <c r="E220" s="393"/>
      <c r="F220" s="393"/>
      <c r="G220" s="393"/>
      <c r="H220" s="394"/>
      <c r="I220" s="394"/>
      <c r="J220" s="394"/>
      <c r="K220" s="394"/>
      <c r="L220" s="394"/>
      <c r="M220" s="394"/>
      <c r="N220" s="313">
        <f>IF(IF(I220&lt;'Checklist Parameters'!$K$22,0,($I220-$L220))&lt;0,0,IF(I220&lt;'Checklist Parameters'!$K$22,0,($I220-$L220)))</f>
        <v>0</v>
      </c>
      <c r="O220" s="394"/>
      <c r="P220" s="395"/>
      <c r="Q220" s="316">
        <f t="shared" si="19"/>
        <v>0</v>
      </c>
      <c r="R220" s="87">
        <f t="shared" si="20"/>
        <v>0</v>
      </c>
      <c r="S220" s="87">
        <f>IF('Checklist Parameters'!$K$60&lt;0.2,0.2,'Checklist Parameters'!$K$60)</f>
        <v>0.72</v>
      </c>
      <c r="T220" s="88">
        <f>IF($O220="",IF('Checklist District ID'!$C$43="Y",MAX($R220:$S220)*$I220,SUM($R220:$S220)*$I220),IF(O220&gt;0,Q220*S220))</f>
        <v>0</v>
      </c>
      <c r="U220" s="88">
        <f>IF(Q220&gt;0,((I220-T220)*'Formula Matrix'!$E$40),0)</f>
        <v>0</v>
      </c>
      <c r="V220" s="88">
        <f t="shared" si="21"/>
        <v>0</v>
      </c>
      <c r="W220" s="88">
        <f>IF(V220&gt;0,(V220*'Checklist Parameters'!$K$35),0)</f>
        <v>0</v>
      </c>
      <c r="X220" s="85">
        <f t="shared" si="22"/>
        <v>0</v>
      </c>
      <c r="Y220" s="85">
        <f>IF('Checklist Parameters'!$K$102&lt;&gt;"",(I220/43560)*'Checklist Parameters'!$K$102,"N/A")</f>
        <v>0</v>
      </c>
      <c r="Z220" s="85" t="str">
        <f>IF('Checklist Parameters'!$K$58&lt;&gt;"",((I220*'Checklist Parameters'!$K$58)*'Checklist Parameters'!$K$35)/1000,"N/A")</f>
        <v>N/A</v>
      </c>
      <c r="AA220" s="85">
        <f>IF('Checklist Parameters'!$K$101&lt;&gt;"",IFERROR(I220/'Checklist Parameters'!$K$101,0),"N/A")</f>
        <v>0</v>
      </c>
      <c r="AB220" s="85" t="str">
        <f>IF('Checklist Parameters'!$K$43&lt;&gt;"",(I220*'Checklist Parameters'!$K$43)/1000,"N/A")</f>
        <v>N/A</v>
      </c>
      <c r="AC220" s="85">
        <f>IF('Checklist Parameters'!$K$16="",$X220,IF(AND('Checklist Parameters'!$K$16&lt;$X220,'Checklist Parameters'!$K$16&gt;=3),'Checklist Parameters'!$K$16,IF(AND('Checklist Parameters'!$K$16&lt;$X220,'Checklist Parameters'!$K$16&lt;3),0,$X220)))</f>
        <v>0</v>
      </c>
      <c r="AD220" s="85" t="str">
        <f>IF(AND(I220&lt;'Checklist Parameters'!$K$22,$I220&lt;&gt;0),"Y","")</f>
        <v/>
      </c>
      <c r="AE220" s="85" t="str">
        <f>IF($AD220="Y",0,IF('Checklist Parameters'!$K$25="","&lt;no limit&gt;",ROUNDDOWN((($I220-'Checklist Parameters'!$K$24)/'Checklist Parameters'!$K$25)+1,0)))</f>
        <v>&lt;no limit&gt;</v>
      </c>
      <c r="AF220" s="174">
        <f t="shared" si="23"/>
        <v>0</v>
      </c>
      <c r="AG220" s="85">
        <f t="shared" si="18"/>
        <v>0</v>
      </c>
      <c r="AH220" s="5"/>
      <c r="AI220" s="5"/>
      <c r="AJ220" s="5"/>
      <c r="AK220" s="5"/>
      <c r="AL220" s="5"/>
      <c r="AM220" s="5"/>
      <c r="AN220" s="5"/>
      <c r="AO220" s="5"/>
      <c r="AP220" s="5"/>
      <c r="AQ220" s="5"/>
      <c r="AR220" s="5"/>
      <c r="AS220" s="5"/>
    </row>
    <row r="221" spans="1:45" s="2" customFormat="1" ht="15">
      <c r="A221" s="391"/>
      <c r="B221" s="392"/>
      <c r="C221" s="393"/>
      <c r="D221" s="393"/>
      <c r="E221" s="393"/>
      <c r="F221" s="393"/>
      <c r="G221" s="393"/>
      <c r="H221" s="394"/>
      <c r="I221" s="394"/>
      <c r="J221" s="394"/>
      <c r="K221" s="394"/>
      <c r="L221" s="394"/>
      <c r="M221" s="394"/>
      <c r="N221" s="313">
        <f>IF(IF(I221&lt;'Checklist Parameters'!$K$22,0,($I221-$L221))&lt;0,0,IF(I221&lt;'Checklist Parameters'!$K$22,0,($I221-$L221)))</f>
        <v>0</v>
      </c>
      <c r="O221" s="394"/>
      <c r="P221" s="395"/>
      <c r="Q221" s="316">
        <f t="shared" si="19"/>
        <v>0</v>
      </c>
      <c r="R221" s="87">
        <f t="shared" si="20"/>
        <v>0</v>
      </c>
      <c r="S221" s="87">
        <f>IF('Checklist Parameters'!$K$60&lt;0.2,0.2,'Checklist Parameters'!$K$60)</f>
        <v>0.72</v>
      </c>
      <c r="T221" s="88">
        <f>IF($O221="",IF('Checklist District ID'!$C$43="Y",MAX($R221:$S221)*$I221,SUM($R221:$S221)*$I221),IF(O221&gt;0,Q221*S221))</f>
        <v>0</v>
      </c>
      <c r="U221" s="88">
        <f>IF(Q221&gt;0,((I221-T221)*'Formula Matrix'!$E$40),0)</f>
        <v>0</v>
      </c>
      <c r="V221" s="88">
        <f t="shared" si="21"/>
        <v>0</v>
      </c>
      <c r="W221" s="88">
        <f>IF(V221&gt;0,(V221*'Checklist Parameters'!$K$35),0)</f>
        <v>0</v>
      </c>
      <c r="X221" s="85">
        <f t="shared" si="22"/>
        <v>0</v>
      </c>
      <c r="Y221" s="85">
        <f>IF('Checklist Parameters'!$K$102&lt;&gt;"",(I221/43560)*'Checklist Parameters'!$K$102,"N/A")</f>
        <v>0</v>
      </c>
      <c r="Z221" s="85" t="str">
        <f>IF('Checklist Parameters'!$K$58&lt;&gt;"",((I221*'Checklist Parameters'!$K$58)*'Checklist Parameters'!$K$35)/1000,"N/A")</f>
        <v>N/A</v>
      </c>
      <c r="AA221" s="85">
        <f>IF('Checklist Parameters'!$K$101&lt;&gt;"",IFERROR(I221/'Checklist Parameters'!$K$101,0),"N/A")</f>
        <v>0</v>
      </c>
      <c r="AB221" s="85" t="str">
        <f>IF('Checklist Parameters'!$K$43&lt;&gt;"",(I221*'Checklist Parameters'!$K$43)/1000,"N/A")</f>
        <v>N/A</v>
      </c>
      <c r="AC221" s="85">
        <f>IF('Checklist Parameters'!$K$16="",$X221,IF(AND('Checklist Parameters'!$K$16&lt;$X221,'Checklist Parameters'!$K$16&gt;=3),'Checklist Parameters'!$K$16,IF(AND('Checklist Parameters'!$K$16&lt;$X221,'Checklist Parameters'!$K$16&lt;3),0,$X221)))</f>
        <v>0</v>
      </c>
      <c r="AD221" s="85" t="str">
        <f>IF(AND(I221&lt;'Checklist Parameters'!$K$22,$I221&lt;&gt;0),"Y","")</f>
        <v/>
      </c>
      <c r="AE221" s="85" t="str">
        <f>IF($AD221="Y",0,IF('Checklist Parameters'!$K$25="","&lt;no limit&gt;",ROUNDDOWN((($I221-'Checklist Parameters'!$K$24)/'Checklist Parameters'!$K$25)+1,0)))</f>
        <v>&lt;no limit&gt;</v>
      </c>
      <c r="AF221" s="174">
        <f t="shared" si="23"/>
        <v>0</v>
      </c>
      <c r="AG221" s="85">
        <f t="shared" si="18"/>
        <v>0</v>
      </c>
      <c r="AH221" s="5"/>
      <c r="AI221" s="5"/>
      <c r="AJ221" s="5"/>
      <c r="AK221" s="5"/>
      <c r="AL221" s="5"/>
      <c r="AM221" s="5"/>
      <c r="AN221" s="5"/>
      <c r="AO221" s="5"/>
      <c r="AP221" s="5"/>
      <c r="AQ221" s="5"/>
      <c r="AR221" s="5"/>
      <c r="AS221" s="5"/>
    </row>
    <row r="222" spans="1:45" s="2" customFormat="1" ht="15">
      <c r="A222" s="391"/>
      <c r="B222" s="392"/>
      <c r="C222" s="393"/>
      <c r="D222" s="393"/>
      <c r="E222" s="393"/>
      <c r="F222" s="393"/>
      <c r="G222" s="393"/>
      <c r="H222" s="394"/>
      <c r="I222" s="394"/>
      <c r="J222" s="394"/>
      <c r="K222" s="394"/>
      <c r="L222" s="394"/>
      <c r="M222" s="394"/>
      <c r="N222" s="313">
        <f>IF(IF(I222&lt;'Checklist Parameters'!$K$22,0,($I222-$L222))&lt;0,0,IF(I222&lt;'Checklist Parameters'!$K$22,0,($I222-$L222)))</f>
        <v>0</v>
      </c>
      <c r="O222" s="394"/>
      <c r="P222" s="395"/>
      <c r="Q222" s="316">
        <f t="shared" si="19"/>
        <v>0</v>
      </c>
      <c r="R222" s="87">
        <f t="shared" si="20"/>
        <v>0</v>
      </c>
      <c r="S222" s="87">
        <f>IF('Checklist Parameters'!$K$60&lt;0.2,0.2,'Checklist Parameters'!$K$60)</f>
        <v>0.72</v>
      </c>
      <c r="T222" s="88">
        <f>IF($O222="",IF('Checklist District ID'!$C$43="Y",MAX($R222:$S222)*$I222,SUM($R222:$S222)*$I222),IF(O222&gt;0,Q222*S222))</f>
        <v>0</v>
      </c>
      <c r="U222" s="88">
        <f>IF(Q222&gt;0,((I222-T222)*'Formula Matrix'!$E$40),0)</f>
        <v>0</v>
      </c>
      <c r="V222" s="88">
        <f t="shared" si="21"/>
        <v>0</v>
      </c>
      <c r="W222" s="88">
        <f>IF(V222&gt;0,(V222*'Checklist Parameters'!$K$35),0)</f>
        <v>0</v>
      </c>
      <c r="X222" s="85">
        <f t="shared" si="22"/>
        <v>0</v>
      </c>
      <c r="Y222" s="85">
        <f>IF('Checklist Parameters'!$K$102&lt;&gt;"",(I222/43560)*'Checklist Parameters'!$K$102,"N/A")</f>
        <v>0</v>
      </c>
      <c r="Z222" s="85" t="str">
        <f>IF('Checklist Parameters'!$K$58&lt;&gt;"",((I222*'Checklist Parameters'!$K$58)*'Checklist Parameters'!$K$35)/1000,"N/A")</f>
        <v>N/A</v>
      </c>
      <c r="AA222" s="85">
        <f>IF('Checklist Parameters'!$K$101&lt;&gt;"",IFERROR(I222/'Checklist Parameters'!$K$101,0),"N/A")</f>
        <v>0</v>
      </c>
      <c r="AB222" s="85" t="str">
        <f>IF('Checklist Parameters'!$K$43&lt;&gt;"",(I222*'Checklist Parameters'!$K$43)/1000,"N/A")</f>
        <v>N/A</v>
      </c>
      <c r="AC222" s="85">
        <f>IF('Checklist Parameters'!$K$16="",$X222,IF(AND('Checklist Parameters'!$K$16&lt;$X222,'Checklist Parameters'!$K$16&gt;=3),'Checklist Parameters'!$K$16,IF(AND('Checklist Parameters'!$K$16&lt;$X222,'Checklist Parameters'!$K$16&lt;3),0,$X222)))</f>
        <v>0</v>
      </c>
      <c r="AD222" s="85" t="str">
        <f>IF(AND(I222&lt;'Checklist Parameters'!$K$22,$I222&lt;&gt;0),"Y","")</f>
        <v/>
      </c>
      <c r="AE222" s="85" t="str">
        <f>IF($AD222="Y",0,IF('Checklist Parameters'!$K$25="","&lt;no limit&gt;",ROUNDDOWN((($I222-'Checklist Parameters'!$K$24)/'Checklist Parameters'!$K$25)+1,0)))</f>
        <v>&lt;no limit&gt;</v>
      </c>
      <c r="AF222" s="174">
        <f t="shared" si="23"/>
        <v>0</v>
      </c>
      <c r="AG222" s="85">
        <f t="shared" si="18"/>
        <v>0</v>
      </c>
      <c r="AH222" s="5"/>
      <c r="AI222" s="5"/>
      <c r="AJ222" s="5"/>
      <c r="AK222" s="5"/>
      <c r="AL222" s="5"/>
      <c r="AM222" s="5"/>
      <c r="AN222" s="5"/>
      <c r="AO222" s="5"/>
      <c r="AP222" s="5"/>
      <c r="AQ222" s="5"/>
      <c r="AR222" s="5"/>
      <c r="AS222" s="5"/>
    </row>
    <row r="223" spans="1:45" s="2" customFormat="1" ht="15">
      <c r="A223" s="391"/>
      <c r="B223" s="392"/>
      <c r="C223" s="393"/>
      <c r="D223" s="393"/>
      <c r="E223" s="393"/>
      <c r="F223" s="393"/>
      <c r="G223" s="393"/>
      <c r="H223" s="394"/>
      <c r="I223" s="394"/>
      <c r="J223" s="394"/>
      <c r="K223" s="394"/>
      <c r="L223" s="394"/>
      <c r="M223" s="394"/>
      <c r="N223" s="313">
        <f>IF(IF(I223&lt;'Checklist Parameters'!$K$22,0,($I223-$L223))&lt;0,0,IF(I223&lt;'Checklist Parameters'!$K$22,0,($I223-$L223)))</f>
        <v>0</v>
      </c>
      <c r="O223" s="394"/>
      <c r="P223" s="395"/>
      <c r="Q223" s="316">
        <f t="shared" si="19"/>
        <v>0</v>
      </c>
      <c r="R223" s="87">
        <f t="shared" si="20"/>
        <v>0</v>
      </c>
      <c r="S223" s="87">
        <f>IF('Checklist Parameters'!$K$60&lt;0.2,0.2,'Checklist Parameters'!$K$60)</f>
        <v>0.72</v>
      </c>
      <c r="T223" s="88">
        <f>IF($O223="",IF('Checklist District ID'!$C$43="Y",MAX($R223:$S223)*$I223,SUM($R223:$S223)*$I223),IF(O223&gt;0,Q223*S223))</f>
        <v>0</v>
      </c>
      <c r="U223" s="88">
        <f>IF(Q223&gt;0,((I223-T223)*'Formula Matrix'!$E$40),0)</f>
        <v>0</v>
      </c>
      <c r="V223" s="88">
        <f t="shared" si="21"/>
        <v>0</v>
      </c>
      <c r="W223" s="88">
        <f>IF(V223&gt;0,(V223*'Checklist Parameters'!$K$35),0)</f>
        <v>0</v>
      </c>
      <c r="X223" s="85">
        <f t="shared" si="22"/>
        <v>0</v>
      </c>
      <c r="Y223" s="85">
        <f>IF('Checklist Parameters'!$K$102&lt;&gt;"",(I223/43560)*'Checklist Parameters'!$K$102,"N/A")</f>
        <v>0</v>
      </c>
      <c r="Z223" s="85" t="str">
        <f>IF('Checklist Parameters'!$K$58&lt;&gt;"",((I223*'Checklist Parameters'!$K$58)*'Checklist Parameters'!$K$35)/1000,"N/A")</f>
        <v>N/A</v>
      </c>
      <c r="AA223" s="85">
        <f>IF('Checklist Parameters'!$K$101&lt;&gt;"",IFERROR(I223/'Checklist Parameters'!$K$101,0),"N/A")</f>
        <v>0</v>
      </c>
      <c r="AB223" s="85" t="str">
        <f>IF('Checklist Parameters'!$K$43&lt;&gt;"",(I223*'Checklist Parameters'!$K$43)/1000,"N/A")</f>
        <v>N/A</v>
      </c>
      <c r="AC223" s="85">
        <f>IF('Checklist Parameters'!$K$16="",$X223,IF(AND('Checklist Parameters'!$K$16&lt;$X223,'Checklist Parameters'!$K$16&gt;=3),'Checklist Parameters'!$K$16,IF(AND('Checklist Parameters'!$K$16&lt;$X223,'Checklist Parameters'!$K$16&lt;3),0,$X223)))</f>
        <v>0</v>
      </c>
      <c r="AD223" s="85" t="str">
        <f>IF(AND(I223&lt;'Checklist Parameters'!$K$22,$I223&lt;&gt;0),"Y","")</f>
        <v/>
      </c>
      <c r="AE223" s="85" t="str">
        <f>IF($AD223="Y",0,IF('Checklist Parameters'!$K$25="","&lt;no limit&gt;",ROUNDDOWN((($I223-'Checklist Parameters'!$K$24)/'Checklist Parameters'!$K$25)+1,0)))</f>
        <v>&lt;no limit&gt;</v>
      </c>
      <c r="AF223" s="174">
        <f t="shared" si="23"/>
        <v>0</v>
      </c>
      <c r="AG223" s="85">
        <f t="shared" si="18"/>
        <v>0</v>
      </c>
      <c r="AH223" s="5"/>
      <c r="AI223" s="5"/>
      <c r="AJ223" s="5"/>
      <c r="AK223" s="5"/>
      <c r="AL223" s="5"/>
      <c r="AM223" s="5"/>
      <c r="AN223" s="5"/>
      <c r="AO223" s="5"/>
      <c r="AP223" s="5"/>
      <c r="AQ223" s="5"/>
      <c r="AR223" s="5"/>
      <c r="AS223" s="5"/>
    </row>
    <row r="224" spans="1:45" s="2" customFormat="1" ht="15">
      <c r="A224" s="391"/>
      <c r="B224" s="392"/>
      <c r="C224" s="393"/>
      <c r="D224" s="393"/>
      <c r="E224" s="393"/>
      <c r="F224" s="393"/>
      <c r="G224" s="393"/>
      <c r="H224" s="394"/>
      <c r="I224" s="394"/>
      <c r="J224" s="394"/>
      <c r="K224" s="394"/>
      <c r="L224" s="394"/>
      <c r="M224" s="394"/>
      <c r="N224" s="313">
        <f>IF(IF(I224&lt;'Checklist Parameters'!$K$22,0,($I224-$L224))&lt;0,0,IF(I224&lt;'Checklist Parameters'!$K$22,0,($I224-$L224)))</f>
        <v>0</v>
      </c>
      <c r="O224" s="394"/>
      <c r="P224" s="395"/>
      <c r="Q224" s="316">
        <f t="shared" si="19"/>
        <v>0</v>
      </c>
      <c r="R224" s="87">
        <f t="shared" si="20"/>
        <v>0</v>
      </c>
      <c r="S224" s="87">
        <f>IF('Checklist Parameters'!$K$60&lt;0.2,0.2,'Checklist Parameters'!$K$60)</f>
        <v>0.72</v>
      </c>
      <c r="T224" s="88">
        <f>IF($O224="",IF('Checklist District ID'!$C$43="Y",MAX($R224:$S224)*$I224,SUM($R224:$S224)*$I224),IF(O224&gt;0,Q224*S224))</f>
        <v>0</v>
      </c>
      <c r="U224" s="88">
        <f>IF(Q224&gt;0,((I224-T224)*'Formula Matrix'!$E$40),0)</f>
        <v>0</v>
      </c>
      <c r="V224" s="88">
        <f t="shared" si="21"/>
        <v>0</v>
      </c>
      <c r="W224" s="88">
        <f>IF(V224&gt;0,(V224*'Checklist Parameters'!$K$35),0)</f>
        <v>0</v>
      </c>
      <c r="X224" s="85">
        <f t="shared" si="22"/>
        <v>0</v>
      </c>
      <c r="Y224" s="85">
        <f>IF('Checklist Parameters'!$K$102&lt;&gt;"",(I224/43560)*'Checklist Parameters'!$K$102,"N/A")</f>
        <v>0</v>
      </c>
      <c r="Z224" s="85" t="str">
        <f>IF('Checklist Parameters'!$K$58&lt;&gt;"",((I224*'Checklist Parameters'!$K$58)*'Checklist Parameters'!$K$35)/1000,"N/A")</f>
        <v>N/A</v>
      </c>
      <c r="AA224" s="85">
        <f>IF('Checklist Parameters'!$K$101&lt;&gt;"",IFERROR(I224/'Checklist Parameters'!$K$101,0),"N/A")</f>
        <v>0</v>
      </c>
      <c r="AB224" s="85" t="str">
        <f>IF('Checklist Parameters'!$K$43&lt;&gt;"",(I224*'Checklist Parameters'!$K$43)/1000,"N/A")</f>
        <v>N/A</v>
      </c>
      <c r="AC224" s="85">
        <f>IF('Checklist Parameters'!$K$16="",$X224,IF(AND('Checklist Parameters'!$K$16&lt;$X224,'Checklist Parameters'!$K$16&gt;=3),'Checklist Parameters'!$K$16,IF(AND('Checklist Parameters'!$K$16&lt;$X224,'Checklist Parameters'!$K$16&lt;3),0,$X224)))</f>
        <v>0</v>
      </c>
      <c r="AD224" s="85" t="str">
        <f>IF(AND(I224&lt;'Checklist Parameters'!$K$22,$I224&lt;&gt;0),"Y","")</f>
        <v/>
      </c>
      <c r="AE224" s="85" t="str">
        <f>IF($AD224="Y",0,IF('Checklist Parameters'!$K$25="","&lt;no limit&gt;",ROUNDDOWN((($I224-'Checklist Parameters'!$K$24)/'Checklist Parameters'!$K$25)+1,0)))</f>
        <v>&lt;no limit&gt;</v>
      </c>
      <c r="AF224" s="174">
        <f t="shared" si="23"/>
        <v>0</v>
      </c>
      <c r="AG224" s="85">
        <f t="shared" si="18"/>
        <v>0</v>
      </c>
      <c r="AH224" s="5"/>
      <c r="AI224" s="5"/>
      <c r="AJ224" s="5"/>
      <c r="AK224" s="5"/>
      <c r="AL224" s="5"/>
      <c r="AM224" s="5"/>
      <c r="AN224" s="5"/>
      <c r="AO224" s="5"/>
      <c r="AP224" s="5"/>
      <c r="AQ224" s="5"/>
      <c r="AR224" s="5"/>
      <c r="AS224" s="5"/>
    </row>
    <row r="225" spans="1:45" s="2" customFormat="1" ht="15">
      <c r="A225" s="391"/>
      <c r="B225" s="392"/>
      <c r="C225" s="393"/>
      <c r="D225" s="393"/>
      <c r="E225" s="393"/>
      <c r="F225" s="393"/>
      <c r="G225" s="393"/>
      <c r="H225" s="394"/>
      <c r="I225" s="394"/>
      <c r="J225" s="394"/>
      <c r="K225" s="394"/>
      <c r="L225" s="394"/>
      <c r="M225" s="394"/>
      <c r="N225" s="313">
        <f>IF(IF(I225&lt;'Checklist Parameters'!$K$22,0,($I225-$L225))&lt;0,0,IF(I225&lt;'Checklist Parameters'!$K$22,0,($I225-$L225)))</f>
        <v>0</v>
      </c>
      <c r="O225" s="394"/>
      <c r="P225" s="395"/>
      <c r="Q225" s="316">
        <f t="shared" si="19"/>
        <v>0</v>
      </c>
      <c r="R225" s="87">
        <f t="shared" si="20"/>
        <v>0</v>
      </c>
      <c r="S225" s="87">
        <f>IF('Checklist Parameters'!$K$60&lt;0.2,0.2,'Checklist Parameters'!$K$60)</f>
        <v>0.72</v>
      </c>
      <c r="T225" s="88">
        <f>IF($O225="",IF('Checklist District ID'!$C$43="Y",MAX($R225:$S225)*$I225,SUM($R225:$S225)*$I225),IF(O225&gt;0,Q225*S225))</f>
        <v>0</v>
      </c>
      <c r="U225" s="88">
        <f>IF(Q225&gt;0,((I225-T225)*'Formula Matrix'!$E$40),0)</f>
        <v>0</v>
      </c>
      <c r="V225" s="88">
        <f t="shared" si="21"/>
        <v>0</v>
      </c>
      <c r="W225" s="88">
        <f>IF(V225&gt;0,(V225*'Checklist Parameters'!$K$35),0)</f>
        <v>0</v>
      </c>
      <c r="X225" s="85">
        <f t="shared" si="22"/>
        <v>0</v>
      </c>
      <c r="Y225" s="85">
        <f>IF('Checklist Parameters'!$K$102&lt;&gt;"",(I225/43560)*'Checklist Parameters'!$K$102,"N/A")</f>
        <v>0</v>
      </c>
      <c r="Z225" s="85" t="str">
        <f>IF('Checklist Parameters'!$K$58&lt;&gt;"",((I225*'Checklist Parameters'!$K$58)*'Checklist Parameters'!$K$35)/1000,"N/A")</f>
        <v>N/A</v>
      </c>
      <c r="AA225" s="85">
        <f>IF('Checklist Parameters'!$K$101&lt;&gt;"",IFERROR(I225/'Checklist Parameters'!$K$101,0),"N/A")</f>
        <v>0</v>
      </c>
      <c r="AB225" s="85" t="str">
        <f>IF('Checklist Parameters'!$K$43&lt;&gt;"",(I225*'Checklist Parameters'!$K$43)/1000,"N/A")</f>
        <v>N/A</v>
      </c>
      <c r="AC225" s="85">
        <f>IF('Checklist Parameters'!$K$16="",$X225,IF(AND('Checklist Parameters'!$K$16&lt;$X225,'Checklist Parameters'!$K$16&gt;=3),'Checklist Parameters'!$K$16,IF(AND('Checklist Parameters'!$K$16&lt;$X225,'Checklist Parameters'!$K$16&lt;3),0,$X225)))</f>
        <v>0</v>
      </c>
      <c r="AD225" s="85" t="str">
        <f>IF(AND(I225&lt;'Checklist Parameters'!$K$22,$I225&lt;&gt;0),"Y","")</f>
        <v/>
      </c>
      <c r="AE225" s="85" t="str">
        <f>IF($AD225="Y",0,IF('Checklist Parameters'!$K$25="","&lt;no limit&gt;",ROUNDDOWN((($I225-'Checklist Parameters'!$K$24)/'Checklist Parameters'!$K$25)+1,0)))</f>
        <v>&lt;no limit&gt;</v>
      </c>
      <c r="AF225" s="174">
        <f t="shared" si="23"/>
        <v>0</v>
      </c>
      <c r="AG225" s="85">
        <f t="shared" si="18"/>
        <v>0</v>
      </c>
      <c r="AH225" s="5"/>
      <c r="AI225" s="5"/>
      <c r="AJ225" s="5"/>
      <c r="AK225" s="5"/>
      <c r="AL225" s="5"/>
      <c r="AM225" s="5"/>
      <c r="AN225" s="5"/>
      <c r="AO225" s="5"/>
      <c r="AP225" s="5"/>
      <c r="AQ225" s="5"/>
      <c r="AR225" s="5"/>
      <c r="AS225" s="5"/>
    </row>
    <row r="226" spans="1:45" s="2" customFormat="1" ht="15">
      <c r="A226" s="391"/>
      <c r="B226" s="392"/>
      <c r="C226" s="393"/>
      <c r="D226" s="393"/>
      <c r="E226" s="393"/>
      <c r="F226" s="393"/>
      <c r="G226" s="393"/>
      <c r="H226" s="394"/>
      <c r="I226" s="394"/>
      <c r="J226" s="394"/>
      <c r="K226" s="394"/>
      <c r="L226" s="394"/>
      <c r="M226" s="394"/>
      <c r="N226" s="313">
        <f>IF(IF(I226&lt;'Checklist Parameters'!$K$22,0,($I226-$L226))&lt;0,0,IF(I226&lt;'Checklist Parameters'!$K$22,0,($I226-$L226)))</f>
        <v>0</v>
      </c>
      <c r="O226" s="394"/>
      <c r="P226" s="395"/>
      <c r="Q226" s="316">
        <f t="shared" si="19"/>
        <v>0</v>
      </c>
      <c r="R226" s="87">
        <f t="shared" si="20"/>
        <v>0</v>
      </c>
      <c r="S226" s="87">
        <f>IF('Checklist Parameters'!$K$60&lt;0.2,0.2,'Checklist Parameters'!$K$60)</f>
        <v>0.72</v>
      </c>
      <c r="T226" s="88">
        <f>IF($O226="",IF('Checklist District ID'!$C$43="Y",MAX($R226:$S226)*$I226,SUM($R226:$S226)*$I226),IF(O226&gt;0,Q226*S226))</f>
        <v>0</v>
      </c>
      <c r="U226" s="88">
        <f>IF(Q226&gt;0,((I226-T226)*'Formula Matrix'!$E$40),0)</f>
        <v>0</v>
      </c>
      <c r="V226" s="88">
        <f t="shared" si="21"/>
        <v>0</v>
      </c>
      <c r="W226" s="88">
        <f>IF(V226&gt;0,(V226*'Checklist Parameters'!$K$35),0)</f>
        <v>0</v>
      </c>
      <c r="X226" s="85">
        <f t="shared" si="22"/>
        <v>0</v>
      </c>
      <c r="Y226" s="85">
        <f>IF('Checklist Parameters'!$K$102&lt;&gt;"",(I226/43560)*'Checklist Parameters'!$K$102,"N/A")</f>
        <v>0</v>
      </c>
      <c r="Z226" s="85" t="str">
        <f>IF('Checklist Parameters'!$K$58&lt;&gt;"",((I226*'Checklist Parameters'!$K$58)*'Checklist Parameters'!$K$35)/1000,"N/A")</f>
        <v>N/A</v>
      </c>
      <c r="AA226" s="85">
        <f>IF('Checklist Parameters'!$K$101&lt;&gt;"",IFERROR(I226/'Checklist Parameters'!$K$101,0),"N/A")</f>
        <v>0</v>
      </c>
      <c r="AB226" s="85" t="str">
        <f>IF('Checklist Parameters'!$K$43&lt;&gt;"",(I226*'Checklist Parameters'!$K$43)/1000,"N/A")</f>
        <v>N/A</v>
      </c>
      <c r="AC226" s="85">
        <f>IF('Checklist Parameters'!$K$16="",$X226,IF(AND('Checklist Parameters'!$K$16&lt;$X226,'Checklist Parameters'!$K$16&gt;=3),'Checklist Parameters'!$K$16,IF(AND('Checklist Parameters'!$K$16&lt;$X226,'Checklist Parameters'!$K$16&lt;3),0,$X226)))</f>
        <v>0</v>
      </c>
      <c r="AD226" s="85" t="str">
        <f>IF(AND(I226&lt;'Checklist Parameters'!$K$22,$I226&lt;&gt;0),"Y","")</f>
        <v/>
      </c>
      <c r="AE226" s="85" t="str">
        <f>IF($AD226="Y",0,IF('Checklist Parameters'!$K$25="","&lt;no limit&gt;",ROUNDDOWN((($I226-'Checklist Parameters'!$K$24)/'Checklist Parameters'!$K$25)+1,0)))</f>
        <v>&lt;no limit&gt;</v>
      </c>
      <c r="AF226" s="174">
        <f t="shared" si="23"/>
        <v>0</v>
      </c>
      <c r="AG226" s="85">
        <f t="shared" si="18"/>
        <v>0</v>
      </c>
      <c r="AH226" s="5"/>
      <c r="AI226" s="5"/>
      <c r="AJ226" s="5"/>
      <c r="AK226" s="5"/>
      <c r="AL226" s="5"/>
      <c r="AM226" s="5"/>
      <c r="AN226" s="5"/>
      <c r="AO226" s="5"/>
      <c r="AP226" s="5"/>
      <c r="AQ226" s="5"/>
      <c r="AR226" s="5"/>
      <c r="AS226" s="5"/>
    </row>
    <row r="227" spans="1:45" s="2" customFormat="1" ht="15">
      <c r="A227" s="391"/>
      <c r="B227" s="392"/>
      <c r="C227" s="393"/>
      <c r="D227" s="393"/>
      <c r="E227" s="393"/>
      <c r="F227" s="393"/>
      <c r="G227" s="393"/>
      <c r="H227" s="394"/>
      <c r="I227" s="394"/>
      <c r="J227" s="394"/>
      <c r="K227" s="394"/>
      <c r="L227" s="394"/>
      <c r="M227" s="394"/>
      <c r="N227" s="313">
        <f>IF(IF(I227&lt;'Checklist Parameters'!$K$22,0,($I227-$L227))&lt;0,0,IF(I227&lt;'Checklist Parameters'!$K$22,0,($I227-$L227)))</f>
        <v>0</v>
      </c>
      <c r="O227" s="394"/>
      <c r="P227" s="395"/>
      <c r="Q227" s="316">
        <f t="shared" si="19"/>
        <v>0</v>
      </c>
      <c r="R227" s="87">
        <f t="shared" si="20"/>
        <v>0</v>
      </c>
      <c r="S227" s="87">
        <f>IF('Checklist Parameters'!$K$60&lt;0.2,0.2,'Checklist Parameters'!$K$60)</f>
        <v>0.72</v>
      </c>
      <c r="T227" s="88">
        <f>IF($O227="",IF('Checklist District ID'!$C$43="Y",MAX($R227:$S227)*$I227,SUM($R227:$S227)*$I227),IF(O227&gt;0,Q227*S227))</f>
        <v>0</v>
      </c>
      <c r="U227" s="88">
        <f>IF(Q227&gt;0,((I227-T227)*'Formula Matrix'!$E$40),0)</f>
        <v>0</v>
      </c>
      <c r="V227" s="88">
        <f t="shared" si="21"/>
        <v>0</v>
      </c>
      <c r="W227" s="88">
        <f>IF(V227&gt;0,(V227*'Checklist Parameters'!$K$35),0)</f>
        <v>0</v>
      </c>
      <c r="X227" s="85">
        <f t="shared" si="22"/>
        <v>0</v>
      </c>
      <c r="Y227" s="85">
        <f>IF('Checklist Parameters'!$K$102&lt;&gt;"",(I227/43560)*'Checklist Parameters'!$K$102,"N/A")</f>
        <v>0</v>
      </c>
      <c r="Z227" s="85" t="str">
        <f>IF('Checklist Parameters'!$K$58&lt;&gt;"",((I227*'Checklist Parameters'!$K$58)*'Checklist Parameters'!$K$35)/1000,"N/A")</f>
        <v>N/A</v>
      </c>
      <c r="AA227" s="85">
        <f>IF('Checklist Parameters'!$K$101&lt;&gt;"",IFERROR(I227/'Checklist Parameters'!$K$101,0),"N/A")</f>
        <v>0</v>
      </c>
      <c r="AB227" s="85" t="str">
        <f>IF('Checklist Parameters'!$K$43&lt;&gt;"",(I227*'Checklist Parameters'!$K$43)/1000,"N/A")</f>
        <v>N/A</v>
      </c>
      <c r="AC227" s="85">
        <f>IF('Checklist Parameters'!$K$16="",$X227,IF(AND('Checklist Parameters'!$K$16&lt;$X227,'Checklist Parameters'!$K$16&gt;=3),'Checklist Parameters'!$K$16,IF(AND('Checklist Parameters'!$K$16&lt;$X227,'Checklist Parameters'!$K$16&lt;3),0,$X227)))</f>
        <v>0</v>
      </c>
      <c r="AD227" s="85" t="str">
        <f>IF(AND(I227&lt;'Checklist Parameters'!$K$22,$I227&lt;&gt;0),"Y","")</f>
        <v/>
      </c>
      <c r="AE227" s="85" t="str">
        <f>IF($AD227="Y",0,IF('Checklist Parameters'!$K$25="","&lt;no limit&gt;",ROUNDDOWN((($I227-'Checklist Parameters'!$K$24)/'Checklist Parameters'!$K$25)+1,0)))</f>
        <v>&lt;no limit&gt;</v>
      </c>
      <c r="AF227" s="174">
        <f t="shared" si="23"/>
        <v>0</v>
      </c>
      <c r="AG227" s="85">
        <f t="shared" si="18"/>
        <v>0</v>
      </c>
      <c r="AH227" s="5"/>
      <c r="AI227" s="5"/>
      <c r="AJ227" s="5"/>
      <c r="AK227" s="5"/>
      <c r="AL227" s="5"/>
      <c r="AM227" s="5"/>
      <c r="AN227" s="5"/>
      <c r="AO227" s="5"/>
      <c r="AP227" s="5"/>
      <c r="AQ227" s="5"/>
      <c r="AR227" s="5"/>
      <c r="AS227" s="5"/>
    </row>
    <row r="228" spans="1:45" s="2" customFormat="1" ht="15">
      <c r="A228" s="391"/>
      <c r="B228" s="392"/>
      <c r="C228" s="393"/>
      <c r="D228" s="393"/>
      <c r="E228" s="393"/>
      <c r="F228" s="393"/>
      <c r="G228" s="393"/>
      <c r="H228" s="394"/>
      <c r="I228" s="394"/>
      <c r="J228" s="394"/>
      <c r="K228" s="394"/>
      <c r="L228" s="394"/>
      <c r="M228" s="394"/>
      <c r="N228" s="313">
        <f>IF(IF(I228&lt;'Checklist Parameters'!$K$22,0,($I228-$L228))&lt;0,0,IF(I228&lt;'Checklist Parameters'!$K$22,0,($I228-$L228)))</f>
        <v>0</v>
      </c>
      <c r="O228" s="394"/>
      <c r="P228" s="395"/>
      <c r="Q228" s="316">
        <f t="shared" si="19"/>
        <v>0</v>
      </c>
      <c r="R228" s="87">
        <f t="shared" si="20"/>
        <v>0</v>
      </c>
      <c r="S228" s="87">
        <f>IF('Checklist Parameters'!$K$60&lt;0.2,0.2,'Checklist Parameters'!$K$60)</f>
        <v>0.72</v>
      </c>
      <c r="T228" s="88">
        <f>IF($O228="",IF('Checklist District ID'!$C$43="Y",MAX($R228:$S228)*$I228,SUM($R228:$S228)*$I228),IF(O228&gt;0,Q228*S228))</f>
        <v>0</v>
      </c>
      <c r="U228" s="88">
        <f>IF(Q228&gt;0,((I228-T228)*'Formula Matrix'!$E$40),0)</f>
        <v>0</v>
      </c>
      <c r="V228" s="88">
        <f t="shared" si="21"/>
        <v>0</v>
      </c>
      <c r="W228" s="88">
        <f>IF(V228&gt;0,(V228*'Checklist Parameters'!$K$35),0)</f>
        <v>0</v>
      </c>
      <c r="X228" s="85">
        <f t="shared" si="22"/>
        <v>0</v>
      </c>
      <c r="Y228" s="85">
        <f>IF('Checklist Parameters'!$K$102&lt;&gt;"",(I228/43560)*'Checklist Parameters'!$K$102,"N/A")</f>
        <v>0</v>
      </c>
      <c r="Z228" s="85" t="str">
        <f>IF('Checklist Parameters'!$K$58&lt;&gt;"",((I228*'Checklist Parameters'!$K$58)*'Checklist Parameters'!$K$35)/1000,"N/A")</f>
        <v>N/A</v>
      </c>
      <c r="AA228" s="85">
        <f>IF('Checklist Parameters'!$K$101&lt;&gt;"",IFERROR(I228/'Checklist Parameters'!$K$101,0),"N/A")</f>
        <v>0</v>
      </c>
      <c r="AB228" s="85" t="str">
        <f>IF('Checklist Parameters'!$K$43&lt;&gt;"",(I228*'Checklist Parameters'!$K$43)/1000,"N/A")</f>
        <v>N/A</v>
      </c>
      <c r="AC228" s="85">
        <f>IF('Checklist Parameters'!$K$16="",$X228,IF(AND('Checklist Parameters'!$K$16&lt;$X228,'Checklist Parameters'!$K$16&gt;=3),'Checklist Parameters'!$K$16,IF(AND('Checklist Parameters'!$K$16&lt;$X228,'Checklist Parameters'!$K$16&lt;3),0,$X228)))</f>
        <v>0</v>
      </c>
      <c r="AD228" s="85" t="str">
        <f>IF(AND(I228&lt;'Checklist Parameters'!$K$22,$I228&lt;&gt;0),"Y","")</f>
        <v/>
      </c>
      <c r="AE228" s="85" t="str">
        <f>IF($AD228="Y",0,IF('Checklist Parameters'!$K$25="","&lt;no limit&gt;",ROUNDDOWN((($I228-'Checklist Parameters'!$K$24)/'Checklist Parameters'!$K$25)+1,0)))</f>
        <v>&lt;no limit&gt;</v>
      </c>
      <c r="AF228" s="174">
        <f t="shared" si="23"/>
        <v>0</v>
      </c>
      <c r="AG228" s="85">
        <f t="shared" si="18"/>
        <v>0</v>
      </c>
      <c r="AH228" s="5"/>
      <c r="AI228" s="5"/>
      <c r="AJ228" s="5"/>
      <c r="AK228" s="5"/>
      <c r="AL228" s="5"/>
      <c r="AM228" s="5"/>
      <c r="AN228" s="5"/>
      <c r="AO228" s="5"/>
      <c r="AP228" s="5"/>
      <c r="AQ228" s="5"/>
      <c r="AR228" s="5"/>
      <c r="AS228" s="5"/>
    </row>
    <row r="229" spans="1:45" s="2" customFormat="1" ht="15">
      <c r="A229" s="391"/>
      <c r="B229" s="392"/>
      <c r="C229" s="393"/>
      <c r="D229" s="393"/>
      <c r="E229" s="393"/>
      <c r="F229" s="393"/>
      <c r="G229" s="393"/>
      <c r="H229" s="394"/>
      <c r="I229" s="394"/>
      <c r="J229" s="394"/>
      <c r="K229" s="394"/>
      <c r="L229" s="394"/>
      <c r="M229" s="394"/>
      <c r="N229" s="313">
        <f>IF(IF(I229&lt;'Checklist Parameters'!$K$22,0,($I229-$L229))&lt;0,0,IF(I229&lt;'Checklist Parameters'!$K$22,0,($I229-$L229)))</f>
        <v>0</v>
      </c>
      <c r="O229" s="394"/>
      <c r="P229" s="395"/>
      <c r="Q229" s="316">
        <f t="shared" si="19"/>
        <v>0</v>
      </c>
      <c r="R229" s="87">
        <f t="shared" si="20"/>
        <v>0</v>
      </c>
      <c r="S229" s="87">
        <f>IF('Checklist Parameters'!$K$60&lt;0.2,0.2,'Checklist Parameters'!$K$60)</f>
        <v>0.72</v>
      </c>
      <c r="T229" s="88">
        <f>IF($O229="",IF('Checklist District ID'!$C$43="Y",MAX($R229:$S229)*$I229,SUM($R229:$S229)*$I229),IF(O229&gt;0,Q229*S229))</f>
        <v>0</v>
      </c>
      <c r="U229" s="88">
        <f>IF(Q229&gt;0,((I229-T229)*'Formula Matrix'!$E$40),0)</f>
        <v>0</v>
      </c>
      <c r="V229" s="88">
        <f t="shared" si="21"/>
        <v>0</v>
      </c>
      <c r="W229" s="88">
        <f>IF(V229&gt;0,(V229*'Checklist Parameters'!$K$35),0)</f>
        <v>0</v>
      </c>
      <c r="X229" s="85">
        <f t="shared" si="22"/>
        <v>0</v>
      </c>
      <c r="Y229" s="85">
        <f>IF('Checklist Parameters'!$K$102&lt;&gt;"",(I229/43560)*'Checklist Parameters'!$K$102,"N/A")</f>
        <v>0</v>
      </c>
      <c r="Z229" s="85" t="str">
        <f>IF('Checklist Parameters'!$K$58&lt;&gt;"",((I229*'Checklist Parameters'!$K$58)*'Checklist Parameters'!$K$35)/1000,"N/A")</f>
        <v>N/A</v>
      </c>
      <c r="AA229" s="85">
        <f>IF('Checklist Parameters'!$K$101&lt;&gt;"",IFERROR(I229/'Checklist Parameters'!$K$101,0),"N/A")</f>
        <v>0</v>
      </c>
      <c r="AB229" s="85" t="str">
        <f>IF('Checklist Parameters'!$K$43&lt;&gt;"",(I229*'Checklist Parameters'!$K$43)/1000,"N/A")</f>
        <v>N/A</v>
      </c>
      <c r="AC229" s="85">
        <f>IF('Checklist Parameters'!$K$16="",$X229,IF(AND('Checklist Parameters'!$K$16&lt;$X229,'Checklist Parameters'!$K$16&gt;=3),'Checklist Parameters'!$K$16,IF(AND('Checklist Parameters'!$K$16&lt;$X229,'Checklist Parameters'!$K$16&lt;3),0,$X229)))</f>
        <v>0</v>
      </c>
      <c r="AD229" s="85" t="str">
        <f>IF(AND(I229&lt;'Checklist Parameters'!$K$22,$I229&lt;&gt;0),"Y","")</f>
        <v/>
      </c>
      <c r="AE229" s="85" t="str">
        <f>IF($AD229="Y",0,IF('Checklist Parameters'!$K$25="","&lt;no limit&gt;",ROUNDDOWN((($I229-'Checklist Parameters'!$K$24)/'Checklist Parameters'!$K$25)+1,0)))</f>
        <v>&lt;no limit&gt;</v>
      </c>
      <c r="AF229" s="174">
        <f t="shared" si="23"/>
        <v>0</v>
      </c>
      <c r="AG229" s="85">
        <f t="shared" si="18"/>
        <v>0</v>
      </c>
      <c r="AH229" s="5"/>
      <c r="AI229" s="5"/>
      <c r="AJ229" s="5"/>
      <c r="AK229" s="5"/>
      <c r="AL229" s="5"/>
      <c r="AM229" s="5"/>
      <c r="AN229" s="5"/>
      <c r="AO229" s="5"/>
      <c r="AP229" s="5"/>
      <c r="AQ229" s="5"/>
      <c r="AR229" s="5"/>
      <c r="AS229" s="5"/>
    </row>
    <row r="230" spans="1:45" s="2" customFormat="1" ht="15">
      <c r="A230" s="391"/>
      <c r="B230" s="392"/>
      <c r="C230" s="393"/>
      <c r="D230" s="393"/>
      <c r="E230" s="393"/>
      <c r="F230" s="393"/>
      <c r="G230" s="393"/>
      <c r="H230" s="394"/>
      <c r="I230" s="394"/>
      <c r="J230" s="394"/>
      <c r="K230" s="394"/>
      <c r="L230" s="394"/>
      <c r="M230" s="394"/>
      <c r="N230" s="313">
        <f>IF(IF(I230&lt;'Checklist Parameters'!$K$22,0,($I230-$L230))&lt;0,0,IF(I230&lt;'Checklist Parameters'!$K$22,0,($I230-$L230)))</f>
        <v>0</v>
      </c>
      <c r="O230" s="394"/>
      <c r="P230" s="395"/>
      <c r="Q230" s="316">
        <f t="shared" si="19"/>
        <v>0</v>
      </c>
      <c r="R230" s="87">
        <f t="shared" si="20"/>
        <v>0</v>
      </c>
      <c r="S230" s="87">
        <f>IF('Checklist Parameters'!$K$60&lt;0.2,0.2,'Checklist Parameters'!$K$60)</f>
        <v>0.72</v>
      </c>
      <c r="T230" s="88">
        <f>IF($O230="",IF('Checklist District ID'!$C$43="Y",MAX($R230:$S230)*$I230,SUM($R230:$S230)*$I230),IF(O230&gt;0,Q230*S230))</f>
        <v>0</v>
      </c>
      <c r="U230" s="88">
        <f>IF(Q230&gt;0,((I230-T230)*'Formula Matrix'!$E$40),0)</f>
        <v>0</v>
      </c>
      <c r="V230" s="88">
        <f t="shared" si="21"/>
        <v>0</v>
      </c>
      <c r="W230" s="88">
        <f>IF(V230&gt;0,(V230*'Checklist Parameters'!$K$35),0)</f>
        <v>0</v>
      </c>
      <c r="X230" s="85">
        <f t="shared" si="22"/>
        <v>0</v>
      </c>
      <c r="Y230" s="85">
        <f>IF('Checklist Parameters'!$K$102&lt;&gt;"",(I230/43560)*'Checklist Parameters'!$K$102,"N/A")</f>
        <v>0</v>
      </c>
      <c r="Z230" s="85" t="str">
        <f>IF('Checklist Parameters'!$K$58&lt;&gt;"",((I230*'Checklist Parameters'!$K$58)*'Checklist Parameters'!$K$35)/1000,"N/A")</f>
        <v>N/A</v>
      </c>
      <c r="AA230" s="85">
        <f>IF('Checklist Parameters'!$K$101&lt;&gt;"",IFERROR(I230/'Checklist Parameters'!$K$101,0),"N/A")</f>
        <v>0</v>
      </c>
      <c r="AB230" s="85" t="str">
        <f>IF('Checklist Parameters'!$K$43&lt;&gt;"",(I230*'Checklist Parameters'!$K$43)/1000,"N/A")</f>
        <v>N/A</v>
      </c>
      <c r="AC230" s="85">
        <f>IF('Checklist Parameters'!$K$16="",$X230,IF(AND('Checklist Parameters'!$K$16&lt;$X230,'Checklist Parameters'!$K$16&gt;=3),'Checklist Parameters'!$K$16,IF(AND('Checklist Parameters'!$K$16&lt;$X230,'Checklist Parameters'!$K$16&lt;3),0,$X230)))</f>
        <v>0</v>
      </c>
      <c r="AD230" s="85" t="str">
        <f>IF(AND(I230&lt;'Checklist Parameters'!$K$22,$I230&lt;&gt;0),"Y","")</f>
        <v/>
      </c>
      <c r="AE230" s="85" t="str">
        <f>IF($AD230="Y",0,IF('Checklist Parameters'!$K$25="","&lt;no limit&gt;",ROUNDDOWN((($I230-'Checklist Parameters'!$K$24)/'Checklist Parameters'!$K$25)+1,0)))</f>
        <v>&lt;no limit&gt;</v>
      </c>
      <c r="AF230" s="174">
        <f t="shared" si="23"/>
        <v>0</v>
      </c>
      <c r="AG230" s="85">
        <f t="shared" si="18"/>
        <v>0</v>
      </c>
      <c r="AH230" s="5"/>
      <c r="AI230" s="5"/>
      <c r="AJ230" s="5"/>
      <c r="AK230" s="5"/>
      <c r="AL230" s="5"/>
      <c r="AM230" s="5"/>
      <c r="AN230" s="5"/>
      <c r="AO230" s="5"/>
      <c r="AP230" s="5"/>
      <c r="AQ230" s="5"/>
      <c r="AR230" s="5"/>
      <c r="AS230" s="5"/>
    </row>
    <row r="231" spans="1:45" s="2" customFormat="1" ht="15">
      <c r="A231" s="391"/>
      <c r="B231" s="392"/>
      <c r="C231" s="393"/>
      <c r="D231" s="393"/>
      <c r="E231" s="393"/>
      <c r="F231" s="393"/>
      <c r="G231" s="393"/>
      <c r="H231" s="394"/>
      <c r="I231" s="394"/>
      <c r="J231" s="394"/>
      <c r="K231" s="394"/>
      <c r="L231" s="394"/>
      <c r="M231" s="394"/>
      <c r="N231" s="313">
        <f>IF(IF(I231&lt;'Checklist Parameters'!$K$22,0,($I231-$L231))&lt;0,0,IF(I231&lt;'Checklist Parameters'!$K$22,0,($I231-$L231)))</f>
        <v>0</v>
      </c>
      <c r="O231" s="394"/>
      <c r="P231" s="395"/>
      <c r="Q231" s="316">
        <f t="shared" si="19"/>
        <v>0</v>
      </c>
      <c r="R231" s="87">
        <f t="shared" si="20"/>
        <v>0</v>
      </c>
      <c r="S231" s="87">
        <f>IF('Checklist Parameters'!$K$60&lt;0.2,0.2,'Checklist Parameters'!$K$60)</f>
        <v>0.72</v>
      </c>
      <c r="T231" s="88">
        <f>IF($O231="",IF('Checklist District ID'!$C$43="Y",MAX($R231:$S231)*$I231,SUM($R231:$S231)*$I231),IF(O231&gt;0,Q231*S231))</f>
        <v>0</v>
      </c>
      <c r="U231" s="88">
        <f>IF(Q231&gt;0,((I231-T231)*'Formula Matrix'!$E$40),0)</f>
        <v>0</v>
      </c>
      <c r="V231" s="88">
        <f t="shared" si="21"/>
        <v>0</v>
      </c>
      <c r="W231" s="88">
        <f>IF(V231&gt;0,(V231*'Checklist Parameters'!$K$35),0)</f>
        <v>0</v>
      </c>
      <c r="X231" s="85">
        <f t="shared" si="22"/>
        <v>0</v>
      </c>
      <c r="Y231" s="85">
        <f>IF('Checklist Parameters'!$K$102&lt;&gt;"",(I231/43560)*'Checklist Parameters'!$K$102,"N/A")</f>
        <v>0</v>
      </c>
      <c r="Z231" s="85" t="str">
        <f>IF('Checklist Parameters'!$K$58&lt;&gt;"",((I231*'Checklist Parameters'!$K$58)*'Checklist Parameters'!$K$35)/1000,"N/A")</f>
        <v>N/A</v>
      </c>
      <c r="AA231" s="85">
        <f>IF('Checklist Parameters'!$K$101&lt;&gt;"",IFERROR(I231/'Checklist Parameters'!$K$101,0),"N/A")</f>
        <v>0</v>
      </c>
      <c r="AB231" s="85" t="str">
        <f>IF('Checklist Parameters'!$K$43&lt;&gt;"",(I231*'Checklist Parameters'!$K$43)/1000,"N/A")</f>
        <v>N/A</v>
      </c>
      <c r="AC231" s="85">
        <f>IF('Checklist Parameters'!$K$16="",$X231,IF(AND('Checklist Parameters'!$K$16&lt;$X231,'Checklist Parameters'!$K$16&gt;=3),'Checklist Parameters'!$K$16,IF(AND('Checklist Parameters'!$K$16&lt;$X231,'Checklist Parameters'!$K$16&lt;3),0,$X231)))</f>
        <v>0</v>
      </c>
      <c r="AD231" s="85" t="str">
        <f>IF(AND(I231&lt;'Checklist Parameters'!$K$22,$I231&lt;&gt;0),"Y","")</f>
        <v/>
      </c>
      <c r="AE231" s="85" t="str">
        <f>IF($AD231="Y",0,IF('Checklist Parameters'!$K$25="","&lt;no limit&gt;",ROUNDDOWN((($I231-'Checklist Parameters'!$K$24)/'Checklist Parameters'!$K$25)+1,0)))</f>
        <v>&lt;no limit&gt;</v>
      </c>
      <c r="AF231" s="174">
        <f t="shared" si="23"/>
        <v>0</v>
      </c>
      <c r="AG231" s="85">
        <f t="shared" si="18"/>
        <v>0</v>
      </c>
      <c r="AH231" s="5"/>
      <c r="AI231" s="5"/>
      <c r="AJ231" s="5"/>
      <c r="AK231" s="5"/>
      <c r="AL231" s="5"/>
      <c r="AM231" s="5"/>
      <c r="AN231" s="5"/>
      <c r="AO231" s="5"/>
      <c r="AP231" s="5"/>
      <c r="AQ231" s="5"/>
      <c r="AR231" s="5"/>
      <c r="AS231" s="5"/>
    </row>
    <row r="232" spans="1:45" s="2" customFormat="1" ht="15">
      <c r="A232" s="391"/>
      <c r="B232" s="392"/>
      <c r="C232" s="393"/>
      <c r="D232" s="393"/>
      <c r="E232" s="393"/>
      <c r="F232" s="393"/>
      <c r="G232" s="393"/>
      <c r="H232" s="394"/>
      <c r="I232" s="394"/>
      <c r="J232" s="394"/>
      <c r="K232" s="394"/>
      <c r="L232" s="394"/>
      <c r="M232" s="394"/>
      <c r="N232" s="313">
        <f>IF(IF(I232&lt;'Checklist Parameters'!$K$22,0,($I232-$L232))&lt;0,0,IF(I232&lt;'Checklist Parameters'!$K$22,0,($I232-$L232)))</f>
        <v>0</v>
      </c>
      <c r="O232" s="394"/>
      <c r="P232" s="395"/>
      <c r="Q232" s="316">
        <f t="shared" si="19"/>
        <v>0</v>
      </c>
      <c r="R232" s="87">
        <f t="shared" si="20"/>
        <v>0</v>
      </c>
      <c r="S232" s="87">
        <f>IF('Checklist Parameters'!$K$60&lt;0.2,0.2,'Checklist Parameters'!$K$60)</f>
        <v>0.72</v>
      </c>
      <c r="T232" s="88">
        <f>IF($O232="",IF('Checklist District ID'!$C$43="Y",MAX($R232:$S232)*$I232,SUM($R232:$S232)*$I232),IF(O232&gt;0,Q232*S232))</f>
        <v>0</v>
      </c>
      <c r="U232" s="88">
        <f>IF(Q232&gt;0,((I232-T232)*'Formula Matrix'!$E$40),0)</f>
        <v>0</v>
      </c>
      <c r="V232" s="88">
        <f t="shared" si="21"/>
        <v>0</v>
      </c>
      <c r="W232" s="88">
        <f>IF(V232&gt;0,(V232*'Checklist Parameters'!$K$35),0)</f>
        <v>0</v>
      </c>
      <c r="X232" s="85">
        <f t="shared" si="22"/>
        <v>0</v>
      </c>
      <c r="Y232" s="85">
        <f>IF('Checklist Parameters'!$K$102&lt;&gt;"",(I232/43560)*'Checklist Parameters'!$K$102,"N/A")</f>
        <v>0</v>
      </c>
      <c r="Z232" s="85" t="str">
        <f>IF('Checklist Parameters'!$K$58&lt;&gt;"",((I232*'Checklist Parameters'!$K$58)*'Checklist Parameters'!$K$35)/1000,"N/A")</f>
        <v>N/A</v>
      </c>
      <c r="AA232" s="85">
        <f>IF('Checklist Parameters'!$K$101&lt;&gt;"",IFERROR(I232/'Checklist Parameters'!$K$101,0),"N/A")</f>
        <v>0</v>
      </c>
      <c r="AB232" s="85" t="str">
        <f>IF('Checklist Parameters'!$K$43&lt;&gt;"",(I232*'Checklist Parameters'!$K$43)/1000,"N/A")</f>
        <v>N/A</v>
      </c>
      <c r="AC232" s="85">
        <f>IF('Checklist Parameters'!$K$16="",$X232,IF(AND('Checklist Parameters'!$K$16&lt;$X232,'Checklist Parameters'!$K$16&gt;=3),'Checklist Parameters'!$K$16,IF(AND('Checklist Parameters'!$K$16&lt;$X232,'Checklist Parameters'!$K$16&lt;3),0,$X232)))</f>
        <v>0</v>
      </c>
      <c r="AD232" s="85" t="str">
        <f>IF(AND(I232&lt;'Checklist Parameters'!$K$22,$I232&lt;&gt;0),"Y","")</f>
        <v/>
      </c>
      <c r="AE232" s="85" t="str">
        <f>IF($AD232="Y",0,IF('Checklist Parameters'!$K$25="","&lt;no limit&gt;",ROUNDDOWN((($I232-'Checklist Parameters'!$K$24)/'Checklist Parameters'!$K$25)+1,0)))</f>
        <v>&lt;no limit&gt;</v>
      </c>
      <c r="AF232" s="174">
        <f t="shared" si="23"/>
        <v>0</v>
      </c>
      <c r="AG232" s="85">
        <f t="shared" si="18"/>
        <v>0</v>
      </c>
      <c r="AH232" s="5"/>
      <c r="AI232" s="5"/>
      <c r="AJ232" s="5"/>
      <c r="AK232" s="5"/>
      <c r="AL232" s="5"/>
      <c r="AM232" s="5"/>
      <c r="AN232" s="5"/>
      <c r="AO232" s="5"/>
      <c r="AP232" s="5"/>
      <c r="AQ232" s="5"/>
      <c r="AR232" s="5"/>
      <c r="AS232" s="5"/>
    </row>
    <row r="233" spans="1:45" s="2" customFormat="1" ht="15">
      <c r="A233" s="391"/>
      <c r="B233" s="392"/>
      <c r="C233" s="393"/>
      <c r="D233" s="393"/>
      <c r="E233" s="393"/>
      <c r="F233" s="393"/>
      <c r="G233" s="393"/>
      <c r="H233" s="394"/>
      <c r="I233" s="394"/>
      <c r="J233" s="394"/>
      <c r="K233" s="394"/>
      <c r="L233" s="394"/>
      <c r="M233" s="394"/>
      <c r="N233" s="313">
        <f>IF(IF(I233&lt;'Checklist Parameters'!$K$22,0,($I233-$L233))&lt;0,0,IF(I233&lt;'Checklist Parameters'!$K$22,0,($I233-$L233)))</f>
        <v>0</v>
      </c>
      <c r="O233" s="394"/>
      <c r="P233" s="395"/>
      <c r="Q233" s="316">
        <f t="shared" si="19"/>
        <v>0</v>
      </c>
      <c r="R233" s="87">
        <f t="shared" si="20"/>
        <v>0</v>
      </c>
      <c r="S233" s="87">
        <f>IF('Checklist Parameters'!$K$60&lt;0.2,0.2,'Checklist Parameters'!$K$60)</f>
        <v>0.72</v>
      </c>
      <c r="T233" s="88">
        <f>IF($O233="",IF('Checklist District ID'!$C$43="Y",MAX($R233:$S233)*$I233,SUM($R233:$S233)*$I233),IF(O233&gt;0,Q233*S233))</f>
        <v>0</v>
      </c>
      <c r="U233" s="88">
        <f>IF(Q233&gt;0,((I233-T233)*'Formula Matrix'!$E$40),0)</f>
        <v>0</v>
      </c>
      <c r="V233" s="88">
        <f t="shared" si="21"/>
        <v>0</v>
      </c>
      <c r="W233" s="88">
        <f>IF(V233&gt;0,(V233*'Checklist Parameters'!$K$35),0)</f>
        <v>0</v>
      </c>
      <c r="X233" s="85">
        <f t="shared" si="22"/>
        <v>0</v>
      </c>
      <c r="Y233" s="85">
        <f>IF('Checklist Parameters'!$K$102&lt;&gt;"",(I233/43560)*'Checklist Parameters'!$K$102,"N/A")</f>
        <v>0</v>
      </c>
      <c r="Z233" s="85" t="str">
        <f>IF('Checklist Parameters'!$K$58&lt;&gt;"",((I233*'Checklist Parameters'!$K$58)*'Checklist Parameters'!$K$35)/1000,"N/A")</f>
        <v>N/A</v>
      </c>
      <c r="AA233" s="85">
        <f>IF('Checklist Parameters'!$K$101&lt;&gt;"",IFERROR(I233/'Checklist Parameters'!$K$101,0),"N/A")</f>
        <v>0</v>
      </c>
      <c r="AB233" s="85" t="str">
        <f>IF('Checklist Parameters'!$K$43&lt;&gt;"",(I233*'Checklist Parameters'!$K$43)/1000,"N/A")</f>
        <v>N/A</v>
      </c>
      <c r="AC233" s="85">
        <f>IF('Checklist Parameters'!$K$16="",$X233,IF(AND('Checklist Parameters'!$K$16&lt;$X233,'Checklist Parameters'!$K$16&gt;=3),'Checklist Parameters'!$K$16,IF(AND('Checklist Parameters'!$K$16&lt;$X233,'Checklist Parameters'!$K$16&lt;3),0,$X233)))</f>
        <v>0</v>
      </c>
      <c r="AD233" s="85" t="str">
        <f>IF(AND(I233&lt;'Checklist Parameters'!$K$22,$I233&lt;&gt;0),"Y","")</f>
        <v/>
      </c>
      <c r="AE233" s="85" t="str">
        <f>IF($AD233="Y",0,IF('Checklist Parameters'!$K$25="","&lt;no limit&gt;",ROUNDDOWN((($I233-'Checklist Parameters'!$K$24)/'Checklist Parameters'!$K$25)+1,0)))</f>
        <v>&lt;no limit&gt;</v>
      </c>
      <c r="AF233" s="174">
        <f t="shared" si="23"/>
        <v>0</v>
      </c>
      <c r="AG233" s="85">
        <f t="shared" si="18"/>
        <v>0</v>
      </c>
      <c r="AH233" s="5"/>
      <c r="AI233" s="5"/>
      <c r="AJ233" s="5"/>
      <c r="AK233" s="5"/>
      <c r="AL233" s="5"/>
      <c r="AM233" s="5"/>
      <c r="AN233" s="5"/>
      <c r="AO233" s="5"/>
      <c r="AP233" s="5"/>
      <c r="AQ233" s="5"/>
      <c r="AR233" s="5"/>
      <c r="AS233" s="5"/>
    </row>
    <row r="234" spans="1:45" s="2" customFormat="1" ht="15">
      <c r="A234" s="391"/>
      <c r="B234" s="392"/>
      <c r="C234" s="393"/>
      <c r="D234" s="393"/>
      <c r="E234" s="393"/>
      <c r="F234" s="393"/>
      <c r="G234" s="393"/>
      <c r="H234" s="394"/>
      <c r="I234" s="394"/>
      <c r="J234" s="394"/>
      <c r="K234" s="394"/>
      <c r="L234" s="394"/>
      <c r="M234" s="394"/>
      <c r="N234" s="313">
        <f>IF(IF(I234&lt;'Checklist Parameters'!$K$22,0,($I234-$L234))&lt;0,0,IF(I234&lt;'Checklist Parameters'!$K$22,0,($I234-$L234)))</f>
        <v>0</v>
      </c>
      <c r="O234" s="394"/>
      <c r="P234" s="395"/>
      <c r="Q234" s="316">
        <f t="shared" si="19"/>
        <v>0</v>
      </c>
      <c r="R234" s="87">
        <f t="shared" si="20"/>
        <v>0</v>
      </c>
      <c r="S234" s="87">
        <f>IF('Checklist Parameters'!$K$60&lt;0.2,0.2,'Checklist Parameters'!$K$60)</f>
        <v>0.72</v>
      </c>
      <c r="T234" s="88">
        <f>IF($O234="",IF('Checklist District ID'!$C$43="Y",MAX($R234:$S234)*$I234,SUM($R234:$S234)*$I234),IF(O234&gt;0,Q234*S234))</f>
        <v>0</v>
      </c>
      <c r="U234" s="88">
        <f>IF(Q234&gt;0,((I234-T234)*'Formula Matrix'!$E$40),0)</f>
        <v>0</v>
      </c>
      <c r="V234" s="88">
        <f t="shared" si="21"/>
        <v>0</v>
      </c>
      <c r="W234" s="88">
        <f>IF(V234&gt;0,(V234*'Checklist Parameters'!$K$35),0)</f>
        <v>0</v>
      </c>
      <c r="X234" s="85">
        <f t="shared" si="22"/>
        <v>0</v>
      </c>
      <c r="Y234" s="85">
        <f>IF('Checklist Parameters'!$K$102&lt;&gt;"",(I234/43560)*'Checklist Parameters'!$K$102,"N/A")</f>
        <v>0</v>
      </c>
      <c r="Z234" s="85" t="str">
        <f>IF('Checklist Parameters'!$K$58&lt;&gt;"",((I234*'Checklist Parameters'!$K$58)*'Checklist Parameters'!$K$35)/1000,"N/A")</f>
        <v>N/A</v>
      </c>
      <c r="AA234" s="85">
        <f>IF('Checklist Parameters'!$K$101&lt;&gt;"",IFERROR(I234/'Checklist Parameters'!$K$101,0),"N/A")</f>
        <v>0</v>
      </c>
      <c r="AB234" s="85" t="str">
        <f>IF('Checklist Parameters'!$K$43&lt;&gt;"",(I234*'Checklist Parameters'!$K$43)/1000,"N/A")</f>
        <v>N/A</v>
      </c>
      <c r="AC234" s="85">
        <f>IF('Checklist Parameters'!$K$16="",$X234,IF(AND('Checklist Parameters'!$K$16&lt;$X234,'Checklist Parameters'!$K$16&gt;=3),'Checklist Parameters'!$K$16,IF(AND('Checklist Parameters'!$K$16&lt;$X234,'Checklist Parameters'!$K$16&lt;3),0,$X234)))</f>
        <v>0</v>
      </c>
      <c r="AD234" s="85" t="str">
        <f>IF(AND(I234&lt;'Checklist Parameters'!$K$22,$I234&lt;&gt;0),"Y","")</f>
        <v/>
      </c>
      <c r="AE234" s="85" t="str">
        <f>IF($AD234="Y",0,IF('Checklist Parameters'!$K$25="","&lt;no limit&gt;",ROUNDDOWN((($I234-'Checklist Parameters'!$K$24)/'Checklist Parameters'!$K$25)+1,0)))</f>
        <v>&lt;no limit&gt;</v>
      </c>
      <c r="AF234" s="174">
        <f t="shared" si="23"/>
        <v>0</v>
      </c>
      <c r="AG234" s="85">
        <f t="shared" si="18"/>
        <v>0</v>
      </c>
      <c r="AH234" s="5"/>
      <c r="AI234" s="5"/>
      <c r="AJ234" s="5"/>
      <c r="AK234" s="5"/>
      <c r="AL234" s="5"/>
      <c r="AM234" s="5"/>
      <c r="AN234" s="5"/>
      <c r="AO234" s="5"/>
      <c r="AP234" s="5"/>
      <c r="AQ234" s="5"/>
      <c r="AR234" s="5"/>
      <c r="AS234" s="5"/>
    </row>
    <row r="235" spans="1:45" s="2" customFormat="1" ht="15">
      <c r="A235" s="391"/>
      <c r="B235" s="392"/>
      <c r="C235" s="393"/>
      <c r="D235" s="393"/>
      <c r="E235" s="393"/>
      <c r="F235" s="393"/>
      <c r="G235" s="393"/>
      <c r="H235" s="394"/>
      <c r="I235" s="394"/>
      <c r="J235" s="394"/>
      <c r="K235" s="394"/>
      <c r="L235" s="394"/>
      <c r="M235" s="394"/>
      <c r="N235" s="313">
        <f>IF(IF(I235&lt;'Checklist Parameters'!$K$22,0,($I235-$L235))&lt;0,0,IF(I235&lt;'Checklist Parameters'!$K$22,0,($I235-$L235)))</f>
        <v>0</v>
      </c>
      <c r="O235" s="394"/>
      <c r="P235" s="395"/>
      <c r="Q235" s="316">
        <f t="shared" si="19"/>
        <v>0</v>
      </c>
      <c r="R235" s="87">
        <f t="shared" si="20"/>
        <v>0</v>
      </c>
      <c r="S235" s="87">
        <f>IF('Checklist Parameters'!$K$60&lt;0.2,0.2,'Checklist Parameters'!$K$60)</f>
        <v>0.72</v>
      </c>
      <c r="T235" s="88">
        <f>IF($O235="",IF('Checklist District ID'!$C$43="Y",MAX($R235:$S235)*$I235,SUM($R235:$S235)*$I235),IF(O235&gt;0,Q235*S235))</f>
        <v>0</v>
      </c>
      <c r="U235" s="88">
        <f>IF(Q235&gt;0,((I235-T235)*'Formula Matrix'!$E$40),0)</f>
        <v>0</v>
      </c>
      <c r="V235" s="88">
        <f t="shared" si="21"/>
        <v>0</v>
      </c>
      <c r="W235" s="88">
        <f>IF(V235&gt;0,(V235*'Checklist Parameters'!$K$35),0)</f>
        <v>0</v>
      </c>
      <c r="X235" s="85">
        <f t="shared" si="22"/>
        <v>0</v>
      </c>
      <c r="Y235" s="85">
        <f>IF('Checklist Parameters'!$K$102&lt;&gt;"",(I235/43560)*'Checklist Parameters'!$K$102,"N/A")</f>
        <v>0</v>
      </c>
      <c r="Z235" s="85" t="str">
        <f>IF('Checklist Parameters'!$K$58&lt;&gt;"",((I235*'Checklist Parameters'!$K$58)*'Checklist Parameters'!$K$35)/1000,"N/A")</f>
        <v>N/A</v>
      </c>
      <c r="AA235" s="85">
        <f>IF('Checklist Parameters'!$K$101&lt;&gt;"",IFERROR(I235/'Checklist Parameters'!$K$101,0),"N/A")</f>
        <v>0</v>
      </c>
      <c r="AB235" s="85" t="str">
        <f>IF('Checklist Parameters'!$K$43&lt;&gt;"",(I235*'Checklist Parameters'!$K$43)/1000,"N/A")</f>
        <v>N/A</v>
      </c>
      <c r="AC235" s="85">
        <f>IF('Checklist Parameters'!$K$16="",$X235,IF(AND('Checklist Parameters'!$K$16&lt;$X235,'Checklist Parameters'!$K$16&gt;=3),'Checklist Parameters'!$K$16,IF(AND('Checklist Parameters'!$K$16&lt;$X235,'Checklist Parameters'!$K$16&lt;3),0,$X235)))</f>
        <v>0</v>
      </c>
      <c r="AD235" s="85" t="str">
        <f>IF(AND(I235&lt;'Checklist Parameters'!$K$22,$I235&lt;&gt;0),"Y","")</f>
        <v/>
      </c>
      <c r="AE235" s="85" t="str">
        <f>IF($AD235="Y",0,IF('Checklist Parameters'!$K$25="","&lt;no limit&gt;",ROUNDDOWN((($I235-'Checklist Parameters'!$K$24)/'Checklist Parameters'!$K$25)+1,0)))</f>
        <v>&lt;no limit&gt;</v>
      </c>
      <c r="AF235" s="174">
        <f t="shared" si="23"/>
        <v>0</v>
      </c>
      <c r="AG235" s="85">
        <f t="shared" si="18"/>
        <v>0</v>
      </c>
      <c r="AH235" s="5"/>
      <c r="AI235" s="5"/>
      <c r="AJ235" s="5"/>
      <c r="AK235" s="5"/>
      <c r="AL235" s="5"/>
      <c r="AM235" s="5"/>
      <c r="AN235" s="5"/>
      <c r="AO235" s="5"/>
      <c r="AP235" s="5"/>
      <c r="AQ235" s="5"/>
      <c r="AR235" s="5"/>
      <c r="AS235" s="5"/>
    </row>
    <row r="236" spans="1:45" s="2" customFormat="1" ht="15">
      <c r="A236" s="391"/>
      <c r="B236" s="392"/>
      <c r="C236" s="393"/>
      <c r="D236" s="393"/>
      <c r="E236" s="393"/>
      <c r="F236" s="393"/>
      <c r="G236" s="393"/>
      <c r="H236" s="394"/>
      <c r="I236" s="394"/>
      <c r="J236" s="394"/>
      <c r="K236" s="394"/>
      <c r="L236" s="394"/>
      <c r="M236" s="394"/>
      <c r="N236" s="313">
        <f>IF(IF(I236&lt;'Checklist Parameters'!$K$22,0,($I236-$L236))&lt;0,0,IF(I236&lt;'Checklist Parameters'!$K$22,0,($I236-$L236)))</f>
        <v>0</v>
      </c>
      <c r="O236" s="394"/>
      <c r="P236" s="395"/>
      <c r="Q236" s="316">
        <f t="shared" si="19"/>
        <v>0</v>
      </c>
      <c r="R236" s="87">
        <f t="shared" si="20"/>
        <v>0</v>
      </c>
      <c r="S236" s="87">
        <f>IF('Checklist Parameters'!$K$60&lt;0.2,0.2,'Checklist Parameters'!$K$60)</f>
        <v>0.72</v>
      </c>
      <c r="T236" s="88">
        <f>IF($O236="",IF('Checklist District ID'!$C$43="Y",MAX($R236:$S236)*$I236,SUM($R236:$S236)*$I236),IF(O236&gt;0,Q236*S236))</f>
        <v>0</v>
      </c>
      <c r="U236" s="88">
        <f>IF(Q236&gt;0,((I236-T236)*'Formula Matrix'!$E$40),0)</f>
        <v>0</v>
      </c>
      <c r="V236" s="88">
        <f t="shared" si="21"/>
        <v>0</v>
      </c>
      <c r="W236" s="88">
        <f>IF(V236&gt;0,(V236*'Checklist Parameters'!$K$35),0)</f>
        <v>0</v>
      </c>
      <c r="X236" s="85">
        <f t="shared" si="22"/>
        <v>0</v>
      </c>
      <c r="Y236" s="85">
        <f>IF('Checklist Parameters'!$K$102&lt;&gt;"",(I236/43560)*'Checklist Parameters'!$K$102,"N/A")</f>
        <v>0</v>
      </c>
      <c r="Z236" s="85" t="str">
        <f>IF('Checklist Parameters'!$K$58&lt;&gt;"",((I236*'Checklist Parameters'!$K$58)*'Checklist Parameters'!$K$35)/1000,"N/A")</f>
        <v>N/A</v>
      </c>
      <c r="AA236" s="85">
        <f>IF('Checklist Parameters'!$K$101&lt;&gt;"",IFERROR(I236/'Checklist Parameters'!$K$101,0),"N/A")</f>
        <v>0</v>
      </c>
      <c r="AB236" s="85" t="str">
        <f>IF('Checklist Parameters'!$K$43&lt;&gt;"",(I236*'Checklist Parameters'!$K$43)/1000,"N/A")</f>
        <v>N/A</v>
      </c>
      <c r="AC236" s="85">
        <f>IF('Checklist Parameters'!$K$16="",$X236,IF(AND('Checklist Parameters'!$K$16&lt;$X236,'Checklist Parameters'!$K$16&gt;=3),'Checklist Parameters'!$K$16,IF(AND('Checklist Parameters'!$K$16&lt;$X236,'Checklist Parameters'!$K$16&lt;3),0,$X236)))</f>
        <v>0</v>
      </c>
      <c r="AD236" s="85" t="str">
        <f>IF(AND(I236&lt;'Checklist Parameters'!$K$22,$I236&lt;&gt;0),"Y","")</f>
        <v/>
      </c>
      <c r="AE236" s="85" t="str">
        <f>IF($AD236="Y",0,IF('Checklist Parameters'!$K$25="","&lt;no limit&gt;",ROUNDDOWN((($I236-'Checklist Parameters'!$K$24)/'Checklist Parameters'!$K$25)+1,0)))</f>
        <v>&lt;no limit&gt;</v>
      </c>
      <c r="AF236" s="174">
        <f t="shared" si="23"/>
        <v>0</v>
      </c>
      <c r="AG236" s="85">
        <f t="shared" si="18"/>
        <v>0</v>
      </c>
      <c r="AH236" s="5"/>
      <c r="AI236" s="5"/>
      <c r="AJ236" s="5"/>
      <c r="AK236" s="5"/>
      <c r="AL236" s="5"/>
      <c r="AM236" s="5"/>
      <c r="AN236" s="5"/>
      <c r="AO236" s="5"/>
      <c r="AP236" s="5"/>
      <c r="AQ236" s="5"/>
      <c r="AR236" s="5"/>
      <c r="AS236" s="5"/>
    </row>
    <row r="237" spans="1:45" s="2" customFormat="1" ht="15">
      <c r="A237" s="391"/>
      <c r="B237" s="392"/>
      <c r="C237" s="393"/>
      <c r="D237" s="393"/>
      <c r="E237" s="393"/>
      <c r="F237" s="393"/>
      <c r="G237" s="393"/>
      <c r="H237" s="394"/>
      <c r="I237" s="394"/>
      <c r="J237" s="394"/>
      <c r="K237" s="394"/>
      <c r="L237" s="394"/>
      <c r="M237" s="394"/>
      <c r="N237" s="313">
        <f>IF(IF(I237&lt;'Checklist Parameters'!$K$22,0,($I237-$L237))&lt;0,0,IF(I237&lt;'Checklist Parameters'!$K$22,0,($I237-$L237)))</f>
        <v>0</v>
      </c>
      <c r="O237" s="394"/>
      <c r="P237" s="395"/>
      <c r="Q237" s="316">
        <f t="shared" si="19"/>
        <v>0</v>
      </c>
      <c r="R237" s="87">
        <f t="shared" si="20"/>
        <v>0</v>
      </c>
      <c r="S237" s="87">
        <f>IF('Checklist Parameters'!$K$60&lt;0.2,0.2,'Checklist Parameters'!$K$60)</f>
        <v>0.72</v>
      </c>
      <c r="T237" s="88">
        <f>IF($O237="",IF('Checklist District ID'!$C$43="Y",MAX($R237:$S237)*$I237,SUM($R237:$S237)*$I237),IF(O237&gt;0,Q237*S237))</f>
        <v>0</v>
      </c>
      <c r="U237" s="88">
        <f>IF(Q237&gt;0,((I237-T237)*'Formula Matrix'!$E$40),0)</f>
        <v>0</v>
      </c>
      <c r="V237" s="88">
        <f t="shared" si="21"/>
        <v>0</v>
      </c>
      <c r="W237" s="88">
        <f>IF(V237&gt;0,(V237*'Checklist Parameters'!$K$35),0)</f>
        <v>0</v>
      </c>
      <c r="X237" s="85">
        <f t="shared" si="22"/>
        <v>0</v>
      </c>
      <c r="Y237" s="85">
        <f>IF('Checklist Parameters'!$K$102&lt;&gt;"",(I237/43560)*'Checklist Parameters'!$K$102,"N/A")</f>
        <v>0</v>
      </c>
      <c r="Z237" s="85" t="str">
        <f>IF('Checklist Parameters'!$K$58&lt;&gt;"",((I237*'Checklist Parameters'!$K$58)*'Checklist Parameters'!$K$35)/1000,"N/A")</f>
        <v>N/A</v>
      </c>
      <c r="AA237" s="85">
        <f>IF('Checklist Parameters'!$K$101&lt;&gt;"",IFERROR(I237/'Checklist Parameters'!$K$101,0),"N/A")</f>
        <v>0</v>
      </c>
      <c r="AB237" s="85" t="str">
        <f>IF('Checklist Parameters'!$K$43&lt;&gt;"",(I237*'Checklist Parameters'!$K$43)/1000,"N/A")</f>
        <v>N/A</v>
      </c>
      <c r="AC237" s="85">
        <f>IF('Checklist Parameters'!$K$16="",$X237,IF(AND('Checklist Parameters'!$K$16&lt;$X237,'Checklist Parameters'!$K$16&gt;=3),'Checklist Parameters'!$K$16,IF(AND('Checklist Parameters'!$K$16&lt;$X237,'Checklist Parameters'!$K$16&lt;3),0,$X237)))</f>
        <v>0</v>
      </c>
      <c r="AD237" s="85" t="str">
        <f>IF(AND(I237&lt;'Checklist Parameters'!$K$22,$I237&lt;&gt;0),"Y","")</f>
        <v/>
      </c>
      <c r="AE237" s="85" t="str">
        <f>IF($AD237="Y",0,IF('Checklist Parameters'!$K$25="","&lt;no limit&gt;",ROUNDDOWN((($I237-'Checklist Parameters'!$K$24)/'Checklist Parameters'!$K$25)+1,0)))</f>
        <v>&lt;no limit&gt;</v>
      </c>
      <c r="AF237" s="174">
        <f t="shared" si="23"/>
        <v>0</v>
      </c>
      <c r="AG237" s="85">
        <f t="shared" si="18"/>
        <v>0</v>
      </c>
      <c r="AH237" s="5"/>
      <c r="AI237" s="5"/>
      <c r="AJ237" s="5"/>
      <c r="AK237" s="5"/>
      <c r="AL237" s="5"/>
      <c r="AM237" s="5"/>
      <c r="AN237" s="5"/>
      <c r="AO237" s="5"/>
      <c r="AP237" s="5"/>
      <c r="AQ237" s="5"/>
      <c r="AR237" s="5"/>
      <c r="AS237" s="5"/>
    </row>
    <row r="238" spans="1:45" s="2" customFormat="1" ht="15">
      <c r="A238" s="391"/>
      <c r="B238" s="392"/>
      <c r="C238" s="393"/>
      <c r="D238" s="393"/>
      <c r="E238" s="393"/>
      <c r="F238" s="393"/>
      <c r="G238" s="393"/>
      <c r="H238" s="394"/>
      <c r="I238" s="394"/>
      <c r="J238" s="394"/>
      <c r="K238" s="394"/>
      <c r="L238" s="394"/>
      <c r="M238" s="394"/>
      <c r="N238" s="313">
        <f>IF(IF(I238&lt;'Checklist Parameters'!$K$22,0,($I238-$L238))&lt;0,0,IF(I238&lt;'Checklist Parameters'!$K$22,0,($I238-$L238)))</f>
        <v>0</v>
      </c>
      <c r="O238" s="394"/>
      <c r="P238" s="395"/>
      <c r="Q238" s="316">
        <f t="shared" si="19"/>
        <v>0</v>
      </c>
      <c r="R238" s="87">
        <f t="shared" si="20"/>
        <v>0</v>
      </c>
      <c r="S238" s="87">
        <f>IF('Checklist Parameters'!$K$60&lt;0.2,0.2,'Checklist Parameters'!$K$60)</f>
        <v>0.72</v>
      </c>
      <c r="T238" s="88">
        <f>IF($O238="",IF('Checklist District ID'!$C$43="Y",MAX($R238:$S238)*$I238,SUM($R238:$S238)*$I238),IF(O238&gt;0,Q238*S238))</f>
        <v>0</v>
      </c>
      <c r="U238" s="88">
        <f>IF(Q238&gt;0,((I238-T238)*'Formula Matrix'!$E$40),0)</f>
        <v>0</v>
      </c>
      <c r="V238" s="88">
        <f t="shared" si="21"/>
        <v>0</v>
      </c>
      <c r="W238" s="88">
        <f>IF(V238&gt;0,(V238*'Checklist Parameters'!$K$35),0)</f>
        <v>0</v>
      </c>
      <c r="X238" s="85">
        <f t="shared" si="22"/>
        <v>0</v>
      </c>
      <c r="Y238" s="85">
        <f>IF('Checklist Parameters'!$K$102&lt;&gt;"",(I238/43560)*'Checklist Parameters'!$K$102,"N/A")</f>
        <v>0</v>
      </c>
      <c r="Z238" s="85" t="str">
        <f>IF('Checklist Parameters'!$K$58&lt;&gt;"",((I238*'Checklist Parameters'!$K$58)*'Checklist Parameters'!$K$35)/1000,"N/A")</f>
        <v>N/A</v>
      </c>
      <c r="AA238" s="85">
        <f>IF('Checklist Parameters'!$K$101&lt;&gt;"",IFERROR(I238/'Checklist Parameters'!$K$101,0),"N/A")</f>
        <v>0</v>
      </c>
      <c r="AB238" s="85" t="str">
        <f>IF('Checklist Parameters'!$K$43&lt;&gt;"",(I238*'Checklist Parameters'!$K$43)/1000,"N/A")</f>
        <v>N/A</v>
      </c>
      <c r="AC238" s="85">
        <f>IF('Checklist Parameters'!$K$16="",$X238,IF(AND('Checklist Parameters'!$K$16&lt;$X238,'Checklist Parameters'!$K$16&gt;=3),'Checklist Parameters'!$K$16,IF(AND('Checklist Parameters'!$K$16&lt;$X238,'Checklist Parameters'!$K$16&lt;3),0,$X238)))</f>
        <v>0</v>
      </c>
      <c r="AD238" s="85" t="str">
        <f>IF(AND(I238&lt;'Checklist Parameters'!$K$22,$I238&lt;&gt;0),"Y","")</f>
        <v/>
      </c>
      <c r="AE238" s="85" t="str">
        <f>IF($AD238="Y",0,IF('Checklist Parameters'!$K$25="","&lt;no limit&gt;",ROUNDDOWN((($I238-'Checklist Parameters'!$K$24)/'Checklist Parameters'!$K$25)+1,0)))</f>
        <v>&lt;no limit&gt;</v>
      </c>
      <c r="AF238" s="174">
        <f t="shared" si="23"/>
        <v>0</v>
      </c>
      <c r="AG238" s="85">
        <f t="shared" si="18"/>
        <v>0</v>
      </c>
      <c r="AH238" s="5"/>
      <c r="AI238" s="5"/>
      <c r="AJ238" s="5"/>
      <c r="AK238" s="5"/>
      <c r="AL238" s="5"/>
      <c r="AM238" s="5"/>
      <c r="AN238" s="5"/>
      <c r="AO238" s="5"/>
      <c r="AP238" s="5"/>
      <c r="AQ238" s="5"/>
      <c r="AR238" s="5"/>
      <c r="AS238" s="5"/>
    </row>
    <row r="239" spans="1:45" s="2" customFormat="1" ht="15">
      <c r="A239" s="391"/>
      <c r="B239" s="392"/>
      <c r="C239" s="393"/>
      <c r="D239" s="393"/>
      <c r="E239" s="393"/>
      <c r="F239" s="393"/>
      <c r="G239" s="393"/>
      <c r="H239" s="394"/>
      <c r="I239" s="394"/>
      <c r="J239" s="394"/>
      <c r="K239" s="394"/>
      <c r="L239" s="394"/>
      <c r="M239" s="394"/>
      <c r="N239" s="313">
        <f>IF(IF(I239&lt;'Checklist Parameters'!$K$22,0,($I239-$L239))&lt;0,0,IF(I239&lt;'Checklist Parameters'!$K$22,0,($I239-$L239)))</f>
        <v>0</v>
      </c>
      <c r="O239" s="394"/>
      <c r="P239" s="395"/>
      <c r="Q239" s="316">
        <f t="shared" si="19"/>
        <v>0</v>
      </c>
      <c r="R239" s="87">
        <f t="shared" si="20"/>
        <v>0</v>
      </c>
      <c r="S239" s="87">
        <f>IF('Checklist Parameters'!$K$60&lt;0.2,0.2,'Checklist Parameters'!$K$60)</f>
        <v>0.72</v>
      </c>
      <c r="T239" s="88">
        <f>IF($O239="",IF('Checklist District ID'!$C$43="Y",MAX($R239:$S239)*$I239,SUM($R239:$S239)*$I239),IF(O239&gt;0,Q239*S239))</f>
        <v>0</v>
      </c>
      <c r="U239" s="88">
        <f>IF(Q239&gt;0,((I239-T239)*'Formula Matrix'!$E$40),0)</f>
        <v>0</v>
      </c>
      <c r="V239" s="88">
        <f t="shared" si="21"/>
        <v>0</v>
      </c>
      <c r="W239" s="88">
        <f>IF(V239&gt;0,(V239*'Checklist Parameters'!$K$35),0)</f>
        <v>0</v>
      </c>
      <c r="X239" s="85">
        <f t="shared" si="22"/>
        <v>0</v>
      </c>
      <c r="Y239" s="85">
        <f>IF('Checklist Parameters'!$K$102&lt;&gt;"",(I239/43560)*'Checklist Parameters'!$K$102,"N/A")</f>
        <v>0</v>
      </c>
      <c r="Z239" s="85" t="str">
        <f>IF('Checklist Parameters'!$K$58&lt;&gt;"",((I239*'Checklist Parameters'!$K$58)*'Checklist Parameters'!$K$35)/1000,"N/A")</f>
        <v>N/A</v>
      </c>
      <c r="AA239" s="85">
        <f>IF('Checklist Parameters'!$K$101&lt;&gt;"",IFERROR(I239/'Checklist Parameters'!$K$101,0),"N/A")</f>
        <v>0</v>
      </c>
      <c r="AB239" s="85" t="str">
        <f>IF('Checklist Parameters'!$K$43&lt;&gt;"",(I239*'Checklist Parameters'!$K$43)/1000,"N/A")</f>
        <v>N/A</v>
      </c>
      <c r="AC239" s="85">
        <f>IF('Checklist Parameters'!$K$16="",$X239,IF(AND('Checklist Parameters'!$K$16&lt;$X239,'Checklist Parameters'!$K$16&gt;=3),'Checklist Parameters'!$K$16,IF(AND('Checklist Parameters'!$K$16&lt;$X239,'Checklist Parameters'!$K$16&lt;3),0,$X239)))</f>
        <v>0</v>
      </c>
      <c r="AD239" s="85" t="str">
        <f>IF(AND(I239&lt;'Checklist Parameters'!$K$22,$I239&lt;&gt;0),"Y","")</f>
        <v/>
      </c>
      <c r="AE239" s="85" t="str">
        <f>IF($AD239="Y",0,IF('Checklist Parameters'!$K$25="","&lt;no limit&gt;",ROUNDDOWN((($I239-'Checklist Parameters'!$K$24)/'Checklist Parameters'!$K$25)+1,0)))</f>
        <v>&lt;no limit&gt;</v>
      </c>
      <c r="AF239" s="174">
        <f t="shared" si="23"/>
        <v>0</v>
      </c>
      <c r="AG239" s="85">
        <f t="shared" si="18"/>
        <v>0</v>
      </c>
      <c r="AH239" s="5"/>
      <c r="AI239" s="5"/>
      <c r="AJ239" s="5"/>
      <c r="AK239" s="5"/>
      <c r="AL239" s="5"/>
      <c r="AM239" s="5"/>
      <c r="AN239" s="5"/>
      <c r="AO239" s="5"/>
      <c r="AP239" s="5"/>
      <c r="AQ239" s="5"/>
      <c r="AR239" s="5"/>
      <c r="AS239" s="5"/>
    </row>
    <row r="240" spans="1:45" s="2" customFormat="1" ht="15">
      <c r="A240" s="391"/>
      <c r="B240" s="392"/>
      <c r="C240" s="393"/>
      <c r="D240" s="393"/>
      <c r="E240" s="393"/>
      <c r="F240" s="393"/>
      <c r="G240" s="393"/>
      <c r="H240" s="394"/>
      <c r="I240" s="394"/>
      <c r="J240" s="394"/>
      <c r="K240" s="394"/>
      <c r="L240" s="394"/>
      <c r="M240" s="394"/>
      <c r="N240" s="313">
        <f>IF(IF(I240&lt;'Checklist Parameters'!$K$22,0,($I240-$L240))&lt;0,0,IF(I240&lt;'Checklist Parameters'!$K$22,0,($I240-$L240)))</f>
        <v>0</v>
      </c>
      <c r="O240" s="394"/>
      <c r="P240" s="395"/>
      <c r="Q240" s="316">
        <f t="shared" si="19"/>
        <v>0</v>
      </c>
      <c r="R240" s="87">
        <f t="shared" si="20"/>
        <v>0</v>
      </c>
      <c r="S240" s="87">
        <f>IF('Checklist Parameters'!$K$60&lt;0.2,0.2,'Checklist Parameters'!$K$60)</f>
        <v>0.72</v>
      </c>
      <c r="T240" s="88">
        <f>IF($O240="",IF('Checklist District ID'!$C$43="Y",MAX($R240:$S240)*$I240,SUM($R240:$S240)*$I240),IF(O240&gt;0,Q240*S240))</f>
        <v>0</v>
      </c>
      <c r="U240" s="88">
        <f>IF(Q240&gt;0,((I240-T240)*'Formula Matrix'!$E$40),0)</f>
        <v>0</v>
      </c>
      <c r="V240" s="88">
        <f t="shared" si="21"/>
        <v>0</v>
      </c>
      <c r="W240" s="88">
        <f>IF(V240&gt;0,(V240*'Checklist Parameters'!$K$35),0)</f>
        <v>0</v>
      </c>
      <c r="X240" s="85">
        <f t="shared" si="22"/>
        <v>0</v>
      </c>
      <c r="Y240" s="85">
        <f>IF('Checklist Parameters'!$K$102&lt;&gt;"",(I240/43560)*'Checklist Parameters'!$K$102,"N/A")</f>
        <v>0</v>
      </c>
      <c r="Z240" s="85" t="str">
        <f>IF('Checklist Parameters'!$K$58&lt;&gt;"",((I240*'Checklist Parameters'!$K$58)*'Checklist Parameters'!$K$35)/1000,"N/A")</f>
        <v>N/A</v>
      </c>
      <c r="AA240" s="85">
        <f>IF('Checklist Parameters'!$K$101&lt;&gt;"",IFERROR(I240/'Checklist Parameters'!$K$101,0),"N/A")</f>
        <v>0</v>
      </c>
      <c r="AB240" s="85" t="str">
        <f>IF('Checklist Parameters'!$K$43&lt;&gt;"",(I240*'Checklist Parameters'!$K$43)/1000,"N/A")</f>
        <v>N/A</v>
      </c>
      <c r="AC240" s="85">
        <f>IF('Checklist Parameters'!$K$16="",$X240,IF(AND('Checklist Parameters'!$K$16&lt;$X240,'Checklist Parameters'!$K$16&gt;=3),'Checklist Parameters'!$K$16,IF(AND('Checklist Parameters'!$K$16&lt;$X240,'Checklist Parameters'!$K$16&lt;3),0,$X240)))</f>
        <v>0</v>
      </c>
      <c r="AD240" s="85" t="str">
        <f>IF(AND(I240&lt;'Checklist Parameters'!$K$22,$I240&lt;&gt;0),"Y","")</f>
        <v/>
      </c>
      <c r="AE240" s="85" t="str">
        <f>IF($AD240="Y",0,IF('Checklist Parameters'!$K$25="","&lt;no limit&gt;",ROUNDDOWN((($I240-'Checklist Parameters'!$K$24)/'Checklist Parameters'!$K$25)+1,0)))</f>
        <v>&lt;no limit&gt;</v>
      </c>
      <c r="AF240" s="174">
        <f t="shared" si="23"/>
        <v>0</v>
      </c>
      <c r="AG240" s="85">
        <f t="shared" si="18"/>
        <v>0</v>
      </c>
      <c r="AH240" s="5"/>
      <c r="AI240" s="5"/>
      <c r="AJ240" s="5"/>
      <c r="AK240" s="5"/>
      <c r="AL240" s="5"/>
      <c r="AM240" s="5"/>
      <c r="AN240" s="5"/>
      <c r="AO240" s="5"/>
      <c r="AP240" s="5"/>
      <c r="AQ240" s="5"/>
      <c r="AR240" s="5"/>
      <c r="AS240" s="5"/>
    </row>
    <row r="241" spans="1:45" s="2" customFormat="1" ht="15">
      <c r="A241" s="391"/>
      <c r="B241" s="392"/>
      <c r="C241" s="393"/>
      <c r="D241" s="393"/>
      <c r="E241" s="393"/>
      <c r="F241" s="393"/>
      <c r="G241" s="393"/>
      <c r="H241" s="394"/>
      <c r="I241" s="394"/>
      <c r="J241" s="394"/>
      <c r="K241" s="394"/>
      <c r="L241" s="394"/>
      <c r="M241" s="394"/>
      <c r="N241" s="313">
        <f>IF(IF(I241&lt;'Checklist Parameters'!$K$22,0,($I241-$L241))&lt;0,0,IF(I241&lt;'Checklist Parameters'!$K$22,0,($I241-$L241)))</f>
        <v>0</v>
      </c>
      <c r="O241" s="394"/>
      <c r="P241" s="395"/>
      <c r="Q241" s="316">
        <f t="shared" si="19"/>
        <v>0</v>
      </c>
      <c r="R241" s="87">
        <f t="shared" si="20"/>
        <v>0</v>
      </c>
      <c r="S241" s="87">
        <f>IF('Checklist Parameters'!$K$60&lt;0.2,0.2,'Checklist Parameters'!$K$60)</f>
        <v>0.72</v>
      </c>
      <c r="T241" s="88">
        <f>IF($O241="",IF('Checklist District ID'!$C$43="Y",MAX($R241:$S241)*$I241,SUM($R241:$S241)*$I241),IF(O241&gt;0,Q241*S241))</f>
        <v>0</v>
      </c>
      <c r="U241" s="88">
        <f>IF(Q241&gt;0,((I241-T241)*'Formula Matrix'!$E$40),0)</f>
        <v>0</v>
      </c>
      <c r="V241" s="88">
        <f t="shared" si="21"/>
        <v>0</v>
      </c>
      <c r="W241" s="88">
        <f>IF(V241&gt;0,(V241*'Checklist Parameters'!$K$35),0)</f>
        <v>0</v>
      </c>
      <c r="X241" s="85">
        <f t="shared" si="22"/>
        <v>0</v>
      </c>
      <c r="Y241" s="85">
        <f>IF('Checklist Parameters'!$K$102&lt;&gt;"",(I241/43560)*'Checklist Parameters'!$K$102,"N/A")</f>
        <v>0</v>
      </c>
      <c r="Z241" s="85" t="str">
        <f>IF('Checklist Parameters'!$K$58&lt;&gt;"",((I241*'Checklist Parameters'!$K$58)*'Checklist Parameters'!$K$35)/1000,"N/A")</f>
        <v>N/A</v>
      </c>
      <c r="AA241" s="85">
        <f>IF('Checklist Parameters'!$K$101&lt;&gt;"",IFERROR(I241/'Checklist Parameters'!$K$101,0),"N/A")</f>
        <v>0</v>
      </c>
      <c r="AB241" s="85" t="str">
        <f>IF('Checklist Parameters'!$K$43&lt;&gt;"",(I241*'Checklist Parameters'!$K$43)/1000,"N/A")</f>
        <v>N/A</v>
      </c>
      <c r="AC241" s="85">
        <f>IF('Checklist Parameters'!$K$16="",$X241,IF(AND('Checklist Parameters'!$K$16&lt;$X241,'Checklist Parameters'!$K$16&gt;=3),'Checklist Parameters'!$K$16,IF(AND('Checklist Parameters'!$K$16&lt;$X241,'Checklist Parameters'!$K$16&lt;3),0,$X241)))</f>
        <v>0</v>
      </c>
      <c r="AD241" s="85" t="str">
        <f>IF(AND(I241&lt;'Checklist Parameters'!$K$22,$I241&lt;&gt;0),"Y","")</f>
        <v/>
      </c>
      <c r="AE241" s="85" t="str">
        <f>IF($AD241="Y",0,IF('Checklist Parameters'!$K$25="","&lt;no limit&gt;",ROUNDDOWN((($I241-'Checklist Parameters'!$K$24)/'Checklist Parameters'!$K$25)+1,0)))</f>
        <v>&lt;no limit&gt;</v>
      </c>
      <c r="AF241" s="174">
        <f t="shared" si="23"/>
        <v>0</v>
      </c>
      <c r="AG241" s="85">
        <f t="shared" si="18"/>
        <v>0</v>
      </c>
      <c r="AH241" s="5"/>
      <c r="AI241" s="5"/>
      <c r="AJ241" s="5"/>
      <c r="AK241" s="5"/>
      <c r="AL241" s="5"/>
      <c r="AM241" s="5"/>
      <c r="AN241" s="5"/>
      <c r="AO241" s="5"/>
      <c r="AP241" s="5"/>
      <c r="AQ241" s="5"/>
      <c r="AR241" s="5"/>
      <c r="AS241" s="5"/>
    </row>
    <row r="242" spans="1:45" s="2" customFormat="1" ht="15">
      <c r="A242" s="391"/>
      <c r="B242" s="392"/>
      <c r="C242" s="393"/>
      <c r="D242" s="393"/>
      <c r="E242" s="393"/>
      <c r="F242" s="393"/>
      <c r="G242" s="393"/>
      <c r="H242" s="394"/>
      <c r="I242" s="394"/>
      <c r="J242" s="394"/>
      <c r="K242" s="394"/>
      <c r="L242" s="394"/>
      <c r="M242" s="394"/>
      <c r="N242" s="313">
        <f>IF(IF(I242&lt;'Checklist Parameters'!$K$22,0,($I242-$L242))&lt;0,0,IF(I242&lt;'Checklist Parameters'!$K$22,0,($I242-$L242)))</f>
        <v>0</v>
      </c>
      <c r="O242" s="394"/>
      <c r="P242" s="395"/>
      <c r="Q242" s="316">
        <f t="shared" si="19"/>
        <v>0</v>
      </c>
      <c r="R242" s="87">
        <f t="shared" si="20"/>
        <v>0</v>
      </c>
      <c r="S242" s="87">
        <f>IF('Checklist Parameters'!$K$60&lt;0.2,0.2,'Checklist Parameters'!$K$60)</f>
        <v>0.72</v>
      </c>
      <c r="T242" s="88">
        <f>IF($O242="",IF('Checklist District ID'!$C$43="Y",MAX($R242:$S242)*$I242,SUM($R242:$S242)*$I242),IF(O242&gt;0,Q242*S242))</f>
        <v>0</v>
      </c>
      <c r="U242" s="88">
        <f>IF(Q242&gt;0,((I242-T242)*'Formula Matrix'!$E$40),0)</f>
        <v>0</v>
      </c>
      <c r="V242" s="88">
        <f t="shared" si="21"/>
        <v>0</v>
      </c>
      <c r="W242" s="88">
        <f>IF(V242&gt;0,(V242*'Checklist Parameters'!$K$35),0)</f>
        <v>0</v>
      </c>
      <c r="X242" s="85">
        <f t="shared" si="22"/>
        <v>0</v>
      </c>
      <c r="Y242" s="85">
        <f>IF('Checklist Parameters'!$K$102&lt;&gt;"",(I242/43560)*'Checklist Parameters'!$K$102,"N/A")</f>
        <v>0</v>
      </c>
      <c r="Z242" s="85" t="str">
        <f>IF('Checklist Parameters'!$K$58&lt;&gt;"",((I242*'Checklist Parameters'!$K$58)*'Checklist Parameters'!$K$35)/1000,"N/A")</f>
        <v>N/A</v>
      </c>
      <c r="AA242" s="85">
        <f>IF('Checklist Parameters'!$K$101&lt;&gt;"",IFERROR(I242/'Checklist Parameters'!$K$101,0),"N/A")</f>
        <v>0</v>
      </c>
      <c r="AB242" s="85" t="str">
        <f>IF('Checklist Parameters'!$K$43&lt;&gt;"",(I242*'Checklist Parameters'!$K$43)/1000,"N/A")</f>
        <v>N/A</v>
      </c>
      <c r="AC242" s="85">
        <f>IF('Checklist Parameters'!$K$16="",$X242,IF(AND('Checklist Parameters'!$K$16&lt;$X242,'Checklist Parameters'!$K$16&gt;=3),'Checklist Parameters'!$K$16,IF(AND('Checklist Parameters'!$K$16&lt;$X242,'Checklist Parameters'!$K$16&lt;3),0,$X242)))</f>
        <v>0</v>
      </c>
      <c r="AD242" s="85" t="str">
        <f>IF(AND(I242&lt;'Checklist Parameters'!$K$22,$I242&lt;&gt;0),"Y","")</f>
        <v/>
      </c>
      <c r="AE242" s="85" t="str">
        <f>IF($AD242="Y",0,IF('Checklist Parameters'!$K$25="","&lt;no limit&gt;",ROUNDDOWN((($I242-'Checklist Parameters'!$K$24)/'Checklist Parameters'!$K$25)+1,0)))</f>
        <v>&lt;no limit&gt;</v>
      </c>
      <c r="AF242" s="174">
        <f t="shared" si="23"/>
        <v>0</v>
      </c>
      <c r="AG242" s="85">
        <f t="shared" si="18"/>
        <v>0</v>
      </c>
      <c r="AH242" s="5"/>
      <c r="AI242" s="5"/>
      <c r="AJ242" s="5"/>
      <c r="AK242" s="5"/>
      <c r="AL242" s="5"/>
      <c r="AM242" s="5"/>
      <c r="AN242" s="5"/>
      <c r="AO242" s="5"/>
      <c r="AP242" s="5"/>
      <c r="AQ242" s="5"/>
      <c r="AR242" s="5"/>
      <c r="AS242" s="5"/>
    </row>
    <row r="243" spans="1:45" s="2" customFormat="1" ht="15">
      <c r="A243" s="391"/>
      <c r="B243" s="392"/>
      <c r="C243" s="393"/>
      <c r="D243" s="393"/>
      <c r="E243" s="393"/>
      <c r="F243" s="393"/>
      <c r="G243" s="393"/>
      <c r="H243" s="394"/>
      <c r="I243" s="394"/>
      <c r="J243" s="394"/>
      <c r="K243" s="394"/>
      <c r="L243" s="394"/>
      <c r="M243" s="394"/>
      <c r="N243" s="313">
        <f>IF(IF(I243&lt;'Checklist Parameters'!$K$22,0,($I243-$L243))&lt;0,0,IF(I243&lt;'Checklist Parameters'!$K$22,0,($I243-$L243)))</f>
        <v>0</v>
      </c>
      <c r="O243" s="394"/>
      <c r="P243" s="395"/>
      <c r="Q243" s="316">
        <f t="shared" si="19"/>
        <v>0</v>
      </c>
      <c r="R243" s="87">
        <f t="shared" si="20"/>
        <v>0</v>
      </c>
      <c r="S243" s="87">
        <f>IF('Checklist Parameters'!$K$60&lt;0.2,0.2,'Checklist Parameters'!$K$60)</f>
        <v>0.72</v>
      </c>
      <c r="T243" s="88">
        <f>IF($O243="",IF('Checklist District ID'!$C$43="Y",MAX($R243:$S243)*$I243,SUM($R243:$S243)*$I243),IF(O243&gt;0,Q243*S243))</f>
        <v>0</v>
      </c>
      <c r="U243" s="88">
        <f>IF(Q243&gt;0,((I243-T243)*'Formula Matrix'!$E$40),0)</f>
        <v>0</v>
      </c>
      <c r="V243" s="88">
        <f t="shared" si="21"/>
        <v>0</v>
      </c>
      <c r="W243" s="88">
        <f>IF(V243&gt;0,(V243*'Checklist Parameters'!$K$35),0)</f>
        <v>0</v>
      </c>
      <c r="X243" s="85">
        <f t="shared" si="22"/>
        <v>0</v>
      </c>
      <c r="Y243" s="85">
        <f>IF('Checklist Parameters'!$K$102&lt;&gt;"",(I243/43560)*'Checklist Parameters'!$K$102,"N/A")</f>
        <v>0</v>
      </c>
      <c r="Z243" s="85" t="str">
        <f>IF('Checklist Parameters'!$K$58&lt;&gt;"",((I243*'Checklist Parameters'!$K$58)*'Checklist Parameters'!$K$35)/1000,"N/A")</f>
        <v>N/A</v>
      </c>
      <c r="AA243" s="85">
        <f>IF('Checklist Parameters'!$K$101&lt;&gt;"",IFERROR(I243/'Checklist Parameters'!$K$101,0),"N/A")</f>
        <v>0</v>
      </c>
      <c r="AB243" s="85" t="str">
        <f>IF('Checklist Parameters'!$K$43&lt;&gt;"",(I243*'Checklist Parameters'!$K$43)/1000,"N/A")</f>
        <v>N/A</v>
      </c>
      <c r="AC243" s="85">
        <f>IF('Checklist Parameters'!$K$16="",$X243,IF(AND('Checklist Parameters'!$K$16&lt;$X243,'Checklist Parameters'!$K$16&gt;=3),'Checklist Parameters'!$K$16,IF(AND('Checklist Parameters'!$K$16&lt;$X243,'Checklist Parameters'!$K$16&lt;3),0,$X243)))</f>
        <v>0</v>
      </c>
      <c r="AD243" s="85" t="str">
        <f>IF(AND(I243&lt;'Checklist Parameters'!$K$22,$I243&lt;&gt;0),"Y","")</f>
        <v/>
      </c>
      <c r="AE243" s="85" t="str">
        <f>IF($AD243="Y",0,IF('Checklist Parameters'!$K$25="","&lt;no limit&gt;",ROUNDDOWN((($I243-'Checklist Parameters'!$K$24)/'Checklist Parameters'!$K$25)+1,0)))</f>
        <v>&lt;no limit&gt;</v>
      </c>
      <c r="AF243" s="174">
        <f t="shared" si="23"/>
        <v>0</v>
      </c>
      <c r="AG243" s="85">
        <f t="shared" si="18"/>
        <v>0</v>
      </c>
      <c r="AH243" s="5"/>
      <c r="AI243" s="5"/>
      <c r="AJ243" s="5"/>
      <c r="AK243" s="5"/>
      <c r="AL243" s="5"/>
      <c r="AM243" s="5"/>
      <c r="AN243" s="5"/>
      <c r="AO243" s="5"/>
      <c r="AP243" s="5"/>
      <c r="AQ243" s="5"/>
      <c r="AR243" s="5"/>
      <c r="AS243" s="5"/>
    </row>
    <row r="244" spans="1:45" s="2" customFormat="1" ht="15">
      <c r="A244" s="391"/>
      <c r="B244" s="392"/>
      <c r="C244" s="393"/>
      <c r="D244" s="393"/>
      <c r="E244" s="393"/>
      <c r="F244" s="393"/>
      <c r="G244" s="393"/>
      <c r="H244" s="394"/>
      <c r="I244" s="394"/>
      <c r="J244" s="394"/>
      <c r="K244" s="394"/>
      <c r="L244" s="394"/>
      <c r="M244" s="394"/>
      <c r="N244" s="313">
        <f>IF(IF(I244&lt;'Checklist Parameters'!$K$22,0,($I244-$L244))&lt;0,0,IF(I244&lt;'Checklist Parameters'!$K$22,0,($I244-$L244)))</f>
        <v>0</v>
      </c>
      <c r="O244" s="394"/>
      <c r="P244" s="395"/>
      <c r="Q244" s="316">
        <f t="shared" si="19"/>
        <v>0</v>
      </c>
      <c r="R244" s="87">
        <f t="shared" si="20"/>
        <v>0</v>
      </c>
      <c r="S244" s="87">
        <f>IF('Checklist Parameters'!$K$60&lt;0.2,0.2,'Checklist Parameters'!$K$60)</f>
        <v>0.72</v>
      </c>
      <c r="T244" s="88">
        <f>IF($O244="",IF('Checklist District ID'!$C$43="Y",MAX($R244:$S244)*$I244,SUM($R244:$S244)*$I244),IF(O244&gt;0,Q244*S244))</f>
        <v>0</v>
      </c>
      <c r="U244" s="88">
        <f>IF(Q244&gt;0,((I244-T244)*'Formula Matrix'!$E$40),0)</f>
        <v>0</v>
      </c>
      <c r="V244" s="88">
        <f t="shared" si="21"/>
        <v>0</v>
      </c>
      <c r="W244" s="88">
        <f>IF(V244&gt;0,(V244*'Checklist Parameters'!$K$35),0)</f>
        <v>0</v>
      </c>
      <c r="X244" s="85">
        <f t="shared" si="22"/>
        <v>0</v>
      </c>
      <c r="Y244" s="85">
        <f>IF('Checklist Parameters'!$K$102&lt;&gt;"",(I244/43560)*'Checklist Parameters'!$K$102,"N/A")</f>
        <v>0</v>
      </c>
      <c r="Z244" s="85" t="str">
        <f>IF('Checklist Parameters'!$K$58&lt;&gt;"",((I244*'Checklist Parameters'!$K$58)*'Checklist Parameters'!$K$35)/1000,"N/A")</f>
        <v>N/A</v>
      </c>
      <c r="AA244" s="85">
        <f>IF('Checklist Parameters'!$K$101&lt;&gt;"",IFERROR(I244/'Checklist Parameters'!$K$101,0),"N/A")</f>
        <v>0</v>
      </c>
      <c r="AB244" s="85" t="str">
        <f>IF('Checklist Parameters'!$K$43&lt;&gt;"",(I244*'Checklist Parameters'!$K$43)/1000,"N/A")</f>
        <v>N/A</v>
      </c>
      <c r="AC244" s="85">
        <f>IF('Checklist Parameters'!$K$16="",$X244,IF(AND('Checklist Parameters'!$K$16&lt;$X244,'Checklist Parameters'!$K$16&gt;=3),'Checklist Parameters'!$K$16,IF(AND('Checklist Parameters'!$K$16&lt;$X244,'Checklist Parameters'!$K$16&lt;3),0,$X244)))</f>
        <v>0</v>
      </c>
      <c r="AD244" s="85" t="str">
        <f>IF(AND(I244&lt;'Checklist Parameters'!$K$22,$I244&lt;&gt;0),"Y","")</f>
        <v/>
      </c>
      <c r="AE244" s="85" t="str">
        <f>IF($AD244="Y",0,IF('Checklist Parameters'!$K$25="","&lt;no limit&gt;",ROUNDDOWN((($I244-'Checklist Parameters'!$K$24)/'Checklist Parameters'!$K$25)+1,0)))</f>
        <v>&lt;no limit&gt;</v>
      </c>
      <c r="AF244" s="174">
        <f t="shared" si="23"/>
        <v>0</v>
      </c>
      <c r="AG244" s="85">
        <f t="shared" si="18"/>
        <v>0</v>
      </c>
      <c r="AH244" s="5"/>
      <c r="AI244" s="5"/>
      <c r="AJ244" s="5"/>
      <c r="AK244" s="5"/>
      <c r="AL244" s="5"/>
      <c r="AM244" s="5"/>
      <c r="AN244" s="5"/>
      <c r="AO244" s="5"/>
      <c r="AP244" s="5"/>
      <c r="AQ244" s="5"/>
      <c r="AR244" s="5"/>
      <c r="AS244" s="5"/>
    </row>
    <row r="245" spans="1:45" s="2" customFormat="1" ht="15">
      <c r="A245" s="391"/>
      <c r="B245" s="392"/>
      <c r="C245" s="393"/>
      <c r="D245" s="393"/>
      <c r="E245" s="393"/>
      <c r="F245" s="393"/>
      <c r="G245" s="393"/>
      <c r="H245" s="394"/>
      <c r="I245" s="394"/>
      <c r="J245" s="394"/>
      <c r="K245" s="394"/>
      <c r="L245" s="394"/>
      <c r="M245" s="394"/>
      <c r="N245" s="313">
        <f>IF(IF(I245&lt;'Checklist Parameters'!$K$22,0,($I245-$L245))&lt;0,0,IF(I245&lt;'Checklist Parameters'!$K$22,0,($I245-$L245)))</f>
        <v>0</v>
      </c>
      <c r="O245" s="394"/>
      <c r="P245" s="395"/>
      <c r="Q245" s="316">
        <f t="shared" si="19"/>
        <v>0</v>
      </c>
      <c r="R245" s="87">
        <f t="shared" si="20"/>
        <v>0</v>
      </c>
      <c r="S245" s="87">
        <f>IF('Checklist Parameters'!$K$60&lt;0.2,0.2,'Checklist Parameters'!$K$60)</f>
        <v>0.72</v>
      </c>
      <c r="T245" s="88">
        <f>IF($O245="",IF('Checklist District ID'!$C$43="Y",MAX($R245:$S245)*$I245,SUM($R245:$S245)*$I245),IF(O245&gt;0,Q245*S245))</f>
        <v>0</v>
      </c>
      <c r="U245" s="88">
        <f>IF(Q245&gt;0,((I245-T245)*'Formula Matrix'!$E$40),0)</f>
        <v>0</v>
      </c>
      <c r="V245" s="88">
        <f t="shared" si="21"/>
        <v>0</v>
      </c>
      <c r="W245" s="88">
        <f>IF(V245&gt;0,(V245*'Checklist Parameters'!$K$35),0)</f>
        <v>0</v>
      </c>
      <c r="X245" s="85">
        <f t="shared" si="22"/>
        <v>0</v>
      </c>
      <c r="Y245" s="85">
        <f>IF('Checklist Parameters'!$K$102&lt;&gt;"",(I245/43560)*'Checklist Parameters'!$K$102,"N/A")</f>
        <v>0</v>
      </c>
      <c r="Z245" s="85" t="str">
        <f>IF('Checklist Parameters'!$K$58&lt;&gt;"",((I245*'Checklist Parameters'!$K$58)*'Checklist Parameters'!$K$35)/1000,"N/A")</f>
        <v>N/A</v>
      </c>
      <c r="AA245" s="85">
        <f>IF('Checklist Parameters'!$K$101&lt;&gt;"",IFERROR(I245/'Checklist Parameters'!$K$101,0),"N/A")</f>
        <v>0</v>
      </c>
      <c r="AB245" s="85" t="str">
        <f>IF('Checklist Parameters'!$K$43&lt;&gt;"",(I245*'Checklist Parameters'!$K$43)/1000,"N/A")</f>
        <v>N/A</v>
      </c>
      <c r="AC245" s="85">
        <f>IF('Checklist Parameters'!$K$16="",$X245,IF(AND('Checklist Parameters'!$K$16&lt;$X245,'Checklist Parameters'!$K$16&gt;=3),'Checklist Parameters'!$K$16,IF(AND('Checklist Parameters'!$K$16&lt;$X245,'Checklist Parameters'!$K$16&lt;3),0,$X245)))</f>
        <v>0</v>
      </c>
      <c r="AD245" s="85" t="str">
        <f>IF(AND(I245&lt;'Checklist Parameters'!$K$22,$I245&lt;&gt;0),"Y","")</f>
        <v/>
      </c>
      <c r="AE245" s="85" t="str">
        <f>IF($AD245="Y",0,IF('Checklist Parameters'!$K$25="","&lt;no limit&gt;",ROUNDDOWN((($I245-'Checklist Parameters'!$K$24)/'Checklist Parameters'!$K$25)+1,0)))</f>
        <v>&lt;no limit&gt;</v>
      </c>
      <c r="AF245" s="174">
        <f t="shared" si="23"/>
        <v>0</v>
      </c>
      <c r="AG245" s="85">
        <f t="shared" si="18"/>
        <v>0</v>
      </c>
      <c r="AH245" s="5"/>
      <c r="AI245" s="5"/>
      <c r="AJ245" s="5"/>
      <c r="AK245" s="5"/>
      <c r="AL245" s="5"/>
      <c r="AM245" s="5"/>
      <c r="AN245" s="5"/>
      <c r="AO245" s="5"/>
      <c r="AP245" s="5"/>
      <c r="AQ245" s="5"/>
      <c r="AR245" s="5"/>
      <c r="AS245" s="5"/>
    </row>
    <row r="246" spans="1:45" s="2" customFormat="1" ht="15">
      <c r="A246" s="391"/>
      <c r="B246" s="392"/>
      <c r="C246" s="393"/>
      <c r="D246" s="393"/>
      <c r="E246" s="393"/>
      <c r="F246" s="393"/>
      <c r="G246" s="393"/>
      <c r="H246" s="394"/>
      <c r="I246" s="394"/>
      <c r="J246" s="394"/>
      <c r="K246" s="394"/>
      <c r="L246" s="394"/>
      <c r="M246" s="394"/>
      <c r="N246" s="313">
        <f>IF(IF(I246&lt;'Checklist Parameters'!$K$22,0,($I246-$L246))&lt;0,0,IF(I246&lt;'Checklist Parameters'!$K$22,0,($I246-$L246)))</f>
        <v>0</v>
      </c>
      <c r="O246" s="394"/>
      <c r="P246" s="395"/>
      <c r="Q246" s="316">
        <f t="shared" si="19"/>
        <v>0</v>
      </c>
      <c r="R246" s="87">
        <f t="shared" si="20"/>
        <v>0</v>
      </c>
      <c r="S246" s="87">
        <f>IF('Checklist Parameters'!$K$60&lt;0.2,0.2,'Checklist Parameters'!$K$60)</f>
        <v>0.72</v>
      </c>
      <c r="T246" s="88">
        <f>IF($O246="",IF('Checklist District ID'!$C$43="Y",MAX($R246:$S246)*$I246,SUM($R246:$S246)*$I246),IF(O246&gt;0,Q246*S246))</f>
        <v>0</v>
      </c>
      <c r="U246" s="88">
        <f>IF(Q246&gt;0,((I246-T246)*'Formula Matrix'!$E$40),0)</f>
        <v>0</v>
      </c>
      <c r="V246" s="88">
        <f t="shared" si="21"/>
        <v>0</v>
      </c>
      <c r="W246" s="88">
        <f>IF(V246&gt;0,(V246*'Checklist Parameters'!$K$35),0)</f>
        <v>0</v>
      </c>
      <c r="X246" s="85">
        <f t="shared" si="22"/>
        <v>0</v>
      </c>
      <c r="Y246" s="85">
        <f>IF('Checklist Parameters'!$K$102&lt;&gt;"",(I246/43560)*'Checklist Parameters'!$K$102,"N/A")</f>
        <v>0</v>
      </c>
      <c r="Z246" s="85" t="str">
        <f>IF('Checklist Parameters'!$K$58&lt;&gt;"",((I246*'Checklist Parameters'!$K$58)*'Checklist Parameters'!$K$35)/1000,"N/A")</f>
        <v>N/A</v>
      </c>
      <c r="AA246" s="85">
        <f>IF('Checklist Parameters'!$K$101&lt;&gt;"",IFERROR(I246/'Checklist Parameters'!$K$101,0),"N/A")</f>
        <v>0</v>
      </c>
      <c r="AB246" s="85" t="str">
        <f>IF('Checklist Parameters'!$K$43&lt;&gt;"",(I246*'Checklist Parameters'!$K$43)/1000,"N/A")</f>
        <v>N/A</v>
      </c>
      <c r="AC246" s="85">
        <f>IF('Checklist Parameters'!$K$16="",$X246,IF(AND('Checklist Parameters'!$K$16&lt;$X246,'Checklist Parameters'!$K$16&gt;=3),'Checklist Parameters'!$K$16,IF(AND('Checklist Parameters'!$K$16&lt;$X246,'Checklist Parameters'!$K$16&lt;3),0,$X246)))</f>
        <v>0</v>
      </c>
      <c r="AD246" s="85" t="str">
        <f>IF(AND(I246&lt;'Checklist Parameters'!$K$22,$I246&lt;&gt;0),"Y","")</f>
        <v/>
      </c>
      <c r="AE246" s="85" t="str">
        <f>IF($AD246="Y",0,IF('Checklist Parameters'!$K$25="","&lt;no limit&gt;",ROUNDDOWN((($I246-'Checklist Parameters'!$K$24)/'Checklist Parameters'!$K$25)+1,0)))</f>
        <v>&lt;no limit&gt;</v>
      </c>
      <c r="AF246" s="174">
        <f t="shared" si="23"/>
        <v>0</v>
      </c>
      <c r="AG246" s="85">
        <f t="shared" si="18"/>
        <v>0</v>
      </c>
      <c r="AH246" s="5"/>
      <c r="AI246" s="5"/>
      <c r="AJ246" s="5"/>
      <c r="AK246" s="5"/>
      <c r="AL246" s="5"/>
      <c r="AM246" s="5"/>
      <c r="AN246" s="5"/>
      <c r="AO246" s="5"/>
      <c r="AP246" s="5"/>
      <c r="AQ246" s="5"/>
      <c r="AR246" s="5"/>
      <c r="AS246" s="5"/>
    </row>
    <row r="247" spans="1:45" s="2" customFormat="1" ht="15">
      <c r="A247" s="391"/>
      <c r="B247" s="392"/>
      <c r="C247" s="393"/>
      <c r="D247" s="393"/>
      <c r="E247" s="393"/>
      <c r="F247" s="393"/>
      <c r="G247" s="393"/>
      <c r="H247" s="394"/>
      <c r="I247" s="394"/>
      <c r="J247" s="394"/>
      <c r="K247" s="394"/>
      <c r="L247" s="394"/>
      <c r="M247" s="394"/>
      <c r="N247" s="313">
        <f>IF(IF(I247&lt;'Checklist Parameters'!$K$22,0,($I247-$L247))&lt;0,0,IF(I247&lt;'Checklist Parameters'!$K$22,0,($I247-$L247)))</f>
        <v>0</v>
      </c>
      <c r="O247" s="394"/>
      <c r="P247" s="395"/>
      <c r="Q247" s="316">
        <f t="shared" si="19"/>
        <v>0</v>
      </c>
      <c r="R247" s="87">
        <f t="shared" si="20"/>
        <v>0</v>
      </c>
      <c r="S247" s="87">
        <f>IF('Checklist Parameters'!$K$60&lt;0.2,0.2,'Checklist Parameters'!$K$60)</f>
        <v>0.72</v>
      </c>
      <c r="T247" s="88">
        <f>IF($O247="",IF('Checklist District ID'!$C$43="Y",MAX($R247:$S247)*$I247,SUM($R247:$S247)*$I247),IF(O247&gt;0,Q247*S247))</f>
        <v>0</v>
      </c>
      <c r="U247" s="88">
        <f>IF(Q247&gt;0,((I247-T247)*'Formula Matrix'!$E$40),0)</f>
        <v>0</v>
      </c>
      <c r="V247" s="88">
        <f t="shared" si="21"/>
        <v>0</v>
      </c>
      <c r="W247" s="88">
        <f>IF(V247&gt;0,(V247*'Checklist Parameters'!$K$35),0)</f>
        <v>0</v>
      </c>
      <c r="X247" s="85">
        <f t="shared" si="22"/>
        <v>0</v>
      </c>
      <c r="Y247" s="85">
        <f>IF('Checklist Parameters'!$K$102&lt;&gt;"",(I247/43560)*'Checklist Parameters'!$K$102,"N/A")</f>
        <v>0</v>
      </c>
      <c r="Z247" s="85" t="str">
        <f>IF('Checklist Parameters'!$K$58&lt;&gt;"",((I247*'Checklist Parameters'!$K$58)*'Checklist Parameters'!$K$35)/1000,"N/A")</f>
        <v>N/A</v>
      </c>
      <c r="AA247" s="85">
        <f>IF('Checklist Parameters'!$K$101&lt;&gt;"",IFERROR(I247/'Checklist Parameters'!$K$101,0),"N/A")</f>
        <v>0</v>
      </c>
      <c r="AB247" s="85" t="str">
        <f>IF('Checklist Parameters'!$K$43&lt;&gt;"",(I247*'Checklist Parameters'!$K$43)/1000,"N/A")</f>
        <v>N/A</v>
      </c>
      <c r="AC247" s="85">
        <f>IF('Checklist Parameters'!$K$16="",$X247,IF(AND('Checklist Parameters'!$K$16&lt;$X247,'Checklist Parameters'!$K$16&gt;=3),'Checklist Parameters'!$K$16,IF(AND('Checklist Parameters'!$K$16&lt;$X247,'Checklist Parameters'!$K$16&lt;3),0,$X247)))</f>
        <v>0</v>
      </c>
      <c r="AD247" s="85" t="str">
        <f>IF(AND(I247&lt;'Checklist Parameters'!$K$22,$I247&lt;&gt;0),"Y","")</f>
        <v/>
      </c>
      <c r="AE247" s="85" t="str">
        <f>IF($AD247="Y",0,IF('Checklist Parameters'!$K$25="","&lt;no limit&gt;",ROUNDDOWN((($I247-'Checklist Parameters'!$K$24)/'Checklist Parameters'!$K$25)+1,0)))</f>
        <v>&lt;no limit&gt;</v>
      </c>
      <c r="AF247" s="174">
        <f t="shared" si="23"/>
        <v>0</v>
      </c>
      <c r="AG247" s="85">
        <f t="shared" si="18"/>
        <v>0</v>
      </c>
      <c r="AH247" s="5"/>
      <c r="AI247" s="5"/>
      <c r="AJ247" s="5"/>
      <c r="AK247" s="5"/>
      <c r="AL247" s="5"/>
      <c r="AM247" s="5"/>
      <c r="AN247" s="5"/>
      <c r="AO247" s="5"/>
      <c r="AP247" s="5"/>
      <c r="AQ247" s="5"/>
      <c r="AR247" s="5"/>
      <c r="AS247" s="5"/>
    </row>
    <row r="248" spans="1:45" s="2" customFormat="1" ht="15">
      <c r="A248" s="391"/>
      <c r="B248" s="392"/>
      <c r="C248" s="393"/>
      <c r="D248" s="393"/>
      <c r="E248" s="393"/>
      <c r="F248" s="393"/>
      <c r="G248" s="393"/>
      <c r="H248" s="394"/>
      <c r="I248" s="394"/>
      <c r="J248" s="394"/>
      <c r="K248" s="394"/>
      <c r="L248" s="394"/>
      <c r="M248" s="394"/>
      <c r="N248" s="313">
        <f>IF(IF(I248&lt;'Checklist Parameters'!$K$22,0,($I248-$L248))&lt;0,0,IF(I248&lt;'Checklist Parameters'!$K$22,0,($I248-$L248)))</f>
        <v>0</v>
      </c>
      <c r="O248" s="394"/>
      <c r="P248" s="395"/>
      <c r="Q248" s="316">
        <f t="shared" si="19"/>
        <v>0</v>
      </c>
      <c r="R248" s="87">
        <f t="shared" si="20"/>
        <v>0</v>
      </c>
      <c r="S248" s="87">
        <f>IF('Checklist Parameters'!$K$60&lt;0.2,0.2,'Checklist Parameters'!$K$60)</f>
        <v>0.72</v>
      </c>
      <c r="T248" s="88">
        <f>IF($O248="",IF('Checklist District ID'!$C$43="Y",MAX($R248:$S248)*$I248,SUM($R248:$S248)*$I248),IF(O248&gt;0,Q248*S248))</f>
        <v>0</v>
      </c>
      <c r="U248" s="88">
        <f>IF(Q248&gt;0,((I248-T248)*'Formula Matrix'!$E$40),0)</f>
        <v>0</v>
      </c>
      <c r="V248" s="88">
        <f t="shared" si="21"/>
        <v>0</v>
      </c>
      <c r="W248" s="88">
        <f>IF(V248&gt;0,(V248*'Checklist Parameters'!$K$35),0)</f>
        <v>0</v>
      </c>
      <c r="X248" s="85">
        <f t="shared" si="22"/>
        <v>0</v>
      </c>
      <c r="Y248" s="85">
        <f>IF('Checklist Parameters'!$K$102&lt;&gt;"",(I248/43560)*'Checklist Parameters'!$K$102,"N/A")</f>
        <v>0</v>
      </c>
      <c r="Z248" s="85" t="str">
        <f>IF('Checklist Parameters'!$K$58&lt;&gt;"",((I248*'Checklist Parameters'!$K$58)*'Checklist Parameters'!$K$35)/1000,"N/A")</f>
        <v>N/A</v>
      </c>
      <c r="AA248" s="85">
        <f>IF('Checklist Parameters'!$K$101&lt;&gt;"",IFERROR(I248/'Checklist Parameters'!$K$101,0),"N/A")</f>
        <v>0</v>
      </c>
      <c r="AB248" s="85" t="str">
        <f>IF('Checklist Parameters'!$K$43&lt;&gt;"",(I248*'Checklist Parameters'!$K$43)/1000,"N/A")</f>
        <v>N/A</v>
      </c>
      <c r="AC248" s="85">
        <f>IF('Checklist Parameters'!$K$16="",$X248,IF(AND('Checklist Parameters'!$K$16&lt;$X248,'Checklist Parameters'!$K$16&gt;=3),'Checklist Parameters'!$K$16,IF(AND('Checklist Parameters'!$K$16&lt;$X248,'Checklist Parameters'!$K$16&lt;3),0,$X248)))</f>
        <v>0</v>
      </c>
      <c r="AD248" s="85" t="str">
        <f>IF(AND(I248&lt;'Checklist Parameters'!$K$22,$I248&lt;&gt;0),"Y","")</f>
        <v/>
      </c>
      <c r="AE248" s="85" t="str">
        <f>IF($AD248="Y",0,IF('Checklist Parameters'!$K$25="","&lt;no limit&gt;",ROUNDDOWN((($I248-'Checklist Parameters'!$K$24)/'Checklist Parameters'!$K$25)+1,0)))</f>
        <v>&lt;no limit&gt;</v>
      </c>
      <c r="AF248" s="174">
        <f t="shared" si="23"/>
        <v>0</v>
      </c>
      <c r="AG248" s="85">
        <f t="shared" si="18"/>
        <v>0</v>
      </c>
      <c r="AH248" s="5"/>
      <c r="AI248" s="5"/>
      <c r="AJ248" s="5"/>
      <c r="AK248" s="5"/>
      <c r="AL248" s="5"/>
      <c r="AM248" s="5"/>
      <c r="AN248" s="5"/>
      <c r="AO248" s="5"/>
      <c r="AP248" s="5"/>
      <c r="AQ248" s="5"/>
      <c r="AR248" s="5"/>
      <c r="AS248" s="5"/>
    </row>
    <row r="249" spans="1:45" s="2" customFormat="1" ht="15">
      <c r="A249" s="391"/>
      <c r="B249" s="392"/>
      <c r="C249" s="393"/>
      <c r="D249" s="393"/>
      <c r="E249" s="393"/>
      <c r="F249" s="393"/>
      <c r="G249" s="393"/>
      <c r="H249" s="394"/>
      <c r="I249" s="394"/>
      <c r="J249" s="394"/>
      <c r="K249" s="394"/>
      <c r="L249" s="394"/>
      <c r="M249" s="394"/>
      <c r="N249" s="313">
        <f>IF(IF(I249&lt;'Checklist Parameters'!$K$22,0,($I249-$L249))&lt;0,0,IF(I249&lt;'Checklist Parameters'!$K$22,0,($I249-$L249)))</f>
        <v>0</v>
      </c>
      <c r="O249" s="394"/>
      <c r="P249" s="395"/>
      <c r="Q249" s="316">
        <f t="shared" si="19"/>
        <v>0</v>
      </c>
      <c r="R249" s="87">
        <f t="shared" si="20"/>
        <v>0</v>
      </c>
      <c r="S249" s="87">
        <f>IF('Checklist Parameters'!$K$60&lt;0.2,0.2,'Checklist Parameters'!$K$60)</f>
        <v>0.72</v>
      </c>
      <c r="T249" s="88">
        <f>IF($O249="",IF('Checklist District ID'!$C$43="Y",MAX($R249:$S249)*$I249,SUM($R249:$S249)*$I249),IF(O249&gt;0,Q249*S249))</f>
        <v>0</v>
      </c>
      <c r="U249" s="88">
        <f>IF(Q249&gt;0,((I249-T249)*'Formula Matrix'!$E$40),0)</f>
        <v>0</v>
      </c>
      <c r="V249" s="88">
        <f t="shared" si="21"/>
        <v>0</v>
      </c>
      <c r="W249" s="88">
        <f>IF(V249&gt;0,(V249*'Checklist Parameters'!$K$35),0)</f>
        <v>0</v>
      </c>
      <c r="X249" s="85">
        <f t="shared" si="22"/>
        <v>0</v>
      </c>
      <c r="Y249" s="85">
        <f>IF('Checklist Parameters'!$K$102&lt;&gt;"",(I249/43560)*'Checklist Parameters'!$K$102,"N/A")</f>
        <v>0</v>
      </c>
      <c r="Z249" s="85" t="str">
        <f>IF('Checklist Parameters'!$K$58&lt;&gt;"",((I249*'Checklist Parameters'!$K$58)*'Checklist Parameters'!$K$35)/1000,"N/A")</f>
        <v>N/A</v>
      </c>
      <c r="AA249" s="85">
        <f>IF('Checklist Parameters'!$K$101&lt;&gt;"",IFERROR(I249/'Checklist Parameters'!$K$101,0),"N/A")</f>
        <v>0</v>
      </c>
      <c r="AB249" s="85" t="str">
        <f>IF('Checklist Parameters'!$K$43&lt;&gt;"",(I249*'Checklist Parameters'!$K$43)/1000,"N/A")</f>
        <v>N/A</v>
      </c>
      <c r="AC249" s="85">
        <f>IF('Checklist Parameters'!$K$16="",$X249,IF(AND('Checklist Parameters'!$K$16&lt;$X249,'Checklist Parameters'!$K$16&gt;=3),'Checklist Parameters'!$K$16,IF(AND('Checklist Parameters'!$K$16&lt;$X249,'Checklist Parameters'!$K$16&lt;3),0,$X249)))</f>
        <v>0</v>
      </c>
      <c r="AD249" s="85" t="str">
        <f>IF(AND(I249&lt;'Checklist Parameters'!$K$22,$I249&lt;&gt;0),"Y","")</f>
        <v/>
      </c>
      <c r="AE249" s="85" t="str">
        <f>IF($AD249="Y",0,IF('Checklist Parameters'!$K$25="","&lt;no limit&gt;",ROUNDDOWN((($I249-'Checklist Parameters'!$K$24)/'Checklist Parameters'!$K$25)+1,0)))</f>
        <v>&lt;no limit&gt;</v>
      </c>
      <c r="AF249" s="174">
        <f t="shared" si="23"/>
        <v>0</v>
      </c>
      <c r="AG249" s="85">
        <f t="shared" si="18"/>
        <v>0</v>
      </c>
      <c r="AH249" s="5"/>
      <c r="AI249" s="5"/>
      <c r="AJ249" s="5"/>
      <c r="AK249" s="5"/>
      <c r="AL249" s="5"/>
      <c r="AM249" s="5"/>
      <c r="AN249" s="5"/>
      <c r="AO249" s="5"/>
      <c r="AP249" s="5"/>
      <c r="AQ249" s="5"/>
      <c r="AR249" s="5"/>
      <c r="AS249" s="5"/>
    </row>
    <row r="250" spans="1:45" s="2" customFormat="1" ht="15">
      <c r="A250" s="391"/>
      <c r="B250" s="392"/>
      <c r="C250" s="393"/>
      <c r="D250" s="393"/>
      <c r="E250" s="393"/>
      <c r="F250" s="393"/>
      <c r="G250" s="393"/>
      <c r="H250" s="394"/>
      <c r="I250" s="394"/>
      <c r="J250" s="394"/>
      <c r="K250" s="394"/>
      <c r="L250" s="394"/>
      <c r="M250" s="394"/>
      <c r="N250" s="313">
        <f>IF(IF(I250&lt;'Checklist Parameters'!$K$22,0,($I250-$L250))&lt;0,0,IF(I250&lt;'Checklist Parameters'!$K$22,0,($I250-$L250)))</f>
        <v>0</v>
      </c>
      <c r="O250" s="394"/>
      <c r="P250" s="395"/>
      <c r="Q250" s="316">
        <f t="shared" si="19"/>
        <v>0</v>
      </c>
      <c r="R250" s="87">
        <f t="shared" si="20"/>
        <v>0</v>
      </c>
      <c r="S250" s="87">
        <f>IF('Checklist Parameters'!$K$60&lt;0.2,0.2,'Checklist Parameters'!$K$60)</f>
        <v>0.72</v>
      </c>
      <c r="T250" s="88">
        <f>IF($O250="",IF('Checklist District ID'!$C$43="Y",MAX($R250:$S250)*$I250,SUM($R250:$S250)*$I250),IF(O250&gt;0,Q250*S250))</f>
        <v>0</v>
      </c>
      <c r="U250" s="88">
        <f>IF(Q250&gt;0,((I250-T250)*'Formula Matrix'!$E$40),0)</f>
        <v>0</v>
      </c>
      <c r="V250" s="88">
        <f t="shared" si="21"/>
        <v>0</v>
      </c>
      <c r="W250" s="88">
        <f>IF(V250&gt;0,(V250*'Checklist Parameters'!$K$35),0)</f>
        <v>0</v>
      </c>
      <c r="X250" s="85">
        <f t="shared" si="22"/>
        <v>0</v>
      </c>
      <c r="Y250" s="85">
        <f>IF('Checklist Parameters'!$K$102&lt;&gt;"",(I250/43560)*'Checklist Parameters'!$K$102,"N/A")</f>
        <v>0</v>
      </c>
      <c r="Z250" s="85" t="str">
        <f>IF('Checklist Parameters'!$K$58&lt;&gt;"",((I250*'Checklist Parameters'!$K$58)*'Checklist Parameters'!$K$35)/1000,"N/A")</f>
        <v>N/A</v>
      </c>
      <c r="AA250" s="85">
        <f>IF('Checklist Parameters'!$K$101&lt;&gt;"",IFERROR(I250/'Checklist Parameters'!$K$101,0),"N/A")</f>
        <v>0</v>
      </c>
      <c r="AB250" s="85" t="str">
        <f>IF('Checklist Parameters'!$K$43&lt;&gt;"",(I250*'Checklist Parameters'!$K$43)/1000,"N/A")</f>
        <v>N/A</v>
      </c>
      <c r="AC250" s="85">
        <f>IF('Checklist Parameters'!$K$16="",$X250,IF(AND('Checklist Parameters'!$K$16&lt;$X250,'Checklist Parameters'!$K$16&gt;=3),'Checklist Parameters'!$K$16,IF(AND('Checklist Parameters'!$K$16&lt;$X250,'Checklist Parameters'!$K$16&lt;3),0,$X250)))</f>
        <v>0</v>
      </c>
      <c r="AD250" s="85" t="str">
        <f>IF(AND(I250&lt;'Checklist Parameters'!$K$22,$I250&lt;&gt;0),"Y","")</f>
        <v/>
      </c>
      <c r="AE250" s="85" t="str">
        <f>IF($AD250="Y",0,IF('Checklist Parameters'!$K$25="","&lt;no limit&gt;",ROUNDDOWN((($I250-'Checklist Parameters'!$K$24)/'Checklist Parameters'!$K$25)+1,0)))</f>
        <v>&lt;no limit&gt;</v>
      </c>
      <c r="AF250" s="174">
        <f t="shared" si="23"/>
        <v>0</v>
      </c>
      <c r="AG250" s="85">
        <f t="shared" si="18"/>
        <v>0</v>
      </c>
      <c r="AH250" s="5"/>
      <c r="AI250" s="5"/>
      <c r="AJ250" s="5"/>
      <c r="AK250" s="5"/>
      <c r="AL250" s="5"/>
      <c r="AM250" s="5"/>
      <c r="AN250" s="5"/>
      <c r="AO250" s="5"/>
      <c r="AP250" s="5"/>
      <c r="AQ250" s="5"/>
      <c r="AR250" s="5"/>
      <c r="AS250" s="5"/>
    </row>
    <row r="251" spans="1:45" s="2" customFormat="1" ht="15">
      <c r="A251" s="391"/>
      <c r="B251" s="392"/>
      <c r="C251" s="393"/>
      <c r="D251" s="393"/>
      <c r="E251" s="393"/>
      <c r="F251" s="393"/>
      <c r="G251" s="393"/>
      <c r="H251" s="394"/>
      <c r="I251" s="394"/>
      <c r="J251" s="394"/>
      <c r="K251" s="394"/>
      <c r="L251" s="394"/>
      <c r="M251" s="394"/>
      <c r="N251" s="313">
        <f>IF(IF(I251&lt;'Checklist Parameters'!$K$22,0,($I251-$L251))&lt;0,0,IF(I251&lt;'Checklist Parameters'!$K$22,0,($I251-$L251)))</f>
        <v>0</v>
      </c>
      <c r="O251" s="394"/>
      <c r="P251" s="395"/>
      <c r="Q251" s="316">
        <f t="shared" si="19"/>
        <v>0</v>
      </c>
      <c r="R251" s="87">
        <f t="shared" si="20"/>
        <v>0</v>
      </c>
      <c r="S251" s="87">
        <f>IF('Checklist Parameters'!$K$60&lt;0.2,0.2,'Checklist Parameters'!$K$60)</f>
        <v>0.72</v>
      </c>
      <c r="T251" s="88">
        <f>IF($O251="",IF('Checklist District ID'!$C$43="Y",MAX($R251:$S251)*$I251,SUM($R251:$S251)*$I251),IF(O251&gt;0,Q251*S251))</f>
        <v>0</v>
      </c>
      <c r="U251" s="88">
        <f>IF(Q251&gt;0,((I251-T251)*'Formula Matrix'!$E$40),0)</f>
        <v>0</v>
      </c>
      <c r="V251" s="88">
        <f t="shared" si="21"/>
        <v>0</v>
      </c>
      <c r="W251" s="88">
        <f>IF(V251&gt;0,(V251*'Checklist Parameters'!$K$35),0)</f>
        <v>0</v>
      </c>
      <c r="X251" s="85">
        <f t="shared" si="22"/>
        <v>0</v>
      </c>
      <c r="Y251" s="85">
        <f>IF('Checklist Parameters'!$K$102&lt;&gt;"",(I251/43560)*'Checklist Parameters'!$K$102,"N/A")</f>
        <v>0</v>
      </c>
      <c r="Z251" s="85" t="str">
        <f>IF('Checklist Parameters'!$K$58&lt;&gt;"",((I251*'Checklist Parameters'!$K$58)*'Checklist Parameters'!$K$35)/1000,"N/A")</f>
        <v>N/A</v>
      </c>
      <c r="AA251" s="85">
        <f>IF('Checklist Parameters'!$K$101&lt;&gt;"",IFERROR(I251/'Checklist Parameters'!$K$101,0),"N/A")</f>
        <v>0</v>
      </c>
      <c r="AB251" s="85" t="str">
        <f>IF('Checklist Parameters'!$K$43&lt;&gt;"",(I251*'Checklist Parameters'!$K$43)/1000,"N/A")</f>
        <v>N/A</v>
      </c>
      <c r="AC251" s="85">
        <f>IF('Checklist Parameters'!$K$16="",$X251,IF(AND('Checklist Parameters'!$K$16&lt;$X251,'Checklist Parameters'!$K$16&gt;=3),'Checklist Parameters'!$K$16,IF(AND('Checklist Parameters'!$K$16&lt;$X251,'Checklist Parameters'!$K$16&lt;3),0,$X251)))</f>
        <v>0</v>
      </c>
      <c r="AD251" s="85" t="str">
        <f>IF(AND(I251&lt;'Checklist Parameters'!$K$22,$I251&lt;&gt;0),"Y","")</f>
        <v/>
      </c>
      <c r="AE251" s="85" t="str">
        <f>IF($AD251="Y",0,IF('Checklist Parameters'!$K$25="","&lt;no limit&gt;",ROUNDDOWN((($I251-'Checklist Parameters'!$K$24)/'Checklist Parameters'!$K$25)+1,0)))</f>
        <v>&lt;no limit&gt;</v>
      </c>
      <c r="AF251" s="174">
        <f t="shared" si="23"/>
        <v>0</v>
      </c>
      <c r="AG251" s="85">
        <f t="shared" si="18"/>
        <v>0</v>
      </c>
      <c r="AH251" s="5"/>
      <c r="AI251" s="5"/>
      <c r="AJ251" s="5"/>
      <c r="AK251" s="5"/>
      <c r="AL251" s="5"/>
      <c r="AM251" s="5"/>
      <c r="AN251" s="5"/>
      <c r="AO251" s="5"/>
      <c r="AP251" s="5"/>
      <c r="AQ251" s="5"/>
      <c r="AR251" s="5"/>
      <c r="AS251" s="5"/>
    </row>
    <row r="252" spans="1:45" s="2" customFormat="1" ht="15">
      <c r="A252" s="391"/>
      <c r="B252" s="392"/>
      <c r="C252" s="393"/>
      <c r="D252" s="393"/>
      <c r="E252" s="393"/>
      <c r="F252" s="393"/>
      <c r="G252" s="393"/>
      <c r="H252" s="394"/>
      <c r="I252" s="394"/>
      <c r="J252" s="394"/>
      <c r="K252" s="394"/>
      <c r="L252" s="394"/>
      <c r="M252" s="394"/>
      <c r="N252" s="313">
        <f>IF(IF(I252&lt;'Checklist Parameters'!$K$22,0,($I252-$L252))&lt;0,0,IF(I252&lt;'Checklist Parameters'!$K$22,0,($I252-$L252)))</f>
        <v>0</v>
      </c>
      <c r="O252" s="394"/>
      <c r="P252" s="395"/>
      <c r="Q252" s="316">
        <f t="shared" si="19"/>
        <v>0</v>
      </c>
      <c r="R252" s="87">
        <f t="shared" si="20"/>
        <v>0</v>
      </c>
      <c r="S252" s="87">
        <f>IF('Checklist Parameters'!$K$60&lt;0.2,0.2,'Checklist Parameters'!$K$60)</f>
        <v>0.72</v>
      </c>
      <c r="T252" s="88">
        <f>IF($O252="",IF('Checklist District ID'!$C$43="Y",MAX($R252:$S252)*$I252,SUM($R252:$S252)*$I252),IF(O252&gt;0,Q252*S252))</f>
        <v>0</v>
      </c>
      <c r="U252" s="88">
        <f>IF(Q252&gt;0,((I252-T252)*'Formula Matrix'!$E$40),0)</f>
        <v>0</v>
      </c>
      <c r="V252" s="88">
        <f t="shared" si="21"/>
        <v>0</v>
      </c>
      <c r="W252" s="88">
        <f>IF(V252&gt;0,(V252*'Checklist Parameters'!$K$35),0)</f>
        <v>0</v>
      </c>
      <c r="X252" s="85">
        <f t="shared" si="22"/>
        <v>0</v>
      </c>
      <c r="Y252" s="85">
        <f>IF('Checklist Parameters'!$K$102&lt;&gt;"",(I252/43560)*'Checklist Parameters'!$K$102,"N/A")</f>
        <v>0</v>
      </c>
      <c r="Z252" s="85" t="str">
        <f>IF('Checklist Parameters'!$K$58&lt;&gt;"",((I252*'Checklist Parameters'!$K$58)*'Checklist Parameters'!$K$35)/1000,"N/A")</f>
        <v>N/A</v>
      </c>
      <c r="AA252" s="85">
        <f>IF('Checklist Parameters'!$K$101&lt;&gt;"",IFERROR(I252/'Checklist Parameters'!$K$101,0),"N/A")</f>
        <v>0</v>
      </c>
      <c r="AB252" s="85" t="str">
        <f>IF('Checklist Parameters'!$K$43&lt;&gt;"",(I252*'Checklist Parameters'!$K$43)/1000,"N/A")</f>
        <v>N/A</v>
      </c>
      <c r="AC252" s="85">
        <f>IF('Checklist Parameters'!$K$16="",$X252,IF(AND('Checklist Parameters'!$K$16&lt;$X252,'Checklist Parameters'!$K$16&gt;=3),'Checklist Parameters'!$K$16,IF(AND('Checklist Parameters'!$K$16&lt;$X252,'Checklist Parameters'!$K$16&lt;3),0,$X252)))</f>
        <v>0</v>
      </c>
      <c r="AD252" s="85" t="str">
        <f>IF(AND(I252&lt;'Checklist Parameters'!$K$22,$I252&lt;&gt;0),"Y","")</f>
        <v/>
      </c>
      <c r="AE252" s="85" t="str">
        <f>IF($AD252="Y",0,IF('Checklist Parameters'!$K$25="","&lt;no limit&gt;",ROUNDDOWN((($I252-'Checklist Parameters'!$K$24)/'Checklist Parameters'!$K$25)+1,0)))</f>
        <v>&lt;no limit&gt;</v>
      </c>
      <c r="AF252" s="174">
        <f t="shared" si="23"/>
        <v>0</v>
      </c>
      <c r="AG252" s="85">
        <f t="shared" si="18"/>
        <v>0</v>
      </c>
      <c r="AH252" s="5"/>
      <c r="AI252" s="5"/>
      <c r="AJ252" s="5"/>
      <c r="AK252" s="5"/>
      <c r="AL252" s="5"/>
      <c r="AM252" s="5"/>
      <c r="AN252" s="5"/>
      <c r="AO252" s="5"/>
      <c r="AP252" s="5"/>
      <c r="AQ252" s="5"/>
      <c r="AR252" s="5"/>
      <c r="AS252" s="5"/>
    </row>
    <row r="253" spans="1:45" s="2" customFormat="1" ht="15">
      <c r="A253" s="391"/>
      <c r="B253" s="392"/>
      <c r="C253" s="393"/>
      <c r="D253" s="393"/>
      <c r="E253" s="393"/>
      <c r="F253" s="393"/>
      <c r="G253" s="393"/>
      <c r="H253" s="394"/>
      <c r="I253" s="394"/>
      <c r="J253" s="394"/>
      <c r="K253" s="394"/>
      <c r="L253" s="394"/>
      <c r="M253" s="394"/>
      <c r="N253" s="313">
        <f>IF(IF(I253&lt;'Checklist Parameters'!$K$22,0,($I253-$L253))&lt;0,0,IF(I253&lt;'Checklist Parameters'!$K$22,0,($I253-$L253)))</f>
        <v>0</v>
      </c>
      <c r="O253" s="394"/>
      <c r="P253" s="395"/>
      <c r="Q253" s="316">
        <f t="shared" si="19"/>
        <v>0</v>
      </c>
      <c r="R253" s="87">
        <f t="shared" si="20"/>
        <v>0</v>
      </c>
      <c r="S253" s="87">
        <f>IF('Checklist Parameters'!$K$60&lt;0.2,0.2,'Checklist Parameters'!$K$60)</f>
        <v>0.72</v>
      </c>
      <c r="T253" s="88">
        <f>IF($O253="",IF('Checklist District ID'!$C$43="Y",MAX($R253:$S253)*$I253,SUM($R253:$S253)*$I253),IF(O253&gt;0,Q253*S253))</f>
        <v>0</v>
      </c>
      <c r="U253" s="88">
        <f>IF(Q253&gt;0,((I253-T253)*'Formula Matrix'!$E$40),0)</f>
        <v>0</v>
      </c>
      <c r="V253" s="88">
        <f t="shared" si="21"/>
        <v>0</v>
      </c>
      <c r="W253" s="88">
        <f>IF(V253&gt;0,(V253*'Checklist Parameters'!$K$35),0)</f>
        <v>0</v>
      </c>
      <c r="X253" s="85">
        <f t="shared" si="22"/>
        <v>0</v>
      </c>
      <c r="Y253" s="85">
        <f>IF('Checklist Parameters'!$K$102&lt;&gt;"",(I253/43560)*'Checklist Parameters'!$K$102,"N/A")</f>
        <v>0</v>
      </c>
      <c r="Z253" s="85" t="str">
        <f>IF('Checklist Parameters'!$K$58&lt;&gt;"",((I253*'Checklist Parameters'!$K$58)*'Checklist Parameters'!$K$35)/1000,"N/A")</f>
        <v>N/A</v>
      </c>
      <c r="AA253" s="85">
        <f>IF('Checklist Parameters'!$K$101&lt;&gt;"",IFERROR(I253/'Checklist Parameters'!$K$101,0),"N/A")</f>
        <v>0</v>
      </c>
      <c r="AB253" s="85" t="str">
        <f>IF('Checklist Parameters'!$K$43&lt;&gt;"",(I253*'Checklist Parameters'!$K$43)/1000,"N/A")</f>
        <v>N/A</v>
      </c>
      <c r="AC253" s="85">
        <f>IF('Checklist Parameters'!$K$16="",$X253,IF(AND('Checklist Parameters'!$K$16&lt;$X253,'Checklist Parameters'!$K$16&gt;=3),'Checklist Parameters'!$K$16,IF(AND('Checklist Parameters'!$K$16&lt;$X253,'Checklist Parameters'!$K$16&lt;3),0,$X253)))</f>
        <v>0</v>
      </c>
      <c r="AD253" s="85" t="str">
        <f>IF(AND(I253&lt;'Checklist Parameters'!$K$22,$I253&lt;&gt;0),"Y","")</f>
        <v/>
      </c>
      <c r="AE253" s="85" t="str">
        <f>IF($AD253="Y",0,IF('Checklist Parameters'!$K$25="","&lt;no limit&gt;",ROUNDDOWN((($I253-'Checklist Parameters'!$K$24)/'Checklist Parameters'!$K$25)+1,0)))</f>
        <v>&lt;no limit&gt;</v>
      </c>
      <c r="AF253" s="174">
        <f t="shared" si="23"/>
        <v>0</v>
      </c>
      <c r="AG253" s="85">
        <f t="shared" si="18"/>
        <v>0</v>
      </c>
      <c r="AH253" s="5"/>
      <c r="AI253" s="5"/>
      <c r="AJ253" s="5"/>
      <c r="AK253" s="5"/>
      <c r="AL253" s="5"/>
      <c r="AM253" s="5"/>
      <c r="AN253" s="5"/>
      <c r="AO253" s="5"/>
      <c r="AP253" s="5"/>
      <c r="AQ253" s="5"/>
      <c r="AR253" s="5"/>
      <c r="AS253" s="5"/>
    </row>
    <row r="254" spans="1:45" s="2" customFormat="1" ht="15">
      <c r="A254" s="391"/>
      <c r="B254" s="392"/>
      <c r="C254" s="393"/>
      <c r="D254" s="393"/>
      <c r="E254" s="393"/>
      <c r="F254" s="393"/>
      <c r="G254" s="393"/>
      <c r="H254" s="394"/>
      <c r="I254" s="394"/>
      <c r="J254" s="394"/>
      <c r="K254" s="394"/>
      <c r="L254" s="394"/>
      <c r="M254" s="394"/>
      <c r="N254" s="313">
        <f>IF(IF(I254&lt;'Checklist Parameters'!$K$22,0,($I254-$L254))&lt;0,0,IF(I254&lt;'Checklist Parameters'!$K$22,0,($I254-$L254)))</f>
        <v>0</v>
      </c>
      <c r="O254" s="394"/>
      <c r="P254" s="395"/>
      <c r="Q254" s="316">
        <f t="shared" si="19"/>
        <v>0</v>
      </c>
      <c r="R254" s="87">
        <f t="shared" si="20"/>
        <v>0</v>
      </c>
      <c r="S254" s="87">
        <f>IF('Checklist Parameters'!$K$60&lt;0.2,0.2,'Checklist Parameters'!$K$60)</f>
        <v>0.72</v>
      </c>
      <c r="T254" s="88">
        <f>IF($O254="",IF('Checklist District ID'!$C$43="Y",MAX($R254:$S254)*$I254,SUM($R254:$S254)*$I254),IF(O254&gt;0,Q254*S254))</f>
        <v>0</v>
      </c>
      <c r="U254" s="88">
        <f>IF(Q254&gt;0,((I254-T254)*'Formula Matrix'!$E$40),0)</f>
        <v>0</v>
      </c>
      <c r="V254" s="88">
        <f t="shared" si="21"/>
        <v>0</v>
      </c>
      <c r="W254" s="88">
        <f>IF(V254&gt;0,(V254*'Checklist Parameters'!$K$35),0)</f>
        <v>0</v>
      </c>
      <c r="X254" s="85">
        <f t="shared" si="22"/>
        <v>0</v>
      </c>
      <c r="Y254" s="85">
        <f>IF('Checklist Parameters'!$K$102&lt;&gt;"",(I254/43560)*'Checklist Parameters'!$K$102,"N/A")</f>
        <v>0</v>
      </c>
      <c r="Z254" s="85" t="str">
        <f>IF('Checklist Parameters'!$K$58&lt;&gt;"",((I254*'Checklist Parameters'!$K$58)*'Checklist Parameters'!$K$35)/1000,"N/A")</f>
        <v>N/A</v>
      </c>
      <c r="AA254" s="85">
        <f>IF('Checklist Parameters'!$K$101&lt;&gt;"",IFERROR(I254/'Checklist Parameters'!$K$101,0),"N/A")</f>
        <v>0</v>
      </c>
      <c r="AB254" s="85" t="str">
        <f>IF('Checklist Parameters'!$K$43&lt;&gt;"",(I254*'Checklist Parameters'!$K$43)/1000,"N/A")</f>
        <v>N/A</v>
      </c>
      <c r="AC254" s="85">
        <f>IF('Checklist Parameters'!$K$16="",$X254,IF(AND('Checklist Parameters'!$K$16&lt;$X254,'Checklist Parameters'!$K$16&gt;=3),'Checklist Parameters'!$K$16,IF(AND('Checklist Parameters'!$K$16&lt;$X254,'Checklist Parameters'!$K$16&lt;3),0,$X254)))</f>
        <v>0</v>
      </c>
      <c r="AD254" s="85" t="str">
        <f>IF(AND(I254&lt;'Checklist Parameters'!$K$22,$I254&lt;&gt;0),"Y","")</f>
        <v/>
      </c>
      <c r="AE254" s="85" t="str">
        <f>IF($AD254="Y",0,IF('Checklist Parameters'!$K$25="","&lt;no limit&gt;",ROUNDDOWN((($I254-'Checklist Parameters'!$K$24)/'Checklist Parameters'!$K$25)+1,0)))</f>
        <v>&lt;no limit&gt;</v>
      </c>
      <c r="AF254" s="174">
        <f t="shared" si="23"/>
        <v>0</v>
      </c>
      <c r="AG254" s="85">
        <f t="shared" si="18"/>
        <v>0</v>
      </c>
      <c r="AH254" s="5"/>
      <c r="AI254" s="5"/>
      <c r="AJ254" s="5"/>
      <c r="AK254" s="5"/>
      <c r="AL254" s="5"/>
      <c r="AM254" s="5"/>
      <c r="AN254" s="5"/>
      <c r="AO254" s="5"/>
      <c r="AP254" s="5"/>
      <c r="AQ254" s="5"/>
      <c r="AR254" s="5"/>
      <c r="AS254" s="5"/>
    </row>
    <row r="255" spans="1:45" s="2" customFormat="1" ht="15">
      <c r="A255" s="391"/>
      <c r="B255" s="392"/>
      <c r="C255" s="393"/>
      <c r="D255" s="393"/>
      <c r="E255" s="393"/>
      <c r="F255" s="393"/>
      <c r="G255" s="393"/>
      <c r="H255" s="394"/>
      <c r="I255" s="394"/>
      <c r="J255" s="394"/>
      <c r="K255" s="394"/>
      <c r="L255" s="394"/>
      <c r="M255" s="394"/>
      <c r="N255" s="313">
        <f>IF(IF(I255&lt;'Checklist Parameters'!$K$22,0,($I255-$L255))&lt;0,0,IF(I255&lt;'Checklist Parameters'!$K$22,0,($I255-$L255)))</f>
        <v>0</v>
      </c>
      <c r="O255" s="394"/>
      <c r="P255" s="395"/>
      <c r="Q255" s="316">
        <f t="shared" si="19"/>
        <v>0</v>
      </c>
      <c r="R255" s="87">
        <f t="shared" si="20"/>
        <v>0</v>
      </c>
      <c r="S255" s="87">
        <f>IF('Checklist Parameters'!$K$60&lt;0.2,0.2,'Checklist Parameters'!$K$60)</f>
        <v>0.72</v>
      </c>
      <c r="T255" s="88">
        <f>IF($O255="",IF('Checklist District ID'!$C$43="Y",MAX($R255:$S255)*$I255,SUM($R255:$S255)*$I255),IF(O255&gt;0,Q255*S255))</f>
        <v>0</v>
      </c>
      <c r="U255" s="88">
        <f>IF(Q255&gt;0,((I255-T255)*'Formula Matrix'!$E$40),0)</f>
        <v>0</v>
      </c>
      <c r="V255" s="88">
        <f t="shared" si="21"/>
        <v>0</v>
      </c>
      <c r="W255" s="88">
        <f>IF(V255&gt;0,(V255*'Checklist Parameters'!$K$35),0)</f>
        <v>0</v>
      </c>
      <c r="X255" s="85">
        <f t="shared" si="22"/>
        <v>0</v>
      </c>
      <c r="Y255" s="85">
        <f>IF('Checklist Parameters'!$K$102&lt;&gt;"",(I255/43560)*'Checklist Parameters'!$K$102,"N/A")</f>
        <v>0</v>
      </c>
      <c r="Z255" s="85" t="str">
        <f>IF('Checklist Parameters'!$K$58&lt;&gt;"",((I255*'Checklist Parameters'!$K$58)*'Checklist Parameters'!$K$35)/1000,"N/A")</f>
        <v>N/A</v>
      </c>
      <c r="AA255" s="85">
        <f>IF('Checklist Parameters'!$K$101&lt;&gt;"",IFERROR(I255/'Checklist Parameters'!$K$101,0),"N/A")</f>
        <v>0</v>
      </c>
      <c r="AB255" s="85" t="str">
        <f>IF('Checklist Parameters'!$K$43&lt;&gt;"",(I255*'Checklist Parameters'!$K$43)/1000,"N/A")</f>
        <v>N/A</v>
      </c>
      <c r="AC255" s="85">
        <f>IF('Checklist Parameters'!$K$16="",$X255,IF(AND('Checklist Parameters'!$K$16&lt;$X255,'Checklist Parameters'!$K$16&gt;=3),'Checklist Parameters'!$K$16,IF(AND('Checklist Parameters'!$K$16&lt;$X255,'Checklist Parameters'!$K$16&lt;3),0,$X255)))</f>
        <v>0</v>
      </c>
      <c r="AD255" s="85" t="str">
        <f>IF(AND(I255&lt;'Checklist Parameters'!$K$22,$I255&lt;&gt;0),"Y","")</f>
        <v/>
      </c>
      <c r="AE255" s="85" t="str">
        <f>IF($AD255="Y",0,IF('Checklist Parameters'!$K$25="","&lt;no limit&gt;",ROUNDDOWN((($I255-'Checklist Parameters'!$K$24)/'Checklist Parameters'!$K$25)+1,0)))</f>
        <v>&lt;no limit&gt;</v>
      </c>
      <c r="AF255" s="174">
        <f t="shared" si="23"/>
        <v>0</v>
      </c>
      <c r="AG255" s="85">
        <f t="shared" si="18"/>
        <v>0</v>
      </c>
      <c r="AH255" s="5"/>
      <c r="AI255" s="5"/>
      <c r="AJ255" s="5"/>
      <c r="AK255" s="5"/>
      <c r="AL255" s="5"/>
      <c r="AM255" s="5"/>
      <c r="AN255" s="5"/>
      <c r="AO255" s="5"/>
      <c r="AP255" s="5"/>
      <c r="AQ255" s="5"/>
      <c r="AR255" s="5"/>
      <c r="AS255" s="5"/>
    </row>
    <row r="256" spans="1:45" s="2" customFormat="1" ht="15">
      <c r="A256" s="391"/>
      <c r="B256" s="392"/>
      <c r="C256" s="393"/>
      <c r="D256" s="393"/>
      <c r="E256" s="393"/>
      <c r="F256" s="393"/>
      <c r="G256" s="393"/>
      <c r="H256" s="394"/>
      <c r="I256" s="394"/>
      <c r="J256" s="394"/>
      <c r="K256" s="394"/>
      <c r="L256" s="394"/>
      <c r="M256" s="394"/>
      <c r="N256" s="313">
        <f>IF(IF(I256&lt;'Checklist Parameters'!$K$22,0,($I256-$L256))&lt;0,0,IF(I256&lt;'Checklist Parameters'!$K$22,0,($I256-$L256)))</f>
        <v>0</v>
      </c>
      <c r="O256" s="394"/>
      <c r="P256" s="395"/>
      <c r="Q256" s="316">
        <f t="shared" si="19"/>
        <v>0</v>
      </c>
      <c r="R256" s="87">
        <f t="shared" si="20"/>
        <v>0</v>
      </c>
      <c r="S256" s="87">
        <f>IF('Checklist Parameters'!$K$60&lt;0.2,0.2,'Checklist Parameters'!$K$60)</f>
        <v>0.72</v>
      </c>
      <c r="T256" s="88">
        <f>IF($O256="",IF('Checklist District ID'!$C$43="Y",MAX($R256:$S256)*$I256,SUM($R256:$S256)*$I256),IF(O256&gt;0,Q256*S256))</f>
        <v>0</v>
      </c>
      <c r="U256" s="88">
        <f>IF(Q256&gt;0,((I256-T256)*'Formula Matrix'!$E$40),0)</f>
        <v>0</v>
      </c>
      <c r="V256" s="88">
        <f t="shared" si="21"/>
        <v>0</v>
      </c>
      <c r="W256" s="88">
        <f>IF(V256&gt;0,(V256*'Checklist Parameters'!$K$35),0)</f>
        <v>0</v>
      </c>
      <c r="X256" s="85">
        <f t="shared" si="22"/>
        <v>0</v>
      </c>
      <c r="Y256" s="85">
        <f>IF('Checklist Parameters'!$K$102&lt;&gt;"",(I256/43560)*'Checklist Parameters'!$K$102,"N/A")</f>
        <v>0</v>
      </c>
      <c r="Z256" s="85" t="str">
        <f>IF('Checklist Parameters'!$K$58&lt;&gt;"",((I256*'Checklist Parameters'!$K$58)*'Checklist Parameters'!$K$35)/1000,"N/A")</f>
        <v>N/A</v>
      </c>
      <c r="AA256" s="85">
        <f>IF('Checklist Parameters'!$K$101&lt;&gt;"",IFERROR(I256/'Checklist Parameters'!$K$101,0),"N/A")</f>
        <v>0</v>
      </c>
      <c r="AB256" s="85" t="str">
        <f>IF('Checklist Parameters'!$K$43&lt;&gt;"",(I256*'Checklist Parameters'!$K$43)/1000,"N/A")</f>
        <v>N/A</v>
      </c>
      <c r="AC256" s="85">
        <f>IF('Checklist Parameters'!$K$16="",$X256,IF(AND('Checklist Parameters'!$K$16&lt;$X256,'Checklist Parameters'!$K$16&gt;=3),'Checklist Parameters'!$K$16,IF(AND('Checklist Parameters'!$K$16&lt;$X256,'Checklist Parameters'!$K$16&lt;3),0,$X256)))</f>
        <v>0</v>
      </c>
      <c r="AD256" s="85" t="str">
        <f>IF(AND(I256&lt;'Checklist Parameters'!$K$22,$I256&lt;&gt;0),"Y","")</f>
        <v/>
      </c>
      <c r="AE256" s="85" t="str">
        <f>IF($AD256="Y",0,IF('Checklist Parameters'!$K$25="","&lt;no limit&gt;",ROUNDDOWN((($I256-'Checklist Parameters'!$K$24)/'Checklist Parameters'!$K$25)+1,0)))</f>
        <v>&lt;no limit&gt;</v>
      </c>
      <c r="AF256" s="174">
        <f t="shared" si="23"/>
        <v>0</v>
      </c>
      <c r="AG256" s="85">
        <f t="shared" si="18"/>
        <v>0</v>
      </c>
      <c r="AH256" s="5"/>
      <c r="AI256" s="5"/>
      <c r="AJ256" s="5"/>
      <c r="AK256" s="5"/>
      <c r="AL256" s="5"/>
      <c r="AM256" s="5"/>
      <c r="AN256" s="5"/>
      <c r="AO256" s="5"/>
      <c r="AP256" s="5"/>
      <c r="AQ256" s="5"/>
      <c r="AR256" s="5"/>
      <c r="AS256" s="5"/>
    </row>
    <row r="257" spans="1:45" s="2" customFormat="1" ht="15">
      <c r="A257" s="391"/>
      <c r="B257" s="392"/>
      <c r="C257" s="393"/>
      <c r="D257" s="393"/>
      <c r="E257" s="393"/>
      <c r="F257" s="393"/>
      <c r="G257" s="393"/>
      <c r="H257" s="394"/>
      <c r="I257" s="394"/>
      <c r="J257" s="394"/>
      <c r="K257" s="394"/>
      <c r="L257" s="394"/>
      <c r="M257" s="394"/>
      <c r="N257" s="313">
        <f>IF(IF(I257&lt;'Checklist Parameters'!$K$22,0,($I257-$L257))&lt;0,0,IF(I257&lt;'Checklist Parameters'!$K$22,0,($I257-$L257)))</f>
        <v>0</v>
      </c>
      <c r="O257" s="394"/>
      <c r="P257" s="395"/>
      <c r="Q257" s="316">
        <f t="shared" si="19"/>
        <v>0</v>
      </c>
      <c r="R257" s="87">
        <f t="shared" si="20"/>
        <v>0</v>
      </c>
      <c r="S257" s="87">
        <f>IF('Checklist Parameters'!$K$60&lt;0.2,0.2,'Checklist Parameters'!$K$60)</f>
        <v>0.72</v>
      </c>
      <c r="T257" s="88">
        <f>IF($O257="",IF('Checklist District ID'!$C$43="Y",MAX($R257:$S257)*$I257,SUM($R257:$S257)*$I257),IF(O257&gt;0,Q257*S257))</f>
        <v>0</v>
      </c>
      <c r="U257" s="88">
        <f>IF(Q257&gt;0,((I257-T257)*'Formula Matrix'!$E$40),0)</f>
        <v>0</v>
      </c>
      <c r="V257" s="88">
        <f t="shared" si="21"/>
        <v>0</v>
      </c>
      <c r="W257" s="88">
        <f>IF(V257&gt;0,(V257*'Checklist Parameters'!$K$35),0)</f>
        <v>0</v>
      </c>
      <c r="X257" s="85">
        <f t="shared" si="22"/>
        <v>0</v>
      </c>
      <c r="Y257" s="85">
        <f>IF('Checklist Parameters'!$K$102&lt;&gt;"",(I257/43560)*'Checklist Parameters'!$K$102,"N/A")</f>
        <v>0</v>
      </c>
      <c r="Z257" s="85" t="str">
        <f>IF('Checklist Parameters'!$K$58&lt;&gt;"",((I257*'Checklist Parameters'!$K$58)*'Checklist Parameters'!$K$35)/1000,"N/A")</f>
        <v>N/A</v>
      </c>
      <c r="AA257" s="85">
        <f>IF('Checklist Parameters'!$K$101&lt;&gt;"",IFERROR(I257/'Checklist Parameters'!$K$101,0),"N/A")</f>
        <v>0</v>
      </c>
      <c r="AB257" s="85" t="str">
        <f>IF('Checklist Parameters'!$K$43&lt;&gt;"",(I257*'Checklist Parameters'!$K$43)/1000,"N/A")</f>
        <v>N/A</v>
      </c>
      <c r="AC257" s="85">
        <f>IF('Checklist Parameters'!$K$16="",$X257,IF(AND('Checklist Parameters'!$K$16&lt;$X257,'Checklist Parameters'!$K$16&gt;=3),'Checklist Parameters'!$K$16,IF(AND('Checklist Parameters'!$K$16&lt;$X257,'Checklist Parameters'!$K$16&lt;3),0,$X257)))</f>
        <v>0</v>
      </c>
      <c r="AD257" s="85" t="str">
        <f>IF(AND(I257&lt;'Checklist Parameters'!$K$22,$I257&lt;&gt;0),"Y","")</f>
        <v/>
      </c>
      <c r="AE257" s="85" t="str">
        <f>IF($AD257="Y",0,IF('Checklist Parameters'!$K$25="","&lt;no limit&gt;",ROUNDDOWN((($I257-'Checklist Parameters'!$K$24)/'Checklist Parameters'!$K$25)+1,0)))</f>
        <v>&lt;no limit&gt;</v>
      </c>
      <c r="AF257" s="174">
        <f t="shared" si="23"/>
        <v>0</v>
      </c>
      <c r="AG257" s="85">
        <f t="shared" si="18"/>
        <v>0</v>
      </c>
      <c r="AH257" s="5"/>
      <c r="AI257" s="5"/>
      <c r="AJ257" s="5"/>
      <c r="AK257" s="5"/>
      <c r="AL257" s="5"/>
      <c r="AM257" s="5"/>
      <c r="AN257" s="5"/>
      <c r="AO257" s="5"/>
      <c r="AP257" s="5"/>
      <c r="AQ257" s="5"/>
      <c r="AR257" s="5"/>
      <c r="AS257" s="5"/>
    </row>
    <row r="258" spans="1:45" s="2" customFormat="1" ht="15">
      <c r="A258" s="391"/>
      <c r="B258" s="392"/>
      <c r="C258" s="393"/>
      <c r="D258" s="393"/>
      <c r="E258" s="393"/>
      <c r="F258" s="393"/>
      <c r="G258" s="393"/>
      <c r="H258" s="394"/>
      <c r="I258" s="394"/>
      <c r="J258" s="394"/>
      <c r="K258" s="394"/>
      <c r="L258" s="394"/>
      <c r="M258" s="394"/>
      <c r="N258" s="313">
        <f>IF(IF(I258&lt;'Checklist Parameters'!$K$22,0,($I258-$L258))&lt;0,0,IF(I258&lt;'Checklist Parameters'!$K$22,0,($I258-$L258)))</f>
        <v>0</v>
      </c>
      <c r="O258" s="394"/>
      <c r="P258" s="395"/>
      <c r="Q258" s="316">
        <f t="shared" si="19"/>
        <v>0</v>
      </c>
      <c r="R258" s="87">
        <f t="shared" si="20"/>
        <v>0</v>
      </c>
      <c r="S258" s="87">
        <f>IF('Checklist Parameters'!$K$60&lt;0.2,0.2,'Checklist Parameters'!$K$60)</f>
        <v>0.72</v>
      </c>
      <c r="T258" s="88">
        <f>IF($O258="",IF('Checklist District ID'!$C$43="Y",MAX($R258:$S258)*$I258,SUM($R258:$S258)*$I258),IF(O258&gt;0,Q258*S258))</f>
        <v>0</v>
      </c>
      <c r="U258" s="88">
        <f>IF(Q258&gt;0,((I258-T258)*'Formula Matrix'!$E$40),0)</f>
        <v>0</v>
      </c>
      <c r="V258" s="88">
        <f t="shared" si="21"/>
        <v>0</v>
      </c>
      <c r="W258" s="88">
        <f>IF(V258&gt;0,(V258*'Checklist Parameters'!$K$35),0)</f>
        <v>0</v>
      </c>
      <c r="X258" s="85">
        <f t="shared" si="22"/>
        <v>0</v>
      </c>
      <c r="Y258" s="85">
        <f>IF('Checklist Parameters'!$K$102&lt;&gt;"",(I258/43560)*'Checklist Parameters'!$K$102,"N/A")</f>
        <v>0</v>
      </c>
      <c r="Z258" s="85" t="str">
        <f>IF('Checklist Parameters'!$K$58&lt;&gt;"",((I258*'Checklist Parameters'!$K$58)*'Checklist Parameters'!$K$35)/1000,"N/A")</f>
        <v>N/A</v>
      </c>
      <c r="AA258" s="85">
        <f>IF('Checklist Parameters'!$K$101&lt;&gt;"",IFERROR(I258/'Checklist Parameters'!$K$101,0),"N/A")</f>
        <v>0</v>
      </c>
      <c r="AB258" s="85" t="str">
        <f>IF('Checklist Parameters'!$K$43&lt;&gt;"",(I258*'Checklist Parameters'!$K$43)/1000,"N/A")</f>
        <v>N/A</v>
      </c>
      <c r="AC258" s="85">
        <f>IF('Checklist Parameters'!$K$16="",$X258,IF(AND('Checklist Parameters'!$K$16&lt;$X258,'Checklist Parameters'!$K$16&gt;=3),'Checklist Parameters'!$K$16,IF(AND('Checklist Parameters'!$K$16&lt;$X258,'Checklist Parameters'!$K$16&lt;3),0,$X258)))</f>
        <v>0</v>
      </c>
      <c r="AD258" s="85" t="str">
        <f>IF(AND(I258&lt;'Checklist Parameters'!$K$22,$I258&lt;&gt;0),"Y","")</f>
        <v/>
      </c>
      <c r="AE258" s="85" t="str">
        <f>IF($AD258="Y",0,IF('Checklist Parameters'!$K$25="","&lt;no limit&gt;",ROUNDDOWN((($I258-'Checklist Parameters'!$K$24)/'Checklist Parameters'!$K$25)+1,0)))</f>
        <v>&lt;no limit&gt;</v>
      </c>
      <c r="AF258" s="174">
        <f t="shared" si="23"/>
        <v>0</v>
      </c>
      <c r="AG258" s="85">
        <f t="shared" si="18"/>
        <v>0</v>
      </c>
      <c r="AH258" s="5"/>
      <c r="AI258" s="5"/>
      <c r="AJ258" s="5"/>
      <c r="AK258" s="5"/>
      <c r="AL258" s="5"/>
      <c r="AM258" s="5"/>
      <c r="AN258" s="5"/>
      <c r="AO258" s="5"/>
      <c r="AP258" s="5"/>
      <c r="AQ258" s="5"/>
      <c r="AR258" s="5"/>
      <c r="AS258" s="5"/>
    </row>
    <row r="259" spans="1:45" s="2" customFormat="1" ht="15">
      <c r="A259" s="391"/>
      <c r="B259" s="392"/>
      <c r="C259" s="393"/>
      <c r="D259" s="393"/>
      <c r="E259" s="393"/>
      <c r="F259" s="393"/>
      <c r="G259" s="393"/>
      <c r="H259" s="394"/>
      <c r="I259" s="394"/>
      <c r="J259" s="394"/>
      <c r="K259" s="394"/>
      <c r="L259" s="394"/>
      <c r="M259" s="394"/>
      <c r="N259" s="313">
        <f>IF(IF(I259&lt;'Checklist Parameters'!$K$22,0,($I259-$L259))&lt;0,0,IF(I259&lt;'Checklist Parameters'!$K$22,0,($I259-$L259)))</f>
        <v>0</v>
      </c>
      <c r="O259" s="394"/>
      <c r="P259" s="395"/>
      <c r="Q259" s="316">
        <f t="shared" si="19"/>
        <v>0</v>
      </c>
      <c r="R259" s="87">
        <f t="shared" si="20"/>
        <v>0</v>
      </c>
      <c r="S259" s="87">
        <f>IF('Checklist Parameters'!$K$60&lt;0.2,0.2,'Checklist Parameters'!$K$60)</f>
        <v>0.72</v>
      </c>
      <c r="T259" s="88">
        <f>IF($O259="",IF('Checklist District ID'!$C$43="Y",MAX($R259:$S259)*$I259,SUM($R259:$S259)*$I259),IF(O259&gt;0,Q259*S259))</f>
        <v>0</v>
      </c>
      <c r="U259" s="88">
        <f>IF(Q259&gt;0,((I259-T259)*'Formula Matrix'!$E$40),0)</f>
        <v>0</v>
      </c>
      <c r="V259" s="88">
        <f t="shared" si="21"/>
        <v>0</v>
      </c>
      <c r="W259" s="88">
        <f>IF(V259&gt;0,(V259*'Checklist Parameters'!$K$35),0)</f>
        <v>0</v>
      </c>
      <c r="X259" s="85">
        <f t="shared" si="22"/>
        <v>0</v>
      </c>
      <c r="Y259" s="85">
        <f>IF('Checklist Parameters'!$K$102&lt;&gt;"",(I259/43560)*'Checklist Parameters'!$K$102,"N/A")</f>
        <v>0</v>
      </c>
      <c r="Z259" s="85" t="str">
        <f>IF('Checklist Parameters'!$K$58&lt;&gt;"",((I259*'Checklist Parameters'!$K$58)*'Checklist Parameters'!$K$35)/1000,"N/A")</f>
        <v>N/A</v>
      </c>
      <c r="AA259" s="85">
        <f>IF('Checklist Parameters'!$K$101&lt;&gt;"",IFERROR(I259/'Checklist Parameters'!$K$101,0),"N/A")</f>
        <v>0</v>
      </c>
      <c r="AB259" s="85" t="str">
        <f>IF('Checklist Parameters'!$K$43&lt;&gt;"",(I259*'Checklist Parameters'!$K$43)/1000,"N/A")</f>
        <v>N/A</v>
      </c>
      <c r="AC259" s="85">
        <f>IF('Checklist Parameters'!$K$16="",$X259,IF(AND('Checklist Parameters'!$K$16&lt;$X259,'Checklist Parameters'!$K$16&gt;=3),'Checklist Parameters'!$K$16,IF(AND('Checklist Parameters'!$K$16&lt;$X259,'Checklist Parameters'!$K$16&lt;3),0,$X259)))</f>
        <v>0</v>
      </c>
      <c r="AD259" s="85" t="str">
        <f>IF(AND(I259&lt;'Checklist Parameters'!$K$22,$I259&lt;&gt;0),"Y","")</f>
        <v/>
      </c>
      <c r="AE259" s="85" t="str">
        <f>IF($AD259="Y",0,IF('Checklist Parameters'!$K$25="","&lt;no limit&gt;",ROUNDDOWN((($I259-'Checklist Parameters'!$K$24)/'Checklist Parameters'!$K$25)+1,0)))</f>
        <v>&lt;no limit&gt;</v>
      </c>
      <c r="AF259" s="174">
        <f t="shared" si="23"/>
        <v>0</v>
      </c>
      <c r="AG259" s="85">
        <f t="shared" si="18"/>
        <v>0</v>
      </c>
      <c r="AH259" s="5"/>
      <c r="AI259" s="5"/>
      <c r="AJ259" s="5"/>
      <c r="AK259" s="5"/>
      <c r="AL259" s="5"/>
      <c r="AM259" s="5"/>
      <c r="AN259" s="5"/>
      <c r="AO259" s="5"/>
      <c r="AP259" s="5"/>
      <c r="AQ259" s="5"/>
      <c r="AR259" s="5"/>
      <c r="AS259" s="5"/>
    </row>
    <row r="260" spans="1:45" s="2" customFormat="1" ht="15">
      <c r="A260" s="391"/>
      <c r="B260" s="392"/>
      <c r="C260" s="393"/>
      <c r="D260" s="393"/>
      <c r="E260" s="393"/>
      <c r="F260" s="393"/>
      <c r="G260" s="393"/>
      <c r="H260" s="394"/>
      <c r="I260" s="394"/>
      <c r="J260" s="394"/>
      <c r="K260" s="394"/>
      <c r="L260" s="394"/>
      <c r="M260" s="394"/>
      <c r="N260" s="313">
        <f>IF(IF(I260&lt;'Checklist Parameters'!$K$22,0,($I260-$L260))&lt;0,0,IF(I260&lt;'Checklist Parameters'!$K$22,0,($I260-$L260)))</f>
        <v>0</v>
      </c>
      <c r="O260" s="394"/>
      <c r="P260" s="395"/>
      <c r="Q260" s="316">
        <f t="shared" si="19"/>
        <v>0</v>
      </c>
      <c r="R260" s="87">
        <f t="shared" si="20"/>
        <v>0</v>
      </c>
      <c r="S260" s="87">
        <f>IF('Checklist Parameters'!$K$60&lt;0.2,0.2,'Checklist Parameters'!$K$60)</f>
        <v>0.72</v>
      </c>
      <c r="T260" s="88">
        <f>IF($O260="",IF('Checklist District ID'!$C$43="Y",MAX($R260:$S260)*$I260,SUM($R260:$S260)*$I260),IF(O260&gt;0,Q260*S260))</f>
        <v>0</v>
      </c>
      <c r="U260" s="88">
        <f>IF(Q260&gt;0,((I260-T260)*'Formula Matrix'!$E$40),0)</f>
        <v>0</v>
      </c>
      <c r="V260" s="88">
        <f t="shared" si="21"/>
        <v>0</v>
      </c>
      <c r="W260" s="88">
        <f>IF(V260&gt;0,(V260*'Checklist Parameters'!$K$35),0)</f>
        <v>0</v>
      </c>
      <c r="X260" s="85">
        <f t="shared" si="22"/>
        <v>0</v>
      </c>
      <c r="Y260" s="85">
        <f>IF('Checklist Parameters'!$K$102&lt;&gt;"",(I260/43560)*'Checklist Parameters'!$K$102,"N/A")</f>
        <v>0</v>
      </c>
      <c r="Z260" s="85" t="str">
        <f>IF('Checklist Parameters'!$K$58&lt;&gt;"",((I260*'Checklist Parameters'!$K$58)*'Checklist Parameters'!$K$35)/1000,"N/A")</f>
        <v>N/A</v>
      </c>
      <c r="AA260" s="85">
        <f>IF('Checklist Parameters'!$K$101&lt;&gt;"",IFERROR(I260/'Checklist Parameters'!$K$101,0),"N/A")</f>
        <v>0</v>
      </c>
      <c r="AB260" s="85" t="str">
        <f>IF('Checklist Parameters'!$K$43&lt;&gt;"",(I260*'Checklist Parameters'!$K$43)/1000,"N/A")</f>
        <v>N/A</v>
      </c>
      <c r="AC260" s="85">
        <f>IF('Checklist Parameters'!$K$16="",$X260,IF(AND('Checklist Parameters'!$K$16&lt;$X260,'Checklist Parameters'!$K$16&gt;=3),'Checklist Parameters'!$K$16,IF(AND('Checklist Parameters'!$K$16&lt;$X260,'Checklist Parameters'!$K$16&lt;3),0,$X260)))</f>
        <v>0</v>
      </c>
      <c r="AD260" s="85" t="str">
        <f>IF(AND(I260&lt;'Checklist Parameters'!$K$22,$I260&lt;&gt;0),"Y","")</f>
        <v/>
      </c>
      <c r="AE260" s="85" t="str">
        <f>IF($AD260="Y",0,IF('Checklist Parameters'!$K$25="","&lt;no limit&gt;",ROUNDDOWN((($I260-'Checklist Parameters'!$K$24)/'Checklist Parameters'!$K$25)+1,0)))</f>
        <v>&lt;no limit&gt;</v>
      </c>
      <c r="AF260" s="174">
        <f t="shared" si="23"/>
        <v>0</v>
      </c>
      <c r="AG260" s="85">
        <f t="shared" si="18"/>
        <v>0</v>
      </c>
      <c r="AH260" s="5"/>
      <c r="AI260" s="5"/>
      <c r="AJ260" s="5"/>
      <c r="AK260" s="5"/>
      <c r="AL260" s="5"/>
      <c r="AM260" s="5"/>
      <c r="AN260" s="5"/>
      <c r="AO260" s="5"/>
      <c r="AP260" s="5"/>
      <c r="AQ260" s="5"/>
      <c r="AR260" s="5"/>
      <c r="AS260" s="5"/>
    </row>
    <row r="261" spans="1:45" s="2" customFormat="1" ht="15">
      <c r="A261" s="391"/>
      <c r="B261" s="392"/>
      <c r="C261" s="393"/>
      <c r="D261" s="393"/>
      <c r="E261" s="393"/>
      <c r="F261" s="393"/>
      <c r="G261" s="393"/>
      <c r="H261" s="394"/>
      <c r="I261" s="394"/>
      <c r="J261" s="394"/>
      <c r="K261" s="394"/>
      <c r="L261" s="394"/>
      <c r="M261" s="394"/>
      <c r="N261" s="313">
        <f>IF(IF(I261&lt;'Checklist Parameters'!$K$22,0,($I261-$L261))&lt;0,0,IF(I261&lt;'Checklist Parameters'!$K$22,0,($I261-$L261)))</f>
        <v>0</v>
      </c>
      <c r="O261" s="394"/>
      <c r="P261" s="395"/>
      <c r="Q261" s="316">
        <f t="shared" si="19"/>
        <v>0</v>
      </c>
      <c r="R261" s="87">
        <f t="shared" si="20"/>
        <v>0</v>
      </c>
      <c r="S261" s="87">
        <f>IF('Checklist Parameters'!$K$60&lt;0.2,0.2,'Checklist Parameters'!$K$60)</f>
        <v>0.72</v>
      </c>
      <c r="T261" s="88">
        <f>IF($O261="",IF('Checklist District ID'!$C$43="Y",MAX($R261:$S261)*$I261,SUM($R261:$S261)*$I261),IF(O261&gt;0,Q261*S261))</f>
        <v>0</v>
      </c>
      <c r="U261" s="88">
        <f>IF(Q261&gt;0,((I261-T261)*'Formula Matrix'!$E$40),0)</f>
        <v>0</v>
      </c>
      <c r="V261" s="88">
        <f t="shared" si="21"/>
        <v>0</v>
      </c>
      <c r="W261" s="88">
        <f>IF(V261&gt;0,(V261*'Checklist Parameters'!$K$35),0)</f>
        <v>0</v>
      </c>
      <c r="X261" s="85">
        <f t="shared" si="22"/>
        <v>0</v>
      </c>
      <c r="Y261" s="85">
        <f>IF('Checklist Parameters'!$K$102&lt;&gt;"",(I261/43560)*'Checklist Parameters'!$K$102,"N/A")</f>
        <v>0</v>
      </c>
      <c r="Z261" s="85" t="str">
        <f>IF('Checklist Parameters'!$K$58&lt;&gt;"",((I261*'Checklist Parameters'!$K$58)*'Checklist Parameters'!$K$35)/1000,"N/A")</f>
        <v>N/A</v>
      </c>
      <c r="AA261" s="85">
        <f>IF('Checklist Parameters'!$K$101&lt;&gt;"",IFERROR(I261/'Checklist Parameters'!$K$101,0),"N/A")</f>
        <v>0</v>
      </c>
      <c r="AB261" s="85" t="str">
        <f>IF('Checklist Parameters'!$K$43&lt;&gt;"",(I261*'Checklist Parameters'!$K$43)/1000,"N/A")</f>
        <v>N/A</v>
      </c>
      <c r="AC261" s="85">
        <f>IF('Checklist Parameters'!$K$16="",$X261,IF(AND('Checklist Parameters'!$K$16&lt;$X261,'Checklist Parameters'!$K$16&gt;=3),'Checklist Parameters'!$K$16,IF(AND('Checklist Parameters'!$K$16&lt;$X261,'Checklist Parameters'!$K$16&lt;3),0,$X261)))</f>
        <v>0</v>
      </c>
      <c r="AD261" s="85" t="str">
        <f>IF(AND(I261&lt;'Checklist Parameters'!$K$22,$I261&lt;&gt;0),"Y","")</f>
        <v/>
      </c>
      <c r="AE261" s="85" t="str">
        <f>IF($AD261="Y",0,IF('Checklist Parameters'!$K$25="","&lt;no limit&gt;",ROUNDDOWN((($I261-'Checklist Parameters'!$K$24)/'Checklist Parameters'!$K$25)+1,0)))</f>
        <v>&lt;no limit&gt;</v>
      </c>
      <c r="AF261" s="174">
        <f t="shared" si="23"/>
        <v>0</v>
      </c>
      <c r="AG261" s="85">
        <f t="shared" si="18"/>
        <v>0</v>
      </c>
      <c r="AH261" s="5"/>
      <c r="AI261" s="5"/>
      <c r="AJ261" s="5"/>
      <c r="AK261" s="5"/>
      <c r="AL261" s="5"/>
      <c r="AM261" s="5"/>
      <c r="AN261" s="5"/>
      <c r="AO261" s="5"/>
      <c r="AP261" s="5"/>
      <c r="AQ261" s="5"/>
      <c r="AR261" s="5"/>
      <c r="AS261" s="5"/>
    </row>
    <row r="262" spans="1:45" s="2" customFormat="1" ht="15">
      <c r="A262" s="391"/>
      <c r="B262" s="392"/>
      <c r="C262" s="393"/>
      <c r="D262" s="393"/>
      <c r="E262" s="393"/>
      <c r="F262" s="393"/>
      <c r="G262" s="393"/>
      <c r="H262" s="394"/>
      <c r="I262" s="394"/>
      <c r="J262" s="394"/>
      <c r="K262" s="394"/>
      <c r="L262" s="394"/>
      <c r="M262" s="394"/>
      <c r="N262" s="313">
        <f>IF(IF(I262&lt;'Checklist Parameters'!$K$22,0,($I262-$L262))&lt;0,0,IF(I262&lt;'Checklist Parameters'!$K$22,0,($I262-$L262)))</f>
        <v>0</v>
      </c>
      <c r="O262" s="394"/>
      <c r="P262" s="395"/>
      <c r="Q262" s="316">
        <f t="shared" si="19"/>
        <v>0</v>
      </c>
      <c r="R262" s="87">
        <f t="shared" si="20"/>
        <v>0</v>
      </c>
      <c r="S262" s="87">
        <f>IF('Checklist Parameters'!$K$60&lt;0.2,0.2,'Checklist Parameters'!$K$60)</f>
        <v>0.72</v>
      </c>
      <c r="T262" s="88">
        <f>IF($O262="",IF('Checklist District ID'!$C$43="Y",MAX($R262:$S262)*$I262,SUM($R262:$S262)*$I262),IF(O262&gt;0,Q262*S262))</f>
        <v>0</v>
      </c>
      <c r="U262" s="88">
        <f>IF(Q262&gt;0,((I262-T262)*'Formula Matrix'!$E$40),0)</f>
        <v>0</v>
      </c>
      <c r="V262" s="88">
        <f t="shared" si="21"/>
        <v>0</v>
      </c>
      <c r="W262" s="88">
        <f>IF(V262&gt;0,(V262*'Checklist Parameters'!$K$35),0)</f>
        <v>0</v>
      </c>
      <c r="X262" s="85">
        <f t="shared" si="22"/>
        <v>0</v>
      </c>
      <c r="Y262" s="85">
        <f>IF('Checklist Parameters'!$K$102&lt;&gt;"",(I262/43560)*'Checklist Parameters'!$K$102,"N/A")</f>
        <v>0</v>
      </c>
      <c r="Z262" s="85" t="str">
        <f>IF('Checklist Parameters'!$K$58&lt;&gt;"",((I262*'Checklist Parameters'!$K$58)*'Checklist Parameters'!$K$35)/1000,"N/A")</f>
        <v>N/A</v>
      </c>
      <c r="AA262" s="85">
        <f>IF('Checklist Parameters'!$K$101&lt;&gt;"",IFERROR(I262/'Checklist Parameters'!$K$101,0),"N/A")</f>
        <v>0</v>
      </c>
      <c r="AB262" s="85" t="str">
        <f>IF('Checklist Parameters'!$K$43&lt;&gt;"",(I262*'Checklist Parameters'!$K$43)/1000,"N/A")</f>
        <v>N/A</v>
      </c>
      <c r="AC262" s="85">
        <f>IF('Checklist Parameters'!$K$16="",$X262,IF(AND('Checklist Parameters'!$K$16&lt;$X262,'Checklist Parameters'!$K$16&gt;=3),'Checklist Parameters'!$K$16,IF(AND('Checklist Parameters'!$K$16&lt;$X262,'Checklist Parameters'!$K$16&lt;3),0,$X262)))</f>
        <v>0</v>
      </c>
      <c r="AD262" s="85" t="str">
        <f>IF(AND(I262&lt;'Checklist Parameters'!$K$22,$I262&lt;&gt;0),"Y","")</f>
        <v/>
      </c>
      <c r="AE262" s="85" t="str">
        <f>IF($AD262="Y",0,IF('Checklist Parameters'!$K$25="","&lt;no limit&gt;",ROUNDDOWN((($I262-'Checklist Parameters'!$K$24)/'Checklist Parameters'!$K$25)+1,0)))</f>
        <v>&lt;no limit&gt;</v>
      </c>
      <c r="AF262" s="174">
        <f t="shared" si="23"/>
        <v>0</v>
      </c>
      <c r="AG262" s="85">
        <f t="shared" si="18"/>
        <v>0</v>
      </c>
      <c r="AH262" s="5"/>
      <c r="AI262" s="5"/>
      <c r="AJ262" s="5"/>
      <c r="AK262" s="5"/>
      <c r="AL262" s="5"/>
      <c r="AM262" s="5"/>
      <c r="AN262" s="5"/>
      <c r="AO262" s="5"/>
      <c r="AP262" s="5"/>
      <c r="AQ262" s="5"/>
      <c r="AR262" s="5"/>
      <c r="AS262" s="5"/>
    </row>
    <row r="263" spans="1:45" s="2" customFormat="1" ht="15">
      <c r="A263" s="391"/>
      <c r="B263" s="392"/>
      <c r="C263" s="393"/>
      <c r="D263" s="393"/>
      <c r="E263" s="393"/>
      <c r="F263" s="393"/>
      <c r="G263" s="393"/>
      <c r="H263" s="394"/>
      <c r="I263" s="394"/>
      <c r="J263" s="394"/>
      <c r="K263" s="394"/>
      <c r="L263" s="394"/>
      <c r="M263" s="394"/>
      <c r="N263" s="313">
        <f>IF(IF(I263&lt;'Checklist Parameters'!$K$22,0,($I263-$L263))&lt;0,0,IF(I263&lt;'Checklist Parameters'!$K$22,0,($I263-$L263)))</f>
        <v>0</v>
      </c>
      <c r="O263" s="394"/>
      <c r="P263" s="395"/>
      <c r="Q263" s="316">
        <f t="shared" si="19"/>
        <v>0</v>
      </c>
      <c r="R263" s="87">
        <f t="shared" si="20"/>
        <v>0</v>
      </c>
      <c r="S263" s="87">
        <f>IF('Checklist Parameters'!$K$60&lt;0.2,0.2,'Checklist Parameters'!$K$60)</f>
        <v>0.72</v>
      </c>
      <c r="T263" s="88">
        <f>IF($O263="",IF('Checklist District ID'!$C$43="Y",MAX($R263:$S263)*$I263,SUM($R263:$S263)*$I263),IF(O263&gt;0,Q263*S263))</f>
        <v>0</v>
      </c>
      <c r="U263" s="88">
        <f>IF(Q263&gt;0,((I263-T263)*'Formula Matrix'!$E$40),0)</f>
        <v>0</v>
      </c>
      <c r="V263" s="88">
        <f t="shared" si="21"/>
        <v>0</v>
      </c>
      <c r="W263" s="88">
        <f>IF(V263&gt;0,(V263*'Checklist Parameters'!$K$35),0)</f>
        <v>0</v>
      </c>
      <c r="X263" s="85">
        <f t="shared" si="22"/>
        <v>0</v>
      </c>
      <c r="Y263" s="85">
        <f>IF('Checklist Parameters'!$K$102&lt;&gt;"",(I263/43560)*'Checklist Parameters'!$K$102,"N/A")</f>
        <v>0</v>
      </c>
      <c r="Z263" s="85" t="str">
        <f>IF('Checklist Parameters'!$K$58&lt;&gt;"",((I263*'Checklist Parameters'!$K$58)*'Checklist Parameters'!$K$35)/1000,"N/A")</f>
        <v>N/A</v>
      </c>
      <c r="AA263" s="85">
        <f>IF('Checklist Parameters'!$K$101&lt;&gt;"",IFERROR(I263/'Checklist Parameters'!$K$101,0),"N/A")</f>
        <v>0</v>
      </c>
      <c r="AB263" s="85" t="str">
        <f>IF('Checklist Parameters'!$K$43&lt;&gt;"",(I263*'Checklist Parameters'!$K$43)/1000,"N/A")</f>
        <v>N/A</v>
      </c>
      <c r="AC263" s="85">
        <f>IF('Checklist Parameters'!$K$16="",$X263,IF(AND('Checklist Parameters'!$K$16&lt;$X263,'Checklist Parameters'!$K$16&gt;=3),'Checklist Parameters'!$K$16,IF(AND('Checklist Parameters'!$K$16&lt;$X263,'Checklist Parameters'!$K$16&lt;3),0,$X263)))</f>
        <v>0</v>
      </c>
      <c r="AD263" s="85" t="str">
        <f>IF(AND(I263&lt;'Checklist Parameters'!$K$22,$I263&lt;&gt;0),"Y","")</f>
        <v/>
      </c>
      <c r="AE263" s="85" t="str">
        <f>IF($AD263="Y",0,IF('Checklist Parameters'!$K$25="","&lt;no limit&gt;",ROUNDDOWN((($I263-'Checklist Parameters'!$K$24)/'Checklist Parameters'!$K$25)+1,0)))</f>
        <v>&lt;no limit&gt;</v>
      </c>
      <c r="AF263" s="174">
        <f t="shared" si="23"/>
        <v>0</v>
      </c>
      <c r="AG263" s="85">
        <f t="shared" si="18"/>
        <v>0</v>
      </c>
      <c r="AH263" s="5"/>
      <c r="AI263" s="5"/>
      <c r="AJ263" s="5"/>
      <c r="AK263" s="5"/>
      <c r="AL263" s="5"/>
      <c r="AM263" s="5"/>
      <c r="AN263" s="5"/>
      <c r="AO263" s="5"/>
      <c r="AP263" s="5"/>
      <c r="AQ263" s="5"/>
      <c r="AR263" s="5"/>
      <c r="AS263" s="5"/>
    </row>
    <row r="264" spans="1:45" s="2" customFormat="1" ht="15">
      <c r="A264" s="391"/>
      <c r="B264" s="392"/>
      <c r="C264" s="393"/>
      <c r="D264" s="393"/>
      <c r="E264" s="393"/>
      <c r="F264" s="393"/>
      <c r="G264" s="393"/>
      <c r="H264" s="394"/>
      <c r="I264" s="394"/>
      <c r="J264" s="394"/>
      <c r="K264" s="394"/>
      <c r="L264" s="394"/>
      <c r="M264" s="394"/>
      <c r="N264" s="313">
        <f>IF(IF(I264&lt;'Checklist Parameters'!$K$22,0,($I264-$L264))&lt;0,0,IF(I264&lt;'Checklist Parameters'!$K$22,0,($I264-$L264)))</f>
        <v>0</v>
      </c>
      <c r="O264" s="394"/>
      <c r="P264" s="395"/>
      <c r="Q264" s="316">
        <f t="shared" si="19"/>
        <v>0</v>
      </c>
      <c r="R264" s="87">
        <f t="shared" si="20"/>
        <v>0</v>
      </c>
      <c r="S264" s="87">
        <f>IF('Checklist Parameters'!$K$60&lt;0.2,0.2,'Checklist Parameters'!$K$60)</f>
        <v>0.72</v>
      </c>
      <c r="T264" s="88">
        <f>IF($O264="",IF('Checklist District ID'!$C$43="Y",MAX($R264:$S264)*$I264,SUM($R264:$S264)*$I264),IF(O264&gt;0,Q264*S264))</f>
        <v>0</v>
      </c>
      <c r="U264" s="88">
        <f>IF(Q264&gt;0,((I264-T264)*'Formula Matrix'!$E$40),0)</f>
        <v>0</v>
      </c>
      <c r="V264" s="88">
        <f t="shared" si="21"/>
        <v>0</v>
      </c>
      <c r="W264" s="88">
        <f>IF(V264&gt;0,(V264*'Checklist Parameters'!$K$35),0)</f>
        <v>0</v>
      </c>
      <c r="X264" s="85">
        <f t="shared" si="22"/>
        <v>0</v>
      </c>
      <c r="Y264" s="85">
        <f>IF('Checklist Parameters'!$K$102&lt;&gt;"",(I264/43560)*'Checklist Parameters'!$K$102,"N/A")</f>
        <v>0</v>
      </c>
      <c r="Z264" s="85" t="str">
        <f>IF('Checklist Parameters'!$K$58&lt;&gt;"",((I264*'Checklist Parameters'!$K$58)*'Checklist Parameters'!$K$35)/1000,"N/A")</f>
        <v>N/A</v>
      </c>
      <c r="AA264" s="85">
        <f>IF('Checklist Parameters'!$K$101&lt;&gt;"",IFERROR(I264/'Checklist Parameters'!$K$101,0),"N/A")</f>
        <v>0</v>
      </c>
      <c r="AB264" s="85" t="str">
        <f>IF('Checklist Parameters'!$K$43&lt;&gt;"",(I264*'Checklist Parameters'!$K$43)/1000,"N/A")</f>
        <v>N/A</v>
      </c>
      <c r="AC264" s="85">
        <f>IF('Checklist Parameters'!$K$16="",$X264,IF(AND('Checklist Parameters'!$K$16&lt;$X264,'Checklist Parameters'!$K$16&gt;=3),'Checklist Parameters'!$K$16,IF(AND('Checklist Parameters'!$K$16&lt;$X264,'Checklist Parameters'!$K$16&lt;3),0,$X264)))</f>
        <v>0</v>
      </c>
      <c r="AD264" s="85" t="str">
        <f>IF(AND(I264&lt;'Checklist Parameters'!$K$22,$I264&lt;&gt;0),"Y","")</f>
        <v/>
      </c>
      <c r="AE264" s="85" t="str">
        <f>IF($AD264="Y",0,IF('Checklist Parameters'!$K$25="","&lt;no limit&gt;",ROUNDDOWN((($I264-'Checklist Parameters'!$K$24)/'Checklist Parameters'!$K$25)+1,0)))</f>
        <v>&lt;no limit&gt;</v>
      </c>
      <c r="AF264" s="174">
        <f t="shared" si="23"/>
        <v>0</v>
      </c>
      <c r="AG264" s="85">
        <f t="shared" si="18"/>
        <v>0</v>
      </c>
      <c r="AH264" s="5"/>
      <c r="AI264" s="5"/>
      <c r="AJ264" s="5"/>
      <c r="AK264" s="5"/>
      <c r="AL264" s="5"/>
      <c r="AM264" s="5"/>
      <c r="AN264" s="5"/>
      <c r="AO264" s="5"/>
      <c r="AP264" s="5"/>
      <c r="AQ264" s="5"/>
      <c r="AR264" s="5"/>
      <c r="AS264" s="5"/>
    </row>
    <row r="265" spans="1:45" s="2" customFormat="1" ht="15">
      <c r="A265" s="391"/>
      <c r="B265" s="392"/>
      <c r="C265" s="393"/>
      <c r="D265" s="393"/>
      <c r="E265" s="393"/>
      <c r="F265" s="393"/>
      <c r="G265" s="393"/>
      <c r="H265" s="394"/>
      <c r="I265" s="394"/>
      <c r="J265" s="394"/>
      <c r="K265" s="394"/>
      <c r="L265" s="394"/>
      <c r="M265" s="394"/>
      <c r="N265" s="313">
        <f>IF(IF(I265&lt;'Checklist Parameters'!$K$22,0,($I265-$L265))&lt;0,0,IF(I265&lt;'Checklist Parameters'!$K$22,0,($I265-$L265)))</f>
        <v>0</v>
      </c>
      <c r="O265" s="394"/>
      <c r="P265" s="395"/>
      <c r="Q265" s="316">
        <f t="shared" si="19"/>
        <v>0</v>
      </c>
      <c r="R265" s="87">
        <f t="shared" si="20"/>
        <v>0</v>
      </c>
      <c r="S265" s="87">
        <f>IF('Checklist Parameters'!$K$60&lt;0.2,0.2,'Checklist Parameters'!$K$60)</f>
        <v>0.72</v>
      </c>
      <c r="T265" s="88">
        <f>IF($O265="",IF('Checklist District ID'!$C$43="Y",MAX($R265:$S265)*$I265,SUM($R265:$S265)*$I265),IF(O265&gt;0,Q265*S265))</f>
        <v>0</v>
      </c>
      <c r="U265" s="88">
        <f>IF(Q265&gt;0,((I265-T265)*'Formula Matrix'!$E$40),0)</f>
        <v>0</v>
      </c>
      <c r="V265" s="88">
        <f t="shared" si="21"/>
        <v>0</v>
      </c>
      <c r="W265" s="88">
        <f>IF(V265&gt;0,(V265*'Checklist Parameters'!$K$35),0)</f>
        <v>0</v>
      </c>
      <c r="X265" s="85">
        <f t="shared" si="22"/>
        <v>0</v>
      </c>
      <c r="Y265" s="85">
        <f>IF('Checklist Parameters'!$K$102&lt;&gt;"",(I265/43560)*'Checklist Parameters'!$K$102,"N/A")</f>
        <v>0</v>
      </c>
      <c r="Z265" s="85" t="str">
        <f>IF('Checklist Parameters'!$K$58&lt;&gt;"",((I265*'Checklist Parameters'!$K$58)*'Checklist Parameters'!$K$35)/1000,"N/A")</f>
        <v>N/A</v>
      </c>
      <c r="AA265" s="85">
        <f>IF('Checklist Parameters'!$K$101&lt;&gt;"",IFERROR(I265/'Checklist Parameters'!$K$101,0),"N/A")</f>
        <v>0</v>
      </c>
      <c r="AB265" s="85" t="str">
        <f>IF('Checklist Parameters'!$K$43&lt;&gt;"",(I265*'Checklist Parameters'!$K$43)/1000,"N/A")</f>
        <v>N/A</v>
      </c>
      <c r="AC265" s="85">
        <f>IF('Checklist Parameters'!$K$16="",$X265,IF(AND('Checklist Parameters'!$K$16&lt;$X265,'Checklist Parameters'!$K$16&gt;=3),'Checklist Parameters'!$K$16,IF(AND('Checklist Parameters'!$K$16&lt;$X265,'Checklist Parameters'!$K$16&lt;3),0,$X265)))</f>
        <v>0</v>
      </c>
      <c r="AD265" s="85" t="str">
        <f>IF(AND(I265&lt;'Checklist Parameters'!$K$22,$I265&lt;&gt;0),"Y","")</f>
        <v/>
      </c>
      <c r="AE265" s="85" t="str">
        <f>IF($AD265="Y",0,IF('Checklist Parameters'!$K$25="","&lt;no limit&gt;",ROUNDDOWN((($I265-'Checklist Parameters'!$K$24)/'Checklist Parameters'!$K$25)+1,0)))</f>
        <v>&lt;no limit&gt;</v>
      </c>
      <c r="AF265" s="174">
        <f t="shared" si="23"/>
        <v>0</v>
      </c>
      <c r="AG265" s="85">
        <f t="shared" si="18"/>
        <v>0</v>
      </c>
      <c r="AH265" s="5"/>
      <c r="AI265" s="5"/>
      <c r="AJ265" s="5"/>
      <c r="AK265" s="5"/>
      <c r="AL265" s="5"/>
      <c r="AM265" s="5"/>
      <c r="AN265" s="5"/>
      <c r="AO265" s="5"/>
      <c r="AP265" s="5"/>
      <c r="AQ265" s="5"/>
      <c r="AR265" s="5"/>
      <c r="AS265" s="5"/>
    </row>
    <row r="266" spans="1:45" s="2" customFormat="1" ht="15">
      <c r="A266" s="391"/>
      <c r="B266" s="392"/>
      <c r="C266" s="393"/>
      <c r="D266" s="393"/>
      <c r="E266" s="393"/>
      <c r="F266" s="393"/>
      <c r="G266" s="393"/>
      <c r="H266" s="394"/>
      <c r="I266" s="394"/>
      <c r="J266" s="394"/>
      <c r="K266" s="394"/>
      <c r="L266" s="394"/>
      <c r="M266" s="394"/>
      <c r="N266" s="313">
        <f>IF(IF(I266&lt;'Checklist Parameters'!$K$22,0,($I266-$L266))&lt;0,0,IF(I266&lt;'Checklist Parameters'!$K$22,0,($I266-$L266)))</f>
        <v>0</v>
      </c>
      <c r="O266" s="394"/>
      <c r="P266" s="395"/>
      <c r="Q266" s="316">
        <f t="shared" si="19"/>
        <v>0</v>
      </c>
      <c r="R266" s="87">
        <f t="shared" si="20"/>
        <v>0</v>
      </c>
      <c r="S266" s="87">
        <f>IF('Checklist Parameters'!$K$60&lt;0.2,0.2,'Checklist Parameters'!$K$60)</f>
        <v>0.72</v>
      </c>
      <c r="T266" s="88">
        <f>IF($O266="",IF('Checklist District ID'!$C$43="Y",MAX($R266:$S266)*$I266,SUM($R266:$S266)*$I266),IF(O266&gt;0,Q266*S266))</f>
        <v>0</v>
      </c>
      <c r="U266" s="88">
        <f>IF(Q266&gt;0,((I266-T266)*'Formula Matrix'!$E$40),0)</f>
        <v>0</v>
      </c>
      <c r="V266" s="88">
        <f t="shared" si="21"/>
        <v>0</v>
      </c>
      <c r="W266" s="88">
        <f>IF(V266&gt;0,(V266*'Checklist Parameters'!$K$35),0)</f>
        <v>0</v>
      </c>
      <c r="X266" s="85">
        <f t="shared" si="22"/>
        <v>0</v>
      </c>
      <c r="Y266" s="85">
        <f>IF('Checklist Parameters'!$K$102&lt;&gt;"",(I266/43560)*'Checklist Parameters'!$K$102,"N/A")</f>
        <v>0</v>
      </c>
      <c r="Z266" s="85" t="str">
        <f>IF('Checklist Parameters'!$K$58&lt;&gt;"",((I266*'Checklist Parameters'!$K$58)*'Checklist Parameters'!$K$35)/1000,"N/A")</f>
        <v>N/A</v>
      </c>
      <c r="AA266" s="85">
        <f>IF('Checklist Parameters'!$K$101&lt;&gt;"",IFERROR(I266/'Checklist Parameters'!$K$101,0),"N/A")</f>
        <v>0</v>
      </c>
      <c r="AB266" s="85" t="str">
        <f>IF('Checklist Parameters'!$K$43&lt;&gt;"",(I266*'Checklist Parameters'!$K$43)/1000,"N/A")</f>
        <v>N/A</v>
      </c>
      <c r="AC266" s="85">
        <f>IF('Checklist Parameters'!$K$16="",$X266,IF(AND('Checklist Parameters'!$K$16&lt;$X266,'Checklist Parameters'!$K$16&gt;=3),'Checklist Parameters'!$K$16,IF(AND('Checklist Parameters'!$K$16&lt;$X266,'Checklist Parameters'!$K$16&lt;3),0,$X266)))</f>
        <v>0</v>
      </c>
      <c r="AD266" s="85" t="str">
        <f>IF(AND(I266&lt;'Checklist Parameters'!$K$22,$I266&lt;&gt;0),"Y","")</f>
        <v/>
      </c>
      <c r="AE266" s="85" t="str">
        <f>IF($AD266="Y",0,IF('Checklist Parameters'!$K$25="","&lt;no limit&gt;",ROUNDDOWN((($I266-'Checklist Parameters'!$K$24)/'Checklist Parameters'!$K$25)+1,0)))</f>
        <v>&lt;no limit&gt;</v>
      </c>
      <c r="AF266" s="174">
        <f t="shared" si="23"/>
        <v>0</v>
      </c>
      <c r="AG266" s="85">
        <f t="shared" si="18"/>
        <v>0</v>
      </c>
      <c r="AH266" s="5"/>
      <c r="AI266" s="5"/>
      <c r="AJ266" s="5"/>
      <c r="AK266" s="5"/>
      <c r="AL266" s="5"/>
      <c r="AM266" s="5"/>
      <c r="AN266" s="5"/>
      <c r="AO266" s="5"/>
      <c r="AP266" s="5"/>
      <c r="AQ266" s="5"/>
      <c r="AR266" s="5"/>
      <c r="AS266" s="5"/>
    </row>
    <row r="267" spans="1:45" s="2" customFormat="1" ht="15">
      <c r="A267" s="391"/>
      <c r="B267" s="392"/>
      <c r="C267" s="393"/>
      <c r="D267" s="393"/>
      <c r="E267" s="393"/>
      <c r="F267" s="393"/>
      <c r="G267" s="393"/>
      <c r="H267" s="394"/>
      <c r="I267" s="394"/>
      <c r="J267" s="394"/>
      <c r="K267" s="394"/>
      <c r="L267" s="394"/>
      <c r="M267" s="394"/>
      <c r="N267" s="313">
        <f>IF(IF(I267&lt;'Checklist Parameters'!$K$22,0,($I267-$L267))&lt;0,0,IF(I267&lt;'Checklist Parameters'!$K$22,0,($I267-$L267)))</f>
        <v>0</v>
      </c>
      <c r="O267" s="394"/>
      <c r="P267" s="395"/>
      <c r="Q267" s="316">
        <f t="shared" si="19"/>
        <v>0</v>
      </c>
      <c r="R267" s="87">
        <f t="shared" si="20"/>
        <v>0</v>
      </c>
      <c r="S267" s="87">
        <f>IF('Checklist Parameters'!$K$60&lt;0.2,0.2,'Checklist Parameters'!$K$60)</f>
        <v>0.72</v>
      </c>
      <c r="T267" s="88">
        <f>IF($O267="",IF('Checklist District ID'!$C$43="Y",MAX($R267:$S267)*$I267,SUM($R267:$S267)*$I267),IF(O267&gt;0,Q267*S267))</f>
        <v>0</v>
      </c>
      <c r="U267" s="88">
        <f>IF(Q267&gt;0,((I267-T267)*'Formula Matrix'!$E$40),0)</f>
        <v>0</v>
      </c>
      <c r="V267" s="88">
        <f t="shared" si="21"/>
        <v>0</v>
      </c>
      <c r="W267" s="88">
        <f>IF(V267&gt;0,(V267*'Checklist Parameters'!$K$35),0)</f>
        <v>0</v>
      </c>
      <c r="X267" s="85">
        <f t="shared" si="22"/>
        <v>0</v>
      </c>
      <c r="Y267" s="85">
        <f>IF('Checklist Parameters'!$K$102&lt;&gt;"",(I267/43560)*'Checklist Parameters'!$K$102,"N/A")</f>
        <v>0</v>
      </c>
      <c r="Z267" s="85" t="str">
        <f>IF('Checklist Parameters'!$K$58&lt;&gt;"",((I267*'Checklist Parameters'!$K$58)*'Checklist Parameters'!$K$35)/1000,"N/A")</f>
        <v>N/A</v>
      </c>
      <c r="AA267" s="85">
        <f>IF('Checklist Parameters'!$K$101&lt;&gt;"",IFERROR(I267/'Checklist Parameters'!$K$101,0),"N/A")</f>
        <v>0</v>
      </c>
      <c r="AB267" s="85" t="str">
        <f>IF('Checklist Parameters'!$K$43&lt;&gt;"",(I267*'Checklist Parameters'!$K$43)/1000,"N/A")</f>
        <v>N/A</v>
      </c>
      <c r="AC267" s="85">
        <f>IF('Checklist Parameters'!$K$16="",$X267,IF(AND('Checklist Parameters'!$K$16&lt;$X267,'Checklist Parameters'!$K$16&gt;=3),'Checklist Parameters'!$K$16,IF(AND('Checklist Parameters'!$K$16&lt;$X267,'Checklist Parameters'!$K$16&lt;3),0,$X267)))</f>
        <v>0</v>
      </c>
      <c r="AD267" s="85" t="str">
        <f>IF(AND(I267&lt;'Checklist Parameters'!$K$22,$I267&lt;&gt;0),"Y","")</f>
        <v/>
      </c>
      <c r="AE267" s="85" t="str">
        <f>IF($AD267="Y",0,IF('Checklist Parameters'!$K$25="","&lt;no limit&gt;",ROUNDDOWN((($I267-'Checklist Parameters'!$K$24)/'Checklist Parameters'!$K$25)+1,0)))</f>
        <v>&lt;no limit&gt;</v>
      </c>
      <c r="AF267" s="174">
        <f t="shared" si="23"/>
        <v>0</v>
      </c>
      <c r="AG267" s="85">
        <f t="shared" si="18"/>
        <v>0</v>
      </c>
      <c r="AH267" s="5"/>
      <c r="AI267" s="5"/>
      <c r="AJ267" s="5"/>
      <c r="AK267" s="5"/>
      <c r="AL267" s="5"/>
      <c r="AM267" s="5"/>
      <c r="AN267" s="5"/>
      <c r="AO267" s="5"/>
      <c r="AP267" s="5"/>
      <c r="AQ267" s="5"/>
      <c r="AR267" s="5"/>
      <c r="AS267" s="5"/>
    </row>
    <row r="268" spans="1:45" s="2" customFormat="1" ht="15">
      <c r="A268" s="391"/>
      <c r="B268" s="392"/>
      <c r="C268" s="393"/>
      <c r="D268" s="393"/>
      <c r="E268" s="393"/>
      <c r="F268" s="393"/>
      <c r="G268" s="393"/>
      <c r="H268" s="394"/>
      <c r="I268" s="394"/>
      <c r="J268" s="394"/>
      <c r="K268" s="394"/>
      <c r="L268" s="394"/>
      <c r="M268" s="394"/>
      <c r="N268" s="313">
        <f>IF(IF(I268&lt;'Checklist Parameters'!$K$22,0,($I268-$L268))&lt;0,0,IF(I268&lt;'Checklist Parameters'!$K$22,0,($I268-$L268)))</f>
        <v>0</v>
      </c>
      <c r="O268" s="394"/>
      <c r="P268" s="395"/>
      <c r="Q268" s="316">
        <f t="shared" si="19"/>
        <v>0</v>
      </c>
      <c r="R268" s="87">
        <f t="shared" si="20"/>
        <v>0</v>
      </c>
      <c r="S268" s="87">
        <f>IF('Checklist Parameters'!$K$60&lt;0.2,0.2,'Checklist Parameters'!$K$60)</f>
        <v>0.72</v>
      </c>
      <c r="T268" s="88">
        <f>IF($O268="",IF('Checklist District ID'!$C$43="Y",MAX($R268:$S268)*$I268,SUM($R268:$S268)*$I268),IF(O268&gt;0,Q268*S268))</f>
        <v>0</v>
      </c>
      <c r="U268" s="88">
        <f>IF(Q268&gt;0,((I268-T268)*'Formula Matrix'!$E$40),0)</f>
        <v>0</v>
      </c>
      <c r="V268" s="88">
        <f t="shared" si="21"/>
        <v>0</v>
      </c>
      <c r="W268" s="88">
        <f>IF(V268&gt;0,(V268*'Checklist Parameters'!$K$35),0)</f>
        <v>0</v>
      </c>
      <c r="X268" s="85">
        <f t="shared" si="22"/>
        <v>0</v>
      </c>
      <c r="Y268" s="85">
        <f>IF('Checklist Parameters'!$K$102&lt;&gt;"",(I268/43560)*'Checklist Parameters'!$K$102,"N/A")</f>
        <v>0</v>
      </c>
      <c r="Z268" s="85" t="str">
        <f>IF('Checklist Parameters'!$K$58&lt;&gt;"",((I268*'Checklist Parameters'!$K$58)*'Checklist Parameters'!$K$35)/1000,"N/A")</f>
        <v>N/A</v>
      </c>
      <c r="AA268" s="85">
        <f>IF('Checklist Parameters'!$K$101&lt;&gt;"",IFERROR(I268/'Checklist Parameters'!$K$101,0),"N/A")</f>
        <v>0</v>
      </c>
      <c r="AB268" s="85" t="str">
        <f>IF('Checklist Parameters'!$K$43&lt;&gt;"",(I268*'Checklist Parameters'!$K$43)/1000,"N/A")</f>
        <v>N/A</v>
      </c>
      <c r="AC268" s="85">
        <f>IF('Checklist Parameters'!$K$16="",$X268,IF(AND('Checklist Parameters'!$K$16&lt;$X268,'Checklist Parameters'!$K$16&gt;=3),'Checklist Parameters'!$K$16,IF(AND('Checklist Parameters'!$K$16&lt;$X268,'Checklist Parameters'!$K$16&lt;3),0,$X268)))</f>
        <v>0</v>
      </c>
      <c r="AD268" s="85" t="str">
        <f>IF(AND(I268&lt;'Checklist Parameters'!$K$22,$I268&lt;&gt;0),"Y","")</f>
        <v/>
      </c>
      <c r="AE268" s="85" t="str">
        <f>IF($AD268="Y",0,IF('Checklist Parameters'!$K$25="","&lt;no limit&gt;",ROUNDDOWN((($I268-'Checklist Parameters'!$K$24)/'Checklist Parameters'!$K$25)+1,0)))</f>
        <v>&lt;no limit&gt;</v>
      </c>
      <c r="AF268" s="174">
        <f t="shared" si="23"/>
        <v>0</v>
      </c>
      <c r="AG268" s="85">
        <f t="shared" si="18"/>
        <v>0</v>
      </c>
      <c r="AH268" s="5"/>
      <c r="AI268" s="5"/>
      <c r="AJ268" s="5"/>
      <c r="AK268" s="5"/>
      <c r="AL268" s="5"/>
      <c r="AM268" s="5"/>
      <c r="AN268" s="5"/>
      <c r="AO268" s="5"/>
      <c r="AP268" s="5"/>
      <c r="AQ268" s="5"/>
      <c r="AR268" s="5"/>
      <c r="AS268" s="5"/>
    </row>
    <row r="269" spans="1:45" s="2" customFormat="1" ht="15">
      <c r="A269" s="391"/>
      <c r="B269" s="392"/>
      <c r="C269" s="393"/>
      <c r="D269" s="393"/>
      <c r="E269" s="393"/>
      <c r="F269" s="393"/>
      <c r="G269" s="393"/>
      <c r="H269" s="394"/>
      <c r="I269" s="394"/>
      <c r="J269" s="394"/>
      <c r="K269" s="394"/>
      <c r="L269" s="394"/>
      <c r="M269" s="394"/>
      <c r="N269" s="313">
        <f>IF(IF(I269&lt;'Checklist Parameters'!$K$22,0,($I269-$L269))&lt;0,0,IF(I269&lt;'Checklist Parameters'!$K$22,0,($I269-$L269)))</f>
        <v>0</v>
      </c>
      <c r="O269" s="394"/>
      <c r="P269" s="395"/>
      <c r="Q269" s="316">
        <f t="shared" si="19"/>
        <v>0</v>
      </c>
      <c r="R269" s="87">
        <f t="shared" si="20"/>
        <v>0</v>
      </c>
      <c r="S269" s="87">
        <f>IF('Checklist Parameters'!$K$60&lt;0.2,0.2,'Checklist Parameters'!$K$60)</f>
        <v>0.72</v>
      </c>
      <c r="T269" s="88">
        <f>IF($O269="",IF('Checklist District ID'!$C$43="Y",MAX($R269:$S269)*$I269,SUM($R269:$S269)*$I269),IF(O269&gt;0,Q269*S269))</f>
        <v>0</v>
      </c>
      <c r="U269" s="88">
        <f>IF(Q269&gt;0,((I269-T269)*'Formula Matrix'!$E$40),0)</f>
        <v>0</v>
      </c>
      <c r="V269" s="88">
        <f t="shared" si="21"/>
        <v>0</v>
      </c>
      <c r="W269" s="88">
        <f>IF(V269&gt;0,(V269*'Checklist Parameters'!$K$35),0)</f>
        <v>0</v>
      </c>
      <c r="X269" s="85">
        <f t="shared" si="22"/>
        <v>0</v>
      </c>
      <c r="Y269" s="85">
        <f>IF('Checklist Parameters'!$K$102&lt;&gt;"",(I269/43560)*'Checklist Parameters'!$K$102,"N/A")</f>
        <v>0</v>
      </c>
      <c r="Z269" s="85" t="str">
        <f>IF('Checklist Parameters'!$K$58&lt;&gt;"",((I269*'Checklist Parameters'!$K$58)*'Checklist Parameters'!$K$35)/1000,"N/A")</f>
        <v>N/A</v>
      </c>
      <c r="AA269" s="85">
        <f>IF('Checklist Parameters'!$K$101&lt;&gt;"",IFERROR(I269/'Checklist Parameters'!$K$101,0),"N/A")</f>
        <v>0</v>
      </c>
      <c r="AB269" s="85" t="str">
        <f>IF('Checklist Parameters'!$K$43&lt;&gt;"",(I269*'Checklist Parameters'!$K$43)/1000,"N/A")</f>
        <v>N/A</v>
      </c>
      <c r="AC269" s="85">
        <f>IF('Checklist Parameters'!$K$16="",$X269,IF(AND('Checklist Parameters'!$K$16&lt;$X269,'Checklist Parameters'!$K$16&gt;=3),'Checklist Parameters'!$K$16,IF(AND('Checklist Parameters'!$K$16&lt;$X269,'Checklist Parameters'!$K$16&lt;3),0,$X269)))</f>
        <v>0</v>
      </c>
      <c r="AD269" s="85" t="str">
        <f>IF(AND(I269&lt;'Checklist Parameters'!$K$22,$I269&lt;&gt;0),"Y","")</f>
        <v/>
      </c>
      <c r="AE269" s="85" t="str">
        <f>IF($AD269="Y",0,IF('Checklist Parameters'!$K$25="","&lt;no limit&gt;",ROUNDDOWN((($I269-'Checklist Parameters'!$K$24)/'Checklist Parameters'!$K$25)+1,0)))</f>
        <v>&lt;no limit&gt;</v>
      </c>
      <c r="AF269" s="174">
        <f t="shared" si="23"/>
        <v>0</v>
      </c>
      <c r="AG269" s="85">
        <f t="shared" si="18"/>
        <v>0</v>
      </c>
      <c r="AH269" s="5"/>
      <c r="AI269" s="5"/>
      <c r="AJ269" s="5"/>
      <c r="AK269" s="5"/>
      <c r="AL269" s="5"/>
      <c r="AM269" s="5"/>
      <c r="AN269" s="5"/>
      <c r="AO269" s="5"/>
      <c r="AP269" s="5"/>
      <c r="AQ269" s="5"/>
      <c r="AR269" s="5"/>
      <c r="AS269" s="5"/>
    </row>
    <row r="270" spans="1:45" s="2" customFormat="1" ht="15">
      <c r="A270" s="391"/>
      <c r="B270" s="392"/>
      <c r="C270" s="393"/>
      <c r="D270" s="393"/>
      <c r="E270" s="393"/>
      <c r="F270" s="393"/>
      <c r="G270" s="393"/>
      <c r="H270" s="394"/>
      <c r="I270" s="394"/>
      <c r="J270" s="394"/>
      <c r="K270" s="394"/>
      <c r="L270" s="394"/>
      <c r="M270" s="394"/>
      <c r="N270" s="313">
        <f>IF(IF(I270&lt;'Checklist Parameters'!$K$22,0,($I270-$L270))&lt;0,0,IF(I270&lt;'Checklist Parameters'!$K$22,0,($I270-$L270)))</f>
        <v>0</v>
      </c>
      <c r="O270" s="394"/>
      <c r="P270" s="395"/>
      <c r="Q270" s="316">
        <f t="shared" si="19"/>
        <v>0</v>
      </c>
      <c r="R270" s="87">
        <f t="shared" si="20"/>
        <v>0</v>
      </c>
      <c r="S270" s="87">
        <f>IF('Checklist Parameters'!$K$60&lt;0.2,0.2,'Checklist Parameters'!$K$60)</f>
        <v>0.72</v>
      </c>
      <c r="T270" s="88">
        <f>IF($O270="",IF('Checklist District ID'!$C$43="Y",MAX($R270:$S270)*$I270,SUM($R270:$S270)*$I270),IF(O270&gt;0,Q270*S270))</f>
        <v>0</v>
      </c>
      <c r="U270" s="88">
        <f>IF(Q270&gt;0,((I270-T270)*'Formula Matrix'!$E$40),0)</f>
        <v>0</v>
      </c>
      <c r="V270" s="88">
        <f t="shared" si="21"/>
        <v>0</v>
      </c>
      <c r="W270" s="88">
        <f>IF(V270&gt;0,(V270*'Checklist Parameters'!$K$35),0)</f>
        <v>0</v>
      </c>
      <c r="X270" s="85">
        <f t="shared" si="22"/>
        <v>0</v>
      </c>
      <c r="Y270" s="85">
        <f>IF('Checklist Parameters'!$K$102&lt;&gt;"",(I270/43560)*'Checklist Parameters'!$K$102,"N/A")</f>
        <v>0</v>
      </c>
      <c r="Z270" s="85" t="str">
        <f>IF('Checklist Parameters'!$K$58&lt;&gt;"",((I270*'Checklist Parameters'!$K$58)*'Checklist Parameters'!$K$35)/1000,"N/A")</f>
        <v>N/A</v>
      </c>
      <c r="AA270" s="85">
        <f>IF('Checklist Parameters'!$K$101&lt;&gt;"",IFERROR(I270/'Checklist Parameters'!$K$101,0),"N/A")</f>
        <v>0</v>
      </c>
      <c r="AB270" s="85" t="str">
        <f>IF('Checklist Parameters'!$K$43&lt;&gt;"",(I270*'Checklist Parameters'!$K$43)/1000,"N/A")</f>
        <v>N/A</v>
      </c>
      <c r="AC270" s="85">
        <f>IF('Checklist Parameters'!$K$16="",$X270,IF(AND('Checklist Parameters'!$K$16&lt;$X270,'Checklist Parameters'!$K$16&gt;=3),'Checklist Parameters'!$K$16,IF(AND('Checklist Parameters'!$K$16&lt;$X270,'Checklist Parameters'!$K$16&lt;3),0,$X270)))</f>
        <v>0</v>
      </c>
      <c r="AD270" s="85" t="str">
        <f>IF(AND(I270&lt;'Checklist Parameters'!$K$22,$I270&lt;&gt;0),"Y","")</f>
        <v/>
      </c>
      <c r="AE270" s="85" t="str">
        <f>IF($AD270="Y",0,IF('Checklist Parameters'!$K$25="","&lt;no limit&gt;",ROUNDDOWN((($I270-'Checklist Parameters'!$K$24)/'Checklist Parameters'!$K$25)+1,0)))</f>
        <v>&lt;no limit&gt;</v>
      </c>
      <c r="AF270" s="174">
        <f t="shared" si="23"/>
        <v>0</v>
      </c>
      <c r="AG270" s="85">
        <f t="shared" si="18"/>
        <v>0</v>
      </c>
      <c r="AH270" s="5"/>
      <c r="AI270" s="5"/>
      <c r="AJ270" s="5"/>
      <c r="AK270" s="5"/>
      <c r="AL270" s="5"/>
      <c r="AM270" s="5"/>
      <c r="AN270" s="5"/>
      <c r="AO270" s="5"/>
      <c r="AP270" s="5"/>
      <c r="AQ270" s="5"/>
      <c r="AR270" s="5"/>
      <c r="AS270" s="5"/>
    </row>
    <row r="271" spans="1:45" s="2" customFormat="1" ht="15">
      <c r="A271" s="391"/>
      <c r="B271" s="392"/>
      <c r="C271" s="393"/>
      <c r="D271" s="393"/>
      <c r="E271" s="393"/>
      <c r="F271" s="393"/>
      <c r="G271" s="393"/>
      <c r="H271" s="394"/>
      <c r="I271" s="394"/>
      <c r="J271" s="394"/>
      <c r="K271" s="394"/>
      <c r="L271" s="394"/>
      <c r="M271" s="394"/>
      <c r="N271" s="313">
        <f>IF(IF(I271&lt;'Checklist Parameters'!$K$22,0,($I271-$L271))&lt;0,0,IF(I271&lt;'Checklist Parameters'!$K$22,0,($I271-$L271)))</f>
        <v>0</v>
      </c>
      <c r="O271" s="394"/>
      <c r="P271" s="395"/>
      <c r="Q271" s="316">
        <f t="shared" si="19"/>
        <v>0</v>
      </c>
      <c r="R271" s="87">
        <f t="shared" si="20"/>
        <v>0</v>
      </c>
      <c r="S271" s="87">
        <f>IF('Checklist Parameters'!$K$60&lt;0.2,0.2,'Checklist Parameters'!$K$60)</f>
        <v>0.72</v>
      </c>
      <c r="T271" s="88">
        <f>IF($O271="",IF('Checklist District ID'!$C$43="Y",MAX($R271:$S271)*$I271,SUM($R271:$S271)*$I271),IF(O271&gt;0,Q271*S271))</f>
        <v>0</v>
      </c>
      <c r="U271" s="88">
        <f>IF(Q271&gt;0,((I271-T271)*'Formula Matrix'!$E$40),0)</f>
        <v>0</v>
      </c>
      <c r="V271" s="88">
        <f t="shared" si="21"/>
        <v>0</v>
      </c>
      <c r="W271" s="88">
        <f>IF(V271&gt;0,(V271*'Checklist Parameters'!$K$35),0)</f>
        <v>0</v>
      </c>
      <c r="X271" s="85">
        <f t="shared" si="22"/>
        <v>0</v>
      </c>
      <c r="Y271" s="85">
        <f>IF('Checklist Parameters'!$K$102&lt;&gt;"",(I271/43560)*'Checklist Parameters'!$K$102,"N/A")</f>
        <v>0</v>
      </c>
      <c r="Z271" s="85" t="str">
        <f>IF('Checklist Parameters'!$K$58&lt;&gt;"",((I271*'Checklist Parameters'!$K$58)*'Checklist Parameters'!$K$35)/1000,"N/A")</f>
        <v>N/A</v>
      </c>
      <c r="AA271" s="85">
        <f>IF('Checklist Parameters'!$K$101&lt;&gt;"",IFERROR(I271/'Checklist Parameters'!$K$101,0),"N/A")</f>
        <v>0</v>
      </c>
      <c r="AB271" s="85" t="str">
        <f>IF('Checklist Parameters'!$K$43&lt;&gt;"",(I271*'Checklist Parameters'!$K$43)/1000,"N/A")</f>
        <v>N/A</v>
      </c>
      <c r="AC271" s="85">
        <f>IF('Checklist Parameters'!$K$16="",$X271,IF(AND('Checklist Parameters'!$K$16&lt;$X271,'Checklist Parameters'!$K$16&gt;=3),'Checklist Parameters'!$K$16,IF(AND('Checklist Parameters'!$K$16&lt;$X271,'Checklist Parameters'!$K$16&lt;3),0,$X271)))</f>
        <v>0</v>
      </c>
      <c r="AD271" s="85" t="str">
        <f>IF(AND(I271&lt;'Checklist Parameters'!$K$22,$I271&lt;&gt;0),"Y","")</f>
        <v/>
      </c>
      <c r="AE271" s="85" t="str">
        <f>IF($AD271="Y",0,IF('Checklist Parameters'!$K$25="","&lt;no limit&gt;",ROUNDDOWN((($I271-'Checklist Parameters'!$K$24)/'Checklist Parameters'!$K$25)+1,0)))</f>
        <v>&lt;no limit&gt;</v>
      </c>
      <c r="AF271" s="174">
        <f t="shared" si="23"/>
        <v>0</v>
      </c>
      <c r="AG271" s="85">
        <f t="shared" si="18"/>
        <v>0</v>
      </c>
      <c r="AH271" s="5"/>
      <c r="AI271" s="5"/>
      <c r="AJ271" s="5"/>
      <c r="AK271" s="5"/>
      <c r="AL271" s="5"/>
      <c r="AM271" s="5"/>
      <c r="AN271" s="5"/>
      <c r="AO271" s="5"/>
      <c r="AP271" s="5"/>
      <c r="AQ271" s="5"/>
      <c r="AR271" s="5"/>
      <c r="AS271" s="5"/>
    </row>
    <row r="272" spans="1:45" s="2" customFormat="1" ht="15">
      <c r="A272" s="391"/>
      <c r="B272" s="392"/>
      <c r="C272" s="393"/>
      <c r="D272" s="393"/>
      <c r="E272" s="393"/>
      <c r="F272" s="393"/>
      <c r="G272" s="393"/>
      <c r="H272" s="394"/>
      <c r="I272" s="394"/>
      <c r="J272" s="394"/>
      <c r="K272" s="394"/>
      <c r="L272" s="394"/>
      <c r="M272" s="394"/>
      <c r="N272" s="313">
        <f>IF(IF(I272&lt;'Checklist Parameters'!$K$22,0,($I272-$L272))&lt;0,0,IF(I272&lt;'Checklist Parameters'!$K$22,0,($I272-$L272)))</f>
        <v>0</v>
      </c>
      <c r="O272" s="394"/>
      <c r="P272" s="395"/>
      <c r="Q272" s="316">
        <f t="shared" si="19"/>
        <v>0</v>
      </c>
      <c r="R272" s="87">
        <f t="shared" si="20"/>
        <v>0</v>
      </c>
      <c r="S272" s="87">
        <f>IF('Checklist Parameters'!$K$60&lt;0.2,0.2,'Checklist Parameters'!$K$60)</f>
        <v>0.72</v>
      </c>
      <c r="T272" s="88">
        <f>IF($O272="",IF('Checklist District ID'!$C$43="Y",MAX($R272:$S272)*$I272,SUM($R272:$S272)*$I272),IF(O272&gt;0,Q272*S272))</f>
        <v>0</v>
      </c>
      <c r="U272" s="88">
        <f>IF(Q272&gt;0,((I272-T272)*'Formula Matrix'!$E$40),0)</f>
        <v>0</v>
      </c>
      <c r="V272" s="88">
        <f t="shared" si="21"/>
        <v>0</v>
      </c>
      <c r="W272" s="88">
        <f>IF(V272&gt;0,(V272*'Checklist Parameters'!$K$35),0)</f>
        <v>0</v>
      </c>
      <c r="X272" s="85">
        <f t="shared" si="22"/>
        <v>0</v>
      </c>
      <c r="Y272" s="85">
        <f>IF('Checklist Parameters'!$K$102&lt;&gt;"",(I272/43560)*'Checklist Parameters'!$K$102,"N/A")</f>
        <v>0</v>
      </c>
      <c r="Z272" s="85" t="str">
        <f>IF('Checklist Parameters'!$K$58&lt;&gt;"",((I272*'Checklist Parameters'!$K$58)*'Checklist Parameters'!$K$35)/1000,"N/A")</f>
        <v>N/A</v>
      </c>
      <c r="AA272" s="85">
        <f>IF('Checklist Parameters'!$K$101&lt;&gt;"",IFERROR(I272/'Checklist Parameters'!$K$101,0),"N/A")</f>
        <v>0</v>
      </c>
      <c r="AB272" s="85" t="str">
        <f>IF('Checklist Parameters'!$K$43&lt;&gt;"",(I272*'Checklist Parameters'!$K$43)/1000,"N/A")</f>
        <v>N/A</v>
      </c>
      <c r="AC272" s="85">
        <f>IF('Checklist Parameters'!$K$16="",$X272,IF(AND('Checklist Parameters'!$K$16&lt;$X272,'Checklist Parameters'!$K$16&gt;=3),'Checklist Parameters'!$K$16,IF(AND('Checklist Parameters'!$K$16&lt;$X272,'Checklist Parameters'!$K$16&lt;3),0,$X272)))</f>
        <v>0</v>
      </c>
      <c r="AD272" s="85" t="str">
        <f>IF(AND(I272&lt;'Checklist Parameters'!$K$22,$I272&lt;&gt;0),"Y","")</f>
        <v/>
      </c>
      <c r="AE272" s="85" t="str">
        <f>IF($AD272="Y",0,IF('Checklist Parameters'!$K$25="","&lt;no limit&gt;",ROUNDDOWN((($I272-'Checklist Parameters'!$K$24)/'Checklist Parameters'!$K$25)+1,0)))</f>
        <v>&lt;no limit&gt;</v>
      </c>
      <c r="AF272" s="174">
        <f t="shared" si="23"/>
        <v>0</v>
      </c>
      <c r="AG272" s="85">
        <f t="shared" si="18"/>
        <v>0</v>
      </c>
      <c r="AH272" s="5"/>
      <c r="AI272" s="5"/>
      <c r="AJ272" s="5"/>
      <c r="AK272" s="5"/>
      <c r="AL272" s="5"/>
      <c r="AM272" s="5"/>
      <c r="AN272" s="5"/>
      <c r="AO272" s="5"/>
      <c r="AP272" s="5"/>
      <c r="AQ272" s="5"/>
      <c r="AR272" s="5"/>
      <c r="AS272" s="5"/>
    </row>
    <row r="273" spans="1:45" s="2" customFormat="1" ht="15">
      <c r="A273" s="391"/>
      <c r="B273" s="392"/>
      <c r="C273" s="393"/>
      <c r="D273" s="393"/>
      <c r="E273" s="393"/>
      <c r="F273" s="393"/>
      <c r="G273" s="393"/>
      <c r="H273" s="394"/>
      <c r="I273" s="394"/>
      <c r="J273" s="394"/>
      <c r="K273" s="394"/>
      <c r="L273" s="394"/>
      <c r="M273" s="394"/>
      <c r="N273" s="313">
        <f>IF(IF(I273&lt;'Checklist Parameters'!$K$22,0,($I273-$L273))&lt;0,0,IF(I273&lt;'Checklist Parameters'!$K$22,0,($I273-$L273)))</f>
        <v>0</v>
      </c>
      <c r="O273" s="394"/>
      <c r="P273" s="395"/>
      <c r="Q273" s="316">
        <f t="shared" si="19"/>
        <v>0</v>
      </c>
      <c r="R273" s="87">
        <f t="shared" si="20"/>
        <v>0</v>
      </c>
      <c r="S273" s="87">
        <f>IF('Checklist Parameters'!$K$60&lt;0.2,0.2,'Checklist Parameters'!$K$60)</f>
        <v>0.72</v>
      </c>
      <c r="T273" s="88">
        <f>IF($O273="",IF('Checklist District ID'!$C$43="Y",MAX($R273:$S273)*$I273,SUM($R273:$S273)*$I273),IF(O273&gt;0,Q273*S273))</f>
        <v>0</v>
      </c>
      <c r="U273" s="88">
        <f>IF(Q273&gt;0,((I273-T273)*'Formula Matrix'!$E$40),0)</f>
        <v>0</v>
      </c>
      <c r="V273" s="88">
        <f t="shared" si="21"/>
        <v>0</v>
      </c>
      <c r="W273" s="88">
        <f>IF(V273&gt;0,(V273*'Checklist Parameters'!$K$35),0)</f>
        <v>0</v>
      </c>
      <c r="X273" s="85">
        <f t="shared" si="22"/>
        <v>0</v>
      </c>
      <c r="Y273" s="85">
        <f>IF('Checklist Parameters'!$K$102&lt;&gt;"",(I273/43560)*'Checklist Parameters'!$K$102,"N/A")</f>
        <v>0</v>
      </c>
      <c r="Z273" s="85" t="str">
        <f>IF('Checklist Parameters'!$K$58&lt;&gt;"",((I273*'Checklist Parameters'!$K$58)*'Checklist Parameters'!$K$35)/1000,"N/A")</f>
        <v>N/A</v>
      </c>
      <c r="AA273" s="85">
        <f>IF('Checklist Parameters'!$K$101&lt;&gt;"",IFERROR(I273/'Checklist Parameters'!$K$101,0),"N/A")</f>
        <v>0</v>
      </c>
      <c r="AB273" s="85" t="str">
        <f>IF('Checklist Parameters'!$K$43&lt;&gt;"",(I273*'Checklist Parameters'!$K$43)/1000,"N/A")</f>
        <v>N/A</v>
      </c>
      <c r="AC273" s="85">
        <f>IF('Checklist Parameters'!$K$16="",$X273,IF(AND('Checklist Parameters'!$K$16&lt;$X273,'Checklist Parameters'!$K$16&gt;=3),'Checklist Parameters'!$K$16,IF(AND('Checklist Parameters'!$K$16&lt;$X273,'Checklist Parameters'!$K$16&lt;3),0,$X273)))</f>
        <v>0</v>
      </c>
      <c r="AD273" s="85" t="str">
        <f>IF(AND(I273&lt;'Checklist Parameters'!$K$22,$I273&lt;&gt;0),"Y","")</f>
        <v/>
      </c>
      <c r="AE273" s="85" t="str">
        <f>IF($AD273="Y",0,IF('Checklist Parameters'!$K$25="","&lt;no limit&gt;",ROUNDDOWN((($I273-'Checklist Parameters'!$K$24)/'Checklist Parameters'!$K$25)+1,0)))</f>
        <v>&lt;no limit&gt;</v>
      </c>
      <c r="AF273" s="174">
        <f t="shared" si="23"/>
        <v>0</v>
      </c>
      <c r="AG273" s="85">
        <f t="shared" si="18"/>
        <v>0</v>
      </c>
      <c r="AH273" s="5"/>
      <c r="AI273" s="5"/>
      <c r="AJ273" s="5"/>
      <c r="AK273" s="5"/>
      <c r="AL273" s="5"/>
      <c r="AM273" s="5"/>
      <c r="AN273" s="5"/>
      <c r="AO273" s="5"/>
      <c r="AP273" s="5"/>
      <c r="AQ273" s="5"/>
      <c r="AR273" s="5"/>
      <c r="AS273" s="5"/>
    </row>
    <row r="274" spans="1:45" s="2" customFormat="1" ht="15">
      <c r="A274" s="391"/>
      <c r="B274" s="392"/>
      <c r="C274" s="393"/>
      <c r="D274" s="393"/>
      <c r="E274" s="393"/>
      <c r="F274" s="393"/>
      <c r="G274" s="393"/>
      <c r="H274" s="394"/>
      <c r="I274" s="394"/>
      <c r="J274" s="394"/>
      <c r="K274" s="394"/>
      <c r="L274" s="394"/>
      <c r="M274" s="394"/>
      <c r="N274" s="313">
        <f>IF(IF(I274&lt;'Checklist Parameters'!$K$22,0,($I274-$L274))&lt;0,0,IF(I274&lt;'Checklist Parameters'!$K$22,0,($I274-$L274)))</f>
        <v>0</v>
      </c>
      <c r="O274" s="394"/>
      <c r="P274" s="395"/>
      <c r="Q274" s="316">
        <f t="shared" si="19"/>
        <v>0</v>
      </c>
      <c r="R274" s="87">
        <f t="shared" si="20"/>
        <v>0</v>
      </c>
      <c r="S274" s="87">
        <f>IF('Checklist Parameters'!$K$60&lt;0.2,0.2,'Checklist Parameters'!$K$60)</f>
        <v>0.72</v>
      </c>
      <c r="T274" s="88">
        <f>IF($O274="",IF('Checklist District ID'!$C$43="Y",MAX($R274:$S274)*$I274,SUM($R274:$S274)*$I274),IF(O274&gt;0,Q274*S274))</f>
        <v>0</v>
      </c>
      <c r="U274" s="88">
        <f>IF(Q274&gt;0,((I274-T274)*'Formula Matrix'!$E$40),0)</f>
        <v>0</v>
      </c>
      <c r="V274" s="88">
        <f t="shared" si="21"/>
        <v>0</v>
      </c>
      <c r="W274" s="88">
        <f>IF(V274&gt;0,(V274*'Checklist Parameters'!$K$35),0)</f>
        <v>0</v>
      </c>
      <c r="X274" s="85">
        <f t="shared" si="22"/>
        <v>0</v>
      </c>
      <c r="Y274" s="85">
        <f>IF('Checklist Parameters'!$K$102&lt;&gt;"",(I274/43560)*'Checklist Parameters'!$K$102,"N/A")</f>
        <v>0</v>
      </c>
      <c r="Z274" s="85" t="str">
        <f>IF('Checklist Parameters'!$K$58&lt;&gt;"",((I274*'Checklist Parameters'!$K$58)*'Checklist Parameters'!$K$35)/1000,"N/A")</f>
        <v>N/A</v>
      </c>
      <c r="AA274" s="85">
        <f>IF('Checklist Parameters'!$K$101&lt;&gt;"",IFERROR(I274/'Checklist Parameters'!$K$101,0),"N/A")</f>
        <v>0</v>
      </c>
      <c r="AB274" s="85" t="str">
        <f>IF('Checklist Parameters'!$K$43&lt;&gt;"",(I274*'Checklist Parameters'!$K$43)/1000,"N/A")</f>
        <v>N/A</v>
      </c>
      <c r="AC274" s="85">
        <f>IF('Checklist Parameters'!$K$16="",$X274,IF(AND('Checklist Parameters'!$K$16&lt;$X274,'Checklist Parameters'!$K$16&gt;=3),'Checklist Parameters'!$K$16,IF(AND('Checklist Parameters'!$K$16&lt;$X274,'Checklist Parameters'!$K$16&lt;3),0,$X274)))</f>
        <v>0</v>
      </c>
      <c r="AD274" s="85" t="str">
        <f>IF(AND(I274&lt;'Checklist Parameters'!$K$22,$I274&lt;&gt;0),"Y","")</f>
        <v/>
      </c>
      <c r="AE274" s="85" t="str">
        <f>IF($AD274="Y",0,IF('Checklist Parameters'!$K$25="","&lt;no limit&gt;",ROUNDDOWN((($I274-'Checklist Parameters'!$K$24)/'Checklist Parameters'!$K$25)+1,0)))</f>
        <v>&lt;no limit&gt;</v>
      </c>
      <c r="AF274" s="174">
        <f t="shared" si="23"/>
        <v>0</v>
      </c>
      <c r="AG274" s="85">
        <f t="shared" si="18"/>
        <v>0</v>
      </c>
      <c r="AH274" s="5"/>
      <c r="AI274" s="5"/>
      <c r="AJ274" s="5"/>
      <c r="AK274" s="5"/>
      <c r="AL274" s="5"/>
      <c r="AM274" s="5"/>
      <c r="AN274" s="5"/>
      <c r="AO274" s="5"/>
      <c r="AP274" s="5"/>
      <c r="AQ274" s="5"/>
      <c r="AR274" s="5"/>
      <c r="AS274" s="5"/>
    </row>
    <row r="275" spans="1:45" s="2" customFormat="1" ht="15">
      <c r="A275" s="391"/>
      <c r="B275" s="392"/>
      <c r="C275" s="393"/>
      <c r="D275" s="393"/>
      <c r="E275" s="393"/>
      <c r="F275" s="393"/>
      <c r="G275" s="393"/>
      <c r="H275" s="394"/>
      <c r="I275" s="394"/>
      <c r="J275" s="394"/>
      <c r="K275" s="394"/>
      <c r="L275" s="394"/>
      <c r="M275" s="394"/>
      <c r="N275" s="313">
        <f>IF(IF(I275&lt;'Checklist Parameters'!$K$22,0,($I275-$L275))&lt;0,0,IF(I275&lt;'Checklist Parameters'!$K$22,0,($I275-$L275)))</f>
        <v>0</v>
      </c>
      <c r="O275" s="394"/>
      <c r="P275" s="395"/>
      <c r="Q275" s="316">
        <f t="shared" si="19"/>
        <v>0</v>
      </c>
      <c r="R275" s="87">
        <f t="shared" si="20"/>
        <v>0</v>
      </c>
      <c r="S275" s="87">
        <f>IF('Checklist Parameters'!$K$60&lt;0.2,0.2,'Checklist Parameters'!$K$60)</f>
        <v>0.72</v>
      </c>
      <c r="T275" s="88">
        <f>IF($O275="",IF('Checklist District ID'!$C$43="Y",MAX($R275:$S275)*$I275,SUM($R275:$S275)*$I275),IF(O275&gt;0,Q275*S275))</f>
        <v>0</v>
      </c>
      <c r="U275" s="88">
        <f>IF(Q275&gt;0,((I275-T275)*'Formula Matrix'!$E$40),0)</f>
        <v>0</v>
      </c>
      <c r="V275" s="88">
        <f t="shared" si="21"/>
        <v>0</v>
      </c>
      <c r="W275" s="88">
        <f>IF(V275&gt;0,(V275*'Checklist Parameters'!$K$35),0)</f>
        <v>0</v>
      </c>
      <c r="X275" s="85">
        <f t="shared" si="22"/>
        <v>0</v>
      </c>
      <c r="Y275" s="85">
        <f>IF('Checklist Parameters'!$K$102&lt;&gt;"",(I275/43560)*'Checklist Parameters'!$K$102,"N/A")</f>
        <v>0</v>
      </c>
      <c r="Z275" s="85" t="str">
        <f>IF('Checklist Parameters'!$K$58&lt;&gt;"",((I275*'Checklist Parameters'!$K$58)*'Checklist Parameters'!$K$35)/1000,"N/A")</f>
        <v>N/A</v>
      </c>
      <c r="AA275" s="85">
        <f>IF('Checklist Parameters'!$K$101&lt;&gt;"",IFERROR(I275/'Checklist Parameters'!$K$101,0),"N/A")</f>
        <v>0</v>
      </c>
      <c r="AB275" s="85" t="str">
        <f>IF('Checklist Parameters'!$K$43&lt;&gt;"",(I275*'Checklist Parameters'!$K$43)/1000,"N/A")</f>
        <v>N/A</v>
      </c>
      <c r="AC275" s="85">
        <f>IF('Checklist Parameters'!$K$16="",$X275,IF(AND('Checklist Parameters'!$K$16&lt;$X275,'Checklist Parameters'!$K$16&gt;=3),'Checklist Parameters'!$K$16,IF(AND('Checklist Parameters'!$K$16&lt;$X275,'Checklist Parameters'!$K$16&lt;3),0,$X275)))</f>
        <v>0</v>
      </c>
      <c r="AD275" s="85" t="str">
        <f>IF(AND(I275&lt;'Checklist Parameters'!$K$22,$I275&lt;&gt;0),"Y","")</f>
        <v/>
      </c>
      <c r="AE275" s="85" t="str">
        <f>IF($AD275="Y",0,IF('Checklist Parameters'!$K$25="","&lt;no limit&gt;",ROUNDDOWN((($I275-'Checklist Parameters'!$K$24)/'Checklist Parameters'!$K$25)+1,0)))</f>
        <v>&lt;no limit&gt;</v>
      </c>
      <c r="AF275" s="174">
        <f t="shared" si="23"/>
        <v>0</v>
      </c>
      <c r="AG275" s="85">
        <f t="shared" si="18"/>
        <v>0</v>
      </c>
      <c r="AH275" s="5"/>
      <c r="AI275" s="5"/>
      <c r="AJ275" s="5"/>
      <c r="AK275" s="5"/>
      <c r="AL275" s="5"/>
      <c r="AM275" s="5"/>
      <c r="AN275" s="5"/>
      <c r="AO275" s="5"/>
      <c r="AP275" s="5"/>
      <c r="AQ275" s="5"/>
      <c r="AR275" s="5"/>
      <c r="AS275" s="5"/>
    </row>
    <row r="276" spans="1:45" s="2" customFormat="1" ht="15">
      <c r="A276" s="391"/>
      <c r="B276" s="392"/>
      <c r="C276" s="393"/>
      <c r="D276" s="393"/>
      <c r="E276" s="393"/>
      <c r="F276" s="393"/>
      <c r="G276" s="393"/>
      <c r="H276" s="394"/>
      <c r="I276" s="394"/>
      <c r="J276" s="394"/>
      <c r="K276" s="394"/>
      <c r="L276" s="394"/>
      <c r="M276" s="394"/>
      <c r="N276" s="313">
        <f>IF(IF(I276&lt;'Checklist Parameters'!$K$22,0,($I276-$L276))&lt;0,0,IF(I276&lt;'Checklist Parameters'!$K$22,0,($I276-$L276)))</f>
        <v>0</v>
      </c>
      <c r="O276" s="394"/>
      <c r="P276" s="395"/>
      <c r="Q276" s="316">
        <f t="shared" si="19"/>
        <v>0</v>
      </c>
      <c r="R276" s="87">
        <f t="shared" si="20"/>
        <v>0</v>
      </c>
      <c r="S276" s="87">
        <f>IF('Checklist Parameters'!$K$60&lt;0.2,0.2,'Checklist Parameters'!$K$60)</f>
        <v>0.72</v>
      </c>
      <c r="T276" s="88">
        <f>IF($O276="",IF('Checklist District ID'!$C$43="Y",MAX($R276:$S276)*$I276,SUM($R276:$S276)*$I276),IF(O276&gt;0,Q276*S276))</f>
        <v>0</v>
      </c>
      <c r="U276" s="88">
        <f>IF(Q276&gt;0,((I276-T276)*'Formula Matrix'!$E$40),0)</f>
        <v>0</v>
      </c>
      <c r="V276" s="88">
        <f t="shared" si="21"/>
        <v>0</v>
      </c>
      <c r="W276" s="88">
        <f>IF(V276&gt;0,(V276*'Checklist Parameters'!$K$35),0)</f>
        <v>0</v>
      </c>
      <c r="X276" s="85">
        <f t="shared" si="22"/>
        <v>0</v>
      </c>
      <c r="Y276" s="85">
        <f>IF('Checklist Parameters'!$K$102&lt;&gt;"",(I276/43560)*'Checklist Parameters'!$K$102,"N/A")</f>
        <v>0</v>
      </c>
      <c r="Z276" s="85" t="str">
        <f>IF('Checklist Parameters'!$K$58&lt;&gt;"",((I276*'Checklist Parameters'!$K$58)*'Checklist Parameters'!$K$35)/1000,"N/A")</f>
        <v>N/A</v>
      </c>
      <c r="AA276" s="85">
        <f>IF('Checklist Parameters'!$K$101&lt;&gt;"",IFERROR(I276/'Checklist Parameters'!$K$101,0),"N/A")</f>
        <v>0</v>
      </c>
      <c r="AB276" s="85" t="str">
        <f>IF('Checklist Parameters'!$K$43&lt;&gt;"",(I276*'Checklist Parameters'!$K$43)/1000,"N/A")</f>
        <v>N/A</v>
      </c>
      <c r="AC276" s="85">
        <f>IF('Checklist Parameters'!$K$16="",$X276,IF(AND('Checklist Parameters'!$K$16&lt;$X276,'Checklist Parameters'!$K$16&gt;=3),'Checklist Parameters'!$K$16,IF(AND('Checklist Parameters'!$K$16&lt;$X276,'Checklist Parameters'!$K$16&lt;3),0,$X276)))</f>
        <v>0</v>
      </c>
      <c r="AD276" s="85" t="str">
        <f>IF(AND(I276&lt;'Checklist Parameters'!$K$22,$I276&lt;&gt;0),"Y","")</f>
        <v/>
      </c>
      <c r="AE276" s="85" t="str">
        <f>IF($AD276="Y",0,IF('Checklist Parameters'!$K$25="","&lt;no limit&gt;",ROUNDDOWN((($I276-'Checklist Parameters'!$K$24)/'Checklist Parameters'!$K$25)+1,0)))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ht="15">
      <c r="A277" s="391"/>
      <c r="B277" s="392"/>
      <c r="C277" s="393"/>
      <c r="D277" s="393"/>
      <c r="E277" s="393"/>
      <c r="F277" s="393"/>
      <c r="G277" s="393"/>
      <c r="H277" s="394"/>
      <c r="I277" s="394"/>
      <c r="J277" s="394"/>
      <c r="K277" s="394"/>
      <c r="L277" s="394"/>
      <c r="M277" s="394"/>
      <c r="N277" s="313">
        <f>IF(IF(I277&lt;'Checklist Parameters'!$K$22,0,($I277-$L277))&lt;0,0,IF(I277&lt;'Checklist Parameters'!$K$22,0,($I277-$L277)))</f>
        <v>0</v>
      </c>
      <c r="O277" s="394"/>
      <c r="P277" s="395"/>
      <c r="Q277" s="316">
        <f t="shared" ref="Q277:Q340" si="25">IF(O277&lt;&gt;"",O277,N277)</f>
        <v>0</v>
      </c>
      <c r="R277" s="87">
        <f t="shared" ref="R277:R340" si="26">IFERROR(L277/I277,0)</f>
        <v>0</v>
      </c>
      <c r="S277" s="87">
        <f>IF('Checklist Parameters'!$K$60&lt;0.2,0.2,'Checklist Parameters'!$K$60)</f>
        <v>0.72</v>
      </c>
      <c r="T277" s="88">
        <f>IF($O277="",IF('Checklist District ID'!$C$43="Y",MAX($R277:$S277)*$I277,SUM($R277:$S277)*$I277),IF(O277&gt;0,Q277*S277))</f>
        <v>0</v>
      </c>
      <c r="U277" s="88">
        <f>IF(Q277&gt;0,((I277-T277)*'Formula Matrix'!$E$40),0)</f>
        <v>0</v>
      </c>
      <c r="V277" s="88">
        <f t="shared" ref="V277:V340" si="27">IF(Q277=0,0,(I277-T277-U277))</f>
        <v>0</v>
      </c>
      <c r="W277" s="88">
        <f>IF(V277&gt;0,(V277*'Checklist Parameters'!$K$35),0)</f>
        <v>0</v>
      </c>
      <c r="X277" s="85">
        <f t="shared" ref="X277:X340" si="28">IF($W277/1000&gt;3,(ROUNDDOWN($W277/1000,0)),IF(AND($W277/1000&gt;2.5,$W277/1000&lt;=3),3,0))</f>
        <v>0</v>
      </c>
      <c r="Y277" s="85">
        <f>IF('Checklist Parameters'!$K$102&lt;&gt;"",(I277/43560)*'Checklist Parameters'!$K$102,"N/A")</f>
        <v>0</v>
      </c>
      <c r="Z277" s="85" t="str">
        <f>IF('Checklist Parameters'!$K$58&lt;&gt;"",((I277*'Checklist Parameters'!$K$58)*'Checklist Parameters'!$K$35)/1000,"N/A")</f>
        <v>N/A</v>
      </c>
      <c r="AA277" s="85">
        <f>IF('Checklist Parameters'!$K$101&lt;&gt;"",IFERROR(I277/'Checklist Parameters'!$K$101,0),"N/A")</f>
        <v>0</v>
      </c>
      <c r="AB277" s="85" t="str">
        <f>IF('Checklist Parameters'!$K$43&lt;&gt;"",(I277*'Checklist Parameters'!$K$43)/1000,"N/A")</f>
        <v>N/A</v>
      </c>
      <c r="AC277" s="85">
        <f>IF('Checklist Parameters'!$K$16="",$X277,IF(AND('Checklist Parameters'!$K$16&lt;$X277,'Checklist Parameters'!$K$16&gt;=3),'Checklist Parameters'!$K$16,IF(AND('Checklist Parameters'!$K$16&lt;$X277,'Checklist Parameters'!$K$16&lt;3),0,$X277)))</f>
        <v>0</v>
      </c>
      <c r="AD277" s="85" t="str">
        <f>IF(AND(I277&lt;'Checklist Parameters'!$K$22,$I277&lt;&gt;0),"Y","")</f>
        <v/>
      </c>
      <c r="AE277" s="85" t="str">
        <f>IF($AD277="Y",0,IF('Checklist Parameters'!$K$25="","&lt;no limit&gt;",ROUNDDOWN((($I277-'Checklist Parameters'!$K$24)/'Checklist Parameters'!$K$25)+1,0)))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ht="15">
      <c r="A278" s="391"/>
      <c r="B278" s="392"/>
      <c r="C278" s="393"/>
      <c r="D278" s="393"/>
      <c r="E278" s="393"/>
      <c r="F278" s="393"/>
      <c r="G278" s="393"/>
      <c r="H278" s="394"/>
      <c r="I278" s="394"/>
      <c r="J278" s="394"/>
      <c r="K278" s="394"/>
      <c r="L278" s="394"/>
      <c r="M278" s="394"/>
      <c r="N278" s="313">
        <f>IF(IF(I278&lt;'Checklist Parameters'!$K$22,0,($I278-$L278))&lt;0,0,IF(I278&lt;'Checklist Parameters'!$K$22,0,($I278-$L278)))</f>
        <v>0</v>
      </c>
      <c r="O278" s="394"/>
      <c r="P278" s="395"/>
      <c r="Q278" s="316">
        <f t="shared" si="25"/>
        <v>0</v>
      </c>
      <c r="R278" s="87">
        <f t="shared" si="26"/>
        <v>0</v>
      </c>
      <c r="S278" s="87">
        <f>IF('Checklist Parameters'!$K$60&lt;0.2,0.2,'Checklist Parameters'!$K$60)</f>
        <v>0.72</v>
      </c>
      <c r="T278" s="88">
        <f>IF($O278="",IF('Checklist District ID'!$C$43="Y",MAX($R278:$S278)*$I278,SUM($R278:$S278)*$I278),IF(O278&gt;0,Q278*S278))</f>
        <v>0</v>
      </c>
      <c r="U278" s="88">
        <f>IF(Q278&gt;0,((I278-T278)*'Formula Matrix'!$E$40),0)</f>
        <v>0</v>
      </c>
      <c r="V278" s="88">
        <f t="shared" si="27"/>
        <v>0</v>
      </c>
      <c r="W278" s="88">
        <f>IF(V278&gt;0,(V278*'Checklist Parameters'!$K$35),0)</f>
        <v>0</v>
      </c>
      <c r="X278" s="85">
        <f t="shared" si="28"/>
        <v>0</v>
      </c>
      <c r="Y278" s="85">
        <f>IF('Checklist Parameters'!$K$102&lt;&gt;"",(I278/43560)*'Checklist Parameters'!$K$102,"N/A")</f>
        <v>0</v>
      </c>
      <c r="Z278" s="85" t="str">
        <f>IF('Checklist Parameters'!$K$58&lt;&gt;"",((I278*'Checklist Parameters'!$K$58)*'Checklist Parameters'!$K$35)/1000,"N/A")</f>
        <v>N/A</v>
      </c>
      <c r="AA278" s="85">
        <f>IF('Checklist Parameters'!$K$101&lt;&gt;"",IFERROR(I278/'Checklist Parameters'!$K$101,0),"N/A")</f>
        <v>0</v>
      </c>
      <c r="AB278" s="85" t="str">
        <f>IF('Checklist Parameters'!$K$43&lt;&gt;"",(I278*'Checklist Parameters'!$K$43)/1000,"N/A")</f>
        <v>N/A</v>
      </c>
      <c r="AC278" s="85">
        <f>IF('Checklist Parameters'!$K$16="",$X278,IF(AND('Checklist Parameters'!$K$16&lt;$X278,'Checklist Parameters'!$K$16&gt;=3),'Checklist Parameters'!$K$16,IF(AND('Checklist Parameters'!$K$16&lt;$X278,'Checklist Parameters'!$K$16&lt;3),0,$X278)))</f>
        <v>0</v>
      </c>
      <c r="AD278" s="85" t="str">
        <f>IF(AND(I278&lt;'Checklist Parameters'!$K$22,$I278&lt;&gt;0),"Y","")</f>
        <v/>
      </c>
      <c r="AE278" s="85" t="str">
        <f>IF($AD278="Y",0,IF('Checklist Parameters'!$K$25="","&lt;no limit&gt;",ROUNDDOWN((($I278-'Checklist Parameters'!$K$24)/'Checklist Parameters'!$K$25)+1,0)))</f>
        <v>&lt;no limit&gt;</v>
      </c>
      <c r="AF278" s="174">
        <f t="shared" si="29"/>
        <v>0</v>
      </c>
      <c r="AG278" s="85">
        <f t="shared" si="24"/>
        <v>0</v>
      </c>
      <c r="AH278" s="5"/>
      <c r="AI278" s="5"/>
      <c r="AJ278" s="5"/>
      <c r="AK278" s="5"/>
      <c r="AL278" s="5"/>
      <c r="AM278" s="5"/>
      <c r="AN278" s="5"/>
      <c r="AO278" s="5"/>
      <c r="AP278" s="5"/>
      <c r="AQ278" s="5"/>
      <c r="AR278" s="5"/>
      <c r="AS278" s="5"/>
    </row>
    <row r="279" spans="1:45" s="2" customFormat="1" ht="15">
      <c r="A279" s="391"/>
      <c r="B279" s="392"/>
      <c r="C279" s="393"/>
      <c r="D279" s="393"/>
      <c r="E279" s="393"/>
      <c r="F279" s="393"/>
      <c r="G279" s="393"/>
      <c r="H279" s="394"/>
      <c r="I279" s="394"/>
      <c r="J279" s="394"/>
      <c r="K279" s="394"/>
      <c r="L279" s="394"/>
      <c r="M279" s="394"/>
      <c r="N279" s="313">
        <f>IF(IF(I279&lt;'Checklist Parameters'!$K$22,0,($I279-$L279))&lt;0,0,IF(I279&lt;'Checklist Parameters'!$K$22,0,($I279-$L279)))</f>
        <v>0</v>
      </c>
      <c r="O279" s="394"/>
      <c r="P279" s="395"/>
      <c r="Q279" s="316">
        <f t="shared" si="25"/>
        <v>0</v>
      </c>
      <c r="R279" s="87">
        <f t="shared" si="26"/>
        <v>0</v>
      </c>
      <c r="S279" s="87">
        <f>IF('Checklist Parameters'!$K$60&lt;0.2,0.2,'Checklist Parameters'!$K$60)</f>
        <v>0.72</v>
      </c>
      <c r="T279" s="88">
        <f>IF($O279="",IF('Checklist District ID'!$C$43="Y",MAX($R279:$S279)*$I279,SUM($R279:$S279)*$I279),IF(O279&gt;0,Q279*S279))</f>
        <v>0</v>
      </c>
      <c r="U279" s="88">
        <f>IF(Q279&gt;0,((I279-T279)*'Formula Matrix'!$E$40),0)</f>
        <v>0</v>
      </c>
      <c r="V279" s="88">
        <f t="shared" si="27"/>
        <v>0</v>
      </c>
      <c r="W279" s="88">
        <f>IF(V279&gt;0,(V279*'Checklist Parameters'!$K$35),0)</f>
        <v>0</v>
      </c>
      <c r="X279" s="85">
        <f t="shared" si="28"/>
        <v>0</v>
      </c>
      <c r="Y279" s="85">
        <f>IF('Checklist Parameters'!$K$102&lt;&gt;"",(I279/43560)*'Checklist Parameters'!$K$102,"N/A")</f>
        <v>0</v>
      </c>
      <c r="Z279" s="85" t="str">
        <f>IF('Checklist Parameters'!$K$58&lt;&gt;"",((I279*'Checklist Parameters'!$K$58)*'Checklist Parameters'!$K$35)/1000,"N/A")</f>
        <v>N/A</v>
      </c>
      <c r="AA279" s="85">
        <f>IF('Checklist Parameters'!$K$101&lt;&gt;"",IFERROR(I279/'Checklist Parameters'!$K$101,0),"N/A")</f>
        <v>0</v>
      </c>
      <c r="AB279" s="85" t="str">
        <f>IF('Checklist Parameters'!$K$43&lt;&gt;"",(I279*'Checklist Parameters'!$K$43)/1000,"N/A")</f>
        <v>N/A</v>
      </c>
      <c r="AC279" s="85">
        <f>IF('Checklist Parameters'!$K$16="",$X279,IF(AND('Checklist Parameters'!$K$16&lt;$X279,'Checklist Parameters'!$K$16&gt;=3),'Checklist Parameters'!$K$16,IF(AND('Checklist Parameters'!$K$16&lt;$X279,'Checklist Parameters'!$K$16&lt;3),0,$X279)))</f>
        <v>0</v>
      </c>
      <c r="AD279" s="85" t="str">
        <f>IF(AND(I279&lt;'Checklist Parameters'!$K$22,$I279&lt;&gt;0),"Y","")</f>
        <v/>
      </c>
      <c r="AE279" s="85" t="str">
        <f>IF($AD279="Y",0,IF('Checklist Parameters'!$K$25="","&lt;no limit&gt;",ROUNDDOWN((($I279-'Checklist Parameters'!$K$24)/'Checklist Parameters'!$K$25)+1,0)))</f>
        <v>&lt;no limit&gt;</v>
      </c>
      <c r="AF279" s="174">
        <f t="shared" si="29"/>
        <v>0</v>
      </c>
      <c r="AG279" s="85">
        <f t="shared" si="24"/>
        <v>0</v>
      </c>
      <c r="AH279" s="5"/>
      <c r="AI279" s="5"/>
      <c r="AJ279" s="5"/>
      <c r="AK279" s="5"/>
      <c r="AL279" s="5"/>
      <c r="AM279" s="5"/>
      <c r="AN279" s="5"/>
      <c r="AO279" s="5"/>
      <c r="AP279" s="5"/>
      <c r="AQ279" s="5"/>
      <c r="AR279" s="5"/>
      <c r="AS279" s="5"/>
    </row>
    <row r="280" spans="1:45" s="2" customFormat="1" ht="15">
      <c r="A280" s="391"/>
      <c r="B280" s="392"/>
      <c r="C280" s="393"/>
      <c r="D280" s="393"/>
      <c r="E280" s="393"/>
      <c r="F280" s="393"/>
      <c r="G280" s="393"/>
      <c r="H280" s="394"/>
      <c r="I280" s="394"/>
      <c r="J280" s="394"/>
      <c r="K280" s="394"/>
      <c r="L280" s="394"/>
      <c r="M280" s="394"/>
      <c r="N280" s="313">
        <f>IF(IF(I280&lt;'Checklist Parameters'!$K$22,0,($I280-$L280))&lt;0,0,IF(I280&lt;'Checklist Parameters'!$K$22,0,($I280-$L280)))</f>
        <v>0</v>
      </c>
      <c r="O280" s="394"/>
      <c r="P280" s="395"/>
      <c r="Q280" s="316">
        <f t="shared" si="25"/>
        <v>0</v>
      </c>
      <c r="R280" s="87">
        <f t="shared" si="26"/>
        <v>0</v>
      </c>
      <c r="S280" s="87">
        <f>IF('Checklist Parameters'!$K$60&lt;0.2,0.2,'Checklist Parameters'!$K$60)</f>
        <v>0.72</v>
      </c>
      <c r="T280" s="88">
        <f>IF($O280="",IF('Checklist District ID'!$C$43="Y",MAX($R280:$S280)*$I280,SUM($R280:$S280)*$I280),IF(O280&gt;0,Q280*S280))</f>
        <v>0</v>
      </c>
      <c r="U280" s="88">
        <f>IF(Q280&gt;0,((I280-T280)*'Formula Matrix'!$E$40),0)</f>
        <v>0</v>
      </c>
      <c r="V280" s="88">
        <f t="shared" si="27"/>
        <v>0</v>
      </c>
      <c r="W280" s="88">
        <f>IF(V280&gt;0,(V280*'Checklist Parameters'!$K$35),0)</f>
        <v>0</v>
      </c>
      <c r="X280" s="85">
        <f t="shared" si="28"/>
        <v>0</v>
      </c>
      <c r="Y280" s="85">
        <f>IF('Checklist Parameters'!$K$102&lt;&gt;"",(I280/43560)*'Checklist Parameters'!$K$102,"N/A")</f>
        <v>0</v>
      </c>
      <c r="Z280" s="85" t="str">
        <f>IF('Checklist Parameters'!$K$58&lt;&gt;"",((I280*'Checklist Parameters'!$K$58)*'Checklist Parameters'!$K$35)/1000,"N/A")</f>
        <v>N/A</v>
      </c>
      <c r="AA280" s="85">
        <f>IF('Checklist Parameters'!$K$101&lt;&gt;"",IFERROR(I280/'Checklist Parameters'!$K$101,0),"N/A")</f>
        <v>0</v>
      </c>
      <c r="AB280" s="85" t="str">
        <f>IF('Checklist Parameters'!$K$43&lt;&gt;"",(I280*'Checklist Parameters'!$K$43)/1000,"N/A")</f>
        <v>N/A</v>
      </c>
      <c r="AC280" s="85">
        <f>IF('Checklist Parameters'!$K$16="",$X280,IF(AND('Checklist Parameters'!$K$16&lt;$X280,'Checklist Parameters'!$K$16&gt;=3),'Checklist Parameters'!$K$16,IF(AND('Checklist Parameters'!$K$16&lt;$X280,'Checklist Parameters'!$K$16&lt;3),0,$X280)))</f>
        <v>0</v>
      </c>
      <c r="AD280" s="85" t="str">
        <f>IF(AND(I280&lt;'Checklist Parameters'!$K$22,$I280&lt;&gt;0),"Y","")</f>
        <v/>
      </c>
      <c r="AE280" s="85" t="str">
        <f>IF($AD280="Y",0,IF('Checklist Parameters'!$K$25="","&lt;no limit&gt;",ROUNDDOWN((($I280-'Checklist Parameters'!$K$24)/'Checklist Parameters'!$K$25)+1,0)))</f>
        <v>&lt;no limit&gt;</v>
      </c>
      <c r="AF280" s="174">
        <f t="shared" si="29"/>
        <v>0</v>
      </c>
      <c r="AG280" s="85">
        <f t="shared" si="24"/>
        <v>0</v>
      </c>
      <c r="AH280" s="5"/>
      <c r="AI280" s="5"/>
      <c r="AJ280" s="5"/>
      <c r="AK280" s="5"/>
      <c r="AL280" s="5"/>
      <c r="AM280" s="5"/>
      <c r="AN280" s="5"/>
      <c r="AO280" s="5"/>
      <c r="AP280" s="5"/>
      <c r="AQ280" s="5"/>
      <c r="AR280" s="5"/>
      <c r="AS280" s="5"/>
    </row>
    <row r="281" spans="1:45" s="2" customFormat="1" ht="15">
      <c r="A281" s="391"/>
      <c r="B281" s="392"/>
      <c r="C281" s="393"/>
      <c r="D281" s="393"/>
      <c r="E281" s="393"/>
      <c r="F281" s="393"/>
      <c r="G281" s="393"/>
      <c r="H281" s="394"/>
      <c r="I281" s="394"/>
      <c r="J281" s="394"/>
      <c r="K281" s="394"/>
      <c r="L281" s="394"/>
      <c r="M281" s="394"/>
      <c r="N281" s="313">
        <f>IF(IF(I281&lt;'Checklist Parameters'!$K$22,0,($I281-$L281))&lt;0,0,IF(I281&lt;'Checklist Parameters'!$K$22,0,($I281-$L281)))</f>
        <v>0</v>
      </c>
      <c r="O281" s="394"/>
      <c r="P281" s="395"/>
      <c r="Q281" s="316">
        <f t="shared" si="25"/>
        <v>0</v>
      </c>
      <c r="R281" s="87">
        <f t="shared" si="26"/>
        <v>0</v>
      </c>
      <c r="S281" s="87">
        <f>IF('Checklist Parameters'!$K$60&lt;0.2,0.2,'Checklist Parameters'!$K$60)</f>
        <v>0.72</v>
      </c>
      <c r="T281" s="88">
        <f>IF($O281="",IF('Checklist District ID'!$C$43="Y",MAX($R281:$S281)*$I281,SUM($R281:$S281)*$I281),IF(O281&gt;0,Q281*S281))</f>
        <v>0</v>
      </c>
      <c r="U281" s="88">
        <f>IF(Q281&gt;0,((I281-T281)*'Formula Matrix'!$E$40),0)</f>
        <v>0</v>
      </c>
      <c r="V281" s="88">
        <f t="shared" si="27"/>
        <v>0</v>
      </c>
      <c r="W281" s="88">
        <f>IF(V281&gt;0,(V281*'Checklist Parameters'!$K$35),0)</f>
        <v>0</v>
      </c>
      <c r="X281" s="85">
        <f t="shared" si="28"/>
        <v>0</v>
      </c>
      <c r="Y281" s="85">
        <f>IF('Checklist Parameters'!$K$102&lt;&gt;"",(I281/43560)*'Checklist Parameters'!$K$102,"N/A")</f>
        <v>0</v>
      </c>
      <c r="Z281" s="85" t="str">
        <f>IF('Checklist Parameters'!$K$58&lt;&gt;"",((I281*'Checklist Parameters'!$K$58)*'Checklist Parameters'!$K$35)/1000,"N/A")</f>
        <v>N/A</v>
      </c>
      <c r="AA281" s="85">
        <f>IF('Checklist Parameters'!$K$101&lt;&gt;"",IFERROR(I281/'Checklist Parameters'!$K$101,0),"N/A")</f>
        <v>0</v>
      </c>
      <c r="AB281" s="85" t="str">
        <f>IF('Checklist Parameters'!$K$43&lt;&gt;"",(I281*'Checklist Parameters'!$K$43)/1000,"N/A")</f>
        <v>N/A</v>
      </c>
      <c r="AC281" s="85">
        <f>IF('Checklist Parameters'!$K$16="",$X281,IF(AND('Checklist Parameters'!$K$16&lt;$X281,'Checklist Parameters'!$K$16&gt;=3),'Checklist Parameters'!$K$16,IF(AND('Checklist Parameters'!$K$16&lt;$X281,'Checklist Parameters'!$K$16&lt;3),0,$X281)))</f>
        <v>0</v>
      </c>
      <c r="AD281" s="85" t="str">
        <f>IF(AND(I281&lt;'Checklist Parameters'!$K$22,$I281&lt;&gt;0),"Y","")</f>
        <v/>
      </c>
      <c r="AE281" s="85" t="str">
        <f>IF($AD281="Y",0,IF('Checklist Parameters'!$K$25="","&lt;no limit&gt;",ROUNDDOWN((($I281-'Checklist Parameters'!$K$24)/'Checklist Parameters'!$K$25)+1,0)))</f>
        <v>&lt;no limit&gt;</v>
      </c>
      <c r="AF281" s="174">
        <f t="shared" si="29"/>
        <v>0</v>
      </c>
      <c r="AG281" s="85">
        <f t="shared" si="24"/>
        <v>0</v>
      </c>
      <c r="AH281" s="5"/>
      <c r="AI281" s="5"/>
      <c r="AJ281" s="5"/>
      <c r="AK281" s="5"/>
      <c r="AL281" s="5"/>
      <c r="AM281" s="5"/>
      <c r="AN281" s="5"/>
      <c r="AO281" s="5"/>
      <c r="AP281" s="5"/>
      <c r="AQ281" s="5"/>
      <c r="AR281" s="5"/>
      <c r="AS281" s="5"/>
    </row>
    <row r="282" spans="1:45" s="2" customFormat="1" ht="15">
      <c r="A282" s="391"/>
      <c r="B282" s="392"/>
      <c r="C282" s="393"/>
      <c r="D282" s="393"/>
      <c r="E282" s="393"/>
      <c r="F282" s="393"/>
      <c r="G282" s="393"/>
      <c r="H282" s="394"/>
      <c r="I282" s="394"/>
      <c r="J282" s="394"/>
      <c r="K282" s="394"/>
      <c r="L282" s="394"/>
      <c r="M282" s="394"/>
      <c r="N282" s="313">
        <f>IF(IF(I282&lt;'Checklist Parameters'!$K$22,0,($I282-$L282))&lt;0,0,IF(I282&lt;'Checklist Parameters'!$K$22,0,($I282-$L282)))</f>
        <v>0</v>
      </c>
      <c r="O282" s="394"/>
      <c r="P282" s="395"/>
      <c r="Q282" s="316">
        <f t="shared" si="25"/>
        <v>0</v>
      </c>
      <c r="R282" s="87">
        <f t="shared" si="26"/>
        <v>0</v>
      </c>
      <c r="S282" s="87">
        <f>IF('Checklist Parameters'!$K$60&lt;0.2,0.2,'Checklist Parameters'!$K$60)</f>
        <v>0.72</v>
      </c>
      <c r="T282" s="88">
        <f>IF($O282="",IF('Checklist District ID'!$C$43="Y",MAX($R282:$S282)*$I282,SUM($R282:$S282)*$I282),IF(O282&gt;0,Q282*S282))</f>
        <v>0</v>
      </c>
      <c r="U282" s="88">
        <f>IF(Q282&gt;0,((I282-T282)*'Formula Matrix'!$E$40),0)</f>
        <v>0</v>
      </c>
      <c r="V282" s="88">
        <f t="shared" si="27"/>
        <v>0</v>
      </c>
      <c r="W282" s="88">
        <f>IF(V282&gt;0,(V282*'Checklist Parameters'!$K$35),0)</f>
        <v>0</v>
      </c>
      <c r="X282" s="85">
        <f t="shared" si="28"/>
        <v>0</v>
      </c>
      <c r="Y282" s="85">
        <f>IF('Checklist Parameters'!$K$102&lt;&gt;"",(I282/43560)*'Checklist Parameters'!$K$102,"N/A")</f>
        <v>0</v>
      </c>
      <c r="Z282" s="85" t="str">
        <f>IF('Checklist Parameters'!$K$58&lt;&gt;"",((I282*'Checklist Parameters'!$K$58)*'Checklist Parameters'!$K$35)/1000,"N/A")</f>
        <v>N/A</v>
      </c>
      <c r="AA282" s="85">
        <f>IF('Checklist Parameters'!$K$101&lt;&gt;"",IFERROR(I282/'Checklist Parameters'!$K$101,0),"N/A")</f>
        <v>0</v>
      </c>
      <c r="AB282" s="85" t="str">
        <f>IF('Checklist Parameters'!$K$43&lt;&gt;"",(I282*'Checklist Parameters'!$K$43)/1000,"N/A")</f>
        <v>N/A</v>
      </c>
      <c r="AC282" s="85">
        <f>IF('Checklist Parameters'!$K$16="",$X282,IF(AND('Checklist Parameters'!$K$16&lt;$X282,'Checklist Parameters'!$K$16&gt;=3),'Checklist Parameters'!$K$16,IF(AND('Checklist Parameters'!$K$16&lt;$X282,'Checklist Parameters'!$K$16&lt;3),0,$X282)))</f>
        <v>0</v>
      </c>
      <c r="AD282" s="85" t="str">
        <f>IF(AND(I282&lt;'Checklist Parameters'!$K$22,$I282&lt;&gt;0),"Y","")</f>
        <v/>
      </c>
      <c r="AE282" s="85" t="str">
        <f>IF($AD282="Y",0,IF('Checklist Parameters'!$K$25="","&lt;no limit&gt;",ROUNDDOWN((($I282-'Checklist Parameters'!$K$24)/'Checklist Parameters'!$K$25)+1,0)))</f>
        <v>&lt;no limit&gt;</v>
      </c>
      <c r="AF282" s="174">
        <f t="shared" si="29"/>
        <v>0</v>
      </c>
      <c r="AG282" s="85">
        <f t="shared" si="24"/>
        <v>0</v>
      </c>
      <c r="AH282" s="5"/>
      <c r="AI282" s="5"/>
      <c r="AJ282" s="5"/>
      <c r="AK282" s="5"/>
      <c r="AL282" s="5"/>
      <c r="AM282" s="5"/>
      <c r="AN282" s="5"/>
      <c r="AO282" s="5"/>
      <c r="AP282" s="5"/>
      <c r="AQ282" s="5"/>
      <c r="AR282" s="5"/>
      <c r="AS282" s="5"/>
    </row>
    <row r="283" spans="1:45" s="2" customFormat="1" ht="15">
      <c r="A283" s="391"/>
      <c r="B283" s="392"/>
      <c r="C283" s="393"/>
      <c r="D283" s="393"/>
      <c r="E283" s="393"/>
      <c r="F283" s="393"/>
      <c r="G283" s="393"/>
      <c r="H283" s="394"/>
      <c r="I283" s="394"/>
      <c r="J283" s="394"/>
      <c r="K283" s="394"/>
      <c r="L283" s="394"/>
      <c r="M283" s="394"/>
      <c r="N283" s="313">
        <f>IF(IF(I283&lt;'Checklist Parameters'!$K$22,0,($I283-$L283))&lt;0,0,IF(I283&lt;'Checklist Parameters'!$K$22,0,($I283-$L283)))</f>
        <v>0</v>
      </c>
      <c r="O283" s="394"/>
      <c r="P283" s="395"/>
      <c r="Q283" s="316">
        <f t="shared" si="25"/>
        <v>0</v>
      </c>
      <c r="R283" s="87">
        <f t="shared" si="26"/>
        <v>0</v>
      </c>
      <c r="S283" s="87">
        <f>IF('Checklist Parameters'!$K$60&lt;0.2,0.2,'Checklist Parameters'!$K$60)</f>
        <v>0.72</v>
      </c>
      <c r="T283" s="88">
        <f>IF($O283="",IF('Checklist District ID'!$C$43="Y",MAX($R283:$S283)*$I283,SUM($R283:$S283)*$I283),IF(O283&gt;0,Q283*S283))</f>
        <v>0</v>
      </c>
      <c r="U283" s="88">
        <f>IF(Q283&gt;0,((I283-T283)*'Formula Matrix'!$E$40),0)</f>
        <v>0</v>
      </c>
      <c r="V283" s="88">
        <f t="shared" si="27"/>
        <v>0</v>
      </c>
      <c r="W283" s="88">
        <f>IF(V283&gt;0,(V283*'Checklist Parameters'!$K$35),0)</f>
        <v>0</v>
      </c>
      <c r="X283" s="85">
        <f t="shared" si="28"/>
        <v>0</v>
      </c>
      <c r="Y283" s="85">
        <f>IF('Checklist Parameters'!$K$102&lt;&gt;"",(I283/43560)*'Checklist Parameters'!$K$102,"N/A")</f>
        <v>0</v>
      </c>
      <c r="Z283" s="85" t="str">
        <f>IF('Checklist Parameters'!$K$58&lt;&gt;"",((I283*'Checklist Parameters'!$K$58)*'Checklist Parameters'!$K$35)/1000,"N/A")</f>
        <v>N/A</v>
      </c>
      <c r="AA283" s="85">
        <f>IF('Checklist Parameters'!$K$101&lt;&gt;"",IFERROR(I283/'Checklist Parameters'!$K$101,0),"N/A")</f>
        <v>0</v>
      </c>
      <c r="AB283" s="85" t="str">
        <f>IF('Checklist Parameters'!$K$43&lt;&gt;"",(I283*'Checklist Parameters'!$K$43)/1000,"N/A")</f>
        <v>N/A</v>
      </c>
      <c r="AC283" s="85">
        <f>IF('Checklist Parameters'!$K$16="",$X283,IF(AND('Checklist Parameters'!$K$16&lt;$X283,'Checklist Parameters'!$K$16&gt;=3),'Checklist Parameters'!$K$16,IF(AND('Checklist Parameters'!$K$16&lt;$X283,'Checklist Parameters'!$K$16&lt;3),0,$X283)))</f>
        <v>0</v>
      </c>
      <c r="AD283" s="85" t="str">
        <f>IF(AND(I283&lt;'Checklist Parameters'!$K$22,$I283&lt;&gt;0),"Y","")</f>
        <v/>
      </c>
      <c r="AE283" s="85" t="str">
        <f>IF($AD283="Y",0,IF('Checklist Parameters'!$K$25="","&lt;no limit&gt;",ROUNDDOWN((($I283-'Checklist Parameters'!$K$24)/'Checklist Parameters'!$K$25)+1,0)))</f>
        <v>&lt;no limit&gt;</v>
      </c>
      <c r="AF283" s="174">
        <f t="shared" si="29"/>
        <v>0</v>
      </c>
      <c r="AG283" s="85">
        <f t="shared" si="24"/>
        <v>0</v>
      </c>
      <c r="AH283" s="5"/>
      <c r="AI283" s="5"/>
      <c r="AJ283" s="5"/>
      <c r="AK283" s="5"/>
      <c r="AL283" s="5"/>
      <c r="AM283" s="5"/>
      <c r="AN283" s="5"/>
      <c r="AO283" s="5"/>
      <c r="AP283" s="5"/>
      <c r="AQ283" s="5"/>
      <c r="AR283" s="5"/>
      <c r="AS283" s="5"/>
    </row>
    <row r="284" spans="1:45" s="2" customFormat="1" ht="15">
      <c r="A284" s="391"/>
      <c r="B284" s="392"/>
      <c r="C284" s="393"/>
      <c r="D284" s="393"/>
      <c r="E284" s="393"/>
      <c r="F284" s="393"/>
      <c r="G284" s="393"/>
      <c r="H284" s="394"/>
      <c r="I284" s="394"/>
      <c r="J284" s="394"/>
      <c r="K284" s="394"/>
      <c r="L284" s="394"/>
      <c r="M284" s="394"/>
      <c r="N284" s="313">
        <f>IF(IF(I284&lt;'Checklist Parameters'!$K$22,0,($I284-$L284))&lt;0,0,IF(I284&lt;'Checklist Parameters'!$K$22,0,($I284-$L284)))</f>
        <v>0</v>
      </c>
      <c r="O284" s="394"/>
      <c r="P284" s="395"/>
      <c r="Q284" s="316">
        <f t="shared" si="25"/>
        <v>0</v>
      </c>
      <c r="R284" s="87">
        <f t="shared" si="26"/>
        <v>0</v>
      </c>
      <c r="S284" s="87">
        <f>IF('Checklist Parameters'!$K$60&lt;0.2,0.2,'Checklist Parameters'!$K$60)</f>
        <v>0.72</v>
      </c>
      <c r="T284" s="88">
        <f>IF($O284="",IF('Checklist District ID'!$C$43="Y",MAX($R284:$S284)*$I284,SUM($R284:$S284)*$I284),IF(O284&gt;0,Q284*S284))</f>
        <v>0</v>
      </c>
      <c r="U284" s="88">
        <f>IF(Q284&gt;0,((I284-T284)*'Formula Matrix'!$E$40),0)</f>
        <v>0</v>
      </c>
      <c r="V284" s="88">
        <f t="shared" si="27"/>
        <v>0</v>
      </c>
      <c r="W284" s="88">
        <f>IF(V284&gt;0,(V284*'Checklist Parameters'!$K$35),0)</f>
        <v>0</v>
      </c>
      <c r="X284" s="85">
        <f t="shared" si="28"/>
        <v>0</v>
      </c>
      <c r="Y284" s="85">
        <f>IF('Checklist Parameters'!$K$102&lt;&gt;"",(I284/43560)*'Checklist Parameters'!$K$102,"N/A")</f>
        <v>0</v>
      </c>
      <c r="Z284" s="85" t="str">
        <f>IF('Checklist Parameters'!$K$58&lt;&gt;"",((I284*'Checklist Parameters'!$K$58)*'Checklist Parameters'!$K$35)/1000,"N/A")</f>
        <v>N/A</v>
      </c>
      <c r="AA284" s="85">
        <f>IF('Checklist Parameters'!$K$101&lt;&gt;"",IFERROR(I284/'Checklist Parameters'!$K$101,0),"N/A")</f>
        <v>0</v>
      </c>
      <c r="AB284" s="85" t="str">
        <f>IF('Checklist Parameters'!$K$43&lt;&gt;"",(I284*'Checklist Parameters'!$K$43)/1000,"N/A")</f>
        <v>N/A</v>
      </c>
      <c r="AC284" s="85">
        <f>IF('Checklist Parameters'!$K$16="",$X284,IF(AND('Checklist Parameters'!$K$16&lt;$X284,'Checklist Parameters'!$K$16&gt;=3),'Checklist Parameters'!$K$16,IF(AND('Checklist Parameters'!$K$16&lt;$X284,'Checklist Parameters'!$K$16&lt;3),0,$X284)))</f>
        <v>0</v>
      </c>
      <c r="AD284" s="85" t="str">
        <f>IF(AND(I284&lt;'Checklist Parameters'!$K$22,$I284&lt;&gt;0),"Y","")</f>
        <v/>
      </c>
      <c r="AE284" s="85" t="str">
        <f>IF($AD284="Y",0,IF('Checklist Parameters'!$K$25="","&lt;no limit&gt;",ROUNDDOWN((($I284-'Checklist Parameters'!$K$24)/'Checklist Parameters'!$K$25)+1,0)))</f>
        <v>&lt;no limit&gt;</v>
      </c>
      <c r="AF284" s="174">
        <f t="shared" si="29"/>
        <v>0</v>
      </c>
      <c r="AG284" s="85">
        <f t="shared" si="24"/>
        <v>0</v>
      </c>
      <c r="AH284" s="5"/>
      <c r="AI284" s="5"/>
      <c r="AJ284" s="5"/>
      <c r="AK284" s="5"/>
      <c r="AL284" s="5"/>
      <c r="AM284" s="5"/>
      <c r="AN284" s="5"/>
      <c r="AO284" s="5"/>
      <c r="AP284" s="5"/>
      <c r="AQ284" s="5"/>
      <c r="AR284" s="5"/>
      <c r="AS284" s="5"/>
    </row>
    <row r="285" spans="1:45" s="2" customFormat="1" ht="15">
      <c r="A285" s="391"/>
      <c r="B285" s="392"/>
      <c r="C285" s="393"/>
      <c r="D285" s="393"/>
      <c r="E285" s="393"/>
      <c r="F285" s="393"/>
      <c r="G285" s="393"/>
      <c r="H285" s="394"/>
      <c r="I285" s="394"/>
      <c r="J285" s="394"/>
      <c r="K285" s="394"/>
      <c r="L285" s="394"/>
      <c r="M285" s="394"/>
      <c r="N285" s="313">
        <f>IF(IF(I285&lt;'Checklist Parameters'!$K$22,0,($I285-$L285))&lt;0,0,IF(I285&lt;'Checklist Parameters'!$K$22,0,($I285-$L285)))</f>
        <v>0</v>
      </c>
      <c r="O285" s="394"/>
      <c r="P285" s="395"/>
      <c r="Q285" s="316">
        <f t="shared" si="25"/>
        <v>0</v>
      </c>
      <c r="R285" s="87">
        <f t="shared" si="26"/>
        <v>0</v>
      </c>
      <c r="S285" s="87">
        <f>IF('Checklist Parameters'!$K$60&lt;0.2,0.2,'Checklist Parameters'!$K$60)</f>
        <v>0.72</v>
      </c>
      <c r="T285" s="88">
        <f>IF($O285="",IF('Checklist District ID'!$C$43="Y",MAX($R285:$S285)*$I285,SUM($R285:$S285)*$I285),IF(O285&gt;0,Q285*S285))</f>
        <v>0</v>
      </c>
      <c r="U285" s="88">
        <f>IF(Q285&gt;0,((I285-T285)*'Formula Matrix'!$E$40),0)</f>
        <v>0</v>
      </c>
      <c r="V285" s="88">
        <f t="shared" si="27"/>
        <v>0</v>
      </c>
      <c r="W285" s="88">
        <f>IF(V285&gt;0,(V285*'Checklist Parameters'!$K$35),0)</f>
        <v>0</v>
      </c>
      <c r="X285" s="85">
        <f t="shared" si="28"/>
        <v>0</v>
      </c>
      <c r="Y285" s="85">
        <f>IF('Checklist Parameters'!$K$102&lt;&gt;"",(I285/43560)*'Checklist Parameters'!$K$102,"N/A")</f>
        <v>0</v>
      </c>
      <c r="Z285" s="85" t="str">
        <f>IF('Checklist Parameters'!$K$58&lt;&gt;"",((I285*'Checklist Parameters'!$K$58)*'Checklist Parameters'!$K$35)/1000,"N/A")</f>
        <v>N/A</v>
      </c>
      <c r="AA285" s="85">
        <f>IF('Checklist Parameters'!$K$101&lt;&gt;"",IFERROR(I285/'Checklist Parameters'!$K$101,0),"N/A")</f>
        <v>0</v>
      </c>
      <c r="AB285" s="85" t="str">
        <f>IF('Checklist Parameters'!$K$43&lt;&gt;"",(I285*'Checklist Parameters'!$K$43)/1000,"N/A")</f>
        <v>N/A</v>
      </c>
      <c r="AC285" s="85">
        <f>IF('Checklist Parameters'!$K$16="",$X285,IF(AND('Checklist Parameters'!$K$16&lt;$X285,'Checklist Parameters'!$K$16&gt;=3),'Checklist Parameters'!$K$16,IF(AND('Checklist Parameters'!$K$16&lt;$X285,'Checklist Parameters'!$K$16&lt;3),0,$X285)))</f>
        <v>0</v>
      </c>
      <c r="AD285" s="85" t="str">
        <f>IF(AND(I285&lt;'Checklist Parameters'!$K$22,$I285&lt;&gt;0),"Y","")</f>
        <v/>
      </c>
      <c r="AE285" s="85" t="str">
        <f>IF($AD285="Y",0,IF('Checklist Parameters'!$K$25="","&lt;no limit&gt;",ROUNDDOWN((($I285-'Checklist Parameters'!$K$24)/'Checklist Parameters'!$K$25)+1,0)))</f>
        <v>&lt;no limit&gt;</v>
      </c>
      <c r="AF285" s="174">
        <f t="shared" si="29"/>
        <v>0</v>
      </c>
      <c r="AG285" s="85">
        <f t="shared" si="24"/>
        <v>0</v>
      </c>
      <c r="AH285" s="5"/>
      <c r="AI285" s="5"/>
      <c r="AJ285" s="5"/>
      <c r="AK285" s="5"/>
      <c r="AL285" s="5"/>
      <c r="AM285" s="5"/>
      <c r="AN285" s="5"/>
      <c r="AO285" s="5"/>
      <c r="AP285" s="5"/>
      <c r="AQ285" s="5"/>
      <c r="AR285" s="5"/>
      <c r="AS285" s="5"/>
    </row>
    <row r="286" spans="1:45" s="2" customFormat="1" ht="15">
      <c r="A286" s="391"/>
      <c r="B286" s="392"/>
      <c r="C286" s="393"/>
      <c r="D286" s="393"/>
      <c r="E286" s="393"/>
      <c r="F286" s="393"/>
      <c r="G286" s="393"/>
      <c r="H286" s="394"/>
      <c r="I286" s="394"/>
      <c r="J286" s="394"/>
      <c r="K286" s="394"/>
      <c r="L286" s="394"/>
      <c r="M286" s="394"/>
      <c r="N286" s="313">
        <f>IF(IF(I286&lt;'Checklist Parameters'!$K$22,0,($I286-$L286))&lt;0,0,IF(I286&lt;'Checklist Parameters'!$K$22,0,($I286-$L286)))</f>
        <v>0</v>
      </c>
      <c r="O286" s="394"/>
      <c r="P286" s="395"/>
      <c r="Q286" s="316">
        <f t="shared" si="25"/>
        <v>0</v>
      </c>
      <c r="R286" s="87">
        <f t="shared" si="26"/>
        <v>0</v>
      </c>
      <c r="S286" s="87">
        <f>IF('Checklist Parameters'!$K$60&lt;0.2,0.2,'Checklist Parameters'!$K$60)</f>
        <v>0.72</v>
      </c>
      <c r="T286" s="88">
        <f>IF($O286="",IF('Checklist District ID'!$C$43="Y",MAX($R286:$S286)*$I286,SUM($R286:$S286)*$I286),IF(O286&gt;0,Q286*S286))</f>
        <v>0</v>
      </c>
      <c r="U286" s="88">
        <f>IF(Q286&gt;0,((I286-T286)*'Formula Matrix'!$E$40),0)</f>
        <v>0</v>
      </c>
      <c r="V286" s="88">
        <f t="shared" si="27"/>
        <v>0</v>
      </c>
      <c r="W286" s="88">
        <f>IF(V286&gt;0,(V286*'Checklist Parameters'!$K$35),0)</f>
        <v>0</v>
      </c>
      <c r="X286" s="85">
        <f t="shared" si="28"/>
        <v>0</v>
      </c>
      <c r="Y286" s="85">
        <f>IF('Checklist Parameters'!$K$102&lt;&gt;"",(I286/43560)*'Checklist Parameters'!$K$102,"N/A")</f>
        <v>0</v>
      </c>
      <c r="Z286" s="85" t="str">
        <f>IF('Checklist Parameters'!$K$58&lt;&gt;"",((I286*'Checklist Parameters'!$K$58)*'Checklist Parameters'!$K$35)/1000,"N/A")</f>
        <v>N/A</v>
      </c>
      <c r="AA286" s="85">
        <f>IF('Checklist Parameters'!$K$101&lt;&gt;"",IFERROR(I286/'Checklist Parameters'!$K$101,0),"N/A")</f>
        <v>0</v>
      </c>
      <c r="AB286" s="85" t="str">
        <f>IF('Checklist Parameters'!$K$43&lt;&gt;"",(I286*'Checklist Parameters'!$K$43)/1000,"N/A")</f>
        <v>N/A</v>
      </c>
      <c r="AC286" s="85">
        <f>IF('Checklist Parameters'!$K$16="",$X286,IF(AND('Checklist Parameters'!$K$16&lt;$X286,'Checklist Parameters'!$K$16&gt;=3),'Checklist Parameters'!$K$16,IF(AND('Checklist Parameters'!$K$16&lt;$X286,'Checklist Parameters'!$K$16&lt;3),0,$X286)))</f>
        <v>0</v>
      </c>
      <c r="AD286" s="85" t="str">
        <f>IF(AND(I286&lt;'Checklist Parameters'!$K$22,$I286&lt;&gt;0),"Y","")</f>
        <v/>
      </c>
      <c r="AE286" s="85" t="str">
        <f>IF($AD286="Y",0,IF('Checklist Parameters'!$K$25="","&lt;no limit&gt;",ROUNDDOWN((($I286-'Checklist Parameters'!$K$24)/'Checklist Parameters'!$K$25)+1,0)))</f>
        <v>&lt;no limit&gt;</v>
      </c>
      <c r="AF286" s="174">
        <f t="shared" si="29"/>
        <v>0</v>
      </c>
      <c r="AG286" s="85">
        <f t="shared" si="24"/>
        <v>0</v>
      </c>
      <c r="AH286" s="5"/>
      <c r="AI286" s="5"/>
      <c r="AJ286" s="5"/>
      <c r="AK286" s="5"/>
      <c r="AL286" s="5"/>
      <c r="AM286" s="5"/>
      <c r="AN286" s="5"/>
      <c r="AO286" s="5"/>
      <c r="AP286" s="5"/>
      <c r="AQ286" s="5"/>
      <c r="AR286" s="5"/>
      <c r="AS286" s="5"/>
    </row>
    <row r="287" spans="1:45" s="2" customFormat="1" ht="15">
      <c r="A287" s="391"/>
      <c r="B287" s="392"/>
      <c r="C287" s="393"/>
      <c r="D287" s="393"/>
      <c r="E287" s="393"/>
      <c r="F287" s="393"/>
      <c r="G287" s="393"/>
      <c r="H287" s="394"/>
      <c r="I287" s="394"/>
      <c r="J287" s="394"/>
      <c r="K287" s="394"/>
      <c r="L287" s="394"/>
      <c r="M287" s="394"/>
      <c r="N287" s="313">
        <f>IF(IF(I287&lt;'Checklist Parameters'!$K$22,0,($I287-$L287))&lt;0,0,IF(I287&lt;'Checklist Parameters'!$K$22,0,($I287-$L287)))</f>
        <v>0</v>
      </c>
      <c r="O287" s="394"/>
      <c r="P287" s="395"/>
      <c r="Q287" s="316">
        <f t="shared" si="25"/>
        <v>0</v>
      </c>
      <c r="R287" s="87">
        <f t="shared" si="26"/>
        <v>0</v>
      </c>
      <c r="S287" s="87">
        <f>IF('Checklist Parameters'!$K$60&lt;0.2,0.2,'Checklist Parameters'!$K$60)</f>
        <v>0.72</v>
      </c>
      <c r="T287" s="88">
        <f>IF($O287="",IF('Checklist District ID'!$C$43="Y",MAX($R287:$S287)*$I287,SUM($R287:$S287)*$I287),IF(O287&gt;0,Q287*S287))</f>
        <v>0</v>
      </c>
      <c r="U287" s="88">
        <f>IF(Q287&gt;0,((I287-T287)*'Formula Matrix'!$E$40),0)</f>
        <v>0</v>
      </c>
      <c r="V287" s="88">
        <f t="shared" si="27"/>
        <v>0</v>
      </c>
      <c r="W287" s="88">
        <f>IF(V287&gt;0,(V287*'Checklist Parameters'!$K$35),0)</f>
        <v>0</v>
      </c>
      <c r="X287" s="85">
        <f t="shared" si="28"/>
        <v>0</v>
      </c>
      <c r="Y287" s="85">
        <f>IF('Checklist Parameters'!$K$102&lt;&gt;"",(I287/43560)*'Checklist Parameters'!$K$102,"N/A")</f>
        <v>0</v>
      </c>
      <c r="Z287" s="85" t="str">
        <f>IF('Checklist Parameters'!$K$58&lt;&gt;"",((I287*'Checklist Parameters'!$K$58)*'Checklist Parameters'!$K$35)/1000,"N/A")</f>
        <v>N/A</v>
      </c>
      <c r="AA287" s="85">
        <f>IF('Checklist Parameters'!$K$101&lt;&gt;"",IFERROR(I287/'Checklist Parameters'!$K$101,0),"N/A")</f>
        <v>0</v>
      </c>
      <c r="AB287" s="85" t="str">
        <f>IF('Checklist Parameters'!$K$43&lt;&gt;"",(I287*'Checklist Parameters'!$K$43)/1000,"N/A")</f>
        <v>N/A</v>
      </c>
      <c r="AC287" s="85">
        <f>IF('Checklist Parameters'!$K$16="",$X287,IF(AND('Checklist Parameters'!$K$16&lt;$X287,'Checklist Parameters'!$K$16&gt;=3),'Checklist Parameters'!$K$16,IF(AND('Checklist Parameters'!$K$16&lt;$X287,'Checklist Parameters'!$K$16&lt;3),0,$X287)))</f>
        <v>0</v>
      </c>
      <c r="AD287" s="85" t="str">
        <f>IF(AND(I287&lt;'Checklist Parameters'!$K$22,$I287&lt;&gt;0),"Y","")</f>
        <v/>
      </c>
      <c r="AE287" s="85" t="str">
        <f>IF($AD287="Y",0,IF('Checklist Parameters'!$K$25="","&lt;no limit&gt;",ROUNDDOWN((($I287-'Checklist Parameters'!$K$24)/'Checklist Parameters'!$K$25)+1,0)))</f>
        <v>&lt;no limit&gt;</v>
      </c>
      <c r="AF287" s="174">
        <f t="shared" si="29"/>
        <v>0</v>
      </c>
      <c r="AG287" s="85">
        <f t="shared" si="24"/>
        <v>0</v>
      </c>
      <c r="AH287" s="5"/>
      <c r="AI287" s="5"/>
      <c r="AJ287" s="5"/>
      <c r="AK287" s="5"/>
      <c r="AL287" s="5"/>
      <c r="AM287" s="5"/>
      <c r="AN287" s="5"/>
      <c r="AO287" s="5"/>
      <c r="AP287" s="5"/>
      <c r="AQ287" s="5"/>
      <c r="AR287" s="5"/>
      <c r="AS287" s="5"/>
    </row>
    <row r="288" spans="1:45" s="2" customFormat="1" ht="15">
      <c r="A288" s="391"/>
      <c r="B288" s="392"/>
      <c r="C288" s="393"/>
      <c r="D288" s="393"/>
      <c r="E288" s="393"/>
      <c r="F288" s="393"/>
      <c r="G288" s="393"/>
      <c r="H288" s="394"/>
      <c r="I288" s="394"/>
      <c r="J288" s="394"/>
      <c r="K288" s="394"/>
      <c r="L288" s="394"/>
      <c r="M288" s="394"/>
      <c r="N288" s="313">
        <f>IF(IF(I288&lt;'Checklist Parameters'!$K$22,0,($I288-$L288))&lt;0,0,IF(I288&lt;'Checklist Parameters'!$K$22,0,($I288-$L288)))</f>
        <v>0</v>
      </c>
      <c r="O288" s="394"/>
      <c r="P288" s="395"/>
      <c r="Q288" s="316">
        <f t="shared" si="25"/>
        <v>0</v>
      </c>
      <c r="R288" s="87">
        <f t="shared" si="26"/>
        <v>0</v>
      </c>
      <c r="S288" s="87">
        <f>IF('Checklist Parameters'!$K$60&lt;0.2,0.2,'Checklist Parameters'!$K$60)</f>
        <v>0.72</v>
      </c>
      <c r="T288" s="88">
        <f>IF($O288="",IF('Checklist District ID'!$C$43="Y",MAX($R288:$S288)*$I288,SUM($R288:$S288)*$I288),IF(O288&gt;0,Q288*S288))</f>
        <v>0</v>
      </c>
      <c r="U288" s="88">
        <f>IF(Q288&gt;0,((I288-T288)*'Formula Matrix'!$E$40),0)</f>
        <v>0</v>
      </c>
      <c r="V288" s="88">
        <f t="shared" si="27"/>
        <v>0</v>
      </c>
      <c r="W288" s="88">
        <f>IF(V288&gt;0,(V288*'Checklist Parameters'!$K$35),0)</f>
        <v>0</v>
      </c>
      <c r="X288" s="85">
        <f t="shared" si="28"/>
        <v>0</v>
      </c>
      <c r="Y288" s="85">
        <f>IF('Checklist Parameters'!$K$102&lt;&gt;"",(I288/43560)*'Checklist Parameters'!$K$102,"N/A")</f>
        <v>0</v>
      </c>
      <c r="Z288" s="85" t="str">
        <f>IF('Checklist Parameters'!$K$58&lt;&gt;"",((I288*'Checklist Parameters'!$K$58)*'Checklist Parameters'!$K$35)/1000,"N/A")</f>
        <v>N/A</v>
      </c>
      <c r="AA288" s="85">
        <f>IF('Checklist Parameters'!$K$101&lt;&gt;"",IFERROR(I288/'Checklist Parameters'!$K$101,0),"N/A")</f>
        <v>0</v>
      </c>
      <c r="AB288" s="85" t="str">
        <f>IF('Checklist Parameters'!$K$43&lt;&gt;"",(I288*'Checklist Parameters'!$K$43)/1000,"N/A")</f>
        <v>N/A</v>
      </c>
      <c r="AC288" s="85">
        <f>IF('Checklist Parameters'!$K$16="",$X288,IF(AND('Checklist Parameters'!$K$16&lt;$X288,'Checklist Parameters'!$K$16&gt;=3),'Checklist Parameters'!$K$16,IF(AND('Checklist Parameters'!$K$16&lt;$X288,'Checklist Parameters'!$K$16&lt;3),0,$X288)))</f>
        <v>0</v>
      </c>
      <c r="AD288" s="85" t="str">
        <f>IF(AND(I288&lt;'Checklist Parameters'!$K$22,$I288&lt;&gt;0),"Y","")</f>
        <v/>
      </c>
      <c r="AE288" s="85" t="str">
        <f>IF($AD288="Y",0,IF('Checklist Parameters'!$K$25="","&lt;no limit&gt;",ROUNDDOWN((($I288-'Checklist Parameters'!$K$24)/'Checklist Parameters'!$K$25)+1,0)))</f>
        <v>&lt;no limit&gt;</v>
      </c>
      <c r="AF288" s="174">
        <f t="shared" si="29"/>
        <v>0</v>
      </c>
      <c r="AG288" s="85">
        <f t="shared" si="24"/>
        <v>0</v>
      </c>
      <c r="AH288" s="5"/>
      <c r="AI288" s="5"/>
      <c r="AJ288" s="5"/>
      <c r="AK288" s="5"/>
      <c r="AL288" s="5"/>
      <c r="AM288" s="5"/>
      <c r="AN288" s="5"/>
      <c r="AO288" s="5"/>
      <c r="AP288" s="5"/>
      <c r="AQ288" s="5"/>
      <c r="AR288" s="5"/>
      <c r="AS288" s="5"/>
    </row>
    <row r="289" spans="1:45" s="2" customFormat="1" ht="15">
      <c r="A289" s="391"/>
      <c r="B289" s="392"/>
      <c r="C289" s="393"/>
      <c r="D289" s="393"/>
      <c r="E289" s="393"/>
      <c r="F289" s="393"/>
      <c r="G289" s="393"/>
      <c r="H289" s="394"/>
      <c r="I289" s="394"/>
      <c r="J289" s="394"/>
      <c r="K289" s="394"/>
      <c r="L289" s="394"/>
      <c r="M289" s="394"/>
      <c r="N289" s="313">
        <f>IF(IF(I289&lt;'Checklist Parameters'!$K$22,0,($I289-$L289))&lt;0,0,IF(I289&lt;'Checklist Parameters'!$K$22,0,($I289-$L289)))</f>
        <v>0</v>
      </c>
      <c r="O289" s="394"/>
      <c r="P289" s="395"/>
      <c r="Q289" s="316">
        <f t="shared" si="25"/>
        <v>0</v>
      </c>
      <c r="R289" s="87">
        <f t="shared" si="26"/>
        <v>0</v>
      </c>
      <c r="S289" s="87">
        <f>IF('Checklist Parameters'!$K$60&lt;0.2,0.2,'Checklist Parameters'!$K$60)</f>
        <v>0.72</v>
      </c>
      <c r="T289" s="88">
        <f>IF($O289="",IF('Checklist District ID'!$C$43="Y",MAX($R289:$S289)*$I289,SUM($R289:$S289)*$I289),IF(O289&gt;0,Q289*S289))</f>
        <v>0</v>
      </c>
      <c r="U289" s="88">
        <f>IF(Q289&gt;0,((I289-T289)*'Formula Matrix'!$E$40),0)</f>
        <v>0</v>
      </c>
      <c r="V289" s="88">
        <f t="shared" si="27"/>
        <v>0</v>
      </c>
      <c r="W289" s="88">
        <f>IF(V289&gt;0,(V289*'Checklist Parameters'!$K$35),0)</f>
        <v>0</v>
      </c>
      <c r="X289" s="85">
        <f t="shared" si="28"/>
        <v>0</v>
      </c>
      <c r="Y289" s="85">
        <f>IF('Checklist Parameters'!$K$102&lt;&gt;"",(I289/43560)*'Checklist Parameters'!$K$102,"N/A")</f>
        <v>0</v>
      </c>
      <c r="Z289" s="85" t="str">
        <f>IF('Checklist Parameters'!$K$58&lt;&gt;"",((I289*'Checklist Parameters'!$K$58)*'Checklist Parameters'!$K$35)/1000,"N/A")</f>
        <v>N/A</v>
      </c>
      <c r="AA289" s="85">
        <f>IF('Checklist Parameters'!$K$101&lt;&gt;"",IFERROR(I289/'Checklist Parameters'!$K$101,0),"N/A")</f>
        <v>0</v>
      </c>
      <c r="AB289" s="85" t="str">
        <f>IF('Checklist Parameters'!$K$43&lt;&gt;"",(I289*'Checklist Parameters'!$K$43)/1000,"N/A")</f>
        <v>N/A</v>
      </c>
      <c r="AC289" s="85">
        <f>IF('Checklist Parameters'!$K$16="",$X289,IF(AND('Checklist Parameters'!$K$16&lt;$X289,'Checklist Parameters'!$K$16&gt;=3),'Checklist Parameters'!$K$16,IF(AND('Checklist Parameters'!$K$16&lt;$X289,'Checklist Parameters'!$K$16&lt;3),0,$X289)))</f>
        <v>0</v>
      </c>
      <c r="AD289" s="85" t="str">
        <f>IF(AND(I289&lt;'Checklist Parameters'!$K$22,$I289&lt;&gt;0),"Y","")</f>
        <v/>
      </c>
      <c r="AE289" s="85" t="str">
        <f>IF($AD289="Y",0,IF('Checklist Parameters'!$K$25="","&lt;no limit&gt;",ROUNDDOWN((($I289-'Checklist Parameters'!$K$24)/'Checklist Parameters'!$K$25)+1,0)))</f>
        <v>&lt;no limit&gt;</v>
      </c>
      <c r="AF289" s="174">
        <f t="shared" si="29"/>
        <v>0</v>
      </c>
      <c r="AG289" s="85">
        <f t="shared" si="24"/>
        <v>0</v>
      </c>
      <c r="AH289" s="5"/>
      <c r="AI289" s="5"/>
      <c r="AJ289" s="5"/>
      <c r="AK289" s="5"/>
      <c r="AL289" s="5"/>
      <c r="AM289" s="5"/>
      <c r="AN289" s="5"/>
      <c r="AO289" s="5"/>
      <c r="AP289" s="5"/>
      <c r="AQ289" s="5"/>
      <c r="AR289" s="5"/>
      <c r="AS289" s="5"/>
    </row>
    <row r="290" spans="1:45" s="2" customFormat="1" ht="15">
      <c r="A290" s="391"/>
      <c r="B290" s="392"/>
      <c r="C290" s="393"/>
      <c r="D290" s="393"/>
      <c r="E290" s="393"/>
      <c r="F290" s="393"/>
      <c r="G290" s="393"/>
      <c r="H290" s="394"/>
      <c r="I290" s="394"/>
      <c r="J290" s="394"/>
      <c r="K290" s="394"/>
      <c r="L290" s="394"/>
      <c r="M290" s="394"/>
      <c r="N290" s="313">
        <f>IF(IF(I290&lt;'Checklist Parameters'!$K$22,0,($I290-$L290))&lt;0,0,IF(I290&lt;'Checklist Parameters'!$K$22,0,($I290-$L290)))</f>
        <v>0</v>
      </c>
      <c r="O290" s="394"/>
      <c r="P290" s="395"/>
      <c r="Q290" s="316">
        <f t="shared" si="25"/>
        <v>0</v>
      </c>
      <c r="R290" s="87">
        <f t="shared" si="26"/>
        <v>0</v>
      </c>
      <c r="S290" s="87">
        <f>IF('Checklist Parameters'!$K$60&lt;0.2,0.2,'Checklist Parameters'!$K$60)</f>
        <v>0.72</v>
      </c>
      <c r="T290" s="88">
        <f>IF($O290="",IF('Checklist District ID'!$C$43="Y",MAX($R290:$S290)*$I290,SUM($R290:$S290)*$I290),IF(O290&gt;0,Q290*S290))</f>
        <v>0</v>
      </c>
      <c r="U290" s="88">
        <f>IF(Q290&gt;0,((I290-T290)*'Formula Matrix'!$E$40),0)</f>
        <v>0</v>
      </c>
      <c r="V290" s="88">
        <f t="shared" si="27"/>
        <v>0</v>
      </c>
      <c r="W290" s="88">
        <f>IF(V290&gt;0,(V290*'Checklist Parameters'!$K$35),0)</f>
        <v>0</v>
      </c>
      <c r="X290" s="85">
        <f t="shared" si="28"/>
        <v>0</v>
      </c>
      <c r="Y290" s="85">
        <f>IF('Checklist Parameters'!$K$102&lt;&gt;"",(I290/43560)*'Checklist Parameters'!$K$102,"N/A")</f>
        <v>0</v>
      </c>
      <c r="Z290" s="85" t="str">
        <f>IF('Checklist Parameters'!$K$58&lt;&gt;"",((I290*'Checklist Parameters'!$K$58)*'Checklist Parameters'!$K$35)/1000,"N/A")</f>
        <v>N/A</v>
      </c>
      <c r="AA290" s="85">
        <f>IF('Checklist Parameters'!$K$101&lt;&gt;"",IFERROR(I290/'Checklist Parameters'!$K$101,0),"N/A")</f>
        <v>0</v>
      </c>
      <c r="AB290" s="85" t="str">
        <f>IF('Checklist Parameters'!$K$43&lt;&gt;"",(I290*'Checklist Parameters'!$K$43)/1000,"N/A")</f>
        <v>N/A</v>
      </c>
      <c r="AC290" s="85">
        <f>IF('Checklist Parameters'!$K$16="",$X290,IF(AND('Checklist Parameters'!$K$16&lt;$X290,'Checklist Parameters'!$K$16&gt;=3),'Checklist Parameters'!$K$16,IF(AND('Checklist Parameters'!$K$16&lt;$X290,'Checklist Parameters'!$K$16&lt;3),0,$X290)))</f>
        <v>0</v>
      </c>
      <c r="AD290" s="85" t="str">
        <f>IF(AND(I290&lt;'Checklist Parameters'!$K$22,$I290&lt;&gt;0),"Y","")</f>
        <v/>
      </c>
      <c r="AE290" s="85" t="str">
        <f>IF($AD290="Y",0,IF('Checklist Parameters'!$K$25="","&lt;no limit&gt;",ROUNDDOWN((($I290-'Checklist Parameters'!$K$24)/'Checklist Parameters'!$K$25)+1,0)))</f>
        <v>&lt;no limit&gt;</v>
      </c>
      <c r="AF290" s="174">
        <f t="shared" si="29"/>
        <v>0</v>
      </c>
      <c r="AG290" s="85">
        <f t="shared" si="24"/>
        <v>0</v>
      </c>
      <c r="AH290" s="5"/>
      <c r="AI290" s="5"/>
      <c r="AJ290" s="5"/>
      <c r="AK290" s="5"/>
      <c r="AL290" s="5"/>
      <c r="AM290" s="5"/>
      <c r="AN290" s="5"/>
      <c r="AO290" s="5"/>
      <c r="AP290" s="5"/>
      <c r="AQ290" s="5"/>
      <c r="AR290" s="5"/>
      <c r="AS290" s="5"/>
    </row>
    <row r="291" spans="1:45" s="2" customFormat="1" ht="15">
      <c r="A291" s="391"/>
      <c r="B291" s="392"/>
      <c r="C291" s="393"/>
      <c r="D291" s="393"/>
      <c r="E291" s="393"/>
      <c r="F291" s="393"/>
      <c r="G291" s="393"/>
      <c r="H291" s="394"/>
      <c r="I291" s="394"/>
      <c r="J291" s="394"/>
      <c r="K291" s="394"/>
      <c r="L291" s="394"/>
      <c r="M291" s="394"/>
      <c r="N291" s="313">
        <f>IF(IF(I291&lt;'Checklist Parameters'!$K$22,0,($I291-$L291))&lt;0,0,IF(I291&lt;'Checklist Parameters'!$K$22,0,($I291-$L291)))</f>
        <v>0</v>
      </c>
      <c r="O291" s="394"/>
      <c r="P291" s="395"/>
      <c r="Q291" s="316">
        <f t="shared" si="25"/>
        <v>0</v>
      </c>
      <c r="R291" s="87">
        <f t="shared" si="26"/>
        <v>0</v>
      </c>
      <c r="S291" s="87">
        <f>IF('Checklist Parameters'!$K$60&lt;0.2,0.2,'Checklist Parameters'!$K$60)</f>
        <v>0.72</v>
      </c>
      <c r="T291" s="88">
        <f>IF($O291="",IF('Checklist District ID'!$C$43="Y",MAX($R291:$S291)*$I291,SUM($R291:$S291)*$I291),IF(O291&gt;0,Q291*S291))</f>
        <v>0</v>
      </c>
      <c r="U291" s="88">
        <f>IF(Q291&gt;0,((I291-T291)*'Formula Matrix'!$E$40),0)</f>
        <v>0</v>
      </c>
      <c r="V291" s="88">
        <f t="shared" si="27"/>
        <v>0</v>
      </c>
      <c r="W291" s="88">
        <f>IF(V291&gt;0,(V291*'Checklist Parameters'!$K$35),0)</f>
        <v>0</v>
      </c>
      <c r="X291" s="85">
        <f t="shared" si="28"/>
        <v>0</v>
      </c>
      <c r="Y291" s="85">
        <f>IF('Checklist Parameters'!$K$102&lt;&gt;"",(I291/43560)*'Checklist Parameters'!$K$102,"N/A")</f>
        <v>0</v>
      </c>
      <c r="Z291" s="85" t="str">
        <f>IF('Checklist Parameters'!$K$58&lt;&gt;"",((I291*'Checklist Parameters'!$K$58)*'Checklist Parameters'!$K$35)/1000,"N/A")</f>
        <v>N/A</v>
      </c>
      <c r="AA291" s="85">
        <f>IF('Checklist Parameters'!$K$101&lt;&gt;"",IFERROR(I291/'Checklist Parameters'!$K$101,0),"N/A")</f>
        <v>0</v>
      </c>
      <c r="AB291" s="85" t="str">
        <f>IF('Checklist Parameters'!$K$43&lt;&gt;"",(I291*'Checklist Parameters'!$K$43)/1000,"N/A")</f>
        <v>N/A</v>
      </c>
      <c r="AC291" s="85">
        <f>IF('Checklist Parameters'!$K$16="",$X291,IF(AND('Checklist Parameters'!$K$16&lt;$X291,'Checklist Parameters'!$K$16&gt;=3),'Checklist Parameters'!$K$16,IF(AND('Checklist Parameters'!$K$16&lt;$X291,'Checklist Parameters'!$K$16&lt;3),0,$X291)))</f>
        <v>0</v>
      </c>
      <c r="AD291" s="85" t="str">
        <f>IF(AND(I291&lt;'Checklist Parameters'!$K$22,$I291&lt;&gt;0),"Y","")</f>
        <v/>
      </c>
      <c r="AE291" s="85" t="str">
        <f>IF($AD291="Y",0,IF('Checklist Parameters'!$K$25="","&lt;no limit&gt;",ROUNDDOWN((($I291-'Checklist Parameters'!$K$24)/'Checklist Parameters'!$K$25)+1,0)))</f>
        <v>&lt;no limit&gt;</v>
      </c>
      <c r="AF291" s="174">
        <f t="shared" si="29"/>
        <v>0</v>
      </c>
      <c r="AG291" s="85">
        <f t="shared" si="24"/>
        <v>0</v>
      </c>
      <c r="AH291" s="5"/>
      <c r="AI291" s="5"/>
      <c r="AJ291" s="5"/>
      <c r="AK291" s="5"/>
      <c r="AL291" s="5"/>
      <c r="AM291" s="5"/>
      <c r="AN291" s="5"/>
      <c r="AO291" s="5"/>
      <c r="AP291" s="5"/>
      <c r="AQ291" s="5"/>
      <c r="AR291" s="5"/>
      <c r="AS291" s="5"/>
    </row>
    <row r="292" spans="1:45" s="2" customFormat="1" ht="15">
      <c r="A292" s="391"/>
      <c r="B292" s="392"/>
      <c r="C292" s="393"/>
      <c r="D292" s="393"/>
      <c r="E292" s="393"/>
      <c r="F292" s="393"/>
      <c r="G292" s="393"/>
      <c r="H292" s="394"/>
      <c r="I292" s="394"/>
      <c r="J292" s="394"/>
      <c r="K292" s="394"/>
      <c r="L292" s="394"/>
      <c r="M292" s="394"/>
      <c r="N292" s="313">
        <f>IF(IF(I292&lt;'Checklist Parameters'!$K$22,0,($I292-$L292))&lt;0,0,IF(I292&lt;'Checklist Parameters'!$K$22,0,($I292-$L292)))</f>
        <v>0</v>
      </c>
      <c r="O292" s="394"/>
      <c r="P292" s="395"/>
      <c r="Q292" s="316">
        <f t="shared" si="25"/>
        <v>0</v>
      </c>
      <c r="R292" s="87">
        <f t="shared" si="26"/>
        <v>0</v>
      </c>
      <c r="S292" s="87">
        <f>IF('Checklist Parameters'!$K$60&lt;0.2,0.2,'Checklist Parameters'!$K$60)</f>
        <v>0.72</v>
      </c>
      <c r="T292" s="88">
        <f>IF($O292="",IF('Checklist District ID'!$C$43="Y",MAX($R292:$S292)*$I292,SUM($R292:$S292)*$I292),IF(O292&gt;0,Q292*S292))</f>
        <v>0</v>
      </c>
      <c r="U292" s="88">
        <f>IF(Q292&gt;0,((I292-T292)*'Formula Matrix'!$E$40),0)</f>
        <v>0</v>
      </c>
      <c r="V292" s="88">
        <f t="shared" si="27"/>
        <v>0</v>
      </c>
      <c r="W292" s="88">
        <f>IF(V292&gt;0,(V292*'Checklist Parameters'!$K$35),0)</f>
        <v>0</v>
      </c>
      <c r="X292" s="85">
        <f t="shared" si="28"/>
        <v>0</v>
      </c>
      <c r="Y292" s="85">
        <f>IF('Checklist Parameters'!$K$102&lt;&gt;"",(I292/43560)*'Checklist Parameters'!$K$102,"N/A")</f>
        <v>0</v>
      </c>
      <c r="Z292" s="85" t="str">
        <f>IF('Checklist Parameters'!$K$58&lt;&gt;"",((I292*'Checklist Parameters'!$K$58)*'Checklist Parameters'!$K$35)/1000,"N/A")</f>
        <v>N/A</v>
      </c>
      <c r="AA292" s="85">
        <f>IF('Checklist Parameters'!$K$101&lt;&gt;"",IFERROR(I292/'Checklist Parameters'!$K$101,0),"N/A")</f>
        <v>0</v>
      </c>
      <c r="AB292" s="85" t="str">
        <f>IF('Checklist Parameters'!$K$43&lt;&gt;"",(I292*'Checklist Parameters'!$K$43)/1000,"N/A")</f>
        <v>N/A</v>
      </c>
      <c r="AC292" s="85">
        <f>IF('Checklist Parameters'!$K$16="",$X292,IF(AND('Checklist Parameters'!$K$16&lt;$X292,'Checklist Parameters'!$K$16&gt;=3),'Checklist Parameters'!$K$16,IF(AND('Checklist Parameters'!$K$16&lt;$X292,'Checklist Parameters'!$K$16&lt;3),0,$X292)))</f>
        <v>0</v>
      </c>
      <c r="AD292" s="85" t="str">
        <f>IF(AND(I292&lt;'Checklist Parameters'!$K$22,$I292&lt;&gt;0),"Y","")</f>
        <v/>
      </c>
      <c r="AE292" s="85" t="str">
        <f>IF($AD292="Y",0,IF('Checklist Parameters'!$K$25="","&lt;no limit&gt;",ROUNDDOWN((($I292-'Checklist Parameters'!$K$24)/'Checklist Parameters'!$K$25)+1,0)))</f>
        <v>&lt;no limit&gt;</v>
      </c>
      <c r="AF292" s="174">
        <f t="shared" si="29"/>
        <v>0</v>
      </c>
      <c r="AG292" s="85">
        <f t="shared" si="24"/>
        <v>0</v>
      </c>
      <c r="AH292" s="5"/>
      <c r="AI292" s="5"/>
      <c r="AJ292" s="5"/>
      <c r="AK292" s="5"/>
      <c r="AL292" s="5"/>
      <c r="AM292" s="5"/>
      <c r="AN292" s="5"/>
      <c r="AO292" s="5"/>
      <c r="AP292" s="5"/>
      <c r="AQ292" s="5"/>
      <c r="AR292" s="5"/>
      <c r="AS292" s="5"/>
    </row>
    <row r="293" spans="1:45" s="2" customFormat="1" ht="15">
      <c r="A293" s="391"/>
      <c r="B293" s="392"/>
      <c r="C293" s="393"/>
      <c r="D293" s="393"/>
      <c r="E293" s="393"/>
      <c r="F293" s="393"/>
      <c r="G293" s="393"/>
      <c r="H293" s="394"/>
      <c r="I293" s="394"/>
      <c r="J293" s="394"/>
      <c r="K293" s="394"/>
      <c r="L293" s="394"/>
      <c r="M293" s="394"/>
      <c r="N293" s="313">
        <f>IF(IF(I293&lt;'Checklist Parameters'!$K$22,0,($I293-$L293))&lt;0,0,IF(I293&lt;'Checklist Parameters'!$K$22,0,($I293-$L293)))</f>
        <v>0</v>
      </c>
      <c r="O293" s="394"/>
      <c r="P293" s="395"/>
      <c r="Q293" s="316">
        <f t="shared" si="25"/>
        <v>0</v>
      </c>
      <c r="R293" s="87">
        <f t="shared" si="26"/>
        <v>0</v>
      </c>
      <c r="S293" s="87">
        <f>IF('Checklist Parameters'!$K$60&lt;0.2,0.2,'Checklist Parameters'!$K$60)</f>
        <v>0.72</v>
      </c>
      <c r="T293" s="88">
        <f>IF($O293="",IF('Checklist District ID'!$C$43="Y",MAX($R293:$S293)*$I293,SUM($R293:$S293)*$I293),IF(O293&gt;0,Q293*S293))</f>
        <v>0</v>
      </c>
      <c r="U293" s="88">
        <f>IF(Q293&gt;0,((I293-T293)*'Formula Matrix'!$E$40),0)</f>
        <v>0</v>
      </c>
      <c r="V293" s="88">
        <f t="shared" si="27"/>
        <v>0</v>
      </c>
      <c r="W293" s="88">
        <f>IF(V293&gt;0,(V293*'Checklist Parameters'!$K$35),0)</f>
        <v>0</v>
      </c>
      <c r="X293" s="85">
        <f t="shared" si="28"/>
        <v>0</v>
      </c>
      <c r="Y293" s="85">
        <f>IF('Checklist Parameters'!$K$102&lt;&gt;"",(I293/43560)*'Checklist Parameters'!$K$102,"N/A")</f>
        <v>0</v>
      </c>
      <c r="Z293" s="85" t="str">
        <f>IF('Checklist Parameters'!$K$58&lt;&gt;"",((I293*'Checklist Parameters'!$K$58)*'Checklist Parameters'!$K$35)/1000,"N/A")</f>
        <v>N/A</v>
      </c>
      <c r="AA293" s="85">
        <f>IF('Checklist Parameters'!$K$101&lt;&gt;"",IFERROR(I293/'Checklist Parameters'!$K$101,0),"N/A")</f>
        <v>0</v>
      </c>
      <c r="AB293" s="85" t="str">
        <f>IF('Checklist Parameters'!$K$43&lt;&gt;"",(I293*'Checklist Parameters'!$K$43)/1000,"N/A")</f>
        <v>N/A</v>
      </c>
      <c r="AC293" s="85">
        <f>IF('Checklist Parameters'!$K$16="",$X293,IF(AND('Checklist Parameters'!$K$16&lt;$X293,'Checklist Parameters'!$K$16&gt;=3),'Checklist Parameters'!$K$16,IF(AND('Checklist Parameters'!$K$16&lt;$X293,'Checklist Parameters'!$K$16&lt;3),0,$X293)))</f>
        <v>0</v>
      </c>
      <c r="AD293" s="85" t="str">
        <f>IF(AND(I293&lt;'Checklist Parameters'!$K$22,$I293&lt;&gt;0),"Y","")</f>
        <v/>
      </c>
      <c r="AE293" s="85" t="str">
        <f>IF($AD293="Y",0,IF('Checklist Parameters'!$K$25="","&lt;no limit&gt;",ROUNDDOWN((($I293-'Checklist Parameters'!$K$24)/'Checklist Parameters'!$K$25)+1,0)))</f>
        <v>&lt;no limit&gt;</v>
      </c>
      <c r="AF293" s="174">
        <f t="shared" si="29"/>
        <v>0</v>
      </c>
      <c r="AG293" s="85">
        <f t="shared" si="24"/>
        <v>0</v>
      </c>
      <c r="AH293" s="5"/>
      <c r="AI293" s="5"/>
      <c r="AJ293" s="5"/>
      <c r="AK293" s="5"/>
      <c r="AL293" s="5"/>
      <c r="AM293" s="5"/>
      <c r="AN293" s="5"/>
      <c r="AO293" s="5"/>
      <c r="AP293" s="5"/>
      <c r="AQ293" s="5"/>
      <c r="AR293" s="5"/>
      <c r="AS293" s="5"/>
    </row>
    <row r="294" spans="1:45" s="2" customFormat="1" ht="15">
      <c r="A294" s="391"/>
      <c r="B294" s="392"/>
      <c r="C294" s="393"/>
      <c r="D294" s="393"/>
      <c r="E294" s="393"/>
      <c r="F294" s="393"/>
      <c r="G294" s="393"/>
      <c r="H294" s="394"/>
      <c r="I294" s="394"/>
      <c r="J294" s="394"/>
      <c r="K294" s="394"/>
      <c r="L294" s="394"/>
      <c r="M294" s="394"/>
      <c r="N294" s="313">
        <f>IF(IF(I294&lt;'Checklist Parameters'!$K$22,0,($I294-$L294))&lt;0,0,IF(I294&lt;'Checklist Parameters'!$K$22,0,($I294-$L294)))</f>
        <v>0</v>
      </c>
      <c r="O294" s="394"/>
      <c r="P294" s="395"/>
      <c r="Q294" s="316">
        <f t="shared" si="25"/>
        <v>0</v>
      </c>
      <c r="R294" s="87">
        <f t="shared" si="26"/>
        <v>0</v>
      </c>
      <c r="S294" s="87">
        <f>IF('Checklist Parameters'!$K$60&lt;0.2,0.2,'Checklist Parameters'!$K$60)</f>
        <v>0.72</v>
      </c>
      <c r="T294" s="88">
        <f>IF($O294="",IF('Checklist District ID'!$C$43="Y",MAX($R294:$S294)*$I294,SUM($R294:$S294)*$I294),IF(O294&gt;0,Q294*S294))</f>
        <v>0</v>
      </c>
      <c r="U294" s="88">
        <f>IF(Q294&gt;0,((I294-T294)*'Formula Matrix'!$E$40),0)</f>
        <v>0</v>
      </c>
      <c r="V294" s="88">
        <f t="shared" si="27"/>
        <v>0</v>
      </c>
      <c r="W294" s="88">
        <f>IF(V294&gt;0,(V294*'Checklist Parameters'!$K$35),0)</f>
        <v>0</v>
      </c>
      <c r="X294" s="85">
        <f t="shared" si="28"/>
        <v>0</v>
      </c>
      <c r="Y294" s="85">
        <f>IF('Checklist Parameters'!$K$102&lt;&gt;"",(I294/43560)*'Checklist Parameters'!$K$102,"N/A")</f>
        <v>0</v>
      </c>
      <c r="Z294" s="85" t="str">
        <f>IF('Checklist Parameters'!$K$58&lt;&gt;"",((I294*'Checklist Parameters'!$K$58)*'Checklist Parameters'!$K$35)/1000,"N/A")</f>
        <v>N/A</v>
      </c>
      <c r="AA294" s="85">
        <f>IF('Checklist Parameters'!$K$101&lt;&gt;"",IFERROR(I294/'Checklist Parameters'!$K$101,0),"N/A")</f>
        <v>0</v>
      </c>
      <c r="AB294" s="85" t="str">
        <f>IF('Checklist Parameters'!$K$43&lt;&gt;"",(I294*'Checklist Parameters'!$K$43)/1000,"N/A")</f>
        <v>N/A</v>
      </c>
      <c r="AC294" s="85">
        <f>IF('Checklist Parameters'!$K$16="",$X294,IF(AND('Checklist Parameters'!$K$16&lt;$X294,'Checklist Parameters'!$K$16&gt;=3),'Checklist Parameters'!$K$16,IF(AND('Checklist Parameters'!$K$16&lt;$X294,'Checklist Parameters'!$K$16&lt;3),0,$X294)))</f>
        <v>0</v>
      </c>
      <c r="AD294" s="85" t="str">
        <f>IF(AND(I294&lt;'Checklist Parameters'!$K$22,$I294&lt;&gt;0),"Y","")</f>
        <v/>
      </c>
      <c r="AE294" s="85" t="str">
        <f>IF($AD294="Y",0,IF('Checklist Parameters'!$K$25="","&lt;no limit&gt;",ROUNDDOWN((($I294-'Checklist Parameters'!$K$24)/'Checklist Parameters'!$K$25)+1,0)))</f>
        <v>&lt;no limit&gt;</v>
      </c>
      <c r="AF294" s="174">
        <f t="shared" si="29"/>
        <v>0</v>
      </c>
      <c r="AG294" s="85">
        <f t="shared" si="24"/>
        <v>0</v>
      </c>
      <c r="AH294" s="5"/>
      <c r="AI294" s="5"/>
      <c r="AJ294" s="5"/>
      <c r="AK294" s="5"/>
      <c r="AL294" s="5"/>
      <c r="AM294" s="5"/>
      <c r="AN294" s="5"/>
      <c r="AO294" s="5"/>
      <c r="AP294" s="5"/>
      <c r="AQ294" s="5"/>
      <c r="AR294" s="5"/>
      <c r="AS294" s="5"/>
    </row>
    <row r="295" spans="1:45" s="2" customFormat="1" ht="15">
      <c r="A295" s="391"/>
      <c r="B295" s="392"/>
      <c r="C295" s="393"/>
      <c r="D295" s="393"/>
      <c r="E295" s="393"/>
      <c r="F295" s="393"/>
      <c r="G295" s="393"/>
      <c r="H295" s="394"/>
      <c r="I295" s="394"/>
      <c r="J295" s="394"/>
      <c r="K295" s="394"/>
      <c r="L295" s="394"/>
      <c r="M295" s="394"/>
      <c r="N295" s="313">
        <f>IF(IF(I295&lt;'Checklist Parameters'!$K$22,0,($I295-$L295))&lt;0,0,IF(I295&lt;'Checklist Parameters'!$K$22,0,($I295-$L295)))</f>
        <v>0</v>
      </c>
      <c r="O295" s="394"/>
      <c r="P295" s="395"/>
      <c r="Q295" s="316">
        <f t="shared" si="25"/>
        <v>0</v>
      </c>
      <c r="R295" s="87">
        <f t="shared" si="26"/>
        <v>0</v>
      </c>
      <c r="S295" s="87">
        <f>IF('Checklist Parameters'!$K$60&lt;0.2,0.2,'Checklist Parameters'!$K$60)</f>
        <v>0.72</v>
      </c>
      <c r="T295" s="88">
        <f>IF($O295="",IF('Checklist District ID'!$C$43="Y",MAX($R295:$S295)*$I295,SUM($R295:$S295)*$I295),IF(O295&gt;0,Q295*S295))</f>
        <v>0</v>
      </c>
      <c r="U295" s="88">
        <f>IF(Q295&gt;0,((I295-T295)*'Formula Matrix'!$E$40),0)</f>
        <v>0</v>
      </c>
      <c r="V295" s="88">
        <f t="shared" si="27"/>
        <v>0</v>
      </c>
      <c r="W295" s="88">
        <f>IF(V295&gt;0,(V295*'Checklist Parameters'!$K$35),0)</f>
        <v>0</v>
      </c>
      <c r="X295" s="85">
        <f t="shared" si="28"/>
        <v>0</v>
      </c>
      <c r="Y295" s="85">
        <f>IF('Checklist Parameters'!$K$102&lt;&gt;"",(I295/43560)*'Checklist Parameters'!$K$102,"N/A")</f>
        <v>0</v>
      </c>
      <c r="Z295" s="85" t="str">
        <f>IF('Checklist Parameters'!$K$58&lt;&gt;"",((I295*'Checklist Parameters'!$K$58)*'Checklist Parameters'!$K$35)/1000,"N/A")</f>
        <v>N/A</v>
      </c>
      <c r="AA295" s="85">
        <f>IF('Checklist Parameters'!$K$101&lt;&gt;"",IFERROR(I295/'Checklist Parameters'!$K$101,0),"N/A")</f>
        <v>0</v>
      </c>
      <c r="AB295" s="85" t="str">
        <f>IF('Checklist Parameters'!$K$43&lt;&gt;"",(I295*'Checklist Parameters'!$K$43)/1000,"N/A")</f>
        <v>N/A</v>
      </c>
      <c r="AC295" s="85">
        <f>IF('Checklist Parameters'!$K$16="",$X295,IF(AND('Checklist Parameters'!$K$16&lt;$X295,'Checklist Parameters'!$K$16&gt;=3),'Checklist Parameters'!$K$16,IF(AND('Checklist Parameters'!$K$16&lt;$X295,'Checklist Parameters'!$K$16&lt;3),0,$X295)))</f>
        <v>0</v>
      </c>
      <c r="AD295" s="85" t="str">
        <f>IF(AND(I295&lt;'Checklist Parameters'!$K$22,$I295&lt;&gt;0),"Y","")</f>
        <v/>
      </c>
      <c r="AE295" s="85" t="str">
        <f>IF($AD295="Y",0,IF('Checklist Parameters'!$K$25="","&lt;no limit&gt;",ROUNDDOWN((($I295-'Checklist Parameters'!$K$24)/'Checklist Parameters'!$K$25)+1,0)))</f>
        <v>&lt;no limit&gt;</v>
      </c>
      <c r="AF295" s="174">
        <f t="shared" si="29"/>
        <v>0</v>
      </c>
      <c r="AG295" s="85">
        <f t="shared" si="24"/>
        <v>0</v>
      </c>
      <c r="AH295" s="5"/>
      <c r="AI295" s="5"/>
      <c r="AJ295" s="5"/>
      <c r="AK295" s="5"/>
      <c r="AL295" s="5"/>
      <c r="AM295" s="5"/>
      <c r="AN295" s="5"/>
      <c r="AO295" s="5"/>
      <c r="AP295" s="5"/>
      <c r="AQ295" s="5"/>
      <c r="AR295" s="5"/>
      <c r="AS295" s="5"/>
    </row>
    <row r="296" spans="1:45" s="2" customFormat="1" ht="15">
      <c r="A296" s="391"/>
      <c r="B296" s="392"/>
      <c r="C296" s="393"/>
      <c r="D296" s="393"/>
      <c r="E296" s="393"/>
      <c r="F296" s="393"/>
      <c r="G296" s="393"/>
      <c r="H296" s="394"/>
      <c r="I296" s="394"/>
      <c r="J296" s="394"/>
      <c r="K296" s="394"/>
      <c r="L296" s="394"/>
      <c r="M296" s="394"/>
      <c r="N296" s="313">
        <f>IF(IF(I296&lt;'Checklist Parameters'!$K$22,0,($I296-$L296))&lt;0,0,IF(I296&lt;'Checklist Parameters'!$K$22,0,($I296-$L296)))</f>
        <v>0</v>
      </c>
      <c r="O296" s="394"/>
      <c r="P296" s="395"/>
      <c r="Q296" s="316">
        <f t="shared" si="25"/>
        <v>0</v>
      </c>
      <c r="R296" s="87">
        <f t="shared" si="26"/>
        <v>0</v>
      </c>
      <c r="S296" s="87">
        <f>IF('Checklist Parameters'!$K$60&lt;0.2,0.2,'Checklist Parameters'!$K$60)</f>
        <v>0.72</v>
      </c>
      <c r="T296" s="88">
        <f>IF($O296="",IF('Checklist District ID'!$C$43="Y",MAX($R296:$S296)*$I296,SUM($R296:$S296)*$I296),IF(O296&gt;0,Q296*S296))</f>
        <v>0</v>
      </c>
      <c r="U296" s="88">
        <f>IF(Q296&gt;0,((I296-T296)*'Formula Matrix'!$E$40),0)</f>
        <v>0</v>
      </c>
      <c r="V296" s="88">
        <f t="shared" si="27"/>
        <v>0</v>
      </c>
      <c r="W296" s="88">
        <f>IF(V296&gt;0,(V296*'Checklist Parameters'!$K$35),0)</f>
        <v>0</v>
      </c>
      <c r="X296" s="85">
        <f t="shared" si="28"/>
        <v>0</v>
      </c>
      <c r="Y296" s="85">
        <f>IF('Checklist Parameters'!$K$102&lt;&gt;"",(I296/43560)*'Checklist Parameters'!$K$102,"N/A")</f>
        <v>0</v>
      </c>
      <c r="Z296" s="85" t="str">
        <f>IF('Checklist Parameters'!$K$58&lt;&gt;"",((I296*'Checklist Parameters'!$K$58)*'Checklist Parameters'!$K$35)/1000,"N/A")</f>
        <v>N/A</v>
      </c>
      <c r="AA296" s="85">
        <f>IF('Checklist Parameters'!$K$101&lt;&gt;"",IFERROR(I296/'Checklist Parameters'!$K$101,0),"N/A")</f>
        <v>0</v>
      </c>
      <c r="AB296" s="85" t="str">
        <f>IF('Checklist Parameters'!$K$43&lt;&gt;"",(I296*'Checklist Parameters'!$K$43)/1000,"N/A")</f>
        <v>N/A</v>
      </c>
      <c r="AC296" s="85">
        <f>IF('Checklist Parameters'!$K$16="",$X296,IF(AND('Checklist Parameters'!$K$16&lt;$X296,'Checklist Parameters'!$K$16&gt;=3),'Checklist Parameters'!$K$16,IF(AND('Checklist Parameters'!$K$16&lt;$X296,'Checklist Parameters'!$K$16&lt;3),0,$X296)))</f>
        <v>0</v>
      </c>
      <c r="AD296" s="85" t="str">
        <f>IF(AND(I296&lt;'Checklist Parameters'!$K$22,$I296&lt;&gt;0),"Y","")</f>
        <v/>
      </c>
      <c r="AE296" s="85" t="str">
        <f>IF($AD296="Y",0,IF('Checklist Parameters'!$K$25="","&lt;no limit&gt;",ROUNDDOWN((($I296-'Checklist Parameters'!$K$24)/'Checklist Parameters'!$K$25)+1,0)))</f>
        <v>&lt;no limit&gt;</v>
      </c>
      <c r="AF296" s="174">
        <f t="shared" si="29"/>
        <v>0</v>
      </c>
      <c r="AG296" s="85">
        <f t="shared" si="24"/>
        <v>0</v>
      </c>
      <c r="AH296" s="5"/>
      <c r="AI296" s="5"/>
      <c r="AJ296" s="5"/>
      <c r="AK296" s="5"/>
      <c r="AL296" s="5"/>
      <c r="AM296" s="5"/>
      <c r="AN296" s="5"/>
      <c r="AO296" s="5"/>
      <c r="AP296" s="5"/>
      <c r="AQ296" s="5"/>
      <c r="AR296" s="5"/>
      <c r="AS296" s="5"/>
    </row>
    <row r="297" spans="1:45" s="2" customFormat="1" ht="15">
      <c r="A297" s="391"/>
      <c r="B297" s="392"/>
      <c r="C297" s="393"/>
      <c r="D297" s="393"/>
      <c r="E297" s="393"/>
      <c r="F297" s="393"/>
      <c r="G297" s="393"/>
      <c r="H297" s="394"/>
      <c r="I297" s="394"/>
      <c r="J297" s="394"/>
      <c r="K297" s="394"/>
      <c r="L297" s="394"/>
      <c r="M297" s="394"/>
      <c r="N297" s="313">
        <f>IF(IF(I297&lt;'Checklist Parameters'!$K$22,0,($I297-$L297))&lt;0,0,IF(I297&lt;'Checklist Parameters'!$K$22,0,($I297-$L297)))</f>
        <v>0</v>
      </c>
      <c r="O297" s="394"/>
      <c r="P297" s="395"/>
      <c r="Q297" s="316">
        <f t="shared" si="25"/>
        <v>0</v>
      </c>
      <c r="R297" s="87">
        <f t="shared" si="26"/>
        <v>0</v>
      </c>
      <c r="S297" s="87">
        <f>IF('Checklist Parameters'!$K$60&lt;0.2,0.2,'Checklist Parameters'!$K$60)</f>
        <v>0.72</v>
      </c>
      <c r="T297" s="88">
        <f>IF($O297="",IF('Checklist District ID'!$C$43="Y",MAX($R297:$S297)*$I297,SUM($R297:$S297)*$I297),IF(O297&gt;0,Q297*S297))</f>
        <v>0</v>
      </c>
      <c r="U297" s="88">
        <f>IF(Q297&gt;0,((I297-T297)*'Formula Matrix'!$E$40),0)</f>
        <v>0</v>
      </c>
      <c r="V297" s="88">
        <f t="shared" si="27"/>
        <v>0</v>
      </c>
      <c r="W297" s="88">
        <f>IF(V297&gt;0,(V297*'Checklist Parameters'!$K$35),0)</f>
        <v>0</v>
      </c>
      <c r="X297" s="85">
        <f t="shared" si="28"/>
        <v>0</v>
      </c>
      <c r="Y297" s="85">
        <f>IF('Checklist Parameters'!$K$102&lt;&gt;"",(I297/43560)*'Checklist Parameters'!$K$102,"N/A")</f>
        <v>0</v>
      </c>
      <c r="Z297" s="85" t="str">
        <f>IF('Checklist Parameters'!$K$58&lt;&gt;"",((I297*'Checklist Parameters'!$K$58)*'Checklist Parameters'!$K$35)/1000,"N/A")</f>
        <v>N/A</v>
      </c>
      <c r="AA297" s="85">
        <f>IF('Checklist Parameters'!$K$101&lt;&gt;"",IFERROR(I297/'Checklist Parameters'!$K$101,0),"N/A")</f>
        <v>0</v>
      </c>
      <c r="AB297" s="85" t="str">
        <f>IF('Checklist Parameters'!$K$43&lt;&gt;"",(I297*'Checklist Parameters'!$K$43)/1000,"N/A")</f>
        <v>N/A</v>
      </c>
      <c r="AC297" s="85">
        <f>IF('Checklist Parameters'!$K$16="",$X297,IF(AND('Checklist Parameters'!$K$16&lt;$X297,'Checklist Parameters'!$K$16&gt;=3),'Checklist Parameters'!$K$16,IF(AND('Checklist Parameters'!$K$16&lt;$X297,'Checklist Parameters'!$K$16&lt;3),0,$X297)))</f>
        <v>0</v>
      </c>
      <c r="AD297" s="85" t="str">
        <f>IF(AND(I297&lt;'Checklist Parameters'!$K$22,$I297&lt;&gt;0),"Y","")</f>
        <v/>
      </c>
      <c r="AE297" s="85" t="str">
        <f>IF($AD297="Y",0,IF('Checklist Parameters'!$K$25="","&lt;no limit&gt;",ROUNDDOWN((($I297-'Checklist Parameters'!$K$24)/'Checklist Parameters'!$K$25)+1,0)))</f>
        <v>&lt;no limit&gt;</v>
      </c>
      <c r="AF297" s="174">
        <f t="shared" si="29"/>
        <v>0</v>
      </c>
      <c r="AG297" s="85">
        <f t="shared" si="24"/>
        <v>0</v>
      </c>
      <c r="AH297" s="5"/>
      <c r="AI297" s="5"/>
      <c r="AJ297" s="5"/>
      <c r="AK297" s="5"/>
      <c r="AL297" s="5"/>
      <c r="AM297" s="5"/>
      <c r="AN297" s="5"/>
      <c r="AO297" s="5"/>
      <c r="AP297" s="5"/>
      <c r="AQ297" s="5"/>
      <c r="AR297" s="5"/>
      <c r="AS297" s="5"/>
    </row>
    <row r="298" spans="1:45" s="2" customFormat="1" ht="15">
      <c r="A298" s="391"/>
      <c r="B298" s="392"/>
      <c r="C298" s="393"/>
      <c r="D298" s="393"/>
      <c r="E298" s="393"/>
      <c r="F298" s="393"/>
      <c r="G298" s="393"/>
      <c r="H298" s="394"/>
      <c r="I298" s="394"/>
      <c r="J298" s="394"/>
      <c r="K298" s="394"/>
      <c r="L298" s="394"/>
      <c r="M298" s="394"/>
      <c r="N298" s="313">
        <f>IF(IF(I298&lt;'Checklist Parameters'!$K$22,0,($I298-$L298))&lt;0,0,IF(I298&lt;'Checklist Parameters'!$K$22,0,($I298-$L298)))</f>
        <v>0</v>
      </c>
      <c r="O298" s="394"/>
      <c r="P298" s="395"/>
      <c r="Q298" s="316">
        <f t="shared" si="25"/>
        <v>0</v>
      </c>
      <c r="R298" s="87">
        <f t="shared" si="26"/>
        <v>0</v>
      </c>
      <c r="S298" s="87">
        <f>IF('Checklist Parameters'!$K$60&lt;0.2,0.2,'Checklist Parameters'!$K$60)</f>
        <v>0.72</v>
      </c>
      <c r="T298" s="88">
        <f>IF($O298="",IF('Checklist District ID'!$C$43="Y",MAX($R298:$S298)*$I298,SUM($R298:$S298)*$I298),IF(O298&gt;0,Q298*S298))</f>
        <v>0</v>
      </c>
      <c r="U298" s="88">
        <f>IF(Q298&gt;0,((I298-T298)*'Formula Matrix'!$E$40),0)</f>
        <v>0</v>
      </c>
      <c r="V298" s="88">
        <f t="shared" si="27"/>
        <v>0</v>
      </c>
      <c r="W298" s="88">
        <f>IF(V298&gt;0,(V298*'Checklist Parameters'!$K$35),0)</f>
        <v>0</v>
      </c>
      <c r="X298" s="85">
        <f t="shared" si="28"/>
        <v>0</v>
      </c>
      <c r="Y298" s="85">
        <f>IF('Checklist Parameters'!$K$102&lt;&gt;"",(I298/43560)*'Checklist Parameters'!$K$102,"N/A")</f>
        <v>0</v>
      </c>
      <c r="Z298" s="85" t="str">
        <f>IF('Checklist Parameters'!$K$58&lt;&gt;"",((I298*'Checklist Parameters'!$K$58)*'Checklist Parameters'!$K$35)/1000,"N/A")</f>
        <v>N/A</v>
      </c>
      <c r="AA298" s="85">
        <f>IF('Checklist Parameters'!$K$101&lt;&gt;"",IFERROR(I298/'Checklist Parameters'!$K$101,0),"N/A")</f>
        <v>0</v>
      </c>
      <c r="AB298" s="85" t="str">
        <f>IF('Checklist Parameters'!$K$43&lt;&gt;"",(I298*'Checklist Parameters'!$K$43)/1000,"N/A")</f>
        <v>N/A</v>
      </c>
      <c r="AC298" s="85">
        <f>IF('Checklist Parameters'!$K$16="",$X298,IF(AND('Checklist Parameters'!$K$16&lt;$X298,'Checklist Parameters'!$K$16&gt;=3),'Checklist Parameters'!$K$16,IF(AND('Checklist Parameters'!$K$16&lt;$X298,'Checklist Parameters'!$K$16&lt;3),0,$X298)))</f>
        <v>0</v>
      </c>
      <c r="AD298" s="85" t="str">
        <f>IF(AND(I298&lt;'Checklist Parameters'!$K$22,$I298&lt;&gt;0),"Y","")</f>
        <v/>
      </c>
      <c r="AE298" s="85" t="str">
        <f>IF($AD298="Y",0,IF('Checklist Parameters'!$K$25="","&lt;no limit&gt;",ROUNDDOWN((($I298-'Checklist Parameters'!$K$24)/'Checklist Parameters'!$K$25)+1,0)))</f>
        <v>&lt;no limit&gt;</v>
      </c>
      <c r="AF298" s="174">
        <f t="shared" si="29"/>
        <v>0</v>
      </c>
      <c r="AG298" s="85">
        <f t="shared" si="24"/>
        <v>0</v>
      </c>
      <c r="AH298" s="5"/>
      <c r="AI298" s="5"/>
      <c r="AJ298" s="5"/>
      <c r="AK298" s="5"/>
      <c r="AL298" s="5"/>
      <c r="AM298" s="5"/>
      <c r="AN298" s="5"/>
      <c r="AO298" s="5"/>
      <c r="AP298" s="5"/>
      <c r="AQ298" s="5"/>
      <c r="AR298" s="5"/>
      <c r="AS298" s="5"/>
    </row>
    <row r="299" spans="1:45" s="2" customFormat="1" ht="15">
      <c r="A299" s="391"/>
      <c r="B299" s="392"/>
      <c r="C299" s="393"/>
      <c r="D299" s="393"/>
      <c r="E299" s="393"/>
      <c r="F299" s="393"/>
      <c r="G299" s="393"/>
      <c r="H299" s="394"/>
      <c r="I299" s="394"/>
      <c r="J299" s="394"/>
      <c r="K299" s="394"/>
      <c r="L299" s="394"/>
      <c r="M299" s="394"/>
      <c r="N299" s="313">
        <f>IF(IF(I299&lt;'Checklist Parameters'!$K$22,0,($I299-$L299))&lt;0,0,IF(I299&lt;'Checklist Parameters'!$K$22,0,($I299-$L299)))</f>
        <v>0</v>
      </c>
      <c r="O299" s="394"/>
      <c r="P299" s="395"/>
      <c r="Q299" s="316">
        <f t="shared" si="25"/>
        <v>0</v>
      </c>
      <c r="R299" s="87">
        <f t="shared" si="26"/>
        <v>0</v>
      </c>
      <c r="S299" s="87">
        <f>IF('Checklist Parameters'!$K$60&lt;0.2,0.2,'Checklist Parameters'!$K$60)</f>
        <v>0.72</v>
      </c>
      <c r="T299" s="88">
        <f>IF($O299="",IF('Checklist District ID'!$C$43="Y",MAX($R299:$S299)*$I299,SUM($R299:$S299)*$I299),IF(O299&gt;0,Q299*S299))</f>
        <v>0</v>
      </c>
      <c r="U299" s="88">
        <f>IF(Q299&gt;0,((I299-T299)*'Formula Matrix'!$E$40),0)</f>
        <v>0</v>
      </c>
      <c r="V299" s="88">
        <f t="shared" si="27"/>
        <v>0</v>
      </c>
      <c r="W299" s="88">
        <f>IF(V299&gt;0,(V299*'Checklist Parameters'!$K$35),0)</f>
        <v>0</v>
      </c>
      <c r="X299" s="85">
        <f t="shared" si="28"/>
        <v>0</v>
      </c>
      <c r="Y299" s="85">
        <f>IF('Checklist Parameters'!$K$102&lt;&gt;"",(I299/43560)*'Checklist Parameters'!$K$102,"N/A")</f>
        <v>0</v>
      </c>
      <c r="Z299" s="85" t="str">
        <f>IF('Checklist Parameters'!$K$58&lt;&gt;"",((I299*'Checklist Parameters'!$K$58)*'Checklist Parameters'!$K$35)/1000,"N/A")</f>
        <v>N/A</v>
      </c>
      <c r="AA299" s="85">
        <f>IF('Checklist Parameters'!$K$101&lt;&gt;"",IFERROR(I299/'Checklist Parameters'!$K$101,0),"N/A")</f>
        <v>0</v>
      </c>
      <c r="AB299" s="85" t="str">
        <f>IF('Checklist Parameters'!$K$43&lt;&gt;"",(I299*'Checklist Parameters'!$K$43)/1000,"N/A")</f>
        <v>N/A</v>
      </c>
      <c r="AC299" s="85">
        <f>IF('Checklist Parameters'!$K$16="",$X299,IF(AND('Checklist Parameters'!$K$16&lt;$X299,'Checklist Parameters'!$K$16&gt;=3),'Checklist Parameters'!$K$16,IF(AND('Checklist Parameters'!$K$16&lt;$X299,'Checklist Parameters'!$K$16&lt;3),0,$X299)))</f>
        <v>0</v>
      </c>
      <c r="AD299" s="85" t="str">
        <f>IF(AND(I299&lt;'Checklist Parameters'!$K$22,$I299&lt;&gt;0),"Y","")</f>
        <v/>
      </c>
      <c r="AE299" s="85" t="str">
        <f>IF($AD299="Y",0,IF('Checklist Parameters'!$K$25="","&lt;no limit&gt;",ROUNDDOWN((($I299-'Checklist Parameters'!$K$24)/'Checklist Parameters'!$K$25)+1,0)))</f>
        <v>&lt;no limit&gt;</v>
      </c>
      <c r="AF299" s="174">
        <f t="shared" si="29"/>
        <v>0</v>
      </c>
      <c r="AG299" s="85">
        <f t="shared" si="24"/>
        <v>0</v>
      </c>
      <c r="AH299" s="5"/>
      <c r="AI299" s="5"/>
      <c r="AJ299" s="5"/>
      <c r="AK299" s="5"/>
      <c r="AL299" s="5"/>
      <c r="AM299" s="5"/>
      <c r="AN299" s="5"/>
      <c r="AO299" s="5"/>
      <c r="AP299" s="5"/>
      <c r="AQ299" s="5"/>
      <c r="AR299" s="5"/>
      <c r="AS299" s="5"/>
    </row>
    <row r="300" spans="1:45" s="2" customFormat="1" ht="15">
      <c r="A300" s="391"/>
      <c r="B300" s="392"/>
      <c r="C300" s="393"/>
      <c r="D300" s="393"/>
      <c r="E300" s="393"/>
      <c r="F300" s="393"/>
      <c r="G300" s="393"/>
      <c r="H300" s="394"/>
      <c r="I300" s="394"/>
      <c r="J300" s="394"/>
      <c r="K300" s="394"/>
      <c r="L300" s="394"/>
      <c r="M300" s="394"/>
      <c r="N300" s="313">
        <f>IF(IF(I300&lt;'Checklist Parameters'!$K$22,0,($I300-$L300))&lt;0,0,IF(I300&lt;'Checklist Parameters'!$K$22,0,($I300-$L300)))</f>
        <v>0</v>
      </c>
      <c r="O300" s="394"/>
      <c r="P300" s="395"/>
      <c r="Q300" s="316">
        <f t="shared" si="25"/>
        <v>0</v>
      </c>
      <c r="R300" s="87">
        <f t="shared" si="26"/>
        <v>0</v>
      </c>
      <c r="S300" s="87">
        <f>IF('Checklist Parameters'!$K$60&lt;0.2,0.2,'Checklist Parameters'!$K$60)</f>
        <v>0.72</v>
      </c>
      <c r="T300" s="88">
        <f>IF($O300="",IF('Checklist District ID'!$C$43="Y",MAX($R300:$S300)*$I300,SUM($R300:$S300)*$I300),IF(O300&gt;0,Q300*S300))</f>
        <v>0</v>
      </c>
      <c r="U300" s="88">
        <f>IF(Q300&gt;0,((I300-T300)*'Formula Matrix'!$E$40),0)</f>
        <v>0</v>
      </c>
      <c r="V300" s="88">
        <f t="shared" si="27"/>
        <v>0</v>
      </c>
      <c r="W300" s="88">
        <f>IF(V300&gt;0,(V300*'Checklist Parameters'!$K$35),0)</f>
        <v>0</v>
      </c>
      <c r="X300" s="85">
        <f t="shared" si="28"/>
        <v>0</v>
      </c>
      <c r="Y300" s="85">
        <f>IF('Checklist Parameters'!$K$102&lt;&gt;"",(I300/43560)*'Checklist Parameters'!$K$102,"N/A")</f>
        <v>0</v>
      </c>
      <c r="Z300" s="85" t="str">
        <f>IF('Checklist Parameters'!$K$58&lt;&gt;"",((I300*'Checklist Parameters'!$K$58)*'Checklist Parameters'!$K$35)/1000,"N/A")</f>
        <v>N/A</v>
      </c>
      <c r="AA300" s="85">
        <f>IF('Checklist Parameters'!$K$101&lt;&gt;"",IFERROR(I300/'Checklist Parameters'!$K$101,0),"N/A")</f>
        <v>0</v>
      </c>
      <c r="AB300" s="85" t="str">
        <f>IF('Checklist Parameters'!$K$43&lt;&gt;"",(I300*'Checklist Parameters'!$K$43)/1000,"N/A")</f>
        <v>N/A</v>
      </c>
      <c r="AC300" s="85">
        <f>IF('Checklist Parameters'!$K$16="",$X300,IF(AND('Checklist Parameters'!$K$16&lt;$X300,'Checklist Parameters'!$K$16&gt;=3),'Checklist Parameters'!$K$16,IF(AND('Checklist Parameters'!$K$16&lt;$X300,'Checklist Parameters'!$K$16&lt;3),0,$X300)))</f>
        <v>0</v>
      </c>
      <c r="AD300" s="85" t="str">
        <f>IF(AND(I300&lt;'Checklist Parameters'!$K$22,$I300&lt;&gt;0),"Y","")</f>
        <v/>
      </c>
      <c r="AE300" s="85" t="str">
        <f>IF($AD300="Y",0,IF('Checklist Parameters'!$K$25="","&lt;no limit&gt;",ROUNDDOWN((($I300-'Checklist Parameters'!$K$24)/'Checklist Parameters'!$K$25)+1,0)))</f>
        <v>&lt;no limit&gt;</v>
      </c>
      <c r="AF300" s="174">
        <f t="shared" si="29"/>
        <v>0</v>
      </c>
      <c r="AG300" s="85">
        <f t="shared" si="24"/>
        <v>0</v>
      </c>
      <c r="AH300" s="5"/>
      <c r="AI300" s="5"/>
      <c r="AJ300" s="5"/>
      <c r="AK300" s="5"/>
      <c r="AL300" s="5"/>
      <c r="AM300" s="5"/>
      <c r="AN300" s="5"/>
      <c r="AO300" s="5"/>
      <c r="AP300" s="5"/>
      <c r="AQ300" s="5"/>
      <c r="AR300" s="5"/>
      <c r="AS300" s="5"/>
    </row>
    <row r="301" spans="1:45" s="2" customFormat="1" ht="15">
      <c r="A301" s="391"/>
      <c r="B301" s="392"/>
      <c r="C301" s="393"/>
      <c r="D301" s="393"/>
      <c r="E301" s="393"/>
      <c r="F301" s="393"/>
      <c r="G301" s="393"/>
      <c r="H301" s="394"/>
      <c r="I301" s="394"/>
      <c r="J301" s="394"/>
      <c r="K301" s="394"/>
      <c r="L301" s="394"/>
      <c r="M301" s="394"/>
      <c r="N301" s="313">
        <f>IF(IF(I301&lt;'Checklist Parameters'!$K$22,0,($I301-$L301))&lt;0,0,IF(I301&lt;'Checklist Parameters'!$K$22,0,($I301-$L301)))</f>
        <v>0</v>
      </c>
      <c r="O301" s="394"/>
      <c r="P301" s="395"/>
      <c r="Q301" s="316">
        <f t="shared" si="25"/>
        <v>0</v>
      </c>
      <c r="R301" s="87">
        <f t="shared" si="26"/>
        <v>0</v>
      </c>
      <c r="S301" s="87">
        <f>IF('Checklist Parameters'!$K$60&lt;0.2,0.2,'Checklist Parameters'!$K$60)</f>
        <v>0.72</v>
      </c>
      <c r="T301" s="88">
        <f>IF($O301="",IF('Checklist District ID'!$C$43="Y",MAX($R301:$S301)*$I301,SUM($R301:$S301)*$I301),IF(O301&gt;0,Q301*S301))</f>
        <v>0</v>
      </c>
      <c r="U301" s="88">
        <f>IF(Q301&gt;0,((I301-T301)*'Formula Matrix'!$E$40),0)</f>
        <v>0</v>
      </c>
      <c r="V301" s="88">
        <f t="shared" si="27"/>
        <v>0</v>
      </c>
      <c r="W301" s="88">
        <f>IF(V301&gt;0,(V301*'Checklist Parameters'!$K$35),0)</f>
        <v>0</v>
      </c>
      <c r="X301" s="85">
        <f t="shared" si="28"/>
        <v>0</v>
      </c>
      <c r="Y301" s="85">
        <f>IF('Checklist Parameters'!$K$102&lt;&gt;"",(I301/43560)*'Checklist Parameters'!$K$102,"N/A")</f>
        <v>0</v>
      </c>
      <c r="Z301" s="85" t="str">
        <f>IF('Checklist Parameters'!$K$58&lt;&gt;"",((I301*'Checklist Parameters'!$K$58)*'Checklist Parameters'!$K$35)/1000,"N/A")</f>
        <v>N/A</v>
      </c>
      <c r="AA301" s="85">
        <f>IF('Checklist Parameters'!$K$101&lt;&gt;"",IFERROR(I301/'Checklist Parameters'!$K$101,0),"N/A")</f>
        <v>0</v>
      </c>
      <c r="AB301" s="85" t="str">
        <f>IF('Checklist Parameters'!$K$43&lt;&gt;"",(I301*'Checklist Parameters'!$K$43)/1000,"N/A")</f>
        <v>N/A</v>
      </c>
      <c r="AC301" s="85">
        <f>IF('Checklist Parameters'!$K$16="",$X301,IF(AND('Checklist Parameters'!$K$16&lt;$X301,'Checklist Parameters'!$K$16&gt;=3),'Checklist Parameters'!$K$16,IF(AND('Checklist Parameters'!$K$16&lt;$X301,'Checklist Parameters'!$K$16&lt;3),0,$X301)))</f>
        <v>0</v>
      </c>
      <c r="AD301" s="85" t="str">
        <f>IF(AND(I301&lt;'Checklist Parameters'!$K$22,$I301&lt;&gt;0),"Y","")</f>
        <v/>
      </c>
      <c r="AE301" s="85" t="str">
        <f>IF($AD301="Y",0,IF('Checklist Parameters'!$K$25="","&lt;no limit&gt;",ROUNDDOWN((($I301-'Checklist Parameters'!$K$24)/'Checklist Parameters'!$K$25)+1,0)))</f>
        <v>&lt;no limit&gt;</v>
      </c>
      <c r="AF301" s="174">
        <f t="shared" si="29"/>
        <v>0</v>
      </c>
      <c r="AG301" s="85">
        <f t="shared" si="24"/>
        <v>0</v>
      </c>
      <c r="AH301" s="5"/>
      <c r="AI301" s="5"/>
      <c r="AJ301" s="5"/>
      <c r="AK301" s="5"/>
      <c r="AL301" s="5"/>
      <c r="AM301" s="5"/>
      <c r="AN301" s="5"/>
      <c r="AO301" s="5"/>
      <c r="AP301" s="5"/>
      <c r="AQ301" s="5"/>
      <c r="AR301" s="5"/>
      <c r="AS301" s="5"/>
    </row>
    <row r="302" spans="1:45" s="2" customFormat="1" ht="15">
      <c r="A302" s="391"/>
      <c r="B302" s="392"/>
      <c r="C302" s="393"/>
      <c r="D302" s="393"/>
      <c r="E302" s="393"/>
      <c r="F302" s="393"/>
      <c r="G302" s="393"/>
      <c r="H302" s="394"/>
      <c r="I302" s="394"/>
      <c r="J302" s="394"/>
      <c r="K302" s="394"/>
      <c r="L302" s="394"/>
      <c r="M302" s="394"/>
      <c r="N302" s="313">
        <f>IF(IF(I302&lt;'Checklist Parameters'!$K$22,0,($I302-$L302))&lt;0,0,IF(I302&lt;'Checklist Parameters'!$K$22,0,($I302-$L302)))</f>
        <v>0</v>
      </c>
      <c r="O302" s="394"/>
      <c r="P302" s="395"/>
      <c r="Q302" s="316">
        <f t="shared" si="25"/>
        <v>0</v>
      </c>
      <c r="R302" s="87">
        <f t="shared" si="26"/>
        <v>0</v>
      </c>
      <c r="S302" s="87">
        <f>IF('Checklist Parameters'!$K$60&lt;0.2,0.2,'Checklist Parameters'!$K$60)</f>
        <v>0.72</v>
      </c>
      <c r="T302" s="88">
        <f>IF($O302="",IF('Checklist District ID'!$C$43="Y",MAX($R302:$S302)*$I302,SUM($R302:$S302)*$I302),IF(O302&gt;0,Q302*S302))</f>
        <v>0</v>
      </c>
      <c r="U302" s="88">
        <f>IF(Q302&gt;0,((I302-T302)*'Formula Matrix'!$E$40),0)</f>
        <v>0</v>
      </c>
      <c r="V302" s="88">
        <f t="shared" si="27"/>
        <v>0</v>
      </c>
      <c r="W302" s="88">
        <f>IF(V302&gt;0,(V302*'Checklist Parameters'!$K$35),0)</f>
        <v>0</v>
      </c>
      <c r="X302" s="85">
        <f t="shared" si="28"/>
        <v>0</v>
      </c>
      <c r="Y302" s="85">
        <f>IF('Checklist Parameters'!$K$102&lt;&gt;"",(I302/43560)*'Checklist Parameters'!$K$102,"N/A")</f>
        <v>0</v>
      </c>
      <c r="Z302" s="85" t="str">
        <f>IF('Checklist Parameters'!$K$58&lt;&gt;"",((I302*'Checklist Parameters'!$K$58)*'Checklist Parameters'!$K$35)/1000,"N/A")</f>
        <v>N/A</v>
      </c>
      <c r="AA302" s="85">
        <f>IF('Checklist Parameters'!$K$101&lt;&gt;"",IFERROR(I302/'Checklist Parameters'!$K$101,0),"N/A")</f>
        <v>0</v>
      </c>
      <c r="AB302" s="85" t="str">
        <f>IF('Checklist Parameters'!$K$43&lt;&gt;"",(I302*'Checklist Parameters'!$K$43)/1000,"N/A")</f>
        <v>N/A</v>
      </c>
      <c r="AC302" s="85">
        <f>IF('Checklist Parameters'!$K$16="",$X302,IF(AND('Checklist Parameters'!$K$16&lt;$X302,'Checklist Parameters'!$K$16&gt;=3),'Checklist Parameters'!$K$16,IF(AND('Checklist Parameters'!$K$16&lt;$X302,'Checklist Parameters'!$K$16&lt;3),0,$X302)))</f>
        <v>0</v>
      </c>
      <c r="AD302" s="85" t="str">
        <f>IF(AND(I302&lt;'Checklist Parameters'!$K$22,$I302&lt;&gt;0),"Y","")</f>
        <v/>
      </c>
      <c r="AE302" s="85" t="str">
        <f>IF($AD302="Y",0,IF('Checklist Parameters'!$K$25="","&lt;no limit&gt;",ROUNDDOWN((($I302-'Checklist Parameters'!$K$24)/'Checklist Parameters'!$K$25)+1,0)))</f>
        <v>&lt;no limit&gt;</v>
      </c>
      <c r="AF302" s="174">
        <f t="shared" si="29"/>
        <v>0</v>
      </c>
      <c r="AG302" s="85">
        <f t="shared" si="24"/>
        <v>0</v>
      </c>
      <c r="AH302" s="5"/>
      <c r="AI302" s="5"/>
      <c r="AJ302" s="5"/>
      <c r="AK302" s="5"/>
      <c r="AL302" s="5"/>
      <c r="AM302" s="5"/>
      <c r="AN302" s="5"/>
      <c r="AO302" s="5"/>
      <c r="AP302" s="5"/>
      <c r="AQ302" s="5"/>
      <c r="AR302" s="5"/>
      <c r="AS302" s="5"/>
    </row>
    <row r="303" spans="1:45" s="2" customFormat="1" ht="15">
      <c r="A303" s="391"/>
      <c r="B303" s="392"/>
      <c r="C303" s="393"/>
      <c r="D303" s="393"/>
      <c r="E303" s="393"/>
      <c r="F303" s="393"/>
      <c r="G303" s="393"/>
      <c r="H303" s="394"/>
      <c r="I303" s="394"/>
      <c r="J303" s="394"/>
      <c r="K303" s="394"/>
      <c r="L303" s="394"/>
      <c r="M303" s="394"/>
      <c r="N303" s="313">
        <f>IF(IF(I303&lt;'Checklist Parameters'!$K$22,0,($I303-$L303))&lt;0,0,IF(I303&lt;'Checklist Parameters'!$K$22,0,($I303-$L303)))</f>
        <v>0</v>
      </c>
      <c r="O303" s="394"/>
      <c r="P303" s="395"/>
      <c r="Q303" s="316">
        <f t="shared" si="25"/>
        <v>0</v>
      </c>
      <c r="R303" s="87">
        <f t="shared" si="26"/>
        <v>0</v>
      </c>
      <c r="S303" s="87">
        <f>IF('Checklist Parameters'!$K$60&lt;0.2,0.2,'Checklist Parameters'!$K$60)</f>
        <v>0.72</v>
      </c>
      <c r="T303" s="88">
        <f>IF($O303="",IF('Checklist District ID'!$C$43="Y",MAX($R303:$S303)*$I303,SUM($R303:$S303)*$I303),IF(O303&gt;0,Q303*S303))</f>
        <v>0</v>
      </c>
      <c r="U303" s="88">
        <f>IF(Q303&gt;0,((I303-T303)*'Formula Matrix'!$E$40),0)</f>
        <v>0</v>
      </c>
      <c r="V303" s="88">
        <f t="shared" si="27"/>
        <v>0</v>
      </c>
      <c r="W303" s="88">
        <f>IF(V303&gt;0,(V303*'Checklist Parameters'!$K$35),0)</f>
        <v>0</v>
      </c>
      <c r="X303" s="85">
        <f t="shared" si="28"/>
        <v>0</v>
      </c>
      <c r="Y303" s="85">
        <f>IF('Checklist Parameters'!$K$102&lt;&gt;"",(I303/43560)*'Checklist Parameters'!$K$102,"N/A")</f>
        <v>0</v>
      </c>
      <c r="Z303" s="85" t="str">
        <f>IF('Checklist Parameters'!$K$58&lt;&gt;"",((I303*'Checklist Parameters'!$K$58)*'Checklist Parameters'!$K$35)/1000,"N/A")</f>
        <v>N/A</v>
      </c>
      <c r="AA303" s="85">
        <f>IF('Checklist Parameters'!$K$101&lt;&gt;"",IFERROR(I303/'Checklist Parameters'!$K$101,0),"N/A")</f>
        <v>0</v>
      </c>
      <c r="AB303" s="85" t="str">
        <f>IF('Checklist Parameters'!$K$43&lt;&gt;"",(I303*'Checklist Parameters'!$K$43)/1000,"N/A")</f>
        <v>N/A</v>
      </c>
      <c r="AC303" s="85">
        <f>IF('Checklist Parameters'!$K$16="",$X303,IF(AND('Checklist Parameters'!$K$16&lt;$X303,'Checklist Parameters'!$K$16&gt;=3),'Checklist Parameters'!$K$16,IF(AND('Checklist Parameters'!$K$16&lt;$X303,'Checklist Parameters'!$K$16&lt;3),0,$X303)))</f>
        <v>0</v>
      </c>
      <c r="AD303" s="85" t="str">
        <f>IF(AND(I303&lt;'Checklist Parameters'!$K$22,$I303&lt;&gt;0),"Y","")</f>
        <v/>
      </c>
      <c r="AE303" s="85" t="str">
        <f>IF($AD303="Y",0,IF('Checklist Parameters'!$K$25="","&lt;no limit&gt;",ROUNDDOWN((($I303-'Checklist Parameters'!$K$24)/'Checklist Parameters'!$K$25)+1,0)))</f>
        <v>&lt;no limit&gt;</v>
      </c>
      <c r="AF303" s="174">
        <f t="shared" si="29"/>
        <v>0</v>
      </c>
      <c r="AG303" s="85">
        <f t="shared" si="24"/>
        <v>0</v>
      </c>
      <c r="AH303" s="5"/>
      <c r="AI303" s="5"/>
      <c r="AJ303" s="5"/>
      <c r="AK303" s="5"/>
      <c r="AL303" s="5"/>
      <c r="AM303" s="5"/>
      <c r="AN303" s="5"/>
      <c r="AO303" s="5"/>
      <c r="AP303" s="5"/>
      <c r="AQ303" s="5"/>
      <c r="AR303" s="5"/>
      <c r="AS303" s="5"/>
    </row>
    <row r="304" spans="1:45" s="2" customFormat="1" ht="15">
      <c r="A304" s="391"/>
      <c r="B304" s="392"/>
      <c r="C304" s="393"/>
      <c r="D304" s="393"/>
      <c r="E304" s="393"/>
      <c r="F304" s="393"/>
      <c r="G304" s="393"/>
      <c r="H304" s="394"/>
      <c r="I304" s="394"/>
      <c r="J304" s="394"/>
      <c r="K304" s="394"/>
      <c r="L304" s="394"/>
      <c r="M304" s="394"/>
      <c r="N304" s="313">
        <f>IF(IF(I304&lt;'Checklist Parameters'!$K$22,0,($I304-$L304))&lt;0,0,IF(I304&lt;'Checklist Parameters'!$K$22,0,($I304-$L304)))</f>
        <v>0</v>
      </c>
      <c r="O304" s="394"/>
      <c r="P304" s="395"/>
      <c r="Q304" s="316">
        <f t="shared" si="25"/>
        <v>0</v>
      </c>
      <c r="R304" s="87">
        <f t="shared" si="26"/>
        <v>0</v>
      </c>
      <c r="S304" s="87">
        <f>IF('Checklist Parameters'!$K$60&lt;0.2,0.2,'Checklist Parameters'!$K$60)</f>
        <v>0.72</v>
      </c>
      <c r="T304" s="88">
        <f>IF($O304="",IF('Checklist District ID'!$C$43="Y",MAX($R304:$S304)*$I304,SUM($R304:$S304)*$I304),IF(O304&gt;0,Q304*S304))</f>
        <v>0</v>
      </c>
      <c r="U304" s="88">
        <f>IF(Q304&gt;0,((I304-T304)*'Formula Matrix'!$E$40),0)</f>
        <v>0</v>
      </c>
      <c r="V304" s="88">
        <f t="shared" si="27"/>
        <v>0</v>
      </c>
      <c r="W304" s="88">
        <f>IF(V304&gt;0,(V304*'Checklist Parameters'!$K$35),0)</f>
        <v>0</v>
      </c>
      <c r="X304" s="85">
        <f t="shared" si="28"/>
        <v>0</v>
      </c>
      <c r="Y304" s="85">
        <f>IF('Checklist Parameters'!$K$102&lt;&gt;"",(I304/43560)*'Checklist Parameters'!$K$102,"N/A")</f>
        <v>0</v>
      </c>
      <c r="Z304" s="85" t="str">
        <f>IF('Checklist Parameters'!$K$58&lt;&gt;"",((I304*'Checklist Parameters'!$K$58)*'Checklist Parameters'!$K$35)/1000,"N/A")</f>
        <v>N/A</v>
      </c>
      <c r="AA304" s="85">
        <f>IF('Checklist Parameters'!$K$101&lt;&gt;"",IFERROR(I304/'Checklist Parameters'!$K$101,0),"N/A")</f>
        <v>0</v>
      </c>
      <c r="AB304" s="85" t="str">
        <f>IF('Checklist Parameters'!$K$43&lt;&gt;"",(I304*'Checklist Parameters'!$K$43)/1000,"N/A")</f>
        <v>N/A</v>
      </c>
      <c r="AC304" s="85">
        <f>IF('Checklist Parameters'!$K$16="",$X304,IF(AND('Checklist Parameters'!$K$16&lt;$X304,'Checklist Parameters'!$K$16&gt;=3),'Checklist Parameters'!$K$16,IF(AND('Checklist Parameters'!$K$16&lt;$X304,'Checklist Parameters'!$K$16&lt;3),0,$X304)))</f>
        <v>0</v>
      </c>
      <c r="AD304" s="85" t="str">
        <f>IF(AND(I304&lt;'Checklist Parameters'!$K$22,$I304&lt;&gt;0),"Y","")</f>
        <v/>
      </c>
      <c r="AE304" s="85" t="str">
        <f>IF($AD304="Y",0,IF('Checklist Parameters'!$K$25="","&lt;no limit&gt;",ROUNDDOWN((($I304-'Checklist Parameters'!$K$24)/'Checklist Parameters'!$K$25)+1,0)))</f>
        <v>&lt;no limit&gt;</v>
      </c>
      <c r="AF304" s="174">
        <f t="shared" si="29"/>
        <v>0</v>
      </c>
      <c r="AG304" s="85">
        <f t="shared" si="24"/>
        <v>0</v>
      </c>
      <c r="AH304" s="5"/>
      <c r="AI304" s="5"/>
      <c r="AJ304" s="5"/>
      <c r="AK304" s="5"/>
      <c r="AL304" s="5"/>
      <c r="AM304" s="5"/>
      <c r="AN304" s="5"/>
      <c r="AO304" s="5"/>
      <c r="AP304" s="5"/>
      <c r="AQ304" s="5"/>
      <c r="AR304" s="5"/>
      <c r="AS304" s="5"/>
    </row>
    <row r="305" spans="1:45" s="2" customFormat="1" ht="15">
      <c r="A305" s="391"/>
      <c r="B305" s="392"/>
      <c r="C305" s="393"/>
      <c r="D305" s="393"/>
      <c r="E305" s="393"/>
      <c r="F305" s="393"/>
      <c r="G305" s="393"/>
      <c r="H305" s="394"/>
      <c r="I305" s="394"/>
      <c r="J305" s="394"/>
      <c r="K305" s="394"/>
      <c r="L305" s="394"/>
      <c r="M305" s="394"/>
      <c r="N305" s="313">
        <f>IF(IF(I305&lt;'Checklist Parameters'!$K$22,0,($I305-$L305))&lt;0,0,IF(I305&lt;'Checklist Parameters'!$K$22,0,($I305-$L305)))</f>
        <v>0</v>
      </c>
      <c r="O305" s="394"/>
      <c r="P305" s="395"/>
      <c r="Q305" s="316">
        <f t="shared" si="25"/>
        <v>0</v>
      </c>
      <c r="R305" s="87">
        <f t="shared" si="26"/>
        <v>0</v>
      </c>
      <c r="S305" s="87">
        <f>IF('Checklist Parameters'!$K$60&lt;0.2,0.2,'Checklist Parameters'!$K$60)</f>
        <v>0.72</v>
      </c>
      <c r="T305" s="88">
        <f>IF($O305="",IF('Checklist District ID'!$C$43="Y",MAX($R305:$S305)*$I305,SUM($R305:$S305)*$I305),IF(O305&gt;0,Q305*S305))</f>
        <v>0</v>
      </c>
      <c r="U305" s="88">
        <f>IF(Q305&gt;0,((I305-T305)*'Formula Matrix'!$E$40),0)</f>
        <v>0</v>
      </c>
      <c r="V305" s="88">
        <f t="shared" si="27"/>
        <v>0</v>
      </c>
      <c r="W305" s="88">
        <f>IF(V305&gt;0,(V305*'Checklist Parameters'!$K$35),0)</f>
        <v>0</v>
      </c>
      <c r="X305" s="85">
        <f t="shared" si="28"/>
        <v>0</v>
      </c>
      <c r="Y305" s="85">
        <f>IF('Checklist Parameters'!$K$102&lt;&gt;"",(I305/43560)*'Checklist Parameters'!$K$102,"N/A")</f>
        <v>0</v>
      </c>
      <c r="Z305" s="85" t="str">
        <f>IF('Checklist Parameters'!$K$58&lt;&gt;"",((I305*'Checklist Parameters'!$K$58)*'Checklist Parameters'!$K$35)/1000,"N/A")</f>
        <v>N/A</v>
      </c>
      <c r="AA305" s="85">
        <f>IF('Checklist Parameters'!$K$101&lt;&gt;"",IFERROR(I305/'Checklist Parameters'!$K$101,0),"N/A")</f>
        <v>0</v>
      </c>
      <c r="AB305" s="85" t="str">
        <f>IF('Checklist Parameters'!$K$43&lt;&gt;"",(I305*'Checklist Parameters'!$K$43)/1000,"N/A")</f>
        <v>N/A</v>
      </c>
      <c r="AC305" s="85">
        <f>IF('Checklist Parameters'!$K$16="",$X305,IF(AND('Checklist Parameters'!$K$16&lt;$X305,'Checklist Parameters'!$K$16&gt;=3),'Checklist Parameters'!$K$16,IF(AND('Checklist Parameters'!$K$16&lt;$X305,'Checklist Parameters'!$K$16&lt;3),0,$X305)))</f>
        <v>0</v>
      </c>
      <c r="AD305" s="85" t="str">
        <f>IF(AND(I305&lt;'Checklist Parameters'!$K$22,$I305&lt;&gt;0),"Y","")</f>
        <v/>
      </c>
      <c r="AE305" s="85" t="str">
        <f>IF($AD305="Y",0,IF('Checklist Parameters'!$K$25="","&lt;no limit&gt;",ROUNDDOWN((($I305-'Checklist Parameters'!$K$24)/'Checklist Parameters'!$K$25)+1,0)))</f>
        <v>&lt;no limit&gt;</v>
      </c>
      <c r="AF305" s="174">
        <f t="shared" si="29"/>
        <v>0</v>
      </c>
      <c r="AG305" s="85">
        <f t="shared" si="24"/>
        <v>0</v>
      </c>
      <c r="AH305" s="5"/>
      <c r="AI305" s="5"/>
      <c r="AJ305" s="5"/>
      <c r="AK305" s="5"/>
      <c r="AL305" s="5"/>
      <c r="AM305" s="5"/>
      <c r="AN305" s="5"/>
      <c r="AO305" s="5"/>
      <c r="AP305" s="5"/>
      <c r="AQ305" s="5"/>
      <c r="AR305" s="5"/>
      <c r="AS305" s="5"/>
    </row>
    <row r="306" spans="1:45" s="2" customFormat="1" ht="15">
      <c r="A306" s="391"/>
      <c r="B306" s="392"/>
      <c r="C306" s="393"/>
      <c r="D306" s="393"/>
      <c r="E306" s="393"/>
      <c r="F306" s="393"/>
      <c r="G306" s="393"/>
      <c r="H306" s="394"/>
      <c r="I306" s="394"/>
      <c r="J306" s="394"/>
      <c r="K306" s="394"/>
      <c r="L306" s="394"/>
      <c r="M306" s="394"/>
      <c r="N306" s="313">
        <f>IF(IF(I306&lt;'Checklist Parameters'!$K$22,0,($I306-$L306))&lt;0,0,IF(I306&lt;'Checklist Parameters'!$K$22,0,($I306-$L306)))</f>
        <v>0</v>
      </c>
      <c r="O306" s="394"/>
      <c r="P306" s="395"/>
      <c r="Q306" s="316">
        <f t="shared" si="25"/>
        <v>0</v>
      </c>
      <c r="R306" s="87">
        <f t="shared" si="26"/>
        <v>0</v>
      </c>
      <c r="S306" s="87">
        <f>IF('Checklist Parameters'!$K$60&lt;0.2,0.2,'Checklist Parameters'!$K$60)</f>
        <v>0.72</v>
      </c>
      <c r="T306" s="88">
        <f>IF($O306="",IF('Checklist District ID'!$C$43="Y",MAX($R306:$S306)*$I306,SUM($R306:$S306)*$I306),IF(O306&gt;0,Q306*S306))</f>
        <v>0</v>
      </c>
      <c r="U306" s="88">
        <f>IF(Q306&gt;0,((I306-T306)*'Formula Matrix'!$E$40),0)</f>
        <v>0</v>
      </c>
      <c r="V306" s="88">
        <f t="shared" si="27"/>
        <v>0</v>
      </c>
      <c r="W306" s="88">
        <f>IF(V306&gt;0,(V306*'Checklist Parameters'!$K$35),0)</f>
        <v>0</v>
      </c>
      <c r="X306" s="85">
        <f t="shared" si="28"/>
        <v>0</v>
      </c>
      <c r="Y306" s="85">
        <f>IF('Checklist Parameters'!$K$102&lt;&gt;"",(I306/43560)*'Checklist Parameters'!$K$102,"N/A")</f>
        <v>0</v>
      </c>
      <c r="Z306" s="85" t="str">
        <f>IF('Checklist Parameters'!$K$58&lt;&gt;"",((I306*'Checklist Parameters'!$K$58)*'Checklist Parameters'!$K$35)/1000,"N/A")</f>
        <v>N/A</v>
      </c>
      <c r="AA306" s="85">
        <f>IF('Checklist Parameters'!$K$101&lt;&gt;"",IFERROR(I306/'Checklist Parameters'!$K$101,0),"N/A")</f>
        <v>0</v>
      </c>
      <c r="AB306" s="85" t="str">
        <f>IF('Checklist Parameters'!$K$43&lt;&gt;"",(I306*'Checklist Parameters'!$K$43)/1000,"N/A")</f>
        <v>N/A</v>
      </c>
      <c r="AC306" s="85">
        <f>IF('Checklist Parameters'!$K$16="",$X306,IF(AND('Checklist Parameters'!$K$16&lt;$X306,'Checklist Parameters'!$K$16&gt;=3),'Checklist Parameters'!$K$16,IF(AND('Checklist Parameters'!$K$16&lt;$X306,'Checklist Parameters'!$K$16&lt;3),0,$X306)))</f>
        <v>0</v>
      </c>
      <c r="AD306" s="85" t="str">
        <f>IF(AND(I306&lt;'Checklist Parameters'!$K$22,$I306&lt;&gt;0),"Y","")</f>
        <v/>
      </c>
      <c r="AE306" s="85" t="str">
        <f>IF($AD306="Y",0,IF('Checklist Parameters'!$K$25="","&lt;no limit&gt;",ROUNDDOWN((($I306-'Checklist Parameters'!$K$24)/'Checklist Parameters'!$K$25)+1,0)))</f>
        <v>&lt;no limit&gt;</v>
      </c>
      <c r="AF306" s="174">
        <f t="shared" si="29"/>
        <v>0</v>
      </c>
      <c r="AG306" s="85">
        <f t="shared" si="24"/>
        <v>0</v>
      </c>
      <c r="AH306" s="5"/>
      <c r="AI306" s="5"/>
      <c r="AJ306" s="5"/>
      <c r="AK306" s="5"/>
      <c r="AL306" s="5"/>
      <c r="AM306" s="5"/>
      <c r="AN306" s="5"/>
      <c r="AO306" s="5"/>
      <c r="AP306" s="5"/>
      <c r="AQ306" s="5"/>
      <c r="AR306" s="5"/>
      <c r="AS306" s="5"/>
    </row>
    <row r="307" spans="1:45" s="2" customFormat="1" ht="15">
      <c r="A307" s="391"/>
      <c r="B307" s="392"/>
      <c r="C307" s="393"/>
      <c r="D307" s="393"/>
      <c r="E307" s="393"/>
      <c r="F307" s="393"/>
      <c r="G307" s="393"/>
      <c r="H307" s="394"/>
      <c r="I307" s="394"/>
      <c r="J307" s="394"/>
      <c r="K307" s="394"/>
      <c r="L307" s="394"/>
      <c r="M307" s="394"/>
      <c r="N307" s="313">
        <f>IF(IF(I307&lt;'Checklist Parameters'!$K$22,0,($I307-$L307))&lt;0,0,IF(I307&lt;'Checklist Parameters'!$K$22,0,($I307-$L307)))</f>
        <v>0</v>
      </c>
      <c r="O307" s="394"/>
      <c r="P307" s="395"/>
      <c r="Q307" s="316">
        <f t="shared" si="25"/>
        <v>0</v>
      </c>
      <c r="R307" s="87">
        <f t="shared" si="26"/>
        <v>0</v>
      </c>
      <c r="S307" s="87">
        <f>IF('Checklist Parameters'!$K$60&lt;0.2,0.2,'Checklist Parameters'!$K$60)</f>
        <v>0.72</v>
      </c>
      <c r="T307" s="88">
        <f>IF($O307="",IF('Checklist District ID'!$C$43="Y",MAX($R307:$S307)*$I307,SUM($R307:$S307)*$I307),IF(O307&gt;0,Q307*S307))</f>
        <v>0</v>
      </c>
      <c r="U307" s="88">
        <f>IF(Q307&gt;0,((I307-T307)*'Formula Matrix'!$E$40),0)</f>
        <v>0</v>
      </c>
      <c r="V307" s="88">
        <f t="shared" si="27"/>
        <v>0</v>
      </c>
      <c r="W307" s="88">
        <f>IF(V307&gt;0,(V307*'Checklist Parameters'!$K$35),0)</f>
        <v>0</v>
      </c>
      <c r="X307" s="85">
        <f t="shared" si="28"/>
        <v>0</v>
      </c>
      <c r="Y307" s="85">
        <f>IF('Checklist Parameters'!$K$102&lt;&gt;"",(I307/43560)*'Checklist Parameters'!$K$102,"N/A")</f>
        <v>0</v>
      </c>
      <c r="Z307" s="85" t="str">
        <f>IF('Checklist Parameters'!$K$58&lt;&gt;"",((I307*'Checklist Parameters'!$K$58)*'Checklist Parameters'!$K$35)/1000,"N/A")</f>
        <v>N/A</v>
      </c>
      <c r="AA307" s="85">
        <f>IF('Checklist Parameters'!$K$101&lt;&gt;"",IFERROR(I307/'Checklist Parameters'!$K$101,0),"N/A")</f>
        <v>0</v>
      </c>
      <c r="AB307" s="85" t="str">
        <f>IF('Checklist Parameters'!$K$43&lt;&gt;"",(I307*'Checklist Parameters'!$K$43)/1000,"N/A")</f>
        <v>N/A</v>
      </c>
      <c r="AC307" s="85">
        <f>IF('Checklist Parameters'!$K$16="",$X307,IF(AND('Checklist Parameters'!$K$16&lt;$X307,'Checklist Parameters'!$K$16&gt;=3),'Checklist Parameters'!$K$16,IF(AND('Checklist Parameters'!$K$16&lt;$X307,'Checklist Parameters'!$K$16&lt;3),0,$X307)))</f>
        <v>0</v>
      </c>
      <c r="AD307" s="85" t="str">
        <f>IF(AND(I307&lt;'Checklist Parameters'!$K$22,$I307&lt;&gt;0),"Y","")</f>
        <v/>
      </c>
      <c r="AE307" s="85" t="str">
        <f>IF($AD307="Y",0,IF('Checklist Parameters'!$K$25="","&lt;no limit&gt;",ROUNDDOWN((($I307-'Checklist Parameters'!$K$24)/'Checklist Parameters'!$K$25)+1,0)))</f>
        <v>&lt;no limit&gt;</v>
      </c>
      <c r="AF307" s="174">
        <f t="shared" si="29"/>
        <v>0</v>
      </c>
      <c r="AG307" s="85">
        <f t="shared" si="24"/>
        <v>0</v>
      </c>
      <c r="AH307" s="5"/>
      <c r="AI307" s="5"/>
      <c r="AJ307" s="5"/>
      <c r="AK307" s="5"/>
      <c r="AL307" s="5"/>
      <c r="AM307" s="5"/>
      <c r="AN307" s="5"/>
      <c r="AO307" s="5"/>
      <c r="AP307" s="5"/>
      <c r="AQ307" s="5"/>
      <c r="AR307" s="5"/>
      <c r="AS307" s="5"/>
    </row>
    <row r="308" spans="1:45" s="2" customFormat="1" ht="15">
      <c r="A308" s="391"/>
      <c r="B308" s="392"/>
      <c r="C308" s="393"/>
      <c r="D308" s="393"/>
      <c r="E308" s="393"/>
      <c r="F308" s="393"/>
      <c r="G308" s="393"/>
      <c r="H308" s="394"/>
      <c r="I308" s="394"/>
      <c r="J308" s="394"/>
      <c r="K308" s="394"/>
      <c r="L308" s="394"/>
      <c r="M308" s="394"/>
      <c r="N308" s="313">
        <f>IF(IF(I308&lt;'Checklist Parameters'!$K$22,0,($I308-$L308))&lt;0,0,IF(I308&lt;'Checklist Parameters'!$K$22,0,($I308-$L308)))</f>
        <v>0</v>
      </c>
      <c r="O308" s="394"/>
      <c r="P308" s="395"/>
      <c r="Q308" s="316">
        <f t="shared" si="25"/>
        <v>0</v>
      </c>
      <c r="R308" s="87">
        <f t="shared" si="26"/>
        <v>0</v>
      </c>
      <c r="S308" s="87">
        <f>IF('Checklist Parameters'!$K$60&lt;0.2,0.2,'Checklist Parameters'!$K$60)</f>
        <v>0.72</v>
      </c>
      <c r="T308" s="88">
        <f>IF($O308="",IF('Checklist District ID'!$C$43="Y",MAX($R308:$S308)*$I308,SUM($R308:$S308)*$I308),IF(O308&gt;0,Q308*S308))</f>
        <v>0</v>
      </c>
      <c r="U308" s="88">
        <f>IF(Q308&gt;0,((I308-T308)*'Formula Matrix'!$E$40),0)</f>
        <v>0</v>
      </c>
      <c r="V308" s="88">
        <f t="shared" si="27"/>
        <v>0</v>
      </c>
      <c r="W308" s="88">
        <f>IF(V308&gt;0,(V308*'Checklist Parameters'!$K$35),0)</f>
        <v>0</v>
      </c>
      <c r="X308" s="85">
        <f t="shared" si="28"/>
        <v>0</v>
      </c>
      <c r="Y308" s="85">
        <f>IF('Checklist Parameters'!$K$102&lt;&gt;"",(I308/43560)*'Checklist Parameters'!$K$102,"N/A")</f>
        <v>0</v>
      </c>
      <c r="Z308" s="85" t="str">
        <f>IF('Checklist Parameters'!$K$58&lt;&gt;"",((I308*'Checklist Parameters'!$K$58)*'Checklist Parameters'!$K$35)/1000,"N/A")</f>
        <v>N/A</v>
      </c>
      <c r="AA308" s="85">
        <f>IF('Checklist Parameters'!$K$101&lt;&gt;"",IFERROR(I308/'Checklist Parameters'!$K$101,0),"N/A")</f>
        <v>0</v>
      </c>
      <c r="AB308" s="85" t="str">
        <f>IF('Checklist Parameters'!$K$43&lt;&gt;"",(I308*'Checklist Parameters'!$K$43)/1000,"N/A")</f>
        <v>N/A</v>
      </c>
      <c r="AC308" s="85">
        <f>IF('Checklist Parameters'!$K$16="",$X308,IF(AND('Checklist Parameters'!$K$16&lt;$X308,'Checklist Parameters'!$K$16&gt;=3),'Checklist Parameters'!$K$16,IF(AND('Checklist Parameters'!$K$16&lt;$X308,'Checklist Parameters'!$K$16&lt;3),0,$X308)))</f>
        <v>0</v>
      </c>
      <c r="AD308" s="85" t="str">
        <f>IF(AND(I308&lt;'Checklist Parameters'!$K$22,$I308&lt;&gt;0),"Y","")</f>
        <v/>
      </c>
      <c r="AE308" s="85" t="str">
        <f>IF($AD308="Y",0,IF('Checklist Parameters'!$K$25="","&lt;no limit&gt;",ROUNDDOWN((($I308-'Checklist Parameters'!$K$24)/'Checklist Parameters'!$K$25)+1,0)))</f>
        <v>&lt;no limit&gt;</v>
      </c>
      <c r="AF308" s="174">
        <f t="shared" si="29"/>
        <v>0</v>
      </c>
      <c r="AG308" s="85">
        <f t="shared" si="24"/>
        <v>0</v>
      </c>
      <c r="AH308" s="5"/>
      <c r="AI308" s="5"/>
      <c r="AJ308" s="5"/>
      <c r="AK308" s="5"/>
      <c r="AL308" s="5"/>
      <c r="AM308" s="5"/>
      <c r="AN308" s="5"/>
      <c r="AO308" s="5"/>
      <c r="AP308" s="5"/>
      <c r="AQ308" s="5"/>
      <c r="AR308" s="5"/>
      <c r="AS308" s="5"/>
    </row>
    <row r="309" spans="1:45" s="2" customFormat="1" ht="15">
      <c r="A309" s="391"/>
      <c r="B309" s="392"/>
      <c r="C309" s="393"/>
      <c r="D309" s="393"/>
      <c r="E309" s="393"/>
      <c r="F309" s="393"/>
      <c r="G309" s="393"/>
      <c r="H309" s="394"/>
      <c r="I309" s="394"/>
      <c r="J309" s="394"/>
      <c r="K309" s="394"/>
      <c r="L309" s="394"/>
      <c r="M309" s="394"/>
      <c r="N309" s="313">
        <f>IF(IF(I309&lt;'Checklist Parameters'!$K$22,0,($I309-$L309))&lt;0,0,IF(I309&lt;'Checklist Parameters'!$K$22,0,($I309-$L309)))</f>
        <v>0</v>
      </c>
      <c r="O309" s="394"/>
      <c r="P309" s="395"/>
      <c r="Q309" s="316">
        <f t="shared" si="25"/>
        <v>0</v>
      </c>
      <c r="R309" s="87">
        <f t="shared" si="26"/>
        <v>0</v>
      </c>
      <c r="S309" s="87">
        <f>IF('Checklist Parameters'!$K$60&lt;0.2,0.2,'Checklist Parameters'!$K$60)</f>
        <v>0.72</v>
      </c>
      <c r="T309" s="88">
        <f>IF($O309="",IF('Checklist District ID'!$C$43="Y",MAX($R309:$S309)*$I309,SUM($R309:$S309)*$I309),IF(O309&gt;0,Q309*S309))</f>
        <v>0</v>
      </c>
      <c r="U309" s="88">
        <f>IF(Q309&gt;0,((I309-T309)*'Formula Matrix'!$E$40),0)</f>
        <v>0</v>
      </c>
      <c r="V309" s="88">
        <f t="shared" si="27"/>
        <v>0</v>
      </c>
      <c r="W309" s="88">
        <f>IF(V309&gt;0,(V309*'Checklist Parameters'!$K$35),0)</f>
        <v>0</v>
      </c>
      <c r="X309" s="85">
        <f t="shared" si="28"/>
        <v>0</v>
      </c>
      <c r="Y309" s="85">
        <f>IF('Checklist Parameters'!$K$102&lt;&gt;"",(I309/43560)*'Checklist Parameters'!$K$102,"N/A")</f>
        <v>0</v>
      </c>
      <c r="Z309" s="85" t="str">
        <f>IF('Checklist Parameters'!$K$58&lt;&gt;"",((I309*'Checklist Parameters'!$K$58)*'Checklist Parameters'!$K$35)/1000,"N/A")</f>
        <v>N/A</v>
      </c>
      <c r="AA309" s="85">
        <f>IF('Checklist Parameters'!$K$101&lt;&gt;"",IFERROR(I309/'Checklist Parameters'!$K$101,0),"N/A")</f>
        <v>0</v>
      </c>
      <c r="AB309" s="85" t="str">
        <f>IF('Checklist Parameters'!$K$43&lt;&gt;"",(I309*'Checklist Parameters'!$K$43)/1000,"N/A")</f>
        <v>N/A</v>
      </c>
      <c r="AC309" s="85">
        <f>IF('Checklist Parameters'!$K$16="",$X309,IF(AND('Checklist Parameters'!$K$16&lt;$X309,'Checklist Parameters'!$K$16&gt;=3),'Checklist Parameters'!$K$16,IF(AND('Checklist Parameters'!$K$16&lt;$X309,'Checklist Parameters'!$K$16&lt;3),0,$X309)))</f>
        <v>0</v>
      </c>
      <c r="AD309" s="85" t="str">
        <f>IF(AND(I309&lt;'Checklist Parameters'!$K$22,$I309&lt;&gt;0),"Y","")</f>
        <v/>
      </c>
      <c r="AE309" s="85" t="str">
        <f>IF($AD309="Y",0,IF('Checklist Parameters'!$K$25="","&lt;no limit&gt;",ROUNDDOWN((($I309-'Checklist Parameters'!$K$24)/'Checklist Parameters'!$K$25)+1,0)))</f>
        <v>&lt;no limit&gt;</v>
      </c>
      <c r="AF309" s="174">
        <f t="shared" si="29"/>
        <v>0</v>
      </c>
      <c r="AG309" s="85">
        <f t="shared" si="24"/>
        <v>0</v>
      </c>
      <c r="AH309" s="5"/>
      <c r="AI309" s="5"/>
      <c r="AJ309" s="5"/>
      <c r="AK309" s="5"/>
      <c r="AL309" s="5"/>
      <c r="AM309" s="5"/>
      <c r="AN309" s="5"/>
      <c r="AO309" s="5"/>
      <c r="AP309" s="5"/>
      <c r="AQ309" s="5"/>
      <c r="AR309" s="5"/>
      <c r="AS309" s="5"/>
    </row>
    <row r="310" spans="1:45" s="2" customFormat="1" ht="15">
      <c r="A310" s="391"/>
      <c r="B310" s="392"/>
      <c r="C310" s="393"/>
      <c r="D310" s="393"/>
      <c r="E310" s="393"/>
      <c r="F310" s="393"/>
      <c r="G310" s="393"/>
      <c r="H310" s="394"/>
      <c r="I310" s="394"/>
      <c r="J310" s="394"/>
      <c r="K310" s="394"/>
      <c r="L310" s="394"/>
      <c r="M310" s="394"/>
      <c r="N310" s="313">
        <f>IF(IF(I310&lt;'Checklist Parameters'!$K$22,0,($I310-$L310))&lt;0,0,IF(I310&lt;'Checklist Parameters'!$K$22,0,($I310-$L310)))</f>
        <v>0</v>
      </c>
      <c r="O310" s="394"/>
      <c r="P310" s="395"/>
      <c r="Q310" s="316">
        <f t="shared" si="25"/>
        <v>0</v>
      </c>
      <c r="R310" s="87">
        <f t="shared" si="26"/>
        <v>0</v>
      </c>
      <c r="S310" s="87">
        <f>IF('Checklist Parameters'!$K$60&lt;0.2,0.2,'Checklist Parameters'!$K$60)</f>
        <v>0.72</v>
      </c>
      <c r="T310" s="88">
        <f>IF($O310="",IF('Checklist District ID'!$C$43="Y",MAX($R310:$S310)*$I310,SUM($R310:$S310)*$I310),IF(O310&gt;0,Q310*S310))</f>
        <v>0</v>
      </c>
      <c r="U310" s="88">
        <f>IF(Q310&gt;0,((I310-T310)*'Formula Matrix'!$E$40),0)</f>
        <v>0</v>
      </c>
      <c r="V310" s="88">
        <f t="shared" si="27"/>
        <v>0</v>
      </c>
      <c r="W310" s="88">
        <f>IF(V310&gt;0,(V310*'Checklist Parameters'!$K$35),0)</f>
        <v>0</v>
      </c>
      <c r="X310" s="85">
        <f t="shared" si="28"/>
        <v>0</v>
      </c>
      <c r="Y310" s="85">
        <f>IF('Checklist Parameters'!$K$102&lt;&gt;"",(I310/43560)*'Checklist Parameters'!$K$102,"N/A")</f>
        <v>0</v>
      </c>
      <c r="Z310" s="85" t="str">
        <f>IF('Checklist Parameters'!$K$58&lt;&gt;"",((I310*'Checklist Parameters'!$K$58)*'Checklist Parameters'!$K$35)/1000,"N/A")</f>
        <v>N/A</v>
      </c>
      <c r="AA310" s="85">
        <f>IF('Checklist Parameters'!$K$101&lt;&gt;"",IFERROR(I310/'Checklist Parameters'!$K$101,0),"N/A")</f>
        <v>0</v>
      </c>
      <c r="AB310" s="85" t="str">
        <f>IF('Checklist Parameters'!$K$43&lt;&gt;"",(I310*'Checklist Parameters'!$K$43)/1000,"N/A")</f>
        <v>N/A</v>
      </c>
      <c r="AC310" s="85">
        <f>IF('Checklist Parameters'!$K$16="",$X310,IF(AND('Checklist Parameters'!$K$16&lt;$X310,'Checklist Parameters'!$K$16&gt;=3),'Checklist Parameters'!$K$16,IF(AND('Checklist Parameters'!$K$16&lt;$X310,'Checklist Parameters'!$K$16&lt;3),0,$X310)))</f>
        <v>0</v>
      </c>
      <c r="AD310" s="85" t="str">
        <f>IF(AND(I310&lt;'Checklist Parameters'!$K$22,$I310&lt;&gt;0),"Y","")</f>
        <v/>
      </c>
      <c r="AE310" s="85" t="str">
        <f>IF($AD310="Y",0,IF('Checklist Parameters'!$K$25="","&lt;no limit&gt;",ROUNDDOWN((($I310-'Checklist Parameters'!$K$24)/'Checklist Parameters'!$K$25)+1,0)))</f>
        <v>&lt;no limit&gt;</v>
      </c>
      <c r="AF310" s="174">
        <f t="shared" si="29"/>
        <v>0</v>
      </c>
      <c r="AG310" s="85">
        <f t="shared" si="24"/>
        <v>0</v>
      </c>
      <c r="AH310" s="5"/>
      <c r="AI310" s="5"/>
      <c r="AJ310" s="5"/>
      <c r="AK310" s="5"/>
      <c r="AL310" s="5"/>
      <c r="AM310" s="5"/>
      <c r="AN310" s="5"/>
      <c r="AO310" s="5"/>
      <c r="AP310" s="5"/>
      <c r="AQ310" s="5"/>
      <c r="AR310" s="5"/>
      <c r="AS310" s="5"/>
    </row>
    <row r="311" spans="1:45" s="2" customFormat="1" ht="15">
      <c r="A311" s="391"/>
      <c r="B311" s="392"/>
      <c r="C311" s="393"/>
      <c r="D311" s="393"/>
      <c r="E311" s="393"/>
      <c r="F311" s="393"/>
      <c r="G311" s="393"/>
      <c r="H311" s="394"/>
      <c r="I311" s="394"/>
      <c r="J311" s="394"/>
      <c r="K311" s="394"/>
      <c r="L311" s="394"/>
      <c r="M311" s="394"/>
      <c r="N311" s="313">
        <f>IF(IF(I311&lt;'Checklist Parameters'!$K$22,0,($I311-$L311))&lt;0,0,IF(I311&lt;'Checklist Parameters'!$K$22,0,($I311-$L311)))</f>
        <v>0</v>
      </c>
      <c r="O311" s="394"/>
      <c r="P311" s="395"/>
      <c r="Q311" s="316">
        <f t="shared" si="25"/>
        <v>0</v>
      </c>
      <c r="R311" s="87">
        <f t="shared" si="26"/>
        <v>0</v>
      </c>
      <c r="S311" s="87">
        <f>IF('Checklist Parameters'!$K$60&lt;0.2,0.2,'Checklist Parameters'!$K$60)</f>
        <v>0.72</v>
      </c>
      <c r="T311" s="88">
        <f>IF($O311="",IF('Checklist District ID'!$C$43="Y",MAX($R311:$S311)*$I311,SUM($R311:$S311)*$I311),IF(O311&gt;0,Q311*S311))</f>
        <v>0</v>
      </c>
      <c r="U311" s="88">
        <f>IF(Q311&gt;0,((I311-T311)*'Formula Matrix'!$E$40),0)</f>
        <v>0</v>
      </c>
      <c r="V311" s="88">
        <f t="shared" si="27"/>
        <v>0</v>
      </c>
      <c r="W311" s="88">
        <f>IF(V311&gt;0,(V311*'Checklist Parameters'!$K$35),0)</f>
        <v>0</v>
      </c>
      <c r="X311" s="85">
        <f t="shared" si="28"/>
        <v>0</v>
      </c>
      <c r="Y311" s="85">
        <f>IF('Checklist Parameters'!$K$102&lt;&gt;"",(I311/43560)*'Checklist Parameters'!$K$102,"N/A")</f>
        <v>0</v>
      </c>
      <c r="Z311" s="85" t="str">
        <f>IF('Checklist Parameters'!$K$58&lt;&gt;"",((I311*'Checklist Parameters'!$K$58)*'Checklist Parameters'!$K$35)/1000,"N/A")</f>
        <v>N/A</v>
      </c>
      <c r="AA311" s="85">
        <f>IF('Checklist Parameters'!$K$101&lt;&gt;"",IFERROR(I311/'Checklist Parameters'!$K$101,0),"N/A")</f>
        <v>0</v>
      </c>
      <c r="AB311" s="85" t="str">
        <f>IF('Checklist Parameters'!$K$43&lt;&gt;"",(I311*'Checklist Parameters'!$K$43)/1000,"N/A")</f>
        <v>N/A</v>
      </c>
      <c r="AC311" s="85">
        <f>IF('Checklist Parameters'!$K$16="",$X311,IF(AND('Checklist Parameters'!$K$16&lt;$X311,'Checklist Parameters'!$K$16&gt;=3),'Checklist Parameters'!$K$16,IF(AND('Checklist Parameters'!$K$16&lt;$X311,'Checklist Parameters'!$K$16&lt;3),0,$X311)))</f>
        <v>0</v>
      </c>
      <c r="AD311" s="85" t="str">
        <f>IF(AND(I311&lt;'Checklist Parameters'!$K$22,$I311&lt;&gt;0),"Y","")</f>
        <v/>
      </c>
      <c r="AE311" s="85" t="str">
        <f>IF($AD311="Y",0,IF('Checklist Parameters'!$K$25="","&lt;no limit&gt;",ROUNDDOWN((($I311-'Checklist Parameters'!$K$24)/'Checklist Parameters'!$K$25)+1,0)))</f>
        <v>&lt;no limit&gt;</v>
      </c>
      <c r="AF311" s="174">
        <f t="shared" si="29"/>
        <v>0</v>
      </c>
      <c r="AG311" s="85">
        <f t="shared" si="24"/>
        <v>0</v>
      </c>
      <c r="AH311" s="5"/>
      <c r="AI311" s="5"/>
      <c r="AJ311" s="5"/>
      <c r="AK311" s="5"/>
      <c r="AL311" s="5"/>
      <c r="AM311" s="5"/>
      <c r="AN311" s="5"/>
      <c r="AO311" s="5"/>
      <c r="AP311" s="5"/>
      <c r="AQ311" s="5"/>
      <c r="AR311" s="5"/>
      <c r="AS311" s="5"/>
    </row>
    <row r="312" spans="1:45" s="2" customFormat="1" ht="15">
      <c r="A312" s="391"/>
      <c r="B312" s="392"/>
      <c r="C312" s="393"/>
      <c r="D312" s="393"/>
      <c r="E312" s="393"/>
      <c r="F312" s="393"/>
      <c r="G312" s="393"/>
      <c r="H312" s="394"/>
      <c r="I312" s="394"/>
      <c r="J312" s="394"/>
      <c r="K312" s="394"/>
      <c r="L312" s="394"/>
      <c r="M312" s="394"/>
      <c r="N312" s="313">
        <f>IF(IF(I312&lt;'Checklist Parameters'!$K$22,0,($I312-$L312))&lt;0,0,IF(I312&lt;'Checklist Parameters'!$K$22,0,($I312-$L312)))</f>
        <v>0</v>
      </c>
      <c r="O312" s="394"/>
      <c r="P312" s="395"/>
      <c r="Q312" s="316">
        <f t="shared" si="25"/>
        <v>0</v>
      </c>
      <c r="R312" s="87">
        <f t="shared" si="26"/>
        <v>0</v>
      </c>
      <c r="S312" s="87">
        <f>IF('Checklist Parameters'!$K$60&lt;0.2,0.2,'Checklist Parameters'!$K$60)</f>
        <v>0.72</v>
      </c>
      <c r="T312" s="88">
        <f>IF($O312="",IF('Checklist District ID'!$C$43="Y",MAX($R312:$S312)*$I312,SUM($R312:$S312)*$I312),IF(O312&gt;0,Q312*S312))</f>
        <v>0</v>
      </c>
      <c r="U312" s="88">
        <f>IF(Q312&gt;0,((I312-T312)*'Formula Matrix'!$E$40),0)</f>
        <v>0</v>
      </c>
      <c r="V312" s="88">
        <f t="shared" si="27"/>
        <v>0</v>
      </c>
      <c r="W312" s="88">
        <f>IF(V312&gt;0,(V312*'Checklist Parameters'!$K$35),0)</f>
        <v>0</v>
      </c>
      <c r="X312" s="85">
        <f t="shared" si="28"/>
        <v>0</v>
      </c>
      <c r="Y312" s="85">
        <f>IF('Checklist Parameters'!$K$102&lt;&gt;"",(I312/43560)*'Checklist Parameters'!$K$102,"N/A")</f>
        <v>0</v>
      </c>
      <c r="Z312" s="85" t="str">
        <f>IF('Checklist Parameters'!$K$58&lt;&gt;"",((I312*'Checklist Parameters'!$K$58)*'Checklist Parameters'!$K$35)/1000,"N/A")</f>
        <v>N/A</v>
      </c>
      <c r="AA312" s="85">
        <f>IF('Checklist Parameters'!$K$101&lt;&gt;"",IFERROR(I312/'Checklist Parameters'!$K$101,0),"N/A")</f>
        <v>0</v>
      </c>
      <c r="AB312" s="85" t="str">
        <f>IF('Checklist Parameters'!$K$43&lt;&gt;"",(I312*'Checklist Parameters'!$K$43)/1000,"N/A")</f>
        <v>N/A</v>
      </c>
      <c r="AC312" s="85">
        <f>IF('Checklist Parameters'!$K$16="",$X312,IF(AND('Checklist Parameters'!$K$16&lt;$X312,'Checklist Parameters'!$K$16&gt;=3),'Checklist Parameters'!$K$16,IF(AND('Checklist Parameters'!$K$16&lt;$X312,'Checklist Parameters'!$K$16&lt;3),0,$X312)))</f>
        <v>0</v>
      </c>
      <c r="AD312" s="85" t="str">
        <f>IF(AND(I312&lt;'Checklist Parameters'!$K$22,$I312&lt;&gt;0),"Y","")</f>
        <v/>
      </c>
      <c r="AE312" s="85" t="str">
        <f>IF($AD312="Y",0,IF('Checklist Parameters'!$K$25="","&lt;no limit&gt;",ROUNDDOWN((($I312-'Checklist Parameters'!$K$24)/'Checklist Parameters'!$K$25)+1,0)))</f>
        <v>&lt;no limit&gt;</v>
      </c>
      <c r="AF312" s="174">
        <f t="shared" si="29"/>
        <v>0</v>
      </c>
      <c r="AG312" s="85">
        <f t="shared" si="24"/>
        <v>0</v>
      </c>
      <c r="AH312" s="5"/>
      <c r="AI312" s="5"/>
      <c r="AJ312" s="5"/>
      <c r="AK312" s="5"/>
      <c r="AL312" s="5"/>
      <c r="AM312" s="5"/>
      <c r="AN312" s="5"/>
      <c r="AO312" s="5"/>
      <c r="AP312" s="5"/>
      <c r="AQ312" s="5"/>
      <c r="AR312" s="5"/>
      <c r="AS312" s="5"/>
    </row>
    <row r="313" spans="1:45" s="2" customFormat="1" ht="15">
      <c r="A313" s="391"/>
      <c r="B313" s="392"/>
      <c r="C313" s="393"/>
      <c r="D313" s="393"/>
      <c r="E313" s="393"/>
      <c r="F313" s="393"/>
      <c r="G313" s="393"/>
      <c r="H313" s="394"/>
      <c r="I313" s="394"/>
      <c r="J313" s="394"/>
      <c r="K313" s="394"/>
      <c r="L313" s="394"/>
      <c r="M313" s="394"/>
      <c r="N313" s="313">
        <f>IF(IF(I313&lt;'Checklist Parameters'!$K$22,0,($I313-$L313))&lt;0,0,IF(I313&lt;'Checklist Parameters'!$K$22,0,($I313-$L313)))</f>
        <v>0</v>
      </c>
      <c r="O313" s="394"/>
      <c r="P313" s="395"/>
      <c r="Q313" s="316">
        <f t="shared" si="25"/>
        <v>0</v>
      </c>
      <c r="R313" s="87">
        <f t="shared" si="26"/>
        <v>0</v>
      </c>
      <c r="S313" s="87">
        <f>IF('Checklist Parameters'!$K$60&lt;0.2,0.2,'Checklist Parameters'!$K$60)</f>
        <v>0.72</v>
      </c>
      <c r="T313" s="88">
        <f>IF($O313="",IF('Checklist District ID'!$C$43="Y",MAX($R313:$S313)*$I313,SUM($R313:$S313)*$I313),IF(O313&gt;0,Q313*S313))</f>
        <v>0</v>
      </c>
      <c r="U313" s="88">
        <f>IF(Q313&gt;0,((I313-T313)*'Formula Matrix'!$E$40),0)</f>
        <v>0</v>
      </c>
      <c r="V313" s="88">
        <f t="shared" si="27"/>
        <v>0</v>
      </c>
      <c r="W313" s="88">
        <f>IF(V313&gt;0,(V313*'Checklist Parameters'!$K$35),0)</f>
        <v>0</v>
      </c>
      <c r="X313" s="85">
        <f t="shared" si="28"/>
        <v>0</v>
      </c>
      <c r="Y313" s="85">
        <f>IF('Checklist Parameters'!$K$102&lt;&gt;"",(I313/43560)*'Checklist Parameters'!$K$102,"N/A")</f>
        <v>0</v>
      </c>
      <c r="Z313" s="85" t="str">
        <f>IF('Checklist Parameters'!$K$58&lt;&gt;"",((I313*'Checklist Parameters'!$K$58)*'Checklist Parameters'!$K$35)/1000,"N/A")</f>
        <v>N/A</v>
      </c>
      <c r="AA313" s="85">
        <f>IF('Checklist Parameters'!$K$101&lt;&gt;"",IFERROR(I313/'Checklist Parameters'!$K$101,0),"N/A")</f>
        <v>0</v>
      </c>
      <c r="AB313" s="85" t="str">
        <f>IF('Checklist Parameters'!$K$43&lt;&gt;"",(I313*'Checklist Parameters'!$K$43)/1000,"N/A")</f>
        <v>N/A</v>
      </c>
      <c r="AC313" s="85">
        <f>IF('Checklist Parameters'!$K$16="",$X313,IF(AND('Checklist Parameters'!$K$16&lt;$X313,'Checklist Parameters'!$K$16&gt;=3),'Checklist Parameters'!$K$16,IF(AND('Checklist Parameters'!$K$16&lt;$X313,'Checklist Parameters'!$K$16&lt;3),0,$X313)))</f>
        <v>0</v>
      </c>
      <c r="AD313" s="85" t="str">
        <f>IF(AND(I313&lt;'Checklist Parameters'!$K$22,$I313&lt;&gt;0),"Y","")</f>
        <v/>
      </c>
      <c r="AE313" s="85" t="str">
        <f>IF($AD313="Y",0,IF('Checklist Parameters'!$K$25="","&lt;no limit&gt;",ROUNDDOWN((($I313-'Checklist Parameters'!$K$24)/'Checklist Parameters'!$K$25)+1,0)))</f>
        <v>&lt;no limit&gt;</v>
      </c>
      <c r="AF313" s="174">
        <f t="shared" si="29"/>
        <v>0</v>
      </c>
      <c r="AG313" s="85">
        <f t="shared" si="24"/>
        <v>0</v>
      </c>
      <c r="AH313" s="5"/>
      <c r="AI313" s="5"/>
      <c r="AJ313" s="5"/>
      <c r="AK313" s="5"/>
      <c r="AL313" s="5"/>
      <c r="AM313" s="5"/>
      <c r="AN313" s="5"/>
      <c r="AO313" s="5"/>
      <c r="AP313" s="5"/>
      <c r="AQ313" s="5"/>
      <c r="AR313" s="5"/>
      <c r="AS313" s="5"/>
    </row>
    <row r="314" spans="1:45" s="2" customFormat="1" ht="15">
      <c r="A314" s="391"/>
      <c r="B314" s="392"/>
      <c r="C314" s="393"/>
      <c r="D314" s="393"/>
      <c r="E314" s="393"/>
      <c r="F314" s="393"/>
      <c r="G314" s="393"/>
      <c r="H314" s="394"/>
      <c r="I314" s="394"/>
      <c r="J314" s="394"/>
      <c r="K314" s="394"/>
      <c r="L314" s="394"/>
      <c r="M314" s="394"/>
      <c r="N314" s="313">
        <f>IF(IF(I314&lt;'Checklist Parameters'!$K$22,0,($I314-$L314))&lt;0,0,IF(I314&lt;'Checklist Parameters'!$K$22,0,($I314-$L314)))</f>
        <v>0</v>
      </c>
      <c r="O314" s="394"/>
      <c r="P314" s="395"/>
      <c r="Q314" s="316">
        <f t="shared" si="25"/>
        <v>0</v>
      </c>
      <c r="R314" s="87">
        <f t="shared" si="26"/>
        <v>0</v>
      </c>
      <c r="S314" s="87">
        <f>IF('Checklist Parameters'!$K$60&lt;0.2,0.2,'Checklist Parameters'!$K$60)</f>
        <v>0.72</v>
      </c>
      <c r="T314" s="88">
        <f>IF($O314="",IF('Checklist District ID'!$C$43="Y",MAX($R314:$S314)*$I314,SUM($R314:$S314)*$I314),IF(O314&gt;0,Q314*S314))</f>
        <v>0</v>
      </c>
      <c r="U314" s="88">
        <f>IF(Q314&gt;0,((I314-T314)*'Formula Matrix'!$E$40),0)</f>
        <v>0</v>
      </c>
      <c r="V314" s="88">
        <f t="shared" si="27"/>
        <v>0</v>
      </c>
      <c r="W314" s="88">
        <f>IF(V314&gt;0,(V314*'Checklist Parameters'!$K$35),0)</f>
        <v>0</v>
      </c>
      <c r="X314" s="85">
        <f t="shared" si="28"/>
        <v>0</v>
      </c>
      <c r="Y314" s="85">
        <f>IF('Checklist Parameters'!$K$102&lt;&gt;"",(I314/43560)*'Checklist Parameters'!$K$102,"N/A")</f>
        <v>0</v>
      </c>
      <c r="Z314" s="85" t="str">
        <f>IF('Checklist Parameters'!$K$58&lt;&gt;"",((I314*'Checklist Parameters'!$K$58)*'Checklist Parameters'!$K$35)/1000,"N/A")</f>
        <v>N/A</v>
      </c>
      <c r="AA314" s="85">
        <f>IF('Checklist Parameters'!$K$101&lt;&gt;"",IFERROR(I314/'Checklist Parameters'!$K$101,0),"N/A")</f>
        <v>0</v>
      </c>
      <c r="AB314" s="85" t="str">
        <f>IF('Checklist Parameters'!$K$43&lt;&gt;"",(I314*'Checklist Parameters'!$K$43)/1000,"N/A")</f>
        <v>N/A</v>
      </c>
      <c r="AC314" s="85">
        <f>IF('Checklist Parameters'!$K$16="",$X314,IF(AND('Checklist Parameters'!$K$16&lt;$X314,'Checklist Parameters'!$K$16&gt;=3),'Checklist Parameters'!$K$16,IF(AND('Checklist Parameters'!$K$16&lt;$X314,'Checklist Parameters'!$K$16&lt;3),0,$X314)))</f>
        <v>0</v>
      </c>
      <c r="AD314" s="85" t="str">
        <f>IF(AND(I314&lt;'Checklist Parameters'!$K$22,$I314&lt;&gt;0),"Y","")</f>
        <v/>
      </c>
      <c r="AE314" s="85" t="str">
        <f>IF($AD314="Y",0,IF('Checklist Parameters'!$K$25="","&lt;no limit&gt;",ROUNDDOWN((($I314-'Checklist Parameters'!$K$24)/'Checklist Parameters'!$K$25)+1,0)))</f>
        <v>&lt;no limit&gt;</v>
      </c>
      <c r="AF314" s="174">
        <f t="shared" si="29"/>
        <v>0</v>
      </c>
      <c r="AG314" s="85">
        <f t="shared" si="24"/>
        <v>0</v>
      </c>
      <c r="AH314" s="5"/>
      <c r="AI314" s="5"/>
      <c r="AJ314" s="5"/>
      <c r="AK314" s="5"/>
      <c r="AL314" s="5"/>
      <c r="AM314" s="5"/>
      <c r="AN314" s="5"/>
      <c r="AO314" s="5"/>
      <c r="AP314" s="5"/>
      <c r="AQ314" s="5"/>
      <c r="AR314" s="5"/>
      <c r="AS314" s="5"/>
    </row>
    <row r="315" spans="1:45" s="2" customFormat="1" ht="15">
      <c r="A315" s="391"/>
      <c r="B315" s="392"/>
      <c r="C315" s="393"/>
      <c r="D315" s="393"/>
      <c r="E315" s="393"/>
      <c r="F315" s="393"/>
      <c r="G315" s="393"/>
      <c r="H315" s="394"/>
      <c r="I315" s="394"/>
      <c r="J315" s="394"/>
      <c r="K315" s="394"/>
      <c r="L315" s="394"/>
      <c r="M315" s="394"/>
      <c r="N315" s="313">
        <f>IF(IF(I315&lt;'Checklist Parameters'!$K$22,0,($I315-$L315))&lt;0,0,IF(I315&lt;'Checklist Parameters'!$K$22,0,($I315-$L315)))</f>
        <v>0</v>
      </c>
      <c r="O315" s="394"/>
      <c r="P315" s="395"/>
      <c r="Q315" s="316">
        <f t="shared" si="25"/>
        <v>0</v>
      </c>
      <c r="R315" s="87">
        <f t="shared" si="26"/>
        <v>0</v>
      </c>
      <c r="S315" s="87">
        <f>IF('Checklist Parameters'!$K$60&lt;0.2,0.2,'Checklist Parameters'!$K$60)</f>
        <v>0.72</v>
      </c>
      <c r="T315" s="88">
        <f>IF($O315="",IF('Checklist District ID'!$C$43="Y",MAX($R315:$S315)*$I315,SUM($R315:$S315)*$I315),IF(O315&gt;0,Q315*S315))</f>
        <v>0</v>
      </c>
      <c r="U315" s="88">
        <f>IF(Q315&gt;0,((I315-T315)*'Formula Matrix'!$E$40),0)</f>
        <v>0</v>
      </c>
      <c r="V315" s="88">
        <f t="shared" si="27"/>
        <v>0</v>
      </c>
      <c r="W315" s="88">
        <f>IF(V315&gt;0,(V315*'Checklist Parameters'!$K$35),0)</f>
        <v>0</v>
      </c>
      <c r="X315" s="85">
        <f t="shared" si="28"/>
        <v>0</v>
      </c>
      <c r="Y315" s="85">
        <f>IF('Checklist Parameters'!$K$102&lt;&gt;"",(I315/43560)*'Checklist Parameters'!$K$102,"N/A")</f>
        <v>0</v>
      </c>
      <c r="Z315" s="85" t="str">
        <f>IF('Checklist Parameters'!$K$58&lt;&gt;"",((I315*'Checklist Parameters'!$K$58)*'Checklist Parameters'!$K$35)/1000,"N/A")</f>
        <v>N/A</v>
      </c>
      <c r="AA315" s="85">
        <f>IF('Checklist Parameters'!$K$101&lt;&gt;"",IFERROR(I315/'Checklist Parameters'!$K$101,0),"N/A")</f>
        <v>0</v>
      </c>
      <c r="AB315" s="85" t="str">
        <f>IF('Checklist Parameters'!$K$43&lt;&gt;"",(I315*'Checklist Parameters'!$K$43)/1000,"N/A")</f>
        <v>N/A</v>
      </c>
      <c r="AC315" s="85">
        <f>IF('Checklist Parameters'!$K$16="",$X315,IF(AND('Checklist Parameters'!$K$16&lt;$X315,'Checklist Parameters'!$K$16&gt;=3),'Checklist Parameters'!$K$16,IF(AND('Checklist Parameters'!$K$16&lt;$X315,'Checklist Parameters'!$K$16&lt;3),0,$X315)))</f>
        <v>0</v>
      </c>
      <c r="AD315" s="85" t="str">
        <f>IF(AND(I315&lt;'Checklist Parameters'!$K$22,$I315&lt;&gt;0),"Y","")</f>
        <v/>
      </c>
      <c r="AE315" s="85" t="str">
        <f>IF($AD315="Y",0,IF('Checklist Parameters'!$K$25="","&lt;no limit&gt;",ROUNDDOWN((($I315-'Checklist Parameters'!$K$24)/'Checklist Parameters'!$K$25)+1,0)))</f>
        <v>&lt;no limit&gt;</v>
      </c>
      <c r="AF315" s="174">
        <f t="shared" si="29"/>
        <v>0</v>
      </c>
      <c r="AG315" s="85">
        <f t="shared" si="24"/>
        <v>0</v>
      </c>
      <c r="AH315" s="5"/>
      <c r="AI315" s="5"/>
      <c r="AJ315" s="5"/>
      <c r="AK315" s="5"/>
      <c r="AL315" s="5"/>
      <c r="AM315" s="5"/>
      <c r="AN315" s="5"/>
      <c r="AO315" s="5"/>
      <c r="AP315" s="5"/>
      <c r="AQ315" s="5"/>
      <c r="AR315" s="5"/>
      <c r="AS315" s="5"/>
    </row>
    <row r="316" spans="1:45" s="2" customFormat="1" ht="15">
      <c r="A316" s="391"/>
      <c r="B316" s="392"/>
      <c r="C316" s="393"/>
      <c r="D316" s="393"/>
      <c r="E316" s="393"/>
      <c r="F316" s="393"/>
      <c r="G316" s="393"/>
      <c r="H316" s="394"/>
      <c r="I316" s="394"/>
      <c r="J316" s="394"/>
      <c r="K316" s="394"/>
      <c r="L316" s="394"/>
      <c r="M316" s="394"/>
      <c r="N316" s="313">
        <f>IF(IF(I316&lt;'Checklist Parameters'!$K$22,0,($I316-$L316))&lt;0,0,IF(I316&lt;'Checklist Parameters'!$K$22,0,($I316-$L316)))</f>
        <v>0</v>
      </c>
      <c r="O316" s="394"/>
      <c r="P316" s="395"/>
      <c r="Q316" s="316">
        <f t="shared" si="25"/>
        <v>0</v>
      </c>
      <c r="R316" s="87">
        <f t="shared" si="26"/>
        <v>0</v>
      </c>
      <c r="S316" s="87">
        <f>IF('Checklist Parameters'!$K$60&lt;0.2,0.2,'Checklist Parameters'!$K$60)</f>
        <v>0.72</v>
      </c>
      <c r="T316" s="88">
        <f>IF($O316="",IF('Checklist District ID'!$C$43="Y",MAX($R316:$S316)*$I316,SUM($R316:$S316)*$I316),IF(O316&gt;0,Q316*S316))</f>
        <v>0</v>
      </c>
      <c r="U316" s="88">
        <f>IF(Q316&gt;0,((I316-T316)*'Formula Matrix'!$E$40),0)</f>
        <v>0</v>
      </c>
      <c r="V316" s="88">
        <f t="shared" si="27"/>
        <v>0</v>
      </c>
      <c r="W316" s="88">
        <f>IF(V316&gt;0,(V316*'Checklist Parameters'!$K$35),0)</f>
        <v>0</v>
      </c>
      <c r="X316" s="85">
        <f t="shared" si="28"/>
        <v>0</v>
      </c>
      <c r="Y316" s="85">
        <f>IF('Checklist Parameters'!$K$102&lt;&gt;"",(I316/43560)*'Checklist Parameters'!$K$102,"N/A")</f>
        <v>0</v>
      </c>
      <c r="Z316" s="85" t="str">
        <f>IF('Checklist Parameters'!$K$58&lt;&gt;"",((I316*'Checklist Parameters'!$K$58)*'Checklist Parameters'!$K$35)/1000,"N/A")</f>
        <v>N/A</v>
      </c>
      <c r="AA316" s="85">
        <f>IF('Checklist Parameters'!$K$101&lt;&gt;"",IFERROR(I316/'Checklist Parameters'!$K$101,0),"N/A")</f>
        <v>0</v>
      </c>
      <c r="AB316" s="85" t="str">
        <f>IF('Checklist Parameters'!$K$43&lt;&gt;"",(I316*'Checklist Parameters'!$K$43)/1000,"N/A")</f>
        <v>N/A</v>
      </c>
      <c r="AC316" s="85">
        <f>IF('Checklist Parameters'!$K$16="",$X316,IF(AND('Checklist Parameters'!$K$16&lt;$X316,'Checklist Parameters'!$K$16&gt;=3),'Checklist Parameters'!$K$16,IF(AND('Checklist Parameters'!$K$16&lt;$X316,'Checklist Parameters'!$K$16&lt;3),0,$X316)))</f>
        <v>0</v>
      </c>
      <c r="AD316" s="85" t="str">
        <f>IF(AND(I316&lt;'Checklist Parameters'!$K$22,$I316&lt;&gt;0),"Y","")</f>
        <v/>
      </c>
      <c r="AE316" s="85" t="str">
        <f>IF($AD316="Y",0,IF('Checklist Parameters'!$K$25="","&lt;no limit&gt;",ROUNDDOWN((($I316-'Checklist Parameters'!$K$24)/'Checklist Parameters'!$K$25)+1,0)))</f>
        <v>&lt;no limit&gt;</v>
      </c>
      <c r="AF316" s="174">
        <f t="shared" si="29"/>
        <v>0</v>
      </c>
      <c r="AG316" s="85">
        <f t="shared" si="24"/>
        <v>0</v>
      </c>
      <c r="AH316" s="5"/>
      <c r="AI316" s="5"/>
      <c r="AJ316" s="5"/>
      <c r="AK316" s="5"/>
      <c r="AL316" s="5"/>
      <c r="AM316" s="5"/>
      <c r="AN316" s="5"/>
      <c r="AO316" s="5"/>
      <c r="AP316" s="5"/>
      <c r="AQ316" s="5"/>
      <c r="AR316" s="5"/>
      <c r="AS316" s="5"/>
    </row>
    <row r="317" spans="1:45" s="2" customFormat="1" ht="15">
      <c r="A317" s="391"/>
      <c r="B317" s="392"/>
      <c r="C317" s="393"/>
      <c r="D317" s="393"/>
      <c r="E317" s="393"/>
      <c r="F317" s="393"/>
      <c r="G317" s="393"/>
      <c r="H317" s="394"/>
      <c r="I317" s="394"/>
      <c r="J317" s="394"/>
      <c r="K317" s="394"/>
      <c r="L317" s="394"/>
      <c r="M317" s="394"/>
      <c r="N317" s="313">
        <f>IF(IF(I317&lt;'Checklist Parameters'!$K$22,0,($I317-$L317))&lt;0,0,IF(I317&lt;'Checklist Parameters'!$K$22,0,($I317-$L317)))</f>
        <v>0</v>
      </c>
      <c r="O317" s="394"/>
      <c r="P317" s="395"/>
      <c r="Q317" s="316">
        <f t="shared" si="25"/>
        <v>0</v>
      </c>
      <c r="R317" s="87">
        <f t="shared" si="26"/>
        <v>0</v>
      </c>
      <c r="S317" s="87">
        <f>IF('Checklist Parameters'!$K$60&lt;0.2,0.2,'Checklist Parameters'!$K$60)</f>
        <v>0.72</v>
      </c>
      <c r="T317" s="88">
        <f>IF($O317="",IF('Checklist District ID'!$C$43="Y",MAX($R317:$S317)*$I317,SUM($R317:$S317)*$I317),IF(O317&gt;0,Q317*S317))</f>
        <v>0</v>
      </c>
      <c r="U317" s="88">
        <f>IF(Q317&gt;0,((I317-T317)*'Formula Matrix'!$E$40),0)</f>
        <v>0</v>
      </c>
      <c r="V317" s="88">
        <f t="shared" si="27"/>
        <v>0</v>
      </c>
      <c r="W317" s="88">
        <f>IF(V317&gt;0,(V317*'Checklist Parameters'!$K$35),0)</f>
        <v>0</v>
      </c>
      <c r="X317" s="85">
        <f t="shared" si="28"/>
        <v>0</v>
      </c>
      <c r="Y317" s="85">
        <f>IF('Checklist Parameters'!$K$102&lt;&gt;"",(I317/43560)*'Checklist Parameters'!$K$102,"N/A")</f>
        <v>0</v>
      </c>
      <c r="Z317" s="85" t="str">
        <f>IF('Checklist Parameters'!$K$58&lt;&gt;"",((I317*'Checklist Parameters'!$K$58)*'Checklist Parameters'!$K$35)/1000,"N/A")</f>
        <v>N/A</v>
      </c>
      <c r="AA317" s="85">
        <f>IF('Checklist Parameters'!$K$101&lt;&gt;"",IFERROR(I317/'Checklist Parameters'!$K$101,0),"N/A")</f>
        <v>0</v>
      </c>
      <c r="AB317" s="85" t="str">
        <f>IF('Checklist Parameters'!$K$43&lt;&gt;"",(I317*'Checklist Parameters'!$K$43)/1000,"N/A")</f>
        <v>N/A</v>
      </c>
      <c r="AC317" s="85">
        <f>IF('Checklist Parameters'!$K$16="",$X317,IF(AND('Checklist Parameters'!$K$16&lt;$X317,'Checklist Parameters'!$K$16&gt;=3),'Checklist Parameters'!$K$16,IF(AND('Checklist Parameters'!$K$16&lt;$X317,'Checklist Parameters'!$K$16&lt;3),0,$X317)))</f>
        <v>0</v>
      </c>
      <c r="AD317" s="85" t="str">
        <f>IF(AND(I317&lt;'Checklist Parameters'!$K$22,$I317&lt;&gt;0),"Y","")</f>
        <v/>
      </c>
      <c r="AE317" s="85" t="str">
        <f>IF($AD317="Y",0,IF('Checklist Parameters'!$K$25="","&lt;no limit&gt;",ROUNDDOWN((($I317-'Checklist Parameters'!$K$24)/'Checklist Parameters'!$K$25)+1,0)))</f>
        <v>&lt;no limit&gt;</v>
      </c>
      <c r="AF317" s="174">
        <f t="shared" si="29"/>
        <v>0</v>
      </c>
      <c r="AG317" s="85">
        <f t="shared" si="24"/>
        <v>0</v>
      </c>
      <c r="AH317" s="5"/>
      <c r="AI317" s="5"/>
      <c r="AJ317" s="5"/>
      <c r="AK317" s="5"/>
      <c r="AL317" s="5"/>
      <c r="AM317" s="5"/>
      <c r="AN317" s="5"/>
      <c r="AO317" s="5"/>
      <c r="AP317" s="5"/>
      <c r="AQ317" s="5"/>
      <c r="AR317" s="5"/>
      <c r="AS317" s="5"/>
    </row>
    <row r="318" spans="1:45" s="2" customFormat="1" ht="15">
      <c r="A318" s="391"/>
      <c r="B318" s="392"/>
      <c r="C318" s="393"/>
      <c r="D318" s="393"/>
      <c r="E318" s="393"/>
      <c r="F318" s="393"/>
      <c r="G318" s="393"/>
      <c r="H318" s="394"/>
      <c r="I318" s="394"/>
      <c r="J318" s="394"/>
      <c r="K318" s="394"/>
      <c r="L318" s="394"/>
      <c r="M318" s="394"/>
      <c r="N318" s="313">
        <f>IF(IF(I318&lt;'Checklist Parameters'!$K$22,0,($I318-$L318))&lt;0,0,IF(I318&lt;'Checklist Parameters'!$K$22,0,($I318-$L318)))</f>
        <v>0</v>
      </c>
      <c r="O318" s="394"/>
      <c r="P318" s="395"/>
      <c r="Q318" s="316">
        <f t="shared" si="25"/>
        <v>0</v>
      </c>
      <c r="R318" s="87">
        <f t="shared" si="26"/>
        <v>0</v>
      </c>
      <c r="S318" s="87">
        <f>IF('Checklist Parameters'!$K$60&lt;0.2,0.2,'Checklist Parameters'!$K$60)</f>
        <v>0.72</v>
      </c>
      <c r="T318" s="88">
        <f>IF($O318="",IF('Checklist District ID'!$C$43="Y",MAX($R318:$S318)*$I318,SUM($R318:$S318)*$I318),IF(O318&gt;0,Q318*S318))</f>
        <v>0</v>
      </c>
      <c r="U318" s="88">
        <f>IF(Q318&gt;0,((I318-T318)*'Formula Matrix'!$E$40),0)</f>
        <v>0</v>
      </c>
      <c r="V318" s="88">
        <f t="shared" si="27"/>
        <v>0</v>
      </c>
      <c r="W318" s="88">
        <f>IF(V318&gt;0,(V318*'Checklist Parameters'!$K$35),0)</f>
        <v>0</v>
      </c>
      <c r="X318" s="85">
        <f t="shared" si="28"/>
        <v>0</v>
      </c>
      <c r="Y318" s="85">
        <f>IF('Checklist Parameters'!$K$102&lt;&gt;"",(I318/43560)*'Checklist Parameters'!$K$102,"N/A")</f>
        <v>0</v>
      </c>
      <c r="Z318" s="85" t="str">
        <f>IF('Checklist Parameters'!$K$58&lt;&gt;"",((I318*'Checklist Parameters'!$K$58)*'Checklist Parameters'!$K$35)/1000,"N/A")</f>
        <v>N/A</v>
      </c>
      <c r="AA318" s="85">
        <f>IF('Checklist Parameters'!$K$101&lt;&gt;"",IFERROR(I318/'Checklist Parameters'!$K$101,0),"N/A")</f>
        <v>0</v>
      </c>
      <c r="AB318" s="85" t="str">
        <f>IF('Checklist Parameters'!$K$43&lt;&gt;"",(I318*'Checklist Parameters'!$K$43)/1000,"N/A")</f>
        <v>N/A</v>
      </c>
      <c r="AC318" s="85">
        <f>IF('Checklist Parameters'!$K$16="",$X318,IF(AND('Checklist Parameters'!$K$16&lt;$X318,'Checklist Parameters'!$K$16&gt;=3),'Checklist Parameters'!$K$16,IF(AND('Checklist Parameters'!$K$16&lt;$X318,'Checklist Parameters'!$K$16&lt;3),0,$X318)))</f>
        <v>0</v>
      </c>
      <c r="AD318" s="85" t="str">
        <f>IF(AND(I318&lt;'Checklist Parameters'!$K$22,$I318&lt;&gt;0),"Y","")</f>
        <v/>
      </c>
      <c r="AE318" s="85" t="str">
        <f>IF($AD318="Y",0,IF('Checklist Parameters'!$K$25="","&lt;no limit&gt;",ROUNDDOWN((($I318-'Checklist Parameters'!$K$24)/'Checklist Parameters'!$K$25)+1,0)))</f>
        <v>&lt;no limit&gt;</v>
      </c>
      <c r="AF318" s="174">
        <f t="shared" si="29"/>
        <v>0</v>
      </c>
      <c r="AG318" s="85">
        <f t="shared" si="24"/>
        <v>0</v>
      </c>
      <c r="AH318" s="5"/>
      <c r="AI318" s="5"/>
      <c r="AJ318" s="5"/>
      <c r="AK318" s="5"/>
      <c r="AL318" s="5"/>
      <c r="AM318" s="5"/>
      <c r="AN318" s="5"/>
      <c r="AO318" s="5"/>
      <c r="AP318" s="5"/>
      <c r="AQ318" s="5"/>
      <c r="AR318" s="5"/>
      <c r="AS318" s="5"/>
    </row>
    <row r="319" spans="1:45" s="2" customFormat="1" ht="15">
      <c r="A319" s="391"/>
      <c r="B319" s="392"/>
      <c r="C319" s="393"/>
      <c r="D319" s="393"/>
      <c r="E319" s="393"/>
      <c r="F319" s="393"/>
      <c r="G319" s="393"/>
      <c r="H319" s="394"/>
      <c r="I319" s="394"/>
      <c r="J319" s="394"/>
      <c r="K319" s="394"/>
      <c r="L319" s="394"/>
      <c r="M319" s="394"/>
      <c r="N319" s="313">
        <f>IF(IF(I319&lt;'Checklist Parameters'!$K$22,0,($I319-$L319))&lt;0,0,IF(I319&lt;'Checklist Parameters'!$K$22,0,($I319-$L319)))</f>
        <v>0</v>
      </c>
      <c r="O319" s="394"/>
      <c r="P319" s="395"/>
      <c r="Q319" s="316">
        <f t="shared" si="25"/>
        <v>0</v>
      </c>
      <c r="R319" s="87">
        <f t="shared" si="26"/>
        <v>0</v>
      </c>
      <c r="S319" s="87">
        <f>IF('Checklist Parameters'!$K$60&lt;0.2,0.2,'Checklist Parameters'!$K$60)</f>
        <v>0.72</v>
      </c>
      <c r="T319" s="88">
        <f>IF($O319="",IF('Checklist District ID'!$C$43="Y",MAX($R319:$S319)*$I319,SUM($R319:$S319)*$I319),IF(O319&gt;0,Q319*S319))</f>
        <v>0</v>
      </c>
      <c r="U319" s="88">
        <f>IF(Q319&gt;0,((I319-T319)*'Formula Matrix'!$E$40),0)</f>
        <v>0</v>
      </c>
      <c r="V319" s="88">
        <f t="shared" si="27"/>
        <v>0</v>
      </c>
      <c r="W319" s="88">
        <f>IF(V319&gt;0,(V319*'Checklist Parameters'!$K$35),0)</f>
        <v>0</v>
      </c>
      <c r="X319" s="85">
        <f t="shared" si="28"/>
        <v>0</v>
      </c>
      <c r="Y319" s="85">
        <f>IF('Checklist Parameters'!$K$102&lt;&gt;"",(I319/43560)*'Checklist Parameters'!$K$102,"N/A")</f>
        <v>0</v>
      </c>
      <c r="Z319" s="85" t="str">
        <f>IF('Checklist Parameters'!$K$58&lt;&gt;"",((I319*'Checklist Parameters'!$K$58)*'Checklist Parameters'!$K$35)/1000,"N/A")</f>
        <v>N/A</v>
      </c>
      <c r="AA319" s="85">
        <f>IF('Checklist Parameters'!$K$101&lt;&gt;"",IFERROR(I319/'Checklist Parameters'!$K$101,0),"N/A")</f>
        <v>0</v>
      </c>
      <c r="AB319" s="85" t="str">
        <f>IF('Checklist Parameters'!$K$43&lt;&gt;"",(I319*'Checklist Parameters'!$K$43)/1000,"N/A")</f>
        <v>N/A</v>
      </c>
      <c r="AC319" s="85">
        <f>IF('Checklist Parameters'!$K$16="",$X319,IF(AND('Checklist Parameters'!$K$16&lt;$X319,'Checklist Parameters'!$K$16&gt;=3),'Checklist Parameters'!$K$16,IF(AND('Checklist Parameters'!$K$16&lt;$X319,'Checklist Parameters'!$K$16&lt;3),0,$X319)))</f>
        <v>0</v>
      </c>
      <c r="AD319" s="85" t="str">
        <f>IF(AND(I319&lt;'Checklist Parameters'!$K$22,$I319&lt;&gt;0),"Y","")</f>
        <v/>
      </c>
      <c r="AE319" s="85" t="str">
        <f>IF($AD319="Y",0,IF('Checklist Parameters'!$K$25="","&lt;no limit&gt;",ROUNDDOWN((($I319-'Checklist Parameters'!$K$24)/'Checklist Parameters'!$K$25)+1,0)))</f>
        <v>&lt;no limit&gt;</v>
      </c>
      <c r="AF319" s="174">
        <f t="shared" si="29"/>
        <v>0</v>
      </c>
      <c r="AG319" s="85">
        <f t="shared" si="24"/>
        <v>0</v>
      </c>
      <c r="AH319" s="5"/>
      <c r="AI319" s="5"/>
      <c r="AJ319" s="5"/>
      <c r="AK319" s="5"/>
      <c r="AL319" s="5"/>
      <c r="AM319" s="5"/>
      <c r="AN319" s="5"/>
      <c r="AO319" s="5"/>
      <c r="AP319" s="5"/>
      <c r="AQ319" s="5"/>
      <c r="AR319" s="5"/>
      <c r="AS319" s="5"/>
    </row>
    <row r="320" spans="1:45" s="2" customFormat="1" ht="15">
      <c r="A320" s="391"/>
      <c r="B320" s="392"/>
      <c r="C320" s="393"/>
      <c r="D320" s="393"/>
      <c r="E320" s="393"/>
      <c r="F320" s="393"/>
      <c r="G320" s="393"/>
      <c r="H320" s="394"/>
      <c r="I320" s="394"/>
      <c r="J320" s="394"/>
      <c r="K320" s="394"/>
      <c r="L320" s="394"/>
      <c r="M320" s="394"/>
      <c r="N320" s="313">
        <f>IF(IF(I320&lt;'Checklist Parameters'!$K$22,0,($I320-$L320))&lt;0,0,IF(I320&lt;'Checklist Parameters'!$K$22,0,($I320-$L320)))</f>
        <v>0</v>
      </c>
      <c r="O320" s="394"/>
      <c r="P320" s="395"/>
      <c r="Q320" s="316">
        <f t="shared" si="25"/>
        <v>0</v>
      </c>
      <c r="R320" s="87">
        <f t="shared" si="26"/>
        <v>0</v>
      </c>
      <c r="S320" s="87">
        <f>IF('Checklist Parameters'!$K$60&lt;0.2,0.2,'Checklist Parameters'!$K$60)</f>
        <v>0.72</v>
      </c>
      <c r="T320" s="88">
        <f>IF($O320="",IF('Checklist District ID'!$C$43="Y",MAX($R320:$S320)*$I320,SUM($R320:$S320)*$I320),IF(O320&gt;0,Q320*S320))</f>
        <v>0</v>
      </c>
      <c r="U320" s="88">
        <f>IF(Q320&gt;0,((I320-T320)*'Formula Matrix'!$E$40),0)</f>
        <v>0</v>
      </c>
      <c r="V320" s="88">
        <f t="shared" si="27"/>
        <v>0</v>
      </c>
      <c r="W320" s="88">
        <f>IF(V320&gt;0,(V320*'Checklist Parameters'!$K$35),0)</f>
        <v>0</v>
      </c>
      <c r="X320" s="85">
        <f t="shared" si="28"/>
        <v>0</v>
      </c>
      <c r="Y320" s="85">
        <f>IF('Checklist Parameters'!$K$102&lt;&gt;"",(I320/43560)*'Checklist Parameters'!$K$102,"N/A")</f>
        <v>0</v>
      </c>
      <c r="Z320" s="85" t="str">
        <f>IF('Checklist Parameters'!$K$58&lt;&gt;"",((I320*'Checklist Parameters'!$K$58)*'Checklist Parameters'!$K$35)/1000,"N/A")</f>
        <v>N/A</v>
      </c>
      <c r="AA320" s="85">
        <f>IF('Checklist Parameters'!$K$101&lt;&gt;"",IFERROR(I320/'Checklist Parameters'!$K$101,0),"N/A")</f>
        <v>0</v>
      </c>
      <c r="AB320" s="85" t="str">
        <f>IF('Checklist Parameters'!$K$43&lt;&gt;"",(I320*'Checklist Parameters'!$K$43)/1000,"N/A")</f>
        <v>N/A</v>
      </c>
      <c r="AC320" s="85">
        <f>IF('Checklist Parameters'!$K$16="",$X320,IF(AND('Checklist Parameters'!$K$16&lt;$X320,'Checklist Parameters'!$K$16&gt;=3),'Checklist Parameters'!$K$16,IF(AND('Checklist Parameters'!$K$16&lt;$X320,'Checklist Parameters'!$K$16&lt;3),0,$X320)))</f>
        <v>0</v>
      </c>
      <c r="AD320" s="85" t="str">
        <f>IF(AND(I320&lt;'Checklist Parameters'!$K$22,$I320&lt;&gt;0),"Y","")</f>
        <v/>
      </c>
      <c r="AE320" s="85" t="str">
        <f>IF($AD320="Y",0,IF('Checklist Parameters'!$K$25="","&lt;no limit&gt;",ROUNDDOWN((($I320-'Checklist Parameters'!$K$24)/'Checklist Parameters'!$K$25)+1,0)))</f>
        <v>&lt;no limit&gt;</v>
      </c>
      <c r="AF320" s="174">
        <f t="shared" si="29"/>
        <v>0</v>
      </c>
      <c r="AG320" s="85">
        <f t="shared" si="24"/>
        <v>0</v>
      </c>
      <c r="AH320" s="5"/>
      <c r="AI320" s="5"/>
      <c r="AJ320" s="5"/>
      <c r="AK320" s="5"/>
      <c r="AL320" s="5"/>
      <c r="AM320" s="5"/>
      <c r="AN320" s="5"/>
      <c r="AO320" s="5"/>
      <c r="AP320" s="5"/>
      <c r="AQ320" s="5"/>
      <c r="AR320" s="5"/>
      <c r="AS320" s="5"/>
    </row>
    <row r="321" spans="1:45" s="2" customFormat="1" ht="15">
      <c r="A321" s="391"/>
      <c r="B321" s="392"/>
      <c r="C321" s="393"/>
      <c r="D321" s="393"/>
      <c r="E321" s="393"/>
      <c r="F321" s="393"/>
      <c r="G321" s="393"/>
      <c r="H321" s="394"/>
      <c r="I321" s="394"/>
      <c r="J321" s="394"/>
      <c r="K321" s="394"/>
      <c r="L321" s="394"/>
      <c r="M321" s="394"/>
      <c r="N321" s="313">
        <f>IF(IF(I321&lt;'Checklist Parameters'!$K$22,0,($I321-$L321))&lt;0,0,IF(I321&lt;'Checklist Parameters'!$K$22,0,($I321-$L321)))</f>
        <v>0</v>
      </c>
      <c r="O321" s="394"/>
      <c r="P321" s="395"/>
      <c r="Q321" s="316">
        <f t="shared" si="25"/>
        <v>0</v>
      </c>
      <c r="R321" s="87">
        <f t="shared" si="26"/>
        <v>0</v>
      </c>
      <c r="S321" s="87">
        <f>IF('Checklist Parameters'!$K$60&lt;0.2,0.2,'Checklist Parameters'!$K$60)</f>
        <v>0.72</v>
      </c>
      <c r="T321" s="88">
        <f>IF($O321="",IF('Checklist District ID'!$C$43="Y",MAX($R321:$S321)*$I321,SUM($R321:$S321)*$I321),IF(O321&gt;0,Q321*S321))</f>
        <v>0</v>
      </c>
      <c r="U321" s="88">
        <f>IF(Q321&gt;0,((I321-T321)*'Formula Matrix'!$E$40),0)</f>
        <v>0</v>
      </c>
      <c r="V321" s="88">
        <f t="shared" si="27"/>
        <v>0</v>
      </c>
      <c r="W321" s="88">
        <f>IF(V321&gt;0,(V321*'Checklist Parameters'!$K$35),0)</f>
        <v>0</v>
      </c>
      <c r="X321" s="85">
        <f t="shared" si="28"/>
        <v>0</v>
      </c>
      <c r="Y321" s="85">
        <f>IF('Checklist Parameters'!$K$102&lt;&gt;"",(I321/43560)*'Checklist Parameters'!$K$102,"N/A")</f>
        <v>0</v>
      </c>
      <c r="Z321" s="85" t="str">
        <f>IF('Checklist Parameters'!$K$58&lt;&gt;"",((I321*'Checklist Parameters'!$K$58)*'Checklist Parameters'!$K$35)/1000,"N/A")</f>
        <v>N/A</v>
      </c>
      <c r="AA321" s="85">
        <f>IF('Checklist Parameters'!$K$101&lt;&gt;"",IFERROR(I321/'Checklist Parameters'!$K$101,0),"N/A")</f>
        <v>0</v>
      </c>
      <c r="AB321" s="85" t="str">
        <f>IF('Checklist Parameters'!$K$43&lt;&gt;"",(I321*'Checklist Parameters'!$K$43)/1000,"N/A")</f>
        <v>N/A</v>
      </c>
      <c r="AC321" s="85">
        <f>IF('Checklist Parameters'!$K$16="",$X321,IF(AND('Checklist Parameters'!$K$16&lt;$X321,'Checklist Parameters'!$K$16&gt;=3),'Checklist Parameters'!$K$16,IF(AND('Checklist Parameters'!$K$16&lt;$X321,'Checklist Parameters'!$K$16&lt;3),0,$X321)))</f>
        <v>0</v>
      </c>
      <c r="AD321" s="85" t="str">
        <f>IF(AND(I321&lt;'Checklist Parameters'!$K$22,$I321&lt;&gt;0),"Y","")</f>
        <v/>
      </c>
      <c r="AE321" s="85" t="str">
        <f>IF($AD321="Y",0,IF('Checklist Parameters'!$K$25="","&lt;no limit&gt;",ROUNDDOWN((($I321-'Checklist Parameters'!$K$24)/'Checklist Parameters'!$K$25)+1,0)))</f>
        <v>&lt;no limit&gt;</v>
      </c>
      <c r="AF321" s="174">
        <f t="shared" si="29"/>
        <v>0</v>
      </c>
      <c r="AG321" s="85">
        <f t="shared" si="24"/>
        <v>0</v>
      </c>
      <c r="AH321" s="5"/>
      <c r="AI321" s="5"/>
      <c r="AJ321" s="5"/>
      <c r="AK321" s="5"/>
      <c r="AL321" s="5"/>
      <c r="AM321" s="5"/>
      <c r="AN321" s="5"/>
      <c r="AO321" s="5"/>
      <c r="AP321" s="5"/>
      <c r="AQ321" s="5"/>
      <c r="AR321" s="5"/>
      <c r="AS321" s="5"/>
    </row>
    <row r="322" spans="1:45" s="2" customFormat="1" ht="15">
      <c r="A322" s="391"/>
      <c r="B322" s="392"/>
      <c r="C322" s="393"/>
      <c r="D322" s="393"/>
      <c r="E322" s="393"/>
      <c r="F322" s="393"/>
      <c r="G322" s="393"/>
      <c r="H322" s="394"/>
      <c r="I322" s="394"/>
      <c r="J322" s="394"/>
      <c r="K322" s="394"/>
      <c r="L322" s="394"/>
      <c r="M322" s="394"/>
      <c r="N322" s="313">
        <f>IF(IF(I322&lt;'Checklist Parameters'!$K$22,0,($I322-$L322))&lt;0,0,IF(I322&lt;'Checklist Parameters'!$K$22,0,($I322-$L322)))</f>
        <v>0</v>
      </c>
      <c r="O322" s="394"/>
      <c r="P322" s="395"/>
      <c r="Q322" s="316">
        <f t="shared" si="25"/>
        <v>0</v>
      </c>
      <c r="R322" s="87">
        <f t="shared" si="26"/>
        <v>0</v>
      </c>
      <c r="S322" s="87">
        <f>IF('Checklist Parameters'!$K$60&lt;0.2,0.2,'Checklist Parameters'!$K$60)</f>
        <v>0.72</v>
      </c>
      <c r="T322" s="88">
        <f>IF($O322="",IF('Checklist District ID'!$C$43="Y",MAX($R322:$S322)*$I322,SUM($R322:$S322)*$I322),IF(O322&gt;0,Q322*S322))</f>
        <v>0</v>
      </c>
      <c r="U322" s="88">
        <f>IF(Q322&gt;0,((I322-T322)*'Formula Matrix'!$E$40),0)</f>
        <v>0</v>
      </c>
      <c r="V322" s="88">
        <f t="shared" si="27"/>
        <v>0</v>
      </c>
      <c r="W322" s="88">
        <f>IF(V322&gt;0,(V322*'Checklist Parameters'!$K$35),0)</f>
        <v>0</v>
      </c>
      <c r="X322" s="85">
        <f t="shared" si="28"/>
        <v>0</v>
      </c>
      <c r="Y322" s="85">
        <f>IF('Checklist Parameters'!$K$102&lt;&gt;"",(I322/43560)*'Checklist Parameters'!$K$102,"N/A")</f>
        <v>0</v>
      </c>
      <c r="Z322" s="85" t="str">
        <f>IF('Checklist Parameters'!$K$58&lt;&gt;"",((I322*'Checklist Parameters'!$K$58)*'Checklist Parameters'!$K$35)/1000,"N/A")</f>
        <v>N/A</v>
      </c>
      <c r="AA322" s="85">
        <f>IF('Checklist Parameters'!$K$101&lt;&gt;"",IFERROR(I322/'Checklist Parameters'!$K$101,0),"N/A")</f>
        <v>0</v>
      </c>
      <c r="AB322" s="85" t="str">
        <f>IF('Checklist Parameters'!$K$43&lt;&gt;"",(I322*'Checklist Parameters'!$K$43)/1000,"N/A")</f>
        <v>N/A</v>
      </c>
      <c r="AC322" s="85">
        <f>IF('Checklist Parameters'!$K$16="",$X322,IF(AND('Checklist Parameters'!$K$16&lt;$X322,'Checklist Parameters'!$K$16&gt;=3),'Checklist Parameters'!$K$16,IF(AND('Checklist Parameters'!$K$16&lt;$X322,'Checklist Parameters'!$K$16&lt;3),0,$X322)))</f>
        <v>0</v>
      </c>
      <c r="AD322" s="85" t="str">
        <f>IF(AND(I322&lt;'Checklist Parameters'!$K$22,$I322&lt;&gt;0),"Y","")</f>
        <v/>
      </c>
      <c r="AE322" s="85" t="str">
        <f>IF($AD322="Y",0,IF('Checklist Parameters'!$K$25="","&lt;no limit&gt;",ROUNDDOWN((($I322-'Checklist Parameters'!$K$24)/'Checklist Parameters'!$K$25)+1,0)))</f>
        <v>&lt;no limit&gt;</v>
      </c>
      <c r="AF322" s="174">
        <f t="shared" si="29"/>
        <v>0</v>
      </c>
      <c r="AG322" s="85">
        <f t="shared" si="24"/>
        <v>0</v>
      </c>
      <c r="AH322" s="5"/>
      <c r="AI322" s="5"/>
      <c r="AJ322" s="5"/>
      <c r="AK322" s="5"/>
      <c r="AL322" s="5"/>
      <c r="AM322" s="5"/>
      <c r="AN322" s="5"/>
      <c r="AO322" s="5"/>
      <c r="AP322" s="5"/>
      <c r="AQ322" s="5"/>
      <c r="AR322" s="5"/>
      <c r="AS322" s="5"/>
    </row>
    <row r="323" spans="1:45" s="2" customFormat="1" ht="15">
      <c r="A323" s="391"/>
      <c r="B323" s="392"/>
      <c r="C323" s="393"/>
      <c r="D323" s="393"/>
      <c r="E323" s="393"/>
      <c r="F323" s="393"/>
      <c r="G323" s="393"/>
      <c r="H323" s="394"/>
      <c r="I323" s="394"/>
      <c r="J323" s="394"/>
      <c r="K323" s="394"/>
      <c r="L323" s="394"/>
      <c r="M323" s="394"/>
      <c r="N323" s="313">
        <f>IF(IF(I323&lt;'Checklist Parameters'!$K$22,0,($I323-$L323))&lt;0,0,IF(I323&lt;'Checklist Parameters'!$K$22,0,($I323-$L323)))</f>
        <v>0</v>
      </c>
      <c r="O323" s="394"/>
      <c r="P323" s="395"/>
      <c r="Q323" s="316">
        <f t="shared" si="25"/>
        <v>0</v>
      </c>
      <c r="R323" s="87">
        <f t="shared" si="26"/>
        <v>0</v>
      </c>
      <c r="S323" s="87">
        <f>IF('Checklist Parameters'!$K$60&lt;0.2,0.2,'Checklist Parameters'!$K$60)</f>
        <v>0.72</v>
      </c>
      <c r="T323" s="88">
        <f>IF($O323="",IF('Checklist District ID'!$C$43="Y",MAX($R323:$S323)*$I323,SUM($R323:$S323)*$I323),IF(O323&gt;0,Q323*S323))</f>
        <v>0</v>
      </c>
      <c r="U323" s="88">
        <f>IF(Q323&gt;0,((I323-T323)*'Formula Matrix'!$E$40),0)</f>
        <v>0</v>
      </c>
      <c r="V323" s="88">
        <f t="shared" si="27"/>
        <v>0</v>
      </c>
      <c r="W323" s="88">
        <f>IF(V323&gt;0,(V323*'Checklist Parameters'!$K$35),0)</f>
        <v>0</v>
      </c>
      <c r="X323" s="85">
        <f t="shared" si="28"/>
        <v>0</v>
      </c>
      <c r="Y323" s="85">
        <f>IF('Checklist Parameters'!$K$102&lt;&gt;"",(I323/43560)*'Checklist Parameters'!$K$102,"N/A")</f>
        <v>0</v>
      </c>
      <c r="Z323" s="85" t="str">
        <f>IF('Checklist Parameters'!$K$58&lt;&gt;"",((I323*'Checklist Parameters'!$K$58)*'Checklist Parameters'!$K$35)/1000,"N/A")</f>
        <v>N/A</v>
      </c>
      <c r="AA323" s="85">
        <f>IF('Checklist Parameters'!$K$101&lt;&gt;"",IFERROR(I323/'Checklist Parameters'!$K$101,0),"N/A")</f>
        <v>0</v>
      </c>
      <c r="AB323" s="85" t="str">
        <f>IF('Checklist Parameters'!$K$43&lt;&gt;"",(I323*'Checklist Parameters'!$K$43)/1000,"N/A")</f>
        <v>N/A</v>
      </c>
      <c r="AC323" s="85">
        <f>IF('Checklist Parameters'!$K$16="",$X323,IF(AND('Checklist Parameters'!$K$16&lt;$X323,'Checklist Parameters'!$K$16&gt;=3),'Checklist Parameters'!$K$16,IF(AND('Checklist Parameters'!$K$16&lt;$X323,'Checklist Parameters'!$K$16&lt;3),0,$X323)))</f>
        <v>0</v>
      </c>
      <c r="AD323" s="85" t="str">
        <f>IF(AND(I323&lt;'Checklist Parameters'!$K$22,$I323&lt;&gt;0),"Y","")</f>
        <v/>
      </c>
      <c r="AE323" s="85" t="str">
        <f>IF($AD323="Y",0,IF('Checklist Parameters'!$K$25="","&lt;no limit&gt;",ROUNDDOWN((($I323-'Checklist Parameters'!$K$24)/'Checklist Parameters'!$K$25)+1,0)))</f>
        <v>&lt;no limit&gt;</v>
      </c>
      <c r="AF323" s="174">
        <f t="shared" si="29"/>
        <v>0</v>
      </c>
      <c r="AG323" s="85">
        <f t="shared" si="24"/>
        <v>0</v>
      </c>
      <c r="AH323" s="5"/>
      <c r="AI323" s="5"/>
      <c r="AJ323" s="5"/>
      <c r="AK323" s="5"/>
      <c r="AL323" s="5"/>
      <c r="AM323" s="5"/>
      <c r="AN323" s="5"/>
      <c r="AO323" s="5"/>
      <c r="AP323" s="5"/>
      <c r="AQ323" s="5"/>
      <c r="AR323" s="5"/>
      <c r="AS323" s="5"/>
    </row>
    <row r="324" spans="1:45" s="2" customFormat="1" ht="15">
      <c r="A324" s="391"/>
      <c r="B324" s="392"/>
      <c r="C324" s="393"/>
      <c r="D324" s="393"/>
      <c r="E324" s="393"/>
      <c r="F324" s="393"/>
      <c r="G324" s="393"/>
      <c r="H324" s="394"/>
      <c r="I324" s="394"/>
      <c r="J324" s="394"/>
      <c r="K324" s="394"/>
      <c r="L324" s="394"/>
      <c r="M324" s="394"/>
      <c r="N324" s="313">
        <f>IF(IF(I324&lt;'Checklist Parameters'!$K$22,0,($I324-$L324))&lt;0,0,IF(I324&lt;'Checklist Parameters'!$K$22,0,($I324-$L324)))</f>
        <v>0</v>
      </c>
      <c r="O324" s="394"/>
      <c r="P324" s="395"/>
      <c r="Q324" s="316">
        <f t="shared" si="25"/>
        <v>0</v>
      </c>
      <c r="R324" s="87">
        <f t="shared" si="26"/>
        <v>0</v>
      </c>
      <c r="S324" s="87">
        <f>IF('Checklist Parameters'!$K$60&lt;0.2,0.2,'Checklist Parameters'!$K$60)</f>
        <v>0.72</v>
      </c>
      <c r="T324" s="88">
        <f>IF($O324="",IF('Checklist District ID'!$C$43="Y",MAX($R324:$S324)*$I324,SUM($R324:$S324)*$I324),IF(O324&gt;0,Q324*S324))</f>
        <v>0</v>
      </c>
      <c r="U324" s="88">
        <f>IF(Q324&gt;0,((I324-T324)*'Formula Matrix'!$E$40),0)</f>
        <v>0</v>
      </c>
      <c r="V324" s="88">
        <f t="shared" si="27"/>
        <v>0</v>
      </c>
      <c r="W324" s="88">
        <f>IF(V324&gt;0,(V324*'Checklist Parameters'!$K$35),0)</f>
        <v>0</v>
      </c>
      <c r="X324" s="85">
        <f t="shared" si="28"/>
        <v>0</v>
      </c>
      <c r="Y324" s="85">
        <f>IF('Checklist Parameters'!$K$102&lt;&gt;"",(I324/43560)*'Checklist Parameters'!$K$102,"N/A")</f>
        <v>0</v>
      </c>
      <c r="Z324" s="85" t="str">
        <f>IF('Checklist Parameters'!$K$58&lt;&gt;"",((I324*'Checklist Parameters'!$K$58)*'Checklist Parameters'!$K$35)/1000,"N/A")</f>
        <v>N/A</v>
      </c>
      <c r="AA324" s="85">
        <f>IF('Checklist Parameters'!$K$101&lt;&gt;"",IFERROR(I324/'Checklist Parameters'!$K$101,0),"N/A")</f>
        <v>0</v>
      </c>
      <c r="AB324" s="85" t="str">
        <f>IF('Checklist Parameters'!$K$43&lt;&gt;"",(I324*'Checklist Parameters'!$K$43)/1000,"N/A")</f>
        <v>N/A</v>
      </c>
      <c r="AC324" s="85">
        <f>IF('Checklist Parameters'!$K$16="",$X324,IF(AND('Checklist Parameters'!$K$16&lt;$X324,'Checklist Parameters'!$K$16&gt;=3),'Checklist Parameters'!$K$16,IF(AND('Checklist Parameters'!$K$16&lt;$X324,'Checklist Parameters'!$K$16&lt;3),0,$X324)))</f>
        <v>0</v>
      </c>
      <c r="AD324" s="85" t="str">
        <f>IF(AND(I324&lt;'Checklist Parameters'!$K$22,$I324&lt;&gt;0),"Y","")</f>
        <v/>
      </c>
      <c r="AE324" s="85" t="str">
        <f>IF($AD324="Y",0,IF('Checklist Parameters'!$K$25="","&lt;no limit&gt;",ROUNDDOWN((($I324-'Checklist Parameters'!$K$24)/'Checklist Parameters'!$K$25)+1,0)))</f>
        <v>&lt;no limit&gt;</v>
      </c>
      <c r="AF324" s="174">
        <f t="shared" si="29"/>
        <v>0</v>
      </c>
      <c r="AG324" s="85">
        <f t="shared" si="24"/>
        <v>0</v>
      </c>
      <c r="AH324" s="5"/>
      <c r="AI324" s="5"/>
      <c r="AJ324" s="5"/>
      <c r="AK324" s="5"/>
      <c r="AL324" s="5"/>
      <c r="AM324" s="5"/>
      <c r="AN324" s="5"/>
      <c r="AO324" s="5"/>
      <c r="AP324" s="5"/>
      <c r="AQ324" s="5"/>
      <c r="AR324" s="5"/>
      <c r="AS324" s="5"/>
    </row>
    <row r="325" spans="1:45" s="2" customFormat="1" ht="15">
      <c r="A325" s="391"/>
      <c r="B325" s="392"/>
      <c r="C325" s="393"/>
      <c r="D325" s="393"/>
      <c r="E325" s="393"/>
      <c r="F325" s="393"/>
      <c r="G325" s="393"/>
      <c r="H325" s="394"/>
      <c r="I325" s="394"/>
      <c r="J325" s="394"/>
      <c r="K325" s="394"/>
      <c r="L325" s="394"/>
      <c r="M325" s="394"/>
      <c r="N325" s="313">
        <f>IF(IF(I325&lt;'Checklist Parameters'!$K$22,0,($I325-$L325))&lt;0,0,IF(I325&lt;'Checklist Parameters'!$K$22,0,($I325-$L325)))</f>
        <v>0</v>
      </c>
      <c r="O325" s="394"/>
      <c r="P325" s="395"/>
      <c r="Q325" s="316">
        <f t="shared" si="25"/>
        <v>0</v>
      </c>
      <c r="R325" s="87">
        <f t="shared" si="26"/>
        <v>0</v>
      </c>
      <c r="S325" s="87">
        <f>IF('Checklist Parameters'!$K$60&lt;0.2,0.2,'Checklist Parameters'!$K$60)</f>
        <v>0.72</v>
      </c>
      <c r="T325" s="88">
        <f>IF($O325="",IF('Checklist District ID'!$C$43="Y",MAX($R325:$S325)*$I325,SUM($R325:$S325)*$I325),IF(O325&gt;0,Q325*S325))</f>
        <v>0</v>
      </c>
      <c r="U325" s="88">
        <f>IF(Q325&gt;0,((I325-T325)*'Formula Matrix'!$E$40),0)</f>
        <v>0</v>
      </c>
      <c r="V325" s="88">
        <f t="shared" si="27"/>
        <v>0</v>
      </c>
      <c r="W325" s="88">
        <f>IF(V325&gt;0,(V325*'Checklist Parameters'!$K$35),0)</f>
        <v>0</v>
      </c>
      <c r="X325" s="85">
        <f t="shared" si="28"/>
        <v>0</v>
      </c>
      <c r="Y325" s="85">
        <f>IF('Checklist Parameters'!$K$102&lt;&gt;"",(I325/43560)*'Checklist Parameters'!$K$102,"N/A")</f>
        <v>0</v>
      </c>
      <c r="Z325" s="85" t="str">
        <f>IF('Checklist Parameters'!$K$58&lt;&gt;"",((I325*'Checklist Parameters'!$K$58)*'Checklist Parameters'!$K$35)/1000,"N/A")</f>
        <v>N/A</v>
      </c>
      <c r="AA325" s="85">
        <f>IF('Checklist Parameters'!$K$101&lt;&gt;"",IFERROR(I325/'Checklist Parameters'!$K$101,0),"N/A")</f>
        <v>0</v>
      </c>
      <c r="AB325" s="85" t="str">
        <f>IF('Checklist Parameters'!$K$43&lt;&gt;"",(I325*'Checklist Parameters'!$K$43)/1000,"N/A")</f>
        <v>N/A</v>
      </c>
      <c r="AC325" s="85">
        <f>IF('Checklist Parameters'!$K$16="",$X325,IF(AND('Checklist Parameters'!$K$16&lt;$X325,'Checklist Parameters'!$K$16&gt;=3),'Checklist Parameters'!$K$16,IF(AND('Checklist Parameters'!$K$16&lt;$X325,'Checklist Parameters'!$K$16&lt;3),0,$X325)))</f>
        <v>0</v>
      </c>
      <c r="AD325" s="85" t="str">
        <f>IF(AND(I325&lt;'Checklist Parameters'!$K$22,$I325&lt;&gt;0),"Y","")</f>
        <v/>
      </c>
      <c r="AE325" s="85" t="str">
        <f>IF($AD325="Y",0,IF('Checklist Parameters'!$K$25="","&lt;no limit&gt;",ROUNDDOWN((($I325-'Checklist Parameters'!$K$24)/'Checklist Parameters'!$K$25)+1,0)))</f>
        <v>&lt;no limit&gt;</v>
      </c>
      <c r="AF325" s="174">
        <f t="shared" si="29"/>
        <v>0</v>
      </c>
      <c r="AG325" s="85">
        <f t="shared" si="24"/>
        <v>0</v>
      </c>
      <c r="AH325" s="5"/>
      <c r="AI325" s="5"/>
      <c r="AJ325" s="5"/>
      <c r="AK325" s="5"/>
      <c r="AL325" s="5"/>
      <c r="AM325" s="5"/>
      <c r="AN325" s="5"/>
      <c r="AO325" s="5"/>
      <c r="AP325" s="5"/>
      <c r="AQ325" s="5"/>
      <c r="AR325" s="5"/>
      <c r="AS325" s="5"/>
    </row>
    <row r="326" spans="1:45" s="2" customFormat="1" ht="15">
      <c r="A326" s="391"/>
      <c r="B326" s="392"/>
      <c r="C326" s="393"/>
      <c r="D326" s="393"/>
      <c r="E326" s="393"/>
      <c r="F326" s="393"/>
      <c r="G326" s="393"/>
      <c r="H326" s="394"/>
      <c r="I326" s="394"/>
      <c r="J326" s="394"/>
      <c r="K326" s="394"/>
      <c r="L326" s="394"/>
      <c r="M326" s="394"/>
      <c r="N326" s="313">
        <f>IF(IF(I326&lt;'Checklist Parameters'!$K$22,0,($I326-$L326))&lt;0,0,IF(I326&lt;'Checklist Parameters'!$K$22,0,($I326-$L326)))</f>
        <v>0</v>
      </c>
      <c r="O326" s="394"/>
      <c r="P326" s="395"/>
      <c r="Q326" s="316">
        <f t="shared" si="25"/>
        <v>0</v>
      </c>
      <c r="R326" s="87">
        <f t="shared" si="26"/>
        <v>0</v>
      </c>
      <c r="S326" s="87">
        <f>IF('Checklist Parameters'!$K$60&lt;0.2,0.2,'Checklist Parameters'!$K$60)</f>
        <v>0.72</v>
      </c>
      <c r="T326" s="88">
        <f>IF($O326="",IF('Checklist District ID'!$C$43="Y",MAX($R326:$S326)*$I326,SUM($R326:$S326)*$I326),IF(O326&gt;0,Q326*S326))</f>
        <v>0</v>
      </c>
      <c r="U326" s="88">
        <f>IF(Q326&gt;0,((I326-T326)*'Formula Matrix'!$E$40),0)</f>
        <v>0</v>
      </c>
      <c r="V326" s="88">
        <f t="shared" si="27"/>
        <v>0</v>
      </c>
      <c r="W326" s="88">
        <f>IF(V326&gt;0,(V326*'Checklist Parameters'!$K$35),0)</f>
        <v>0</v>
      </c>
      <c r="X326" s="85">
        <f t="shared" si="28"/>
        <v>0</v>
      </c>
      <c r="Y326" s="85">
        <f>IF('Checklist Parameters'!$K$102&lt;&gt;"",(I326/43560)*'Checklist Parameters'!$K$102,"N/A")</f>
        <v>0</v>
      </c>
      <c r="Z326" s="85" t="str">
        <f>IF('Checklist Parameters'!$K$58&lt;&gt;"",((I326*'Checklist Parameters'!$K$58)*'Checklist Parameters'!$K$35)/1000,"N/A")</f>
        <v>N/A</v>
      </c>
      <c r="AA326" s="85">
        <f>IF('Checklist Parameters'!$K$101&lt;&gt;"",IFERROR(I326/'Checklist Parameters'!$K$101,0),"N/A")</f>
        <v>0</v>
      </c>
      <c r="AB326" s="85" t="str">
        <f>IF('Checklist Parameters'!$K$43&lt;&gt;"",(I326*'Checklist Parameters'!$K$43)/1000,"N/A")</f>
        <v>N/A</v>
      </c>
      <c r="AC326" s="85">
        <f>IF('Checklist Parameters'!$K$16="",$X326,IF(AND('Checklist Parameters'!$K$16&lt;$X326,'Checklist Parameters'!$K$16&gt;=3),'Checklist Parameters'!$K$16,IF(AND('Checklist Parameters'!$K$16&lt;$X326,'Checklist Parameters'!$K$16&lt;3),0,$X326)))</f>
        <v>0</v>
      </c>
      <c r="AD326" s="85" t="str">
        <f>IF(AND(I326&lt;'Checklist Parameters'!$K$22,$I326&lt;&gt;0),"Y","")</f>
        <v/>
      </c>
      <c r="AE326" s="85" t="str">
        <f>IF($AD326="Y",0,IF('Checklist Parameters'!$K$25="","&lt;no limit&gt;",ROUNDDOWN((($I326-'Checklist Parameters'!$K$24)/'Checklist Parameters'!$K$25)+1,0)))</f>
        <v>&lt;no limit&gt;</v>
      </c>
      <c r="AF326" s="174">
        <f t="shared" si="29"/>
        <v>0</v>
      </c>
      <c r="AG326" s="85">
        <f t="shared" si="24"/>
        <v>0</v>
      </c>
      <c r="AH326" s="5"/>
      <c r="AI326" s="5"/>
      <c r="AJ326" s="5"/>
      <c r="AK326" s="5"/>
      <c r="AL326" s="5"/>
      <c r="AM326" s="5"/>
      <c r="AN326" s="5"/>
      <c r="AO326" s="5"/>
      <c r="AP326" s="5"/>
      <c r="AQ326" s="5"/>
      <c r="AR326" s="5"/>
      <c r="AS326" s="5"/>
    </row>
    <row r="327" spans="1:45" s="2" customFormat="1" ht="15">
      <c r="A327" s="391"/>
      <c r="B327" s="392"/>
      <c r="C327" s="393"/>
      <c r="D327" s="393"/>
      <c r="E327" s="393"/>
      <c r="F327" s="393"/>
      <c r="G327" s="393"/>
      <c r="H327" s="394"/>
      <c r="I327" s="394"/>
      <c r="J327" s="394"/>
      <c r="K327" s="394"/>
      <c r="L327" s="394"/>
      <c r="M327" s="394"/>
      <c r="N327" s="313">
        <f>IF(IF(I327&lt;'Checklist Parameters'!$K$22,0,($I327-$L327))&lt;0,0,IF(I327&lt;'Checklist Parameters'!$K$22,0,($I327-$L327)))</f>
        <v>0</v>
      </c>
      <c r="O327" s="394"/>
      <c r="P327" s="395"/>
      <c r="Q327" s="316">
        <f t="shared" si="25"/>
        <v>0</v>
      </c>
      <c r="R327" s="87">
        <f t="shared" si="26"/>
        <v>0</v>
      </c>
      <c r="S327" s="87">
        <f>IF('Checklist Parameters'!$K$60&lt;0.2,0.2,'Checklist Parameters'!$K$60)</f>
        <v>0.72</v>
      </c>
      <c r="T327" s="88">
        <f>IF($O327="",IF('Checklist District ID'!$C$43="Y",MAX($R327:$S327)*$I327,SUM($R327:$S327)*$I327),IF(O327&gt;0,Q327*S327))</f>
        <v>0</v>
      </c>
      <c r="U327" s="88">
        <f>IF(Q327&gt;0,((I327-T327)*'Formula Matrix'!$E$40),0)</f>
        <v>0</v>
      </c>
      <c r="V327" s="88">
        <f t="shared" si="27"/>
        <v>0</v>
      </c>
      <c r="W327" s="88">
        <f>IF(V327&gt;0,(V327*'Checklist Parameters'!$K$35),0)</f>
        <v>0</v>
      </c>
      <c r="X327" s="85">
        <f t="shared" si="28"/>
        <v>0</v>
      </c>
      <c r="Y327" s="85">
        <f>IF('Checklist Parameters'!$K$102&lt;&gt;"",(I327/43560)*'Checklist Parameters'!$K$102,"N/A")</f>
        <v>0</v>
      </c>
      <c r="Z327" s="85" t="str">
        <f>IF('Checklist Parameters'!$K$58&lt;&gt;"",((I327*'Checklist Parameters'!$K$58)*'Checklist Parameters'!$K$35)/1000,"N/A")</f>
        <v>N/A</v>
      </c>
      <c r="AA327" s="85">
        <f>IF('Checklist Parameters'!$K$101&lt;&gt;"",IFERROR(I327/'Checklist Parameters'!$K$101,0),"N/A")</f>
        <v>0</v>
      </c>
      <c r="AB327" s="85" t="str">
        <f>IF('Checklist Parameters'!$K$43&lt;&gt;"",(I327*'Checklist Parameters'!$K$43)/1000,"N/A")</f>
        <v>N/A</v>
      </c>
      <c r="AC327" s="85">
        <f>IF('Checklist Parameters'!$K$16="",$X327,IF(AND('Checklist Parameters'!$K$16&lt;$X327,'Checklist Parameters'!$K$16&gt;=3),'Checklist Parameters'!$K$16,IF(AND('Checklist Parameters'!$K$16&lt;$X327,'Checklist Parameters'!$K$16&lt;3),0,$X327)))</f>
        <v>0</v>
      </c>
      <c r="AD327" s="85" t="str">
        <f>IF(AND(I327&lt;'Checklist Parameters'!$K$22,$I327&lt;&gt;0),"Y","")</f>
        <v/>
      </c>
      <c r="AE327" s="85" t="str">
        <f>IF($AD327="Y",0,IF('Checklist Parameters'!$K$25="","&lt;no limit&gt;",ROUNDDOWN((($I327-'Checklist Parameters'!$K$24)/'Checklist Parameters'!$K$25)+1,0)))</f>
        <v>&lt;no limit&gt;</v>
      </c>
      <c r="AF327" s="174">
        <f t="shared" si="29"/>
        <v>0</v>
      </c>
      <c r="AG327" s="85">
        <f t="shared" si="24"/>
        <v>0</v>
      </c>
      <c r="AH327" s="5"/>
      <c r="AI327" s="5"/>
      <c r="AJ327" s="5"/>
      <c r="AK327" s="5"/>
      <c r="AL327" s="5"/>
      <c r="AM327" s="5"/>
      <c r="AN327" s="5"/>
      <c r="AO327" s="5"/>
      <c r="AP327" s="5"/>
      <c r="AQ327" s="5"/>
      <c r="AR327" s="5"/>
      <c r="AS327" s="5"/>
    </row>
    <row r="328" spans="1:45" s="2" customFormat="1" ht="15">
      <c r="A328" s="391"/>
      <c r="B328" s="392"/>
      <c r="C328" s="393"/>
      <c r="D328" s="393"/>
      <c r="E328" s="393"/>
      <c r="F328" s="393"/>
      <c r="G328" s="393"/>
      <c r="H328" s="394"/>
      <c r="I328" s="394"/>
      <c r="J328" s="394"/>
      <c r="K328" s="394"/>
      <c r="L328" s="394"/>
      <c r="M328" s="394"/>
      <c r="N328" s="313">
        <f>IF(IF(I328&lt;'Checklist Parameters'!$K$22,0,($I328-$L328))&lt;0,0,IF(I328&lt;'Checklist Parameters'!$K$22,0,($I328-$L328)))</f>
        <v>0</v>
      </c>
      <c r="O328" s="394"/>
      <c r="P328" s="395"/>
      <c r="Q328" s="316">
        <f t="shared" si="25"/>
        <v>0</v>
      </c>
      <c r="R328" s="87">
        <f t="shared" si="26"/>
        <v>0</v>
      </c>
      <c r="S328" s="87">
        <f>IF('Checklist Parameters'!$K$60&lt;0.2,0.2,'Checklist Parameters'!$K$60)</f>
        <v>0.72</v>
      </c>
      <c r="T328" s="88">
        <f>IF($O328="",IF('Checklist District ID'!$C$43="Y",MAX($R328:$S328)*$I328,SUM($R328:$S328)*$I328),IF(O328&gt;0,Q328*S328))</f>
        <v>0</v>
      </c>
      <c r="U328" s="88">
        <f>IF(Q328&gt;0,((I328-T328)*'Formula Matrix'!$E$40),0)</f>
        <v>0</v>
      </c>
      <c r="V328" s="88">
        <f t="shared" si="27"/>
        <v>0</v>
      </c>
      <c r="W328" s="88">
        <f>IF(V328&gt;0,(V328*'Checklist Parameters'!$K$35),0)</f>
        <v>0</v>
      </c>
      <c r="X328" s="85">
        <f t="shared" si="28"/>
        <v>0</v>
      </c>
      <c r="Y328" s="85">
        <f>IF('Checklist Parameters'!$K$102&lt;&gt;"",(I328/43560)*'Checklist Parameters'!$K$102,"N/A")</f>
        <v>0</v>
      </c>
      <c r="Z328" s="85" t="str">
        <f>IF('Checklist Parameters'!$K$58&lt;&gt;"",((I328*'Checklist Parameters'!$K$58)*'Checklist Parameters'!$K$35)/1000,"N/A")</f>
        <v>N/A</v>
      </c>
      <c r="AA328" s="85">
        <f>IF('Checklist Parameters'!$K$101&lt;&gt;"",IFERROR(I328/'Checklist Parameters'!$K$101,0),"N/A")</f>
        <v>0</v>
      </c>
      <c r="AB328" s="85" t="str">
        <f>IF('Checklist Parameters'!$K$43&lt;&gt;"",(I328*'Checklist Parameters'!$K$43)/1000,"N/A")</f>
        <v>N/A</v>
      </c>
      <c r="AC328" s="85">
        <f>IF('Checklist Parameters'!$K$16="",$X328,IF(AND('Checklist Parameters'!$K$16&lt;$X328,'Checklist Parameters'!$K$16&gt;=3),'Checklist Parameters'!$K$16,IF(AND('Checklist Parameters'!$K$16&lt;$X328,'Checklist Parameters'!$K$16&lt;3),0,$X328)))</f>
        <v>0</v>
      </c>
      <c r="AD328" s="85" t="str">
        <f>IF(AND(I328&lt;'Checklist Parameters'!$K$22,$I328&lt;&gt;0),"Y","")</f>
        <v/>
      </c>
      <c r="AE328" s="85" t="str">
        <f>IF($AD328="Y",0,IF('Checklist Parameters'!$K$25="","&lt;no limit&gt;",ROUNDDOWN((($I328-'Checklist Parameters'!$K$24)/'Checklist Parameters'!$K$25)+1,0)))</f>
        <v>&lt;no limit&gt;</v>
      </c>
      <c r="AF328" s="174">
        <f t="shared" si="29"/>
        <v>0</v>
      </c>
      <c r="AG328" s="85">
        <f t="shared" si="24"/>
        <v>0</v>
      </c>
      <c r="AH328" s="5"/>
      <c r="AI328" s="5"/>
      <c r="AJ328" s="5"/>
      <c r="AK328" s="5"/>
      <c r="AL328" s="5"/>
      <c r="AM328" s="5"/>
      <c r="AN328" s="5"/>
      <c r="AO328" s="5"/>
      <c r="AP328" s="5"/>
      <c r="AQ328" s="5"/>
      <c r="AR328" s="5"/>
      <c r="AS328" s="5"/>
    </row>
    <row r="329" spans="1:45" s="2" customFormat="1" ht="15">
      <c r="A329" s="391"/>
      <c r="B329" s="392"/>
      <c r="C329" s="393"/>
      <c r="D329" s="393"/>
      <c r="E329" s="393"/>
      <c r="F329" s="393"/>
      <c r="G329" s="393"/>
      <c r="H329" s="394"/>
      <c r="I329" s="394"/>
      <c r="J329" s="394"/>
      <c r="K329" s="394"/>
      <c r="L329" s="394"/>
      <c r="M329" s="394"/>
      <c r="N329" s="313">
        <f>IF(IF(I329&lt;'Checklist Parameters'!$K$22,0,($I329-$L329))&lt;0,0,IF(I329&lt;'Checklist Parameters'!$K$22,0,($I329-$L329)))</f>
        <v>0</v>
      </c>
      <c r="O329" s="394"/>
      <c r="P329" s="395"/>
      <c r="Q329" s="316">
        <f t="shared" si="25"/>
        <v>0</v>
      </c>
      <c r="R329" s="87">
        <f t="shared" si="26"/>
        <v>0</v>
      </c>
      <c r="S329" s="87">
        <f>IF('Checklist Parameters'!$K$60&lt;0.2,0.2,'Checklist Parameters'!$K$60)</f>
        <v>0.72</v>
      </c>
      <c r="T329" s="88">
        <f>IF($O329="",IF('Checklist District ID'!$C$43="Y",MAX($R329:$S329)*$I329,SUM($R329:$S329)*$I329),IF(O329&gt;0,Q329*S329))</f>
        <v>0</v>
      </c>
      <c r="U329" s="88">
        <f>IF(Q329&gt;0,((I329-T329)*'Formula Matrix'!$E$40),0)</f>
        <v>0</v>
      </c>
      <c r="V329" s="88">
        <f t="shared" si="27"/>
        <v>0</v>
      </c>
      <c r="W329" s="88">
        <f>IF(V329&gt;0,(V329*'Checklist Parameters'!$K$35),0)</f>
        <v>0</v>
      </c>
      <c r="X329" s="85">
        <f t="shared" si="28"/>
        <v>0</v>
      </c>
      <c r="Y329" s="85">
        <f>IF('Checklist Parameters'!$K$102&lt;&gt;"",(I329/43560)*'Checklist Parameters'!$K$102,"N/A")</f>
        <v>0</v>
      </c>
      <c r="Z329" s="85" t="str">
        <f>IF('Checklist Parameters'!$K$58&lt;&gt;"",((I329*'Checklist Parameters'!$K$58)*'Checklist Parameters'!$K$35)/1000,"N/A")</f>
        <v>N/A</v>
      </c>
      <c r="AA329" s="85">
        <f>IF('Checklist Parameters'!$K$101&lt;&gt;"",IFERROR(I329/'Checklist Parameters'!$K$101,0),"N/A")</f>
        <v>0</v>
      </c>
      <c r="AB329" s="85" t="str">
        <f>IF('Checklist Parameters'!$K$43&lt;&gt;"",(I329*'Checklist Parameters'!$K$43)/1000,"N/A")</f>
        <v>N/A</v>
      </c>
      <c r="AC329" s="85">
        <f>IF('Checklist Parameters'!$K$16="",$X329,IF(AND('Checklist Parameters'!$K$16&lt;$X329,'Checklist Parameters'!$K$16&gt;=3),'Checklist Parameters'!$K$16,IF(AND('Checklist Parameters'!$K$16&lt;$X329,'Checklist Parameters'!$K$16&lt;3),0,$X329)))</f>
        <v>0</v>
      </c>
      <c r="AD329" s="85" t="str">
        <f>IF(AND(I329&lt;'Checklist Parameters'!$K$22,$I329&lt;&gt;0),"Y","")</f>
        <v/>
      </c>
      <c r="AE329" s="85" t="str">
        <f>IF($AD329="Y",0,IF('Checklist Parameters'!$K$25="","&lt;no limit&gt;",ROUNDDOWN((($I329-'Checklist Parameters'!$K$24)/'Checklist Parameters'!$K$25)+1,0)))</f>
        <v>&lt;no limit&gt;</v>
      </c>
      <c r="AF329" s="174">
        <f t="shared" si="29"/>
        <v>0</v>
      </c>
      <c r="AG329" s="85">
        <f t="shared" si="24"/>
        <v>0</v>
      </c>
      <c r="AH329" s="5"/>
      <c r="AI329" s="5"/>
      <c r="AJ329" s="5"/>
      <c r="AK329" s="5"/>
      <c r="AL329" s="5"/>
      <c r="AM329" s="5"/>
      <c r="AN329" s="5"/>
      <c r="AO329" s="5"/>
      <c r="AP329" s="5"/>
      <c r="AQ329" s="5"/>
      <c r="AR329" s="5"/>
      <c r="AS329" s="5"/>
    </row>
    <row r="330" spans="1:45" s="2" customFormat="1" ht="15">
      <c r="A330" s="391"/>
      <c r="B330" s="392"/>
      <c r="C330" s="393"/>
      <c r="D330" s="393"/>
      <c r="E330" s="393"/>
      <c r="F330" s="393"/>
      <c r="G330" s="393"/>
      <c r="H330" s="394"/>
      <c r="I330" s="394"/>
      <c r="J330" s="394"/>
      <c r="K330" s="394"/>
      <c r="L330" s="394"/>
      <c r="M330" s="394"/>
      <c r="N330" s="313">
        <f>IF(IF(I330&lt;'Checklist Parameters'!$K$22,0,($I330-$L330))&lt;0,0,IF(I330&lt;'Checklist Parameters'!$K$22,0,($I330-$L330)))</f>
        <v>0</v>
      </c>
      <c r="O330" s="394"/>
      <c r="P330" s="395"/>
      <c r="Q330" s="316">
        <f t="shared" si="25"/>
        <v>0</v>
      </c>
      <c r="R330" s="87">
        <f t="shared" si="26"/>
        <v>0</v>
      </c>
      <c r="S330" s="87">
        <f>IF('Checklist Parameters'!$K$60&lt;0.2,0.2,'Checklist Parameters'!$K$60)</f>
        <v>0.72</v>
      </c>
      <c r="T330" s="88">
        <f>IF($O330="",IF('Checklist District ID'!$C$43="Y",MAX($R330:$S330)*$I330,SUM($R330:$S330)*$I330),IF(O330&gt;0,Q330*S330))</f>
        <v>0</v>
      </c>
      <c r="U330" s="88">
        <f>IF(Q330&gt;0,((I330-T330)*'Formula Matrix'!$E$40),0)</f>
        <v>0</v>
      </c>
      <c r="V330" s="88">
        <f t="shared" si="27"/>
        <v>0</v>
      </c>
      <c r="W330" s="88">
        <f>IF(V330&gt;0,(V330*'Checklist Parameters'!$K$35),0)</f>
        <v>0</v>
      </c>
      <c r="X330" s="85">
        <f t="shared" si="28"/>
        <v>0</v>
      </c>
      <c r="Y330" s="85">
        <f>IF('Checklist Parameters'!$K$102&lt;&gt;"",(I330/43560)*'Checklist Parameters'!$K$102,"N/A")</f>
        <v>0</v>
      </c>
      <c r="Z330" s="85" t="str">
        <f>IF('Checklist Parameters'!$K$58&lt;&gt;"",((I330*'Checklist Parameters'!$K$58)*'Checklist Parameters'!$K$35)/1000,"N/A")</f>
        <v>N/A</v>
      </c>
      <c r="AA330" s="85">
        <f>IF('Checklist Parameters'!$K$101&lt;&gt;"",IFERROR(I330/'Checklist Parameters'!$K$101,0),"N/A")</f>
        <v>0</v>
      </c>
      <c r="AB330" s="85" t="str">
        <f>IF('Checklist Parameters'!$K$43&lt;&gt;"",(I330*'Checklist Parameters'!$K$43)/1000,"N/A")</f>
        <v>N/A</v>
      </c>
      <c r="AC330" s="85">
        <f>IF('Checklist Parameters'!$K$16="",$X330,IF(AND('Checklist Parameters'!$K$16&lt;$X330,'Checklist Parameters'!$K$16&gt;=3),'Checklist Parameters'!$K$16,IF(AND('Checklist Parameters'!$K$16&lt;$X330,'Checklist Parameters'!$K$16&lt;3),0,$X330)))</f>
        <v>0</v>
      </c>
      <c r="AD330" s="85" t="str">
        <f>IF(AND(I330&lt;'Checklist Parameters'!$K$22,$I330&lt;&gt;0),"Y","")</f>
        <v/>
      </c>
      <c r="AE330" s="85" t="str">
        <f>IF($AD330="Y",0,IF('Checklist Parameters'!$K$25="","&lt;no limit&gt;",ROUNDDOWN((($I330-'Checklist Parameters'!$K$24)/'Checklist Parameters'!$K$25)+1,0)))</f>
        <v>&lt;no limit&gt;</v>
      </c>
      <c r="AF330" s="174">
        <f t="shared" si="29"/>
        <v>0</v>
      </c>
      <c r="AG330" s="85">
        <f t="shared" si="24"/>
        <v>0</v>
      </c>
      <c r="AH330" s="5"/>
      <c r="AI330" s="5"/>
      <c r="AJ330" s="5"/>
      <c r="AK330" s="5"/>
      <c r="AL330" s="5"/>
      <c r="AM330" s="5"/>
      <c r="AN330" s="5"/>
      <c r="AO330" s="5"/>
      <c r="AP330" s="5"/>
      <c r="AQ330" s="5"/>
      <c r="AR330" s="5"/>
      <c r="AS330" s="5"/>
    </row>
    <row r="331" spans="1:45" s="2" customFormat="1" ht="15">
      <c r="A331" s="391"/>
      <c r="B331" s="392"/>
      <c r="C331" s="393"/>
      <c r="D331" s="393"/>
      <c r="E331" s="393"/>
      <c r="F331" s="393"/>
      <c r="G331" s="393"/>
      <c r="H331" s="394"/>
      <c r="I331" s="394"/>
      <c r="J331" s="394"/>
      <c r="K331" s="394"/>
      <c r="L331" s="394"/>
      <c r="M331" s="394"/>
      <c r="N331" s="313">
        <f>IF(IF(I331&lt;'Checklist Parameters'!$K$22,0,($I331-$L331))&lt;0,0,IF(I331&lt;'Checklist Parameters'!$K$22,0,($I331-$L331)))</f>
        <v>0</v>
      </c>
      <c r="O331" s="394"/>
      <c r="P331" s="395"/>
      <c r="Q331" s="316">
        <f t="shared" si="25"/>
        <v>0</v>
      </c>
      <c r="R331" s="87">
        <f t="shared" si="26"/>
        <v>0</v>
      </c>
      <c r="S331" s="87">
        <f>IF('Checklist Parameters'!$K$60&lt;0.2,0.2,'Checklist Parameters'!$K$60)</f>
        <v>0.72</v>
      </c>
      <c r="T331" s="88">
        <f>IF($O331="",IF('Checklist District ID'!$C$43="Y",MAX($R331:$S331)*$I331,SUM($R331:$S331)*$I331),IF(O331&gt;0,Q331*S331))</f>
        <v>0</v>
      </c>
      <c r="U331" s="88">
        <f>IF(Q331&gt;0,((I331-T331)*'Formula Matrix'!$E$40),0)</f>
        <v>0</v>
      </c>
      <c r="V331" s="88">
        <f t="shared" si="27"/>
        <v>0</v>
      </c>
      <c r="W331" s="88">
        <f>IF(V331&gt;0,(V331*'Checklist Parameters'!$K$35),0)</f>
        <v>0</v>
      </c>
      <c r="X331" s="85">
        <f t="shared" si="28"/>
        <v>0</v>
      </c>
      <c r="Y331" s="85">
        <f>IF('Checklist Parameters'!$K$102&lt;&gt;"",(I331/43560)*'Checklist Parameters'!$K$102,"N/A")</f>
        <v>0</v>
      </c>
      <c r="Z331" s="85" t="str">
        <f>IF('Checklist Parameters'!$K$58&lt;&gt;"",((I331*'Checklist Parameters'!$K$58)*'Checklist Parameters'!$K$35)/1000,"N/A")</f>
        <v>N/A</v>
      </c>
      <c r="AA331" s="85">
        <f>IF('Checklist Parameters'!$K$101&lt;&gt;"",IFERROR(I331/'Checklist Parameters'!$K$101,0),"N/A")</f>
        <v>0</v>
      </c>
      <c r="AB331" s="85" t="str">
        <f>IF('Checklist Parameters'!$K$43&lt;&gt;"",(I331*'Checklist Parameters'!$K$43)/1000,"N/A")</f>
        <v>N/A</v>
      </c>
      <c r="AC331" s="85">
        <f>IF('Checklist Parameters'!$K$16="",$X331,IF(AND('Checklist Parameters'!$K$16&lt;$X331,'Checklist Parameters'!$K$16&gt;=3),'Checklist Parameters'!$K$16,IF(AND('Checklist Parameters'!$K$16&lt;$X331,'Checklist Parameters'!$K$16&lt;3),0,$X331)))</f>
        <v>0</v>
      </c>
      <c r="AD331" s="85" t="str">
        <f>IF(AND(I331&lt;'Checklist Parameters'!$K$22,$I331&lt;&gt;0),"Y","")</f>
        <v/>
      </c>
      <c r="AE331" s="85" t="str">
        <f>IF($AD331="Y",0,IF('Checklist Parameters'!$K$25="","&lt;no limit&gt;",ROUNDDOWN((($I331-'Checklist Parameters'!$K$24)/'Checklist Parameters'!$K$25)+1,0)))</f>
        <v>&lt;no limit&gt;</v>
      </c>
      <c r="AF331" s="174">
        <f t="shared" si="29"/>
        <v>0</v>
      </c>
      <c r="AG331" s="85">
        <f t="shared" si="24"/>
        <v>0</v>
      </c>
      <c r="AH331" s="5"/>
      <c r="AI331" s="5"/>
      <c r="AJ331" s="5"/>
      <c r="AK331" s="5"/>
      <c r="AL331" s="5"/>
      <c r="AM331" s="5"/>
      <c r="AN331" s="5"/>
      <c r="AO331" s="5"/>
      <c r="AP331" s="5"/>
      <c r="AQ331" s="5"/>
      <c r="AR331" s="5"/>
      <c r="AS331" s="5"/>
    </row>
    <row r="332" spans="1:45" s="2" customFormat="1" ht="15">
      <c r="A332" s="391"/>
      <c r="B332" s="392"/>
      <c r="C332" s="393"/>
      <c r="D332" s="393"/>
      <c r="E332" s="393"/>
      <c r="F332" s="393"/>
      <c r="G332" s="393"/>
      <c r="H332" s="394"/>
      <c r="I332" s="394"/>
      <c r="J332" s="394"/>
      <c r="K332" s="394"/>
      <c r="L332" s="394"/>
      <c r="M332" s="394"/>
      <c r="N332" s="313">
        <f>IF(IF(I332&lt;'Checklist Parameters'!$K$22,0,($I332-$L332))&lt;0,0,IF(I332&lt;'Checklist Parameters'!$K$22,0,($I332-$L332)))</f>
        <v>0</v>
      </c>
      <c r="O332" s="394"/>
      <c r="P332" s="395"/>
      <c r="Q332" s="316">
        <f t="shared" si="25"/>
        <v>0</v>
      </c>
      <c r="R332" s="87">
        <f t="shared" si="26"/>
        <v>0</v>
      </c>
      <c r="S332" s="87">
        <f>IF('Checklist Parameters'!$K$60&lt;0.2,0.2,'Checklist Parameters'!$K$60)</f>
        <v>0.72</v>
      </c>
      <c r="T332" s="88">
        <f>IF($O332="",IF('Checklist District ID'!$C$43="Y",MAX($R332:$S332)*$I332,SUM($R332:$S332)*$I332),IF(O332&gt;0,Q332*S332))</f>
        <v>0</v>
      </c>
      <c r="U332" s="88">
        <f>IF(Q332&gt;0,((I332-T332)*'Formula Matrix'!$E$40),0)</f>
        <v>0</v>
      </c>
      <c r="V332" s="88">
        <f t="shared" si="27"/>
        <v>0</v>
      </c>
      <c r="W332" s="88">
        <f>IF(V332&gt;0,(V332*'Checklist Parameters'!$K$35),0)</f>
        <v>0</v>
      </c>
      <c r="X332" s="85">
        <f t="shared" si="28"/>
        <v>0</v>
      </c>
      <c r="Y332" s="85">
        <f>IF('Checklist Parameters'!$K$102&lt;&gt;"",(I332/43560)*'Checklist Parameters'!$K$102,"N/A")</f>
        <v>0</v>
      </c>
      <c r="Z332" s="85" t="str">
        <f>IF('Checklist Parameters'!$K$58&lt;&gt;"",((I332*'Checklist Parameters'!$K$58)*'Checklist Parameters'!$K$35)/1000,"N/A")</f>
        <v>N/A</v>
      </c>
      <c r="AA332" s="85">
        <f>IF('Checklist Parameters'!$K$101&lt;&gt;"",IFERROR(I332/'Checklist Parameters'!$K$101,0),"N/A")</f>
        <v>0</v>
      </c>
      <c r="AB332" s="85" t="str">
        <f>IF('Checklist Parameters'!$K$43&lt;&gt;"",(I332*'Checklist Parameters'!$K$43)/1000,"N/A")</f>
        <v>N/A</v>
      </c>
      <c r="AC332" s="85">
        <f>IF('Checklist Parameters'!$K$16="",$X332,IF(AND('Checklist Parameters'!$K$16&lt;$X332,'Checklist Parameters'!$K$16&gt;=3),'Checklist Parameters'!$K$16,IF(AND('Checklist Parameters'!$K$16&lt;$X332,'Checklist Parameters'!$K$16&lt;3),0,$X332)))</f>
        <v>0</v>
      </c>
      <c r="AD332" s="85" t="str">
        <f>IF(AND(I332&lt;'Checklist Parameters'!$K$22,$I332&lt;&gt;0),"Y","")</f>
        <v/>
      </c>
      <c r="AE332" s="85" t="str">
        <f>IF($AD332="Y",0,IF('Checklist Parameters'!$K$25="","&lt;no limit&gt;",ROUNDDOWN((($I332-'Checklist Parameters'!$K$24)/'Checklist Parameters'!$K$25)+1,0)))</f>
        <v>&lt;no limit&gt;</v>
      </c>
      <c r="AF332" s="174">
        <f t="shared" si="29"/>
        <v>0</v>
      </c>
      <c r="AG332" s="85">
        <f t="shared" si="24"/>
        <v>0</v>
      </c>
      <c r="AH332" s="5"/>
      <c r="AI332" s="5"/>
      <c r="AJ332" s="5"/>
      <c r="AK332" s="5"/>
      <c r="AL332" s="5"/>
      <c r="AM332" s="5"/>
      <c r="AN332" s="5"/>
      <c r="AO332" s="5"/>
      <c r="AP332" s="5"/>
      <c r="AQ332" s="5"/>
      <c r="AR332" s="5"/>
      <c r="AS332" s="5"/>
    </row>
    <row r="333" spans="1:45" s="2" customFormat="1" ht="15">
      <c r="A333" s="391"/>
      <c r="B333" s="392"/>
      <c r="C333" s="393"/>
      <c r="D333" s="393"/>
      <c r="E333" s="393"/>
      <c r="F333" s="393"/>
      <c r="G333" s="393"/>
      <c r="H333" s="394"/>
      <c r="I333" s="394"/>
      <c r="J333" s="394"/>
      <c r="K333" s="394"/>
      <c r="L333" s="394"/>
      <c r="M333" s="394"/>
      <c r="N333" s="313">
        <f>IF(IF(I333&lt;'Checklist Parameters'!$K$22,0,($I333-$L333))&lt;0,0,IF(I333&lt;'Checklist Parameters'!$K$22,0,($I333-$L333)))</f>
        <v>0</v>
      </c>
      <c r="O333" s="394"/>
      <c r="P333" s="395"/>
      <c r="Q333" s="316">
        <f t="shared" si="25"/>
        <v>0</v>
      </c>
      <c r="R333" s="87">
        <f t="shared" si="26"/>
        <v>0</v>
      </c>
      <c r="S333" s="87">
        <f>IF('Checklist Parameters'!$K$60&lt;0.2,0.2,'Checklist Parameters'!$K$60)</f>
        <v>0.72</v>
      </c>
      <c r="T333" s="88">
        <f>IF($O333="",IF('Checklist District ID'!$C$43="Y",MAX($R333:$S333)*$I333,SUM($R333:$S333)*$I333),IF(O333&gt;0,Q333*S333))</f>
        <v>0</v>
      </c>
      <c r="U333" s="88">
        <f>IF(Q333&gt;0,((I333-T333)*'Formula Matrix'!$E$40),0)</f>
        <v>0</v>
      </c>
      <c r="V333" s="88">
        <f t="shared" si="27"/>
        <v>0</v>
      </c>
      <c r="W333" s="88">
        <f>IF(V333&gt;0,(V333*'Checklist Parameters'!$K$35),0)</f>
        <v>0</v>
      </c>
      <c r="X333" s="85">
        <f t="shared" si="28"/>
        <v>0</v>
      </c>
      <c r="Y333" s="85">
        <f>IF('Checklist Parameters'!$K$102&lt;&gt;"",(I333/43560)*'Checklist Parameters'!$K$102,"N/A")</f>
        <v>0</v>
      </c>
      <c r="Z333" s="85" t="str">
        <f>IF('Checklist Parameters'!$K$58&lt;&gt;"",((I333*'Checklist Parameters'!$K$58)*'Checklist Parameters'!$K$35)/1000,"N/A")</f>
        <v>N/A</v>
      </c>
      <c r="AA333" s="85">
        <f>IF('Checklist Parameters'!$K$101&lt;&gt;"",IFERROR(I333/'Checklist Parameters'!$K$101,0),"N/A")</f>
        <v>0</v>
      </c>
      <c r="AB333" s="85" t="str">
        <f>IF('Checklist Parameters'!$K$43&lt;&gt;"",(I333*'Checklist Parameters'!$K$43)/1000,"N/A")</f>
        <v>N/A</v>
      </c>
      <c r="AC333" s="85">
        <f>IF('Checklist Parameters'!$K$16="",$X333,IF(AND('Checklist Parameters'!$K$16&lt;$X333,'Checklist Parameters'!$K$16&gt;=3),'Checklist Parameters'!$K$16,IF(AND('Checklist Parameters'!$K$16&lt;$X333,'Checklist Parameters'!$K$16&lt;3),0,$X333)))</f>
        <v>0</v>
      </c>
      <c r="AD333" s="85" t="str">
        <f>IF(AND(I333&lt;'Checklist Parameters'!$K$22,$I333&lt;&gt;0),"Y","")</f>
        <v/>
      </c>
      <c r="AE333" s="85" t="str">
        <f>IF($AD333="Y",0,IF('Checklist Parameters'!$K$25="","&lt;no limit&gt;",ROUNDDOWN((($I333-'Checklist Parameters'!$K$24)/'Checklist Parameters'!$K$25)+1,0)))</f>
        <v>&lt;no limit&gt;</v>
      </c>
      <c r="AF333" s="174">
        <f t="shared" si="29"/>
        <v>0</v>
      </c>
      <c r="AG333" s="85">
        <f t="shared" si="24"/>
        <v>0</v>
      </c>
      <c r="AH333" s="5"/>
      <c r="AI333" s="5"/>
      <c r="AJ333" s="5"/>
      <c r="AK333" s="5"/>
      <c r="AL333" s="5"/>
      <c r="AM333" s="5"/>
      <c r="AN333" s="5"/>
      <c r="AO333" s="5"/>
      <c r="AP333" s="5"/>
      <c r="AQ333" s="5"/>
      <c r="AR333" s="5"/>
      <c r="AS333" s="5"/>
    </row>
    <row r="334" spans="1:45" s="2" customFormat="1" ht="15">
      <c r="A334" s="391"/>
      <c r="B334" s="392"/>
      <c r="C334" s="393"/>
      <c r="D334" s="393"/>
      <c r="E334" s="393"/>
      <c r="F334" s="393"/>
      <c r="G334" s="393"/>
      <c r="H334" s="394"/>
      <c r="I334" s="394"/>
      <c r="J334" s="394"/>
      <c r="K334" s="394"/>
      <c r="L334" s="394"/>
      <c r="M334" s="394"/>
      <c r="N334" s="313">
        <f>IF(IF(I334&lt;'Checklist Parameters'!$K$22,0,($I334-$L334))&lt;0,0,IF(I334&lt;'Checklist Parameters'!$K$22,0,($I334-$L334)))</f>
        <v>0</v>
      </c>
      <c r="O334" s="394"/>
      <c r="P334" s="395"/>
      <c r="Q334" s="316">
        <f t="shared" si="25"/>
        <v>0</v>
      </c>
      <c r="R334" s="87">
        <f t="shared" si="26"/>
        <v>0</v>
      </c>
      <c r="S334" s="87">
        <f>IF('Checklist Parameters'!$K$60&lt;0.2,0.2,'Checklist Parameters'!$K$60)</f>
        <v>0.72</v>
      </c>
      <c r="T334" s="88">
        <f>IF($O334="",IF('Checklist District ID'!$C$43="Y",MAX($R334:$S334)*$I334,SUM($R334:$S334)*$I334),IF(O334&gt;0,Q334*S334))</f>
        <v>0</v>
      </c>
      <c r="U334" s="88">
        <f>IF(Q334&gt;0,((I334-T334)*'Formula Matrix'!$E$40),0)</f>
        <v>0</v>
      </c>
      <c r="V334" s="88">
        <f t="shared" si="27"/>
        <v>0</v>
      </c>
      <c r="W334" s="88">
        <f>IF(V334&gt;0,(V334*'Checklist Parameters'!$K$35),0)</f>
        <v>0</v>
      </c>
      <c r="X334" s="85">
        <f t="shared" si="28"/>
        <v>0</v>
      </c>
      <c r="Y334" s="85">
        <f>IF('Checklist Parameters'!$K$102&lt;&gt;"",(I334/43560)*'Checklist Parameters'!$K$102,"N/A")</f>
        <v>0</v>
      </c>
      <c r="Z334" s="85" t="str">
        <f>IF('Checklist Parameters'!$K$58&lt;&gt;"",((I334*'Checklist Parameters'!$K$58)*'Checklist Parameters'!$K$35)/1000,"N/A")</f>
        <v>N/A</v>
      </c>
      <c r="AA334" s="85">
        <f>IF('Checklist Parameters'!$K$101&lt;&gt;"",IFERROR(I334/'Checklist Parameters'!$K$101,0),"N/A")</f>
        <v>0</v>
      </c>
      <c r="AB334" s="85" t="str">
        <f>IF('Checklist Parameters'!$K$43&lt;&gt;"",(I334*'Checklist Parameters'!$K$43)/1000,"N/A")</f>
        <v>N/A</v>
      </c>
      <c r="AC334" s="85">
        <f>IF('Checklist Parameters'!$K$16="",$X334,IF(AND('Checklist Parameters'!$K$16&lt;$X334,'Checklist Parameters'!$K$16&gt;=3),'Checklist Parameters'!$K$16,IF(AND('Checklist Parameters'!$K$16&lt;$X334,'Checklist Parameters'!$K$16&lt;3),0,$X334)))</f>
        <v>0</v>
      </c>
      <c r="AD334" s="85" t="str">
        <f>IF(AND(I334&lt;'Checklist Parameters'!$K$22,$I334&lt;&gt;0),"Y","")</f>
        <v/>
      </c>
      <c r="AE334" s="85" t="str">
        <f>IF($AD334="Y",0,IF('Checklist Parameters'!$K$25="","&lt;no limit&gt;",ROUNDDOWN((($I334-'Checklist Parameters'!$K$24)/'Checklist Parameters'!$K$25)+1,0)))</f>
        <v>&lt;no limit&gt;</v>
      </c>
      <c r="AF334" s="174">
        <f t="shared" si="29"/>
        <v>0</v>
      </c>
      <c r="AG334" s="85">
        <f t="shared" si="24"/>
        <v>0</v>
      </c>
      <c r="AH334" s="5"/>
      <c r="AI334" s="5"/>
      <c r="AJ334" s="5"/>
      <c r="AK334" s="5"/>
      <c r="AL334" s="5"/>
      <c r="AM334" s="5"/>
      <c r="AN334" s="5"/>
      <c r="AO334" s="5"/>
      <c r="AP334" s="5"/>
      <c r="AQ334" s="5"/>
      <c r="AR334" s="5"/>
      <c r="AS334" s="5"/>
    </row>
    <row r="335" spans="1:45" s="2" customFormat="1" ht="15">
      <c r="A335" s="391"/>
      <c r="B335" s="392"/>
      <c r="C335" s="393"/>
      <c r="D335" s="393"/>
      <c r="E335" s="393"/>
      <c r="F335" s="393"/>
      <c r="G335" s="393"/>
      <c r="H335" s="394"/>
      <c r="I335" s="394"/>
      <c r="J335" s="394"/>
      <c r="K335" s="394"/>
      <c r="L335" s="394"/>
      <c r="M335" s="394"/>
      <c r="N335" s="313">
        <f>IF(IF(I335&lt;'Checklist Parameters'!$K$22,0,($I335-$L335))&lt;0,0,IF(I335&lt;'Checklist Parameters'!$K$22,0,($I335-$L335)))</f>
        <v>0</v>
      </c>
      <c r="O335" s="394"/>
      <c r="P335" s="395"/>
      <c r="Q335" s="316">
        <f t="shared" si="25"/>
        <v>0</v>
      </c>
      <c r="R335" s="87">
        <f t="shared" si="26"/>
        <v>0</v>
      </c>
      <c r="S335" s="87">
        <f>IF('Checklist Parameters'!$K$60&lt;0.2,0.2,'Checklist Parameters'!$K$60)</f>
        <v>0.72</v>
      </c>
      <c r="T335" s="88">
        <f>IF($O335="",IF('Checklist District ID'!$C$43="Y",MAX($R335:$S335)*$I335,SUM($R335:$S335)*$I335),IF(O335&gt;0,Q335*S335))</f>
        <v>0</v>
      </c>
      <c r="U335" s="88">
        <f>IF(Q335&gt;0,((I335-T335)*'Formula Matrix'!$E$40),0)</f>
        <v>0</v>
      </c>
      <c r="V335" s="88">
        <f t="shared" si="27"/>
        <v>0</v>
      </c>
      <c r="W335" s="88">
        <f>IF(V335&gt;0,(V335*'Checklist Parameters'!$K$35),0)</f>
        <v>0</v>
      </c>
      <c r="X335" s="85">
        <f t="shared" si="28"/>
        <v>0</v>
      </c>
      <c r="Y335" s="85">
        <f>IF('Checklist Parameters'!$K$102&lt;&gt;"",(I335/43560)*'Checklist Parameters'!$K$102,"N/A")</f>
        <v>0</v>
      </c>
      <c r="Z335" s="85" t="str">
        <f>IF('Checklist Parameters'!$K$58&lt;&gt;"",((I335*'Checklist Parameters'!$K$58)*'Checklist Parameters'!$K$35)/1000,"N/A")</f>
        <v>N/A</v>
      </c>
      <c r="AA335" s="85">
        <f>IF('Checklist Parameters'!$K$101&lt;&gt;"",IFERROR(I335/'Checklist Parameters'!$K$101,0),"N/A")</f>
        <v>0</v>
      </c>
      <c r="AB335" s="85" t="str">
        <f>IF('Checklist Parameters'!$K$43&lt;&gt;"",(I335*'Checklist Parameters'!$K$43)/1000,"N/A")</f>
        <v>N/A</v>
      </c>
      <c r="AC335" s="85">
        <f>IF('Checklist Parameters'!$K$16="",$X335,IF(AND('Checklist Parameters'!$K$16&lt;$X335,'Checklist Parameters'!$K$16&gt;=3),'Checklist Parameters'!$K$16,IF(AND('Checklist Parameters'!$K$16&lt;$X335,'Checklist Parameters'!$K$16&lt;3),0,$X335)))</f>
        <v>0</v>
      </c>
      <c r="AD335" s="85" t="str">
        <f>IF(AND(I335&lt;'Checklist Parameters'!$K$22,$I335&lt;&gt;0),"Y","")</f>
        <v/>
      </c>
      <c r="AE335" s="85" t="str">
        <f>IF($AD335="Y",0,IF('Checklist Parameters'!$K$25="","&lt;no limit&gt;",ROUNDDOWN((($I335-'Checklist Parameters'!$K$24)/'Checklist Parameters'!$K$25)+1,0)))</f>
        <v>&lt;no limit&gt;</v>
      </c>
      <c r="AF335" s="174">
        <f t="shared" si="29"/>
        <v>0</v>
      </c>
      <c r="AG335" s="85">
        <f t="shared" si="24"/>
        <v>0</v>
      </c>
      <c r="AH335" s="5"/>
      <c r="AI335" s="5"/>
      <c r="AJ335" s="5"/>
      <c r="AK335" s="5"/>
      <c r="AL335" s="5"/>
      <c r="AM335" s="5"/>
      <c r="AN335" s="5"/>
      <c r="AO335" s="5"/>
      <c r="AP335" s="5"/>
      <c r="AQ335" s="5"/>
      <c r="AR335" s="5"/>
      <c r="AS335" s="5"/>
    </row>
    <row r="336" spans="1:45" s="2" customFormat="1" ht="15">
      <c r="A336" s="391"/>
      <c r="B336" s="392"/>
      <c r="C336" s="393"/>
      <c r="D336" s="393"/>
      <c r="E336" s="393"/>
      <c r="F336" s="393"/>
      <c r="G336" s="393"/>
      <c r="H336" s="394"/>
      <c r="I336" s="394"/>
      <c r="J336" s="394"/>
      <c r="K336" s="394"/>
      <c r="L336" s="394"/>
      <c r="M336" s="394"/>
      <c r="N336" s="313">
        <f>IF(IF(I336&lt;'Checklist Parameters'!$K$22,0,($I336-$L336))&lt;0,0,IF(I336&lt;'Checklist Parameters'!$K$22,0,($I336-$L336)))</f>
        <v>0</v>
      </c>
      <c r="O336" s="394"/>
      <c r="P336" s="395"/>
      <c r="Q336" s="316">
        <f t="shared" si="25"/>
        <v>0</v>
      </c>
      <c r="R336" s="87">
        <f t="shared" si="26"/>
        <v>0</v>
      </c>
      <c r="S336" s="87">
        <f>IF('Checklist Parameters'!$K$60&lt;0.2,0.2,'Checklist Parameters'!$K$60)</f>
        <v>0.72</v>
      </c>
      <c r="T336" s="88">
        <f>IF($O336="",IF('Checklist District ID'!$C$43="Y",MAX($R336:$S336)*$I336,SUM($R336:$S336)*$I336),IF(O336&gt;0,Q336*S336))</f>
        <v>0</v>
      </c>
      <c r="U336" s="88">
        <f>IF(Q336&gt;0,((I336-T336)*'Formula Matrix'!$E$40),0)</f>
        <v>0</v>
      </c>
      <c r="V336" s="88">
        <f t="shared" si="27"/>
        <v>0</v>
      </c>
      <c r="W336" s="88">
        <f>IF(V336&gt;0,(V336*'Checklist Parameters'!$K$35),0)</f>
        <v>0</v>
      </c>
      <c r="X336" s="85">
        <f t="shared" si="28"/>
        <v>0</v>
      </c>
      <c r="Y336" s="85">
        <f>IF('Checklist Parameters'!$K$102&lt;&gt;"",(I336/43560)*'Checklist Parameters'!$K$102,"N/A")</f>
        <v>0</v>
      </c>
      <c r="Z336" s="85" t="str">
        <f>IF('Checklist Parameters'!$K$58&lt;&gt;"",((I336*'Checklist Parameters'!$K$58)*'Checklist Parameters'!$K$35)/1000,"N/A")</f>
        <v>N/A</v>
      </c>
      <c r="AA336" s="85">
        <f>IF('Checklist Parameters'!$K$101&lt;&gt;"",IFERROR(I336/'Checklist Parameters'!$K$101,0),"N/A")</f>
        <v>0</v>
      </c>
      <c r="AB336" s="85" t="str">
        <f>IF('Checklist Parameters'!$K$43&lt;&gt;"",(I336*'Checklist Parameters'!$K$43)/1000,"N/A")</f>
        <v>N/A</v>
      </c>
      <c r="AC336" s="85">
        <f>IF('Checklist Parameters'!$K$16="",$X336,IF(AND('Checklist Parameters'!$K$16&lt;$X336,'Checklist Parameters'!$K$16&gt;=3),'Checklist Parameters'!$K$16,IF(AND('Checklist Parameters'!$K$16&lt;$X336,'Checklist Parameters'!$K$16&lt;3),0,$X336)))</f>
        <v>0</v>
      </c>
      <c r="AD336" s="85" t="str">
        <f>IF(AND(I336&lt;'Checklist Parameters'!$K$22,$I336&lt;&gt;0),"Y","")</f>
        <v/>
      </c>
      <c r="AE336" s="85" t="str">
        <f>IF($AD336="Y",0,IF('Checklist Parameters'!$K$25="","&lt;no limit&gt;",ROUNDDOWN((($I336-'Checklist Parameters'!$K$24)/'Checklist Parameters'!$K$25)+1,0)))</f>
        <v>&lt;no limit&gt;</v>
      </c>
      <c r="AF336" s="174">
        <f t="shared" si="29"/>
        <v>0</v>
      </c>
      <c r="AG336" s="85">
        <f t="shared" si="24"/>
        <v>0</v>
      </c>
      <c r="AH336" s="5"/>
      <c r="AI336" s="5"/>
      <c r="AJ336" s="5"/>
      <c r="AK336" s="5"/>
      <c r="AL336" s="5"/>
      <c r="AM336" s="5"/>
      <c r="AN336" s="5"/>
      <c r="AO336" s="5"/>
      <c r="AP336" s="5"/>
      <c r="AQ336" s="5"/>
      <c r="AR336" s="5"/>
      <c r="AS336" s="5"/>
    </row>
    <row r="337" spans="1:45" s="2" customFormat="1" ht="15">
      <c r="A337" s="391"/>
      <c r="B337" s="392"/>
      <c r="C337" s="393"/>
      <c r="D337" s="393"/>
      <c r="E337" s="393"/>
      <c r="F337" s="393"/>
      <c r="G337" s="393"/>
      <c r="H337" s="394"/>
      <c r="I337" s="394"/>
      <c r="J337" s="394"/>
      <c r="K337" s="394"/>
      <c r="L337" s="394"/>
      <c r="M337" s="394"/>
      <c r="N337" s="313">
        <f>IF(IF(I337&lt;'Checklist Parameters'!$K$22,0,($I337-$L337))&lt;0,0,IF(I337&lt;'Checklist Parameters'!$K$22,0,($I337-$L337)))</f>
        <v>0</v>
      </c>
      <c r="O337" s="394"/>
      <c r="P337" s="395"/>
      <c r="Q337" s="316">
        <f t="shared" si="25"/>
        <v>0</v>
      </c>
      <c r="R337" s="87">
        <f t="shared" si="26"/>
        <v>0</v>
      </c>
      <c r="S337" s="87">
        <f>IF('Checklist Parameters'!$K$60&lt;0.2,0.2,'Checklist Parameters'!$K$60)</f>
        <v>0.72</v>
      </c>
      <c r="T337" s="88">
        <f>IF($O337="",IF('Checklist District ID'!$C$43="Y",MAX($R337:$S337)*$I337,SUM($R337:$S337)*$I337),IF(O337&gt;0,Q337*S337))</f>
        <v>0</v>
      </c>
      <c r="U337" s="88">
        <f>IF(Q337&gt;0,((I337-T337)*'Formula Matrix'!$E$40),0)</f>
        <v>0</v>
      </c>
      <c r="V337" s="88">
        <f t="shared" si="27"/>
        <v>0</v>
      </c>
      <c r="W337" s="88">
        <f>IF(V337&gt;0,(V337*'Checklist Parameters'!$K$35),0)</f>
        <v>0</v>
      </c>
      <c r="X337" s="85">
        <f t="shared" si="28"/>
        <v>0</v>
      </c>
      <c r="Y337" s="85">
        <f>IF('Checklist Parameters'!$K$102&lt;&gt;"",(I337/43560)*'Checklist Parameters'!$K$102,"N/A")</f>
        <v>0</v>
      </c>
      <c r="Z337" s="85" t="str">
        <f>IF('Checklist Parameters'!$K$58&lt;&gt;"",((I337*'Checklist Parameters'!$K$58)*'Checklist Parameters'!$K$35)/1000,"N/A")</f>
        <v>N/A</v>
      </c>
      <c r="AA337" s="85">
        <f>IF('Checklist Parameters'!$K$101&lt;&gt;"",IFERROR(I337/'Checklist Parameters'!$K$101,0),"N/A")</f>
        <v>0</v>
      </c>
      <c r="AB337" s="85" t="str">
        <f>IF('Checklist Parameters'!$K$43&lt;&gt;"",(I337*'Checklist Parameters'!$K$43)/1000,"N/A")</f>
        <v>N/A</v>
      </c>
      <c r="AC337" s="85">
        <f>IF('Checklist Parameters'!$K$16="",$X337,IF(AND('Checklist Parameters'!$K$16&lt;$X337,'Checklist Parameters'!$K$16&gt;=3),'Checklist Parameters'!$K$16,IF(AND('Checklist Parameters'!$K$16&lt;$X337,'Checklist Parameters'!$K$16&lt;3),0,$X337)))</f>
        <v>0</v>
      </c>
      <c r="AD337" s="85" t="str">
        <f>IF(AND(I337&lt;'Checklist Parameters'!$K$22,$I337&lt;&gt;0),"Y","")</f>
        <v/>
      </c>
      <c r="AE337" s="85" t="str">
        <f>IF($AD337="Y",0,IF('Checklist Parameters'!$K$25="","&lt;no limit&gt;",ROUNDDOWN((($I337-'Checklist Parameters'!$K$24)/'Checklist Parameters'!$K$25)+1,0)))</f>
        <v>&lt;no limit&gt;</v>
      </c>
      <c r="AF337" s="174">
        <f t="shared" si="29"/>
        <v>0</v>
      </c>
      <c r="AG337" s="85">
        <f t="shared" si="24"/>
        <v>0</v>
      </c>
      <c r="AH337" s="5"/>
      <c r="AI337" s="5"/>
      <c r="AJ337" s="5"/>
      <c r="AK337" s="5"/>
      <c r="AL337" s="5"/>
      <c r="AM337" s="5"/>
      <c r="AN337" s="5"/>
      <c r="AO337" s="5"/>
      <c r="AP337" s="5"/>
      <c r="AQ337" s="5"/>
      <c r="AR337" s="5"/>
      <c r="AS337" s="5"/>
    </row>
    <row r="338" spans="1:45" s="2" customFormat="1" ht="15">
      <c r="A338" s="391"/>
      <c r="B338" s="392"/>
      <c r="C338" s="393"/>
      <c r="D338" s="393"/>
      <c r="E338" s="393"/>
      <c r="F338" s="393"/>
      <c r="G338" s="393"/>
      <c r="H338" s="394"/>
      <c r="I338" s="394"/>
      <c r="J338" s="394"/>
      <c r="K338" s="394"/>
      <c r="L338" s="394"/>
      <c r="M338" s="394"/>
      <c r="N338" s="313">
        <f>IF(IF(I338&lt;'Checklist Parameters'!$K$22,0,($I338-$L338))&lt;0,0,IF(I338&lt;'Checklist Parameters'!$K$22,0,($I338-$L338)))</f>
        <v>0</v>
      </c>
      <c r="O338" s="394"/>
      <c r="P338" s="395"/>
      <c r="Q338" s="316">
        <f t="shared" si="25"/>
        <v>0</v>
      </c>
      <c r="R338" s="87">
        <f t="shared" si="26"/>
        <v>0</v>
      </c>
      <c r="S338" s="87">
        <f>IF('Checklist Parameters'!$K$60&lt;0.2,0.2,'Checklist Parameters'!$K$60)</f>
        <v>0.72</v>
      </c>
      <c r="T338" s="88">
        <f>IF($O338="",IF('Checklist District ID'!$C$43="Y",MAX($R338:$S338)*$I338,SUM($R338:$S338)*$I338),IF(O338&gt;0,Q338*S338))</f>
        <v>0</v>
      </c>
      <c r="U338" s="88">
        <f>IF(Q338&gt;0,((I338-T338)*'Formula Matrix'!$E$40),0)</f>
        <v>0</v>
      </c>
      <c r="V338" s="88">
        <f t="shared" si="27"/>
        <v>0</v>
      </c>
      <c r="W338" s="88">
        <f>IF(V338&gt;0,(V338*'Checklist Parameters'!$K$35),0)</f>
        <v>0</v>
      </c>
      <c r="X338" s="85">
        <f t="shared" si="28"/>
        <v>0</v>
      </c>
      <c r="Y338" s="85">
        <f>IF('Checklist Parameters'!$K$102&lt;&gt;"",(I338/43560)*'Checklist Parameters'!$K$102,"N/A")</f>
        <v>0</v>
      </c>
      <c r="Z338" s="85" t="str">
        <f>IF('Checklist Parameters'!$K$58&lt;&gt;"",((I338*'Checklist Parameters'!$K$58)*'Checklist Parameters'!$K$35)/1000,"N/A")</f>
        <v>N/A</v>
      </c>
      <c r="AA338" s="85">
        <f>IF('Checklist Parameters'!$K$101&lt;&gt;"",IFERROR(I338/'Checklist Parameters'!$K$101,0),"N/A")</f>
        <v>0</v>
      </c>
      <c r="AB338" s="85" t="str">
        <f>IF('Checklist Parameters'!$K$43&lt;&gt;"",(I338*'Checklist Parameters'!$K$43)/1000,"N/A")</f>
        <v>N/A</v>
      </c>
      <c r="AC338" s="85">
        <f>IF('Checklist Parameters'!$K$16="",$X338,IF(AND('Checklist Parameters'!$K$16&lt;$X338,'Checklist Parameters'!$K$16&gt;=3),'Checklist Parameters'!$K$16,IF(AND('Checklist Parameters'!$K$16&lt;$X338,'Checklist Parameters'!$K$16&lt;3),0,$X338)))</f>
        <v>0</v>
      </c>
      <c r="AD338" s="85" t="str">
        <f>IF(AND(I338&lt;'Checklist Parameters'!$K$22,$I338&lt;&gt;0),"Y","")</f>
        <v/>
      </c>
      <c r="AE338" s="85" t="str">
        <f>IF($AD338="Y",0,IF('Checklist Parameters'!$K$25="","&lt;no limit&gt;",ROUNDDOWN((($I338-'Checklist Parameters'!$K$24)/'Checklist Parameters'!$K$25)+1,0)))</f>
        <v>&lt;no limit&gt;</v>
      </c>
      <c r="AF338" s="174">
        <f t="shared" si="29"/>
        <v>0</v>
      </c>
      <c r="AG338" s="85">
        <f t="shared" si="24"/>
        <v>0</v>
      </c>
      <c r="AH338" s="5"/>
      <c r="AI338" s="5"/>
      <c r="AJ338" s="5"/>
      <c r="AK338" s="5"/>
      <c r="AL338" s="5"/>
      <c r="AM338" s="5"/>
      <c r="AN338" s="5"/>
      <c r="AO338" s="5"/>
      <c r="AP338" s="5"/>
      <c r="AQ338" s="5"/>
      <c r="AR338" s="5"/>
      <c r="AS338" s="5"/>
    </row>
    <row r="339" spans="1:45" s="2" customFormat="1" ht="15">
      <c r="A339" s="391"/>
      <c r="B339" s="392"/>
      <c r="C339" s="393"/>
      <c r="D339" s="393"/>
      <c r="E339" s="393"/>
      <c r="F339" s="393"/>
      <c r="G339" s="393"/>
      <c r="H339" s="394"/>
      <c r="I339" s="394"/>
      <c r="J339" s="394"/>
      <c r="K339" s="394"/>
      <c r="L339" s="394"/>
      <c r="M339" s="394"/>
      <c r="N339" s="313">
        <f>IF(IF(I339&lt;'Checklist Parameters'!$K$22,0,($I339-$L339))&lt;0,0,IF(I339&lt;'Checklist Parameters'!$K$22,0,($I339-$L339)))</f>
        <v>0</v>
      </c>
      <c r="O339" s="394"/>
      <c r="P339" s="395"/>
      <c r="Q339" s="316">
        <f t="shared" si="25"/>
        <v>0</v>
      </c>
      <c r="R339" s="87">
        <f t="shared" si="26"/>
        <v>0</v>
      </c>
      <c r="S339" s="87">
        <f>IF('Checklist Parameters'!$K$60&lt;0.2,0.2,'Checklist Parameters'!$K$60)</f>
        <v>0.72</v>
      </c>
      <c r="T339" s="88">
        <f>IF($O339="",IF('Checklist District ID'!$C$43="Y",MAX($R339:$S339)*$I339,SUM($R339:$S339)*$I339),IF(O339&gt;0,Q339*S339))</f>
        <v>0</v>
      </c>
      <c r="U339" s="88">
        <f>IF(Q339&gt;0,((I339-T339)*'Formula Matrix'!$E$40),0)</f>
        <v>0</v>
      </c>
      <c r="V339" s="88">
        <f t="shared" si="27"/>
        <v>0</v>
      </c>
      <c r="W339" s="88">
        <f>IF(V339&gt;0,(V339*'Checklist Parameters'!$K$35),0)</f>
        <v>0</v>
      </c>
      <c r="X339" s="85">
        <f t="shared" si="28"/>
        <v>0</v>
      </c>
      <c r="Y339" s="85">
        <f>IF('Checklist Parameters'!$K$102&lt;&gt;"",(I339/43560)*'Checklist Parameters'!$K$102,"N/A")</f>
        <v>0</v>
      </c>
      <c r="Z339" s="85" t="str">
        <f>IF('Checklist Parameters'!$K$58&lt;&gt;"",((I339*'Checklist Parameters'!$K$58)*'Checklist Parameters'!$K$35)/1000,"N/A")</f>
        <v>N/A</v>
      </c>
      <c r="AA339" s="85">
        <f>IF('Checklist Parameters'!$K$101&lt;&gt;"",IFERROR(I339/'Checklist Parameters'!$K$101,0),"N/A")</f>
        <v>0</v>
      </c>
      <c r="AB339" s="85" t="str">
        <f>IF('Checklist Parameters'!$K$43&lt;&gt;"",(I339*'Checklist Parameters'!$K$43)/1000,"N/A")</f>
        <v>N/A</v>
      </c>
      <c r="AC339" s="85">
        <f>IF('Checklist Parameters'!$K$16="",$X339,IF(AND('Checklist Parameters'!$K$16&lt;$X339,'Checklist Parameters'!$K$16&gt;=3),'Checklist Parameters'!$K$16,IF(AND('Checklist Parameters'!$K$16&lt;$X339,'Checklist Parameters'!$K$16&lt;3),0,$X339)))</f>
        <v>0</v>
      </c>
      <c r="AD339" s="85" t="str">
        <f>IF(AND(I339&lt;'Checklist Parameters'!$K$22,$I339&lt;&gt;0),"Y","")</f>
        <v/>
      </c>
      <c r="AE339" s="85" t="str">
        <f>IF($AD339="Y",0,IF('Checklist Parameters'!$K$25="","&lt;no limit&gt;",ROUNDDOWN((($I339-'Checklist Parameters'!$K$24)/'Checklist Parameters'!$K$25)+1,0)))</f>
        <v>&lt;no limit&gt;</v>
      </c>
      <c r="AF339" s="174">
        <f t="shared" si="29"/>
        <v>0</v>
      </c>
      <c r="AG339" s="85">
        <f t="shared" si="24"/>
        <v>0</v>
      </c>
      <c r="AH339" s="5"/>
      <c r="AI339" s="5"/>
      <c r="AJ339" s="5"/>
      <c r="AK339" s="5"/>
      <c r="AL339" s="5"/>
      <c r="AM339" s="5"/>
      <c r="AN339" s="5"/>
      <c r="AO339" s="5"/>
      <c r="AP339" s="5"/>
      <c r="AQ339" s="5"/>
      <c r="AR339" s="5"/>
      <c r="AS339" s="5"/>
    </row>
    <row r="340" spans="1:45" s="2" customFormat="1" ht="15">
      <c r="A340" s="391"/>
      <c r="B340" s="392"/>
      <c r="C340" s="393"/>
      <c r="D340" s="393"/>
      <c r="E340" s="393"/>
      <c r="F340" s="393"/>
      <c r="G340" s="393"/>
      <c r="H340" s="394"/>
      <c r="I340" s="394"/>
      <c r="J340" s="394"/>
      <c r="K340" s="394"/>
      <c r="L340" s="394"/>
      <c r="M340" s="394"/>
      <c r="N340" s="313">
        <f>IF(IF(I340&lt;'Checklist Parameters'!$K$22,0,($I340-$L340))&lt;0,0,IF(I340&lt;'Checklist Parameters'!$K$22,0,($I340-$L340)))</f>
        <v>0</v>
      </c>
      <c r="O340" s="394"/>
      <c r="P340" s="395"/>
      <c r="Q340" s="316">
        <f t="shared" si="25"/>
        <v>0</v>
      </c>
      <c r="R340" s="87">
        <f t="shared" si="26"/>
        <v>0</v>
      </c>
      <c r="S340" s="87">
        <f>IF('Checklist Parameters'!$K$60&lt;0.2,0.2,'Checklist Parameters'!$K$60)</f>
        <v>0.72</v>
      </c>
      <c r="T340" s="88">
        <f>IF($O340="",IF('Checklist District ID'!$C$43="Y",MAX($R340:$S340)*$I340,SUM($R340:$S340)*$I340),IF(O340&gt;0,Q340*S340))</f>
        <v>0</v>
      </c>
      <c r="U340" s="88">
        <f>IF(Q340&gt;0,((I340-T340)*'Formula Matrix'!$E$40),0)</f>
        <v>0</v>
      </c>
      <c r="V340" s="88">
        <f t="shared" si="27"/>
        <v>0</v>
      </c>
      <c r="W340" s="88">
        <f>IF(V340&gt;0,(V340*'Checklist Parameters'!$K$35),0)</f>
        <v>0</v>
      </c>
      <c r="X340" s="85">
        <f t="shared" si="28"/>
        <v>0</v>
      </c>
      <c r="Y340" s="85">
        <f>IF('Checklist Parameters'!$K$102&lt;&gt;"",(I340/43560)*'Checklist Parameters'!$K$102,"N/A")</f>
        <v>0</v>
      </c>
      <c r="Z340" s="85" t="str">
        <f>IF('Checklist Parameters'!$K$58&lt;&gt;"",((I340*'Checklist Parameters'!$K$58)*'Checklist Parameters'!$K$35)/1000,"N/A")</f>
        <v>N/A</v>
      </c>
      <c r="AA340" s="85">
        <f>IF('Checklist Parameters'!$K$101&lt;&gt;"",IFERROR(I340/'Checklist Parameters'!$K$101,0),"N/A")</f>
        <v>0</v>
      </c>
      <c r="AB340" s="85" t="str">
        <f>IF('Checklist Parameters'!$K$43&lt;&gt;"",(I340*'Checklist Parameters'!$K$43)/1000,"N/A")</f>
        <v>N/A</v>
      </c>
      <c r="AC340" s="85">
        <f>IF('Checklist Parameters'!$K$16="",$X340,IF(AND('Checklist Parameters'!$K$16&lt;$X340,'Checklist Parameters'!$K$16&gt;=3),'Checklist Parameters'!$K$16,IF(AND('Checklist Parameters'!$K$16&lt;$X340,'Checklist Parameters'!$K$16&lt;3),0,$X340)))</f>
        <v>0</v>
      </c>
      <c r="AD340" s="85" t="str">
        <f>IF(AND(I340&lt;'Checklist Parameters'!$K$22,$I340&lt;&gt;0),"Y","")</f>
        <v/>
      </c>
      <c r="AE340" s="85" t="str">
        <f>IF($AD340="Y",0,IF('Checklist Parameters'!$K$25="","&lt;no limit&gt;",ROUNDDOWN((($I340-'Checklist Parameters'!$K$24)/'Checklist Parameters'!$K$25)+1,0)))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ht="15">
      <c r="A341" s="391"/>
      <c r="B341" s="392"/>
      <c r="C341" s="393"/>
      <c r="D341" s="393"/>
      <c r="E341" s="393"/>
      <c r="F341" s="393"/>
      <c r="G341" s="393"/>
      <c r="H341" s="394"/>
      <c r="I341" s="394"/>
      <c r="J341" s="394"/>
      <c r="K341" s="394"/>
      <c r="L341" s="394"/>
      <c r="M341" s="394"/>
      <c r="N341" s="313">
        <f>IF(IF(I341&lt;'Checklist Parameters'!$K$22,0,($I341-$L341))&lt;0,0,IF(I341&lt;'Checklist Parameters'!$K$22,0,($I341-$L341)))</f>
        <v>0</v>
      </c>
      <c r="O341" s="394"/>
      <c r="P341" s="395"/>
      <c r="Q341" s="316">
        <f t="shared" ref="Q341:Q404" si="31">IF(O341&lt;&gt;"",O341,N341)</f>
        <v>0</v>
      </c>
      <c r="R341" s="87">
        <f t="shared" ref="R341:R404" si="32">IFERROR(L341/I341,0)</f>
        <v>0</v>
      </c>
      <c r="S341" s="87">
        <f>IF('Checklist Parameters'!$K$60&lt;0.2,0.2,'Checklist Parameters'!$K$60)</f>
        <v>0.72</v>
      </c>
      <c r="T341" s="88">
        <f>IF($O341="",IF('Checklist District ID'!$C$43="Y",MAX($R341:$S341)*$I341,SUM($R341:$S341)*$I341),IF(O341&gt;0,Q341*S341))</f>
        <v>0</v>
      </c>
      <c r="U341" s="88">
        <f>IF(Q341&gt;0,((I341-T341)*'Formula Matrix'!$E$40),0)</f>
        <v>0</v>
      </c>
      <c r="V341" s="88">
        <f t="shared" ref="V341:V404" si="33">IF(Q341=0,0,(I341-T341-U341))</f>
        <v>0</v>
      </c>
      <c r="W341" s="88">
        <f>IF(V341&gt;0,(V341*'Checklist Parameters'!$K$35),0)</f>
        <v>0</v>
      </c>
      <c r="X341" s="85">
        <f t="shared" ref="X341:X404" si="34">IF($W341/1000&gt;3,(ROUNDDOWN($W341/1000,0)),IF(AND($W341/1000&gt;2.5,$W341/1000&lt;=3),3,0))</f>
        <v>0</v>
      </c>
      <c r="Y341" s="85">
        <f>IF('Checklist Parameters'!$K$102&lt;&gt;"",(I341/43560)*'Checklist Parameters'!$K$102,"N/A")</f>
        <v>0</v>
      </c>
      <c r="Z341" s="85" t="str">
        <f>IF('Checklist Parameters'!$K$58&lt;&gt;"",((I341*'Checklist Parameters'!$K$58)*'Checklist Parameters'!$K$35)/1000,"N/A")</f>
        <v>N/A</v>
      </c>
      <c r="AA341" s="85">
        <f>IF('Checklist Parameters'!$K$101&lt;&gt;"",IFERROR(I341/'Checklist Parameters'!$K$101,0),"N/A")</f>
        <v>0</v>
      </c>
      <c r="AB341" s="85" t="str">
        <f>IF('Checklist Parameters'!$K$43&lt;&gt;"",(I341*'Checklist Parameters'!$K$43)/1000,"N/A")</f>
        <v>N/A</v>
      </c>
      <c r="AC341" s="85">
        <f>IF('Checklist Parameters'!$K$16="",$X341,IF(AND('Checklist Parameters'!$K$16&lt;$X341,'Checklist Parameters'!$K$16&gt;=3),'Checklist Parameters'!$K$16,IF(AND('Checklist Parameters'!$K$16&lt;$X341,'Checklist Parameters'!$K$16&lt;3),0,$X341)))</f>
        <v>0</v>
      </c>
      <c r="AD341" s="85" t="str">
        <f>IF(AND(I341&lt;'Checklist Parameters'!$K$22,$I341&lt;&gt;0),"Y","")</f>
        <v/>
      </c>
      <c r="AE341" s="85" t="str">
        <f>IF($AD341="Y",0,IF('Checklist Parameters'!$K$25="","&lt;no limit&gt;",ROUNDDOWN((($I341-'Checklist Parameters'!$K$24)/'Checklist Parameters'!$K$25)+1,0)))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ht="15">
      <c r="A342" s="391"/>
      <c r="B342" s="392"/>
      <c r="C342" s="393"/>
      <c r="D342" s="393"/>
      <c r="E342" s="393"/>
      <c r="F342" s="393"/>
      <c r="G342" s="393"/>
      <c r="H342" s="394"/>
      <c r="I342" s="394"/>
      <c r="J342" s="394"/>
      <c r="K342" s="394"/>
      <c r="L342" s="394"/>
      <c r="M342" s="394"/>
      <c r="N342" s="313">
        <f>IF(IF(I342&lt;'Checklist Parameters'!$K$22,0,($I342-$L342))&lt;0,0,IF(I342&lt;'Checklist Parameters'!$K$22,0,($I342-$L342)))</f>
        <v>0</v>
      </c>
      <c r="O342" s="394"/>
      <c r="P342" s="395"/>
      <c r="Q342" s="316">
        <f t="shared" si="31"/>
        <v>0</v>
      </c>
      <c r="R342" s="87">
        <f t="shared" si="32"/>
        <v>0</v>
      </c>
      <c r="S342" s="87">
        <f>IF('Checklist Parameters'!$K$60&lt;0.2,0.2,'Checklist Parameters'!$K$60)</f>
        <v>0.72</v>
      </c>
      <c r="T342" s="88">
        <f>IF($O342="",IF('Checklist District ID'!$C$43="Y",MAX($R342:$S342)*$I342,SUM($R342:$S342)*$I342),IF(O342&gt;0,Q342*S342))</f>
        <v>0</v>
      </c>
      <c r="U342" s="88">
        <f>IF(Q342&gt;0,((I342-T342)*'Formula Matrix'!$E$40),0)</f>
        <v>0</v>
      </c>
      <c r="V342" s="88">
        <f t="shared" si="33"/>
        <v>0</v>
      </c>
      <c r="W342" s="88">
        <f>IF(V342&gt;0,(V342*'Checklist Parameters'!$K$35),0)</f>
        <v>0</v>
      </c>
      <c r="X342" s="85">
        <f t="shared" si="34"/>
        <v>0</v>
      </c>
      <c r="Y342" s="85">
        <f>IF('Checklist Parameters'!$K$102&lt;&gt;"",(I342/43560)*'Checklist Parameters'!$K$102,"N/A")</f>
        <v>0</v>
      </c>
      <c r="Z342" s="85" t="str">
        <f>IF('Checklist Parameters'!$K$58&lt;&gt;"",((I342*'Checklist Parameters'!$K$58)*'Checklist Parameters'!$K$35)/1000,"N/A")</f>
        <v>N/A</v>
      </c>
      <c r="AA342" s="85">
        <f>IF('Checklist Parameters'!$K$101&lt;&gt;"",IFERROR(I342/'Checklist Parameters'!$K$101,0),"N/A")</f>
        <v>0</v>
      </c>
      <c r="AB342" s="85" t="str">
        <f>IF('Checklist Parameters'!$K$43&lt;&gt;"",(I342*'Checklist Parameters'!$K$43)/1000,"N/A")</f>
        <v>N/A</v>
      </c>
      <c r="AC342" s="85">
        <f>IF('Checklist Parameters'!$K$16="",$X342,IF(AND('Checklist Parameters'!$K$16&lt;$X342,'Checklist Parameters'!$K$16&gt;=3),'Checklist Parameters'!$K$16,IF(AND('Checklist Parameters'!$K$16&lt;$X342,'Checklist Parameters'!$K$16&lt;3),0,$X342)))</f>
        <v>0</v>
      </c>
      <c r="AD342" s="85" t="str">
        <f>IF(AND(I342&lt;'Checklist Parameters'!$K$22,$I342&lt;&gt;0),"Y","")</f>
        <v/>
      </c>
      <c r="AE342" s="85" t="str">
        <f>IF($AD342="Y",0,IF('Checklist Parameters'!$K$25="","&lt;no limit&gt;",ROUNDDOWN((($I342-'Checklist Parameters'!$K$24)/'Checklist Parameters'!$K$25)+1,0)))</f>
        <v>&lt;no limit&gt;</v>
      </c>
      <c r="AF342" s="174">
        <f t="shared" si="35"/>
        <v>0</v>
      </c>
      <c r="AG342" s="85">
        <f t="shared" si="30"/>
        <v>0</v>
      </c>
      <c r="AH342" s="5"/>
      <c r="AI342" s="5"/>
      <c r="AJ342" s="5"/>
      <c r="AK342" s="5"/>
      <c r="AL342" s="5"/>
      <c r="AM342" s="5"/>
      <c r="AN342" s="5"/>
      <c r="AO342" s="5"/>
      <c r="AP342" s="5"/>
      <c r="AQ342" s="5"/>
      <c r="AR342" s="5"/>
      <c r="AS342" s="5"/>
    </row>
    <row r="343" spans="1:45" s="2" customFormat="1" ht="15">
      <c r="A343" s="391"/>
      <c r="B343" s="392"/>
      <c r="C343" s="393"/>
      <c r="D343" s="393"/>
      <c r="E343" s="393"/>
      <c r="F343" s="393"/>
      <c r="G343" s="393"/>
      <c r="H343" s="394"/>
      <c r="I343" s="394"/>
      <c r="J343" s="394"/>
      <c r="K343" s="394"/>
      <c r="L343" s="394"/>
      <c r="M343" s="394"/>
      <c r="N343" s="313">
        <f>IF(IF(I343&lt;'Checklist Parameters'!$K$22,0,($I343-$L343))&lt;0,0,IF(I343&lt;'Checklist Parameters'!$K$22,0,($I343-$L343)))</f>
        <v>0</v>
      </c>
      <c r="O343" s="394"/>
      <c r="P343" s="395"/>
      <c r="Q343" s="316">
        <f t="shared" si="31"/>
        <v>0</v>
      </c>
      <c r="R343" s="87">
        <f t="shared" si="32"/>
        <v>0</v>
      </c>
      <c r="S343" s="87">
        <f>IF('Checklist Parameters'!$K$60&lt;0.2,0.2,'Checklist Parameters'!$K$60)</f>
        <v>0.72</v>
      </c>
      <c r="T343" s="88">
        <f>IF($O343="",IF('Checklist District ID'!$C$43="Y",MAX($R343:$S343)*$I343,SUM($R343:$S343)*$I343),IF(O343&gt;0,Q343*S343))</f>
        <v>0</v>
      </c>
      <c r="U343" s="88">
        <f>IF(Q343&gt;0,((I343-T343)*'Formula Matrix'!$E$40),0)</f>
        <v>0</v>
      </c>
      <c r="V343" s="88">
        <f t="shared" si="33"/>
        <v>0</v>
      </c>
      <c r="W343" s="88">
        <f>IF(V343&gt;0,(V343*'Checklist Parameters'!$K$35),0)</f>
        <v>0</v>
      </c>
      <c r="X343" s="85">
        <f t="shared" si="34"/>
        <v>0</v>
      </c>
      <c r="Y343" s="85">
        <f>IF('Checklist Parameters'!$K$102&lt;&gt;"",(I343/43560)*'Checklist Parameters'!$K$102,"N/A")</f>
        <v>0</v>
      </c>
      <c r="Z343" s="85" t="str">
        <f>IF('Checklist Parameters'!$K$58&lt;&gt;"",((I343*'Checklist Parameters'!$K$58)*'Checklist Parameters'!$K$35)/1000,"N/A")</f>
        <v>N/A</v>
      </c>
      <c r="AA343" s="85">
        <f>IF('Checklist Parameters'!$K$101&lt;&gt;"",IFERROR(I343/'Checklist Parameters'!$K$101,0),"N/A")</f>
        <v>0</v>
      </c>
      <c r="AB343" s="85" t="str">
        <f>IF('Checklist Parameters'!$K$43&lt;&gt;"",(I343*'Checklist Parameters'!$K$43)/1000,"N/A")</f>
        <v>N/A</v>
      </c>
      <c r="AC343" s="85">
        <f>IF('Checklist Parameters'!$K$16="",$X343,IF(AND('Checklist Parameters'!$K$16&lt;$X343,'Checklist Parameters'!$K$16&gt;=3),'Checklist Parameters'!$K$16,IF(AND('Checklist Parameters'!$K$16&lt;$X343,'Checklist Parameters'!$K$16&lt;3),0,$X343)))</f>
        <v>0</v>
      </c>
      <c r="AD343" s="85" t="str">
        <f>IF(AND(I343&lt;'Checklist Parameters'!$K$22,$I343&lt;&gt;0),"Y","")</f>
        <v/>
      </c>
      <c r="AE343" s="85" t="str">
        <f>IF($AD343="Y",0,IF('Checklist Parameters'!$K$25="","&lt;no limit&gt;",ROUNDDOWN((($I343-'Checklist Parameters'!$K$24)/'Checklist Parameters'!$K$25)+1,0)))</f>
        <v>&lt;no limit&gt;</v>
      </c>
      <c r="AF343" s="174">
        <f t="shared" si="35"/>
        <v>0</v>
      </c>
      <c r="AG343" s="85">
        <f t="shared" si="30"/>
        <v>0</v>
      </c>
      <c r="AH343" s="5"/>
      <c r="AI343" s="5"/>
      <c r="AJ343" s="5"/>
      <c r="AK343" s="5"/>
      <c r="AL343" s="5"/>
      <c r="AM343" s="5"/>
      <c r="AN343" s="5"/>
      <c r="AO343" s="5"/>
      <c r="AP343" s="5"/>
      <c r="AQ343" s="5"/>
      <c r="AR343" s="5"/>
      <c r="AS343" s="5"/>
    </row>
    <row r="344" spans="1:45" s="2" customFormat="1" ht="15">
      <c r="A344" s="391"/>
      <c r="B344" s="392"/>
      <c r="C344" s="393"/>
      <c r="D344" s="393"/>
      <c r="E344" s="393"/>
      <c r="F344" s="393"/>
      <c r="G344" s="393"/>
      <c r="H344" s="394"/>
      <c r="I344" s="394"/>
      <c r="J344" s="394"/>
      <c r="K344" s="394"/>
      <c r="L344" s="394"/>
      <c r="M344" s="394"/>
      <c r="N344" s="313">
        <f>IF(IF(I344&lt;'Checklist Parameters'!$K$22,0,($I344-$L344))&lt;0,0,IF(I344&lt;'Checklist Parameters'!$K$22,0,($I344-$L344)))</f>
        <v>0</v>
      </c>
      <c r="O344" s="394"/>
      <c r="P344" s="395"/>
      <c r="Q344" s="316">
        <f t="shared" si="31"/>
        <v>0</v>
      </c>
      <c r="R344" s="87">
        <f t="shared" si="32"/>
        <v>0</v>
      </c>
      <c r="S344" s="87">
        <f>IF('Checklist Parameters'!$K$60&lt;0.2,0.2,'Checklist Parameters'!$K$60)</f>
        <v>0.72</v>
      </c>
      <c r="T344" s="88">
        <f>IF($O344="",IF('Checklist District ID'!$C$43="Y",MAX($R344:$S344)*$I344,SUM($R344:$S344)*$I344),IF(O344&gt;0,Q344*S344))</f>
        <v>0</v>
      </c>
      <c r="U344" s="88">
        <f>IF(Q344&gt;0,((I344-T344)*'Formula Matrix'!$E$40),0)</f>
        <v>0</v>
      </c>
      <c r="V344" s="88">
        <f t="shared" si="33"/>
        <v>0</v>
      </c>
      <c r="W344" s="88">
        <f>IF(V344&gt;0,(V344*'Checklist Parameters'!$K$35),0)</f>
        <v>0</v>
      </c>
      <c r="X344" s="85">
        <f t="shared" si="34"/>
        <v>0</v>
      </c>
      <c r="Y344" s="85">
        <f>IF('Checklist Parameters'!$K$102&lt;&gt;"",(I344/43560)*'Checklist Parameters'!$K$102,"N/A")</f>
        <v>0</v>
      </c>
      <c r="Z344" s="85" t="str">
        <f>IF('Checklist Parameters'!$K$58&lt;&gt;"",((I344*'Checklist Parameters'!$K$58)*'Checklist Parameters'!$K$35)/1000,"N/A")</f>
        <v>N/A</v>
      </c>
      <c r="AA344" s="85">
        <f>IF('Checklist Parameters'!$K$101&lt;&gt;"",IFERROR(I344/'Checklist Parameters'!$K$101,0),"N/A")</f>
        <v>0</v>
      </c>
      <c r="AB344" s="85" t="str">
        <f>IF('Checklist Parameters'!$K$43&lt;&gt;"",(I344*'Checklist Parameters'!$K$43)/1000,"N/A")</f>
        <v>N/A</v>
      </c>
      <c r="AC344" s="85">
        <f>IF('Checklist Parameters'!$K$16="",$X344,IF(AND('Checklist Parameters'!$K$16&lt;$X344,'Checklist Parameters'!$K$16&gt;=3),'Checklist Parameters'!$K$16,IF(AND('Checklist Parameters'!$K$16&lt;$X344,'Checklist Parameters'!$K$16&lt;3),0,$X344)))</f>
        <v>0</v>
      </c>
      <c r="AD344" s="85" t="str">
        <f>IF(AND(I344&lt;'Checklist Parameters'!$K$22,$I344&lt;&gt;0),"Y","")</f>
        <v/>
      </c>
      <c r="AE344" s="85" t="str">
        <f>IF($AD344="Y",0,IF('Checklist Parameters'!$K$25="","&lt;no limit&gt;",ROUNDDOWN((($I344-'Checklist Parameters'!$K$24)/'Checklist Parameters'!$K$25)+1,0)))</f>
        <v>&lt;no limit&gt;</v>
      </c>
      <c r="AF344" s="174">
        <f t="shared" si="35"/>
        <v>0</v>
      </c>
      <c r="AG344" s="85">
        <f t="shared" si="30"/>
        <v>0</v>
      </c>
      <c r="AH344" s="5"/>
      <c r="AI344" s="5"/>
      <c r="AJ344" s="5"/>
      <c r="AK344" s="5"/>
      <c r="AL344" s="5"/>
      <c r="AM344" s="5"/>
      <c r="AN344" s="5"/>
      <c r="AO344" s="5"/>
      <c r="AP344" s="5"/>
      <c r="AQ344" s="5"/>
      <c r="AR344" s="5"/>
      <c r="AS344" s="5"/>
    </row>
    <row r="345" spans="1:45" s="2" customFormat="1" ht="15">
      <c r="A345" s="391"/>
      <c r="B345" s="392"/>
      <c r="C345" s="393"/>
      <c r="D345" s="393"/>
      <c r="E345" s="393"/>
      <c r="F345" s="393"/>
      <c r="G345" s="393"/>
      <c r="H345" s="394"/>
      <c r="I345" s="394"/>
      <c r="J345" s="394"/>
      <c r="K345" s="394"/>
      <c r="L345" s="394"/>
      <c r="M345" s="394"/>
      <c r="N345" s="313">
        <f>IF(IF(I345&lt;'Checklist Parameters'!$K$22,0,($I345-$L345))&lt;0,0,IF(I345&lt;'Checklist Parameters'!$K$22,0,($I345-$L345)))</f>
        <v>0</v>
      </c>
      <c r="O345" s="394"/>
      <c r="P345" s="395"/>
      <c r="Q345" s="316">
        <f t="shared" si="31"/>
        <v>0</v>
      </c>
      <c r="R345" s="87">
        <f t="shared" si="32"/>
        <v>0</v>
      </c>
      <c r="S345" s="87">
        <f>IF('Checklist Parameters'!$K$60&lt;0.2,0.2,'Checklist Parameters'!$K$60)</f>
        <v>0.72</v>
      </c>
      <c r="T345" s="88">
        <f>IF($O345="",IF('Checklist District ID'!$C$43="Y",MAX($R345:$S345)*$I345,SUM($R345:$S345)*$I345),IF(O345&gt;0,Q345*S345))</f>
        <v>0</v>
      </c>
      <c r="U345" s="88">
        <f>IF(Q345&gt;0,((I345-T345)*'Formula Matrix'!$E$40),0)</f>
        <v>0</v>
      </c>
      <c r="V345" s="88">
        <f t="shared" si="33"/>
        <v>0</v>
      </c>
      <c r="W345" s="88">
        <f>IF(V345&gt;0,(V345*'Checklist Parameters'!$K$35),0)</f>
        <v>0</v>
      </c>
      <c r="X345" s="85">
        <f t="shared" si="34"/>
        <v>0</v>
      </c>
      <c r="Y345" s="85">
        <f>IF('Checklist Parameters'!$K$102&lt;&gt;"",(I345/43560)*'Checklist Parameters'!$K$102,"N/A")</f>
        <v>0</v>
      </c>
      <c r="Z345" s="85" t="str">
        <f>IF('Checklist Parameters'!$K$58&lt;&gt;"",((I345*'Checklist Parameters'!$K$58)*'Checklist Parameters'!$K$35)/1000,"N/A")</f>
        <v>N/A</v>
      </c>
      <c r="AA345" s="85">
        <f>IF('Checklist Parameters'!$K$101&lt;&gt;"",IFERROR(I345/'Checklist Parameters'!$K$101,0),"N/A")</f>
        <v>0</v>
      </c>
      <c r="AB345" s="85" t="str">
        <f>IF('Checklist Parameters'!$K$43&lt;&gt;"",(I345*'Checklist Parameters'!$K$43)/1000,"N/A")</f>
        <v>N/A</v>
      </c>
      <c r="AC345" s="85">
        <f>IF('Checklist Parameters'!$K$16="",$X345,IF(AND('Checklist Parameters'!$K$16&lt;$X345,'Checklist Parameters'!$K$16&gt;=3),'Checklist Parameters'!$K$16,IF(AND('Checklist Parameters'!$K$16&lt;$X345,'Checklist Parameters'!$K$16&lt;3),0,$X345)))</f>
        <v>0</v>
      </c>
      <c r="AD345" s="85" t="str">
        <f>IF(AND(I345&lt;'Checklist Parameters'!$K$22,$I345&lt;&gt;0),"Y","")</f>
        <v/>
      </c>
      <c r="AE345" s="85" t="str">
        <f>IF($AD345="Y",0,IF('Checklist Parameters'!$K$25="","&lt;no limit&gt;",ROUNDDOWN((($I345-'Checklist Parameters'!$K$24)/'Checklist Parameters'!$K$25)+1,0)))</f>
        <v>&lt;no limit&gt;</v>
      </c>
      <c r="AF345" s="174">
        <f t="shared" si="35"/>
        <v>0</v>
      </c>
      <c r="AG345" s="85">
        <f t="shared" si="30"/>
        <v>0</v>
      </c>
      <c r="AH345" s="5"/>
      <c r="AI345" s="5"/>
      <c r="AJ345" s="5"/>
      <c r="AK345" s="5"/>
      <c r="AL345" s="5"/>
      <c r="AM345" s="5"/>
      <c r="AN345" s="5"/>
      <c r="AO345" s="5"/>
      <c r="AP345" s="5"/>
      <c r="AQ345" s="5"/>
      <c r="AR345" s="5"/>
      <c r="AS345" s="5"/>
    </row>
    <row r="346" spans="1:45" s="2" customFormat="1" ht="15">
      <c r="A346" s="391"/>
      <c r="B346" s="392"/>
      <c r="C346" s="393"/>
      <c r="D346" s="393"/>
      <c r="E346" s="393"/>
      <c r="F346" s="393"/>
      <c r="G346" s="393"/>
      <c r="H346" s="394"/>
      <c r="I346" s="394"/>
      <c r="J346" s="394"/>
      <c r="K346" s="394"/>
      <c r="L346" s="394"/>
      <c r="M346" s="394"/>
      <c r="N346" s="313">
        <f>IF(IF(I346&lt;'Checklist Parameters'!$K$22,0,($I346-$L346))&lt;0,0,IF(I346&lt;'Checklist Parameters'!$K$22,0,($I346-$L346)))</f>
        <v>0</v>
      </c>
      <c r="O346" s="394"/>
      <c r="P346" s="395"/>
      <c r="Q346" s="316">
        <f t="shared" si="31"/>
        <v>0</v>
      </c>
      <c r="R346" s="87">
        <f t="shared" si="32"/>
        <v>0</v>
      </c>
      <c r="S346" s="87">
        <f>IF('Checklist Parameters'!$K$60&lt;0.2,0.2,'Checklist Parameters'!$K$60)</f>
        <v>0.72</v>
      </c>
      <c r="T346" s="88">
        <f>IF($O346="",IF('Checklist District ID'!$C$43="Y",MAX($R346:$S346)*$I346,SUM($R346:$S346)*$I346),IF(O346&gt;0,Q346*S346))</f>
        <v>0</v>
      </c>
      <c r="U346" s="88">
        <f>IF(Q346&gt;0,((I346-T346)*'Formula Matrix'!$E$40),0)</f>
        <v>0</v>
      </c>
      <c r="V346" s="88">
        <f t="shared" si="33"/>
        <v>0</v>
      </c>
      <c r="W346" s="88">
        <f>IF(V346&gt;0,(V346*'Checklist Parameters'!$K$35),0)</f>
        <v>0</v>
      </c>
      <c r="X346" s="85">
        <f t="shared" si="34"/>
        <v>0</v>
      </c>
      <c r="Y346" s="85">
        <f>IF('Checklist Parameters'!$K$102&lt;&gt;"",(I346/43560)*'Checklist Parameters'!$K$102,"N/A")</f>
        <v>0</v>
      </c>
      <c r="Z346" s="85" t="str">
        <f>IF('Checklist Parameters'!$K$58&lt;&gt;"",((I346*'Checklist Parameters'!$K$58)*'Checklist Parameters'!$K$35)/1000,"N/A")</f>
        <v>N/A</v>
      </c>
      <c r="AA346" s="85">
        <f>IF('Checklist Parameters'!$K$101&lt;&gt;"",IFERROR(I346/'Checklist Parameters'!$K$101,0),"N/A")</f>
        <v>0</v>
      </c>
      <c r="AB346" s="85" t="str">
        <f>IF('Checklist Parameters'!$K$43&lt;&gt;"",(I346*'Checklist Parameters'!$K$43)/1000,"N/A")</f>
        <v>N/A</v>
      </c>
      <c r="AC346" s="85">
        <f>IF('Checklist Parameters'!$K$16="",$X346,IF(AND('Checklist Parameters'!$K$16&lt;$X346,'Checklist Parameters'!$K$16&gt;=3),'Checklist Parameters'!$K$16,IF(AND('Checklist Parameters'!$K$16&lt;$X346,'Checklist Parameters'!$K$16&lt;3),0,$X346)))</f>
        <v>0</v>
      </c>
      <c r="AD346" s="85" t="str">
        <f>IF(AND(I346&lt;'Checklist Parameters'!$K$22,$I346&lt;&gt;0),"Y","")</f>
        <v/>
      </c>
      <c r="AE346" s="85" t="str">
        <f>IF($AD346="Y",0,IF('Checklist Parameters'!$K$25="","&lt;no limit&gt;",ROUNDDOWN((($I346-'Checklist Parameters'!$K$24)/'Checklist Parameters'!$K$25)+1,0)))</f>
        <v>&lt;no limit&gt;</v>
      </c>
      <c r="AF346" s="174">
        <f t="shared" si="35"/>
        <v>0</v>
      </c>
      <c r="AG346" s="85">
        <f t="shared" si="30"/>
        <v>0</v>
      </c>
      <c r="AH346" s="5"/>
      <c r="AI346" s="5"/>
      <c r="AJ346" s="5"/>
      <c r="AK346" s="5"/>
      <c r="AL346" s="5"/>
      <c r="AM346" s="5"/>
      <c r="AN346" s="5"/>
      <c r="AO346" s="5"/>
      <c r="AP346" s="5"/>
      <c r="AQ346" s="5"/>
      <c r="AR346" s="5"/>
      <c r="AS346" s="5"/>
    </row>
    <row r="347" spans="1:45" s="2" customFormat="1" ht="15">
      <c r="A347" s="391"/>
      <c r="B347" s="392"/>
      <c r="C347" s="393"/>
      <c r="D347" s="393"/>
      <c r="E347" s="393"/>
      <c r="F347" s="393"/>
      <c r="G347" s="393"/>
      <c r="H347" s="394"/>
      <c r="I347" s="394"/>
      <c r="J347" s="394"/>
      <c r="K347" s="394"/>
      <c r="L347" s="394"/>
      <c r="M347" s="394"/>
      <c r="N347" s="313">
        <f>IF(IF(I347&lt;'Checklist Parameters'!$K$22,0,($I347-$L347))&lt;0,0,IF(I347&lt;'Checklist Parameters'!$K$22,0,($I347-$L347)))</f>
        <v>0</v>
      </c>
      <c r="O347" s="394"/>
      <c r="P347" s="395"/>
      <c r="Q347" s="316">
        <f t="shared" si="31"/>
        <v>0</v>
      </c>
      <c r="R347" s="87">
        <f t="shared" si="32"/>
        <v>0</v>
      </c>
      <c r="S347" s="87">
        <f>IF('Checklist Parameters'!$K$60&lt;0.2,0.2,'Checklist Parameters'!$K$60)</f>
        <v>0.72</v>
      </c>
      <c r="T347" s="88">
        <f>IF($O347="",IF('Checklist District ID'!$C$43="Y",MAX($R347:$S347)*$I347,SUM($R347:$S347)*$I347),IF(O347&gt;0,Q347*S347))</f>
        <v>0</v>
      </c>
      <c r="U347" s="88">
        <f>IF(Q347&gt;0,((I347-T347)*'Formula Matrix'!$E$40),0)</f>
        <v>0</v>
      </c>
      <c r="V347" s="88">
        <f t="shared" si="33"/>
        <v>0</v>
      </c>
      <c r="W347" s="88">
        <f>IF(V347&gt;0,(V347*'Checklist Parameters'!$K$35),0)</f>
        <v>0</v>
      </c>
      <c r="X347" s="85">
        <f t="shared" si="34"/>
        <v>0</v>
      </c>
      <c r="Y347" s="85">
        <f>IF('Checklist Parameters'!$K$102&lt;&gt;"",(I347/43560)*'Checklist Parameters'!$K$102,"N/A")</f>
        <v>0</v>
      </c>
      <c r="Z347" s="85" t="str">
        <f>IF('Checklist Parameters'!$K$58&lt;&gt;"",((I347*'Checklist Parameters'!$K$58)*'Checklist Parameters'!$K$35)/1000,"N/A")</f>
        <v>N/A</v>
      </c>
      <c r="AA347" s="85">
        <f>IF('Checklist Parameters'!$K$101&lt;&gt;"",IFERROR(I347/'Checklist Parameters'!$K$101,0),"N/A")</f>
        <v>0</v>
      </c>
      <c r="AB347" s="85" t="str">
        <f>IF('Checklist Parameters'!$K$43&lt;&gt;"",(I347*'Checklist Parameters'!$K$43)/1000,"N/A")</f>
        <v>N/A</v>
      </c>
      <c r="AC347" s="85">
        <f>IF('Checklist Parameters'!$K$16="",$X347,IF(AND('Checklist Parameters'!$K$16&lt;$X347,'Checklist Parameters'!$K$16&gt;=3),'Checklist Parameters'!$K$16,IF(AND('Checklist Parameters'!$K$16&lt;$X347,'Checklist Parameters'!$K$16&lt;3),0,$X347)))</f>
        <v>0</v>
      </c>
      <c r="AD347" s="85" t="str">
        <f>IF(AND(I347&lt;'Checklist Parameters'!$K$22,$I347&lt;&gt;0),"Y","")</f>
        <v/>
      </c>
      <c r="AE347" s="85" t="str">
        <f>IF($AD347="Y",0,IF('Checklist Parameters'!$K$25="","&lt;no limit&gt;",ROUNDDOWN((($I347-'Checklist Parameters'!$K$24)/'Checklist Parameters'!$K$25)+1,0)))</f>
        <v>&lt;no limit&gt;</v>
      </c>
      <c r="AF347" s="174">
        <f t="shared" si="35"/>
        <v>0</v>
      </c>
      <c r="AG347" s="85">
        <f t="shared" si="30"/>
        <v>0</v>
      </c>
      <c r="AH347" s="5"/>
      <c r="AI347" s="5"/>
      <c r="AJ347" s="5"/>
      <c r="AK347" s="5"/>
      <c r="AL347" s="5"/>
      <c r="AM347" s="5"/>
      <c r="AN347" s="5"/>
      <c r="AO347" s="5"/>
      <c r="AP347" s="5"/>
      <c r="AQ347" s="5"/>
      <c r="AR347" s="5"/>
      <c r="AS347" s="5"/>
    </row>
    <row r="348" spans="1:45" s="2" customFormat="1" ht="15">
      <c r="A348" s="391"/>
      <c r="B348" s="392"/>
      <c r="C348" s="393"/>
      <c r="D348" s="393"/>
      <c r="E348" s="393"/>
      <c r="F348" s="393"/>
      <c r="G348" s="393"/>
      <c r="H348" s="394"/>
      <c r="I348" s="394"/>
      <c r="J348" s="394"/>
      <c r="K348" s="394"/>
      <c r="L348" s="394"/>
      <c r="M348" s="394"/>
      <c r="N348" s="313">
        <f>IF(IF(I348&lt;'Checklist Parameters'!$K$22,0,($I348-$L348))&lt;0,0,IF(I348&lt;'Checklist Parameters'!$K$22,0,($I348-$L348)))</f>
        <v>0</v>
      </c>
      <c r="O348" s="394"/>
      <c r="P348" s="395"/>
      <c r="Q348" s="316">
        <f t="shared" si="31"/>
        <v>0</v>
      </c>
      <c r="R348" s="87">
        <f t="shared" si="32"/>
        <v>0</v>
      </c>
      <c r="S348" s="87">
        <f>IF('Checklist Parameters'!$K$60&lt;0.2,0.2,'Checklist Parameters'!$K$60)</f>
        <v>0.72</v>
      </c>
      <c r="T348" s="88">
        <f>IF($O348="",IF('Checklist District ID'!$C$43="Y",MAX($R348:$S348)*$I348,SUM($R348:$S348)*$I348),IF(O348&gt;0,Q348*S348))</f>
        <v>0</v>
      </c>
      <c r="U348" s="88">
        <f>IF(Q348&gt;0,((I348-T348)*'Formula Matrix'!$E$40),0)</f>
        <v>0</v>
      </c>
      <c r="V348" s="88">
        <f t="shared" si="33"/>
        <v>0</v>
      </c>
      <c r="W348" s="88">
        <f>IF(V348&gt;0,(V348*'Checklist Parameters'!$K$35),0)</f>
        <v>0</v>
      </c>
      <c r="X348" s="85">
        <f t="shared" si="34"/>
        <v>0</v>
      </c>
      <c r="Y348" s="85">
        <f>IF('Checklist Parameters'!$K$102&lt;&gt;"",(I348/43560)*'Checklist Parameters'!$K$102,"N/A")</f>
        <v>0</v>
      </c>
      <c r="Z348" s="85" t="str">
        <f>IF('Checklist Parameters'!$K$58&lt;&gt;"",((I348*'Checklist Parameters'!$K$58)*'Checklist Parameters'!$K$35)/1000,"N/A")</f>
        <v>N/A</v>
      </c>
      <c r="AA348" s="85">
        <f>IF('Checklist Parameters'!$K$101&lt;&gt;"",IFERROR(I348/'Checklist Parameters'!$K$101,0),"N/A")</f>
        <v>0</v>
      </c>
      <c r="AB348" s="85" t="str">
        <f>IF('Checklist Parameters'!$K$43&lt;&gt;"",(I348*'Checklist Parameters'!$K$43)/1000,"N/A")</f>
        <v>N/A</v>
      </c>
      <c r="AC348" s="85">
        <f>IF('Checklist Parameters'!$K$16="",$X348,IF(AND('Checklist Parameters'!$K$16&lt;$X348,'Checklist Parameters'!$K$16&gt;=3),'Checklist Parameters'!$K$16,IF(AND('Checklist Parameters'!$K$16&lt;$X348,'Checklist Parameters'!$K$16&lt;3),0,$X348)))</f>
        <v>0</v>
      </c>
      <c r="AD348" s="85" t="str">
        <f>IF(AND(I348&lt;'Checklist Parameters'!$K$22,$I348&lt;&gt;0),"Y","")</f>
        <v/>
      </c>
      <c r="AE348" s="85" t="str">
        <f>IF($AD348="Y",0,IF('Checklist Parameters'!$K$25="","&lt;no limit&gt;",ROUNDDOWN((($I348-'Checklist Parameters'!$K$24)/'Checklist Parameters'!$K$25)+1,0)))</f>
        <v>&lt;no limit&gt;</v>
      </c>
      <c r="AF348" s="174">
        <f t="shared" si="35"/>
        <v>0</v>
      </c>
      <c r="AG348" s="85">
        <f t="shared" si="30"/>
        <v>0</v>
      </c>
      <c r="AH348" s="5"/>
      <c r="AI348" s="5"/>
      <c r="AJ348" s="5"/>
      <c r="AK348" s="5"/>
      <c r="AL348" s="5"/>
      <c r="AM348" s="5"/>
      <c r="AN348" s="5"/>
      <c r="AO348" s="5"/>
      <c r="AP348" s="5"/>
      <c r="AQ348" s="5"/>
      <c r="AR348" s="5"/>
      <c r="AS348" s="5"/>
    </row>
    <row r="349" spans="1:45" s="2" customFormat="1" ht="15">
      <c r="A349" s="391"/>
      <c r="B349" s="392"/>
      <c r="C349" s="393"/>
      <c r="D349" s="393"/>
      <c r="E349" s="393"/>
      <c r="F349" s="393"/>
      <c r="G349" s="393"/>
      <c r="H349" s="394"/>
      <c r="I349" s="394"/>
      <c r="J349" s="394"/>
      <c r="K349" s="394"/>
      <c r="L349" s="394"/>
      <c r="M349" s="394"/>
      <c r="N349" s="313">
        <f>IF(IF(I349&lt;'Checklist Parameters'!$K$22,0,($I349-$L349))&lt;0,0,IF(I349&lt;'Checklist Parameters'!$K$22,0,($I349-$L349)))</f>
        <v>0</v>
      </c>
      <c r="O349" s="394"/>
      <c r="P349" s="395"/>
      <c r="Q349" s="316">
        <f t="shared" si="31"/>
        <v>0</v>
      </c>
      <c r="R349" s="87">
        <f t="shared" si="32"/>
        <v>0</v>
      </c>
      <c r="S349" s="87">
        <f>IF('Checklist Parameters'!$K$60&lt;0.2,0.2,'Checklist Parameters'!$K$60)</f>
        <v>0.72</v>
      </c>
      <c r="T349" s="88">
        <f>IF($O349="",IF('Checklist District ID'!$C$43="Y",MAX($R349:$S349)*$I349,SUM($R349:$S349)*$I349),IF(O349&gt;0,Q349*S349))</f>
        <v>0</v>
      </c>
      <c r="U349" s="88">
        <f>IF(Q349&gt;0,((I349-T349)*'Formula Matrix'!$E$40),0)</f>
        <v>0</v>
      </c>
      <c r="V349" s="88">
        <f t="shared" si="33"/>
        <v>0</v>
      </c>
      <c r="W349" s="88">
        <f>IF(V349&gt;0,(V349*'Checklist Parameters'!$K$35),0)</f>
        <v>0</v>
      </c>
      <c r="X349" s="85">
        <f t="shared" si="34"/>
        <v>0</v>
      </c>
      <c r="Y349" s="85">
        <f>IF('Checklist Parameters'!$K$102&lt;&gt;"",(I349/43560)*'Checklist Parameters'!$K$102,"N/A")</f>
        <v>0</v>
      </c>
      <c r="Z349" s="85" t="str">
        <f>IF('Checklist Parameters'!$K$58&lt;&gt;"",((I349*'Checklist Parameters'!$K$58)*'Checklist Parameters'!$K$35)/1000,"N/A")</f>
        <v>N/A</v>
      </c>
      <c r="AA349" s="85">
        <f>IF('Checklist Parameters'!$K$101&lt;&gt;"",IFERROR(I349/'Checklist Parameters'!$K$101,0),"N/A")</f>
        <v>0</v>
      </c>
      <c r="AB349" s="85" t="str">
        <f>IF('Checklist Parameters'!$K$43&lt;&gt;"",(I349*'Checklist Parameters'!$K$43)/1000,"N/A")</f>
        <v>N/A</v>
      </c>
      <c r="AC349" s="85">
        <f>IF('Checklist Parameters'!$K$16="",$X349,IF(AND('Checklist Parameters'!$K$16&lt;$X349,'Checklist Parameters'!$K$16&gt;=3),'Checklist Parameters'!$K$16,IF(AND('Checklist Parameters'!$K$16&lt;$X349,'Checklist Parameters'!$K$16&lt;3),0,$X349)))</f>
        <v>0</v>
      </c>
      <c r="AD349" s="85" t="str">
        <f>IF(AND(I349&lt;'Checklist Parameters'!$K$22,$I349&lt;&gt;0),"Y","")</f>
        <v/>
      </c>
      <c r="AE349" s="85" t="str">
        <f>IF($AD349="Y",0,IF('Checklist Parameters'!$K$25="","&lt;no limit&gt;",ROUNDDOWN((($I349-'Checklist Parameters'!$K$24)/'Checklist Parameters'!$K$25)+1,0)))</f>
        <v>&lt;no limit&gt;</v>
      </c>
      <c r="AF349" s="174">
        <f t="shared" si="35"/>
        <v>0</v>
      </c>
      <c r="AG349" s="85">
        <f t="shared" si="30"/>
        <v>0</v>
      </c>
      <c r="AH349" s="5"/>
      <c r="AI349" s="5"/>
      <c r="AJ349" s="5"/>
      <c r="AK349" s="5"/>
      <c r="AL349" s="5"/>
      <c r="AM349" s="5"/>
      <c r="AN349" s="5"/>
      <c r="AO349" s="5"/>
      <c r="AP349" s="5"/>
      <c r="AQ349" s="5"/>
      <c r="AR349" s="5"/>
      <c r="AS349" s="5"/>
    </row>
    <row r="350" spans="1:45" s="2" customFormat="1" ht="15">
      <c r="A350" s="391"/>
      <c r="B350" s="392"/>
      <c r="C350" s="393"/>
      <c r="D350" s="393"/>
      <c r="E350" s="393"/>
      <c r="F350" s="393"/>
      <c r="G350" s="393"/>
      <c r="H350" s="394"/>
      <c r="I350" s="394"/>
      <c r="J350" s="394"/>
      <c r="K350" s="394"/>
      <c r="L350" s="394"/>
      <c r="M350" s="394"/>
      <c r="N350" s="313">
        <f>IF(IF(I350&lt;'Checklist Parameters'!$K$22,0,($I350-$L350))&lt;0,0,IF(I350&lt;'Checklist Parameters'!$K$22,0,($I350-$L350)))</f>
        <v>0</v>
      </c>
      <c r="O350" s="394"/>
      <c r="P350" s="395"/>
      <c r="Q350" s="316">
        <f t="shared" si="31"/>
        <v>0</v>
      </c>
      <c r="R350" s="87">
        <f t="shared" si="32"/>
        <v>0</v>
      </c>
      <c r="S350" s="87">
        <f>IF('Checklist Parameters'!$K$60&lt;0.2,0.2,'Checklist Parameters'!$K$60)</f>
        <v>0.72</v>
      </c>
      <c r="T350" s="88">
        <f>IF($O350="",IF('Checklist District ID'!$C$43="Y",MAX($R350:$S350)*$I350,SUM($R350:$S350)*$I350),IF(O350&gt;0,Q350*S350))</f>
        <v>0</v>
      </c>
      <c r="U350" s="88">
        <f>IF(Q350&gt;0,((I350-T350)*'Formula Matrix'!$E$40),0)</f>
        <v>0</v>
      </c>
      <c r="V350" s="88">
        <f t="shared" si="33"/>
        <v>0</v>
      </c>
      <c r="W350" s="88">
        <f>IF(V350&gt;0,(V350*'Checklist Parameters'!$K$35),0)</f>
        <v>0</v>
      </c>
      <c r="X350" s="85">
        <f t="shared" si="34"/>
        <v>0</v>
      </c>
      <c r="Y350" s="85">
        <f>IF('Checklist Parameters'!$K$102&lt;&gt;"",(I350/43560)*'Checklist Parameters'!$K$102,"N/A")</f>
        <v>0</v>
      </c>
      <c r="Z350" s="85" t="str">
        <f>IF('Checklist Parameters'!$K$58&lt;&gt;"",((I350*'Checklist Parameters'!$K$58)*'Checklist Parameters'!$K$35)/1000,"N/A")</f>
        <v>N/A</v>
      </c>
      <c r="AA350" s="85">
        <f>IF('Checklist Parameters'!$K$101&lt;&gt;"",IFERROR(I350/'Checklist Parameters'!$K$101,0),"N/A")</f>
        <v>0</v>
      </c>
      <c r="AB350" s="85" t="str">
        <f>IF('Checklist Parameters'!$K$43&lt;&gt;"",(I350*'Checklist Parameters'!$K$43)/1000,"N/A")</f>
        <v>N/A</v>
      </c>
      <c r="AC350" s="85">
        <f>IF('Checklist Parameters'!$K$16="",$X350,IF(AND('Checklist Parameters'!$K$16&lt;$X350,'Checklist Parameters'!$K$16&gt;=3),'Checklist Parameters'!$K$16,IF(AND('Checklist Parameters'!$K$16&lt;$X350,'Checklist Parameters'!$K$16&lt;3),0,$X350)))</f>
        <v>0</v>
      </c>
      <c r="AD350" s="85" t="str">
        <f>IF(AND(I350&lt;'Checklist Parameters'!$K$22,$I350&lt;&gt;0),"Y","")</f>
        <v/>
      </c>
      <c r="AE350" s="85" t="str">
        <f>IF($AD350="Y",0,IF('Checklist Parameters'!$K$25="","&lt;no limit&gt;",ROUNDDOWN((($I350-'Checklist Parameters'!$K$24)/'Checklist Parameters'!$K$25)+1,0)))</f>
        <v>&lt;no limit&gt;</v>
      </c>
      <c r="AF350" s="174">
        <f t="shared" si="35"/>
        <v>0</v>
      </c>
      <c r="AG350" s="85">
        <f t="shared" si="30"/>
        <v>0</v>
      </c>
      <c r="AH350" s="5"/>
      <c r="AI350" s="5"/>
      <c r="AJ350" s="5"/>
      <c r="AK350" s="5"/>
      <c r="AL350" s="5"/>
      <c r="AM350" s="5"/>
      <c r="AN350" s="5"/>
      <c r="AO350" s="5"/>
      <c r="AP350" s="5"/>
      <c r="AQ350" s="5"/>
      <c r="AR350" s="5"/>
      <c r="AS350" s="5"/>
    </row>
    <row r="351" spans="1:45" s="2" customFormat="1" ht="15">
      <c r="A351" s="391"/>
      <c r="B351" s="392"/>
      <c r="C351" s="393"/>
      <c r="D351" s="393"/>
      <c r="E351" s="393"/>
      <c r="F351" s="393"/>
      <c r="G351" s="393"/>
      <c r="H351" s="394"/>
      <c r="I351" s="394"/>
      <c r="J351" s="394"/>
      <c r="K351" s="394"/>
      <c r="L351" s="394"/>
      <c r="M351" s="394"/>
      <c r="N351" s="313">
        <f>IF(IF(I351&lt;'Checklist Parameters'!$K$22,0,($I351-$L351))&lt;0,0,IF(I351&lt;'Checklist Parameters'!$K$22,0,($I351-$L351)))</f>
        <v>0</v>
      </c>
      <c r="O351" s="394"/>
      <c r="P351" s="395"/>
      <c r="Q351" s="316">
        <f t="shared" si="31"/>
        <v>0</v>
      </c>
      <c r="R351" s="87">
        <f t="shared" si="32"/>
        <v>0</v>
      </c>
      <c r="S351" s="87">
        <f>IF('Checklist Parameters'!$K$60&lt;0.2,0.2,'Checklist Parameters'!$K$60)</f>
        <v>0.72</v>
      </c>
      <c r="T351" s="88">
        <f>IF($O351="",IF('Checklist District ID'!$C$43="Y",MAX($R351:$S351)*$I351,SUM($R351:$S351)*$I351),IF(O351&gt;0,Q351*S351))</f>
        <v>0</v>
      </c>
      <c r="U351" s="88">
        <f>IF(Q351&gt;0,((I351-T351)*'Formula Matrix'!$E$40),0)</f>
        <v>0</v>
      </c>
      <c r="V351" s="88">
        <f t="shared" si="33"/>
        <v>0</v>
      </c>
      <c r="W351" s="88">
        <f>IF(V351&gt;0,(V351*'Checklist Parameters'!$K$35),0)</f>
        <v>0</v>
      </c>
      <c r="X351" s="85">
        <f t="shared" si="34"/>
        <v>0</v>
      </c>
      <c r="Y351" s="85">
        <f>IF('Checklist Parameters'!$K$102&lt;&gt;"",(I351/43560)*'Checklist Parameters'!$K$102,"N/A")</f>
        <v>0</v>
      </c>
      <c r="Z351" s="85" t="str">
        <f>IF('Checklist Parameters'!$K$58&lt;&gt;"",((I351*'Checklist Parameters'!$K$58)*'Checklist Parameters'!$K$35)/1000,"N/A")</f>
        <v>N/A</v>
      </c>
      <c r="AA351" s="85">
        <f>IF('Checklist Parameters'!$K$101&lt;&gt;"",IFERROR(I351/'Checklist Parameters'!$K$101,0),"N/A")</f>
        <v>0</v>
      </c>
      <c r="AB351" s="85" t="str">
        <f>IF('Checklist Parameters'!$K$43&lt;&gt;"",(I351*'Checklist Parameters'!$K$43)/1000,"N/A")</f>
        <v>N/A</v>
      </c>
      <c r="AC351" s="85">
        <f>IF('Checklist Parameters'!$K$16="",$X351,IF(AND('Checklist Parameters'!$K$16&lt;$X351,'Checklist Parameters'!$K$16&gt;=3),'Checklist Parameters'!$K$16,IF(AND('Checklist Parameters'!$K$16&lt;$X351,'Checklist Parameters'!$K$16&lt;3),0,$X351)))</f>
        <v>0</v>
      </c>
      <c r="AD351" s="85" t="str">
        <f>IF(AND(I351&lt;'Checklist Parameters'!$K$22,$I351&lt;&gt;0),"Y","")</f>
        <v/>
      </c>
      <c r="AE351" s="85" t="str">
        <f>IF($AD351="Y",0,IF('Checklist Parameters'!$K$25="","&lt;no limit&gt;",ROUNDDOWN((($I351-'Checklist Parameters'!$K$24)/'Checklist Parameters'!$K$25)+1,0)))</f>
        <v>&lt;no limit&gt;</v>
      </c>
      <c r="AF351" s="174">
        <f t="shared" si="35"/>
        <v>0</v>
      </c>
      <c r="AG351" s="85">
        <f t="shared" si="30"/>
        <v>0</v>
      </c>
      <c r="AH351" s="5"/>
      <c r="AI351" s="5"/>
      <c r="AJ351" s="5"/>
      <c r="AK351" s="5"/>
      <c r="AL351" s="5"/>
      <c r="AM351" s="5"/>
      <c r="AN351" s="5"/>
      <c r="AO351" s="5"/>
      <c r="AP351" s="5"/>
      <c r="AQ351" s="5"/>
      <c r="AR351" s="5"/>
      <c r="AS351" s="5"/>
    </row>
    <row r="352" spans="1:45" s="2" customFormat="1" ht="15">
      <c r="A352" s="391"/>
      <c r="B352" s="392"/>
      <c r="C352" s="393"/>
      <c r="D352" s="393"/>
      <c r="E352" s="393"/>
      <c r="F352" s="393"/>
      <c r="G352" s="393"/>
      <c r="H352" s="394"/>
      <c r="I352" s="394"/>
      <c r="J352" s="394"/>
      <c r="K352" s="394"/>
      <c r="L352" s="394"/>
      <c r="M352" s="394"/>
      <c r="N352" s="313">
        <f>IF(IF(I352&lt;'Checklist Parameters'!$K$22,0,($I352-$L352))&lt;0,0,IF(I352&lt;'Checklist Parameters'!$K$22,0,($I352-$L352)))</f>
        <v>0</v>
      </c>
      <c r="O352" s="394"/>
      <c r="P352" s="395"/>
      <c r="Q352" s="316">
        <f t="shared" si="31"/>
        <v>0</v>
      </c>
      <c r="R352" s="87">
        <f t="shared" si="32"/>
        <v>0</v>
      </c>
      <c r="S352" s="87">
        <f>IF('Checklist Parameters'!$K$60&lt;0.2,0.2,'Checklist Parameters'!$K$60)</f>
        <v>0.72</v>
      </c>
      <c r="T352" s="88">
        <f>IF($O352="",IF('Checklist District ID'!$C$43="Y",MAX($R352:$S352)*$I352,SUM($R352:$S352)*$I352),IF(O352&gt;0,Q352*S352))</f>
        <v>0</v>
      </c>
      <c r="U352" s="88">
        <f>IF(Q352&gt;0,((I352-T352)*'Formula Matrix'!$E$40),0)</f>
        <v>0</v>
      </c>
      <c r="V352" s="88">
        <f t="shared" si="33"/>
        <v>0</v>
      </c>
      <c r="W352" s="88">
        <f>IF(V352&gt;0,(V352*'Checklist Parameters'!$K$35),0)</f>
        <v>0</v>
      </c>
      <c r="X352" s="85">
        <f t="shared" si="34"/>
        <v>0</v>
      </c>
      <c r="Y352" s="85">
        <f>IF('Checklist Parameters'!$K$102&lt;&gt;"",(I352/43560)*'Checklist Parameters'!$K$102,"N/A")</f>
        <v>0</v>
      </c>
      <c r="Z352" s="85" t="str">
        <f>IF('Checklist Parameters'!$K$58&lt;&gt;"",((I352*'Checklist Parameters'!$K$58)*'Checklist Parameters'!$K$35)/1000,"N/A")</f>
        <v>N/A</v>
      </c>
      <c r="AA352" s="85">
        <f>IF('Checklist Parameters'!$K$101&lt;&gt;"",IFERROR(I352/'Checklist Parameters'!$K$101,0),"N/A")</f>
        <v>0</v>
      </c>
      <c r="AB352" s="85" t="str">
        <f>IF('Checklist Parameters'!$K$43&lt;&gt;"",(I352*'Checklist Parameters'!$K$43)/1000,"N/A")</f>
        <v>N/A</v>
      </c>
      <c r="AC352" s="85">
        <f>IF('Checklist Parameters'!$K$16="",$X352,IF(AND('Checklist Parameters'!$K$16&lt;$X352,'Checklist Parameters'!$K$16&gt;=3),'Checklist Parameters'!$K$16,IF(AND('Checklist Parameters'!$K$16&lt;$X352,'Checklist Parameters'!$K$16&lt;3),0,$X352)))</f>
        <v>0</v>
      </c>
      <c r="AD352" s="85" t="str">
        <f>IF(AND(I352&lt;'Checklist Parameters'!$K$22,$I352&lt;&gt;0),"Y","")</f>
        <v/>
      </c>
      <c r="AE352" s="85" t="str">
        <f>IF($AD352="Y",0,IF('Checklist Parameters'!$K$25="","&lt;no limit&gt;",ROUNDDOWN((($I352-'Checklist Parameters'!$K$24)/'Checklist Parameters'!$K$25)+1,0)))</f>
        <v>&lt;no limit&gt;</v>
      </c>
      <c r="AF352" s="174">
        <f t="shared" si="35"/>
        <v>0</v>
      </c>
      <c r="AG352" s="85">
        <f t="shared" si="30"/>
        <v>0</v>
      </c>
      <c r="AH352" s="5"/>
      <c r="AI352" s="5"/>
      <c r="AJ352" s="5"/>
      <c r="AK352" s="5"/>
      <c r="AL352" s="5"/>
      <c r="AM352" s="5"/>
      <c r="AN352" s="5"/>
      <c r="AO352" s="5"/>
      <c r="AP352" s="5"/>
      <c r="AQ352" s="5"/>
      <c r="AR352" s="5"/>
      <c r="AS352" s="5"/>
    </row>
    <row r="353" spans="1:45" s="2" customFormat="1" ht="15">
      <c r="A353" s="391"/>
      <c r="B353" s="392"/>
      <c r="C353" s="393"/>
      <c r="D353" s="393"/>
      <c r="E353" s="393"/>
      <c r="F353" s="393"/>
      <c r="G353" s="393"/>
      <c r="H353" s="394"/>
      <c r="I353" s="394"/>
      <c r="J353" s="394"/>
      <c r="K353" s="394"/>
      <c r="L353" s="394"/>
      <c r="M353" s="394"/>
      <c r="N353" s="313">
        <f>IF(IF(I353&lt;'Checklist Parameters'!$K$22,0,($I353-$L353))&lt;0,0,IF(I353&lt;'Checklist Parameters'!$K$22,0,($I353-$L353)))</f>
        <v>0</v>
      </c>
      <c r="O353" s="394"/>
      <c r="P353" s="395"/>
      <c r="Q353" s="316">
        <f t="shared" si="31"/>
        <v>0</v>
      </c>
      <c r="R353" s="87">
        <f t="shared" si="32"/>
        <v>0</v>
      </c>
      <c r="S353" s="87">
        <f>IF('Checklist Parameters'!$K$60&lt;0.2,0.2,'Checklist Parameters'!$K$60)</f>
        <v>0.72</v>
      </c>
      <c r="T353" s="88">
        <f>IF($O353="",IF('Checklist District ID'!$C$43="Y",MAX($R353:$S353)*$I353,SUM($R353:$S353)*$I353),IF(O353&gt;0,Q353*S353))</f>
        <v>0</v>
      </c>
      <c r="U353" s="88">
        <f>IF(Q353&gt;0,((I353-T353)*'Formula Matrix'!$E$40),0)</f>
        <v>0</v>
      </c>
      <c r="V353" s="88">
        <f t="shared" si="33"/>
        <v>0</v>
      </c>
      <c r="W353" s="88">
        <f>IF(V353&gt;0,(V353*'Checklist Parameters'!$K$35),0)</f>
        <v>0</v>
      </c>
      <c r="X353" s="85">
        <f t="shared" si="34"/>
        <v>0</v>
      </c>
      <c r="Y353" s="85">
        <f>IF('Checklist Parameters'!$K$102&lt;&gt;"",(I353/43560)*'Checklist Parameters'!$K$102,"N/A")</f>
        <v>0</v>
      </c>
      <c r="Z353" s="85" t="str">
        <f>IF('Checklist Parameters'!$K$58&lt;&gt;"",((I353*'Checklist Parameters'!$K$58)*'Checklist Parameters'!$K$35)/1000,"N/A")</f>
        <v>N/A</v>
      </c>
      <c r="AA353" s="85">
        <f>IF('Checklist Parameters'!$K$101&lt;&gt;"",IFERROR(I353/'Checklist Parameters'!$K$101,0),"N/A")</f>
        <v>0</v>
      </c>
      <c r="AB353" s="85" t="str">
        <f>IF('Checklist Parameters'!$K$43&lt;&gt;"",(I353*'Checklist Parameters'!$K$43)/1000,"N/A")</f>
        <v>N/A</v>
      </c>
      <c r="AC353" s="85">
        <f>IF('Checklist Parameters'!$K$16="",$X353,IF(AND('Checklist Parameters'!$K$16&lt;$X353,'Checklist Parameters'!$K$16&gt;=3),'Checklist Parameters'!$K$16,IF(AND('Checklist Parameters'!$K$16&lt;$X353,'Checklist Parameters'!$K$16&lt;3),0,$X353)))</f>
        <v>0</v>
      </c>
      <c r="AD353" s="85" t="str">
        <f>IF(AND(I353&lt;'Checklist Parameters'!$K$22,$I353&lt;&gt;0),"Y","")</f>
        <v/>
      </c>
      <c r="AE353" s="85" t="str">
        <f>IF($AD353="Y",0,IF('Checklist Parameters'!$K$25="","&lt;no limit&gt;",ROUNDDOWN((($I353-'Checklist Parameters'!$K$24)/'Checklist Parameters'!$K$25)+1,0)))</f>
        <v>&lt;no limit&gt;</v>
      </c>
      <c r="AF353" s="174">
        <f t="shared" si="35"/>
        <v>0</v>
      </c>
      <c r="AG353" s="85">
        <f t="shared" si="30"/>
        <v>0</v>
      </c>
      <c r="AH353" s="5"/>
      <c r="AI353" s="5"/>
      <c r="AJ353" s="5"/>
      <c r="AK353" s="5"/>
      <c r="AL353" s="5"/>
      <c r="AM353" s="5"/>
      <c r="AN353" s="5"/>
      <c r="AO353" s="5"/>
      <c r="AP353" s="5"/>
      <c r="AQ353" s="5"/>
      <c r="AR353" s="5"/>
      <c r="AS353" s="5"/>
    </row>
    <row r="354" spans="1:45" s="2" customFormat="1" ht="15">
      <c r="A354" s="391"/>
      <c r="B354" s="392"/>
      <c r="C354" s="393"/>
      <c r="D354" s="393"/>
      <c r="E354" s="393"/>
      <c r="F354" s="393"/>
      <c r="G354" s="393"/>
      <c r="H354" s="394"/>
      <c r="I354" s="394"/>
      <c r="J354" s="394"/>
      <c r="K354" s="394"/>
      <c r="L354" s="394"/>
      <c r="M354" s="394"/>
      <c r="N354" s="313">
        <f>IF(IF(I354&lt;'Checklist Parameters'!$K$22,0,($I354-$L354))&lt;0,0,IF(I354&lt;'Checklist Parameters'!$K$22,0,($I354-$L354)))</f>
        <v>0</v>
      </c>
      <c r="O354" s="394"/>
      <c r="P354" s="395"/>
      <c r="Q354" s="316">
        <f t="shared" si="31"/>
        <v>0</v>
      </c>
      <c r="R354" s="87">
        <f t="shared" si="32"/>
        <v>0</v>
      </c>
      <c r="S354" s="87">
        <f>IF('Checklist Parameters'!$K$60&lt;0.2,0.2,'Checklist Parameters'!$K$60)</f>
        <v>0.72</v>
      </c>
      <c r="T354" s="88">
        <f>IF($O354="",IF('Checklist District ID'!$C$43="Y",MAX($R354:$S354)*$I354,SUM($R354:$S354)*$I354),IF(O354&gt;0,Q354*S354))</f>
        <v>0</v>
      </c>
      <c r="U354" s="88">
        <f>IF(Q354&gt;0,((I354-T354)*'Formula Matrix'!$E$40),0)</f>
        <v>0</v>
      </c>
      <c r="V354" s="88">
        <f t="shared" si="33"/>
        <v>0</v>
      </c>
      <c r="W354" s="88">
        <f>IF(V354&gt;0,(V354*'Checklist Parameters'!$K$35),0)</f>
        <v>0</v>
      </c>
      <c r="X354" s="85">
        <f t="shared" si="34"/>
        <v>0</v>
      </c>
      <c r="Y354" s="85">
        <f>IF('Checklist Parameters'!$K$102&lt;&gt;"",(I354/43560)*'Checklist Parameters'!$K$102,"N/A")</f>
        <v>0</v>
      </c>
      <c r="Z354" s="85" t="str">
        <f>IF('Checklist Parameters'!$K$58&lt;&gt;"",((I354*'Checklist Parameters'!$K$58)*'Checklist Parameters'!$K$35)/1000,"N/A")</f>
        <v>N/A</v>
      </c>
      <c r="AA354" s="85">
        <f>IF('Checklist Parameters'!$K$101&lt;&gt;"",IFERROR(I354/'Checklist Parameters'!$K$101,0),"N/A")</f>
        <v>0</v>
      </c>
      <c r="AB354" s="85" t="str">
        <f>IF('Checklist Parameters'!$K$43&lt;&gt;"",(I354*'Checklist Parameters'!$K$43)/1000,"N/A")</f>
        <v>N/A</v>
      </c>
      <c r="AC354" s="85">
        <f>IF('Checklist Parameters'!$K$16="",$X354,IF(AND('Checklist Parameters'!$K$16&lt;$X354,'Checklist Parameters'!$K$16&gt;=3),'Checklist Parameters'!$K$16,IF(AND('Checklist Parameters'!$K$16&lt;$X354,'Checklist Parameters'!$K$16&lt;3),0,$X354)))</f>
        <v>0</v>
      </c>
      <c r="AD354" s="85" t="str">
        <f>IF(AND(I354&lt;'Checklist Parameters'!$K$22,$I354&lt;&gt;0),"Y","")</f>
        <v/>
      </c>
      <c r="AE354" s="85" t="str">
        <f>IF($AD354="Y",0,IF('Checklist Parameters'!$K$25="","&lt;no limit&gt;",ROUNDDOWN((($I354-'Checklist Parameters'!$K$24)/'Checklist Parameters'!$K$25)+1,0)))</f>
        <v>&lt;no limit&gt;</v>
      </c>
      <c r="AF354" s="174">
        <f t="shared" si="35"/>
        <v>0</v>
      </c>
      <c r="AG354" s="85">
        <f t="shared" si="30"/>
        <v>0</v>
      </c>
      <c r="AH354" s="5"/>
      <c r="AI354" s="5"/>
      <c r="AJ354" s="5"/>
      <c r="AK354" s="5"/>
      <c r="AL354" s="5"/>
      <c r="AM354" s="5"/>
      <c r="AN354" s="5"/>
      <c r="AO354" s="5"/>
      <c r="AP354" s="5"/>
      <c r="AQ354" s="5"/>
      <c r="AR354" s="5"/>
      <c r="AS354" s="5"/>
    </row>
    <row r="355" spans="1:45" s="2" customFormat="1" ht="15">
      <c r="A355" s="391"/>
      <c r="B355" s="392"/>
      <c r="C355" s="393"/>
      <c r="D355" s="393"/>
      <c r="E355" s="393"/>
      <c r="F355" s="393"/>
      <c r="G355" s="393"/>
      <c r="H355" s="394"/>
      <c r="I355" s="394"/>
      <c r="J355" s="394"/>
      <c r="K355" s="394"/>
      <c r="L355" s="394"/>
      <c r="M355" s="394"/>
      <c r="N355" s="313">
        <f>IF(IF(I355&lt;'Checklist Parameters'!$K$22,0,($I355-$L355))&lt;0,0,IF(I355&lt;'Checklist Parameters'!$K$22,0,($I355-$L355)))</f>
        <v>0</v>
      </c>
      <c r="O355" s="394"/>
      <c r="P355" s="395"/>
      <c r="Q355" s="316">
        <f t="shared" si="31"/>
        <v>0</v>
      </c>
      <c r="R355" s="87">
        <f t="shared" si="32"/>
        <v>0</v>
      </c>
      <c r="S355" s="87">
        <f>IF('Checklist Parameters'!$K$60&lt;0.2,0.2,'Checklist Parameters'!$K$60)</f>
        <v>0.72</v>
      </c>
      <c r="T355" s="88">
        <f>IF($O355="",IF('Checklist District ID'!$C$43="Y",MAX($R355:$S355)*$I355,SUM($R355:$S355)*$I355),IF(O355&gt;0,Q355*S355))</f>
        <v>0</v>
      </c>
      <c r="U355" s="88">
        <f>IF(Q355&gt;0,((I355-T355)*'Formula Matrix'!$E$40),0)</f>
        <v>0</v>
      </c>
      <c r="V355" s="88">
        <f t="shared" si="33"/>
        <v>0</v>
      </c>
      <c r="W355" s="88">
        <f>IF(V355&gt;0,(V355*'Checklist Parameters'!$K$35),0)</f>
        <v>0</v>
      </c>
      <c r="X355" s="85">
        <f t="shared" si="34"/>
        <v>0</v>
      </c>
      <c r="Y355" s="85">
        <f>IF('Checklist Parameters'!$K$102&lt;&gt;"",(I355/43560)*'Checklist Parameters'!$K$102,"N/A")</f>
        <v>0</v>
      </c>
      <c r="Z355" s="85" t="str">
        <f>IF('Checklist Parameters'!$K$58&lt;&gt;"",((I355*'Checklist Parameters'!$K$58)*'Checklist Parameters'!$K$35)/1000,"N/A")</f>
        <v>N/A</v>
      </c>
      <c r="AA355" s="85">
        <f>IF('Checklist Parameters'!$K$101&lt;&gt;"",IFERROR(I355/'Checklist Parameters'!$K$101,0),"N/A")</f>
        <v>0</v>
      </c>
      <c r="AB355" s="85" t="str">
        <f>IF('Checklist Parameters'!$K$43&lt;&gt;"",(I355*'Checklist Parameters'!$K$43)/1000,"N/A")</f>
        <v>N/A</v>
      </c>
      <c r="AC355" s="85">
        <f>IF('Checklist Parameters'!$K$16="",$X355,IF(AND('Checklist Parameters'!$K$16&lt;$X355,'Checklist Parameters'!$K$16&gt;=3),'Checklist Parameters'!$K$16,IF(AND('Checklist Parameters'!$K$16&lt;$X355,'Checklist Parameters'!$K$16&lt;3),0,$X355)))</f>
        <v>0</v>
      </c>
      <c r="AD355" s="85" t="str">
        <f>IF(AND(I355&lt;'Checklist Parameters'!$K$22,$I355&lt;&gt;0),"Y","")</f>
        <v/>
      </c>
      <c r="AE355" s="85" t="str">
        <f>IF($AD355="Y",0,IF('Checklist Parameters'!$K$25="","&lt;no limit&gt;",ROUNDDOWN((($I355-'Checklist Parameters'!$K$24)/'Checklist Parameters'!$K$25)+1,0)))</f>
        <v>&lt;no limit&gt;</v>
      </c>
      <c r="AF355" s="174">
        <f t="shared" si="35"/>
        <v>0</v>
      </c>
      <c r="AG355" s="85">
        <f t="shared" si="30"/>
        <v>0</v>
      </c>
      <c r="AH355" s="5"/>
      <c r="AI355" s="5"/>
      <c r="AJ355" s="5"/>
      <c r="AK355" s="5"/>
      <c r="AL355" s="5"/>
      <c r="AM355" s="5"/>
      <c r="AN355" s="5"/>
      <c r="AO355" s="5"/>
      <c r="AP355" s="5"/>
      <c r="AQ355" s="5"/>
      <c r="AR355" s="5"/>
      <c r="AS355" s="5"/>
    </row>
    <row r="356" spans="1:45" s="2" customFormat="1" ht="15">
      <c r="A356" s="391"/>
      <c r="B356" s="392"/>
      <c r="C356" s="393"/>
      <c r="D356" s="393"/>
      <c r="E356" s="393"/>
      <c r="F356" s="393"/>
      <c r="G356" s="393"/>
      <c r="H356" s="394"/>
      <c r="I356" s="394"/>
      <c r="J356" s="394"/>
      <c r="K356" s="394"/>
      <c r="L356" s="394"/>
      <c r="M356" s="394"/>
      <c r="N356" s="313">
        <f>IF(IF(I356&lt;'Checklist Parameters'!$K$22,0,($I356-$L356))&lt;0,0,IF(I356&lt;'Checklist Parameters'!$K$22,0,($I356-$L356)))</f>
        <v>0</v>
      </c>
      <c r="O356" s="394"/>
      <c r="P356" s="395"/>
      <c r="Q356" s="316">
        <f t="shared" si="31"/>
        <v>0</v>
      </c>
      <c r="R356" s="87">
        <f t="shared" si="32"/>
        <v>0</v>
      </c>
      <c r="S356" s="87">
        <f>IF('Checklist Parameters'!$K$60&lt;0.2,0.2,'Checklist Parameters'!$K$60)</f>
        <v>0.72</v>
      </c>
      <c r="T356" s="88">
        <f>IF($O356="",IF('Checklist District ID'!$C$43="Y",MAX($R356:$S356)*$I356,SUM($R356:$S356)*$I356),IF(O356&gt;0,Q356*S356))</f>
        <v>0</v>
      </c>
      <c r="U356" s="88">
        <f>IF(Q356&gt;0,((I356-T356)*'Formula Matrix'!$E$40),0)</f>
        <v>0</v>
      </c>
      <c r="V356" s="88">
        <f t="shared" si="33"/>
        <v>0</v>
      </c>
      <c r="W356" s="88">
        <f>IF(V356&gt;0,(V356*'Checklist Parameters'!$K$35),0)</f>
        <v>0</v>
      </c>
      <c r="X356" s="85">
        <f t="shared" si="34"/>
        <v>0</v>
      </c>
      <c r="Y356" s="85">
        <f>IF('Checklist Parameters'!$K$102&lt;&gt;"",(I356/43560)*'Checklist Parameters'!$K$102,"N/A")</f>
        <v>0</v>
      </c>
      <c r="Z356" s="85" t="str">
        <f>IF('Checklist Parameters'!$K$58&lt;&gt;"",((I356*'Checklist Parameters'!$K$58)*'Checklist Parameters'!$K$35)/1000,"N/A")</f>
        <v>N/A</v>
      </c>
      <c r="AA356" s="85">
        <f>IF('Checklist Parameters'!$K$101&lt;&gt;"",IFERROR(I356/'Checklist Parameters'!$K$101,0),"N/A")</f>
        <v>0</v>
      </c>
      <c r="AB356" s="85" t="str">
        <f>IF('Checklist Parameters'!$K$43&lt;&gt;"",(I356*'Checklist Parameters'!$K$43)/1000,"N/A")</f>
        <v>N/A</v>
      </c>
      <c r="AC356" s="85">
        <f>IF('Checklist Parameters'!$K$16="",$X356,IF(AND('Checklist Parameters'!$K$16&lt;$X356,'Checklist Parameters'!$K$16&gt;=3),'Checklist Parameters'!$K$16,IF(AND('Checklist Parameters'!$K$16&lt;$X356,'Checklist Parameters'!$K$16&lt;3),0,$X356)))</f>
        <v>0</v>
      </c>
      <c r="AD356" s="85" t="str">
        <f>IF(AND(I356&lt;'Checklist Parameters'!$K$22,$I356&lt;&gt;0),"Y","")</f>
        <v/>
      </c>
      <c r="AE356" s="85" t="str">
        <f>IF($AD356="Y",0,IF('Checklist Parameters'!$K$25="","&lt;no limit&gt;",ROUNDDOWN((($I356-'Checklist Parameters'!$K$24)/'Checklist Parameters'!$K$25)+1,0)))</f>
        <v>&lt;no limit&gt;</v>
      </c>
      <c r="AF356" s="174">
        <f t="shared" si="35"/>
        <v>0</v>
      </c>
      <c r="AG356" s="85">
        <f t="shared" si="30"/>
        <v>0</v>
      </c>
      <c r="AH356" s="5"/>
      <c r="AI356" s="5"/>
      <c r="AJ356" s="5"/>
      <c r="AK356" s="5"/>
      <c r="AL356" s="5"/>
      <c r="AM356" s="5"/>
      <c r="AN356" s="5"/>
      <c r="AO356" s="5"/>
      <c r="AP356" s="5"/>
      <c r="AQ356" s="5"/>
      <c r="AR356" s="5"/>
      <c r="AS356" s="5"/>
    </row>
    <row r="357" spans="1:45" s="2" customFormat="1" ht="15">
      <c r="A357" s="391"/>
      <c r="B357" s="392"/>
      <c r="C357" s="393"/>
      <c r="D357" s="393"/>
      <c r="E357" s="393"/>
      <c r="F357" s="393"/>
      <c r="G357" s="393"/>
      <c r="H357" s="394"/>
      <c r="I357" s="394"/>
      <c r="J357" s="394"/>
      <c r="K357" s="394"/>
      <c r="L357" s="394"/>
      <c r="M357" s="394"/>
      <c r="N357" s="313">
        <f>IF(IF(I357&lt;'Checklist Parameters'!$K$22,0,($I357-$L357))&lt;0,0,IF(I357&lt;'Checklist Parameters'!$K$22,0,($I357-$L357)))</f>
        <v>0</v>
      </c>
      <c r="O357" s="394"/>
      <c r="P357" s="395"/>
      <c r="Q357" s="316">
        <f t="shared" si="31"/>
        <v>0</v>
      </c>
      <c r="R357" s="87">
        <f t="shared" si="32"/>
        <v>0</v>
      </c>
      <c r="S357" s="87">
        <f>IF('Checklist Parameters'!$K$60&lt;0.2,0.2,'Checklist Parameters'!$K$60)</f>
        <v>0.72</v>
      </c>
      <c r="T357" s="88">
        <f>IF($O357="",IF('Checklist District ID'!$C$43="Y",MAX($R357:$S357)*$I357,SUM($R357:$S357)*$I357),IF(O357&gt;0,Q357*S357))</f>
        <v>0</v>
      </c>
      <c r="U357" s="88">
        <f>IF(Q357&gt;0,((I357-T357)*'Formula Matrix'!$E$40),0)</f>
        <v>0</v>
      </c>
      <c r="V357" s="88">
        <f t="shared" si="33"/>
        <v>0</v>
      </c>
      <c r="W357" s="88">
        <f>IF(V357&gt;0,(V357*'Checklist Parameters'!$K$35),0)</f>
        <v>0</v>
      </c>
      <c r="X357" s="85">
        <f t="shared" si="34"/>
        <v>0</v>
      </c>
      <c r="Y357" s="85">
        <f>IF('Checklist Parameters'!$K$102&lt;&gt;"",(I357/43560)*'Checklist Parameters'!$K$102,"N/A")</f>
        <v>0</v>
      </c>
      <c r="Z357" s="85" t="str">
        <f>IF('Checklist Parameters'!$K$58&lt;&gt;"",((I357*'Checklist Parameters'!$K$58)*'Checklist Parameters'!$K$35)/1000,"N/A")</f>
        <v>N/A</v>
      </c>
      <c r="AA357" s="85">
        <f>IF('Checklist Parameters'!$K$101&lt;&gt;"",IFERROR(I357/'Checklist Parameters'!$K$101,0),"N/A")</f>
        <v>0</v>
      </c>
      <c r="AB357" s="85" t="str">
        <f>IF('Checklist Parameters'!$K$43&lt;&gt;"",(I357*'Checklist Parameters'!$K$43)/1000,"N/A")</f>
        <v>N/A</v>
      </c>
      <c r="AC357" s="85">
        <f>IF('Checklist Parameters'!$K$16="",$X357,IF(AND('Checklist Parameters'!$K$16&lt;$X357,'Checklist Parameters'!$K$16&gt;=3),'Checklist Parameters'!$K$16,IF(AND('Checklist Parameters'!$K$16&lt;$X357,'Checklist Parameters'!$K$16&lt;3),0,$X357)))</f>
        <v>0</v>
      </c>
      <c r="AD357" s="85" t="str">
        <f>IF(AND(I357&lt;'Checklist Parameters'!$K$22,$I357&lt;&gt;0),"Y","")</f>
        <v/>
      </c>
      <c r="AE357" s="85" t="str">
        <f>IF($AD357="Y",0,IF('Checklist Parameters'!$K$25="","&lt;no limit&gt;",ROUNDDOWN((($I357-'Checklist Parameters'!$K$24)/'Checklist Parameters'!$K$25)+1,0)))</f>
        <v>&lt;no limit&gt;</v>
      </c>
      <c r="AF357" s="174">
        <f t="shared" si="35"/>
        <v>0</v>
      </c>
      <c r="AG357" s="85">
        <f t="shared" si="30"/>
        <v>0</v>
      </c>
      <c r="AH357" s="5"/>
      <c r="AI357" s="5"/>
      <c r="AJ357" s="5"/>
      <c r="AK357" s="5"/>
      <c r="AL357" s="5"/>
      <c r="AM357" s="5"/>
      <c r="AN357" s="5"/>
      <c r="AO357" s="5"/>
      <c r="AP357" s="5"/>
      <c r="AQ357" s="5"/>
      <c r="AR357" s="5"/>
      <c r="AS357" s="5"/>
    </row>
    <row r="358" spans="1:45" s="2" customFormat="1" ht="15">
      <c r="A358" s="391"/>
      <c r="B358" s="392"/>
      <c r="C358" s="393"/>
      <c r="D358" s="393"/>
      <c r="E358" s="393"/>
      <c r="F358" s="393"/>
      <c r="G358" s="393"/>
      <c r="H358" s="394"/>
      <c r="I358" s="394"/>
      <c r="J358" s="394"/>
      <c r="K358" s="394"/>
      <c r="L358" s="394"/>
      <c r="M358" s="394"/>
      <c r="N358" s="313">
        <f>IF(IF(I358&lt;'Checklist Parameters'!$K$22,0,($I358-$L358))&lt;0,0,IF(I358&lt;'Checklist Parameters'!$K$22,0,($I358-$L358)))</f>
        <v>0</v>
      </c>
      <c r="O358" s="394"/>
      <c r="P358" s="395"/>
      <c r="Q358" s="316">
        <f t="shared" si="31"/>
        <v>0</v>
      </c>
      <c r="R358" s="87">
        <f t="shared" si="32"/>
        <v>0</v>
      </c>
      <c r="S358" s="87">
        <f>IF('Checklist Parameters'!$K$60&lt;0.2,0.2,'Checklist Parameters'!$K$60)</f>
        <v>0.72</v>
      </c>
      <c r="T358" s="88">
        <f>IF($O358="",IF('Checklist District ID'!$C$43="Y",MAX($R358:$S358)*$I358,SUM($R358:$S358)*$I358),IF(O358&gt;0,Q358*S358))</f>
        <v>0</v>
      </c>
      <c r="U358" s="88">
        <f>IF(Q358&gt;0,((I358-T358)*'Formula Matrix'!$E$40),0)</f>
        <v>0</v>
      </c>
      <c r="V358" s="88">
        <f t="shared" si="33"/>
        <v>0</v>
      </c>
      <c r="W358" s="88">
        <f>IF(V358&gt;0,(V358*'Checklist Parameters'!$K$35),0)</f>
        <v>0</v>
      </c>
      <c r="X358" s="85">
        <f t="shared" si="34"/>
        <v>0</v>
      </c>
      <c r="Y358" s="85">
        <f>IF('Checklist Parameters'!$K$102&lt;&gt;"",(I358/43560)*'Checklist Parameters'!$K$102,"N/A")</f>
        <v>0</v>
      </c>
      <c r="Z358" s="85" t="str">
        <f>IF('Checklist Parameters'!$K$58&lt;&gt;"",((I358*'Checklist Parameters'!$K$58)*'Checklist Parameters'!$K$35)/1000,"N/A")</f>
        <v>N/A</v>
      </c>
      <c r="AA358" s="85">
        <f>IF('Checklist Parameters'!$K$101&lt;&gt;"",IFERROR(I358/'Checklist Parameters'!$K$101,0),"N/A")</f>
        <v>0</v>
      </c>
      <c r="AB358" s="85" t="str">
        <f>IF('Checklist Parameters'!$K$43&lt;&gt;"",(I358*'Checklist Parameters'!$K$43)/1000,"N/A")</f>
        <v>N/A</v>
      </c>
      <c r="AC358" s="85">
        <f>IF('Checklist Parameters'!$K$16="",$X358,IF(AND('Checklist Parameters'!$K$16&lt;$X358,'Checklist Parameters'!$K$16&gt;=3),'Checklist Parameters'!$K$16,IF(AND('Checklist Parameters'!$K$16&lt;$X358,'Checklist Parameters'!$K$16&lt;3),0,$X358)))</f>
        <v>0</v>
      </c>
      <c r="AD358" s="85" t="str">
        <f>IF(AND(I358&lt;'Checklist Parameters'!$K$22,$I358&lt;&gt;0),"Y","")</f>
        <v/>
      </c>
      <c r="AE358" s="85" t="str">
        <f>IF($AD358="Y",0,IF('Checklist Parameters'!$K$25="","&lt;no limit&gt;",ROUNDDOWN((($I358-'Checklist Parameters'!$K$24)/'Checklist Parameters'!$K$25)+1,0)))</f>
        <v>&lt;no limit&gt;</v>
      </c>
      <c r="AF358" s="174">
        <f t="shared" si="35"/>
        <v>0</v>
      </c>
      <c r="AG358" s="85">
        <f t="shared" si="30"/>
        <v>0</v>
      </c>
      <c r="AH358" s="5"/>
      <c r="AI358" s="5"/>
      <c r="AJ358" s="5"/>
      <c r="AK358" s="5"/>
      <c r="AL358" s="5"/>
      <c r="AM358" s="5"/>
      <c r="AN358" s="5"/>
      <c r="AO358" s="5"/>
      <c r="AP358" s="5"/>
      <c r="AQ358" s="5"/>
      <c r="AR358" s="5"/>
      <c r="AS358" s="5"/>
    </row>
    <row r="359" spans="1:45" s="2" customFormat="1" ht="15">
      <c r="A359" s="391"/>
      <c r="B359" s="392"/>
      <c r="C359" s="393"/>
      <c r="D359" s="393"/>
      <c r="E359" s="393"/>
      <c r="F359" s="393"/>
      <c r="G359" s="393"/>
      <c r="H359" s="394"/>
      <c r="I359" s="394"/>
      <c r="J359" s="394"/>
      <c r="K359" s="394"/>
      <c r="L359" s="394"/>
      <c r="M359" s="394"/>
      <c r="N359" s="313">
        <f>IF(IF(I359&lt;'Checklist Parameters'!$K$22,0,($I359-$L359))&lt;0,0,IF(I359&lt;'Checklist Parameters'!$K$22,0,($I359-$L359)))</f>
        <v>0</v>
      </c>
      <c r="O359" s="394"/>
      <c r="P359" s="395"/>
      <c r="Q359" s="316">
        <f t="shared" si="31"/>
        <v>0</v>
      </c>
      <c r="R359" s="87">
        <f t="shared" si="32"/>
        <v>0</v>
      </c>
      <c r="S359" s="87">
        <f>IF('Checklist Parameters'!$K$60&lt;0.2,0.2,'Checklist Parameters'!$K$60)</f>
        <v>0.72</v>
      </c>
      <c r="T359" s="88">
        <f>IF($O359="",IF('Checklist District ID'!$C$43="Y",MAX($R359:$S359)*$I359,SUM($R359:$S359)*$I359),IF(O359&gt;0,Q359*S359))</f>
        <v>0</v>
      </c>
      <c r="U359" s="88">
        <f>IF(Q359&gt;0,((I359-T359)*'Formula Matrix'!$E$40),0)</f>
        <v>0</v>
      </c>
      <c r="V359" s="88">
        <f t="shared" si="33"/>
        <v>0</v>
      </c>
      <c r="W359" s="88">
        <f>IF(V359&gt;0,(V359*'Checklist Parameters'!$K$35),0)</f>
        <v>0</v>
      </c>
      <c r="X359" s="85">
        <f t="shared" si="34"/>
        <v>0</v>
      </c>
      <c r="Y359" s="85">
        <f>IF('Checklist Parameters'!$K$102&lt;&gt;"",(I359/43560)*'Checklist Parameters'!$K$102,"N/A")</f>
        <v>0</v>
      </c>
      <c r="Z359" s="85" t="str">
        <f>IF('Checklist Parameters'!$K$58&lt;&gt;"",((I359*'Checklist Parameters'!$K$58)*'Checklist Parameters'!$K$35)/1000,"N/A")</f>
        <v>N/A</v>
      </c>
      <c r="AA359" s="85">
        <f>IF('Checklist Parameters'!$K$101&lt;&gt;"",IFERROR(I359/'Checklist Parameters'!$K$101,0),"N/A")</f>
        <v>0</v>
      </c>
      <c r="AB359" s="85" t="str">
        <f>IF('Checklist Parameters'!$K$43&lt;&gt;"",(I359*'Checklist Parameters'!$K$43)/1000,"N/A")</f>
        <v>N/A</v>
      </c>
      <c r="AC359" s="85">
        <f>IF('Checklist Parameters'!$K$16="",$X359,IF(AND('Checklist Parameters'!$K$16&lt;$X359,'Checklist Parameters'!$K$16&gt;=3),'Checklist Parameters'!$K$16,IF(AND('Checklist Parameters'!$K$16&lt;$X359,'Checklist Parameters'!$K$16&lt;3),0,$X359)))</f>
        <v>0</v>
      </c>
      <c r="AD359" s="85" t="str">
        <f>IF(AND(I359&lt;'Checklist Parameters'!$K$22,$I359&lt;&gt;0),"Y","")</f>
        <v/>
      </c>
      <c r="AE359" s="85" t="str">
        <f>IF($AD359="Y",0,IF('Checklist Parameters'!$K$25="","&lt;no limit&gt;",ROUNDDOWN((($I359-'Checklist Parameters'!$K$24)/'Checklist Parameters'!$K$25)+1,0)))</f>
        <v>&lt;no limit&gt;</v>
      </c>
      <c r="AF359" s="174">
        <f t="shared" si="35"/>
        <v>0</v>
      </c>
      <c r="AG359" s="85">
        <f t="shared" si="30"/>
        <v>0</v>
      </c>
      <c r="AH359" s="5"/>
      <c r="AI359" s="5"/>
      <c r="AJ359" s="5"/>
      <c r="AK359" s="5"/>
      <c r="AL359" s="5"/>
      <c r="AM359" s="5"/>
      <c r="AN359" s="5"/>
      <c r="AO359" s="5"/>
      <c r="AP359" s="5"/>
      <c r="AQ359" s="5"/>
      <c r="AR359" s="5"/>
      <c r="AS359" s="5"/>
    </row>
    <row r="360" spans="1:45" s="2" customFormat="1" ht="15">
      <c r="A360" s="391"/>
      <c r="B360" s="392"/>
      <c r="C360" s="393"/>
      <c r="D360" s="393"/>
      <c r="E360" s="393"/>
      <c r="F360" s="393"/>
      <c r="G360" s="393"/>
      <c r="H360" s="394"/>
      <c r="I360" s="394"/>
      <c r="J360" s="394"/>
      <c r="K360" s="394"/>
      <c r="L360" s="394"/>
      <c r="M360" s="394"/>
      <c r="N360" s="313">
        <f>IF(IF(I360&lt;'Checklist Parameters'!$K$22,0,($I360-$L360))&lt;0,0,IF(I360&lt;'Checklist Parameters'!$K$22,0,($I360-$L360)))</f>
        <v>0</v>
      </c>
      <c r="O360" s="394"/>
      <c r="P360" s="395"/>
      <c r="Q360" s="316">
        <f t="shared" si="31"/>
        <v>0</v>
      </c>
      <c r="R360" s="87">
        <f t="shared" si="32"/>
        <v>0</v>
      </c>
      <c r="S360" s="87">
        <f>IF('Checklist Parameters'!$K$60&lt;0.2,0.2,'Checklist Parameters'!$K$60)</f>
        <v>0.72</v>
      </c>
      <c r="T360" s="88">
        <f>IF($O360="",IF('Checklist District ID'!$C$43="Y",MAX($R360:$S360)*$I360,SUM($R360:$S360)*$I360),IF(O360&gt;0,Q360*S360))</f>
        <v>0</v>
      </c>
      <c r="U360" s="88">
        <f>IF(Q360&gt;0,((I360-T360)*'Formula Matrix'!$E$40),0)</f>
        <v>0</v>
      </c>
      <c r="V360" s="88">
        <f t="shared" si="33"/>
        <v>0</v>
      </c>
      <c r="W360" s="88">
        <f>IF(V360&gt;0,(V360*'Checklist Parameters'!$K$35),0)</f>
        <v>0</v>
      </c>
      <c r="X360" s="85">
        <f t="shared" si="34"/>
        <v>0</v>
      </c>
      <c r="Y360" s="85">
        <f>IF('Checklist Parameters'!$K$102&lt;&gt;"",(I360/43560)*'Checklist Parameters'!$K$102,"N/A")</f>
        <v>0</v>
      </c>
      <c r="Z360" s="85" t="str">
        <f>IF('Checklist Parameters'!$K$58&lt;&gt;"",((I360*'Checklist Parameters'!$K$58)*'Checklist Parameters'!$K$35)/1000,"N/A")</f>
        <v>N/A</v>
      </c>
      <c r="AA360" s="85">
        <f>IF('Checklist Parameters'!$K$101&lt;&gt;"",IFERROR(I360/'Checklist Parameters'!$K$101,0),"N/A")</f>
        <v>0</v>
      </c>
      <c r="AB360" s="85" t="str">
        <f>IF('Checklist Parameters'!$K$43&lt;&gt;"",(I360*'Checklist Parameters'!$K$43)/1000,"N/A")</f>
        <v>N/A</v>
      </c>
      <c r="AC360" s="85">
        <f>IF('Checklist Parameters'!$K$16="",$X360,IF(AND('Checklist Parameters'!$K$16&lt;$X360,'Checklist Parameters'!$K$16&gt;=3),'Checklist Parameters'!$K$16,IF(AND('Checklist Parameters'!$K$16&lt;$X360,'Checklist Parameters'!$K$16&lt;3),0,$X360)))</f>
        <v>0</v>
      </c>
      <c r="AD360" s="85" t="str">
        <f>IF(AND(I360&lt;'Checklist Parameters'!$K$22,$I360&lt;&gt;0),"Y","")</f>
        <v/>
      </c>
      <c r="AE360" s="85" t="str">
        <f>IF($AD360="Y",0,IF('Checklist Parameters'!$K$25="","&lt;no limit&gt;",ROUNDDOWN((($I360-'Checklist Parameters'!$K$24)/'Checklist Parameters'!$K$25)+1,0)))</f>
        <v>&lt;no limit&gt;</v>
      </c>
      <c r="AF360" s="174">
        <f t="shared" si="35"/>
        <v>0</v>
      </c>
      <c r="AG360" s="85">
        <f t="shared" si="30"/>
        <v>0</v>
      </c>
      <c r="AH360" s="5"/>
      <c r="AI360" s="5"/>
      <c r="AJ360" s="5"/>
      <c r="AK360" s="5"/>
      <c r="AL360" s="5"/>
      <c r="AM360" s="5"/>
      <c r="AN360" s="5"/>
      <c r="AO360" s="5"/>
      <c r="AP360" s="5"/>
      <c r="AQ360" s="5"/>
      <c r="AR360" s="5"/>
      <c r="AS360" s="5"/>
    </row>
    <row r="361" spans="1:45" s="2" customFormat="1" ht="15">
      <c r="A361" s="391"/>
      <c r="B361" s="392"/>
      <c r="C361" s="393"/>
      <c r="D361" s="393"/>
      <c r="E361" s="393"/>
      <c r="F361" s="393"/>
      <c r="G361" s="393"/>
      <c r="H361" s="394"/>
      <c r="I361" s="394"/>
      <c r="J361" s="394"/>
      <c r="K361" s="394"/>
      <c r="L361" s="394"/>
      <c r="M361" s="394"/>
      <c r="N361" s="313">
        <f>IF(IF(I361&lt;'Checklist Parameters'!$K$22,0,($I361-$L361))&lt;0,0,IF(I361&lt;'Checklist Parameters'!$K$22,0,($I361-$L361)))</f>
        <v>0</v>
      </c>
      <c r="O361" s="394"/>
      <c r="P361" s="395"/>
      <c r="Q361" s="316">
        <f t="shared" si="31"/>
        <v>0</v>
      </c>
      <c r="R361" s="87">
        <f t="shared" si="32"/>
        <v>0</v>
      </c>
      <c r="S361" s="87">
        <f>IF('Checklist Parameters'!$K$60&lt;0.2,0.2,'Checklist Parameters'!$K$60)</f>
        <v>0.72</v>
      </c>
      <c r="T361" s="88">
        <f>IF($O361="",IF('Checklist District ID'!$C$43="Y",MAX($R361:$S361)*$I361,SUM($R361:$S361)*$I361),IF(O361&gt;0,Q361*S361))</f>
        <v>0</v>
      </c>
      <c r="U361" s="88">
        <f>IF(Q361&gt;0,((I361-T361)*'Formula Matrix'!$E$40),0)</f>
        <v>0</v>
      </c>
      <c r="V361" s="88">
        <f t="shared" si="33"/>
        <v>0</v>
      </c>
      <c r="W361" s="88">
        <f>IF(V361&gt;0,(V361*'Checklist Parameters'!$K$35),0)</f>
        <v>0</v>
      </c>
      <c r="X361" s="85">
        <f t="shared" si="34"/>
        <v>0</v>
      </c>
      <c r="Y361" s="85">
        <f>IF('Checklist Parameters'!$K$102&lt;&gt;"",(I361/43560)*'Checklist Parameters'!$K$102,"N/A")</f>
        <v>0</v>
      </c>
      <c r="Z361" s="85" t="str">
        <f>IF('Checklist Parameters'!$K$58&lt;&gt;"",((I361*'Checklist Parameters'!$K$58)*'Checklist Parameters'!$K$35)/1000,"N/A")</f>
        <v>N/A</v>
      </c>
      <c r="AA361" s="85">
        <f>IF('Checklist Parameters'!$K$101&lt;&gt;"",IFERROR(I361/'Checklist Parameters'!$K$101,0),"N/A")</f>
        <v>0</v>
      </c>
      <c r="AB361" s="85" t="str">
        <f>IF('Checklist Parameters'!$K$43&lt;&gt;"",(I361*'Checklist Parameters'!$K$43)/1000,"N/A")</f>
        <v>N/A</v>
      </c>
      <c r="AC361" s="85">
        <f>IF('Checklist Parameters'!$K$16="",$X361,IF(AND('Checklist Parameters'!$K$16&lt;$X361,'Checklist Parameters'!$K$16&gt;=3),'Checklist Parameters'!$K$16,IF(AND('Checklist Parameters'!$K$16&lt;$X361,'Checklist Parameters'!$K$16&lt;3),0,$X361)))</f>
        <v>0</v>
      </c>
      <c r="AD361" s="85" t="str">
        <f>IF(AND(I361&lt;'Checklist Parameters'!$K$22,$I361&lt;&gt;0),"Y","")</f>
        <v/>
      </c>
      <c r="AE361" s="85" t="str">
        <f>IF($AD361="Y",0,IF('Checklist Parameters'!$K$25="","&lt;no limit&gt;",ROUNDDOWN((($I361-'Checklist Parameters'!$K$24)/'Checklist Parameters'!$K$25)+1,0)))</f>
        <v>&lt;no limit&gt;</v>
      </c>
      <c r="AF361" s="174">
        <f t="shared" si="35"/>
        <v>0</v>
      </c>
      <c r="AG361" s="85">
        <f t="shared" si="30"/>
        <v>0</v>
      </c>
      <c r="AH361" s="5"/>
      <c r="AI361" s="5"/>
      <c r="AJ361" s="5"/>
      <c r="AK361" s="5"/>
      <c r="AL361" s="5"/>
      <c r="AM361" s="5"/>
      <c r="AN361" s="5"/>
      <c r="AO361" s="5"/>
      <c r="AP361" s="5"/>
      <c r="AQ361" s="5"/>
      <c r="AR361" s="5"/>
      <c r="AS361" s="5"/>
    </row>
    <row r="362" spans="1:45" s="2" customFormat="1" ht="15">
      <c r="A362" s="391"/>
      <c r="B362" s="392"/>
      <c r="C362" s="393"/>
      <c r="D362" s="393"/>
      <c r="E362" s="393"/>
      <c r="F362" s="393"/>
      <c r="G362" s="393"/>
      <c r="H362" s="394"/>
      <c r="I362" s="394"/>
      <c r="J362" s="394"/>
      <c r="K362" s="394"/>
      <c r="L362" s="394"/>
      <c r="M362" s="394"/>
      <c r="N362" s="313">
        <f>IF(IF(I362&lt;'Checklist Parameters'!$K$22,0,($I362-$L362))&lt;0,0,IF(I362&lt;'Checklist Parameters'!$K$22,0,($I362-$L362)))</f>
        <v>0</v>
      </c>
      <c r="O362" s="394"/>
      <c r="P362" s="395"/>
      <c r="Q362" s="316">
        <f t="shared" si="31"/>
        <v>0</v>
      </c>
      <c r="R362" s="87">
        <f t="shared" si="32"/>
        <v>0</v>
      </c>
      <c r="S362" s="87">
        <f>IF('Checklist Parameters'!$K$60&lt;0.2,0.2,'Checklist Parameters'!$K$60)</f>
        <v>0.72</v>
      </c>
      <c r="T362" s="88">
        <f>IF($O362="",IF('Checklist District ID'!$C$43="Y",MAX($R362:$S362)*$I362,SUM($R362:$S362)*$I362),IF(O362&gt;0,Q362*S362))</f>
        <v>0</v>
      </c>
      <c r="U362" s="88">
        <f>IF(Q362&gt;0,((I362-T362)*'Formula Matrix'!$E$40),0)</f>
        <v>0</v>
      </c>
      <c r="V362" s="88">
        <f t="shared" si="33"/>
        <v>0</v>
      </c>
      <c r="W362" s="88">
        <f>IF(V362&gt;0,(V362*'Checklist Parameters'!$K$35),0)</f>
        <v>0</v>
      </c>
      <c r="X362" s="85">
        <f t="shared" si="34"/>
        <v>0</v>
      </c>
      <c r="Y362" s="85">
        <f>IF('Checklist Parameters'!$K$102&lt;&gt;"",(I362/43560)*'Checklist Parameters'!$K$102,"N/A")</f>
        <v>0</v>
      </c>
      <c r="Z362" s="85" t="str">
        <f>IF('Checklist Parameters'!$K$58&lt;&gt;"",((I362*'Checklist Parameters'!$K$58)*'Checklist Parameters'!$K$35)/1000,"N/A")</f>
        <v>N/A</v>
      </c>
      <c r="AA362" s="85">
        <f>IF('Checklist Parameters'!$K$101&lt;&gt;"",IFERROR(I362/'Checklist Parameters'!$K$101,0),"N/A")</f>
        <v>0</v>
      </c>
      <c r="AB362" s="85" t="str">
        <f>IF('Checklist Parameters'!$K$43&lt;&gt;"",(I362*'Checklist Parameters'!$K$43)/1000,"N/A")</f>
        <v>N/A</v>
      </c>
      <c r="AC362" s="85">
        <f>IF('Checklist Parameters'!$K$16="",$X362,IF(AND('Checklist Parameters'!$K$16&lt;$X362,'Checklist Parameters'!$K$16&gt;=3),'Checklist Parameters'!$K$16,IF(AND('Checklist Parameters'!$K$16&lt;$X362,'Checklist Parameters'!$K$16&lt;3),0,$X362)))</f>
        <v>0</v>
      </c>
      <c r="AD362" s="85" t="str">
        <f>IF(AND(I362&lt;'Checklist Parameters'!$K$22,$I362&lt;&gt;0),"Y","")</f>
        <v/>
      </c>
      <c r="AE362" s="85" t="str">
        <f>IF($AD362="Y",0,IF('Checklist Parameters'!$K$25="","&lt;no limit&gt;",ROUNDDOWN((($I362-'Checklist Parameters'!$K$24)/'Checklist Parameters'!$K$25)+1,0)))</f>
        <v>&lt;no limit&gt;</v>
      </c>
      <c r="AF362" s="174">
        <f t="shared" si="35"/>
        <v>0</v>
      </c>
      <c r="AG362" s="85">
        <f t="shared" si="30"/>
        <v>0</v>
      </c>
      <c r="AH362" s="5"/>
      <c r="AI362" s="5"/>
      <c r="AJ362" s="5"/>
      <c r="AK362" s="5"/>
      <c r="AL362" s="5"/>
      <c r="AM362" s="5"/>
      <c r="AN362" s="5"/>
      <c r="AO362" s="5"/>
      <c r="AP362" s="5"/>
      <c r="AQ362" s="5"/>
      <c r="AR362" s="5"/>
      <c r="AS362" s="5"/>
    </row>
    <row r="363" spans="1:45" s="2" customFormat="1" ht="15">
      <c r="A363" s="391"/>
      <c r="B363" s="392"/>
      <c r="C363" s="393"/>
      <c r="D363" s="393"/>
      <c r="E363" s="393"/>
      <c r="F363" s="393"/>
      <c r="G363" s="393"/>
      <c r="H363" s="394"/>
      <c r="I363" s="394"/>
      <c r="J363" s="394"/>
      <c r="K363" s="394"/>
      <c r="L363" s="394"/>
      <c r="M363" s="394"/>
      <c r="N363" s="313">
        <f>IF(IF(I363&lt;'Checklist Parameters'!$K$22,0,($I363-$L363))&lt;0,0,IF(I363&lt;'Checklist Parameters'!$K$22,0,($I363-$L363)))</f>
        <v>0</v>
      </c>
      <c r="O363" s="394"/>
      <c r="P363" s="395"/>
      <c r="Q363" s="316">
        <f t="shared" si="31"/>
        <v>0</v>
      </c>
      <c r="R363" s="87">
        <f t="shared" si="32"/>
        <v>0</v>
      </c>
      <c r="S363" s="87">
        <f>IF('Checklist Parameters'!$K$60&lt;0.2,0.2,'Checklist Parameters'!$K$60)</f>
        <v>0.72</v>
      </c>
      <c r="T363" s="88">
        <f>IF($O363="",IF('Checklist District ID'!$C$43="Y",MAX($R363:$S363)*$I363,SUM($R363:$S363)*$I363),IF(O363&gt;0,Q363*S363))</f>
        <v>0</v>
      </c>
      <c r="U363" s="88">
        <f>IF(Q363&gt;0,((I363-T363)*'Formula Matrix'!$E$40),0)</f>
        <v>0</v>
      </c>
      <c r="V363" s="88">
        <f t="shared" si="33"/>
        <v>0</v>
      </c>
      <c r="W363" s="88">
        <f>IF(V363&gt;0,(V363*'Checklist Parameters'!$K$35),0)</f>
        <v>0</v>
      </c>
      <c r="X363" s="85">
        <f t="shared" si="34"/>
        <v>0</v>
      </c>
      <c r="Y363" s="85">
        <f>IF('Checklist Parameters'!$K$102&lt;&gt;"",(I363/43560)*'Checklist Parameters'!$K$102,"N/A")</f>
        <v>0</v>
      </c>
      <c r="Z363" s="85" t="str">
        <f>IF('Checklist Parameters'!$K$58&lt;&gt;"",((I363*'Checklist Parameters'!$K$58)*'Checklist Parameters'!$K$35)/1000,"N/A")</f>
        <v>N/A</v>
      </c>
      <c r="AA363" s="85">
        <f>IF('Checklist Parameters'!$K$101&lt;&gt;"",IFERROR(I363/'Checklist Parameters'!$K$101,0),"N/A")</f>
        <v>0</v>
      </c>
      <c r="AB363" s="85" t="str">
        <f>IF('Checklist Parameters'!$K$43&lt;&gt;"",(I363*'Checklist Parameters'!$K$43)/1000,"N/A")</f>
        <v>N/A</v>
      </c>
      <c r="AC363" s="85">
        <f>IF('Checklist Parameters'!$K$16="",$X363,IF(AND('Checklist Parameters'!$K$16&lt;$X363,'Checklist Parameters'!$K$16&gt;=3),'Checklist Parameters'!$K$16,IF(AND('Checklist Parameters'!$K$16&lt;$X363,'Checklist Parameters'!$K$16&lt;3),0,$X363)))</f>
        <v>0</v>
      </c>
      <c r="AD363" s="85" t="str">
        <f>IF(AND(I363&lt;'Checklist Parameters'!$K$22,$I363&lt;&gt;0),"Y","")</f>
        <v/>
      </c>
      <c r="AE363" s="85" t="str">
        <f>IF($AD363="Y",0,IF('Checklist Parameters'!$K$25="","&lt;no limit&gt;",ROUNDDOWN((($I363-'Checklist Parameters'!$K$24)/'Checklist Parameters'!$K$25)+1,0)))</f>
        <v>&lt;no limit&gt;</v>
      </c>
      <c r="AF363" s="174">
        <f t="shared" si="35"/>
        <v>0</v>
      </c>
      <c r="AG363" s="85">
        <f t="shared" si="30"/>
        <v>0</v>
      </c>
      <c r="AH363" s="5"/>
      <c r="AI363" s="5"/>
      <c r="AJ363" s="5"/>
      <c r="AK363" s="5"/>
      <c r="AL363" s="5"/>
      <c r="AM363" s="5"/>
      <c r="AN363" s="5"/>
      <c r="AO363" s="5"/>
      <c r="AP363" s="5"/>
      <c r="AQ363" s="5"/>
      <c r="AR363" s="5"/>
      <c r="AS363" s="5"/>
    </row>
    <row r="364" spans="1:45" s="2" customFormat="1" ht="15">
      <c r="A364" s="391"/>
      <c r="B364" s="392"/>
      <c r="C364" s="393"/>
      <c r="D364" s="393"/>
      <c r="E364" s="393"/>
      <c r="F364" s="393"/>
      <c r="G364" s="393"/>
      <c r="H364" s="394"/>
      <c r="I364" s="394"/>
      <c r="J364" s="394"/>
      <c r="K364" s="394"/>
      <c r="L364" s="394"/>
      <c r="M364" s="394"/>
      <c r="N364" s="313">
        <f>IF(IF(I364&lt;'Checklist Parameters'!$K$22,0,($I364-$L364))&lt;0,0,IF(I364&lt;'Checklist Parameters'!$K$22,0,($I364-$L364)))</f>
        <v>0</v>
      </c>
      <c r="O364" s="394"/>
      <c r="P364" s="395"/>
      <c r="Q364" s="316">
        <f t="shared" si="31"/>
        <v>0</v>
      </c>
      <c r="R364" s="87">
        <f t="shared" si="32"/>
        <v>0</v>
      </c>
      <c r="S364" s="87">
        <f>IF('Checklist Parameters'!$K$60&lt;0.2,0.2,'Checklist Parameters'!$K$60)</f>
        <v>0.72</v>
      </c>
      <c r="T364" s="88">
        <f>IF($O364="",IF('Checklist District ID'!$C$43="Y",MAX($R364:$S364)*$I364,SUM($R364:$S364)*$I364),IF(O364&gt;0,Q364*S364))</f>
        <v>0</v>
      </c>
      <c r="U364" s="88">
        <f>IF(Q364&gt;0,((I364-T364)*'Formula Matrix'!$E$40),0)</f>
        <v>0</v>
      </c>
      <c r="V364" s="88">
        <f t="shared" si="33"/>
        <v>0</v>
      </c>
      <c r="W364" s="88">
        <f>IF(V364&gt;0,(V364*'Checklist Parameters'!$K$35),0)</f>
        <v>0</v>
      </c>
      <c r="X364" s="85">
        <f t="shared" si="34"/>
        <v>0</v>
      </c>
      <c r="Y364" s="85">
        <f>IF('Checklist Parameters'!$K$102&lt;&gt;"",(I364/43560)*'Checklist Parameters'!$K$102,"N/A")</f>
        <v>0</v>
      </c>
      <c r="Z364" s="85" t="str">
        <f>IF('Checklist Parameters'!$K$58&lt;&gt;"",((I364*'Checklist Parameters'!$K$58)*'Checklist Parameters'!$K$35)/1000,"N/A")</f>
        <v>N/A</v>
      </c>
      <c r="AA364" s="85">
        <f>IF('Checklist Parameters'!$K$101&lt;&gt;"",IFERROR(I364/'Checklist Parameters'!$K$101,0),"N/A")</f>
        <v>0</v>
      </c>
      <c r="AB364" s="85" t="str">
        <f>IF('Checklist Parameters'!$K$43&lt;&gt;"",(I364*'Checklist Parameters'!$K$43)/1000,"N/A")</f>
        <v>N/A</v>
      </c>
      <c r="AC364" s="85">
        <f>IF('Checklist Parameters'!$K$16="",$X364,IF(AND('Checklist Parameters'!$K$16&lt;$X364,'Checklist Parameters'!$K$16&gt;=3),'Checklist Parameters'!$K$16,IF(AND('Checklist Parameters'!$K$16&lt;$X364,'Checklist Parameters'!$K$16&lt;3),0,$X364)))</f>
        <v>0</v>
      </c>
      <c r="AD364" s="85" t="str">
        <f>IF(AND(I364&lt;'Checklist Parameters'!$K$22,$I364&lt;&gt;0),"Y","")</f>
        <v/>
      </c>
      <c r="AE364" s="85" t="str">
        <f>IF($AD364="Y",0,IF('Checklist Parameters'!$K$25="","&lt;no limit&gt;",ROUNDDOWN((($I364-'Checklist Parameters'!$K$24)/'Checklist Parameters'!$K$25)+1,0)))</f>
        <v>&lt;no limit&gt;</v>
      </c>
      <c r="AF364" s="174">
        <f t="shared" si="35"/>
        <v>0</v>
      </c>
      <c r="AG364" s="85">
        <f t="shared" si="30"/>
        <v>0</v>
      </c>
      <c r="AH364" s="5"/>
      <c r="AI364" s="5"/>
      <c r="AJ364" s="5"/>
      <c r="AK364" s="5"/>
      <c r="AL364" s="5"/>
      <c r="AM364" s="5"/>
      <c r="AN364" s="5"/>
      <c r="AO364" s="5"/>
      <c r="AP364" s="5"/>
      <c r="AQ364" s="5"/>
      <c r="AR364" s="5"/>
      <c r="AS364" s="5"/>
    </row>
    <row r="365" spans="1:45" s="2" customFormat="1" ht="15">
      <c r="A365" s="391"/>
      <c r="B365" s="392"/>
      <c r="C365" s="393"/>
      <c r="D365" s="393"/>
      <c r="E365" s="393"/>
      <c r="F365" s="393"/>
      <c r="G365" s="393"/>
      <c r="H365" s="394"/>
      <c r="I365" s="394"/>
      <c r="J365" s="394"/>
      <c r="K365" s="394"/>
      <c r="L365" s="394"/>
      <c r="M365" s="394"/>
      <c r="N365" s="313">
        <f>IF(IF(I365&lt;'Checklist Parameters'!$K$22,0,($I365-$L365))&lt;0,0,IF(I365&lt;'Checklist Parameters'!$K$22,0,($I365-$L365)))</f>
        <v>0</v>
      </c>
      <c r="O365" s="394"/>
      <c r="P365" s="395"/>
      <c r="Q365" s="316">
        <f t="shared" si="31"/>
        <v>0</v>
      </c>
      <c r="R365" s="87">
        <f t="shared" si="32"/>
        <v>0</v>
      </c>
      <c r="S365" s="87">
        <f>IF('Checklist Parameters'!$K$60&lt;0.2,0.2,'Checklist Parameters'!$K$60)</f>
        <v>0.72</v>
      </c>
      <c r="T365" s="88">
        <f>IF($O365="",IF('Checklist District ID'!$C$43="Y",MAX($R365:$S365)*$I365,SUM($R365:$S365)*$I365),IF(O365&gt;0,Q365*S365))</f>
        <v>0</v>
      </c>
      <c r="U365" s="88">
        <f>IF(Q365&gt;0,((I365-T365)*'Formula Matrix'!$E$40),0)</f>
        <v>0</v>
      </c>
      <c r="V365" s="88">
        <f t="shared" si="33"/>
        <v>0</v>
      </c>
      <c r="W365" s="88">
        <f>IF(V365&gt;0,(V365*'Checklist Parameters'!$K$35),0)</f>
        <v>0</v>
      </c>
      <c r="X365" s="85">
        <f t="shared" si="34"/>
        <v>0</v>
      </c>
      <c r="Y365" s="85">
        <f>IF('Checklist Parameters'!$K$102&lt;&gt;"",(I365/43560)*'Checklist Parameters'!$K$102,"N/A")</f>
        <v>0</v>
      </c>
      <c r="Z365" s="85" t="str">
        <f>IF('Checklist Parameters'!$K$58&lt;&gt;"",((I365*'Checklist Parameters'!$K$58)*'Checklist Parameters'!$K$35)/1000,"N/A")</f>
        <v>N/A</v>
      </c>
      <c r="AA365" s="85">
        <f>IF('Checklist Parameters'!$K$101&lt;&gt;"",IFERROR(I365/'Checklist Parameters'!$K$101,0),"N/A")</f>
        <v>0</v>
      </c>
      <c r="AB365" s="85" t="str">
        <f>IF('Checklist Parameters'!$K$43&lt;&gt;"",(I365*'Checklist Parameters'!$K$43)/1000,"N/A")</f>
        <v>N/A</v>
      </c>
      <c r="AC365" s="85">
        <f>IF('Checklist Parameters'!$K$16="",$X365,IF(AND('Checklist Parameters'!$K$16&lt;$X365,'Checklist Parameters'!$K$16&gt;=3),'Checklist Parameters'!$K$16,IF(AND('Checklist Parameters'!$K$16&lt;$X365,'Checklist Parameters'!$K$16&lt;3),0,$X365)))</f>
        <v>0</v>
      </c>
      <c r="AD365" s="85" t="str">
        <f>IF(AND(I365&lt;'Checklist Parameters'!$K$22,$I365&lt;&gt;0),"Y","")</f>
        <v/>
      </c>
      <c r="AE365" s="85" t="str">
        <f>IF($AD365="Y",0,IF('Checklist Parameters'!$K$25="","&lt;no limit&gt;",ROUNDDOWN((($I365-'Checklist Parameters'!$K$24)/'Checklist Parameters'!$K$25)+1,0)))</f>
        <v>&lt;no limit&gt;</v>
      </c>
      <c r="AF365" s="174">
        <f t="shared" si="35"/>
        <v>0</v>
      </c>
      <c r="AG365" s="85">
        <f t="shared" si="30"/>
        <v>0</v>
      </c>
      <c r="AH365" s="5"/>
      <c r="AI365" s="5"/>
      <c r="AJ365" s="5"/>
      <c r="AK365" s="5"/>
      <c r="AL365" s="5"/>
      <c r="AM365" s="5"/>
      <c r="AN365" s="5"/>
      <c r="AO365" s="5"/>
      <c r="AP365" s="5"/>
      <c r="AQ365" s="5"/>
      <c r="AR365" s="5"/>
      <c r="AS365" s="5"/>
    </row>
    <row r="366" spans="1:45" s="2" customFormat="1" ht="15">
      <c r="A366" s="391"/>
      <c r="B366" s="392"/>
      <c r="C366" s="393"/>
      <c r="D366" s="393"/>
      <c r="E366" s="393"/>
      <c r="F366" s="393"/>
      <c r="G366" s="393"/>
      <c r="H366" s="394"/>
      <c r="I366" s="394"/>
      <c r="J366" s="394"/>
      <c r="K366" s="394"/>
      <c r="L366" s="394"/>
      <c r="M366" s="394"/>
      <c r="N366" s="313">
        <f>IF(IF(I366&lt;'Checklist Parameters'!$K$22,0,($I366-$L366))&lt;0,0,IF(I366&lt;'Checklist Parameters'!$K$22,0,($I366-$L366)))</f>
        <v>0</v>
      </c>
      <c r="O366" s="394"/>
      <c r="P366" s="395"/>
      <c r="Q366" s="316">
        <f t="shared" si="31"/>
        <v>0</v>
      </c>
      <c r="R366" s="87">
        <f t="shared" si="32"/>
        <v>0</v>
      </c>
      <c r="S366" s="87">
        <f>IF('Checklist Parameters'!$K$60&lt;0.2,0.2,'Checklist Parameters'!$K$60)</f>
        <v>0.72</v>
      </c>
      <c r="T366" s="88">
        <f>IF($O366="",IF('Checklist District ID'!$C$43="Y",MAX($R366:$S366)*$I366,SUM($R366:$S366)*$I366),IF(O366&gt;0,Q366*S366))</f>
        <v>0</v>
      </c>
      <c r="U366" s="88">
        <f>IF(Q366&gt;0,((I366-T366)*'Formula Matrix'!$E$40),0)</f>
        <v>0</v>
      </c>
      <c r="V366" s="88">
        <f t="shared" si="33"/>
        <v>0</v>
      </c>
      <c r="W366" s="88">
        <f>IF(V366&gt;0,(V366*'Checklist Parameters'!$K$35),0)</f>
        <v>0</v>
      </c>
      <c r="X366" s="85">
        <f t="shared" si="34"/>
        <v>0</v>
      </c>
      <c r="Y366" s="85">
        <f>IF('Checklist Parameters'!$K$102&lt;&gt;"",(I366/43560)*'Checklist Parameters'!$K$102,"N/A")</f>
        <v>0</v>
      </c>
      <c r="Z366" s="85" t="str">
        <f>IF('Checklist Parameters'!$K$58&lt;&gt;"",((I366*'Checklist Parameters'!$K$58)*'Checklist Parameters'!$K$35)/1000,"N/A")</f>
        <v>N/A</v>
      </c>
      <c r="AA366" s="85">
        <f>IF('Checklist Parameters'!$K$101&lt;&gt;"",IFERROR(I366/'Checklist Parameters'!$K$101,0),"N/A")</f>
        <v>0</v>
      </c>
      <c r="AB366" s="85" t="str">
        <f>IF('Checklist Parameters'!$K$43&lt;&gt;"",(I366*'Checklist Parameters'!$K$43)/1000,"N/A")</f>
        <v>N/A</v>
      </c>
      <c r="AC366" s="85">
        <f>IF('Checklist Parameters'!$K$16="",$X366,IF(AND('Checklist Parameters'!$K$16&lt;$X366,'Checklist Parameters'!$K$16&gt;=3),'Checklist Parameters'!$K$16,IF(AND('Checklist Parameters'!$K$16&lt;$X366,'Checklist Parameters'!$K$16&lt;3),0,$X366)))</f>
        <v>0</v>
      </c>
      <c r="AD366" s="85" t="str">
        <f>IF(AND(I366&lt;'Checklist Parameters'!$K$22,$I366&lt;&gt;0),"Y","")</f>
        <v/>
      </c>
      <c r="AE366" s="85" t="str">
        <f>IF($AD366="Y",0,IF('Checklist Parameters'!$K$25="","&lt;no limit&gt;",ROUNDDOWN((($I366-'Checklist Parameters'!$K$24)/'Checklist Parameters'!$K$25)+1,0)))</f>
        <v>&lt;no limit&gt;</v>
      </c>
      <c r="AF366" s="174">
        <f t="shared" si="35"/>
        <v>0</v>
      </c>
      <c r="AG366" s="85">
        <f t="shared" si="30"/>
        <v>0</v>
      </c>
      <c r="AH366" s="5"/>
      <c r="AI366" s="5"/>
      <c r="AJ366" s="5"/>
      <c r="AK366" s="5"/>
      <c r="AL366" s="5"/>
      <c r="AM366" s="5"/>
      <c r="AN366" s="5"/>
      <c r="AO366" s="5"/>
      <c r="AP366" s="5"/>
      <c r="AQ366" s="5"/>
      <c r="AR366" s="5"/>
      <c r="AS366" s="5"/>
    </row>
    <row r="367" spans="1:45" s="2" customFormat="1" ht="15">
      <c r="A367" s="391"/>
      <c r="B367" s="392"/>
      <c r="C367" s="393"/>
      <c r="D367" s="393"/>
      <c r="E367" s="393"/>
      <c r="F367" s="393"/>
      <c r="G367" s="393"/>
      <c r="H367" s="394"/>
      <c r="I367" s="394"/>
      <c r="J367" s="394"/>
      <c r="K367" s="394"/>
      <c r="L367" s="394"/>
      <c r="M367" s="394"/>
      <c r="N367" s="313">
        <f>IF(IF(I367&lt;'Checklist Parameters'!$K$22,0,($I367-$L367))&lt;0,0,IF(I367&lt;'Checklist Parameters'!$K$22,0,($I367-$L367)))</f>
        <v>0</v>
      </c>
      <c r="O367" s="394"/>
      <c r="P367" s="395"/>
      <c r="Q367" s="316">
        <f t="shared" si="31"/>
        <v>0</v>
      </c>
      <c r="R367" s="87">
        <f t="shared" si="32"/>
        <v>0</v>
      </c>
      <c r="S367" s="87">
        <f>IF('Checklist Parameters'!$K$60&lt;0.2,0.2,'Checklist Parameters'!$K$60)</f>
        <v>0.72</v>
      </c>
      <c r="T367" s="88">
        <f>IF($O367="",IF('Checklist District ID'!$C$43="Y",MAX($R367:$S367)*$I367,SUM($R367:$S367)*$I367),IF(O367&gt;0,Q367*S367))</f>
        <v>0</v>
      </c>
      <c r="U367" s="88">
        <f>IF(Q367&gt;0,((I367-T367)*'Formula Matrix'!$E$40),0)</f>
        <v>0</v>
      </c>
      <c r="V367" s="88">
        <f t="shared" si="33"/>
        <v>0</v>
      </c>
      <c r="W367" s="88">
        <f>IF(V367&gt;0,(V367*'Checklist Parameters'!$K$35),0)</f>
        <v>0</v>
      </c>
      <c r="X367" s="85">
        <f t="shared" si="34"/>
        <v>0</v>
      </c>
      <c r="Y367" s="85">
        <f>IF('Checklist Parameters'!$K$102&lt;&gt;"",(I367/43560)*'Checklist Parameters'!$K$102,"N/A")</f>
        <v>0</v>
      </c>
      <c r="Z367" s="85" t="str">
        <f>IF('Checklist Parameters'!$K$58&lt;&gt;"",((I367*'Checklist Parameters'!$K$58)*'Checklist Parameters'!$K$35)/1000,"N/A")</f>
        <v>N/A</v>
      </c>
      <c r="AA367" s="85">
        <f>IF('Checklist Parameters'!$K$101&lt;&gt;"",IFERROR(I367/'Checklist Parameters'!$K$101,0),"N/A")</f>
        <v>0</v>
      </c>
      <c r="AB367" s="85" t="str">
        <f>IF('Checklist Parameters'!$K$43&lt;&gt;"",(I367*'Checklist Parameters'!$K$43)/1000,"N/A")</f>
        <v>N/A</v>
      </c>
      <c r="AC367" s="85">
        <f>IF('Checklist Parameters'!$K$16="",$X367,IF(AND('Checklist Parameters'!$K$16&lt;$X367,'Checklist Parameters'!$K$16&gt;=3),'Checklist Parameters'!$K$16,IF(AND('Checklist Parameters'!$K$16&lt;$X367,'Checklist Parameters'!$K$16&lt;3),0,$X367)))</f>
        <v>0</v>
      </c>
      <c r="AD367" s="85" t="str">
        <f>IF(AND(I367&lt;'Checklist Parameters'!$K$22,$I367&lt;&gt;0),"Y","")</f>
        <v/>
      </c>
      <c r="AE367" s="85" t="str">
        <f>IF($AD367="Y",0,IF('Checklist Parameters'!$K$25="","&lt;no limit&gt;",ROUNDDOWN((($I367-'Checklist Parameters'!$K$24)/'Checklist Parameters'!$K$25)+1,0)))</f>
        <v>&lt;no limit&gt;</v>
      </c>
      <c r="AF367" s="174">
        <f t="shared" si="35"/>
        <v>0</v>
      </c>
      <c r="AG367" s="85">
        <f t="shared" si="30"/>
        <v>0</v>
      </c>
      <c r="AH367" s="5"/>
      <c r="AI367" s="5"/>
      <c r="AJ367" s="5"/>
      <c r="AK367" s="5"/>
      <c r="AL367" s="5"/>
      <c r="AM367" s="5"/>
      <c r="AN367" s="5"/>
      <c r="AO367" s="5"/>
      <c r="AP367" s="5"/>
      <c r="AQ367" s="5"/>
      <c r="AR367" s="5"/>
      <c r="AS367" s="5"/>
    </row>
    <row r="368" spans="1:45" s="2" customFormat="1" ht="15">
      <c r="A368" s="391"/>
      <c r="B368" s="392"/>
      <c r="C368" s="393"/>
      <c r="D368" s="393"/>
      <c r="E368" s="393"/>
      <c r="F368" s="393"/>
      <c r="G368" s="393"/>
      <c r="H368" s="394"/>
      <c r="I368" s="394"/>
      <c r="J368" s="394"/>
      <c r="K368" s="394"/>
      <c r="L368" s="394"/>
      <c r="M368" s="394"/>
      <c r="N368" s="313">
        <f>IF(IF(I368&lt;'Checklist Parameters'!$K$22,0,($I368-$L368))&lt;0,0,IF(I368&lt;'Checklist Parameters'!$K$22,0,($I368-$L368)))</f>
        <v>0</v>
      </c>
      <c r="O368" s="394"/>
      <c r="P368" s="395"/>
      <c r="Q368" s="316">
        <f t="shared" si="31"/>
        <v>0</v>
      </c>
      <c r="R368" s="87">
        <f t="shared" si="32"/>
        <v>0</v>
      </c>
      <c r="S368" s="87">
        <f>IF('Checklist Parameters'!$K$60&lt;0.2,0.2,'Checklist Parameters'!$K$60)</f>
        <v>0.72</v>
      </c>
      <c r="T368" s="88">
        <f>IF($O368="",IF('Checklist District ID'!$C$43="Y",MAX($R368:$S368)*$I368,SUM($R368:$S368)*$I368),IF(O368&gt;0,Q368*S368))</f>
        <v>0</v>
      </c>
      <c r="U368" s="88">
        <f>IF(Q368&gt;0,((I368-T368)*'Formula Matrix'!$E$40),0)</f>
        <v>0</v>
      </c>
      <c r="V368" s="88">
        <f t="shared" si="33"/>
        <v>0</v>
      </c>
      <c r="W368" s="88">
        <f>IF(V368&gt;0,(V368*'Checklist Parameters'!$K$35),0)</f>
        <v>0</v>
      </c>
      <c r="X368" s="85">
        <f t="shared" si="34"/>
        <v>0</v>
      </c>
      <c r="Y368" s="85">
        <f>IF('Checklist Parameters'!$K$102&lt;&gt;"",(I368/43560)*'Checklist Parameters'!$K$102,"N/A")</f>
        <v>0</v>
      </c>
      <c r="Z368" s="85" t="str">
        <f>IF('Checklist Parameters'!$K$58&lt;&gt;"",((I368*'Checklist Parameters'!$K$58)*'Checklist Parameters'!$K$35)/1000,"N/A")</f>
        <v>N/A</v>
      </c>
      <c r="AA368" s="85">
        <f>IF('Checklist Parameters'!$K$101&lt;&gt;"",IFERROR(I368/'Checklist Parameters'!$K$101,0),"N/A")</f>
        <v>0</v>
      </c>
      <c r="AB368" s="85" t="str">
        <f>IF('Checklist Parameters'!$K$43&lt;&gt;"",(I368*'Checklist Parameters'!$K$43)/1000,"N/A")</f>
        <v>N/A</v>
      </c>
      <c r="AC368" s="85">
        <f>IF('Checklist Parameters'!$K$16="",$X368,IF(AND('Checklist Parameters'!$K$16&lt;$X368,'Checklist Parameters'!$K$16&gt;=3),'Checklist Parameters'!$K$16,IF(AND('Checklist Parameters'!$K$16&lt;$X368,'Checklist Parameters'!$K$16&lt;3),0,$X368)))</f>
        <v>0</v>
      </c>
      <c r="AD368" s="85" t="str">
        <f>IF(AND(I368&lt;'Checklist Parameters'!$K$22,$I368&lt;&gt;0),"Y","")</f>
        <v/>
      </c>
      <c r="AE368" s="85" t="str">
        <f>IF($AD368="Y",0,IF('Checklist Parameters'!$K$25="","&lt;no limit&gt;",ROUNDDOWN((($I368-'Checklist Parameters'!$K$24)/'Checklist Parameters'!$K$25)+1,0)))</f>
        <v>&lt;no limit&gt;</v>
      </c>
      <c r="AF368" s="174">
        <f t="shared" si="35"/>
        <v>0</v>
      </c>
      <c r="AG368" s="85">
        <f t="shared" si="30"/>
        <v>0</v>
      </c>
      <c r="AH368" s="5"/>
      <c r="AI368" s="5"/>
      <c r="AJ368" s="5"/>
      <c r="AK368" s="5"/>
      <c r="AL368" s="5"/>
      <c r="AM368" s="5"/>
      <c r="AN368" s="5"/>
      <c r="AO368" s="5"/>
      <c r="AP368" s="5"/>
      <c r="AQ368" s="5"/>
      <c r="AR368" s="5"/>
      <c r="AS368" s="5"/>
    </row>
    <row r="369" spans="1:45" s="2" customFormat="1" ht="15">
      <c r="A369" s="391"/>
      <c r="B369" s="392"/>
      <c r="C369" s="393"/>
      <c r="D369" s="393"/>
      <c r="E369" s="393"/>
      <c r="F369" s="393"/>
      <c r="G369" s="393"/>
      <c r="H369" s="394"/>
      <c r="I369" s="394"/>
      <c r="J369" s="394"/>
      <c r="K369" s="394"/>
      <c r="L369" s="394"/>
      <c r="M369" s="394"/>
      <c r="N369" s="313">
        <f>IF(IF(I369&lt;'Checklist Parameters'!$K$22,0,($I369-$L369))&lt;0,0,IF(I369&lt;'Checklist Parameters'!$K$22,0,($I369-$L369)))</f>
        <v>0</v>
      </c>
      <c r="O369" s="394"/>
      <c r="P369" s="395"/>
      <c r="Q369" s="316">
        <f t="shared" si="31"/>
        <v>0</v>
      </c>
      <c r="R369" s="87">
        <f t="shared" si="32"/>
        <v>0</v>
      </c>
      <c r="S369" s="87">
        <f>IF('Checklist Parameters'!$K$60&lt;0.2,0.2,'Checklist Parameters'!$K$60)</f>
        <v>0.72</v>
      </c>
      <c r="T369" s="88">
        <f>IF($O369="",IF('Checklist District ID'!$C$43="Y",MAX($R369:$S369)*$I369,SUM($R369:$S369)*$I369),IF(O369&gt;0,Q369*S369))</f>
        <v>0</v>
      </c>
      <c r="U369" s="88">
        <f>IF(Q369&gt;0,((I369-T369)*'Formula Matrix'!$E$40),0)</f>
        <v>0</v>
      </c>
      <c r="V369" s="88">
        <f t="shared" si="33"/>
        <v>0</v>
      </c>
      <c r="W369" s="88">
        <f>IF(V369&gt;0,(V369*'Checklist Parameters'!$K$35),0)</f>
        <v>0</v>
      </c>
      <c r="X369" s="85">
        <f t="shared" si="34"/>
        <v>0</v>
      </c>
      <c r="Y369" s="85">
        <f>IF('Checklist Parameters'!$K$102&lt;&gt;"",(I369/43560)*'Checklist Parameters'!$K$102,"N/A")</f>
        <v>0</v>
      </c>
      <c r="Z369" s="85" t="str">
        <f>IF('Checklist Parameters'!$K$58&lt;&gt;"",((I369*'Checklist Parameters'!$K$58)*'Checklist Parameters'!$K$35)/1000,"N/A")</f>
        <v>N/A</v>
      </c>
      <c r="AA369" s="85">
        <f>IF('Checklist Parameters'!$K$101&lt;&gt;"",IFERROR(I369/'Checklist Parameters'!$K$101,0),"N/A")</f>
        <v>0</v>
      </c>
      <c r="AB369" s="85" t="str">
        <f>IF('Checklist Parameters'!$K$43&lt;&gt;"",(I369*'Checklist Parameters'!$K$43)/1000,"N/A")</f>
        <v>N/A</v>
      </c>
      <c r="AC369" s="85">
        <f>IF('Checklist Parameters'!$K$16="",$X369,IF(AND('Checklist Parameters'!$K$16&lt;$X369,'Checklist Parameters'!$K$16&gt;=3),'Checklist Parameters'!$K$16,IF(AND('Checklist Parameters'!$K$16&lt;$X369,'Checklist Parameters'!$K$16&lt;3),0,$X369)))</f>
        <v>0</v>
      </c>
      <c r="AD369" s="85" t="str">
        <f>IF(AND(I369&lt;'Checklist Parameters'!$K$22,$I369&lt;&gt;0),"Y","")</f>
        <v/>
      </c>
      <c r="AE369" s="85" t="str">
        <f>IF($AD369="Y",0,IF('Checklist Parameters'!$K$25="","&lt;no limit&gt;",ROUNDDOWN((($I369-'Checklist Parameters'!$K$24)/'Checklist Parameters'!$K$25)+1,0)))</f>
        <v>&lt;no limit&gt;</v>
      </c>
      <c r="AF369" s="174">
        <f t="shared" si="35"/>
        <v>0</v>
      </c>
      <c r="AG369" s="85">
        <f t="shared" si="30"/>
        <v>0</v>
      </c>
      <c r="AH369" s="5"/>
      <c r="AI369" s="5"/>
      <c r="AJ369" s="5"/>
      <c r="AK369" s="5"/>
      <c r="AL369" s="5"/>
      <c r="AM369" s="5"/>
      <c r="AN369" s="5"/>
      <c r="AO369" s="5"/>
      <c r="AP369" s="5"/>
      <c r="AQ369" s="5"/>
      <c r="AR369" s="5"/>
      <c r="AS369" s="5"/>
    </row>
    <row r="370" spans="1:45" s="2" customFormat="1" ht="15">
      <c r="A370" s="391"/>
      <c r="B370" s="392"/>
      <c r="C370" s="393"/>
      <c r="D370" s="393"/>
      <c r="E370" s="393"/>
      <c r="F370" s="393"/>
      <c r="G370" s="393"/>
      <c r="H370" s="394"/>
      <c r="I370" s="394"/>
      <c r="J370" s="394"/>
      <c r="K370" s="394"/>
      <c r="L370" s="394"/>
      <c r="M370" s="394"/>
      <c r="N370" s="313">
        <f>IF(IF(I370&lt;'Checklist Parameters'!$K$22,0,($I370-$L370))&lt;0,0,IF(I370&lt;'Checklist Parameters'!$K$22,0,($I370-$L370)))</f>
        <v>0</v>
      </c>
      <c r="O370" s="394"/>
      <c r="P370" s="395"/>
      <c r="Q370" s="316">
        <f t="shared" si="31"/>
        <v>0</v>
      </c>
      <c r="R370" s="87">
        <f t="shared" si="32"/>
        <v>0</v>
      </c>
      <c r="S370" s="87">
        <f>IF('Checklist Parameters'!$K$60&lt;0.2,0.2,'Checklist Parameters'!$K$60)</f>
        <v>0.72</v>
      </c>
      <c r="T370" s="88">
        <f>IF($O370="",IF('Checklist District ID'!$C$43="Y",MAX($R370:$S370)*$I370,SUM($R370:$S370)*$I370),IF(O370&gt;0,Q370*S370))</f>
        <v>0</v>
      </c>
      <c r="U370" s="88">
        <f>IF(Q370&gt;0,((I370-T370)*'Formula Matrix'!$E$40),0)</f>
        <v>0</v>
      </c>
      <c r="V370" s="88">
        <f t="shared" si="33"/>
        <v>0</v>
      </c>
      <c r="W370" s="88">
        <f>IF(V370&gt;0,(V370*'Checklist Parameters'!$K$35),0)</f>
        <v>0</v>
      </c>
      <c r="X370" s="85">
        <f t="shared" si="34"/>
        <v>0</v>
      </c>
      <c r="Y370" s="85">
        <f>IF('Checklist Parameters'!$K$102&lt;&gt;"",(I370/43560)*'Checklist Parameters'!$K$102,"N/A")</f>
        <v>0</v>
      </c>
      <c r="Z370" s="85" t="str">
        <f>IF('Checklist Parameters'!$K$58&lt;&gt;"",((I370*'Checklist Parameters'!$K$58)*'Checklist Parameters'!$K$35)/1000,"N/A")</f>
        <v>N/A</v>
      </c>
      <c r="AA370" s="85">
        <f>IF('Checklist Parameters'!$K$101&lt;&gt;"",IFERROR(I370/'Checklist Parameters'!$K$101,0),"N/A")</f>
        <v>0</v>
      </c>
      <c r="AB370" s="85" t="str">
        <f>IF('Checklist Parameters'!$K$43&lt;&gt;"",(I370*'Checklist Parameters'!$K$43)/1000,"N/A")</f>
        <v>N/A</v>
      </c>
      <c r="AC370" s="85">
        <f>IF('Checklist Parameters'!$K$16="",$X370,IF(AND('Checklist Parameters'!$K$16&lt;$X370,'Checklist Parameters'!$K$16&gt;=3),'Checklist Parameters'!$K$16,IF(AND('Checklist Parameters'!$K$16&lt;$X370,'Checklist Parameters'!$K$16&lt;3),0,$X370)))</f>
        <v>0</v>
      </c>
      <c r="AD370" s="85" t="str">
        <f>IF(AND(I370&lt;'Checklist Parameters'!$K$22,$I370&lt;&gt;0),"Y","")</f>
        <v/>
      </c>
      <c r="AE370" s="85" t="str">
        <f>IF($AD370="Y",0,IF('Checklist Parameters'!$K$25="","&lt;no limit&gt;",ROUNDDOWN((($I370-'Checklist Parameters'!$K$24)/'Checklist Parameters'!$K$25)+1,0)))</f>
        <v>&lt;no limit&gt;</v>
      </c>
      <c r="AF370" s="174">
        <f t="shared" si="35"/>
        <v>0</v>
      </c>
      <c r="AG370" s="85">
        <f t="shared" si="30"/>
        <v>0</v>
      </c>
      <c r="AH370" s="5"/>
      <c r="AI370" s="5"/>
      <c r="AJ370" s="5"/>
      <c r="AK370" s="5"/>
      <c r="AL370" s="5"/>
      <c r="AM370" s="5"/>
      <c r="AN370" s="5"/>
      <c r="AO370" s="5"/>
      <c r="AP370" s="5"/>
      <c r="AQ370" s="5"/>
      <c r="AR370" s="5"/>
      <c r="AS370" s="5"/>
    </row>
    <row r="371" spans="1:45" s="2" customFormat="1" ht="15">
      <c r="A371" s="391"/>
      <c r="B371" s="392"/>
      <c r="C371" s="393"/>
      <c r="D371" s="393"/>
      <c r="E371" s="393"/>
      <c r="F371" s="393"/>
      <c r="G371" s="393"/>
      <c r="H371" s="394"/>
      <c r="I371" s="394"/>
      <c r="J371" s="394"/>
      <c r="K371" s="394"/>
      <c r="L371" s="394"/>
      <c r="M371" s="394"/>
      <c r="N371" s="313">
        <f>IF(IF(I371&lt;'Checklist Parameters'!$K$22,0,($I371-$L371))&lt;0,0,IF(I371&lt;'Checklist Parameters'!$K$22,0,($I371-$L371)))</f>
        <v>0</v>
      </c>
      <c r="O371" s="394"/>
      <c r="P371" s="395"/>
      <c r="Q371" s="316">
        <f t="shared" si="31"/>
        <v>0</v>
      </c>
      <c r="R371" s="87">
        <f t="shared" si="32"/>
        <v>0</v>
      </c>
      <c r="S371" s="87">
        <f>IF('Checklist Parameters'!$K$60&lt;0.2,0.2,'Checklist Parameters'!$K$60)</f>
        <v>0.72</v>
      </c>
      <c r="T371" s="88">
        <f>IF($O371="",IF('Checklist District ID'!$C$43="Y",MAX($R371:$S371)*$I371,SUM($R371:$S371)*$I371),IF(O371&gt;0,Q371*S371))</f>
        <v>0</v>
      </c>
      <c r="U371" s="88">
        <f>IF(Q371&gt;0,((I371-T371)*'Formula Matrix'!$E$40),0)</f>
        <v>0</v>
      </c>
      <c r="V371" s="88">
        <f t="shared" si="33"/>
        <v>0</v>
      </c>
      <c r="W371" s="88">
        <f>IF(V371&gt;0,(V371*'Checklist Parameters'!$K$35),0)</f>
        <v>0</v>
      </c>
      <c r="X371" s="85">
        <f t="shared" si="34"/>
        <v>0</v>
      </c>
      <c r="Y371" s="85">
        <f>IF('Checklist Parameters'!$K$102&lt;&gt;"",(I371/43560)*'Checklist Parameters'!$K$102,"N/A")</f>
        <v>0</v>
      </c>
      <c r="Z371" s="85" t="str">
        <f>IF('Checklist Parameters'!$K$58&lt;&gt;"",((I371*'Checklist Parameters'!$K$58)*'Checklist Parameters'!$K$35)/1000,"N/A")</f>
        <v>N/A</v>
      </c>
      <c r="AA371" s="85">
        <f>IF('Checklist Parameters'!$K$101&lt;&gt;"",IFERROR(I371/'Checklist Parameters'!$K$101,0),"N/A")</f>
        <v>0</v>
      </c>
      <c r="AB371" s="85" t="str">
        <f>IF('Checklist Parameters'!$K$43&lt;&gt;"",(I371*'Checklist Parameters'!$K$43)/1000,"N/A")</f>
        <v>N/A</v>
      </c>
      <c r="AC371" s="85">
        <f>IF('Checklist Parameters'!$K$16="",$X371,IF(AND('Checklist Parameters'!$K$16&lt;$X371,'Checklist Parameters'!$K$16&gt;=3),'Checklist Parameters'!$K$16,IF(AND('Checklist Parameters'!$K$16&lt;$X371,'Checklist Parameters'!$K$16&lt;3),0,$X371)))</f>
        <v>0</v>
      </c>
      <c r="AD371" s="85" t="str">
        <f>IF(AND(I371&lt;'Checklist Parameters'!$K$22,$I371&lt;&gt;0),"Y","")</f>
        <v/>
      </c>
      <c r="AE371" s="85" t="str">
        <f>IF($AD371="Y",0,IF('Checklist Parameters'!$K$25="","&lt;no limit&gt;",ROUNDDOWN((($I371-'Checklist Parameters'!$K$24)/'Checklist Parameters'!$K$25)+1,0)))</f>
        <v>&lt;no limit&gt;</v>
      </c>
      <c r="AF371" s="174">
        <f t="shared" si="35"/>
        <v>0</v>
      </c>
      <c r="AG371" s="85">
        <f t="shared" si="30"/>
        <v>0</v>
      </c>
      <c r="AH371" s="5"/>
      <c r="AI371" s="5"/>
      <c r="AJ371" s="5"/>
      <c r="AK371" s="5"/>
      <c r="AL371" s="5"/>
      <c r="AM371" s="5"/>
      <c r="AN371" s="5"/>
      <c r="AO371" s="5"/>
      <c r="AP371" s="5"/>
      <c r="AQ371" s="5"/>
      <c r="AR371" s="5"/>
      <c r="AS371" s="5"/>
    </row>
    <row r="372" spans="1:45" s="2" customFormat="1" ht="15">
      <c r="A372" s="391"/>
      <c r="B372" s="392"/>
      <c r="C372" s="393"/>
      <c r="D372" s="393"/>
      <c r="E372" s="393"/>
      <c r="F372" s="393"/>
      <c r="G372" s="393"/>
      <c r="H372" s="394"/>
      <c r="I372" s="394"/>
      <c r="J372" s="394"/>
      <c r="K372" s="394"/>
      <c r="L372" s="394"/>
      <c r="M372" s="394"/>
      <c r="N372" s="313">
        <f>IF(IF(I372&lt;'Checklist Parameters'!$K$22,0,($I372-$L372))&lt;0,0,IF(I372&lt;'Checklist Parameters'!$K$22,0,($I372-$L372)))</f>
        <v>0</v>
      </c>
      <c r="O372" s="394"/>
      <c r="P372" s="395"/>
      <c r="Q372" s="316">
        <f t="shared" si="31"/>
        <v>0</v>
      </c>
      <c r="R372" s="87">
        <f t="shared" si="32"/>
        <v>0</v>
      </c>
      <c r="S372" s="87">
        <f>IF('Checklist Parameters'!$K$60&lt;0.2,0.2,'Checklist Parameters'!$K$60)</f>
        <v>0.72</v>
      </c>
      <c r="T372" s="88">
        <f>IF($O372="",IF('Checklist District ID'!$C$43="Y",MAX($R372:$S372)*$I372,SUM($R372:$S372)*$I372),IF(O372&gt;0,Q372*S372))</f>
        <v>0</v>
      </c>
      <c r="U372" s="88">
        <f>IF(Q372&gt;0,((I372-T372)*'Formula Matrix'!$E$40),0)</f>
        <v>0</v>
      </c>
      <c r="V372" s="88">
        <f t="shared" si="33"/>
        <v>0</v>
      </c>
      <c r="W372" s="88">
        <f>IF(V372&gt;0,(V372*'Checklist Parameters'!$K$35),0)</f>
        <v>0</v>
      </c>
      <c r="X372" s="85">
        <f t="shared" si="34"/>
        <v>0</v>
      </c>
      <c r="Y372" s="85">
        <f>IF('Checklist Parameters'!$K$102&lt;&gt;"",(I372/43560)*'Checklist Parameters'!$K$102,"N/A")</f>
        <v>0</v>
      </c>
      <c r="Z372" s="85" t="str">
        <f>IF('Checklist Parameters'!$K$58&lt;&gt;"",((I372*'Checklist Parameters'!$K$58)*'Checklist Parameters'!$K$35)/1000,"N/A")</f>
        <v>N/A</v>
      </c>
      <c r="AA372" s="85">
        <f>IF('Checklist Parameters'!$K$101&lt;&gt;"",IFERROR(I372/'Checklist Parameters'!$K$101,0),"N/A")</f>
        <v>0</v>
      </c>
      <c r="AB372" s="85" t="str">
        <f>IF('Checklist Parameters'!$K$43&lt;&gt;"",(I372*'Checklist Parameters'!$K$43)/1000,"N/A")</f>
        <v>N/A</v>
      </c>
      <c r="AC372" s="85">
        <f>IF('Checklist Parameters'!$K$16="",$X372,IF(AND('Checklist Parameters'!$K$16&lt;$X372,'Checklist Parameters'!$K$16&gt;=3),'Checklist Parameters'!$K$16,IF(AND('Checklist Parameters'!$K$16&lt;$X372,'Checklist Parameters'!$K$16&lt;3),0,$X372)))</f>
        <v>0</v>
      </c>
      <c r="AD372" s="85" t="str">
        <f>IF(AND(I372&lt;'Checklist Parameters'!$K$22,$I372&lt;&gt;0),"Y","")</f>
        <v/>
      </c>
      <c r="AE372" s="85" t="str">
        <f>IF($AD372="Y",0,IF('Checklist Parameters'!$K$25="","&lt;no limit&gt;",ROUNDDOWN((($I372-'Checklist Parameters'!$K$24)/'Checklist Parameters'!$K$25)+1,0)))</f>
        <v>&lt;no limit&gt;</v>
      </c>
      <c r="AF372" s="174">
        <f t="shared" si="35"/>
        <v>0</v>
      </c>
      <c r="AG372" s="85">
        <f t="shared" si="30"/>
        <v>0</v>
      </c>
      <c r="AH372" s="5"/>
      <c r="AI372" s="5"/>
      <c r="AJ372" s="5"/>
      <c r="AK372" s="5"/>
      <c r="AL372" s="5"/>
      <c r="AM372" s="5"/>
      <c r="AN372" s="5"/>
      <c r="AO372" s="5"/>
      <c r="AP372" s="5"/>
      <c r="AQ372" s="5"/>
      <c r="AR372" s="5"/>
      <c r="AS372" s="5"/>
    </row>
    <row r="373" spans="1:45" s="2" customFormat="1" ht="15">
      <c r="A373" s="391"/>
      <c r="B373" s="392"/>
      <c r="C373" s="393"/>
      <c r="D373" s="393"/>
      <c r="E373" s="393"/>
      <c r="F373" s="393"/>
      <c r="G373" s="393"/>
      <c r="H373" s="394"/>
      <c r="I373" s="394"/>
      <c r="J373" s="394"/>
      <c r="K373" s="394"/>
      <c r="L373" s="394"/>
      <c r="M373" s="394"/>
      <c r="N373" s="313">
        <f>IF(IF(I373&lt;'Checklist Parameters'!$K$22,0,($I373-$L373))&lt;0,0,IF(I373&lt;'Checklist Parameters'!$K$22,0,($I373-$L373)))</f>
        <v>0</v>
      </c>
      <c r="O373" s="394"/>
      <c r="P373" s="395"/>
      <c r="Q373" s="316">
        <f t="shared" si="31"/>
        <v>0</v>
      </c>
      <c r="R373" s="87">
        <f t="shared" si="32"/>
        <v>0</v>
      </c>
      <c r="S373" s="87">
        <f>IF('Checklist Parameters'!$K$60&lt;0.2,0.2,'Checklist Parameters'!$K$60)</f>
        <v>0.72</v>
      </c>
      <c r="T373" s="88">
        <f>IF($O373="",IF('Checklist District ID'!$C$43="Y",MAX($R373:$S373)*$I373,SUM($R373:$S373)*$I373),IF(O373&gt;0,Q373*S373))</f>
        <v>0</v>
      </c>
      <c r="U373" s="88">
        <f>IF(Q373&gt;0,((I373-T373)*'Formula Matrix'!$E$40),0)</f>
        <v>0</v>
      </c>
      <c r="V373" s="88">
        <f t="shared" si="33"/>
        <v>0</v>
      </c>
      <c r="W373" s="88">
        <f>IF(V373&gt;0,(V373*'Checklist Parameters'!$K$35),0)</f>
        <v>0</v>
      </c>
      <c r="X373" s="85">
        <f t="shared" si="34"/>
        <v>0</v>
      </c>
      <c r="Y373" s="85">
        <f>IF('Checklist Parameters'!$K$102&lt;&gt;"",(I373/43560)*'Checklist Parameters'!$K$102,"N/A")</f>
        <v>0</v>
      </c>
      <c r="Z373" s="85" t="str">
        <f>IF('Checklist Parameters'!$K$58&lt;&gt;"",((I373*'Checklist Parameters'!$K$58)*'Checklist Parameters'!$K$35)/1000,"N/A")</f>
        <v>N/A</v>
      </c>
      <c r="AA373" s="85">
        <f>IF('Checklist Parameters'!$K$101&lt;&gt;"",IFERROR(I373/'Checklist Parameters'!$K$101,0),"N/A")</f>
        <v>0</v>
      </c>
      <c r="AB373" s="85" t="str">
        <f>IF('Checklist Parameters'!$K$43&lt;&gt;"",(I373*'Checklist Parameters'!$K$43)/1000,"N/A")</f>
        <v>N/A</v>
      </c>
      <c r="AC373" s="85">
        <f>IF('Checklist Parameters'!$K$16="",$X373,IF(AND('Checklist Parameters'!$K$16&lt;$X373,'Checklist Parameters'!$K$16&gt;=3),'Checklist Parameters'!$K$16,IF(AND('Checklist Parameters'!$K$16&lt;$X373,'Checklist Parameters'!$K$16&lt;3),0,$X373)))</f>
        <v>0</v>
      </c>
      <c r="AD373" s="85" t="str">
        <f>IF(AND(I373&lt;'Checklist Parameters'!$K$22,$I373&lt;&gt;0),"Y","")</f>
        <v/>
      </c>
      <c r="AE373" s="85" t="str">
        <f>IF($AD373="Y",0,IF('Checklist Parameters'!$K$25="","&lt;no limit&gt;",ROUNDDOWN((($I373-'Checklist Parameters'!$K$24)/'Checklist Parameters'!$K$25)+1,0)))</f>
        <v>&lt;no limit&gt;</v>
      </c>
      <c r="AF373" s="174">
        <f t="shared" si="35"/>
        <v>0</v>
      </c>
      <c r="AG373" s="85">
        <f t="shared" si="30"/>
        <v>0</v>
      </c>
      <c r="AH373" s="5"/>
      <c r="AI373" s="5"/>
      <c r="AJ373" s="5"/>
      <c r="AK373" s="5"/>
      <c r="AL373" s="5"/>
      <c r="AM373" s="5"/>
      <c r="AN373" s="5"/>
      <c r="AO373" s="5"/>
      <c r="AP373" s="5"/>
      <c r="AQ373" s="5"/>
      <c r="AR373" s="5"/>
      <c r="AS373" s="5"/>
    </row>
    <row r="374" spans="1:45" s="2" customFormat="1" ht="15">
      <c r="A374" s="391"/>
      <c r="B374" s="392"/>
      <c r="C374" s="393"/>
      <c r="D374" s="393"/>
      <c r="E374" s="393"/>
      <c r="F374" s="393"/>
      <c r="G374" s="393"/>
      <c r="H374" s="394"/>
      <c r="I374" s="394"/>
      <c r="J374" s="394"/>
      <c r="K374" s="394"/>
      <c r="L374" s="394"/>
      <c r="M374" s="394"/>
      <c r="N374" s="313">
        <f>IF(IF(I374&lt;'Checklist Parameters'!$K$22,0,($I374-$L374))&lt;0,0,IF(I374&lt;'Checklist Parameters'!$K$22,0,($I374-$L374)))</f>
        <v>0</v>
      </c>
      <c r="O374" s="394"/>
      <c r="P374" s="395"/>
      <c r="Q374" s="316">
        <f t="shared" si="31"/>
        <v>0</v>
      </c>
      <c r="R374" s="87">
        <f t="shared" si="32"/>
        <v>0</v>
      </c>
      <c r="S374" s="87">
        <f>IF('Checklist Parameters'!$K$60&lt;0.2,0.2,'Checklist Parameters'!$K$60)</f>
        <v>0.72</v>
      </c>
      <c r="T374" s="88">
        <f>IF($O374="",IF('Checklist District ID'!$C$43="Y",MAX($R374:$S374)*$I374,SUM($R374:$S374)*$I374),IF(O374&gt;0,Q374*S374))</f>
        <v>0</v>
      </c>
      <c r="U374" s="88">
        <f>IF(Q374&gt;0,((I374-T374)*'Formula Matrix'!$E$40),0)</f>
        <v>0</v>
      </c>
      <c r="V374" s="88">
        <f t="shared" si="33"/>
        <v>0</v>
      </c>
      <c r="W374" s="88">
        <f>IF(V374&gt;0,(V374*'Checklist Parameters'!$K$35),0)</f>
        <v>0</v>
      </c>
      <c r="X374" s="85">
        <f t="shared" si="34"/>
        <v>0</v>
      </c>
      <c r="Y374" s="85">
        <f>IF('Checklist Parameters'!$K$102&lt;&gt;"",(I374/43560)*'Checklist Parameters'!$K$102,"N/A")</f>
        <v>0</v>
      </c>
      <c r="Z374" s="85" t="str">
        <f>IF('Checklist Parameters'!$K$58&lt;&gt;"",((I374*'Checklist Parameters'!$K$58)*'Checklist Parameters'!$K$35)/1000,"N/A")</f>
        <v>N/A</v>
      </c>
      <c r="AA374" s="85">
        <f>IF('Checklist Parameters'!$K$101&lt;&gt;"",IFERROR(I374/'Checklist Parameters'!$K$101,0),"N/A")</f>
        <v>0</v>
      </c>
      <c r="AB374" s="85" t="str">
        <f>IF('Checklist Parameters'!$K$43&lt;&gt;"",(I374*'Checklist Parameters'!$K$43)/1000,"N/A")</f>
        <v>N/A</v>
      </c>
      <c r="AC374" s="85">
        <f>IF('Checklist Parameters'!$K$16="",$X374,IF(AND('Checklist Parameters'!$K$16&lt;$X374,'Checklist Parameters'!$K$16&gt;=3),'Checklist Parameters'!$K$16,IF(AND('Checklist Parameters'!$K$16&lt;$X374,'Checklist Parameters'!$K$16&lt;3),0,$X374)))</f>
        <v>0</v>
      </c>
      <c r="AD374" s="85" t="str">
        <f>IF(AND(I374&lt;'Checklist Parameters'!$K$22,$I374&lt;&gt;0),"Y","")</f>
        <v/>
      </c>
      <c r="AE374" s="85" t="str">
        <f>IF($AD374="Y",0,IF('Checklist Parameters'!$K$25="","&lt;no limit&gt;",ROUNDDOWN((($I374-'Checklist Parameters'!$K$24)/'Checklist Parameters'!$K$25)+1,0)))</f>
        <v>&lt;no limit&gt;</v>
      </c>
      <c r="AF374" s="174">
        <f t="shared" si="35"/>
        <v>0</v>
      </c>
      <c r="AG374" s="85">
        <f t="shared" si="30"/>
        <v>0</v>
      </c>
      <c r="AH374" s="5"/>
      <c r="AI374" s="5"/>
      <c r="AJ374" s="5"/>
      <c r="AK374" s="5"/>
      <c r="AL374" s="5"/>
      <c r="AM374" s="5"/>
      <c r="AN374" s="5"/>
      <c r="AO374" s="5"/>
      <c r="AP374" s="5"/>
      <c r="AQ374" s="5"/>
      <c r="AR374" s="5"/>
      <c r="AS374" s="5"/>
    </row>
    <row r="375" spans="1:45" s="2" customFormat="1" ht="15">
      <c r="A375" s="391"/>
      <c r="B375" s="392"/>
      <c r="C375" s="393"/>
      <c r="D375" s="393"/>
      <c r="E375" s="393"/>
      <c r="F375" s="393"/>
      <c r="G375" s="393"/>
      <c r="H375" s="394"/>
      <c r="I375" s="394"/>
      <c r="J375" s="394"/>
      <c r="K375" s="394"/>
      <c r="L375" s="394"/>
      <c r="M375" s="394"/>
      <c r="N375" s="313">
        <f>IF(IF(I375&lt;'Checklist Parameters'!$K$22,0,($I375-$L375))&lt;0,0,IF(I375&lt;'Checklist Parameters'!$K$22,0,($I375-$L375)))</f>
        <v>0</v>
      </c>
      <c r="O375" s="394"/>
      <c r="P375" s="395"/>
      <c r="Q375" s="316">
        <f t="shared" si="31"/>
        <v>0</v>
      </c>
      <c r="R375" s="87">
        <f t="shared" si="32"/>
        <v>0</v>
      </c>
      <c r="S375" s="87">
        <f>IF('Checklist Parameters'!$K$60&lt;0.2,0.2,'Checklist Parameters'!$K$60)</f>
        <v>0.72</v>
      </c>
      <c r="T375" s="88">
        <f>IF($O375="",IF('Checklist District ID'!$C$43="Y",MAX($R375:$S375)*$I375,SUM($R375:$S375)*$I375),IF(O375&gt;0,Q375*S375))</f>
        <v>0</v>
      </c>
      <c r="U375" s="88">
        <f>IF(Q375&gt;0,((I375-T375)*'Formula Matrix'!$E$40),0)</f>
        <v>0</v>
      </c>
      <c r="V375" s="88">
        <f t="shared" si="33"/>
        <v>0</v>
      </c>
      <c r="W375" s="88">
        <f>IF(V375&gt;0,(V375*'Checklist Parameters'!$K$35),0)</f>
        <v>0</v>
      </c>
      <c r="X375" s="85">
        <f t="shared" si="34"/>
        <v>0</v>
      </c>
      <c r="Y375" s="85">
        <f>IF('Checklist Parameters'!$K$102&lt;&gt;"",(I375/43560)*'Checklist Parameters'!$K$102,"N/A")</f>
        <v>0</v>
      </c>
      <c r="Z375" s="85" t="str">
        <f>IF('Checklist Parameters'!$K$58&lt;&gt;"",((I375*'Checklist Parameters'!$K$58)*'Checklist Parameters'!$K$35)/1000,"N/A")</f>
        <v>N/A</v>
      </c>
      <c r="AA375" s="85">
        <f>IF('Checklist Parameters'!$K$101&lt;&gt;"",IFERROR(I375/'Checklist Parameters'!$K$101,0),"N/A")</f>
        <v>0</v>
      </c>
      <c r="AB375" s="85" t="str">
        <f>IF('Checklist Parameters'!$K$43&lt;&gt;"",(I375*'Checklist Parameters'!$K$43)/1000,"N/A")</f>
        <v>N/A</v>
      </c>
      <c r="AC375" s="85">
        <f>IF('Checklist Parameters'!$K$16="",$X375,IF(AND('Checklist Parameters'!$K$16&lt;$X375,'Checklist Parameters'!$K$16&gt;=3),'Checklist Parameters'!$K$16,IF(AND('Checklist Parameters'!$K$16&lt;$X375,'Checklist Parameters'!$K$16&lt;3),0,$X375)))</f>
        <v>0</v>
      </c>
      <c r="AD375" s="85" t="str">
        <f>IF(AND(I375&lt;'Checklist Parameters'!$K$22,$I375&lt;&gt;0),"Y","")</f>
        <v/>
      </c>
      <c r="AE375" s="85" t="str">
        <f>IF($AD375="Y",0,IF('Checklist Parameters'!$K$25="","&lt;no limit&gt;",ROUNDDOWN((($I375-'Checklist Parameters'!$K$24)/'Checklist Parameters'!$K$25)+1,0)))</f>
        <v>&lt;no limit&gt;</v>
      </c>
      <c r="AF375" s="174">
        <f t="shared" si="35"/>
        <v>0</v>
      </c>
      <c r="AG375" s="85">
        <f t="shared" si="30"/>
        <v>0</v>
      </c>
      <c r="AH375" s="5"/>
      <c r="AI375" s="5"/>
      <c r="AJ375" s="5"/>
      <c r="AK375" s="5"/>
      <c r="AL375" s="5"/>
      <c r="AM375" s="5"/>
      <c r="AN375" s="5"/>
      <c r="AO375" s="5"/>
      <c r="AP375" s="5"/>
      <c r="AQ375" s="5"/>
      <c r="AR375" s="5"/>
      <c r="AS375" s="5"/>
    </row>
    <row r="376" spans="1:45" s="2" customFormat="1" ht="15">
      <c r="A376" s="391"/>
      <c r="B376" s="392"/>
      <c r="C376" s="393"/>
      <c r="D376" s="393"/>
      <c r="E376" s="393"/>
      <c r="F376" s="393"/>
      <c r="G376" s="393"/>
      <c r="H376" s="394"/>
      <c r="I376" s="394"/>
      <c r="J376" s="394"/>
      <c r="K376" s="394"/>
      <c r="L376" s="394"/>
      <c r="M376" s="394"/>
      <c r="N376" s="313">
        <f>IF(IF(I376&lt;'Checklist Parameters'!$K$22,0,($I376-$L376))&lt;0,0,IF(I376&lt;'Checklist Parameters'!$K$22,0,($I376-$L376)))</f>
        <v>0</v>
      </c>
      <c r="O376" s="394"/>
      <c r="P376" s="395"/>
      <c r="Q376" s="316">
        <f t="shared" si="31"/>
        <v>0</v>
      </c>
      <c r="R376" s="87">
        <f t="shared" si="32"/>
        <v>0</v>
      </c>
      <c r="S376" s="87">
        <f>IF('Checklist Parameters'!$K$60&lt;0.2,0.2,'Checklist Parameters'!$K$60)</f>
        <v>0.72</v>
      </c>
      <c r="T376" s="88">
        <f>IF($O376="",IF('Checklist District ID'!$C$43="Y",MAX($R376:$S376)*$I376,SUM($R376:$S376)*$I376),IF(O376&gt;0,Q376*S376))</f>
        <v>0</v>
      </c>
      <c r="U376" s="88">
        <f>IF(Q376&gt;0,((I376-T376)*'Formula Matrix'!$E$40),0)</f>
        <v>0</v>
      </c>
      <c r="V376" s="88">
        <f t="shared" si="33"/>
        <v>0</v>
      </c>
      <c r="W376" s="88">
        <f>IF(V376&gt;0,(V376*'Checklist Parameters'!$K$35),0)</f>
        <v>0</v>
      </c>
      <c r="X376" s="85">
        <f t="shared" si="34"/>
        <v>0</v>
      </c>
      <c r="Y376" s="85">
        <f>IF('Checklist Parameters'!$K$102&lt;&gt;"",(I376/43560)*'Checklist Parameters'!$K$102,"N/A")</f>
        <v>0</v>
      </c>
      <c r="Z376" s="85" t="str">
        <f>IF('Checklist Parameters'!$K$58&lt;&gt;"",((I376*'Checklist Parameters'!$K$58)*'Checklist Parameters'!$K$35)/1000,"N/A")</f>
        <v>N/A</v>
      </c>
      <c r="AA376" s="85">
        <f>IF('Checklist Parameters'!$K$101&lt;&gt;"",IFERROR(I376/'Checklist Parameters'!$K$101,0),"N/A")</f>
        <v>0</v>
      </c>
      <c r="AB376" s="85" t="str">
        <f>IF('Checklist Parameters'!$K$43&lt;&gt;"",(I376*'Checklist Parameters'!$K$43)/1000,"N/A")</f>
        <v>N/A</v>
      </c>
      <c r="AC376" s="85">
        <f>IF('Checklist Parameters'!$K$16="",$X376,IF(AND('Checklist Parameters'!$K$16&lt;$X376,'Checklist Parameters'!$K$16&gt;=3),'Checklist Parameters'!$K$16,IF(AND('Checklist Parameters'!$K$16&lt;$X376,'Checklist Parameters'!$K$16&lt;3),0,$X376)))</f>
        <v>0</v>
      </c>
      <c r="AD376" s="85" t="str">
        <f>IF(AND(I376&lt;'Checklist Parameters'!$K$22,$I376&lt;&gt;0),"Y","")</f>
        <v/>
      </c>
      <c r="AE376" s="85" t="str">
        <f>IF($AD376="Y",0,IF('Checklist Parameters'!$K$25="","&lt;no limit&gt;",ROUNDDOWN((($I376-'Checklist Parameters'!$K$24)/'Checklist Parameters'!$K$25)+1,0)))</f>
        <v>&lt;no limit&gt;</v>
      </c>
      <c r="AF376" s="174">
        <f t="shared" si="35"/>
        <v>0</v>
      </c>
      <c r="AG376" s="85">
        <f t="shared" si="30"/>
        <v>0</v>
      </c>
      <c r="AH376" s="5"/>
      <c r="AI376" s="5"/>
      <c r="AJ376" s="5"/>
      <c r="AK376" s="5"/>
      <c r="AL376" s="5"/>
      <c r="AM376" s="5"/>
      <c r="AN376" s="5"/>
      <c r="AO376" s="5"/>
      <c r="AP376" s="5"/>
      <c r="AQ376" s="5"/>
      <c r="AR376" s="5"/>
      <c r="AS376" s="5"/>
    </row>
    <row r="377" spans="1:45" s="2" customFormat="1" ht="15">
      <c r="A377" s="391"/>
      <c r="B377" s="392"/>
      <c r="C377" s="393"/>
      <c r="D377" s="393"/>
      <c r="E377" s="393"/>
      <c r="F377" s="393"/>
      <c r="G377" s="393"/>
      <c r="H377" s="394"/>
      <c r="I377" s="394"/>
      <c r="J377" s="394"/>
      <c r="K377" s="394"/>
      <c r="L377" s="394"/>
      <c r="M377" s="394"/>
      <c r="N377" s="313">
        <f>IF(IF(I377&lt;'Checklist Parameters'!$K$22,0,($I377-$L377))&lt;0,0,IF(I377&lt;'Checklist Parameters'!$K$22,0,($I377-$L377)))</f>
        <v>0</v>
      </c>
      <c r="O377" s="394"/>
      <c r="P377" s="395"/>
      <c r="Q377" s="316">
        <f t="shared" si="31"/>
        <v>0</v>
      </c>
      <c r="R377" s="87">
        <f t="shared" si="32"/>
        <v>0</v>
      </c>
      <c r="S377" s="87">
        <f>IF('Checklist Parameters'!$K$60&lt;0.2,0.2,'Checklist Parameters'!$K$60)</f>
        <v>0.72</v>
      </c>
      <c r="T377" s="88">
        <f>IF($O377="",IF('Checklist District ID'!$C$43="Y",MAX($R377:$S377)*$I377,SUM($R377:$S377)*$I377),IF(O377&gt;0,Q377*S377))</f>
        <v>0</v>
      </c>
      <c r="U377" s="88">
        <f>IF(Q377&gt;0,((I377-T377)*'Formula Matrix'!$E$40),0)</f>
        <v>0</v>
      </c>
      <c r="V377" s="88">
        <f t="shared" si="33"/>
        <v>0</v>
      </c>
      <c r="W377" s="88">
        <f>IF(V377&gt;0,(V377*'Checklist Parameters'!$K$35),0)</f>
        <v>0</v>
      </c>
      <c r="X377" s="85">
        <f t="shared" si="34"/>
        <v>0</v>
      </c>
      <c r="Y377" s="85">
        <f>IF('Checklist Parameters'!$K$102&lt;&gt;"",(I377/43560)*'Checklist Parameters'!$K$102,"N/A")</f>
        <v>0</v>
      </c>
      <c r="Z377" s="85" t="str">
        <f>IF('Checklist Parameters'!$K$58&lt;&gt;"",((I377*'Checklist Parameters'!$K$58)*'Checklist Parameters'!$K$35)/1000,"N/A")</f>
        <v>N/A</v>
      </c>
      <c r="AA377" s="85">
        <f>IF('Checklist Parameters'!$K$101&lt;&gt;"",IFERROR(I377/'Checklist Parameters'!$K$101,0),"N/A")</f>
        <v>0</v>
      </c>
      <c r="AB377" s="85" t="str">
        <f>IF('Checklist Parameters'!$K$43&lt;&gt;"",(I377*'Checklist Parameters'!$K$43)/1000,"N/A")</f>
        <v>N/A</v>
      </c>
      <c r="AC377" s="85">
        <f>IF('Checklist Parameters'!$K$16="",$X377,IF(AND('Checklist Parameters'!$K$16&lt;$X377,'Checklist Parameters'!$K$16&gt;=3),'Checklist Parameters'!$K$16,IF(AND('Checklist Parameters'!$K$16&lt;$X377,'Checklist Parameters'!$K$16&lt;3),0,$X377)))</f>
        <v>0</v>
      </c>
      <c r="AD377" s="85" t="str">
        <f>IF(AND(I377&lt;'Checklist Parameters'!$K$22,$I377&lt;&gt;0),"Y","")</f>
        <v/>
      </c>
      <c r="AE377" s="85" t="str">
        <f>IF($AD377="Y",0,IF('Checklist Parameters'!$K$25="","&lt;no limit&gt;",ROUNDDOWN((($I377-'Checklist Parameters'!$K$24)/'Checklist Parameters'!$K$25)+1,0)))</f>
        <v>&lt;no limit&gt;</v>
      </c>
      <c r="AF377" s="174">
        <f t="shared" si="35"/>
        <v>0</v>
      </c>
      <c r="AG377" s="85">
        <f t="shared" si="30"/>
        <v>0</v>
      </c>
      <c r="AH377" s="5"/>
      <c r="AI377" s="5"/>
      <c r="AJ377" s="5"/>
      <c r="AK377" s="5"/>
      <c r="AL377" s="5"/>
      <c r="AM377" s="5"/>
      <c r="AN377" s="5"/>
      <c r="AO377" s="5"/>
      <c r="AP377" s="5"/>
      <c r="AQ377" s="5"/>
      <c r="AR377" s="5"/>
      <c r="AS377" s="5"/>
    </row>
    <row r="378" spans="1:45" s="2" customFormat="1" ht="15">
      <c r="A378" s="391"/>
      <c r="B378" s="392"/>
      <c r="C378" s="393"/>
      <c r="D378" s="393"/>
      <c r="E378" s="393"/>
      <c r="F378" s="393"/>
      <c r="G378" s="393"/>
      <c r="H378" s="394"/>
      <c r="I378" s="394"/>
      <c r="J378" s="394"/>
      <c r="K378" s="394"/>
      <c r="L378" s="394"/>
      <c r="M378" s="394"/>
      <c r="N378" s="313">
        <f>IF(IF(I378&lt;'Checklist Parameters'!$K$22,0,($I378-$L378))&lt;0,0,IF(I378&lt;'Checklist Parameters'!$K$22,0,($I378-$L378)))</f>
        <v>0</v>
      </c>
      <c r="O378" s="394"/>
      <c r="P378" s="395"/>
      <c r="Q378" s="316">
        <f t="shared" si="31"/>
        <v>0</v>
      </c>
      <c r="R378" s="87">
        <f t="shared" si="32"/>
        <v>0</v>
      </c>
      <c r="S378" s="87">
        <f>IF('Checklist Parameters'!$K$60&lt;0.2,0.2,'Checklist Parameters'!$K$60)</f>
        <v>0.72</v>
      </c>
      <c r="T378" s="88">
        <f>IF($O378="",IF('Checklist District ID'!$C$43="Y",MAX($R378:$S378)*$I378,SUM($R378:$S378)*$I378),IF(O378&gt;0,Q378*S378))</f>
        <v>0</v>
      </c>
      <c r="U378" s="88">
        <f>IF(Q378&gt;0,((I378-T378)*'Formula Matrix'!$E$40),0)</f>
        <v>0</v>
      </c>
      <c r="V378" s="88">
        <f t="shared" si="33"/>
        <v>0</v>
      </c>
      <c r="W378" s="88">
        <f>IF(V378&gt;0,(V378*'Checklist Parameters'!$K$35),0)</f>
        <v>0</v>
      </c>
      <c r="X378" s="85">
        <f t="shared" si="34"/>
        <v>0</v>
      </c>
      <c r="Y378" s="85">
        <f>IF('Checklist Parameters'!$K$102&lt;&gt;"",(I378/43560)*'Checklist Parameters'!$K$102,"N/A")</f>
        <v>0</v>
      </c>
      <c r="Z378" s="85" t="str">
        <f>IF('Checklist Parameters'!$K$58&lt;&gt;"",((I378*'Checklist Parameters'!$K$58)*'Checklist Parameters'!$K$35)/1000,"N/A")</f>
        <v>N/A</v>
      </c>
      <c r="AA378" s="85">
        <f>IF('Checklist Parameters'!$K$101&lt;&gt;"",IFERROR(I378/'Checklist Parameters'!$K$101,0),"N/A")</f>
        <v>0</v>
      </c>
      <c r="AB378" s="85" t="str">
        <f>IF('Checklist Parameters'!$K$43&lt;&gt;"",(I378*'Checklist Parameters'!$K$43)/1000,"N/A")</f>
        <v>N/A</v>
      </c>
      <c r="AC378" s="85">
        <f>IF('Checklist Parameters'!$K$16="",$X378,IF(AND('Checklist Parameters'!$K$16&lt;$X378,'Checklist Parameters'!$K$16&gt;=3),'Checklist Parameters'!$K$16,IF(AND('Checklist Parameters'!$K$16&lt;$X378,'Checklist Parameters'!$K$16&lt;3),0,$X378)))</f>
        <v>0</v>
      </c>
      <c r="AD378" s="85" t="str">
        <f>IF(AND(I378&lt;'Checklist Parameters'!$K$22,$I378&lt;&gt;0),"Y","")</f>
        <v/>
      </c>
      <c r="AE378" s="85" t="str">
        <f>IF($AD378="Y",0,IF('Checklist Parameters'!$K$25="","&lt;no limit&gt;",ROUNDDOWN((($I378-'Checklist Parameters'!$K$24)/'Checklist Parameters'!$K$25)+1,0)))</f>
        <v>&lt;no limit&gt;</v>
      </c>
      <c r="AF378" s="174">
        <f t="shared" si="35"/>
        <v>0</v>
      </c>
      <c r="AG378" s="85">
        <f t="shared" si="30"/>
        <v>0</v>
      </c>
      <c r="AH378" s="5"/>
      <c r="AI378" s="5"/>
      <c r="AJ378" s="5"/>
      <c r="AK378" s="5"/>
      <c r="AL378" s="5"/>
      <c r="AM378" s="5"/>
      <c r="AN378" s="5"/>
      <c r="AO378" s="5"/>
      <c r="AP378" s="5"/>
      <c r="AQ378" s="5"/>
      <c r="AR378" s="5"/>
      <c r="AS378" s="5"/>
    </row>
    <row r="379" spans="1:45" s="2" customFormat="1" ht="15">
      <c r="A379" s="391"/>
      <c r="B379" s="392"/>
      <c r="C379" s="393"/>
      <c r="D379" s="393"/>
      <c r="E379" s="393"/>
      <c r="F379" s="393"/>
      <c r="G379" s="393"/>
      <c r="H379" s="394"/>
      <c r="I379" s="394"/>
      <c r="J379" s="394"/>
      <c r="K379" s="394"/>
      <c r="L379" s="394"/>
      <c r="M379" s="394"/>
      <c r="N379" s="313">
        <f>IF(IF(I379&lt;'Checklist Parameters'!$K$22,0,($I379-$L379))&lt;0,0,IF(I379&lt;'Checklist Parameters'!$K$22,0,($I379-$L379)))</f>
        <v>0</v>
      </c>
      <c r="O379" s="394"/>
      <c r="P379" s="395"/>
      <c r="Q379" s="316">
        <f t="shared" si="31"/>
        <v>0</v>
      </c>
      <c r="R379" s="87">
        <f t="shared" si="32"/>
        <v>0</v>
      </c>
      <c r="S379" s="87">
        <f>IF('Checklist Parameters'!$K$60&lt;0.2,0.2,'Checklist Parameters'!$K$60)</f>
        <v>0.72</v>
      </c>
      <c r="T379" s="88">
        <f>IF($O379="",IF('Checklist District ID'!$C$43="Y",MAX($R379:$S379)*$I379,SUM($R379:$S379)*$I379),IF(O379&gt;0,Q379*S379))</f>
        <v>0</v>
      </c>
      <c r="U379" s="88">
        <f>IF(Q379&gt;0,((I379-T379)*'Formula Matrix'!$E$40),0)</f>
        <v>0</v>
      </c>
      <c r="V379" s="88">
        <f t="shared" si="33"/>
        <v>0</v>
      </c>
      <c r="W379" s="88">
        <f>IF(V379&gt;0,(V379*'Checklist Parameters'!$K$35),0)</f>
        <v>0</v>
      </c>
      <c r="X379" s="85">
        <f t="shared" si="34"/>
        <v>0</v>
      </c>
      <c r="Y379" s="85">
        <f>IF('Checklist Parameters'!$K$102&lt;&gt;"",(I379/43560)*'Checklist Parameters'!$K$102,"N/A")</f>
        <v>0</v>
      </c>
      <c r="Z379" s="85" t="str">
        <f>IF('Checklist Parameters'!$K$58&lt;&gt;"",((I379*'Checklist Parameters'!$K$58)*'Checklist Parameters'!$K$35)/1000,"N/A")</f>
        <v>N/A</v>
      </c>
      <c r="AA379" s="85">
        <f>IF('Checklist Parameters'!$K$101&lt;&gt;"",IFERROR(I379/'Checklist Parameters'!$K$101,0),"N/A")</f>
        <v>0</v>
      </c>
      <c r="AB379" s="85" t="str">
        <f>IF('Checklist Parameters'!$K$43&lt;&gt;"",(I379*'Checklist Parameters'!$K$43)/1000,"N/A")</f>
        <v>N/A</v>
      </c>
      <c r="AC379" s="85">
        <f>IF('Checklist Parameters'!$K$16="",$X379,IF(AND('Checklist Parameters'!$K$16&lt;$X379,'Checklist Parameters'!$K$16&gt;=3),'Checklist Parameters'!$K$16,IF(AND('Checklist Parameters'!$K$16&lt;$X379,'Checklist Parameters'!$K$16&lt;3),0,$X379)))</f>
        <v>0</v>
      </c>
      <c r="AD379" s="85" t="str">
        <f>IF(AND(I379&lt;'Checklist Parameters'!$K$22,$I379&lt;&gt;0),"Y","")</f>
        <v/>
      </c>
      <c r="AE379" s="85" t="str">
        <f>IF($AD379="Y",0,IF('Checklist Parameters'!$K$25="","&lt;no limit&gt;",ROUNDDOWN((($I379-'Checklist Parameters'!$K$24)/'Checklist Parameters'!$K$25)+1,0)))</f>
        <v>&lt;no limit&gt;</v>
      </c>
      <c r="AF379" s="174">
        <f t="shared" si="35"/>
        <v>0</v>
      </c>
      <c r="AG379" s="85">
        <f t="shared" si="30"/>
        <v>0</v>
      </c>
      <c r="AH379" s="5"/>
      <c r="AI379" s="5"/>
      <c r="AJ379" s="5"/>
      <c r="AK379" s="5"/>
      <c r="AL379" s="5"/>
      <c r="AM379" s="5"/>
      <c r="AN379" s="5"/>
      <c r="AO379" s="5"/>
      <c r="AP379" s="5"/>
      <c r="AQ379" s="5"/>
      <c r="AR379" s="5"/>
      <c r="AS379" s="5"/>
    </row>
    <row r="380" spans="1:45" s="2" customFormat="1" ht="15">
      <c r="A380" s="391"/>
      <c r="B380" s="392"/>
      <c r="C380" s="393"/>
      <c r="D380" s="393"/>
      <c r="E380" s="393"/>
      <c r="F380" s="393"/>
      <c r="G380" s="393"/>
      <c r="H380" s="394"/>
      <c r="I380" s="394"/>
      <c r="J380" s="394"/>
      <c r="K380" s="394"/>
      <c r="L380" s="394"/>
      <c r="M380" s="394"/>
      <c r="N380" s="313">
        <f>IF(IF(I380&lt;'Checklist Parameters'!$K$22,0,($I380-$L380))&lt;0,0,IF(I380&lt;'Checklist Parameters'!$K$22,0,($I380-$L380)))</f>
        <v>0</v>
      </c>
      <c r="O380" s="394"/>
      <c r="P380" s="395"/>
      <c r="Q380" s="316">
        <f t="shared" si="31"/>
        <v>0</v>
      </c>
      <c r="R380" s="87">
        <f t="shared" si="32"/>
        <v>0</v>
      </c>
      <c r="S380" s="87">
        <f>IF('Checklist Parameters'!$K$60&lt;0.2,0.2,'Checklist Parameters'!$K$60)</f>
        <v>0.72</v>
      </c>
      <c r="T380" s="88">
        <f>IF($O380="",IF('Checklist District ID'!$C$43="Y",MAX($R380:$S380)*$I380,SUM($R380:$S380)*$I380),IF(O380&gt;0,Q380*S380))</f>
        <v>0</v>
      </c>
      <c r="U380" s="88">
        <f>IF(Q380&gt;0,((I380-T380)*'Formula Matrix'!$E$40),0)</f>
        <v>0</v>
      </c>
      <c r="V380" s="88">
        <f t="shared" si="33"/>
        <v>0</v>
      </c>
      <c r="W380" s="88">
        <f>IF(V380&gt;0,(V380*'Checklist Parameters'!$K$35),0)</f>
        <v>0</v>
      </c>
      <c r="X380" s="85">
        <f t="shared" si="34"/>
        <v>0</v>
      </c>
      <c r="Y380" s="85">
        <f>IF('Checklist Parameters'!$K$102&lt;&gt;"",(I380/43560)*'Checklist Parameters'!$K$102,"N/A")</f>
        <v>0</v>
      </c>
      <c r="Z380" s="85" t="str">
        <f>IF('Checklist Parameters'!$K$58&lt;&gt;"",((I380*'Checklist Parameters'!$K$58)*'Checklist Parameters'!$K$35)/1000,"N/A")</f>
        <v>N/A</v>
      </c>
      <c r="AA380" s="85">
        <f>IF('Checklist Parameters'!$K$101&lt;&gt;"",IFERROR(I380/'Checklist Parameters'!$K$101,0),"N/A")</f>
        <v>0</v>
      </c>
      <c r="AB380" s="85" t="str">
        <f>IF('Checklist Parameters'!$K$43&lt;&gt;"",(I380*'Checklist Parameters'!$K$43)/1000,"N/A")</f>
        <v>N/A</v>
      </c>
      <c r="AC380" s="85">
        <f>IF('Checklist Parameters'!$K$16="",$X380,IF(AND('Checklist Parameters'!$K$16&lt;$X380,'Checklist Parameters'!$K$16&gt;=3),'Checklist Parameters'!$K$16,IF(AND('Checklist Parameters'!$K$16&lt;$X380,'Checklist Parameters'!$K$16&lt;3),0,$X380)))</f>
        <v>0</v>
      </c>
      <c r="AD380" s="85" t="str">
        <f>IF(AND(I380&lt;'Checklist Parameters'!$K$22,$I380&lt;&gt;0),"Y","")</f>
        <v/>
      </c>
      <c r="AE380" s="85" t="str">
        <f>IF($AD380="Y",0,IF('Checklist Parameters'!$K$25="","&lt;no limit&gt;",ROUNDDOWN((($I380-'Checklist Parameters'!$K$24)/'Checklist Parameters'!$K$25)+1,0)))</f>
        <v>&lt;no limit&gt;</v>
      </c>
      <c r="AF380" s="174">
        <f t="shared" si="35"/>
        <v>0</v>
      </c>
      <c r="AG380" s="85">
        <f t="shared" si="30"/>
        <v>0</v>
      </c>
      <c r="AH380" s="5"/>
      <c r="AI380" s="5"/>
      <c r="AJ380" s="5"/>
      <c r="AK380" s="5"/>
      <c r="AL380" s="5"/>
      <c r="AM380" s="5"/>
      <c r="AN380" s="5"/>
      <c r="AO380" s="5"/>
      <c r="AP380" s="5"/>
      <c r="AQ380" s="5"/>
      <c r="AR380" s="5"/>
      <c r="AS380" s="5"/>
    </row>
    <row r="381" spans="1:45" s="2" customFormat="1" ht="15">
      <c r="A381" s="391"/>
      <c r="B381" s="392"/>
      <c r="C381" s="393"/>
      <c r="D381" s="393"/>
      <c r="E381" s="393"/>
      <c r="F381" s="393"/>
      <c r="G381" s="393"/>
      <c r="H381" s="394"/>
      <c r="I381" s="394"/>
      <c r="J381" s="394"/>
      <c r="K381" s="394"/>
      <c r="L381" s="394"/>
      <c r="M381" s="394"/>
      <c r="N381" s="313">
        <f>IF(IF(I381&lt;'Checklist Parameters'!$K$22,0,($I381-$L381))&lt;0,0,IF(I381&lt;'Checklist Parameters'!$K$22,0,($I381-$L381)))</f>
        <v>0</v>
      </c>
      <c r="O381" s="394"/>
      <c r="P381" s="395"/>
      <c r="Q381" s="316">
        <f t="shared" si="31"/>
        <v>0</v>
      </c>
      <c r="R381" s="87">
        <f t="shared" si="32"/>
        <v>0</v>
      </c>
      <c r="S381" s="87">
        <f>IF('Checklist Parameters'!$K$60&lt;0.2,0.2,'Checklist Parameters'!$K$60)</f>
        <v>0.72</v>
      </c>
      <c r="T381" s="88">
        <f>IF($O381="",IF('Checklist District ID'!$C$43="Y",MAX($R381:$S381)*$I381,SUM($R381:$S381)*$I381),IF(O381&gt;0,Q381*S381))</f>
        <v>0</v>
      </c>
      <c r="U381" s="88">
        <f>IF(Q381&gt;0,((I381-T381)*'Formula Matrix'!$E$40),0)</f>
        <v>0</v>
      </c>
      <c r="V381" s="88">
        <f t="shared" si="33"/>
        <v>0</v>
      </c>
      <c r="W381" s="88">
        <f>IF(V381&gt;0,(V381*'Checklist Parameters'!$K$35),0)</f>
        <v>0</v>
      </c>
      <c r="X381" s="85">
        <f t="shared" si="34"/>
        <v>0</v>
      </c>
      <c r="Y381" s="85">
        <f>IF('Checklist Parameters'!$K$102&lt;&gt;"",(I381/43560)*'Checklist Parameters'!$K$102,"N/A")</f>
        <v>0</v>
      </c>
      <c r="Z381" s="85" t="str">
        <f>IF('Checklist Parameters'!$K$58&lt;&gt;"",((I381*'Checklist Parameters'!$K$58)*'Checklist Parameters'!$K$35)/1000,"N/A")</f>
        <v>N/A</v>
      </c>
      <c r="AA381" s="85">
        <f>IF('Checklist Parameters'!$K$101&lt;&gt;"",IFERROR(I381/'Checklist Parameters'!$K$101,0),"N/A")</f>
        <v>0</v>
      </c>
      <c r="AB381" s="85" t="str">
        <f>IF('Checklist Parameters'!$K$43&lt;&gt;"",(I381*'Checklist Parameters'!$K$43)/1000,"N/A")</f>
        <v>N/A</v>
      </c>
      <c r="AC381" s="85">
        <f>IF('Checklist Parameters'!$K$16="",$X381,IF(AND('Checklist Parameters'!$K$16&lt;$X381,'Checklist Parameters'!$K$16&gt;=3),'Checklist Parameters'!$K$16,IF(AND('Checklist Parameters'!$K$16&lt;$X381,'Checklist Parameters'!$K$16&lt;3),0,$X381)))</f>
        <v>0</v>
      </c>
      <c r="AD381" s="85" t="str">
        <f>IF(AND(I381&lt;'Checklist Parameters'!$K$22,$I381&lt;&gt;0),"Y","")</f>
        <v/>
      </c>
      <c r="AE381" s="85" t="str">
        <f>IF($AD381="Y",0,IF('Checklist Parameters'!$K$25="","&lt;no limit&gt;",ROUNDDOWN((($I381-'Checklist Parameters'!$K$24)/'Checklist Parameters'!$K$25)+1,0)))</f>
        <v>&lt;no limit&gt;</v>
      </c>
      <c r="AF381" s="174">
        <f t="shared" si="35"/>
        <v>0</v>
      </c>
      <c r="AG381" s="85">
        <f t="shared" si="30"/>
        <v>0</v>
      </c>
      <c r="AH381" s="5"/>
      <c r="AI381" s="5"/>
      <c r="AJ381" s="5"/>
      <c r="AK381" s="5"/>
      <c r="AL381" s="5"/>
      <c r="AM381" s="5"/>
      <c r="AN381" s="5"/>
      <c r="AO381" s="5"/>
      <c r="AP381" s="5"/>
      <c r="AQ381" s="5"/>
      <c r="AR381" s="5"/>
      <c r="AS381" s="5"/>
    </row>
    <row r="382" spans="1:45" s="2" customFormat="1" ht="15">
      <c r="A382" s="391"/>
      <c r="B382" s="392"/>
      <c r="C382" s="393"/>
      <c r="D382" s="393"/>
      <c r="E382" s="393"/>
      <c r="F382" s="393"/>
      <c r="G382" s="393"/>
      <c r="H382" s="394"/>
      <c r="I382" s="394"/>
      <c r="J382" s="394"/>
      <c r="K382" s="394"/>
      <c r="L382" s="394"/>
      <c r="M382" s="394"/>
      <c r="N382" s="313">
        <f>IF(IF(I382&lt;'Checklist Parameters'!$K$22,0,($I382-$L382))&lt;0,0,IF(I382&lt;'Checklist Parameters'!$K$22,0,($I382-$L382)))</f>
        <v>0</v>
      </c>
      <c r="O382" s="394"/>
      <c r="P382" s="395"/>
      <c r="Q382" s="316">
        <f t="shared" si="31"/>
        <v>0</v>
      </c>
      <c r="R382" s="87">
        <f t="shared" si="32"/>
        <v>0</v>
      </c>
      <c r="S382" s="87">
        <f>IF('Checklist Parameters'!$K$60&lt;0.2,0.2,'Checklist Parameters'!$K$60)</f>
        <v>0.72</v>
      </c>
      <c r="T382" s="88">
        <f>IF($O382="",IF('Checklist District ID'!$C$43="Y",MAX($R382:$S382)*$I382,SUM($R382:$S382)*$I382),IF(O382&gt;0,Q382*S382))</f>
        <v>0</v>
      </c>
      <c r="U382" s="88">
        <f>IF(Q382&gt;0,((I382-T382)*'Formula Matrix'!$E$40),0)</f>
        <v>0</v>
      </c>
      <c r="V382" s="88">
        <f t="shared" si="33"/>
        <v>0</v>
      </c>
      <c r="W382" s="88">
        <f>IF(V382&gt;0,(V382*'Checklist Parameters'!$K$35),0)</f>
        <v>0</v>
      </c>
      <c r="X382" s="85">
        <f t="shared" si="34"/>
        <v>0</v>
      </c>
      <c r="Y382" s="85">
        <f>IF('Checklist Parameters'!$K$102&lt;&gt;"",(I382/43560)*'Checklist Parameters'!$K$102,"N/A")</f>
        <v>0</v>
      </c>
      <c r="Z382" s="85" t="str">
        <f>IF('Checklist Parameters'!$K$58&lt;&gt;"",((I382*'Checklist Parameters'!$K$58)*'Checklist Parameters'!$K$35)/1000,"N/A")</f>
        <v>N/A</v>
      </c>
      <c r="AA382" s="85">
        <f>IF('Checklist Parameters'!$K$101&lt;&gt;"",IFERROR(I382/'Checklist Parameters'!$K$101,0),"N/A")</f>
        <v>0</v>
      </c>
      <c r="AB382" s="85" t="str">
        <f>IF('Checklist Parameters'!$K$43&lt;&gt;"",(I382*'Checklist Parameters'!$K$43)/1000,"N/A")</f>
        <v>N/A</v>
      </c>
      <c r="AC382" s="85">
        <f>IF('Checklist Parameters'!$K$16="",$X382,IF(AND('Checklist Parameters'!$K$16&lt;$X382,'Checklist Parameters'!$K$16&gt;=3),'Checklist Parameters'!$K$16,IF(AND('Checklist Parameters'!$K$16&lt;$X382,'Checklist Parameters'!$K$16&lt;3),0,$X382)))</f>
        <v>0</v>
      </c>
      <c r="AD382" s="85" t="str">
        <f>IF(AND(I382&lt;'Checklist Parameters'!$K$22,$I382&lt;&gt;0),"Y","")</f>
        <v/>
      </c>
      <c r="AE382" s="85" t="str">
        <f>IF($AD382="Y",0,IF('Checklist Parameters'!$K$25="","&lt;no limit&gt;",ROUNDDOWN((($I382-'Checklist Parameters'!$K$24)/'Checklist Parameters'!$K$25)+1,0)))</f>
        <v>&lt;no limit&gt;</v>
      </c>
      <c r="AF382" s="174">
        <f t="shared" si="35"/>
        <v>0</v>
      </c>
      <c r="AG382" s="85">
        <f t="shared" si="30"/>
        <v>0</v>
      </c>
      <c r="AH382" s="5"/>
      <c r="AI382" s="5"/>
      <c r="AJ382" s="5"/>
      <c r="AK382" s="5"/>
      <c r="AL382" s="5"/>
      <c r="AM382" s="5"/>
      <c r="AN382" s="5"/>
      <c r="AO382" s="5"/>
      <c r="AP382" s="5"/>
      <c r="AQ382" s="5"/>
      <c r="AR382" s="5"/>
      <c r="AS382" s="5"/>
    </row>
    <row r="383" spans="1:45" s="2" customFormat="1" ht="15">
      <c r="A383" s="391"/>
      <c r="B383" s="392"/>
      <c r="C383" s="393"/>
      <c r="D383" s="393"/>
      <c r="E383" s="393"/>
      <c r="F383" s="393"/>
      <c r="G383" s="393"/>
      <c r="H383" s="394"/>
      <c r="I383" s="394"/>
      <c r="J383" s="394"/>
      <c r="K383" s="394"/>
      <c r="L383" s="394"/>
      <c r="M383" s="394"/>
      <c r="N383" s="313">
        <f>IF(IF(I383&lt;'Checklist Parameters'!$K$22,0,($I383-$L383))&lt;0,0,IF(I383&lt;'Checklist Parameters'!$K$22,0,($I383-$L383)))</f>
        <v>0</v>
      </c>
      <c r="O383" s="394"/>
      <c r="P383" s="395"/>
      <c r="Q383" s="316">
        <f t="shared" si="31"/>
        <v>0</v>
      </c>
      <c r="R383" s="87">
        <f t="shared" si="32"/>
        <v>0</v>
      </c>
      <c r="S383" s="87">
        <f>IF('Checklist Parameters'!$K$60&lt;0.2,0.2,'Checklist Parameters'!$K$60)</f>
        <v>0.72</v>
      </c>
      <c r="T383" s="88">
        <f>IF($O383="",IF('Checklist District ID'!$C$43="Y",MAX($R383:$S383)*$I383,SUM($R383:$S383)*$I383),IF(O383&gt;0,Q383*S383))</f>
        <v>0</v>
      </c>
      <c r="U383" s="88">
        <f>IF(Q383&gt;0,((I383-T383)*'Formula Matrix'!$E$40),0)</f>
        <v>0</v>
      </c>
      <c r="V383" s="88">
        <f t="shared" si="33"/>
        <v>0</v>
      </c>
      <c r="W383" s="88">
        <f>IF(V383&gt;0,(V383*'Checklist Parameters'!$K$35),0)</f>
        <v>0</v>
      </c>
      <c r="X383" s="85">
        <f t="shared" si="34"/>
        <v>0</v>
      </c>
      <c r="Y383" s="85">
        <f>IF('Checklist Parameters'!$K$102&lt;&gt;"",(I383/43560)*'Checklist Parameters'!$K$102,"N/A")</f>
        <v>0</v>
      </c>
      <c r="Z383" s="85" t="str">
        <f>IF('Checklist Parameters'!$K$58&lt;&gt;"",((I383*'Checklist Parameters'!$K$58)*'Checklist Parameters'!$K$35)/1000,"N/A")</f>
        <v>N/A</v>
      </c>
      <c r="AA383" s="85">
        <f>IF('Checklist Parameters'!$K$101&lt;&gt;"",IFERROR(I383/'Checklist Parameters'!$K$101,0),"N/A")</f>
        <v>0</v>
      </c>
      <c r="AB383" s="85" t="str">
        <f>IF('Checklist Parameters'!$K$43&lt;&gt;"",(I383*'Checklist Parameters'!$K$43)/1000,"N/A")</f>
        <v>N/A</v>
      </c>
      <c r="AC383" s="85">
        <f>IF('Checklist Parameters'!$K$16="",$X383,IF(AND('Checklist Parameters'!$K$16&lt;$X383,'Checklist Parameters'!$K$16&gt;=3),'Checklist Parameters'!$K$16,IF(AND('Checklist Parameters'!$K$16&lt;$X383,'Checklist Parameters'!$K$16&lt;3),0,$X383)))</f>
        <v>0</v>
      </c>
      <c r="AD383" s="85" t="str">
        <f>IF(AND(I383&lt;'Checklist Parameters'!$K$22,$I383&lt;&gt;0),"Y","")</f>
        <v/>
      </c>
      <c r="AE383" s="85" t="str">
        <f>IF($AD383="Y",0,IF('Checklist Parameters'!$K$25="","&lt;no limit&gt;",ROUNDDOWN((($I383-'Checklist Parameters'!$K$24)/'Checklist Parameters'!$K$25)+1,0)))</f>
        <v>&lt;no limit&gt;</v>
      </c>
      <c r="AF383" s="174">
        <f t="shared" si="35"/>
        <v>0</v>
      </c>
      <c r="AG383" s="85">
        <f t="shared" si="30"/>
        <v>0</v>
      </c>
      <c r="AH383" s="5"/>
      <c r="AI383" s="5"/>
      <c r="AJ383" s="5"/>
      <c r="AK383" s="5"/>
      <c r="AL383" s="5"/>
      <c r="AM383" s="5"/>
      <c r="AN383" s="5"/>
      <c r="AO383" s="5"/>
      <c r="AP383" s="5"/>
      <c r="AQ383" s="5"/>
      <c r="AR383" s="5"/>
      <c r="AS383" s="5"/>
    </row>
    <row r="384" spans="1:45" s="2" customFormat="1" ht="15">
      <c r="A384" s="391"/>
      <c r="B384" s="392"/>
      <c r="C384" s="393"/>
      <c r="D384" s="393"/>
      <c r="E384" s="393"/>
      <c r="F384" s="393"/>
      <c r="G384" s="393"/>
      <c r="H384" s="394"/>
      <c r="I384" s="394"/>
      <c r="J384" s="394"/>
      <c r="K384" s="394"/>
      <c r="L384" s="394"/>
      <c r="M384" s="394"/>
      <c r="N384" s="313">
        <f>IF(IF(I384&lt;'Checklist Parameters'!$K$22,0,($I384-$L384))&lt;0,0,IF(I384&lt;'Checklist Parameters'!$K$22,0,($I384-$L384)))</f>
        <v>0</v>
      </c>
      <c r="O384" s="394"/>
      <c r="P384" s="395"/>
      <c r="Q384" s="316">
        <f t="shared" si="31"/>
        <v>0</v>
      </c>
      <c r="R384" s="87">
        <f t="shared" si="32"/>
        <v>0</v>
      </c>
      <c r="S384" s="87">
        <f>IF('Checklist Parameters'!$K$60&lt;0.2,0.2,'Checklist Parameters'!$K$60)</f>
        <v>0.72</v>
      </c>
      <c r="T384" s="88">
        <f>IF($O384="",IF('Checklist District ID'!$C$43="Y",MAX($R384:$S384)*$I384,SUM($R384:$S384)*$I384),IF(O384&gt;0,Q384*S384))</f>
        <v>0</v>
      </c>
      <c r="U384" s="88">
        <f>IF(Q384&gt;0,((I384-T384)*'Formula Matrix'!$E$40),0)</f>
        <v>0</v>
      </c>
      <c r="V384" s="88">
        <f t="shared" si="33"/>
        <v>0</v>
      </c>
      <c r="W384" s="88">
        <f>IF(V384&gt;0,(V384*'Checklist Parameters'!$K$35),0)</f>
        <v>0</v>
      </c>
      <c r="X384" s="85">
        <f t="shared" si="34"/>
        <v>0</v>
      </c>
      <c r="Y384" s="85">
        <f>IF('Checklist Parameters'!$K$102&lt;&gt;"",(I384/43560)*'Checklist Parameters'!$K$102,"N/A")</f>
        <v>0</v>
      </c>
      <c r="Z384" s="85" t="str">
        <f>IF('Checklist Parameters'!$K$58&lt;&gt;"",((I384*'Checklist Parameters'!$K$58)*'Checklist Parameters'!$K$35)/1000,"N/A")</f>
        <v>N/A</v>
      </c>
      <c r="AA384" s="85">
        <f>IF('Checklist Parameters'!$K$101&lt;&gt;"",IFERROR(I384/'Checklist Parameters'!$K$101,0),"N/A")</f>
        <v>0</v>
      </c>
      <c r="AB384" s="85" t="str">
        <f>IF('Checklist Parameters'!$K$43&lt;&gt;"",(I384*'Checklist Parameters'!$K$43)/1000,"N/A")</f>
        <v>N/A</v>
      </c>
      <c r="AC384" s="85">
        <f>IF('Checklist Parameters'!$K$16="",$X384,IF(AND('Checklist Parameters'!$K$16&lt;$X384,'Checklist Parameters'!$K$16&gt;=3),'Checklist Parameters'!$K$16,IF(AND('Checklist Parameters'!$K$16&lt;$X384,'Checklist Parameters'!$K$16&lt;3),0,$X384)))</f>
        <v>0</v>
      </c>
      <c r="AD384" s="85" t="str">
        <f>IF(AND(I384&lt;'Checklist Parameters'!$K$22,$I384&lt;&gt;0),"Y","")</f>
        <v/>
      </c>
      <c r="AE384" s="85" t="str">
        <f>IF($AD384="Y",0,IF('Checklist Parameters'!$K$25="","&lt;no limit&gt;",ROUNDDOWN((($I384-'Checklist Parameters'!$K$24)/'Checklist Parameters'!$K$25)+1,0)))</f>
        <v>&lt;no limit&gt;</v>
      </c>
      <c r="AF384" s="174">
        <f t="shared" si="35"/>
        <v>0</v>
      </c>
      <c r="AG384" s="85">
        <f t="shared" si="30"/>
        <v>0</v>
      </c>
      <c r="AH384" s="5"/>
      <c r="AI384" s="5"/>
      <c r="AJ384" s="5"/>
      <c r="AK384" s="5"/>
      <c r="AL384" s="5"/>
      <c r="AM384" s="5"/>
      <c r="AN384" s="5"/>
      <c r="AO384" s="5"/>
      <c r="AP384" s="5"/>
      <c r="AQ384" s="5"/>
      <c r="AR384" s="5"/>
      <c r="AS384" s="5"/>
    </row>
    <row r="385" spans="1:45" s="2" customFormat="1" ht="15">
      <c r="A385" s="391"/>
      <c r="B385" s="392"/>
      <c r="C385" s="393"/>
      <c r="D385" s="393"/>
      <c r="E385" s="393"/>
      <c r="F385" s="393"/>
      <c r="G385" s="393"/>
      <c r="H385" s="394"/>
      <c r="I385" s="394"/>
      <c r="J385" s="394"/>
      <c r="K385" s="394"/>
      <c r="L385" s="394"/>
      <c r="M385" s="394"/>
      <c r="N385" s="313">
        <f>IF(IF(I385&lt;'Checklist Parameters'!$K$22,0,($I385-$L385))&lt;0,0,IF(I385&lt;'Checklist Parameters'!$K$22,0,($I385-$L385)))</f>
        <v>0</v>
      </c>
      <c r="O385" s="394"/>
      <c r="P385" s="395"/>
      <c r="Q385" s="316">
        <f t="shared" si="31"/>
        <v>0</v>
      </c>
      <c r="R385" s="87">
        <f t="shared" si="32"/>
        <v>0</v>
      </c>
      <c r="S385" s="87">
        <f>IF('Checklist Parameters'!$K$60&lt;0.2,0.2,'Checklist Parameters'!$K$60)</f>
        <v>0.72</v>
      </c>
      <c r="T385" s="88">
        <f>IF($O385="",IF('Checklist District ID'!$C$43="Y",MAX($R385:$S385)*$I385,SUM($R385:$S385)*$I385),IF(O385&gt;0,Q385*S385))</f>
        <v>0</v>
      </c>
      <c r="U385" s="88">
        <f>IF(Q385&gt;0,((I385-T385)*'Formula Matrix'!$E$40),0)</f>
        <v>0</v>
      </c>
      <c r="V385" s="88">
        <f t="shared" si="33"/>
        <v>0</v>
      </c>
      <c r="W385" s="88">
        <f>IF(V385&gt;0,(V385*'Checklist Parameters'!$K$35),0)</f>
        <v>0</v>
      </c>
      <c r="X385" s="85">
        <f t="shared" si="34"/>
        <v>0</v>
      </c>
      <c r="Y385" s="85">
        <f>IF('Checklist Parameters'!$K$102&lt;&gt;"",(I385/43560)*'Checklist Parameters'!$K$102,"N/A")</f>
        <v>0</v>
      </c>
      <c r="Z385" s="85" t="str">
        <f>IF('Checklist Parameters'!$K$58&lt;&gt;"",((I385*'Checklist Parameters'!$K$58)*'Checklist Parameters'!$K$35)/1000,"N/A")</f>
        <v>N/A</v>
      </c>
      <c r="AA385" s="85">
        <f>IF('Checklist Parameters'!$K$101&lt;&gt;"",IFERROR(I385/'Checklist Parameters'!$K$101,0),"N/A")</f>
        <v>0</v>
      </c>
      <c r="AB385" s="85" t="str">
        <f>IF('Checklist Parameters'!$K$43&lt;&gt;"",(I385*'Checklist Parameters'!$K$43)/1000,"N/A")</f>
        <v>N/A</v>
      </c>
      <c r="AC385" s="85">
        <f>IF('Checklist Parameters'!$K$16="",$X385,IF(AND('Checklist Parameters'!$K$16&lt;$X385,'Checklist Parameters'!$K$16&gt;=3),'Checklist Parameters'!$K$16,IF(AND('Checklist Parameters'!$K$16&lt;$X385,'Checklist Parameters'!$K$16&lt;3),0,$X385)))</f>
        <v>0</v>
      </c>
      <c r="AD385" s="85" t="str">
        <f>IF(AND(I385&lt;'Checklist Parameters'!$K$22,$I385&lt;&gt;0),"Y","")</f>
        <v/>
      </c>
      <c r="AE385" s="85" t="str">
        <f>IF($AD385="Y",0,IF('Checklist Parameters'!$K$25="","&lt;no limit&gt;",ROUNDDOWN((($I385-'Checklist Parameters'!$K$24)/'Checklist Parameters'!$K$25)+1,0)))</f>
        <v>&lt;no limit&gt;</v>
      </c>
      <c r="AF385" s="174">
        <f t="shared" si="35"/>
        <v>0</v>
      </c>
      <c r="AG385" s="85">
        <f t="shared" si="30"/>
        <v>0</v>
      </c>
      <c r="AH385" s="5"/>
      <c r="AI385" s="5"/>
      <c r="AJ385" s="5"/>
      <c r="AK385" s="5"/>
      <c r="AL385" s="5"/>
      <c r="AM385" s="5"/>
      <c r="AN385" s="5"/>
      <c r="AO385" s="5"/>
      <c r="AP385" s="5"/>
      <c r="AQ385" s="5"/>
      <c r="AR385" s="5"/>
      <c r="AS385" s="5"/>
    </row>
    <row r="386" spans="1:45" s="2" customFormat="1" ht="15">
      <c r="A386" s="391"/>
      <c r="B386" s="392"/>
      <c r="C386" s="393"/>
      <c r="D386" s="393"/>
      <c r="E386" s="393"/>
      <c r="F386" s="393"/>
      <c r="G386" s="393"/>
      <c r="H386" s="394"/>
      <c r="I386" s="394"/>
      <c r="J386" s="394"/>
      <c r="K386" s="394"/>
      <c r="L386" s="394"/>
      <c r="M386" s="394"/>
      <c r="N386" s="313">
        <f>IF(IF(I386&lt;'Checklist Parameters'!$K$22,0,($I386-$L386))&lt;0,0,IF(I386&lt;'Checklist Parameters'!$K$22,0,($I386-$L386)))</f>
        <v>0</v>
      </c>
      <c r="O386" s="394"/>
      <c r="P386" s="395"/>
      <c r="Q386" s="316">
        <f t="shared" si="31"/>
        <v>0</v>
      </c>
      <c r="R386" s="87">
        <f t="shared" si="32"/>
        <v>0</v>
      </c>
      <c r="S386" s="87">
        <f>IF('Checklist Parameters'!$K$60&lt;0.2,0.2,'Checklist Parameters'!$K$60)</f>
        <v>0.72</v>
      </c>
      <c r="T386" s="88">
        <f>IF($O386="",IF('Checklist District ID'!$C$43="Y",MAX($R386:$S386)*$I386,SUM($R386:$S386)*$I386),IF(O386&gt;0,Q386*S386))</f>
        <v>0</v>
      </c>
      <c r="U386" s="88">
        <f>IF(Q386&gt;0,((I386-T386)*'Formula Matrix'!$E$40),0)</f>
        <v>0</v>
      </c>
      <c r="V386" s="88">
        <f t="shared" si="33"/>
        <v>0</v>
      </c>
      <c r="W386" s="88">
        <f>IF(V386&gt;0,(V386*'Checklist Parameters'!$K$35),0)</f>
        <v>0</v>
      </c>
      <c r="X386" s="85">
        <f t="shared" si="34"/>
        <v>0</v>
      </c>
      <c r="Y386" s="85">
        <f>IF('Checklist Parameters'!$K$102&lt;&gt;"",(I386/43560)*'Checklist Parameters'!$K$102,"N/A")</f>
        <v>0</v>
      </c>
      <c r="Z386" s="85" t="str">
        <f>IF('Checklist Parameters'!$K$58&lt;&gt;"",((I386*'Checklist Parameters'!$K$58)*'Checklist Parameters'!$K$35)/1000,"N/A")</f>
        <v>N/A</v>
      </c>
      <c r="AA386" s="85">
        <f>IF('Checklist Parameters'!$K$101&lt;&gt;"",IFERROR(I386/'Checklist Parameters'!$K$101,0),"N/A")</f>
        <v>0</v>
      </c>
      <c r="AB386" s="85" t="str">
        <f>IF('Checklist Parameters'!$K$43&lt;&gt;"",(I386*'Checklist Parameters'!$K$43)/1000,"N/A")</f>
        <v>N/A</v>
      </c>
      <c r="AC386" s="85">
        <f>IF('Checklist Parameters'!$K$16="",$X386,IF(AND('Checklist Parameters'!$K$16&lt;$X386,'Checklist Parameters'!$K$16&gt;=3),'Checklist Parameters'!$K$16,IF(AND('Checklist Parameters'!$K$16&lt;$X386,'Checklist Parameters'!$K$16&lt;3),0,$X386)))</f>
        <v>0</v>
      </c>
      <c r="AD386" s="85" t="str">
        <f>IF(AND(I386&lt;'Checklist Parameters'!$K$22,$I386&lt;&gt;0),"Y","")</f>
        <v/>
      </c>
      <c r="AE386" s="85" t="str">
        <f>IF($AD386="Y",0,IF('Checklist Parameters'!$K$25="","&lt;no limit&gt;",ROUNDDOWN((($I386-'Checklist Parameters'!$K$24)/'Checklist Parameters'!$K$25)+1,0)))</f>
        <v>&lt;no limit&gt;</v>
      </c>
      <c r="AF386" s="174">
        <f t="shared" si="35"/>
        <v>0</v>
      </c>
      <c r="AG386" s="85">
        <f t="shared" si="30"/>
        <v>0</v>
      </c>
      <c r="AH386" s="5"/>
      <c r="AI386" s="5"/>
      <c r="AJ386" s="5"/>
      <c r="AK386" s="5"/>
      <c r="AL386" s="5"/>
      <c r="AM386" s="5"/>
      <c r="AN386" s="5"/>
      <c r="AO386" s="5"/>
      <c r="AP386" s="5"/>
      <c r="AQ386" s="5"/>
      <c r="AR386" s="5"/>
      <c r="AS386" s="5"/>
    </row>
    <row r="387" spans="1:45" s="2" customFormat="1" ht="15">
      <c r="A387" s="391"/>
      <c r="B387" s="392"/>
      <c r="C387" s="393"/>
      <c r="D387" s="393"/>
      <c r="E387" s="393"/>
      <c r="F387" s="393"/>
      <c r="G387" s="393"/>
      <c r="H387" s="394"/>
      <c r="I387" s="394"/>
      <c r="J387" s="394"/>
      <c r="K387" s="394"/>
      <c r="L387" s="394"/>
      <c r="M387" s="394"/>
      <c r="N387" s="313">
        <f>IF(IF(I387&lt;'Checklist Parameters'!$K$22,0,($I387-$L387))&lt;0,0,IF(I387&lt;'Checklist Parameters'!$K$22,0,($I387-$L387)))</f>
        <v>0</v>
      </c>
      <c r="O387" s="394"/>
      <c r="P387" s="395"/>
      <c r="Q387" s="316">
        <f t="shared" si="31"/>
        <v>0</v>
      </c>
      <c r="R387" s="87">
        <f t="shared" si="32"/>
        <v>0</v>
      </c>
      <c r="S387" s="87">
        <f>IF('Checklist Parameters'!$K$60&lt;0.2,0.2,'Checklist Parameters'!$K$60)</f>
        <v>0.72</v>
      </c>
      <c r="T387" s="88">
        <f>IF($O387="",IF('Checklist District ID'!$C$43="Y",MAX($R387:$S387)*$I387,SUM($R387:$S387)*$I387),IF(O387&gt;0,Q387*S387))</f>
        <v>0</v>
      </c>
      <c r="U387" s="88">
        <f>IF(Q387&gt;0,((I387-T387)*'Formula Matrix'!$E$40),0)</f>
        <v>0</v>
      </c>
      <c r="V387" s="88">
        <f t="shared" si="33"/>
        <v>0</v>
      </c>
      <c r="W387" s="88">
        <f>IF(V387&gt;0,(V387*'Checklist Parameters'!$K$35),0)</f>
        <v>0</v>
      </c>
      <c r="X387" s="85">
        <f t="shared" si="34"/>
        <v>0</v>
      </c>
      <c r="Y387" s="85">
        <f>IF('Checklist Parameters'!$K$102&lt;&gt;"",(I387/43560)*'Checklist Parameters'!$K$102,"N/A")</f>
        <v>0</v>
      </c>
      <c r="Z387" s="85" t="str">
        <f>IF('Checklist Parameters'!$K$58&lt;&gt;"",((I387*'Checklist Parameters'!$K$58)*'Checklist Parameters'!$K$35)/1000,"N/A")</f>
        <v>N/A</v>
      </c>
      <c r="AA387" s="85">
        <f>IF('Checklist Parameters'!$K$101&lt;&gt;"",IFERROR(I387/'Checklist Parameters'!$K$101,0),"N/A")</f>
        <v>0</v>
      </c>
      <c r="AB387" s="85" t="str">
        <f>IF('Checklist Parameters'!$K$43&lt;&gt;"",(I387*'Checklist Parameters'!$K$43)/1000,"N/A")</f>
        <v>N/A</v>
      </c>
      <c r="AC387" s="85">
        <f>IF('Checklist Parameters'!$K$16="",$X387,IF(AND('Checklist Parameters'!$K$16&lt;$X387,'Checklist Parameters'!$K$16&gt;=3),'Checklist Parameters'!$K$16,IF(AND('Checklist Parameters'!$K$16&lt;$X387,'Checklist Parameters'!$K$16&lt;3),0,$X387)))</f>
        <v>0</v>
      </c>
      <c r="AD387" s="85" t="str">
        <f>IF(AND(I387&lt;'Checklist Parameters'!$K$22,$I387&lt;&gt;0),"Y","")</f>
        <v/>
      </c>
      <c r="AE387" s="85" t="str">
        <f>IF($AD387="Y",0,IF('Checklist Parameters'!$K$25="","&lt;no limit&gt;",ROUNDDOWN((($I387-'Checklist Parameters'!$K$24)/'Checklist Parameters'!$K$25)+1,0)))</f>
        <v>&lt;no limit&gt;</v>
      </c>
      <c r="AF387" s="174">
        <f t="shared" si="35"/>
        <v>0</v>
      </c>
      <c r="AG387" s="85">
        <f t="shared" si="30"/>
        <v>0</v>
      </c>
      <c r="AH387" s="5"/>
      <c r="AI387" s="5"/>
      <c r="AJ387" s="5"/>
      <c r="AK387" s="5"/>
      <c r="AL387" s="5"/>
      <c r="AM387" s="5"/>
      <c r="AN387" s="5"/>
      <c r="AO387" s="5"/>
      <c r="AP387" s="5"/>
      <c r="AQ387" s="5"/>
      <c r="AR387" s="5"/>
      <c r="AS387" s="5"/>
    </row>
    <row r="388" spans="1:45" s="2" customFormat="1" ht="15">
      <c r="A388" s="391"/>
      <c r="B388" s="392"/>
      <c r="C388" s="393"/>
      <c r="D388" s="393"/>
      <c r="E388" s="393"/>
      <c r="F388" s="393"/>
      <c r="G388" s="393"/>
      <c r="H388" s="394"/>
      <c r="I388" s="394"/>
      <c r="J388" s="394"/>
      <c r="K388" s="394"/>
      <c r="L388" s="394"/>
      <c r="M388" s="394"/>
      <c r="N388" s="313">
        <f>IF(IF(I388&lt;'Checklist Parameters'!$K$22,0,($I388-$L388))&lt;0,0,IF(I388&lt;'Checklist Parameters'!$K$22,0,($I388-$L388)))</f>
        <v>0</v>
      </c>
      <c r="O388" s="394"/>
      <c r="P388" s="395"/>
      <c r="Q388" s="316">
        <f t="shared" si="31"/>
        <v>0</v>
      </c>
      <c r="R388" s="87">
        <f t="shared" si="32"/>
        <v>0</v>
      </c>
      <c r="S388" s="87">
        <f>IF('Checklist Parameters'!$K$60&lt;0.2,0.2,'Checklist Parameters'!$K$60)</f>
        <v>0.72</v>
      </c>
      <c r="T388" s="88">
        <f>IF($O388="",IF('Checklist District ID'!$C$43="Y",MAX($R388:$S388)*$I388,SUM($R388:$S388)*$I388),IF(O388&gt;0,Q388*S388))</f>
        <v>0</v>
      </c>
      <c r="U388" s="88">
        <f>IF(Q388&gt;0,((I388-T388)*'Formula Matrix'!$E$40),0)</f>
        <v>0</v>
      </c>
      <c r="V388" s="88">
        <f t="shared" si="33"/>
        <v>0</v>
      </c>
      <c r="W388" s="88">
        <f>IF(V388&gt;0,(V388*'Checklist Parameters'!$K$35),0)</f>
        <v>0</v>
      </c>
      <c r="X388" s="85">
        <f t="shared" si="34"/>
        <v>0</v>
      </c>
      <c r="Y388" s="85">
        <f>IF('Checklist Parameters'!$K$102&lt;&gt;"",(I388/43560)*'Checklist Parameters'!$K$102,"N/A")</f>
        <v>0</v>
      </c>
      <c r="Z388" s="85" t="str">
        <f>IF('Checklist Parameters'!$K$58&lt;&gt;"",((I388*'Checklist Parameters'!$K$58)*'Checklist Parameters'!$K$35)/1000,"N/A")</f>
        <v>N/A</v>
      </c>
      <c r="AA388" s="85">
        <f>IF('Checklist Parameters'!$K$101&lt;&gt;"",IFERROR(I388/'Checklist Parameters'!$K$101,0),"N/A")</f>
        <v>0</v>
      </c>
      <c r="AB388" s="85" t="str">
        <f>IF('Checklist Parameters'!$K$43&lt;&gt;"",(I388*'Checklist Parameters'!$K$43)/1000,"N/A")</f>
        <v>N/A</v>
      </c>
      <c r="AC388" s="85">
        <f>IF('Checklist Parameters'!$K$16="",$X388,IF(AND('Checklist Parameters'!$K$16&lt;$X388,'Checklist Parameters'!$K$16&gt;=3),'Checklist Parameters'!$K$16,IF(AND('Checklist Parameters'!$K$16&lt;$X388,'Checklist Parameters'!$K$16&lt;3),0,$X388)))</f>
        <v>0</v>
      </c>
      <c r="AD388" s="85" t="str">
        <f>IF(AND(I388&lt;'Checklist Parameters'!$K$22,$I388&lt;&gt;0),"Y","")</f>
        <v/>
      </c>
      <c r="AE388" s="85" t="str">
        <f>IF($AD388="Y",0,IF('Checklist Parameters'!$K$25="","&lt;no limit&gt;",ROUNDDOWN((($I388-'Checklist Parameters'!$K$24)/'Checklist Parameters'!$K$25)+1,0)))</f>
        <v>&lt;no limit&gt;</v>
      </c>
      <c r="AF388" s="174">
        <f t="shared" si="35"/>
        <v>0</v>
      </c>
      <c r="AG388" s="85">
        <f t="shared" si="30"/>
        <v>0</v>
      </c>
      <c r="AH388" s="5"/>
      <c r="AI388" s="5"/>
      <c r="AJ388" s="5"/>
      <c r="AK388" s="5"/>
      <c r="AL388" s="5"/>
      <c r="AM388" s="5"/>
      <c r="AN388" s="5"/>
      <c r="AO388" s="5"/>
      <c r="AP388" s="5"/>
      <c r="AQ388" s="5"/>
      <c r="AR388" s="5"/>
      <c r="AS388" s="5"/>
    </row>
    <row r="389" spans="1:45" s="2" customFormat="1" ht="15">
      <c r="A389" s="391"/>
      <c r="B389" s="392"/>
      <c r="C389" s="393"/>
      <c r="D389" s="393"/>
      <c r="E389" s="393"/>
      <c r="F389" s="393"/>
      <c r="G389" s="393"/>
      <c r="H389" s="394"/>
      <c r="I389" s="394"/>
      <c r="J389" s="394"/>
      <c r="K389" s="394"/>
      <c r="L389" s="394"/>
      <c r="M389" s="394"/>
      <c r="N389" s="313">
        <f>IF(IF(I389&lt;'Checklist Parameters'!$K$22,0,($I389-$L389))&lt;0,0,IF(I389&lt;'Checklist Parameters'!$K$22,0,($I389-$L389)))</f>
        <v>0</v>
      </c>
      <c r="O389" s="394"/>
      <c r="P389" s="395"/>
      <c r="Q389" s="316">
        <f t="shared" si="31"/>
        <v>0</v>
      </c>
      <c r="R389" s="87">
        <f t="shared" si="32"/>
        <v>0</v>
      </c>
      <c r="S389" s="87">
        <f>IF('Checklist Parameters'!$K$60&lt;0.2,0.2,'Checklist Parameters'!$K$60)</f>
        <v>0.72</v>
      </c>
      <c r="T389" s="88">
        <f>IF($O389="",IF('Checklist District ID'!$C$43="Y",MAX($R389:$S389)*$I389,SUM($R389:$S389)*$I389),IF(O389&gt;0,Q389*S389))</f>
        <v>0</v>
      </c>
      <c r="U389" s="88">
        <f>IF(Q389&gt;0,((I389-T389)*'Formula Matrix'!$E$40),0)</f>
        <v>0</v>
      </c>
      <c r="V389" s="88">
        <f t="shared" si="33"/>
        <v>0</v>
      </c>
      <c r="W389" s="88">
        <f>IF(V389&gt;0,(V389*'Checklist Parameters'!$K$35),0)</f>
        <v>0</v>
      </c>
      <c r="X389" s="85">
        <f t="shared" si="34"/>
        <v>0</v>
      </c>
      <c r="Y389" s="85">
        <f>IF('Checklist Parameters'!$K$102&lt;&gt;"",(I389/43560)*'Checklist Parameters'!$K$102,"N/A")</f>
        <v>0</v>
      </c>
      <c r="Z389" s="85" t="str">
        <f>IF('Checklist Parameters'!$K$58&lt;&gt;"",((I389*'Checklist Parameters'!$K$58)*'Checklist Parameters'!$K$35)/1000,"N/A")</f>
        <v>N/A</v>
      </c>
      <c r="AA389" s="85">
        <f>IF('Checklist Parameters'!$K$101&lt;&gt;"",IFERROR(I389/'Checklist Parameters'!$K$101,0),"N/A")</f>
        <v>0</v>
      </c>
      <c r="AB389" s="85" t="str">
        <f>IF('Checklist Parameters'!$K$43&lt;&gt;"",(I389*'Checklist Parameters'!$K$43)/1000,"N/A")</f>
        <v>N/A</v>
      </c>
      <c r="AC389" s="85">
        <f>IF('Checklist Parameters'!$K$16="",$X389,IF(AND('Checklist Parameters'!$K$16&lt;$X389,'Checklist Parameters'!$K$16&gt;=3),'Checklist Parameters'!$K$16,IF(AND('Checklist Parameters'!$K$16&lt;$X389,'Checklist Parameters'!$K$16&lt;3),0,$X389)))</f>
        <v>0</v>
      </c>
      <c r="AD389" s="85" t="str">
        <f>IF(AND(I389&lt;'Checklist Parameters'!$K$22,$I389&lt;&gt;0),"Y","")</f>
        <v/>
      </c>
      <c r="AE389" s="85" t="str">
        <f>IF($AD389="Y",0,IF('Checklist Parameters'!$K$25="","&lt;no limit&gt;",ROUNDDOWN((($I389-'Checklist Parameters'!$K$24)/'Checklist Parameters'!$K$25)+1,0)))</f>
        <v>&lt;no limit&gt;</v>
      </c>
      <c r="AF389" s="174">
        <f t="shared" si="35"/>
        <v>0</v>
      </c>
      <c r="AG389" s="85">
        <f t="shared" si="30"/>
        <v>0</v>
      </c>
      <c r="AH389" s="5"/>
      <c r="AI389" s="5"/>
      <c r="AJ389" s="5"/>
      <c r="AK389" s="5"/>
      <c r="AL389" s="5"/>
      <c r="AM389" s="5"/>
      <c r="AN389" s="5"/>
      <c r="AO389" s="5"/>
      <c r="AP389" s="5"/>
      <c r="AQ389" s="5"/>
      <c r="AR389" s="5"/>
      <c r="AS389" s="5"/>
    </row>
    <row r="390" spans="1:45" s="2" customFormat="1" ht="15">
      <c r="A390" s="391"/>
      <c r="B390" s="392"/>
      <c r="C390" s="393"/>
      <c r="D390" s="393"/>
      <c r="E390" s="393"/>
      <c r="F390" s="393"/>
      <c r="G390" s="393"/>
      <c r="H390" s="394"/>
      <c r="I390" s="394"/>
      <c r="J390" s="394"/>
      <c r="K390" s="394"/>
      <c r="L390" s="394"/>
      <c r="M390" s="394"/>
      <c r="N390" s="313">
        <f>IF(IF(I390&lt;'Checklist Parameters'!$K$22,0,($I390-$L390))&lt;0,0,IF(I390&lt;'Checklist Parameters'!$K$22,0,($I390-$L390)))</f>
        <v>0</v>
      </c>
      <c r="O390" s="394"/>
      <c r="P390" s="395"/>
      <c r="Q390" s="316">
        <f t="shared" si="31"/>
        <v>0</v>
      </c>
      <c r="R390" s="87">
        <f t="shared" si="32"/>
        <v>0</v>
      </c>
      <c r="S390" s="87">
        <f>IF('Checklist Parameters'!$K$60&lt;0.2,0.2,'Checklist Parameters'!$K$60)</f>
        <v>0.72</v>
      </c>
      <c r="T390" s="88">
        <f>IF($O390="",IF('Checklist District ID'!$C$43="Y",MAX($R390:$S390)*$I390,SUM($R390:$S390)*$I390),IF(O390&gt;0,Q390*S390))</f>
        <v>0</v>
      </c>
      <c r="U390" s="88">
        <f>IF(Q390&gt;0,((I390-T390)*'Formula Matrix'!$E$40),0)</f>
        <v>0</v>
      </c>
      <c r="V390" s="88">
        <f t="shared" si="33"/>
        <v>0</v>
      </c>
      <c r="W390" s="88">
        <f>IF(V390&gt;0,(V390*'Checklist Parameters'!$K$35),0)</f>
        <v>0</v>
      </c>
      <c r="X390" s="85">
        <f t="shared" si="34"/>
        <v>0</v>
      </c>
      <c r="Y390" s="85">
        <f>IF('Checklist Parameters'!$K$102&lt;&gt;"",(I390/43560)*'Checklist Parameters'!$K$102,"N/A")</f>
        <v>0</v>
      </c>
      <c r="Z390" s="85" t="str">
        <f>IF('Checklist Parameters'!$K$58&lt;&gt;"",((I390*'Checklist Parameters'!$K$58)*'Checklist Parameters'!$K$35)/1000,"N/A")</f>
        <v>N/A</v>
      </c>
      <c r="AA390" s="85">
        <f>IF('Checklist Parameters'!$K$101&lt;&gt;"",IFERROR(I390/'Checklist Parameters'!$K$101,0),"N/A")</f>
        <v>0</v>
      </c>
      <c r="AB390" s="85" t="str">
        <f>IF('Checklist Parameters'!$K$43&lt;&gt;"",(I390*'Checklist Parameters'!$K$43)/1000,"N/A")</f>
        <v>N/A</v>
      </c>
      <c r="AC390" s="85">
        <f>IF('Checklist Parameters'!$K$16="",$X390,IF(AND('Checklist Parameters'!$K$16&lt;$X390,'Checklist Parameters'!$K$16&gt;=3),'Checklist Parameters'!$K$16,IF(AND('Checklist Parameters'!$K$16&lt;$X390,'Checklist Parameters'!$K$16&lt;3),0,$X390)))</f>
        <v>0</v>
      </c>
      <c r="AD390" s="85" t="str">
        <f>IF(AND(I390&lt;'Checklist Parameters'!$K$22,$I390&lt;&gt;0),"Y","")</f>
        <v/>
      </c>
      <c r="AE390" s="85" t="str">
        <f>IF($AD390="Y",0,IF('Checklist Parameters'!$K$25="","&lt;no limit&gt;",ROUNDDOWN((($I390-'Checklist Parameters'!$K$24)/'Checklist Parameters'!$K$25)+1,0)))</f>
        <v>&lt;no limit&gt;</v>
      </c>
      <c r="AF390" s="174">
        <f t="shared" si="35"/>
        <v>0</v>
      </c>
      <c r="AG390" s="85">
        <f t="shared" si="30"/>
        <v>0</v>
      </c>
      <c r="AH390" s="5"/>
      <c r="AI390" s="5"/>
      <c r="AJ390" s="5"/>
      <c r="AK390" s="5"/>
      <c r="AL390" s="5"/>
      <c r="AM390" s="5"/>
      <c r="AN390" s="5"/>
      <c r="AO390" s="5"/>
      <c r="AP390" s="5"/>
      <c r="AQ390" s="5"/>
      <c r="AR390" s="5"/>
      <c r="AS390" s="5"/>
    </row>
    <row r="391" spans="1:45" s="2" customFormat="1" ht="15">
      <c r="A391" s="391"/>
      <c r="B391" s="392"/>
      <c r="C391" s="393"/>
      <c r="D391" s="393"/>
      <c r="E391" s="393"/>
      <c r="F391" s="393"/>
      <c r="G391" s="393"/>
      <c r="H391" s="394"/>
      <c r="I391" s="394"/>
      <c r="J391" s="394"/>
      <c r="K391" s="394"/>
      <c r="L391" s="394"/>
      <c r="M391" s="394"/>
      <c r="N391" s="313">
        <f>IF(IF(I391&lt;'Checklist Parameters'!$K$22,0,($I391-$L391))&lt;0,0,IF(I391&lt;'Checklist Parameters'!$K$22,0,($I391-$L391)))</f>
        <v>0</v>
      </c>
      <c r="O391" s="394"/>
      <c r="P391" s="395"/>
      <c r="Q391" s="316">
        <f t="shared" si="31"/>
        <v>0</v>
      </c>
      <c r="R391" s="87">
        <f t="shared" si="32"/>
        <v>0</v>
      </c>
      <c r="S391" s="87">
        <f>IF('Checklist Parameters'!$K$60&lt;0.2,0.2,'Checklist Parameters'!$K$60)</f>
        <v>0.72</v>
      </c>
      <c r="T391" s="88">
        <f>IF($O391="",IF('Checklist District ID'!$C$43="Y",MAX($R391:$S391)*$I391,SUM($R391:$S391)*$I391),IF(O391&gt;0,Q391*S391))</f>
        <v>0</v>
      </c>
      <c r="U391" s="88">
        <f>IF(Q391&gt;0,((I391-T391)*'Formula Matrix'!$E$40),0)</f>
        <v>0</v>
      </c>
      <c r="V391" s="88">
        <f t="shared" si="33"/>
        <v>0</v>
      </c>
      <c r="W391" s="88">
        <f>IF(V391&gt;0,(V391*'Checklist Parameters'!$K$35),0)</f>
        <v>0</v>
      </c>
      <c r="X391" s="85">
        <f t="shared" si="34"/>
        <v>0</v>
      </c>
      <c r="Y391" s="85">
        <f>IF('Checklist Parameters'!$K$102&lt;&gt;"",(I391/43560)*'Checklist Parameters'!$K$102,"N/A")</f>
        <v>0</v>
      </c>
      <c r="Z391" s="85" t="str">
        <f>IF('Checklist Parameters'!$K$58&lt;&gt;"",((I391*'Checklist Parameters'!$K$58)*'Checklist Parameters'!$K$35)/1000,"N/A")</f>
        <v>N/A</v>
      </c>
      <c r="AA391" s="85">
        <f>IF('Checklist Parameters'!$K$101&lt;&gt;"",IFERROR(I391/'Checklist Parameters'!$K$101,0),"N/A")</f>
        <v>0</v>
      </c>
      <c r="AB391" s="85" t="str">
        <f>IF('Checklist Parameters'!$K$43&lt;&gt;"",(I391*'Checklist Parameters'!$K$43)/1000,"N/A")</f>
        <v>N/A</v>
      </c>
      <c r="AC391" s="85">
        <f>IF('Checklist Parameters'!$K$16="",$X391,IF(AND('Checklist Parameters'!$K$16&lt;$X391,'Checklist Parameters'!$K$16&gt;=3),'Checklist Parameters'!$K$16,IF(AND('Checklist Parameters'!$K$16&lt;$X391,'Checklist Parameters'!$K$16&lt;3),0,$X391)))</f>
        <v>0</v>
      </c>
      <c r="AD391" s="85" t="str">
        <f>IF(AND(I391&lt;'Checklist Parameters'!$K$22,$I391&lt;&gt;0),"Y","")</f>
        <v/>
      </c>
      <c r="AE391" s="85" t="str">
        <f>IF($AD391="Y",0,IF('Checklist Parameters'!$K$25="","&lt;no limit&gt;",ROUNDDOWN((($I391-'Checklist Parameters'!$K$24)/'Checklist Parameters'!$K$25)+1,0)))</f>
        <v>&lt;no limit&gt;</v>
      </c>
      <c r="AF391" s="174">
        <f t="shared" si="35"/>
        <v>0</v>
      </c>
      <c r="AG391" s="85">
        <f t="shared" si="30"/>
        <v>0</v>
      </c>
      <c r="AH391" s="5"/>
      <c r="AI391" s="5"/>
      <c r="AJ391" s="5"/>
      <c r="AK391" s="5"/>
      <c r="AL391" s="5"/>
      <c r="AM391" s="5"/>
      <c r="AN391" s="5"/>
      <c r="AO391" s="5"/>
      <c r="AP391" s="5"/>
      <c r="AQ391" s="5"/>
      <c r="AR391" s="5"/>
      <c r="AS391" s="5"/>
    </row>
    <row r="392" spans="1:45" s="2" customFormat="1" ht="15">
      <c r="A392" s="391"/>
      <c r="B392" s="392"/>
      <c r="C392" s="393"/>
      <c r="D392" s="393"/>
      <c r="E392" s="393"/>
      <c r="F392" s="393"/>
      <c r="G392" s="393"/>
      <c r="H392" s="394"/>
      <c r="I392" s="394"/>
      <c r="J392" s="394"/>
      <c r="K392" s="394"/>
      <c r="L392" s="394"/>
      <c r="M392" s="394"/>
      <c r="N392" s="313">
        <f>IF(IF(I392&lt;'Checklist Parameters'!$K$22,0,($I392-$L392))&lt;0,0,IF(I392&lt;'Checklist Parameters'!$K$22,0,($I392-$L392)))</f>
        <v>0</v>
      </c>
      <c r="O392" s="394"/>
      <c r="P392" s="395"/>
      <c r="Q392" s="316">
        <f t="shared" si="31"/>
        <v>0</v>
      </c>
      <c r="R392" s="87">
        <f t="shared" si="32"/>
        <v>0</v>
      </c>
      <c r="S392" s="87">
        <f>IF('Checklist Parameters'!$K$60&lt;0.2,0.2,'Checklist Parameters'!$K$60)</f>
        <v>0.72</v>
      </c>
      <c r="T392" s="88">
        <f>IF($O392="",IF('Checklist District ID'!$C$43="Y",MAX($R392:$S392)*$I392,SUM($R392:$S392)*$I392),IF(O392&gt;0,Q392*S392))</f>
        <v>0</v>
      </c>
      <c r="U392" s="88">
        <f>IF(Q392&gt;0,((I392-T392)*'Formula Matrix'!$E$40),0)</f>
        <v>0</v>
      </c>
      <c r="V392" s="88">
        <f t="shared" si="33"/>
        <v>0</v>
      </c>
      <c r="W392" s="88">
        <f>IF(V392&gt;0,(V392*'Checklist Parameters'!$K$35),0)</f>
        <v>0</v>
      </c>
      <c r="X392" s="85">
        <f t="shared" si="34"/>
        <v>0</v>
      </c>
      <c r="Y392" s="85">
        <f>IF('Checklist Parameters'!$K$102&lt;&gt;"",(I392/43560)*'Checklist Parameters'!$K$102,"N/A")</f>
        <v>0</v>
      </c>
      <c r="Z392" s="85" t="str">
        <f>IF('Checklist Parameters'!$K$58&lt;&gt;"",((I392*'Checklist Parameters'!$K$58)*'Checklist Parameters'!$K$35)/1000,"N/A")</f>
        <v>N/A</v>
      </c>
      <c r="AA392" s="85">
        <f>IF('Checklist Parameters'!$K$101&lt;&gt;"",IFERROR(I392/'Checklist Parameters'!$K$101,0),"N/A")</f>
        <v>0</v>
      </c>
      <c r="AB392" s="85" t="str">
        <f>IF('Checklist Parameters'!$K$43&lt;&gt;"",(I392*'Checklist Parameters'!$K$43)/1000,"N/A")</f>
        <v>N/A</v>
      </c>
      <c r="AC392" s="85">
        <f>IF('Checklist Parameters'!$K$16="",$X392,IF(AND('Checklist Parameters'!$K$16&lt;$X392,'Checklist Parameters'!$K$16&gt;=3),'Checklist Parameters'!$K$16,IF(AND('Checklist Parameters'!$K$16&lt;$X392,'Checklist Parameters'!$K$16&lt;3),0,$X392)))</f>
        <v>0</v>
      </c>
      <c r="AD392" s="85" t="str">
        <f>IF(AND(I392&lt;'Checklist Parameters'!$K$22,$I392&lt;&gt;0),"Y","")</f>
        <v/>
      </c>
      <c r="AE392" s="85" t="str">
        <f>IF($AD392="Y",0,IF('Checklist Parameters'!$K$25="","&lt;no limit&gt;",ROUNDDOWN((($I392-'Checklist Parameters'!$K$24)/'Checklist Parameters'!$K$25)+1,0)))</f>
        <v>&lt;no limit&gt;</v>
      </c>
      <c r="AF392" s="174">
        <f t="shared" si="35"/>
        <v>0</v>
      </c>
      <c r="AG392" s="85">
        <f t="shared" si="30"/>
        <v>0</v>
      </c>
      <c r="AH392" s="5"/>
      <c r="AI392" s="5"/>
      <c r="AJ392" s="5"/>
      <c r="AK392" s="5"/>
      <c r="AL392" s="5"/>
      <c r="AM392" s="5"/>
      <c r="AN392" s="5"/>
      <c r="AO392" s="5"/>
      <c r="AP392" s="5"/>
      <c r="AQ392" s="5"/>
      <c r="AR392" s="5"/>
      <c r="AS392" s="5"/>
    </row>
    <row r="393" spans="1:45" s="2" customFormat="1" ht="15">
      <c r="A393" s="391"/>
      <c r="B393" s="392"/>
      <c r="C393" s="393"/>
      <c r="D393" s="393"/>
      <c r="E393" s="393"/>
      <c r="F393" s="393"/>
      <c r="G393" s="393"/>
      <c r="H393" s="394"/>
      <c r="I393" s="394"/>
      <c r="J393" s="394"/>
      <c r="K393" s="394"/>
      <c r="L393" s="394"/>
      <c r="M393" s="394"/>
      <c r="N393" s="313">
        <f>IF(IF(I393&lt;'Checklist Parameters'!$K$22,0,($I393-$L393))&lt;0,0,IF(I393&lt;'Checklist Parameters'!$K$22,0,($I393-$L393)))</f>
        <v>0</v>
      </c>
      <c r="O393" s="394"/>
      <c r="P393" s="395"/>
      <c r="Q393" s="316">
        <f t="shared" si="31"/>
        <v>0</v>
      </c>
      <c r="R393" s="87">
        <f t="shared" si="32"/>
        <v>0</v>
      </c>
      <c r="S393" s="87">
        <f>IF('Checklist Parameters'!$K$60&lt;0.2,0.2,'Checklist Parameters'!$K$60)</f>
        <v>0.72</v>
      </c>
      <c r="T393" s="88">
        <f>IF($O393="",IF('Checklist District ID'!$C$43="Y",MAX($R393:$S393)*$I393,SUM($R393:$S393)*$I393),IF(O393&gt;0,Q393*S393))</f>
        <v>0</v>
      </c>
      <c r="U393" s="88">
        <f>IF(Q393&gt;0,((I393-T393)*'Formula Matrix'!$E$40),0)</f>
        <v>0</v>
      </c>
      <c r="V393" s="88">
        <f t="shared" si="33"/>
        <v>0</v>
      </c>
      <c r="W393" s="88">
        <f>IF(V393&gt;0,(V393*'Checklist Parameters'!$K$35),0)</f>
        <v>0</v>
      </c>
      <c r="X393" s="85">
        <f t="shared" si="34"/>
        <v>0</v>
      </c>
      <c r="Y393" s="85">
        <f>IF('Checklist Parameters'!$K$102&lt;&gt;"",(I393/43560)*'Checklist Parameters'!$K$102,"N/A")</f>
        <v>0</v>
      </c>
      <c r="Z393" s="85" t="str">
        <f>IF('Checklist Parameters'!$K$58&lt;&gt;"",((I393*'Checklist Parameters'!$K$58)*'Checklist Parameters'!$K$35)/1000,"N/A")</f>
        <v>N/A</v>
      </c>
      <c r="AA393" s="85">
        <f>IF('Checklist Parameters'!$K$101&lt;&gt;"",IFERROR(I393/'Checklist Parameters'!$K$101,0),"N/A")</f>
        <v>0</v>
      </c>
      <c r="AB393" s="85" t="str">
        <f>IF('Checklist Parameters'!$K$43&lt;&gt;"",(I393*'Checklist Parameters'!$K$43)/1000,"N/A")</f>
        <v>N/A</v>
      </c>
      <c r="AC393" s="85">
        <f>IF('Checklist Parameters'!$K$16="",$X393,IF(AND('Checklist Parameters'!$K$16&lt;$X393,'Checklist Parameters'!$K$16&gt;=3),'Checklist Parameters'!$K$16,IF(AND('Checklist Parameters'!$K$16&lt;$X393,'Checklist Parameters'!$K$16&lt;3),0,$X393)))</f>
        <v>0</v>
      </c>
      <c r="AD393" s="85" t="str">
        <f>IF(AND(I393&lt;'Checklist Parameters'!$K$22,$I393&lt;&gt;0),"Y","")</f>
        <v/>
      </c>
      <c r="AE393" s="85" t="str">
        <f>IF($AD393="Y",0,IF('Checklist Parameters'!$K$25="","&lt;no limit&gt;",ROUNDDOWN((($I393-'Checklist Parameters'!$K$24)/'Checklist Parameters'!$K$25)+1,0)))</f>
        <v>&lt;no limit&gt;</v>
      </c>
      <c r="AF393" s="174">
        <f t="shared" si="35"/>
        <v>0</v>
      </c>
      <c r="AG393" s="85">
        <f t="shared" si="30"/>
        <v>0</v>
      </c>
      <c r="AH393" s="5"/>
      <c r="AI393" s="5"/>
      <c r="AJ393" s="5"/>
      <c r="AK393" s="5"/>
      <c r="AL393" s="5"/>
      <c r="AM393" s="5"/>
      <c r="AN393" s="5"/>
      <c r="AO393" s="5"/>
      <c r="AP393" s="5"/>
      <c r="AQ393" s="5"/>
      <c r="AR393" s="5"/>
      <c r="AS393" s="5"/>
    </row>
    <row r="394" spans="1:45" s="2" customFormat="1" ht="15">
      <c r="A394" s="391"/>
      <c r="B394" s="392"/>
      <c r="C394" s="393"/>
      <c r="D394" s="393"/>
      <c r="E394" s="393"/>
      <c r="F394" s="393"/>
      <c r="G394" s="393"/>
      <c r="H394" s="394"/>
      <c r="I394" s="394"/>
      <c r="J394" s="394"/>
      <c r="K394" s="394"/>
      <c r="L394" s="394"/>
      <c r="M394" s="394"/>
      <c r="N394" s="313">
        <f>IF(IF(I394&lt;'Checklist Parameters'!$K$22,0,($I394-$L394))&lt;0,0,IF(I394&lt;'Checklist Parameters'!$K$22,0,($I394-$L394)))</f>
        <v>0</v>
      </c>
      <c r="O394" s="394"/>
      <c r="P394" s="395"/>
      <c r="Q394" s="316">
        <f t="shared" si="31"/>
        <v>0</v>
      </c>
      <c r="R394" s="87">
        <f t="shared" si="32"/>
        <v>0</v>
      </c>
      <c r="S394" s="87">
        <f>IF('Checklist Parameters'!$K$60&lt;0.2,0.2,'Checklist Parameters'!$K$60)</f>
        <v>0.72</v>
      </c>
      <c r="T394" s="88">
        <f>IF($O394="",IF('Checklist District ID'!$C$43="Y",MAX($R394:$S394)*$I394,SUM($R394:$S394)*$I394),IF(O394&gt;0,Q394*S394))</f>
        <v>0</v>
      </c>
      <c r="U394" s="88">
        <f>IF(Q394&gt;0,((I394-T394)*'Formula Matrix'!$E$40),0)</f>
        <v>0</v>
      </c>
      <c r="V394" s="88">
        <f t="shared" si="33"/>
        <v>0</v>
      </c>
      <c r="W394" s="88">
        <f>IF(V394&gt;0,(V394*'Checklist Parameters'!$K$35),0)</f>
        <v>0</v>
      </c>
      <c r="X394" s="85">
        <f t="shared" si="34"/>
        <v>0</v>
      </c>
      <c r="Y394" s="85">
        <f>IF('Checklist Parameters'!$K$102&lt;&gt;"",(I394/43560)*'Checklist Parameters'!$K$102,"N/A")</f>
        <v>0</v>
      </c>
      <c r="Z394" s="85" t="str">
        <f>IF('Checklist Parameters'!$K$58&lt;&gt;"",((I394*'Checklist Parameters'!$K$58)*'Checklist Parameters'!$K$35)/1000,"N/A")</f>
        <v>N/A</v>
      </c>
      <c r="AA394" s="85">
        <f>IF('Checklist Parameters'!$K$101&lt;&gt;"",IFERROR(I394/'Checklist Parameters'!$K$101,0),"N/A")</f>
        <v>0</v>
      </c>
      <c r="AB394" s="85" t="str">
        <f>IF('Checklist Parameters'!$K$43&lt;&gt;"",(I394*'Checklist Parameters'!$K$43)/1000,"N/A")</f>
        <v>N/A</v>
      </c>
      <c r="AC394" s="85">
        <f>IF('Checklist Parameters'!$K$16="",$X394,IF(AND('Checklist Parameters'!$K$16&lt;$X394,'Checklist Parameters'!$K$16&gt;=3),'Checklist Parameters'!$K$16,IF(AND('Checklist Parameters'!$K$16&lt;$X394,'Checklist Parameters'!$K$16&lt;3),0,$X394)))</f>
        <v>0</v>
      </c>
      <c r="AD394" s="85" t="str">
        <f>IF(AND(I394&lt;'Checklist Parameters'!$K$22,$I394&lt;&gt;0),"Y","")</f>
        <v/>
      </c>
      <c r="AE394" s="85" t="str">
        <f>IF($AD394="Y",0,IF('Checklist Parameters'!$K$25="","&lt;no limit&gt;",ROUNDDOWN((($I394-'Checklist Parameters'!$K$24)/'Checklist Parameters'!$K$25)+1,0)))</f>
        <v>&lt;no limit&gt;</v>
      </c>
      <c r="AF394" s="174">
        <f t="shared" si="35"/>
        <v>0</v>
      </c>
      <c r="AG394" s="85">
        <f t="shared" si="30"/>
        <v>0</v>
      </c>
      <c r="AH394" s="5"/>
      <c r="AI394" s="5"/>
      <c r="AJ394" s="5"/>
      <c r="AK394" s="5"/>
      <c r="AL394" s="5"/>
      <c r="AM394" s="5"/>
      <c r="AN394" s="5"/>
      <c r="AO394" s="5"/>
      <c r="AP394" s="5"/>
      <c r="AQ394" s="5"/>
      <c r="AR394" s="5"/>
      <c r="AS394" s="5"/>
    </row>
    <row r="395" spans="1:45" s="2" customFormat="1" ht="15">
      <c r="A395" s="391"/>
      <c r="B395" s="392"/>
      <c r="C395" s="393"/>
      <c r="D395" s="393"/>
      <c r="E395" s="393"/>
      <c r="F395" s="393"/>
      <c r="G395" s="393"/>
      <c r="H395" s="394"/>
      <c r="I395" s="394"/>
      <c r="J395" s="394"/>
      <c r="K395" s="394"/>
      <c r="L395" s="394"/>
      <c r="M395" s="394"/>
      <c r="N395" s="313">
        <f>IF(IF(I395&lt;'Checklist Parameters'!$K$22,0,($I395-$L395))&lt;0,0,IF(I395&lt;'Checklist Parameters'!$K$22,0,($I395-$L395)))</f>
        <v>0</v>
      </c>
      <c r="O395" s="394"/>
      <c r="P395" s="395"/>
      <c r="Q395" s="316">
        <f t="shared" si="31"/>
        <v>0</v>
      </c>
      <c r="R395" s="87">
        <f t="shared" si="32"/>
        <v>0</v>
      </c>
      <c r="S395" s="87">
        <f>IF('Checklist Parameters'!$K$60&lt;0.2,0.2,'Checklist Parameters'!$K$60)</f>
        <v>0.72</v>
      </c>
      <c r="T395" s="88">
        <f>IF($O395="",IF('Checklist District ID'!$C$43="Y",MAX($R395:$S395)*$I395,SUM($R395:$S395)*$I395),IF(O395&gt;0,Q395*S395))</f>
        <v>0</v>
      </c>
      <c r="U395" s="88">
        <f>IF(Q395&gt;0,((I395-T395)*'Formula Matrix'!$E$40),0)</f>
        <v>0</v>
      </c>
      <c r="V395" s="88">
        <f t="shared" si="33"/>
        <v>0</v>
      </c>
      <c r="W395" s="88">
        <f>IF(V395&gt;0,(V395*'Checklist Parameters'!$K$35),0)</f>
        <v>0</v>
      </c>
      <c r="X395" s="85">
        <f t="shared" si="34"/>
        <v>0</v>
      </c>
      <c r="Y395" s="85">
        <f>IF('Checklist Parameters'!$K$102&lt;&gt;"",(I395/43560)*'Checklist Parameters'!$K$102,"N/A")</f>
        <v>0</v>
      </c>
      <c r="Z395" s="85" t="str">
        <f>IF('Checklist Parameters'!$K$58&lt;&gt;"",((I395*'Checklist Parameters'!$K$58)*'Checklist Parameters'!$K$35)/1000,"N/A")</f>
        <v>N/A</v>
      </c>
      <c r="AA395" s="85">
        <f>IF('Checklist Parameters'!$K$101&lt;&gt;"",IFERROR(I395/'Checklist Parameters'!$K$101,0),"N/A")</f>
        <v>0</v>
      </c>
      <c r="AB395" s="85" t="str">
        <f>IF('Checklist Parameters'!$K$43&lt;&gt;"",(I395*'Checklist Parameters'!$K$43)/1000,"N/A")</f>
        <v>N/A</v>
      </c>
      <c r="AC395" s="85">
        <f>IF('Checklist Parameters'!$K$16="",$X395,IF(AND('Checklist Parameters'!$K$16&lt;$X395,'Checklist Parameters'!$K$16&gt;=3),'Checklist Parameters'!$K$16,IF(AND('Checklist Parameters'!$K$16&lt;$X395,'Checklist Parameters'!$K$16&lt;3),0,$X395)))</f>
        <v>0</v>
      </c>
      <c r="AD395" s="85" t="str">
        <f>IF(AND(I395&lt;'Checklist Parameters'!$K$22,$I395&lt;&gt;0),"Y","")</f>
        <v/>
      </c>
      <c r="AE395" s="85" t="str">
        <f>IF($AD395="Y",0,IF('Checklist Parameters'!$K$25="","&lt;no limit&gt;",ROUNDDOWN((($I395-'Checklist Parameters'!$K$24)/'Checklist Parameters'!$K$25)+1,0)))</f>
        <v>&lt;no limit&gt;</v>
      </c>
      <c r="AF395" s="174">
        <f t="shared" si="35"/>
        <v>0</v>
      </c>
      <c r="AG395" s="85">
        <f t="shared" si="30"/>
        <v>0</v>
      </c>
      <c r="AH395" s="5"/>
      <c r="AI395" s="5"/>
      <c r="AJ395" s="5"/>
      <c r="AK395" s="5"/>
      <c r="AL395" s="5"/>
      <c r="AM395" s="5"/>
      <c r="AN395" s="5"/>
      <c r="AO395" s="5"/>
      <c r="AP395" s="5"/>
      <c r="AQ395" s="5"/>
      <c r="AR395" s="5"/>
      <c r="AS395" s="5"/>
    </row>
    <row r="396" spans="1:45" s="2" customFormat="1" ht="15">
      <c r="A396" s="391"/>
      <c r="B396" s="392"/>
      <c r="C396" s="393"/>
      <c r="D396" s="393"/>
      <c r="E396" s="393"/>
      <c r="F396" s="393"/>
      <c r="G396" s="393"/>
      <c r="H396" s="394"/>
      <c r="I396" s="394"/>
      <c r="J396" s="394"/>
      <c r="K396" s="394"/>
      <c r="L396" s="394"/>
      <c r="M396" s="394"/>
      <c r="N396" s="313">
        <f>IF(IF(I396&lt;'Checklist Parameters'!$K$22,0,($I396-$L396))&lt;0,0,IF(I396&lt;'Checklist Parameters'!$K$22,0,($I396-$L396)))</f>
        <v>0</v>
      </c>
      <c r="O396" s="394"/>
      <c r="P396" s="395"/>
      <c r="Q396" s="316">
        <f t="shared" si="31"/>
        <v>0</v>
      </c>
      <c r="R396" s="87">
        <f t="shared" si="32"/>
        <v>0</v>
      </c>
      <c r="S396" s="87">
        <f>IF('Checklist Parameters'!$K$60&lt;0.2,0.2,'Checklist Parameters'!$K$60)</f>
        <v>0.72</v>
      </c>
      <c r="T396" s="88">
        <f>IF($O396="",IF('Checklist District ID'!$C$43="Y",MAX($R396:$S396)*$I396,SUM($R396:$S396)*$I396),IF(O396&gt;0,Q396*S396))</f>
        <v>0</v>
      </c>
      <c r="U396" s="88">
        <f>IF(Q396&gt;0,((I396-T396)*'Formula Matrix'!$E$40),0)</f>
        <v>0</v>
      </c>
      <c r="V396" s="88">
        <f t="shared" si="33"/>
        <v>0</v>
      </c>
      <c r="W396" s="88">
        <f>IF(V396&gt;0,(V396*'Checklist Parameters'!$K$35),0)</f>
        <v>0</v>
      </c>
      <c r="X396" s="85">
        <f t="shared" si="34"/>
        <v>0</v>
      </c>
      <c r="Y396" s="85">
        <f>IF('Checklist Parameters'!$K$102&lt;&gt;"",(I396/43560)*'Checklist Parameters'!$K$102,"N/A")</f>
        <v>0</v>
      </c>
      <c r="Z396" s="85" t="str">
        <f>IF('Checklist Parameters'!$K$58&lt;&gt;"",((I396*'Checklist Parameters'!$K$58)*'Checklist Parameters'!$K$35)/1000,"N/A")</f>
        <v>N/A</v>
      </c>
      <c r="AA396" s="85">
        <f>IF('Checklist Parameters'!$K$101&lt;&gt;"",IFERROR(I396/'Checklist Parameters'!$K$101,0),"N/A")</f>
        <v>0</v>
      </c>
      <c r="AB396" s="85" t="str">
        <f>IF('Checklist Parameters'!$K$43&lt;&gt;"",(I396*'Checklist Parameters'!$K$43)/1000,"N/A")</f>
        <v>N/A</v>
      </c>
      <c r="AC396" s="85">
        <f>IF('Checklist Parameters'!$K$16="",$X396,IF(AND('Checklist Parameters'!$K$16&lt;$X396,'Checklist Parameters'!$K$16&gt;=3),'Checklist Parameters'!$K$16,IF(AND('Checklist Parameters'!$K$16&lt;$X396,'Checklist Parameters'!$K$16&lt;3),0,$X396)))</f>
        <v>0</v>
      </c>
      <c r="AD396" s="85" t="str">
        <f>IF(AND(I396&lt;'Checklist Parameters'!$K$22,$I396&lt;&gt;0),"Y","")</f>
        <v/>
      </c>
      <c r="AE396" s="85" t="str">
        <f>IF($AD396="Y",0,IF('Checklist Parameters'!$K$25="","&lt;no limit&gt;",ROUNDDOWN((($I396-'Checklist Parameters'!$K$24)/'Checklist Parameters'!$K$25)+1,0)))</f>
        <v>&lt;no limit&gt;</v>
      </c>
      <c r="AF396" s="174">
        <f t="shared" si="35"/>
        <v>0</v>
      </c>
      <c r="AG396" s="85">
        <f t="shared" si="30"/>
        <v>0</v>
      </c>
      <c r="AH396" s="5"/>
      <c r="AI396" s="5"/>
      <c r="AJ396" s="5"/>
      <c r="AK396" s="5"/>
      <c r="AL396" s="5"/>
      <c r="AM396" s="5"/>
      <c r="AN396" s="5"/>
      <c r="AO396" s="5"/>
      <c r="AP396" s="5"/>
      <c r="AQ396" s="5"/>
      <c r="AR396" s="5"/>
      <c r="AS396" s="5"/>
    </row>
    <row r="397" spans="1:45" s="2" customFormat="1" ht="15">
      <c r="A397" s="391"/>
      <c r="B397" s="392"/>
      <c r="C397" s="393"/>
      <c r="D397" s="393"/>
      <c r="E397" s="393"/>
      <c r="F397" s="393"/>
      <c r="G397" s="393"/>
      <c r="H397" s="394"/>
      <c r="I397" s="394"/>
      <c r="J397" s="394"/>
      <c r="K397" s="394"/>
      <c r="L397" s="394"/>
      <c r="M397" s="394"/>
      <c r="N397" s="313">
        <f>IF(IF(I397&lt;'Checklist Parameters'!$K$22,0,($I397-$L397))&lt;0,0,IF(I397&lt;'Checklist Parameters'!$K$22,0,($I397-$L397)))</f>
        <v>0</v>
      </c>
      <c r="O397" s="394"/>
      <c r="P397" s="395"/>
      <c r="Q397" s="316">
        <f t="shared" si="31"/>
        <v>0</v>
      </c>
      <c r="R397" s="87">
        <f t="shared" si="32"/>
        <v>0</v>
      </c>
      <c r="S397" s="87">
        <f>IF('Checklist Parameters'!$K$60&lt;0.2,0.2,'Checklist Parameters'!$K$60)</f>
        <v>0.72</v>
      </c>
      <c r="T397" s="88">
        <f>IF($O397="",IF('Checklist District ID'!$C$43="Y",MAX($R397:$S397)*$I397,SUM($R397:$S397)*$I397),IF(O397&gt;0,Q397*S397))</f>
        <v>0</v>
      </c>
      <c r="U397" s="88">
        <f>IF(Q397&gt;0,((I397-T397)*'Formula Matrix'!$E$40),0)</f>
        <v>0</v>
      </c>
      <c r="V397" s="88">
        <f t="shared" si="33"/>
        <v>0</v>
      </c>
      <c r="W397" s="88">
        <f>IF(V397&gt;0,(V397*'Checklist Parameters'!$K$35),0)</f>
        <v>0</v>
      </c>
      <c r="X397" s="85">
        <f t="shared" si="34"/>
        <v>0</v>
      </c>
      <c r="Y397" s="85">
        <f>IF('Checklist Parameters'!$K$102&lt;&gt;"",(I397/43560)*'Checklist Parameters'!$K$102,"N/A")</f>
        <v>0</v>
      </c>
      <c r="Z397" s="85" t="str">
        <f>IF('Checklist Parameters'!$K$58&lt;&gt;"",((I397*'Checklist Parameters'!$K$58)*'Checklist Parameters'!$K$35)/1000,"N/A")</f>
        <v>N/A</v>
      </c>
      <c r="AA397" s="85">
        <f>IF('Checklist Parameters'!$K$101&lt;&gt;"",IFERROR(I397/'Checklist Parameters'!$K$101,0),"N/A")</f>
        <v>0</v>
      </c>
      <c r="AB397" s="85" t="str">
        <f>IF('Checklist Parameters'!$K$43&lt;&gt;"",(I397*'Checklist Parameters'!$K$43)/1000,"N/A")</f>
        <v>N/A</v>
      </c>
      <c r="AC397" s="85">
        <f>IF('Checklist Parameters'!$K$16="",$X397,IF(AND('Checklist Parameters'!$K$16&lt;$X397,'Checklist Parameters'!$K$16&gt;=3),'Checklist Parameters'!$K$16,IF(AND('Checklist Parameters'!$K$16&lt;$X397,'Checklist Parameters'!$K$16&lt;3),0,$X397)))</f>
        <v>0</v>
      </c>
      <c r="AD397" s="85" t="str">
        <f>IF(AND(I397&lt;'Checklist Parameters'!$K$22,$I397&lt;&gt;0),"Y","")</f>
        <v/>
      </c>
      <c r="AE397" s="85" t="str">
        <f>IF($AD397="Y",0,IF('Checklist Parameters'!$K$25="","&lt;no limit&gt;",ROUNDDOWN((($I397-'Checklist Parameters'!$K$24)/'Checklist Parameters'!$K$25)+1,0)))</f>
        <v>&lt;no limit&gt;</v>
      </c>
      <c r="AF397" s="174">
        <f t="shared" si="35"/>
        <v>0</v>
      </c>
      <c r="AG397" s="85">
        <f t="shared" si="30"/>
        <v>0</v>
      </c>
      <c r="AH397" s="5"/>
      <c r="AI397" s="5"/>
      <c r="AJ397" s="5"/>
      <c r="AK397" s="5"/>
      <c r="AL397" s="5"/>
      <c r="AM397" s="5"/>
      <c r="AN397" s="5"/>
      <c r="AO397" s="5"/>
      <c r="AP397" s="5"/>
      <c r="AQ397" s="5"/>
      <c r="AR397" s="5"/>
      <c r="AS397" s="5"/>
    </row>
    <row r="398" spans="1:45" s="2" customFormat="1" ht="15">
      <c r="A398" s="391"/>
      <c r="B398" s="392"/>
      <c r="C398" s="393"/>
      <c r="D398" s="393"/>
      <c r="E398" s="393"/>
      <c r="F398" s="393"/>
      <c r="G398" s="393"/>
      <c r="H398" s="394"/>
      <c r="I398" s="394"/>
      <c r="J398" s="394"/>
      <c r="K398" s="394"/>
      <c r="L398" s="394"/>
      <c r="M398" s="394"/>
      <c r="N398" s="313">
        <f>IF(IF(I398&lt;'Checklist Parameters'!$K$22,0,($I398-$L398))&lt;0,0,IF(I398&lt;'Checklist Parameters'!$K$22,0,($I398-$L398)))</f>
        <v>0</v>
      </c>
      <c r="O398" s="394"/>
      <c r="P398" s="395"/>
      <c r="Q398" s="316">
        <f t="shared" si="31"/>
        <v>0</v>
      </c>
      <c r="R398" s="87">
        <f t="shared" si="32"/>
        <v>0</v>
      </c>
      <c r="S398" s="87">
        <f>IF('Checklist Parameters'!$K$60&lt;0.2,0.2,'Checklist Parameters'!$K$60)</f>
        <v>0.72</v>
      </c>
      <c r="T398" s="88">
        <f>IF($O398="",IF('Checklist District ID'!$C$43="Y",MAX($R398:$S398)*$I398,SUM($R398:$S398)*$I398),IF(O398&gt;0,Q398*S398))</f>
        <v>0</v>
      </c>
      <c r="U398" s="88">
        <f>IF(Q398&gt;0,((I398-T398)*'Formula Matrix'!$E$40),0)</f>
        <v>0</v>
      </c>
      <c r="V398" s="88">
        <f t="shared" si="33"/>
        <v>0</v>
      </c>
      <c r="W398" s="88">
        <f>IF(V398&gt;0,(V398*'Checklist Parameters'!$K$35),0)</f>
        <v>0</v>
      </c>
      <c r="X398" s="85">
        <f t="shared" si="34"/>
        <v>0</v>
      </c>
      <c r="Y398" s="85">
        <f>IF('Checklist Parameters'!$K$102&lt;&gt;"",(I398/43560)*'Checklist Parameters'!$K$102,"N/A")</f>
        <v>0</v>
      </c>
      <c r="Z398" s="85" t="str">
        <f>IF('Checklist Parameters'!$K$58&lt;&gt;"",((I398*'Checklist Parameters'!$K$58)*'Checklist Parameters'!$K$35)/1000,"N/A")</f>
        <v>N/A</v>
      </c>
      <c r="AA398" s="85">
        <f>IF('Checklist Parameters'!$K$101&lt;&gt;"",IFERROR(I398/'Checklist Parameters'!$K$101,0),"N/A")</f>
        <v>0</v>
      </c>
      <c r="AB398" s="85" t="str">
        <f>IF('Checklist Parameters'!$K$43&lt;&gt;"",(I398*'Checklist Parameters'!$K$43)/1000,"N/A")</f>
        <v>N/A</v>
      </c>
      <c r="AC398" s="85">
        <f>IF('Checklist Parameters'!$K$16="",$X398,IF(AND('Checklist Parameters'!$K$16&lt;$X398,'Checklist Parameters'!$K$16&gt;=3),'Checklist Parameters'!$K$16,IF(AND('Checklist Parameters'!$K$16&lt;$X398,'Checklist Parameters'!$K$16&lt;3),0,$X398)))</f>
        <v>0</v>
      </c>
      <c r="AD398" s="85" t="str">
        <f>IF(AND(I398&lt;'Checklist Parameters'!$K$22,$I398&lt;&gt;0),"Y","")</f>
        <v/>
      </c>
      <c r="AE398" s="85" t="str">
        <f>IF($AD398="Y",0,IF('Checklist Parameters'!$K$25="","&lt;no limit&gt;",ROUNDDOWN((($I398-'Checklist Parameters'!$K$24)/'Checklist Parameters'!$K$25)+1,0)))</f>
        <v>&lt;no limit&gt;</v>
      </c>
      <c r="AF398" s="174">
        <f t="shared" si="35"/>
        <v>0</v>
      </c>
      <c r="AG398" s="85">
        <f t="shared" si="30"/>
        <v>0</v>
      </c>
      <c r="AH398" s="5"/>
      <c r="AI398" s="5"/>
      <c r="AJ398" s="5"/>
      <c r="AK398" s="5"/>
      <c r="AL398" s="5"/>
      <c r="AM398" s="5"/>
      <c r="AN398" s="5"/>
      <c r="AO398" s="5"/>
      <c r="AP398" s="5"/>
      <c r="AQ398" s="5"/>
      <c r="AR398" s="5"/>
      <c r="AS398" s="5"/>
    </row>
    <row r="399" spans="1:45" s="2" customFormat="1" ht="15">
      <c r="A399" s="391"/>
      <c r="B399" s="392"/>
      <c r="C399" s="393"/>
      <c r="D399" s="393"/>
      <c r="E399" s="393"/>
      <c r="F399" s="393"/>
      <c r="G399" s="393"/>
      <c r="H399" s="394"/>
      <c r="I399" s="394"/>
      <c r="J399" s="394"/>
      <c r="K399" s="394"/>
      <c r="L399" s="394"/>
      <c r="M399" s="394"/>
      <c r="N399" s="313">
        <f>IF(IF(I399&lt;'Checklist Parameters'!$K$22,0,($I399-$L399))&lt;0,0,IF(I399&lt;'Checklist Parameters'!$K$22,0,($I399-$L399)))</f>
        <v>0</v>
      </c>
      <c r="O399" s="394"/>
      <c r="P399" s="395"/>
      <c r="Q399" s="316">
        <f t="shared" si="31"/>
        <v>0</v>
      </c>
      <c r="R399" s="87">
        <f t="shared" si="32"/>
        <v>0</v>
      </c>
      <c r="S399" s="87">
        <f>IF('Checklist Parameters'!$K$60&lt;0.2,0.2,'Checklist Parameters'!$K$60)</f>
        <v>0.72</v>
      </c>
      <c r="T399" s="88">
        <f>IF($O399="",IF('Checklist District ID'!$C$43="Y",MAX($R399:$S399)*$I399,SUM($R399:$S399)*$I399),IF(O399&gt;0,Q399*S399))</f>
        <v>0</v>
      </c>
      <c r="U399" s="88">
        <f>IF(Q399&gt;0,((I399-T399)*'Formula Matrix'!$E$40),0)</f>
        <v>0</v>
      </c>
      <c r="V399" s="88">
        <f t="shared" si="33"/>
        <v>0</v>
      </c>
      <c r="W399" s="88">
        <f>IF(V399&gt;0,(V399*'Checklist Parameters'!$K$35),0)</f>
        <v>0</v>
      </c>
      <c r="X399" s="85">
        <f t="shared" si="34"/>
        <v>0</v>
      </c>
      <c r="Y399" s="85">
        <f>IF('Checklist Parameters'!$K$102&lt;&gt;"",(I399/43560)*'Checklist Parameters'!$K$102,"N/A")</f>
        <v>0</v>
      </c>
      <c r="Z399" s="85" t="str">
        <f>IF('Checklist Parameters'!$K$58&lt;&gt;"",((I399*'Checklist Parameters'!$K$58)*'Checklist Parameters'!$K$35)/1000,"N/A")</f>
        <v>N/A</v>
      </c>
      <c r="AA399" s="85">
        <f>IF('Checklist Parameters'!$K$101&lt;&gt;"",IFERROR(I399/'Checklist Parameters'!$K$101,0),"N/A")</f>
        <v>0</v>
      </c>
      <c r="AB399" s="85" t="str">
        <f>IF('Checklist Parameters'!$K$43&lt;&gt;"",(I399*'Checklist Parameters'!$K$43)/1000,"N/A")</f>
        <v>N/A</v>
      </c>
      <c r="AC399" s="85">
        <f>IF('Checklist Parameters'!$K$16="",$X399,IF(AND('Checklist Parameters'!$K$16&lt;$X399,'Checklist Parameters'!$K$16&gt;=3),'Checklist Parameters'!$K$16,IF(AND('Checklist Parameters'!$K$16&lt;$X399,'Checklist Parameters'!$K$16&lt;3),0,$X399)))</f>
        <v>0</v>
      </c>
      <c r="AD399" s="85" t="str">
        <f>IF(AND(I399&lt;'Checklist Parameters'!$K$22,$I399&lt;&gt;0),"Y","")</f>
        <v/>
      </c>
      <c r="AE399" s="85" t="str">
        <f>IF($AD399="Y",0,IF('Checklist Parameters'!$K$25="","&lt;no limit&gt;",ROUNDDOWN((($I399-'Checklist Parameters'!$K$24)/'Checklist Parameters'!$K$25)+1,0)))</f>
        <v>&lt;no limit&gt;</v>
      </c>
      <c r="AF399" s="174">
        <f t="shared" si="35"/>
        <v>0</v>
      </c>
      <c r="AG399" s="85">
        <f t="shared" si="30"/>
        <v>0</v>
      </c>
      <c r="AH399" s="5"/>
      <c r="AI399" s="5"/>
      <c r="AJ399" s="5"/>
      <c r="AK399" s="5"/>
      <c r="AL399" s="5"/>
      <c r="AM399" s="5"/>
      <c r="AN399" s="5"/>
      <c r="AO399" s="5"/>
      <c r="AP399" s="5"/>
      <c r="AQ399" s="5"/>
      <c r="AR399" s="5"/>
      <c r="AS399" s="5"/>
    </row>
    <row r="400" spans="1:45" s="2" customFormat="1" ht="15">
      <c r="A400" s="391"/>
      <c r="B400" s="392"/>
      <c r="C400" s="393"/>
      <c r="D400" s="393"/>
      <c r="E400" s="393"/>
      <c r="F400" s="393"/>
      <c r="G400" s="393"/>
      <c r="H400" s="394"/>
      <c r="I400" s="394"/>
      <c r="J400" s="394"/>
      <c r="K400" s="394"/>
      <c r="L400" s="394"/>
      <c r="M400" s="394"/>
      <c r="N400" s="313">
        <f>IF(IF(I400&lt;'Checklist Parameters'!$K$22,0,($I400-$L400))&lt;0,0,IF(I400&lt;'Checklist Parameters'!$K$22,0,($I400-$L400)))</f>
        <v>0</v>
      </c>
      <c r="O400" s="394"/>
      <c r="P400" s="395"/>
      <c r="Q400" s="316">
        <f t="shared" si="31"/>
        <v>0</v>
      </c>
      <c r="R400" s="87">
        <f t="shared" si="32"/>
        <v>0</v>
      </c>
      <c r="S400" s="87">
        <f>IF('Checklist Parameters'!$K$60&lt;0.2,0.2,'Checklist Parameters'!$K$60)</f>
        <v>0.72</v>
      </c>
      <c r="T400" s="88">
        <f>IF($O400="",IF('Checklist District ID'!$C$43="Y",MAX($R400:$S400)*$I400,SUM($R400:$S400)*$I400),IF(O400&gt;0,Q400*S400))</f>
        <v>0</v>
      </c>
      <c r="U400" s="88">
        <f>IF(Q400&gt;0,((I400-T400)*'Formula Matrix'!$E$40),0)</f>
        <v>0</v>
      </c>
      <c r="V400" s="88">
        <f t="shared" si="33"/>
        <v>0</v>
      </c>
      <c r="W400" s="88">
        <f>IF(V400&gt;0,(V400*'Checklist Parameters'!$K$35),0)</f>
        <v>0</v>
      </c>
      <c r="X400" s="85">
        <f t="shared" si="34"/>
        <v>0</v>
      </c>
      <c r="Y400" s="85">
        <f>IF('Checklist Parameters'!$K$102&lt;&gt;"",(I400/43560)*'Checklist Parameters'!$K$102,"N/A")</f>
        <v>0</v>
      </c>
      <c r="Z400" s="85" t="str">
        <f>IF('Checklist Parameters'!$K$58&lt;&gt;"",((I400*'Checklist Parameters'!$K$58)*'Checklist Parameters'!$K$35)/1000,"N/A")</f>
        <v>N/A</v>
      </c>
      <c r="AA400" s="85">
        <f>IF('Checklist Parameters'!$K$101&lt;&gt;"",IFERROR(I400/'Checklist Parameters'!$K$101,0),"N/A")</f>
        <v>0</v>
      </c>
      <c r="AB400" s="85" t="str">
        <f>IF('Checklist Parameters'!$K$43&lt;&gt;"",(I400*'Checklist Parameters'!$K$43)/1000,"N/A")</f>
        <v>N/A</v>
      </c>
      <c r="AC400" s="85">
        <f>IF('Checklist Parameters'!$K$16="",$X400,IF(AND('Checklist Parameters'!$K$16&lt;$X400,'Checklist Parameters'!$K$16&gt;=3),'Checklist Parameters'!$K$16,IF(AND('Checklist Parameters'!$K$16&lt;$X400,'Checklist Parameters'!$K$16&lt;3),0,$X400)))</f>
        <v>0</v>
      </c>
      <c r="AD400" s="85" t="str">
        <f>IF(AND(I400&lt;'Checklist Parameters'!$K$22,$I400&lt;&gt;0),"Y","")</f>
        <v/>
      </c>
      <c r="AE400" s="85" t="str">
        <f>IF($AD400="Y",0,IF('Checklist Parameters'!$K$25="","&lt;no limit&gt;",ROUNDDOWN((($I400-'Checklist Parameters'!$K$24)/'Checklist Parameters'!$K$25)+1,0)))</f>
        <v>&lt;no limit&gt;</v>
      </c>
      <c r="AF400" s="174">
        <f t="shared" si="35"/>
        <v>0</v>
      </c>
      <c r="AG400" s="85">
        <f t="shared" si="30"/>
        <v>0</v>
      </c>
      <c r="AH400" s="5"/>
      <c r="AI400" s="5"/>
      <c r="AJ400" s="5"/>
      <c r="AK400" s="5"/>
      <c r="AL400" s="5"/>
      <c r="AM400" s="5"/>
      <c r="AN400" s="5"/>
      <c r="AO400" s="5"/>
      <c r="AP400" s="5"/>
      <c r="AQ400" s="5"/>
      <c r="AR400" s="5"/>
      <c r="AS400" s="5"/>
    </row>
    <row r="401" spans="1:45" s="2" customFormat="1" ht="15">
      <c r="A401" s="391"/>
      <c r="B401" s="392"/>
      <c r="C401" s="393"/>
      <c r="D401" s="393"/>
      <c r="E401" s="393"/>
      <c r="F401" s="393"/>
      <c r="G401" s="393"/>
      <c r="H401" s="394"/>
      <c r="I401" s="394"/>
      <c r="J401" s="394"/>
      <c r="K401" s="394"/>
      <c r="L401" s="394"/>
      <c r="M401" s="394"/>
      <c r="N401" s="313">
        <f>IF(IF(I401&lt;'Checklist Parameters'!$K$22,0,($I401-$L401))&lt;0,0,IF(I401&lt;'Checklist Parameters'!$K$22,0,($I401-$L401)))</f>
        <v>0</v>
      </c>
      <c r="O401" s="394"/>
      <c r="P401" s="395"/>
      <c r="Q401" s="316">
        <f t="shared" si="31"/>
        <v>0</v>
      </c>
      <c r="R401" s="87">
        <f t="shared" si="32"/>
        <v>0</v>
      </c>
      <c r="S401" s="87">
        <f>IF('Checklist Parameters'!$K$60&lt;0.2,0.2,'Checklist Parameters'!$K$60)</f>
        <v>0.72</v>
      </c>
      <c r="T401" s="88">
        <f>IF($O401="",IF('Checklist District ID'!$C$43="Y",MAX($R401:$S401)*$I401,SUM($R401:$S401)*$I401),IF(O401&gt;0,Q401*S401))</f>
        <v>0</v>
      </c>
      <c r="U401" s="88">
        <f>IF(Q401&gt;0,((I401-T401)*'Formula Matrix'!$E$40),0)</f>
        <v>0</v>
      </c>
      <c r="V401" s="88">
        <f t="shared" si="33"/>
        <v>0</v>
      </c>
      <c r="W401" s="88">
        <f>IF(V401&gt;0,(V401*'Checklist Parameters'!$K$35),0)</f>
        <v>0</v>
      </c>
      <c r="X401" s="85">
        <f t="shared" si="34"/>
        <v>0</v>
      </c>
      <c r="Y401" s="85">
        <f>IF('Checklist Parameters'!$K$102&lt;&gt;"",(I401/43560)*'Checklist Parameters'!$K$102,"N/A")</f>
        <v>0</v>
      </c>
      <c r="Z401" s="85" t="str">
        <f>IF('Checklist Parameters'!$K$58&lt;&gt;"",((I401*'Checklist Parameters'!$K$58)*'Checklist Parameters'!$K$35)/1000,"N/A")</f>
        <v>N/A</v>
      </c>
      <c r="AA401" s="85">
        <f>IF('Checklist Parameters'!$K$101&lt;&gt;"",IFERROR(I401/'Checklist Parameters'!$K$101,0),"N/A")</f>
        <v>0</v>
      </c>
      <c r="AB401" s="85" t="str">
        <f>IF('Checklist Parameters'!$K$43&lt;&gt;"",(I401*'Checklist Parameters'!$K$43)/1000,"N/A")</f>
        <v>N/A</v>
      </c>
      <c r="AC401" s="85">
        <f>IF('Checklist Parameters'!$K$16="",$X401,IF(AND('Checklist Parameters'!$K$16&lt;$X401,'Checklist Parameters'!$K$16&gt;=3),'Checklist Parameters'!$K$16,IF(AND('Checklist Parameters'!$K$16&lt;$X401,'Checklist Parameters'!$K$16&lt;3),0,$X401)))</f>
        <v>0</v>
      </c>
      <c r="AD401" s="85" t="str">
        <f>IF(AND(I401&lt;'Checklist Parameters'!$K$22,$I401&lt;&gt;0),"Y","")</f>
        <v/>
      </c>
      <c r="AE401" s="85" t="str">
        <f>IF($AD401="Y",0,IF('Checklist Parameters'!$K$25="","&lt;no limit&gt;",ROUNDDOWN((($I401-'Checklist Parameters'!$K$24)/'Checklist Parameters'!$K$25)+1,0)))</f>
        <v>&lt;no limit&gt;</v>
      </c>
      <c r="AF401" s="174">
        <f t="shared" si="35"/>
        <v>0</v>
      </c>
      <c r="AG401" s="85">
        <f t="shared" si="30"/>
        <v>0</v>
      </c>
      <c r="AH401" s="5"/>
      <c r="AI401" s="5"/>
      <c r="AJ401" s="5"/>
      <c r="AK401" s="5"/>
      <c r="AL401" s="5"/>
      <c r="AM401" s="5"/>
      <c r="AN401" s="5"/>
      <c r="AO401" s="5"/>
      <c r="AP401" s="5"/>
      <c r="AQ401" s="5"/>
      <c r="AR401" s="5"/>
      <c r="AS401" s="5"/>
    </row>
    <row r="402" spans="1:45" s="2" customFormat="1" ht="15">
      <c r="A402" s="391"/>
      <c r="B402" s="392"/>
      <c r="C402" s="393"/>
      <c r="D402" s="393"/>
      <c r="E402" s="393"/>
      <c r="F402" s="393"/>
      <c r="G402" s="393"/>
      <c r="H402" s="394"/>
      <c r="I402" s="394"/>
      <c r="J402" s="394"/>
      <c r="K402" s="394"/>
      <c r="L402" s="394"/>
      <c r="M402" s="394"/>
      <c r="N402" s="313">
        <f>IF(IF(I402&lt;'Checklist Parameters'!$K$22,0,($I402-$L402))&lt;0,0,IF(I402&lt;'Checklist Parameters'!$K$22,0,($I402-$L402)))</f>
        <v>0</v>
      </c>
      <c r="O402" s="394"/>
      <c r="P402" s="395"/>
      <c r="Q402" s="316">
        <f t="shared" si="31"/>
        <v>0</v>
      </c>
      <c r="R402" s="87">
        <f t="shared" si="32"/>
        <v>0</v>
      </c>
      <c r="S402" s="87">
        <f>IF('Checklist Parameters'!$K$60&lt;0.2,0.2,'Checklist Parameters'!$K$60)</f>
        <v>0.72</v>
      </c>
      <c r="T402" s="88">
        <f>IF($O402="",IF('Checklist District ID'!$C$43="Y",MAX($R402:$S402)*$I402,SUM($R402:$S402)*$I402),IF(O402&gt;0,Q402*S402))</f>
        <v>0</v>
      </c>
      <c r="U402" s="88">
        <f>IF(Q402&gt;0,((I402-T402)*'Formula Matrix'!$E$40),0)</f>
        <v>0</v>
      </c>
      <c r="V402" s="88">
        <f t="shared" si="33"/>
        <v>0</v>
      </c>
      <c r="W402" s="88">
        <f>IF(V402&gt;0,(V402*'Checklist Parameters'!$K$35),0)</f>
        <v>0</v>
      </c>
      <c r="X402" s="85">
        <f t="shared" si="34"/>
        <v>0</v>
      </c>
      <c r="Y402" s="85">
        <f>IF('Checklist Parameters'!$K$102&lt;&gt;"",(I402/43560)*'Checklist Parameters'!$K$102,"N/A")</f>
        <v>0</v>
      </c>
      <c r="Z402" s="85" t="str">
        <f>IF('Checklist Parameters'!$K$58&lt;&gt;"",((I402*'Checklist Parameters'!$K$58)*'Checklist Parameters'!$K$35)/1000,"N/A")</f>
        <v>N/A</v>
      </c>
      <c r="AA402" s="85">
        <f>IF('Checklist Parameters'!$K$101&lt;&gt;"",IFERROR(I402/'Checklist Parameters'!$K$101,0),"N/A")</f>
        <v>0</v>
      </c>
      <c r="AB402" s="85" t="str">
        <f>IF('Checklist Parameters'!$K$43&lt;&gt;"",(I402*'Checklist Parameters'!$K$43)/1000,"N/A")</f>
        <v>N/A</v>
      </c>
      <c r="AC402" s="85">
        <f>IF('Checklist Parameters'!$K$16="",$X402,IF(AND('Checklist Parameters'!$K$16&lt;$X402,'Checklist Parameters'!$K$16&gt;=3),'Checklist Parameters'!$K$16,IF(AND('Checklist Parameters'!$K$16&lt;$X402,'Checklist Parameters'!$K$16&lt;3),0,$X402)))</f>
        <v>0</v>
      </c>
      <c r="AD402" s="85" t="str">
        <f>IF(AND(I402&lt;'Checklist Parameters'!$K$22,$I402&lt;&gt;0),"Y","")</f>
        <v/>
      </c>
      <c r="AE402" s="85" t="str">
        <f>IF($AD402="Y",0,IF('Checklist Parameters'!$K$25="","&lt;no limit&gt;",ROUNDDOWN((($I402-'Checklist Parameters'!$K$24)/'Checklist Parameters'!$K$25)+1,0)))</f>
        <v>&lt;no limit&gt;</v>
      </c>
      <c r="AF402" s="174">
        <f t="shared" si="35"/>
        <v>0</v>
      </c>
      <c r="AG402" s="85">
        <f t="shared" si="30"/>
        <v>0</v>
      </c>
      <c r="AH402" s="5"/>
      <c r="AI402" s="5"/>
      <c r="AJ402" s="5"/>
      <c r="AK402" s="5"/>
      <c r="AL402" s="5"/>
      <c r="AM402" s="5"/>
      <c r="AN402" s="5"/>
      <c r="AO402" s="5"/>
      <c r="AP402" s="5"/>
      <c r="AQ402" s="5"/>
      <c r="AR402" s="5"/>
      <c r="AS402" s="5"/>
    </row>
    <row r="403" spans="1:45" s="2" customFormat="1" ht="15">
      <c r="A403" s="391"/>
      <c r="B403" s="392"/>
      <c r="C403" s="393"/>
      <c r="D403" s="393"/>
      <c r="E403" s="393"/>
      <c r="F403" s="393"/>
      <c r="G403" s="393"/>
      <c r="H403" s="394"/>
      <c r="I403" s="394"/>
      <c r="J403" s="394"/>
      <c r="K403" s="394"/>
      <c r="L403" s="394"/>
      <c r="M403" s="394"/>
      <c r="N403" s="313">
        <f>IF(IF(I403&lt;'Checklist Parameters'!$K$22,0,($I403-$L403))&lt;0,0,IF(I403&lt;'Checklist Parameters'!$K$22,0,($I403-$L403)))</f>
        <v>0</v>
      </c>
      <c r="O403" s="394"/>
      <c r="P403" s="395"/>
      <c r="Q403" s="316">
        <f t="shared" si="31"/>
        <v>0</v>
      </c>
      <c r="R403" s="87">
        <f t="shared" si="32"/>
        <v>0</v>
      </c>
      <c r="S403" s="87">
        <f>IF('Checklist Parameters'!$K$60&lt;0.2,0.2,'Checklist Parameters'!$K$60)</f>
        <v>0.72</v>
      </c>
      <c r="T403" s="88">
        <f>IF($O403="",IF('Checklist District ID'!$C$43="Y",MAX($R403:$S403)*$I403,SUM($R403:$S403)*$I403),IF(O403&gt;0,Q403*S403))</f>
        <v>0</v>
      </c>
      <c r="U403" s="88">
        <f>IF(Q403&gt;0,((I403-T403)*'Formula Matrix'!$E$40),0)</f>
        <v>0</v>
      </c>
      <c r="V403" s="88">
        <f t="shared" si="33"/>
        <v>0</v>
      </c>
      <c r="W403" s="88">
        <f>IF(V403&gt;0,(V403*'Checklist Parameters'!$K$35),0)</f>
        <v>0</v>
      </c>
      <c r="X403" s="85">
        <f t="shared" si="34"/>
        <v>0</v>
      </c>
      <c r="Y403" s="85">
        <f>IF('Checklist Parameters'!$K$102&lt;&gt;"",(I403/43560)*'Checklist Parameters'!$K$102,"N/A")</f>
        <v>0</v>
      </c>
      <c r="Z403" s="85" t="str">
        <f>IF('Checklist Parameters'!$K$58&lt;&gt;"",((I403*'Checklist Parameters'!$K$58)*'Checklist Parameters'!$K$35)/1000,"N/A")</f>
        <v>N/A</v>
      </c>
      <c r="AA403" s="85">
        <f>IF('Checklist Parameters'!$K$101&lt;&gt;"",IFERROR(I403/'Checklist Parameters'!$K$101,0),"N/A")</f>
        <v>0</v>
      </c>
      <c r="AB403" s="85" t="str">
        <f>IF('Checklist Parameters'!$K$43&lt;&gt;"",(I403*'Checklist Parameters'!$K$43)/1000,"N/A")</f>
        <v>N/A</v>
      </c>
      <c r="AC403" s="85">
        <f>IF('Checklist Parameters'!$K$16="",$X403,IF(AND('Checklist Parameters'!$K$16&lt;$X403,'Checklist Parameters'!$K$16&gt;=3),'Checklist Parameters'!$K$16,IF(AND('Checklist Parameters'!$K$16&lt;$X403,'Checklist Parameters'!$K$16&lt;3),0,$X403)))</f>
        <v>0</v>
      </c>
      <c r="AD403" s="85" t="str">
        <f>IF(AND(I403&lt;'Checklist Parameters'!$K$22,$I403&lt;&gt;0),"Y","")</f>
        <v/>
      </c>
      <c r="AE403" s="85" t="str">
        <f>IF($AD403="Y",0,IF('Checklist Parameters'!$K$25="","&lt;no limit&gt;",ROUNDDOWN((($I403-'Checklist Parameters'!$K$24)/'Checklist Parameters'!$K$25)+1,0)))</f>
        <v>&lt;no limit&gt;</v>
      </c>
      <c r="AF403" s="174">
        <f t="shared" si="35"/>
        <v>0</v>
      </c>
      <c r="AG403" s="85">
        <f t="shared" si="30"/>
        <v>0</v>
      </c>
      <c r="AH403" s="5"/>
      <c r="AI403" s="5"/>
      <c r="AJ403" s="5"/>
      <c r="AK403" s="5"/>
      <c r="AL403" s="5"/>
      <c r="AM403" s="5"/>
      <c r="AN403" s="5"/>
      <c r="AO403" s="5"/>
      <c r="AP403" s="5"/>
      <c r="AQ403" s="5"/>
      <c r="AR403" s="5"/>
      <c r="AS403" s="5"/>
    </row>
    <row r="404" spans="1:45" s="2" customFormat="1" ht="15">
      <c r="A404" s="391"/>
      <c r="B404" s="392"/>
      <c r="C404" s="393"/>
      <c r="D404" s="393"/>
      <c r="E404" s="393"/>
      <c r="F404" s="393"/>
      <c r="G404" s="393"/>
      <c r="H404" s="394"/>
      <c r="I404" s="394"/>
      <c r="J404" s="394"/>
      <c r="K404" s="394"/>
      <c r="L404" s="394"/>
      <c r="M404" s="394"/>
      <c r="N404" s="313">
        <f>IF(IF(I404&lt;'Checklist Parameters'!$K$22,0,($I404-$L404))&lt;0,0,IF(I404&lt;'Checklist Parameters'!$K$22,0,($I404-$L404)))</f>
        <v>0</v>
      </c>
      <c r="O404" s="394"/>
      <c r="P404" s="395"/>
      <c r="Q404" s="316">
        <f t="shared" si="31"/>
        <v>0</v>
      </c>
      <c r="R404" s="87">
        <f t="shared" si="32"/>
        <v>0</v>
      </c>
      <c r="S404" s="87">
        <f>IF('Checklist Parameters'!$K$60&lt;0.2,0.2,'Checklist Parameters'!$K$60)</f>
        <v>0.72</v>
      </c>
      <c r="T404" s="88">
        <f>IF($O404="",IF('Checklist District ID'!$C$43="Y",MAX($R404:$S404)*$I404,SUM($R404:$S404)*$I404),IF(O404&gt;0,Q404*S404))</f>
        <v>0</v>
      </c>
      <c r="U404" s="88">
        <f>IF(Q404&gt;0,((I404-T404)*'Formula Matrix'!$E$40),0)</f>
        <v>0</v>
      </c>
      <c r="V404" s="88">
        <f t="shared" si="33"/>
        <v>0</v>
      </c>
      <c r="W404" s="88">
        <f>IF(V404&gt;0,(V404*'Checklist Parameters'!$K$35),0)</f>
        <v>0</v>
      </c>
      <c r="X404" s="85">
        <f t="shared" si="34"/>
        <v>0</v>
      </c>
      <c r="Y404" s="85">
        <f>IF('Checklist Parameters'!$K$102&lt;&gt;"",(I404/43560)*'Checklist Parameters'!$K$102,"N/A")</f>
        <v>0</v>
      </c>
      <c r="Z404" s="85" t="str">
        <f>IF('Checklist Parameters'!$K$58&lt;&gt;"",((I404*'Checklist Parameters'!$K$58)*'Checklist Parameters'!$K$35)/1000,"N/A")</f>
        <v>N/A</v>
      </c>
      <c r="AA404" s="85">
        <f>IF('Checklist Parameters'!$K$101&lt;&gt;"",IFERROR(I404/'Checklist Parameters'!$K$101,0),"N/A")</f>
        <v>0</v>
      </c>
      <c r="AB404" s="85" t="str">
        <f>IF('Checklist Parameters'!$K$43&lt;&gt;"",(I404*'Checklist Parameters'!$K$43)/1000,"N/A")</f>
        <v>N/A</v>
      </c>
      <c r="AC404" s="85">
        <f>IF('Checklist Parameters'!$K$16="",$X404,IF(AND('Checklist Parameters'!$K$16&lt;$X404,'Checklist Parameters'!$K$16&gt;=3),'Checklist Parameters'!$K$16,IF(AND('Checklist Parameters'!$K$16&lt;$X404,'Checklist Parameters'!$K$16&lt;3),0,$X404)))</f>
        <v>0</v>
      </c>
      <c r="AD404" s="85" t="str">
        <f>IF(AND(I404&lt;'Checklist Parameters'!$K$22,$I404&lt;&gt;0),"Y","")</f>
        <v/>
      </c>
      <c r="AE404" s="85" t="str">
        <f>IF($AD404="Y",0,IF('Checklist Parameters'!$K$25="","&lt;no limit&gt;",ROUNDDOWN((($I404-'Checklist Parameters'!$K$24)/'Checklist Parameters'!$K$25)+1,0)))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ht="15">
      <c r="A405" s="391"/>
      <c r="B405" s="392"/>
      <c r="C405" s="393"/>
      <c r="D405" s="393"/>
      <c r="E405" s="393"/>
      <c r="F405" s="393"/>
      <c r="G405" s="393"/>
      <c r="H405" s="394"/>
      <c r="I405" s="394"/>
      <c r="J405" s="394"/>
      <c r="K405" s="394"/>
      <c r="L405" s="394"/>
      <c r="M405" s="394"/>
      <c r="N405" s="313">
        <f>IF(IF(I405&lt;'Checklist Parameters'!$K$22,0,($I405-$L405))&lt;0,0,IF(I405&lt;'Checklist Parameters'!$K$22,0,($I405-$L405)))</f>
        <v>0</v>
      </c>
      <c r="O405" s="394"/>
      <c r="P405" s="395"/>
      <c r="Q405" s="316">
        <f t="shared" ref="Q405:Q468" si="37">IF(O405&lt;&gt;"",O405,N405)</f>
        <v>0</v>
      </c>
      <c r="R405" s="87">
        <f t="shared" ref="R405:R468" si="38">IFERROR(L405/I405,0)</f>
        <v>0</v>
      </c>
      <c r="S405" s="87">
        <f>IF('Checklist Parameters'!$K$60&lt;0.2,0.2,'Checklist Parameters'!$K$60)</f>
        <v>0.72</v>
      </c>
      <c r="T405" s="88">
        <f>IF($O405="",IF('Checklist District ID'!$C$43="Y",MAX($R405:$S405)*$I405,SUM($R405:$S405)*$I405),IF(O405&gt;0,Q405*S405))</f>
        <v>0</v>
      </c>
      <c r="U405" s="88">
        <f>IF(Q405&gt;0,((I405-T405)*'Formula Matrix'!$E$40),0)</f>
        <v>0</v>
      </c>
      <c r="V405" s="88">
        <f t="shared" ref="V405:V468" si="39">IF(Q405=0,0,(I405-T405-U405))</f>
        <v>0</v>
      </c>
      <c r="W405" s="88">
        <f>IF(V405&gt;0,(V405*'Checklist Parameters'!$K$35),0)</f>
        <v>0</v>
      </c>
      <c r="X405" s="85">
        <f t="shared" ref="X405:X468" si="40">IF($W405/1000&gt;3,(ROUNDDOWN($W405/1000,0)),IF(AND($W405/1000&gt;2.5,$W405/1000&lt;=3),3,0))</f>
        <v>0</v>
      </c>
      <c r="Y405" s="85">
        <f>IF('Checklist Parameters'!$K$102&lt;&gt;"",(I405/43560)*'Checklist Parameters'!$K$102,"N/A")</f>
        <v>0</v>
      </c>
      <c r="Z405" s="85" t="str">
        <f>IF('Checklist Parameters'!$K$58&lt;&gt;"",((I405*'Checklist Parameters'!$K$58)*'Checklist Parameters'!$K$35)/1000,"N/A")</f>
        <v>N/A</v>
      </c>
      <c r="AA405" s="85">
        <f>IF('Checklist Parameters'!$K$101&lt;&gt;"",IFERROR(I405/'Checklist Parameters'!$K$101,0),"N/A")</f>
        <v>0</v>
      </c>
      <c r="AB405" s="85" t="str">
        <f>IF('Checklist Parameters'!$K$43&lt;&gt;"",(I405*'Checklist Parameters'!$K$43)/1000,"N/A")</f>
        <v>N/A</v>
      </c>
      <c r="AC405" s="85">
        <f>IF('Checklist Parameters'!$K$16="",$X405,IF(AND('Checklist Parameters'!$K$16&lt;$X405,'Checklist Parameters'!$K$16&gt;=3),'Checklist Parameters'!$K$16,IF(AND('Checklist Parameters'!$K$16&lt;$X405,'Checklist Parameters'!$K$16&lt;3),0,$X405)))</f>
        <v>0</v>
      </c>
      <c r="AD405" s="85" t="str">
        <f>IF(AND(I405&lt;'Checklist Parameters'!$K$22,$I405&lt;&gt;0),"Y","")</f>
        <v/>
      </c>
      <c r="AE405" s="85" t="str">
        <f>IF($AD405="Y",0,IF('Checklist Parameters'!$K$25="","&lt;no limit&gt;",ROUNDDOWN((($I405-'Checklist Parameters'!$K$24)/'Checklist Parameters'!$K$25)+1,0)))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ht="15">
      <c r="A406" s="391"/>
      <c r="B406" s="392"/>
      <c r="C406" s="393"/>
      <c r="D406" s="393"/>
      <c r="E406" s="393"/>
      <c r="F406" s="393"/>
      <c r="G406" s="393"/>
      <c r="H406" s="394"/>
      <c r="I406" s="394"/>
      <c r="J406" s="394"/>
      <c r="K406" s="394"/>
      <c r="L406" s="394"/>
      <c r="M406" s="394"/>
      <c r="N406" s="313">
        <f>IF(IF(I406&lt;'Checklist Parameters'!$K$22,0,($I406-$L406))&lt;0,0,IF(I406&lt;'Checklist Parameters'!$K$22,0,($I406-$L406)))</f>
        <v>0</v>
      </c>
      <c r="O406" s="394"/>
      <c r="P406" s="395"/>
      <c r="Q406" s="316">
        <f t="shared" si="37"/>
        <v>0</v>
      </c>
      <c r="R406" s="87">
        <f t="shared" si="38"/>
        <v>0</v>
      </c>
      <c r="S406" s="87">
        <f>IF('Checklist Parameters'!$K$60&lt;0.2,0.2,'Checklist Parameters'!$K$60)</f>
        <v>0.72</v>
      </c>
      <c r="T406" s="88">
        <f>IF($O406="",IF('Checklist District ID'!$C$43="Y",MAX($R406:$S406)*$I406,SUM($R406:$S406)*$I406),IF(O406&gt;0,Q406*S406))</f>
        <v>0</v>
      </c>
      <c r="U406" s="88">
        <f>IF(Q406&gt;0,((I406-T406)*'Formula Matrix'!$E$40),0)</f>
        <v>0</v>
      </c>
      <c r="V406" s="88">
        <f t="shared" si="39"/>
        <v>0</v>
      </c>
      <c r="W406" s="88">
        <f>IF(V406&gt;0,(V406*'Checklist Parameters'!$K$35),0)</f>
        <v>0</v>
      </c>
      <c r="X406" s="85">
        <f t="shared" si="40"/>
        <v>0</v>
      </c>
      <c r="Y406" s="85">
        <f>IF('Checklist Parameters'!$K$102&lt;&gt;"",(I406/43560)*'Checklist Parameters'!$K$102,"N/A")</f>
        <v>0</v>
      </c>
      <c r="Z406" s="85" t="str">
        <f>IF('Checklist Parameters'!$K$58&lt;&gt;"",((I406*'Checklist Parameters'!$K$58)*'Checklist Parameters'!$K$35)/1000,"N/A")</f>
        <v>N/A</v>
      </c>
      <c r="AA406" s="85">
        <f>IF('Checklist Parameters'!$K$101&lt;&gt;"",IFERROR(I406/'Checklist Parameters'!$K$101,0),"N/A")</f>
        <v>0</v>
      </c>
      <c r="AB406" s="85" t="str">
        <f>IF('Checklist Parameters'!$K$43&lt;&gt;"",(I406*'Checklist Parameters'!$K$43)/1000,"N/A")</f>
        <v>N/A</v>
      </c>
      <c r="AC406" s="85">
        <f>IF('Checklist Parameters'!$K$16="",$X406,IF(AND('Checklist Parameters'!$K$16&lt;$X406,'Checklist Parameters'!$K$16&gt;=3),'Checklist Parameters'!$K$16,IF(AND('Checklist Parameters'!$K$16&lt;$X406,'Checklist Parameters'!$K$16&lt;3),0,$X406)))</f>
        <v>0</v>
      </c>
      <c r="AD406" s="85" t="str">
        <f>IF(AND(I406&lt;'Checklist Parameters'!$K$22,$I406&lt;&gt;0),"Y","")</f>
        <v/>
      </c>
      <c r="AE406" s="85" t="str">
        <f>IF($AD406="Y",0,IF('Checklist Parameters'!$K$25="","&lt;no limit&gt;",ROUNDDOWN((($I406-'Checklist Parameters'!$K$24)/'Checklist Parameters'!$K$25)+1,0)))</f>
        <v>&lt;no limit&gt;</v>
      </c>
      <c r="AF406" s="174">
        <f t="shared" si="41"/>
        <v>0</v>
      </c>
      <c r="AG406" s="85">
        <f t="shared" si="36"/>
        <v>0</v>
      </c>
      <c r="AH406" s="5"/>
      <c r="AI406" s="5"/>
      <c r="AJ406" s="5"/>
      <c r="AK406" s="5"/>
      <c r="AL406" s="5"/>
      <c r="AM406" s="5"/>
      <c r="AN406" s="5"/>
      <c r="AO406" s="5"/>
      <c r="AP406" s="5"/>
      <c r="AQ406" s="5"/>
      <c r="AR406" s="5"/>
      <c r="AS406" s="5"/>
    </row>
    <row r="407" spans="1:45" s="2" customFormat="1" ht="15">
      <c r="A407" s="391"/>
      <c r="B407" s="392"/>
      <c r="C407" s="393"/>
      <c r="D407" s="393"/>
      <c r="E407" s="393"/>
      <c r="F407" s="393"/>
      <c r="G407" s="393"/>
      <c r="H407" s="394"/>
      <c r="I407" s="394"/>
      <c r="J407" s="394"/>
      <c r="K407" s="394"/>
      <c r="L407" s="394"/>
      <c r="M407" s="394"/>
      <c r="N407" s="313">
        <f>IF(IF(I407&lt;'Checklist Parameters'!$K$22,0,($I407-$L407))&lt;0,0,IF(I407&lt;'Checklist Parameters'!$K$22,0,($I407-$L407)))</f>
        <v>0</v>
      </c>
      <c r="O407" s="394"/>
      <c r="P407" s="395"/>
      <c r="Q407" s="316">
        <f t="shared" si="37"/>
        <v>0</v>
      </c>
      <c r="R407" s="87">
        <f t="shared" si="38"/>
        <v>0</v>
      </c>
      <c r="S407" s="87">
        <f>IF('Checklist Parameters'!$K$60&lt;0.2,0.2,'Checklist Parameters'!$K$60)</f>
        <v>0.72</v>
      </c>
      <c r="T407" s="88">
        <f>IF($O407="",IF('Checklist District ID'!$C$43="Y",MAX($R407:$S407)*$I407,SUM($R407:$S407)*$I407),IF(O407&gt;0,Q407*S407))</f>
        <v>0</v>
      </c>
      <c r="U407" s="88">
        <f>IF(Q407&gt;0,((I407-T407)*'Formula Matrix'!$E$40),0)</f>
        <v>0</v>
      </c>
      <c r="V407" s="88">
        <f t="shared" si="39"/>
        <v>0</v>
      </c>
      <c r="W407" s="88">
        <f>IF(V407&gt;0,(V407*'Checklist Parameters'!$K$35),0)</f>
        <v>0</v>
      </c>
      <c r="X407" s="85">
        <f t="shared" si="40"/>
        <v>0</v>
      </c>
      <c r="Y407" s="85">
        <f>IF('Checklist Parameters'!$K$102&lt;&gt;"",(I407/43560)*'Checklist Parameters'!$K$102,"N/A")</f>
        <v>0</v>
      </c>
      <c r="Z407" s="85" t="str">
        <f>IF('Checklist Parameters'!$K$58&lt;&gt;"",((I407*'Checklist Parameters'!$K$58)*'Checklist Parameters'!$K$35)/1000,"N/A")</f>
        <v>N/A</v>
      </c>
      <c r="AA407" s="85">
        <f>IF('Checklist Parameters'!$K$101&lt;&gt;"",IFERROR(I407/'Checklist Parameters'!$K$101,0),"N/A")</f>
        <v>0</v>
      </c>
      <c r="AB407" s="85" t="str">
        <f>IF('Checklist Parameters'!$K$43&lt;&gt;"",(I407*'Checklist Parameters'!$K$43)/1000,"N/A")</f>
        <v>N/A</v>
      </c>
      <c r="AC407" s="85">
        <f>IF('Checklist Parameters'!$K$16="",$X407,IF(AND('Checklist Parameters'!$K$16&lt;$X407,'Checklist Parameters'!$K$16&gt;=3),'Checklist Parameters'!$K$16,IF(AND('Checklist Parameters'!$K$16&lt;$X407,'Checklist Parameters'!$K$16&lt;3),0,$X407)))</f>
        <v>0</v>
      </c>
      <c r="AD407" s="85" t="str">
        <f>IF(AND(I407&lt;'Checklist Parameters'!$K$22,$I407&lt;&gt;0),"Y","")</f>
        <v/>
      </c>
      <c r="AE407" s="85" t="str">
        <f>IF($AD407="Y",0,IF('Checklist Parameters'!$K$25="","&lt;no limit&gt;",ROUNDDOWN((($I407-'Checklist Parameters'!$K$24)/'Checklist Parameters'!$K$25)+1,0)))</f>
        <v>&lt;no limit&gt;</v>
      </c>
      <c r="AF407" s="174">
        <f t="shared" si="41"/>
        <v>0</v>
      </c>
      <c r="AG407" s="85">
        <f t="shared" si="36"/>
        <v>0</v>
      </c>
      <c r="AH407" s="5"/>
      <c r="AI407" s="5"/>
      <c r="AJ407" s="5"/>
      <c r="AK407" s="5"/>
      <c r="AL407" s="5"/>
      <c r="AM407" s="5"/>
      <c r="AN407" s="5"/>
      <c r="AO407" s="5"/>
      <c r="AP407" s="5"/>
      <c r="AQ407" s="5"/>
      <c r="AR407" s="5"/>
      <c r="AS407" s="5"/>
    </row>
    <row r="408" spans="1:45" s="2" customFormat="1" ht="15">
      <c r="A408" s="391"/>
      <c r="B408" s="392"/>
      <c r="C408" s="393"/>
      <c r="D408" s="393"/>
      <c r="E408" s="393"/>
      <c r="F408" s="393"/>
      <c r="G408" s="393"/>
      <c r="H408" s="394"/>
      <c r="I408" s="394"/>
      <c r="J408" s="394"/>
      <c r="K408" s="394"/>
      <c r="L408" s="394"/>
      <c r="M408" s="394"/>
      <c r="N408" s="313">
        <f>IF(IF(I408&lt;'Checklist Parameters'!$K$22,0,($I408-$L408))&lt;0,0,IF(I408&lt;'Checklist Parameters'!$K$22,0,($I408-$L408)))</f>
        <v>0</v>
      </c>
      <c r="O408" s="394"/>
      <c r="P408" s="395"/>
      <c r="Q408" s="316">
        <f t="shared" si="37"/>
        <v>0</v>
      </c>
      <c r="R408" s="87">
        <f t="shared" si="38"/>
        <v>0</v>
      </c>
      <c r="S408" s="87">
        <f>IF('Checklist Parameters'!$K$60&lt;0.2,0.2,'Checklist Parameters'!$K$60)</f>
        <v>0.72</v>
      </c>
      <c r="T408" s="88">
        <f>IF($O408="",IF('Checklist District ID'!$C$43="Y",MAX($R408:$S408)*$I408,SUM($R408:$S408)*$I408),IF(O408&gt;0,Q408*S408))</f>
        <v>0</v>
      </c>
      <c r="U408" s="88">
        <f>IF(Q408&gt;0,((I408-T408)*'Formula Matrix'!$E$40),0)</f>
        <v>0</v>
      </c>
      <c r="V408" s="88">
        <f t="shared" si="39"/>
        <v>0</v>
      </c>
      <c r="W408" s="88">
        <f>IF(V408&gt;0,(V408*'Checklist Parameters'!$K$35),0)</f>
        <v>0</v>
      </c>
      <c r="X408" s="85">
        <f t="shared" si="40"/>
        <v>0</v>
      </c>
      <c r="Y408" s="85">
        <f>IF('Checklist Parameters'!$K$102&lt;&gt;"",(I408/43560)*'Checklist Parameters'!$K$102,"N/A")</f>
        <v>0</v>
      </c>
      <c r="Z408" s="85" t="str">
        <f>IF('Checklist Parameters'!$K$58&lt;&gt;"",((I408*'Checklist Parameters'!$K$58)*'Checklist Parameters'!$K$35)/1000,"N/A")</f>
        <v>N/A</v>
      </c>
      <c r="AA408" s="85">
        <f>IF('Checklist Parameters'!$K$101&lt;&gt;"",IFERROR(I408/'Checklist Parameters'!$K$101,0),"N/A")</f>
        <v>0</v>
      </c>
      <c r="AB408" s="85" t="str">
        <f>IF('Checklist Parameters'!$K$43&lt;&gt;"",(I408*'Checklist Parameters'!$K$43)/1000,"N/A")</f>
        <v>N/A</v>
      </c>
      <c r="AC408" s="85">
        <f>IF('Checklist Parameters'!$K$16="",$X408,IF(AND('Checklist Parameters'!$K$16&lt;$X408,'Checklist Parameters'!$K$16&gt;=3),'Checklist Parameters'!$K$16,IF(AND('Checklist Parameters'!$K$16&lt;$X408,'Checklist Parameters'!$K$16&lt;3),0,$X408)))</f>
        <v>0</v>
      </c>
      <c r="AD408" s="85" t="str">
        <f>IF(AND(I408&lt;'Checklist Parameters'!$K$22,$I408&lt;&gt;0),"Y","")</f>
        <v/>
      </c>
      <c r="AE408" s="85" t="str">
        <f>IF($AD408="Y",0,IF('Checklist Parameters'!$K$25="","&lt;no limit&gt;",ROUNDDOWN((($I408-'Checklist Parameters'!$K$24)/'Checklist Parameters'!$K$25)+1,0)))</f>
        <v>&lt;no limit&gt;</v>
      </c>
      <c r="AF408" s="174">
        <f t="shared" si="41"/>
        <v>0</v>
      </c>
      <c r="AG408" s="85">
        <f t="shared" si="36"/>
        <v>0</v>
      </c>
      <c r="AH408" s="5"/>
      <c r="AI408" s="5"/>
      <c r="AJ408" s="5"/>
      <c r="AK408" s="5"/>
      <c r="AL408" s="5"/>
      <c r="AM408" s="5"/>
      <c r="AN408" s="5"/>
      <c r="AO408" s="5"/>
      <c r="AP408" s="5"/>
      <c r="AQ408" s="5"/>
      <c r="AR408" s="5"/>
      <c r="AS408" s="5"/>
    </row>
    <row r="409" spans="1:45" s="2" customFormat="1" ht="15">
      <c r="A409" s="391"/>
      <c r="B409" s="392"/>
      <c r="C409" s="393"/>
      <c r="D409" s="393"/>
      <c r="E409" s="393"/>
      <c r="F409" s="393"/>
      <c r="G409" s="393"/>
      <c r="H409" s="394"/>
      <c r="I409" s="394"/>
      <c r="J409" s="394"/>
      <c r="K409" s="394"/>
      <c r="L409" s="394"/>
      <c r="M409" s="394"/>
      <c r="N409" s="313">
        <f>IF(IF(I409&lt;'Checklist Parameters'!$K$22,0,($I409-$L409))&lt;0,0,IF(I409&lt;'Checklist Parameters'!$K$22,0,($I409-$L409)))</f>
        <v>0</v>
      </c>
      <c r="O409" s="394"/>
      <c r="P409" s="395"/>
      <c r="Q409" s="316">
        <f t="shared" si="37"/>
        <v>0</v>
      </c>
      <c r="R409" s="87">
        <f t="shared" si="38"/>
        <v>0</v>
      </c>
      <c r="S409" s="87">
        <f>IF('Checklist Parameters'!$K$60&lt;0.2,0.2,'Checklist Parameters'!$K$60)</f>
        <v>0.72</v>
      </c>
      <c r="T409" s="88">
        <f>IF($O409="",IF('Checklist District ID'!$C$43="Y",MAX($R409:$S409)*$I409,SUM($R409:$S409)*$I409),IF(O409&gt;0,Q409*S409))</f>
        <v>0</v>
      </c>
      <c r="U409" s="88">
        <f>IF(Q409&gt;0,((I409-T409)*'Formula Matrix'!$E$40),0)</f>
        <v>0</v>
      </c>
      <c r="V409" s="88">
        <f t="shared" si="39"/>
        <v>0</v>
      </c>
      <c r="W409" s="88">
        <f>IF(V409&gt;0,(V409*'Checklist Parameters'!$K$35),0)</f>
        <v>0</v>
      </c>
      <c r="X409" s="85">
        <f t="shared" si="40"/>
        <v>0</v>
      </c>
      <c r="Y409" s="85">
        <f>IF('Checklist Parameters'!$K$102&lt;&gt;"",(I409/43560)*'Checklist Parameters'!$K$102,"N/A")</f>
        <v>0</v>
      </c>
      <c r="Z409" s="85" t="str">
        <f>IF('Checklist Parameters'!$K$58&lt;&gt;"",((I409*'Checklist Parameters'!$K$58)*'Checklist Parameters'!$K$35)/1000,"N/A")</f>
        <v>N/A</v>
      </c>
      <c r="AA409" s="85">
        <f>IF('Checklist Parameters'!$K$101&lt;&gt;"",IFERROR(I409/'Checklist Parameters'!$K$101,0),"N/A")</f>
        <v>0</v>
      </c>
      <c r="AB409" s="85" t="str">
        <f>IF('Checklist Parameters'!$K$43&lt;&gt;"",(I409*'Checklist Parameters'!$K$43)/1000,"N/A")</f>
        <v>N/A</v>
      </c>
      <c r="AC409" s="85">
        <f>IF('Checklist Parameters'!$K$16="",$X409,IF(AND('Checklist Parameters'!$K$16&lt;$X409,'Checklist Parameters'!$K$16&gt;=3),'Checklist Parameters'!$K$16,IF(AND('Checklist Parameters'!$K$16&lt;$X409,'Checklist Parameters'!$K$16&lt;3),0,$X409)))</f>
        <v>0</v>
      </c>
      <c r="AD409" s="85" t="str">
        <f>IF(AND(I409&lt;'Checklist Parameters'!$K$22,$I409&lt;&gt;0),"Y","")</f>
        <v/>
      </c>
      <c r="AE409" s="85" t="str">
        <f>IF($AD409="Y",0,IF('Checklist Parameters'!$K$25="","&lt;no limit&gt;",ROUNDDOWN((($I409-'Checklist Parameters'!$K$24)/'Checklist Parameters'!$K$25)+1,0)))</f>
        <v>&lt;no limit&gt;</v>
      </c>
      <c r="AF409" s="174">
        <f t="shared" si="41"/>
        <v>0</v>
      </c>
      <c r="AG409" s="85">
        <f t="shared" si="36"/>
        <v>0</v>
      </c>
      <c r="AH409" s="5"/>
      <c r="AI409" s="5"/>
      <c r="AJ409" s="5"/>
      <c r="AK409" s="5"/>
      <c r="AL409" s="5"/>
      <c r="AM409" s="5"/>
      <c r="AN409" s="5"/>
      <c r="AO409" s="5"/>
      <c r="AP409" s="5"/>
      <c r="AQ409" s="5"/>
      <c r="AR409" s="5"/>
      <c r="AS409" s="5"/>
    </row>
    <row r="410" spans="1:45" s="2" customFormat="1" ht="15">
      <c r="A410" s="391"/>
      <c r="B410" s="392"/>
      <c r="C410" s="393"/>
      <c r="D410" s="393"/>
      <c r="E410" s="393"/>
      <c r="F410" s="393"/>
      <c r="G410" s="393"/>
      <c r="H410" s="394"/>
      <c r="I410" s="394"/>
      <c r="J410" s="394"/>
      <c r="K410" s="394"/>
      <c r="L410" s="394"/>
      <c r="M410" s="394"/>
      <c r="N410" s="313">
        <f>IF(IF(I410&lt;'Checklist Parameters'!$K$22,0,($I410-$L410))&lt;0,0,IF(I410&lt;'Checklist Parameters'!$K$22,0,($I410-$L410)))</f>
        <v>0</v>
      </c>
      <c r="O410" s="394"/>
      <c r="P410" s="395"/>
      <c r="Q410" s="316">
        <f t="shared" si="37"/>
        <v>0</v>
      </c>
      <c r="R410" s="87">
        <f t="shared" si="38"/>
        <v>0</v>
      </c>
      <c r="S410" s="87">
        <f>IF('Checklist Parameters'!$K$60&lt;0.2,0.2,'Checklist Parameters'!$K$60)</f>
        <v>0.72</v>
      </c>
      <c r="T410" s="88">
        <f>IF($O410="",IF('Checklist District ID'!$C$43="Y",MAX($R410:$S410)*$I410,SUM($R410:$S410)*$I410),IF(O410&gt;0,Q410*S410))</f>
        <v>0</v>
      </c>
      <c r="U410" s="88">
        <f>IF(Q410&gt;0,((I410-T410)*'Formula Matrix'!$E$40),0)</f>
        <v>0</v>
      </c>
      <c r="V410" s="88">
        <f t="shared" si="39"/>
        <v>0</v>
      </c>
      <c r="W410" s="88">
        <f>IF(V410&gt;0,(V410*'Checklist Parameters'!$K$35),0)</f>
        <v>0</v>
      </c>
      <c r="X410" s="85">
        <f t="shared" si="40"/>
        <v>0</v>
      </c>
      <c r="Y410" s="85">
        <f>IF('Checklist Parameters'!$K$102&lt;&gt;"",(I410/43560)*'Checklist Parameters'!$K$102,"N/A")</f>
        <v>0</v>
      </c>
      <c r="Z410" s="85" t="str">
        <f>IF('Checklist Parameters'!$K$58&lt;&gt;"",((I410*'Checklist Parameters'!$K$58)*'Checklist Parameters'!$K$35)/1000,"N/A")</f>
        <v>N/A</v>
      </c>
      <c r="AA410" s="85">
        <f>IF('Checklist Parameters'!$K$101&lt;&gt;"",IFERROR(I410/'Checklist Parameters'!$K$101,0),"N/A")</f>
        <v>0</v>
      </c>
      <c r="AB410" s="85" t="str">
        <f>IF('Checklist Parameters'!$K$43&lt;&gt;"",(I410*'Checklist Parameters'!$K$43)/1000,"N/A")</f>
        <v>N/A</v>
      </c>
      <c r="AC410" s="85">
        <f>IF('Checklist Parameters'!$K$16="",$X410,IF(AND('Checklist Parameters'!$K$16&lt;$X410,'Checklist Parameters'!$K$16&gt;=3),'Checklist Parameters'!$K$16,IF(AND('Checklist Parameters'!$K$16&lt;$X410,'Checklist Parameters'!$K$16&lt;3),0,$X410)))</f>
        <v>0</v>
      </c>
      <c r="AD410" s="85" t="str">
        <f>IF(AND(I410&lt;'Checklist Parameters'!$K$22,$I410&lt;&gt;0),"Y","")</f>
        <v/>
      </c>
      <c r="AE410" s="85" t="str">
        <f>IF($AD410="Y",0,IF('Checklist Parameters'!$K$25="","&lt;no limit&gt;",ROUNDDOWN((($I410-'Checklist Parameters'!$K$24)/'Checklist Parameters'!$K$25)+1,0)))</f>
        <v>&lt;no limit&gt;</v>
      </c>
      <c r="AF410" s="174">
        <f t="shared" si="41"/>
        <v>0</v>
      </c>
      <c r="AG410" s="85">
        <f t="shared" si="36"/>
        <v>0</v>
      </c>
      <c r="AH410" s="5"/>
      <c r="AI410" s="5"/>
      <c r="AJ410" s="5"/>
      <c r="AK410" s="5"/>
      <c r="AL410" s="5"/>
      <c r="AM410" s="5"/>
      <c r="AN410" s="5"/>
      <c r="AO410" s="5"/>
      <c r="AP410" s="5"/>
      <c r="AQ410" s="5"/>
      <c r="AR410" s="5"/>
      <c r="AS410" s="5"/>
    </row>
    <row r="411" spans="1:45" s="2" customFormat="1" ht="15">
      <c r="A411" s="391"/>
      <c r="B411" s="392"/>
      <c r="C411" s="393"/>
      <c r="D411" s="393"/>
      <c r="E411" s="393"/>
      <c r="F411" s="393"/>
      <c r="G411" s="393"/>
      <c r="H411" s="394"/>
      <c r="I411" s="394"/>
      <c r="J411" s="394"/>
      <c r="K411" s="394"/>
      <c r="L411" s="394"/>
      <c r="M411" s="394"/>
      <c r="N411" s="313">
        <f>IF(IF(I411&lt;'Checklist Parameters'!$K$22,0,($I411-$L411))&lt;0,0,IF(I411&lt;'Checklist Parameters'!$K$22,0,($I411-$L411)))</f>
        <v>0</v>
      </c>
      <c r="O411" s="394"/>
      <c r="P411" s="395"/>
      <c r="Q411" s="316">
        <f t="shared" si="37"/>
        <v>0</v>
      </c>
      <c r="R411" s="87">
        <f t="shared" si="38"/>
        <v>0</v>
      </c>
      <c r="S411" s="87">
        <f>IF('Checklist Parameters'!$K$60&lt;0.2,0.2,'Checklist Parameters'!$K$60)</f>
        <v>0.72</v>
      </c>
      <c r="T411" s="88">
        <f>IF($O411="",IF('Checklist District ID'!$C$43="Y",MAX($R411:$S411)*$I411,SUM($R411:$S411)*$I411),IF(O411&gt;0,Q411*S411))</f>
        <v>0</v>
      </c>
      <c r="U411" s="88">
        <f>IF(Q411&gt;0,((I411-T411)*'Formula Matrix'!$E$40),0)</f>
        <v>0</v>
      </c>
      <c r="V411" s="88">
        <f t="shared" si="39"/>
        <v>0</v>
      </c>
      <c r="W411" s="88">
        <f>IF(V411&gt;0,(V411*'Checklist Parameters'!$K$35),0)</f>
        <v>0</v>
      </c>
      <c r="X411" s="85">
        <f t="shared" si="40"/>
        <v>0</v>
      </c>
      <c r="Y411" s="85">
        <f>IF('Checklist Parameters'!$K$102&lt;&gt;"",(I411/43560)*'Checklist Parameters'!$K$102,"N/A")</f>
        <v>0</v>
      </c>
      <c r="Z411" s="85" t="str">
        <f>IF('Checklist Parameters'!$K$58&lt;&gt;"",((I411*'Checklist Parameters'!$K$58)*'Checklist Parameters'!$K$35)/1000,"N/A")</f>
        <v>N/A</v>
      </c>
      <c r="AA411" s="85">
        <f>IF('Checklist Parameters'!$K$101&lt;&gt;"",IFERROR(I411/'Checklist Parameters'!$K$101,0),"N/A")</f>
        <v>0</v>
      </c>
      <c r="AB411" s="85" t="str">
        <f>IF('Checklist Parameters'!$K$43&lt;&gt;"",(I411*'Checklist Parameters'!$K$43)/1000,"N/A")</f>
        <v>N/A</v>
      </c>
      <c r="AC411" s="85">
        <f>IF('Checklist Parameters'!$K$16="",$X411,IF(AND('Checklist Parameters'!$K$16&lt;$X411,'Checklist Parameters'!$K$16&gt;=3),'Checklist Parameters'!$K$16,IF(AND('Checklist Parameters'!$K$16&lt;$X411,'Checklist Parameters'!$K$16&lt;3),0,$X411)))</f>
        <v>0</v>
      </c>
      <c r="AD411" s="85" t="str">
        <f>IF(AND(I411&lt;'Checklist Parameters'!$K$22,$I411&lt;&gt;0),"Y","")</f>
        <v/>
      </c>
      <c r="AE411" s="85" t="str">
        <f>IF($AD411="Y",0,IF('Checklist Parameters'!$K$25="","&lt;no limit&gt;",ROUNDDOWN((($I411-'Checklist Parameters'!$K$24)/'Checklist Parameters'!$K$25)+1,0)))</f>
        <v>&lt;no limit&gt;</v>
      </c>
      <c r="AF411" s="174">
        <f t="shared" si="41"/>
        <v>0</v>
      </c>
      <c r="AG411" s="85">
        <f t="shared" si="36"/>
        <v>0</v>
      </c>
      <c r="AH411" s="5"/>
      <c r="AI411" s="5"/>
      <c r="AJ411" s="5"/>
      <c r="AK411" s="5"/>
      <c r="AL411" s="5"/>
      <c r="AM411" s="5"/>
      <c r="AN411" s="5"/>
      <c r="AO411" s="5"/>
      <c r="AP411" s="5"/>
      <c r="AQ411" s="5"/>
      <c r="AR411" s="5"/>
      <c r="AS411" s="5"/>
    </row>
    <row r="412" spans="1:45" s="2" customFormat="1" ht="15">
      <c r="A412" s="391"/>
      <c r="B412" s="392"/>
      <c r="C412" s="393"/>
      <c r="D412" s="393"/>
      <c r="E412" s="393"/>
      <c r="F412" s="393"/>
      <c r="G412" s="393"/>
      <c r="H412" s="394"/>
      <c r="I412" s="394"/>
      <c r="J412" s="394"/>
      <c r="K412" s="394"/>
      <c r="L412" s="394"/>
      <c r="M412" s="394"/>
      <c r="N412" s="313">
        <f>IF(IF(I412&lt;'Checklist Parameters'!$K$22,0,($I412-$L412))&lt;0,0,IF(I412&lt;'Checklist Parameters'!$K$22,0,($I412-$L412)))</f>
        <v>0</v>
      </c>
      <c r="O412" s="394"/>
      <c r="P412" s="395"/>
      <c r="Q412" s="316">
        <f t="shared" si="37"/>
        <v>0</v>
      </c>
      <c r="R412" s="87">
        <f t="shared" si="38"/>
        <v>0</v>
      </c>
      <c r="S412" s="87">
        <f>IF('Checklist Parameters'!$K$60&lt;0.2,0.2,'Checklist Parameters'!$K$60)</f>
        <v>0.72</v>
      </c>
      <c r="T412" s="88">
        <f>IF($O412="",IF('Checklist District ID'!$C$43="Y",MAX($R412:$S412)*$I412,SUM($R412:$S412)*$I412),IF(O412&gt;0,Q412*S412))</f>
        <v>0</v>
      </c>
      <c r="U412" s="88">
        <f>IF(Q412&gt;0,((I412-T412)*'Formula Matrix'!$E$40),0)</f>
        <v>0</v>
      </c>
      <c r="V412" s="88">
        <f t="shared" si="39"/>
        <v>0</v>
      </c>
      <c r="W412" s="88">
        <f>IF(V412&gt;0,(V412*'Checklist Parameters'!$K$35),0)</f>
        <v>0</v>
      </c>
      <c r="X412" s="85">
        <f t="shared" si="40"/>
        <v>0</v>
      </c>
      <c r="Y412" s="85">
        <f>IF('Checklist Parameters'!$K$102&lt;&gt;"",(I412/43560)*'Checklist Parameters'!$K$102,"N/A")</f>
        <v>0</v>
      </c>
      <c r="Z412" s="85" t="str">
        <f>IF('Checklist Parameters'!$K$58&lt;&gt;"",((I412*'Checklist Parameters'!$K$58)*'Checklist Parameters'!$K$35)/1000,"N/A")</f>
        <v>N/A</v>
      </c>
      <c r="AA412" s="85">
        <f>IF('Checklist Parameters'!$K$101&lt;&gt;"",IFERROR(I412/'Checklist Parameters'!$K$101,0),"N/A")</f>
        <v>0</v>
      </c>
      <c r="AB412" s="85" t="str">
        <f>IF('Checklist Parameters'!$K$43&lt;&gt;"",(I412*'Checklist Parameters'!$K$43)/1000,"N/A")</f>
        <v>N/A</v>
      </c>
      <c r="AC412" s="85">
        <f>IF('Checklist Parameters'!$K$16="",$X412,IF(AND('Checklist Parameters'!$K$16&lt;$X412,'Checklist Parameters'!$K$16&gt;=3),'Checklist Parameters'!$K$16,IF(AND('Checklist Parameters'!$K$16&lt;$X412,'Checklist Parameters'!$K$16&lt;3),0,$X412)))</f>
        <v>0</v>
      </c>
      <c r="AD412" s="85" t="str">
        <f>IF(AND(I412&lt;'Checklist Parameters'!$K$22,$I412&lt;&gt;0),"Y","")</f>
        <v/>
      </c>
      <c r="AE412" s="85" t="str">
        <f>IF($AD412="Y",0,IF('Checklist Parameters'!$K$25="","&lt;no limit&gt;",ROUNDDOWN((($I412-'Checklist Parameters'!$K$24)/'Checklist Parameters'!$K$25)+1,0)))</f>
        <v>&lt;no limit&gt;</v>
      </c>
      <c r="AF412" s="174">
        <f t="shared" si="41"/>
        <v>0</v>
      </c>
      <c r="AG412" s="85">
        <f t="shared" si="36"/>
        <v>0</v>
      </c>
      <c r="AH412" s="5"/>
      <c r="AI412" s="5"/>
      <c r="AJ412" s="5"/>
      <c r="AK412" s="5"/>
      <c r="AL412" s="5"/>
      <c r="AM412" s="5"/>
      <c r="AN412" s="5"/>
      <c r="AO412" s="5"/>
      <c r="AP412" s="5"/>
      <c r="AQ412" s="5"/>
      <c r="AR412" s="5"/>
      <c r="AS412" s="5"/>
    </row>
    <row r="413" spans="1:45" s="2" customFormat="1" ht="15">
      <c r="A413" s="391"/>
      <c r="B413" s="392"/>
      <c r="C413" s="393"/>
      <c r="D413" s="393"/>
      <c r="E413" s="393"/>
      <c r="F413" s="393"/>
      <c r="G413" s="393"/>
      <c r="H413" s="394"/>
      <c r="I413" s="394"/>
      <c r="J413" s="394"/>
      <c r="K413" s="394"/>
      <c r="L413" s="394"/>
      <c r="M413" s="394"/>
      <c r="N413" s="313">
        <f>IF(IF(I413&lt;'Checklist Parameters'!$K$22,0,($I413-$L413))&lt;0,0,IF(I413&lt;'Checklist Parameters'!$K$22,0,($I413-$L413)))</f>
        <v>0</v>
      </c>
      <c r="O413" s="394"/>
      <c r="P413" s="395"/>
      <c r="Q413" s="316">
        <f t="shared" si="37"/>
        <v>0</v>
      </c>
      <c r="R413" s="87">
        <f t="shared" si="38"/>
        <v>0</v>
      </c>
      <c r="S413" s="87">
        <f>IF('Checklist Parameters'!$K$60&lt;0.2,0.2,'Checklist Parameters'!$K$60)</f>
        <v>0.72</v>
      </c>
      <c r="T413" s="88">
        <f>IF($O413="",IF('Checklist District ID'!$C$43="Y",MAX($R413:$S413)*$I413,SUM($R413:$S413)*$I413),IF(O413&gt;0,Q413*S413))</f>
        <v>0</v>
      </c>
      <c r="U413" s="88">
        <f>IF(Q413&gt;0,((I413-T413)*'Formula Matrix'!$E$40),0)</f>
        <v>0</v>
      </c>
      <c r="V413" s="88">
        <f t="shared" si="39"/>
        <v>0</v>
      </c>
      <c r="W413" s="88">
        <f>IF(V413&gt;0,(V413*'Checklist Parameters'!$K$35),0)</f>
        <v>0</v>
      </c>
      <c r="X413" s="85">
        <f t="shared" si="40"/>
        <v>0</v>
      </c>
      <c r="Y413" s="85">
        <f>IF('Checklist Parameters'!$K$102&lt;&gt;"",(I413/43560)*'Checklist Parameters'!$K$102,"N/A")</f>
        <v>0</v>
      </c>
      <c r="Z413" s="85" t="str">
        <f>IF('Checklist Parameters'!$K$58&lt;&gt;"",((I413*'Checklist Parameters'!$K$58)*'Checklist Parameters'!$K$35)/1000,"N/A")</f>
        <v>N/A</v>
      </c>
      <c r="AA413" s="85">
        <f>IF('Checklist Parameters'!$K$101&lt;&gt;"",IFERROR(I413/'Checklist Parameters'!$K$101,0),"N/A")</f>
        <v>0</v>
      </c>
      <c r="AB413" s="85" t="str">
        <f>IF('Checklist Parameters'!$K$43&lt;&gt;"",(I413*'Checklist Parameters'!$K$43)/1000,"N/A")</f>
        <v>N/A</v>
      </c>
      <c r="AC413" s="85">
        <f>IF('Checklist Parameters'!$K$16="",$X413,IF(AND('Checklist Parameters'!$K$16&lt;$X413,'Checklist Parameters'!$K$16&gt;=3),'Checklist Parameters'!$K$16,IF(AND('Checklist Parameters'!$K$16&lt;$X413,'Checklist Parameters'!$K$16&lt;3),0,$X413)))</f>
        <v>0</v>
      </c>
      <c r="AD413" s="85" t="str">
        <f>IF(AND(I413&lt;'Checklist Parameters'!$K$22,$I413&lt;&gt;0),"Y","")</f>
        <v/>
      </c>
      <c r="AE413" s="85" t="str">
        <f>IF($AD413="Y",0,IF('Checklist Parameters'!$K$25="","&lt;no limit&gt;",ROUNDDOWN((($I413-'Checklist Parameters'!$K$24)/'Checklist Parameters'!$K$25)+1,0)))</f>
        <v>&lt;no limit&gt;</v>
      </c>
      <c r="AF413" s="174">
        <f t="shared" si="41"/>
        <v>0</v>
      </c>
      <c r="AG413" s="85">
        <f t="shared" si="36"/>
        <v>0</v>
      </c>
      <c r="AH413" s="5"/>
      <c r="AI413" s="5"/>
      <c r="AJ413" s="5"/>
      <c r="AK413" s="5"/>
      <c r="AL413" s="5"/>
      <c r="AM413" s="5"/>
      <c r="AN413" s="5"/>
      <c r="AO413" s="5"/>
      <c r="AP413" s="5"/>
      <c r="AQ413" s="5"/>
      <c r="AR413" s="5"/>
      <c r="AS413" s="5"/>
    </row>
    <row r="414" spans="1:45" s="2" customFormat="1" ht="15">
      <c r="A414" s="391"/>
      <c r="B414" s="392"/>
      <c r="C414" s="393"/>
      <c r="D414" s="393"/>
      <c r="E414" s="393"/>
      <c r="F414" s="393"/>
      <c r="G414" s="393"/>
      <c r="H414" s="394"/>
      <c r="I414" s="394"/>
      <c r="J414" s="394"/>
      <c r="K414" s="394"/>
      <c r="L414" s="394"/>
      <c r="M414" s="394"/>
      <c r="N414" s="313">
        <f>IF(IF(I414&lt;'Checklist Parameters'!$K$22,0,($I414-$L414))&lt;0,0,IF(I414&lt;'Checklist Parameters'!$K$22,0,($I414-$L414)))</f>
        <v>0</v>
      </c>
      <c r="O414" s="394"/>
      <c r="P414" s="395"/>
      <c r="Q414" s="316">
        <f t="shared" si="37"/>
        <v>0</v>
      </c>
      <c r="R414" s="87">
        <f t="shared" si="38"/>
        <v>0</v>
      </c>
      <c r="S414" s="87">
        <f>IF('Checklist Parameters'!$K$60&lt;0.2,0.2,'Checklist Parameters'!$K$60)</f>
        <v>0.72</v>
      </c>
      <c r="T414" s="88">
        <f>IF($O414="",IF('Checklist District ID'!$C$43="Y",MAX($R414:$S414)*$I414,SUM($R414:$S414)*$I414),IF(O414&gt;0,Q414*S414))</f>
        <v>0</v>
      </c>
      <c r="U414" s="88">
        <f>IF(Q414&gt;0,((I414-T414)*'Formula Matrix'!$E$40),0)</f>
        <v>0</v>
      </c>
      <c r="V414" s="88">
        <f t="shared" si="39"/>
        <v>0</v>
      </c>
      <c r="W414" s="88">
        <f>IF(V414&gt;0,(V414*'Checklist Parameters'!$K$35),0)</f>
        <v>0</v>
      </c>
      <c r="X414" s="85">
        <f t="shared" si="40"/>
        <v>0</v>
      </c>
      <c r="Y414" s="85">
        <f>IF('Checklist Parameters'!$K$102&lt;&gt;"",(I414/43560)*'Checklist Parameters'!$K$102,"N/A")</f>
        <v>0</v>
      </c>
      <c r="Z414" s="85" t="str">
        <f>IF('Checklist Parameters'!$K$58&lt;&gt;"",((I414*'Checklist Parameters'!$K$58)*'Checklist Parameters'!$K$35)/1000,"N/A")</f>
        <v>N/A</v>
      </c>
      <c r="AA414" s="85">
        <f>IF('Checklist Parameters'!$K$101&lt;&gt;"",IFERROR(I414/'Checklist Parameters'!$K$101,0),"N/A")</f>
        <v>0</v>
      </c>
      <c r="AB414" s="85" t="str">
        <f>IF('Checklist Parameters'!$K$43&lt;&gt;"",(I414*'Checklist Parameters'!$K$43)/1000,"N/A")</f>
        <v>N/A</v>
      </c>
      <c r="AC414" s="85">
        <f>IF('Checklist Parameters'!$K$16="",$X414,IF(AND('Checklist Parameters'!$K$16&lt;$X414,'Checklist Parameters'!$K$16&gt;=3),'Checklist Parameters'!$K$16,IF(AND('Checklist Parameters'!$K$16&lt;$X414,'Checklist Parameters'!$K$16&lt;3),0,$X414)))</f>
        <v>0</v>
      </c>
      <c r="AD414" s="85" t="str">
        <f>IF(AND(I414&lt;'Checklist Parameters'!$K$22,$I414&lt;&gt;0),"Y","")</f>
        <v/>
      </c>
      <c r="AE414" s="85" t="str">
        <f>IF($AD414="Y",0,IF('Checklist Parameters'!$K$25="","&lt;no limit&gt;",ROUNDDOWN((($I414-'Checklist Parameters'!$K$24)/'Checklist Parameters'!$K$25)+1,0)))</f>
        <v>&lt;no limit&gt;</v>
      </c>
      <c r="AF414" s="174">
        <f t="shared" si="41"/>
        <v>0</v>
      </c>
      <c r="AG414" s="85">
        <f t="shared" si="36"/>
        <v>0</v>
      </c>
      <c r="AH414" s="5"/>
      <c r="AI414" s="5"/>
      <c r="AJ414" s="5"/>
      <c r="AK414" s="5"/>
      <c r="AL414" s="5"/>
      <c r="AM414" s="5"/>
      <c r="AN414" s="5"/>
      <c r="AO414" s="5"/>
      <c r="AP414" s="5"/>
      <c r="AQ414" s="5"/>
      <c r="AR414" s="5"/>
      <c r="AS414" s="5"/>
    </row>
    <row r="415" spans="1:45" s="2" customFormat="1" ht="15">
      <c r="A415" s="391"/>
      <c r="B415" s="392"/>
      <c r="C415" s="393"/>
      <c r="D415" s="393"/>
      <c r="E415" s="393"/>
      <c r="F415" s="393"/>
      <c r="G415" s="393"/>
      <c r="H415" s="394"/>
      <c r="I415" s="394"/>
      <c r="J415" s="394"/>
      <c r="K415" s="394"/>
      <c r="L415" s="394"/>
      <c r="M415" s="394"/>
      <c r="N415" s="313">
        <f>IF(IF(I415&lt;'Checklist Parameters'!$K$22,0,($I415-$L415))&lt;0,0,IF(I415&lt;'Checklist Parameters'!$K$22,0,($I415-$L415)))</f>
        <v>0</v>
      </c>
      <c r="O415" s="394"/>
      <c r="P415" s="395"/>
      <c r="Q415" s="316">
        <f t="shared" si="37"/>
        <v>0</v>
      </c>
      <c r="R415" s="87">
        <f t="shared" si="38"/>
        <v>0</v>
      </c>
      <c r="S415" s="87">
        <f>IF('Checklist Parameters'!$K$60&lt;0.2,0.2,'Checklist Parameters'!$K$60)</f>
        <v>0.72</v>
      </c>
      <c r="T415" s="88">
        <f>IF($O415="",IF('Checklist District ID'!$C$43="Y",MAX($R415:$S415)*$I415,SUM($R415:$S415)*$I415),IF(O415&gt;0,Q415*S415))</f>
        <v>0</v>
      </c>
      <c r="U415" s="88">
        <f>IF(Q415&gt;0,((I415-T415)*'Formula Matrix'!$E$40),0)</f>
        <v>0</v>
      </c>
      <c r="V415" s="88">
        <f t="shared" si="39"/>
        <v>0</v>
      </c>
      <c r="W415" s="88">
        <f>IF(V415&gt;0,(V415*'Checklist Parameters'!$K$35),0)</f>
        <v>0</v>
      </c>
      <c r="X415" s="85">
        <f t="shared" si="40"/>
        <v>0</v>
      </c>
      <c r="Y415" s="85">
        <f>IF('Checklist Parameters'!$K$102&lt;&gt;"",(I415/43560)*'Checklist Parameters'!$K$102,"N/A")</f>
        <v>0</v>
      </c>
      <c r="Z415" s="85" t="str">
        <f>IF('Checklist Parameters'!$K$58&lt;&gt;"",((I415*'Checklist Parameters'!$K$58)*'Checklist Parameters'!$K$35)/1000,"N/A")</f>
        <v>N/A</v>
      </c>
      <c r="AA415" s="85">
        <f>IF('Checklist Parameters'!$K$101&lt;&gt;"",IFERROR(I415/'Checklist Parameters'!$K$101,0),"N/A")</f>
        <v>0</v>
      </c>
      <c r="AB415" s="85" t="str">
        <f>IF('Checklist Parameters'!$K$43&lt;&gt;"",(I415*'Checklist Parameters'!$K$43)/1000,"N/A")</f>
        <v>N/A</v>
      </c>
      <c r="AC415" s="85">
        <f>IF('Checklist Parameters'!$K$16="",$X415,IF(AND('Checklist Parameters'!$K$16&lt;$X415,'Checklist Parameters'!$K$16&gt;=3),'Checklist Parameters'!$K$16,IF(AND('Checklist Parameters'!$K$16&lt;$X415,'Checklist Parameters'!$K$16&lt;3),0,$X415)))</f>
        <v>0</v>
      </c>
      <c r="AD415" s="85" t="str">
        <f>IF(AND(I415&lt;'Checklist Parameters'!$K$22,$I415&lt;&gt;0),"Y","")</f>
        <v/>
      </c>
      <c r="AE415" s="85" t="str">
        <f>IF($AD415="Y",0,IF('Checklist Parameters'!$K$25="","&lt;no limit&gt;",ROUNDDOWN((($I415-'Checklist Parameters'!$K$24)/'Checklist Parameters'!$K$25)+1,0)))</f>
        <v>&lt;no limit&gt;</v>
      </c>
      <c r="AF415" s="174">
        <f t="shared" si="41"/>
        <v>0</v>
      </c>
      <c r="AG415" s="85">
        <f t="shared" si="36"/>
        <v>0</v>
      </c>
      <c r="AH415" s="5"/>
      <c r="AI415" s="5"/>
      <c r="AJ415" s="5"/>
      <c r="AK415" s="5"/>
      <c r="AL415" s="5"/>
      <c r="AM415" s="5"/>
      <c r="AN415" s="5"/>
      <c r="AO415" s="5"/>
      <c r="AP415" s="5"/>
      <c r="AQ415" s="5"/>
      <c r="AR415" s="5"/>
      <c r="AS415" s="5"/>
    </row>
    <row r="416" spans="1:45" s="2" customFormat="1" ht="15">
      <c r="A416" s="391"/>
      <c r="B416" s="392"/>
      <c r="C416" s="393"/>
      <c r="D416" s="393"/>
      <c r="E416" s="393"/>
      <c r="F416" s="393"/>
      <c r="G416" s="393"/>
      <c r="H416" s="394"/>
      <c r="I416" s="394"/>
      <c r="J416" s="394"/>
      <c r="K416" s="394"/>
      <c r="L416" s="394"/>
      <c r="M416" s="394"/>
      <c r="N416" s="313">
        <f>IF(IF(I416&lt;'Checklist Parameters'!$K$22,0,($I416-$L416))&lt;0,0,IF(I416&lt;'Checklist Parameters'!$K$22,0,($I416-$L416)))</f>
        <v>0</v>
      </c>
      <c r="O416" s="394"/>
      <c r="P416" s="395"/>
      <c r="Q416" s="316">
        <f t="shared" si="37"/>
        <v>0</v>
      </c>
      <c r="R416" s="87">
        <f t="shared" si="38"/>
        <v>0</v>
      </c>
      <c r="S416" s="87">
        <f>IF('Checklist Parameters'!$K$60&lt;0.2,0.2,'Checklist Parameters'!$K$60)</f>
        <v>0.72</v>
      </c>
      <c r="T416" s="88">
        <f>IF($O416="",IF('Checklist District ID'!$C$43="Y",MAX($R416:$S416)*$I416,SUM($R416:$S416)*$I416),IF(O416&gt;0,Q416*S416))</f>
        <v>0</v>
      </c>
      <c r="U416" s="88">
        <f>IF(Q416&gt;0,((I416-T416)*'Formula Matrix'!$E$40),0)</f>
        <v>0</v>
      </c>
      <c r="V416" s="88">
        <f t="shared" si="39"/>
        <v>0</v>
      </c>
      <c r="W416" s="88">
        <f>IF(V416&gt;0,(V416*'Checklist Parameters'!$K$35),0)</f>
        <v>0</v>
      </c>
      <c r="X416" s="85">
        <f t="shared" si="40"/>
        <v>0</v>
      </c>
      <c r="Y416" s="85">
        <f>IF('Checklist Parameters'!$K$102&lt;&gt;"",(I416/43560)*'Checklist Parameters'!$K$102,"N/A")</f>
        <v>0</v>
      </c>
      <c r="Z416" s="85" t="str">
        <f>IF('Checklist Parameters'!$K$58&lt;&gt;"",((I416*'Checklist Parameters'!$K$58)*'Checklist Parameters'!$K$35)/1000,"N/A")</f>
        <v>N/A</v>
      </c>
      <c r="AA416" s="85">
        <f>IF('Checklist Parameters'!$K$101&lt;&gt;"",IFERROR(I416/'Checklist Parameters'!$K$101,0),"N/A")</f>
        <v>0</v>
      </c>
      <c r="AB416" s="85" t="str">
        <f>IF('Checklist Parameters'!$K$43&lt;&gt;"",(I416*'Checklist Parameters'!$K$43)/1000,"N/A")</f>
        <v>N/A</v>
      </c>
      <c r="AC416" s="85">
        <f>IF('Checklist Parameters'!$K$16="",$X416,IF(AND('Checklist Parameters'!$K$16&lt;$X416,'Checklist Parameters'!$K$16&gt;=3),'Checklist Parameters'!$K$16,IF(AND('Checklist Parameters'!$K$16&lt;$X416,'Checklist Parameters'!$K$16&lt;3),0,$X416)))</f>
        <v>0</v>
      </c>
      <c r="AD416" s="85" t="str">
        <f>IF(AND(I416&lt;'Checklist Parameters'!$K$22,$I416&lt;&gt;0),"Y","")</f>
        <v/>
      </c>
      <c r="AE416" s="85" t="str">
        <f>IF($AD416="Y",0,IF('Checklist Parameters'!$K$25="","&lt;no limit&gt;",ROUNDDOWN((($I416-'Checklist Parameters'!$K$24)/'Checklist Parameters'!$K$25)+1,0)))</f>
        <v>&lt;no limit&gt;</v>
      </c>
      <c r="AF416" s="174">
        <f t="shared" si="41"/>
        <v>0</v>
      </c>
      <c r="AG416" s="85">
        <f t="shared" si="36"/>
        <v>0</v>
      </c>
      <c r="AH416" s="5"/>
      <c r="AI416" s="5"/>
      <c r="AJ416" s="5"/>
      <c r="AK416" s="5"/>
      <c r="AL416" s="5"/>
      <c r="AM416" s="5"/>
      <c r="AN416" s="5"/>
      <c r="AO416" s="5"/>
      <c r="AP416" s="5"/>
      <c r="AQ416" s="5"/>
      <c r="AR416" s="5"/>
      <c r="AS416" s="5"/>
    </row>
    <row r="417" spans="1:45" s="2" customFormat="1" ht="15">
      <c r="A417" s="391"/>
      <c r="B417" s="392"/>
      <c r="C417" s="393"/>
      <c r="D417" s="393"/>
      <c r="E417" s="393"/>
      <c r="F417" s="393"/>
      <c r="G417" s="393"/>
      <c r="H417" s="394"/>
      <c r="I417" s="394"/>
      <c r="J417" s="394"/>
      <c r="K417" s="394"/>
      <c r="L417" s="394"/>
      <c r="M417" s="394"/>
      <c r="N417" s="313">
        <f>IF(IF(I417&lt;'Checklist Parameters'!$K$22,0,($I417-$L417))&lt;0,0,IF(I417&lt;'Checklist Parameters'!$K$22,0,($I417-$L417)))</f>
        <v>0</v>
      </c>
      <c r="O417" s="394"/>
      <c r="P417" s="395"/>
      <c r="Q417" s="316">
        <f t="shared" si="37"/>
        <v>0</v>
      </c>
      <c r="R417" s="87">
        <f t="shared" si="38"/>
        <v>0</v>
      </c>
      <c r="S417" s="87">
        <f>IF('Checklist Parameters'!$K$60&lt;0.2,0.2,'Checklist Parameters'!$K$60)</f>
        <v>0.72</v>
      </c>
      <c r="T417" s="88">
        <f>IF($O417="",IF('Checklist District ID'!$C$43="Y",MAX($R417:$S417)*$I417,SUM($R417:$S417)*$I417),IF(O417&gt;0,Q417*S417))</f>
        <v>0</v>
      </c>
      <c r="U417" s="88">
        <f>IF(Q417&gt;0,((I417-T417)*'Formula Matrix'!$E$40),0)</f>
        <v>0</v>
      </c>
      <c r="V417" s="88">
        <f t="shared" si="39"/>
        <v>0</v>
      </c>
      <c r="W417" s="88">
        <f>IF(V417&gt;0,(V417*'Checklist Parameters'!$K$35),0)</f>
        <v>0</v>
      </c>
      <c r="X417" s="85">
        <f t="shared" si="40"/>
        <v>0</v>
      </c>
      <c r="Y417" s="85">
        <f>IF('Checklist Parameters'!$K$102&lt;&gt;"",(I417/43560)*'Checklist Parameters'!$K$102,"N/A")</f>
        <v>0</v>
      </c>
      <c r="Z417" s="85" t="str">
        <f>IF('Checklist Parameters'!$K$58&lt;&gt;"",((I417*'Checklist Parameters'!$K$58)*'Checklist Parameters'!$K$35)/1000,"N/A")</f>
        <v>N/A</v>
      </c>
      <c r="AA417" s="85">
        <f>IF('Checklist Parameters'!$K$101&lt;&gt;"",IFERROR(I417/'Checklist Parameters'!$K$101,0),"N/A")</f>
        <v>0</v>
      </c>
      <c r="AB417" s="85" t="str">
        <f>IF('Checklist Parameters'!$K$43&lt;&gt;"",(I417*'Checklist Parameters'!$K$43)/1000,"N/A")</f>
        <v>N/A</v>
      </c>
      <c r="AC417" s="85">
        <f>IF('Checklist Parameters'!$K$16="",$X417,IF(AND('Checklist Parameters'!$K$16&lt;$X417,'Checklist Parameters'!$K$16&gt;=3),'Checklist Parameters'!$K$16,IF(AND('Checklist Parameters'!$K$16&lt;$X417,'Checklist Parameters'!$K$16&lt;3),0,$X417)))</f>
        <v>0</v>
      </c>
      <c r="AD417" s="85" t="str">
        <f>IF(AND(I417&lt;'Checklist Parameters'!$K$22,$I417&lt;&gt;0),"Y","")</f>
        <v/>
      </c>
      <c r="AE417" s="85" t="str">
        <f>IF($AD417="Y",0,IF('Checklist Parameters'!$K$25="","&lt;no limit&gt;",ROUNDDOWN((($I417-'Checklist Parameters'!$K$24)/'Checklist Parameters'!$K$25)+1,0)))</f>
        <v>&lt;no limit&gt;</v>
      </c>
      <c r="AF417" s="174">
        <f t="shared" si="41"/>
        <v>0</v>
      </c>
      <c r="AG417" s="85">
        <f t="shared" si="36"/>
        <v>0</v>
      </c>
      <c r="AH417" s="5"/>
      <c r="AI417" s="5"/>
      <c r="AJ417" s="5"/>
      <c r="AK417" s="5"/>
      <c r="AL417" s="5"/>
      <c r="AM417" s="5"/>
      <c r="AN417" s="5"/>
      <c r="AO417" s="5"/>
      <c r="AP417" s="5"/>
      <c r="AQ417" s="5"/>
      <c r="AR417" s="5"/>
      <c r="AS417" s="5"/>
    </row>
    <row r="418" spans="1:45" s="2" customFormat="1" ht="15">
      <c r="A418" s="391"/>
      <c r="B418" s="392"/>
      <c r="C418" s="393"/>
      <c r="D418" s="393"/>
      <c r="E418" s="393"/>
      <c r="F418" s="393"/>
      <c r="G418" s="393"/>
      <c r="H418" s="394"/>
      <c r="I418" s="394"/>
      <c r="J418" s="394"/>
      <c r="K418" s="394"/>
      <c r="L418" s="394"/>
      <c r="M418" s="394"/>
      <c r="N418" s="313">
        <f>IF(IF(I418&lt;'Checklist Parameters'!$K$22,0,($I418-$L418))&lt;0,0,IF(I418&lt;'Checklist Parameters'!$K$22,0,($I418-$L418)))</f>
        <v>0</v>
      </c>
      <c r="O418" s="394"/>
      <c r="P418" s="395"/>
      <c r="Q418" s="316">
        <f t="shared" si="37"/>
        <v>0</v>
      </c>
      <c r="R418" s="87">
        <f t="shared" si="38"/>
        <v>0</v>
      </c>
      <c r="S418" s="87">
        <f>IF('Checklist Parameters'!$K$60&lt;0.2,0.2,'Checklist Parameters'!$K$60)</f>
        <v>0.72</v>
      </c>
      <c r="T418" s="88">
        <f>IF($O418="",IF('Checklist District ID'!$C$43="Y",MAX($R418:$S418)*$I418,SUM($R418:$S418)*$I418),IF(O418&gt;0,Q418*S418))</f>
        <v>0</v>
      </c>
      <c r="U418" s="88">
        <f>IF(Q418&gt;0,((I418-T418)*'Formula Matrix'!$E$40),0)</f>
        <v>0</v>
      </c>
      <c r="V418" s="88">
        <f t="shared" si="39"/>
        <v>0</v>
      </c>
      <c r="W418" s="88">
        <f>IF(V418&gt;0,(V418*'Checklist Parameters'!$K$35),0)</f>
        <v>0</v>
      </c>
      <c r="X418" s="85">
        <f t="shared" si="40"/>
        <v>0</v>
      </c>
      <c r="Y418" s="85">
        <f>IF('Checklist Parameters'!$K$102&lt;&gt;"",(I418/43560)*'Checklist Parameters'!$K$102,"N/A")</f>
        <v>0</v>
      </c>
      <c r="Z418" s="85" t="str">
        <f>IF('Checklist Parameters'!$K$58&lt;&gt;"",((I418*'Checklist Parameters'!$K$58)*'Checklist Parameters'!$K$35)/1000,"N/A")</f>
        <v>N/A</v>
      </c>
      <c r="AA418" s="85">
        <f>IF('Checklist Parameters'!$K$101&lt;&gt;"",IFERROR(I418/'Checklist Parameters'!$K$101,0),"N/A")</f>
        <v>0</v>
      </c>
      <c r="AB418" s="85" t="str">
        <f>IF('Checklist Parameters'!$K$43&lt;&gt;"",(I418*'Checklist Parameters'!$K$43)/1000,"N/A")</f>
        <v>N/A</v>
      </c>
      <c r="AC418" s="85">
        <f>IF('Checklist Parameters'!$K$16="",$X418,IF(AND('Checklist Parameters'!$K$16&lt;$X418,'Checklist Parameters'!$K$16&gt;=3),'Checklist Parameters'!$K$16,IF(AND('Checklist Parameters'!$K$16&lt;$X418,'Checklist Parameters'!$K$16&lt;3),0,$X418)))</f>
        <v>0</v>
      </c>
      <c r="AD418" s="85" t="str">
        <f>IF(AND(I418&lt;'Checklist Parameters'!$K$22,$I418&lt;&gt;0),"Y","")</f>
        <v/>
      </c>
      <c r="AE418" s="85" t="str">
        <f>IF($AD418="Y",0,IF('Checklist Parameters'!$K$25="","&lt;no limit&gt;",ROUNDDOWN((($I418-'Checklist Parameters'!$K$24)/'Checklist Parameters'!$K$25)+1,0)))</f>
        <v>&lt;no limit&gt;</v>
      </c>
      <c r="AF418" s="174">
        <f t="shared" si="41"/>
        <v>0</v>
      </c>
      <c r="AG418" s="85">
        <f t="shared" si="36"/>
        <v>0</v>
      </c>
      <c r="AH418" s="5"/>
      <c r="AI418" s="5"/>
      <c r="AJ418" s="5"/>
      <c r="AK418" s="5"/>
      <c r="AL418" s="5"/>
      <c r="AM418" s="5"/>
      <c r="AN418" s="5"/>
      <c r="AO418" s="5"/>
      <c r="AP418" s="5"/>
      <c r="AQ418" s="5"/>
      <c r="AR418" s="5"/>
      <c r="AS418" s="5"/>
    </row>
    <row r="419" spans="1:45" s="2" customFormat="1" ht="15">
      <c r="A419" s="391"/>
      <c r="B419" s="392"/>
      <c r="C419" s="393"/>
      <c r="D419" s="393"/>
      <c r="E419" s="393"/>
      <c r="F419" s="393"/>
      <c r="G419" s="393"/>
      <c r="H419" s="394"/>
      <c r="I419" s="394"/>
      <c r="J419" s="394"/>
      <c r="K419" s="394"/>
      <c r="L419" s="394"/>
      <c r="M419" s="394"/>
      <c r="N419" s="313">
        <f>IF(IF(I419&lt;'Checklist Parameters'!$K$22,0,($I419-$L419))&lt;0,0,IF(I419&lt;'Checklist Parameters'!$K$22,0,($I419-$L419)))</f>
        <v>0</v>
      </c>
      <c r="O419" s="394"/>
      <c r="P419" s="395"/>
      <c r="Q419" s="316">
        <f t="shared" si="37"/>
        <v>0</v>
      </c>
      <c r="R419" s="87">
        <f t="shared" si="38"/>
        <v>0</v>
      </c>
      <c r="S419" s="87">
        <f>IF('Checklist Parameters'!$K$60&lt;0.2,0.2,'Checklist Parameters'!$K$60)</f>
        <v>0.72</v>
      </c>
      <c r="T419" s="88">
        <f>IF($O419="",IF('Checklist District ID'!$C$43="Y",MAX($R419:$S419)*$I419,SUM($R419:$S419)*$I419),IF(O419&gt;0,Q419*S419))</f>
        <v>0</v>
      </c>
      <c r="U419" s="88">
        <f>IF(Q419&gt;0,((I419-T419)*'Formula Matrix'!$E$40),0)</f>
        <v>0</v>
      </c>
      <c r="V419" s="88">
        <f t="shared" si="39"/>
        <v>0</v>
      </c>
      <c r="W419" s="88">
        <f>IF(V419&gt;0,(V419*'Checklist Parameters'!$K$35),0)</f>
        <v>0</v>
      </c>
      <c r="X419" s="85">
        <f t="shared" si="40"/>
        <v>0</v>
      </c>
      <c r="Y419" s="85">
        <f>IF('Checklist Parameters'!$K$102&lt;&gt;"",(I419/43560)*'Checklist Parameters'!$K$102,"N/A")</f>
        <v>0</v>
      </c>
      <c r="Z419" s="85" t="str">
        <f>IF('Checklist Parameters'!$K$58&lt;&gt;"",((I419*'Checklist Parameters'!$K$58)*'Checklist Parameters'!$K$35)/1000,"N/A")</f>
        <v>N/A</v>
      </c>
      <c r="AA419" s="85">
        <f>IF('Checklist Parameters'!$K$101&lt;&gt;"",IFERROR(I419/'Checklist Parameters'!$K$101,0),"N/A")</f>
        <v>0</v>
      </c>
      <c r="AB419" s="85" t="str">
        <f>IF('Checklist Parameters'!$K$43&lt;&gt;"",(I419*'Checklist Parameters'!$K$43)/1000,"N/A")</f>
        <v>N/A</v>
      </c>
      <c r="AC419" s="85">
        <f>IF('Checklist Parameters'!$K$16="",$X419,IF(AND('Checklist Parameters'!$K$16&lt;$X419,'Checklist Parameters'!$K$16&gt;=3),'Checklist Parameters'!$K$16,IF(AND('Checklist Parameters'!$K$16&lt;$X419,'Checklist Parameters'!$K$16&lt;3),0,$X419)))</f>
        <v>0</v>
      </c>
      <c r="AD419" s="85" t="str">
        <f>IF(AND(I419&lt;'Checklist Parameters'!$K$22,$I419&lt;&gt;0),"Y","")</f>
        <v/>
      </c>
      <c r="AE419" s="85" t="str">
        <f>IF($AD419="Y",0,IF('Checklist Parameters'!$K$25="","&lt;no limit&gt;",ROUNDDOWN((($I419-'Checklist Parameters'!$K$24)/'Checklist Parameters'!$K$25)+1,0)))</f>
        <v>&lt;no limit&gt;</v>
      </c>
      <c r="AF419" s="174">
        <f t="shared" si="41"/>
        <v>0</v>
      </c>
      <c r="AG419" s="85">
        <f t="shared" si="36"/>
        <v>0</v>
      </c>
      <c r="AH419" s="5"/>
      <c r="AI419" s="5"/>
      <c r="AJ419" s="5"/>
      <c r="AK419" s="5"/>
      <c r="AL419" s="5"/>
      <c r="AM419" s="5"/>
      <c r="AN419" s="5"/>
      <c r="AO419" s="5"/>
      <c r="AP419" s="5"/>
      <c r="AQ419" s="5"/>
      <c r="AR419" s="5"/>
      <c r="AS419" s="5"/>
    </row>
    <row r="420" spans="1:45" s="2" customFormat="1" ht="15">
      <c r="A420" s="391"/>
      <c r="B420" s="392"/>
      <c r="C420" s="393"/>
      <c r="D420" s="393"/>
      <c r="E420" s="393"/>
      <c r="F420" s="393"/>
      <c r="G420" s="393"/>
      <c r="H420" s="394"/>
      <c r="I420" s="394"/>
      <c r="J420" s="394"/>
      <c r="K420" s="394"/>
      <c r="L420" s="394"/>
      <c r="M420" s="394"/>
      <c r="N420" s="313">
        <f>IF(IF(I420&lt;'Checklist Parameters'!$K$22,0,($I420-$L420))&lt;0,0,IF(I420&lt;'Checklist Parameters'!$K$22,0,($I420-$L420)))</f>
        <v>0</v>
      </c>
      <c r="O420" s="394"/>
      <c r="P420" s="395"/>
      <c r="Q420" s="316">
        <f t="shared" si="37"/>
        <v>0</v>
      </c>
      <c r="R420" s="87">
        <f t="shared" si="38"/>
        <v>0</v>
      </c>
      <c r="S420" s="87">
        <f>IF('Checklist Parameters'!$K$60&lt;0.2,0.2,'Checklist Parameters'!$K$60)</f>
        <v>0.72</v>
      </c>
      <c r="T420" s="88">
        <f>IF($O420="",IF('Checklist District ID'!$C$43="Y",MAX($R420:$S420)*$I420,SUM($R420:$S420)*$I420),IF(O420&gt;0,Q420*S420))</f>
        <v>0</v>
      </c>
      <c r="U420" s="88">
        <f>IF(Q420&gt;0,((I420-T420)*'Formula Matrix'!$E$40),0)</f>
        <v>0</v>
      </c>
      <c r="V420" s="88">
        <f t="shared" si="39"/>
        <v>0</v>
      </c>
      <c r="W420" s="88">
        <f>IF(V420&gt;0,(V420*'Checklist Parameters'!$K$35),0)</f>
        <v>0</v>
      </c>
      <c r="X420" s="85">
        <f t="shared" si="40"/>
        <v>0</v>
      </c>
      <c r="Y420" s="85">
        <f>IF('Checklist Parameters'!$K$102&lt;&gt;"",(I420/43560)*'Checklist Parameters'!$K$102,"N/A")</f>
        <v>0</v>
      </c>
      <c r="Z420" s="85" t="str">
        <f>IF('Checklist Parameters'!$K$58&lt;&gt;"",((I420*'Checklist Parameters'!$K$58)*'Checklist Parameters'!$K$35)/1000,"N/A")</f>
        <v>N/A</v>
      </c>
      <c r="AA420" s="85">
        <f>IF('Checklist Parameters'!$K$101&lt;&gt;"",IFERROR(I420/'Checklist Parameters'!$K$101,0),"N/A")</f>
        <v>0</v>
      </c>
      <c r="AB420" s="85" t="str">
        <f>IF('Checklist Parameters'!$K$43&lt;&gt;"",(I420*'Checklist Parameters'!$K$43)/1000,"N/A")</f>
        <v>N/A</v>
      </c>
      <c r="AC420" s="85">
        <f>IF('Checklist Parameters'!$K$16="",$X420,IF(AND('Checklist Parameters'!$K$16&lt;$X420,'Checklist Parameters'!$K$16&gt;=3),'Checklist Parameters'!$K$16,IF(AND('Checklist Parameters'!$K$16&lt;$X420,'Checklist Parameters'!$K$16&lt;3),0,$X420)))</f>
        <v>0</v>
      </c>
      <c r="AD420" s="85" t="str">
        <f>IF(AND(I420&lt;'Checklist Parameters'!$K$22,$I420&lt;&gt;0),"Y","")</f>
        <v/>
      </c>
      <c r="AE420" s="85" t="str">
        <f>IF($AD420="Y",0,IF('Checklist Parameters'!$K$25="","&lt;no limit&gt;",ROUNDDOWN((($I420-'Checklist Parameters'!$K$24)/'Checklist Parameters'!$K$25)+1,0)))</f>
        <v>&lt;no limit&gt;</v>
      </c>
      <c r="AF420" s="174">
        <f t="shared" si="41"/>
        <v>0</v>
      </c>
      <c r="AG420" s="85">
        <f t="shared" si="36"/>
        <v>0</v>
      </c>
      <c r="AH420" s="5"/>
      <c r="AI420" s="5"/>
      <c r="AJ420" s="5"/>
      <c r="AK420" s="5"/>
      <c r="AL420" s="5"/>
      <c r="AM420" s="5"/>
      <c r="AN420" s="5"/>
      <c r="AO420" s="5"/>
      <c r="AP420" s="5"/>
      <c r="AQ420" s="5"/>
      <c r="AR420" s="5"/>
      <c r="AS420" s="5"/>
    </row>
    <row r="421" spans="1:45" s="2" customFormat="1" ht="15">
      <c r="A421" s="391"/>
      <c r="B421" s="392"/>
      <c r="C421" s="393"/>
      <c r="D421" s="393"/>
      <c r="E421" s="393"/>
      <c r="F421" s="393"/>
      <c r="G421" s="393"/>
      <c r="H421" s="394"/>
      <c r="I421" s="394"/>
      <c r="J421" s="394"/>
      <c r="K421" s="394"/>
      <c r="L421" s="394"/>
      <c r="M421" s="394"/>
      <c r="N421" s="313">
        <f>IF(IF(I421&lt;'Checklist Parameters'!$K$22,0,($I421-$L421))&lt;0,0,IF(I421&lt;'Checklist Parameters'!$K$22,0,($I421-$L421)))</f>
        <v>0</v>
      </c>
      <c r="O421" s="394"/>
      <c r="P421" s="395"/>
      <c r="Q421" s="316">
        <f t="shared" si="37"/>
        <v>0</v>
      </c>
      <c r="R421" s="87">
        <f t="shared" si="38"/>
        <v>0</v>
      </c>
      <c r="S421" s="87">
        <f>IF('Checklist Parameters'!$K$60&lt;0.2,0.2,'Checklist Parameters'!$K$60)</f>
        <v>0.72</v>
      </c>
      <c r="T421" s="88">
        <f>IF($O421="",IF('Checklist District ID'!$C$43="Y",MAX($R421:$S421)*$I421,SUM($R421:$S421)*$I421),IF(O421&gt;0,Q421*S421))</f>
        <v>0</v>
      </c>
      <c r="U421" s="88">
        <f>IF(Q421&gt;0,((I421-T421)*'Formula Matrix'!$E$40),0)</f>
        <v>0</v>
      </c>
      <c r="V421" s="88">
        <f t="shared" si="39"/>
        <v>0</v>
      </c>
      <c r="W421" s="88">
        <f>IF(V421&gt;0,(V421*'Checklist Parameters'!$K$35),0)</f>
        <v>0</v>
      </c>
      <c r="X421" s="85">
        <f t="shared" si="40"/>
        <v>0</v>
      </c>
      <c r="Y421" s="85">
        <f>IF('Checklist Parameters'!$K$102&lt;&gt;"",(I421/43560)*'Checklist Parameters'!$K$102,"N/A")</f>
        <v>0</v>
      </c>
      <c r="Z421" s="85" t="str">
        <f>IF('Checklist Parameters'!$K$58&lt;&gt;"",((I421*'Checklist Parameters'!$K$58)*'Checklist Parameters'!$K$35)/1000,"N/A")</f>
        <v>N/A</v>
      </c>
      <c r="AA421" s="85">
        <f>IF('Checklist Parameters'!$K$101&lt;&gt;"",IFERROR(I421/'Checklist Parameters'!$K$101,0),"N/A")</f>
        <v>0</v>
      </c>
      <c r="AB421" s="85" t="str">
        <f>IF('Checklist Parameters'!$K$43&lt;&gt;"",(I421*'Checklist Parameters'!$K$43)/1000,"N/A")</f>
        <v>N/A</v>
      </c>
      <c r="AC421" s="85">
        <f>IF('Checklist Parameters'!$K$16="",$X421,IF(AND('Checklist Parameters'!$K$16&lt;$X421,'Checklist Parameters'!$K$16&gt;=3),'Checklist Parameters'!$K$16,IF(AND('Checklist Parameters'!$K$16&lt;$X421,'Checklist Parameters'!$K$16&lt;3),0,$X421)))</f>
        <v>0</v>
      </c>
      <c r="AD421" s="85" t="str">
        <f>IF(AND(I421&lt;'Checklist Parameters'!$K$22,$I421&lt;&gt;0),"Y","")</f>
        <v/>
      </c>
      <c r="AE421" s="85" t="str">
        <f>IF($AD421="Y",0,IF('Checklist Parameters'!$K$25="","&lt;no limit&gt;",ROUNDDOWN((($I421-'Checklist Parameters'!$K$24)/'Checklist Parameters'!$K$25)+1,0)))</f>
        <v>&lt;no limit&gt;</v>
      </c>
      <c r="AF421" s="174">
        <f t="shared" si="41"/>
        <v>0</v>
      </c>
      <c r="AG421" s="85">
        <f t="shared" si="36"/>
        <v>0</v>
      </c>
      <c r="AH421" s="5"/>
      <c r="AI421" s="5"/>
      <c r="AJ421" s="5"/>
      <c r="AK421" s="5"/>
      <c r="AL421" s="5"/>
      <c r="AM421" s="5"/>
      <c r="AN421" s="5"/>
      <c r="AO421" s="5"/>
      <c r="AP421" s="5"/>
      <c r="AQ421" s="5"/>
      <c r="AR421" s="5"/>
      <c r="AS421" s="5"/>
    </row>
    <row r="422" spans="1:45" s="2" customFormat="1" ht="15">
      <c r="A422" s="391"/>
      <c r="B422" s="392"/>
      <c r="C422" s="393"/>
      <c r="D422" s="393"/>
      <c r="E422" s="393"/>
      <c r="F422" s="393"/>
      <c r="G422" s="393"/>
      <c r="H422" s="394"/>
      <c r="I422" s="394"/>
      <c r="J422" s="394"/>
      <c r="K422" s="394"/>
      <c r="L422" s="394"/>
      <c r="M422" s="394"/>
      <c r="N422" s="313">
        <f>IF(IF(I422&lt;'Checklist Parameters'!$K$22,0,($I422-$L422))&lt;0,0,IF(I422&lt;'Checklist Parameters'!$K$22,0,($I422-$L422)))</f>
        <v>0</v>
      </c>
      <c r="O422" s="394"/>
      <c r="P422" s="395"/>
      <c r="Q422" s="316">
        <f t="shared" si="37"/>
        <v>0</v>
      </c>
      <c r="R422" s="87">
        <f t="shared" si="38"/>
        <v>0</v>
      </c>
      <c r="S422" s="87">
        <f>IF('Checklist Parameters'!$K$60&lt;0.2,0.2,'Checklist Parameters'!$K$60)</f>
        <v>0.72</v>
      </c>
      <c r="T422" s="88">
        <f>IF($O422="",IF('Checklist District ID'!$C$43="Y",MAX($R422:$S422)*$I422,SUM($R422:$S422)*$I422),IF(O422&gt;0,Q422*S422))</f>
        <v>0</v>
      </c>
      <c r="U422" s="88">
        <f>IF(Q422&gt;0,((I422-T422)*'Formula Matrix'!$E$40),0)</f>
        <v>0</v>
      </c>
      <c r="V422" s="88">
        <f t="shared" si="39"/>
        <v>0</v>
      </c>
      <c r="W422" s="88">
        <f>IF(V422&gt;0,(V422*'Checklist Parameters'!$K$35),0)</f>
        <v>0</v>
      </c>
      <c r="X422" s="85">
        <f t="shared" si="40"/>
        <v>0</v>
      </c>
      <c r="Y422" s="85">
        <f>IF('Checklist Parameters'!$K$102&lt;&gt;"",(I422/43560)*'Checklist Parameters'!$K$102,"N/A")</f>
        <v>0</v>
      </c>
      <c r="Z422" s="85" t="str">
        <f>IF('Checklist Parameters'!$K$58&lt;&gt;"",((I422*'Checklist Parameters'!$K$58)*'Checklist Parameters'!$K$35)/1000,"N/A")</f>
        <v>N/A</v>
      </c>
      <c r="AA422" s="85">
        <f>IF('Checklist Parameters'!$K$101&lt;&gt;"",IFERROR(I422/'Checklist Parameters'!$K$101,0),"N/A")</f>
        <v>0</v>
      </c>
      <c r="AB422" s="85" t="str">
        <f>IF('Checklist Parameters'!$K$43&lt;&gt;"",(I422*'Checklist Parameters'!$K$43)/1000,"N/A")</f>
        <v>N/A</v>
      </c>
      <c r="AC422" s="85">
        <f>IF('Checklist Parameters'!$K$16="",$X422,IF(AND('Checklist Parameters'!$K$16&lt;$X422,'Checklist Parameters'!$K$16&gt;=3),'Checklist Parameters'!$K$16,IF(AND('Checklist Parameters'!$K$16&lt;$X422,'Checklist Parameters'!$K$16&lt;3),0,$X422)))</f>
        <v>0</v>
      </c>
      <c r="AD422" s="85" t="str">
        <f>IF(AND(I422&lt;'Checklist Parameters'!$K$22,$I422&lt;&gt;0),"Y","")</f>
        <v/>
      </c>
      <c r="AE422" s="85" t="str">
        <f>IF($AD422="Y",0,IF('Checklist Parameters'!$K$25="","&lt;no limit&gt;",ROUNDDOWN((($I422-'Checklist Parameters'!$K$24)/'Checklist Parameters'!$K$25)+1,0)))</f>
        <v>&lt;no limit&gt;</v>
      </c>
      <c r="AF422" s="174">
        <f t="shared" si="41"/>
        <v>0</v>
      </c>
      <c r="AG422" s="85">
        <f t="shared" si="36"/>
        <v>0</v>
      </c>
      <c r="AH422" s="5"/>
      <c r="AI422" s="5"/>
      <c r="AJ422" s="5"/>
      <c r="AK422" s="5"/>
      <c r="AL422" s="5"/>
      <c r="AM422" s="5"/>
      <c r="AN422" s="5"/>
      <c r="AO422" s="5"/>
      <c r="AP422" s="5"/>
      <c r="AQ422" s="5"/>
      <c r="AR422" s="5"/>
      <c r="AS422" s="5"/>
    </row>
    <row r="423" spans="1:45" s="2" customFormat="1" ht="15">
      <c r="A423" s="391"/>
      <c r="B423" s="392"/>
      <c r="C423" s="393"/>
      <c r="D423" s="393"/>
      <c r="E423" s="393"/>
      <c r="F423" s="393"/>
      <c r="G423" s="393"/>
      <c r="H423" s="394"/>
      <c r="I423" s="394"/>
      <c r="J423" s="394"/>
      <c r="K423" s="394"/>
      <c r="L423" s="394"/>
      <c r="M423" s="394"/>
      <c r="N423" s="313">
        <f>IF(IF(I423&lt;'Checklist Parameters'!$K$22,0,($I423-$L423))&lt;0,0,IF(I423&lt;'Checklist Parameters'!$K$22,0,($I423-$L423)))</f>
        <v>0</v>
      </c>
      <c r="O423" s="394"/>
      <c r="P423" s="395"/>
      <c r="Q423" s="316">
        <f t="shared" si="37"/>
        <v>0</v>
      </c>
      <c r="R423" s="87">
        <f t="shared" si="38"/>
        <v>0</v>
      </c>
      <c r="S423" s="87">
        <f>IF('Checklist Parameters'!$K$60&lt;0.2,0.2,'Checklist Parameters'!$K$60)</f>
        <v>0.72</v>
      </c>
      <c r="T423" s="88">
        <f>IF($O423="",IF('Checklist District ID'!$C$43="Y",MAX($R423:$S423)*$I423,SUM($R423:$S423)*$I423),IF(O423&gt;0,Q423*S423))</f>
        <v>0</v>
      </c>
      <c r="U423" s="88">
        <f>IF(Q423&gt;0,((I423-T423)*'Formula Matrix'!$E$40),0)</f>
        <v>0</v>
      </c>
      <c r="V423" s="88">
        <f t="shared" si="39"/>
        <v>0</v>
      </c>
      <c r="W423" s="88">
        <f>IF(V423&gt;0,(V423*'Checklist Parameters'!$K$35),0)</f>
        <v>0</v>
      </c>
      <c r="X423" s="85">
        <f t="shared" si="40"/>
        <v>0</v>
      </c>
      <c r="Y423" s="85">
        <f>IF('Checklist Parameters'!$K$102&lt;&gt;"",(I423/43560)*'Checklist Parameters'!$K$102,"N/A")</f>
        <v>0</v>
      </c>
      <c r="Z423" s="85" t="str">
        <f>IF('Checklist Parameters'!$K$58&lt;&gt;"",((I423*'Checklist Parameters'!$K$58)*'Checklist Parameters'!$K$35)/1000,"N/A")</f>
        <v>N/A</v>
      </c>
      <c r="AA423" s="85">
        <f>IF('Checklist Parameters'!$K$101&lt;&gt;"",IFERROR(I423/'Checklist Parameters'!$K$101,0),"N/A")</f>
        <v>0</v>
      </c>
      <c r="AB423" s="85" t="str">
        <f>IF('Checklist Parameters'!$K$43&lt;&gt;"",(I423*'Checklist Parameters'!$K$43)/1000,"N/A")</f>
        <v>N/A</v>
      </c>
      <c r="AC423" s="85">
        <f>IF('Checklist Parameters'!$K$16="",$X423,IF(AND('Checklist Parameters'!$K$16&lt;$X423,'Checklist Parameters'!$K$16&gt;=3),'Checklist Parameters'!$K$16,IF(AND('Checklist Parameters'!$K$16&lt;$X423,'Checklist Parameters'!$K$16&lt;3),0,$X423)))</f>
        <v>0</v>
      </c>
      <c r="AD423" s="85" t="str">
        <f>IF(AND(I423&lt;'Checklist Parameters'!$K$22,$I423&lt;&gt;0),"Y","")</f>
        <v/>
      </c>
      <c r="AE423" s="85" t="str">
        <f>IF($AD423="Y",0,IF('Checklist Parameters'!$K$25="","&lt;no limit&gt;",ROUNDDOWN((($I423-'Checklist Parameters'!$K$24)/'Checklist Parameters'!$K$25)+1,0)))</f>
        <v>&lt;no limit&gt;</v>
      </c>
      <c r="AF423" s="174">
        <f t="shared" si="41"/>
        <v>0</v>
      </c>
      <c r="AG423" s="85">
        <f t="shared" si="36"/>
        <v>0</v>
      </c>
      <c r="AH423" s="5"/>
      <c r="AI423" s="5"/>
      <c r="AJ423" s="5"/>
      <c r="AK423" s="5"/>
      <c r="AL423" s="5"/>
      <c r="AM423" s="5"/>
      <c r="AN423" s="5"/>
      <c r="AO423" s="5"/>
      <c r="AP423" s="5"/>
      <c r="AQ423" s="5"/>
      <c r="AR423" s="5"/>
      <c r="AS423" s="5"/>
    </row>
    <row r="424" spans="1:45" s="2" customFormat="1" ht="15">
      <c r="A424" s="391"/>
      <c r="B424" s="392"/>
      <c r="C424" s="393"/>
      <c r="D424" s="393"/>
      <c r="E424" s="393"/>
      <c r="F424" s="393"/>
      <c r="G424" s="393"/>
      <c r="H424" s="394"/>
      <c r="I424" s="394"/>
      <c r="J424" s="394"/>
      <c r="K424" s="394"/>
      <c r="L424" s="394"/>
      <c r="M424" s="394"/>
      <c r="N424" s="313">
        <f>IF(IF(I424&lt;'Checklist Parameters'!$K$22,0,($I424-$L424))&lt;0,0,IF(I424&lt;'Checklist Parameters'!$K$22,0,($I424-$L424)))</f>
        <v>0</v>
      </c>
      <c r="O424" s="394"/>
      <c r="P424" s="395"/>
      <c r="Q424" s="316">
        <f t="shared" si="37"/>
        <v>0</v>
      </c>
      <c r="R424" s="87">
        <f t="shared" si="38"/>
        <v>0</v>
      </c>
      <c r="S424" s="87">
        <f>IF('Checklist Parameters'!$K$60&lt;0.2,0.2,'Checklist Parameters'!$K$60)</f>
        <v>0.72</v>
      </c>
      <c r="T424" s="88">
        <f>IF($O424="",IF('Checklist District ID'!$C$43="Y",MAX($R424:$S424)*$I424,SUM($R424:$S424)*$I424),IF(O424&gt;0,Q424*S424))</f>
        <v>0</v>
      </c>
      <c r="U424" s="88">
        <f>IF(Q424&gt;0,((I424-T424)*'Formula Matrix'!$E$40),0)</f>
        <v>0</v>
      </c>
      <c r="V424" s="88">
        <f t="shared" si="39"/>
        <v>0</v>
      </c>
      <c r="W424" s="88">
        <f>IF(V424&gt;0,(V424*'Checklist Parameters'!$K$35),0)</f>
        <v>0</v>
      </c>
      <c r="X424" s="85">
        <f t="shared" si="40"/>
        <v>0</v>
      </c>
      <c r="Y424" s="85">
        <f>IF('Checklist Parameters'!$K$102&lt;&gt;"",(I424/43560)*'Checklist Parameters'!$K$102,"N/A")</f>
        <v>0</v>
      </c>
      <c r="Z424" s="85" t="str">
        <f>IF('Checklist Parameters'!$K$58&lt;&gt;"",((I424*'Checklist Parameters'!$K$58)*'Checklist Parameters'!$K$35)/1000,"N/A")</f>
        <v>N/A</v>
      </c>
      <c r="AA424" s="85">
        <f>IF('Checklist Parameters'!$K$101&lt;&gt;"",IFERROR(I424/'Checklist Parameters'!$K$101,0),"N/A")</f>
        <v>0</v>
      </c>
      <c r="AB424" s="85" t="str">
        <f>IF('Checklist Parameters'!$K$43&lt;&gt;"",(I424*'Checklist Parameters'!$K$43)/1000,"N/A")</f>
        <v>N/A</v>
      </c>
      <c r="AC424" s="85">
        <f>IF('Checklist Parameters'!$K$16="",$X424,IF(AND('Checklist Parameters'!$K$16&lt;$X424,'Checklist Parameters'!$K$16&gt;=3),'Checklist Parameters'!$K$16,IF(AND('Checklist Parameters'!$K$16&lt;$X424,'Checklist Parameters'!$K$16&lt;3),0,$X424)))</f>
        <v>0</v>
      </c>
      <c r="AD424" s="85" t="str">
        <f>IF(AND(I424&lt;'Checklist Parameters'!$K$22,$I424&lt;&gt;0),"Y","")</f>
        <v/>
      </c>
      <c r="AE424" s="85" t="str">
        <f>IF($AD424="Y",0,IF('Checklist Parameters'!$K$25="","&lt;no limit&gt;",ROUNDDOWN((($I424-'Checklist Parameters'!$K$24)/'Checklist Parameters'!$K$25)+1,0)))</f>
        <v>&lt;no limit&gt;</v>
      </c>
      <c r="AF424" s="174">
        <f t="shared" si="41"/>
        <v>0</v>
      </c>
      <c r="AG424" s="85">
        <f t="shared" si="36"/>
        <v>0</v>
      </c>
      <c r="AH424" s="5"/>
      <c r="AI424" s="5"/>
      <c r="AJ424" s="5"/>
      <c r="AK424" s="5"/>
      <c r="AL424" s="5"/>
      <c r="AM424" s="5"/>
      <c r="AN424" s="5"/>
      <c r="AO424" s="5"/>
      <c r="AP424" s="5"/>
      <c r="AQ424" s="5"/>
      <c r="AR424" s="5"/>
      <c r="AS424" s="5"/>
    </row>
    <row r="425" spans="1:45" s="2" customFormat="1" ht="15">
      <c r="A425" s="391"/>
      <c r="B425" s="392"/>
      <c r="C425" s="393"/>
      <c r="D425" s="393"/>
      <c r="E425" s="393"/>
      <c r="F425" s="393"/>
      <c r="G425" s="393"/>
      <c r="H425" s="394"/>
      <c r="I425" s="394"/>
      <c r="J425" s="394"/>
      <c r="K425" s="394"/>
      <c r="L425" s="394"/>
      <c r="M425" s="394"/>
      <c r="N425" s="313">
        <f>IF(IF(I425&lt;'Checklist Parameters'!$K$22,0,($I425-$L425))&lt;0,0,IF(I425&lt;'Checklist Parameters'!$K$22,0,($I425-$L425)))</f>
        <v>0</v>
      </c>
      <c r="O425" s="394"/>
      <c r="P425" s="395"/>
      <c r="Q425" s="316">
        <f t="shared" si="37"/>
        <v>0</v>
      </c>
      <c r="R425" s="87">
        <f t="shared" si="38"/>
        <v>0</v>
      </c>
      <c r="S425" s="87">
        <f>IF('Checklist Parameters'!$K$60&lt;0.2,0.2,'Checklist Parameters'!$K$60)</f>
        <v>0.72</v>
      </c>
      <c r="T425" s="88">
        <f>IF($O425="",IF('Checklist District ID'!$C$43="Y",MAX($R425:$S425)*$I425,SUM($R425:$S425)*$I425),IF(O425&gt;0,Q425*S425))</f>
        <v>0</v>
      </c>
      <c r="U425" s="88">
        <f>IF(Q425&gt;0,((I425-T425)*'Formula Matrix'!$E$40),0)</f>
        <v>0</v>
      </c>
      <c r="V425" s="88">
        <f t="shared" si="39"/>
        <v>0</v>
      </c>
      <c r="W425" s="88">
        <f>IF(V425&gt;0,(V425*'Checklist Parameters'!$K$35),0)</f>
        <v>0</v>
      </c>
      <c r="X425" s="85">
        <f t="shared" si="40"/>
        <v>0</v>
      </c>
      <c r="Y425" s="85">
        <f>IF('Checklist Parameters'!$K$102&lt;&gt;"",(I425/43560)*'Checklist Parameters'!$K$102,"N/A")</f>
        <v>0</v>
      </c>
      <c r="Z425" s="85" t="str">
        <f>IF('Checklist Parameters'!$K$58&lt;&gt;"",((I425*'Checklist Parameters'!$K$58)*'Checklist Parameters'!$K$35)/1000,"N/A")</f>
        <v>N/A</v>
      </c>
      <c r="AA425" s="85">
        <f>IF('Checklist Parameters'!$K$101&lt;&gt;"",IFERROR(I425/'Checklist Parameters'!$K$101,0),"N/A")</f>
        <v>0</v>
      </c>
      <c r="AB425" s="85" t="str">
        <f>IF('Checklist Parameters'!$K$43&lt;&gt;"",(I425*'Checklist Parameters'!$K$43)/1000,"N/A")</f>
        <v>N/A</v>
      </c>
      <c r="AC425" s="85">
        <f>IF('Checklist Parameters'!$K$16="",$X425,IF(AND('Checklist Parameters'!$K$16&lt;$X425,'Checklist Parameters'!$K$16&gt;=3),'Checklist Parameters'!$K$16,IF(AND('Checklist Parameters'!$K$16&lt;$X425,'Checklist Parameters'!$K$16&lt;3),0,$X425)))</f>
        <v>0</v>
      </c>
      <c r="AD425" s="85" t="str">
        <f>IF(AND(I425&lt;'Checklist Parameters'!$K$22,$I425&lt;&gt;0),"Y","")</f>
        <v/>
      </c>
      <c r="AE425" s="85" t="str">
        <f>IF($AD425="Y",0,IF('Checklist Parameters'!$K$25="","&lt;no limit&gt;",ROUNDDOWN((($I425-'Checklist Parameters'!$K$24)/'Checklist Parameters'!$K$25)+1,0)))</f>
        <v>&lt;no limit&gt;</v>
      </c>
      <c r="AF425" s="174">
        <f t="shared" si="41"/>
        <v>0</v>
      </c>
      <c r="AG425" s="85">
        <f t="shared" si="36"/>
        <v>0</v>
      </c>
      <c r="AH425" s="5"/>
      <c r="AI425" s="5"/>
      <c r="AJ425" s="5"/>
      <c r="AK425" s="5"/>
      <c r="AL425" s="5"/>
      <c r="AM425" s="5"/>
      <c r="AN425" s="5"/>
      <c r="AO425" s="5"/>
      <c r="AP425" s="5"/>
      <c r="AQ425" s="5"/>
      <c r="AR425" s="5"/>
      <c r="AS425" s="5"/>
    </row>
    <row r="426" spans="1:45" s="2" customFormat="1" ht="15">
      <c r="A426" s="391"/>
      <c r="B426" s="392"/>
      <c r="C426" s="393"/>
      <c r="D426" s="393"/>
      <c r="E426" s="393"/>
      <c r="F426" s="393"/>
      <c r="G426" s="393"/>
      <c r="H426" s="394"/>
      <c r="I426" s="394"/>
      <c r="J426" s="394"/>
      <c r="K426" s="394"/>
      <c r="L426" s="394"/>
      <c r="M426" s="394"/>
      <c r="N426" s="313">
        <f>IF(IF(I426&lt;'Checklist Parameters'!$K$22,0,($I426-$L426))&lt;0,0,IF(I426&lt;'Checklist Parameters'!$K$22,0,($I426-$L426)))</f>
        <v>0</v>
      </c>
      <c r="O426" s="394"/>
      <c r="P426" s="395"/>
      <c r="Q426" s="316">
        <f t="shared" si="37"/>
        <v>0</v>
      </c>
      <c r="R426" s="87">
        <f t="shared" si="38"/>
        <v>0</v>
      </c>
      <c r="S426" s="87">
        <f>IF('Checklist Parameters'!$K$60&lt;0.2,0.2,'Checklist Parameters'!$K$60)</f>
        <v>0.72</v>
      </c>
      <c r="T426" s="88">
        <f>IF($O426="",IF('Checklist District ID'!$C$43="Y",MAX($R426:$S426)*$I426,SUM($R426:$S426)*$I426),IF(O426&gt;0,Q426*S426))</f>
        <v>0</v>
      </c>
      <c r="U426" s="88">
        <f>IF(Q426&gt;0,((I426-T426)*'Formula Matrix'!$E$40),0)</f>
        <v>0</v>
      </c>
      <c r="V426" s="88">
        <f t="shared" si="39"/>
        <v>0</v>
      </c>
      <c r="W426" s="88">
        <f>IF(V426&gt;0,(V426*'Checklist Parameters'!$K$35),0)</f>
        <v>0</v>
      </c>
      <c r="X426" s="85">
        <f t="shared" si="40"/>
        <v>0</v>
      </c>
      <c r="Y426" s="85">
        <f>IF('Checklist Parameters'!$K$102&lt;&gt;"",(I426/43560)*'Checklist Parameters'!$K$102,"N/A")</f>
        <v>0</v>
      </c>
      <c r="Z426" s="85" t="str">
        <f>IF('Checklist Parameters'!$K$58&lt;&gt;"",((I426*'Checklist Parameters'!$K$58)*'Checklist Parameters'!$K$35)/1000,"N/A")</f>
        <v>N/A</v>
      </c>
      <c r="AA426" s="85">
        <f>IF('Checklist Parameters'!$K$101&lt;&gt;"",IFERROR(I426/'Checklist Parameters'!$K$101,0),"N/A")</f>
        <v>0</v>
      </c>
      <c r="AB426" s="85" t="str">
        <f>IF('Checklist Parameters'!$K$43&lt;&gt;"",(I426*'Checklist Parameters'!$K$43)/1000,"N/A")</f>
        <v>N/A</v>
      </c>
      <c r="AC426" s="85">
        <f>IF('Checklist Parameters'!$K$16="",$X426,IF(AND('Checklist Parameters'!$K$16&lt;$X426,'Checklist Parameters'!$K$16&gt;=3),'Checklist Parameters'!$K$16,IF(AND('Checklist Parameters'!$K$16&lt;$X426,'Checklist Parameters'!$K$16&lt;3),0,$X426)))</f>
        <v>0</v>
      </c>
      <c r="AD426" s="85" t="str">
        <f>IF(AND(I426&lt;'Checklist Parameters'!$K$22,$I426&lt;&gt;0),"Y","")</f>
        <v/>
      </c>
      <c r="AE426" s="85" t="str">
        <f>IF($AD426="Y",0,IF('Checklist Parameters'!$K$25="","&lt;no limit&gt;",ROUNDDOWN((($I426-'Checklist Parameters'!$K$24)/'Checklist Parameters'!$K$25)+1,0)))</f>
        <v>&lt;no limit&gt;</v>
      </c>
      <c r="AF426" s="174">
        <f t="shared" si="41"/>
        <v>0</v>
      </c>
      <c r="AG426" s="85">
        <f t="shared" si="36"/>
        <v>0</v>
      </c>
      <c r="AH426" s="5"/>
      <c r="AI426" s="5"/>
      <c r="AJ426" s="5"/>
      <c r="AK426" s="5"/>
      <c r="AL426" s="5"/>
      <c r="AM426" s="5"/>
      <c r="AN426" s="5"/>
      <c r="AO426" s="5"/>
      <c r="AP426" s="5"/>
      <c r="AQ426" s="5"/>
      <c r="AR426" s="5"/>
      <c r="AS426" s="5"/>
    </row>
    <row r="427" spans="1:45" s="2" customFormat="1" ht="15">
      <c r="A427" s="391"/>
      <c r="B427" s="392"/>
      <c r="C427" s="393"/>
      <c r="D427" s="393"/>
      <c r="E427" s="393"/>
      <c r="F427" s="393"/>
      <c r="G427" s="393"/>
      <c r="H427" s="394"/>
      <c r="I427" s="394"/>
      <c r="J427" s="394"/>
      <c r="K427" s="394"/>
      <c r="L427" s="394"/>
      <c r="M427" s="394"/>
      <c r="N427" s="313">
        <f>IF(IF(I427&lt;'Checklist Parameters'!$K$22,0,($I427-$L427))&lt;0,0,IF(I427&lt;'Checklist Parameters'!$K$22,0,($I427-$L427)))</f>
        <v>0</v>
      </c>
      <c r="O427" s="394"/>
      <c r="P427" s="395"/>
      <c r="Q427" s="316">
        <f t="shared" si="37"/>
        <v>0</v>
      </c>
      <c r="R427" s="87">
        <f t="shared" si="38"/>
        <v>0</v>
      </c>
      <c r="S427" s="87">
        <f>IF('Checklist Parameters'!$K$60&lt;0.2,0.2,'Checklist Parameters'!$K$60)</f>
        <v>0.72</v>
      </c>
      <c r="T427" s="88">
        <f>IF($O427="",IF('Checklist District ID'!$C$43="Y",MAX($R427:$S427)*$I427,SUM($R427:$S427)*$I427),IF(O427&gt;0,Q427*S427))</f>
        <v>0</v>
      </c>
      <c r="U427" s="88">
        <f>IF(Q427&gt;0,((I427-T427)*'Formula Matrix'!$E$40),0)</f>
        <v>0</v>
      </c>
      <c r="V427" s="88">
        <f t="shared" si="39"/>
        <v>0</v>
      </c>
      <c r="W427" s="88">
        <f>IF(V427&gt;0,(V427*'Checklist Parameters'!$K$35),0)</f>
        <v>0</v>
      </c>
      <c r="X427" s="85">
        <f t="shared" si="40"/>
        <v>0</v>
      </c>
      <c r="Y427" s="85">
        <f>IF('Checklist Parameters'!$K$102&lt;&gt;"",(I427/43560)*'Checklist Parameters'!$K$102,"N/A")</f>
        <v>0</v>
      </c>
      <c r="Z427" s="85" t="str">
        <f>IF('Checklist Parameters'!$K$58&lt;&gt;"",((I427*'Checklist Parameters'!$K$58)*'Checklist Parameters'!$K$35)/1000,"N/A")</f>
        <v>N/A</v>
      </c>
      <c r="AA427" s="85">
        <f>IF('Checklist Parameters'!$K$101&lt;&gt;"",IFERROR(I427/'Checklist Parameters'!$K$101,0),"N/A")</f>
        <v>0</v>
      </c>
      <c r="AB427" s="85" t="str">
        <f>IF('Checklist Parameters'!$K$43&lt;&gt;"",(I427*'Checklist Parameters'!$K$43)/1000,"N/A")</f>
        <v>N/A</v>
      </c>
      <c r="AC427" s="85">
        <f>IF('Checklist Parameters'!$K$16="",$X427,IF(AND('Checklist Parameters'!$K$16&lt;$X427,'Checklist Parameters'!$K$16&gt;=3),'Checklist Parameters'!$K$16,IF(AND('Checklist Parameters'!$K$16&lt;$X427,'Checklist Parameters'!$K$16&lt;3),0,$X427)))</f>
        <v>0</v>
      </c>
      <c r="AD427" s="85" t="str">
        <f>IF(AND(I427&lt;'Checklist Parameters'!$K$22,$I427&lt;&gt;0),"Y","")</f>
        <v/>
      </c>
      <c r="AE427" s="85" t="str">
        <f>IF($AD427="Y",0,IF('Checklist Parameters'!$K$25="","&lt;no limit&gt;",ROUNDDOWN((($I427-'Checklist Parameters'!$K$24)/'Checklist Parameters'!$K$25)+1,0)))</f>
        <v>&lt;no limit&gt;</v>
      </c>
      <c r="AF427" s="174">
        <f t="shared" si="41"/>
        <v>0</v>
      </c>
      <c r="AG427" s="85">
        <f t="shared" si="36"/>
        <v>0</v>
      </c>
      <c r="AH427" s="5"/>
      <c r="AI427" s="5"/>
      <c r="AJ427" s="5"/>
      <c r="AK427" s="5"/>
      <c r="AL427" s="5"/>
      <c r="AM427" s="5"/>
      <c r="AN427" s="5"/>
      <c r="AO427" s="5"/>
      <c r="AP427" s="5"/>
      <c r="AQ427" s="5"/>
      <c r="AR427" s="5"/>
      <c r="AS427" s="5"/>
    </row>
    <row r="428" spans="1:45" s="2" customFormat="1" ht="15">
      <c r="A428" s="391"/>
      <c r="B428" s="392"/>
      <c r="C428" s="393"/>
      <c r="D428" s="393"/>
      <c r="E428" s="393"/>
      <c r="F428" s="393"/>
      <c r="G428" s="393"/>
      <c r="H428" s="394"/>
      <c r="I428" s="394"/>
      <c r="J428" s="394"/>
      <c r="K428" s="394"/>
      <c r="L428" s="394"/>
      <c r="M428" s="394"/>
      <c r="N428" s="313">
        <f>IF(IF(I428&lt;'Checklist Parameters'!$K$22,0,($I428-$L428))&lt;0,0,IF(I428&lt;'Checklist Parameters'!$K$22,0,($I428-$L428)))</f>
        <v>0</v>
      </c>
      <c r="O428" s="394"/>
      <c r="P428" s="395"/>
      <c r="Q428" s="316">
        <f t="shared" si="37"/>
        <v>0</v>
      </c>
      <c r="R428" s="87">
        <f t="shared" si="38"/>
        <v>0</v>
      </c>
      <c r="S428" s="87">
        <f>IF('Checklist Parameters'!$K$60&lt;0.2,0.2,'Checklist Parameters'!$K$60)</f>
        <v>0.72</v>
      </c>
      <c r="T428" s="88">
        <f>IF($O428="",IF('Checklist District ID'!$C$43="Y",MAX($R428:$S428)*$I428,SUM($R428:$S428)*$I428),IF(O428&gt;0,Q428*S428))</f>
        <v>0</v>
      </c>
      <c r="U428" s="88">
        <f>IF(Q428&gt;0,((I428-T428)*'Formula Matrix'!$E$40),0)</f>
        <v>0</v>
      </c>
      <c r="V428" s="88">
        <f t="shared" si="39"/>
        <v>0</v>
      </c>
      <c r="W428" s="88">
        <f>IF(V428&gt;0,(V428*'Checklist Parameters'!$K$35),0)</f>
        <v>0</v>
      </c>
      <c r="X428" s="85">
        <f t="shared" si="40"/>
        <v>0</v>
      </c>
      <c r="Y428" s="85">
        <f>IF('Checklist Parameters'!$K$102&lt;&gt;"",(I428/43560)*'Checklist Parameters'!$K$102,"N/A")</f>
        <v>0</v>
      </c>
      <c r="Z428" s="85" t="str">
        <f>IF('Checklist Parameters'!$K$58&lt;&gt;"",((I428*'Checklist Parameters'!$K$58)*'Checklist Parameters'!$K$35)/1000,"N/A")</f>
        <v>N/A</v>
      </c>
      <c r="AA428" s="85">
        <f>IF('Checklist Parameters'!$K$101&lt;&gt;"",IFERROR(I428/'Checklist Parameters'!$K$101,0),"N/A")</f>
        <v>0</v>
      </c>
      <c r="AB428" s="85" t="str">
        <f>IF('Checklist Parameters'!$K$43&lt;&gt;"",(I428*'Checklist Parameters'!$K$43)/1000,"N/A")</f>
        <v>N/A</v>
      </c>
      <c r="AC428" s="85">
        <f>IF('Checklist Parameters'!$K$16="",$X428,IF(AND('Checklist Parameters'!$K$16&lt;$X428,'Checklist Parameters'!$K$16&gt;=3),'Checklist Parameters'!$K$16,IF(AND('Checklist Parameters'!$K$16&lt;$X428,'Checklist Parameters'!$K$16&lt;3),0,$X428)))</f>
        <v>0</v>
      </c>
      <c r="AD428" s="85" t="str">
        <f>IF(AND(I428&lt;'Checklist Parameters'!$K$22,$I428&lt;&gt;0),"Y","")</f>
        <v/>
      </c>
      <c r="AE428" s="85" t="str">
        <f>IF($AD428="Y",0,IF('Checklist Parameters'!$K$25="","&lt;no limit&gt;",ROUNDDOWN((($I428-'Checklist Parameters'!$K$24)/'Checklist Parameters'!$K$25)+1,0)))</f>
        <v>&lt;no limit&gt;</v>
      </c>
      <c r="AF428" s="174">
        <f t="shared" si="41"/>
        <v>0</v>
      </c>
      <c r="AG428" s="85">
        <f t="shared" si="36"/>
        <v>0</v>
      </c>
      <c r="AH428" s="5"/>
      <c r="AI428" s="5"/>
      <c r="AJ428" s="5"/>
      <c r="AK428" s="5"/>
      <c r="AL428" s="5"/>
      <c r="AM428" s="5"/>
      <c r="AN428" s="5"/>
      <c r="AO428" s="5"/>
      <c r="AP428" s="5"/>
      <c r="AQ428" s="5"/>
      <c r="AR428" s="5"/>
      <c r="AS428" s="5"/>
    </row>
    <row r="429" spans="1:45" s="2" customFormat="1" ht="15">
      <c r="A429" s="391"/>
      <c r="B429" s="392"/>
      <c r="C429" s="393"/>
      <c r="D429" s="393"/>
      <c r="E429" s="393"/>
      <c r="F429" s="393"/>
      <c r="G429" s="393"/>
      <c r="H429" s="394"/>
      <c r="I429" s="394"/>
      <c r="J429" s="394"/>
      <c r="K429" s="394"/>
      <c r="L429" s="394"/>
      <c r="M429" s="394"/>
      <c r="N429" s="313">
        <f>IF(IF(I429&lt;'Checklist Parameters'!$K$22,0,($I429-$L429))&lt;0,0,IF(I429&lt;'Checklist Parameters'!$K$22,0,($I429-$L429)))</f>
        <v>0</v>
      </c>
      <c r="O429" s="394"/>
      <c r="P429" s="395"/>
      <c r="Q429" s="316">
        <f t="shared" si="37"/>
        <v>0</v>
      </c>
      <c r="R429" s="87">
        <f t="shared" si="38"/>
        <v>0</v>
      </c>
      <c r="S429" s="87">
        <f>IF('Checklist Parameters'!$K$60&lt;0.2,0.2,'Checklist Parameters'!$K$60)</f>
        <v>0.72</v>
      </c>
      <c r="T429" s="88">
        <f>IF($O429="",IF('Checklist District ID'!$C$43="Y",MAX($R429:$S429)*$I429,SUM($R429:$S429)*$I429),IF(O429&gt;0,Q429*S429))</f>
        <v>0</v>
      </c>
      <c r="U429" s="88">
        <f>IF(Q429&gt;0,((I429-T429)*'Formula Matrix'!$E$40),0)</f>
        <v>0</v>
      </c>
      <c r="V429" s="88">
        <f t="shared" si="39"/>
        <v>0</v>
      </c>
      <c r="W429" s="88">
        <f>IF(V429&gt;0,(V429*'Checklist Parameters'!$K$35),0)</f>
        <v>0</v>
      </c>
      <c r="X429" s="85">
        <f t="shared" si="40"/>
        <v>0</v>
      </c>
      <c r="Y429" s="85">
        <f>IF('Checklist Parameters'!$K$102&lt;&gt;"",(I429/43560)*'Checklist Parameters'!$K$102,"N/A")</f>
        <v>0</v>
      </c>
      <c r="Z429" s="85" t="str">
        <f>IF('Checklist Parameters'!$K$58&lt;&gt;"",((I429*'Checklist Parameters'!$K$58)*'Checklist Parameters'!$K$35)/1000,"N/A")</f>
        <v>N/A</v>
      </c>
      <c r="AA429" s="85">
        <f>IF('Checklist Parameters'!$K$101&lt;&gt;"",IFERROR(I429/'Checklist Parameters'!$K$101,0),"N/A")</f>
        <v>0</v>
      </c>
      <c r="AB429" s="85" t="str">
        <f>IF('Checklist Parameters'!$K$43&lt;&gt;"",(I429*'Checklist Parameters'!$K$43)/1000,"N/A")</f>
        <v>N/A</v>
      </c>
      <c r="AC429" s="85">
        <f>IF('Checklist Parameters'!$K$16="",$X429,IF(AND('Checklist Parameters'!$K$16&lt;$X429,'Checklist Parameters'!$K$16&gt;=3),'Checklist Parameters'!$K$16,IF(AND('Checklist Parameters'!$K$16&lt;$X429,'Checklist Parameters'!$K$16&lt;3),0,$X429)))</f>
        <v>0</v>
      </c>
      <c r="AD429" s="85" t="str">
        <f>IF(AND(I429&lt;'Checklist Parameters'!$K$22,$I429&lt;&gt;0),"Y","")</f>
        <v/>
      </c>
      <c r="AE429" s="85" t="str">
        <f>IF($AD429="Y",0,IF('Checklist Parameters'!$K$25="","&lt;no limit&gt;",ROUNDDOWN((($I429-'Checklist Parameters'!$K$24)/'Checklist Parameters'!$K$25)+1,0)))</f>
        <v>&lt;no limit&gt;</v>
      </c>
      <c r="AF429" s="174">
        <f t="shared" si="41"/>
        <v>0</v>
      </c>
      <c r="AG429" s="85">
        <f t="shared" si="36"/>
        <v>0</v>
      </c>
      <c r="AH429" s="5"/>
      <c r="AI429" s="5"/>
      <c r="AJ429" s="5"/>
      <c r="AK429" s="5"/>
      <c r="AL429" s="5"/>
      <c r="AM429" s="5"/>
      <c r="AN429" s="5"/>
      <c r="AO429" s="5"/>
      <c r="AP429" s="5"/>
      <c r="AQ429" s="5"/>
      <c r="AR429" s="5"/>
      <c r="AS429" s="5"/>
    </row>
    <row r="430" spans="1:45" s="2" customFormat="1" ht="15">
      <c r="A430" s="391"/>
      <c r="B430" s="392"/>
      <c r="C430" s="393"/>
      <c r="D430" s="393"/>
      <c r="E430" s="393"/>
      <c r="F430" s="393"/>
      <c r="G430" s="393"/>
      <c r="H430" s="394"/>
      <c r="I430" s="394"/>
      <c r="J430" s="394"/>
      <c r="K430" s="394"/>
      <c r="L430" s="394"/>
      <c r="M430" s="394"/>
      <c r="N430" s="313">
        <f>IF(IF(I430&lt;'Checklist Parameters'!$K$22,0,($I430-$L430))&lt;0,0,IF(I430&lt;'Checklist Parameters'!$K$22,0,($I430-$L430)))</f>
        <v>0</v>
      </c>
      <c r="O430" s="394"/>
      <c r="P430" s="395"/>
      <c r="Q430" s="316">
        <f t="shared" si="37"/>
        <v>0</v>
      </c>
      <c r="R430" s="87">
        <f t="shared" si="38"/>
        <v>0</v>
      </c>
      <c r="S430" s="87">
        <f>IF('Checklist Parameters'!$K$60&lt;0.2,0.2,'Checklist Parameters'!$K$60)</f>
        <v>0.72</v>
      </c>
      <c r="T430" s="88">
        <f>IF($O430="",IF('Checklist District ID'!$C$43="Y",MAX($R430:$S430)*$I430,SUM($R430:$S430)*$I430),IF(O430&gt;0,Q430*S430))</f>
        <v>0</v>
      </c>
      <c r="U430" s="88">
        <f>IF(Q430&gt;0,((I430-T430)*'Formula Matrix'!$E$40),0)</f>
        <v>0</v>
      </c>
      <c r="V430" s="88">
        <f t="shared" si="39"/>
        <v>0</v>
      </c>
      <c r="W430" s="88">
        <f>IF(V430&gt;0,(V430*'Checklist Parameters'!$K$35),0)</f>
        <v>0</v>
      </c>
      <c r="X430" s="85">
        <f t="shared" si="40"/>
        <v>0</v>
      </c>
      <c r="Y430" s="85">
        <f>IF('Checklist Parameters'!$K$102&lt;&gt;"",(I430/43560)*'Checklist Parameters'!$K$102,"N/A")</f>
        <v>0</v>
      </c>
      <c r="Z430" s="85" t="str">
        <f>IF('Checklist Parameters'!$K$58&lt;&gt;"",((I430*'Checklist Parameters'!$K$58)*'Checklist Parameters'!$K$35)/1000,"N/A")</f>
        <v>N/A</v>
      </c>
      <c r="AA430" s="85">
        <f>IF('Checklist Parameters'!$K$101&lt;&gt;"",IFERROR(I430/'Checklist Parameters'!$K$101,0),"N/A")</f>
        <v>0</v>
      </c>
      <c r="AB430" s="85" t="str">
        <f>IF('Checklist Parameters'!$K$43&lt;&gt;"",(I430*'Checklist Parameters'!$K$43)/1000,"N/A")</f>
        <v>N/A</v>
      </c>
      <c r="AC430" s="85">
        <f>IF('Checklist Parameters'!$K$16="",$X430,IF(AND('Checklist Parameters'!$K$16&lt;$X430,'Checklist Parameters'!$K$16&gt;=3),'Checklist Parameters'!$K$16,IF(AND('Checklist Parameters'!$K$16&lt;$X430,'Checklist Parameters'!$K$16&lt;3),0,$X430)))</f>
        <v>0</v>
      </c>
      <c r="AD430" s="85" t="str">
        <f>IF(AND(I430&lt;'Checklist Parameters'!$K$22,$I430&lt;&gt;0),"Y","")</f>
        <v/>
      </c>
      <c r="AE430" s="85" t="str">
        <f>IF($AD430="Y",0,IF('Checklist Parameters'!$K$25="","&lt;no limit&gt;",ROUNDDOWN((($I430-'Checklist Parameters'!$K$24)/'Checklist Parameters'!$K$25)+1,0)))</f>
        <v>&lt;no limit&gt;</v>
      </c>
      <c r="AF430" s="174">
        <f t="shared" si="41"/>
        <v>0</v>
      </c>
      <c r="AG430" s="85">
        <f t="shared" si="36"/>
        <v>0</v>
      </c>
      <c r="AH430" s="5"/>
      <c r="AI430" s="5"/>
      <c r="AJ430" s="5"/>
      <c r="AK430" s="5"/>
      <c r="AL430" s="5"/>
      <c r="AM430" s="5"/>
      <c r="AN430" s="5"/>
      <c r="AO430" s="5"/>
      <c r="AP430" s="5"/>
      <c r="AQ430" s="5"/>
      <c r="AR430" s="5"/>
      <c r="AS430" s="5"/>
    </row>
    <row r="431" spans="1:45" s="2" customFormat="1" ht="15">
      <c r="A431" s="391"/>
      <c r="B431" s="392"/>
      <c r="C431" s="393"/>
      <c r="D431" s="393"/>
      <c r="E431" s="393"/>
      <c r="F431" s="393"/>
      <c r="G431" s="393"/>
      <c r="H431" s="394"/>
      <c r="I431" s="394"/>
      <c r="J431" s="394"/>
      <c r="K431" s="394"/>
      <c r="L431" s="394"/>
      <c r="M431" s="394"/>
      <c r="N431" s="313">
        <f>IF(IF(I431&lt;'Checklist Parameters'!$K$22,0,($I431-$L431))&lt;0,0,IF(I431&lt;'Checklist Parameters'!$K$22,0,($I431-$L431)))</f>
        <v>0</v>
      </c>
      <c r="O431" s="394"/>
      <c r="P431" s="395"/>
      <c r="Q431" s="316">
        <f t="shared" si="37"/>
        <v>0</v>
      </c>
      <c r="R431" s="87">
        <f t="shared" si="38"/>
        <v>0</v>
      </c>
      <c r="S431" s="87">
        <f>IF('Checklist Parameters'!$K$60&lt;0.2,0.2,'Checklist Parameters'!$K$60)</f>
        <v>0.72</v>
      </c>
      <c r="T431" s="88">
        <f>IF($O431="",IF('Checklist District ID'!$C$43="Y",MAX($R431:$S431)*$I431,SUM($R431:$S431)*$I431),IF(O431&gt;0,Q431*S431))</f>
        <v>0</v>
      </c>
      <c r="U431" s="88">
        <f>IF(Q431&gt;0,((I431-T431)*'Formula Matrix'!$E$40),0)</f>
        <v>0</v>
      </c>
      <c r="V431" s="88">
        <f t="shared" si="39"/>
        <v>0</v>
      </c>
      <c r="W431" s="88">
        <f>IF(V431&gt;0,(V431*'Checklist Parameters'!$K$35),0)</f>
        <v>0</v>
      </c>
      <c r="X431" s="85">
        <f t="shared" si="40"/>
        <v>0</v>
      </c>
      <c r="Y431" s="85">
        <f>IF('Checklist Parameters'!$K$102&lt;&gt;"",(I431/43560)*'Checklist Parameters'!$K$102,"N/A")</f>
        <v>0</v>
      </c>
      <c r="Z431" s="85" t="str">
        <f>IF('Checklist Parameters'!$K$58&lt;&gt;"",((I431*'Checklist Parameters'!$K$58)*'Checklist Parameters'!$K$35)/1000,"N/A")</f>
        <v>N/A</v>
      </c>
      <c r="AA431" s="85">
        <f>IF('Checklist Parameters'!$K$101&lt;&gt;"",IFERROR(I431/'Checklist Parameters'!$K$101,0),"N/A")</f>
        <v>0</v>
      </c>
      <c r="AB431" s="85" t="str">
        <f>IF('Checklist Parameters'!$K$43&lt;&gt;"",(I431*'Checklist Parameters'!$K$43)/1000,"N/A")</f>
        <v>N/A</v>
      </c>
      <c r="AC431" s="85">
        <f>IF('Checklist Parameters'!$K$16="",$X431,IF(AND('Checklist Parameters'!$K$16&lt;$X431,'Checklist Parameters'!$K$16&gt;=3),'Checklist Parameters'!$K$16,IF(AND('Checklist Parameters'!$K$16&lt;$X431,'Checklist Parameters'!$K$16&lt;3),0,$X431)))</f>
        <v>0</v>
      </c>
      <c r="AD431" s="85" t="str">
        <f>IF(AND(I431&lt;'Checklist Parameters'!$K$22,$I431&lt;&gt;0),"Y","")</f>
        <v/>
      </c>
      <c r="AE431" s="85" t="str">
        <f>IF($AD431="Y",0,IF('Checklist Parameters'!$K$25="","&lt;no limit&gt;",ROUNDDOWN((($I431-'Checklist Parameters'!$K$24)/'Checklist Parameters'!$K$25)+1,0)))</f>
        <v>&lt;no limit&gt;</v>
      </c>
      <c r="AF431" s="174">
        <f t="shared" si="41"/>
        <v>0</v>
      </c>
      <c r="AG431" s="85">
        <f t="shared" si="36"/>
        <v>0</v>
      </c>
      <c r="AH431" s="5"/>
      <c r="AI431" s="5"/>
      <c r="AJ431" s="5"/>
      <c r="AK431" s="5"/>
      <c r="AL431" s="5"/>
      <c r="AM431" s="5"/>
      <c r="AN431" s="5"/>
      <c r="AO431" s="5"/>
      <c r="AP431" s="5"/>
      <c r="AQ431" s="5"/>
      <c r="AR431" s="5"/>
      <c r="AS431" s="5"/>
    </row>
    <row r="432" spans="1:45" s="2" customFormat="1" ht="15">
      <c r="A432" s="391"/>
      <c r="B432" s="392"/>
      <c r="C432" s="393"/>
      <c r="D432" s="393"/>
      <c r="E432" s="393"/>
      <c r="F432" s="393"/>
      <c r="G432" s="393"/>
      <c r="H432" s="394"/>
      <c r="I432" s="394"/>
      <c r="J432" s="394"/>
      <c r="K432" s="394"/>
      <c r="L432" s="394"/>
      <c r="M432" s="394"/>
      <c r="N432" s="313">
        <f>IF(IF(I432&lt;'Checklist Parameters'!$K$22,0,($I432-$L432))&lt;0,0,IF(I432&lt;'Checklist Parameters'!$K$22,0,($I432-$L432)))</f>
        <v>0</v>
      </c>
      <c r="O432" s="394"/>
      <c r="P432" s="395"/>
      <c r="Q432" s="316">
        <f t="shared" si="37"/>
        <v>0</v>
      </c>
      <c r="R432" s="87">
        <f t="shared" si="38"/>
        <v>0</v>
      </c>
      <c r="S432" s="87">
        <f>IF('Checklist Parameters'!$K$60&lt;0.2,0.2,'Checklist Parameters'!$K$60)</f>
        <v>0.72</v>
      </c>
      <c r="T432" s="88">
        <f>IF($O432="",IF('Checklist District ID'!$C$43="Y",MAX($R432:$S432)*$I432,SUM($R432:$S432)*$I432),IF(O432&gt;0,Q432*S432))</f>
        <v>0</v>
      </c>
      <c r="U432" s="88">
        <f>IF(Q432&gt;0,((I432-T432)*'Formula Matrix'!$E$40),0)</f>
        <v>0</v>
      </c>
      <c r="V432" s="88">
        <f t="shared" si="39"/>
        <v>0</v>
      </c>
      <c r="W432" s="88">
        <f>IF(V432&gt;0,(V432*'Checklist Parameters'!$K$35),0)</f>
        <v>0</v>
      </c>
      <c r="X432" s="85">
        <f t="shared" si="40"/>
        <v>0</v>
      </c>
      <c r="Y432" s="85">
        <f>IF('Checklist Parameters'!$K$102&lt;&gt;"",(I432/43560)*'Checklist Parameters'!$K$102,"N/A")</f>
        <v>0</v>
      </c>
      <c r="Z432" s="85" t="str">
        <f>IF('Checklist Parameters'!$K$58&lt;&gt;"",((I432*'Checklist Parameters'!$K$58)*'Checklist Parameters'!$K$35)/1000,"N/A")</f>
        <v>N/A</v>
      </c>
      <c r="AA432" s="85">
        <f>IF('Checklist Parameters'!$K$101&lt;&gt;"",IFERROR(I432/'Checklist Parameters'!$K$101,0),"N/A")</f>
        <v>0</v>
      </c>
      <c r="AB432" s="85" t="str">
        <f>IF('Checklist Parameters'!$K$43&lt;&gt;"",(I432*'Checklist Parameters'!$K$43)/1000,"N/A")</f>
        <v>N/A</v>
      </c>
      <c r="AC432" s="85">
        <f>IF('Checklist Parameters'!$K$16="",$X432,IF(AND('Checklist Parameters'!$K$16&lt;$X432,'Checklist Parameters'!$K$16&gt;=3),'Checklist Parameters'!$K$16,IF(AND('Checklist Parameters'!$K$16&lt;$X432,'Checklist Parameters'!$K$16&lt;3),0,$X432)))</f>
        <v>0</v>
      </c>
      <c r="AD432" s="85" t="str">
        <f>IF(AND(I432&lt;'Checklist Parameters'!$K$22,$I432&lt;&gt;0),"Y","")</f>
        <v/>
      </c>
      <c r="AE432" s="85" t="str">
        <f>IF($AD432="Y",0,IF('Checklist Parameters'!$K$25="","&lt;no limit&gt;",ROUNDDOWN((($I432-'Checklist Parameters'!$K$24)/'Checklist Parameters'!$K$25)+1,0)))</f>
        <v>&lt;no limit&gt;</v>
      </c>
      <c r="AF432" s="174">
        <f t="shared" si="41"/>
        <v>0</v>
      </c>
      <c r="AG432" s="85">
        <f t="shared" si="36"/>
        <v>0</v>
      </c>
      <c r="AH432" s="5"/>
      <c r="AI432" s="5"/>
      <c r="AJ432" s="5"/>
      <c r="AK432" s="5"/>
      <c r="AL432" s="5"/>
      <c r="AM432" s="5"/>
      <c r="AN432" s="5"/>
      <c r="AO432" s="5"/>
      <c r="AP432" s="5"/>
      <c r="AQ432" s="5"/>
      <c r="AR432" s="5"/>
      <c r="AS432" s="5"/>
    </row>
    <row r="433" spans="1:45" s="2" customFormat="1" ht="15">
      <c r="A433" s="391"/>
      <c r="B433" s="392"/>
      <c r="C433" s="393"/>
      <c r="D433" s="393"/>
      <c r="E433" s="393"/>
      <c r="F433" s="393"/>
      <c r="G433" s="393"/>
      <c r="H433" s="394"/>
      <c r="I433" s="394"/>
      <c r="J433" s="394"/>
      <c r="K433" s="394"/>
      <c r="L433" s="394"/>
      <c r="M433" s="394"/>
      <c r="N433" s="313">
        <f>IF(IF(I433&lt;'Checklist Parameters'!$K$22,0,($I433-$L433))&lt;0,0,IF(I433&lt;'Checklist Parameters'!$K$22,0,($I433-$L433)))</f>
        <v>0</v>
      </c>
      <c r="O433" s="394"/>
      <c r="P433" s="395"/>
      <c r="Q433" s="316">
        <f t="shared" si="37"/>
        <v>0</v>
      </c>
      <c r="R433" s="87">
        <f t="shared" si="38"/>
        <v>0</v>
      </c>
      <c r="S433" s="87">
        <f>IF('Checklist Parameters'!$K$60&lt;0.2,0.2,'Checklist Parameters'!$K$60)</f>
        <v>0.72</v>
      </c>
      <c r="T433" s="88">
        <f>IF($O433="",IF('Checklist District ID'!$C$43="Y",MAX($R433:$S433)*$I433,SUM($R433:$S433)*$I433),IF(O433&gt;0,Q433*S433))</f>
        <v>0</v>
      </c>
      <c r="U433" s="88">
        <f>IF(Q433&gt;0,((I433-T433)*'Formula Matrix'!$E$40),0)</f>
        <v>0</v>
      </c>
      <c r="V433" s="88">
        <f t="shared" si="39"/>
        <v>0</v>
      </c>
      <c r="W433" s="88">
        <f>IF(V433&gt;0,(V433*'Checklist Parameters'!$K$35),0)</f>
        <v>0</v>
      </c>
      <c r="X433" s="85">
        <f t="shared" si="40"/>
        <v>0</v>
      </c>
      <c r="Y433" s="85">
        <f>IF('Checklist Parameters'!$K$102&lt;&gt;"",(I433/43560)*'Checklist Parameters'!$K$102,"N/A")</f>
        <v>0</v>
      </c>
      <c r="Z433" s="85" t="str">
        <f>IF('Checklist Parameters'!$K$58&lt;&gt;"",((I433*'Checklist Parameters'!$K$58)*'Checklist Parameters'!$K$35)/1000,"N/A")</f>
        <v>N/A</v>
      </c>
      <c r="AA433" s="85">
        <f>IF('Checklist Parameters'!$K$101&lt;&gt;"",IFERROR(I433/'Checklist Parameters'!$K$101,0),"N/A")</f>
        <v>0</v>
      </c>
      <c r="AB433" s="85" t="str">
        <f>IF('Checklist Parameters'!$K$43&lt;&gt;"",(I433*'Checklist Parameters'!$K$43)/1000,"N/A")</f>
        <v>N/A</v>
      </c>
      <c r="AC433" s="85">
        <f>IF('Checklist Parameters'!$K$16="",$X433,IF(AND('Checklist Parameters'!$K$16&lt;$X433,'Checklist Parameters'!$K$16&gt;=3),'Checklist Parameters'!$K$16,IF(AND('Checklist Parameters'!$K$16&lt;$X433,'Checklist Parameters'!$K$16&lt;3),0,$X433)))</f>
        <v>0</v>
      </c>
      <c r="AD433" s="85" t="str">
        <f>IF(AND(I433&lt;'Checklist Parameters'!$K$22,$I433&lt;&gt;0),"Y","")</f>
        <v/>
      </c>
      <c r="AE433" s="85" t="str">
        <f>IF($AD433="Y",0,IF('Checklist Parameters'!$K$25="","&lt;no limit&gt;",ROUNDDOWN((($I433-'Checklist Parameters'!$K$24)/'Checklist Parameters'!$K$25)+1,0)))</f>
        <v>&lt;no limit&gt;</v>
      </c>
      <c r="AF433" s="174">
        <f t="shared" si="41"/>
        <v>0</v>
      </c>
      <c r="AG433" s="85">
        <f t="shared" si="36"/>
        <v>0</v>
      </c>
      <c r="AH433" s="5"/>
      <c r="AI433" s="5"/>
      <c r="AJ433" s="5"/>
      <c r="AK433" s="5"/>
      <c r="AL433" s="5"/>
      <c r="AM433" s="5"/>
      <c r="AN433" s="5"/>
      <c r="AO433" s="5"/>
      <c r="AP433" s="5"/>
      <c r="AQ433" s="5"/>
      <c r="AR433" s="5"/>
      <c r="AS433" s="5"/>
    </row>
    <row r="434" spans="1:45" s="2" customFormat="1" ht="15">
      <c r="A434" s="391"/>
      <c r="B434" s="392"/>
      <c r="C434" s="393"/>
      <c r="D434" s="393"/>
      <c r="E434" s="393"/>
      <c r="F434" s="393"/>
      <c r="G434" s="393"/>
      <c r="H434" s="394"/>
      <c r="I434" s="394"/>
      <c r="J434" s="394"/>
      <c r="K434" s="394"/>
      <c r="L434" s="394"/>
      <c r="M434" s="394"/>
      <c r="N434" s="313">
        <f>IF(IF(I434&lt;'Checklist Parameters'!$K$22,0,($I434-$L434))&lt;0,0,IF(I434&lt;'Checklist Parameters'!$K$22,0,($I434-$L434)))</f>
        <v>0</v>
      </c>
      <c r="O434" s="394"/>
      <c r="P434" s="395"/>
      <c r="Q434" s="316">
        <f t="shared" si="37"/>
        <v>0</v>
      </c>
      <c r="R434" s="87">
        <f t="shared" si="38"/>
        <v>0</v>
      </c>
      <c r="S434" s="87">
        <f>IF('Checklist Parameters'!$K$60&lt;0.2,0.2,'Checklist Parameters'!$K$60)</f>
        <v>0.72</v>
      </c>
      <c r="T434" s="88">
        <f>IF($O434="",IF('Checklist District ID'!$C$43="Y",MAX($R434:$S434)*$I434,SUM($R434:$S434)*$I434),IF(O434&gt;0,Q434*S434))</f>
        <v>0</v>
      </c>
      <c r="U434" s="88">
        <f>IF(Q434&gt;0,((I434-T434)*'Formula Matrix'!$E$40),0)</f>
        <v>0</v>
      </c>
      <c r="V434" s="88">
        <f t="shared" si="39"/>
        <v>0</v>
      </c>
      <c r="W434" s="88">
        <f>IF(V434&gt;0,(V434*'Checklist Parameters'!$K$35),0)</f>
        <v>0</v>
      </c>
      <c r="X434" s="85">
        <f t="shared" si="40"/>
        <v>0</v>
      </c>
      <c r="Y434" s="85">
        <f>IF('Checklist Parameters'!$K$102&lt;&gt;"",(I434/43560)*'Checklist Parameters'!$K$102,"N/A")</f>
        <v>0</v>
      </c>
      <c r="Z434" s="85" t="str">
        <f>IF('Checklist Parameters'!$K$58&lt;&gt;"",((I434*'Checklist Parameters'!$K$58)*'Checklist Parameters'!$K$35)/1000,"N/A")</f>
        <v>N/A</v>
      </c>
      <c r="AA434" s="85">
        <f>IF('Checklist Parameters'!$K$101&lt;&gt;"",IFERROR(I434/'Checklist Parameters'!$K$101,0),"N/A")</f>
        <v>0</v>
      </c>
      <c r="AB434" s="85" t="str">
        <f>IF('Checklist Parameters'!$K$43&lt;&gt;"",(I434*'Checklist Parameters'!$K$43)/1000,"N/A")</f>
        <v>N/A</v>
      </c>
      <c r="AC434" s="85">
        <f>IF('Checklist Parameters'!$K$16="",$X434,IF(AND('Checklist Parameters'!$K$16&lt;$X434,'Checklist Parameters'!$K$16&gt;=3),'Checklist Parameters'!$K$16,IF(AND('Checklist Parameters'!$K$16&lt;$X434,'Checklist Parameters'!$K$16&lt;3),0,$X434)))</f>
        <v>0</v>
      </c>
      <c r="AD434" s="85" t="str">
        <f>IF(AND(I434&lt;'Checklist Parameters'!$K$22,$I434&lt;&gt;0),"Y","")</f>
        <v/>
      </c>
      <c r="AE434" s="85" t="str">
        <f>IF($AD434="Y",0,IF('Checklist Parameters'!$K$25="","&lt;no limit&gt;",ROUNDDOWN((($I434-'Checklist Parameters'!$K$24)/'Checklist Parameters'!$K$25)+1,0)))</f>
        <v>&lt;no limit&gt;</v>
      </c>
      <c r="AF434" s="174">
        <f t="shared" si="41"/>
        <v>0</v>
      </c>
      <c r="AG434" s="85">
        <f t="shared" si="36"/>
        <v>0</v>
      </c>
      <c r="AH434" s="5"/>
      <c r="AI434" s="5"/>
      <c r="AJ434" s="5"/>
      <c r="AK434" s="5"/>
      <c r="AL434" s="5"/>
      <c r="AM434" s="5"/>
      <c r="AN434" s="5"/>
      <c r="AO434" s="5"/>
      <c r="AP434" s="5"/>
      <c r="AQ434" s="5"/>
      <c r="AR434" s="5"/>
      <c r="AS434" s="5"/>
    </row>
    <row r="435" spans="1:45" s="2" customFormat="1" ht="15">
      <c r="A435" s="391"/>
      <c r="B435" s="392"/>
      <c r="C435" s="393"/>
      <c r="D435" s="393"/>
      <c r="E435" s="393"/>
      <c r="F435" s="393"/>
      <c r="G435" s="393"/>
      <c r="H435" s="394"/>
      <c r="I435" s="394"/>
      <c r="J435" s="394"/>
      <c r="K435" s="394"/>
      <c r="L435" s="394"/>
      <c r="M435" s="394"/>
      <c r="N435" s="313">
        <f>IF(IF(I435&lt;'Checklist Parameters'!$K$22,0,($I435-$L435))&lt;0,0,IF(I435&lt;'Checklist Parameters'!$K$22,0,($I435-$L435)))</f>
        <v>0</v>
      </c>
      <c r="O435" s="394"/>
      <c r="P435" s="395"/>
      <c r="Q435" s="316">
        <f t="shared" si="37"/>
        <v>0</v>
      </c>
      <c r="R435" s="87">
        <f t="shared" si="38"/>
        <v>0</v>
      </c>
      <c r="S435" s="87">
        <f>IF('Checklist Parameters'!$K$60&lt;0.2,0.2,'Checklist Parameters'!$K$60)</f>
        <v>0.72</v>
      </c>
      <c r="T435" s="88">
        <f>IF($O435="",IF('Checklist District ID'!$C$43="Y",MAX($R435:$S435)*$I435,SUM($R435:$S435)*$I435),IF(O435&gt;0,Q435*S435))</f>
        <v>0</v>
      </c>
      <c r="U435" s="88">
        <f>IF(Q435&gt;0,((I435-T435)*'Formula Matrix'!$E$40),0)</f>
        <v>0</v>
      </c>
      <c r="V435" s="88">
        <f t="shared" si="39"/>
        <v>0</v>
      </c>
      <c r="W435" s="88">
        <f>IF(V435&gt;0,(V435*'Checklist Parameters'!$K$35),0)</f>
        <v>0</v>
      </c>
      <c r="X435" s="85">
        <f t="shared" si="40"/>
        <v>0</v>
      </c>
      <c r="Y435" s="85">
        <f>IF('Checklist Parameters'!$K$102&lt;&gt;"",(I435/43560)*'Checklist Parameters'!$K$102,"N/A")</f>
        <v>0</v>
      </c>
      <c r="Z435" s="85" t="str">
        <f>IF('Checklist Parameters'!$K$58&lt;&gt;"",((I435*'Checklist Parameters'!$K$58)*'Checklist Parameters'!$K$35)/1000,"N/A")</f>
        <v>N/A</v>
      </c>
      <c r="AA435" s="85">
        <f>IF('Checklist Parameters'!$K$101&lt;&gt;"",IFERROR(I435/'Checklist Parameters'!$K$101,0),"N/A")</f>
        <v>0</v>
      </c>
      <c r="AB435" s="85" t="str">
        <f>IF('Checklist Parameters'!$K$43&lt;&gt;"",(I435*'Checklist Parameters'!$K$43)/1000,"N/A")</f>
        <v>N/A</v>
      </c>
      <c r="AC435" s="85">
        <f>IF('Checklist Parameters'!$K$16="",$X435,IF(AND('Checklist Parameters'!$K$16&lt;$X435,'Checklist Parameters'!$K$16&gt;=3),'Checklist Parameters'!$K$16,IF(AND('Checklist Parameters'!$K$16&lt;$X435,'Checklist Parameters'!$K$16&lt;3),0,$X435)))</f>
        <v>0</v>
      </c>
      <c r="AD435" s="85" t="str">
        <f>IF(AND(I435&lt;'Checklist Parameters'!$K$22,$I435&lt;&gt;0),"Y","")</f>
        <v/>
      </c>
      <c r="AE435" s="85" t="str">
        <f>IF($AD435="Y",0,IF('Checklist Parameters'!$K$25="","&lt;no limit&gt;",ROUNDDOWN((($I435-'Checklist Parameters'!$K$24)/'Checklist Parameters'!$K$25)+1,0)))</f>
        <v>&lt;no limit&gt;</v>
      </c>
      <c r="AF435" s="174">
        <f t="shared" si="41"/>
        <v>0</v>
      </c>
      <c r="AG435" s="85">
        <f t="shared" si="36"/>
        <v>0</v>
      </c>
      <c r="AH435" s="5"/>
      <c r="AI435" s="5"/>
      <c r="AJ435" s="5"/>
      <c r="AK435" s="5"/>
      <c r="AL435" s="5"/>
      <c r="AM435" s="5"/>
      <c r="AN435" s="5"/>
      <c r="AO435" s="5"/>
      <c r="AP435" s="5"/>
      <c r="AQ435" s="5"/>
      <c r="AR435" s="5"/>
      <c r="AS435" s="5"/>
    </row>
    <row r="436" spans="1:45" s="2" customFormat="1" ht="15">
      <c r="A436" s="391"/>
      <c r="B436" s="392"/>
      <c r="C436" s="393"/>
      <c r="D436" s="393"/>
      <c r="E436" s="393"/>
      <c r="F436" s="393"/>
      <c r="G436" s="393"/>
      <c r="H436" s="394"/>
      <c r="I436" s="394"/>
      <c r="J436" s="394"/>
      <c r="K436" s="394"/>
      <c r="L436" s="394"/>
      <c r="M436" s="394"/>
      <c r="N436" s="313">
        <f>IF(IF(I436&lt;'Checklist Parameters'!$K$22,0,($I436-$L436))&lt;0,0,IF(I436&lt;'Checklist Parameters'!$K$22,0,($I436-$L436)))</f>
        <v>0</v>
      </c>
      <c r="O436" s="394"/>
      <c r="P436" s="395"/>
      <c r="Q436" s="316">
        <f t="shared" si="37"/>
        <v>0</v>
      </c>
      <c r="R436" s="87">
        <f t="shared" si="38"/>
        <v>0</v>
      </c>
      <c r="S436" s="87">
        <f>IF('Checklist Parameters'!$K$60&lt;0.2,0.2,'Checklist Parameters'!$K$60)</f>
        <v>0.72</v>
      </c>
      <c r="T436" s="88">
        <f>IF($O436="",IF('Checklist District ID'!$C$43="Y",MAX($R436:$S436)*$I436,SUM($R436:$S436)*$I436),IF(O436&gt;0,Q436*S436))</f>
        <v>0</v>
      </c>
      <c r="U436" s="88">
        <f>IF(Q436&gt;0,((I436-T436)*'Formula Matrix'!$E$40),0)</f>
        <v>0</v>
      </c>
      <c r="V436" s="88">
        <f t="shared" si="39"/>
        <v>0</v>
      </c>
      <c r="W436" s="88">
        <f>IF(V436&gt;0,(V436*'Checklist Parameters'!$K$35),0)</f>
        <v>0</v>
      </c>
      <c r="X436" s="85">
        <f t="shared" si="40"/>
        <v>0</v>
      </c>
      <c r="Y436" s="85">
        <f>IF('Checklist Parameters'!$K$102&lt;&gt;"",(I436/43560)*'Checklist Parameters'!$K$102,"N/A")</f>
        <v>0</v>
      </c>
      <c r="Z436" s="85" t="str">
        <f>IF('Checklist Parameters'!$K$58&lt;&gt;"",((I436*'Checklist Parameters'!$K$58)*'Checklist Parameters'!$K$35)/1000,"N/A")</f>
        <v>N/A</v>
      </c>
      <c r="AA436" s="85">
        <f>IF('Checklist Parameters'!$K$101&lt;&gt;"",IFERROR(I436/'Checklist Parameters'!$K$101,0),"N/A")</f>
        <v>0</v>
      </c>
      <c r="AB436" s="85" t="str">
        <f>IF('Checklist Parameters'!$K$43&lt;&gt;"",(I436*'Checklist Parameters'!$K$43)/1000,"N/A")</f>
        <v>N/A</v>
      </c>
      <c r="AC436" s="85">
        <f>IF('Checklist Parameters'!$K$16="",$X436,IF(AND('Checklist Parameters'!$K$16&lt;$X436,'Checklist Parameters'!$K$16&gt;=3),'Checklist Parameters'!$K$16,IF(AND('Checklist Parameters'!$K$16&lt;$X436,'Checklist Parameters'!$K$16&lt;3),0,$X436)))</f>
        <v>0</v>
      </c>
      <c r="AD436" s="85" t="str">
        <f>IF(AND(I436&lt;'Checklist Parameters'!$K$22,$I436&lt;&gt;0),"Y","")</f>
        <v/>
      </c>
      <c r="AE436" s="85" t="str">
        <f>IF($AD436="Y",0,IF('Checklist Parameters'!$K$25="","&lt;no limit&gt;",ROUNDDOWN((($I436-'Checklist Parameters'!$K$24)/'Checklist Parameters'!$K$25)+1,0)))</f>
        <v>&lt;no limit&gt;</v>
      </c>
      <c r="AF436" s="174">
        <f t="shared" si="41"/>
        <v>0</v>
      </c>
      <c r="AG436" s="85">
        <f t="shared" si="36"/>
        <v>0</v>
      </c>
      <c r="AH436" s="5"/>
      <c r="AI436" s="5"/>
      <c r="AJ436" s="5"/>
      <c r="AK436" s="5"/>
      <c r="AL436" s="5"/>
      <c r="AM436" s="5"/>
      <c r="AN436" s="5"/>
      <c r="AO436" s="5"/>
      <c r="AP436" s="5"/>
      <c r="AQ436" s="5"/>
      <c r="AR436" s="5"/>
      <c r="AS436" s="5"/>
    </row>
    <row r="437" spans="1:45" s="2" customFormat="1" ht="15">
      <c r="A437" s="391"/>
      <c r="B437" s="392"/>
      <c r="C437" s="393"/>
      <c r="D437" s="393"/>
      <c r="E437" s="393"/>
      <c r="F437" s="393"/>
      <c r="G437" s="393"/>
      <c r="H437" s="394"/>
      <c r="I437" s="394"/>
      <c r="J437" s="394"/>
      <c r="K437" s="394"/>
      <c r="L437" s="394"/>
      <c r="M437" s="394"/>
      <c r="N437" s="313">
        <f>IF(IF(I437&lt;'Checklist Parameters'!$K$22,0,($I437-$L437))&lt;0,0,IF(I437&lt;'Checklist Parameters'!$K$22,0,($I437-$L437)))</f>
        <v>0</v>
      </c>
      <c r="O437" s="394"/>
      <c r="P437" s="395"/>
      <c r="Q437" s="316">
        <f t="shared" si="37"/>
        <v>0</v>
      </c>
      <c r="R437" s="87">
        <f t="shared" si="38"/>
        <v>0</v>
      </c>
      <c r="S437" s="87">
        <f>IF('Checklist Parameters'!$K$60&lt;0.2,0.2,'Checklist Parameters'!$K$60)</f>
        <v>0.72</v>
      </c>
      <c r="T437" s="88">
        <f>IF($O437="",IF('Checklist District ID'!$C$43="Y",MAX($R437:$S437)*$I437,SUM($R437:$S437)*$I437),IF(O437&gt;0,Q437*S437))</f>
        <v>0</v>
      </c>
      <c r="U437" s="88">
        <f>IF(Q437&gt;0,((I437-T437)*'Formula Matrix'!$E$40),0)</f>
        <v>0</v>
      </c>
      <c r="V437" s="88">
        <f t="shared" si="39"/>
        <v>0</v>
      </c>
      <c r="W437" s="88">
        <f>IF(V437&gt;0,(V437*'Checklist Parameters'!$K$35),0)</f>
        <v>0</v>
      </c>
      <c r="X437" s="85">
        <f t="shared" si="40"/>
        <v>0</v>
      </c>
      <c r="Y437" s="85">
        <f>IF('Checklist Parameters'!$K$102&lt;&gt;"",(I437/43560)*'Checklist Parameters'!$K$102,"N/A")</f>
        <v>0</v>
      </c>
      <c r="Z437" s="85" t="str">
        <f>IF('Checklist Parameters'!$K$58&lt;&gt;"",((I437*'Checklist Parameters'!$K$58)*'Checklist Parameters'!$K$35)/1000,"N/A")</f>
        <v>N/A</v>
      </c>
      <c r="AA437" s="85">
        <f>IF('Checklist Parameters'!$K$101&lt;&gt;"",IFERROR(I437/'Checklist Parameters'!$K$101,0),"N/A")</f>
        <v>0</v>
      </c>
      <c r="AB437" s="85" t="str">
        <f>IF('Checklist Parameters'!$K$43&lt;&gt;"",(I437*'Checklist Parameters'!$K$43)/1000,"N/A")</f>
        <v>N/A</v>
      </c>
      <c r="AC437" s="85">
        <f>IF('Checklist Parameters'!$K$16="",$X437,IF(AND('Checklist Parameters'!$K$16&lt;$X437,'Checklist Parameters'!$K$16&gt;=3),'Checklist Parameters'!$K$16,IF(AND('Checklist Parameters'!$K$16&lt;$X437,'Checklist Parameters'!$K$16&lt;3),0,$X437)))</f>
        <v>0</v>
      </c>
      <c r="AD437" s="85" t="str">
        <f>IF(AND(I437&lt;'Checklist Parameters'!$K$22,$I437&lt;&gt;0),"Y","")</f>
        <v/>
      </c>
      <c r="AE437" s="85" t="str">
        <f>IF($AD437="Y",0,IF('Checklist Parameters'!$K$25="","&lt;no limit&gt;",ROUNDDOWN((($I437-'Checklist Parameters'!$K$24)/'Checklist Parameters'!$K$25)+1,0)))</f>
        <v>&lt;no limit&gt;</v>
      </c>
      <c r="AF437" s="174">
        <f t="shared" si="41"/>
        <v>0</v>
      </c>
      <c r="AG437" s="85">
        <f t="shared" si="36"/>
        <v>0</v>
      </c>
      <c r="AH437" s="5"/>
      <c r="AI437" s="5"/>
      <c r="AJ437" s="5"/>
      <c r="AK437" s="5"/>
      <c r="AL437" s="5"/>
      <c r="AM437" s="5"/>
      <c r="AN437" s="5"/>
      <c r="AO437" s="5"/>
      <c r="AP437" s="5"/>
      <c r="AQ437" s="5"/>
      <c r="AR437" s="5"/>
      <c r="AS437" s="5"/>
    </row>
    <row r="438" spans="1:45" s="2" customFormat="1" ht="15">
      <c r="A438" s="391"/>
      <c r="B438" s="392"/>
      <c r="C438" s="393"/>
      <c r="D438" s="393"/>
      <c r="E438" s="393"/>
      <c r="F438" s="393"/>
      <c r="G438" s="393"/>
      <c r="H438" s="394"/>
      <c r="I438" s="394"/>
      <c r="J438" s="394"/>
      <c r="K438" s="394"/>
      <c r="L438" s="394"/>
      <c r="M438" s="394"/>
      <c r="N438" s="313">
        <f>IF(IF(I438&lt;'Checklist Parameters'!$K$22,0,($I438-$L438))&lt;0,0,IF(I438&lt;'Checklist Parameters'!$K$22,0,($I438-$L438)))</f>
        <v>0</v>
      </c>
      <c r="O438" s="394"/>
      <c r="P438" s="395"/>
      <c r="Q438" s="316">
        <f t="shared" si="37"/>
        <v>0</v>
      </c>
      <c r="R438" s="87">
        <f t="shared" si="38"/>
        <v>0</v>
      </c>
      <c r="S438" s="87">
        <f>IF('Checklist Parameters'!$K$60&lt;0.2,0.2,'Checklist Parameters'!$K$60)</f>
        <v>0.72</v>
      </c>
      <c r="T438" s="88">
        <f>IF($O438="",IF('Checklist District ID'!$C$43="Y",MAX($R438:$S438)*$I438,SUM($R438:$S438)*$I438),IF(O438&gt;0,Q438*S438))</f>
        <v>0</v>
      </c>
      <c r="U438" s="88">
        <f>IF(Q438&gt;0,((I438-T438)*'Formula Matrix'!$E$40),0)</f>
        <v>0</v>
      </c>
      <c r="V438" s="88">
        <f t="shared" si="39"/>
        <v>0</v>
      </c>
      <c r="W438" s="88">
        <f>IF(V438&gt;0,(V438*'Checklist Parameters'!$K$35),0)</f>
        <v>0</v>
      </c>
      <c r="X438" s="85">
        <f t="shared" si="40"/>
        <v>0</v>
      </c>
      <c r="Y438" s="85">
        <f>IF('Checklist Parameters'!$K$102&lt;&gt;"",(I438/43560)*'Checklist Parameters'!$K$102,"N/A")</f>
        <v>0</v>
      </c>
      <c r="Z438" s="85" t="str">
        <f>IF('Checklist Parameters'!$K$58&lt;&gt;"",((I438*'Checklist Parameters'!$K$58)*'Checklist Parameters'!$K$35)/1000,"N/A")</f>
        <v>N/A</v>
      </c>
      <c r="AA438" s="85">
        <f>IF('Checklist Parameters'!$K$101&lt;&gt;"",IFERROR(I438/'Checklist Parameters'!$K$101,0),"N/A")</f>
        <v>0</v>
      </c>
      <c r="AB438" s="85" t="str">
        <f>IF('Checklist Parameters'!$K$43&lt;&gt;"",(I438*'Checklist Parameters'!$K$43)/1000,"N/A")</f>
        <v>N/A</v>
      </c>
      <c r="AC438" s="85">
        <f>IF('Checklist Parameters'!$K$16="",$X438,IF(AND('Checklist Parameters'!$K$16&lt;$X438,'Checklist Parameters'!$K$16&gt;=3),'Checklist Parameters'!$K$16,IF(AND('Checklist Parameters'!$K$16&lt;$X438,'Checklist Parameters'!$K$16&lt;3),0,$X438)))</f>
        <v>0</v>
      </c>
      <c r="AD438" s="85" t="str">
        <f>IF(AND(I438&lt;'Checklist Parameters'!$K$22,$I438&lt;&gt;0),"Y","")</f>
        <v/>
      </c>
      <c r="AE438" s="85" t="str">
        <f>IF($AD438="Y",0,IF('Checklist Parameters'!$K$25="","&lt;no limit&gt;",ROUNDDOWN((($I438-'Checklist Parameters'!$K$24)/'Checklist Parameters'!$K$25)+1,0)))</f>
        <v>&lt;no limit&gt;</v>
      </c>
      <c r="AF438" s="174">
        <f t="shared" si="41"/>
        <v>0</v>
      </c>
      <c r="AG438" s="85">
        <f t="shared" si="36"/>
        <v>0</v>
      </c>
      <c r="AH438" s="5"/>
      <c r="AI438" s="5"/>
      <c r="AJ438" s="5"/>
      <c r="AK438" s="5"/>
      <c r="AL438" s="5"/>
      <c r="AM438" s="5"/>
      <c r="AN438" s="5"/>
      <c r="AO438" s="5"/>
      <c r="AP438" s="5"/>
      <c r="AQ438" s="5"/>
      <c r="AR438" s="5"/>
      <c r="AS438" s="5"/>
    </row>
    <row r="439" spans="1:45" s="2" customFormat="1" ht="15">
      <c r="A439" s="391"/>
      <c r="B439" s="392"/>
      <c r="C439" s="393"/>
      <c r="D439" s="393"/>
      <c r="E439" s="393"/>
      <c r="F439" s="393"/>
      <c r="G439" s="393"/>
      <c r="H439" s="394"/>
      <c r="I439" s="394"/>
      <c r="J439" s="394"/>
      <c r="K439" s="394"/>
      <c r="L439" s="394"/>
      <c r="M439" s="394"/>
      <c r="N439" s="313">
        <f>IF(IF(I439&lt;'Checklist Parameters'!$K$22,0,($I439-$L439))&lt;0,0,IF(I439&lt;'Checklist Parameters'!$K$22,0,($I439-$L439)))</f>
        <v>0</v>
      </c>
      <c r="O439" s="394"/>
      <c r="P439" s="395"/>
      <c r="Q439" s="316">
        <f t="shared" si="37"/>
        <v>0</v>
      </c>
      <c r="R439" s="87">
        <f t="shared" si="38"/>
        <v>0</v>
      </c>
      <c r="S439" s="87">
        <f>IF('Checklist Parameters'!$K$60&lt;0.2,0.2,'Checklist Parameters'!$K$60)</f>
        <v>0.72</v>
      </c>
      <c r="T439" s="88">
        <f>IF($O439="",IF('Checklist District ID'!$C$43="Y",MAX($R439:$S439)*$I439,SUM($R439:$S439)*$I439),IF(O439&gt;0,Q439*S439))</f>
        <v>0</v>
      </c>
      <c r="U439" s="88">
        <f>IF(Q439&gt;0,((I439-T439)*'Formula Matrix'!$E$40),0)</f>
        <v>0</v>
      </c>
      <c r="V439" s="88">
        <f t="shared" si="39"/>
        <v>0</v>
      </c>
      <c r="W439" s="88">
        <f>IF(V439&gt;0,(V439*'Checklist Parameters'!$K$35),0)</f>
        <v>0</v>
      </c>
      <c r="X439" s="85">
        <f t="shared" si="40"/>
        <v>0</v>
      </c>
      <c r="Y439" s="85">
        <f>IF('Checklist Parameters'!$K$102&lt;&gt;"",(I439/43560)*'Checklist Parameters'!$K$102,"N/A")</f>
        <v>0</v>
      </c>
      <c r="Z439" s="85" t="str">
        <f>IF('Checklist Parameters'!$K$58&lt;&gt;"",((I439*'Checklist Parameters'!$K$58)*'Checklist Parameters'!$K$35)/1000,"N/A")</f>
        <v>N/A</v>
      </c>
      <c r="AA439" s="85">
        <f>IF('Checklist Parameters'!$K$101&lt;&gt;"",IFERROR(I439/'Checklist Parameters'!$K$101,0),"N/A")</f>
        <v>0</v>
      </c>
      <c r="AB439" s="85" t="str">
        <f>IF('Checklist Parameters'!$K$43&lt;&gt;"",(I439*'Checklist Parameters'!$K$43)/1000,"N/A")</f>
        <v>N/A</v>
      </c>
      <c r="AC439" s="85">
        <f>IF('Checklist Parameters'!$K$16="",$X439,IF(AND('Checklist Parameters'!$K$16&lt;$X439,'Checklist Parameters'!$K$16&gt;=3),'Checklist Parameters'!$K$16,IF(AND('Checklist Parameters'!$K$16&lt;$X439,'Checklist Parameters'!$K$16&lt;3),0,$X439)))</f>
        <v>0</v>
      </c>
      <c r="AD439" s="85" t="str">
        <f>IF(AND(I439&lt;'Checklist Parameters'!$K$22,$I439&lt;&gt;0),"Y","")</f>
        <v/>
      </c>
      <c r="AE439" s="85" t="str">
        <f>IF($AD439="Y",0,IF('Checklist Parameters'!$K$25="","&lt;no limit&gt;",ROUNDDOWN((($I439-'Checklist Parameters'!$K$24)/'Checklist Parameters'!$K$25)+1,0)))</f>
        <v>&lt;no limit&gt;</v>
      </c>
      <c r="AF439" s="174">
        <f t="shared" si="41"/>
        <v>0</v>
      </c>
      <c r="AG439" s="85">
        <f t="shared" si="36"/>
        <v>0</v>
      </c>
      <c r="AH439" s="5"/>
      <c r="AI439" s="5"/>
      <c r="AJ439" s="5"/>
      <c r="AK439" s="5"/>
      <c r="AL439" s="5"/>
      <c r="AM439" s="5"/>
      <c r="AN439" s="5"/>
      <c r="AO439" s="5"/>
      <c r="AP439" s="5"/>
      <c r="AQ439" s="5"/>
      <c r="AR439" s="5"/>
      <c r="AS439" s="5"/>
    </row>
    <row r="440" spans="1:45" s="2" customFormat="1" ht="15">
      <c r="A440" s="391"/>
      <c r="B440" s="392"/>
      <c r="C440" s="393"/>
      <c r="D440" s="393"/>
      <c r="E440" s="393"/>
      <c r="F440" s="393"/>
      <c r="G440" s="393"/>
      <c r="H440" s="394"/>
      <c r="I440" s="394"/>
      <c r="J440" s="394"/>
      <c r="K440" s="394"/>
      <c r="L440" s="394"/>
      <c r="M440" s="394"/>
      <c r="N440" s="313">
        <f>IF(IF(I440&lt;'Checklist Parameters'!$K$22,0,($I440-$L440))&lt;0,0,IF(I440&lt;'Checklist Parameters'!$K$22,0,($I440-$L440)))</f>
        <v>0</v>
      </c>
      <c r="O440" s="394"/>
      <c r="P440" s="395"/>
      <c r="Q440" s="316">
        <f t="shared" si="37"/>
        <v>0</v>
      </c>
      <c r="R440" s="87">
        <f t="shared" si="38"/>
        <v>0</v>
      </c>
      <c r="S440" s="87">
        <f>IF('Checklist Parameters'!$K$60&lt;0.2,0.2,'Checklist Parameters'!$K$60)</f>
        <v>0.72</v>
      </c>
      <c r="T440" s="88">
        <f>IF($O440="",IF('Checklist District ID'!$C$43="Y",MAX($R440:$S440)*$I440,SUM($R440:$S440)*$I440),IF(O440&gt;0,Q440*S440))</f>
        <v>0</v>
      </c>
      <c r="U440" s="88">
        <f>IF(Q440&gt;0,((I440-T440)*'Formula Matrix'!$E$40),0)</f>
        <v>0</v>
      </c>
      <c r="V440" s="88">
        <f t="shared" si="39"/>
        <v>0</v>
      </c>
      <c r="W440" s="88">
        <f>IF(V440&gt;0,(V440*'Checklist Parameters'!$K$35),0)</f>
        <v>0</v>
      </c>
      <c r="X440" s="85">
        <f t="shared" si="40"/>
        <v>0</v>
      </c>
      <c r="Y440" s="85">
        <f>IF('Checklist Parameters'!$K$102&lt;&gt;"",(I440/43560)*'Checklist Parameters'!$K$102,"N/A")</f>
        <v>0</v>
      </c>
      <c r="Z440" s="85" t="str">
        <f>IF('Checklist Parameters'!$K$58&lt;&gt;"",((I440*'Checklist Parameters'!$K$58)*'Checklist Parameters'!$K$35)/1000,"N/A")</f>
        <v>N/A</v>
      </c>
      <c r="AA440" s="85">
        <f>IF('Checklist Parameters'!$K$101&lt;&gt;"",IFERROR(I440/'Checklist Parameters'!$K$101,0),"N/A")</f>
        <v>0</v>
      </c>
      <c r="AB440" s="85" t="str">
        <f>IF('Checklist Parameters'!$K$43&lt;&gt;"",(I440*'Checklist Parameters'!$K$43)/1000,"N/A")</f>
        <v>N/A</v>
      </c>
      <c r="AC440" s="85">
        <f>IF('Checklist Parameters'!$K$16="",$X440,IF(AND('Checklist Parameters'!$K$16&lt;$X440,'Checklist Parameters'!$K$16&gt;=3),'Checklist Parameters'!$K$16,IF(AND('Checklist Parameters'!$K$16&lt;$X440,'Checklist Parameters'!$K$16&lt;3),0,$X440)))</f>
        <v>0</v>
      </c>
      <c r="AD440" s="85" t="str">
        <f>IF(AND(I440&lt;'Checklist Parameters'!$K$22,$I440&lt;&gt;0),"Y","")</f>
        <v/>
      </c>
      <c r="AE440" s="85" t="str">
        <f>IF($AD440="Y",0,IF('Checklist Parameters'!$K$25="","&lt;no limit&gt;",ROUNDDOWN((($I440-'Checklist Parameters'!$K$24)/'Checklist Parameters'!$K$25)+1,0)))</f>
        <v>&lt;no limit&gt;</v>
      </c>
      <c r="AF440" s="174">
        <f t="shared" si="41"/>
        <v>0</v>
      </c>
      <c r="AG440" s="85">
        <f t="shared" si="36"/>
        <v>0</v>
      </c>
      <c r="AH440" s="5"/>
      <c r="AI440" s="5"/>
      <c r="AJ440" s="5"/>
      <c r="AK440" s="5"/>
      <c r="AL440" s="5"/>
      <c r="AM440" s="5"/>
      <c r="AN440" s="5"/>
      <c r="AO440" s="5"/>
      <c r="AP440" s="5"/>
      <c r="AQ440" s="5"/>
      <c r="AR440" s="5"/>
      <c r="AS440" s="5"/>
    </row>
    <row r="441" spans="1:45" s="2" customFormat="1" ht="15">
      <c r="A441" s="391"/>
      <c r="B441" s="392"/>
      <c r="C441" s="393"/>
      <c r="D441" s="393"/>
      <c r="E441" s="393"/>
      <c r="F441" s="393"/>
      <c r="G441" s="393"/>
      <c r="H441" s="394"/>
      <c r="I441" s="394"/>
      <c r="J441" s="394"/>
      <c r="K441" s="394"/>
      <c r="L441" s="394"/>
      <c r="M441" s="394"/>
      <c r="N441" s="313">
        <f>IF(IF(I441&lt;'Checklist Parameters'!$K$22,0,($I441-$L441))&lt;0,0,IF(I441&lt;'Checklist Parameters'!$K$22,0,($I441-$L441)))</f>
        <v>0</v>
      </c>
      <c r="O441" s="394"/>
      <c r="P441" s="395"/>
      <c r="Q441" s="316">
        <f t="shared" si="37"/>
        <v>0</v>
      </c>
      <c r="R441" s="87">
        <f t="shared" si="38"/>
        <v>0</v>
      </c>
      <c r="S441" s="87">
        <f>IF('Checklist Parameters'!$K$60&lt;0.2,0.2,'Checklist Parameters'!$K$60)</f>
        <v>0.72</v>
      </c>
      <c r="T441" s="88">
        <f>IF($O441="",IF('Checklist District ID'!$C$43="Y",MAX($R441:$S441)*$I441,SUM($R441:$S441)*$I441),IF(O441&gt;0,Q441*S441))</f>
        <v>0</v>
      </c>
      <c r="U441" s="88">
        <f>IF(Q441&gt;0,((I441-T441)*'Formula Matrix'!$E$40),0)</f>
        <v>0</v>
      </c>
      <c r="V441" s="88">
        <f t="shared" si="39"/>
        <v>0</v>
      </c>
      <c r="W441" s="88">
        <f>IF(V441&gt;0,(V441*'Checklist Parameters'!$K$35),0)</f>
        <v>0</v>
      </c>
      <c r="X441" s="85">
        <f t="shared" si="40"/>
        <v>0</v>
      </c>
      <c r="Y441" s="85">
        <f>IF('Checklist Parameters'!$K$102&lt;&gt;"",(I441/43560)*'Checklist Parameters'!$K$102,"N/A")</f>
        <v>0</v>
      </c>
      <c r="Z441" s="85" t="str">
        <f>IF('Checklist Parameters'!$K$58&lt;&gt;"",((I441*'Checklist Parameters'!$K$58)*'Checklist Parameters'!$K$35)/1000,"N/A")</f>
        <v>N/A</v>
      </c>
      <c r="AA441" s="85">
        <f>IF('Checklist Parameters'!$K$101&lt;&gt;"",IFERROR(I441/'Checklist Parameters'!$K$101,0),"N/A")</f>
        <v>0</v>
      </c>
      <c r="AB441" s="85" t="str">
        <f>IF('Checklist Parameters'!$K$43&lt;&gt;"",(I441*'Checklist Parameters'!$K$43)/1000,"N/A")</f>
        <v>N/A</v>
      </c>
      <c r="AC441" s="85">
        <f>IF('Checklist Parameters'!$K$16="",$X441,IF(AND('Checklist Parameters'!$K$16&lt;$X441,'Checklist Parameters'!$K$16&gt;=3),'Checklist Parameters'!$K$16,IF(AND('Checklist Parameters'!$K$16&lt;$X441,'Checklist Parameters'!$K$16&lt;3),0,$X441)))</f>
        <v>0</v>
      </c>
      <c r="AD441" s="85" t="str">
        <f>IF(AND(I441&lt;'Checklist Parameters'!$K$22,$I441&lt;&gt;0),"Y","")</f>
        <v/>
      </c>
      <c r="AE441" s="85" t="str">
        <f>IF($AD441="Y",0,IF('Checklist Parameters'!$K$25="","&lt;no limit&gt;",ROUNDDOWN((($I441-'Checklist Parameters'!$K$24)/'Checklist Parameters'!$K$25)+1,0)))</f>
        <v>&lt;no limit&gt;</v>
      </c>
      <c r="AF441" s="174">
        <f t="shared" si="41"/>
        <v>0</v>
      </c>
      <c r="AG441" s="85">
        <f t="shared" si="36"/>
        <v>0</v>
      </c>
      <c r="AH441" s="5"/>
      <c r="AI441" s="5"/>
      <c r="AJ441" s="5"/>
      <c r="AK441" s="5"/>
      <c r="AL441" s="5"/>
      <c r="AM441" s="5"/>
      <c r="AN441" s="5"/>
      <c r="AO441" s="5"/>
      <c r="AP441" s="5"/>
      <c r="AQ441" s="5"/>
      <c r="AR441" s="5"/>
      <c r="AS441" s="5"/>
    </row>
    <row r="442" spans="1:45" s="2" customFormat="1" ht="15">
      <c r="A442" s="391"/>
      <c r="B442" s="392"/>
      <c r="C442" s="393"/>
      <c r="D442" s="393"/>
      <c r="E442" s="393"/>
      <c r="F442" s="393"/>
      <c r="G442" s="393"/>
      <c r="H442" s="394"/>
      <c r="I442" s="394"/>
      <c r="J442" s="394"/>
      <c r="K442" s="394"/>
      <c r="L442" s="394"/>
      <c r="M442" s="394"/>
      <c r="N442" s="313">
        <f>IF(IF(I442&lt;'Checklist Parameters'!$K$22,0,($I442-$L442))&lt;0,0,IF(I442&lt;'Checklist Parameters'!$K$22,0,($I442-$L442)))</f>
        <v>0</v>
      </c>
      <c r="O442" s="394"/>
      <c r="P442" s="395"/>
      <c r="Q442" s="316">
        <f t="shared" si="37"/>
        <v>0</v>
      </c>
      <c r="R442" s="87">
        <f t="shared" si="38"/>
        <v>0</v>
      </c>
      <c r="S442" s="87">
        <f>IF('Checklist Parameters'!$K$60&lt;0.2,0.2,'Checklist Parameters'!$K$60)</f>
        <v>0.72</v>
      </c>
      <c r="T442" s="88">
        <f>IF($O442="",IF('Checklist District ID'!$C$43="Y",MAX($R442:$S442)*$I442,SUM($R442:$S442)*$I442),IF(O442&gt;0,Q442*S442))</f>
        <v>0</v>
      </c>
      <c r="U442" s="88">
        <f>IF(Q442&gt;0,((I442-T442)*'Formula Matrix'!$E$40),0)</f>
        <v>0</v>
      </c>
      <c r="V442" s="88">
        <f t="shared" si="39"/>
        <v>0</v>
      </c>
      <c r="W442" s="88">
        <f>IF(V442&gt;0,(V442*'Checklist Parameters'!$K$35),0)</f>
        <v>0</v>
      </c>
      <c r="X442" s="85">
        <f t="shared" si="40"/>
        <v>0</v>
      </c>
      <c r="Y442" s="85">
        <f>IF('Checklist Parameters'!$K$102&lt;&gt;"",(I442/43560)*'Checklist Parameters'!$K$102,"N/A")</f>
        <v>0</v>
      </c>
      <c r="Z442" s="85" t="str">
        <f>IF('Checklist Parameters'!$K$58&lt;&gt;"",((I442*'Checklist Parameters'!$K$58)*'Checklist Parameters'!$K$35)/1000,"N/A")</f>
        <v>N/A</v>
      </c>
      <c r="AA442" s="85">
        <f>IF('Checklist Parameters'!$K$101&lt;&gt;"",IFERROR(I442/'Checklist Parameters'!$K$101,0),"N/A")</f>
        <v>0</v>
      </c>
      <c r="AB442" s="85" t="str">
        <f>IF('Checklist Parameters'!$K$43&lt;&gt;"",(I442*'Checklist Parameters'!$K$43)/1000,"N/A")</f>
        <v>N/A</v>
      </c>
      <c r="AC442" s="85">
        <f>IF('Checklist Parameters'!$K$16="",$X442,IF(AND('Checklist Parameters'!$K$16&lt;$X442,'Checklist Parameters'!$K$16&gt;=3),'Checklist Parameters'!$K$16,IF(AND('Checklist Parameters'!$K$16&lt;$X442,'Checklist Parameters'!$K$16&lt;3),0,$X442)))</f>
        <v>0</v>
      </c>
      <c r="AD442" s="85" t="str">
        <f>IF(AND(I442&lt;'Checklist Parameters'!$K$22,$I442&lt;&gt;0),"Y","")</f>
        <v/>
      </c>
      <c r="AE442" s="85" t="str">
        <f>IF($AD442="Y",0,IF('Checklist Parameters'!$K$25="","&lt;no limit&gt;",ROUNDDOWN((($I442-'Checklist Parameters'!$K$24)/'Checklist Parameters'!$K$25)+1,0)))</f>
        <v>&lt;no limit&gt;</v>
      </c>
      <c r="AF442" s="174">
        <f t="shared" si="41"/>
        <v>0</v>
      </c>
      <c r="AG442" s="85">
        <f t="shared" si="36"/>
        <v>0</v>
      </c>
      <c r="AH442" s="5"/>
      <c r="AI442" s="5"/>
      <c r="AJ442" s="5"/>
      <c r="AK442" s="5"/>
      <c r="AL442" s="5"/>
      <c r="AM442" s="5"/>
      <c r="AN442" s="5"/>
      <c r="AO442" s="5"/>
      <c r="AP442" s="5"/>
      <c r="AQ442" s="5"/>
      <c r="AR442" s="5"/>
      <c r="AS442" s="5"/>
    </row>
    <row r="443" spans="1:45" s="2" customFormat="1" ht="15">
      <c r="A443" s="391"/>
      <c r="B443" s="392"/>
      <c r="C443" s="393"/>
      <c r="D443" s="393"/>
      <c r="E443" s="393"/>
      <c r="F443" s="393"/>
      <c r="G443" s="393"/>
      <c r="H443" s="394"/>
      <c r="I443" s="394"/>
      <c r="J443" s="394"/>
      <c r="K443" s="394"/>
      <c r="L443" s="394"/>
      <c r="M443" s="394"/>
      <c r="N443" s="313">
        <f>IF(IF(I443&lt;'Checklist Parameters'!$K$22,0,($I443-$L443))&lt;0,0,IF(I443&lt;'Checklist Parameters'!$K$22,0,($I443-$L443)))</f>
        <v>0</v>
      </c>
      <c r="O443" s="394"/>
      <c r="P443" s="395"/>
      <c r="Q443" s="316">
        <f t="shared" si="37"/>
        <v>0</v>
      </c>
      <c r="R443" s="87">
        <f t="shared" si="38"/>
        <v>0</v>
      </c>
      <c r="S443" s="87">
        <f>IF('Checklist Parameters'!$K$60&lt;0.2,0.2,'Checklist Parameters'!$K$60)</f>
        <v>0.72</v>
      </c>
      <c r="T443" s="88">
        <f>IF($O443="",IF('Checklist District ID'!$C$43="Y",MAX($R443:$S443)*$I443,SUM($R443:$S443)*$I443),IF(O443&gt;0,Q443*S443))</f>
        <v>0</v>
      </c>
      <c r="U443" s="88">
        <f>IF(Q443&gt;0,((I443-T443)*'Formula Matrix'!$E$40),0)</f>
        <v>0</v>
      </c>
      <c r="V443" s="88">
        <f t="shared" si="39"/>
        <v>0</v>
      </c>
      <c r="W443" s="88">
        <f>IF(V443&gt;0,(V443*'Checklist Parameters'!$K$35),0)</f>
        <v>0</v>
      </c>
      <c r="X443" s="85">
        <f t="shared" si="40"/>
        <v>0</v>
      </c>
      <c r="Y443" s="85">
        <f>IF('Checklist Parameters'!$K$102&lt;&gt;"",(I443/43560)*'Checklist Parameters'!$K$102,"N/A")</f>
        <v>0</v>
      </c>
      <c r="Z443" s="85" t="str">
        <f>IF('Checklist Parameters'!$K$58&lt;&gt;"",((I443*'Checklist Parameters'!$K$58)*'Checklist Parameters'!$K$35)/1000,"N/A")</f>
        <v>N/A</v>
      </c>
      <c r="AA443" s="85">
        <f>IF('Checklist Parameters'!$K$101&lt;&gt;"",IFERROR(I443/'Checklist Parameters'!$K$101,0),"N/A")</f>
        <v>0</v>
      </c>
      <c r="AB443" s="85" t="str">
        <f>IF('Checklist Parameters'!$K$43&lt;&gt;"",(I443*'Checklist Parameters'!$K$43)/1000,"N/A")</f>
        <v>N/A</v>
      </c>
      <c r="AC443" s="85">
        <f>IF('Checklist Parameters'!$K$16="",$X443,IF(AND('Checklist Parameters'!$K$16&lt;$X443,'Checklist Parameters'!$K$16&gt;=3),'Checklist Parameters'!$K$16,IF(AND('Checklist Parameters'!$K$16&lt;$X443,'Checklist Parameters'!$K$16&lt;3),0,$X443)))</f>
        <v>0</v>
      </c>
      <c r="AD443" s="85" t="str">
        <f>IF(AND(I443&lt;'Checklist Parameters'!$K$22,$I443&lt;&gt;0),"Y","")</f>
        <v/>
      </c>
      <c r="AE443" s="85" t="str">
        <f>IF($AD443="Y",0,IF('Checklist Parameters'!$K$25="","&lt;no limit&gt;",ROUNDDOWN((($I443-'Checklist Parameters'!$K$24)/'Checklist Parameters'!$K$25)+1,0)))</f>
        <v>&lt;no limit&gt;</v>
      </c>
      <c r="AF443" s="174">
        <f t="shared" si="41"/>
        <v>0</v>
      </c>
      <c r="AG443" s="85">
        <f t="shared" si="36"/>
        <v>0</v>
      </c>
      <c r="AH443" s="5"/>
      <c r="AI443" s="5"/>
      <c r="AJ443" s="5"/>
      <c r="AK443" s="5"/>
      <c r="AL443" s="5"/>
      <c r="AM443" s="5"/>
      <c r="AN443" s="5"/>
      <c r="AO443" s="5"/>
      <c r="AP443" s="5"/>
      <c r="AQ443" s="5"/>
      <c r="AR443" s="5"/>
      <c r="AS443" s="5"/>
    </row>
    <row r="444" spans="1:45" s="2" customFormat="1" ht="15">
      <c r="A444" s="391"/>
      <c r="B444" s="392"/>
      <c r="C444" s="393"/>
      <c r="D444" s="393"/>
      <c r="E444" s="393"/>
      <c r="F444" s="393"/>
      <c r="G444" s="393"/>
      <c r="H444" s="394"/>
      <c r="I444" s="394"/>
      <c r="J444" s="394"/>
      <c r="K444" s="394"/>
      <c r="L444" s="394"/>
      <c r="M444" s="394"/>
      <c r="N444" s="313">
        <f>IF(IF(I444&lt;'Checklist Parameters'!$K$22,0,($I444-$L444))&lt;0,0,IF(I444&lt;'Checklist Parameters'!$K$22,0,($I444-$L444)))</f>
        <v>0</v>
      </c>
      <c r="O444" s="394"/>
      <c r="P444" s="395"/>
      <c r="Q444" s="316">
        <f t="shared" si="37"/>
        <v>0</v>
      </c>
      <c r="R444" s="87">
        <f t="shared" si="38"/>
        <v>0</v>
      </c>
      <c r="S444" s="87">
        <f>IF('Checklist Parameters'!$K$60&lt;0.2,0.2,'Checklist Parameters'!$K$60)</f>
        <v>0.72</v>
      </c>
      <c r="T444" s="88">
        <f>IF($O444="",IF('Checklist District ID'!$C$43="Y",MAX($R444:$S444)*$I444,SUM($R444:$S444)*$I444),IF(O444&gt;0,Q444*S444))</f>
        <v>0</v>
      </c>
      <c r="U444" s="88">
        <f>IF(Q444&gt;0,((I444-T444)*'Formula Matrix'!$E$40),0)</f>
        <v>0</v>
      </c>
      <c r="V444" s="88">
        <f t="shared" si="39"/>
        <v>0</v>
      </c>
      <c r="W444" s="88">
        <f>IF(V444&gt;0,(V444*'Checklist Parameters'!$K$35),0)</f>
        <v>0</v>
      </c>
      <c r="X444" s="85">
        <f t="shared" si="40"/>
        <v>0</v>
      </c>
      <c r="Y444" s="85">
        <f>IF('Checklist Parameters'!$K$102&lt;&gt;"",(I444/43560)*'Checklist Parameters'!$K$102,"N/A")</f>
        <v>0</v>
      </c>
      <c r="Z444" s="85" t="str">
        <f>IF('Checklist Parameters'!$K$58&lt;&gt;"",((I444*'Checklist Parameters'!$K$58)*'Checklist Parameters'!$K$35)/1000,"N/A")</f>
        <v>N/A</v>
      </c>
      <c r="AA444" s="85">
        <f>IF('Checklist Parameters'!$K$101&lt;&gt;"",IFERROR(I444/'Checklist Parameters'!$K$101,0),"N/A")</f>
        <v>0</v>
      </c>
      <c r="AB444" s="85" t="str">
        <f>IF('Checklist Parameters'!$K$43&lt;&gt;"",(I444*'Checklist Parameters'!$K$43)/1000,"N/A")</f>
        <v>N/A</v>
      </c>
      <c r="AC444" s="85">
        <f>IF('Checklist Parameters'!$K$16="",$X444,IF(AND('Checklist Parameters'!$K$16&lt;$X444,'Checklist Parameters'!$K$16&gt;=3),'Checklist Parameters'!$K$16,IF(AND('Checklist Parameters'!$K$16&lt;$X444,'Checklist Parameters'!$K$16&lt;3),0,$X444)))</f>
        <v>0</v>
      </c>
      <c r="AD444" s="85" t="str">
        <f>IF(AND(I444&lt;'Checklist Parameters'!$K$22,$I444&lt;&gt;0),"Y","")</f>
        <v/>
      </c>
      <c r="AE444" s="85" t="str">
        <f>IF($AD444="Y",0,IF('Checklist Parameters'!$K$25="","&lt;no limit&gt;",ROUNDDOWN((($I444-'Checklist Parameters'!$K$24)/'Checklist Parameters'!$K$25)+1,0)))</f>
        <v>&lt;no limit&gt;</v>
      </c>
      <c r="AF444" s="174">
        <f t="shared" si="41"/>
        <v>0</v>
      </c>
      <c r="AG444" s="85">
        <f t="shared" si="36"/>
        <v>0</v>
      </c>
      <c r="AH444" s="5"/>
      <c r="AI444" s="5"/>
      <c r="AJ444" s="5"/>
      <c r="AK444" s="5"/>
      <c r="AL444" s="5"/>
      <c r="AM444" s="5"/>
      <c r="AN444" s="5"/>
      <c r="AO444" s="5"/>
      <c r="AP444" s="5"/>
      <c r="AQ444" s="5"/>
      <c r="AR444" s="5"/>
      <c r="AS444" s="5"/>
    </row>
    <row r="445" spans="1:45" s="2" customFormat="1" ht="15">
      <c r="A445" s="391"/>
      <c r="B445" s="392"/>
      <c r="C445" s="393"/>
      <c r="D445" s="393"/>
      <c r="E445" s="393"/>
      <c r="F445" s="393"/>
      <c r="G445" s="393"/>
      <c r="H445" s="394"/>
      <c r="I445" s="394"/>
      <c r="J445" s="394"/>
      <c r="K445" s="394"/>
      <c r="L445" s="394"/>
      <c r="M445" s="394"/>
      <c r="N445" s="313">
        <f>IF(IF(I445&lt;'Checklist Parameters'!$K$22,0,($I445-$L445))&lt;0,0,IF(I445&lt;'Checklist Parameters'!$K$22,0,($I445-$L445)))</f>
        <v>0</v>
      </c>
      <c r="O445" s="394"/>
      <c r="P445" s="395"/>
      <c r="Q445" s="316">
        <f t="shared" si="37"/>
        <v>0</v>
      </c>
      <c r="R445" s="87">
        <f t="shared" si="38"/>
        <v>0</v>
      </c>
      <c r="S445" s="87">
        <f>IF('Checklist Parameters'!$K$60&lt;0.2,0.2,'Checklist Parameters'!$K$60)</f>
        <v>0.72</v>
      </c>
      <c r="T445" s="88">
        <f>IF($O445="",IF('Checklist District ID'!$C$43="Y",MAX($R445:$S445)*$I445,SUM($R445:$S445)*$I445),IF(O445&gt;0,Q445*S445))</f>
        <v>0</v>
      </c>
      <c r="U445" s="88">
        <f>IF(Q445&gt;0,((I445-T445)*'Formula Matrix'!$E$40),0)</f>
        <v>0</v>
      </c>
      <c r="V445" s="88">
        <f t="shared" si="39"/>
        <v>0</v>
      </c>
      <c r="W445" s="88">
        <f>IF(V445&gt;0,(V445*'Checklist Parameters'!$K$35),0)</f>
        <v>0</v>
      </c>
      <c r="X445" s="85">
        <f t="shared" si="40"/>
        <v>0</v>
      </c>
      <c r="Y445" s="85">
        <f>IF('Checklist Parameters'!$K$102&lt;&gt;"",(I445/43560)*'Checklist Parameters'!$K$102,"N/A")</f>
        <v>0</v>
      </c>
      <c r="Z445" s="85" t="str">
        <f>IF('Checklist Parameters'!$K$58&lt;&gt;"",((I445*'Checklist Parameters'!$K$58)*'Checklist Parameters'!$K$35)/1000,"N/A")</f>
        <v>N/A</v>
      </c>
      <c r="AA445" s="85">
        <f>IF('Checklist Parameters'!$K$101&lt;&gt;"",IFERROR(I445/'Checklist Parameters'!$K$101,0),"N/A")</f>
        <v>0</v>
      </c>
      <c r="AB445" s="85" t="str">
        <f>IF('Checklist Parameters'!$K$43&lt;&gt;"",(I445*'Checklist Parameters'!$K$43)/1000,"N/A")</f>
        <v>N/A</v>
      </c>
      <c r="AC445" s="85">
        <f>IF('Checklist Parameters'!$K$16="",$X445,IF(AND('Checklist Parameters'!$K$16&lt;$X445,'Checklist Parameters'!$K$16&gt;=3),'Checklist Parameters'!$K$16,IF(AND('Checklist Parameters'!$K$16&lt;$X445,'Checklist Parameters'!$K$16&lt;3),0,$X445)))</f>
        <v>0</v>
      </c>
      <c r="AD445" s="85" t="str">
        <f>IF(AND(I445&lt;'Checklist Parameters'!$K$22,$I445&lt;&gt;0),"Y","")</f>
        <v/>
      </c>
      <c r="AE445" s="85" t="str">
        <f>IF($AD445="Y",0,IF('Checklist Parameters'!$K$25="","&lt;no limit&gt;",ROUNDDOWN((($I445-'Checklist Parameters'!$K$24)/'Checklist Parameters'!$K$25)+1,0)))</f>
        <v>&lt;no limit&gt;</v>
      </c>
      <c r="AF445" s="174">
        <f t="shared" si="41"/>
        <v>0</v>
      </c>
      <c r="AG445" s="85">
        <f t="shared" si="36"/>
        <v>0</v>
      </c>
      <c r="AH445" s="5"/>
      <c r="AI445" s="5"/>
      <c r="AJ445" s="5"/>
      <c r="AK445" s="5"/>
      <c r="AL445" s="5"/>
      <c r="AM445" s="5"/>
      <c r="AN445" s="5"/>
      <c r="AO445" s="5"/>
      <c r="AP445" s="5"/>
      <c r="AQ445" s="5"/>
      <c r="AR445" s="5"/>
      <c r="AS445" s="5"/>
    </row>
    <row r="446" spans="1:45" s="2" customFormat="1" ht="15">
      <c r="A446" s="391"/>
      <c r="B446" s="392"/>
      <c r="C446" s="393"/>
      <c r="D446" s="393"/>
      <c r="E446" s="393"/>
      <c r="F446" s="393"/>
      <c r="G446" s="393"/>
      <c r="H446" s="394"/>
      <c r="I446" s="394"/>
      <c r="J446" s="394"/>
      <c r="K446" s="394"/>
      <c r="L446" s="394"/>
      <c r="M446" s="394"/>
      <c r="N446" s="313">
        <f>IF(IF(I446&lt;'Checklist Parameters'!$K$22,0,($I446-$L446))&lt;0,0,IF(I446&lt;'Checklist Parameters'!$K$22,0,($I446-$L446)))</f>
        <v>0</v>
      </c>
      <c r="O446" s="394"/>
      <c r="P446" s="395"/>
      <c r="Q446" s="316">
        <f t="shared" si="37"/>
        <v>0</v>
      </c>
      <c r="R446" s="87">
        <f t="shared" si="38"/>
        <v>0</v>
      </c>
      <c r="S446" s="87">
        <f>IF('Checklist Parameters'!$K$60&lt;0.2,0.2,'Checklist Parameters'!$K$60)</f>
        <v>0.72</v>
      </c>
      <c r="T446" s="88">
        <f>IF($O446="",IF('Checklist District ID'!$C$43="Y",MAX($R446:$S446)*$I446,SUM($R446:$S446)*$I446),IF(O446&gt;0,Q446*S446))</f>
        <v>0</v>
      </c>
      <c r="U446" s="88">
        <f>IF(Q446&gt;0,((I446-T446)*'Formula Matrix'!$E$40),0)</f>
        <v>0</v>
      </c>
      <c r="V446" s="88">
        <f t="shared" si="39"/>
        <v>0</v>
      </c>
      <c r="W446" s="88">
        <f>IF(V446&gt;0,(V446*'Checklist Parameters'!$K$35),0)</f>
        <v>0</v>
      </c>
      <c r="X446" s="85">
        <f t="shared" si="40"/>
        <v>0</v>
      </c>
      <c r="Y446" s="85">
        <f>IF('Checklist Parameters'!$K$102&lt;&gt;"",(I446/43560)*'Checklist Parameters'!$K$102,"N/A")</f>
        <v>0</v>
      </c>
      <c r="Z446" s="85" t="str">
        <f>IF('Checklist Parameters'!$K$58&lt;&gt;"",((I446*'Checklist Parameters'!$K$58)*'Checklist Parameters'!$K$35)/1000,"N/A")</f>
        <v>N/A</v>
      </c>
      <c r="AA446" s="85">
        <f>IF('Checklist Parameters'!$K$101&lt;&gt;"",IFERROR(I446/'Checklist Parameters'!$K$101,0),"N/A")</f>
        <v>0</v>
      </c>
      <c r="AB446" s="85" t="str">
        <f>IF('Checklist Parameters'!$K$43&lt;&gt;"",(I446*'Checklist Parameters'!$K$43)/1000,"N/A")</f>
        <v>N/A</v>
      </c>
      <c r="AC446" s="85">
        <f>IF('Checklist Parameters'!$K$16="",$X446,IF(AND('Checklist Parameters'!$K$16&lt;$X446,'Checklist Parameters'!$K$16&gt;=3),'Checklist Parameters'!$K$16,IF(AND('Checklist Parameters'!$K$16&lt;$X446,'Checklist Parameters'!$K$16&lt;3),0,$X446)))</f>
        <v>0</v>
      </c>
      <c r="AD446" s="85" t="str">
        <f>IF(AND(I446&lt;'Checklist Parameters'!$K$22,$I446&lt;&gt;0),"Y","")</f>
        <v/>
      </c>
      <c r="AE446" s="85" t="str">
        <f>IF($AD446="Y",0,IF('Checklist Parameters'!$K$25="","&lt;no limit&gt;",ROUNDDOWN((($I446-'Checklist Parameters'!$K$24)/'Checklist Parameters'!$K$25)+1,0)))</f>
        <v>&lt;no limit&gt;</v>
      </c>
      <c r="AF446" s="174">
        <f t="shared" si="41"/>
        <v>0</v>
      </c>
      <c r="AG446" s="85">
        <f t="shared" si="36"/>
        <v>0</v>
      </c>
      <c r="AH446" s="5"/>
      <c r="AI446" s="5"/>
      <c r="AJ446" s="5"/>
      <c r="AK446" s="5"/>
      <c r="AL446" s="5"/>
      <c r="AM446" s="5"/>
      <c r="AN446" s="5"/>
      <c r="AO446" s="5"/>
      <c r="AP446" s="5"/>
      <c r="AQ446" s="5"/>
      <c r="AR446" s="5"/>
      <c r="AS446" s="5"/>
    </row>
    <row r="447" spans="1:45" s="2" customFormat="1" ht="15">
      <c r="A447" s="391"/>
      <c r="B447" s="392"/>
      <c r="C447" s="393"/>
      <c r="D447" s="393"/>
      <c r="E447" s="393"/>
      <c r="F447" s="393"/>
      <c r="G447" s="393"/>
      <c r="H447" s="394"/>
      <c r="I447" s="394"/>
      <c r="J447" s="394"/>
      <c r="K447" s="394"/>
      <c r="L447" s="394"/>
      <c r="M447" s="394"/>
      <c r="N447" s="313">
        <f>IF(IF(I447&lt;'Checklist Parameters'!$K$22,0,($I447-$L447))&lt;0,0,IF(I447&lt;'Checklist Parameters'!$K$22,0,($I447-$L447)))</f>
        <v>0</v>
      </c>
      <c r="O447" s="394"/>
      <c r="P447" s="395"/>
      <c r="Q447" s="316">
        <f t="shared" si="37"/>
        <v>0</v>
      </c>
      <c r="R447" s="87">
        <f t="shared" si="38"/>
        <v>0</v>
      </c>
      <c r="S447" s="87">
        <f>IF('Checklist Parameters'!$K$60&lt;0.2,0.2,'Checklist Parameters'!$K$60)</f>
        <v>0.72</v>
      </c>
      <c r="T447" s="88">
        <f>IF($O447="",IF('Checklist District ID'!$C$43="Y",MAX($R447:$S447)*$I447,SUM($R447:$S447)*$I447),IF(O447&gt;0,Q447*S447))</f>
        <v>0</v>
      </c>
      <c r="U447" s="88">
        <f>IF(Q447&gt;0,((I447-T447)*'Formula Matrix'!$E$40),0)</f>
        <v>0</v>
      </c>
      <c r="V447" s="88">
        <f t="shared" si="39"/>
        <v>0</v>
      </c>
      <c r="W447" s="88">
        <f>IF(V447&gt;0,(V447*'Checklist Parameters'!$K$35),0)</f>
        <v>0</v>
      </c>
      <c r="X447" s="85">
        <f t="shared" si="40"/>
        <v>0</v>
      </c>
      <c r="Y447" s="85">
        <f>IF('Checklist Parameters'!$K$102&lt;&gt;"",(I447/43560)*'Checklist Parameters'!$K$102,"N/A")</f>
        <v>0</v>
      </c>
      <c r="Z447" s="85" t="str">
        <f>IF('Checklist Parameters'!$K$58&lt;&gt;"",((I447*'Checklist Parameters'!$K$58)*'Checklist Parameters'!$K$35)/1000,"N/A")</f>
        <v>N/A</v>
      </c>
      <c r="AA447" s="85">
        <f>IF('Checklist Parameters'!$K$101&lt;&gt;"",IFERROR(I447/'Checklist Parameters'!$K$101,0),"N/A")</f>
        <v>0</v>
      </c>
      <c r="AB447" s="85" t="str">
        <f>IF('Checklist Parameters'!$K$43&lt;&gt;"",(I447*'Checklist Parameters'!$K$43)/1000,"N/A")</f>
        <v>N/A</v>
      </c>
      <c r="AC447" s="85">
        <f>IF('Checklist Parameters'!$K$16="",$X447,IF(AND('Checklist Parameters'!$K$16&lt;$X447,'Checklist Parameters'!$K$16&gt;=3),'Checklist Parameters'!$K$16,IF(AND('Checklist Parameters'!$K$16&lt;$X447,'Checklist Parameters'!$K$16&lt;3),0,$X447)))</f>
        <v>0</v>
      </c>
      <c r="AD447" s="85" t="str">
        <f>IF(AND(I447&lt;'Checklist Parameters'!$K$22,$I447&lt;&gt;0),"Y","")</f>
        <v/>
      </c>
      <c r="AE447" s="85" t="str">
        <f>IF($AD447="Y",0,IF('Checklist Parameters'!$K$25="","&lt;no limit&gt;",ROUNDDOWN((($I447-'Checklist Parameters'!$K$24)/'Checklist Parameters'!$K$25)+1,0)))</f>
        <v>&lt;no limit&gt;</v>
      </c>
      <c r="AF447" s="174">
        <f t="shared" si="41"/>
        <v>0</v>
      </c>
      <c r="AG447" s="85">
        <f t="shared" si="36"/>
        <v>0</v>
      </c>
      <c r="AH447" s="5"/>
      <c r="AI447" s="5"/>
      <c r="AJ447" s="5"/>
      <c r="AK447" s="5"/>
      <c r="AL447" s="5"/>
      <c r="AM447" s="5"/>
      <c r="AN447" s="5"/>
      <c r="AO447" s="5"/>
      <c r="AP447" s="5"/>
      <c r="AQ447" s="5"/>
      <c r="AR447" s="5"/>
      <c r="AS447" s="5"/>
    </row>
    <row r="448" spans="1:45" s="2" customFormat="1" ht="15">
      <c r="A448" s="391"/>
      <c r="B448" s="392"/>
      <c r="C448" s="393"/>
      <c r="D448" s="393"/>
      <c r="E448" s="393"/>
      <c r="F448" s="393"/>
      <c r="G448" s="393"/>
      <c r="H448" s="394"/>
      <c r="I448" s="394"/>
      <c r="J448" s="394"/>
      <c r="K448" s="394"/>
      <c r="L448" s="394"/>
      <c r="M448" s="394"/>
      <c r="N448" s="313">
        <f>IF(IF(I448&lt;'Checklist Parameters'!$K$22,0,($I448-$L448))&lt;0,0,IF(I448&lt;'Checklist Parameters'!$K$22,0,($I448-$L448)))</f>
        <v>0</v>
      </c>
      <c r="O448" s="394"/>
      <c r="P448" s="395"/>
      <c r="Q448" s="316">
        <f t="shared" si="37"/>
        <v>0</v>
      </c>
      <c r="R448" s="87">
        <f t="shared" si="38"/>
        <v>0</v>
      </c>
      <c r="S448" s="87">
        <f>IF('Checklist Parameters'!$K$60&lt;0.2,0.2,'Checklist Parameters'!$K$60)</f>
        <v>0.72</v>
      </c>
      <c r="T448" s="88">
        <f>IF($O448="",IF('Checklist District ID'!$C$43="Y",MAX($R448:$S448)*$I448,SUM($R448:$S448)*$I448),IF(O448&gt;0,Q448*S448))</f>
        <v>0</v>
      </c>
      <c r="U448" s="88">
        <f>IF(Q448&gt;0,((I448-T448)*'Formula Matrix'!$E$40),0)</f>
        <v>0</v>
      </c>
      <c r="V448" s="88">
        <f t="shared" si="39"/>
        <v>0</v>
      </c>
      <c r="W448" s="88">
        <f>IF(V448&gt;0,(V448*'Checklist Parameters'!$K$35),0)</f>
        <v>0</v>
      </c>
      <c r="X448" s="85">
        <f t="shared" si="40"/>
        <v>0</v>
      </c>
      <c r="Y448" s="85">
        <f>IF('Checklist Parameters'!$K$102&lt;&gt;"",(I448/43560)*'Checklist Parameters'!$K$102,"N/A")</f>
        <v>0</v>
      </c>
      <c r="Z448" s="85" t="str">
        <f>IF('Checklist Parameters'!$K$58&lt;&gt;"",((I448*'Checklist Parameters'!$K$58)*'Checklist Parameters'!$K$35)/1000,"N/A")</f>
        <v>N/A</v>
      </c>
      <c r="AA448" s="85">
        <f>IF('Checklist Parameters'!$K$101&lt;&gt;"",IFERROR(I448/'Checklist Parameters'!$K$101,0),"N/A")</f>
        <v>0</v>
      </c>
      <c r="AB448" s="85" t="str">
        <f>IF('Checklist Parameters'!$K$43&lt;&gt;"",(I448*'Checklist Parameters'!$K$43)/1000,"N/A")</f>
        <v>N/A</v>
      </c>
      <c r="AC448" s="85">
        <f>IF('Checklist Parameters'!$K$16="",$X448,IF(AND('Checklist Parameters'!$K$16&lt;$X448,'Checklist Parameters'!$K$16&gt;=3),'Checklist Parameters'!$K$16,IF(AND('Checklist Parameters'!$K$16&lt;$X448,'Checklist Parameters'!$K$16&lt;3),0,$X448)))</f>
        <v>0</v>
      </c>
      <c r="AD448" s="85" t="str">
        <f>IF(AND(I448&lt;'Checklist Parameters'!$K$22,$I448&lt;&gt;0),"Y","")</f>
        <v/>
      </c>
      <c r="AE448" s="85" t="str">
        <f>IF($AD448="Y",0,IF('Checklist Parameters'!$K$25="","&lt;no limit&gt;",ROUNDDOWN((($I448-'Checklist Parameters'!$K$24)/'Checklist Parameters'!$K$25)+1,0)))</f>
        <v>&lt;no limit&gt;</v>
      </c>
      <c r="AF448" s="174">
        <f t="shared" si="41"/>
        <v>0</v>
      </c>
      <c r="AG448" s="85">
        <f t="shared" si="36"/>
        <v>0</v>
      </c>
      <c r="AH448" s="5"/>
      <c r="AI448" s="5"/>
      <c r="AJ448" s="5"/>
      <c r="AK448" s="5"/>
      <c r="AL448" s="5"/>
      <c r="AM448" s="5"/>
      <c r="AN448" s="5"/>
      <c r="AO448" s="5"/>
      <c r="AP448" s="5"/>
      <c r="AQ448" s="5"/>
      <c r="AR448" s="5"/>
      <c r="AS448" s="5"/>
    </row>
    <row r="449" spans="1:45" s="2" customFormat="1" ht="15">
      <c r="A449" s="391"/>
      <c r="B449" s="392"/>
      <c r="C449" s="393"/>
      <c r="D449" s="393"/>
      <c r="E449" s="393"/>
      <c r="F449" s="393"/>
      <c r="G449" s="393"/>
      <c r="H449" s="394"/>
      <c r="I449" s="394"/>
      <c r="J449" s="394"/>
      <c r="K449" s="394"/>
      <c r="L449" s="394"/>
      <c r="M449" s="394"/>
      <c r="N449" s="313">
        <f>IF(IF(I449&lt;'Checklist Parameters'!$K$22,0,($I449-$L449))&lt;0,0,IF(I449&lt;'Checklist Parameters'!$K$22,0,($I449-$L449)))</f>
        <v>0</v>
      </c>
      <c r="O449" s="394"/>
      <c r="P449" s="395"/>
      <c r="Q449" s="316">
        <f t="shared" si="37"/>
        <v>0</v>
      </c>
      <c r="R449" s="87">
        <f t="shared" si="38"/>
        <v>0</v>
      </c>
      <c r="S449" s="87">
        <f>IF('Checklist Parameters'!$K$60&lt;0.2,0.2,'Checklist Parameters'!$K$60)</f>
        <v>0.72</v>
      </c>
      <c r="T449" s="88">
        <f>IF($O449="",IF('Checklist District ID'!$C$43="Y",MAX($R449:$S449)*$I449,SUM($R449:$S449)*$I449),IF(O449&gt;0,Q449*S449))</f>
        <v>0</v>
      </c>
      <c r="U449" s="88">
        <f>IF(Q449&gt;0,((I449-T449)*'Formula Matrix'!$E$40),0)</f>
        <v>0</v>
      </c>
      <c r="V449" s="88">
        <f t="shared" si="39"/>
        <v>0</v>
      </c>
      <c r="W449" s="88">
        <f>IF(V449&gt;0,(V449*'Checklist Parameters'!$K$35),0)</f>
        <v>0</v>
      </c>
      <c r="X449" s="85">
        <f t="shared" si="40"/>
        <v>0</v>
      </c>
      <c r="Y449" s="85">
        <f>IF('Checklist Parameters'!$K$102&lt;&gt;"",(I449/43560)*'Checklist Parameters'!$K$102,"N/A")</f>
        <v>0</v>
      </c>
      <c r="Z449" s="85" t="str">
        <f>IF('Checklist Parameters'!$K$58&lt;&gt;"",((I449*'Checklist Parameters'!$K$58)*'Checklist Parameters'!$K$35)/1000,"N/A")</f>
        <v>N/A</v>
      </c>
      <c r="AA449" s="85">
        <f>IF('Checklist Parameters'!$K$101&lt;&gt;"",IFERROR(I449/'Checklist Parameters'!$K$101,0),"N/A")</f>
        <v>0</v>
      </c>
      <c r="AB449" s="85" t="str">
        <f>IF('Checklist Parameters'!$K$43&lt;&gt;"",(I449*'Checklist Parameters'!$K$43)/1000,"N/A")</f>
        <v>N/A</v>
      </c>
      <c r="AC449" s="85">
        <f>IF('Checklist Parameters'!$K$16="",$X449,IF(AND('Checklist Parameters'!$K$16&lt;$X449,'Checklist Parameters'!$K$16&gt;=3),'Checklist Parameters'!$K$16,IF(AND('Checklist Parameters'!$K$16&lt;$X449,'Checklist Parameters'!$K$16&lt;3),0,$X449)))</f>
        <v>0</v>
      </c>
      <c r="AD449" s="85" t="str">
        <f>IF(AND(I449&lt;'Checklist Parameters'!$K$22,$I449&lt;&gt;0),"Y","")</f>
        <v/>
      </c>
      <c r="AE449" s="85" t="str">
        <f>IF($AD449="Y",0,IF('Checklist Parameters'!$K$25="","&lt;no limit&gt;",ROUNDDOWN((($I449-'Checklist Parameters'!$K$24)/'Checklist Parameters'!$K$25)+1,0)))</f>
        <v>&lt;no limit&gt;</v>
      </c>
      <c r="AF449" s="174">
        <f t="shared" si="41"/>
        <v>0</v>
      </c>
      <c r="AG449" s="85">
        <f t="shared" si="36"/>
        <v>0</v>
      </c>
      <c r="AH449" s="5"/>
      <c r="AI449" s="5"/>
      <c r="AJ449" s="5"/>
      <c r="AK449" s="5"/>
      <c r="AL449" s="5"/>
      <c r="AM449" s="5"/>
      <c r="AN449" s="5"/>
      <c r="AO449" s="5"/>
      <c r="AP449" s="5"/>
      <c r="AQ449" s="5"/>
      <c r="AR449" s="5"/>
      <c r="AS449" s="5"/>
    </row>
    <row r="450" spans="1:45" s="2" customFormat="1" ht="15">
      <c r="A450" s="391"/>
      <c r="B450" s="392"/>
      <c r="C450" s="393"/>
      <c r="D450" s="393"/>
      <c r="E450" s="393"/>
      <c r="F450" s="393"/>
      <c r="G450" s="393"/>
      <c r="H450" s="394"/>
      <c r="I450" s="394"/>
      <c r="J450" s="394"/>
      <c r="K450" s="394"/>
      <c r="L450" s="394"/>
      <c r="M450" s="394"/>
      <c r="N450" s="313">
        <f>IF(IF(I450&lt;'Checklist Parameters'!$K$22,0,($I450-$L450))&lt;0,0,IF(I450&lt;'Checklist Parameters'!$K$22,0,($I450-$L450)))</f>
        <v>0</v>
      </c>
      <c r="O450" s="394"/>
      <c r="P450" s="395"/>
      <c r="Q450" s="316">
        <f t="shared" si="37"/>
        <v>0</v>
      </c>
      <c r="R450" s="87">
        <f t="shared" si="38"/>
        <v>0</v>
      </c>
      <c r="S450" s="87">
        <f>IF('Checklist Parameters'!$K$60&lt;0.2,0.2,'Checklist Parameters'!$K$60)</f>
        <v>0.72</v>
      </c>
      <c r="T450" s="88">
        <f>IF($O450="",IF('Checklist District ID'!$C$43="Y",MAX($R450:$S450)*$I450,SUM($R450:$S450)*$I450),IF(O450&gt;0,Q450*S450))</f>
        <v>0</v>
      </c>
      <c r="U450" s="88">
        <f>IF(Q450&gt;0,((I450-T450)*'Formula Matrix'!$E$40),0)</f>
        <v>0</v>
      </c>
      <c r="V450" s="88">
        <f t="shared" si="39"/>
        <v>0</v>
      </c>
      <c r="W450" s="88">
        <f>IF(V450&gt;0,(V450*'Checklist Parameters'!$K$35),0)</f>
        <v>0</v>
      </c>
      <c r="X450" s="85">
        <f t="shared" si="40"/>
        <v>0</v>
      </c>
      <c r="Y450" s="85">
        <f>IF('Checklist Parameters'!$K$102&lt;&gt;"",(I450/43560)*'Checklist Parameters'!$K$102,"N/A")</f>
        <v>0</v>
      </c>
      <c r="Z450" s="85" t="str">
        <f>IF('Checklist Parameters'!$K$58&lt;&gt;"",((I450*'Checklist Parameters'!$K$58)*'Checklist Parameters'!$K$35)/1000,"N/A")</f>
        <v>N/A</v>
      </c>
      <c r="AA450" s="85">
        <f>IF('Checklist Parameters'!$K$101&lt;&gt;"",IFERROR(I450/'Checklist Parameters'!$K$101,0),"N/A")</f>
        <v>0</v>
      </c>
      <c r="AB450" s="85" t="str">
        <f>IF('Checklist Parameters'!$K$43&lt;&gt;"",(I450*'Checklist Parameters'!$K$43)/1000,"N/A")</f>
        <v>N/A</v>
      </c>
      <c r="AC450" s="85">
        <f>IF('Checklist Parameters'!$K$16="",$X450,IF(AND('Checklist Parameters'!$K$16&lt;$X450,'Checklist Parameters'!$K$16&gt;=3),'Checklist Parameters'!$K$16,IF(AND('Checklist Parameters'!$K$16&lt;$X450,'Checklist Parameters'!$K$16&lt;3),0,$X450)))</f>
        <v>0</v>
      </c>
      <c r="AD450" s="85" t="str">
        <f>IF(AND(I450&lt;'Checklist Parameters'!$K$22,$I450&lt;&gt;0),"Y","")</f>
        <v/>
      </c>
      <c r="AE450" s="85" t="str">
        <f>IF($AD450="Y",0,IF('Checklist Parameters'!$K$25="","&lt;no limit&gt;",ROUNDDOWN((($I450-'Checklist Parameters'!$K$24)/'Checklist Parameters'!$K$25)+1,0)))</f>
        <v>&lt;no limit&gt;</v>
      </c>
      <c r="AF450" s="174">
        <f t="shared" si="41"/>
        <v>0</v>
      </c>
      <c r="AG450" s="85">
        <f t="shared" si="36"/>
        <v>0</v>
      </c>
      <c r="AH450" s="5"/>
      <c r="AI450" s="5"/>
      <c r="AJ450" s="5"/>
      <c r="AK450" s="5"/>
      <c r="AL450" s="5"/>
      <c r="AM450" s="5"/>
      <c r="AN450" s="5"/>
      <c r="AO450" s="5"/>
      <c r="AP450" s="5"/>
      <c r="AQ450" s="5"/>
      <c r="AR450" s="5"/>
      <c r="AS450" s="5"/>
    </row>
    <row r="451" spans="1:45" s="2" customFormat="1" ht="15">
      <c r="A451" s="391"/>
      <c r="B451" s="392"/>
      <c r="C451" s="393"/>
      <c r="D451" s="393"/>
      <c r="E451" s="393"/>
      <c r="F451" s="393"/>
      <c r="G451" s="393"/>
      <c r="H451" s="394"/>
      <c r="I451" s="394"/>
      <c r="J451" s="394"/>
      <c r="K451" s="394"/>
      <c r="L451" s="394"/>
      <c r="M451" s="394"/>
      <c r="N451" s="313">
        <f>IF(IF(I451&lt;'Checklist Parameters'!$K$22,0,($I451-$L451))&lt;0,0,IF(I451&lt;'Checklist Parameters'!$K$22,0,($I451-$L451)))</f>
        <v>0</v>
      </c>
      <c r="O451" s="394"/>
      <c r="P451" s="395"/>
      <c r="Q451" s="316">
        <f t="shared" si="37"/>
        <v>0</v>
      </c>
      <c r="R451" s="87">
        <f t="shared" si="38"/>
        <v>0</v>
      </c>
      <c r="S451" s="87">
        <f>IF('Checklist Parameters'!$K$60&lt;0.2,0.2,'Checklist Parameters'!$K$60)</f>
        <v>0.72</v>
      </c>
      <c r="T451" s="88">
        <f>IF($O451="",IF('Checklist District ID'!$C$43="Y",MAX($R451:$S451)*$I451,SUM($R451:$S451)*$I451),IF(O451&gt;0,Q451*S451))</f>
        <v>0</v>
      </c>
      <c r="U451" s="88">
        <f>IF(Q451&gt;0,((I451-T451)*'Formula Matrix'!$E$40),0)</f>
        <v>0</v>
      </c>
      <c r="V451" s="88">
        <f t="shared" si="39"/>
        <v>0</v>
      </c>
      <c r="W451" s="88">
        <f>IF(V451&gt;0,(V451*'Checklist Parameters'!$K$35),0)</f>
        <v>0</v>
      </c>
      <c r="X451" s="85">
        <f t="shared" si="40"/>
        <v>0</v>
      </c>
      <c r="Y451" s="85">
        <f>IF('Checklist Parameters'!$K$102&lt;&gt;"",(I451/43560)*'Checklist Parameters'!$K$102,"N/A")</f>
        <v>0</v>
      </c>
      <c r="Z451" s="85" t="str">
        <f>IF('Checklist Parameters'!$K$58&lt;&gt;"",((I451*'Checklist Parameters'!$K$58)*'Checklist Parameters'!$K$35)/1000,"N/A")</f>
        <v>N/A</v>
      </c>
      <c r="AA451" s="85">
        <f>IF('Checklist Parameters'!$K$101&lt;&gt;"",IFERROR(I451/'Checklist Parameters'!$K$101,0),"N/A")</f>
        <v>0</v>
      </c>
      <c r="AB451" s="85" t="str">
        <f>IF('Checklist Parameters'!$K$43&lt;&gt;"",(I451*'Checklist Parameters'!$K$43)/1000,"N/A")</f>
        <v>N/A</v>
      </c>
      <c r="AC451" s="85">
        <f>IF('Checklist Parameters'!$K$16="",$X451,IF(AND('Checklist Parameters'!$K$16&lt;$X451,'Checklist Parameters'!$K$16&gt;=3),'Checklist Parameters'!$K$16,IF(AND('Checklist Parameters'!$K$16&lt;$X451,'Checklist Parameters'!$K$16&lt;3),0,$X451)))</f>
        <v>0</v>
      </c>
      <c r="AD451" s="85" t="str">
        <f>IF(AND(I451&lt;'Checklist Parameters'!$K$22,$I451&lt;&gt;0),"Y","")</f>
        <v/>
      </c>
      <c r="AE451" s="85" t="str">
        <f>IF($AD451="Y",0,IF('Checklist Parameters'!$K$25="","&lt;no limit&gt;",ROUNDDOWN((($I451-'Checklist Parameters'!$K$24)/'Checklist Parameters'!$K$25)+1,0)))</f>
        <v>&lt;no limit&gt;</v>
      </c>
      <c r="AF451" s="174">
        <f t="shared" si="41"/>
        <v>0</v>
      </c>
      <c r="AG451" s="85">
        <f t="shared" si="36"/>
        <v>0</v>
      </c>
      <c r="AH451" s="5"/>
      <c r="AI451" s="5"/>
      <c r="AJ451" s="5"/>
      <c r="AK451" s="5"/>
      <c r="AL451" s="5"/>
      <c r="AM451" s="5"/>
      <c r="AN451" s="5"/>
      <c r="AO451" s="5"/>
      <c r="AP451" s="5"/>
      <c r="AQ451" s="5"/>
      <c r="AR451" s="5"/>
      <c r="AS451" s="5"/>
    </row>
    <row r="452" spans="1:45" s="2" customFormat="1" ht="15">
      <c r="A452" s="391"/>
      <c r="B452" s="392"/>
      <c r="C452" s="393"/>
      <c r="D452" s="393"/>
      <c r="E452" s="393"/>
      <c r="F452" s="393"/>
      <c r="G452" s="393"/>
      <c r="H452" s="394"/>
      <c r="I452" s="394"/>
      <c r="J452" s="394"/>
      <c r="K452" s="394"/>
      <c r="L452" s="394"/>
      <c r="M452" s="394"/>
      <c r="N452" s="313">
        <f>IF(IF(I452&lt;'Checklist Parameters'!$K$22,0,($I452-$L452))&lt;0,0,IF(I452&lt;'Checklist Parameters'!$K$22,0,($I452-$L452)))</f>
        <v>0</v>
      </c>
      <c r="O452" s="394"/>
      <c r="P452" s="395"/>
      <c r="Q452" s="316">
        <f t="shared" si="37"/>
        <v>0</v>
      </c>
      <c r="R452" s="87">
        <f t="shared" si="38"/>
        <v>0</v>
      </c>
      <c r="S452" s="87">
        <f>IF('Checklist Parameters'!$K$60&lt;0.2,0.2,'Checklist Parameters'!$K$60)</f>
        <v>0.72</v>
      </c>
      <c r="T452" s="88">
        <f>IF($O452="",IF('Checklist District ID'!$C$43="Y",MAX($R452:$S452)*$I452,SUM($R452:$S452)*$I452),IF(O452&gt;0,Q452*S452))</f>
        <v>0</v>
      </c>
      <c r="U452" s="88">
        <f>IF(Q452&gt;0,((I452-T452)*'Formula Matrix'!$E$40),0)</f>
        <v>0</v>
      </c>
      <c r="V452" s="88">
        <f t="shared" si="39"/>
        <v>0</v>
      </c>
      <c r="W452" s="88">
        <f>IF(V452&gt;0,(V452*'Checklist Parameters'!$K$35),0)</f>
        <v>0</v>
      </c>
      <c r="X452" s="85">
        <f t="shared" si="40"/>
        <v>0</v>
      </c>
      <c r="Y452" s="85">
        <f>IF('Checklist Parameters'!$K$102&lt;&gt;"",(I452/43560)*'Checklist Parameters'!$K$102,"N/A")</f>
        <v>0</v>
      </c>
      <c r="Z452" s="85" t="str">
        <f>IF('Checklist Parameters'!$K$58&lt;&gt;"",((I452*'Checklist Parameters'!$K$58)*'Checklist Parameters'!$K$35)/1000,"N/A")</f>
        <v>N/A</v>
      </c>
      <c r="AA452" s="85">
        <f>IF('Checklist Parameters'!$K$101&lt;&gt;"",IFERROR(I452/'Checklist Parameters'!$K$101,0),"N/A")</f>
        <v>0</v>
      </c>
      <c r="AB452" s="85" t="str">
        <f>IF('Checklist Parameters'!$K$43&lt;&gt;"",(I452*'Checklist Parameters'!$K$43)/1000,"N/A")</f>
        <v>N/A</v>
      </c>
      <c r="AC452" s="85">
        <f>IF('Checklist Parameters'!$K$16="",$X452,IF(AND('Checklist Parameters'!$K$16&lt;$X452,'Checklist Parameters'!$K$16&gt;=3),'Checklist Parameters'!$K$16,IF(AND('Checklist Parameters'!$K$16&lt;$X452,'Checklist Parameters'!$K$16&lt;3),0,$X452)))</f>
        <v>0</v>
      </c>
      <c r="AD452" s="85" t="str">
        <f>IF(AND(I452&lt;'Checklist Parameters'!$K$22,$I452&lt;&gt;0),"Y","")</f>
        <v/>
      </c>
      <c r="AE452" s="85" t="str">
        <f>IF($AD452="Y",0,IF('Checklist Parameters'!$K$25="","&lt;no limit&gt;",ROUNDDOWN((($I452-'Checklist Parameters'!$K$24)/'Checklist Parameters'!$K$25)+1,0)))</f>
        <v>&lt;no limit&gt;</v>
      </c>
      <c r="AF452" s="174">
        <f t="shared" si="41"/>
        <v>0</v>
      </c>
      <c r="AG452" s="85">
        <f t="shared" si="36"/>
        <v>0</v>
      </c>
      <c r="AH452" s="5"/>
      <c r="AI452" s="5"/>
      <c r="AJ452" s="5"/>
      <c r="AK452" s="5"/>
      <c r="AL452" s="5"/>
      <c r="AM452" s="5"/>
      <c r="AN452" s="5"/>
      <c r="AO452" s="5"/>
      <c r="AP452" s="5"/>
      <c r="AQ452" s="5"/>
      <c r="AR452" s="5"/>
      <c r="AS452" s="5"/>
    </row>
    <row r="453" spans="1:45" s="2" customFormat="1" ht="15">
      <c r="A453" s="391"/>
      <c r="B453" s="392"/>
      <c r="C453" s="393"/>
      <c r="D453" s="393"/>
      <c r="E453" s="393"/>
      <c r="F453" s="393"/>
      <c r="G453" s="393"/>
      <c r="H453" s="394"/>
      <c r="I453" s="394"/>
      <c r="J453" s="394"/>
      <c r="K453" s="394"/>
      <c r="L453" s="394"/>
      <c r="M453" s="394"/>
      <c r="N453" s="313">
        <f>IF(IF(I453&lt;'Checklist Parameters'!$K$22,0,($I453-$L453))&lt;0,0,IF(I453&lt;'Checklist Parameters'!$K$22,0,($I453-$L453)))</f>
        <v>0</v>
      </c>
      <c r="O453" s="394"/>
      <c r="P453" s="395"/>
      <c r="Q453" s="316">
        <f t="shared" si="37"/>
        <v>0</v>
      </c>
      <c r="R453" s="87">
        <f t="shared" si="38"/>
        <v>0</v>
      </c>
      <c r="S453" s="87">
        <f>IF('Checklist Parameters'!$K$60&lt;0.2,0.2,'Checklist Parameters'!$K$60)</f>
        <v>0.72</v>
      </c>
      <c r="T453" s="88">
        <f>IF($O453="",IF('Checklist District ID'!$C$43="Y",MAX($R453:$S453)*$I453,SUM($R453:$S453)*$I453),IF(O453&gt;0,Q453*S453))</f>
        <v>0</v>
      </c>
      <c r="U453" s="88">
        <f>IF(Q453&gt;0,((I453-T453)*'Formula Matrix'!$E$40),0)</f>
        <v>0</v>
      </c>
      <c r="V453" s="88">
        <f t="shared" si="39"/>
        <v>0</v>
      </c>
      <c r="W453" s="88">
        <f>IF(V453&gt;0,(V453*'Checklist Parameters'!$K$35),0)</f>
        <v>0</v>
      </c>
      <c r="X453" s="85">
        <f t="shared" si="40"/>
        <v>0</v>
      </c>
      <c r="Y453" s="85">
        <f>IF('Checklist Parameters'!$K$102&lt;&gt;"",(I453/43560)*'Checklist Parameters'!$K$102,"N/A")</f>
        <v>0</v>
      </c>
      <c r="Z453" s="85" t="str">
        <f>IF('Checklist Parameters'!$K$58&lt;&gt;"",((I453*'Checklist Parameters'!$K$58)*'Checklist Parameters'!$K$35)/1000,"N/A")</f>
        <v>N/A</v>
      </c>
      <c r="AA453" s="85">
        <f>IF('Checklist Parameters'!$K$101&lt;&gt;"",IFERROR(I453/'Checklist Parameters'!$K$101,0),"N/A")</f>
        <v>0</v>
      </c>
      <c r="AB453" s="85" t="str">
        <f>IF('Checklist Parameters'!$K$43&lt;&gt;"",(I453*'Checklist Parameters'!$K$43)/1000,"N/A")</f>
        <v>N/A</v>
      </c>
      <c r="AC453" s="85">
        <f>IF('Checklist Parameters'!$K$16="",$X453,IF(AND('Checklist Parameters'!$K$16&lt;$X453,'Checklist Parameters'!$K$16&gt;=3),'Checklist Parameters'!$K$16,IF(AND('Checklist Parameters'!$K$16&lt;$X453,'Checklist Parameters'!$K$16&lt;3),0,$X453)))</f>
        <v>0</v>
      </c>
      <c r="AD453" s="85" t="str">
        <f>IF(AND(I453&lt;'Checklist Parameters'!$K$22,$I453&lt;&gt;0),"Y","")</f>
        <v/>
      </c>
      <c r="AE453" s="85" t="str">
        <f>IF($AD453="Y",0,IF('Checklist Parameters'!$K$25="","&lt;no limit&gt;",ROUNDDOWN((($I453-'Checklist Parameters'!$K$24)/'Checklist Parameters'!$K$25)+1,0)))</f>
        <v>&lt;no limit&gt;</v>
      </c>
      <c r="AF453" s="174">
        <f t="shared" si="41"/>
        <v>0</v>
      </c>
      <c r="AG453" s="85">
        <f t="shared" si="36"/>
        <v>0</v>
      </c>
      <c r="AH453" s="5"/>
      <c r="AI453" s="5"/>
      <c r="AJ453" s="5"/>
      <c r="AK453" s="5"/>
      <c r="AL453" s="5"/>
      <c r="AM453" s="5"/>
      <c r="AN453" s="5"/>
      <c r="AO453" s="5"/>
      <c r="AP453" s="5"/>
      <c r="AQ453" s="5"/>
      <c r="AR453" s="5"/>
      <c r="AS453" s="5"/>
    </row>
    <row r="454" spans="1:45" s="2" customFormat="1" ht="15">
      <c r="A454" s="391"/>
      <c r="B454" s="392"/>
      <c r="C454" s="393"/>
      <c r="D454" s="393"/>
      <c r="E454" s="393"/>
      <c r="F454" s="393"/>
      <c r="G454" s="393"/>
      <c r="H454" s="394"/>
      <c r="I454" s="394"/>
      <c r="J454" s="394"/>
      <c r="K454" s="394"/>
      <c r="L454" s="394"/>
      <c r="M454" s="394"/>
      <c r="N454" s="313">
        <f>IF(IF(I454&lt;'Checklist Parameters'!$K$22,0,($I454-$L454))&lt;0,0,IF(I454&lt;'Checklist Parameters'!$K$22,0,($I454-$L454)))</f>
        <v>0</v>
      </c>
      <c r="O454" s="394"/>
      <c r="P454" s="395"/>
      <c r="Q454" s="316">
        <f t="shared" si="37"/>
        <v>0</v>
      </c>
      <c r="R454" s="87">
        <f t="shared" si="38"/>
        <v>0</v>
      </c>
      <c r="S454" s="87">
        <f>IF('Checklist Parameters'!$K$60&lt;0.2,0.2,'Checklist Parameters'!$K$60)</f>
        <v>0.72</v>
      </c>
      <c r="T454" s="88">
        <f>IF($O454="",IF('Checklist District ID'!$C$43="Y",MAX($R454:$S454)*$I454,SUM($R454:$S454)*$I454),IF(O454&gt;0,Q454*S454))</f>
        <v>0</v>
      </c>
      <c r="U454" s="88">
        <f>IF(Q454&gt;0,((I454-T454)*'Formula Matrix'!$E$40),0)</f>
        <v>0</v>
      </c>
      <c r="V454" s="88">
        <f t="shared" si="39"/>
        <v>0</v>
      </c>
      <c r="W454" s="88">
        <f>IF(V454&gt;0,(V454*'Checklist Parameters'!$K$35),0)</f>
        <v>0</v>
      </c>
      <c r="X454" s="85">
        <f t="shared" si="40"/>
        <v>0</v>
      </c>
      <c r="Y454" s="85">
        <f>IF('Checklist Parameters'!$K$102&lt;&gt;"",(I454/43560)*'Checklist Parameters'!$K$102,"N/A")</f>
        <v>0</v>
      </c>
      <c r="Z454" s="85" t="str">
        <f>IF('Checklist Parameters'!$K$58&lt;&gt;"",((I454*'Checklist Parameters'!$K$58)*'Checklist Parameters'!$K$35)/1000,"N/A")</f>
        <v>N/A</v>
      </c>
      <c r="AA454" s="85">
        <f>IF('Checklist Parameters'!$K$101&lt;&gt;"",IFERROR(I454/'Checklist Parameters'!$K$101,0),"N/A")</f>
        <v>0</v>
      </c>
      <c r="AB454" s="85" t="str">
        <f>IF('Checklist Parameters'!$K$43&lt;&gt;"",(I454*'Checklist Parameters'!$K$43)/1000,"N/A")</f>
        <v>N/A</v>
      </c>
      <c r="AC454" s="85">
        <f>IF('Checklist Parameters'!$K$16="",$X454,IF(AND('Checklist Parameters'!$K$16&lt;$X454,'Checklist Parameters'!$K$16&gt;=3),'Checklist Parameters'!$K$16,IF(AND('Checklist Parameters'!$K$16&lt;$X454,'Checklist Parameters'!$K$16&lt;3),0,$X454)))</f>
        <v>0</v>
      </c>
      <c r="AD454" s="85" t="str">
        <f>IF(AND(I454&lt;'Checklist Parameters'!$K$22,$I454&lt;&gt;0),"Y","")</f>
        <v/>
      </c>
      <c r="AE454" s="85" t="str">
        <f>IF($AD454="Y",0,IF('Checklist Parameters'!$K$25="","&lt;no limit&gt;",ROUNDDOWN((($I454-'Checklist Parameters'!$K$24)/'Checklist Parameters'!$K$25)+1,0)))</f>
        <v>&lt;no limit&gt;</v>
      </c>
      <c r="AF454" s="174">
        <f t="shared" si="41"/>
        <v>0</v>
      </c>
      <c r="AG454" s="85">
        <f t="shared" si="36"/>
        <v>0</v>
      </c>
      <c r="AH454" s="5"/>
      <c r="AI454" s="5"/>
      <c r="AJ454" s="5"/>
      <c r="AK454" s="5"/>
      <c r="AL454" s="5"/>
      <c r="AM454" s="5"/>
      <c r="AN454" s="5"/>
      <c r="AO454" s="5"/>
      <c r="AP454" s="5"/>
      <c r="AQ454" s="5"/>
      <c r="AR454" s="5"/>
      <c r="AS454" s="5"/>
    </row>
    <row r="455" spans="1:45" s="2" customFormat="1" ht="15">
      <c r="A455" s="391"/>
      <c r="B455" s="392"/>
      <c r="C455" s="393"/>
      <c r="D455" s="393"/>
      <c r="E455" s="393"/>
      <c r="F455" s="393"/>
      <c r="G455" s="393"/>
      <c r="H455" s="394"/>
      <c r="I455" s="394"/>
      <c r="J455" s="394"/>
      <c r="K455" s="394"/>
      <c r="L455" s="394"/>
      <c r="M455" s="394"/>
      <c r="N455" s="313">
        <f>IF(IF(I455&lt;'Checklist Parameters'!$K$22,0,($I455-$L455))&lt;0,0,IF(I455&lt;'Checklist Parameters'!$K$22,0,($I455-$L455)))</f>
        <v>0</v>
      </c>
      <c r="O455" s="394"/>
      <c r="P455" s="395"/>
      <c r="Q455" s="316">
        <f t="shared" si="37"/>
        <v>0</v>
      </c>
      <c r="R455" s="87">
        <f t="shared" si="38"/>
        <v>0</v>
      </c>
      <c r="S455" s="87">
        <f>IF('Checklist Parameters'!$K$60&lt;0.2,0.2,'Checklist Parameters'!$K$60)</f>
        <v>0.72</v>
      </c>
      <c r="T455" s="88">
        <f>IF($O455="",IF('Checklist District ID'!$C$43="Y",MAX($R455:$S455)*$I455,SUM($R455:$S455)*$I455),IF(O455&gt;0,Q455*S455))</f>
        <v>0</v>
      </c>
      <c r="U455" s="88">
        <f>IF(Q455&gt;0,((I455-T455)*'Formula Matrix'!$E$40),0)</f>
        <v>0</v>
      </c>
      <c r="V455" s="88">
        <f t="shared" si="39"/>
        <v>0</v>
      </c>
      <c r="W455" s="88">
        <f>IF(V455&gt;0,(V455*'Checklist Parameters'!$K$35),0)</f>
        <v>0</v>
      </c>
      <c r="X455" s="85">
        <f t="shared" si="40"/>
        <v>0</v>
      </c>
      <c r="Y455" s="85">
        <f>IF('Checklist Parameters'!$K$102&lt;&gt;"",(I455/43560)*'Checklist Parameters'!$K$102,"N/A")</f>
        <v>0</v>
      </c>
      <c r="Z455" s="85" t="str">
        <f>IF('Checklist Parameters'!$K$58&lt;&gt;"",((I455*'Checklist Parameters'!$K$58)*'Checklist Parameters'!$K$35)/1000,"N/A")</f>
        <v>N/A</v>
      </c>
      <c r="AA455" s="85">
        <f>IF('Checklist Parameters'!$K$101&lt;&gt;"",IFERROR(I455/'Checklist Parameters'!$K$101,0),"N/A")</f>
        <v>0</v>
      </c>
      <c r="AB455" s="85" t="str">
        <f>IF('Checklist Parameters'!$K$43&lt;&gt;"",(I455*'Checklist Parameters'!$K$43)/1000,"N/A")</f>
        <v>N/A</v>
      </c>
      <c r="AC455" s="85">
        <f>IF('Checklist Parameters'!$K$16="",$X455,IF(AND('Checklist Parameters'!$K$16&lt;$X455,'Checklist Parameters'!$K$16&gt;=3),'Checklist Parameters'!$K$16,IF(AND('Checklist Parameters'!$K$16&lt;$X455,'Checklist Parameters'!$K$16&lt;3),0,$X455)))</f>
        <v>0</v>
      </c>
      <c r="AD455" s="85" t="str">
        <f>IF(AND(I455&lt;'Checklist Parameters'!$K$22,$I455&lt;&gt;0),"Y","")</f>
        <v/>
      </c>
      <c r="AE455" s="85" t="str">
        <f>IF($AD455="Y",0,IF('Checklist Parameters'!$K$25="","&lt;no limit&gt;",ROUNDDOWN((($I455-'Checklist Parameters'!$K$24)/'Checklist Parameters'!$K$25)+1,0)))</f>
        <v>&lt;no limit&gt;</v>
      </c>
      <c r="AF455" s="174">
        <f t="shared" si="41"/>
        <v>0</v>
      </c>
      <c r="AG455" s="85">
        <f t="shared" si="36"/>
        <v>0</v>
      </c>
      <c r="AH455" s="5"/>
      <c r="AI455" s="5"/>
      <c r="AJ455" s="5"/>
      <c r="AK455" s="5"/>
      <c r="AL455" s="5"/>
      <c r="AM455" s="5"/>
      <c r="AN455" s="5"/>
      <c r="AO455" s="5"/>
      <c r="AP455" s="5"/>
      <c r="AQ455" s="5"/>
      <c r="AR455" s="5"/>
      <c r="AS455" s="5"/>
    </row>
    <row r="456" spans="1:45" s="2" customFormat="1" ht="15">
      <c r="A456" s="391"/>
      <c r="B456" s="392"/>
      <c r="C456" s="393"/>
      <c r="D456" s="393"/>
      <c r="E456" s="393"/>
      <c r="F456" s="393"/>
      <c r="G456" s="393"/>
      <c r="H456" s="394"/>
      <c r="I456" s="394"/>
      <c r="J456" s="394"/>
      <c r="K456" s="394"/>
      <c r="L456" s="394"/>
      <c r="M456" s="394"/>
      <c r="N456" s="313">
        <f>IF(IF(I456&lt;'Checklist Parameters'!$K$22,0,($I456-$L456))&lt;0,0,IF(I456&lt;'Checklist Parameters'!$K$22,0,($I456-$L456)))</f>
        <v>0</v>
      </c>
      <c r="O456" s="394"/>
      <c r="P456" s="395"/>
      <c r="Q456" s="316">
        <f t="shared" si="37"/>
        <v>0</v>
      </c>
      <c r="R456" s="87">
        <f t="shared" si="38"/>
        <v>0</v>
      </c>
      <c r="S456" s="87">
        <f>IF('Checklist Parameters'!$K$60&lt;0.2,0.2,'Checklist Parameters'!$K$60)</f>
        <v>0.72</v>
      </c>
      <c r="T456" s="88">
        <f>IF($O456="",IF('Checklist District ID'!$C$43="Y",MAX($R456:$S456)*$I456,SUM($R456:$S456)*$I456),IF(O456&gt;0,Q456*S456))</f>
        <v>0</v>
      </c>
      <c r="U456" s="88">
        <f>IF(Q456&gt;0,((I456-T456)*'Formula Matrix'!$E$40),0)</f>
        <v>0</v>
      </c>
      <c r="V456" s="88">
        <f t="shared" si="39"/>
        <v>0</v>
      </c>
      <c r="W456" s="88">
        <f>IF(V456&gt;0,(V456*'Checklist Parameters'!$K$35),0)</f>
        <v>0</v>
      </c>
      <c r="X456" s="85">
        <f t="shared" si="40"/>
        <v>0</v>
      </c>
      <c r="Y456" s="85">
        <f>IF('Checklist Parameters'!$K$102&lt;&gt;"",(I456/43560)*'Checklist Parameters'!$K$102,"N/A")</f>
        <v>0</v>
      </c>
      <c r="Z456" s="85" t="str">
        <f>IF('Checklist Parameters'!$K$58&lt;&gt;"",((I456*'Checklist Parameters'!$K$58)*'Checklist Parameters'!$K$35)/1000,"N/A")</f>
        <v>N/A</v>
      </c>
      <c r="AA456" s="85">
        <f>IF('Checklist Parameters'!$K$101&lt;&gt;"",IFERROR(I456/'Checklist Parameters'!$K$101,0),"N/A")</f>
        <v>0</v>
      </c>
      <c r="AB456" s="85" t="str">
        <f>IF('Checklist Parameters'!$K$43&lt;&gt;"",(I456*'Checklist Parameters'!$K$43)/1000,"N/A")</f>
        <v>N/A</v>
      </c>
      <c r="AC456" s="85">
        <f>IF('Checklist Parameters'!$K$16="",$X456,IF(AND('Checklist Parameters'!$K$16&lt;$X456,'Checklist Parameters'!$K$16&gt;=3),'Checklist Parameters'!$K$16,IF(AND('Checklist Parameters'!$K$16&lt;$X456,'Checklist Parameters'!$K$16&lt;3),0,$X456)))</f>
        <v>0</v>
      </c>
      <c r="AD456" s="85" t="str">
        <f>IF(AND(I456&lt;'Checklist Parameters'!$K$22,$I456&lt;&gt;0),"Y","")</f>
        <v/>
      </c>
      <c r="AE456" s="85" t="str">
        <f>IF($AD456="Y",0,IF('Checklist Parameters'!$K$25="","&lt;no limit&gt;",ROUNDDOWN((($I456-'Checklist Parameters'!$K$24)/'Checklist Parameters'!$K$25)+1,0)))</f>
        <v>&lt;no limit&gt;</v>
      </c>
      <c r="AF456" s="174">
        <f t="shared" si="41"/>
        <v>0</v>
      </c>
      <c r="AG456" s="85">
        <f t="shared" si="36"/>
        <v>0</v>
      </c>
      <c r="AH456" s="5"/>
      <c r="AI456" s="5"/>
      <c r="AJ456" s="5"/>
      <c r="AK456" s="5"/>
      <c r="AL456" s="5"/>
      <c r="AM456" s="5"/>
      <c r="AN456" s="5"/>
      <c r="AO456" s="5"/>
      <c r="AP456" s="5"/>
      <c r="AQ456" s="5"/>
      <c r="AR456" s="5"/>
      <c r="AS456" s="5"/>
    </row>
    <row r="457" spans="1:45" s="2" customFormat="1" ht="15">
      <c r="A457" s="391"/>
      <c r="B457" s="392"/>
      <c r="C457" s="393"/>
      <c r="D457" s="393"/>
      <c r="E457" s="393"/>
      <c r="F457" s="393"/>
      <c r="G457" s="393"/>
      <c r="H457" s="394"/>
      <c r="I457" s="394"/>
      <c r="J457" s="394"/>
      <c r="K457" s="394"/>
      <c r="L457" s="394"/>
      <c r="M457" s="394"/>
      <c r="N457" s="313">
        <f>IF(IF(I457&lt;'Checklist Parameters'!$K$22,0,($I457-$L457))&lt;0,0,IF(I457&lt;'Checklist Parameters'!$K$22,0,($I457-$L457)))</f>
        <v>0</v>
      </c>
      <c r="O457" s="394"/>
      <c r="P457" s="395"/>
      <c r="Q457" s="316">
        <f t="shared" si="37"/>
        <v>0</v>
      </c>
      <c r="R457" s="87">
        <f t="shared" si="38"/>
        <v>0</v>
      </c>
      <c r="S457" s="87">
        <f>IF('Checklist Parameters'!$K$60&lt;0.2,0.2,'Checklist Parameters'!$K$60)</f>
        <v>0.72</v>
      </c>
      <c r="T457" s="88">
        <f>IF($O457="",IF('Checklist District ID'!$C$43="Y",MAX($R457:$S457)*$I457,SUM($R457:$S457)*$I457),IF(O457&gt;0,Q457*S457))</f>
        <v>0</v>
      </c>
      <c r="U457" s="88">
        <f>IF(Q457&gt;0,((I457-T457)*'Formula Matrix'!$E$40),0)</f>
        <v>0</v>
      </c>
      <c r="V457" s="88">
        <f t="shared" si="39"/>
        <v>0</v>
      </c>
      <c r="W457" s="88">
        <f>IF(V457&gt;0,(V457*'Checklist Parameters'!$K$35),0)</f>
        <v>0</v>
      </c>
      <c r="X457" s="85">
        <f t="shared" si="40"/>
        <v>0</v>
      </c>
      <c r="Y457" s="85">
        <f>IF('Checklist Parameters'!$K$102&lt;&gt;"",(I457/43560)*'Checklist Parameters'!$K$102,"N/A")</f>
        <v>0</v>
      </c>
      <c r="Z457" s="85" t="str">
        <f>IF('Checklist Parameters'!$K$58&lt;&gt;"",((I457*'Checklist Parameters'!$K$58)*'Checklist Parameters'!$K$35)/1000,"N/A")</f>
        <v>N/A</v>
      </c>
      <c r="AA457" s="85">
        <f>IF('Checklist Parameters'!$K$101&lt;&gt;"",IFERROR(I457/'Checklist Parameters'!$K$101,0),"N/A")</f>
        <v>0</v>
      </c>
      <c r="AB457" s="85" t="str">
        <f>IF('Checklist Parameters'!$K$43&lt;&gt;"",(I457*'Checklist Parameters'!$K$43)/1000,"N/A")</f>
        <v>N/A</v>
      </c>
      <c r="AC457" s="85">
        <f>IF('Checklist Parameters'!$K$16="",$X457,IF(AND('Checklist Parameters'!$K$16&lt;$X457,'Checklist Parameters'!$K$16&gt;=3),'Checklist Parameters'!$K$16,IF(AND('Checklist Parameters'!$K$16&lt;$X457,'Checklist Parameters'!$K$16&lt;3),0,$X457)))</f>
        <v>0</v>
      </c>
      <c r="AD457" s="85" t="str">
        <f>IF(AND(I457&lt;'Checklist Parameters'!$K$22,$I457&lt;&gt;0),"Y","")</f>
        <v/>
      </c>
      <c r="AE457" s="85" t="str">
        <f>IF($AD457="Y",0,IF('Checklist Parameters'!$K$25="","&lt;no limit&gt;",ROUNDDOWN((($I457-'Checklist Parameters'!$K$24)/'Checklist Parameters'!$K$25)+1,0)))</f>
        <v>&lt;no limit&gt;</v>
      </c>
      <c r="AF457" s="174">
        <f t="shared" si="41"/>
        <v>0</v>
      </c>
      <c r="AG457" s="85">
        <f t="shared" si="36"/>
        <v>0</v>
      </c>
      <c r="AH457" s="5"/>
      <c r="AI457" s="5"/>
      <c r="AJ457" s="5"/>
      <c r="AK457" s="5"/>
      <c r="AL457" s="5"/>
      <c r="AM457" s="5"/>
      <c r="AN457" s="5"/>
      <c r="AO457" s="5"/>
      <c r="AP457" s="5"/>
      <c r="AQ457" s="5"/>
      <c r="AR457" s="5"/>
      <c r="AS457" s="5"/>
    </row>
    <row r="458" spans="1:45" s="2" customFormat="1" ht="15">
      <c r="A458" s="391"/>
      <c r="B458" s="392"/>
      <c r="C458" s="393"/>
      <c r="D458" s="393"/>
      <c r="E458" s="393"/>
      <c r="F458" s="393"/>
      <c r="G458" s="393"/>
      <c r="H458" s="394"/>
      <c r="I458" s="394"/>
      <c r="J458" s="394"/>
      <c r="K458" s="394"/>
      <c r="L458" s="394"/>
      <c r="M458" s="394"/>
      <c r="N458" s="313">
        <f>IF(IF(I458&lt;'Checklist Parameters'!$K$22,0,($I458-$L458))&lt;0,0,IF(I458&lt;'Checklist Parameters'!$K$22,0,($I458-$L458)))</f>
        <v>0</v>
      </c>
      <c r="O458" s="394"/>
      <c r="P458" s="395"/>
      <c r="Q458" s="316">
        <f t="shared" si="37"/>
        <v>0</v>
      </c>
      <c r="R458" s="87">
        <f t="shared" si="38"/>
        <v>0</v>
      </c>
      <c r="S458" s="87">
        <f>IF('Checklist Parameters'!$K$60&lt;0.2,0.2,'Checklist Parameters'!$K$60)</f>
        <v>0.72</v>
      </c>
      <c r="T458" s="88">
        <f>IF($O458="",IF('Checklist District ID'!$C$43="Y",MAX($R458:$S458)*$I458,SUM($R458:$S458)*$I458),IF(O458&gt;0,Q458*S458))</f>
        <v>0</v>
      </c>
      <c r="U458" s="88">
        <f>IF(Q458&gt;0,((I458-T458)*'Formula Matrix'!$E$40),0)</f>
        <v>0</v>
      </c>
      <c r="V458" s="88">
        <f t="shared" si="39"/>
        <v>0</v>
      </c>
      <c r="W458" s="88">
        <f>IF(V458&gt;0,(V458*'Checklist Parameters'!$K$35),0)</f>
        <v>0</v>
      </c>
      <c r="X458" s="85">
        <f t="shared" si="40"/>
        <v>0</v>
      </c>
      <c r="Y458" s="85">
        <f>IF('Checklist Parameters'!$K$102&lt;&gt;"",(I458/43560)*'Checklist Parameters'!$K$102,"N/A")</f>
        <v>0</v>
      </c>
      <c r="Z458" s="85" t="str">
        <f>IF('Checklist Parameters'!$K$58&lt;&gt;"",((I458*'Checklist Parameters'!$K$58)*'Checklist Parameters'!$K$35)/1000,"N/A")</f>
        <v>N/A</v>
      </c>
      <c r="AA458" s="85">
        <f>IF('Checklist Parameters'!$K$101&lt;&gt;"",IFERROR(I458/'Checklist Parameters'!$K$101,0),"N/A")</f>
        <v>0</v>
      </c>
      <c r="AB458" s="85" t="str">
        <f>IF('Checklist Parameters'!$K$43&lt;&gt;"",(I458*'Checklist Parameters'!$K$43)/1000,"N/A")</f>
        <v>N/A</v>
      </c>
      <c r="AC458" s="85">
        <f>IF('Checklist Parameters'!$K$16="",$X458,IF(AND('Checklist Parameters'!$K$16&lt;$X458,'Checklist Parameters'!$K$16&gt;=3),'Checklist Parameters'!$K$16,IF(AND('Checklist Parameters'!$K$16&lt;$X458,'Checklist Parameters'!$K$16&lt;3),0,$X458)))</f>
        <v>0</v>
      </c>
      <c r="AD458" s="85" t="str">
        <f>IF(AND(I458&lt;'Checklist Parameters'!$K$22,$I458&lt;&gt;0),"Y","")</f>
        <v/>
      </c>
      <c r="AE458" s="85" t="str">
        <f>IF($AD458="Y",0,IF('Checklist Parameters'!$K$25="","&lt;no limit&gt;",ROUNDDOWN((($I458-'Checklist Parameters'!$K$24)/'Checklist Parameters'!$K$25)+1,0)))</f>
        <v>&lt;no limit&gt;</v>
      </c>
      <c r="AF458" s="174">
        <f t="shared" si="41"/>
        <v>0</v>
      </c>
      <c r="AG458" s="85">
        <f t="shared" si="36"/>
        <v>0</v>
      </c>
      <c r="AH458" s="5"/>
      <c r="AI458" s="5"/>
      <c r="AJ458" s="5"/>
      <c r="AK458" s="5"/>
      <c r="AL458" s="5"/>
      <c r="AM458" s="5"/>
      <c r="AN458" s="5"/>
      <c r="AO458" s="5"/>
      <c r="AP458" s="5"/>
      <c r="AQ458" s="5"/>
      <c r="AR458" s="5"/>
      <c r="AS458" s="5"/>
    </row>
    <row r="459" spans="1:45" s="2" customFormat="1" ht="15">
      <c r="A459" s="391"/>
      <c r="B459" s="392"/>
      <c r="C459" s="393"/>
      <c r="D459" s="393"/>
      <c r="E459" s="393"/>
      <c r="F459" s="393"/>
      <c r="G459" s="393"/>
      <c r="H459" s="394"/>
      <c r="I459" s="394"/>
      <c r="J459" s="394"/>
      <c r="K459" s="394"/>
      <c r="L459" s="394"/>
      <c r="M459" s="394"/>
      <c r="N459" s="313">
        <f>IF(IF(I459&lt;'Checklist Parameters'!$K$22,0,($I459-$L459))&lt;0,0,IF(I459&lt;'Checklist Parameters'!$K$22,0,($I459-$L459)))</f>
        <v>0</v>
      </c>
      <c r="O459" s="394"/>
      <c r="P459" s="395"/>
      <c r="Q459" s="316">
        <f t="shared" si="37"/>
        <v>0</v>
      </c>
      <c r="R459" s="87">
        <f t="shared" si="38"/>
        <v>0</v>
      </c>
      <c r="S459" s="87">
        <f>IF('Checklist Parameters'!$K$60&lt;0.2,0.2,'Checklist Parameters'!$K$60)</f>
        <v>0.72</v>
      </c>
      <c r="T459" s="88">
        <f>IF($O459="",IF('Checklist District ID'!$C$43="Y",MAX($R459:$S459)*$I459,SUM($R459:$S459)*$I459),IF(O459&gt;0,Q459*S459))</f>
        <v>0</v>
      </c>
      <c r="U459" s="88">
        <f>IF(Q459&gt;0,((I459-T459)*'Formula Matrix'!$E$40),0)</f>
        <v>0</v>
      </c>
      <c r="V459" s="88">
        <f t="shared" si="39"/>
        <v>0</v>
      </c>
      <c r="W459" s="88">
        <f>IF(V459&gt;0,(V459*'Checklist Parameters'!$K$35),0)</f>
        <v>0</v>
      </c>
      <c r="X459" s="85">
        <f t="shared" si="40"/>
        <v>0</v>
      </c>
      <c r="Y459" s="85">
        <f>IF('Checklist Parameters'!$K$102&lt;&gt;"",(I459/43560)*'Checklist Parameters'!$K$102,"N/A")</f>
        <v>0</v>
      </c>
      <c r="Z459" s="85" t="str">
        <f>IF('Checklist Parameters'!$K$58&lt;&gt;"",((I459*'Checklist Parameters'!$K$58)*'Checklist Parameters'!$K$35)/1000,"N/A")</f>
        <v>N/A</v>
      </c>
      <c r="AA459" s="85">
        <f>IF('Checklist Parameters'!$K$101&lt;&gt;"",IFERROR(I459/'Checklist Parameters'!$K$101,0),"N/A")</f>
        <v>0</v>
      </c>
      <c r="AB459" s="85" t="str">
        <f>IF('Checklist Parameters'!$K$43&lt;&gt;"",(I459*'Checklist Parameters'!$K$43)/1000,"N/A")</f>
        <v>N/A</v>
      </c>
      <c r="AC459" s="85">
        <f>IF('Checklist Parameters'!$K$16="",$X459,IF(AND('Checklist Parameters'!$K$16&lt;$X459,'Checklist Parameters'!$K$16&gt;=3),'Checklist Parameters'!$K$16,IF(AND('Checklist Parameters'!$K$16&lt;$X459,'Checklist Parameters'!$K$16&lt;3),0,$X459)))</f>
        <v>0</v>
      </c>
      <c r="AD459" s="85" t="str">
        <f>IF(AND(I459&lt;'Checklist Parameters'!$K$22,$I459&lt;&gt;0),"Y","")</f>
        <v/>
      </c>
      <c r="AE459" s="85" t="str">
        <f>IF($AD459="Y",0,IF('Checklist Parameters'!$K$25="","&lt;no limit&gt;",ROUNDDOWN((($I459-'Checklist Parameters'!$K$24)/'Checklist Parameters'!$K$25)+1,0)))</f>
        <v>&lt;no limit&gt;</v>
      </c>
      <c r="AF459" s="174">
        <f t="shared" si="41"/>
        <v>0</v>
      </c>
      <c r="AG459" s="85">
        <f t="shared" si="36"/>
        <v>0</v>
      </c>
      <c r="AH459" s="5"/>
      <c r="AI459" s="5"/>
      <c r="AJ459" s="5"/>
      <c r="AK459" s="5"/>
      <c r="AL459" s="5"/>
      <c r="AM459" s="5"/>
      <c r="AN459" s="5"/>
      <c r="AO459" s="5"/>
      <c r="AP459" s="5"/>
      <c r="AQ459" s="5"/>
      <c r="AR459" s="5"/>
      <c r="AS459" s="5"/>
    </row>
    <row r="460" spans="1:45" s="2" customFormat="1" ht="15">
      <c r="A460" s="391"/>
      <c r="B460" s="392"/>
      <c r="C460" s="393"/>
      <c r="D460" s="393"/>
      <c r="E460" s="393"/>
      <c r="F460" s="393"/>
      <c r="G460" s="393"/>
      <c r="H460" s="394"/>
      <c r="I460" s="394"/>
      <c r="J460" s="394"/>
      <c r="K460" s="394"/>
      <c r="L460" s="394"/>
      <c r="M460" s="394"/>
      <c r="N460" s="313">
        <f>IF(IF(I460&lt;'Checklist Parameters'!$K$22,0,($I460-$L460))&lt;0,0,IF(I460&lt;'Checklist Parameters'!$K$22,0,($I460-$L460)))</f>
        <v>0</v>
      </c>
      <c r="O460" s="394"/>
      <c r="P460" s="395"/>
      <c r="Q460" s="316">
        <f t="shared" si="37"/>
        <v>0</v>
      </c>
      <c r="R460" s="87">
        <f t="shared" si="38"/>
        <v>0</v>
      </c>
      <c r="S460" s="87">
        <f>IF('Checklist Parameters'!$K$60&lt;0.2,0.2,'Checklist Parameters'!$K$60)</f>
        <v>0.72</v>
      </c>
      <c r="T460" s="88">
        <f>IF($O460="",IF('Checklist District ID'!$C$43="Y",MAX($R460:$S460)*$I460,SUM($R460:$S460)*$I460),IF(O460&gt;0,Q460*S460))</f>
        <v>0</v>
      </c>
      <c r="U460" s="88">
        <f>IF(Q460&gt;0,((I460-T460)*'Formula Matrix'!$E$40),0)</f>
        <v>0</v>
      </c>
      <c r="V460" s="88">
        <f t="shared" si="39"/>
        <v>0</v>
      </c>
      <c r="W460" s="88">
        <f>IF(V460&gt;0,(V460*'Checklist Parameters'!$K$35),0)</f>
        <v>0</v>
      </c>
      <c r="X460" s="85">
        <f t="shared" si="40"/>
        <v>0</v>
      </c>
      <c r="Y460" s="85">
        <f>IF('Checklist Parameters'!$K$102&lt;&gt;"",(I460/43560)*'Checklist Parameters'!$K$102,"N/A")</f>
        <v>0</v>
      </c>
      <c r="Z460" s="85" t="str">
        <f>IF('Checklist Parameters'!$K$58&lt;&gt;"",((I460*'Checklist Parameters'!$K$58)*'Checklist Parameters'!$K$35)/1000,"N/A")</f>
        <v>N/A</v>
      </c>
      <c r="AA460" s="85">
        <f>IF('Checklist Parameters'!$K$101&lt;&gt;"",IFERROR(I460/'Checklist Parameters'!$K$101,0),"N/A")</f>
        <v>0</v>
      </c>
      <c r="AB460" s="85" t="str">
        <f>IF('Checklist Parameters'!$K$43&lt;&gt;"",(I460*'Checklist Parameters'!$K$43)/1000,"N/A")</f>
        <v>N/A</v>
      </c>
      <c r="AC460" s="85">
        <f>IF('Checklist Parameters'!$K$16="",$X460,IF(AND('Checklist Parameters'!$K$16&lt;$X460,'Checklist Parameters'!$K$16&gt;=3),'Checklist Parameters'!$K$16,IF(AND('Checklist Parameters'!$K$16&lt;$X460,'Checklist Parameters'!$K$16&lt;3),0,$X460)))</f>
        <v>0</v>
      </c>
      <c r="AD460" s="85" t="str">
        <f>IF(AND(I460&lt;'Checklist Parameters'!$K$22,$I460&lt;&gt;0),"Y","")</f>
        <v/>
      </c>
      <c r="AE460" s="85" t="str">
        <f>IF($AD460="Y",0,IF('Checklist Parameters'!$K$25="","&lt;no limit&gt;",ROUNDDOWN((($I460-'Checklist Parameters'!$K$24)/'Checklist Parameters'!$K$25)+1,0)))</f>
        <v>&lt;no limit&gt;</v>
      </c>
      <c r="AF460" s="174">
        <f t="shared" si="41"/>
        <v>0</v>
      </c>
      <c r="AG460" s="85">
        <f t="shared" si="36"/>
        <v>0</v>
      </c>
      <c r="AH460" s="5"/>
      <c r="AI460" s="5"/>
      <c r="AJ460" s="5"/>
      <c r="AK460" s="5"/>
      <c r="AL460" s="5"/>
      <c r="AM460" s="5"/>
      <c r="AN460" s="5"/>
      <c r="AO460" s="5"/>
      <c r="AP460" s="5"/>
      <c r="AQ460" s="5"/>
      <c r="AR460" s="5"/>
      <c r="AS460" s="5"/>
    </row>
    <row r="461" spans="1:45" s="2" customFormat="1" ht="15">
      <c r="A461" s="391"/>
      <c r="B461" s="392"/>
      <c r="C461" s="393"/>
      <c r="D461" s="393"/>
      <c r="E461" s="393"/>
      <c r="F461" s="393"/>
      <c r="G461" s="393"/>
      <c r="H461" s="394"/>
      <c r="I461" s="394"/>
      <c r="J461" s="394"/>
      <c r="K461" s="394"/>
      <c r="L461" s="394"/>
      <c r="M461" s="394"/>
      <c r="N461" s="313">
        <f>IF(IF(I461&lt;'Checklist Parameters'!$K$22,0,($I461-$L461))&lt;0,0,IF(I461&lt;'Checklist Parameters'!$K$22,0,($I461-$L461)))</f>
        <v>0</v>
      </c>
      <c r="O461" s="394"/>
      <c r="P461" s="395"/>
      <c r="Q461" s="316">
        <f t="shared" si="37"/>
        <v>0</v>
      </c>
      <c r="R461" s="87">
        <f t="shared" si="38"/>
        <v>0</v>
      </c>
      <c r="S461" s="87">
        <f>IF('Checklist Parameters'!$K$60&lt;0.2,0.2,'Checklist Parameters'!$K$60)</f>
        <v>0.72</v>
      </c>
      <c r="T461" s="88">
        <f>IF($O461="",IF('Checklist District ID'!$C$43="Y",MAX($R461:$S461)*$I461,SUM($R461:$S461)*$I461),IF(O461&gt;0,Q461*S461))</f>
        <v>0</v>
      </c>
      <c r="U461" s="88">
        <f>IF(Q461&gt;0,((I461-T461)*'Formula Matrix'!$E$40),0)</f>
        <v>0</v>
      </c>
      <c r="V461" s="88">
        <f t="shared" si="39"/>
        <v>0</v>
      </c>
      <c r="W461" s="88">
        <f>IF(V461&gt;0,(V461*'Checklist Parameters'!$K$35),0)</f>
        <v>0</v>
      </c>
      <c r="X461" s="85">
        <f t="shared" si="40"/>
        <v>0</v>
      </c>
      <c r="Y461" s="85">
        <f>IF('Checklist Parameters'!$K$102&lt;&gt;"",(I461/43560)*'Checklist Parameters'!$K$102,"N/A")</f>
        <v>0</v>
      </c>
      <c r="Z461" s="85" t="str">
        <f>IF('Checklist Parameters'!$K$58&lt;&gt;"",((I461*'Checklist Parameters'!$K$58)*'Checklist Parameters'!$K$35)/1000,"N/A")</f>
        <v>N/A</v>
      </c>
      <c r="AA461" s="85">
        <f>IF('Checklist Parameters'!$K$101&lt;&gt;"",IFERROR(I461/'Checklist Parameters'!$K$101,0),"N/A")</f>
        <v>0</v>
      </c>
      <c r="AB461" s="85" t="str">
        <f>IF('Checklist Parameters'!$K$43&lt;&gt;"",(I461*'Checklist Parameters'!$K$43)/1000,"N/A")</f>
        <v>N/A</v>
      </c>
      <c r="AC461" s="85">
        <f>IF('Checklist Parameters'!$K$16="",$X461,IF(AND('Checklist Parameters'!$K$16&lt;$X461,'Checklist Parameters'!$K$16&gt;=3),'Checklist Parameters'!$K$16,IF(AND('Checklist Parameters'!$K$16&lt;$X461,'Checklist Parameters'!$K$16&lt;3),0,$X461)))</f>
        <v>0</v>
      </c>
      <c r="AD461" s="85" t="str">
        <f>IF(AND(I461&lt;'Checklist Parameters'!$K$22,$I461&lt;&gt;0),"Y","")</f>
        <v/>
      </c>
      <c r="AE461" s="85" t="str">
        <f>IF($AD461="Y",0,IF('Checklist Parameters'!$K$25="","&lt;no limit&gt;",ROUNDDOWN((($I461-'Checklist Parameters'!$K$24)/'Checklist Parameters'!$K$25)+1,0)))</f>
        <v>&lt;no limit&gt;</v>
      </c>
      <c r="AF461" s="174">
        <f t="shared" si="41"/>
        <v>0</v>
      </c>
      <c r="AG461" s="85">
        <f t="shared" si="36"/>
        <v>0</v>
      </c>
      <c r="AH461" s="5"/>
      <c r="AI461" s="5"/>
      <c r="AJ461" s="5"/>
      <c r="AK461" s="5"/>
      <c r="AL461" s="5"/>
      <c r="AM461" s="5"/>
      <c r="AN461" s="5"/>
      <c r="AO461" s="5"/>
      <c r="AP461" s="5"/>
      <c r="AQ461" s="5"/>
      <c r="AR461" s="5"/>
      <c r="AS461" s="5"/>
    </row>
    <row r="462" spans="1:45" s="2" customFormat="1" ht="15">
      <c r="A462" s="391"/>
      <c r="B462" s="392"/>
      <c r="C462" s="393"/>
      <c r="D462" s="393"/>
      <c r="E462" s="393"/>
      <c r="F462" s="393"/>
      <c r="G462" s="393"/>
      <c r="H462" s="394"/>
      <c r="I462" s="394"/>
      <c r="J462" s="394"/>
      <c r="K462" s="394"/>
      <c r="L462" s="394"/>
      <c r="M462" s="394"/>
      <c r="N462" s="313">
        <f>IF(IF(I462&lt;'Checklist Parameters'!$K$22,0,($I462-$L462))&lt;0,0,IF(I462&lt;'Checklist Parameters'!$K$22,0,($I462-$L462)))</f>
        <v>0</v>
      </c>
      <c r="O462" s="394"/>
      <c r="P462" s="395"/>
      <c r="Q462" s="316">
        <f t="shared" si="37"/>
        <v>0</v>
      </c>
      <c r="R462" s="87">
        <f t="shared" si="38"/>
        <v>0</v>
      </c>
      <c r="S462" s="87">
        <f>IF('Checklist Parameters'!$K$60&lt;0.2,0.2,'Checklist Parameters'!$K$60)</f>
        <v>0.72</v>
      </c>
      <c r="T462" s="88">
        <f>IF($O462="",IF('Checklist District ID'!$C$43="Y",MAX($R462:$S462)*$I462,SUM($R462:$S462)*$I462),IF(O462&gt;0,Q462*S462))</f>
        <v>0</v>
      </c>
      <c r="U462" s="88">
        <f>IF(Q462&gt;0,((I462-T462)*'Formula Matrix'!$E$40),0)</f>
        <v>0</v>
      </c>
      <c r="V462" s="88">
        <f t="shared" si="39"/>
        <v>0</v>
      </c>
      <c r="W462" s="88">
        <f>IF(V462&gt;0,(V462*'Checklist Parameters'!$K$35),0)</f>
        <v>0</v>
      </c>
      <c r="X462" s="85">
        <f t="shared" si="40"/>
        <v>0</v>
      </c>
      <c r="Y462" s="85">
        <f>IF('Checklist Parameters'!$K$102&lt;&gt;"",(I462/43560)*'Checklist Parameters'!$K$102,"N/A")</f>
        <v>0</v>
      </c>
      <c r="Z462" s="85" t="str">
        <f>IF('Checklist Parameters'!$K$58&lt;&gt;"",((I462*'Checklist Parameters'!$K$58)*'Checklist Parameters'!$K$35)/1000,"N/A")</f>
        <v>N/A</v>
      </c>
      <c r="AA462" s="85">
        <f>IF('Checklist Parameters'!$K$101&lt;&gt;"",IFERROR(I462/'Checklist Parameters'!$K$101,0),"N/A")</f>
        <v>0</v>
      </c>
      <c r="AB462" s="85" t="str">
        <f>IF('Checklist Parameters'!$K$43&lt;&gt;"",(I462*'Checklist Parameters'!$K$43)/1000,"N/A")</f>
        <v>N/A</v>
      </c>
      <c r="AC462" s="85">
        <f>IF('Checklist Parameters'!$K$16="",$X462,IF(AND('Checklist Parameters'!$K$16&lt;$X462,'Checklist Parameters'!$K$16&gt;=3),'Checklist Parameters'!$K$16,IF(AND('Checklist Parameters'!$K$16&lt;$X462,'Checklist Parameters'!$K$16&lt;3),0,$X462)))</f>
        <v>0</v>
      </c>
      <c r="AD462" s="85" t="str">
        <f>IF(AND(I462&lt;'Checklist Parameters'!$K$22,$I462&lt;&gt;0),"Y","")</f>
        <v/>
      </c>
      <c r="AE462" s="85" t="str">
        <f>IF($AD462="Y",0,IF('Checklist Parameters'!$K$25="","&lt;no limit&gt;",ROUNDDOWN((($I462-'Checklist Parameters'!$K$24)/'Checklist Parameters'!$K$25)+1,0)))</f>
        <v>&lt;no limit&gt;</v>
      </c>
      <c r="AF462" s="174">
        <f t="shared" si="41"/>
        <v>0</v>
      </c>
      <c r="AG462" s="85">
        <f t="shared" si="36"/>
        <v>0</v>
      </c>
      <c r="AH462" s="5"/>
      <c r="AI462" s="5"/>
      <c r="AJ462" s="5"/>
      <c r="AK462" s="5"/>
      <c r="AL462" s="5"/>
      <c r="AM462" s="5"/>
      <c r="AN462" s="5"/>
      <c r="AO462" s="5"/>
      <c r="AP462" s="5"/>
      <c r="AQ462" s="5"/>
      <c r="AR462" s="5"/>
      <c r="AS462" s="5"/>
    </row>
    <row r="463" spans="1:45" s="2" customFormat="1" ht="15">
      <c r="A463" s="391"/>
      <c r="B463" s="392"/>
      <c r="C463" s="393"/>
      <c r="D463" s="393"/>
      <c r="E463" s="393"/>
      <c r="F463" s="393"/>
      <c r="G463" s="393"/>
      <c r="H463" s="394"/>
      <c r="I463" s="394"/>
      <c r="J463" s="394"/>
      <c r="K463" s="394"/>
      <c r="L463" s="394"/>
      <c r="M463" s="394"/>
      <c r="N463" s="313">
        <f>IF(IF(I463&lt;'Checklist Parameters'!$K$22,0,($I463-$L463))&lt;0,0,IF(I463&lt;'Checklist Parameters'!$K$22,0,($I463-$L463)))</f>
        <v>0</v>
      </c>
      <c r="O463" s="394"/>
      <c r="P463" s="395"/>
      <c r="Q463" s="316">
        <f t="shared" si="37"/>
        <v>0</v>
      </c>
      <c r="R463" s="87">
        <f t="shared" si="38"/>
        <v>0</v>
      </c>
      <c r="S463" s="87">
        <f>IF('Checklist Parameters'!$K$60&lt;0.2,0.2,'Checklist Parameters'!$K$60)</f>
        <v>0.72</v>
      </c>
      <c r="T463" s="88">
        <f>IF($O463="",IF('Checklist District ID'!$C$43="Y",MAX($R463:$S463)*$I463,SUM($R463:$S463)*$I463),IF(O463&gt;0,Q463*S463))</f>
        <v>0</v>
      </c>
      <c r="U463" s="88">
        <f>IF(Q463&gt;0,((I463-T463)*'Formula Matrix'!$E$40),0)</f>
        <v>0</v>
      </c>
      <c r="V463" s="88">
        <f t="shared" si="39"/>
        <v>0</v>
      </c>
      <c r="W463" s="88">
        <f>IF(V463&gt;0,(V463*'Checklist Parameters'!$K$35),0)</f>
        <v>0</v>
      </c>
      <c r="X463" s="85">
        <f t="shared" si="40"/>
        <v>0</v>
      </c>
      <c r="Y463" s="85">
        <f>IF('Checklist Parameters'!$K$102&lt;&gt;"",(I463/43560)*'Checklist Parameters'!$K$102,"N/A")</f>
        <v>0</v>
      </c>
      <c r="Z463" s="85" t="str">
        <f>IF('Checklist Parameters'!$K$58&lt;&gt;"",((I463*'Checklist Parameters'!$K$58)*'Checklist Parameters'!$K$35)/1000,"N/A")</f>
        <v>N/A</v>
      </c>
      <c r="AA463" s="85">
        <f>IF('Checklist Parameters'!$K$101&lt;&gt;"",IFERROR(I463/'Checklist Parameters'!$K$101,0),"N/A")</f>
        <v>0</v>
      </c>
      <c r="AB463" s="85" t="str">
        <f>IF('Checklist Parameters'!$K$43&lt;&gt;"",(I463*'Checklist Parameters'!$K$43)/1000,"N/A")</f>
        <v>N/A</v>
      </c>
      <c r="AC463" s="85">
        <f>IF('Checklist Parameters'!$K$16="",$X463,IF(AND('Checklist Parameters'!$K$16&lt;$X463,'Checklist Parameters'!$K$16&gt;=3),'Checklist Parameters'!$K$16,IF(AND('Checklist Parameters'!$K$16&lt;$X463,'Checklist Parameters'!$K$16&lt;3),0,$X463)))</f>
        <v>0</v>
      </c>
      <c r="AD463" s="85" t="str">
        <f>IF(AND(I463&lt;'Checklist Parameters'!$K$22,$I463&lt;&gt;0),"Y","")</f>
        <v/>
      </c>
      <c r="AE463" s="85" t="str">
        <f>IF($AD463="Y",0,IF('Checklist Parameters'!$K$25="","&lt;no limit&gt;",ROUNDDOWN((($I463-'Checklist Parameters'!$K$24)/'Checklist Parameters'!$K$25)+1,0)))</f>
        <v>&lt;no limit&gt;</v>
      </c>
      <c r="AF463" s="174">
        <f t="shared" si="41"/>
        <v>0</v>
      </c>
      <c r="AG463" s="85">
        <f t="shared" si="36"/>
        <v>0</v>
      </c>
      <c r="AH463" s="5"/>
      <c r="AI463" s="5"/>
      <c r="AJ463" s="5"/>
      <c r="AK463" s="5"/>
      <c r="AL463" s="5"/>
      <c r="AM463" s="5"/>
      <c r="AN463" s="5"/>
      <c r="AO463" s="5"/>
      <c r="AP463" s="5"/>
      <c r="AQ463" s="5"/>
      <c r="AR463" s="5"/>
      <c r="AS463" s="5"/>
    </row>
    <row r="464" spans="1:45" s="2" customFormat="1" ht="15">
      <c r="A464" s="391"/>
      <c r="B464" s="392"/>
      <c r="C464" s="393"/>
      <c r="D464" s="393"/>
      <c r="E464" s="393"/>
      <c r="F464" s="393"/>
      <c r="G464" s="393"/>
      <c r="H464" s="394"/>
      <c r="I464" s="394"/>
      <c r="J464" s="394"/>
      <c r="K464" s="394"/>
      <c r="L464" s="394"/>
      <c r="M464" s="394"/>
      <c r="N464" s="313">
        <f>IF(IF(I464&lt;'Checklist Parameters'!$K$22,0,($I464-$L464))&lt;0,0,IF(I464&lt;'Checklist Parameters'!$K$22,0,($I464-$L464)))</f>
        <v>0</v>
      </c>
      <c r="O464" s="394"/>
      <c r="P464" s="395"/>
      <c r="Q464" s="316">
        <f t="shared" si="37"/>
        <v>0</v>
      </c>
      <c r="R464" s="87">
        <f t="shared" si="38"/>
        <v>0</v>
      </c>
      <c r="S464" s="87">
        <f>IF('Checklist Parameters'!$K$60&lt;0.2,0.2,'Checklist Parameters'!$K$60)</f>
        <v>0.72</v>
      </c>
      <c r="T464" s="88">
        <f>IF($O464="",IF('Checklist District ID'!$C$43="Y",MAX($R464:$S464)*$I464,SUM($R464:$S464)*$I464),IF(O464&gt;0,Q464*S464))</f>
        <v>0</v>
      </c>
      <c r="U464" s="88">
        <f>IF(Q464&gt;0,((I464-T464)*'Formula Matrix'!$E$40),0)</f>
        <v>0</v>
      </c>
      <c r="V464" s="88">
        <f t="shared" si="39"/>
        <v>0</v>
      </c>
      <c r="W464" s="88">
        <f>IF(V464&gt;0,(V464*'Checklist Parameters'!$K$35),0)</f>
        <v>0</v>
      </c>
      <c r="X464" s="85">
        <f t="shared" si="40"/>
        <v>0</v>
      </c>
      <c r="Y464" s="85">
        <f>IF('Checklist Parameters'!$K$102&lt;&gt;"",(I464/43560)*'Checklist Parameters'!$K$102,"N/A")</f>
        <v>0</v>
      </c>
      <c r="Z464" s="85" t="str">
        <f>IF('Checklist Parameters'!$K$58&lt;&gt;"",((I464*'Checklist Parameters'!$K$58)*'Checklist Parameters'!$K$35)/1000,"N/A")</f>
        <v>N/A</v>
      </c>
      <c r="AA464" s="85">
        <f>IF('Checklist Parameters'!$K$101&lt;&gt;"",IFERROR(I464/'Checklist Parameters'!$K$101,0),"N/A")</f>
        <v>0</v>
      </c>
      <c r="AB464" s="85" t="str">
        <f>IF('Checklist Parameters'!$K$43&lt;&gt;"",(I464*'Checklist Parameters'!$K$43)/1000,"N/A")</f>
        <v>N/A</v>
      </c>
      <c r="AC464" s="85">
        <f>IF('Checklist Parameters'!$K$16="",$X464,IF(AND('Checklist Parameters'!$K$16&lt;$X464,'Checklist Parameters'!$K$16&gt;=3),'Checklist Parameters'!$K$16,IF(AND('Checklist Parameters'!$K$16&lt;$X464,'Checklist Parameters'!$K$16&lt;3),0,$X464)))</f>
        <v>0</v>
      </c>
      <c r="AD464" s="85" t="str">
        <f>IF(AND(I464&lt;'Checklist Parameters'!$K$22,$I464&lt;&gt;0),"Y","")</f>
        <v/>
      </c>
      <c r="AE464" s="85" t="str">
        <f>IF($AD464="Y",0,IF('Checklist Parameters'!$K$25="","&lt;no limit&gt;",ROUNDDOWN((($I464-'Checklist Parameters'!$K$24)/'Checklist Parameters'!$K$25)+1,0)))</f>
        <v>&lt;no limit&gt;</v>
      </c>
      <c r="AF464" s="174">
        <f t="shared" si="41"/>
        <v>0</v>
      </c>
      <c r="AG464" s="85">
        <f t="shared" si="36"/>
        <v>0</v>
      </c>
      <c r="AH464" s="5"/>
      <c r="AI464" s="5"/>
      <c r="AJ464" s="5"/>
      <c r="AK464" s="5"/>
      <c r="AL464" s="5"/>
      <c r="AM464" s="5"/>
      <c r="AN464" s="5"/>
      <c r="AO464" s="5"/>
      <c r="AP464" s="5"/>
      <c r="AQ464" s="5"/>
      <c r="AR464" s="5"/>
      <c r="AS464" s="5"/>
    </row>
    <row r="465" spans="1:45" s="2" customFormat="1" ht="15">
      <c r="A465" s="391"/>
      <c r="B465" s="392"/>
      <c r="C465" s="393"/>
      <c r="D465" s="393"/>
      <c r="E465" s="393"/>
      <c r="F465" s="393"/>
      <c r="G465" s="393"/>
      <c r="H465" s="394"/>
      <c r="I465" s="394"/>
      <c r="J465" s="394"/>
      <c r="K465" s="394"/>
      <c r="L465" s="394"/>
      <c r="M465" s="394"/>
      <c r="N465" s="313">
        <f>IF(IF(I465&lt;'Checklist Parameters'!$K$22,0,($I465-$L465))&lt;0,0,IF(I465&lt;'Checklist Parameters'!$K$22,0,($I465-$L465)))</f>
        <v>0</v>
      </c>
      <c r="O465" s="394"/>
      <c r="P465" s="395"/>
      <c r="Q465" s="316">
        <f t="shared" si="37"/>
        <v>0</v>
      </c>
      <c r="R465" s="87">
        <f t="shared" si="38"/>
        <v>0</v>
      </c>
      <c r="S465" s="87">
        <f>IF('Checklist Parameters'!$K$60&lt;0.2,0.2,'Checklist Parameters'!$K$60)</f>
        <v>0.72</v>
      </c>
      <c r="T465" s="88">
        <f>IF($O465="",IF('Checklist District ID'!$C$43="Y",MAX($R465:$S465)*$I465,SUM($R465:$S465)*$I465),IF(O465&gt;0,Q465*S465))</f>
        <v>0</v>
      </c>
      <c r="U465" s="88">
        <f>IF(Q465&gt;0,((I465-T465)*'Formula Matrix'!$E$40),0)</f>
        <v>0</v>
      </c>
      <c r="V465" s="88">
        <f t="shared" si="39"/>
        <v>0</v>
      </c>
      <c r="W465" s="88">
        <f>IF(V465&gt;0,(V465*'Checklist Parameters'!$K$35),0)</f>
        <v>0</v>
      </c>
      <c r="X465" s="85">
        <f t="shared" si="40"/>
        <v>0</v>
      </c>
      <c r="Y465" s="85">
        <f>IF('Checklist Parameters'!$K$102&lt;&gt;"",(I465/43560)*'Checklist Parameters'!$K$102,"N/A")</f>
        <v>0</v>
      </c>
      <c r="Z465" s="85" t="str">
        <f>IF('Checklist Parameters'!$K$58&lt;&gt;"",((I465*'Checklist Parameters'!$K$58)*'Checklist Parameters'!$K$35)/1000,"N/A")</f>
        <v>N/A</v>
      </c>
      <c r="AA465" s="85">
        <f>IF('Checklist Parameters'!$K$101&lt;&gt;"",IFERROR(I465/'Checklist Parameters'!$K$101,0),"N/A")</f>
        <v>0</v>
      </c>
      <c r="AB465" s="85" t="str">
        <f>IF('Checklist Parameters'!$K$43&lt;&gt;"",(I465*'Checklist Parameters'!$K$43)/1000,"N/A")</f>
        <v>N/A</v>
      </c>
      <c r="AC465" s="85">
        <f>IF('Checklist Parameters'!$K$16="",$X465,IF(AND('Checklist Parameters'!$K$16&lt;$X465,'Checklist Parameters'!$K$16&gt;=3),'Checklist Parameters'!$K$16,IF(AND('Checklist Parameters'!$K$16&lt;$X465,'Checklist Parameters'!$K$16&lt;3),0,$X465)))</f>
        <v>0</v>
      </c>
      <c r="AD465" s="85" t="str">
        <f>IF(AND(I465&lt;'Checklist Parameters'!$K$22,$I465&lt;&gt;0),"Y","")</f>
        <v/>
      </c>
      <c r="AE465" s="85" t="str">
        <f>IF($AD465="Y",0,IF('Checklist Parameters'!$K$25="","&lt;no limit&gt;",ROUNDDOWN((($I465-'Checklist Parameters'!$K$24)/'Checklist Parameters'!$K$25)+1,0)))</f>
        <v>&lt;no limit&gt;</v>
      </c>
      <c r="AF465" s="174">
        <f t="shared" si="41"/>
        <v>0</v>
      </c>
      <c r="AG465" s="85">
        <f t="shared" si="36"/>
        <v>0</v>
      </c>
      <c r="AH465" s="5"/>
      <c r="AI465" s="5"/>
      <c r="AJ465" s="5"/>
      <c r="AK465" s="5"/>
      <c r="AL465" s="5"/>
      <c r="AM465" s="5"/>
      <c r="AN465" s="5"/>
      <c r="AO465" s="5"/>
      <c r="AP465" s="5"/>
      <c r="AQ465" s="5"/>
      <c r="AR465" s="5"/>
      <c r="AS465" s="5"/>
    </row>
    <row r="466" spans="1:45" s="2" customFormat="1" ht="15">
      <c r="A466" s="391"/>
      <c r="B466" s="392"/>
      <c r="C466" s="393"/>
      <c r="D466" s="393"/>
      <c r="E466" s="393"/>
      <c r="F466" s="393"/>
      <c r="G466" s="393"/>
      <c r="H466" s="394"/>
      <c r="I466" s="394"/>
      <c r="J466" s="394"/>
      <c r="K466" s="394"/>
      <c r="L466" s="394"/>
      <c r="M466" s="394"/>
      <c r="N466" s="313">
        <f>IF(IF(I466&lt;'Checklist Parameters'!$K$22,0,($I466-$L466))&lt;0,0,IF(I466&lt;'Checklist Parameters'!$K$22,0,($I466-$L466)))</f>
        <v>0</v>
      </c>
      <c r="O466" s="394"/>
      <c r="P466" s="395"/>
      <c r="Q466" s="316">
        <f t="shared" si="37"/>
        <v>0</v>
      </c>
      <c r="R466" s="87">
        <f t="shared" si="38"/>
        <v>0</v>
      </c>
      <c r="S466" s="87">
        <f>IF('Checklist Parameters'!$K$60&lt;0.2,0.2,'Checklist Parameters'!$K$60)</f>
        <v>0.72</v>
      </c>
      <c r="T466" s="88">
        <f>IF($O466="",IF('Checklist District ID'!$C$43="Y",MAX($R466:$S466)*$I466,SUM($R466:$S466)*$I466),IF(O466&gt;0,Q466*S466))</f>
        <v>0</v>
      </c>
      <c r="U466" s="88">
        <f>IF(Q466&gt;0,((I466-T466)*'Formula Matrix'!$E$40),0)</f>
        <v>0</v>
      </c>
      <c r="V466" s="88">
        <f t="shared" si="39"/>
        <v>0</v>
      </c>
      <c r="W466" s="88">
        <f>IF(V466&gt;0,(V466*'Checklist Parameters'!$K$35),0)</f>
        <v>0</v>
      </c>
      <c r="X466" s="85">
        <f t="shared" si="40"/>
        <v>0</v>
      </c>
      <c r="Y466" s="85">
        <f>IF('Checklist Parameters'!$K$102&lt;&gt;"",(I466/43560)*'Checklist Parameters'!$K$102,"N/A")</f>
        <v>0</v>
      </c>
      <c r="Z466" s="85" t="str">
        <f>IF('Checklist Parameters'!$K$58&lt;&gt;"",((I466*'Checklist Parameters'!$K$58)*'Checklist Parameters'!$K$35)/1000,"N/A")</f>
        <v>N/A</v>
      </c>
      <c r="AA466" s="85">
        <f>IF('Checklist Parameters'!$K$101&lt;&gt;"",IFERROR(I466/'Checklist Parameters'!$K$101,0),"N/A")</f>
        <v>0</v>
      </c>
      <c r="AB466" s="85" t="str">
        <f>IF('Checklist Parameters'!$K$43&lt;&gt;"",(I466*'Checklist Parameters'!$K$43)/1000,"N/A")</f>
        <v>N/A</v>
      </c>
      <c r="AC466" s="85">
        <f>IF('Checklist Parameters'!$K$16="",$X466,IF(AND('Checklist Parameters'!$K$16&lt;$X466,'Checklist Parameters'!$K$16&gt;=3),'Checklist Parameters'!$K$16,IF(AND('Checklist Parameters'!$K$16&lt;$X466,'Checklist Parameters'!$K$16&lt;3),0,$X466)))</f>
        <v>0</v>
      </c>
      <c r="AD466" s="85" t="str">
        <f>IF(AND(I466&lt;'Checklist Parameters'!$K$22,$I466&lt;&gt;0),"Y","")</f>
        <v/>
      </c>
      <c r="AE466" s="85" t="str">
        <f>IF($AD466="Y",0,IF('Checklist Parameters'!$K$25="","&lt;no limit&gt;",ROUNDDOWN((($I466-'Checklist Parameters'!$K$24)/'Checklist Parameters'!$K$25)+1,0)))</f>
        <v>&lt;no limit&gt;</v>
      </c>
      <c r="AF466" s="174">
        <f t="shared" si="41"/>
        <v>0</v>
      </c>
      <c r="AG466" s="85">
        <f t="shared" si="36"/>
        <v>0</v>
      </c>
      <c r="AH466" s="5"/>
      <c r="AI466" s="5"/>
      <c r="AJ466" s="5"/>
      <c r="AK466" s="5"/>
      <c r="AL466" s="5"/>
      <c r="AM466" s="5"/>
      <c r="AN466" s="5"/>
      <c r="AO466" s="5"/>
      <c r="AP466" s="5"/>
      <c r="AQ466" s="5"/>
      <c r="AR466" s="5"/>
      <c r="AS466" s="5"/>
    </row>
    <row r="467" spans="1:45" s="2" customFormat="1" ht="15">
      <c r="A467" s="391"/>
      <c r="B467" s="392"/>
      <c r="C467" s="393"/>
      <c r="D467" s="393"/>
      <c r="E467" s="393"/>
      <c r="F467" s="393"/>
      <c r="G467" s="393"/>
      <c r="H467" s="394"/>
      <c r="I467" s="394"/>
      <c r="J467" s="394"/>
      <c r="K467" s="394"/>
      <c r="L467" s="394"/>
      <c r="M467" s="394"/>
      <c r="N467" s="313">
        <f>IF(IF(I467&lt;'Checklist Parameters'!$K$22,0,($I467-$L467))&lt;0,0,IF(I467&lt;'Checklist Parameters'!$K$22,0,($I467-$L467)))</f>
        <v>0</v>
      </c>
      <c r="O467" s="394"/>
      <c r="P467" s="395"/>
      <c r="Q467" s="316">
        <f t="shared" si="37"/>
        <v>0</v>
      </c>
      <c r="R467" s="87">
        <f t="shared" si="38"/>
        <v>0</v>
      </c>
      <c r="S467" s="87">
        <f>IF('Checklist Parameters'!$K$60&lt;0.2,0.2,'Checklist Parameters'!$K$60)</f>
        <v>0.72</v>
      </c>
      <c r="T467" s="88">
        <f>IF($O467="",IF('Checklist District ID'!$C$43="Y",MAX($R467:$S467)*$I467,SUM($R467:$S467)*$I467),IF(O467&gt;0,Q467*S467))</f>
        <v>0</v>
      </c>
      <c r="U467" s="88">
        <f>IF(Q467&gt;0,((I467-T467)*'Formula Matrix'!$E$40),0)</f>
        <v>0</v>
      </c>
      <c r="V467" s="88">
        <f t="shared" si="39"/>
        <v>0</v>
      </c>
      <c r="W467" s="88">
        <f>IF(V467&gt;0,(V467*'Checklist Parameters'!$K$35),0)</f>
        <v>0</v>
      </c>
      <c r="X467" s="85">
        <f t="shared" si="40"/>
        <v>0</v>
      </c>
      <c r="Y467" s="85">
        <f>IF('Checklist Parameters'!$K$102&lt;&gt;"",(I467/43560)*'Checklist Parameters'!$K$102,"N/A")</f>
        <v>0</v>
      </c>
      <c r="Z467" s="85" t="str">
        <f>IF('Checklist Parameters'!$K$58&lt;&gt;"",((I467*'Checklist Parameters'!$K$58)*'Checklist Parameters'!$K$35)/1000,"N/A")</f>
        <v>N/A</v>
      </c>
      <c r="AA467" s="85">
        <f>IF('Checklist Parameters'!$K$101&lt;&gt;"",IFERROR(I467/'Checklist Parameters'!$K$101,0),"N/A")</f>
        <v>0</v>
      </c>
      <c r="AB467" s="85" t="str">
        <f>IF('Checklist Parameters'!$K$43&lt;&gt;"",(I467*'Checklist Parameters'!$K$43)/1000,"N/A")</f>
        <v>N/A</v>
      </c>
      <c r="AC467" s="85">
        <f>IF('Checklist Parameters'!$K$16="",$X467,IF(AND('Checklist Parameters'!$K$16&lt;$X467,'Checklist Parameters'!$K$16&gt;=3),'Checklist Parameters'!$K$16,IF(AND('Checklist Parameters'!$K$16&lt;$X467,'Checklist Parameters'!$K$16&lt;3),0,$X467)))</f>
        <v>0</v>
      </c>
      <c r="AD467" s="85" t="str">
        <f>IF(AND(I467&lt;'Checklist Parameters'!$K$22,$I467&lt;&gt;0),"Y","")</f>
        <v/>
      </c>
      <c r="AE467" s="85" t="str">
        <f>IF($AD467="Y",0,IF('Checklist Parameters'!$K$25="","&lt;no limit&gt;",ROUNDDOWN((($I467-'Checklist Parameters'!$K$24)/'Checklist Parameters'!$K$25)+1,0)))</f>
        <v>&lt;no limit&gt;</v>
      </c>
      <c r="AF467" s="174">
        <f t="shared" si="41"/>
        <v>0</v>
      </c>
      <c r="AG467" s="85">
        <f t="shared" si="36"/>
        <v>0</v>
      </c>
      <c r="AH467" s="5"/>
      <c r="AI467" s="5"/>
      <c r="AJ467" s="5"/>
      <c r="AK467" s="5"/>
      <c r="AL467" s="5"/>
      <c r="AM467" s="5"/>
      <c r="AN467" s="5"/>
      <c r="AO467" s="5"/>
      <c r="AP467" s="5"/>
      <c r="AQ467" s="5"/>
      <c r="AR467" s="5"/>
      <c r="AS467" s="5"/>
    </row>
    <row r="468" spans="1:45" s="2" customFormat="1" ht="15">
      <c r="A468" s="391"/>
      <c r="B468" s="392"/>
      <c r="C468" s="393"/>
      <c r="D468" s="393"/>
      <c r="E468" s="393"/>
      <c r="F468" s="393"/>
      <c r="G468" s="393"/>
      <c r="H468" s="394"/>
      <c r="I468" s="394"/>
      <c r="J468" s="394"/>
      <c r="K468" s="394"/>
      <c r="L468" s="394"/>
      <c r="M468" s="394"/>
      <c r="N468" s="313">
        <f>IF(IF(I468&lt;'Checklist Parameters'!$K$22,0,($I468-$L468))&lt;0,0,IF(I468&lt;'Checklist Parameters'!$K$22,0,($I468-$L468)))</f>
        <v>0</v>
      </c>
      <c r="O468" s="394"/>
      <c r="P468" s="395"/>
      <c r="Q468" s="316">
        <f t="shared" si="37"/>
        <v>0</v>
      </c>
      <c r="R468" s="87">
        <f t="shared" si="38"/>
        <v>0</v>
      </c>
      <c r="S468" s="87">
        <f>IF('Checklist Parameters'!$K$60&lt;0.2,0.2,'Checklist Parameters'!$K$60)</f>
        <v>0.72</v>
      </c>
      <c r="T468" s="88">
        <f>IF($O468="",IF('Checklist District ID'!$C$43="Y",MAX($R468:$S468)*$I468,SUM($R468:$S468)*$I468),IF(O468&gt;0,Q468*S468))</f>
        <v>0</v>
      </c>
      <c r="U468" s="88">
        <f>IF(Q468&gt;0,((I468-T468)*'Formula Matrix'!$E$40),0)</f>
        <v>0</v>
      </c>
      <c r="V468" s="88">
        <f t="shared" si="39"/>
        <v>0</v>
      </c>
      <c r="W468" s="88">
        <f>IF(V468&gt;0,(V468*'Checklist Parameters'!$K$35),0)</f>
        <v>0</v>
      </c>
      <c r="X468" s="85">
        <f t="shared" si="40"/>
        <v>0</v>
      </c>
      <c r="Y468" s="85">
        <f>IF('Checklist Parameters'!$K$102&lt;&gt;"",(I468/43560)*'Checklist Parameters'!$K$102,"N/A")</f>
        <v>0</v>
      </c>
      <c r="Z468" s="85" t="str">
        <f>IF('Checklist Parameters'!$K$58&lt;&gt;"",((I468*'Checklist Parameters'!$K$58)*'Checklist Parameters'!$K$35)/1000,"N/A")</f>
        <v>N/A</v>
      </c>
      <c r="AA468" s="85">
        <f>IF('Checklist Parameters'!$K$101&lt;&gt;"",IFERROR(I468/'Checklist Parameters'!$K$101,0),"N/A")</f>
        <v>0</v>
      </c>
      <c r="AB468" s="85" t="str">
        <f>IF('Checklist Parameters'!$K$43&lt;&gt;"",(I468*'Checklist Parameters'!$K$43)/1000,"N/A")</f>
        <v>N/A</v>
      </c>
      <c r="AC468" s="85">
        <f>IF('Checklist Parameters'!$K$16="",$X468,IF(AND('Checklist Parameters'!$K$16&lt;$X468,'Checklist Parameters'!$K$16&gt;=3),'Checklist Parameters'!$K$16,IF(AND('Checklist Parameters'!$K$16&lt;$X468,'Checklist Parameters'!$K$16&lt;3),0,$X468)))</f>
        <v>0</v>
      </c>
      <c r="AD468" s="85" t="str">
        <f>IF(AND(I468&lt;'Checklist Parameters'!$K$22,$I468&lt;&gt;0),"Y","")</f>
        <v/>
      </c>
      <c r="AE468" s="85" t="str">
        <f>IF($AD468="Y",0,IF('Checklist Parameters'!$K$25="","&lt;no limit&gt;",ROUNDDOWN((($I468-'Checklist Parameters'!$K$24)/'Checklist Parameters'!$K$25)+1,0)))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ht="15">
      <c r="A469" s="391"/>
      <c r="B469" s="392"/>
      <c r="C469" s="393"/>
      <c r="D469" s="393"/>
      <c r="E469" s="393"/>
      <c r="F469" s="393"/>
      <c r="G469" s="393"/>
      <c r="H469" s="394"/>
      <c r="I469" s="394"/>
      <c r="J469" s="394"/>
      <c r="K469" s="394"/>
      <c r="L469" s="394"/>
      <c r="M469" s="394"/>
      <c r="N469" s="313">
        <f>IF(IF(I469&lt;'Checklist Parameters'!$K$22,0,($I469-$L469))&lt;0,0,IF(I469&lt;'Checklist Parameters'!$K$22,0,($I469-$L469)))</f>
        <v>0</v>
      </c>
      <c r="O469" s="394"/>
      <c r="P469" s="395"/>
      <c r="Q469" s="316">
        <f t="shared" ref="Q469:Q532" si="43">IF(O469&lt;&gt;"",O469,N469)</f>
        <v>0</v>
      </c>
      <c r="R469" s="87">
        <f t="shared" ref="R469:R532" si="44">IFERROR(L469/I469,0)</f>
        <v>0</v>
      </c>
      <c r="S469" s="87">
        <f>IF('Checklist Parameters'!$K$60&lt;0.2,0.2,'Checklist Parameters'!$K$60)</f>
        <v>0.72</v>
      </c>
      <c r="T469" s="88">
        <f>IF($O469="",IF('Checklist District ID'!$C$43="Y",MAX($R469:$S469)*$I469,SUM($R469:$S469)*$I469),IF(O469&gt;0,Q469*S469))</f>
        <v>0</v>
      </c>
      <c r="U469" s="88">
        <f>IF(Q469&gt;0,((I469-T469)*'Formula Matrix'!$E$40),0)</f>
        <v>0</v>
      </c>
      <c r="V469" s="88">
        <f t="shared" ref="V469:V532" si="45">IF(Q469=0,0,(I469-T469-U469))</f>
        <v>0</v>
      </c>
      <c r="W469" s="88">
        <f>IF(V469&gt;0,(V469*'Checklist Parameters'!$K$35),0)</f>
        <v>0</v>
      </c>
      <c r="X469" s="85">
        <f t="shared" ref="X469:X532" si="46">IF($W469/1000&gt;3,(ROUNDDOWN($W469/1000,0)),IF(AND($W469/1000&gt;2.5,$W469/1000&lt;=3),3,0))</f>
        <v>0</v>
      </c>
      <c r="Y469" s="85">
        <f>IF('Checklist Parameters'!$K$102&lt;&gt;"",(I469/43560)*'Checklist Parameters'!$K$102,"N/A")</f>
        <v>0</v>
      </c>
      <c r="Z469" s="85" t="str">
        <f>IF('Checklist Parameters'!$K$58&lt;&gt;"",((I469*'Checklist Parameters'!$K$58)*'Checklist Parameters'!$K$35)/1000,"N/A")</f>
        <v>N/A</v>
      </c>
      <c r="AA469" s="85">
        <f>IF('Checklist Parameters'!$K$101&lt;&gt;"",IFERROR(I469/'Checklist Parameters'!$K$101,0),"N/A")</f>
        <v>0</v>
      </c>
      <c r="AB469" s="85" t="str">
        <f>IF('Checklist Parameters'!$K$43&lt;&gt;"",(I469*'Checklist Parameters'!$K$43)/1000,"N/A")</f>
        <v>N/A</v>
      </c>
      <c r="AC469" s="85">
        <f>IF('Checklist Parameters'!$K$16="",$X469,IF(AND('Checklist Parameters'!$K$16&lt;$X469,'Checklist Parameters'!$K$16&gt;=3),'Checklist Parameters'!$K$16,IF(AND('Checklist Parameters'!$K$16&lt;$X469,'Checklist Parameters'!$K$16&lt;3),0,$X469)))</f>
        <v>0</v>
      </c>
      <c r="AD469" s="85" t="str">
        <f>IF(AND(I469&lt;'Checklist Parameters'!$K$22,$I469&lt;&gt;0),"Y","")</f>
        <v/>
      </c>
      <c r="AE469" s="85" t="str">
        <f>IF($AD469="Y",0,IF('Checklist Parameters'!$K$25="","&lt;no limit&gt;",ROUNDDOWN((($I469-'Checklist Parameters'!$K$24)/'Checklist Parameters'!$K$25)+1,0)))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ht="15">
      <c r="A470" s="391"/>
      <c r="B470" s="392"/>
      <c r="C470" s="393"/>
      <c r="D470" s="393"/>
      <c r="E470" s="393"/>
      <c r="F470" s="393"/>
      <c r="G470" s="393"/>
      <c r="H470" s="394"/>
      <c r="I470" s="394"/>
      <c r="J470" s="394"/>
      <c r="K470" s="394"/>
      <c r="L470" s="394"/>
      <c r="M470" s="394"/>
      <c r="N470" s="313">
        <f>IF(IF(I470&lt;'Checklist Parameters'!$K$22,0,($I470-$L470))&lt;0,0,IF(I470&lt;'Checklist Parameters'!$K$22,0,($I470-$L470)))</f>
        <v>0</v>
      </c>
      <c r="O470" s="394"/>
      <c r="P470" s="395"/>
      <c r="Q470" s="316">
        <f t="shared" si="43"/>
        <v>0</v>
      </c>
      <c r="R470" s="87">
        <f t="shared" si="44"/>
        <v>0</v>
      </c>
      <c r="S470" s="87">
        <f>IF('Checklist Parameters'!$K$60&lt;0.2,0.2,'Checklist Parameters'!$K$60)</f>
        <v>0.72</v>
      </c>
      <c r="T470" s="88">
        <f>IF($O470="",IF('Checklist District ID'!$C$43="Y",MAX($R470:$S470)*$I470,SUM($R470:$S470)*$I470),IF(O470&gt;0,Q470*S470))</f>
        <v>0</v>
      </c>
      <c r="U470" s="88">
        <f>IF(Q470&gt;0,((I470-T470)*'Formula Matrix'!$E$40),0)</f>
        <v>0</v>
      </c>
      <c r="V470" s="88">
        <f t="shared" si="45"/>
        <v>0</v>
      </c>
      <c r="W470" s="88">
        <f>IF(V470&gt;0,(V470*'Checklist Parameters'!$K$35),0)</f>
        <v>0</v>
      </c>
      <c r="X470" s="85">
        <f t="shared" si="46"/>
        <v>0</v>
      </c>
      <c r="Y470" s="85">
        <f>IF('Checklist Parameters'!$K$102&lt;&gt;"",(I470/43560)*'Checklist Parameters'!$K$102,"N/A")</f>
        <v>0</v>
      </c>
      <c r="Z470" s="85" t="str">
        <f>IF('Checklist Parameters'!$K$58&lt;&gt;"",((I470*'Checklist Parameters'!$K$58)*'Checklist Parameters'!$K$35)/1000,"N/A")</f>
        <v>N/A</v>
      </c>
      <c r="AA470" s="85">
        <f>IF('Checklist Parameters'!$K$101&lt;&gt;"",IFERROR(I470/'Checklist Parameters'!$K$101,0),"N/A")</f>
        <v>0</v>
      </c>
      <c r="AB470" s="85" t="str">
        <f>IF('Checklist Parameters'!$K$43&lt;&gt;"",(I470*'Checklist Parameters'!$K$43)/1000,"N/A")</f>
        <v>N/A</v>
      </c>
      <c r="AC470" s="85">
        <f>IF('Checklist Parameters'!$K$16="",$X470,IF(AND('Checklist Parameters'!$K$16&lt;$X470,'Checklist Parameters'!$K$16&gt;=3),'Checklist Parameters'!$K$16,IF(AND('Checklist Parameters'!$K$16&lt;$X470,'Checklist Parameters'!$K$16&lt;3),0,$X470)))</f>
        <v>0</v>
      </c>
      <c r="AD470" s="85" t="str">
        <f>IF(AND(I470&lt;'Checklist Parameters'!$K$22,$I470&lt;&gt;0),"Y","")</f>
        <v/>
      </c>
      <c r="AE470" s="85" t="str">
        <f>IF($AD470="Y",0,IF('Checklist Parameters'!$K$25="","&lt;no limit&gt;",ROUNDDOWN((($I470-'Checklist Parameters'!$K$24)/'Checklist Parameters'!$K$25)+1,0)))</f>
        <v>&lt;no limit&gt;</v>
      </c>
      <c r="AF470" s="174">
        <f t="shared" si="47"/>
        <v>0</v>
      </c>
      <c r="AG470" s="85">
        <f t="shared" si="42"/>
        <v>0</v>
      </c>
      <c r="AH470" s="5"/>
      <c r="AI470" s="5"/>
      <c r="AJ470" s="5"/>
      <c r="AK470" s="5"/>
      <c r="AL470" s="5"/>
      <c r="AM470" s="5"/>
      <c r="AN470" s="5"/>
      <c r="AO470" s="5"/>
      <c r="AP470" s="5"/>
      <c r="AQ470" s="5"/>
      <c r="AR470" s="5"/>
      <c r="AS470" s="5"/>
    </row>
    <row r="471" spans="1:45" s="2" customFormat="1" ht="15">
      <c r="A471" s="391"/>
      <c r="B471" s="392"/>
      <c r="C471" s="393"/>
      <c r="D471" s="393"/>
      <c r="E471" s="393"/>
      <c r="F471" s="393"/>
      <c r="G471" s="393"/>
      <c r="H471" s="394"/>
      <c r="I471" s="394"/>
      <c r="J471" s="394"/>
      <c r="K471" s="394"/>
      <c r="L471" s="394"/>
      <c r="M471" s="394"/>
      <c r="N471" s="313">
        <f>IF(IF(I471&lt;'Checklist Parameters'!$K$22,0,($I471-$L471))&lt;0,0,IF(I471&lt;'Checklist Parameters'!$K$22,0,($I471-$L471)))</f>
        <v>0</v>
      </c>
      <c r="O471" s="394"/>
      <c r="P471" s="395"/>
      <c r="Q471" s="316">
        <f t="shared" si="43"/>
        <v>0</v>
      </c>
      <c r="R471" s="87">
        <f t="shared" si="44"/>
        <v>0</v>
      </c>
      <c r="S471" s="87">
        <f>IF('Checklist Parameters'!$K$60&lt;0.2,0.2,'Checklist Parameters'!$K$60)</f>
        <v>0.72</v>
      </c>
      <c r="T471" s="88">
        <f>IF($O471="",IF('Checklist District ID'!$C$43="Y",MAX($R471:$S471)*$I471,SUM($R471:$S471)*$I471),IF(O471&gt;0,Q471*S471))</f>
        <v>0</v>
      </c>
      <c r="U471" s="88">
        <f>IF(Q471&gt;0,((I471-T471)*'Formula Matrix'!$E$40),0)</f>
        <v>0</v>
      </c>
      <c r="V471" s="88">
        <f t="shared" si="45"/>
        <v>0</v>
      </c>
      <c r="W471" s="88">
        <f>IF(V471&gt;0,(V471*'Checklist Parameters'!$K$35),0)</f>
        <v>0</v>
      </c>
      <c r="X471" s="85">
        <f t="shared" si="46"/>
        <v>0</v>
      </c>
      <c r="Y471" s="85">
        <f>IF('Checklist Parameters'!$K$102&lt;&gt;"",(I471/43560)*'Checklist Parameters'!$K$102,"N/A")</f>
        <v>0</v>
      </c>
      <c r="Z471" s="85" t="str">
        <f>IF('Checklist Parameters'!$K$58&lt;&gt;"",((I471*'Checklist Parameters'!$K$58)*'Checklist Parameters'!$K$35)/1000,"N/A")</f>
        <v>N/A</v>
      </c>
      <c r="AA471" s="85">
        <f>IF('Checklist Parameters'!$K$101&lt;&gt;"",IFERROR(I471/'Checklist Parameters'!$K$101,0),"N/A")</f>
        <v>0</v>
      </c>
      <c r="AB471" s="85" t="str">
        <f>IF('Checklist Parameters'!$K$43&lt;&gt;"",(I471*'Checklist Parameters'!$K$43)/1000,"N/A")</f>
        <v>N/A</v>
      </c>
      <c r="AC471" s="85">
        <f>IF('Checklist Parameters'!$K$16="",$X471,IF(AND('Checklist Parameters'!$K$16&lt;$X471,'Checklist Parameters'!$K$16&gt;=3),'Checklist Parameters'!$K$16,IF(AND('Checklist Parameters'!$K$16&lt;$X471,'Checklist Parameters'!$K$16&lt;3),0,$X471)))</f>
        <v>0</v>
      </c>
      <c r="AD471" s="85" t="str">
        <f>IF(AND(I471&lt;'Checklist Parameters'!$K$22,$I471&lt;&gt;0),"Y","")</f>
        <v/>
      </c>
      <c r="AE471" s="85" t="str">
        <f>IF($AD471="Y",0,IF('Checklist Parameters'!$K$25="","&lt;no limit&gt;",ROUNDDOWN((($I471-'Checklist Parameters'!$K$24)/'Checklist Parameters'!$K$25)+1,0)))</f>
        <v>&lt;no limit&gt;</v>
      </c>
      <c r="AF471" s="174">
        <f t="shared" si="47"/>
        <v>0</v>
      </c>
      <c r="AG471" s="85">
        <f t="shared" si="42"/>
        <v>0</v>
      </c>
      <c r="AH471" s="5"/>
      <c r="AI471" s="5"/>
      <c r="AJ471" s="5"/>
      <c r="AK471" s="5"/>
      <c r="AL471" s="5"/>
      <c r="AM471" s="5"/>
      <c r="AN471" s="5"/>
      <c r="AO471" s="5"/>
      <c r="AP471" s="5"/>
      <c r="AQ471" s="5"/>
      <c r="AR471" s="5"/>
      <c r="AS471" s="5"/>
    </row>
    <row r="472" spans="1:45" s="2" customFormat="1" ht="15">
      <c r="A472" s="391"/>
      <c r="B472" s="392"/>
      <c r="C472" s="393"/>
      <c r="D472" s="393"/>
      <c r="E472" s="393"/>
      <c r="F472" s="393"/>
      <c r="G472" s="393"/>
      <c r="H472" s="394"/>
      <c r="I472" s="394"/>
      <c r="J472" s="394"/>
      <c r="K472" s="394"/>
      <c r="L472" s="394"/>
      <c r="M472" s="394"/>
      <c r="N472" s="313">
        <f>IF(IF(I472&lt;'Checklist Parameters'!$K$22,0,($I472-$L472))&lt;0,0,IF(I472&lt;'Checklist Parameters'!$K$22,0,($I472-$L472)))</f>
        <v>0</v>
      </c>
      <c r="O472" s="394"/>
      <c r="P472" s="395"/>
      <c r="Q472" s="316">
        <f t="shared" si="43"/>
        <v>0</v>
      </c>
      <c r="R472" s="87">
        <f t="shared" si="44"/>
        <v>0</v>
      </c>
      <c r="S472" s="87">
        <f>IF('Checklist Parameters'!$K$60&lt;0.2,0.2,'Checklist Parameters'!$K$60)</f>
        <v>0.72</v>
      </c>
      <c r="T472" s="88">
        <f>IF($O472="",IF('Checklist District ID'!$C$43="Y",MAX($R472:$S472)*$I472,SUM($R472:$S472)*$I472),IF(O472&gt;0,Q472*S472))</f>
        <v>0</v>
      </c>
      <c r="U472" s="88">
        <f>IF(Q472&gt;0,((I472-T472)*'Formula Matrix'!$E$40),0)</f>
        <v>0</v>
      </c>
      <c r="V472" s="88">
        <f t="shared" si="45"/>
        <v>0</v>
      </c>
      <c r="W472" s="88">
        <f>IF(V472&gt;0,(V472*'Checklist Parameters'!$K$35),0)</f>
        <v>0</v>
      </c>
      <c r="X472" s="85">
        <f t="shared" si="46"/>
        <v>0</v>
      </c>
      <c r="Y472" s="85">
        <f>IF('Checklist Parameters'!$K$102&lt;&gt;"",(I472/43560)*'Checklist Parameters'!$K$102,"N/A")</f>
        <v>0</v>
      </c>
      <c r="Z472" s="85" t="str">
        <f>IF('Checklist Parameters'!$K$58&lt;&gt;"",((I472*'Checklist Parameters'!$K$58)*'Checklist Parameters'!$K$35)/1000,"N/A")</f>
        <v>N/A</v>
      </c>
      <c r="AA472" s="85">
        <f>IF('Checklist Parameters'!$K$101&lt;&gt;"",IFERROR(I472/'Checklist Parameters'!$K$101,0),"N/A")</f>
        <v>0</v>
      </c>
      <c r="AB472" s="85" t="str">
        <f>IF('Checklist Parameters'!$K$43&lt;&gt;"",(I472*'Checklist Parameters'!$K$43)/1000,"N/A")</f>
        <v>N/A</v>
      </c>
      <c r="AC472" s="85">
        <f>IF('Checklist Parameters'!$K$16="",$X472,IF(AND('Checklist Parameters'!$K$16&lt;$X472,'Checklist Parameters'!$K$16&gt;=3),'Checklist Parameters'!$K$16,IF(AND('Checklist Parameters'!$K$16&lt;$X472,'Checklist Parameters'!$K$16&lt;3),0,$X472)))</f>
        <v>0</v>
      </c>
      <c r="AD472" s="85" t="str">
        <f>IF(AND(I472&lt;'Checklist Parameters'!$K$22,$I472&lt;&gt;0),"Y","")</f>
        <v/>
      </c>
      <c r="AE472" s="85" t="str">
        <f>IF($AD472="Y",0,IF('Checklist Parameters'!$K$25="","&lt;no limit&gt;",ROUNDDOWN((($I472-'Checklist Parameters'!$K$24)/'Checklist Parameters'!$K$25)+1,0)))</f>
        <v>&lt;no limit&gt;</v>
      </c>
      <c r="AF472" s="174">
        <f t="shared" si="47"/>
        <v>0</v>
      </c>
      <c r="AG472" s="85">
        <f t="shared" si="42"/>
        <v>0</v>
      </c>
      <c r="AH472" s="5"/>
      <c r="AI472" s="5"/>
      <c r="AJ472" s="5"/>
      <c r="AK472" s="5"/>
      <c r="AL472" s="5"/>
      <c r="AM472" s="5"/>
      <c r="AN472" s="5"/>
      <c r="AO472" s="5"/>
      <c r="AP472" s="5"/>
      <c r="AQ472" s="5"/>
      <c r="AR472" s="5"/>
      <c r="AS472" s="5"/>
    </row>
    <row r="473" spans="1:45" s="2" customFormat="1" ht="15">
      <c r="A473" s="391"/>
      <c r="B473" s="392"/>
      <c r="C473" s="393"/>
      <c r="D473" s="393"/>
      <c r="E473" s="393"/>
      <c r="F473" s="393"/>
      <c r="G473" s="393"/>
      <c r="H473" s="394"/>
      <c r="I473" s="394"/>
      <c r="J473" s="394"/>
      <c r="K473" s="394"/>
      <c r="L473" s="394"/>
      <c r="M473" s="394"/>
      <c r="N473" s="313">
        <f>IF(IF(I473&lt;'Checklist Parameters'!$K$22,0,($I473-$L473))&lt;0,0,IF(I473&lt;'Checklist Parameters'!$K$22,0,($I473-$L473)))</f>
        <v>0</v>
      </c>
      <c r="O473" s="394"/>
      <c r="P473" s="395"/>
      <c r="Q473" s="316">
        <f t="shared" si="43"/>
        <v>0</v>
      </c>
      <c r="R473" s="87">
        <f t="shared" si="44"/>
        <v>0</v>
      </c>
      <c r="S473" s="87">
        <f>IF('Checklist Parameters'!$K$60&lt;0.2,0.2,'Checklist Parameters'!$K$60)</f>
        <v>0.72</v>
      </c>
      <c r="T473" s="88">
        <f>IF($O473="",IF('Checklist District ID'!$C$43="Y",MAX($R473:$S473)*$I473,SUM($R473:$S473)*$I473),IF(O473&gt;0,Q473*S473))</f>
        <v>0</v>
      </c>
      <c r="U473" s="88">
        <f>IF(Q473&gt;0,((I473-T473)*'Formula Matrix'!$E$40),0)</f>
        <v>0</v>
      </c>
      <c r="V473" s="88">
        <f t="shared" si="45"/>
        <v>0</v>
      </c>
      <c r="W473" s="88">
        <f>IF(V473&gt;0,(V473*'Checklist Parameters'!$K$35),0)</f>
        <v>0</v>
      </c>
      <c r="X473" s="85">
        <f t="shared" si="46"/>
        <v>0</v>
      </c>
      <c r="Y473" s="85">
        <f>IF('Checklist Parameters'!$K$102&lt;&gt;"",(I473/43560)*'Checklist Parameters'!$K$102,"N/A")</f>
        <v>0</v>
      </c>
      <c r="Z473" s="85" t="str">
        <f>IF('Checklist Parameters'!$K$58&lt;&gt;"",((I473*'Checklist Parameters'!$K$58)*'Checklist Parameters'!$K$35)/1000,"N/A")</f>
        <v>N/A</v>
      </c>
      <c r="AA473" s="85">
        <f>IF('Checklist Parameters'!$K$101&lt;&gt;"",IFERROR(I473/'Checklist Parameters'!$K$101,0),"N/A")</f>
        <v>0</v>
      </c>
      <c r="AB473" s="85" t="str">
        <f>IF('Checklist Parameters'!$K$43&lt;&gt;"",(I473*'Checklist Parameters'!$K$43)/1000,"N/A")</f>
        <v>N/A</v>
      </c>
      <c r="AC473" s="85">
        <f>IF('Checklist Parameters'!$K$16="",$X473,IF(AND('Checklist Parameters'!$K$16&lt;$X473,'Checklist Parameters'!$K$16&gt;=3),'Checklist Parameters'!$K$16,IF(AND('Checklist Parameters'!$K$16&lt;$X473,'Checklist Parameters'!$K$16&lt;3),0,$X473)))</f>
        <v>0</v>
      </c>
      <c r="AD473" s="85" t="str">
        <f>IF(AND(I473&lt;'Checklist Parameters'!$K$22,$I473&lt;&gt;0),"Y","")</f>
        <v/>
      </c>
      <c r="AE473" s="85" t="str">
        <f>IF($AD473="Y",0,IF('Checklist Parameters'!$K$25="","&lt;no limit&gt;",ROUNDDOWN((($I473-'Checklist Parameters'!$K$24)/'Checklist Parameters'!$K$25)+1,0)))</f>
        <v>&lt;no limit&gt;</v>
      </c>
      <c r="AF473" s="174">
        <f t="shared" si="47"/>
        <v>0</v>
      </c>
      <c r="AG473" s="85">
        <f t="shared" si="42"/>
        <v>0</v>
      </c>
      <c r="AH473" s="5"/>
      <c r="AI473" s="5"/>
      <c r="AJ473" s="5"/>
      <c r="AK473" s="5"/>
      <c r="AL473" s="5"/>
      <c r="AM473" s="5"/>
      <c r="AN473" s="5"/>
      <c r="AO473" s="5"/>
      <c r="AP473" s="5"/>
      <c r="AQ473" s="5"/>
      <c r="AR473" s="5"/>
      <c r="AS473" s="5"/>
    </row>
    <row r="474" spans="1:45" ht="15">
      <c r="A474" s="393"/>
      <c r="B474" s="393"/>
      <c r="C474" s="393"/>
      <c r="D474" s="393"/>
      <c r="E474" s="393"/>
      <c r="F474" s="393"/>
      <c r="G474" s="393"/>
      <c r="H474" s="394"/>
      <c r="I474" s="394"/>
      <c r="J474" s="394"/>
      <c r="K474" s="394"/>
      <c r="L474" s="394"/>
      <c r="M474" s="394"/>
      <c r="N474" s="313">
        <f>IF(IF(I474&lt;'Checklist Parameters'!$K$22,0,($I474-$L474))&lt;0,0,IF(I474&lt;'Checklist Parameters'!$K$22,0,($I474-$L474)))</f>
        <v>0</v>
      </c>
      <c r="O474" s="394"/>
      <c r="P474" s="395"/>
      <c r="Q474" s="316">
        <f t="shared" si="43"/>
        <v>0</v>
      </c>
      <c r="R474" s="87">
        <f t="shared" si="44"/>
        <v>0</v>
      </c>
      <c r="S474" s="87">
        <f>IF('Checklist Parameters'!$K$60&lt;0.2,0.2,'Checklist Parameters'!$K$60)</f>
        <v>0.72</v>
      </c>
      <c r="T474" s="88">
        <f>IF($O474="",IF('Checklist District ID'!$C$43="Y",MAX($R474:$S474)*$I474,SUM($R474:$S474)*$I474),IF(O474&gt;0,Q474*S474))</f>
        <v>0</v>
      </c>
      <c r="U474" s="88">
        <f>IF(Q474&gt;0,((I474-T474)*'Formula Matrix'!$E$40),0)</f>
        <v>0</v>
      </c>
      <c r="V474" s="88">
        <f t="shared" si="45"/>
        <v>0</v>
      </c>
      <c r="W474" s="88">
        <f>IF(V474&gt;0,(V474*'Checklist Parameters'!$K$35),0)</f>
        <v>0</v>
      </c>
      <c r="X474" s="85">
        <f t="shared" si="46"/>
        <v>0</v>
      </c>
      <c r="Y474" s="85">
        <f>IF('Checklist Parameters'!$K$102&lt;&gt;"",(I474/43560)*'Checklist Parameters'!$K$102,"N/A")</f>
        <v>0</v>
      </c>
      <c r="Z474" s="85" t="str">
        <f>IF('Checklist Parameters'!$K$58&lt;&gt;"",((I474*'Checklist Parameters'!$K$58)*'Checklist Parameters'!$K$35)/1000,"N/A")</f>
        <v>N/A</v>
      </c>
      <c r="AA474" s="85">
        <f>IF('Checklist Parameters'!$K$101&lt;&gt;"",IFERROR(I474/'Checklist Parameters'!$K$101,0),"N/A")</f>
        <v>0</v>
      </c>
      <c r="AB474" s="85" t="str">
        <f>IF('Checklist Parameters'!$K$43&lt;&gt;"",(I474*'Checklist Parameters'!$K$43)/1000,"N/A")</f>
        <v>N/A</v>
      </c>
      <c r="AC474" s="85">
        <f>IF('Checklist Parameters'!$K$16="",$X474,IF(AND('Checklist Parameters'!$K$16&lt;$X474,'Checklist Parameters'!$K$16&gt;=3),'Checklist Parameters'!$K$16,IF(AND('Checklist Parameters'!$K$16&lt;$X474,'Checklist Parameters'!$K$16&lt;3),0,$X474)))</f>
        <v>0</v>
      </c>
      <c r="AD474" s="85" t="str">
        <f>IF(AND(I474&lt;'Checklist Parameters'!$K$22,$I474&lt;&gt;0),"Y","")</f>
        <v/>
      </c>
      <c r="AE474" s="85" t="str">
        <f>IF($AD474="Y",0,IF('Checklist Parameters'!$K$25="","&lt;no limit&gt;",ROUNDDOWN((($I474-'Checklist Parameters'!$K$24)/'Checklist Parameters'!$K$25)+1,0)))</f>
        <v>&lt;no limit&gt;</v>
      </c>
      <c r="AF474" s="174">
        <f t="shared" si="47"/>
        <v>0</v>
      </c>
      <c r="AG474" s="85">
        <f t="shared" si="42"/>
        <v>0</v>
      </c>
    </row>
    <row r="475" spans="1:45" ht="15">
      <c r="A475" s="393"/>
      <c r="B475" s="393"/>
      <c r="C475" s="393"/>
      <c r="D475" s="393"/>
      <c r="E475" s="393"/>
      <c r="F475" s="393"/>
      <c r="G475" s="393"/>
      <c r="H475" s="394"/>
      <c r="I475" s="394"/>
      <c r="J475" s="394"/>
      <c r="K475" s="394"/>
      <c r="L475" s="394"/>
      <c r="M475" s="394"/>
      <c r="N475" s="313">
        <f>IF(IF(I475&lt;'Checklist Parameters'!$K$22,0,($I475-$L475))&lt;0,0,IF(I475&lt;'Checklist Parameters'!$K$22,0,($I475-$L475)))</f>
        <v>0</v>
      </c>
      <c r="O475" s="394"/>
      <c r="P475" s="395"/>
      <c r="Q475" s="316">
        <f t="shared" si="43"/>
        <v>0</v>
      </c>
      <c r="R475" s="87">
        <f t="shared" si="44"/>
        <v>0</v>
      </c>
      <c r="S475" s="87">
        <f>IF('Checklist Parameters'!$K$60&lt;0.2,0.2,'Checklist Parameters'!$K$60)</f>
        <v>0.72</v>
      </c>
      <c r="T475" s="88">
        <f>IF($O475="",IF('Checklist District ID'!$C$43="Y",MAX($R475:$S475)*$I475,SUM($R475:$S475)*$I475),IF(O475&gt;0,Q475*S475))</f>
        <v>0</v>
      </c>
      <c r="U475" s="88">
        <f>IF(Q475&gt;0,((I475-T475)*'Formula Matrix'!$E$40),0)</f>
        <v>0</v>
      </c>
      <c r="V475" s="88">
        <f t="shared" si="45"/>
        <v>0</v>
      </c>
      <c r="W475" s="88">
        <f>IF(V475&gt;0,(V475*'Checklist Parameters'!$K$35),0)</f>
        <v>0</v>
      </c>
      <c r="X475" s="85">
        <f t="shared" si="46"/>
        <v>0</v>
      </c>
      <c r="Y475" s="85">
        <f>IF('Checklist Parameters'!$K$102&lt;&gt;"",(I475/43560)*'Checklist Parameters'!$K$102,"N/A")</f>
        <v>0</v>
      </c>
      <c r="Z475" s="85" t="str">
        <f>IF('Checklist Parameters'!$K$58&lt;&gt;"",((I475*'Checklist Parameters'!$K$58)*'Checklist Parameters'!$K$35)/1000,"N/A")</f>
        <v>N/A</v>
      </c>
      <c r="AA475" s="85">
        <f>IF('Checklist Parameters'!$K$101&lt;&gt;"",IFERROR(I475/'Checklist Parameters'!$K$101,0),"N/A")</f>
        <v>0</v>
      </c>
      <c r="AB475" s="85" t="str">
        <f>IF('Checklist Parameters'!$K$43&lt;&gt;"",(I475*'Checklist Parameters'!$K$43)/1000,"N/A")</f>
        <v>N/A</v>
      </c>
      <c r="AC475" s="85">
        <f>IF('Checklist Parameters'!$K$16="",$X475,IF(AND('Checklist Parameters'!$K$16&lt;$X475,'Checklist Parameters'!$K$16&gt;=3),'Checklist Parameters'!$K$16,IF(AND('Checklist Parameters'!$K$16&lt;$X475,'Checklist Parameters'!$K$16&lt;3),0,$X475)))</f>
        <v>0</v>
      </c>
      <c r="AD475" s="85" t="str">
        <f>IF(AND(I475&lt;'Checklist Parameters'!$K$22,$I475&lt;&gt;0),"Y","")</f>
        <v/>
      </c>
      <c r="AE475" s="85" t="str">
        <f>IF($AD475="Y",0,IF('Checklist Parameters'!$K$25="","&lt;no limit&gt;",ROUNDDOWN((($I475-'Checklist Parameters'!$K$24)/'Checklist Parameters'!$K$25)+1,0)))</f>
        <v>&lt;no limit&gt;</v>
      </c>
      <c r="AF475" s="174">
        <f t="shared" si="47"/>
        <v>0</v>
      </c>
      <c r="AG475" s="85">
        <f t="shared" si="42"/>
        <v>0</v>
      </c>
    </row>
    <row r="476" spans="1:45" ht="15">
      <c r="A476" s="393"/>
      <c r="B476" s="393"/>
      <c r="C476" s="393"/>
      <c r="D476" s="393"/>
      <c r="E476" s="393"/>
      <c r="F476" s="393"/>
      <c r="G476" s="393"/>
      <c r="H476" s="394"/>
      <c r="I476" s="394"/>
      <c r="J476" s="394"/>
      <c r="K476" s="394"/>
      <c r="L476" s="394"/>
      <c r="M476" s="394"/>
      <c r="N476" s="313">
        <f>IF(IF(I476&lt;'Checklist Parameters'!$K$22,0,($I476-$L476))&lt;0,0,IF(I476&lt;'Checklist Parameters'!$K$22,0,($I476-$L476)))</f>
        <v>0</v>
      </c>
      <c r="O476" s="394"/>
      <c r="P476" s="395"/>
      <c r="Q476" s="316">
        <f t="shared" si="43"/>
        <v>0</v>
      </c>
      <c r="R476" s="87">
        <f t="shared" si="44"/>
        <v>0</v>
      </c>
      <c r="S476" s="87">
        <f>IF('Checklist Parameters'!$K$60&lt;0.2,0.2,'Checklist Parameters'!$K$60)</f>
        <v>0.72</v>
      </c>
      <c r="T476" s="88">
        <f>IF($O476="",IF('Checklist District ID'!$C$43="Y",MAX($R476:$S476)*$I476,SUM($R476:$S476)*$I476),IF(O476&gt;0,Q476*S476))</f>
        <v>0</v>
      </c>
      <c r="U476" s="88">
        <f>IF(Q476&gt;0,((I476-T476)*'Formula Matrix'!$E$40),0)</f>
        <v>0</v>
      </c>
      <c r="V476" s="88">
        <f t="shared" si="45"/>
        <v>0</v>
      </c>
      <c r="W476" s="88">
        <f>IF(V476&gt;0,(V476*'Checklist Parameters'!$K$35),0)</f>
        <v>0</v>
      </c>
      <c r="X476" s="85">
        <f t="shared" si="46"/>
        <v>0</v>
      </c>
      <c r="Y476" s="85">
        <f>IF('Checklist Parameters'!$K$102&lt;&gt;"",(I476/43560)*'Checklist Parameters'!$K$102,"N/A")</f>
        <v>0</v>
      </c>
      <c r="Z476" s="85" t="str">
        <f>IF('Checklist Parameters'!$K$58&lt;&gt;"",((I476*'Checklist Parameters'!$K$58)*'Checklist Parameters'!$K$35)/1000,"N/A")</f>
        <v>N/A</v>
      </c>
      <c r="AA476" s="85">
        <f>IF('Checklist Parameters'!$K$101&lt;&gt;"",IFERROR(I476/'Checklist Parameters'!$K$101,0),"N/A")</f>
        <v>0</v>
      </c>
      <c r="AB476" s="85" t="str">
        <f>IF('Checklist Parameters'!$K$43&lt;&gt;"",(I476*'Checklist Parameters'!$K$43)/1000,"N/A")</f>
        <v>N/A</v>
      </c>
      <c r="AC476" s="85">
        <f>IF('Checklist Parameters'!$K$16="",$X476,IF(AND('Checklist Parameters'!$K$16&lt;$X476,'Checklist Parameters'!$K$16&gt;=3),'Checklist Parameters'!$K$16,IF(AND('Checklist Parameters'!$K$16&lt;$X476,'Checklist Parameters'!$K$16&lt;3),0,$X476)))</f>
        <v>0</v>
      </c>
      <c r="AD476" s="85" t="str">
        <f>IF(AND(I476&lt;'Checklist Parameters'!$K$22,$I476&lt;&gt;0),"Y","")</f>
        <v/>
      </c>
      <c r="AE476" s="85" t="str">
        <f>IF($AD476="Y",0,IF('Checklist Parameters'!$K$25="","&lt;no limit&gt;",ROUNDDOWN((($I476-'Checklist Parameters'!$K$24)/'Checklist Parameters'!$K$25)+1,0)))</f>
        <v>&lt;no limit&gt;</v>
      </c>
      <c r="AF476" s="174">
        <f t="shared" si="47"/>
        <v>0</v>
      </c>
      <c r="AG476" s="85">
        <f t="shared" si="42"/>
        <v>0</v>
      </c>
    </row>
    <row r="477" spans="1:45" ht="15">
      <c r="A477" s="393"/>
      <c r="B477" s="393"/>
      <c r="C477" s="393"/>
      <c r="D477" s="393"/>
      <c r="E477" s="393"/>
      <c r="F477" s="393"/>
      <c r="G477" s="393"/>
      <c r="H477" s="394"/>
      <c r="I477" s="394"/>
      <c r="J477" s="394"/>
      <c r="K477" s="394"/>
      <c r="L477" s="394"/>
      <c r="M477" s="394"/>
      <c r="N477" s="313">
        <f>IF(IF(I477&lt;'Checklist Parameters'!$K$22,0,($I477-$L477))&lt;0,0,IF(I477&lt;'Checklist Parameters'!$K$22,0,($I477-$L477)))</f>
        <v>0</v>
      </c>
      <c r="O477" s="394"/>
      <c r="P477" s="395"/>
      <c r="Q477" s="316">
        <f t="shared" si="43"/>
        <v>0</v>
      </c>
      <c r="R477" s="87">
        <f t="shared" si="44"/>
        <v>0</v>
      </c>
      <c r="S477" s="87">
        <f>IF('Checklist Parameters'!$K$60&lt;0.2,0.2,'Checklist Parameters'!$K$60)</f>
        <v>0.72</v>
      </c>
      <c r="T477" s="88">
        <f>IF($O477="",IF('Checklist District ID'!$C$43="Y",MAX($R477:$S477)*$I477,SUM($R477:$S477)*$I477),IF(O477&gt;0,Q477*S477))</f>
        <v>0</v>
      </c>
      <c r="U477" s="88">
        <f>IF(Q477&gt;0,((I477-T477)*'Formula Matrix'!$E$40),0)</f>
        <v>0</v>
      </c>
      <c r="V477" s="88">
        <f t="shared" si="45"/>
        <v>0</v>
      </c>
      <c r="W477" s="88">
        <f>IF(V477&gt;0,(V477*'Checklist Parameters'!$K$35),0)</f>
        <v>0</v>
      </c>
      <c r="X477" s="85">
        <f t="shared" si="46"/>
        <v>0</v>
      </c>
      <c r="Y477" s="85">
        <f>IF('Checklist Parameters'!$K$102&lt;&gt;"",(I477/43560)*'Checklist Parameters'!$K$102,"N/A")</f>
        <v>0</v>
      </c>
      <c r="Z477" s="85" t="str">
        <f>IF('Checklist Parameters'!$K$58&lt;&gt;"",((I477*'Checklist Parameters'!$K$58)*'Checklist Parameters'!$K$35)/1000,"N/A")</f>
        <v>N/A</v>
      </c>
      <c r="AA477" s="85">
        <f>IF('Checklist Parameters'!$K$101&lt;&gt;"",IFERROR(I477/'Checklist Parameters'!$K$101,0),"N/A")</f>
        <v>0</v>
      </c>
      <c r="AB477" s="85" t="str">
        <f>IF('Checklist Parameters'!$K$43&lt;&gt;"",(I477*'Checklist Parameters'!$K$43)/1000,"N/A")</f>
        <v>N/A</v>
      </c>
      <c r="AC477" s="85">
        <f>IF('Checklist Parameters'!$K$16="",$X477,IF(AND('Checklist Parameters'!$K$16&lt;$X477,'Checklist Parameters'!$K$16&gt;=3),'Checklist Parameters'!$K$16,IF(AND('Checklist Parameters'!$K$16&lt;$X477,'Checklist Parameters'!$K$16&lt;3),0,$X477)))</f>
        <v>0</v>
      </c>
      <c r="AD477" s="85" t="str">
        <f>IF(AND(I477&lt;'Checklist Parameters'!$K$22,$I477&lt;&gt;0),"Y","")</f>
        <v/>
      </c>
      <c r="AE477" s="85" t="str">
        <f>IF($AD477="Y",0,IF('Checklist Parameters'!$K$25="","&lt;no limit&gt;",ROUNDDOWN((($I477-'Checklist Parameters'!$K$24)/'Checklist Parameters'!$K$25)+1,0)))</f>
        <v>&lt;no limit&gt;</v>
      </c>
      <c r="AF477" s="174">
        <f t="shared" si="47"/>
        <v>0</v>
      </c>
      <c r="AG477" s="85">
        <f t="shared" si="42"/>
        <v>0</v>
      </c>
    </row>
    <row r="478" spans="1:45" ht="15">
      <c r="A478" s="393"/>
      <c r="B478" s="393"/>
      <c r="C478" s="393"/>
      <c r="D478" s="393"/>
      <c r="E478" s="393"/>
      <c r="F478" s="393"/>
      <c r="G478" s="393"/>
      <c r="H478" s="394"/>
      <c r="I478" s="394"/>
      <c r="J478" s="394"/>
      <c r="K478" s="394"/>
      <c r="L478" s="394"/>
      <c r="M478" s="394"/>
      <c r="N478" s="313">
        <f>IF(IF(I478&lt;'Checklist Parameters'!$K$22,0,($I478-$L478))&lt;0,0,IF(I478&lt;'Checklist Parameters'!$K$22,0,($I478-$L478)))</f>
        <v>0</v>
      </c>
      <c r="O478" s="394"/>
      <c r="P478" s="395"/>
      <c r="Q478" s="316">
        <f t="shared" si="43"/>
        <v>0</v>
      </c>
      <c r="R478" s="87">
        <f t="shared" si="44"/>
        <v>0</v>
      </c>
      <c r="S478" s="87">
        <f>IF('Checklist Parameters'!$K$60&lt;0.2,0.2,'Checklist Parameters'!$K$60)</f>
        <v>0.72</v>
      </c>
      <c r="T478" s="88">
        <f>IF($O478="",IF('Checklist District ID'!$C$43="Y",MAX($R478:$S478)*$I478,SUM($R478:$S478)*$I478),IF(O478&gt;0,Q478*S478))</f>
        <v>0</v>
      </c>
      <c r="U478" s="88">
        <f>IF(Q478&gt;0,((I478-T478)*'Formula Matrix'!$E$40),0)</f>
        <v>0</v>
      </c>
      <c r="V478" s="88">
        <f t="shared" si="45"/>
        <v>0</v>
      </c>
      <c r="W478" s="88">
        <f>IF(V478&gt;0,(V478*'Checklist Parameters'!$K$35),0)</f>
        <v>0</v>
      </c>
      <c r="X478" s="85">
        <f t="shared" si="46"/>
        <v>0</v>
      </c>
      <c r="Y478" s="85">
        <f>IF('Checklist Parameters'!$K$102&lt;&gt;"",(I478/43560)*'Checklist Parameters'!$K$102,"N/A")</f>
        <v>0</v>
      </c>
      <c r="Z478" s="85" t="str">
        <f>IF('Checklist Parameters'!$K$58&lt;&gt;"",((I478*'Checklist Parameters'!$K$58)*'Checklist Parameters'!$K$35)/1000,"N/A")</f>
        <v>N/A</v>
      </c>
      <c r="AA478" s="85">
        <f>IF('Checklist Parameters'!$K$101&lt;&gt;"",IFERROR(I478/'Checklist Parameters'!$K$101,0),"N/A")</f>
        <v>0</v>
      </c>
      <c r="AB478" s="85" t="str">
        <f>IF('Checklist Parameters'!$K$43&lt;&gt;"",(I478*'Checklist Parameters'!$K$43)/1000,"N/A")</f>
        <v>N/A</v>
      </c>
      <c r="AC478" s="85">
        <f>IF('Checklist Parameters'!$K$16="",$X478,IF(AND('Checklist Parameters'!$K$16&lt;$X478,'Checklist Parameters'!$K$16&gt;=3),'Checklist Parameters'!$K$16,IF(AND('Checklist Parameters'!$K$16&lt;$X478,'Checklist Parameters'!$K$16&lt;3),0,$X478)))</f>
        <v>0</v>
      </c>
      <c r="AD478" s="85" t="str">
        <f>IF(AND(I478&lt;'Checklist Parameters'!$K$22,$I478&lt;&gt;0),"Y","")</f>
        <v/>
      </c>
      <c r="AE478" s="85" t="str">
        <f>IF($AD478="Y",0,IF('Checklist Parameters'!$K$25="","&lt;no limit&gt;",ROUNDDOWN((($I478-'Checklist Parameters'!$K$24)/'Checklist Parameters'!$K$25)+1,0)))</f>
        <v>&lt;no limit&gt;</v>
      </c>
      <c r="AF478" s="174">
        <f t="shared" si="47"/>
        <v>0</v>
      </c>
      <c r="AG478" s="85">
        <f t="shared" si="42"/>
        <v>0</v>
      </c>
    </row>
    <row r="479" spans="1:45" ht="15">
      <c r="A479" s="393"/>
      <c r="B479" s="393"/>
      <c r="C479" s="393"/>
      <c r="D479" s="393"/>
      <c r="E479" s="393"/>
      <c r="F479" s="393"/>
      <c r="G479" s="393"/>
      <c r="H479" s="394"/>
      <c r="I479" s="394"/>
      <c r="J479" s="394"/>
      <c r="K479" s="394"/>
      <c r="L479" s="394"/>
      <c r="M479" s="394"/>
      <c r="N479" s="313">
        <f>IF(IF(I479&lt;'Checklist Parameters'!$K$22,0,($I479-$L479))&lt;0,0,IF(I479&lt;'Checklist Parameters'!$K$22,0,($I479-$L479)))</f>
        <v>0</v>
      </c>
      <c r="O479" s="394"/>
      <c r="P479" s="395"/>
      <c r="Q479" s="316">
        <f t="shared" si="43"/>
        <v>0</v>
      </c>
      <c r="R479" s="87">
        <f t="shared" si="44"/>
        <v>0</v>
      </c>
      <c r="S479" s="87">
        <f>IF('Checklist Parameters'!$K$60&lt;0.2,0.2,'Checklist Parameters'!$K$60)</f>
        <v>0.72</v>
      </c>
      <c r="T479" s="88">
        <f>IF($O479="",IF('Checklist District ID'!$C$43="Y",MAX($R479:$S479)*$I479,SUM($R479:$S479)*$I479),IF(O479&gt;0,Q479*S479))</f>
        <v>0</v>
      </c>
      <c r="U479" s="88">
        <f>IF(Q479&gt;0,((I479-T479)*'Formula Matrix'!$E$40),0)</f>
        <v>0</v>
      </c>
      <c r="V479" s="88">
        <f t="shared" si="45"/>
        <v>0</v>
      </c>
      <c r="W479" s="88">
        <f>IF(V479&gt;0,(V479*'Checklist Parameters'!$K$35),0)</f>
        <v>0</v>
      </c>
      <c r="X479" s="85">
        <f t="shared" si="46"/>
        <v>0</v>
      </c>
      <c r="Y479" s="85">
        <f>IF('Checklist Parameters'!$K$102&lt;&gt;"",(I479/43560)*'Checklist Parameters'!$K$102,"N/A")</f>
        <v>0</v>
      </c>
      <c r="Z479" s="85" t="str">
        <f>IF('Checklist Parameters'!$K$58&lt;&gt;"",((I479*'Checklist Parameters'!$K$58)*'Checklist Parameters'!$K$35)/1000,"N/A")</f>
        <v>N/A</v>
      </c>
      <c r="AA479" s="85">
        <f>IF('Checklist Parameters'!$K$101&lt;&gt;"",IFERROR(I479/'Checklist Parameters'!$K$101,0),"N/A")</f>
        <v>0</v>
      </c>
      <c r="AB479" s="85" t="str">
        <f>IF('Checklist Parameters'!$K$43&lt;&gt;"",(I479*'Checklist Parameters'!$K$43)/1000,"N/A")</f>
        <v>N/A</v>
      </c>
      <c r="AC479" s="85">
        <f>IF('Checklist Parameters'!$K$16="",$X479,IF(AND('Checklist Parameters'!$K$16&lt;$X479,'Checklist Parameters'!$K$16&gt;=3),'Checklist Parameters'!$K$16,IF(AND('Checklist Parameters'!$K$16&lt;$X479,'Checklist Parameters'!$K$16&lt;3),0,$X479)))</f>
        <v>0</v>
      </c>
      <c r="AD479" s="85" t="str">
        <f>IF(AND(I479&lt;'Checklist Parameters'!$K$22,$I479&lt;&gt;0),"Y","")</f>
        <v/>
      </c>
      <c r="AE479" s="85" t="str">
        <f>IF($AD479="Y",0,IF('Checklist Parameters'!$K$25="","&lt;no limit&gt;",ROUNDDOWN((($I479-'Checklist Parameters'!$K$24)/'Checklist Parameters'!$K$25)+1,0)))</f>
        <v>&lt;no limit&gt;</v>
      </c>
      <c r="AF479" s="174">
        <f t="shared" si="47"/>
        <v>0</v>
      </c>
      <c r="AG479" s="85">
        <f t="shared" si="42"/>
        <v>0</v>
      </c>
    </row>
    <row r="480" spans="1:45" ht="15">
      <c r="A480" s="393"/>
      <c r="B480" s="393"/>
      <c r="C480" s="393"/>
      <c r="D480" s="393"/>
      <c r="E480" s="393"/>
      <c r="F480" s="393"/>
      <c r="G480" s="393"/>
      <c r="H480" s="394"/>
      <c r="I480" s="394"/>
      <c r="J480" s="394"/>
      <c r="K480" s="394"/>
      <c r="L480" s="394"/>
      <c r="M480" s="394"/>
      <c r="N480" s="313">
        <f>IF(IF(I480&lt;'Checklist Parameters'!$K$22,0,($I480-$L480))&lt;0,0,IF(I480&lt;'Checklist Parameters'!$K$22,0,($I480-$L480)))</f>
        <v>0</v>
      </c>
      <c r="O480" s="394"/>
      <c r="P480" s="395"/>
      <c r="Q480" s="316">
        <f t="shared" si="43"/>
        <v>0</v>
      </c>
      <c r="R480" s="87">
        <f t="shared" si="44"/>
        <v>0</v>
      </c>
      <c r="S480" s="87">
        <f>IF('Checklist Parameters'!$K$60&lt;0.2,0.2,'Checklist Parameters'!$K$60)</f>
        <v>0.72</v>
      </c>
      <c r="T480" s="88">
        <f>IF($O480="",IF('Checklist District ID'!$C$43="Y",MAX($R480:$S480)*$I480,SUM($R480:$S480)*$I480),IF(O480&gt;0,Q480*S480))</f>
        <v>0</v>
      </c>
      <c r="U480" s="88">
        <f>IF(Q480&gt;0,((I480-T480)*'Formula Matrix'!$E$40),0)</f>
        <v>0</v>
      </c>
      <c r="V480" s="88">
        <f t="shared" si="45"/>
        <v>0</v>
      </c>
      <c r="W480" s="88">
        <f>IF(V480&gt;0,(V480*'Checklist Parameters'!$K$35),0)</f>
        <v>0</v>
      </c>
      <c r="X480" s="85">
        <f t="shared" si="46"/>
        <v>0</v>
      </c>
      <c r="Y480" s="85">
        <f>IF('Checklist Parameters'!$K$102&lt;&gt;"",(I480/43560)*'Checklist Parameters'!$K$102,"N/A")</f>
        <v>0</v>
      </c>
      <c r="Z480" s="85" t="str">
        <f>IF('Checklist Parameters'!$K$58&lt;&gt;"",((I480*'Checklist Parameters'!$K$58)*'Checklist Parameters'!$K$35)/1000,"N/A")</f>
        <v>N/A</v>
      </c>
      <c r="AA480" s="85">
        <f>IF('Checklist Parameters'!$K$101&lt;&gt;"",IFERROR(I480/'Checklist Parameters'!$K$101,0),"N/A")</f>
        <v>0</v>
      </c>
      <c r="AB480" s="85" t="str">
        <f>IF('Checklist Parameters'!$K$43&lt;&gt;"",(I480*'Checklist Parameters'!$K$43)/1000,"N/A")</f>
        <v>N/A</v>
      </c>
      <c r="AC480" s="85">
        <f>IF('Checklist Parameters'!$K$16="",$X480,IF(AND('Checklist Parameters'!$K$16&lt;$X480,'Checklist Parameters'!$K$16&gt;=3),'Checklist Parameters'!$K$16,IF(AND('Checklist Parameters'!$K$16&lt;$X480,'Checklist Parameters'!$K$16&lt;3),0,$X480)))</f>
        <v>0</v>
      </c>
      <c r="AD480" s="85" t="str">
        <f>IF(AND(I480&lt;'Checklist Parameters'!$K$22,$I480&lt;&gt;0),"Y","")</f>
        <v/>
      </c>
      <c r="AE480" s="85" t="str">
        <f>IF($AD480="Y",0,IF('Checklist Parameters'!$K$25="","&lt;no limit&gt;",ROUNDDOWN((($I480-'Checklist Parameters'!$K$24)/'Checklist Parameters'!$K$25)+1,0)))</f>
        <v>&lt;no limit&gt;</v>
      </c>
      <c r="AF480" s="174">
        <f t="shared" si="47"/>
        <v>0</v>
      </c>
      <c r="AG480" s="85">
        <f t="shared" si="42"/>
        <v>0</v>
      </c>
    </row>
    <row r="481" spans="1:33" ht="15">
      <c r="A481" s="393"/>
      <c r="B481" s="393"/>
      <c r="C481" s="393"/>
      <c r="D481" s="393"/>
      <c r="E481" s="393"/>
      <c r="F481" s="393"/>
      <c r="G481" s="393"/>
      <c r="H481" s="394"/>
      <c r="I481" s="394"/>
      <c r="J481" s="394"/>
      <c r="K481" s="394"/>
      <c r="L481" s="394"/>
      <c r="M481" s="394"/>
      <c r="N481" s="313">
        <f>IF(IF(I481&lt;'Checklist Parameters'!$K$22,0,($I481-$L481))&lt;0,0,IF(I481&lt;'Checklist Parameters'!$K$22,0,($I481-$L481)))</f>
        <v>0</v>
      </c>
      <c r="O481" s="394"/>
      <c r="P481" s="395"/>
      <c r="Q481" s="316">
        <f t="shared" si="43"/>
        <v>0</v>
      </c>
      <c r="R481" s="87">
        <f t="shared" si="44"/>
        <v>0</v>
      </c>
      <c r="S481" s="87">
        <f>IF('Checklist Parameters'!$K$60&lt;0.2,0.2,'Checklist Parameters'!$K$60)</f>
        <v>0.72</v>
      </c>
      <c r="T481" s="88">
        <f>IF($O481="",IF('Checklist District ID'!$C$43="Y",MAX($R481:$S481)*$I481,SUM($R481:$S481)*$I481),IF(O481&gt;0,Q481*S481))</f>
        <v>0</v>
      </c>
      <c r="U481" s="88">
        <f>IF(Q481&gt;0,((I481-T481)*'Formula Matrix'!$E$40),0)</f>
        <v>0</v>
      </c>
      <c r="V481" s="88">
        <f t="shared" si="45"/>
        <v>0</v>
      </c>
      <c r="W481" s="88">
        <f>IF(V481&gt;0,(V481*'Checklist Parameters'!$K$35),0)</f>
        <v>0</v>
      </c>
      <c r="X481" s="85">
        <f t="shared" si="46"/>
        <v>0</v>
      </c>
      <c r="Y481" s="85">
        <f>IF('Checklist Parameters'!$K$102&lt;&gt;"",(I481/43560)*'Checklist Parameters'!$K$102,"N/A")</f>
        <v>0</v>
      </c>
      <c r="Z481" s="85" t="str">
        <f>IF('Checklist Parameters'!$K$58&lt;&gt;"",((I481*'Checklist Parameters'!$K$58)*'Checklist Parameters'!$K$35)/1000,"N/A")</f>
        <v>N/A</v>
      </c>
      <c r="AA481" s="85">
        <f>IF('Checklist Parameters'!$K$101&lt;&gt;"",IFERROR(I481/'Checklist Parameters'!$K$101,0),"N/A")</f>
        <v>0</v>
      </c>
      <c r="AB481" s="85" t="str">
        <f>IF('Checklist Parameters'!$K$43&lt;&gt;"",(I481*'Checklist Parameters'!$K$43)/1000,"N/A")</f>
        <v>N/A</v>
      </c>
      <c r="AC481" s="85">
        <f>IF('Checklist Parameters'!$K$16="",$X481,IF(AND('Checklist Parameters'!$K$16&lt;$X481,'Checklist Parameters'!$K$16&gt;=3),'Checklist Parameters'!$K$16,IF(AND('Checklist Parameters'!$K$16&lt;$X481,'Checklist Parameters'!$K$16&lt;3),0,$X481)))</f>
        <v>0</v>
      </c>
      <c r="AD481" s="85" t="str">
        <f>IF(AND(I481&lt;'Checklist Parameters'!$K$22,$I481&lt;&gt;0),"Y","")</f>
        <v/>
      </c>
      <c r="AE481" s="85" t="str">
        <f>IF($AD481="Y",0,IF('Checklist Parameters'!$K$25="","&lt;no limit&gt;",ROUNDDOWN((($I481-'Checklist Parameters'!$K$24)/'Checklist Parameters'!$K$25)+1,0)))</f>
        <v>&lt;no limit&gt;</v>
      </c>
      <c r="AF481" s="174">
        <f t="shared" si="47"/>
        <v>0</v>
      </c>
      <c r="AG481" s="85">
        <f t="shared" si="42"/>
        <v>0</v>
      </c>
    </row>
    <row r="482" spans="1:33" ht="15">
      <c r="A482" s="393"/>
      <c r="B482" s="393"/>
      <c r="C482" s="393"/>
      <c r="D482" s="393"/>
      <c r="E482" s="393"/>
      <c r="F482" s="393"/>
      <c r="G482" s="393"/>
      <c r="H482" s="394"/>
      <c r="I482" s="394"/>
      <c r="J482" s="394"/>
      <c r="K482" s="394"/>
      <c r="L482" s="394"/>
      <c r="M482" s="394"/>
      <c r="N482" s="313">
        <f>IF(IF(I482&lt;'Checklist Parameters'!$K$22,0,($I482-$L482))&lt;0,0,IF(I482&lt;'Checklist Parameters'!$K$22,0,($I482-$L482)))</f>
        <v>0</v>
      </c>
      <c r="O482" s="394"/>
      <c r="P482" s="395"/>
      <c r="Q482" s="316">
        <f t="shared" si="43"/>
        <v>0</v>
      </c>
      <c r="R482" s="87">
        <f t="shared" si="44"/>
        <v>0</v>
      </c>
      <c r="S482" s="87">
        <f>IF('Checklist Parameters'!$K$60&lt;0.2,0.2,'Checklist Parameters'!$K$60)</f>
        <v>0.72</v>
      </c>
      <c r="T482" s="88">
        <f>IF($O482="",IF('Checklist District ID'!$C$43="Y",MAX($R482:$S482)*$I482,SUM($R482:$S482)*$I482),IF(O482&gt;0,Q482*S482))</f>
        <v>0</v>
      </c>
      <c r="U482" s="88">
        <f>IF(Q482&gt;0,((I482-T482)*'Formula Matrix'!$E$40),0)</f>
        <v>0</v>
      </c>
      <c r="V482" s="88">
        <f t="shared" si="45"/>
        <v>0</v>
      </c>
      <c r="W482" s="88">
        <f>IF(V482&gt;0,(V482*'Checklist Parameters'!$K$35),0)</f>
        <v>0</v>
      </c>
      <c r="X482" s="85">
        <f t="shared" si="46"/>
        <v>0</v>
      </c>
      <c r="Y482" s="85">
        <f>IF('Checklist Parameters'!$K$102&lt;&gt;"",(I482/43560)*'Checklist Parameters'!$K$102,"N/A")</f>
        <v>0</v>
      </c>
      <c r="Z482" s="85" t="str">
        <f>IF('Checklist Parameters'!$K$58&lt;&gt;"",((I482*'Checklist Parameters'!$K$58)*'Checklist Parameters'!$K$35)/1000,"N/A")</f>
        <v>N/A</v>
      </c>
      <c r="AA482" s="85">
        <f>IF('Checklist Parameters'!$K$101&lt;&gt;"",IFERROR(I482/'Checklist Parameters'!$K$101,0),"N/A")</f>
        <v>0</v>
      </c>
      <c r="AB482" s="85" t="str">
        <f>IF('Checklist Parameters'!$K$43&lt;&gt;"",(I482*'Checklist Parameters'!$K$43)/1000,"N/A")</f>
        <v>N/A</v>
      </c>
      <c r="AC482" s="85">
        <f>IF('Checklist Parameters'!$K$16="",$X482,IF(AND('Checklist Parameters'!$K$16&lt;$X482,'Checklist Parameters'!$K$16&gt;=3),'Checklist Parameters'!$K$16,IF(AND('Checklist Parameters'!$K$16&lt;$X482,'Checklist Parameters'!$K$16&lt;3),0,$X482)))</f>
        <v>0</v>
      </c>
      <c r="AD482" s="85" t="str">
        <f>IF(AND(I482&lt;'Checklist Parameters'!$K$22,$I482&lt;&gt;0),"Y","")</f>
        <v/>
      </c>
      <c r="AE482" s="85" t="str">
        <f>IF($AD482="Y",0,IF('Checklist Parameters'!$K$25="","&lt;no limit&gt;",ROUNDDOWN((($I482-'Checklist Parameters'!$K$24)/'Checklist Parameters'!$K$25)+1,0)))</f>
        <v>&lt;no limit&gt;</v>
      </c>
      <c r="AF482" s="174">
        <f t="shared" si="47"/>
        <v>0</v>
      </c>
      <c r="AG482" s="85">
        <f t="shared" si="42"/>
        <v>0</v>
      </c>
    </row>
    <row r="483" spans="1:33" ht="15">
      <c r="A483" s="393"/>
      <c r="B483" s="393"/>
      <c r="C483" s="393"/>
      <c r="D483" s="393"/>
      <c r="E483" s="393"/>
      <c r="F483" s="393"/>
      <c r="G483" s="393"/>
      <c r="H483" s="394"/>
      <c r="I483" s="394"/>
      <c r="J483" s="394"/>
      <c r="K483" s="394"/>
      <c r="L483" s="394"/>
      <c r="M483" s="394"/>
      <c r="N483" s="313">
        <f>IF(IF(I483&lt;'Checklist Parameters'!$K$22,0,($I483-$L483))&lt;0,0,IF(I483&lt;'Checklist Parameters'!$K$22,0,($I483-$L483)))</f>
        <v>0</v>
      </c>
      <c r="O483" s="394"/>
      <c r="P483" s="395"/>
      <c r="Q483" s="316">
        <f t="shared" si="43"/>
        <v>0</v>
      </c>
      <c r="R483" s="87">
        <f t="shared" si="44"/>
        <v>0</v>
      </c>
      <c r="S483" s="87">
        <f>IF('Checklist Parameters'!$K$60&lt;0.2,0.2,'Checklist Parameters'!$K$60)</f>
        <v>0.72</v>
      </c>
      <c r="T483" s="88">
        <f>IF($O483="",IF('Checklist District ID'!$C$43="Y",MAX($R483:$S483)*$I483,SUM($R483:$S483)*$I483),IF(O483&gt;0,Q483*S483))</f>
        <v>0</v>
      </c>
      <c r="U483" s="88">
        <f>IF(Q483&gt;0,((I483-T483)*'Formula Matrix'!$E$40),0)</f>
        <v>0</v>
      </c>
      <c r="V483" s="88">
        <f t="shared" si="45"/>
        <v>0</v>
      </c>
      <c r="W483" s="88">
        <f>IF(V483&gt;0,(V483*'Checklist Parameters'!$K$35),0)</f>
        <v>0</v>
      </c>
      <c r="X483" s="85">
        <f t="shared" si="46"/>
        <v>0</v>
      </c>
      <c r="Y483" s="85">
        <f>IF('Checklist Parameters'!$K$102&lt;&gt;"",(I483/43560)*'Checklist Parameters'!$K$102,"N/A")</f>
        <v>0</v>
      </c>
      <c r="Z483" s="85" t="str">
        <f>IF('Checklist Parameters'!$K$58&lt;&gt;"",((I483*'Checklist Parameters'!$K$58)*'Checklist Parameters'!$K$35)/1000,"N/A")</f>
        <v>N/A</v>
      </c>
      <c r="AA483" s="85">
        <f>IF('Checklist Parameters'!$K$101&lt;&gt;"",IFERROR(I483/'Checklist Parameters'!$K$101,0),"N/A")</f>
        <v>0</v>
      </c>
      <c r="AB483" s="85" t="str">
        <f>IF('Checklist Parameters'!$K$43&lt;&gt;"",(I483*'Checklist Parameters'!$K$43)/1000,"N/A")</f>
        <v>N/A</v>
      </c>
      <c r="AC483" s="85">
        <f>IF('Checklist Parameters'!$K$16="",$X483,IF(AND('Checklist Parameters'!$K$16&lt;$X483,'Checklist Parameters'!$K$16&gt;=3),'Checklist Parameters'!$K$16,IF(AND('Checklist Parameters'!$K$16&lt;$X483,'Checklist Parameters'!$K$16&lt;3),0,$X483)))</f>
        <v>0</v>
      </c>
      <c r="AD483" s="85" t="str">
        <f>IF(AND(I483&lt;'Checklist Parameters'!$K$22,$I483&lt;&gt;0),"Y","")</f>
        <v/>
      </c>
      <c r="AE483" s="85" t="str">
        <f>IF($AD483="Y",0,IF('Checklist Parameters'!$K$25="","&lt;no limit&gt;",ROUNDDOWN((($I483-'Checklist Parameters'!$K$24)/'Checklist Parameters'!$K$25)+1,0)))</f>
        <v>&lt;no limit&gt;</v>
      </c>
      <c r="AF483" s="174">
        <f t="shared" si="47"/>
        <v>0</v>
      </c>
      <c r="AG483" s="85">
        <f t="shared" si="42"/>
        <v>0</v>
      </c>
    </row>
    <row r="484" spans="1:33" ht="15">
      <c r="A484" s="393"/>
      <c r="B484" s="393"/>
      <c r="C484" s="393"/>
      <c r="D484" s="393"/>
      <c r="E484" s="393"/>
      <c r="F484" s="393"/>
      <c r="G484" s="393"/>
      <c r="H484" s="394"/>
      <c r="I484" s="394"/>
      <c r="J484" s="394"/>
      <c r="K484" s="394"/>
      <c r="L484" s="394"/>
      <c r="M484" s="394"/>
      <c r="N484" s="313">
        <f>IF(IF(I484&lt;'Checklist Parameters'!$K$22,0,($I484-$L484))&lt;0,0,IF(I484&lt;'Checklist Parameters'!$K$22,0,($I484-$L484)))</f>
        <v>0</v>
      </c>
      <c r="O484" s="394"/>
      <c r="P484" s="395"/>
      <c r="Q484" s="316">
        <f t="shared" si="43"/>
        <v>0</v>
      </c>
      <c r="R484" s="87">
        <f t="shared" si="44"/>
        <v>0</v>
      </c>
      <c r="S484" s="87">
        <f>IF('Checklist Parameters'!$K$60&lt;0.2,0.2,'Checklist Parameters'!$K$60)</f>
        <v>0.72</v>
      </c>
      <c r="T484" s="88">
        <f>IF($O484="",IF('Checklist District ID'!$C$43="Y",MAX($R484:$S484)*$I484,SUM($R484:$S484)*$I484),IF(O484&gt;0,Q484*S484))</f>
        <v>0</v>
      </c>
      <c r="U484" s="88">
        <f>IF(Q484&gt;0,((I484-T484)*'Formula Matrix'!$E$40),0)</f>
        <v>0</v>
      </c>
      <c r="V484" s="88">
        <f t="shared" si="45"/>
        <v>0</v>
      </c>
      <c r="W484" s="88">
        <f>IF(V484&gt;0,(V484*'Checklist Parameters'!$K$35),0)</f>
        <v>0</v>
      </c>
      <c r="X484" s="85">
        <f t="shared" si="46"/>
        <v>0</v>
      </c>
      <c r="Y484" s="85">
        <f>IF('Checklist Parameters'!$K$102&lt;&gt;"",(I484/43560)*'Checklist Parameters'!$K$102,"N/A")</f>
        <v>0</v>
      </c>
      <c r="Z484" s="85" t="str">
        <f>IF('Checklist Parameters'!$K$58&lt;&gt;"",((I484*'Checklist Parameters'!$K$58)*'Checklist Parameters'!$K$35)/1000,"N/A")</f>
        <v>N/A</v>
      </c>
      <c r="AA484" s="85">
        <f>IF('Checklist Parameters'!$K$101&lt;&gt;"",IFERROR(I484/'Checklist Parameters'!$K$101,0),"N/A")</f>
        <v>0</v>
      </c>
      <c r="AB484" s="85" t="str">
        <f>IF('Checklist Parameters'!$K$43&lt;&gt;"",(I484*'Checklist Parameters'!$K$43)/1000,"N/A")</f>
        <v>N/A</v>
      </c>
      <c r="AC484" s="85">
        <f>IF('Checklist Parameters'!$K$16="",$X484,IF(AND('Checklist Parameters'!$K$16&lt;$X484,'Checklist Parameters'!$K$16&gt;=3),'Checklist Parameters'!$K$16,IF(AND('Checklist Parameters'!$K$16&lt;$X484,'Checklist Parameters'!$K$16&lt;3),0,$X484)))</f>
        <v>0</v>
      </c>
      <c r="AD484" s="85" t="str">
        <f>IF(AND(I484&lt;'Checklist Parameters'!$K$22,$I484&lt;&gt;0),"Y","")</f>
        <v/>
      </c>
      <c r="AE484" s="85" t="str">
        <f>IF($AD484="Y",0,IF('Checklist Parameters'!$K$25="","&lt;no limit&gt;",ROUNDDOWN((($I484-'Checklist Parameters'!$K$24)/'Checklist Parameters'!$K$25)+1,0)))</f>
        <v>&lt;no limit&gt;</v>
      </c>
      <c r="AF484" s="174">
        <f t="shared" si="47"/>
        <v>0</v>
      </c>
      <c r="AG484" s="85">
        <f t="shared" si="42"/>
        <v>0</v>
      </c>
    </row>
    <row r="485" spans="1:33" ht="15">
      <c r="A485" s="393"/>
      <c r="B485" s="393"/>
      <c r="C485" s="393"/>
      <c r="D485" s="393"/>
      <c r="E485" s="393"/>
      <c r="F485" s="393"/>
      <c r="G485" s="393"/>
      <c r="H485" s="394"/>
      <c r="I485" s="394"/>
      <c r="J485" s="394"/>
      <c r="K485" s="394"/>
      <c r="L485" s="394"/>
      <c r="M485" s="394"/>
      <c r="N485" s="313">
        <f>IF(IF(I485&lt;'Checklist Parameters'!$K$22,0,($I485-$L485))&lt;0,0,IF(I485&lt;'Checklist Parameters'!$K$22,0,($I485-$L485)))</f>
        <v>0</v>
      </c>
      <c r="O485" s="394"/>
      <c r="P485" s="395"/>
      <c r="Q485" s="316">
        <f t="shared" si="43"/>
        <v>0</v>
      </c>
      <c r="R485" s="87">
        <f t="shared" si="44"/>
        <v>0</v>
      </c>
      <c r="S485" s="87">
        <f>IF('Checklist Parameters'!$K$60&lt;0.2,0.2,'Checklist Parameters'!$K$60)</f>
        <v>0.72</v>
      </c>
      <c r="T485" s="88">
        <f>IF($O485="",IF('Checklist District ID'!$C$43="Y",MAX($R485:$S485)*$I485,SUM($R485:$S485)*$I485),IF(O485&gt;0,Q485*S485))</f>
        <v>0</v>
      </c>
      <c r="U485" s="88">
        <f>IF(Q485&gt;0,((I485-T485)*'Formula Matrix'!$E$40),0)</f>
        <v>0</v>
      </c>
      <c r="V485" s="88">
        <f t="shared" si="45"/>
        <v>0</v>
      </c>
      <c r="W485" s="88">
        <f>IF(V485&gt;0,(V485*'Checklist Parameters'!$K$35),0)</f>
        <v>0</v>
      </c>
      <c r="X485" s="85">
        <f t="shared" si="46"/>
        <v>0</v>
      </c>
      <c r="Y485" s="85">
        <f>IF('Checklist Parameters'!$K$102&lt;&gt;"",(I485/43560)*'Checklist Parameters'!$K$102,"N/A")</f>
        <v>0</v>
      </c>
      <c r="Z485" s="85" t="str">
        <f>IF('Checklist Parameters'!$K$58&lt;&gt;"",((I485*'Checklist Parameters'!$K$58)*'Checklist Parameters'!$K$35)/1000,"N/A")</f>
        <v>N/A</v>
      </c>
      <c r="AA485" s="85">
        <f>IF('Checklist Parameters'!$K$101&lt;&gt;"",IFERROR(I485/'Checklist Parameters'!$K$101,0),"N/A")</f>
        <v>0</v>
      </c>
      <c r="AB485" s="85" t="str">
        <f>IF('Checklist Parameters'!$K$43&lt;&gt;"",(I485*'Checklist Parameters'!$K$43)/1000,"N/A")</f>
        <v>N/A</v>
      </c>
      <c r="AC485" s="85">
        <f>IF('Checklist Parameters'!$K$16="",$X485,IF(AND('Checklist Parameters'!$K$16&lt;$X485,'Checklist Parameters'!$K$16&gt;=3),'Checklist Parameters'!$K$16,IF(AND('Checklist Parameters'!$K$16&lt;$X485,'Checklist Parameters'!$K$16&lt;3),0,$X485)))</f>
        <v>0</v>
      </c>
      <c r="AD485" s="85" t="str">
        <f>IF(AND(I485&lt;'Checklist Parameters'!$K$22,$I485&lt;&gt;0),"Y","")</f>
        <v/>
      </c>
      <c r="AE485" s="85" t="str">
        <f>IF($AD485="Y",0,IF('Checklist Parameters'!$K$25="","&lt;no limit&gt;",ROUNDDOWN((($I485-'Checklist Parameters'!$K$24)/'Checklist Parameters'!$K$25)+1,0)))</f>
        <v>&lt;no limit&gt;</v>
      </c>
      <c r="AF485" s="174">
        <f t="shared" si="47"/>
        <v>0</v>
      </c>
      <c r="AG485" s="85">
        <f t="shared" si="42"/>
        <v>0</v>
      </c>
    </row>
    <row r="486" spans="1:33" ht="15">
      <c r="A486" s="393"/>
      <c r="B486" s="393"/>
      <c r="C486" s="393"/>
      <c r="D486" s="393"/>
      <c r="E486" s="393"/>
      <c r="F486" s="393"/>
      <c r="G486" s="393"/>
      <c r="H486" s="394"/>
      <c r="I486" s="394"/>
      <c r="J486" s="394"/>
      <c r="K486" s="394"/>
      <c r="L486" s="394"/>
      <c r="M486" s="394"/>
      <c r="N486" s="313">
        <f>IF(IF(I486&lt;'Checklist Parameters'!$K$22,0,($I486-$L486))&lt;0,0,IF(I486&lt;'Checklist Parameters'!$K$22,0,($I486-$L486)))</f>
        <v>0</v>
      </c>
      <c r="O486" s="394"/>
      <c r="P486" s="395"/>
      <c r="Q486" s="316">
        <f t="shared" si="43"/>
        <v>0</v>
      </c>
      <c r="R486" s="87">
        <f t="shared" si="44"/>
        <v>0</v>
      </c>
      <c r="S486" s="87">
        <f>IF('Checklist Parameters'!$K$60&lt;0.2,0.2,'Checklist Parameters'!$K$60)</f>
        <v>0.72</v>
      </c>
      <c r="T486" s="88">
        <f>IF($O486="",IF('Checklist District ID'!$C$43="Y",MAX($R486:$S486)*$I486,SUM($R486:$S486)*$I486),IF(O486&gt;0,Q486*S486))</f>
        <v>0</v>
      </c>
      <c r="U486" s="88">
        <f>IF(Q486&gt;0,((I486-T486)*'Formula Matrix'!$E$40),0)</f>
        <v>0</v>
      </c>
      <c r="V486" s="88">
        <f t="shared" si="45"/>
        <v>0</v>
      </c>
      <c r="W486" s="88">
        <f>IF(V486&gt;0,(V486*'Checklist Parameters'!$K$35),0)</f>
        <v>0</v>
      </c>
      <c r="X486" s="85">
        <f t="shared" si="46"/>
        <v>0</v>
      </c>
      <c r="Y486" s="85">
        <f>IF('Checklist Parameters'!$K$102&lt;&gt;"",(I486/43560)*'Checklist Parameters'!$K$102,"N/A")</f>
        <v>0</v>
      </c>
      <c r="Z486" s="85" t="str">
        <f>IF('Checklist Parameters'!$K$58&lt;&gt;"",((I486*'Checklist Parameters'!$K$58)*'Checklist Parameters'!$K$35)/1000,"N/A")</f>
        <v>N/A</v>
      </c>
      <c r="AA486" s="85">
        <f>IF('Checklist Parameters'!$K$101&lt;&gt;"",IFERROR(I486/'Checklist Parameters'!$K$101,0),"N/A")</f>
        <v>0</v>
      </c>
      <c r="AB486" s="85" t="str">
        <f>IF('Checklist Parameters'!$K$43&lt;&gt;"",(I486*'Checklist Parameters'!$K$43)/1000,"N/A")</f>
        <v>N/A</v>
      </c>
      <c r="AC486" s="85">
        <f>IF('Checklist Parameters'!$K$16="",$X486,IF(AND('Checklist Parameters'!$K$16&lt;$X486,'Checklist Parameters'!$K$16&gt;=3),'Checklist Parameters'!$K$16,IF(AND('Checklist Parameters'!$K$16&lt;$X486,'Checklist Parameters'!$K$16&lt;3),0,$X486)))</f>
        <v>0</v>
      </c>
      <c r="AD486" s="85" t="str">
        <f>IF(AND(I486&lt;'Checklist Parameters'!$K$22,$I486&lt;&gt;0),"Y","")</f>
        <v/>
      </c>
      <c r="AE486" s="85" t="str">
        <f>IF($AD486="Y",0,IF('Checklist Parameters'!$K$25="","&lt;no limit&gt;",ROUNDDOWN((($I486-'Checklist Parameters'!$K$24)/'Checklist Parameters'!$K$25)+1,0)))</f>
        <v>&lt;no limit&gt;</v>
      </c>
      <c r="AF486" s="174">
        <f t="shared" si="47"/>
        <v>0</v>
      </c>
      <c r="AG486" s="85">
        <f t="shared" si="42"/>
        <v>0</v>
      </c>
    </row>
    <row r="487" spans="1:33" ht="15">
      <c r="A487" s="393"/>
      <c r="B487" s="393"/>
      <c r="C487" s="393"/>
      <c r="D487" s="393"/>
      <c r="E487" s="393"/>
      <c r="F487" s="393"/>
      <c r="G487" s="393"/>
      <c r="H487" s="394"/>
      <c r="I487" s="394"/>
      <c r="J487" s="394"/>
      <c r="K487" s="394"/>
      <c r="L487" s="394"/>
      <c r="M487" s="394"/>
      <c r="N487" s="313">
        <f>IF(IF(I487&lt;'Checklist Parameters'!$K$22,0,($I487-$L487))&lt;0,0,IF(I487&lt;'Checklist Parameters'!$K$22,0,($I487-$L487)))</f>
        <v>0</v>
      </c>
      <c r="O487" s="394"/>
      <c r="P487" s="395"/>
      <c r="Q487" s="316">
        <f t="shared" si="43"/>
        <v>0</v>
      </c>
      <c r="R487" s="87">
        <f t="shared" si="44"/>
        <v>0</v>
      </c>
      <c r="S487" s="87">
        <f>IF('Checklist Parameters'!$K$60&lt;0.2,0.2,'Checklist Parameters'!$K$60)</f>
        <v>0.72</v>
      </c>
      <c r="T487" s="88">
        <f>IF($O487="",IF('Checklist District ID'!$C$43="Y",MAX($R487:$S487)*$I487,SUM($R487:$S487)*$I487),IF(O487&gt;0,Q487*S487))</f>
        <v>0</v>
      </c>
      <c r="U487" s="88">
        <f>IF(Q487&gt;0,((I487-T487)*'Formula Matrix'!$E$40),0)</f>
        <v>0</v>
      </c>
      <c r="V487" s="88">
        <f t="shared" si="45"/>
        <v>0</v>
      </c>
      <c r="W487" s="88">
        <f>IF(V487&gt;0,(V487*'Checklist Parameters'!$K$35),0)</f>
        <v>0</v>
      </c>
      <c r="X487" s="85">
        <f t="shared" si="46"/>
        <v>0</v>
      </c>
      <c r="Y487" s="85">
        <f>IF('Checklist Parameters'!$K$102&lt;&gt;"",(I487/43560)*'Checklist Parameters'!$K$102,"N/A")</f>
        <v>0</v>
      </c>
      <c r="Z487" s="85" t="str">
        <f>IF('Checklist Parameters'!$K$58&lt;&gt;"",((I487*'Checklist Parameters'!$K$58)*'Checklist Parameters'!$K$35)/1000,"N/A")</f>
        <v>N/A</v>
      </c>
      <c r="AA487" s="85">
        <f>IF('Checklist Parameters'!$K$101&lt;&gt;"",IFERROR(I487/'Checklist Parameters'!$K$101,0),"N/A")</f>
        <v>0</v>
      </c>
      <c r="AB487" s="85" t="str">
        <f>IF('Checklist Parameters'!$K$43&lt;&gt;"",(I487*'Checklist Parameters'!$K$43)/1000,"N/A")</f>
        <v>N/A</v>
      </c>
      <c r="AC487" s="85">
        <f>IF('Checklist Parameters'!$K$16="",$X487,IF(AND('Checklist Parameters'!$K$16&lt;$X487,'Checklist Parameters'!$K$16&gt;=3),'Checklist Parameters'!$K$16,IF(AND('Checklist Parameters'!$K$16&lt;$X487,'Checklist Parameters'!$K$16&lt;3),0,$X487)))</f>
        <v>0</v>
      </c>
      <c r="AD487" s="85" t="str">
        <f>IF(AND(I487&lt;'Checklist Parameters'!$K$22,$I487&lt;&gt;0),"Y","")</f>
        <v/>
      </c>
      <c r="AE487" s="85" t="str">
        <f>IF($AD487="Y",0,IF('Checklist Parameters'!$K$25="","&lt;no limit&gt;",ROUNDDOWN((($I487-'Checklist Parameters'!$K$24)/'Checklist Parameters'!$K$25)+1,0)))</f>
        <v>&lt;no limit&gt;</v>
      </c>
      <c r="AF487" s="174">
        <f t="shared" si="47"/>
        <v>0</v>
      </c>
      <c r="AG487" s="85">
        <f t="shared" si="42"/>
        <v>0</v>
      </c>
    </row>
    <row r="488" spans="1:33" ht="15">
      <c r="A488" s="393"/>
      <c r="B488" s="393"/>
      <c r="C488" s="393"/>
      <c r="D488" s="393"/>
      <c r="E488" s="393"/>
      <c r="F488" s="393"/>
      <c r="G488" s="393"/>
      <c r="H488" s="394"/>
      <c r="I488" s="394"/>
      <c r="J488" s="394"/>
      <c r="K488" s="394"/>
      <c r="L488" s="394"/>
      <c r="M488" s="394"/>
      <c r="N488" s="313">
        <f>IF(IF(I488&lt;'Checklist Parameters'!$K$22,0,($I488-$L488))&lt;0,0,IF(I488&lt;'Checklist Parameters'!$K$22,0,($I488-$L488)))</f>
        <v>0</v>
      </c>
      <c r="O488" s="394"/>
      <c r="P488" s="395"/>
      <c r="Q488" s="316">
        <f t="shared" si="43"/>
        <v>0</v>
      </c>
      <c r="R488" s="87">
        <f t="shared" si="44"/>
        <v>0</v>
      </c>
      <c r="S488" s="87">
        <f>IF('Checklist Parameters'!$K$60&lt;0.2,0.2,'Checklist Parameters'!$K$60)</f>
        <v>0.72</v>
      </c>
      <c r="T488" s="88">
        <f>IF($O488="",IF('Checklist District ID'!$C$43="Y",MAX($R488:$S488)*$I488,SUM($R488:$S488)*$I488),IF(O488&gt;0,Q488*S488))</f>
        <v>0</v>
      </c>
      <c r="U488" s="88">
        <f>IF(Q488&gt;0,((I488-T488)*'Formula Matrix'!$E$40),0)</f>
        <v>0</v>
      </c>
      <c r="V488" s="88">
        <f t="shared" si="45"/>
        <v>0</v>
      </c>
      <c r="W488" s="88">
        <f>IF(V488&gt;0,(V488*'Checklist Parameters'!$K$35),0)</f>
        <v>0</v>
      </c>
      <c r="X488" s="85">
        <f t="shared" si="46"/>
        <v>0</v>
      </c>
      <c r="Y488" s="85">
        <f>IF('Checklist Parameters'!$K$102&lt;&gt;"",(I488/43560)*'Checklist Parameters'!$K$102,"N/A")</f>
        <v>0</v>
      </c>
      <c r="Z488" s="85" t="str">
        <f>IF('Checklist Parameters'!$K$58&lt;&gt;"",((I488*'Checklist Parameters'!$K$58)*'Checklist Parameters'!$K$35)/1000,"N/A")</f>
        <v>N/A</v>
      </c>
      <c r="AA488" s="85">
        <f>IF('Checklist Parameters'!$K$101&lt;&gt;"",IFERROR(I488/'Checklist Parameters'!$K$101,0),"N/A")</f>
        <v>0</v>
      </c>
      <c r="AB488" s="85" t="str">
        <f>IF('Checklist Parameters'!$K$43&lt;&gt;"",(I488*'Checklist Parameters'!$K$43)/1000,"N/A")</f>
        <v>N/A</v>
      </c>
      <c r="AC488" s="85">
        <f>IF('Checklist Parameters'!$K$16="",$X488,IF(AND('Checklist Parameters'!$K$16&lt;$X488,'Checklist Parameters'!$K$16&gt;=3),'Checklist Parameters'!$K$16,IF(AND('Checklist Parameters'!$K$16&lt;$X488,'Checklist Parameters'!$K$16&lt;3),0,$X488)))</f>
        <v>0</v>
      </c>
      <c r="AD488" s="85" t="str">
        <f>IF(AND(I488&lt;'Checklist Parameters'!$K$22,$I488&lt;&gt;0),"Y","")</f>
        <v/>
      </c>
      <c r="AE488" s="85" t="str">
        <f>IF($AD488="Y",0,IF('Checklist Parameters'!$K$25="","&lt;no limit&gt;",ROUNDDOWN((($I488-'Checklist Parameters'!$K$24)/'Checklist Parameters'!$K$25)+1,0)))</f>
        <v>&lt;no limit&gt;</v>
      </c>
      <c r="AF488" s="174">
        <f t="shared" si="47"/>
        <v>0</v>
      </c>
      <c r="AG488" s="85">
        <f t="shared" si="42"/>
        <v>0</v>
      </c>
    </row>
    <row r="489" spans="1:33" ht="15">
      <c r="A489" s="393"/>
      <c r="B489" s="393"/>
      <c r="C489" s="393"/>
      <c r="D489" s="393"/>
      <c r="E489" s="393"/>
      <c r="F489" s="393"/>
      <c r="G489" s="393"/>
      <c r="H489" s="394"/>
      <c r="I489" s="394"/>
      <c r="J489" s="394"/>
      <c r="K489" s="394"/>
      <c r="L489" s="394"/>
      <c r="M489" s="394"/>
      <c r="N489" s="313">
        <f>IF(IF(I489&lt;'Checklist Parameters'!$K$22,0,($I489-$L489))&lt;0,0,IF(I489&lt;'Checklist Parameters'!$K$22,0,($I489-$L489)))</f>
        <v>0</v>
      </c>
      <c r="O489" s="394"/>
      <c r="P489" s="395"/>
      <c r="Q489" s="316">
        <f t="shared" si="43"/>
        <v>0</v>
      </c>
      <c r="R489" s="87">
        <f t="shared" si="44"/>
        <v>0</v>
      </c>
      <c r="S489" s="87">
        <f>IF('Checklist Parameters'!$K$60&lt;0.2,0.2,'Checklist Parameters'!$K$60)</f>
        <v>0.72</v>
      </c>
      <c r="T489" s="88">
        <f>IF($O489="",IF('Checklist District ID'!$C$43="Y",MAX($R489:$S489)*$I489,SUM($R489:$S489)*$I489),IF(O489&gt;0,Q489*S489))</f>
        <v>0</v>
      </c>
      <c r="U489" s="88">
        <f>IF(Q489&gt;0,((I489-T489)*'Formula Matrix'!$E$40),0)</f>
        <v>0</v>
      </c>
      <c r="V489" s="88">
        <f t="shared" si="45"/>
        <v>0</v>
      </c>
      <c r="W489" s="88">
        <f>IF(V489&gt;0,(V489*'Checklist Parameters'!$K$35),0)</f>
        <v>0</v>
      </c>
      <c r="X489" s="85">
        <f t="shared" si="46"/>
        <v>0</v>
      </c>
      <c r="Y489" s="85">
        <f>IF('Checklist Parameters'!$K$102&lt;&gt;"",(I489/43560)*'Checklist Parameters'!$K$102,"N/A")</f>
        <v>0</v>
      </c>
      <c r="Z489" s="85" t="str">
        <f>IF('Checklist Parameters'!$K$58&lt;&gt;"",((I489*'Checklist Parameters'!$K$58)*'Checklist Parameters'!$K$35)/1000,"N/A")</f>
        <v>N/A</v>
      </c>
      <c r="AA489" s="85">
        <f>IF('Checklist Parameters'!$K$101&lt;&gt;"",IFERROR(I489/'Checklist Parameters'!$K$101,0),"N/A")</f>
        <v>0</v>
      </c>
      <c r="AB489" s="85" t="str">
        <f>IF('Checklist Parameters'!$K$43&lt;&gt;"",(I489*'Checklist Parameters'!$K$43)/1000,"N/A")</f>
        <v>N/A</v>
      </c>
      <c r="AC489" s="85">
        <f>IF('Checklist Parameters'!$K$16="",$X489,IF(AND('Checklist Parameters'!$K$16&lt;$X489,'Checklist Parameters'!$K$16&gt;=3),'Checklist Parameters'!$K$16,IF(AND('Checklist Parameters'!$K$16&lt;$X489,'Checklist Parameters'!$K$16&lt;3),0,$X489)))</f>
        <v>0</v>
      </c>
      <c r="AD489" s="85" t="str">
        <f>IF(AND(I489&lt;'Checklist Parameters'!$K$22,$I489&lt;&gt;0),"Y","")</f>
        <v/>
      </c>
      <c r="AE489" s="85" t="str">
        <f>IF($AD489="Y",0,IF('Checklist Parameters'!$K$25="","&lt;no limit&gt;",ROUNDDOWN((($I489-'Checklist Parameters'!$K$24)/'Checklist Parameters'!$K$25)+1,0)))</f>
        <v>&lt;no limit&gt;</v>
      </c>
      <c r="AF489" s="174">
        <f t="shared" si="47"/>
        <v>0</v>
      </c>
      <c r="AG489" s="85">
        <f t="shared" si="42"/>
        <v>0</v>
      </c>
    </row>
    <row r="490" spans="1:33" ht="15">
      <c r="A490" s="393"/>
      <c r="B490" s="393"/>
      <c r="C490" s="393"/>
      <c r="D490" s="393"/>
      <c r="E490" s="393"/>
      <c r="F490" s="393"/>
      <c r="G490" s="393"/>
      <c r="H490" s="394"/>
      <c r="I490" s="394"/>
      <c r="J490" s="394"/>
      <c r="K490" s="394"/>
      <c r="L490" s="394"/>
      <c r="M490" s="394"/>
      <c r="N490" s="313">
        <f>IF(IF(I490&lt;'Checklist Parameters'!$K$22,0,($I490-$L490))&lt;0,0,IF(I490&lt;'Checklist Parameters'!$K$22,0,($I490-$L490)))</f>
        <v>0</v>
      </c>
      <c r="O490" s="394"/>
      <c r="P490" s="395"/>
      <c r="Q490" s="316">
        <f t="shared" si="43"/>
        <v>0</v>
      </c>
      <c r="R490" s="87">
        <f t="shared" si="44"/>
        <v>0</v>
      </c>
      <c r="S490" s="87">
        <f>IF('Checklist Parameters'!$K$60&lt;0.2,0.2,'Checklist Parameters'!$K$60)</f>
        <v>0.72</v>
      </c>
      <c r="T490" s="88">
        <f>IF($O490="",IF('Checklist District ID'!$C$43="Y",MAX($R490:$S490)*$I490,SUM($R490:$S490)*$I490),IF(O490&gt;0,Q490*S490))</f>
        <v>0</v>
      </c>
      <c r="U490" s="88">
        <f>IF(Q490&gt;0,((I490-T490)*'Formula Matrix'!$E$40),0)</f>
        <v>0</v>
      </c>
      <c r="V490" s="88">
        <f t="shared" si="45"/>
        <v>0</v>
      </c>
      <c r="W490" s="88">
        <f>IF(V490&gt;0,(V490*'Checklist Parameters'!$K$35),0)</f>
        <v>0</v>
      </c>
      <c r="X490" s="85">
        <f t="shared" si="46"/>
        <v>0</v>
      </c>
      <c r="Y490" s="85">
        <f>IF('Checklist Parameters'!$K$102&lt;&gt;"",(I490/43560)*'Checklist Parameters'!$K$102,"N/A")</f>
        <v>0</v>
      </c>
      <c r="Z490" s="85" t="str">
        <f>IF('Checklist Parameters'!$K$58&lt;&gt;"",((I490*'Checklist Parameters'!$K$58)*'Checklist Parameters'!$K$35)/1000,"N/A")</f>
        <v>N/A</v>
      </c>
      <c r="AA490" s="85">
        <f>IF('Checklist Parameters'!$K$101&lt;&gt;"",IFERROR(I490/'Checklist Parameters'!$K$101,0),"N/A")</f>
        <v>0</v>
      </c>
      <c r="AB490" s="85" t="str">
        <f>IF('Checklist Parameters'!$K$43&lt;&gt;"",(I490*'Checklist Parameters'!$K$43)/1000,"N/A")</f>
        <v>N/A</v>
      </c>
      <c r="AC490" s="85">
        <f>IF('Checklist Parameters'!$K$16="",$X490,IF(AND('Checklist Parameters'!$K$16&lt;$X490,'Checklist Parameters'!$K$16&gt;=3),'Checklist Parameters'!$K$16,IF(AND('Checklist Parameters'!$K$16&lt;$X490,'Checklist Parameters'!$K$16&lt;3),0,$X490)))</f>
        <v>0</v>
      </c>
      <c r="AD490" s="85" t="str">
        <f>IF(AND(I490&lt;'Checklist Parameters'!$K$22,$I490&lt;&gt;0),"Y","")</f>
        <v/>
      </c>
      <c r="AE490" s="85" t="str">
        <f>IF($AD490="Y",0,IF('Checklist Parameters'!$K$25="","&lt;no limit&gt;",ROUNDDOWN((($I490-'Checklist Parameters'!$K$24)/'Checklist Parameters'!$K$25)+1,0)))</f>
        <v>&lt;no limit&gt;</v>
      </c>
      <c r="AF490" s="174">
        <f t="shared" si="47"/>
        <v>0</v>
      </c>
      <c r="AG490" s="85">
        <f t="shared" si="42"/>
        <v>0</v>
      </c>
    </row>
    <row r="491" spans="1:33" ht="15">
      <c r="A491" s="393"/>
      <c r="B491" s="393"/>
      <c r="C491" s="393"/>
      <c r="D491" s="393"/>
      <c r="E491" s="393"/>
      <c r="F491" s="393"/>
      <c r="G491" s="393"/>
      <c r="H491" s="394"/>
      <c r="I491" s="394"/>
      <c r="J491" s="394"/>
      <c r="K491" s="394"/>
      <c r="L491" s="394"/>
      <c r="M491" s="394"/>
      <c r="N491" s="313">
        <f>IF(IF(I491&lt;'Checklist Parameters'!$K$22,0,($I491-$L491))&lt;0,0,IF(I491&lt;'Checklist Parameters'!$K$22,0,($I491-$L491)))</f>
        <v>0</v>
      </c>
      <c r="O491" s="394"/>
      <c r="P491" s="395"/>
      <c r="Q491" s="316">
        <f t="shared" si="43"/>
        <v>0</v>
      </c>
      <c r="R491" s="87">
        <f t="shared" si="44"/>
        <v>0</v>
      </c>
      <c r="S491" s="87">
        <f>IF('Checklist Parameters'!$K$60&lt;0.2,0.2,'Checklist Parameters'!$K$60)</f>
        <v>0.72</v>
      </c>
      <c r="T491" s="88">
        <f>IF($O491="",IF('Checklist District ID'!$C$43="Y",MAX($R491:$S491)*$I491,SUM($R491:$S491)*$I491),IF(O491&gt;0,Q491*S491))</f>
        <v>0</v>
      </c>
      <c r="U491" s="88">
        <f>IF(Q491&gt;0,((I491-T491)*'Formula Matrix'!$E$40),0)</f>
        <v>0</v>
      </c>
      <c r="V491" s="88">
        <f t="shared" si="45"/>
        <v>0</v>
      </c>
      <c r="W491" s="88">
        <f>IF(V491&gt;0,(V491*'Checklist Parameters'!$K$35),0)</f>
        <v>0</v>
      </c>
      <c r="X491" s="85">
        <f t="shared" si="46"/>
        <v>0</v>
      </c>
      <c r="Y491" s="85">
        <f>IF('Checklist Parameters'!$K$102&lt;&gt;"",(I491/43560)*'Checklist Parameters'!$K$102,"N/A")</f>
        <v>0</v>
      </c>
      <c r="Z491" s="85" t="str">
        <f>IF('Checklist Parameters'!$K$58&lt;&gt;"",((I491*'Checklist Parameters'!$K$58)*'Checklist Parameters'!$K$35)/1000,"N/A")</f>
        <v>N/A</v>
      </c>
      <c r="AA491" s="85">
        <f>IF('Checklist Parameters'!$K$101&lt;&gt;"",IFERROR(I491/'Checklist Parameters'!$K$101,0),"N/A")</f>
        <v>0</v>
      </c>
      <c r="AB491" s="85" t="str">
        <f>IF('Checklist Parameters'!$K$43&lt;&gt;"",(I491*'Checklist Parameters'!$K$43)/1000,"N/A")</f>
        <v>N/A</v>
      </c>
      <c r="AC491" s="85">
        <f>IF('Checklist Parameters'!$K$16="",$X491,IF(AND('Checklist Parameters'!$K$16&lt;$X491,'Checklist Parameters'!$K$16&gt;=3),'Checklist Parameters'!$K$16,IF(AND('Checklist Parameters'!$K$16&lt;$X491,'Checklist Parameters'!$K$16&lt;3),0,$X491)))</f>
        <v>0</v>
      </c>
      <c r="AD491" s="85" t="str">
        <f>IF(AND(I491&lt;'Checklist Parameters'!$K$22,$I491&lt;&gt;0),"Y","")</f>
        <v/>
      </c>
      <c r="AE491" s="85" t="str">
        <f>IF($AD491="Y",0,IF('Checklist Parameters'!$K$25="","&lt;no limit&gt;",ROUNDDOWN((($I491-'Checklist Parameters'!$K$24)/'Checklist Parameters'!$K$25)+1,0)))</f>
        <v>&lt;no limit&gt;</v>
      </c>
      <c r="AF491" s="174">
        <f t="shared" si="47"/>
        <v>0</v>
      </c>
      <c r="AG491" s="85">
        <f t="shared" si="42"/>
        <v>0</v>
      </c>
    </row>
    <row r="492" spans="1:33" ht="15">
      <c r="A492" s="393"/>
      <c r="B492" s="393"/>
      <c r="C492" s="393"/>
      <c r="D492" s="393"/>
      <c r="E492" s="393"/>
      <c r="F492" s="393"/>
      <c r="G492" s="393"/>
      <c r="H492" s="394"/>
      <c r="I492" s="394"/>
      <c r="J492" s="394"/>
      <c r="K492" s="394"/>
      <c r="L492" s="394"/>
      <c r="M492" s="394"/>
      <c r="N492" s="313">
        <f>IF(IF(I492&lt;'Checklist Parameters'!$K$22,0,($I492-$L492))&lt;0,0,IF(I492&lt;'Checklist Parameters'!$K$22,0,($I492-$L492)))</f>
        <v>0</v>
      </c>
      <c r="O492" s="394"/>
      <c r="P492" s="395"/>
      <c r="Q492" s="316">
        <f t="shared" si="43"/>
        <v>0</v>
      </c>
      <c r="R492" s="87">
        <f t="shared" si="44"/>
        <v>0</v>
      </c>
      <c r="S492" s="87">
        <f>IF('Checklist Parameters'!$K$60&lt;0.2,0.2,'Checklist Parameters'!$K$60)</f>
        <v>0.72</v>
      </c>
      <c r="T492" s="88">
        <f>IF($O492="",IF('Checklist District ID'!$C$43="Y",MAX($R492:$S492)*$I492,SUM($R492:$S492)*$I492),IF(O492&gt;0,Q492*S492))</f>
        <v>0</v>
      </c>
      <c r="U492" s="88">
        <f>IF(Q492&gt;0,((I492-T492)*'Formula Matrix'!$E$40),0)</f>
        <v>0</v>
      </c>
      <c r="V492" s="88">
        <f t="shared" si="45"/>
        <v>0</v>
      </c>
      <c r="W492" s="88">
        <f>IF(V492&gt;0,(V492*'Checklist Parameters'!$K$35),0)</f>
        <v>0</v>
      </c>
      <c r="X492" s="85">
        <f t="shared" si="46"/>
        <v>0</v>
      </c>
      <c r="Y492" s="85">
        <f>IF('Checklist Parameters'!$K$102&lt;&gt;"",(I492/43560)*'Checklist Parameters'!$K$102,"N/A")</f>
        <v>0</v>
      </c>
      <c r="Z492" s="85" t="str">
        <f>IF('Checklist Parameters'!$K$58&lt;&gt;"",((I492*'Checklist Parameters'!$K$58)*'Checklist Parameters'!$K$35)/1000,"N/A")</f>
        <v>N/A</v>
      </c>
      <c r="AA492" s="85">
        <f>IF('Checklist Parameters'!$K$101&lt;&gt;"",IFERROR(I492/'Checklist Parameters'!$K$101,0),"N/A")</f>
        <v>0</v>
      </c>
      <c r="AB492" s="85" t="str">
        <f>IF('Checklist Parameters'!$K$43&lt;&gt;"",(I492*'Checklist Parameters'!$K$43)/1000,"N/A")</f>
        <v>N/A</v>
      </c>
      <c r="AC492" s="85">
        <f>IF('Checklist Parameters'!$K$16="",$X492,IF(AND('Checklist Parameters'!$K$16&lt;$X492,'Checklist Parameters'!$K$16&gt;=3),'Checklist Parameters'!$K$16,IF(AND('Checklist Parameters'!$K$16&lt;$X492,'Checklist Parameters'!$K$16&lt;3),0,$X492)))</f>
        <v>0</v>
      </c>
      <c r="AD492" s="85" t="str">
        <f>IF(AND(I492&lt;'Checklist Parameters'!$K$22,$I492&lt;&gt;0),"Y","")</f>
        <v/>
      </c>
      <c r="AE492" s="85" t="str">
        <f>IF($AD492="Y",0,IF('Checklist Parameters'!$K$25="","&lt;no limit&gt;",ROUNDDOWN((($I492-'Checklist Parameters'!$K$24)/'Checklist Parameters'!$K$25)+1,0)))</f>
        <v>&lt;no limit&gt;</v>
      </c>
      <c r="AF492" s="174">
        <f t="shared" si="47"/>
        <v>0</v>
      </c>
      <c r="AG492" s="85">
        <f t="shared" si="42"/>
        <v>0</v>
      </c>
    </row>
    <row r="493" spans="1:33" ht="15">
      <c r="A493" s="393"/>
      <c r="B493" s="393"/>
      <c r="C493" s="393"/>
      <c r="D493" s="393"/>
      <c r="E493" s="393"/>
      <c r="F493" s="393"/>
      <c r="G493" s="393"/>
      <c r="H493" s="394"/>
      <c r="I493" s="394"/>
      <c r="J493" s="394"/>
      <c r="K493" s="394"/>
      <c r="L493" s="394"/>
      <c r="M493" s="394"/>
      <c r="N493" s="313">
        <f>IF(IF(I493&lt;'Checklist Parameters'!$K$22,0,($I493-$L493))&lt;0,0,IF(I493&lt;'Checklist Parameters'!$K$22,0,($I493-$L493)))</f>
        <v>0</v>
      </c>
      <c r="O493" s="394"/>
      <c r="P493" s="395"/>
      <c r="Q493" s="316">
        <f t="shared" si="43"/>
        <v>0</v>
      </c>
      <c r="R493" s="87">
        <f t="shared" si="44"/>
        <v>0</v>
      </c>
      <c r="S493" s="87">
        <f>IF('Checklist Parameters'!$K$60&lt;0.2,0.2,'Checklist Parameters'!$K$60)</f>
        <v>0.72</v>
      </c>
      <c r="T493" s="88">
        <f>IF($O493="",IF('Checklist District ID'!$C$43="Y",MAX($R493:$S493)*$I493,SUM($R493:$S493)*$I493),IF(O493&gt;0,Q493*S493))</f>
        <v>0</v>
      </c>
      <c r="U493" s="88">
        <f>IF(Q493&gt;0,((I493-T493)*'Formula Matrix'!$E$40),0)</f>
        <v>0</v>
      </c>
      <c r="V493" s="88">
        <f t="shared" si="45"/>
        <v>0</v>
      </c>
      <c r="W493" s="88">
        <f>IF(V493&gt;0,(V493*'Checklist Parameters'!$K$35),0)</f>
        <v>0</v>
      </c>
      <c r="X493" s="85">
        <f t="shared" si="46"/>
        <v>0</v>
      </c>
      <c r="Y493" s="85">
        <f>IF('Checklist Parameters'!$K$102&lt;&gt;"",(I493/43560)*'Checklist Parameters'!$K$102,"N/A")</f>
        <v>0</v>
      </c>
      <c r="Z493" s="85" t="str">
        <f>IF('Checklist Parameters'!$K$58&lt;&gt;"",((I493*'Checklist Parameters'!$K$58)*'Checklist Parameters'!$K$35)/1000,"N/A")</f>
        <v>N/A</v>
      </c>
      <c r="AA493" s="85">
        <f>IF('Checklist Parameters'!$K$101&lt;&gt;"",IFERROR(I493/'Checklist Parameters'!$K$101,0),"N/A")</f>
        <v>0</v>
      </c>
      <c r="AB493" s="85" t="str">
        <f>IF('Checklist Parameters'!$K$43&lt;&gt;"",(I493*'Checklist Parameters'!$K$43)/1000,"N/A")</f>
        <v>N/A</v>
      </c>
      <c r="AC493" s="85">
        <f>IF('Checklist Parameters'!$K$16="",$X493,IF(AND('Checklist Parameters'!$K$16&lt;$X493,'Checklist Parameters'!$K$16&gt;=3),'Checklist Parameters'!$K$16,IF(AND('Checklist Parameters'!$K$16&lt;$X493,'Checklist Parameters'!$K$16&lt;3),0,$X493)))</f>
        <v>0</v>
      </c>
      <c r="AD493" s="85" t="str">
        <f>IF(AND(I493&lt;'Checklist Parameters'!$K$22,$I493&lt;&gt;0),"Y","")</f>
        <v/>
      </c>
      <c r="AE493" s="85" t="str">
        <f>IF($AD493="Y",0,IF('Checklist Parameters'!$K$25="","&lt;no limit&gt;",ROUNDDOWN((($I493-'Checklist Parameters'!$K$24)/'Checklist Parameters'!$K$25)+1,0)))</f>
        <v>&lt;no limit&gt;</v>
      </c>
      <c r="AF493" s="174">
        <f t="shared" si="47"/>
        <v>0</v>
      </c>
      <c r="AG493" s="85">
        <f t="shared" si="42"/>
        <v>0</v>
      </c>
    </row>
    <row r="494" spans="1:33" ht="15">
      <c r="A494" s="393"/>
      <c r="B494" s="393"/>
      <c r="C494" s="393"/>
      <c r="D494" s="393"/>
      <c r="E494" s="393"/>
      <c r="F494" s="393"/>
      <c r="G494" s="393"/>
      <c r="H494" s="394"/>
      <c r="I494" s="394"/>
      <c r="J494" s="394"/>
      <c r="K494" s="394"/>
      <c r="L494" s="394"/>
      <c r="M494" s="394"/>
      <c r="N494" s="313">
        <f>IF(IF(I494&lt;'Checklist Parameters'!$K$22,0,($I494-$L494))&lt;0,0,IF(I494&lt;'Checklist Parameters'!$K$22,0,($I494-$L494)))</f>
        <v>0</v>
      </c>
      <c r="O494" s="394"/>
      <c r="P494" s="395"/>
      <c r="Q494" s="316">
        <f t="shared" si="43"/>
        <v>0</v>
      </c>
      <c r="R494" s="87">
        <f t="shared" si="44"/>
        <v>0</v>
      </c>
      <c r="S494" s="87">
        <f>IF('Checklist Parameters'!$K$60&lt;0.2,0.2,'Checklist Parameters'!$K$60)</f>
        <v>0.72</v>
      </c>
      <c r="T494" s="88">
        <f>IF($O494="",IF('Checklist District ID'!$C$43="Y",MAX($R494:$S494)*$I494,SUM($R494:$S494)*$I494),IF(O494&gt;0,Q494*S494))</f>
        <v>0</v>
      </c>
      <c r="U494" s="88">
        <f>IF(Q494&gt;0,((I494-T494)*'Formula Matrix'!$E$40),0)</f>
        <v>0</v>
      </c>
      <c r="V494" s="88">
        <f t="shared" si="45"/>
        <v>0</v>
      </c>
      <c r="W494" s="88">
        <f>IF(V494&gt;0,(V494*'Checklist Parameters'!$K$35),0)</f>
        <v>0</v>
      </c>
      <c r="X494" s="85">
        <f t="shared" si="46"/>
        <v>0</v>
      </c>
      <c r="Y494" s="85">
        <f>IF('Checklist Parameters'!$K$102&lt;&gt;"",(I494/43560)*'Checklist Parameters'!$K$102,"N/A")</f>
        <v>0</v>
      </c>
      <c r="Z494" s="85" t="str">
        <f>IF('Checklist Parameters'!$K$58&lt;&gt;"",((I494*'Checklist Parameters'!$K$58)*'Checklist Parameters'!$K$35)/1000,"N/A")</f>
        <v>N/A</v>
      </c>
      <c r="AA494" s="85">
        <f>IF('Checklist Parameters'!$K$101&lt;&gt;"",IFERROR(I494/'Checklist Parameters'!$K$101,0),"N/A")</f>
        <v>0</v>
      </c>
      <c r="AB494" s="85" t="str">
        <f>IF('Checklist Parameters'!$K$43&lt;&gt;"",(I494*'Checklist Parameters'!$K$43)/1000,"N/A")</f>
        <v>N/A</v>
      </c>
      <c r="AC494" s="85">
        <f>IF('Checklist Parameters'!$K$16="",$X494,IF(AND('Checklist Parameters'!$K$16&lt;$X494,'Checklist Parameters'!$K$16&gt;=3),'Checklist Parameters'!$K$16,IF(AND('Checklist Parameters'!$K$16&lt;$X494,'Checklist Parameters'!$K$16&lt;3),0,$X494)))</f>
        <v>0</v>
      </c>
      <c r="AD494" s="85" t="str">
        <f>IF(AND(I494&lt;'Checklist Parameters'!$K$22,$I494&lt;&gt;0),"Y","")</f>
        <v/>
      </c>
      <c r="AE494" s="85" t="str">
        <f>IF($AD494="Y",0,IF('Checklist Parameters'!$K$25="","&lt;no limit&gt;",ROUNDDOWN((($I494-'Checklist Parameters'!$K$24)/'Checklist Parameters'!$K$25)+1,0)))</f>
        <v>&lt;no limit&gt;</v>
      </c>
      <c r="AF494" s="174">
        <f t="shared" si="47"/>
        <v>0</v>
      </c>
      <c r="AG494" s="85">
        <f t="shared" si="42"/>
        <v>0</v>
      </c>
    </row>
    <row r="495" spans="1:33" ht="15">
      <c r="A495" s="393"/>
      <c r="B495" s="393"/>
      <c r="C495" s="393"/>
      <c r="D495" s="393"/>
      <c r="E495" s="393"/>
      <c r="F495" s="393"/>
      <c r="G495" s="393"/>
      <c r="H495" s="394"/>
      <c r="I495" s="394"/>
      <c r="J495" s="394"/>
      <c r="K495" s="394"/>
      <c r="L495" s="394"/>
      <c r="M495" s="394"/>
      <c r="N495" s="313">
        <f>IF(IF(I495&lt;'Checklist Parameters'!$K$22,0,($I495-$L495))&lt;0,0,IF(I495&lt;'Checklist Parameters'!$K$22,0,($I495-$L495)))</f>
        <v>0</v>
      </c>
      <c r="O495" s="394"/>
      <c r="P495" s="395"/>
      <c r="Q495" s="316">
        <f t="shared" si="43"/>
        <v>0</v>
      </c>
      <c r="R495" s="87">
        <f t="shared" si="44"/>
        <v>0</v>
      </c>
      <c r="S495" s="87">
        <f>IF('Checklist Parameters'!$K$60&lt;0.2,0.2,'Checklist Parameters'!$K$60)</f>
        <v>0.72</v>
      </c>
      <c r="T495" s="88">
        <f>IF($O495="",IF('Checklist District ID'!$C$43="Y",MAX($R495:$S495)*$I495,SUM($R495:$S495)*$I495),IF(O495&gt;0,Q495*S495))</f>
        <v>0</v>
      </c>
      <c r="U495" s="88">
        <f>IF(Q495&gt;0,((I495-T495)*'Formula Matrix'!$E$40),0)</f>
        <v>0</v>
      </c>
      <c r="V495" s="88">
        <f t="shared" si="45"/>
        <v>0</v>
      </c>
      <c r="W495" s="88">
        <f>IF(V495&gt;0,(V495*'Checklist Parameters'!$K$35),0)</f>
        <v>0</v>
      </c>
      <c r="X495" s="85">
        <f t="shared" si="46"/>
        <v>0</v>
      </c>
      <c r="Y495" s="85">
        <f>IF('Checklist Parameters'!$K$102&lt;&gt;"",(I495/43560)*'Checklist Parameters'!$K$102,"N/A")</f>
        <v>0</v>
      </c>
      <c r="Z495" s="85" t="str">
        <f>IF('Checklist Parameters'!$K$58&lt;&gt;"",((I495*'Checklist Parameters'!$K$58)*'Checklist Parameters'!$K$35)/1000,"N/A")</f>
        <v>N/A</v>
      </c>
      <c r="AA495" s="85">
        <f>IF('Checklist Parameters'!$K$101&lt;&gt;"",IFERROR(I495/'Checklist Parameters'!$K$101,0),"N/A")</f>
        <v>0</v>
      </c>
      <c r="AB495" s="85" t="str">
        <f>IF('Checklist Parameters'!$K$43&lt;&gt;"",(I495*'Checklist Parameters'!$K$43)/1000,"N/A")</f>
        <v>N/A</v>
      </c>
      <c r="AC495" s="85">
        <f>IF('Checklist Parameters'!$K$16="",$X495,IF(AND('Checklist Parameters'!$K$16&lt;$X495,'Checklist Parameters'!$K$16&gt;=3),'Checklist Parameters'!$K$16,IF(AND('Checklist Parameters'!$K$16&lt;$X495,'Checklist Parameters'!$K$16&lt;3),0,$X495)))</f>
        <v>0</v>
      </c>
      <c r="AD495" s="85" t="str">
        <f>IF(AND(I495&lt;'Checklist Parameters'!$K$22,$I495&lt;&gt;0),"Y","")</f>
        <v/>
      </c>
      <c r="AE495" s="85" t="str">
        <f>IF($AD495="Y",0,IF('Checklist Parameters'!$K$25="","&lt;no limit&gt;",ROUNDDOWN((($I495-'Checklist Parameters'!$K$24)/'Checklist Parameters'!$K$25)+1,0)))</f>
        <v>&lt;no limit&gt;</v>
      </c>
      <c r="AF495" s="174">
        <f t="shared" si="47"/>
        <v>0</v>
      </c>
      <c r="AG495" s="85">
        <f t="shared" si="42"/>
        <v>0</v>
      </c>
    </row>
    <row r="496" spans="1:33" ht="15">
      <c r="A496" s="393"/>
      <c r="B496" s="393"/>
      <c r="C496" s="393"/>
      <c r="D496" s="393"/>
      <c r="E496" s="393"/>
      <c r="F496" s="393"/>
      <c r="G496" s="393"/>
      <c r="H496" s="394"/>
      <c r="I496" s="394"/>
      <c r="J496" s="394"/>
      <c r="K496" s="394"/>
      <c r="L496" s="394"/>
      <c r="M496" s="394"/>
      <c r="N496" s="313">
        <f>IF(IF(I496&lt;'Checklist Parameters'!$K$22,0,($I496-$L496))&lt;0,0,IF(I496&lt;'Checklist Parameters'!$K$22,0,($I496-$L496)))</f>
        <v>0</v>
      </c>
      <c r="O496" s="394"/>
      <c r="P496" s="395"/>
      <c r="Q496" s="316">
        <f t="shared" si="43"/>
        <v>0</v>
      </c>
      <c r="R496" s="87">
        <f t="shared" si="44"/>
        <v>0</v>
      </c>
      <c r="S496" s="87">
        <f>IF('Checklist Parameters'!$K$60&lt;0.2,0.2,'Checklist Parameters'!$K$60)</f>
        <v>0.72</v>
      </c>
      <c r="T496" s="88">
        <f>IF($O496="",IF('Checklist District ID'!$C$43="Y",MAX($R496:$S496)*$I496,SUM($R496:$S496)*$I496),IF(O496&gt;0,Q496*S496))</f>
        <v>0</v>
      </c>
      <c r="U496" s="88">
        <f>IF(Q496&gt;0,((I496-T496)*'Formula Matrix'!$E$40),0)</f>
        <v>0</v>
      </c>
      <c r="V496" s="88">
        <f t="shared" si="45"/>
        <v>0</v>
      </c>
      <c r="W496" s="88">
        <f>IF(V496&gt;0,(V496*'Checklist Parameters'!$K$35),0)</f>
        <v>0</v>
      </c>
      <c r="X496" s="85">
        <f t="shared" si="46"/>
        <v>0</v>
      </c>
      <c r="Y496" s="85">
        <f>IF('Checklist Parameters'!$K$102&lt;&gt;"",(I496/43560)*'Checklist Parameters'!$K$102,"N/A")</f>
        <v>0</v>
      </c>
      <c r="Z496" s="85" t="str">
        <f>IF('Checklist Parameters'!$K$58&lt;&gt;"",((I496*'Checklist Parameters'!$K$58)*'Checklist Parameters'!$K$35)/1000,"N/A")</f>
        <v>N/A</v>
      </c>
      <c r="AA496" s="85">
        <f>IF('Checklist Parameters'!$K$101&lt;&gt;"",IFERROR(I496/'Checklist Parameters'!$K$101,0),"N/A")</f>
        <v>0</v>
      </c>
      <c r="AB496" s="85" t="str">
        <f>IF('Checklist Parameters'!$K$43&lt;&gt;"",(I496*'Checklist Parameters'!$K$43)/1000,"N/A")</f>
        <v>N/A</v>
      </c>
      <c r="AC496" s="85">
        <f>IF('Checklist Parameters'!$K$16="",$X496,IF(AND('Checklist Parameters'!$K$16&lt;$X496,'Checklist Parameters'!$K$16&gt;=3),'Checklist Parameters'!$K$16,IF(AND('Checklist Parameters'!$K$16&lt;$X496,'Checklist Parameters'!$K$16&lt;3),0,$X496)))</f>
        <v>0</v>
      </c>
      <c r="AD496" s="85" t="str">
        <f>IF(AND(I496&lt;'Checklist Parameters'!$K$22,$I496&lt;&gt;0),"Y","")</f>
        <v/>
      </c>
      <c r="AE496" s="85" t="str">
        <f>IF($AD496="Y",0,IF('Checklist Parameters'!$K$25="","&lt;no limit&gt;",ROUNDDOWN((($I496-'Checklist Parameters'!$K$24)/'Checklist Parameters'!$K$25)+1,0)))</f>
        <v>&lt;no limit&gt;</v>
      </c>
      <c r="AF496" s="174">
        <f t="shared" si="47"/>
        <v>0</v>
      </c>
      <c r="AG496" s="85">
        <f t="shared" si="42"/>
        <v>0</v>
      </c>
    </row>
    <row r="497" spans="1:33" ht="15">
      <c r="A497" s="393"/>
      <c r="B497" s="393"/>
      <c r="C497" s="393"/>
      <c r="D497" s="393"/>
      <c r="E497" s="393"/>
      <c r="F497" s="393"/>
      <c r="G497" s="393"/>
      <c r="H497" s="394"/>
      <c r="I497" s="394"/>
      <c r="J497" s="394"/>
      <c r="K497" s="394"/>
      <c r="L497" s="394"/>
      <c r="M497" s="394"/>
      <c r="N497" s="313">
        <f>IF(IF(I497&lt;'Checklist Parameters'!$K$22,0,($I497-$L497))&lt;0,0,IF(I497&lt;'Checklist Parameters'!$K$22,0,($I497-$L497)))</f>
        <v>0</v>
      </c>
      <c r="O497" s="394"/>
      <c r="P497" s="395"/>
      <c r="Q497" s="316">
        <f t="shared" si="43"/>
        <v>0</v>
      </c>
      <c r="R497" s="87">
        <f t="shared" si="44"/>
        <v>0</v>
      </c>
      <c r="S497" s="87">
        <f>IF('Checklist Parameters'!$K$60&lt;0.2,0.2,'Checklist Parameters'!$K$60)</f>
        <v>0.72</v>
      </c>
      <c r="T497" s="88">
        <f>IF($O497="",IF('Checklist District ID'!$C$43="Y",MAX($R497:$S497)*$I497,SUM($R497:$S497)*$I497),IF(O497&gt;0,Q497*S497))</f>
        <v>0</v>
      </c>
      <c r="U497" s="88">
        <f>IF(Q497&gt;0,((I497-T497)*'Formula Matrix'!$E$40),0)</f>
        <v>0</v>
      </c>
      <c r="V497" s="88">
        <f t="shared" si="45"/>
        <v>0</v>
      </c>
      <c r="W497" s="88">
        <f>IF(V497&gt;0,(V497*'Checklist Parameters'!$K$35),0)</f>
        <v>0</v>
      </c>
      <c r="X497" s="85">
        <f t="shared" si="46"/>
        <v>0</v>
      </c>
      <c r="Y497" s="85">
        <f>IF('Checklist Parameters'!$K$102&lt;&gt;"",(I497/43560)*'Checklist Parameters'!$K$102,"N/A")</f>
        <v>0</v>
      </c>
      <c r="Z497" s="85" t="str">
        <f>IF('Checklist Parameters'!$K$58&lt;&gt;"",((I497*'Checklist Parameters'!$K$58)*'Checklist Parameters'!$K$35)/1000,"N/A")</f>
        <v>N/A</v>
      </c>
      <c r="AA497" s="85">
        <f>IF('Checklist Parameters'!$K$101&lt;&gt;"",IFERROR(I497/'Checklist Parameters'!$K$101,0),"N/A")</f>
        <v>0</v>
      </c>
      <c r="AB497" s="85" t="str">
        <f>IF('Checklist Parameters'!$K$43&lt;&gt;"",(I497*'Checklist Parameters'!$K$43)/1000,"N/A")</f>
        <v>N/A</v>
      </c>
      <c r="AC497" s="85">
        <f>IF('Checklist Parameters'!$K$16="",$X497,IF(AND('Checklist Parameters'!$K$16&lt;$X497,'Checklist Parameters'!$K$16&gt;=3),'Checklist Parameters'!$K$16,IF(AND('Checklist Parameters'!$K$16&lt;$X497,'Checklist Parameters'!$K$16&lt;3),0,$X497)))</f>
        <v>0</v>
      </c>
      <c r="AD497" s="85" t="str">
        <f>IF(AND(I497&lt;'Checklist Parameters'!$K$22,$I497&lt;&gt;0),"Y","")</f>
        <v/>
      </c>
      <c r="AE497" s="85" t="str">
        <f>IF($AD497="Y",0,IF('Checklist Parameters'!$K$25="","&lt;no limit&gt;",ROUNDDOWN((($I497-'Checklist Parameters'!$K$24)/'Checklist Parameters'!$K$25)+1,0)))</f>
        <v>&lt;no limit&gt;</v>
      </c>
      <c r="AF497" s="174">
        <f t="shared" si="47"/>
        <v>0</v>
      </c>
      <c r="AG497" s="85">
        <f t="shared" si="42"/>
        <v>0</v>
      </c>
    </row>
    <row r="498" spans="1:33" ht="15">
      <c r="A498" s="393"/>
      <c r="B498" s="393"/>
      <c r="C498" s="393"/>
      <c r="D498" s="393"/>
      <c r="E498" s="393"/>
      <c r="F498" s="393"/>
      <c r="G498" s="393"/>
      <c r="H498" s="394"/>
      <c r="I498" s="394"/>
      <c r="J498" s="394"/>
      <c r="K498" s="394"/>
      <c r="L498" s="394"/>
      <c r="M498" s="394"/>
      <c r="N498" s="313">
        <f>IF(IF(I498&lt;'Checklist Parameters'!$K$22,0,($I498-$L498))&lt;0,0,IF(I498&lt;'Checklist Parameters'!$K$22,0,($I498-$L498)))</f>
        <v>0</v>
      </c>
      <c r="O498" s="394"/>
      <c r="P498" s="395"/>
      <c r="Q498" s="316">
        <f t="shared" si="43"/>
        <v>0</v>
      </c>
      <c r="R498" s="87">
        <f t="shared" si="44"/>
        <v>0</v>
      </c>
      <c r="S498" s="87">
        <f>IF('Checklist Parameters'!$K$60&lt;0.2,0.2,'Checklist Parameters'!$K$60)</f>
        <v>0.72</v>
      </c>
      <c r="T498" s="88">
        <f>IF($O498="",IF('Checklist District ID'!$C$43="Y",MAX($R498:$S498)*$I498,SUM($R498:$S498)*$I498),IF(O498&gt;0,Q498*S498))</f>
        <v>0</v>
      </c>
      <c r="U498" s="88">
        <f>IF(Q498&gt;0,((I498-T498)*'Formula Matrix'!$E$40),0)</f>
        <v>0</v>
      </c>
      <c r="V498" s="88">
        <f t="shared" si="45"/>
        <v>0</v>
      </c>
      <c r="W498" s="88">
        <f>IF(V498&gt;0,(V498*'Checklist Parameters'!$K$35),0)</f>
        <v>0</v>
      </c>
      <c r="X498" s="85">
        <f t="shared" si="46"/>
        <v>0</v>
      </c>
      <c r="Y498" s="85">
        <f>IF('Checklist Parameters'!$K$102&lt;&gt;"",(I498/43560)*'Checklist Parameters'!$K$102,"N/A")</f>
        <v>0</v>
      </c>
      <c r="Z498" s="85" t="str">
        <f>IF('Checklist Parameters'!$K$58&lt;&gt;"",((I498*'Checklist Parameters'!$K$58)*'Checklist Parameters'!$K$35)/1000,"N/A")</f>
        <v>N/A</v>
      </c>
      <c r="AA498" s="85">
        <f>IF('Checklist Parameters'!$K$101&lt;&gt;"",IFERROR(I498/'Checklist Parameters'!$K$101,0),"N/A")</f>
        <v>0</v>
      </c>
      <c r="AB498" s="85" t="str">
        <f>IF('Checklist Parameters'!$K$43&lt;&gt;"",(I498*'Checklist Parameters'!$K$43)/1000,"N/A")</f>
        <v>N/A</v>
      </c>
      <c r="AC498" s="85">
        <f>IF('Checklist Parameters'!$K$16="",$X498,IF(AND('Checklist Parameters'!$K$16&lt;$X498,'Checklist Parameters'!$K$16&gt;=3),'Checklist Parameters'!$K$16,IF(AND('Checklist Parameters'!$K$16&lt;$X498,'Checklist Parameters'!$K$16&lt;3),0,$X498)))</f>
        <v>0</v>
      </c>
      <c r="AD498" s="85" t="str">
        <f>IF(AND(I498&lt;'Checklist Parameters'!$K$22,$I498&lt;&gt;0),"Y","")</f>
        <v/>
      </c>
      <c r="AE498" s="85" t="str">
        <f>IF($AD498="Y",0,IF('Checklist Parameters'!$K$25="","&lt;no limit&gt;",ROUNDDOWN((($I498-'Checklist Parameters'!$K$24)/'Checklist Parameters'!$K$25)+1,0)))</f>
        <v>&lt;no limit&gt;</v>
      </c>
      <c r="AF498" s="174">
        <f t="shared" si="47"/>
        <v>0</v>
      </c>
      <c r="AG498" s="85">
        <f t="shared" si="42"/>
        <v>0</v>
      </c>
    </row>
    <row r="499" spans="1:33" ht="15">
      <c r="A499" s="393"/>
      <c r="B499" s="393"/>
      <c r="C499" s="393"/>
      <c r="D499" s="393"/>
      <c r="E499" s="393"/>
      <c r="F499" s="393"/>
      <c r="G499" s="393"/>
      <c r="H499" s="394"/>
      <c r="I499" s="394"/>
      <c r="J499" s="394"/>
      <c r="K499" s="394"/>
      <c r="L499" s="394"/>
      <c r="M499" s="394"/>
      <c r="N499" s="313">
        <f>IF(IF(I499&lt;'Checklist Parameters'!$K$22,0,($I499-$L499))&lt;0,0,IF(I499&lt;'Checklist Parameters'!$K$22,0,($I499-$L499)))</f>
        <v>0</v>
      </c>
      <c r="O499" s="394"/>
      <c r="P499" s="395"/>
      <c r="Q499" s="316">
        <f t="shared" si="43"/>
        <v>0</v>
      </c>
      <c r="R499" s="87">
        <f t="shared" si="44"/>
        <v>0</v>
      </c>
      <c r="S499" s="87">
        <f>IF('Checklist Parameters'!$K$60&lt;0.2,0.2,'Checklist Parameters'!$K$60)</f>
        <v>0.72</v>
      </c>
      <c r="T499" s="88">
        <f>IF($O499="",IF('Checklist District ID'!$C$43="Y",MAX($R499:$S499)*$I499,SUM($R499:$S499)*$I499),IF(O499&gt;0,Q499*S499))</f>
        <v>0</v>
      </c>
      <c r="U499" s="88">
        <f>IF(Q499&gt;0,((I499-T499)*'Formula Matrix'!$E$40),0)</f>
        <v>0</v>
      </c>
      <c r="V499" s="88">
        <f t="shared" si="45"/>
        <v>0</v>
      </c>
      <c r="W499" s="88">
        <f>IF(V499&gt;0,(V499*'Checklist Parameters'!$K$35),0)</f>
        <v>0</v>
      </c>
      <c r="X499" s="85">
        <f t="shared" si="46"/>
        <v>0</v>
      </c>
      <c r="Y499" s="85">
        <f>IF('Checklist Parameters'!$K$102&lt;&gt;"",(I499/43560)*'Checklist Parameters'!$K$102,"N/A")</f>
        <v>0</v>
      </c>
      <c r="Z499" s="85" t="str">
        <f>IF('Checklist Parameters'!$K$58&lt;&gt;"",((I499*'Checklist Parameters'!$K$58)*'Checklist Parameters'!$K$35)/1000,"N/A")</f>
        <v>N/A</v>
      </c>
      <c r="AA499" s="85">
        <f>IF('Checklist Parameters'!$K$101&lt;&gt;"",IFERROR(I499/'Checklist Parameters'!$K$101,0),"N/A")</f>
        <v>0</v>
      </c>
      <c r="AB499" s="85" t="str">
        <f>IF('Checklist Parameters'!$K$43&lt;&gt;"",(I499*'Checklist Parameters'!$K$43)/1000,"N/A")</f>
        <v>N/A</v>
      </c>
      <c r="AC499" s="85">
        <f>IF('Checklist Parameters'!$K$16="",$X499,IF(AND('Checklist Parameters'!$K$16&lt;$X499,'Checklist Parameters'!$K$16&gt;=3),'Checklist Parameters'!$K$16,IF(AND('Checklist Parameters'!$K$16&lt;$X499,'Checklist Parameters'!$K$16&lt;3),0,$X499)))</f>
        <v>0</v>
      </c>
      <c r="AD499" s="85" t="str">
        <f>IF(AND(I499&lt;'Checklist Parameters'!$K$22,$I499&lt;&gt;0),"Y","")</f>
        <v/>
      </c>
      <c r="AE499" s="85" t="str">
        <f>IF($AD499="Y",0,IF('Checklist Parameters'!$K$25="","&lt;no limit&gt;",ROUNDDOWN((($I499-'Checklist Parameters'!$K$24)/'Checklist Parameters'!$K$25)+1,0)))</f>
        <v>&lt;no limit&gt;</v>
      </c>
      <c r="AF499" s="174">
        <f t="shared" si="47"/>
        <v>0</v>
      </c>
      <c r="AG499" s="85">
        <f t="shared" si="42"/>
        <v>0</v>
      </c>
    </row>
    <row r="500" spans="1:33" ht="15">
      <c r="A500" s="393"/>
      <c r="B500" s="393"/>
      <c r="C500" s="393"/>
      <c r="D500" s="393"/>
      <c r="E500" s="393"/>
      <c r="F500" s="393"/>
      <c r="G500" s="393"/>
      <c r="H500" s="394"/>
      <c r="I500" s="394"/>
      <c r="J500" s="394"/>
      <c r="K500" s="394"/>
      <c r="L500" s="394"/>
      <c r="M500" s="394"/>
      <c r="N500" s="313">
        <f>IF(IF(I500&lt;'Checklist Parameters'!$K$22,0,($I500-$L500))&lt;0,0,IF(I500&lt;'Checklist Parameters'!$K$22,0,($I500-$L500)))</f>
        <v>0</v>
      </c>
      <c r="O500" s="394"/>
      <c r="P500" s="395"/>
      <c r="Q500" s="316">
        <f t="shared" si="43"/>
        <v>0</v>
      </c>
      <c r="R500" s="87">
        <f t="shared" si="44"/>
        <v>0</v>
      </c>
      <c r="S500" s="87">
        <f>IF('Checklist Parameters'!$K$60&lt;0.2,0.2,'Checklist Parameters'!$K$60)</f>
        <v>0.72</v>
      </c>
      <c r="T500" s="88">
        <f>IF($O500="",IF('Checklist District ID'!$C$43="Y",MAX($R500:$S500)*$I500,SUM($R500:$S500)*$I500),IF(O500&gt;0,Q500*S500))</f>
        <v>0</v>
      </c>
      <c r="U500" s="88">
        <f>IF(Q500&gt;0,((I500-T500)*'Formula Matrix'!$E$40),0)</f>
        <v>0</v>
      </c>
      <c r="V500" s="88">
        <f t="shared" si="45"/>
        <v>0</v>
      </c>
      <c r="W500" s="88">
        <f>IF(V500&gt;0,(V500*'Checklist Parameters'!$K$35),0)</f>
        <v>0</v>
      </c>
      <c r="X500" s="85">
        <f t="shared" si="46"/>
        <v>0</v>
      </c>
      <c r="Y500" s="85">
        <f>IF('Checklist Parameters'!$K$102&lt;&gt;"",(I500/43560)*'Checklist Parameters'!$K$102,"N/A")</f>
        <v>0</v>
      </c>
      <c r="Z500" s="85" t="str">
        <f>IF('Checklist Parameters'!$K$58&lt;&gt;"",((I500*'Checklist Parameters'!$K$58)*'Checklist Parameters'!$K$35)/1000,"N/A")</f>
        <v>N/A</v>
      </c>
      <c r="AA500" s="85">
        <f>IF('Checklist Parameters'!$K$101&lt;&gt;"",IFERROR(I500/'Checklist Parameters'!$K$101,0),"N/A")</f>
        <v>0</v>
      </c>
      <c r="AB500" s="85" t="str">
        <f>IF('Checklist Parameters'!$K$43&lt;&gt;"",(I500*'Checklist Parameters'!$K$43)/1000,"N/A")</f>
        <v>N/A</v>
      </c>
      <c r="AC500" s="85">
        <f>IF('Checklist Parameters'!$K$16="",$X500,IF(AND('Checklist Parameters'!$K$16&lt;$X500,'Checklist Parameters'!$K$16&gt;=3),'Checklist Parameters'!$K$16,IF(AND('Checklist Parameters'!$K$16&lt;$X500,'Checklist Parameters'!$K$16&lt;3),0,$X500)))</f>
        <v>0</v>
      </c>
      <c r="AD500" s="85" t="str">
        <f>IF(AND(I500&lt;'Checklist Parameters'!$K$22,$I500&lt;&gt;0),"Y","")</f>
        <v/>
      </c>
      <c r="AE500" s="85" t="str">
        <f>IF($AD500="Y",0,IF('Checklist Parameters'!$K$25="","&lt;no limit&gt;",ROUNDDOWN((($I500-'Checklist Parameters'!$K$24)/'Checklist Parameters'!$K$25)+1,0)))</f>
        <v>&lt;no limit&gt;</v>
      </c>
      <c r="AF500" s="174">
        <f t="shared" si="47"/>
        <v>0</v>
      </c>
      <c r="AG500" s="85">
        <f t="shared" si="42"/>
        <v>0</v>
      </c>
    </row>
    <row r="501" spans="1:33" ht="15">
      <c r="A501" s="393"/>
      <c r="B501" s="393"/>
      <c r="C501" s="393"/>
      <c r="D501" s="393"/>
      <c r="E501" s="393"/>
      <c r="F501" s="393"/>
      <c r="G501" s="393"/>
      <c r="H501" s="394"/>
      <c r="I501" s="394"/>
      <c r="J501" s="394"/>
      <c r="K501" s="394"/>
      <c r="L501" s="394"/>
      <c r="M501" s="394"/>
      <c r="N501" s="313">
        <f>IF(IF(I501&lt;'Checklist Parameters'!$K$22,0,($I501-$L501))&lt;0,0,IF(I501&lt;'Checklist Parameters'!$K$22,0,($I501-$L501)))</f>
        <v>0</v>
      </c>
      <c r="O501" s="394"/>
      <c r="P501" s="395"/>
      <c r="Q501" s="316">
        <f t="shared" si="43"/>
        <v>0</v>
      </c>
      <c r="R501" s="87">
        <f t="shared" si="44"/>
        <v>0</v>
      </c>
      <c r="S501" s="87">
        <f>IF('Checklist Parameters'!$K$60&lt;0.2,0.2,'Checklist Parameters'!$K$60)</f>
        <v>0.72</v>
      </c>
      <c r="T501" s="88">
        <f>IF($O501="",IF('Checklist District ID'!$C$43="Y",MAX($R501:$S501)*$I501,SUM($R501:$S501)*$I501),IF(O501&gt;0,Q501*S501))</f>
        <v>0</v>
      </c>
      <c r="U501" s="88">
        <f>IF(Q501&gt;0,((I501-T501)*'Formula Matrix'!$E$40),0)</f>
        <v>0</v>
      </c>
      <c r="V501" s="88">
        <f t="shared" si="45"/>
        <v>0</v>
      </c>
      <c r="W501" s="88">
        <f>IF(V501&gt;0,(V501*'Checklist Parameters'!$K$35),0)</f>
        <v>0</v>
      </c>
      <c r="X501" s="85">
        <f t="shared" si="46"/>
        <v>0</v>
      </c>
      <c r="Y501" s="85">
        <f>IF('Checklist Parameters'!$K$102&lt;&gt;"",(I501/43560)*'Checklist Parameters'!$K$102,"N/A")</f>
        <v>0</v>
      </c>
      <c r="Z501" s="85" t="str">
        <f>IF('Checklist Parameters'!$K$58&lt;&gt;"",((I501*'Checklist Parameters'!$K$58)*'Checklist Parameters'!$K$35)/1000,"N/A")</f>
        <v>N/A</v>
      </c>
      <c r="AA501" s="85">
        <f>IF('Checklist Parameters'!$K$101&lt;&gt;"",IFERROR(I501/'Checklist Parameters'!$K$101,0),"N/A")</f>
        <v>0</v>
      </c>
      <c r="AB501" s="85" t="str">
        <f>IF('Checklist Parameters'!$K$43&lt;&gt;"",(I501*'Checklist Parameters'!$K$43)/1000,"N/A")</f>
        <v>N/A</v>
      </c>
      <c r="AC501" s="85">
        <f>IF('Checklist Parameters'!$K$16="",$X501,IF(AND('Checklist Parameters'!$K$16&lt;$X501,'Checklist Parameters'!$K$16&gt;=3),'Checklist Parameters'!$K$16,IF(AND('Checklist Parameters'!$K$16&lt;$X501,'Checklist Parameters'!$K$16&lt;3),0,$X501)))</f>
        <v>0</v>
      </c>
      <c r="AD501" s="85" t="str">
        <f>IF(AND(I501&lt;'Checklist Parameters'!$K$22,$I501&lt;&gt;0),"Y","")</f>
        <v/>
      </c>
      <c r="AE501" s="85" t="str">
        <f>IF($AD501="Y",0,IF('Checklist Parameters'!$K$25="","&lt;no limit&gt;",ROUNDDOWN((($I501-'Checklist Parameters'!$K$24)/'Checklist Parameters'!$K$25)+1,0)))</f>
        <v>&lt;no limit&gt;</v>
      </c>
      <c r="AF501" s="174">
        <f t="shared" si="47"/>
        <v>0</v>
      </c>
      <c r="AG501" s="85">
        <f t="shared" si="42"/>
        <v>0</v>
      </c>
    </row>
    <row r="502" spans="1:33" ht="15">
      <c r="A502" s="393"/>
      <c r="B502" s="393"/>
      <c r="C502" s="393"/>
      <c r="D502" s="393"/>
      <c r="E502" s="393"/>
      <c r="F502" s="393"/>
      <c r="G502" s="393"/>
      <c r="H502" s="394"/>
      <c r="I502" s="394"/>
      <c r="J502" s="394"/>
      <c r="K502" s="394"/>
      <c r="L502" s="394"/>
      <c r="M502" s="394"/>
      <c r="N502" s="313">
        <f>IF(IF(I502&lt;'Checklist Parameters'!$K$22,0,($I502-$L502))&lt;0,0,IF(I502&lt;'Checklist Parameters'!$K$22,0,($I502-$L502)))</f>
        <v>0</v>
      </c>
      <c r="O502" s="394"/>
      <c r="P502" s="395"/>
      <c r="Q502" s="316">
        <f t="shared" si="43"/>
        <v>0</v>
      </c>
      <c r="R502" s="87">
        <f t="shared" si="44"/>
        <v>0</v>
      </c>
      <c r="S502" s="87">
        <f>IF('Checklist Parameters'!$K$60&lt;0.2,0.2,'Checklist Parameters'!$K$60)</f>
        <v>0.72</v>
      </c>
      <c r="T502" s="88">
        <f>IF($O502="",IF('Checklist District ID'!$C$43="Y",MAX($R502:$S502)*$I502,SUM($R502:$S502)*$I502),IF(O502&gt;0,Q502*S502))</f>
        <v>0</v>
      </c>
      <c r="U502" s="88">
        <f>IF(Q502&gt;0,((I502-T502)*'Formula Matrix'!$E$40),0)</f>
        <v>0</v>
      </c>
      <c r="V502" s="88">
        <f t="shared" si="45"/>
        <v>0</v>
      </c>
      <c r="W502" s="88">
        <f>IF(V502&gt;0,(V502*'Checklist Parameters'!$K$35),0)</f>
        <v>0</v>
      </c>
      <c r="X502" s="85">
        <f t="shared" si="46"/>
        <v>0</v>
      </c>
      <c r="Y502" s="85">
        <f>IF('Checklist Parameters'!$K$102&lt;&gt;"",(I502/43560)*'Checklist Parameters'!$K$102,"N/A")</f>
        <v>0</v>
      </c>
      <c r="Z502" s="85" t="str">
        <f>IF('Checklist Parameters'!$K$58&lt;&gt;"",((I502*'Checklist Parameters'!$K$58)*'Checklist Parameters'!$K$35)/1000,"N/A")</f>
        <v>N/A</v>
      </c>
      <c r="AA502" s="85">
        <f>IF('Checklist Parameters'!$K$101&lt;&gt;"",IFERROR(I502/'Checklist Parameters'!$K$101,0),"N/A")</f>
        <v>0</v>
      </c>
      <c r="AB502" s="85" t="str">
        <f>IF('Checklist Parameters'!$K$43&lt;&gt;"",(I502*'Checklist Parameters'!$K$43)/1000,"N/A")</f>
        <v>N/A</v>
      </c>
      <c r="AC502" s="85">
        <f>IF('Checklist Parameters'!$K$16="",$X502,IF(AND('Checklist Parameters'!$K$16&lt;$X502,'Checklist Parameters'!$K$16&gt;=3),'Checklist Parameters'!$K$16,IF(AND('Checklist Parameters'!$K$16&lt;$X502,'Checklist Parameters'!$K$16&lt;3),0,$X502)))</f>
        <v>0</v>
      </c>
      <c r="AD502" s="85" t="str">
        <f>IF(AND(I502&lt;'Checklist Parameters'!$K$22,$I502&lt;&gt;0),"Y","")</f>
        <v/>
      </c>
      <c r="AE502" s="85" t="str">
        <f>IF($AD502="Y",0,IF('Checklist Parameters'!$K$25="","&lt;no limit&gt;",ROUNDDOWN((($I502-'Checklist Parameters'!$K$24)/'Checklist Parameters'!$K$25)+1,0)))</f>
        <v>&lt;no limit&gt;</v>
      </c>
      <c r="AF502" s="174">
        <f t="shared" si="47"/>
        <v>0</v>
      </c>
      <c r="AG502" s="85">
        <f t="shared" si="42"/>
        <v>0</v>
      </c>
    </row>
    <row r="503" spans="1:33" ht="15">
      <c r="A503" s="393"/>
      <c r="B503" s="393"/>
      <c r="C503" s="393"/>
      <c r="D503" s="393"/>
      <c r="E503" s="393"/>
      <c r="F503" s="393"/>
      <c r="G503" s="393"/>
      <c r="H503" s="394"/>
      <c r="I503" s="394"/>
      <c r="J503" s="394"/>
      <c r="K503" s="394"/>
      <c r="L503" s="394"/>
      <c r="M503" s="394"/>
      <c r="N503" s="313">
        <f>IF(IF(I503&lt;'Checklist Parameters'!$K$22,0,($I503-$L503))&lt;0,0,IF(I503&lt;'Checklist Parameters'!$K$22,0,($I503-$L503)))</f>
        <v>0</v>
      </c>
      <c r="O503" s="394"/>
      <c r="P503" s="395"/>
      <c r="Q503" s="316">
        <f t="shared" si="43"/>
        <v>0</v>
      </c>
      <c r="R503" s="87">
        <f t="shared" si="44"/>
        <v>0</v>
      </c>
      <c r="S503" s="87">
        <f>IF('Checklist Parameters'!$K$60&lt;0.2,0.2,'Checklist Parameters'!$K$60)</f>
        <v>0.72</v>
      </c>
      <c r="T503" s="88">
        <f>IF($O503="",IF('Checklist District ID'!$C$43="Y",MAX($R503:$S503)*$I503,SUM($R503:$S503)*$I503),IF(O503&gt;0,Q503*S503))</f>
        <v>0</v>
      </c>
      <c r="U503" s="88">
        <f>IF(Q503&gt;0,((I503-T503)*'Formula Matrix'!$E$40),0)</f>
        <v>0</v>
      </c>
      <c r="V503" s="88">
        <f t="shared" si="45"/>
        <v>0</v>
      </c>
      <c r="W503" s="88">
        <f>IF(V503&gt;0,(V503*'Checklist Parameters'!$K$35),0)</f>
        <v>0</v>
      </c>
      <c r="X503" s="85">
        <f t="shared" si="46"/>
        <v>0</v>
      </c>
      <c r="Y503" s="85">
        <f>IF('Checklist Parameters'!$K$102&lt;&gt;"",(I503/43560)*'Checklist Parameters'!$K$102,"N/A")</f>
        <v>0</v>
      </c>
      <c r="Z503" s="85" t="str">
        <f>IF('Checklist Parameters'!$K$58&lt;&gt;"",((I503*'Checklist Parameters'!$K$58)*'Checklist Parameters'!$K$35)/1000,"N/A")</f>
        <v>N/A</v>
      </c>
      <c r="AA503" s="85">
        <f>IF('Checklist Parameters'!$K$101&lt;&gt;"",IFERROR(I503/'Checklist Parameters'!$K$101,0),"N/A")</f>
        <v>0</v>
      </c>
      <c r="AB503" s="85" t="str">
        <f>IF('Checklist Parameters'!$K$43&lt;&gt;"",(I503*'Checklist Parameters'!$K$43)/1000,"N/A")</f>
        <v>N/A</v>
      </c>
      <c r="AC503" s="85">
        <f>IF('Checklist Parameters'!$K$16="",$X503,IF(AND('Checklist Parameters'!$K$16&lt;$X503,'Checklist Parameters'!$K$16&gt;=3),'Checklist Parameters'!$K$16,IF(AND('Checklist Parameters'!$K$16&lt;$X503,'Checklist Parameters'!$K$16&lt;3),0,$X503)))</f>
        <v>0</v>
      </c>
      <c r="AD503" s="85" t="str">
        <f>IF(AND(I503&lt;'Checklist Parameters'!$K$22,$I503&lt;&gt;0),"Y","")</f>
        <v/>
      </c>
      <c r="AE503" s="85" t="str">
        <f>IF($AD503="Y",0,IF('Checklist Parameters'!$K$25="","&lt;no limit&gt;",ROUNDDOWN((($I503-'Checklist Parameters'!$K$24)/'Checklist Parameters'!$K$25)+1,0)))</f>
        <v>&lt;no limit&gt;</v>
      </c>
      <c r="AF503" s="174">
        <f t="shared" si="47"/>
        <v>0</v>
      </c>
      <c r="AG503" s="85">
        <f t="shared" si="42"/>
        <v>0</v>
      </c>
    </row>
    <row r="504" spans="1:33" ht="15">
      <c r="A504" s="393"/>
      <c r="B504" s="393"/>
      <c r="C504" s="393"/>
      <c r="D504" s="393"/>
      <c r="E504" s="393"/>
      <c r="F504" s="393"/>
      <c r="G504" s="393"/>
      <c r="H504" s="394"/>
      <c r="I504" s="394"/>
      <c r="J504" s="394"/>
      <c r="K504" s="394"/>
      <c r="L504" s="394"/>
      <c r="M504" s="394"/>
      <c r="N504" s="313">
        <f>IF(IF(I504&lt;'Checklist Parameters'!$K$22,0,($I504-$L504))&lt;0,0,IF(I504&lt;'Checklist Parameters'!$K$22,0,($I504-$L504)))</f>
        <v>0</v>
      </c>
      <c r="O504" s="394"/>
      <c r="P504" s="395"/>
      <c r="Q504" s="316">
        <f t="shared" si="43"/>
        <v>0</v>
      </c>
      <c r="R504" s="87">
        <f t="shared" si="44"/>
        <v>0</v>
      </c>
      <c r="S504" s="87">
        <f>IF('Checklist Parameters'!$K$60&lt;0.2,0.2,'Checklist Parameters'!$K$60)</f>
        <v>0.72</v>
      </c>
      <c r="T504" s="88">
        <f>IF($O504="",IF('Checklist District ID'!$C$43="Y",MAX($R504:$S504)*$I504,SUM($R504:$S504)*$I504),IF(O504&gt;0,Q504*S504))</f>
        <v>0</v>
      </c>
      <c r="U504" s="88">
        <f>IF(Q504&gt;0,((I504-T504)*'Formula Matrix'!$E$40),0)</f>
        <v>0</v>
      </c>
      <c r="V504" s="88">
        <f t="shared" si="45"/>
        <v>0</v>
      </c>
      <c r="W504" s="88">
        <f>IF(V504&gt;0,(V504*'Checklist Parameters'!$K$35),0)</f>
        <v>0</v>
      </c>
      <c r="X504" s="85">
        <f t="shared" si="46"/>
        <v>0</v>
      </c>
      <c r="Y504" s="85">
        <f>IF('Checklist Parameters'!$K$102&lt;&gt;"",(I504/43560)*'Checklist Parameters'!$K$102,"N/A")</f>
        <v>0</v>
      </c>
      <c r="Z504" s="85" t="str">
        <f>IF('Checklist Parameters'!$K$58&lt;&gt;"",((I504*'Checklist Parameters'!$K$58)*'Checklist Parameters'!$K$35)/1000,"N/A")</f>
        <v>N/A</v>
      </c>
      <c r="AA504" s="85">
        <f>IF('Checklist Parameters'!$K$101&lt;&gt;"",IFERROR(I504/'Checklist Parameters'!$K$101,0),"N/A")</f>
        <v>0</v>
      </c>
      <c r="AB504" s="85" t="str">
        <f>IF('Checklist Parameters'!$K$43&lt;&gt;"",(I504*'Checklist Parameters'!$K$43)/1000,"N/A")</f>
        <v>N/A</v>
      </c>
      <c r="AC504" s="85">
        <f>IF('Checklist Parameters'!$K$16="",$X504,IF(AND('Checklist Parameters'!$K$16&lt;$X504,'Checklist Parameters'!$K$16&gt;=3),'Checklist Parameters'!$K$16,IF(AND('Checklist Parameters'!$K$16&lt;$X504,'Checklist Parameters'!$K$16&lt;3),0,$X504)))</f>
        <v>0</v>
      </c>
      <c r="AD504" s="85" t="str">
        <f>IF(AND(I504&lt;'Checklist Parameters'!$K$22,$I504&lt;&gt;0),"Y","")</f>
        <v/>
      </c>
      <c r="AE504" s="85" t="str">
        <f>IF($AD504="Y",0,IF('Checklist Parameters'!$K$25="","&lt;no limit&gt;",ROUNDDOWN((($I504-'Checklist Parameters'!$K$24)/'Checklist Parameters'!$K$25)+1,0)))</f>
        <v>&lt;no limit&gt;</v>
      </c>
      <c r="AF504" s="174">
        <f t="shared" si="47"/>
        <v>0</v>
      </c>
      <c r="AG504" s="85">
        <f t="shared" si="42"/>
        <v>0</v>
      </c>
    </row>
    <row r="505" spans="1:33" ht="15">
      <c r="A505" s="393"/>
      <c r="B505" s="393"/>
      <c r="C505" s="393"/>
      <c r="D505" s="393"/>
      <c r="E505" s="393"/>
      <c r="F505" s="393"/>
      <c r="G505" s="393"/>
      <c r="H505" s="394"/>
      <c r="I505" s="394"/>
      <c r="J505" s="394"/>
      <c r="K505" s="394"/>
      <c r="L505" s="394"/>
      <c r="M505" s="394"/>
      <c r="N505" s="313">
        <f>IF(IF(I505&lt;'Checklist Parameters'!$K$22,0,($I505-$L505))&lt;0,0,IF(I505&lt;'Checklist Parameters'!$K$22,0,($I505-$L505)))</f>
        <v>0</v>
      </c>
      <c r="O505" s="394"/>
      <c r="P505" s="395"/>
      <c r="Q505" s="316">
        <f t="shared" si="43"/>
        <v>0</v>
      </c>
      <c r="R505" s="87">
        <f t="shared" si="44"/>
        <v>0</v>
      </c>
      <c r="S505" s="87">
        <f>IF('Checklist Parameters'!$K$60&lt;0.2,0.2,'Checklist Parameters'!$K$60)</f>
        <v>0.72</v>
      </c>
      <c r="T505" s="88">
        <f>IF($O505="",IF('Checklist District ID'!$C$43="Y",MAX($R505:$S505)*$I505,SUM($R505:$S505)*$I505),IF(O505&gt;0,Q505*S505))</f>
        <v>0</v>
      </c>
      <c r="U505" s="88">
        <f>IF(Q505&gt;0,((I505-T505)*'Formula Matrix'!$E$40),0)</f>
        <v>0</v>
      </c>
      <c r="V505" s="88">
        <f t="shared" si="45"/>
        <v>0</v>
      </c>
      <c r="W505" s="88">
        <f>IF(V505&gt;0,(V505*'Checklist Parameters'!$K$35),0)</f>
        <v>0</v>
      </c>
      <c r="X505" s="85">
        <f t="shared" si="46"/>
        <v>0</v>
      </c>
      <c r="Y505" s="85">
        <f>IF('Checklist Parameters'!$K$102&lt;&gt;"",(I505/43560)*'Checklist Parameters'!$K$102,"N/A")</f>
        <v>0</v>
      </c>
      <c r="Z505" s="85" t="str">
        <f>IF('Checklist Parameters'!$K$58&lt;&gt;"",((I505*'Checklist Parameters'!$K$58)*'Checklist Parameters'!$K$35)/1000,"N/A")</f>
        <v>N/A</v>
      </c>
      <c r="AA505" s="85">
        <f>IF('Checklist Parameters'!$K$101&lt;&gt;"",IFERROR(I505/'Checklist Parameters'!$K$101,0),"N/A")</f>
        <v>0</v>
      </c>
      <c r="AB505" s="85" t="str">
        <f>IF('Checklist Parameters'!$K$43&lt;&gt;"",(I505*'Checklist Parameters'!$K$43)/1000,"N/A")</f>
        <v>N/A</v>
      </c>
      <c r="AC505" s="85">
        <f>IF('Checklist Parameters'!$K$16="",$X505,IF(AND('Checklist Parameters'!$K$16&lt;$X505,'Checklist Parameters'!$K$16&gt;=3),'Checklist Parameters'!$K$16,IF(AND('Checklist Parameters'!$K$16&lt;$X505,'Checklist Parameters'!$K$16&lt;3),0,$X505)))</f>
        <v>0</v>
      </c>
      <c r="AD505" s="85" t="str">
        <f>IF(AND(I505&lt;'Checklist Parameters'!$K$22,$I505&lt;&gt;0),"Y","")</f>
        <v/>
      </c>
      <c r="AE505" s="85" t="str">
        <f>IF($AD505="Y",0,IF('Checklist Parameters'!$K$25="","&lt;no limit&gt;",ROUNDDOWN((($I505-'Checklist Parameters'!$K$24)/'Checklist Parameters'!$K$25)+1,0)))</f>
        <v>&lt;no limit&gt;</v>
      </c>
      <c r="AF505" s="174">
        <f t="shared" si="47"/>
        <v>0</v>
      </c>
      <c r="AG505" s="85">
        <f t="shared" si="42"/>
        <v>0</v>
      </c>
    </row>
    <row r="506" spans="1:33" ht="15">
      <c r="A506" s="393"/>
      <c r="B506" s="393"/>
      <c r="C506" s="393"/>
      <c r="D506" s="393"/>
      <c r="E506" s="393"/>
      <c r="F506" s="393"/>
      <c r="G506" s="393"/>
      <c r="H506" s="394"/>
      <c r="I506" s="394"/>
      <c r="J506" s="394"/>
      <c r="K506" s="394"/>
      <c r="L506" s="394"/>
      <c r="M506" s="394"/>
      <c r="N506" s="313">
        <f>IF(IF(I506&lt;'Checklist Parameters'!$K$22,0,($I506-$L506))&lt;0,0,IF(I506&lt;'Checklist Parameters'!$K$22,0,($I506-$L506)))</f>
        <v>0</v>
      </c>
      <c r="O506" s="394"/>
      <c r="P506" s="395"/>
      <c r="Q506" s="316">
        <f t="shared" si="43"/>
        <v>0</v>
      </c>
      <c r="R506" s="87">
        <f t="shared" si="44"/>
        <v>0</v>
      </c>
      <c r="S506" s="87">
        <f>IF('Checklist Parameters'!$K$60&lt;0.2,0.2,'Checklist Parameters'!$K$60)</f>
        <v>0.72</v>
      </c>
      <c r="T506" s="88">
        <f>IF($O506="",IF('Checklist District ID'!$C$43="Y",MAX($R506:$S506)*$I506,SUM($R506:$S506)*$I506),IF(O506&gt;0,Q506*S506))</f>
        <v>0</v>
      </c>
      <c r="U506" s="88">
        <f>IF(Q506&gt;0,((I506-T506)*'Formula Matrix'!$E$40),0)</f>
        <v>0</v>
      </c>
      <c r="V506" s="88">
        <f t="shared" si="45"/>
        <v>0</v>
      </c>
      <c r="W506" s="88">
        <f>IF(V506&gt;0,(V506*'Checklist Parameters'!$K$35),0)</f>
        <v>0</v>
      </c>
      <c r="X506" s="85">
        <f t="shared" si="46"/>
        <v>0</v>
      </c>
      <c r="Y506" s="85">
        <f>IF('Checklist Parameters'!$K$102&lt;&gt;"",(I506/43560)*'Checklist Parameters'!$K$102,"N/A")</f>
        <v>0</v>
      </c>
      <c r="Z506" s="85" t="str">
        <f>IF('Checklist Parameters'!$K$58&lt;&gt;"",((I506*'Checklist Parameters'!$K$58)*'Checklist Parameters'!$K$35)/1000,"N/A")</f>
        <v>N/A</v>
      </c>
      <c r="AA506" s="85">
        <f>IF('Checklist Parameters'!$K$101&lt;&gt;"",IFERROR(I506/'Checklist Parameters'!$K$101,0),"N/A")</f>
        <v>0</v>
      </c>
      <c r="AB506" s="85" t="str">
        <f>IF('Checklist Parameters'!$K$43&lt;&gt;"",(I506*'Checklist Parameters'!$K$43)/1000,"N/A")</f>
        <v>N/A</v>
      </c>
      <c r="AC506" s="85">
        <f>IF('Checklist Parameters'!$K$16="",$X506,IF(AND('Checklist Parameters'!$K$16&lt;$X506,'Checklist Parameters'!$K$16&gt;=3),'Checklist Parameters'!$K$16,IF(AND('Checklist Parameters'!$K$16&lt;$X506,'Checklist Parameters'!$K$16&lt;3),0,$X506)))</f>
        <v>0</v>
      </c>
      <c r="AD506" s="85" t="str">
        <f>IF(AND(I506&lt;'Checklist Parameters'!$K$22,$I506&lt;&gt;0),"Y","")</f>
        <v/>
      </c>
      <c r="AE506" s="85" t="str">
        <f>IF($AD506="Y",0,IF('Checklist Parameters'!$K$25="","&lt;no limit&gt;",ROUNDDOWN((($I506-'Checklist Parameters'!$K$24)/'Checklist Parameters'!$K$25)+1,0)))</f>
        <v>&lt;no limit&gt;</v>
      </c>
      <c r="AF506" s="174">
        <f t="shared" si="47"/>
        <v>0</v>
      </c>
      <c r="AG506" s="85">
        <f t="shared" si="42"/>
        <v>0</v>
      </c>
    </row>
    <row r="507" spans="1:33" ht="15">
      <c r="A507" s="393"/>
      <c r="B507" s="393"/>
      <c r="C507" s="393"/>
      <c r="D507" s="393"/>
      <c r="E507" s="393"/>
      <c r="F507" s="393"/>
      <c r="G507" s="393"/>
      <c r="H507" s="394"/>
      <c r="I507" s="394"/>
      <c r="J507" s="394"/>
      <c r="K507" s="394"/>
      <c r="L507" s="394"/>
      <c r="M507" s="394"/>
      <c r="N507" s="313">
        <f>IF(IF(I507&lt;'Checklist Parameters'!$K$22,0,($I507-$L507))&lt;0,0,IF(I507&lt;'Checklist Parameters'!$K$22,0,($I507-$L507)))</f>
        <v>0</v>
      </c>
      <c r="O507" s="394"/>
      <c r="P507" s="395"/>
      <c r="Q507" s="316">
        <f t="shared" si="43"/>
        <v>0</v>
      </c>
      <c r="R507" s="87">
        <f t="shared" si="44"/>
        <v>0</v>
      </c>
      <c r="S507" s="87">
        <f>IF('Checklist Parameters'!$K$60&lt;0.2,0.2,'Checklist Parameters'!$K$60)</f>
        <v>0.72</v>
      </c>
      <c r="T507" s="88">
        <f>IF($O507="",IF('Checklist District ID'!$C$43="Y",MAX($R507:$S507)*$I507,SUM($R507:$S507)*$I507),IF(O507&gt;0,Q507*S507))</f>
        <v>0</v>
      </c>
      <c r="U507" s="88">
        <f>IF(Q507&gt;0,((I507-T507)*'Formula Matrix'!$E$40),0)</f>
        <v>0</v>
      </c>
      <c r="V507" s="88">
        <f t="shared" si="45"/>
        <v>0</v>
      </c>
      <c r="W507" s="88">
        <f>IF(V507&gt;0,(V507*'Checklist Parameters'!$K$35),0)</f>
        <v>0</v>
      </c>
      <c r="X507" s="85">
        <f t="shared" si="46"/>
        <v>0</v>
      </c>
      <c r="Y507" s="85">
        <f>IF('Checklist Parameters'!$K$102&lt;&gt;"",(I507/43560)*'Checklist Parameters'!$K$102,"N/A")</f>
        <v>0</v>
      </c>
      <c r="Z507" s="85" t="str">
        <f>IF('Checklist Parameters'!$K$58&lt;&gt;"",((I507*'Checklist Parameters'!$K$58)*'Checklist Parameters'!$K$35)/1000,"N/A")</f>
        <v>N/A</v>
      </c>
      <c r="AA507" s="85">
        <f>IF('Checklist Parameters'!$K$101&lt;&gt;"",IFERROR(I507/'Checklist Parameters'!$K$101,0),"N/A")</f>
        <v>0</v>
      </c>
      <c r="AB507" s="85" t="str">
        <f>IF('Checklist Parameters'!$K$43&lt;&gt;"",(I507*'Checklist Parameters'!$K$43)/1000,"N/A")</f>
        <v>N/A</v>
      </c>
      <c r="AC507" s="85">
        <f>IF('Checklist Parameters'!$K$16="",$X507,IF(AND('Checklist Parameters'!$K$16&lt;$X507,'Checklist Parameters'!$K$16&gt;=3),'Checklist Parameters'!$K$16,IF(AND('Checklist Parameters'!$K$16&lt;$X507,'Checklist Parameters'!$K$16&lt;3),0,$X507)))</f>
        <v>0</v>
      </c>
      <c r="AD507" s="85" t="str">
        <f>IF(AND(I507&lt;'Checklist Parameters'!$K$22,$I507&lt;&gt;0),"Y","")</f>
        <v/>
      </c>
      <c r="AE507" s="85" t="str">
        <f>IF($AD507="Y",0,IF('Checklist Parameters'!$K$25="","&lt;no limit&gt;",ROUNDDOWN((($I507-'Checklist Parameters'!$K$24)/'Checklist Parameters'!$K$25)+1,0)))</f>
        <v>&lt;no limit&gt;</v>
      </c>
      <c r="AF507" s="174">
        <f t="shared" si="47"/>
        <v>0</v>
      </c>
      <c r="AG507" s="85">
        <f t="shared" si="42"/>
        <v>0</v>
      </c>
    </row>
    <row r="508" spans="1:33" ht="15">
      <c r="A508" s="393"/>
      <c r="B508" s="393"/>
      <c r="C508" s="393"/>
      <c r="D508" s="393"/>
      <c r="E508" s="393"/>
      <c r="F508" s="393"/>
      <c r="G508" s="393"/>
      <c r="H508" s="394"/>
      <c r="I508" s="394"/>
      <c r="J508" s="394"/>
      <c r="K508" s="394"/>
      <c r="L508" s="394"/>
      <c r="M508" s="394"/>
      <c r="N508" s="313">
        <f>IF(IF(I508&lt;'Checklist Parameters'!$K$22,0,($I508-$L508))&lt;0,0,IF(I508&lt;'Checklist Parameters'!$K$22,0,($I508-$L508)))</f>
        <v>0</v>
      </c>
      <c r="O508" s="394"/>
      <c r="P508" s="395"/>
      <c r="Q508" s="316">
        <f t="shared" si="43"/>
        <v>0</v>
      </c>
      <c r="R508" s="87">
        <f t="shared" si="44"/>
        <v>0</v>
      </c>
      <c r="S508" s="87">
        <f>IF('Checklist Parameters'!$K$60&lt;0.2,0.2,'Checklist Parameters'!$K$60)</f>
        <v>0.72</v>
      </c>
      <c r="T508" s="88">
        <f>IF($O508="",IF('Checklist District ID'!$C$43="Y",MAX($R508:$S508)*$I508,SUM($R508:$S508)*$I508),IF(O508&gt;0,Q508*S508))</f>
        <v>0</v>
      </c>
      <c r="U508" s="88">
        <f>IF(Q508&gt;0,((I508-T508)*'Formula Matrix'!$E$40),0)</f>
        <v>0</v>
      </c>
      <c r="V508" s="88">
        <f t="shared" si="45"/>
        <v>0</v>
      </c>
      <c r="W508" s="88">
        <f>IF(V508&gt;0,(V508*'Checklist Parameters'!$K$35),0)</f>
        <v>0</v>
      </c>
      <c r="X508" s="85">
        <f t="shared" si="46"/>
        <v>0</v>
      </c>
      <c r="Y508" s="85">
        <f>IF('Checklist Parameters'!$K$102&lt;&gt;"",(I508/43560)*'Checklist Parameters'!$K$102,"N/A")</f>
        <v>0</v>
      </c>
      <c r="Z508" s="85" t="str">
        <f>IF('Checklist Parameters'!$K$58&lt;&gt;"",((I508*'Checklist Parameters'!$K$58)*'Checklist Parameters'!$K$35)/1000,"N/A")</f>
        <v>N/A</v>
      </c>
      <c r="AA508" s="85">
        <f>IF('Checklist Parameters'!$K$101&lt;&gt;"",IFERROR(I508/'Checklist Parameters'!$K$101,0),"N/A")</f>
        <v>0</v>
      </c>
      <c r="AB508" s="85" t="str">
        <f>IF('Checklist Parameters'!$K$43&lt;&gt;"",(I508*'Checklist Parameters'!$K$43)/1000,"N/A")</f>
        <v>N/A</v>
      </c>
      <c r="AC508" s="85">
        <f>IF('Checklist Parameters'!$K$16="",$X508,IF(AND('Checklist Parameters'!$K$16&lt;$X508,'Checklist Parameters'!$K$16&gt;=3),'Checklist Parameters'!$K$16,IF(AND('Checklist Parameters'!$K$16&lt;$X508,'Checklist Parameters'!$K$16&lt;3),0,$X508)))</f>
        <v>0</v>
      </c>
      <c r="AD508" s="85" t="str">
        <f>IF(AND(I508&lt;'Checklist Parameters'!$K$22,$I508&lt;&gt;0),"Y","")</f>
        <v/>
      </c>
      <c r="AE508" s="85" t="str">
        <f>IF($AD508="Y",0,IF('Checklist Parameters'!$K$25="","&lt;no limit&gt;",ROUNDDOWN((($I508-'Checklist Parameters'!$K$24)/'Checklist Parameters'!$K$25)+1,0)))</f>
        <v>&lt;no limit&gt;</v>
      </c>
      <c r="AF508" s="174">
        <f t="shared" si="47"/>
        <v>0</v>
      </c>
      <c r="AG508" s="85">
        <f t="shared" si="42"/>
        <v>0</v>
      </c>
    </row>
    <row r="509" spans="1:33" ht="15">
      <c r="A509" s="393"/>
      <c r="B509" s="393"/>
      <c r="C509" s="393"/>
      <c r="D509" s="393"/>
      <c r="E509" s="393"/>
      <c r="F509" s="393"/>
      <c r="G509" s="393"/>
      <c r="H509" s="394"/>
      <c r="I509" s="394"/>
      <c r="J509" s="394"/>
      <c r="K509" s="394"/>
      <c r="L509" s="394"/>
      <c r="M509" s="394"/>
      <c r="N509" s="313">
        <f>IF(IF(I509&lt;'Checklist Parameters'!$K$22,0,($I509-$L509))&lt;0,0,IF(I509&lt;'Checklist Parameters'!$K$22,0,($I509-$L509)))</f>
        <v>0</v>
      </c>
      <c r="O509" s="394"/>
      <c r="P509" s="395"/>
      <c r="Q509" s="316">
        <f t="shared" si="43"/>
        <v>0</v>
      </c>
      <c r="R509" s="87">
        <f t="shared" si="44"/>
        <v>0</v>
      </c>
      <c r="S509" s="87">
        <f>IF('Checklist Parameters'!$K$60&lt;0.2,0.2,'Checklist Parameters'!$K$60)</f>
        <v>0.72</v>
      </c>
      <c r="T509" s="88">
        <f>IF($O509="",IF('Checklist District ID'!$C$43="Y",MAX($R509:$S509)*$I509,SUM($R509:$S509)*$I509),IF(O509&gt;0,Q509*S509))</f>
        <v>0</v>
      </c>
      <c r="U509" s="88">
        <f>IF(Q509&gt;0,((I509-T509)*'Formula Matrix'!$E$40),0)</f>
        <v>0</v>
      </c>
      <c r="V509" s="88">
        <f t="shared" si="45"/>
        <v>0</v>
      </c>
      <c r="W509" s="88">
        <f>IF(V509&gt;0,(V509*'Checklist Parameters'!$K$35),0)</f>
        <v>0</v>
      </c>
      <c r="X509" s="85">
        <f t="shared" si="46"/>
        <v>0</v>
      </c>
      <c r="Y509" s="85">
        <f>IF('Checklist Parameters'!$K$102&lt;&gt;"",(I509/43560)*'Checklist Parameters'!$K$102,"N/A")</f>
        <v>0</v>
      </c>
      <c r="Z509" s="85" t="str">
        <f>IF('Checklist Parameters'!$K$58&lt;&gt;"",((I509*'Checklist Parameters'!$K$58)*'Checklist Parameters'!$K$35)/1000,"N/A")</f>
        <v>N/A</v>
      </c>
      <c r="AA509" s="85">
        <f>IF('Checklist Parameters'!$K$101&lt;&gt;"",IFERROR(I509/'Checklist Parameters'!$K$101,0),"N/A")</f>
        <v>0</v>
      </c>
      <c r="AB509" s="85" t="str">
        <f>IF('Checklist Parameters'!$K$43&lt;&gt;"",(I509*'Checklist Parameters'!$K$43)/1000,"N/A")</f>
        <v>N/A</v>
      </c>
      <c r="AC509" s="85">
        <f>IF('Checklist Parameters'!$K$16="",$X509,IF(AND('Checklist Parameters'!$K$16&lt;$X509,'Checklist Parameters'!$K$16&gt;=3),'Checklist Parameters'!$K$16,IF(AND('Checklist Parameters'!$K$16&lt;$X509,'Checklist Parameters'!$K$16&lt;3),0,$X509)))</f>
        <v>0</v>
      </c>
      <c r="AD509" s="85" t="str">
        <f>IF(AND(I509&lt;'Checklist Parameters'!$K$22,$I509&lt;&gt;0),"Y","")</f>
        <v/>
      </c>
      <c r="AE509" s="85" t="str">
        <f>IF($AD509="Y",0,IF('Checklist Parameters'!$K$25="","&lt;no limit&gt;",ROUNDDOWN((($I509-'Checklist Parameters'!$K$24)/'Checklist Parameters'!$K$25)+1,0)))</f>
        <v>&lt;no limit&gt;</v>
      </c>
      <c r="AF509" s="174">
        <f t="shared" si="47"/>
        <v>0</v>
      </c>
      <c r="AG509" s="85">
        <f t="shared" si="42"/>
        <v>0</v>
      </c>
    </row>
    <row r="510" spans="1:33" ht="15">
      <c r="A510" s="393"/>
      <c r="B510" s="393"/>
      <c r="C510" s="393"/>
      <c r="D510" s="393"/>
      <c r="E510" s="393"/>
      <c r="F510" s="393"/>
      <c r="G510" s="393"/>
      <c r="H510" s="394"/>
      <c r="I510" s="394"/>
      <c r="J510" s="394"/>
      <c r="K510" s="394"/>
      <c r="L510" s="394"/>
      <c r="M510" s="394"/>
      <c r="N510" s="313">
        <f>IF(IF(I510&lt;'Checklist Parameters'!$K$22,0,($I510-$L510))&lt;0,0,IF(I510&lt;'Checklist Parameters'!$K$22,0,($I510-$L510)))</f>
        <v>0</v>
      </c>
      <c r="O510" s="394"/>
      <c r="P510" s="395"/>
      <c r="Q510" s="316">
        <f t="shared" si="43"/>
        <v>0</v>
      </c>
      <c r="R510" s="87">
        <f t="shared" si="44"/>
        <v>0</v>
      </c>
      <c r="S510" s="87">
        <f>IF('Checklist Parameters'!$K$60&lt;0.2,0.2,'Checklist Parameters'!$K$60)</f>
        <v>0.72</v>
      </c>
      <c r="T510" s="88">
        <f>IF($O510="",IF('Checklist District ID'!$C$43="Y",MAX($R510:$S510)*$I510,SUM($R510:$S510)*$I510),IF(O510&gt;0,Q510*S510))</f>
        <v>0</v>
      </c>
      <c r="U510" s="88">
        <f>IF(Q510&gt;0,((I510-T510)*'Formula Matrix'!$E$40),0)</f>
        <v>0</v>
      </c>
      <c r="V510" s="88">
        <f t="shared" si="45"/>
        <v>0</v>
      </c>
      <c r="W510" s="88">
        <f>IF(V510&gt;0,(V510*'Checklist Parameters'!$K$35),0)</f>
        <v>0</v>
      </c>
      <c r="X510" s="85">
        <f t="shared" si="46"/>
        <v>0</v>
      </c>
      <c r="Y510" s="85">
        <f>IF('Checklist Parameters'!$K$102&lt;&gt;"",(I510/43560)*'Checklist Parameters'!$K$102,"N/A")</f>
        <v>0</v>
      </c>
      <c r="Z510" s="85" t="str">
        <f>IF('Checklist Parameters'!$K$58&lt;&gt;"",((I510*'Checklist Parameters'!$K$58)*'Checklist Parameters'!$K$35)/1000,"N/A")</f>
        <v>N/A</v>
      </c>
      <c r="AA510" s="85">
        <f>IF('Checklist Parameters'!$K$101&lt;&gt;"",IFERROR(I510/'Checklist Parameters'!$K$101,0),"N/A")</f>
        <v>0</v>
      </c>
      <c r="AB510" s="85" t="str">
        <f>IF('Checklist Parameters'!$K$43&lt;&gt;"",(I510*'Checklist Parameters'!$K$43)/1000,"N/A")</f>
        <v>N/A</v>
      </c>
      <c r="AC510" s="85">
        <f>IF('Checklist Parameters'!$K$16="",$X510,IF(AND('Checklist Parameters'!$K$16&lt;$X510,'Checklist Parameters'!$K$16&gt;=3),'Checklist Parameters'!$K$16,IF(AND('Checklist Parameters'!$K$16&lt;$X510,'Checklist Parameters'!$K$16&lt;3),0,$X510)))</f>
        <v>0</v>
      </c>
      <c r="AD510" s="85" t="str">
        <f>IF(AND(I510&lt;'Checklist Parameters'!$K$22,$I510&lt;&gt;0),"Y","")</f>
        <v/>
      </c>
      <c r="AE510" s="85" t="str">
        <f>IF($AD510="Y",0,IF('Checklist Parameters'!$K$25="","&lt;no limit&gt;",ROUNDDOWN((($I510-'Checklist Parameters'!$K$24)/'Checklist Parameters'!$K$25)+1,0)))</f>
        <v>&lt;no limit&gt;</v>
      </c>
      <c r="AF510" s="174">
        <f t="shared" si="47"/>
        <v>0</v>
      </c>
      <c r="AG510" s="85">
        <f t="shared" si="42"/>
        <v>0</v>
      </c>
    </row>
    <row r="511" spans="1:33" ht="15">
      <c r="A511" s="393"/>
      <c r="B511" s="393"/>
      <c r="C511" s="393"/>
      <c r="D511" s="393"/>
      <c r="E511" s="393"/>
      <c r="F511" s="393"/>
      <c r="G511" s="393"/>
      <c r="H511" s="394"/>
      <c r="I511" s="394"/>
      <c r="J511" s="394"/>
      <c r="K511" s="394"/>
      <c r="L511" s="394"/>
      <c r="M511" s="394"/>
      <c r="N511" s="313">
        <f>IF(IF(I511&lt;'Checklist Parameters'!$K$22,0,($I511-$L511))&lt;0,0,IF(I511&lt;'Checklist Parameters'!$K$22,0,($I511-$L511)))</f>
        <v>0</v>
      </c>
      <c r="O511" s="394"/>
      <c r="P511" s="395"/>
      <c r="Q511" s="316">
        <f t="shared" si="43"/>
        <v>0</v>
      </c>
      <c r="R511" s="87">
        <f t="shared" si="44"/>
        <v>0</v>
      </c>
      <c r="S511" s="87">
        <f>IF('Checklist Parameters'!$K$60&lt;0.2,0.2,'Checklist Parameters'!$K$60)</f>
        <v>0.72</v>
      </c>
      <c r="T511" s="88">
        <f>IF($O511="",IF('Checklist District ID'!$C$43="Y",MAX($R511:$S511)*$I511,SUM($R511:$S511)*$I511),IF(O511&gt;0,Q511*S511))</f>
        <v>0</v>
      </c>
      <c r="U511" s="88">
        <f>IF(Q511&gt;0,((I511-T511)*'Formula Matrix'!$E$40),0)</f>
        <v>0</v>
      </c>
      <c r="V511" s="88">
        <f t="shared" si="45"/>
        <v>0</v>
      </c>
      <c r="W511" s="88">
        <f>IF(V511&gt;0,(V511*'Checklist Parameters'!$K$35),0)</f>
        <v>0</v>
      </c>
      <c r="X511" s="85">
        <f t="shared" si="46"/>
        <v>0</v>
      </c>
      <c r="Y511" s="85">
        <f>IF('Checklist Parameters'!$K$102&lt;&gt;"",(I511/43560)*'Checklist Parameters'!$K$102,"N/A")</f>
        <v>0</v>
      </c>
      <c r="Z511" s="85" t="str">
        <f>IF('Checklist Parameters'!$K$58&lt;&gt;"",((I511*'Checklist Parameters'!$K$58)*'Checklist Parameters'!$K$35)/1000,"N/A")</f>
        <v>N/A</v>
      </c>
      <c r="AA511" s="85">
        <f>IF('Checklist Parameters'!$K$101&lt;&gt;"",IFERROR(I511/'Checklist Parameters'!$K$101,0),"N/A")</f>
        <v>0</v>
      </c>
      <c r="AB511" s="85" t="str">
        <f>IF('Checklist Parameters'!$K$43&lt;&gt;"",(I511*'Checklist Parameters'!$K$43)/1000,"N/A")</f>
        <v>N/A</v>
      </c>
      <c r="AC511" s="85">
        <f>IF('Checklist Parameters'!$K$16="",$X511,IF(AND('Checklist Parameters'!$K$16&lt;$X511,'Checklist Parameters'!$K$16&gt;=3),'Checklist Parameters'!$K$16,IF(AND('Checklist Parameters'!$K$16&lt;$X511,'Checklist Parameters'!$K$16&lt;3),0,$X511)))</f>
        <v>0</v>
      </c>
      <c r="AD511" s="85" t="str">
        <f>IF(AND(I511&lt;'Checklist Parameters'!$K$22,$I511&lt;&gt;0),"Y","")</f>
        <v/>
      </c>
      <c r="AE511" s="85" t="str">
        <f>IF($AD511="Y",0,IF('Checklist Parameters'!$K$25="","&lt;no limit&gt;",ROUNDDOWN((($I511-'Checklist Parameters'!$K$24)/'Checklist Parameters'!$K$25)+1,0)))</f>
        <v>&lt;no limit&gt;</v>
      </c>
      <c r="AF511" s="174">
        <f t="shared" si="47"/>
        <v>0</v>
      </c>
      <c r="AG511" s="85">
        <f t="shared" si="42"/>
        <v>0</v>
      </c>
    </row>
    <row r="512" spans="1:33" ht="15">
      <c r="A512" s="393"/>
      <c r="B512" s="393"/>
      <c r="C512" s="393"/>
      <c r="D512" s="393"/>
      <c r="E512" s="393"/>
      <c r="F512" s="393"/>
      <c r="G512" s="393"/>
      <c r="H512" s="394"/>
      <c r="I512" s="394"/>
      <c r="J512" s="394"/>
      <c r="K512" s="394"/>
      <c r="L512" s="394"/>
      <c r="M512" s="394"/>
      <c r="N512" s="313">
        <f>IF(IF(I512&lt;'Checklist Parameters'!$K$22,0,($I512-$L512))&lt;0,0,IF(I512&lt;'Checklist Parameters'!$K$22,0,($I512-$L512)))</f>
        <v>0</v>
      </c>
      <c r="O512" s="394"/>
      <c r="P512" s="395"/>
      <c r="Q512" s="316">
        <f t="shared" si="43"/>
        <v>0</v>
      </c>
      <c r="R512" s="87">
        <f t="shared" si="44"/>
        <v>0</v>
      </c>
      <c r="S512" s="87">
        <f>IF('Checklist Parameters'!$K$60&lt;0.2,0.2,'Checklist Parameters'!$K$60)</f>
        <v>0.72</v>
      </c>
      <c r="T512" s="88">
        <f>IF($O512="",IF('Checklist District ID'!$C$43="Y",MAX($R512:$S512)*$I512,SUM($R512:$S512)*$I512),IF(O512&gt;0,Q512*S512))</f>
        <v>0</v>
      </c>
      <c r="U512" s="88">
        <f>IF(Q512&gt;0,((I512-T512)*'Formula Matrix'!$E$40),0)</f>
        <v>0</v>
      </c>
      <c r="V512" s="88">
        <f t="shared" si="45"/>
        <v>0</v>
      </c>
      <c r="W512" s="88">
        <f>IF(V512&gt;0,(V512*'Checklist Parameters'!$K$35),0)</f>
        <v>0</v>
      </c>
      <c r="X512" s="85">
        <f t="shared" si="46"/>
        <v>0</v>
      </c>
      <c r="Y512" s="85">
        <f>IF('Checklist Parameters'!$K$102&lt;&gt;"",(I512/43560)*'Checklist Parameters'!$K$102,"N/A")</f>
        <v>0</v>
      </c>
      <c r="Z512" s="85" t="str">
        <f>IF('Checklist Parameters'!$K$58&lt;&gt;"",((I512*'Checklist Parameters'!$K$58)*'Checklist Parameters'!$K$35)/1000,"N/A")</f>
        <v>N/A</v>
      </c>
      <c r="AA512" s="85">
        <f>IF('Checklist Parameters'!$K$101&lt;&gt;"",IFERROR(I512/'Checklist Parameters'!$K$101,0),"N/A")</f>
        <v>0</v>
      </c>
      <c r="AB512" s="85" t="str">
        <f>IF('Checklist Parameters'!$K$43&lt;&gt;"",(I512*'Checklist Parameters'!$K$43)/1000,"N/A")</f>
        <v>N/A</v>
      </c>
      <c r="AC512" s="85">
        <f>IF('Checklist Parameters'!$K$16="",$X512,IF(AND('Checklist Parameters'!$K$16&lt;$X512,'Checklist Parameters'!$K$16&gt;=3),'Checklist Parameters'!$K$16,IF(AND('Checklist Parameters'!$K$16&lt;$X512,'Checklist Parameters'!$K$16&lt;3),0,$X512)))</f>
        <v>0</v>
      </c>
      <c r="AD512" s="85" t="str">
        <f>IF(AND(I512&lt;'Checklist Parameters'!$K$22,$I512&lt;&gt;0),"Y","")</f>
        <v/>
      </c>
      <c r="AE512" s="85" t="str">
        <f>IF($AD512="Y",0,IF('Checklist Parameters'!$K$25="","&lt;no limit&gt;",ROUNDDOWN((($I512-'Checklist Parameters'!$K$24)/'Checklist Parameters'!$K$25)+1,0)))</f>
        <v>&lt;no limit&gt;</v>
      </c>
      <c r="AF512" s="174">
        <f t="shared" si="47"/>
        <v>0</v>
      </c>
      <c r="AG512" s="85">
        <f t="shared" si="42"/>
        <v>0</v>
      </c>
    </row>
    <row r="513" spans="1:33" ht="15">
      <c r="A513" s="393"/>
      <c r="B513" s="393"/>
      <c r="C513" s="393"/>
      <c r="D513" s="393"/>
      <c r="E513" s="393"/>
      <c r="F513" s="393"/>
      <c r="G513" s="393"/>
      <c r="H513" s="394"/>
      <c r="I513" s="394"/>
      <c r="J513" s="394"/>
      <c r="K513" s="394"/>
      <c r="L513" s="394"/>
      <c r="M513" s="394"/>
      <c r="N513" s="313">
        <f>IF(IF(I513&lt;'Checklist Parameters'!$K$22,0,($I513-$L513))&lt;0,0,IF(I513&lt;'Checklist Parameters'!$K$22,0,($I513-$L513)))</f>
        <v>0</v>
      </c>
      <c r="O513" s="394"/>
      <c r="P513" s="395"/>
      <c r="Q513" s="316">
        <f t="shared" si="43"/>
        <v>0</v>
      </c>
      <c r="R513" s="87">
        <f t="shared" si="44"/>
        <v>0</v>
      </c>
      <c r="S513" s="87">
        <f>IF('Checklist Parameters'!$K$60&lt;0.2,0.2,'Checklist Parameters'!$K$60)</f>
        <v>0.72</v>
      </c>
      <c r="T513" s="88">
        <f>IF($O513="",IF('Checklist District ID'!$C$43="Y",MAX($R513:$S513)*$I513,SUM($R513:$S513)*$I513),IF(O513&gt;0,Q513*S513))</f>
        <v>0</v>
      </c>
      <c r="U513" s="88">
        <f>IF(Q513&gt;0,((I513-T513)*'Formula Matrix'!$E$40),0)</f>
        <v>0</v>
      </c>
      <c r="V513" s="88">
        <f t="shared" si="45"/>
        <v>0</v>
      </c>
      <c r="W513" s="88">
        <f>IF(V513&gt;0,(V513*'Checklist Parameters'!$K$35),0)</f>
        <v>0</v>
      </c>
      <c r="X513" s="85">
        <f t="shared" si="46"/>
        <v>0</v>
      </c>
      <c r="Y513" s="85">
        <f>IF('Checklist Parameters'!$K$102&lt;&gt;"",(I513/43560)*'Checklist Parameters'!$K$102,"N/A")</f>
        <v>0</v>
      </c>
      <c r="Z513" s="85" t="str">
        <f>IF('Checklist Parameters'!$K$58&lt;&gt;"",((I513*'Checklist Parameters'!$K$58)*'Checklist Parameters'!$K$35)/1000,"N/A")</f>
        <v>N/A</v>
      </c>
      <c r="AA513" s="85">
        <f>IF('Checklist Parameters'!$K$101&lt;&gt;"",IFERROR(I513/'Checklist Parameters'!$K$101,0),"N/A")</f>
        <v>0</v>
      </c>
      <c r="AB513" s="85" t="str">
        <f>IF('Checklist Parameters'!$K$43&lt;&gt;"",(I513*'Checklist Parameters'!$K$43)/1000,"N/A")</f>
        <v>N/A</v>
      </c>
      <c r="AC513" s="85">
        <f>IF('Checklist Parameters'!$K$16="",$X513,IF(AND('Checklist Parameters'!$K$16&lt;$X513,'Checklist Parameters'!$K$16&gt;=3),'Checklist Parameters'!$K$16,IF(AND('Checklist Parameters'!$K$16&lt;$X513,'Checklist Parameters'!$K$16&lt;3),0,$X513)))</f>
        <v>0</v>
      </c>
      <c r="AD513" s="85" t="str">
        <f>IF(AND(I513&lt;'Checklist Parameters'!$K$22,$I513&lt;&gt;0),"Y","")</f>
        <v/>
      </c>
      <c r="AE513" s="85" t="str">
        <f>IF($AD513="Y",0,IF('Checklist Parameters'!$K$25="","&lt;no limit&gt;",ROUNDDOWN((($I513-'Checklist Parameters'!$K$24)/'Checklist Parameters'!$K$25)+1,0)))</f>
        <v>&lt;no limit&gt;</v>
      </c>
      <c r="AF513" s="174">
        <f t="shared" si="47"/>
        <v>0</v>
      </c>
      <c r="AG513" s="85">
        <f t="shared" si="42"/>
        <v>0</v>
      </c>
    </row>
    <row r="514" spans="1:33" ht="15">
      <c r="A514" s="393"/>
      <c r="B514" s="393"/>
      <c r="C514" s="393"/>
      <c r="D514" s="393"/>
      <c r="E514" s="393"/>
      <c r="F514" s="393"/>
      <c r="G514" s="393"/>
      <c r="H514" s="394"/>
      <c r="I514" s="394"/>
      <c r="J514" s="394"/>
      <c r="K514" s="394"/>
      <c r="L514" s="394"/>
      <c r="M514" s="394"/>
      <c r="N514" s="313">
        <f>IF(IF(I514&lt;'Checklist Parameters'!$K$22,0,($I514-$L514))&lt;0,0,IF(I514&lt;'Checklist Parameters'!$K$22,0,($I514-$L514)))</f>
        <v>0</v>
      </c>
      <c r="O514" s="394"/>
      <c r="P514" s="395"/>
      <c r="Q514" s="316">
        <f t="shared" si="43"/>
        <v>0</v>
      </c>
      <c r="R514" s="87">
        <f t="shared" si="44"/>
        <v>0</v>
      </c>
      <c r="S514" s="87">
        <f>IF('Checklist Parameters'!$K$60&lt;0.2,0.2,'Checklist Parameters'!$K$60)</f>
        <v>0.72</v>
      </c>
      <c r="T514" s="88">
        <f>IF($O514="",IF('Checklist District ID'!$C$43="Y",MAX($R514:$S514)*$I514,SUM($R514:$S514)*$I514),IF(O514&gt;0,Q514*S514))</f>
        <v>0</v>
      </c>
      <c r="U514" s="88">
        <f>IF(Q514&gt;0,((I514-T514)*'Formula Matrix'!$E$40),0)</f>
        <v>0</v>
      </c>
      <c r="V514" s="88">
        <f t="shared" si="45"/>
        <v>0</v>
      </c>
      <c r="W514" s="88">
        <f>IF(V514&gt;0,(V514*'Checklist Parameters'!$K$35),0)</f>
        <v>0</v>
      </c>
      <c r="X514" s="85">
        <f t="shared" si="46"/>
        <v>0</v>
      </c>
      <c r="Y514" s="85">
        <f>IF('Checklist Parameters'!$K$102&lt;&gt;"",(I514/43560)*'Checklist Parameters'!$K$102,"N/A")</f>
        <v>0</v>
      </c>
      <c r="Z514" s="85" t="str">
        <f>IF('Checklist Parameters'!$K$58&lt;&gt;"",((I514*'Checklist Parameters'!$K$58)*'Checklist Parameters'!$K$35)/1000,"N/A")</f>
        <v>N/A</v>
      </c>
      <c r="AA514" s="85">
        <f>IF('Checklist Parameters'!$K$101&lt;&gt;"",IFERROR(I514/'Checklist Parameters'!$K$101,0),"N/A")</f>
        <v>0</v>
      </c>
      <c r="AB514" s="85" t="str">
        <f>IF('Checklist Parameters'!$K$43&lt;&gt;"",(I514*'Checklist Parameters'!$K$43)/1000,"N/A")</f>
        <v>N/A</v>
      </c>
      <c r="AC514" s="85">
        <f>IF('Checklist Parameters'!$K$16="",$X514,IF(AND('Checklist Parameters'!$K$16&lt;$X514,'Checklist Parameters'!$K$16&gt;=3),'Checklist Parameters'!$K$16,IF(AND('Checklist Parameters'!$K$16&lt;$X514,'Checklist Parameters'!$K$16&lt;3),0,$X514)))</f>
        <v>0</v>
      </c>
      <c r="AD514" s="85" t="str">
        <f>IF(AND(I514&lt;'Checklist Parameters'!$K$22,$I514&lt;&gt;0),"Y","")</f>
        <v/>
      </c>
      <c r="AE514" s="85" t="str">
        <f>IF($AD514="Y",0,IF('Checklist Parameters'!$K$25="","&lt;no limit&gt;",ROUNDDOWN((($I514-'Checklist Parameters'!$K$24)/'Checklist Parameters'!$K$25)+1,0)))</f>
        <v>&lt;no limit&gt;</v>
      </c>
      <c r="AF514" s="174">
        <f t="shared" si="47"/>
        <v>0</v>
      </c>
      <c r="AG514" s="85">
        <f t="shared" si="42"/>
        <v>0</v>
      </c>
    </row>
    <row r="515" spans="1:33" ht="15">
      <c r="A515" s="393"/>
      <c r="B515" s="393"/>
      <c r="C515" s="393"/>
      <c r="D515" s="393"/>
      <c r="E515" s="393"/>
      <c r="F515" s="393"/>
      <c r="G515" s="393"/>
      <c r="H515" s="394"/>
      <c r="I515" s="394"/>
      <c r="J515" s="394"/>
      <c r="K515" s="394"/>
      <c r="L515" s="394"/>
      <c r="M515" s="394"/>
      <c r="N515" s="313">
        <f>IF(IF(I515&lt;'Checklist Parameters'!$K$22,0,($I515-$L515))&lt;0,0,IF(I515&lt;'Checklist Parameters'!$K$22,0,($I515-$L515)))</f>
        <v>0</v>
      </c>
      <c r="O515" s="394"/>
      <c r="P515" s="395"/>
      <c r="Q515" s="316">
        <f t="shared" si="43"/>
        <v>0</v>
      </c>
      <c r="R515" s="87">
        <f t="shared" si="44"/>
        <v>0</v>
      </c>
      <c r="S515" s="87">
        <f>IF('Checklist Parameters'!$K$60&lt;0.2,0.2,'Checklist Parameters'!$K$60)</f>
        <v>0.72</v>
      </c>
      <c r="T515" s="88">
        <f>IF($O515="",IF('Checklist District ID'!$C$43="Y",MAX($R515:$S515)*$I515,SUM($R515:$S515)*$I515),IF(O515&gt;0,Q515*S515))</f>
        <v>0</v>
      </c>
      <c r="U515" s="88">
        <f>IF(Q515&gt;0,((I515-T515)*'Formula Matrix'!$E$40),0)</f>
        <v>0</v>
      </c>
      <c r="V515" s="88">
        <f t="shared" si="45"/>
        <v>0</v>
      </c>
      <c r="W515" s="88">
        <f>IF(V515&gt;0,(V515*'Checklist Parameters'!$K$35),0)</f>
        <v>0</v>
      </c>
      <c r="X515" s="85">
        <f t="shared" si="46"/>
        <v>0</v>
      </c>
      <c r="Y515" s="85">
        <f>IF('Checklist Parameters'!$K$102&lt;&gt;"",(I515/43560)*'Checklist Parameters'!$K$102,"N/A")</f>
        <v>0</v>
      </c>
      <c r="Z515" s="85" t="str">
        <f>IF('Checklist Parameters'!$K$58&lt;&gt;"",((I515*'Checklist Parameters'!$K$58)*'Checklist Parameters'!$K$35)/1000,"N/A")</f>
        <v>N/A</v>
      </c>
      <c r="AA515" s="85">
        <f>IF('Checklist Parameters'!$K$101&lt;&gt;"",IFERROR(I515/'Checklist Parameters'!$K$101,0),"N/A")</f>
        <v>0</v>
      </c>
      <c r="AB515" s="85" t="str">
        <f>IF('Checklist Parameters'!$K$43&lt;&gt;"",(I515*'Checklist Parameters'!$K$43)/1000,"N/A")</f>
        <v>N/A</v>
      </c>
      <c r="AC515" s="85">
        <f>IF('Checklist Parameters'!$K$16="",$X515,IF(AND('Checklist Parameters'!$K$16&lt;$X515,'Checklist Parameters'!$K$16&gt;=3),'Checklist Parameters'!$K$16,IF(AND('Checklist Parameters'!$K$16&lt;$X515,'Checklist Parameters'!$K$16&lt;3),0,$X515)))</f>
        <v>0</v>
      </c>
      <c r="AD515" s="85" t="str">
        <f>IF(AND(I515&lt;'Checklist Parameters'!$K$22,$I515&lt;&gt;0),"Y","")</f>
        <v/>
      </c>
      <c r="AE515" s="85" t="str">
        <f>IF($AD515="Y",0,IF('Checklist Parameters'!$K$25="","&lt;no limit&gt;",ROUNDDOWN((($I515-'Checklist Parameters'!$K$24)/'Checklist Parameters'!$K$25)+1,0)))</f>
        <v>&lt;no limit&gt;</v>
      </c>
      <c r="AF515" s="174">
        <f t="shared" si="47"/>
        <v>0</v>
      </c>
      <c r="AG515" s="85">
        <f t="shared" si="42"/>
        <v>0</v>
      </c>
    </row>
    <row r="516" spans="1:33" ht="15">
      <c r="A516" s="393"/>
      <c r="B516" s="393"/>
      <c r="C516" s="393"/>
      <c r="D516" s="393"/>
      <c r="E516" s="393"/>
      <c r="F516" s="393"/>
      <c r="G516" s="393"/>
      <c r="H516" s="394"/>
      <c r="I516" s="394"/>
      <c r="J516" s="394"/>
      <c r="K516" s="394"/>
      <c r="L516" s="394"/>
      <c r="M516" s="394"/>
      <c r="N516" s="313">
        <f>IF(IF(I516&lt;'Checklist Parameters'!$K$22,0,($I516-$L516))&lt;0,0,IF(I516&lt;'Checklist Parameters'!$K$22,0,($I516-$L516)))</f>
        <v>0</v>
      </c>
      <c r="O516" s="394"/>
      <c r="P516" s="395"/>
      <c r="Q516" s="316">
        <f t="shared" si="43"/>
        <v>0</v>
      </c>
      <c r="R516" s="87">
        <f t="shared" si="44"/>
        <v>0</v>
      </c>
      <c r="S516" s="87">
        <f>IF('Checklist Parameters'!$K$60&lt;0.2,0.2,'Checklist Parameters'!$K$60)</f>
        <v>0.72</v>
      </c>
      <c r="T516" s="88">
        <f>IF($O516="",IF('Checklist District ID'!$C$43="Y",MAX($R516:$S516)*$I516,SUM($R516:$S516)*$I516),IF(O516&gt;0,Q516*S516))</f>
        <v>0</v>
      </c>
      <c r="U516" s="88">
        <f>IF(Q516&gt;0,((I516-T516)*'Formula Matrix'!$E$40),0)</f>
        <v>0</v>
      </c>
      <c r="V516" s="88">
        <f t="shared" si="45"/>
        <v>0</v>
      </c>
      <c r="W516" s="88">
        <f>IF(V516&gt;0,(V516*'Checklist Parameters'!$K$35),0)</f>
        <v>0</v>
      </c>
      <c r="X516" s="85">
        <f t="shared" si="46"/>
        <v>0</v>
      </c>
      <c r="Y516" s="85">
        <f>IF('Checklist Parameters'!$K$102&lt;&gt;"",(I516/43560)*'Checklist Parameters'!$K$102,"N/A")</f>
        <v>0</v>
      </c>
      <c r="Z516" s="85" t="str">
        <f>IF('Checklist Parameters'!$K$58&lt;&gt;"",((I516*'Checklist Parameters'!$K$58)*'Checklist Parameters'!$K$35)/1000,"N/A")</f>
        <v>N/A</v>
      </c>
      <c r="AA516" s="85">
        <f>IF('Checklist Parameters'!$K$101&lt;&gt;"",IFERROR(I516/'Checklist Parameters'!$K$101,0),"N/A")</f>
        <v>0</v>
      </c>
      <c r="AB516" s="85" t="str">
        <f>IF('Checklist Parameters'!$K$43&lt;&gt;"",(I516*'Checklist Parameters'!$K$43)/1000,"N/A")</f>
        <v>N/A</v>
      </c>
      <c r="AC516" s="85">
        <f>IF('Checklist Parameters'!$K$16="",$X516,IF(AND('Checklist Parameters'!$K$16&lt;$X516,'Checklist Parameters'!$K$16&gt;=3),'Checklist Parameters'!$K$16,IF(AND('Checklist Parameters'!$K$16&lt;$X516,'Checklist Parameters'!$K$16&lt;3),0,$X516)))</f>
        <v>0</v>
      </c>
      <c r="AD516" s="85" t="str">
        <f>IF(AND(I516&lt;'Checklist Parameters'!$K$22,$I516&lt;&gt;0),"Y","")</f>
        <v/>
      </c>
      <c r="AE516" s="85" t="str">
        <f>IF($AD516="Y",0,IF('Checklist Parameters'!$K$25="","&lt;no limit&gt;",ROUNDDOWN((($I516-'Checklist Parameters'!$K$24)/'Checklist Parameters'!$K$25)+1,0)))</f>
        <v>&lt;no limit&gt;</v>
      </c>
      <c r="AF516" s="174">
        <f t="shared" si="47"/>
        <v>0</v>
      </c>
      <c r="AG516" s="85">
        <f t="shared" si="42"/>
        <v>0</v>
      </c>
    </row>
    <row r="517" spans="1:33" ht="15">
      <c r="A517" s="393"/>
      <c r="B517" s="393"/>
      <c r="C517" s="393"/>
      <c r="D517" s="393"/>
      <c r="E517" s="393"/>
      <c r="F517" s="393"/>
      <c r="G517" s="393"/>
      <c r="H517" s="394"/>
      <c r="I517" s="394"/>
      <c r="J517" s="394"/>
      <c r="K517" s="394"/>
      <c r="L517" s="394"/>
      <c r="M517" s="394"/>
      <c r="N517" s="313">
        <f>IF(IF(I517&lt;'Checklist Parameters'!$K$22,0,($I517-$L517))&lt;0,0,IF(I517&lt;'Checklist Parameters'!$K$22,0,($I517-$L517)))</f>
        <v>0</v>
      </c>
      <c r="O517" s="394"/>
      <c r="P517" s="395"/>
      <c r="Q517" s="316">
        <f t="shared" si="43"/>
        <v>0</v>
      </c>
      <c r="R517" s="87">
        <f t="shared" si="44"/>
        <v>0</v>
      </c>
      <c r="S517" s="87">
        <f>IF('Checklist Parameters'!$K$60&lt;0.2,0.2,'Checklist Parameters'!$K$60)</f>
        <v>0.72</v>
      </c>
      <c r="T517" s="88">
        <f>IF($O517="",IF('Checklist District ID'!$C$43="Y",MAX($R517:$S517)*$I517,SUM($R517:$S517)*$I517),IF(O517&gt;0,Q517*S517))</f>
        <v>0</v>
      </c>
      <c r="U517" s="88">
        <f>IF(Q517&gt;0,((I517-T517)*'Formula Matrix'!$E$40),0)</f>
        <v>0</v>
      </c>
      <c r="V517" s="88">
        <f t="shared" si="45"/>
        <v>0</v>
      </c>
      <c r="W517" s="88">
        <f>IF(V517&gt;0,(V517*'Checklist Parameters'!$K$35),0)</f>
        <v>0</v>
      </c>
      <c r="X517" s="85">
        <f t="shared" si="46"/>
        <v>0</v>
      </c>
      <c r="Y517" s="85">
        <f>IF('Checklist Parameters'!$K$102&lt;&gt;"",(I517/43560)*'Checklist Parameters'!$K$102,"N/A")</f>
        <v>0</v>
      </c>
      <c r="Z517" s="85" t="str">
        <f>IF('Checklist Parameters'!$K$58&lt;&gt;"",((I517*'Checklist Parameters'!$K$58)*'Checklist Parameters'!$K$35)/1000,"N/A")</f>
        <v>N/A</v>
      </c>
      <c r="AA517" s="85">
        <f>IF('Checklist Parameters'!$K$101&lt;&gt;"",IFERROR(I517/'Checklist Parameters'!$K$101,0),"N/A")</f>
        <v>0</v>
      </c>
      <c r="AB517" s="85" t="str">
        <f>IF('Checklist Parameters'!$K$43&lt;&gt;"",(I517*'Checklist Parameters'!$K$43)/1000,"N/A")</f>
        <v>N/A</v>
      </c>
      <c r="AC517" s="85">
        <f>IF('Checklist Parameters'!$K$16="",$X517,IF(AND('Checklist Parameters'!$K$16&lt;$X517,'Checklist Parameters'!$K$16&gt;=3),'Checklist Parameters'!$K$16,IF(AND('Checklist Parameters'!$K$16&lt;$X517,'Checklist Parameters'!$K$16&lt;3),0,$X517)))</f>
        <v>0</v>
      </c>
      <c r="AD517" s="85" t="str">
        <f>IF(AND(I517&lt;'Checklist Parameters'!$K$22,$I517&lt;&gt;0),"Y","")</f>
        <v/>
      </c>
      <c r="AE517" s="85" t="str">
        <f>IF($AD517="Y",0,IF('Checklist Parameters'!$K$25="","&lt;no limit&gt;",ROUNDDOWN((($I517-'Checklist Parameters'!$K$24)/'Checklist Parameters'!$K$25)+1,0)))</f>
        <v>&lt;no limit&gt;</v>
      </c>
      <c r="AF517" s="174">
        <f t="shared" si="47"/>
        <v>0</v>
      </c>
      <c r="AG517" s="85">
        <f t="shared" si="42"/>
        <v>0</v>
      </c>
    </row>
    <row r="518" spans="1:33" ht="15">
      <c r="A518" s="393"/>
      <c r="B518" s="393"/>
      <c r="C518" s="393"/>
      <c r="D518" s="393"/>
      <c r="E518" s="393"/>
      <c r="F518" s="393"/>
      <c r="G518" s="393"/>
      <c r="H518" s="394"/>
      <c r="I518" s="394"/>
      <c r="J518" s="394"/>
      <c r="K518" s="394"/>
      <c r="L518" s="394"/>
      <c r="M518" s="394"/>
      <c r="N518" s="313">
        <f>IF(IF(I518&lt;'Checklist Parameters'!$K$22,0,($I518-$L518))&lt;0,0,IF(I518&lt;'Checklist Parameters'!$K$22,0,($I518-$L518)))</f>
        <v>0</v>
      </c>
      <c r="O518" s="394"/>
      <c r="P518" s="395"/>
      <c r="Q518" s="316">
        <f t="shared" si="43"/>
        <v>0</v>
      </c>
      <c r="R518" s="87">
        <f t="shared" si="44"/>
        <v>0</v>
      </c>
      <c r="S518" s="87">
        <f>IF('Checklist Parameters'!$K$60&lt;0.2,0.2,'Checklist Parameters'!$K$60)</f>
        <v>0.72</v>
      </c>
      <c r="T518" s="88">
        <f>IF($O518="",IF('Checklist District ID'!$C$43="Y",MAX($R518:$S518)*$I518,SUM($R518:$S518)*$I518),IF(O518&gt;0,Q518*S518))</f>
        <v>0</v>
      </c>
      <c r="U518" s="88">
        <f>IF(Q518&gt;0,((I518-T518)*'Formula Matrix'!$E$40),0)</f>
        <v>0</v>
      </c>
      <c r="V518" s="88">
        <f t="shared" si="45"/>
        <v>0</v>
      </c>
      <c r="W518" s="88">
        <f>IF(V518&gt;0,(V518*'Checklist Parameters'!$K$35),0)</f>
        <v>0</v>
      </c>
      <c r="X518" s="85">
        <f t="shared" si="46"/>
        <v>0</v>
      </c>
      <c r="Y518" s="85">
        <f>IF('Checklist Parameters'!$K$102&lt;&gt;"",(I518/43560)*'Checklist Parameters'!$K$102,"N/A")</f>
        <v>0</v>
      </c>
      <c r="Z518" s="85" t="str">
        <f>IF('Checklist Parameters'!$K$58&lt;&gt;"",((I518*'Checklist Parameters'!$K$58)*'Checklist Parameters'!$K$35)/1000,"N/A")</f>
        <v>N/A</v>
      </c>
      <c r="AA518" s="85">
        <f>IF('Checklist Parameters'!$K$101&lt;&gt;"",IFERROR(I518/'Checklist Parameters'!$K$101,0),"N/A")</f>
        <v>0</v>
      </c>
      <c r="AB518" s="85" t="str">
        <f>IF('Checklist Parameters'!$K$43&lt;&gt;"",(I518*'Checklist Parameters'!$K$43)/1000,"N/A")</f>
        <v>N/A</v>
      </c>
      <c r="AC518" s="85">
        <f>IF('Checklist Parameters'!$K$16="",$X518,IF(AND('Checklist Parameters'!$K$16&lt;$X518,'Checklist Parameters'!$K$16&gt;=3),'Checklist Parameters'!$K$16,IF(AND('Checklist Parameters'!$K$16&lt;$X518,'Checklist Parameters'!$K$16&lt;3),0,$X518)))</f>
        <v>0</v>
      </c>
      <c r="AD518" s="85" t="str">
        <f>IF(AND(I518&lt;'Checklist Parameters'!$K$22,$I518&lt;&gt;0),"Y","")</f>
        <v/>
      </c>
      <c r="AE518" s="85" t="str">
        <f>IF($AD518="Y",0,IF('Checklist Parameters'!$K$25="","&lt;no limit&gt;",ROUNDDOWN((($I518-'Checklist Parameters'!$K$24)/'Checklist Parameters'!$K$25)+1,0)))</f>
        <v>&lt;no limit&gt;</v>
      </c>
      <c r="AF518" s="174">
        <f t="shared" si="47"/>
        <v>0</v>
      </c>
      <c r="AG518" s="85">
        <f t="shared" si="42"/>
        <v>0</v>
      </c>
    </row>
    <row r="519" spans="1:33" ht="15">
      <c r="A519" s="393"/>
      <c r="B519" s="393"/>
      <c r="C519" s="393"/>
      <c r="D519" s="393"/>
      <c r="E519" s="393"/>
      <c r="F519" s="393"/>
      <c r="G519" s="393"/>
      <c r="H519" s="394"/>
      <c r="I519" s="394"/>
      <c r="J519" s="394"/>
      <c r="K519" s="394"/>
      <c r="L519" s="394"/>
      <c r="M519" s="394"/>
      <c r="N519" s="313">
        <f>IF(IF(I519&lt;'Checklist Parameters'!$K$22,0,($I519-$L519))&lt;0,0,IF(I519&lt;'Checklist Parameters'!$K$22,0,($I519-$L519)))</f>
        <v>0</v>
      </c>
      <c r="O519" s="394"/>
      <c r="P519" s="395"/>
      <c r="Q519" s="316">
        <f t="shared" si="43"/>
        <v>0</v>
      </c>
      <c r="R519" s="87">
        <f t="shared" si="44"/>
        <v>0</v>
      </c>
      <c r="S519" s="87">
        <f>IF('Checklist Parameters'!$K$60&lt;0.2,0.2,'Checklist Parameters'!$K$60)</f>
        <v>0.72</v>
      </c>
      <c r="T519" s="88">
        <f>IF($O519="",IF('Checklist District ID'!$C$43="Y",MAX($R519:$S519)*$I519,SUM($R519:$S519)*$I519),IF(O519&gt;0,Q519*S519))</f>
        <v>0</v>
      </c>
      <c r="U519" s="88">
        <f>IF(Q519&gt;0,((I519-T519)*'Formula Matrix'!$E$40),0)</f>
        <v>0</v>
      </c>
      <c r="V519" s="88">
        <f t="shared" si="45"/>
        <v>0</v>
      </c>
      <c r="W519" s="88">
        <f>IF(V519&gt;0,(V519*'Checklist Parameters'!$K$35),0)</f>
        <v>0</v>
      </c>
      <c r="X519" s="85">
        <f t="shared" si="46"/>
        <v>0</v>
      </c>
      <c r="Y519" s="85">
        <f>IF('Checklist Parameters'!$K$102&lt;&gt;"",(I519/43560)*'Checklist Parameters'!$K$102,"N/A")</f>
        <v>0</v>
      </c>
      <c r="Z519" s="85" t="str">
        <f>IF('Checklist Parameters'!$K$58&lt;&gt;"",((I519*'Checklist Parameters'!$K$58)*'Checklist Parameters'!$K$35)/1000,"N/A")</f>
        <v>N/A</v>
      </c>
      <c r="AA519" s="85">
        <f>IF('Checklist Parameters'!$K$101&lt;&gt;"",IFERROR(I519/'Checklist Parameters'!$K$101,0),"N/A")</f>
        <v>0</v>
      </c>
      <c r="AB519" s="85" t="str">
        <f>IF('Checklist Parameters'!$K$43&lt;&gt;"",(I519*'Checklist Parameters'!$K$43)/1000,"N/A")</f>
        <v>N/A</v>
      </c>
      <c r="AC519" s="85">
        <f>IF('Checklist Parameters'!$K$16="",$X519,IF(AND('Checklist Parameters'!$K$16&lt;$X519,'Checklist Parameters'!$K$16&gt;=3),'Checklist Parameters'!$K$16,IF(AND('Checklist Parameters'!$K$16&lt;$X519,'Checklist Parameters'!$K$16&lt;3),0,$X519)))</f>
        <v>0</v>
      </c>
      <c r="AD519" s="85" t="str">
        <f>IF(AND(I519&lt;'Checklist Parameters'!$K$22,$I519&lt;&gt;0),"Y","")</f>
        <v/>
      </c>
      <c r="AE519" s="85" t="str">
        <f>IF($AD519="Y",0,IF('Checklist Parameters'!$K$25="","&lt;no limit&gt;",ROUNDDOWN((($I519-'Checklist Parameters'!$K$24)/'Checklist Parameters'!$K$25)+1,0)))</f>
        <v>&lt;no limit&gt;</v>
      </c>
      <c r="AF519" s="174">
        <f t="shared" si="47"/>
        <v>0</v>
      </c>
      <c r="AG519" s="85">
        <f t="shared" si="42"/>
        <v>0</v>
      </c>
    </row>
    <row r="520" spans="1:33" ht="15">
      <c r="A520" s="393"/>
      <c r="B520" s="393"/>
      <c r="C520" s="393"/>
      <c r="D520" s="393"/>
      <c r="E520" s="393"/>
      <c r="F520" s="393"/>
      <c r="G520" s="393"/>
      <c r="H520" s="394"/>
      <c r="I520" s="394"/>
      <c r="J520" s="394"/>
      <c r="K520" s="394"/>
      <c r="L520" s="394"/>
      <c r="M520" s="394"/>
      <c r="N520" s="313">
        <f>IF(IF(I520&lt;'Checklist Parameters'!$K$22,0,($I520-$L520))&lt;0,0,IF(I520&lt;'Checklist Parameters'!$K$22,0,($I520-$L520)))</f>
        <v>0</v>
      </c>
      <c r="O520" s="394"/>
      <c r="P520" s="395"/>
      <c r="Q520" s="316">
        <f t="shared" si="43"/>
        <v>0</v>
      </c>
      <c r="R520" s="87">
        <f t="shared" si="44"/>
        <v>0</v>
      </c>
      <c r="S520" s="87">
        <f>IF('Checklist Parameters'!$K$60&lt;0.2,0.2,'Checklist Parameters'!$K$60)</f>
        <v>0.72</v>
      </c>
      <c r="T520" s="88">
        <f>IF($O520="",IF('Checklist District ID'!$C$43="Y",MAX($R520:$S520)*$I520,SUM($R520:$S520)*$I520),IF(O520&gt;0,Q520*S520))</f>
        <v>0</v>
      </c>
      <c r="U520" s="88">
        <f>IF(Q520&gt;0,((I520-T520)*'Formula Matrix'!$E$40),0)</f>
        <v>0</v>
      </c>
      <c r="V520" s="88">
        <f t="shared" si="45"/>
        <v>0</v>
      </c>
      <c r="W520" s="88">
        <f>IF(V520&gt;0,(V520*'Checklist Parameters'!$K$35),0)</f>
        <v>0</v>
      </c>
      <c r="X520" s="85">
        <f t="shared" si="46"/>
        <v>0</v>
      </c>
      <c r="Y520" s="85">
        <f>IF('Checklist Parameters'!$K$102&lt;&gt;"",(I520/43560)*'Checklist Parameters'!$K$102,"N/A")</f>
        <v>0</v>
      </c>
      <c r="Z520" s="85" t="str">
        <f>IF('Checklist Parameters'!$K$58&lt;&gt;"",((I520*'Checklist Parameters'!$K$58)*'Checklist Parameters'!$K$35)/1000,"N/A")</f>
        <v>N/A</v>
      </c>
      <c r="AA520" s="85">
        <f>IF('Checklist Parameters'!$K$101&lt;&gt;"",IFERROR(I520/'Checklist Parameters'!$K$101,0),"N/A")</f>
        <v>0</v>
      </c>
      <c r="AB520" s="85" t="str">
        <f>IF('Checklist Parameters'!$K$43&lt;&gt;"",(I520*'Checklist Parameters'!$K$43)/1000,"N/A")</f>
        <v>N/A</v>
      </c>
      <c r="AC520" s="85">
        <f>IF('Checklist Parameters'!$K$16="",$X520,IF(AND('Checklist Parameters'!$K$16&lt;$X520,'Checklist Parameters'!$K$16&gt;=3),'Checklist Parameters'!$K$16,IF(AND('Checklist Parameters'!$K$16&lt;$X520,'Checklist Parameters'!$K$16&lt;3),0,$X520)))</f>
        <v>0</v>
      </c>
      <c r="AD520" s="85" t="str">
        <f>IF(AND(I520&lt;'Checklist Parameters'!$K$22,$I520&lt;&gt;0),"Y","")</f>
        <v/>
      </c>
      <c r="AE520" s="85" t="str">
        <f>IF($AD520="Y",0,IF('Checklist Parameters'!$K$25="","&lt;no limit&gt;",ROUNDDOWN((($I520-'Checklist Parameters'!$K$24)/'Checklist Parameters'!$K$25)+1,0)))</f>
        <v>&lt;no limit&gt;</v>
      </c>
      <c r="AF520" s="174">
        <f t="shared" si="47"/>
        <v>0</v>
      </c>
      <c r="AG520" s="85">
        <f t="shared" si="42"/>
        <v>0</v>
      </c>
    </row>
    <row r="521" spans="1:33" ht="15">
      <c r="A521" s="393"/>
      <c r="B521" s="393"/>
      <c r="C521" s="393"/>
      <c r="D521" s="393"/>
      <c r="E521" s="393"/>
      <c r="F521" s="393"/>
      <c r="G521" s="393"/>
      <c r="H521" s="394"/>
      <c r="I521" s="394"/>
      <c r="J521" s="394"/>
      <c r="K521" s="394"/>
      <c r="L521" s="394"/>
      <c r="M521" s="394"/>
      <c r="N521" s="313">
        <f>IF(IF(I521&lt;'Checklist Parameters'!$K$22,0,($I521-$L521))&lt;0,0,IF(I521&lt;'Checklist Parameters'!$K$22,0,($I521-$L521)))</f>
        <v>0</v>
      </c>
      <c r="O521" s="394"/>
      <c r="P521" s="395"/>
      <c r="Q521" s="316">
        <f t="shared" si="43"/>
        <v>0</v>
      </c>
      <c r="R521" s="87">
        <f t="shared" si="44"/>
        <v>0</v>
      </c>
      <c r="S521" s="87">
        <f>IF('Checklist Parameters'!$K$60&lt;0.2,0.2,'Checklist Parameters'!$K$60)</f>
        <v>0.72</v>
      </c>
      <c r="T521" s="88">
        <f>IF($O521="",IF('Checklist District ID'!$C$43="Y",MAX($R521:$S521)*$I521,SUM($R521:$S521)*$I521),IF(O521&gt;0,Q521*S521))</f>
        <v>0</v>
      </c>
      <c r="U521" s="88">
        <f>IF(Q521&gt;0,((I521-T521)*'Formula Matrix'!$E$40),0)</f>
        <v>0</v>
      </c>
      <c r="V521" s="88">
        <f t="shared" si="45"/>
        <v>0</v>
      </c>
      <c r="W521" s="88">
        <f>IF(V521&gt;0,(V521*'Checklist Parameters'!$K$35),0)</f>
        <v>0</v>
      </c>
      <c r="X521" s="85">
        <f t="shared" si="46"/>
        <v>0</v>
      </c>
      <c r="Y521" s="85">
        <f>IF('Checklist Parameters'!$K$102&lt;&gt;"",(I521/43560)*'Checklist Parameters'!$K$102,"N/A")</f>
        <v>0</v>
      </c>
      <c r="Z521" s="85" t="str">
        <f>IF('Checklist Parameters'!$K$58&lt;&gt;"",((I521*'Checklist Parameters'!$K$58)*'Checklist Parameters'!$K$35)/1000,"N/A")</f>
        <v>N/A</v>
      </c>
      <c r="AA521" s="85">
        <f>IF('Checklist Parameters'!$K$101&lt;&gt;"",IFERROR(I521/'Checklist Parameters'!$K$101,0),"N/A")</f>
        <v>0</v>
      </c>
      <c r="AB521" s="85" t="str">
        <f>IF('Checklist Parameters'!$K$43&lt;&gt;"",(I521*'Checklist Parameters'!$K$43)/1000,"N/A")</f>
        <v>N/A</v>
      </c>
      <c r="AC521" s="85">
        <f>IF('Checklist Parameters'!$K$16="",$X521,IF(AND('Checklist Parameters'!$K$16&lt;$X521,'Checklist Parameters'!$K$16&gt;=3),'Checklist Parameters'!$K$16,IF(AND('Checklist Parameters'!$K$16&lt;$X521,'Checklist Parameters'!$K$16&lt;3),0,$X521)))</f>
        <v>0</v>
      </c>
      <c r="AD521" s="85" t="str">
        <f>IF(AND(I521&lt;'Checklist Parameters'!$K$22,$I521&lt;&gt;0),"Y","")</f>
        <v/>
      </c>
      <c r="AE521" s="85" t="str">
        <f>IF($AD521="Y",0,IF('Checklist Parameters'!$K$25="","&lt;no limit&gt;",ROUNDDOWN((($I521-'Checklist Parameters'!$K$24)/'Checklist Parameters'!$K$25)+1,0)))</f>
        <v>&lt;no limit&gt;</v>
      </c>
      <c r="AF521" s="174">
        <f t="shared" si="47"/>
        <v>0</v>
      </c>
      <c r="AG521" s="85">
        <f t="shared" si="42"/>
        <v>0</v>
      </c>
    </row>
    <row r="522" spans="1:33" ht="15">
      <c r="A522" s="393"/>
      <c r="B522" s="393"/>
      <c r="C522" s="393"/>
      <c r="D522" s="393"/>
      <c r="E522" s="393"/>
      <c r="F522" s="393"/>
      <c r="G522" s="393"/>
      <c r="H522" s="394"/>
      <c r="I522" s="394"/>
      <c r="J522" s="394"/>
      <c r="K522" s="394"/>
      <c r="L522" s="394"/>
      <c r="M522" s="394"/>
      <c r="N522" s="313">
        <f>IF(IF(I522&lt;'Checklist Parameters'!$K$22,0,($I522-$L522))&lt;0,0,IF(I522&lt;'Checklist Parameters'!$K$22,0,($I522-$L522)))</f>
        <v>0</v>
      </c>
      <c r="O522" s="394"/>
      <c r="P522" s="395"/>
      <c r="Q522" s="316">
        <f t="shared" si="43"/>
        <v>0</v>
      </c>
      <c r="R522" s="87">
        <f t="shared" si="44"/>
        <v>0</v>
      </c>
      <c r="S522" s="87">
        <f>IF('Checklist Parameters'!$K$60&lt;0.2,0.2,'Checklist Parameters'!$K$60)</f>
        <v>0.72</v>
      </c>
      <c r="T522" s="88">
        <f>IF($O522="",IF('Checklist District ID'!$C$43="Y",MAX($R522:$S522)*$I522,SUM($R522:$S522)*$I522),IF(O522&gt;0,Q522*S522))</f>
        <v>0</v>
      </c>
      <c r="U522" s="88">
        <f>IF(Q522&gt;0,((I522-T522)*'Formula Matrix'!$E$40),0)</f>
        <v>0</v>
      </c>
      <c r="V522" s="88">
        <f t="shared" si="45"/>
        <v>0</v>
      </c>
      <c r="W522" s="88">
        <f>IF(V522&gt;0,(V522*'Checklist Parameters'!$K$35),0)</f>
        <v>0</v>
      </c>
      <c r="X522" s="85">
        <f t="shared" si="46"/>
        <v>0</v>
      </c>
      <c r="Y522" s="85">
        <f>IF('Checklist Parameters'!$K$102&lt;&gt;"",(I522/43560)*'Checklist Parameters'!$K$102,"N/A")</f>
        <v>0</v>
      </c>
      <c r="Z522" s="85" t="str">
        <f>IF('Checklist Parameters'!$K$58&lt;&gt;"",((I522*'Checklist Parameters'!$K$58)*'Checklist Parameters'!$K$35)/1000,"N/A")</f>
        <v>N/A</v>
      </c>
      <c r="AA522" s="85">
        <f>IF('Checklist Parameters'!$K$101&lt;&gt;"",IFERROR(I522/'Checklist Parameters'!$K$101,0),"N/A")</f>
        <v>0</v>
      </c>
      <c r="AB522" s="85" t="str">
        <f>IF('Checklist Parameters'!$K$43&lt;&gt;"",(I522*'Checklist Parameters'!$K$43)/1000,"N/A")</f>
        <v>N/A</v>
      </c>
      <c r="AC522" s="85">
        <f>IF('Checklist Parameters'!$K$16="",$X522,IF(AND('Checklist Parameters'!$K$16&lt;$X522,'Checklist Parameters'!$K$16&gt;=3),'Checklist Parameters'!$K$16,IF(AND('Checklist Parameters'!$K$16&lt;$X522,'Checklist Parameters'!$K$16&lt;3),0,$X522)))</f>
        <v>0</v>
      </c>
      <c r="AD522" s="85" t="str">
        <f>IF(AND(I522&lt;'Checklist Parameters'!$K$22,$I522&lt;&gt;0),"Y","")</f>
        <v/>
      </c>
      <c r="AE522" s="85" t="str">
        <f>IF($AD522="Y",0,IF('Checklist Parameters'!$K$25="","&lt;no limit&gt;",ROUNDDOWN((($I522-'Checklist Parameters'!$K$24)/'Checklist Parameters'!$K$25)+1,0)))</f>
        <v>&lt;no limit&gt;</v>
      </c>
      <c r="AF522" s="174">
        <f t="shared" si="47"/>
        <v>0</v>
      </c>
      <c r="AG522" s="85">
        <f t="shared" si="42"/>
        <v>0</v>
      </c>
    </row>
    <row r="523" spans="1:33" ht="15">
      <c r="A523" s="393"/>
      <c r="B523" s="393"/>
      <c r="C523" s="393"/>
      <c r="D523" s="393"/>
      <c r="E523" s="393"/>
      <c r="F523" s="393"/>
      <c r="G523" s="393"/>
      <c r="H523" s="394"/>
      <c r="I523" s="394"/>
      <c r="J523" s="394"/>
      <c r="K523" s="394"/>
      <c r="L523" s="394"/>
      <c r="M523" s="394"/>
      <c r="N523" s="313">
        <f>IF(IF(I523&lt;'Checklist Parameters'!$K$22,0,($I523-$L523))&lt;0,0,IF(I523&lt;'Checklist Parameters'!$K$22,0,($I523-$L523)))</f>
        <v>0</v>
      </c>
      <c r="O523" s="394"/>
      <c r="P523" s="395"/>
      <c r="Q523" s="316">
        <f t="shared" si="43"/>
        <v>0</v>
      </c>
      <c r="R523" s="87">
        <f t="shared" si="44"/>
        <v>0</v>
      </c>
      <c r="S523" s="87">
        <f>IF('Checklist Parameters'!$K$60&lt;0.2,0.2,'Checklist Parameters'!$K$60)</f>
        <v>0.72</v>
      </c>
      <c r="T523" s="88">
        <f>IF($O523="",IF('Checklist District ID'!$C$43="Y",MAX($R523:$S523)*$I523,SUM($R523:$S523)*$I523),IF(O523&gt;0,Q523*S523))</f>
        <v>0</v>
      </c>
      <c r="U523" s="88">
        <f>IF(Q523&gt;0,((I523-T523)*'Formula Matrix'!$E$40),0)</f>
        <v>0</v>
      </c>
      <c r="V523" s="88">
        <f t="shared" si="45"/>
        <v>0</v>
      </c>
      <c r="W523" s="88">
        <f>IF(V523&gt;0,(V523*'Checklist Parameters'!$K$35),0)</f>
        <v>0</v>
      </c>
      <c r="X523" s="85">
        <f t="shared" si="46"/>
        <v>0</v>
      </c>
      <c r="Y523" s="85">
        <f>IF('Checklist Parameters'!$K$102&lt;&gt;"",(I523/43560)*'Checklist Parameters'!$K$102,"N/A")</f>
        <v>0</v>
      </c>
      <c r="Z523" s="85" t="str">
        <f>IF('Checklist Parameters'!$K$58&lt;&gt;"",((I523*'Checklist Parameters'!$K$58)*'Checklist Parameters'!$K$35)/1000,"N/A")</f>
        <v>N/A</v>
      </c>
      <c r="AA523" s="85">
        <f>IF('Checklist Parameters'!$K$101&lt;&gt;"",IFERROR(I523/'Checklist Parameters'!$K$101,0),"N/A")</f>
        <v>0</v>
      </c>
      <c r="AB523" s="85" t="str">
        <f>IF('Checklist Parameters'!$K$43&lt;&gt;"",(I523*'Checklist Parameters'!$K$43)/1000,"N/A")</f>
        <v>N/A</v>
      </c>
      <c r="AC523" s="85">
        <f>IF('Checklist Parameters'!$K$16="",$X523,IF(AND('Checklist Parameters'!$K$16&lt;$X523,'Checklist Parameters'!$K$16&gt;=3),'Checklist Parameters'!$K$16,IF(AND('Checklist Parameters'!$K$16&lt;$X523,'Checklist Parameters'!$K$16&lt;3),0,$X523)))</f>
        <v>0</v>
      </c>
      <c r="AD523" s="85" t="str">
        <f>IF(AND(I523&lt;'Checklist Parameters'!$K$22,$I523&lt;&gt;0),"Y","")</f>
        <v/>
      </c>
      <c r="AE523" s="85" t="str">
        <f>IF($AD523="Y",0,IF('Checklist Parameters'!$K$25="","&lt;no limit&gt;",ROUNDDOWN((($I523-'Checklist Parameters'!$K$24)/'Checklist Parameters'!$K$25)+1,0)))</f>
        <v>&lt;no limit&gt;</v>
      </c>
      <c r="AF523" s="174">
        <f t="shared" si="47"/>
        <v>0</v>
      </c>
      <c r="AG523" s="85">
        <f t="shared" si="42"/>
        <v>0</v>
      </c>
    </row>
    <row r="524" spans="1:33" ht="15">
      <c r="A524" s="393"/>
      <c r="B524" s="393"/>
      <c r="C524" s="393"/>
      <c r="D524" s="393"/>
      <c r="E524" s="393"/>
      <c r="F524" s="393"/>
      <c r="G524" s="393"/>
      <c r="H524" s="394"/>
      <c r="I524" s="394"/>
      <c r="J524" s="394"/>
      <c r="K524" s="394"/>
      <c r="L524" s="394"/>
      <c r="M524" s="394"/>
      <c r="N524" s="313">
        <f>IF(IF(I524&lt;'Checklist Parameters'!$K$22,0,($I524-$L524))&lt;0,0,IF(I524&lt;'Checklist Parameters'!$K$22,0,($I524-$L524)))</f>
        <v>0</v>
      </c>
      <c r="O524" s="394"/>
      <c r="P524" s="395"/>
      <c r="Q524" s="316">
        <f t="shared" si="43"/>
        <v>0</v>
      </c>
      <c r="R524" s="87">
        <f t="shared" si="44"/>
        <v>0</v>
      </c>
      <c r="S524" s="87">
        <f>IF('Checklist Parameters'!$K$60&lt;0.2,0.2,'Checklist Parameters'!$K$60)</f>
        <v>0.72</v>
      </c>
      <c r="T524" s="88">
        <f>IF($O524="",IF('Checklist District ID'!$C$43="Y",MAX($R524:$S524)*$I524,SUM($R524:$S524)*$I524),IF(O524&gt;0,Q524*S524))</f>
        <v>0</v>
      </c>
      <c r="U524" s="88">
        <f>IF(Q524&gt;0,((I524-T524)*'Formula Matrix'!$E$40),0)</f>
        <v>0</v>
      </c>
      <c r="V524" s="88">
        <f t="shared" si="45"/>
        <v>0</v>
      </c>
      <c r="W524" s="88">
        <f>IF(V524&gt;0,(V524*'Checklist Parameters'!$K$35),0)</f>
        <v>0</v>
      </c>
      <c r="X524" s="85">
        <f t="shared" si="46"/>
        <v>0</v>
      </c>
      <c r="Y524" s="85">
        <f>IF('Checklist Parameters'!$K$102&lt;&gt;"",(I524/43560)*'Checklist Parameters'!$K$102,"N/A")</f>
        <v>0</v>
      </c>
      <c r="Z524" s="85" t="str">
        <f>IF('Checklist Parameters'!$K$58&lt;&gt;"",((I524*'Checklist Parameters'!$K$58)*'Checklist Parameters'!$K$35)/1000,"N/A")</f>
        <v>N/A</v>
      </c>
      <c r="AA524" s="85">
        <f>IF('Checklist Parameters'!$K$101&lt;&gt;"",IFERROR(I524/'Checklist Parameters'!$K$101,0),"N/A")</f>
        <v>0</v>
      </c>
      <c r="AB524" s="85" t="str">
        <f>IF('Checklist Parameters'!$K$43&lt;&gt;"",(I524*'Checklist Parameters'!$K$43)/1000,"N/A")</f>
        <v>N/A</v>
      </c>
      <c r="AC524" s="85">
        <f>IF('Checklist Parameters'!$K$16="",$X524,IF(AND('Checklist Parameters'!$K$16&lt;$X524,'Checklist Parameters'!$K$16&gt;=3),'Checklist Parameters'!$K$16,IF(AND('Checklist Parameters'!$K$16&lt;$X524,'Checklist Parameters'!$K$16&lt;3),0,$X524)))</f>
        <v>0</v>
      </c>
      <c r="AD524" s="85" t="str">
        <f>IF(AND(I524&lt;'Checklist Parameters'!$K$22,$I524&lt;&gt;0),"Y","")</f>
        <v/>
      </c>
      <c r="AE524" s="85" t="str">
        <f>IF($AD524="Y",0,IF('Checklist Parameters'!$K$25="","&lt;no limit&gt;",ROUNDDOWN((($I524-'Checklist Parameters'!$K$24)/'Checklist Parameters'!$K$25)+1,0)))</f>
        <v>&lt;no limit&gt;</v>
      </c>
      <c r="AF524" s="174">
        <f t="shared" si="47"/>
        <v>0</v>
      </c>
      <c r="AG524" s="85">
        <f t="shared" si="42"/>
        <v>0</v>
      </c>
    </row>
    <row r="525" spans="1:33" ht="15">
      <c r="A525" s="393"/>
      <c r="B525" s="393"/>
      <c r="C525" s="393"/>
      <c r="D525" s="393"/>
      <c r="E525" s="393"/>
      <c r="F525" s="393"/>
      <c r="G525" s="393"/>
      <c r="H525" s="394"/>
      <c r="I525" s="394"/>
      <c r="J525" s="394"/>
      <c r="K525" s="394"/>
      <c r="L525" s="394"/>
      <c r="M525" s="394"/>
      <c r="N525" s="313">
        <f>IF(IF(I525&lt;'Checklist Parameters'!$K$22,0,($I525-$L525))&lt;0,0,IF(I525&lt;'Checklist Parameters'!$K$22,0,($I525-$L525)))</f>
        <v>0</v>
      </c>
      <c r="O525" s="394"/>
      <c r="P525" s="395"/>
      <c r="Q525" s="316">
        <f t="shared" si="43"/>
        <v>0</v>
      </c>
      <c r="R525" s="87">
        <f t="shared" si="44"/>
        <v>0</v>
      </c>
      <c r="S525" s="87">
        <f>IF('Checklist Parameters'!$K$60&lt;0.2,0.2,'Checklist Parameters'!$K$60)</f>
        <v>0.72</v>
      </c>
      <c r="T525" s="88">
        <f>IF($O525="",IF('Checklist District ID'!$C$43="Y",MAX($R525:$S525)*$I525,SUM($R525:$S525)*$I525),IF(O525&gt;0,Q525*S525))</f>
        <v>0</v>
      </c>
      <c r="U525" s="88">
        <f>IF(Q525&gt;0,((I525-T525)*'Formula Matrix'!$E$40),0)</f>
        <v>0</v>
      </c>
      <c r="V525" s="88">
        <f t="shared" si="45"/>
        <v>0</v>
      </c>
      <c r="W525" s="88">
        <f>IF(V525&gt;0,(V525*'Checklist Parameters'!$K$35),0)</f>
        <v>0</v>
      </c>
      <c r="X525" s="85">
        <f t="shared" si="46"/>
        <v>0</v>
      </c>
      <c r="Y525" s="85">
        <f>IF('Checklist Parameters'!$K$102&lt;&gt;"",(I525/43560)*'Checklist Parameters'!$K$102,"N/A")</f>
        <v>0</v>
      </c>
      <c r="Z525" s="85" t="str">
        <f>IF('Checklist Parameters'!$K$58&lt;&gt;"",((I525*'Checklist Parameters'!$K$58)*'Checklist Parameters'!$K$35)/1000,"N/A")</f>
        <v>N/A</v>
      </c>
      <c r="AA525" s="85">
        <f>IF('Checklist Parameters'!$K$101&lt;&gt;"",IFERROR(I525/'Checklist Parameters'!$K$101,0),"N/A")</f>
        <v>0</v>
      </c>
      <c r="AB525" s="85" t="str">
        <f>IF('Checklist Parameters'!$K$43&lt;&gt;"",(I525*'Checklist Parameters'!$K$43)/1000,"N/A")</f>
        <v>N/A</v>
      </c>
      <c r="AC525" s="85">
        <f>IF('Checklist Parameters'!$K$16="",$X525,IF(AND('Checklist Parameters'!$K$16&lt;$X525,'Checklist Parameters'!$K$16&gt;=3),'Checklist Parameters'!$K$16,IF(AND('Checklist Parameters'!$K$16&lt;$X525,'Checklist Parameters'!$K$16&lt;3),0,$X525)))</f>
        <v>0</v>
      </c>
      <c r="AD525" s="85" t="str">
        <f>IF(AND(I525&lt;'Checklist Parameters'!$K$22,$I525&lt;&gt;0),"Y","")</f>
        <v/>
      </c>
      <c r="AE525" s="85" t="str">
        <f>IF($AD525="Y",0,IF('Checklist Parameters'!$K$25="","&lt;no limit&gt;",ROUNDDOWN((($I525-'Checklist Parameters'!$K$24)/'Checklist Parameters'!$K$25)+1,0)))</f>
        <v>&lt;no limit&gt;</v>
      </c>
      <c r="AF525" s="174">
        <f t="shared" si="47"/>
        <v>0</v>
      </c>
      <c r="AG525" s="85">
        <f t="shared" si="42"/>
        <v>0</v>
      </c>
    </row>
    <row r="526" spans="1:33" ht="15">
      <c r="A526" s="393"/>
      <c r="B526" s="393"/>
      <c r="C526" s="393"/>
      <c r="D526" s="393"/>
      <c r="E526" s="393"/>
      <c r="F526" s="393"/>
      <c r="G526" s="393"/>
      <c r="H526" s="394"/>
      <c r="I526" s="394"/>
      <c r="J526" s="394"/>
      <c r="K526" s="394"/>
      <c r="L526" s="394"/>
      <c r="M526" s="394"/>
      <c r="N526" s="313">
        <f>IF(IF(I526&lt;'Checklist Parameters'!$K$22,0,($I526-$L526))&lt;0,0,IF(I526&lt;'Checklist Parameters'!$K$22,0,($I526-$L526)))</f>
        <v>0</v>
      </c>
      <c r="O526" s="394"/>
      <c r="P526" s="395"/>
      <c r="Q526" s="316">
        <f t="shared" si="43"/>
        <v>0</v>
      </c>
      <c r="R526" s="87">
        <f t="shared" si="44"/>
        <v>0</v>
      </c>
      <c r="S526" s="87">
        <f>IF('Checklist Parameters'!$K$60&lt;0.2,0.2,'Checklist Parameters'!$K$60)</f>
        <v>0.72</v>
      </c>
      <c r="T526" s="88">
        <f>IF($O526="",IF('Checklist District ID'!$C$43="Y",MAX($R526:$S526)*$I526,SUM($R526:$S526)*$I526),IF(O526&gt;0,Q526*S526))</f>
        <v>0</v>
      </c>
      <c r="U526" s="88">
        <f>IF(Q526&gt;0,((I526-T526)*'Formula Matrix'!$E$40),0)</f>
        <v>0</v>
      </c>
      <c r="V526" s="88">
        <f t="shared" si="45"/>
        <v>0</v>
      </c>
      <c r="W526" s="88">
        <f>IF(V526&gt;0,(V526*'Checklist Parameters'!$K$35),0)</f>
        <v>0</v>
      </c>
      <c r="X526" s="85">
        <f t="shared" si="46"/>
        <v>0</v>
      </c>
      <c r="Y526" s="85">
        <f>IF('Checklist Parameters'!$K$102&lt;&gt;"",(I526/43560)*'Checklist Parameters'!$K$102,"N/A")</f>
        <v>0</v>
      </c>
      <c r="Z526" s="85" t="str">
        <f>IF('Checklist Parameters'!$K$58&lt;&gt;"",((I526*'Checklist Parameters'!$K$58)*'Checklist Parameters'!$K$35)/1000,"N/A")</f>
        <v>N/A</v>
      </c>
      <c r="AA526" s="85">
        <f>IF('Checklist Parameters'!$K$101&lt;&gt;"",IFERROR(I526/'Checklist Parameters'!$K$101,0),"N/A")</f>
        <v>0</v>
      </c>
      <c r="AB526" s="85" t="str">
        <f>IF('Checklist Parameters'!$K$43&lt;&gt;"",(I526*'Checklist Parameters'!$K$43)/1000,"N/A")</f>
        <v>N/A</v>
      </c>
      <c r="AC526" s="85">
        <f>IF('Checklist Parameters'!$K$16="",$X526,IF(AND('Checklist Parameters'!$K$16&lt;$X526,'Checklist Parameters'!$K$16&gt;=3),'Checklist Parameters'!$K$16,IF(AND('Checklist Parameters'!$K$16&lt;$X526,'Checklist Parameters'!$K$16&lt;3),0,$X526)))</f>
        <v>0</v>
      </c>
      <c r="AD526" s="85" t="str">
        <f>IF(AND(I526&lt;'Checklist Parameters'!$K$22,$I526&lt;&gt;0),"Y","")</f>
        <v/>
      </c>
      <c r="AE526" s="85" t="str">
        <f>IF($AD526="Y",0,IF('Checklist Parameters'!$K$25="","&lt;no limit&gt;",ROUNDDOWN((($I526-'Checklist Parameters'!$K$24)/'Checklist Parameters'!$K$25)+1,0)))</f>
        <v>&lt;no limit&gt;</v>
      </c>
      <c r="AF526" s="174">
        <f t="shared" si="47"/>
        <v>0</v>
      </c>
      <c r="AG526" s="85">
        <f t="shared" si="42"/>
        <v>0</v>
      </c>
    </row>
    <row r="527" spans="1:33" ht="15">
      <c r="A527" s="393"/>
      <c r="B527" s="393"/>
      <c r="C527" s="393"/>
      <c r="D527" s="393"/>
      <c r="E527" s="393"/>
      <c r="F527" s="393"/>
      <c r="G527" s="393"/>
      <c r="H527" s="394"/>
      <c r="I527" s="394"/>
      <c r="J527" s="394"/>
      <c r="K527" s="394"/>
      <c r="L527" s="394"/>
      <c r="M527" s="394"/>
      <c r="N527" s="313">
        <f>IF(IF(I527&lt;'Checklist Parameters'!$K$22,0,($I527-$L527))&lt;0,0,IF(I527&lt;'Checklist Parameters'!$K$22,0,($I527-$L527)))</f>
        <v>0</v>
      </c>
      <c r="O527" s="394"/>
      <c r="P527" s="395"/>
      <c r="Q527" s="316">
        <f t="shared" si="43"/>
        <v>0</v>
      </c>
      <c r="R527" s="87">
        <f t="shared" si="44"/>
        <v>0</v>
      </c>
      <c r="S527" s="87">
        <f>IF('Checklist Parameters'!$K$60&lt;0.2,0.2,'Checklist Parameters'!$K$60)</f>
        <v>0.72</v>
      </c>
      <c r="T527" s="88">
        <f>IF($O527="",IF('Checklist District ID'!$C$43="Y",MAX($R527:$S527)*$I527,SUM($R527:$S527)*$I527),IF(O527&gt;0,Q527*S527))</f>
        <v>0</v>
      </c>
      <c r="U527" s="88">
        <f>IF(Q527&gt;0,((I527-T527)*'Formula Matrix'!$E$40),0)</f>
        <v>0</v>
      </c>
      <c r="V527" s="88">
        <f t="shared" si="45"/>
        <v>0</v>
      </c>
      <c r="W527" s="88">
        <f>IF(V527&gt;0,(V527*'Checklist Parameters'!$K$35),0)</f>
        <v>0</v>
      </c>
      <c r="X527" s="85">
        <f t="shared" si="46"/>
        <v>0</v>
      </c>
      <c r="Y527" s="85">
        <f>IF('Checklist Parameters'!$K$102&lt;&gt;"",(I527/43560)*'Checklist Parameters'!$K$102,"N/A")</f>
        <v>0</v>
      </c>
      <c r="Z527" s="85" t="str">
        <f>IF('Checklist Parameters'!$K$58&lt;&gt;"",((I527*'Checklist Parameters'!$K$58)*'Checklist Parameters'!$K$35)/1000,"N/A")</f>
        <v>N/A</v>
      </c>
      <c r="AA527" s="85">
        <f>IF('Checklist Parameters'!$K$101&lt;&gt;"",IFERROR(I527/'Checklist Parameters'!$K$101,0),"N/A")</f>
        <v>0</v>
      </c>
      <c r="AB527" s="85" t="str">
        <f>IF('Checklist Parameters'!$K$43&lt;&gt;"",(I527*'Checklist Parameters'!$K$43)/1000,"N/A")</f>
        <v>N/A</v>
      </c>
      <c r="AC527" s="85">
        <f>IF('Checklist Parameters'!$K$16="",$X527,IF(AND('Checklist Parameters'!$K$16&lt;$X527,'Checklist Parameters'!$K$16&gt;=3),'Checklist Parameters'!$K$16,IF(AND('Checklist Parameters'!$K$16&lt;$X527,'Checklist Parameters'!$K$16&lt;3),0,$X527)))</f>
        <v>0</v>
      </c>
      <c r="AD527" s="85" t="str">
        <f>IF(AND(I527&lt;'Checklist Parameters'!$K$22,$I527&lt;&gt;0),"Y","")</f>
        <v/>
      </c>
      <c r="AE527" s="85" t="str">
        <f>IF($AD527="Y",0,IF('Checklist Parameters'!$K$25="","&lt;no limit&gt;",ROUNDDOWN((($I527-'Checklist Parameters'!$K$24)/'Checklist Parameters'!$K$25)+1,0)))</f>
        <v>&lt;no limit&gt;</v>
      </c>
      <c r="AF527" s="174">
        <f t="shared" si="47"/>
        <v>0</v>
      </c>
      <c r="AG527" s="85">
        <f t="shared" si="42"/>
        <v>0</v>
      </c>
    </row>
    <row r="528" spans="1:33" ht="15">
      <c r="A528" s="393"/>
      <c r="B528" s="393"/>
      <c r="C528" s="393"/>
      <c r="D528" s="393"/>
      <c r="E528" s="393"/>
      <c r="F528" s="393"/>
      <c r="G528" s="393"/>
      <c r="H528" s="394"/>
      <c r="I528" s="394"/>
      <c r="J528" s="394"/>
      <c r="K528" s="394"/>
      <c r="L528" s="394"/>
      <c r="M528" s="394"/>
      <c r="N528" s="313">
        <f>IF(IF(I528&lt;'Checklist Parameters'!$K$22,0,($I528-$L528))&lt;0,0,IF(I528&lt;'Checklist Parameters'!$K$22,0,($I528-$L528)))</f>
        <v>0</v>
      </c>
      <c r="O528" s="394"/>
      <c r="P528" s="395"/>
      <c r="Q528" s="316">
        <f t="shared" si="43"/>
        <v>0</v>
      </c>
      <c r="R528" s="87">
        <f t="shared" si="44"/>
        <v>0</v>
      </c>
      <c r="S528" s="87">
        <f>IF('Checklist Parameters'!$K$60&lt;0.2,0.2,'Checklist Parameters'!$K$60)</f>
        <v>0.72</v>
      </c>
      <c r="T528" s="88">
        <f>IF($O528="",IF('Checklist District ID'!$C$43="Y",MAX($R528:$S528)*$I528,SUM($R528:$S528)*$I528),IF(O528&gt;0,Q528*S528))</f>
        <v>0</v>
      </c>
      <c r="U528" s="88">
        <f>IF(Q528&gt;0,((I528-T528)*'Formula Matrix'!$E$40),0)</f>
        <v>0</v>
      </c>
      <c r="V528" s="88">
        <f t="shared" si="45"/>
        <v>0</v>
      </c>
      <c r="W528" s="88">
        <f>IF(V528&gt;0,(V528*'Checklist Parameters'!$K$35),0)</f>
        <v>0</v>
      </c>
      <c r="X528" s="85">
        <f t="shared" si="46"/>
        <v>0</v>
      </c>
      <c r="Y528" s="85">
        <f>IF('Checklist Parameters'!$K$102&lt;&gt;"",(I528/43560)*'Checklist Parameters'!$K$102,"N/A")</f>
        <v>0</v>
      </c>
      <c r="Z528" s="85" t="str">
        <f>IF('Checklist Parameters'!$K$58&lt;&gt;"",((I528*'Checklist Parameters'!$K$58)*'Checklist Parameters'!$K$35)/1000,"N/A")</f>
        <v>N/A</v>
      </c>
      <c r="AA528" s="85">
        <f>IF('Checklist Parameters'!$K$101&lt;&gt;"",IFERROR(I528/'Checklist Parameters'!$K$101,0),"N/A")</f>
        <v>0</v>
      </c>
      <c r="AB528" s="85" t="str">
        <f>IF('Checklist Parameters'!$K$43&lt;&gt;"",(I528*'Checklist Parameters'!$K$43)/1000,"N/A")</f>
        <v>N/A</v>
      </c>
      <c r="AC528" s="85">
        <f>IF('Checklist Parameters'!$K$16="",$X528,IF(AND('Checklist Parameters'!$K$16&lt;$X528,'Checklist Parameters'!$K$16&gt;=3),'Checklist Parameters'!$K$16,IF(AND('Checklist Parameters'!$K$16&lt;$X528,'Checklist Parameters'!$K$16&lt;3),0,$X528)))</f>
        <v>0</v>
      </c>
      <c r="AD528" s="85" t="str">
        <f>IF(AND(I528&lt;'Checklist Parameters'!$K$22,$I528&lt;&gt;0),"Y","")</f>
        <v/>
      </c>
      <c r="AE528" s="85" t="str">
        <f>IF($AD528="Y",0,IF('Checklist Parameters'!$K$25="","&lt;no limit&gt;",ROUNDDOWN((($I528-'Checklist Parameters'!$K$24)/'Checklist Parameters'!$K$25)+1,0)))</f>
        <v>&lt;no limit&gt;</v>
      </c>
      <c r="AF528" s="174">
        <f t="shared" si="47"/>
        <v>0</v>
      </c>
      <c r="AG528" s="85">
        <f t="shared" si="42"/>
        <v>0</v>
      </c>
    </row>
    <row r="529" spans="1:33" ht="15">
      <c r="A529" s="393"/>
      <c r="B529" s="393"/>
      <c r="C529" s="393"/>
      <c r="D529" s="393"/>
      <c r="E529" s="393"/>
      <c r="F529" s="393"/>
      <c r="G529" s="393"/>
      <c r="H529" s="394"/>
      <c r="I529" s="394"/>
      <c r="J529" s="394"/>
      <c r="K529" s="394"/>
      <c r="L529" s="394"/>
      <c r="M529" s="394"/>
      <c r="N529" s="313">
        <f>IF(IF(I529&lt;'Checklist Parameters'!$K$22,0,($I529-$L529))&lt;0,0,IF(I529&lt;'Checklist Parameters'!$K$22,0,($I529-$L529)))</f>
        <v>0</v>
      </c>
      <c r="O529" s="394"/>
      <c r="P529" s="395"/>
      <c r="Q529" s="316">
        <f t="shared" si="43"/>
        <v>0</v>
      </c>
      <c r="R529" s="87">
        <f t="shared" si="44"/>
        <v>0</v>
      </c>
      <c r="S529" s="87">
        <f>IF('Checklist Parameters'!$K$60&lt;0.2,0.2,'Checklist Parameters'!$K$60)</f>
        <v>0.72</v>
      </c>
      <c r="T529" s="88">
        <f>IF($O529="",IF('Checklist District ID'!$C$43="Y",MAX($R529:$S529)*$I529,SUM($R529:$S529)*$I529),IF(O529&gt;0,Q529*S529))</f>
        <v>0</v>
      </c>
      <c r="U529" s="88">
        <f>IF(Q529&gt;0,((I529-T529)*'Formula Matrix'!$E$40),0)</f>
        <v>0</v>
      </c>
      <c r="V529" s="88">
        <f t="shared" si="45"/>
        <v>0</v>
      </c>
      <c r="W529" s="88">
        <f>IF(V529&gt;0,(V529*'Checklist Parameters'!$K$35),0)</f>
        <v>0</v>
      </c>
      <c r="X529" s="85">
        <f t="shared" si="46"/>
        <v>0</v>
      </c>
      <c r="Y529" s="85">
        <f>IF('Checklist Parameters'!$K$102&lt;&gt;"",(I529/43560)*'Checklist Parameters'!$K$102,"N/A")</f>
        <v>0</v>
      </c>
      <c r="Z529" s="85" t="str">
        <f>IF('Checklist Parameters'!$K$58&lt;&gt;"",((I529*'Checklist Parameters'!$K$58)*'Checklist Parameters'!$K$35)/1000,"N/A")</f>
        <v>N/A</v>
      </c>
      <c r="AA529" s="85">
        <f>IF('Checklist Parameters'!$K$101&lt;&gt;"",IFERROR(I529/'Checklist Parameters'!$K$101,0),"N/A")</f>
        <v>0</v>
      </c>
      <c r="AB529" s="85" t="str">
        <f>IF('Checklist Parameters'!$K$43&lt;&gt;"",(I529*'Checklist Parameters'!$K$43)/1000,"N/A")</f>
        <v>N/A</v>
      </c>
      <c r="AC529" s="85">
        <f>IF('Checklist Parameters'!$K$16="",$X529,IF(AND('Checklist Parameters'!$K$16&lt;$X529,'Checklist Parameters'!$K$16&gt;=3),'Checklist Parameters'!$K$16,IF(AND('Checklist Parameters'!$K$16&lt;$X529,'Checklist Parameters'!$K$16&lt;3),0,$X529)))</f>
        <v>0</v>
      </c>
      <c r="AD529" s="85" t="str">
        <f>IF(AND(I529&lt;'Checklist Parameters'!$K$22,$I529&lt;&gt;0),"Y","")</f>
        <v/>
      </c>
      <c r="AE529" s="85" t="str">
        <f>IF($AD529="Y",0,IF('Checklist Parameters'!$K$25="","&lt;no limit&gt;",ROUNDDOWN((($I529-'Checklist Parameters'!$K$24)/'Checklist Parameters'!$K$25)+1,0)))</f>
        <v>&lt;no limit&gt;</v>
      </c>
      <c r="AF529" s="174">
        <f t="shared" si="47"/>
        <v>0</v>
      </c>
      <c r="AG529" s="85">
        <f t="shared" si="42"/>
        <v>0</v>
      </c>
    </row>
    <row r="530" spans="1:33" ht="15">
      <c r="A530" s="393"/>
      <c r="B530" s="393"/>
      <c r="C530" s="393"/>
      <c r="D530" s="393"/>
      <c r="E530" s="393"/>
      <c r="F530" s="393"/>
      <c r="G530" s="393"/>
      <c r="H530" s="394"/>
      <c r="I530" s="394"/>
      <c r="J530" s="394"/>
      <c r="K530" s="394"/>
      <c r="L530" s="394"/>
      <c r="M530" s="394"/>
      <c r="N530" s="313">
        <f>IF(IF(I530&lt;'Checklist Parameters'!$K$22,0,($I530-$L530))&lt;0,0,IF(I530&lt;'Checklist Parameters'!$K$22,0,($I530-$L530)))</f>
        <v>0</v>
      </c>
      <c r="O530" s="394"/>
      <c r="P530" s="395"/>
      <c r="Q530" s="316">
        <f t="shared" si="43"/>
        <v>0</v>
      </c>
      <c r="R530" s="87">
        <f t="shared" si="44"/>
        <v>0</v>
      </c>
      <c r="S530" s="87">
        <f>IF('Checklist Parameters'!$K$60&lt;0.2,0.2,'Checklist Parameters'!$K$60)</f>
        <v>0.72</v>
      </c>
      <c r="T530" s="88">
        <f>IF($O530="",IF('Checklist District ID'!$C$43="Y",MAX($R530:$S530)*$I530,SUM($R530:$S530)*$I530),IF(O530&gt;0,Q530*S530))</f>
        <v>0</v>
      </c>
      <c r="U530" s="88">
        <f>IF(Q530&gt;0,((I530-T530)*'Formula Matrix'!$E$40),0)</f>
        <v>0</v>
      </c>
      <c r="V530" s="88">
        <f t="shared" si="45"/>
        <v>0</v>
      </c>
      <c r="W530" s="88">
        <f>IF(V530&gt;0,(V530*'Checklist Parameters'!$K$35),0)</f>
        <v>0</v>
      </c>
      <c r="X530" s="85">
        <f t="shared" si="46"/>
        <v>0</v>
      </c>
      <c r="Y530" s="85">
        <f>IF('Checklist Parameters'!$K$102&lt;&gt;"",(I530/43560)*'Checklist Parameters'!$K$102,"N/A")</f>
        <v>0</v>
      </c>
      <c r="Z530" s="85" t="str">
        <f>IF('Checklist Parameters'!$K$58&lt;&gt;"",((I530*'Checklist Parameters'!$K$58)*'Checklist Parameters'!$K$35)/1000,"N/A")</f>
        <v>N/A</v>
      </c>
      <c r="AA530" s="85">
        <f>IF('Checklist Parameters'!$K$101&lt;&gt;"",IFERROR(I530/'Checklist Parameters'!$K$101,0),"N/A")</f>
        <v>0</v>
      </c>
      <c r="AB530" s="85" t="str">
        <f>IF('Checklist Parameters'!$K$43&lt;&gt;"",(I530*'Checklist Parameters'!$K$43)/1000,"N/A")</f>
        <v>N/A</v>
      </c>
      <c r="AC530" s="85">
        <f>IF('Checklist Parameters'!$K$16="",$X530,IF(AND('Checklist Parameters'!$K$16&lt;$X530,'Checklist Parameters'!$K$16&gt;=3),'Checklist Parameters'!$K$16,IF(AND('Checklist Parameters'!$K$16&lt;$X530,'Checklist Parameters'!$K$16&lt;3),0,$X530)))</f>
        <v>0</v>
      </c>
      <c r="AD530" s="85" t="str">
        <f>IF(AND(I530&lt;'Checklist Parameters'!$K$22,$I530&lt;&gt;0),"Y","")</f>
        <v/>
      </c>
      <c r="AE530" s="85" t="str">
        <f>IF($AD530="Y",0,IF('Checklist Parameters'!$K$25="","&lt;no limit&gt;",ROUNDDOWN((($I530-'Checklist Parameters'!$K$24)/'Checklist Parameters'!$K$25)+1,0)))</f>
        <v>&lt;no limit&gt;</v>
      </c>
      <c r="AF530" s="174">
        <f t="shared" si="47"/>
        <v>0</v>
      </c>
      <c r="AG530" s="85">
        <f t="shared" si="42"/>
        <v>0</v>
      </c>
    </row>
    <row r="531" spans="1:33" ht="15">
      <c r="A531" s="393"/>
      <c r="B531" s="393"/>
      <c r="C531" s="393"/>
      <c r="D531" s="393"/>
      <c r="E531" s="393"/>
      <c r="F531" s="393"/>
      <c r="G531" s="393"/>
      <c r="H531" s="394"/>
      <c r="I531" s="394"/>
      <c r="J531" s="394"/>
      <c r="K531" s="394"/>
      <c r="L531" s="394"/>
      <c r="M531" s="394"/>
      <c r="N531" s="313">
        <f>IF(IF(I531&lt;'Checklist Parameters'!$K$22,0,($I531-$L531))&lt;0,0,IF(I531&lt;'Checklist Parameters'!$K$22,0,($I531-$L531)))</f>
        <v>0</v>
      </c>
      <c r="O531" s="394"/>
      <c r="P531" s="395"/>
      <c r="Q531" s="316">
        <f t="shared" si="43"/>
        <v>0</v>
      </c>
      <c r="R531" s="87">
        <f t="shared" si="44"/>
        <v>0</v>
      </c>
      <c r="S531" s="87">
        <f>IF('Checklist Parameters'!$K$60&lt;0.2,0.2,'Checklist Parameters'!$K$60)</f>
        <v>0.72</v>
      </c>
      <c r="T531" s="88">
        <f>IF($O531="",IF('Checklist District ID'!$C$43="Y",MAX($R531:$S531)*$I531,SUM($R531:$S531)*$I531),IF(O531&gt;0,Q531*S531))</f>
        <v>0</v>
      </c>
      <c r="U531" s="88">
        <f>IF(Q531&gt;0,((I531-T531)*'Formula Matrix'!$E$40),0)</f>
        <v>0</v>
      </c>
      <c r="V531" s="88">
        <f t="shared" si="45"/>
        <v>0</v>
      </c>
      <c r="W531" s="88">
        <f>IF(V531&gt;0,(V531*'Checklist Parameters'!$K$35),0)</f>
        <v>0</v>
      </c>
      <c r="X531" s="85">
        <f t="shared" si="46"/>
        <v>0</v>
      </c>
      <c r="Y531" s="85">
        <f>IF('Checklist Parameters'!$K$102&lt;&gt;"",(I531/43560)*'Checklist Parameters'!$K$102,"N/A")</f>
        <v>0</v>
      </c>
      <c r="Z531" s="85" t="str">
        <f>IF('Checklist Parameters'!$K$58&lt;&gt;"",((I531*'Checklist Parameters'!$K$58)*'Checklist Parameters'!$K$35)/1000,"N/A")</f>
        <v>N/A</v>
      </c>
      <c r="AA531" s="85">
        <f>IF('Checklist Parameters'!$K$101&lt;&gt;"",IFERROR(I531/'Checklist Parameters'!$K$101,0),"N/A")</f>
        <v>0</v>
      </c>
      <c r="AB531" s="85" t="str">
        <f>IF('Checklist Parameters'!$K$43&lt;&gt;"",(I531*'Checklist Parameters'!$K$43)/1000,"N/A")</f>
        <v>N/A</v>
      </c>
      <c r="AC531" s="85">
        <f>IF('Checklist Parameters'!$K$16="",$X531,IF(AND('Checklist Parameters'!$K$16&lt;$X531,'Checklist Parameters'!$K$16&gt;=3),'Checklist Parameters'!$K$16,IF(AND('Checklist Parameters'!$K$16&lt;$X531,'Checklist Parameters'!$K$16&lt;3),0,$X531)))</f>
        <v>0</v>
      </c>
      <c r="AD531" s="85" t="str">
        <f>IF(AND(I531&lt;'Checklist Parameters'!$K$22,$I531&lt;&gt;0),"Y","")</f>
        <v/>
      </c>
      <c r="AE531" s="85" t="str">
        <f>IF($AD531="Y",0,IF('Checklist Parameters'!$K$25="","&lt;no limit&gt;",ROUNDDOWN((($I531-'Checklist Parameters'!$K$24)/'Checklist Parameters'!$K$25)+1,0)))</f>
        <v>&lt;no limit&gt;</v>
      </c>
      <c r="AF531" s="174">
        <f t="shared" si="47"/>
        <v>0</v>
      </c>
      <c r="AG531" s="85">
        <f t="shared" si="42"/>
        <v>0</v>
      </c>
    </row>
    <row r="532" spans="1:33" ht="15">
      <c r="A532" s="393"/>
      <c r="B532" s="393"/>
      <c r="C532" s="393"/>
      <c r="D532" s="393"/>
      <c r="E532" s="393"/>
      <c r="F532" s="393"/>
      <c r="G532" s="393"/>
      <c r="H532" s="394"/>
      <c r="I532" s="394"/>
      <c r="J532" s="394"/>
      <c r="K532" s="394"/>
      <c r="L532" s="394"/>
      <c r="M532" s="394"/>
      <c r="N532" s="313">
        <f>IF(IF(I532&lt;'Checklist Parameters'!$K$22,0,($I532-$L532))&lt;0,0,IF(I532&lt;'Checklist Parameters'!$K$22,0,($I532-$L532)))</f>
        <v>0</v>
      </c>
      <c r="O532" s="394"/>
      <c r="P532" s="395"/>
      <c r="Q532" s="316">
        <f t="shared" si="43"/>
        <v>0</v>
      </c>
      <c r="R532" s="87">
        <f t="shared" si="44"/>
        <v>0</v>
      </c>
      <c r="S532" s="87">
        <f>IF('Checklist Parameters'!$K$60&lt;0.2,0.2,'Checklist Parameters'!$K$60)</f>
        <v>0.72</v>
      </c>
      <c r="T532" s="88">
        <f>IF($O532="",IF('Checklist District ID'!$C$43="Y",MAX($R532:$S532)*$I532,SUM($R532:$S532)*$I532),IF(O532&gt;0,Q532*S532))</f>
        <v>0</v>
      </c>
      <c r="U532" s="88">
        <f>IF(Q532&gt;0,((I532-T532)*'Formula Matrix'!$E$40),0)</f>
        <v>0</v>
      </c>
      <c r="V532" s="88">
        <f t="shared" si="45"/>
        <v>0</v>
      </c>
      <c r="W532" s="88">
        <f>IF(V532&gt;0,(V532*'Checklist Parameters'!$K$35),0)</f>
        <v>0</v>
      </c>
      <c r="X532" s="85">
        <f t="shared" si="46"/>
        <v>0</v>
      </c>
      <c r="Y532" s="85">
        <f>IF('Checklist Parameters'!$K$102&lt;&gt;"",(I532/43560)*'Checklist Parameters'!$K$102,"N/A")</f>
        <v>0</v>
      </c>
      <c r="Z532" s="85" t="str">
        <f>IF('Checklist Parameters'!$K$58&lt;&gt;"",((I532*'Checklist Parameters'!$K$58)*'Checklist Parameters'!$K$35)/1000,"N/A")</f>
        <v>N/A</v>
      </c>
      <c r="AA532" s="85">
        <f>IF('Checklist Parameters'!$K$101&lt;&gt;"",IFERROR(I532/'Checklist Parameters'!$K$101,0),"N/A")</f>
        <v>0</v>
      </c>
      <c r="AB532" s="85" t="str">
        <f>IF('Checklist Parameters'!$K$43&lt;&gt;"",(I532*'Checklist Parameters'!$K$43)/1000,"N/A")</f>
        <v>N/A</v>
      </c>
      <c r="AC532" s="85">
        <f>IF('Checklist Parameters'!$K$16="",$X532,IF(AND('Checklist Parameters'!$K$16&lt;$X532,'Checklist Parameters'!$K$16&gt;=3),'Checklist Parameters'!$K$16,IF(AND('Checklist Parameters'!$K$16&lt;$X532,'Checklist Parameters'!$K$16&lt;3),0,$X532)))</f>
        <v>0</v>
      </c>
      <c r="AD532" s="85" t="str">
        <f>IF(AND(I532&lt;'Checklist Parameters'!$K$22,$I532&lt;&gt;0),"Y","")</f>
        <v/>
      </c>
      <c r="AE532" s="85" t="str">
        <f>IF($AD532="Y",0,IF('Checklist Parameters'!$K$25="","&lt;no limit&gt;",ROUNDDOWN((($I532-'Checklist Parameters'!$K$24)/'Checklist Parameters'!$K$25)+1,0)))</f>
        <v>&lt;no limit&gt;</v>
      </c>
      <c r="AF532" s="174">
        <f t="shared" si="47"/>
        <v>0</v>
      </c>
      <c r="AG532" s="85">
        <f t="shared" ref="AG532:AG595" si="48">IFERROR((43560/$I532)*$AF532,0)</f>
        <v>0</v>
      </c>
    </row>
    <row r="533" spans="1:33" ht="15">
      <c r="A533" s="393"/>
      <c r="B533" s="393"/>
      <c r="C533" s="393"/>
      <c r="D533" s="393"/>
      <c r="E533" s="393"/>
      <c r="F533" s="393"/>
      <c r="G533" s="393"/>
      <c r="H533" s="394"/>
      <c r="I533" s="394"/>
      <c r="J533" s="394"/>
      <c r="K533" s="394"/>
      <c r="L533" s="394"/>
      <c r="M533" s="394"/>
      <c r="N533" s="313">
        <f>IF(IF(I533&lt;'Checklist Parameters'!$K$22,0,($I533-$L533))&lt;0,0,IF(I533&lt;'Checklist Parameters'!$K$22,0,($I533-$L533)))</f>
        <v>0</v>
      </c>
      <c r="O533" s="394"/>
      <c r="P533" s="395"/>
      <c r="Q533" s="316">
        <f t="shared" ref="Q533:Q596" si="49">IF(O533&lt;&gt;"",O533,N533)</f>
        <v>0</v>
      </c>
      <c r="R533" s="87">
        <f t="shared" ref="R533:R596" si="50">IFERROR(L533/I533,0)</f>
        <v>0</v>
      </c>
      <c r="S533" s="87">
        <f>IF('Checklist Parameters'!$K$60&lt;0.2,0.2,'Checklist Parameters'!$K$60)</f>
        <v>0.72</v>
      </c>
      <c r="T533" s="88">
        <f>IF($O533="",IF('Checklist District ID'!$C$43="Y",MAX($R533:$S533)*$I533,SUM($R533:$S533)*$I533),IF(O533&gt;0,Q533*S533))</f>
        <v>0</v>
      </c>
      <c r="U533" s="88">
        <f>IF(Q533&gt;0,((I533-T533)*'Formula Matrix'!$E$40),0)</f>
        <v>0</v>
      </c>
      <c r="V533" s="88">
        <f t="shared" ref="V533:V596" si="51">IF(Q533=0,0,(I533-T533-U533))</f>
        <v>0</v>
      </c>
      <c r="W533" s="88">
        <f>IF(V533&gt;0,(V533*'Checklist Parameters'!$K$35),0)</f>
        <v>0</v>
      </c>
      <c r="X533" s="85">
        <f t="shared" ref="X533:X596" si="52">IF($W533/1000&gt;3,(ROUNDDOWN($W533/1000,0)),IF(AND($W533/1000&gt;2.5,$W533/1000&lt;=3),3,0))</f>
        <v>0</v>
      </c>
      <c r="Y533" s="85">
        <f>IF('Checklist Parameters'!$K$102&lt;&gt;"",(I533/43560)*'Checklist Parameters'!$K$102,"N/A")</f>
        <v>0</v>
      </c>
      <c r="Z533" s="85" t="str">
        <f>IF('Checklist Parameters'!$K$58&lt;&gt;"",((I533*'Checklist Parameters'!$K$58)*'Checklist Parameters'!$K$35)/1000,"N/A")</f>
        <v>N/A</v>
      </c>
      <c r="AA533" s="85">
        <f>IF('Checklist Parameters'!$K$101&lt;&gt;"",IFERROR(I533/'Checklist Parameters'!$K$101,0),"N/A")</f>
        <v>0</v>
      </c>
      <c r="AB533" s="85" t="str">
        <f>IF('Checklist Parameters'!$K$43&lt;&gt;"",(I533*'Checklist Parameters'!$K$43)/1000,"N/A")</f>
        <v>N/A</v>
      </c>
      <c r="AC533" s="85">
        <f>IF('Checklist Parameters'!$K$16="",$X533,IF(AND('Checklist Parameters'!$K$16&lt;$X533,'Checklist Parameters'!$K$16&gt;=3),'Checklist Parameters'!$K$16,IF(AND('Checklist Parameters'!$K$16&lt;$X533,'Checklist Parameters'!$K$16&lt;3),0,$X533)))</f>
        <v>0</v>
      </c>
      <c r="AD533" s="85" t="str">
        <f>IF(AND(I533&lt;'Checklist Parameters'!$K$22,$I533&lt;&gt;0),"Y","")</f>
        <v/>
      </c>
      <c r="AE533" s="85" t="str">
        <f>IF($AD533="Y",0,IF('Checklist Parameters'!$K$25="","&lt;no limit&gt;",ROUNDDOWN((($I533-'Checklist Parameters'!$K$24)/'Checklist Parameters'!$K$25)+1,0)))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ht="15">
      <c r="A534" s="393"/>
      <c r="B534" s="393"/>
      <c r="C534" s="393"/>
      <c r="D534" s="393"/>
      <c r="E534" s="393"/>
      <c r="F534" s="393"/>
      <c r="G534" s="393"/>
      <c r="H534" s="394"/>
      <c r="I534" s="394"/>
      <c r="J534" s="394"/>
      <c r="K534" s="394"/>
      <c r="L534" s="394"/>
      <c r="M534" s="394"/>
      <c r="N534" s="313">
        <f>IF(IF(I534&lt;'Checklist Parameters'!$K$22,0,($I534-$L534))&lt;0,0,IF(I534&lt;'Checklist Parameters'!$K$22,0,($I534-$L534)))</f>
        <v>0</v>
      </c>
      <c r="O534" s="394"/>
      <c r="P534" s="395"/>
      <c r="Q534" s="316">
        <f t="shared" si="49"/>
        <v>0</v>
      </c>
      <c r="R534" s="87">
        <f t="shared" si="50"/>
        <v>0</v>
      </c>
      <c r="S534" s="87">
        <f>IF('Checklist Parameters'!$K$60&lt;0.2,0.2,'Checklist Parameters'!$K$60)</f>
        <v>0.72</v>
      </c>
      <c r="T534" s="88">
        <f>IF($O534="",IF('Checklist District ID'!$C$43="Y",MAX($R534:$S534)*$I534,SUM($R534:$S534)*$I534),IF(O534&gt;0,Q534*S534))</f>
        <v>0</v>
      </c>
      <c r="U534" s="88">
        <f>IF(Q534&gt;0,((I534-T534)*'Formula Matrix'!$E$40),0)</f>
        <v>0</v>
      </c>
      <c r="V534" s="88">
        <f t="shared" si="51"/>
        <v>0</v>
      </c>
      <c r="W534" s="88">
        <f>IF(V534&gt;0,(V534*'Checklist Parameters'!$K$35),0)</f>
        <v>0</v>
      </c>
      <c r="X534" s="85">
        <f t="shared" si="52"/>
        <v>0</v>
      </c>
      <c r="Y534" s="85">
        <f>IF('Checklist Parameters'!$K$102&lt;&gt;"",(I534/43560)*'Checklist Parameters'!$K$102,"N/A")</f>
        <v>0</v>
      </c>
      <c r="Z534" s="85" t="str">
        <f>IF('Checklist Parameters'!$K$58&lt;&gt;"",((I534*'Checklist Parameters'!$K$58)*'Checklist Parameters'!$K$35)/1000,"N/A")</f>
        <v>N/A</v>
      </c>
      <c r="AA534" s="85">
        <f>IF('Checklist Parameters'!$K$101&lt;&gt;"",IFERROR(I534/'Checklist Parameters'!$K$101,0),"N/A")</f>
        <v>0</v>
      </c>
      <c r="AB534" s="85" t="str">
        <f>IF('Checklist Parameters'!$K$43&lt;&gt;"",(I534*'Checklist Parameters'!$K$43)/1000,"N/A")</f>
        <v>N/A</v>
      </c>
      <c r="AC534" s="85">
        <f>IF('Checklist Parameters'!$K$16="",$X534,IF(AND('Checklist Parameters'!$K$16&lt;$X534,'Checklist Parameters'!$K$16&gt;=3),'Checklist Parameters'!$K$16,IF(AND('Checklist Parameters'!$K$16&lt;$X534,'Checklist Parameters'!$K$16&lt;3),0,$X534)))</f>
        <v>0</v>
      </c>
      <c r="AD534" s="85" t="str">
        <f>IF(AND(I534&lt;'Checklist Parameters'!$K$22,$I534&lt;&gt;0),"Y","")</f>
        <v/>
      </c>
      <c r="AE534" s="85" t="str">
        <f>IF($AD534="Y",0,IF('Checklist Parameters'!$K$25="","&lt;no limit&gt;",ROUNDDOWN((($I534-'Checklist Parameters'!$K$24)/'Checklist Parameters'!$K$25)+1,0)))</f>
        <v>&lt;no limit&gt;</v>
      </c>
      <c r="AF534" s="174">
        <f t="shared" si="53"/>
        <v>0</v>
      </c>
      <c r="AG534" s="85">
        <f t="shared" si="48"/>
        <v>0</v>
      </c>
    </row>
    <row r="535" spans="1:33" ht="15">
      <c r="A535" s="393"/>
      <c r="B535" s="393"/>
      <c r="C535" s="393"/>
      <c r="D535" s="393"/>
      <c r="E535" s="393"/>
      <c r="F535" s="393"/>
      <c r="G535" s="393"/>
      <c r="H535" s="394"/>
      <c r="I535" s="394"/>
      <c r="J535" s="394"/>
      <c r="K535" s="394"/>
      <c r="L535" s="394"/>
      <c r="M535" s="394"/>
      <c r="N535" s="313">
        <f>IF(IF(I535&lt;'Checklist Parameters'!$K$22,0,($I535-$L535))&lt;0,0,IF(I535&lt;'Checklist Parameters'!$K$22,0,($I535-$L535)))</f>
        <v>0</v>
      </c>
      <c r="O535" s="394"/>
      <c r="P535" s="395"/>
      <c r="Q535" s="316">
        <f t="shared" si="49"/>
        <v>0</v>
      </c>
      <c r="R535" s="87">
        <f t="shared" si="50"/>
        <v>0</v>
      </c>
      <c r="S535" s="87">
        <f>IF('Checklist Parameters'!$K$60&lt;0.2,0.2,'Checklist Parameters'!$K$60)</f>
        <v>0.72</v>
      </c>
      <c r="T535" s="88">
        <f>IF($O535="",IF('Checklist District ID'!$C$43="Y",MAX($R535:$S535)*$I535,SUM($R535:$S535)*$I535),IF(O535&gt;0,Q535*S535))</f>
        <v>0</v>
      </c>
      <c r="U535" s="88">
        <f>IF(Q535&gt;0,((I535-T535)*'Formula Matrix'!$E$40),0)</f>
        <v>0</v>
      </c>
      <c r="V535" s="88">
        <f t="shared" si="51"/>
        <v>0</v>
      </c>
      <c r="W535" s="88">
        <f>IF(V535&gt;0,(V535*'Checklist Parameters'!$K$35),0)</f>
        <v>0</v>
      </c>
      <c r="X535" s="85">
        <f t="shared" si="52"/>
        <v>0</v>
      </c>
      <c r="Y535" s="85">
        <f>IF('Checklist Parameters'!$K$102&lt;&gt;"",(I535/43560)*'Checklist Parameters'!$K$102,"N/A")</f>
        <v>0</v>
      </c>
      <c r="Z535" s="85" t="str">
        <f>IF('Checklist Parameters'!$K$58&lt;&gt;"",((I535*'Checklist Parameters'!$K$58)*'Checklist Parameters'!$K$35)/1000,"N/A")</f>
        <v>N/A</v>
      </c>
      <c r="AA535" s="85">
        <f>IF('Checklist Parameters'!$K$101&lt;&gt;"",IFERROR(I535/'Checklist Parameters'!$K$101,0),"N/A")</f>
        <v>0</v>
      </c>
      <c r="AB535" s="85" t="str">
        <f>IF('Checklist Parameters'!$K$43&lt;&gt;"",(I535*'Checklist Parameters'!$K$43)/1000,"N/A")</f>
        <v>N/A</v>
      </c>
      <c r="AC535" s="85">
        <f>IF('Checklist Parameters'!$K$16="",$X535,IF(AND('Checklist Parameters'!$K$16&lt;$X535,'Checklist Parameters'!$K$16&gt;=3),'Checklist Parameters'!$K$16,IF(AND('Checklist Parameters'!$K$16&lt;$X535,'Checklist Parameters'!$K$16&lt;3),0,$X535)))</f>
        <v>0</v>
      </c>
      <c r="AD535" s="85" t="str">
        <f>IF(AND(I535&lt;'Checklist Parameters'!$K$22,$I535&lt;&gt;0),"Y","")</f>
        <v/>
      </c>
      <c r="AE535" s="85" t="str">
        <f>IF($AD535="Y",0,IF('Checklist Parameters'!$K$25="","&lt;no limit&gt;",ROUNDDOWN((($I535-'Checklist Parameters'!$K$24)/'Checklist Parameters'!$K$25)+1,0)))</f>
        <v>&lt;no limit&gt;</v>
      </c>
      <c r="AF535" s="174">
        <f t="shared" si="53"/>
        <v>0</v>
      </c>
      <c r="AG535" s="85">
        <f t="shared" si="48"/>
        <v>0</v>
      </c>
    </row>
    <row r="536" spans="1:33" ht="15">
      <c r="A536" s="393"/>
      <c r="B536" s="393"/>
      <c r="C536" s="393"/>
      <c r="D536" s="393"/>
      <c r="E536" s="393"/>
      <c r="F536" s="393"/>
      <c r="G536" s="393"/>
      <c r="H536" s="394"/>
      <c r="I536" s="394"/>
      <c r="J536" s="394"/>
      <c r="K536" s="394"/>
      <c r="L536" s="394"/>
      <c r="M536" s="394"/>
      <c r="N536" s="313">
        <f>IF(IF(I536&lt;'Checklist Parameters'!$K$22,0,($I536-$L536))&lt;0,0,IF(I536&lt;'Checklist Parameters'!$K$22,0,($I536-$L536)))</f>
        <v>0</v>
      </c>
      <c r="O536" s="394"/>
      <c r="P536" s="395"/>
      <c r="Q536" s="316">
        <f t="shared" si="49"/>
        <v>0</v>
      </c>
      <c r="R536" s="87">
        <f t="shared" si="50"/>
        <v>0</v>
      </c>
      <c r="S536" s="87">
        <f>IF('Checklist Parameters'!$K$60&lt;0.2,0.2,'Checklist Parameters'!$K$60)</f>
        <v>0.72</v>
      </c>
      <c r="T536" s="88">
        <f>IF($O536="",IF('Checklist District ID'!$C$43="Y",MAX($R536:$S536)*$I536,SUM($R536:$S536)*$I536),IF(O536&gt;0,Q536*S536))</f>
        <v>0</v>
      </c>
      <c r="U536" s="88">
        <f>IF(Q536&gt;0,((I536-T536)*'Formula Matrix'!$E$40),0)</f>
        <v>0</v>
      </c>
      <c r="V536" s="88">
        <f t="shared" si="51"/>
        <v>0</v>
      </c>
      <c r="W536" s="88">
        <f>IF(V536&gt;0,(V536*'Checklist Parameters'!$K$35),0)</f>
        <v>0</v>
      </c>
      <c r="X536" s="85">
        <f t="shared" si="52"/>
        <v>0</v>
      </c>
      <c r="Y536" s="85">
        <f>IF('Checklist Parameters'!$K$102&lt;&gt;"",(I536/43560)*'Checklist Parameters'!$K$102,"N/A")</f>
        <v>0</v>
      </c>
      <c r="Z536" s="85" t="str">
        <f>IF('Checklist Parameters'!$K$58&lt;&gt;"",((I536*'Checklist Parameters'!$K$58)*'Checklist Parameters'!$K$35)/1000,"N/A")</f>
        <v>N/A</v>
      </c>
      <c r="AA536" s="85">
        <f>IF('Checklist Parameters'!$K$101&lt;&gt;"",IFERROR(I536/'Checklist Parameters'!$K$101,0),"N/A")</f>
        <v>0</v>
      </c>
      <c r="AB536" s="85" t="str">
        <f>IF('Checklist Parameters'!$K$43&lt;&gt;"",(I536*'Checklist Parameters'!$K$43)/1000,"N/A")</f>
        <v>N/A</v>
      </c>
      <c r="AC536" s="85">
        <f>IF('Checklist Parameters'!$K$16="",$X536,IF(AND('Checklist Parameters'!$K$16&lt;$X536,'Checklist Parameters'!$K$16&gt;=3),'Checklist Parameters'!$K$16,IF(AND('Checklist Parameters'!$K$16&lt;$X536,'Checklist Parameters'!$K$16&lt;3),0,$X536)))</f>
        <v>0</v>
      </c>
      <c r="AD536" s="85" t="str">
        <f>IF(AND(I536&lt;'Checklist Parameters'!$K$22,$I536&lt;&gt;0),"Y","")</f>
        <v/>
      </c>
      <c r="AE536" s="85" t="str">
        <f>IF($AD536="Y",0,IF('Checklist Parameters'!$K$25="","&lt;no limit&gt;",ROUNDDOWN((($I536-'Checklist Parameters'!$K$24)/'Checklist Parameters'!$K$25)+1,0)))</f>
        <v>&lt;no limit&gt;</v>
      </c>
      <c r="AF536" s="174">
        <f t="shared" si="53"/>
        <v>0</v>
      </c>
      <c r="AG536" s="85">
        <f t="shared" si="48"/>
        <v>0</v>
      </c>
    </row>
    <row r="537" spans="1:33" ht="15">
      <c r="A537" s="393"/>
      <c r="B537" s="393"/>
      <c r="C537" s="393"/>
      <c r="D537" s="393"/>
      <c r="E537" s="393"/>
      <c r="F537" s="393"/>
      <c r="G537" s="393"/>
      <c r="H537" s="394"/>
      <c r="I537" s="394"/>
      <c r="J537" s="394"/>
      <c r="K537" s="394"/>
      <c r="L537" s="394"/>
      <c r="M537" s="394"/>
      <c r="N537" s="313">
        <f>IF(IF(I537&lt;'Checklist Parameters'!$K$22,0,($I537-$L537))&lt;0,0,IF(I537&lt;'Checklist Parameters'!$K$22,0,($I537-$L537)))</f>
        <v>0</v>
      </c>
      <c r="O537" s="394"/>
      <c r="P537" s="395"/>
      <c r="Q537" s="316">
        <f t="shared" si="49"/>
        <v>0</v>
      </c>
      <c r="R537" s="87">
        <f t="shared" si="50"/>
        <v>0</v>
      </c>
      <c r="S537" s="87">
        <f>IF('Checklist Parameters'!$K$60&lt;0.2,0.2,'Checklist Parameters'!$K$60)</f>
        <v>0.72</v>
      </c>
      <c r="T537" s="88">
        <f>IF($O537="",IF('Checklist District ID'!$C$43="Y",MAX($R537:$S537)*$I537,SUM($R537:$S537)*$I537),IF(O537&gt;0,Q537*S537))</f>
        <v>0</v>
      </c>
      <c r="U537" s="88">
        <f>IF(Q537&gt;0,((I537-T537)*'Formula Matrix'!$E$40),0)</f>
        <v>0</v>
      </c>
      <c r="V537" s="88">
        <f t="shared" si="51"/>
        <v>0</v>
      </c>
      <c r="W537" s="88">
        <f>IF(V537&gt;0,(V537*'Checklist Parameters'!$K$35),0)</f>
        <v>0</v>
      </c>
      <c r="X537" s="85">
        <f t="shared" si="52"/>
        <v>0</v>
      </c>
      <c r="Y537" s="85">
        <f>IF('Checklist Parameters'!$K$102&lt;&gt;"",(I537/43560)*'Checklist Parameters'!$K$102,"N/A")</f>
        <v>0</v>
      </c>
      <c r="Z537" s="85" t="str">
        <f>IF('Checklist Parameters'!$K$58&lt;&gt;"",((I537*'Checklist Parameters'!$K$58)*'Checklist Parameters'!$K$35)/1000,"N/A")</f>
        <v>N/A</v>
      </c>
      <c r="AA537" s="85">
        <f>IF('Checklist Parameters'!$K$101&lt;&gt;"",IFERROR(I537/'Checklist Parameters'!$K$101,0),"N/A")</f>
        <v>0</v>
      </c>
      <c r="AB537" s="85" t="str">
        <f>IF('Checklist Parameters'!$K$43&lt;&gt;"",(I537*'Checklist Parameters'!$K$43)/1000,"N/A")</f>
        <v>N/A</v>
      </c>
      <c r="AC537" s="85">
        <f>IF('Checklist Parameters'!$K$16="",$X537,IF(AND('Checklist Parameters'!$K$16&lt;$X537,'Checklist Parameters'!$K$16&gt;=3),'Checklist Parameters'!$K$16,IF(AND('Checklist Parameters'!$K$16&lt;$X537,'Checklist Parameters'!$K$16&lt;3),0,$X537)))</f>
        <v>0</v>
      </c>
      <c r="AD537" s="85" t="str">
        <f>IF(AND(I537&lt;'Checklist Parameters'!$K$22,$I537&lt;&gt;0),"Y","")</f>
        <v/>
      </c>
      <c r="AE537" s="85" t="str">
        <f>IF($AD537="Y",0,IF('Checklist Parameters'!$K$25="","&lt;no limit&gt;",ROUNDDOWN((($I537-'Checklist Parameters'!$K$24)/'Checklist Parameters'!$K$25)+1,0)))</f>
        <v>&lt;no limit&gt;</v>
      </c>
      <c r="AF537" s="174">
        <f t="shared" si="53"/>
        <v>0</v>
      </c>
      <c r="AG537" s="85">
        <f t="shared" si="48"/>
        <v>0</v>
      </c>
    </row>
    <row r="538" spans="1:33" ht="15">
      <c r="A538" s="393"/>
      <c r="B538" s="393"/>
      <c r="C538" s="393"/>
      <c r="D538" s="393"/>
      <c r="E538" s="393"/>
      <c r="F538" s="393"/>
      <c r="G538" s="393"/>
      <c r="H538" s="394"/>
      <c r="I538" s="394"/>
      <c r="J538" s="394"/>
      <c r="K538" s="394"/>
      <c r="L538" s="394"/>
      <c r="M538" s="394"/>
      <c r="N538" s="313">
        <f>IF(IF(I538&lt;'Checklist Parameters'!$K$22,0,($I538-$L538))&lt;0,0,IF(I538&lt;'Checklist Parameters'!$K$22,0,($I538-$L538)))</f>
        <v>0</v>
      </c>
      <c r="O538" s="394"/>
      <c r="P538" s="395"/>
      <c r="Q538" s="316">
        <f t="shared" si="49"/>
        <v>0</v>
      </c>
      <c r="R538" s="87">
        <f t="shared" si="50"/>
        <v>0</v>
      </c>
      <c r="S538" s="87">
        <f>IF('Checklist Parameters'!$K$60&lt;0.2,0.2,'Checklist Parameters'!$K$60)</f>
        <v>0.72</v>
      </c>
      <c r="T538" s="88">
        <f>IF($O538="",IF('Checklist District ID'!$C$43="Y",MAX($R538:$S538)*$I538,SUM($R538:$S538)*$I538),IF(O538&gt;0,Q538*S538))</f>
        <v>0</v>
      </c>
      <c r="U538" s="88">
        <f>IF(Q538&gt;0,((I538-T538)*'Formula Matrix'!$E$40),0)</f>
        <v>0</v>
      </c>
      <c r="V538" s="88">
        <f t="shared" si="51"/>
        <v>0</v>
      </c>
      <c r="W538" s="88">
        <f>IF(V538&gt;0,(V538*'Checklist Parameters'!$K$35),0)</f>
        <v>0</v>
      </c>
      <c r="X538" s="85">
        <f t="shared" si="52"/>
        <v>0</v>
      </c>
      <c r="Y538" s="85">
        <f>IF('Checklist Parameters'!$K$102&lt;&gt;"",(I538/43560)*'Checklist Parameters'!$K$102,"N/A")</f>
        <v>0</v>
      </c>
      <c r="Z538" s="85" t="str">
        <f>IF('Checklist Parameters'!$K$58&lt;&gt;"",((I538*'Checklist Parameters'!$K$58)*'Checklist Parameters'!$K$35)/1000,"N/A")</f>
        <v>N/A</v>
      </c>
      <c r="AA538" s="85">
        <f>IF('Checklist Parameters'!$K$101&lt;&gt;"",IFERROR(I538/'Checklist Parameters'!$K$101,0),"N/A")</f>
        <v>0</v>
      </c>
      <c r="AB538" s="85" t="str">
        <f>IF('Checklist Parameters'!$K$43&lt;&gt;"",(I538*'Checklist Parameters'!$K$43)/1000,"N/A")</f>
        <v>N/A</v>
      </c>
      <c r="AC538" s="85">
        <f>IF('Checklist Parameters'!$K$16="",$X538,IF(AND('Checklist Parameters'!$K$16&lt;$X538,'Checklist Parameters'!$K$16&gt;=3),'Checklist Parameters'!$K$16,IF(AND('Checklist Parameters'!$K$16&lt;$X538,'Checklist Parameters'!$K$16&lt;3),0,$X538)))</f>
        <v>0</v>
      </c>
      <c r="AD538" s="85" t="str">
        <f>IF(AND(I538&lt;'Checklist Parameters'!$K$22,$I538&lt;&gt;0),"Y","")</f>
        <v/>
      </c>
      <c r="AE538" s="85" t="str">
        <f>IF($AD538="Y",0,IF('Checklist Parameters'!$K$25="","&lt;no limit&gt;",ROUNDDOWN((($I538-'Checklist Parameters'!$K$24)/'Checklist Parameters'!$K$25)+1,0)))</f>
        <v>&lt;no limit&gt;</v>
      </c>
      <c r="AF538" s="174">
        <f t="shared" si="53"/>
        <v>0</v>
      </c>
      <c r="AG538" s="85">
        <f t="shared" si="48"/>
        <v>0</v>
      </c>
    </row>
    <row r="539" spans="1:33" ht="15">
      <c r="A539" s="393"/>
      <c r="B539" s="393"/>
      <c r="C539" s="393"/>
      <c r="D539" s="393"/>
      <c r="E539" s="393"/>
      <c r="F539" s="393"/>
      <c r="G539" s="393"/>
      <c r="H539" s="394"/>
      <c r="I539" s="394"/>
      <c r="J539" s="394"/>
      <c r="K539" s="394"/>
      <c r="L539" s="394"/>
      <c r="M539" s="394"/>
      <c r="N539" s="313">
        <f>IF(IF(I539&lt;'Checklist Parameters'!$K$22,0,($I539-$L539))&lt;0,0,IF(I539&lt;'Checklist Parameters'!$K$22,0,($I539-$L539)))</f>
        <v>0</v>
      </c>
      <c r="O539" s="394"/>
      <c r="P539" s="395"/>
      <c r="Q539" s="316">
        <f t="shared" si="49"/>
        <v>0</v>
      </c>
      <c r="R539" s="87">
        <f t="shared" si="50"/>
        <v>0</v>
      </c>
      <c r="S539" s="87">
        <f>IF('Checklist Parameters'!$K$60&lt;0.2,0.2,'Checklist Parameters'!$K$60)</f>
        <v>0.72</v>
      </c>
      <c r="T539" s="88">
        <f>IF($O539="",IF('Checklist District ID'!$C$43="Y",MAX($R539:$S539)*$I539,SUM($R539:$S539)*$I539),IF(O539&gt;0,Q539*S539))</f>
        <v>0</v>
      </c>
      <c r="U539" s="88">
        <f>IF(Q539&gt;0,((I539-T539)*'Formula Matrix'!$E$40),0)</f>
        <v>0</v>
      </c>
      <c r="V539" s="88">
        <f t="shared" si="51"/>
        <v>0</v>
      </c>
      <c r="W539" s="88">
        <f>IF(V539&gt;0,(V539*'Checklist Parameters'!$K$35),0)</f>
        <v>0</v>
      </c>
      <c r="X539" s="85">
        <f t="shared" si="52"/>
        <v>0</v>
      </c>
      <c r="Y539" s="85">
        <f>IF('Checklist Parameters'!$K$102&lt;&gt;"",(I539/43560)*'Checklist Parameters'!$K$102,"N/A")</f>
        <v>0</v>
      </c>
      <c r="Z539" s="85" t="str">
        <f>IF('Checklist Parameters'!$K$58&lt;&gt;"",((I539*'Checklist Parameters'!$K$58)*'Checklist Parameters'!$K$35)/1000,"N/A")</f>
        <v>N/A</v>
      </c>
      <c r="AA539" s="85">
        <f>IF('Checklist Parameters'!$K$101&lt;&gt;"",IFERROR(I539/'Checklist Parameters'!$K$101,0),"N/A")</f>
        <v>0</v>
      </c>
      <c r="AB539" s="85" t="str">
        <f>IF('Checklist Parameters'!$K$43&lt;&gt;"",(I539*'Checklist Parameters'!$K$43)/1000,"N/A")</f>
        <v>N/A</v>
      </c>
      <c r="AC539" s="85">
        <f>IF('Checklist Parameters'!$K$16="",$X539,IF(AND('Checklist Parameters'!$K$16&lt;$X539,'Checklist Parameters'!$K$16&gt;=3),'Checklist Parameters'!$K$16,IF(AND('Checklist Parameters'!$K$16&lt;$X539,'Checklist Parameters'!$K$16&lt;3),0,$X539)))</f>
        <v>0</v>
      </c>
      <c r="AD539" s="85" t="str">
        <f>IF(AND(I539&lt;'Checklist Parameters'!$K$22,$I539&lt;&gt;0),"Y","")</f>
        <v/>
      </c>
      <c r="AE539" s="85" t="str">
        <f>IF($AD539="Y",0,IF('Checklist Parameters'!$K$25="","&lt;no limit&gt;",ROUNDDOWN((($I539-'Checklist Parameters'!$K$24)/'Checklist Parameters'!$K$25)+1,0)))</f>
        <v>&lt;no limit&gt;</v>
      </c>
      <c r="AF539" s="174">
        <f t="shared" si="53"/>
        <v>0</v>
      </c>
      <c r="AG539" s="85">
        <f t="shared" si="48"/>
        <v>0</v>
      </c>
    </row>
    <row r="540" spans="1:33" ht="15">
      <c r="A540" s="393"/>
      <c r="B540" s="393"/>
      <c r="C540" s="393"/>
      <c r="D540" s="393"/>
      <c r="E540" s="393"/>
      <c r="F540" s="393"/>
      <c r="G540" s="393"/>
      <c r="H540" s="394"/>
      <c r="I540" s="394"/>
      <c r="J540" s="394"/>
      <c r="K540" s="394"/>
      <c r="L540" s="394"/>
      <c r="M540" s="394"/>
      <c r="N540" s="313">
        <f>IF(IF(I540&lt;'Checklist Parameters'!$K$22,0,($I540-$L540))&lt;0,0,IF(I540&lt;'Checklist Parameters'!$K$22,0,($I540-$L540)))</f>
        <v>0</v>
      </c>
      <c r="O540" s="394"/>
      <c r="P540" s="395"/>
      <c r="Q540" s="316">
        <f t="shared" si="49"/>
        <v>0</v>
      </c>
      <c r="R540" s="87">
        <f t="shared" si="50"/>
        <v>0</v>
      </c>
      <c r="S540" s="87">
        <f>IF('Checklist Parameters'!$K$60&lt;0.2,0.2,'Checklist Parameters'!$K$60)</f>
        <v>0.72</v>
      </c>
      <c r="T540" s="88">
        <f>IF($O540="",IF('Checklist District ID'!$C$43="Y",MAX($R540:$S540)*$I540,SUM($R540:$S540)*$I540),IF(O540&gt;0,Q540*S540))</f>
        <v>0</v>
      </c>
      <c r="U540" s="88">
        <f>IF(Q540&gt;0,((I540-T540)*'Formula Matrix'!$E$40),0)</f>
        <v>0</v>
      </c>
      <c r="V540" s="88">
        <f t="shared" si="51"/>
        <v>0</v>
      </c>
      <c r="W540" s="88">
        <f>IF(V540&gt;0,(V540*'Checklist Parameters'!$K$35),0)</f>
        <v>0</v>
      </c>
      <c r="X540" s="85">
        <f t="shared" si="52"/>
        <v>0</v>
      </c>
      <c r="Y540" s="85">
        <f>IF('Checklist Parameters'!$K$102&lt;&gt;"",(I540/43560)*'Checklist Parameters'!$K$102,"N/A")</f>
        <v>0</v>
      </c>
      <c r="Z540" s="85" t="str">
        <f>IF('Checklist Parameters'!$K$58&lt;&gt;"",((I540*'Checklist Parameters'!$K$58)*'Checklist Parameters'!$K$35)/1000,"N/A")</f>
        <v>N/A</v>
      </c>
      <c r="AA540" s="85">
        <f>IF('Checklist Parameters'!$K$101&lt;&gt;"",IFERROR(I540/'Checklist Parameters'!$K$101,0),"N/A")</f>
        <v>0</v>
      </c>
      <c r="AB540" s="85" t="str">
        <f>IF('Checklist Parameters'!$K$43&lt;&gt;"",(I540*'Checklist Parameters'!$K$43)/1000,"N/A")</f>
        <v>N/A</v>
      </c>
      <c r="AC540" s="85">
        <f>IF('Checklist Parameters'!$K$16="",$X540,IF(AND('Checklist Parameters'!$K$16&lt;$X540,'Checklist Parameters'!$K$16&gt;=3),'Checklist Parameters'!$K$16,IF(AND('Checklist Parameters'!$K$16&lt;$X540,'Checklist Parameters'!$K$16&lt;3),0,$X540)))</f>
        <v>0</v>
      </c>
      <c r="AD540" s="85" t="str">
        <f>IF(AND(I540&lt;'Checklist Parameters'!$K$22,$I540&lt;&gt;0),"Y","")</f>
        <v/>
      </c>
      <c r="AE540" s="85" t="str">
        <f>IF($AD540="Y",0,IF('Checklist Parameters'!$K$25="","&lt;no limit&gt;",ROUNDDOWN((($I540-'Checklist Parameters'!$K$24)/'Checklist Parameters'!$K$25)+1,0)))</f>
        <v>&lt;no limit&gt;</v>
      </c>
      <c r="AF540" s="174">
        <f t="shared" si="53"/>
        <v>0</v>
      </c>
      <c r="AG540" s="85">
        <f t="shared" si="48"/>
        <v>0</v>
      </c>
    </row>
    <row r="541" spans="1:33" ht="15">
      <c r="A541" s="393"/>
      <c r="B541" s="393"/>
      <c r="C541" s="393"/>
      <c r="D541" s="393"/>
      <c r="E541" s="393"/>
      <c r="F541" s="393"/>
      <c r="G541" s="393"/>
      <c r="H541" s="394"/>
      <c r="I541" s="394"/>
      <c r="J541" s="394"/>
      <c r="K541" s="394"/>
      <c r="L541" s="394"/>
      <c r="M541" s="394"/>
      <c r="N541" s="313">
        <f>IF(IF(I541&lt;'Checklist Parameters'!$K$22,0,($I541-$L541))&lt;0,0,IF(I541&lt;'Checklist Parameters'!$K$22,0,($I541-$L541)))</f>
        <v>0</v>
      </c>
      <c r="O541" s="394"/>
      <c r="P541" s="395"/>
      <c r="Q541" s="316">
        <f t="shared" si="49"/>
        <v>0</v>
      </c>
      <c r="R541" s="87">
        <f t="shared" si="50"/>
        <v>0</v>
      </c>
      <c r="S541" s="87">
        <f>IF('Checklist Parameters'!$K$60&lt;0.2,0.2,'Checklist Parameters'!$K$60)</f>
        <v>0.72</v>
      </c>
      <c r="T541" s="88">
        <f>IF($O541="",IF('Checklist District ID'!$C$43="Y",MAX($R541:$S541)*$I541,SUM($R541:$S541)*$I541),IF(O541&gt;0,Q541*S541))</f>
        <v>0</v>
      </c>
      <c r="U541" s="88">
        <f>IF(Q541&gt;0,((I541-T541)*'Formula Matrix'!$E$40),0)</f>
        <v>0</v>
      </c>
      <c r="V541" s="88">
        <f t="shared" si="51"/>
        <v>0</v>
      </c>
      <c r="W541" s="88">
        <f>IF(V541&gt;0,(V541*'Checklist Parameters'!$K$35),0)</f>
        <v>0</v>
      </c>
      <c r="X541" s="85">
        <f t="shared" si="52"/>
        <v>0</v>
      </c>
      <c r="Y541" s="85">
        <f>IF('Checklist Parameters'!$K$102&lt;&gt;"",(I541/43560)*'Checklist Parameters'!$K$102,"N/A")</f>
        <v>0</v>
      </c>
      <c r="Z541" s="85" t="str">
        <f>IF('Checklist Parameters'!$K$58&lt;&gt;"",((I541*'Checklist Parameters'!$K$58)*'Checklist Parameters'!$K$35)/1000,"N/A")</f>
        <v>N/A</v>
      </c>
      <c r="AA541" s="85">
        <f>IF('Checklist Parameters'!$K$101&lt;&gt;"",IFERROR(I541/'Checklist Parameters'!$K$101,0),"N/A")</f>
        <v>0</v>
      </c>
      <c r="AB541" s="85" t="str">
        <f>IF('Checklist Parameters'!$K$43&lt;&gt;"",(I541*'Checklist Parameters'!$K$43)/1000,"N/A")</f>
        <v>N/A</v>
      </c>
      <c r="AC541" s="85">
        <f>IF('Checklist Parameters'!$K$16="",$X541,IF(AND('Checklist Parameters'!$K$16&lt;$X541,'Checklist Parameters'!$K$16&gt;=3),'Checklist Parameters'!$K$16,IF(AND('Checklist Parameters'!$K$16&lt;$X541,'Checklist Parameters'!$K$16&lt;3),0,$X541)))</f>
        <v>0</v>
      </c>
      <c r="AD541" s="85" t="str">
        <f>IF(AND(I541&lt;'Checklist Parameters'!$K$22,$I541&lt;&gt;0),"Y","")</f>
        <v/>
      </c>
      <c r="AE541" s="85" t="str">
        <f>IF($AD541="Y",0,IF('Checklist Parameters'!$K$25="","&lt;no limit&gt;",ROUNDDOWN((($I541-'Checklist Parameters'!$K$24)/'Checklist Parameters'!$K$25)+1,0)))</f>
        <v>&lt;no limit&gt;</v>
      </c>
      <c r="AF541" s="174">
        <f t="shared" si="53"/>
        <v>0</v>
      </c>
      <c r="AG541" s="85">
        <f t="shared" si="48"/>
        <v>0</v>
      </c>
    </row>
    <row r="542" spans="1:33" ht="15">
      <c r="A542" s="393"/>
      <c r="B542" s="393"/>
      <c r="C542" s="393"/>
      <c r="D542" s="393"/>
      <c r="E542" s="393"/>
      <c r="F542" s="393"/>
      <c r="G542" s="393"/>
      <c r="H542" s="394"/>
      <c r="I542" s="394"/>
      <c r="J542" s="394"/>
      <c r="K542" s="394"/>
      <c r="L542" s="394"/>
      <c r="M542" s="394"/>
      <c r="N542" s="313">
        <f>IF(IF(I542&lt;'Checklist Parameters'!$K$22,0,($I542-$L542))&lt;0,0,IF(I542&lt;'Checklist Parameters'!$K$22,0,($I542-$L542)))</f>
        <v>0</v>
      </c>
      <c r="O542" s="394"/>
      <c r="P542" s="395"/>
      <c r="Q542" s="316">
        <f t="shared" si="49"/>
        <v>0</v>
      </c>
      <c r="R542" s="87">
        <f t="shared" si="50"/>
        <v>0</v>
      </c>
      <c r="S542" s="87">
        <f>IF('Checklist Parameters'!$K$60&lt;0.2,0.2,'Checklist Parameters'!$K$60)</f>
        <v>0.72</v>
      </c>
      <c r="T542" s="88">
        <f>IF($O542="",IF('Checklist District ID'!$C$43="Y",MAX($R542:$S542)*$I542,SUM($R542:$S542)*$I542),IF(O542&gt;0,Q542*S542))</f>
        <v>0</v>
      </c>
      <c r="U542" s="88">
        <f>IF(Q542&gt;0,((I542-T542)*'Formula Matrix'!$E$40),0)</f>
        <v>0</v>
      </c>
      <c r="V542" s="88">
        <f t="shared" si="51"/>
        <v>0</v>
      </c>
      <c r="W542" s="88">
        <f>IF(V542&gt;0,(V542*'Checklist Parameters'!$K$35),0)</f>
        <v>0</v>
      </c>
      <c r="X542" s="85">
        <f t="shared" si="52"/>
        <v>0</v>
      </c>
      <c r="Y542" s="85">
        <f>IF('Checklist Parameters'!$K$102&lt;&gt;"",(I542/43560)*'Checklist Parameters'!$K$102,"N/A")</f>
        <v>0</v>
      </c>
      <c r="Z542" s="85" t="str">
        <f>IF('Checklist Parameters'!$K$58&lt;&gt;"",((I542*'Checklist Parameters'!$K$58)*'Checklist Parameters'!$K$35)/1000,"N/A")</f>
        <v>N/A</v>
      </c>
      <c r="AA542" s="85">
        <f>IF('Checklist Parameters'!$K$101&lt;&gt;"",IFERROR(I542/'Checklist Parameters'!$K$101,0),"N/A")</f>
        <v>0</v>
      </c>
      <c r="AB542" s="85" t="str">
        <f>IF('Checklist Parameters'!$K$43&lt;&gt;"",(I542*'Checklist Parameters'!$K$43)/1000,"N/A")</f>
        <v>N/A</v>
      </c>
      <c r="AC542" s="85">
        <f>IF('Checklist Parameters'!$K$16="",$X542,IF(AND('Checklist Parameters'!$K$16&lt;$X542,'Checklist Parameters'!$K$16&gt;=3),'Checklist Parameters'!$K$16,IF(AND('Checklist Parameters'!$K$16&lt;$X542,'Checklist Parameters'!$K$16&lt;3),0,$X542)))</f>
        <v>0</v>
      </c>
      <c r="AD542" s="85" t="str">
        <f>IF(AND(I542&lt;'Checklist Parameters'!$K$22,$I542&lt;&gt;0),"Y","")</f>
        <v/>
      </c>
      <c r="AE542" s="85" t="str">
        <f>IF($AD542="Y",0,IF('Checklist Parameters'!$K$25="","&lt;no limit&gt;",ROUNDDOWN((($I542-'Checklist Parameters'!$K$24)/'Checklist Parameters'!$K$25)+1,0)))</f>
        <v>&lt;no limit&gt;</v>
      </c>
      <c r="AF542" s="174">
        <f t="shared" si="53"/>
        <v>0</v>
      </c>
      <c r="AG542" s="85">
        <f t="shared" si="48"/>
        <v>0</v>
      </c>
    </row>
    <row r="543" spans="1:33" ht="15">
      <c r="A543" s="393"/>
      <c r="B543" s="393"/>
      <c r="C543" s="393"/>
      <c r="D543" s="393"/>
      <c r="E543" s="393"/>
      <c r="F543" s="393"/>
      <c r="G543" s="393"/>
      <c r="H543" s="394"/>
      <c r="I543" s="394"/>
      <c r="J543" s="394"/>
      <c r="K543" s="394"/>
      <c r="L543" s="394"/>
      <c r="M543" s="394"/>
      <c r="N543" s="313">
        <f>IF(IF(I543&lt;'Checklist Parameters'!$K$22,0,($I543-$L543))&lt;0,0,IF(I543&lt;'Checklist Parameters'!$K$22,0,($I543-$L543)))</f>
        <v>0</v>
      </c>
      <c r="O543" s="394"/>
      <c r="P543" s="395"/>
      <c r="Q543" s="316">
        <f t="shared" si="49"/>
        <v>0</v>
      </c>
      <c r="R543" s="87">
        <f t="shared" si="50"/>
        <v>0</v>
      </c>
      <c r="S543" s="87">
        <f>IF('Checklist Parameters'!$K$60&lt;0.2,0.2,'Checklist Parameters'!$K$60)</f>
        <v>0.72</v>
      </c>
      <c r="T543" s="88">
        <f>IF($O543="",IF('Checklist District ID'!$C$43="Y",MAX($R543:$S543)*$I543,SUM($R543:$S543)*$I543),IF(O543&gt;0,Q543*S543))</f>
        <v>0</v>
      </c>
      <c r="U543" s="88">
        <f>IF(Q543&gt;0,((I543-T543)*'Formula Matrix'!$E$40),0)</f>
        <v>0</v>
      </c>
      <c r="V543" s="88">
        <f t="shared" si="51"/>
        <v>0</v>
      </c>
      <c r="W543" s="88">
        <f>IF(V543&gt;0,(V543*'Checklist Parameters'!$K$35),0)</f>
        <v>0</v>
      </c>
      <c r="X543" s="85">
        <f t="shared" si="52"/>
        <v>0</v>
      </c>
      <c r="Y543" s="85">
        <f>IF('Checklist Parameters'!$K$102&lt;&gt;"",(I543/43560)*'Checklist Parameters'!$K$102,"N/A")</f>
        <v>0</v>
      </c>
      <c r="Z543" s="85" t="str">
        <f>IF('Checklist Parameters'!$K$58&lt;&gt;"",((I543*'Checklist Parameters'!$K$58)*'Checklist Parameters'!$K$35)/1000,"N/A")</f>
        <v>N/A</v>
      </c>
      <c r="AA543" s="85">
        <f>IF('Checklist Parameters'!$K$101&lt;&gt;"",IFERROR(I543/'Checklist Parameters'!$K$101,0),"N/A")</f>
        <v>0</v>
      </c>
      <c r="AB543" s="85" t="str">
        <f>IF('Checklist Parameters'!$K$43&lt;&gt;"",(I543*'Checklist Parameters'!$K$43)/1000,"N/A")</f>
        <v>N/A</v>
      </c>
      <c r="AC543" s="85">
        <f>IF('Checklist Parameters'!$K$16="",$X543,IF(AND('Checklist Parameters'!$K$16&lt;$X543,'Checklist Parameters'!$K$16&gt;=3),'Checklist Parameters'!$K$16,IF(AND('Checklist Parameters'!$K$16&lt;$X543,'Checklist Parameters'!$K$16&lt;3),0,$X543)))</f>
        <v>0</v>
      </c>
      <c r="AD543" s="85" t="str">
        <f>IF(AND(I543&lt;'Checklist Parameters'!$K$22,$I543&lt;&gt;0),"Y","")</f>
        <v/>
      </c>
      <c r="AE543" s="85" t="str">
        <f>IF($AD543="Y",0,IF('Checklist Parameters'!$K$25="","&lt;no limit&gt;",ROUNDDOWN((($I543-'Checklist Parameters'!$K$24)/'Checklist Parameters'!$K$25)+1,0)))</f>
        <v>&lt;no limit&gt;</v>
      </c>
      <c r="AF543" s="174">
        <f t="shared" si="53"/>
        <v>0</v>
      </c>
      <c r="AG543" s="85">
        <f t="shared" si="48"/>
        <v>0</v>
      </c>
    </row>
    <row r="544" spans="1:33" ht="15">
      <c r="A544" s="393"/>
      <c r="B544" s="393"/>
      <c r="C544" s="393"/>
      <c r="D544" s="393"/>
      <c r="E544" s="393"/>
      <c r="F544" s="393"/>
      <c r="G544" s="393"/>
      <c r="H544" s="394"/>
      <c r="I544" s="394"/>
      <c r="J544" s="394"/>
      <c r="K544" s="394"/>
      <c r="L544" s="394"/>
      <c r="M544" s="394"/>
      <c r="N544" s="313">
        <f>IF(IF(I544&lt;'Checklist Parameters'!$K$22,0,($I544-$L544))&lt;0,0,IF(I544&lt;'Checklist Parameters'!$K$22,0,($I544-$L544)))</f>
        <v>0</v>
      </c>
      <c r="O544" s="394"/>
      <c r="P544" s="395"/>
      <c r="Q544" s="316">
        <f t="shared" si="49"/>
        <v>0</v>
      </c>
      <c r="R544" s="87">
        <f t="shared" si="50"/>
        <v>0</v>
      </c>
      <c r="S544" s="87">
        <f>IF('Checklist Parameters'!$K$60&lt;0.2,0.2,'Checklist Parameters'!$K$60)</f>
        <v>0.72</v>
      </c>
      <c r="T544" s="88">
        <f>IF($O544="",IF('Checklist District ID'!$C$43="Y",MAX($R544:$S544)*$I544,SUM($R544:$S544)*$I544),IF(O544&gt;0,Q544*S544))</f>
        <v>0</v>
      </c>
      <c r="U544" s="88">
        <f>IF(Q544&gt;0,((I544-T544)*'Formula Matrix'!$E$40),0)</f>
        <v>0</v>
      </c>
      <c r="V544" s="88">
        <f t="shared" si="51"/>
        <v>0</v>
      </c>
      <c r="W544" s="88">
        <f>IF(V544&gt;0,(V544*'Checklist Parameters'!$K$35),0)</f>
        <v>0</v>
      </c>
      <c r="X544" s="85">
        <f t="shared" si="52"/>
        <v>0</v>
      </c>
      <c r="Y544" s="85">
        <f>IF('Checklist Parameters'!$K$102&lt;&gt;"",(I544/43560)*'Checklist Parameters'!$K$102,"N/A")</f>
        <v>0</v>
      </c>
      <c r="Z544" s="85" t="str">
        <f>IF('Checklist Parameters'!$K$58&lt;&gt;"",((I544*'Checklist Parameters'!$K$58)*'Checklist Parameters'!$K$35)/1000,"N/A")</f>
        <v>N/A</v>
      </c>
      <c r="AA544" s="85">
        <f>IF('Checklist Parameters'!$K$101&lt;&gt;"",IFERROR(I544/'Checklist Parameters'!$K$101,0),"N/A")</f>
        <v>0</v>
      </c>
      <c r="AB544" s="85" t="str">
        <f>IF('Checklist Parameters'!$K$43&lt;&gt;"",(I544*'Checklist Parameters'!$K$43)/1000,"N/A")</f>
        <v>N/A</v>
      </c>
      <c r="AC544" s="85">
        <f>IF('Checklist Parameters'!$K$16="",$X544,IF(AND('Checklist Parameters'!$K$16&lt;$X544,'Checklist Parameters'!$K$16&gt;=3),'Checklist Parameters'!$K$16,IF(AND('Checklist Parameters'!$K$16&lt;$X544,'Checklist Parameters'!$K$16&lt;3),0,$X544)))</f>
        <v>0</v>
      </c>
      <c r="AD544" s="85" t="str">
        <f>IF(AND(I544&lt;'Checklist Parameters'!$K$22,$I544&lt;&gt;0),"Y","")</f>
        <v/>
      </c>
      <c r="AE544" s="85" t="str">
        <f>IF($AD544="Y",0,IF('Checklist Parameters'!$K$25="","&lt;no limit&gt;",ROUNDDOWN((($I544-'Checklist Parameters'!$K$24)/'Checklist Parameters'!$K$25)+1,0)))</f>
        <v>&lt;no limit&gt;</v>
      </c>
      <c r="AF544" s="174">
        <f t="shared" si="53"/>
        <v>0</v>
      </c>
      <c r="AG544" s="85">
        <f t="shared" si="48"/>
        <v>0</v>
      </c>
    </row>
    <row r="545" spans="1:33" ht="15">
      <c r="A545" s="393"/>
      <c r="B545" s="393"/>
      <c r="C545" s="393"/>
      <c r="D545" s="393"/>
      <c r="E545" s="393"/>
      <c r="F545" s="393"/>
      <c r="G545" s="393"/>
      <c r="H545" s="394"/>
      <c r="I545" s="394"/>
      <c r="J545" s="394"/>
      <c r="K545" s="394"/>
      <c r="L545" s="394"/>
      <c r="M545" s="394"/>
      <c r="N545" s="313">
        <f>IF(IF(I545&lt;'Checklist Parameters'!$K$22,0,($I545-$L545))&lt;0,0,IF(I545&lt;'Checklist Parameters'!$K$22,0,($I545-$L545)))</f>
        <v>0</v>
      </c>
      <c r="O545" s="394"/>
      <c r="P545" s="395"/>
      <c r="Q545" s="316">
        <f t="shared" si="49"/>
        <v>0</v>
      </c>
      <c r="R545" s="87">
        <f t="shared" si="50"/>
        <v>0</v>
      </c>
      <c r="S545" s="87">
        <f>IF('Checklist Parameters'!$K$60&lt;0.2,0.2,'Checklist Parameters'!$K$60)</f>
        <v>0.72</v>
      </c>
      <c r="T545" s="88">
        <f>IF($O545="",IF('Checklist District ID'!$C$43="Y",MAX($R545:$S545)*$I545,SUM($R545:$S545)*$I545),IF(O545&gt;0,Q545*S545))</f>
        <v>0</v>
      </c>
      <c r="U545" s="88">
        <f>IF(Q545&gt;0,((I545-T545)*'Formula Matrix'!$E$40),0)</f>
        <v>0</v>
      </c>
      <c r="V545" s="88">
        <f t="shared" si="51"/>
        <v>0</v>
      </c>
      <c r="W545" s="88">
        <f>IF(V545&gt;0,(V545*'Checklist Parameters'!$K$35),0)</f>
        <v>0</v>
      </c>
      <c r="X545" s="85">
        <f t="shared" si="52"/>
        <v>0</v>
      </c>
      <c r="Y545" s="85">
        <f>IF('Checklist Parameters'!$K$102&lt;&gt;"",(I545/43560)*'Checklist Parameters'!$K$102,"N/A")</f>
        <v>0</v>
      </c>
      <c r="Z545" s="85" t="str">
        <f>IF('Checklist Parameters'!$K$58&lt;&gt;"",((I545*'Checklist Parameters'!$K$58)*'Checklist Parameters'!$K$35)/1000,"N/A")</f>
        <v>N/A</v>
      </c>
      <c r="AA545" s="85">
        <f>IF('Checklist Parameters'!$K$101&lt;&gt;"",IFERROR(I545/'Checklist Parameters'!$K$101,0),"N/A")</f>
        <v>0</v>
      </c>
      <c r="AB545" s="85" t="str">
        <f>IF('Checklist Parameters'!$K$43&lt;&gt;"",(I545*'Checklist Parameters'!$K$43)/1000,"N/A")</f>
        <v>N/A</v>
      </c>
      <c r="AC545" s="85">
        <f>IF('Checklist Parameters'!$K$16="",$X545,IF(AND('Checklist Parameters'!$K$16&lt;$X545,'Checklist Parameters'!$K$16&gt;=3),'Checklist Parameters'!$K$16,IF(AND('Checklist Parameters'!$K$16&lt;$X545,'Checklist Parameters'!$K$16&lt;3),0,$X545)))</f>
        <v>0</v>
      </c>
      <c r="AD545" s="85" t="str">
        <f>IF(AND(I545&lt;'Checklist Parameters'!$K$22,$I545&lt;&gt;0),"Y","")</f>
        <v/>
      </c>
      <c r="AE545" s="85" t="str">
        <f>IF($AD545="Y",0,IF('Checklist Parameters'!$K$25="","&lt;no limit&gt;",ROUNDDOWN((($I545-'Checklist Parameters'!$K$24)/'Checklist Parameters'!$K$25)+1,0)))</f>
        <v>&lt;no limit&gt;</v>
      </c>
      <c r="AF545" s="174">
        <f t="shared" si="53"/>
        <v>0</v>
      </c>
      <c r="AG545" s="85">
        <f t="shared" si="48"/>
        <v>0</v>
      </c>
    </row>
    <row r="546" spans="1:33" ht="15">
      <c r="A546" s="393"/>
      <c r="B546" s="393"/>
      <c r="C546" s="393"/>
      <c r="D546" s="393"/>
      <c r="E546" s="393"/>
      <c r="F546" s="393"/>
      <c r="G546" s="393"/>
      <c r="H546" s="394"/>
      <c r="I546" s="394"/>
      <c r="J546" s="394"/>
      <c r="K546" s="394"/>
      <c r="L546" s="394"/>
      <c r="M546" s="394"/>
      <c r="N546" s="313">
        <f>IF(IF(I546&lt;'Checklist Parameters'!$K$22,0,($I546-$L546))&lt;0,0,IF(I546&lt;'Checklist Parameters'!$K$22,0,($I546-$L546)))</f>
        <v>0</v>
      </c>
      <c r="O546" s="394"/>
      <c r="P546" s="395"/>
      <c r="Q546" s="316">
        <f t="shared" si="49"/>
        <v>0</v>
      </c>
      <c r="R546" s="87">
        <f t="shared" si="50"/>
        <v>0</v>
      </c>
      <c r="S546" s="87">
        <f>IF('Checklist Parameters'!$K$60&lt;0.2,0.2,'Checklist Parameters'!$K$60)</f>
        <v>0.72</v>
      </c>
      <c r="T546" s="88">
        <f>IF($O546="",IF('Checklist District ID'!$C$43="Y",MAX($R546:$S546)*$I546,SUM($R546:$S546)*$I546),IF(O546&gt;0,Q546*S546))</f>
        <v>0</v>
      </c>
      <c r="U546" s="88">
        <f>IF(Q546&gt;0,((I546-T546)*'Formula Matrix'!$E$40),0)</f>
        <v>0</v>
      </c>
      <c r="V546" s="88">
        <f t="shared" si="51"/>
        <v>0</v>
      </c>
      <c r="W546" s="88">
        <f>IF(V546&gt;0,(V546*'Checklist Parameters'!$K$35),0)</f>
        <v>0</v>
      </c>
      <c r="X546" s="85">
        <f t="shared" si="52"/>
        <v>0</v>
      </c>
      <c r="Y546" s="85">
        <f>IF('Checklist Parameters'!$K$102&lt;&gt;"",(I546/43560)*'Checklist Parameters'!$K$102,"N/A")</f>
        <v>0</v>
      </c>
      <c r="Z546" s="85" t="str">
        <f>IF('Checklist Parameters'!$K$58&lt;&gt;"",((I546*'Checklist Parameters'!$K$58)*'Checklist Parameters'!$K$35)/1000,"N/A")</f>
        <v>N/A</v>
      </c>
      <c r="AA546" s="85">
        <f>IF('Checklist Parameters'!$K$101&lt;&gt;"",IFERROR(I546/'Checklist Parameters'!$K$101,0),"N/A")</f>
        <v>0</v>
      </c>
      <c r="AB546" s="85" t="str">
        <f>IF('Checklist Parameters'!$K$43&lt;&gt;"",(I546*'Checklist Parameters'!$K$43)/1000,"N/A")</f>
        <v>N/A</v>
      </c>
      <c r="AC546" s="85">
        <f>IF('Checklist Parameters'!$K$16="",$X546,IF(AND('Checklist Parameters'!$K$16&lt;$X546,'Checklist Parameters'!$K$16&gt;=3),'Checklist Parameters'!$K$16,IF(AND('Checklist Parameters'!$K$16&lt;$X546,'Checklist Parameters'!$K$16&lt;3),0,$X546)))</f>
        <v>0</v>
      </c>
      <c r="AD546" s="85" t="str">
        <f>IF(AND(I546&lt;'Checklist Parameters'!$K$22,$I546&lt;&gt;0),"Y","")</f>
        <v/>
      </c>
      <c r="AE546" s="85" t="str">
        <f>IF($AD546="Y",0,IF('Checklist Parameters'!$K$25="","&lt;no limit&gt;",ROUNDDOWN((($I546-'Checklist Parameters'!$K$24)/'Checklist Parameters'!$K$25)+1,0)))</f>
        <v>&lt;no limit&gt;</v>
      </c>
      <c r="AF546" s="174">
        <f t="shared" si="53"/>
        <v>0</v>
      </c>
      <c r="AG546" s="85">
        <f t="shared" si="48"/>
        <v>0</v>
      </c>
    </row>
    <row r="547" spans="1:33" ht="15">
      <c r="A547" s="393"/>
      <c r="B547" s="393"/>
      <c r="C547" s="393"/>
      <c r="D547" s="393"/>
      <c r="E547" s="393"/>
      <c r="F547" s="393"/>
      <c r="G547" s="393"/>
      <c r="H547" s="394"/>
      <c r="I547" s="394"/>
      <c r="J547" s="394"/>
      <c r="K547" s="394"/>
      <c r="L547" s="394"/>
      <c r="M547" s="394"/>
      <c r="N547" s="313">
        <f>IF(IF(I547&lt;'Checklist Parameters'!$K$22,0,($I547-$L547))&lt;0,0,IF(I547&lt;'Checklist Parameters'!$K$22,0,($I547-$L547)))</f>
        <v>0</v>
      </c>
      <c r="O547" s="394"/>
      <c r="P547" s="395"/>
      <c r="Q547" s="316">
        <f t="shared" si="49"/>
        <v>0</v>
      </c>
      <c r="R547" s="87">
        <f t="shared" si="50"/>
        <v>0</v>
      </c>
      <c r="S547" s="87">
        <f>IF('Checklist Parameters'!$K$60&lt;0.2,0.2,'Checklist Parameters'!$K$60)</f>
        <v>0.72</v>
      </c>
      <c r="T547" s="88">
        <f>IF($O547="",IF('Checklist District ID'!$C$43="Y",MAX($R547:$S547)*$I547,SUM($R547:$S547)*$I547),IF(O547&gt;0,Q547*S547))</f>
        <v>0</v>
      </c>
      <c r="U547" s="88">
        <f>IF(Q547&gt;0,((I547-T547)*'Formula Matrix'!$E$40),0)</f>
        <v>0</v>
      </c>
      <c r="V547" s="88">
        <f t="shared" si="51"/>
        <v>0</v>
      </c>
      <c r="W547" s="88">
        <f>IF(V547&gt;0,(V547*'Checklist Parameters'!$K$35),0)</f>
        <v>0</v>
      </c>
      <c r="X547" s="85">
        <f t="shared" si="52"/>
        <v>0</v>
      </c>
      <c r="Y547" s="85">
        <f>IF('Checklist Parameters'!$K$102&lt;&gt;"",(I547/43560)*'Checklist Parameters'!$K$102,"N/A")</f>
        <v>0</v>
      </c>
      <c r="Z547" s="85" t="str">
        <f>IF('Checklist Parameters'!$K$58&lt;&gt;"",((I547*'Checklist Parameters'!$K$58)*'Checklist Parameters'!$K$35)/1000,"N/A")</f>
        <v>N/A</v>
      </c>
      <c r="AA547" s="85">
        <f>IF('Checklist Parameters'!$K$101&lt;&gt;"",IFERROR(I547/'Checklist Parameters'!$K$101,0),"N/A")</f>
        <v>0</v>
      </c>
      <c r="AB547" s="85" t="str">
        <f>IF('Checklist Parameters'!$K$43&lt;&gt;"",(I547*'Checklist Parameters'!$K$43)/1000,"N/A")</f>
        <v>N/A</v>
      </c>
      <c r="AC547" s="85">
        <f>IF('Checklist Parameters'!$K$16="",$X547,IF(AND('Checklist Parameters'!$K$16&lt;$X547,'Checklist Parameters'!$K$16&gt;=3),'Checklist Parameters'!$K$16,IF(AND('Checklist Parameters'!$K$16&lt;$X547,'Checklist Parameters'!$K$16&lt;3),0,$X547)))</f>
        <v>0</v>
      </c>
      <c r="AD547" s="85" t="str">
        <f>IF(AND(I547&lt;'Checklist Parameters'!$K$22,$I547&lt;&gt;0),"Y","")</f>
        <v/>
      </c>
      <c r="AE547" s="85" t="str">
        <f>IF($AD547="Y",0,IF('Checklist Parameters'!$K$25="","&lt;no limit&gt;",ROUNDDOWN((($I547-'Checklist Parameters'!$K$24)/'Checklist Parameters'!$K$25)+1,0)))</f>
        <v>&lt;no limit&gt;</v>
      </c>
      <c r="AF547" s="174">
        <f t="shared" si="53"/>
        <v>0</v>
      </c>
      <c r="AG547" s="85">
        <f t="shared" si="48"/>
        <v>0</v>
      </c>
    </row>
    <row r="548" spans="1:33" ht="15">
      <c r="A548" s="393"/>
      <c r="B548" s="393"/>
      <c r="C548" s="393"/>
      <c r="D548" s="393"/>
      <c r="E548" s="393"/>
      <c r="F548" s="393"/>
      <c r="G548" s="393"/>
      <c r="H548" s="394"/>
      <c r="I548" s="394"/>
      <c r="J548" s="394"/>
      <c r="K548" s="394"/>
      <c r="L548" s="394"/>
      <c r="M548" s="394"/>
      <c r="N548" s="313">
        <f>IF(IF(I548&lt;'Checklist Parameters'!$K$22,0,($I548-$L548))&lt;0,0,IF(I548&lt;'Checklist Parameters'!$K$22,0,($I548-$L548)))</f>
        <v>0</v>
      </c>
      <c r="O548" s="394"/>
      <c r="P548" s="395"/>
      <c r="Q548" s="316">
        <f t="shared" si="49"/>
        <v>0</v>
      </c>
      <c r="R548" s="87">
        <f t="shared" si="50"/>
        <v>0</v>
      </c>
      <c r="S548" s="87">
        <f>IF('Checklist Parameters'!$K$60&lt;0.2,0.2,'Checklist Parameters'!$K$60)</f>
        <v>0.72</v>
      </c>
      <c r="T548" s="88">
        <f>IF($O548="",IF('Checklist District ID'!$C$43="Y",MAX($R548:$S548)*$I548,SUM($R548:$S548)*$I548),IF(O548&gt;0,Q548*S548))</f>
        <v>0</v>
      </c>
      <c r="U548" s="88">
        <f>IF(Q548&gt;0,((I548-T548)*'Formula Matrix'!$E$40),0)</f>
        <v>0</v>
      </c>
      <c r="V548" s="88">
        <f t="shared" si="51"/>
        <v>0</v>
      </c>
      <c r="W548" s="88">
        <f>IF(V548&gt;0,(V548*'Checklist Parameters'!$K$35),0)</f>
        <v>0</v>
      </c>
      <c r="X548" s="85">
        <f t="shared" si="52"/>
        <v>0</v>
      </c>
      <c r="Y548" s="85">
        <f>IF('Checklist Parameters'!$K$102&lt;&gt;"",(I548/43560)*'Checklist Parameters'!$K$102,"N/A")</f>
        <v>0</v>
      </c>
      <c r="Z548" s="85" t="str">
        <f>IF('Checklist Parameters'!$K$58&lt;&gt;"",((I548*'Checklist Parameters'!$K$58)*'Checklist Parameters'!$K$35)/1000,"N/A")</f>
        <v>N/A</v>
      </c>
      <c r="AA548" s="85">
        <f>IF('Checklist Parameters'!$K$101&lt;&gt;"",IFERROR(I548/'Checklist Parameters'!$K$101,0),"N/A")</f>
        <v>0</v>
      </c>
      <c r="AB548" s="85" t="str">
        <f>IF('Checklist Parameters'!$K$43&lt;&gt;"",(I548*'Checklist Parameters'!$K$43)/1000,"N/A")</f>
        <v>N/A</v>
      </c>
      <c r="AC548" s="85">
        <f>IF('Checklist Parameters'!$K$16="",$X548,IF(AND('Checklist Parameters'!$K$16&lt;$X548,'Checklist Parameters'!$K$16&gt;=3),'Checklist Parameters'!$K$16,IF(AND('Checklist Parameters'!$K$16&lt;$X548,'Checklist Parameters'!$K$16&lt;3),0,$X548)))</f>
        <v>0</v>
      </c>
      <c r="AD548" s="85" t="str">
        <f>IF(AND(I548&lt;'Checklist Parameters'!$K$22,$I548&lt;&gt;0),"Y","")</f>
        <v/>
      </c>
      <c r="AE548" s="85" t="str">
        <f>IF($AD548="Y",0,IF('Checklist Parameters'!$K$25="","&lt;no limit&gt;",ROUNDDOWN((($I548-'Checklist Parameters'!$K$24)/'Checklist Parameters'!$K$25)+1,0)))</f>
        <v>&lt;no limit&gt;</v>
      </c>
      <c r="AF548" s="174">
        <f t="shared" si="53"/>
        <v>0</v>
      </c>
      <c r="AG548" s="85">
        <f t="shared" si="48"/>
        <v>0</v>
      </c>
    </row>
    <row r="549" spans="1:33" ht="15">
      <c r="A549" s="393"/>
      <c r="B549" s="393"/>
      <c r="C549" s="393"/>
      <c r="D549" s="393"/>
      <c r="E549" s="393"/>
      <c r="F549" s="393"/>
      <c r="G549" s="393"/>
      <c r="H549" s="394"/>
      <c r="I549" s="394"/>
      <c r="J549" s="394"/>
      <c r="K549" s="394"/>
      <c r="L549" s="394"/>
      <c r="M549" s="394"/>
      <c r="N549" s="313">
        <f>IF(IF(I549&lt;'Checklist Parameters'!$K$22,0,($I549-$L549))&lt;0,0,IF(I549&lt;'Checklist Parameters'!$K$22,0,($I549-$L549)))</f>
        <v>0</v>
      </c>
      <c r="O549" s="394"/>
      <c r="P549" s="395"/>
      <c r="Q549" s="316">
        <f t="shared" si="49"/>
        <v>0</v>
      </c>
      <c r="R549" s="87">
        <f t="shared" si="50"/>
        <v>0</v>
      </c>
      <c r="S549" s="87">
        <f>IF('Checklist Parameters'!$K$60&lt;0.2,0.2,'Checklist Parameters'!$K$60)</f>
        <v>0.72</v>
      </c>
      <c r="T549" s="88">
        <f>IF($O549="",IF('Checklist District ID'!$C$43="Y",MAX($R549:$S549)*$I549,SUM($R549:$S549)*$I549),IF(O549&gt;0,Q549*S549))</f>
        <v>0</v>
      </c>
      <c r="U549" s="88">
        <f>IF(Q549&gt;0,((I549-T549)*'Formula Matrix'!$E$40),0)</f>
        <v>0</v>
      </c>
      <c r="V549" s="88">
        <f t="shared" si="51"/>
        <v>0</v>
      </c>
      <c r="W549" s="88">
        <f>IF(V549&gt;0,(V549*'Checklist Parameters'!$K$35),0)</f>
        <v>0</v>
      </c>
      <c r="X549" s="85">
        <f t="shared" si="52"/>
        <v>0</v>
      </c>
      <c r="Y549" s="85">
        <f>IF('Checklist Parameters'!$K$102&lt;&gt;"",(I549/43560)*'Checklist Parameters'!$K$102,"N/A")</f>
        <v>0</v>
      </c>
      <c r="Z549" s="85" t="str">
        <f>IF('Checklist Parameters'!$K$58&lt;&gt;"",((I549*'Checklist Parameters'!$K$58)*'Checklist Parameters'!$K$35)/1000,"N/A")</f>
        <v>N/A</v>
      </c>
      <c r="AA549" s="85">
        <f>IF('Checklist Parameters'!$K$101&lt;&gt;"",IFERROR(I549/'Checklist Parameters'!$K$101,0),"N/A")</f>
        <v>0</v>
      </c>
      <c r="AB549" s="85" t="str">
        <f>IF('Checklist Parameters'!$K$43&lt;&gt;"",(I549*'Checklist Parameters'!$K$43)/1000,"N/A")</f>
        <v>N/A</v>
      </c>
      <c r="AC549" s="85">
        <f>IF('Checklist Parameters'!$K$16="",$X549,IF(AND('Checklist Parameters'!$K$16&lt;$X549,'Checklist Parameters'!$K$16&gt;=3),'Checklist Parameters'!$K$16,IF(AND('Checklist Parameters'!$K$16&lt;$X549,'Checklist Parameters'!$K$16&lt;3),0,$X549)))</f>
        <v>0</v>
      </c>
      <c r="AD549" s="85" t="str">
        <f>IF(AND(I549&lt;'Checklist Parameters'!$K$22,$I549&lt;&gt;0),"Y","")</f>
        <v/>
      </c>
      <c r="AE549" s="85" t="str">
        <f>IF($AD549="Y",0,IF('Checklist Parameters'!$K$25="","&lt;no limit&gt;",ROUNDDOWN((($I549-'Checklist Parameters'!$K$24)/'Checklist Parameters'!$K$25)+1,0)))</f>
        <v>&lt;no limit&gt;</v>
      </c>
      <c r="AF549" s="174">
        <f t="shared" si="53"/>
        <v>0</v>
      </c>
      <c r="AG549" s="85">
        <f t="shared" si="48"/>
        <v>0</v>
      </c>
    </row>
    <row r="550" spans="1:33" ht="15">
      <c r="A550" s="393"/>
      <c r="B550" s="393"/>
      <c r="C550" s="393"/>
      <c r="D550" s="393"/>
      <c r="E550" s="393"/>
      <c r="F550" s="393"/>
      <c r="G550" s="393"/>
      <c r="H550" s="394"/>
      <c r="I550" s="394"/>
      <c r="J550" s="394"/>
      <c r="K550" s="394"/>
      <c r="L550" s="394"/>
      <c r="M550" s="394"/>
      <c r="N550" s="313">
        <f>IF(IF(I550&lt;'Checklist Parameters'!$K$22,0,($I550-$L550))&lt;0,0,IF(I550&lt;'Checklist Parameters'!$K$22,0,($I550-$L550)))</f>
        <v>0</v>
      </c>
      <c r="O550" s="394"/>
      <c r="P550" s="395"/>
      <c r="Q550" s="316">
        <f t="shared" si="49"/>
        <v>0</v>
      </c>
      <c r="R550" s="87">
        <f t="shared" si="50"/>
        <v>0</v>
      </c>
      <c r="S550" s="87">
        <f>IF('Checklist Parameters'!$K$60&lt;0.2,0.2,'Checklist Parameters'!$K$60)</f>
        <v>0.72</v>
      </c>
      <c r="T550" s="88">
        <f>IF($O550="",IF('Checklist District ID'!$C$43="Y",MAX($R550:$S550)*$I550,SUM($R550:$S550)*$I550),IF(O550&gt;0,Q550*S550))</f>
        <v>0</v>
      </c>
      <c r="U550" s="88">
        <f>IF(Q550&gt;0,((I550-T550)*'Formula Matrix'!$E$40),0)</f>
        <v>0</v>
      </c>
      <c r="V550" s="88">
        <f t="shared" si="51"/>
        <v>0</v>
      </c>
      <c r="W550" s="88">
        <f>IF(V550&gt;0,(V550*'Checklist Parameters'!$K$35),0)</f>
        <v>0</v>
      </c>
      <c r="X550" s="85">
        <f t="shared" si="52"/>
        <v>0</v>
      </c>
      <c r="Y550" s="85">
        <f>IF('Checklist Parameters'!$K$102&lt;&gt;"",(I550/43560)*'Checklist Parameters'!$K$102,"N/A")</f>
        <v>0</v>
      </c>
      <c r="Z550" s="85" t="str">
        <f>IF('Checklist Parameters'!$K$58&lt;&gt;"",((I550*'Checklist Parameters'!$K$58)*'Checklist Parameters'!$K$35)/1000,"N/A")</f>
        <v>N/A</v>
      </c>
      <c r="AA550" s="85">
        <f>IF('Checklist Parameters'!$K$101&lt;&gt;"",IFERROR(I550/'Checklist Parameters'!$K$101,0),"N/A")</f>
        <v>0</v>
      </c>
      <c r="AB550" s="85" t="str">
        <f>IF('Checklist Parameters'!$K$43&lt;&gt;"",(I550*'Checklist Parameters'!$K$43)/1000,"N/A")</f>
        <v>N/A</v>
      </c>
      <c r="AC550" s="85">
        <f>IF('Checklist Parameters'!$K$16="",$X550,IF(AND('Checklist Parameters'!$K$16&lt;$X550,'Checklist Parameters'!$K$16&gt;=3),'Checklist Parameters'!$K$16,IF(AND('Checklist Parameters'!$K$16&lt;$X550,'Checklist Parameters'!$K$16&lt;3),0,$X550)))</f>
        <v>0</v>
      </c>
      <c r="AD550" s="85" t="str">
        <f>IF(AND(I550&lt;'Checklist Parameters'!$K$22,$I550&lt;&gt;0),"Y","")</f>
        <v/>
      </c>
      <c r="AE550" s="85" t="str">
        <f>IF($AD550="Y",0,IF('Checklist Parameters'!$K$25="","&lt;no limit&gt;",ROUNDDOWN((($I550-'Checklist Parameters'!$K$24)/'Checklist Parameters'!$K$25)+1,0)))</f>
        <v>&lt;no limit&gt;</v>
      </c>
      <c r="AF550" s="174">
        <f t="shared" si="53"/>
        <v>0</v>
      </c>
      <c r="AG550" s="85">
        <f t="shared" si="48"/>
        <v>0</v>
      </c>
    </row>
    <row r="551" spans="1:33" ht="15">
      <c r="A551" s="393"/>
      <c r="B551" s="393"/>
      <c r="C551" s="393"/>
      <c r="D551" s="393"/>
      <c r="E551" s="393"/>
      <c r="F551" s="393"/>
      <c r="G551" s="393"/>
      <c r="H551" s="394"/>
      <c r="I551" s="394"/>
      <c r="J551" s="394"/>
      <c r="K551" s="394"/>
      <c r="L551" s="394"/>
      <c r="M551" s="394"/>
      <c r="N551" s="313">
        <f>IF(IF(I551&lt;'Checklist Parameters'!$K$22,0,($I551-$L551))&lt;0,0,IF(I551&lt;'Checklist Parameters'!$K$22,0,($I551-$L551)))</f>
        <v>0</v>
      </c>
      <c r="O551" s="394"/>
      <c r="P551" s="395"/>
      <c r="Q551" s="316">
        <f t="shared" si="49"/>
        <v>0</v>
      </c>
      <c r="R551" s="87">
        <f t="shared" si="50"/>
        <v>0</v>
      </c>
      <c r="S551" s="87">
        <f>IF('Checklist Parameters'!$K$60&lt;0.2,0.2,'Checklist Parameters'!$K$60)</f>
        <v>0.72</v>
      </c>
      <c r="T551" s="88">
        <f>IF($O551="",IF('Checklist District ID'!$C$43="Y",MAX($R551:$S551)*$I551,SUM($R551:$S551)*$I551),IF(O551&gt;0,Q551*S551))</f>
        <v>0</v>
      </c>
      <c r="U551" s="88">
        <f>IF(Q551&gt;0,((I551-T551)*'Formula Matrix'!$E$40),0)</f>
        <v>0</v>
      </c>
      <c r="V551" s="88">
        <f t="shared" si="51"/>
        <v>0</v>
      </c>
      <c r="W551" s="88">
        <f>IF(V551&gt;0,(V551*'Checklist Parameters'!$K$35),0)</f>
        <v>0</v>
      </c>
      <c r="X551" s="85">
        <f t="shared" si="52"/>
        <v>0</v>
      </c>
      <c r="Y551" s="85">
        <f>IF('Checklist Parameters'!$K$102&lt;&gt;"",(I551/43560)*'Checklist Parameters'!$K$102,"N/A")</f>
        <v>0</v>
      </c>
      <c r="Z551" s="85" t="str">
        <f>IF('Checklist Parameters'!$K$58&lt;&gt;"",((I551*'Checklist Parameters'!$K$58)*'Checklist Parameters'!$K$35)/1000,"N/A")</f>
        <v>N/A</v>
      </c>
      <c r="AA551" s="85">
        <f>IF('Checklist Parameters'!$K$101&lt;&gt;"",IFERROR(I551/'Checklist Parameters'!$K$101,0),"N/A")</f>
        <v>0</v>
      </c>
      <c r="AB551" s="85" t="str">
        <f>IF('Checklist Parameters'!$K$43&lt;&gt;"",(I551*'Checklist Parameters'!$K$43)/1000,"N/A")</f>
        <v>N/A</v>
      </c>
      <c r="AC551" s="85">
        <f>IF('Checklist Parameters'!$K$16="",$X551,IF(AND('Checklist Parameters'!$K$16&lt;$X551,'Checklist Parameters'!$K$16&gt;=3),'Checklist Parameters'!$K$16,IF(AND('Checklist Parameters'!$K$16&lt;$X551,'Checklist Parameters'!$K$16&lt;3),0,$X551)))</f>
        <v>0</v>
      </c>
      <c r="AD551" s="85" t="str">
        <f>IF(AND(I551&lt;'Checklist Parameters'!$K$22,$I551&lt;&gt;0),"Y","")</f>
        <v/>
      </c>
      <c r="AE551" s="85" t="str">
        <f>IF($AD551="Y",0,IF('Checklist Parameters'!$K$25="","&lt;no limit&gt;",ROUNDDOWN((($I551-'Checklist Parameters'!$K$24)/'Checklist Parameters'!$K$25)+1,0)))</f>
        <v>&lt;no limit&gt;</v>
      </c>
      <c r="AF551" s="174">
        <f t="shared" si="53"/>
        <v>0</v>
      </c>
      <c r="AG551" s="85">
        <f t="shared" si="48"/>
        <v>0</v>
      </c>
    </row>
    <row r="552" spans="1:33" ht="15">
      <c r="A552" s="393"/>
      <c r="B552" s="393"/>
      <c r="C552" s="393"/>
      <c r="D552" s="393"/>
      <c r="E552" s="393"/>
      <c r="F552" s="393"/>
      <c r="G552" s="393"/>
      <c r="H552" s="394"/>
      <c r="I552" s="394"/>
      <c r="J552" s="394"/>
      <c r="K552" s="394"/>
      <c r="L552" s="394"/>
      <c r="M552" s="394"/>
      <c r="N552" s="313">
        <f>IF(IF(I552&lt;'Checklist Parameters'!$K$22,0,($I552-$L552))&lt;0,0,IF(I552&lt;'Checklist Parameters'!$K$22,0,($I552-$L552)))</f>
        <v>0</v>
      </c>
      <c r="O552" s="394"/>
      <c r="P552" s="395"/>
      <c r="Q552" s="316">
        <f t="shared" si="49"/>
        <v>0</v>
      </c>
      <c r="R552" s="87">
        <f t="shared" si="50"/>
        <v>0</v>
      </c>
      <c r="S552" s="87">
        <f>IF('Checklist Parameters'!$K$60&lt;0.2,0.2,'Checklist Parameters'!$K$60)</f>
        <v>0.72</v>
      </c>
      <c r="T552" s="88">
        <f>IF($O552="",IF('Checklist District ID'!$C$43="Y",MAX($R552:$S552)*$I552,SUM($R552:$S552)*$I552),IF(O552&gt;0,Q552*S552))</f>
        <v>0</v>
      </c>
      <c r="U552" s="88">
        <f>IF(Q552&gt;0,((I552-T552)*'Formula Matrix'!$E$40),0)</f>
        <v>0</v>
      </c>
      <c r="V552" s="88">
        <f t="shared" si="51"/>
        <v>0</v>
      </c>
      <c r="W552" s="88">
        <f>IF(V552&gt;0,(V552*'Checklist Parameters'!$K$35),0)</f>
        <v>0</v>
      </c>
      <c r="X552" s="85">
        <f t="shared" si="52"/>
        <v>0</v>
      </c>
      <c r="Y552" s="85">
        <f>IF('Checklist Parameters'!$K$102&lt;&gt;"",(I552/43560)*'Checklist Parameters'!$K$102,"N/A")</f>
        <v>0</v>
      </c>
      <c r="Z552" s="85" t="str">
        <f>IF('Checklist Parameters'!$K$58&lt;&gt;"",((I552*'Checklist Parameters'!$K$58)*'Checklist Parameters'!$K$35)/1000,"N/A")</f>
        <v>N/A</v>
      </c>
      <c r="AA552" s="85">
        <f>IF('Checklist Parameters'!$K$101&lt;&gt;"",IFERROR(I552/'Checklist Parameters'!$K$101,0),"N/A")</f>
        <v>0</v>
      </c>
      <c r="AB552" s="85" t="str">
        <f>IF('Checklist Parameters'!$K$43&lt;&gt;"",(I552*'Checklist Parameters'!$K$43)/1000,"N/A")</f>
        <v>N/A</v>
      </c>
      <c r="AC552" s="85">
        <f>IF('Checklist Parameters'!$K$16="",$X552,IF(AND('Checklist Parameters'!$K$16&lt;$X552,'Checklist Parameters'!$K$16&gt;=3),'Checklist Parameters'!$K$16,IF(AND('Checklist Parameters'!$K$16&lt;$X552,'Checklist Parameters'!$K$16&lt;3),0,$X552)))</f>
        <v>0</v>
      </c>
      <c r="AD552" s="85" t="str">
        <f>IF(AND(I552&lt;'Checklist Parameters'!$K$22,$I552&lt;&gt;0),"Y","")</f>
        <v/>
      </c>
      <c r="AE552" s="85" t="str">
        <f>IF($AD552="Y",0,IF('Checklist Parameters'!$K$25="","&lt;no limit&gt;",ROUNDDOWN((($I552-'Checklist Parameters'!$K$24)/'Checklist Parameters'!$K$25)+1,0)))</f>
        <v>&lt;no limit&gt;</v>
      </c>
      <c r="AF552" s="174">
        <f t="shared" si="53"/>
        <v>0</v>
      </c>
      <c r="AG552" s="85">
        <f t="shared" si="48"/>
        <v>0</v>
      </c>
    </row>
    <row r="553" spans="1:33" ht="15">
      <c r="A553" s="393"/>
      <c r="B553" s="393"/>
      <c r="C553" s="393"/>
      <c r="D553" s="393"/>
      <c r="E553" s="393"/>
      <c r="F553" s="393"/>
      <c r="G553" s="393"/>
      <c r="H553" s="394"/>
      <c r="I553" s="394"/>
      <c r="J553" s="394"/>
      <c r="K553" s="394"/>
      <c r="L553" s="394"/>
      <c r="M553" s="394"/>
      <c r="N553" s="313">
        <f>IF(IF(I553&lt;'Checklist Parameters'!$K$22,0,($I553-$L553))&lt;0,0,IF(I553&lt;'Checklist Parameters'!$K$22,0,($I553-$L553)))</f>
        <v>0</v>
      </c>
      <c r="O553" s="394"/>
      <c r="P553" s="395"/>
      <c r="Q553" s="316">
        <f t="shared" si="49"/>
        <v>0</v>
      </c>
      <c r="R553" s="87">
        <f t="shared" si="50"/>
        <v>0</v>
      </c>
      <c r="S553" s="87">
        <f>IF('Checklist Parameters'!$K$60&lt;0.2,0.2,'Checklist Parameters'!$K$60)</f>
        <v>0.72</v>
      </c>
      <c r="T553" s="88">
        <f>IF($O553="",IF('Checklist District ID'!$C$43="Y",MAX($R553:$S553)*$I553,SUM($R553:$S553)*$I553),IF(O553&gt;0,Q553*S553))</f>
        <v>0</v>
      </c>
      <c r="U553" s="88">
        <f>IF(Q553&gt;0,((I553-T553)*'Formula Matrix'!$E$40),0)</f>
        <v>0</v>
      </c>
      <c r="V553" s="88">
        <f t="shared" si="51"/>
        <v>0</v>
      </c>
      <c r="W553" s="88">
        <f>IF(V553&gt;0,(V553*'Checklist Parameters'!$K$35),0)</f>
        <v>0</v>
      </c>
      <c r="X553" s="85">
        <f t="shared" si="52"/>
        <v>0</v>
      </c>
      <c r="Y553" s="85">
        <f>IF('Checklist Parameters'!$K$102&lt;&gt;"",(I553/43560)*'Checklist Parameters'!$K$102,"N/A")</f>
        <v>0</v>
      </c>
      <c r="Z553" s="85" t="str">
        <f>IF('Checklist Parameters'!$K$58&lt;&gt;"",((I553*'Checklist Parameters'!$K$58)*'Checklist Parameters'!$K$35)/1000,"N/A")</f>
        <v>N/A</v>
      </c>
      <c r="AA553" s="85">
        <f>IF('Checklist Parameters'!$K$101&lt;&gt;"",IFERROR(I553/'Checklist Parameters'!$K$101,0),"N/A")</f>
        <v>0</v>
      </c>
      <c r="AB553" s="85" t="str">
        <f>IF('Checklist Parameters'!$K$43&lt;&gt;"",(I553*'Checklist Parameters'!$K$43)/1000,"N/A")</f>
        <v>N/A</v>
      </c>
      <c r="AC553" s="85">
        <f>IF('Checklist Parameters'!$K$16="",$X553,IF(AND('Checklist Parameters'!$K$16&lt;$X553,'Checklist Parameters'!$K$16&gt;=3),'Checklist Parameters'!$K$16,IF(AND('Checklist Parameters'!$K$16&lt;$X553,'Checklist Parameters'!$K$16&lt;3),0,$X553)))</f>
        <v>0</v>
      </c>
      <c r="AD553" s="85" t="str">
        <f>IF(AND(I553&lt;'Checklist Parameters'!$K$22,$I553&lt;&gt;0),"Y","")</f>
        <v/>
      </c>
      <c r="AE553" s="85" t="str">
        <f>IF($AD553="Y",0,IF('Checklist Parameters'!$K$25="","&lt;no limit&gt;",ROUNDDOWN((($I553-'Checklist Parameters'!$K$24)/'Checklist Parameters'!$K$25)+1,0)))</f>
        <v>&lt;no limit&gt;</v>
      </c>
      <c r="AF553" s="174">
        <f t="shared" si="53"/>
        <v>0</v>
      </c>
      <c r="AG553" s="85">
        <f t="shared" si="48"/>
        <v>0</v>
      </c>
    </row>
    <row r="554" spans="1:33" ht="15">
      <c r="A554" s="393"/>
      <c r="B554" s="393"/>
      <c r="C554" s="393"/>
      <c r="D554" s="393"/>
      <c r="E554" s="393"/>
      <c r="F554" s="393"/>
      <c r="G554" s="393"/>
      <c r="H554" s="394"/>
      <c r="I554" s="394"/>
      <c r="J554" s="394"/>
      <c r="K554" s="394"/>
      <c r="L554" s="394"/>
      <c r="M554" s="394"/>
      <c r="N554" s="313">
        <f>IF(IF(I554&lt;'Checklist Parameters'!$K$22,0,($I554-$L554))&lt;0,0,IF(I554&lt;'Checklist Parameters'!$K$22,0,($I554-$L554)))</f>
        <v>0</v>
      </c>
      <c r="O554" s="394"/>
      <c r="P554" s="395"/>
      <c r="Q554" s="316">
        <f t="shared" si="49"/>
        <v>0</v>
      </c>
      <c r="R554" s="87">
        <f t="shared" si="50"/>
        <v>0</v>
      </c>
      <c r="S554" s="87">
        <f>IF('Checklist Parameters'!$K$60&lt;0.2,0.2,'Checklist Parameters'!$K$60)</f>
        <v>0.72</v>
      </c>
      <c r="T554" s="88">
        <f>IF($O554="",IF('Checklist District ID'!$C$43="Y",MAX($R554:$S554)*$I554,SUM($R554:$S554)*$I554),IF(O554&gt;0,Q554*S554))</f>
        <v>0</v>
      </c>
      <c r="U554" s="88">
        <f>IF(Q554&gt;0,((I554-T554)*'Formula Matrix'!$E$40),0)</f>
        <v>0</v>
      </c>
      <c r="V554" s="88">
        <f t="shared" si="51"/>
        <v>0</v>
      </c>
      <c r="W554" s="88">
        <f>IF(V554&gt;0,(V554*'Checklist Parameters'!$K$35),0)</f>
        <v>0</v>
      </c>
      <c r="X554" s="85">
        <f t="shared" si="52"/>
        <v>0</v>
      </c>
      <c r="Y554" s="85">
        <f>IF('Checklist Parameters'!$K$102&lt;&gt;"",(I554/43560)*'Checklist Parameters'!$K$102,"N/A")</f>
        <v>0</v>
      </c>
      <c r="Z554" s="85" t="str">
        <f>IF('Checklist Parameters'!$K$58&lt;&gt;"",((I554*'Checklist Parameters'!$K$58)*'Checklist Parameters'!$K$35)/1000,"N/A")</f>
        <v>N/A</v>
      </c>
      <c r="AA554" s="85">
        <f>IF('Checklist Parameters'!$K$101&lt;&gt;"",IFERROR(I554/'Checklist Parameters'!$K$101,0),"N/A")</f>
        <v>0</v>
      </c>
      <c r="AB554" s="85" t="str">
        <f>IF('Checklist Parameters'!$K$43&lt;&gt;"",(I554*'Checklist Parameters'!$K$43)/1000,"N/A")</f>
        <v>N/A</v>
      </c>
      <c r="AC554" s="85">
        <f>IF('Checklist Parameters'!$K$16="",$X554,IF(AND('Checklist Parameters'!$K$16&lt;$X554,'Checklist Parameters'!$K$16&gt;=3),'Checklist Parameters'!$K$16,IF(AND('Checklist Parameters'!$K$16&lt;$X554,'Checklist Parameters'!$K$16&lt;3),0,$X554)))</f>
        <v>0</v>
      </c>
      <c r="AD554" s="85" t="str">
        <f>IF(AND(I554&lt;'Checklist Parameters'!$K$22,$I554&lt;&gt;0),"Y","")</f>
        <v/>
      </c>
      <c r="AE554" s="85" t="str">
        <f>IF($AD554="Y",0,IF('Checklist Parameters'!$K$25="","&lt;no limit&gt;",ROUNDDOWN((($I554-'Checklist Parameters'!$K$24)/'Checklist Parameters'!$K$25)+1,0)))</f>
        <v>&lt;no limit&gt;</v>
      </c>
      <c r="AF554" s="174">
        <f t="shared" si="53"/>
        <v>0</v>
      </c>
      <c r="AG554" s="85">
        <f t="shared" si="48"/>
        <v>0</v>
      </c>
    </row>
    <row r="555" spans="1:33" ht="15">
      <c r="A555" s="393"/>
      <c r="B555" s="393"/>
      <c r="C555" s="393"/>
      <c r="D555" s="393"/>
      <c r="E555" s="393"/>
      <c r="F555" s="393"/>
      <c r="G555" s="393"/>
      <c r="H555" s="394"/>
      <c r="I555" s="394"/>
      <c r="J555" s="394"/>
      <c r="K555" s="394"/>
      <c r="L555" s="394"/>
      <c r="M555" s="394"/>
      <c r="N555" s="313">
        <f>IF(IF(I555&lt;'Checklist Parameters'!$K$22,0,($I555-$L555))&lt;0,0,IF(I555&lt;'Checklist Parameters'!$K$22,0,($I555-$L555)))</f>
        <v>0</v>
      </c>
      <c r="O555" s="394"/>
      <c r="P555" s="395"/>
      <c r="Q555" s="316">
        <f t="shared" si="49"/>
        <v>0</v>
      </c>
      <c r="R555" s="87">
        <f t="shared" si="50"/>
        <v>0</v>
      </c>
      <c r="S555" s="87">
        <f>IF('Checklist Parameters'!$K$60&lt;0.2,0.2,'Checklist Parameters'!$K$60)</f>
        <v>0.72</v>
      </c>
      <c r="T555" s="88">
        <f>IF($O555="",IF('Checklist District ID'!$C$43="Y",MAX($R555:$S555)*$I555,SUM($R555:$S555)*$I555),IF(O555&gt;0,Q555*S555))</f>
        <v>0</v>
      </c>
      <c r="U555" s="88">
        <f>IF(Q555&gt;0,((I555-T555)*'Formula Matrix'!$E$40),0)</f>
        <v>0</v>
      </c>
      <c r="V555" s="88">
        <f t="shared" si="51"/>
        <v>0</v>
      </c>
      <c r="W555" s="88">
        <f>IF(V555&gt;0,(V555*'Checklist Parameters'!$K$35),0)</f>
        <v>0</v>
      </c>
      <c r="X555" s="85">
        <f t="shared" si="52"/>
        <v>0</v>
      </c>
      <c r="Y555" s="85">
        <f>IF('Checklist Parameters'!$K$102&lt;&gt;"",(I555/43560)*'Checklist Parameters'!$K$102,"N/A")</f>
        <v>0</v>
      </c>
      <c r="Z555" s="85" t="str">
        <f>IF('Checklist Parameters'!$K$58&lt;&gt;"",((I555*'Checklist Parameters'!$K$58)*'Checklist Parameters'!$K$35)/1000,"N/A")</f>
        <v>N/A</v>
      </c>
      <c r="AA555" s="85">
        <f>IF('Checklist Parameters'!$K$101&lt;&gt;"",IFERROR(I555/'Checklist Parameters'!$K$101,0),"N/A")</f>
        <v>0</v>
      </c>
      <c r="AB555" s="85" t="str">
        <f>IF('Checklist Parameters'!$K$43&lt;&gt;"",(I555*'Checklist Parameters'!$K$43)/1000,"N/A")</f>
        <v>N/A</v>
      </c>
      <c r="AC555" s="85">
        <f>IF('Checklist Parameters'!$K$16="",$X555,IF(AND('Checklist Parameters'!$K$16&lt;$X555,'Checklist Parameters'!$K$16&gt;=3),'Checklist Parameters'!$K$16,IF(AND('Checklist Parameters'!$K$16&lt;$X555,'Checklist Parameters'!$K$16&lt;3),0,$X555)))</f>
        <v>0</v>
      </c>
      <c r="AD555" s="85" t="str">
        <f>IF(AND(I555&lt;'Checklist Parameters'!$K$22,$I555&lt;&gt;0),"Y","")</f>
        <v/>
      </c>
      <c r="AE555" s="85" t="str">
        <f>IF($AD555="Y",0,IF('Checklist Parameters'!$K$25="","&lt;no limit&gt;",ROUNDDOWN((($I555-'Checklist Parameters'!$K$24)/'Checklist Parameters'!$K$25)+1,0)))</f>
        <v>&lt;no limit&gt;</v>
      </c>
      <c r="AF555" s="174">
        <f t="shared" si="53"/>
        <v>0</v>
      </c>
      <c r="AG555" s="85">
        <f t="shared" si="48"/>
        <v>0</v>
      </c>
    </row>
    <row r="556" spans="1:33" ht="15">
      <c r="A556" s="393"/>
      <c r="B556" s="393"/>
      <c r="C556" s="393"/>
      <c r="D556" s="393"/>
      <c r="E556" s="393"/>
      <c r="F556" s="393"/>
      <c r="G556" s="393"/>
      <c r="H556" s="394"/>
      <c r="I556" s="394"/>
      <c r="J556" s="394"/>
      <c r="K556" s="394"/>
      <c r="L556" s="394"/>
      <c r="M556" s="394"/>
      <c r="N556" s="313">
        <f>IF(IF(I556&lt;'Checklist Parameters'!$K$22,0,($I556-$L556))&lt;0,0,IF(I556&lt;'Checklist Parameters'!$K$22,0,($I556-$L556)))</f>
        <v>0</v>
      </c>
      <c r="O556" s="394"/>
      <c r="P556" s="395"/>
      <c r="Q556" s="316">
        <f t="shared" si="49"/>
        <v>0</v>
      </c>
      <c r="R556" s="87">
        <f t="shared" si="50"/>
        <v>0</v>
      </c>
      <c r="S556" s="87">
        <f>IF('Checklist Parameters'!$K$60&lt;0.2,0.2,'Checklist Parameters'!$K$60)</f>
        <v>0.72</v>
      </c>
      <c r="T556" s="88">
        <f>IF($O556="",IF('Checklist District ID'!$C$43="Y",MAX($R556:$S556)*$I556,SUM($R556:$S556)*$I556),IF(O556&gt;0,Q556*S556))</f>
        <v>0</v>
      </c>
      <c r="U556" s="88">
        <f>IF(Q556&gt;0,((I556-T556)*'Formula Matrix'!$E$40),0)</f>
        <v>0</v>
      </c>
      <c r="V556" s="88">
        <f t="shared" si="51"/>
        <v>0</v>
      </c>
      <c r="W556" s="88">
        <f>IF(V556&gt;0,(V556*'Checklist Parameters'!$K$35),0)</f>
        <v>0</v>
      </c>
      <c r="X556" s="85">
        <f t="shared" si="52"/>
        <v>0</v>
      </c>
      <c r="Y556" s="85">
        <f>IF('Checklist Parameters'!$K$102&lt;&gt;"",(I556/43560)*'Checklist Parameters'!$K$102,"N/A")</f>
        <v>0</v>
      </c>
      <c r="Z556" s="85" t="str">
        <f>IF('Checklist Parameters'!$K$58&lt;&gt;"",((I556*'Checklist Parameters'!$K$58)*'Checklist Parameters'!$K$35)/1000,"N/A")</f>
        <v>N/A</v>
      </c>
      <c r="AA556" s="85">
        <f>IF('Checklist Parameters'!$K$101&lt;&gt;"",IFERROR(I556/'Checklist Parameters'!$K$101,0),"N/A")</f>
        <v>0</v>
      </c>
      <c r="AB556" s="85" t="str">
        <f>IF('Checklist Parameters'!$K$43&lt;&gt;"",(I556*'Checklist Parameters'!$K$43)/1000,"N/A")</f>
        <v>N/A</v>
      </c>
      <c r="AC556" s="85">
        <f>IF('Checklist Parameters'!$K$16="",$X556,IF(AND('Checklist Parameters'!$K$16&lt;$X556,'Checklist Parameters'!$K$16&gt;=3),'Checklist Parameters'!$K$16,IF(AND('Checklist Parameters'!$K$16&lt;$X556,'Checklist Parameters'!$K$16&lt;3),0,$X556)))</f>
        <v>0</v>
      </c>
      <c r="AD556" s="85" t="str">
        <f>IF(AND(I556&lt;'Checklist Parameters'!$K$22,$I556&lt;&gt;0),"Y","")</f>
        <v/>
      </c>
      <c r="AE556" s="85" t="str">
        <f>IF($AD556="Y",0,IF('Checklist Parameters'!$K$25="","&lt;no limit&gt;",ROUNDDOWN((($I556-'Checklist Parameters'!$K$24)/'Checklist Parameters'!$K$25)+1,0)))</f>
        <v>&lt;no limit&gt;</v>
      </c>
      <c r="AF556" s="174">
        <f t="shared" si="53"/>
        <v>0</v>
      </c>
      <c r="AG556" s="85">
        <f t="shared" si="48"/>
        <v>0</v>
      </c>
    </row>
    <row r="557" spans="1:33" ht="15">
      <c r="A557" s="393"/>
      <c r="B557" s="393"/>
      <c r="C557" s="393"/>
      <c r="D557" s="393"/>
      <c r="E557" s="393"/>
      <c r="F557" s="393"/>
      <c r="G557" s="393"/>
      <c r="H557" s="394"/>
      <c r="I557" s="394"/>
      <c r="J557" s="394"/>
      <c r="K557" s="394"/>
      <c r="L557" s="394"/>
      <c r="M557" s="394"/>
      <c r="N557" s="313">
        <f>IF(IF(I557&lt;'Checklist Parameters'!$K$22,0,($I557-$L557))&lt;0,0,IF(I557&lt;'Checklist Parameters'!$K$22,0,($I557-$L557)))</f>
        <v>0</v>
      </c>
      <c r="O557" s="394"/>
      <c r="P557" s="395"/>
      <c r="Q557" s="316">
        <f t="shared" si="49"/>
        <v>0</v>
      </c>
      <c r="R557" s="87">
        <f t="shared" si="50"/>
        <v>0</v>
      </c>
      <c r="S557" s="87">
        <f>IF('Checklist Parameters'!$K$60&lt;0.2,0.2,'Checklist Parameters'!$K$60)</f>
        <v>0.72</v>
      </c>
      <c r="T557" s="88">
        <f>IF($O557="",IF('Checklist District ID'!$C$43="Y",MAX($R557:$S557)*$I557,SUM($R557:$S557)*$I557),IF(O557&gt;0,Q557*S557))</f>
        <v>0</v>
      </c>
      <c r="U557" s="88">
        <f>IF(Q557&gt;0,((I557-T557)*'Formula Matrix'!$E$40),0)</f>
        <v>0</v>
      </c>
      <c r="V557" s="88">
        <f t="shared" si="51"/>
        <v>0</v>
      </c>
      <c r="W557" s="88">
        <f>IF(V557&gt;0,(V557*'Checklist Parameters'!$K$35),0)</f>
        <v>0</v>
      </c>
      <c r="X557" s="85">
        <f t="shared" si="52"/>
        <v>0</v>
      </c>
      <c r="Y557" s="85">
        <f>IF('Checklist Parameters'!$K$102&lt;&gt;"",(I557/43560)*'Checklist Parameters'!$K$102,"N/A")</f>
        <v>0</v>
      </c>
      <c r="Z557" s="85" t="str">
        <f>IF('Checklist Parameters'!$K$58&lt;&gt;"",((I557*'Checklist Parameters'!$K$58)*'Checklist Parameters'!$K$35)/1000,"N/A")</f>
        <v>N/A</v>
      </c>
      <c r="AA557" s="85">
        <f>IF('Checklist Parameters'!$K$101&lt;&gt;"",IFERROR(I557/'Checklist Parameters'!$K$101,0),"N/A")</f>
        <v>0</v>
      </c>
      <c r="AB557" s="85" t="str">
        <f>IF('Checklist Parameters'!$K$43&lt;&gt;"",(I557*'Checklist Parameters'!$K$43)/1000,"N/A")</f>
        <v>N/A</v>
      </c>
      <c r="AC557" s="85">
        <f>IF('Checklist Parameters'!$K$16="",$X557,IF(AND('Checklist Parameters'!$K$16&lt;$X557,'Checklist Parameters'!$K$16&gt;=3),'Checklist Parameters'!$K$16,IF(AND('Checklist Parameters'!$K$16&lt;$X557,'Checklist Parameters'!$K$16&lt;3),0,$X557)))</f>
        <v>0</v>
      </c>
      <c r="AD557" s="85" t="str">
        <f>IF(AND(I557&lt;'Checklist Parameters'!$K$22,$I557&lt;&gt;0),"Y","")</f>
        <v/>
      </c>
      <c r="AE557" s="85" t="str">
        <f>IF($AD557="Y",0,IF('Checklist Parameters'!$K$25="","&lt;no limit&gt;",ROUNDDOWN((($I557-'Checklist Parameters'!$K$24)/'Checklist Parameters'!$K$25)+1,0)))</f>
        <v>&lt;no limit&gt;</v>
      </c>
      <c r="AF557" s="174">
        <f t="shared" si="53"/>
        <v>0</v>
      </c>
      <c r="AG557" s="85">
        <f t="shared" si="48"/>
        <v>0</v>
      </c>
    </row>
    <row r="558" spans="1:33" ht="15">
      <c r="A558" s="393"/>
      <c r="B558" s="393"/>
      <c r="C558" s="393"/>
      <c r="D558" s="393"/>
      <c r="E558" s="393"/>
      <c r="F558" s="393"/>
      <c r="G558" s="393"/>
      <c r="H558" s="394"/>
      <c r="I558" s="394"/>
      <c r="J558" s="394"/>
      <c r="K558" s="394"/>
      <c r="L558" s="394"/>
      <c r="M558" s="394"/>
      <c r="N558" s="313">
        <f>IF(IF(I558&lt;'Checklist Parameters'!$K$22,0,($I558-$L558))&lt;0,0,IF(I558&lt;'Checklist Parameters'!$K$22,0,($I558-$L558)))</f>
        <v>0</v>
      </c>
      <c r="O558" s="394"/>
      <c r="P558" s="395"/>
      <c r="Q558" s="316">
        <f t="shared" si="49"/>
        <v>0</v>
      </c>
      <c r="R558" s="87">
        <f t="shared" si="50"/>
        <v>0</v>
      </c>
      <c r="S558" s="87">
        <f>IF('Checklist Parameters'!$K$60&lt;0.2,0.2,'Checklist Parameters'!$K$60)</f>
        <v>0.72</v>
      </c>
      <c r="T558" s="88">
        <f>IF($O558="",IF('Checklist District ID'!$C$43="Y",MAX($R558:$S558)*$I558,SUM($R558:$S558)*$I558),IF(O558&gt;0,Q558*S558))</f>
        <v>0</v>
      </c>
      <c r="U558" s="88">
        <f>IF(Q558&gt;0,((I558-T558)*'Formula Matrix'!$E$40),0)</f>
        <v>0</v>
      </c>
      <c r="V558" s="88">
        <f t="shared" si="51"/>
        <v>0</v>
      </c>
      <c r="W558" s="88">
        <f>IF(V558&gt;0,(V558*'Checklist Parameters'!$K$35),0)</f>
        <v>0</v>
      </c>
      <c r="X558" s="85">
        <f t="shared" si="52"/>
        <v>0</v>
      </c>
      <c r="Y558" s="85">
        <f>IF('Checklist Parameters'!$K$102&lt;&gt;"",(I558/43560)*'Checklist Parameters'!$K$102,"N/A")</f>
        <v>0</v>
      </c>
      <c r="Z558" s="85" t="str">
        <f>IF('Checklist Parameters'!$K$58&lt;&gt;"",((I558*'Checklist Parameters'!$K$58)*'Checklist Parameters'!$K$35)/1000,"N/A")</f>
        <v>N/A</v>
      </c>
      <c r="AA558" s="85">
        <f>IF('Checklist Parameters'!$K$101&lt;&gt;"",IFERROR(I558/'Checklist Parameters'!$K$101,0),"N/A")</f>
        <v>0</v>
      </c>
      <c r="AB558" s="85" t="str">
        <f>IF('Checklist Parameters'!$K$43&lt;&gt;"",(I558*'Checklist Parameters'!$K$43)/1000,"N/A")</f>
        <v>N/A</v>
      </c>
      <c r="AC558" s="85">
        <f>IF('Checklist Parameters'!$K$16="",$X558,IF(AND('Checklist Parameters'!$K$16&lt;$X558,'Checklist Parameters'!$K$16&gt;=3),'Checklist Parameters'!$K$16,IF(AND('Checklist Parameters'!$K$16&lt;$X558,'Checklist Parameters'!$K$16&lt;3),0,$X558)))</f>
        <v>0</v>
      </c>
      <c r="AD558" s="85" t="str">
        <f>IF(AND(I558&lt;'Checklist Parameters'!$K$22,$I558&lt;&gt;0),"Y","")</f>
        <v/>
      </c>
      <c r="AE558" s="85" t="str">
        <f>IF($AD558="Y",0,IF('Checklist Parameters'!$K$25="","&lt;no limit&gt;",ROUNDDOWN((($I558-'Checklist Parameters'!$K$24)/'Checklist Parameters'!$K$25)+1,0)))</f>
        <v>&lt;no limit&gt;</v>
      </c>
      <c r="AF558" s="174">
        <f t="shared" si="53"/>
        <v>0</v>
      </c>
      <c r="AG558" s="85">
        <f t="shared" si="48"/>
        <v>0</v>
      </c>
    </row>
    <row r="559" spans="1:33" ht="15">
      <c r="A559" s="393"/>
      <c r="B559" s="393"/>
      <c r="C559" s="393"/>
      <c r="D559" s="393"/>
      <c r="E559" s="393"/>
      <c r="F559" s="393"/>
      <c r="G559" s="393"/>
      <c r="H559" s="394"/>
      <c r="I559" s="394"/>
      <c r="J559" s="394"/>
      <c r="K559" s="394"/>
      <c r="L559" s="394"/>
      <c r="M559" s="394"/>
      <c r="N559" s="313">
        <f>IF(IF(I559&lt;'Checklist Parameters'!$K$22,0,($I559-$L559))&lt;0,0,IF(I559&lt;'Checklist Parameters'!$K$22,0,($I559-$L559)))</f>
        <v>0</v>
      </c>
      <c r="O559" s="394"/>
      <c r="P559" s="395"/>
      <c r="Q559" s="316">
        <f t="shared" si="49"/>
        <v>0</v>
      </c>
      <c r="R559" s="87">
        <f t="shared" si="50"/>
        <v>0</v>
      </c>
      <c r="S559" s="87">
        <f>IF('Checklist Parameters'!$K$60&lt;0.2,0.2,'Checklist Parameters'!$K$60)</f>
        <v>0.72</v>
      </c>
      <c r="T559" s="88">
        <f>IF($O559="",IF('Checklist District ID'!$C$43="Y",MAX($R559:$S559)*$I559,SUM($R559:$S559)*$I559),IF(O559&gt;0,Q559*S559))</f>
        <v>0</v>
      </c>
      <c r="U559" s="88">
        <f>IF(Q559&gt;0,((I559-T559)*'Formula Matrix'!$E$40),0)</f>
        <v>0</v>
      </c>
      <c r="V559" s="88">
        <f t="shared" si="51"/>
        <v>0</v>
      </c>
      <c r="W559" s="88">
        <f>IF(V559&gt;0,(V559*'Checklist Parameters'!$K$35),0)</f>
        <v>0</v>
      </c>
      <c r="X559" s="85">
        <f t="shared" si="52"/>
        <v>0</v>
      </c>
      <c r="Y559" s="85">
        <f>IF('Checklist Parameters'!$K$102&lt;&gt;"",(I559/43560)*'Checklist Parameters'!$K$102,"N/A")</f>
        <v>0</v>
      </c>
      <c r="Z559" s="85" t="str">
        <f>IF('Checklist Parameters'!$K$58&lt;&gt;"",((I559*'Checklist Parameters'!$K$58)*'Checklist Parameters'!$K$35)/1000,"N/A")</f>
        <v>N/A</v>
      </c>
      <c r="AA559" s="85">
        <f>IF('Checklist Parameters'!$K$101&lt;&gt;"",IFERROR(I559/'Checklist Parameters'!$K$101,0),"N/A")</f>
        <v>0</v>
      </c>
      <c r="AB559" s="85" t="str">
        <f>IF('Checklist Parameters'!$K$43&lt;&gt;"",(I559*'Checklist Parameters'!$K$43)/1000,"N/A")</f>
        <v>N/A</v>
      </c>
      <c r="AC559" s="85">
        <f>IF('Checklist Parameters'!$K$16="",$X559,IF(AND('Checklist Parameters'!$K$16&lt;$X559,'Checklist Parameters'!$K$16&gt;=3),'Checklist Parameters'!$K$16,IF(AND('Checklist Parameters'!$K$16&lt;$X559,'Checklist Parameters'!$K$16&lt;3),0,$X559)))</f>
        <v>0</v>
      </c>
      <c r="AD559" s="85" t="str">
        <f>IF(AND(I559&lt;'Checklist Parameters'!$K$22,$I559&lt;&gt;0),"Y","")</f>
        <v/>
      </c>
      <c r="AE559" s="85" t="str">
        <f>IF($AD559="Y",0,IF('Checklist Parameters'!$K$25="","&lt;no limit&gt;",ROUNDDOWN((($I559-'Checklist Parameters'!$K$24)/'Checklist Parameters'!$K$25)+1,0)))</f>
        <v>&lt;no limit&gt;</v>
      </c>
      <c r="AF559" s="174">
        <f t="shared" si="53"/>
        <v>0</v>
      </c>
      <c r="AG559" s="85">
        <f t="shared" si="48"/>
        <v>0</v>
      </c>
    </row>
    <row r="560" spans="1:33" ht="15">
      <c r="A560" s="393"/>
      <c r="B560" s="393"/>
      <c r="C560" s="393"/>
      <c r="D560" s="393"/>
      <c r="E560" s="393"/>
      <c r="F560" s="393"/>
      <c r="G560" s="393"/>
      <c r="H560" s="394"/>
      <c r="I560" s="394"/>
      <c r="J560" s="394"/>
      <c r="K560" s="394"/>
      <c r="L560" s="394"/>
      <c r="M560" s="394"/>
      <c r="N560" s="313">
        <f>IF(IF(I560&lt;'Checklist Parameters'!$K$22,0,($I560-$L560))&lt;0,0,IF(I560&lt;'Checklist Parameters'!$K$22,0,($I560-$L560)))</f>
        <v>0</v>
      </c>
      <c r="O560" s="394"/>
      <c r="P560" s="395"/>
      <c r="Q560" s="316">
        <f t="shared" si="49"/>
        <v>0</v>
      </c>
      <c r="R560" s="87">
        <f t="shared" si="50"/>
        <v>0</v>
      </c>
      <c r="S560" s="87">
        <f>IF('Checklist Parameters'!$K$60&lt;0.2,0.2,'Checklist Parameters'!$K$60)</f>
        <v>0.72</v>
      </c>
      <c r="T560" s="88">
        <f>IF($O560="",IF('Checklist District ID'!$C$43="Y",MAX($R560:$S560)*$I560,SUM($R560:$S560)*$I560),IF(O560&gt;0,Q560*S560))</f>
        <v>0</v>
      </c>
      <c r="U560" s="88">
        <f>IF(Q560&gt;0,((I560-T560)*'Formula Matrix'!$E$40),0)</f>
        <v>0</v>
      </c>
      <c r="V560" s="88">
        <f t="shared" si="51"/>
        <v>0</v>
      </c>
      <c r="W560" s="88">
        <f>IF(V560&gt;0,(V560*'Checklist Parameters'!$K$35),0)</f>
        <v>0</v>
      </c>
      <c r="X560" s="85">
        <f t="shared" si="52"/>
        <v>0</v>
      </c>
      <c r="Y560" s="85">
        <f>IF('Checklist Parameters'!$K$102&lt;&gt;"",(I560/43560)*'Checklist Parameters'!$K$102,"N/A")</f>
        <v>0</v>
      </c>
      <c r="Z560" s="85" t="str">
        <f>IF('Checklist Parameters'!$K$58&lt;&gt;"",((I560*'Checklist Parameters'!$K$58)*'Checklist Parameters'!$K$35)/1000,"N/A")</f>
        <v>N/A</v>
      </c>
      <c r="AA560" s="85">
        <f>IF('Checklist Parameters'!$K$101&lt;&gt;"",IFERROR(I560/'Checklist Parameters'!$K$101,0),"N/A")</f>
        <v>0</v>
      </c>
      <c r="AB560" s="85" t="str">
        <f>IF('Checklist Parameters'!$K$43&lt;&gt;"",(I560*'Checklist Parameters'!$K$43)/1000,"N/A")</f>
        <v>N/A</v>
      </c>
      <c r="AC560" s="85">
        <f>IF('Checklist Parameters'!$K$16="",$X560,IF(AND('Checklist Parameters'!$K$16&lt;$X560,'Checklist Parameters'!$K$16&gt;=3),'Checklist Parameters'!$K$16,IF(AND('Checklist Parameters'!$K$16&lt;$X560,'Checklist Parameters'!$K$16&lt;3),0,$X560)))</f>
        <v>0</v>
      </c>
      <c r="AD560" s="85" t="str">
        <f>IF(AND(I560&lt;'Checklist Parameters'!$K$22,$I560&lt;&gt;0),"Y","")</f>
        <v/>
      </c>
      <c r="AE560" s="85" t="str">
        <f>IF($AD560="Y",0,IF('Checklist Parameters'!$K$25="","&lt;no limit&gt;",ROUNDDOWN((($I560-'Checklist Parameters'!$K$24)/'Checklist Parameters'!$K$25)+1,0)))</f>
        <v>&lt;no limit&gt;</v>
      </c>
      <c r="AF560" s="174">
        <f t="shared" si="53"/>
        <v>0</v>
      </c>
      <c r="AG560" s="85">
        <f t="shared" si="48"/>
        <v>0</v>
      </c>
    </row>
    <row r="561" spans="1:33" ht="15">
      <c r="A561" s="393"/>
      <c r="B561" s="393"/>
      <c r="C561" s="393"/>
      <c r="D561" s="393"/>
      <c r="E561" s="393"/>
      <c r="F561" s="393"/>
      <c r="G561" s="393"/>
      <c r="H561" s="394"/>
      <c r="I561" s="394"/>
      <c r="J561" s="394"/>
      <c r="K561" s="394"/>
      <c r="L561" s="394"/>
      <c r="M561" s="394"/>
      <c r="N561" s="313">
        <f>IF(IF(I561&lt;'Checklist Parameters'!$K$22,0,($I561-$L561))&lt;0,0,IF(I561&lt;'Checklist Parameters'!$K$22,0,($I561-$L561)))</f>
        <v>0</v>
      </c>
      <c r="O561" s="394"/>
      <c r="P561" s="395"/>
      <c r="Q561" s="316">
        <f t="shared" si="49"/>
        <v>0</v>
      </c>
      <c r="R561" s="87">
        <f t="shared" si="50"/>
        <v>0</v>
      </c>
      <c r="S561" s="87">
        <f>IF('Checklist Parameters'!$K$60&lt;0.2,0.2,'Checklist Parameters'!$K$60)</f>
        <v>0.72</v>
      </c>
      <c r="T561" s="88">
        <f>IF($O561="",IF('Checklist District ID'!$C$43="Y",MAX($R561:$S561)*$I561,SUM($R561:$S561)*$I561),IF(O561&gt;0,Q561*S561))</f>
        <v>0</v>
      </c>
      <c r="U561" s="88">
        <f>IF(Q561&gt;0,((I561-T561)*'Formula Matrix'!$E$40),0)</f>
        <v>0</v>
      </c>
      <c r="V561" s="88">
        <f t="shared" si="51"/>
        <v>0</v>
      </c>
      <c r="W561" s="88">
        <f>IF(V561&gt;0,(V561*'Checklist Parameters'!$K$35),0)</f>
        <v>0</v>
      </c>
      <c r="X561" s="85">
        <f t="shared" si="52"/>
        <v>0</v>
      </c>
      <c r="Y561" s="85">
        <f>IF('Checklist Parameters'!$K$102&lt;&gt;"",(I561/43560)*'Checklist Parameters'!$K$102,"N/A")</f>
        <v>0</v>
      </c>
      <c r="Z561" s="85" t="str">
        <f>IF('Checklist Parameters'!$K$58&lt;&gt;"",((I561*'Checklist Parameters'!$K$58)*'Checklist Parameters'!$K$35)/1000,"N/A")</f>
        <v>N/A</v>
      </c>
      <c r="AA561" s="85">
        <f>IF('Checklist Parameters'!$K$101&lt;&gt;"",IFERROR(I561/'Checklist Parameters'!$K$101,0),"N/A")</f>
        <v>0</v>
      </c>
      <c r="AB561" s="85" t="str">
        <f>IF('Checklist Parameters'!$K$43&lt;&gt;"",(I561*'Checklist Parameters'!$K$43)/1000,"N/A")</f>
        <v>N/A</v>
      </c>
      <c r="AC561" s="85">
        <f>IF('Checklist Parameters'!$K$16="",$X561,IF(AND('Checklist Parameters'!$K$16&lt;$X561,'Checklist Parameters'!$K$16&gt;=3),'Checklist Parameters'!$K$16,IF(AND('Checklist Parameters'!$K$16&lt;$X561,'Checklist Parameters'!$K$16&lt;3),0,$X561)))</f>
        <v>0</v>
      </c>
      <c r="AD561" s="85" t="str">
        <f>IF(AND(I561&lt;'Checklist Parameters'!$K$22,$I561&lt;&gt;0),"Y","")</f>
        <v/>
      </c>
      <c r="AE561" s="85" t="str">
        <f>IF($AD561="Y",0,IF('Checklist Parameters'!$K$25="","&lt;no limit&gt;",ROUNDDOWN((($I561-'Checklist Parameters'!$K$24)/'Checklist Parameters'!$K$25)+1,0)))</f>
        <v>&lt;no limit&gt;</v>
      </c>
      <c r="AF561" s="174">
        <f t="shared" si="53"/>
        <v>0</v>
      </c>
      <c r="AG561" s="85">
        <f t="shared" si="48"/>
        <v>0</v>
      </c>
    </row>
    <row r="562" spans="1:33" ht="15">
      <c r="A562" s="393"/>
      <c r="B562" s="393"/>
      <c r="C562" s="393"/>
      <c r="D562" s="393"/>
      <c r="E562" s="393"/>
      <c r="F562" s="393"/>
      <c r="G562" s="393"/>
      <c r="H562" s="394"/>
      <c r="I562" s="394"/>
      <c r="J562" s="394"/>
      <c r="K562" s="394"/>
      <c r="L562" s="394"/>
      <c r="M562" s="394"/>
      <c r="N562" s="313">
        <f>IF(IF(I562&lt;'Checklist Parameters'!$K$22,0,($I562-$L562))&lt;0,0,IF(I562&lt;'Checklist Parameters'!$K$22,0,($I562-$L562)))</f>
        <v>0</v>
      </c>
      <c r="O562" s="394"/>
      <c r="P562" s="395"/>
      <c r="Q562" s="316">
        <f t="shared" si="49"/>
        <v>0</v>
      </c>
      <c r="R562" s="87">
        <f t="shared" si="50"/>
        <v>0</v>
      </c>
      <c r="S562" s="87">
        <f>IF('Checklist Parameters'!$K$60&lt;0.2,0.2,'Checklist Parameters'!$K$60)</f>
        <v>0.72</v>
      </c>
      <c r="T562" s="88">
        <f>IF($O562="",IF('Checklist District ID'!$C$43="Y",MAX($R562:$S562)*$I562,SUM($R562:$S562)*$I562),IF(O562&gt;0,Q562*S562))</f>
        <v>0</v>
      </c>
      <c r="U562" s="88">
        <f>IF(Q562&gt;0,((I562-T562)*'Formula Matrix'!$E$40),0)</f>
        <v>0</v>
      </c>
      <c r="V562" s="88">
        <f t="shared" si="51"/>
        <v>0</v>
      </c>
      <c r="W562" s="88">
        <f>IF(V562&gt;0,(V562*'Checklist Parameters'!$K$35),0)</f>
        <v>0</v>
      </c>
      <c r="X562" s="85">
        <f t="shared" si="52"/>
        <v>0</v>
      </c>
      <c r="Y562" s="85">
        <f>IF('Checklist Parameters'!$K$102&lt;&gt;"",(I562/43560)*'Checklist Parameters'!$K$102,"N/A")</f>
        <v>0</v>
      </c>
      <c r="Z562" s="85" t="str">
        <f>IF('Checklist Parameters'!$K$58&lt;&gt;"",((I562*'Checklist Parameters'!$K$58)*'Checklist Parameters'!$K$35)/1000,"N/A")</f>
        <v>N/A</v>
      </c>
      <c r="AA562" s="85">
        <f>IF('Checklist Parameters'!$K$101&lt;&gt;"",IFERROR(I562/'Checklist Parameters'!$K$101,0),"N/A")</f>
        <v>0</v>
      </c>
      <c r="AB562" s="85" t="str">
        <f>IF('Checklist Parameters'!$K$43&lt;&gt;"",(I562*'Checklist Parameters'!$K$43)/1000,"N/A")</f>
        <v>N/A</v>
      </c>
      <c r="AC562" s="85">
        <f>IF('Checklist Parameters'!$K$16="",$X562,IF(AND('Checklist Parameters'!$K$16&lt;$X562,'Checklist Parameters'!$K$16&gt;=3),'Checklist Parameters'!$K$16,IF(AND('Checklist Parameters'!$K$16&lt;$X562,'Checklist Parameters'!$K$16&lt;3),0,$X562)))</f>
        <v>0</v>
      </c>
      <c r="AD562" s="85" t="str">
        <f>IF(AND(I562&lt;'Checklist Parameters'!$K$22,$I562&lt;&gt;0),"Y","")</f>
        <v/>
      </c>
      <c r="AE562" s="85" t="str">
        <f>IF($AD562="Y",0,IF('Checklist Parameters'!$K$25="","&lt;no limit&gt;",ROUNDDOWN((($I562-'Checklist Parameters'!$K$24)/'Checklist Parameters'!$K$25)+1,0)))</f>
        <v>&lt;no limit&gt;</v>
      </c>
      <c r="AF562" s="174">
        <f t="shared" si="53"/>
        <v>0</v>
      </c>
      <c r="AG562" s="85">
        <f t="shared" si="48"/>
        <v>0</v>
      </c>
    </row>
    <row r="563" spans="1:33" ht="15">
      <c r="A563" s="393"/>
      <c r="B563" s="393"/>
      <c r="C563" s="393"/>
      <c r="D563" s="393"/>
      <c r="E563" s="393"/>
      <c r="F563" s="393"/>
      <c r="G563" s="393"/>
      <c r="H563" s="394"/>
      <c r="I563" s="394"/>
      <c r="J563" s="394"/>
      <c r="K563" s="394"/>
      <c r="L563" s="394"/>
      <c r="M563" s="394"/>
      <c r="N563" s="313">
        <f>IF(IF(I563&lt;'Checklist Parameters'!$K$22,0,($I563-$L563))&lt;0,0,IF(I563&lt;'Checklist Parameters'!$K$22,0,($I563-$L563)))</f>
        <v>0</v>
      </c>
      <c r="O563" s="394"/>
      <c r="P563" s="395"/>
      <c r="Q563" s="316">
        <f t="shared" si="49"/>
        <v>0</v>
      </c>
      <c r="R563" s="87">
        <f t="shared" si="50"/>
        <v>0</v>
      </c>
      <c r="S563" s="87">
        <f>IF('Checklist Parameters'!$K$60&lt;0.2,0.2,'Checklist Parameters'!$K$60)</f>
        <v>0.72</v>
      </c>
      <c r="T563" s="88">
        <f>IF($O563="",IF('Checklist District ID'!$C$43="Y",MAX($R563:$S563)*$I563,SUM($R563:$S563)*$I563),IF(O563&gt;0,Q563*S563))</f>
        <v>0</v>
      </c>
      <c r="U563" s="88">
        <f>IF(Q563&gt;0,((I563-T563)*'Formula Matrix'!$E$40),0)</f>
        <v>0</v>
      </c>
      <c r="V563" s="88">
        <f t="shared" si="51"/>
        <v>0</v>
      </c>
      <c r="W563" s="88">
        <f>IF(V563&gt;0,(V563*'Checklist Parameters'!$K$35),0)</f>
        <v>0</v>
      </c>
      <c r="X563" s="85">
        <f t="shared" si="52"/>
        <v>0</v>
      </c>
      <c r="Y563" s="85">
        <f>IF('Checklist Parameters'!$K$102&lt;&gt;"",(I563/43560)*'Checklist Parameters'!$K$102,"N/A")</f>
        <v>0</v>
      </c>
      <c r="Z563" s="85" t="str">
        <f>IF('Checklist Parameters'!$K$58&lt;&gt;"",((I563*'Checklist Parameters'!$K$58)*'Checklist Parameters'!$K$35)/1000,"N/A")</f>
        <v>N/A</v>
      </c>
      <c r="AA563" s="85">
        <f>IF('Checklist Parameters'!$K$101&lt;&gt;"",IFERROR(I563/'Checklist Parameters'!$K$101,0),"N/A")</f>
        <v>0</v>
      </c>
      <c r="AB563" s="85" t="str">
        <f>IF('Checklist Parameters'!$K$43&lt;&gt;"",(I563*'Checklist Parameters'!$K$43)/1000,"N/A")</f>
        <v>N/A</v>
      </c>
      <c r="AC563" s="85">
        <f>IF('Checklist Parameters'!$K$16="",$X563,IF(AND('Checklist Parameters'!$K$16&lt;$X563,'Checklist Parameters'!$K$16&gt;=3),'Checklist Parameters'!$K$16,IF(AND('Checklist Parameters'!$K$16&lt;$X563,'Checklist Parameters'!$K$16&lt;3),0,$X563)))</f>
        <v>0</v>
      </c>
      <c r="AD563" s="85" t="str">
        <f>IF(AND(I563&lt;'Checklist Parameters'!$K$22,$I563&lt;&gt;0),"Y","")</f>
        <v/>
      </c>
      <c r="AE563" s="85" t="str">
        <f>IF($AD563="Y",0,IF('Checklist Parameters'!$K$25="","&lt;no limit&gt;",ROUNDDOWN((($I563-'Checklist Parameters'!$K$24)/'Checklist Parameters'!$K$25)+1,0)))</f>
        <v>&lt;no limit&gt;</v>
      </c>
      <c r="AF563" s="174">
        <f t="shared" si="53"/>
        <v>0</v>
      </c>
      <c r="AG563" s="85">
        <f t="shared" si="48"/>
        <v>0</v>
      </c>
    </row>
    <row r="564" spans="1:33" ht="15">
      <c r="A564" s="393"/>
      <c r="B564" s="393"/>
      <c r="C564" s="393"/>
      <c r="D564" s="393"/>
      <c r="E564" s="393"/>
      <c r="F564" s="393"/>
      <c r="G564" s="393"/>
      <c r="H564" s="394"/>
      <c r="I564" s="394"/>
      <c r="J564" s="394"/>
      <c r="K564" s="394"/>
      <c r="L564" s="394"/>
      <c r="M564" s="394"/>
      <c r="N564" s="313">
        <f>IF(IF(I564&lt;'Checklist Parameters'!$K$22,0,($I564-$L564))&lt;0,0,IF(I564&lt;'Checklist Parameters'!$K$22,0,($I564-$L564)))</f>
        <v>0</v>
      </c>
      <c r="O564" s="394"/>
      <c r="P564" s="395"/>
      <c r="Q564" s="316">
        <f t="shared" si="49"/>
        <v>0</v>
      </c>
      <c r="R564" s="87">
        <f t="shared" si="50"/>
        <v>0</v>
      </c>
      <c r="S564" s="87">
        <f>IF('Checklist Parameters'!$K$60&lt;0.2,0.2,'Checklist Parameters'!$K$60)</f>
        <v>0.72</v>
      </c>
      <c r="T564" s="88">
        <f>IF($O564="",IF('Checklist District ID'!$C$43="Y",MAX($R564:$S564)*$I564,SUM($R564:$S564)*$I564),IF(O564&gt;0,Q564*S564))</f>
        <v>0</v>
      </c>
      <c r="U564" s="88">
        <f>IF(Q564&gt;0,((I564-T564)*'Formula Matrix'!$E$40),0)</f>
        <v>0</v>
      </c>
      <c r="V564" s="88">
        <f t="shared" si="51"/>
        <v>0</v>
      </c>
      <c r="W564" s="88">
        <f>IF(V564&gt;0,(V564*'Checklist Parameters'!$K$35),0)</f>
        <v>0</v>
      </c>
      <c r="X564" s="85">
        <f t="shared" si="52"/>
        <v>0</v>
      </c>
      <c r="Y564" s="85">
        <f>IF('Checklist Parameters'!$K$102&lt;&gt;"",(I564/43560)*'Checklist Parameters'!$K$102,"N/A")</f>
        <v>0</v>
      </c>
      <c r="Z564" s="85" t="str">
        <f>IF('Checklist Parameters'!$K$58&lt;&gt;"",((I564*'Checklist Parameters'!$K$58)*'Checklist Parameters'!$K$35)/1000,"N/A")</f>
        <v>N/A</v>
      </c>
      <c r="AA564" s="85">
        <f>IF('Checklist Parameters'!$K$101&lt;&gt;"",IFERROR(I564/'Checklist Parameters'!$K$101,0),"N/A")</f>
        <v>0</v>
      </c>
      <c r="AB564" s="85" t="str">
        <f>IF('Checklist Parameters'!$K$43&lt;&gt;"",(I564*'Checklist Parameters'!$K$43)/1000,"N/A")</f>
        <v>N/A</v>
      </c>
      <c r="AC564" s="85">
        <f>IF('Checklist Parameters'!$K$16="",$X564,IF(AND('Checklist Parameters'!$K$16&lt;$X564,'Checklist Parameters'!$K$16&gt;=3),'Checklist Parameters'!$K$16,IF(AND('Checklist Parameters'!$K$16&lt;$X564,'Checklist Parameters'!$K$16&lt;3),0,$X564)))</f>
        <v>0</v>
      </c>
      <c r="AD564" s="85" t="str">
        <f>IF(AND(I564&lt;'Checklist Parameters'!$K$22,$I564&lt;&gt;0),"Y","")</f>
        <v/>
      </c>
      <c r="AE564" s="85" t="str">
        <f>IF($AD564="Y",0,IF('Checklist Parameters'!$K$25="","&lt;no limit&gt;",ROUNDDOWN((($I564-'Checklist Parameters'!$K$24)/'Checklist Parameters'!$K$25)+1,0)))</f>
        <v>&lt;no limit&gt;</v>
      </c>
      <c r="AF564" s="174">
        <f t="shared" si="53"/>
        <v>0</v>
      </c>
      <c r="AG564" s="85">
        <f t="shared" si="48"/>
        <v>0</v>
      </c>
    </row>
    <row r="565" spans="1:33" ht="15">
      <c r="A565" s="393"/>
      <c r="B565" s="393"/>
      <c r="C565" s="393"/>
      <c r="D565" s="393"/>
      <c r="E565" s="393"/>
      <c r="F565" s="393"/>
      <c r="G565" s="393"/>
      <c r="H565" s="394"/>
      <c r="I565" s="394"/>
      <c r="J565" s="394"/>
      <c r="K565" s="394"/>
      <c r="L565" s="394"/>
      <c r="M565" s="394"/>
      <c r="N565" s="313">
        <f>IF(IF(I565&lt;'Checklist Parameters'!$K$22,0,($I565-$L565))&lt;0,0,IF(I565&lt;'Checklist Parameters'!$K$22,0,($I565-$L565)))</f>
        <v>0</v>
      </c>
      <c r="O565" s="394"/>
      <c r="P565" s="395"/>
      <c r="Q565" s="316">
        <f t="shared" si="49"/>
        <v>0</v>
      </c>
      <c r="R565" s="87">
        <f t="shared" si="50"/>
        <v>0</v>
      </c>
      <c r="S565" s="87">
        <f>IF('Checklist Parameters'!$K$60&lt;0.2,0.2,'Checklist Parameters'!$K$60)</f>
        <v>0.72</v>
      </c>
      <c r="T565" s="88">
        <f>IF($O565="",IF('Checklist District ID'!$C$43="Y",MAX($R565:$S565)*$I565,SUM($R565:$S565)*$I565),IF(O565&gt;0,Q565*S565))</f>
        <v>0</v>
      </c>
      <c r="U565" s="88">
        <f>IF(Q565&gt;0,((I565-T565)*'Formula Matrix'!$E$40),0)</f>
        <v>0</v>
      </c>
      <c r="V565" s="88">
        <f t="shared" si="51"/>
        <v>0</v>
      </c>
      <c r="W565" s="88">
        <f>IF(V565&gt;0,(V565*'Checklist Parameters'!$K$35),0)</f>
        <v>0</v>
      </c>
      <c r="X565" s="85">
        <f t="shared" si="52"/>
        <v>0</v>
      </c>
      <c r="Y565" s="85">
        <f>IF('Checklist Parameters'!$K$102&lt;&gt;"",(I565/43560)*'Checklist Parameters'!$K$102,"N/A")</f>
        <v>0</v>
      </c>
      <c r="Z565" s="85" t="str">
        <f>IF('Checklist Parameters'!$K$58&lt;&gt;"",((I565*'Checklist Parameters'!$K$58)*'Checklist Parameters'!$K$35)/1000,"N/A")</f>
        <v>N/A</v>
      </c>
      <c r="AA565" s="85">
        <f>IF('Checklist Parameters'!$K$101&lt;&gt;"",IFERROR(I565/'Checklist Parameters'!$K$101,0),"N/A")</f>
        <v>0</v>
      </c>
      <c r="AB565" s="85" t="str">
        <f>IF('Checklist Parameters'!$K$43&lt;&gt;"",(I565*'Checklist Parameters'!$K$43)/1000,"N/A")</f>
        <v>N/A</v>
      </c>
      <c r="AC565" s="85">
        <f>IF('Checklist Parameters'!$K$16="",$X565,IF(AND('Checklist Parameters'!$K$16&lt;$X565,'Checklist Parameters'!$K$16&gt;=3),'Checklist Parameters'!$K$16,IF(AND('Checklist Parameters'!$K$16&lt;$X565,'Checklist Parameters'!$K$16&lt;3),0,$X565)))</f>
        <v>0</v>
      </c>
      <c r="AD565" s="85" t="str">
        <f>IF(AND(I565&lt;'Checklist Parameters'!$K$22,$I565&lt;&gt;0),"Y","")</f>
        <v/>
      </c>
      <c r="AE565" s="85" t="str">
        <f>IF($AD565="Y",0,IF('Checklist Parameters'!$K$25="","&lt;no limit&gt;",ROUNDDOWN((($I565-'Checklist Parameters'!$K$24)/'Checklist Parameters'!$K$25)+1,0)))</f>
        <v>&lt;no limit&gt;</v>
      </c>
      <c r="AF565" s="174">
        <f t="shared" si="53"/>
        <v>0</v>
      </c>
      <c r="AG565" s="85">
        <f t="shared" si="48"/>
        <v>0</v>
      </c>
    </row>
    <row r="566" spans="1:33" ht="15">
      <c r="A566" s="393"/>
      <c r="B566" s="393"/>
      <c r="C566" s="393"/>
      <c r="D566" s="393"/>
      <c r="E566" s="393"/>
      <c r="F566" s="393"/>
      <c r="G566" s="393"/>
      <c r="H566" s="394"/>
      <c r="I566" s="394"/>
      <c r="J566" s="394"/>
      <c r="K566" s="394"/>
      <c r="L566" s="394"/>
      <c r="M566" s="394"/>
      <c r="N566" s="313">
        <f>IF(IF(I566&lt;'Checklist Parameters'!$K$22,0,($I566-$L566))&lt;0,0,IF(I566&lt;'Checklist Parameters'!$K$22,0,($I566-$L566)))</f>
        <v>0</v>
      </c>
      <c r="O566" s="394"/>
      <c r="P566" s="395"/>
      <c r="Q566" s="316">
        <f t="shared" si="49"/>
        <v>0</v>
      </c>
      <c r="R566" s="87">
        <f t="shared" si="50"/>
        <v>0</v>
      </c>
      <c r="S566" s="87">
        <f>IF('Checklist Parameters'!$K$60&lt;0.2,0.2,'Checklist Parameters'!$K$60)</f>
        <v>0.72</v>
      </c>
      <c r="T566" s="88">
        <f>IF($O566="",IF('Checklist District ID'!$C$43="Y",MAX($R566:$S566)*$I566,SUM($R566:$S566)*$I566),IF(O566&gt;0,Q566*S566))</f>
        <v>0</v>
      </c>
      <c r="U566" s="88">
        <f>IF(Q566&gt;0,((I566-T566)*'Formula Matrix'!$E$40),0)</f>
        <v>0</v>
      </c>
      <c r="V566" s="88">
        <f t="shared" si="51"/>
        <v>0</v>
      </c>
      <c r="W566" s="88">
        <f>IF(V566&gt;0,(V566*'Checklist Parameters'!$K$35),0)</f>
        <v>0</v>
      </c>
      <c r="X566" s="85">
        <f t="shared" si="52"/>
        <v>0</v>
      </c>
      <c r="Y566" s="85">
        <f>IF('Checklist Parameters'!$K$102&lt;&gt;"",(I566/43560)*'Checklist Parameters'!$K$102,"N/A")</f>
        <v>0</v>
      </c>
      <c r="Z566" s="85" t="str">
        <f>IF('Checklist Parameters'!$K$58&lt;&gt;"",((I566*'Checklist Parameters'!$K$58)*'Checklist Parameters'!$K$35)/1000,"N/A")</f>
        <v>N/A</v>
      </c>
      <c r="AA566" s="85">
        <f>IF('Checklist Parameters'!$K$101&lt;&gt;"",IFERROR(I566/'Checklist Parameters'!$K$101,0),"N/A")</f>
        <v>0</v>
      </c>
      <c r="AB566" s="85" t="str">
        <f>IF('Checklist Parameters'!$K$43&lt;&gt;"",(I566*'Checklist Parameters'!$K$43)/1000,"N/A")</f>
        <v>N/A</v>
      </c>
      <c r="AC566" s="85">
        <f>IF('Checklist Parameters'!$K$16="",$X566,IF(AND('Checklist Parameters'!$K$16&lt;$X566,'Checklist Parameters'!$K$16&gt;=3),'Checklist Parameters'!$K$16,IF(AND('Checklist Parameters'!$K$16&lt;$X566,'Checklist Parameters'!$K$16&lt;3),0,$X566)))</f>
        <v>0</v>
      </c>
      <c r="AD566" s="85" t="str">
        <f>IF(AND(I566&lt;'Checklist Parameters'!$K$22,$I566&lt;&gt;0),"Y","")</f>
        <v/>
      </c>
      <c r="AE566" s="85" t="str">
        <f>IF($AD566="Y",0,IF('Checklist Parameters'!$K$25="","&lt;no limit&gt;",ROUNDDOWN((($I566-'Checklist Parameters'!$K$24)/'Checklist Parameters'!$K$25)+1,0)))</f>
        <v>&lt;no limit&gt;</v>
      </c>
      <c r="AF566" s="174">
        <f t="shared" si="53"/>
        <v>0</v>
      </c>
      <c r="AG566" s="85">
        <f t="shared" si="48"/>
        <v>0</v>
      </c>
    </row>
    <row r="567" spans="1:33" ht="15">
      <c r="A567" s="393"/>
      <c r="B567" s="393"/>
      <c r="C567" s="393"/>
      <c r="D567" s="393"/>
      <c r="E567" s="393"/>
      <c r="F567" s="393"/>
      <c r="G567" s="393"/>
      <c r="H567" s="394"/>
      <c r="I567" s="394"/>
      <c r="J567" s="394"/>
      <c r="K567" s="394"/>
      <c r="L567" s="394"/>
      <c r="M567" s="394"/>
      <c r="N567" s="313">
        <f>IF(IF(I567&lt;'Checklist Parameters'!$K$22,0,($I567-$L567))&lt;0,0,IF(I567&lt;'Checklist Parameters'!$K$22,0,($I567-$L567)))</f>
        <v>0</v>
      </c>
      <c r="O567" s="394"/>
      <c r="P567" s="395"/>
      <c r="Q567" s="316">
        <f t="shared" si="49"/>
        <v>0</v>
      </c>
      <c r="R567" s="87">
        <f t="shared" si="50"/>
        <v>0</v>
      </c>
      <c r="S567" s="87">
        <f>IF('Checklist Parameters'!$K$60&lt;0.2,0.2,'Checklist Parameters'!$K$60)</f>
        <v>0.72</v>
      </c>
      <c r="T567" s="88">
        <f>IF($O567="",IF('Checklist District ID'!$C$43="Y",MAX($R567:$S567)*$I567,SUM($R567:$S567)*$I567),IF(O567&gt;0,Q567*S567))</f>
        <v>0</v>
      </c>
      <c r="U567" s="88">
        <f>IF(Q567&gt;0,((I567-T567)*'Formula Matrix'!$E$40),0)</f>
        <v>0</v>
      </c>
      <c r="V567" s="88">
        <f t="shared" si="51"/>
        <v>0</v>
      </c>
      <c r="W567" s="88">
        <f>IF(V567&gt;0,(V567*'Checklist Parameters'!$K$35),0)</f>
        <v>0</v>
      </c>
      <c r="X567" s="85">
        <f t="shared" si="52"/>
        <v>0</v>
      </c>
      <c r="Y567" s="85">
        <f>IF('Checklist Parameters'!$K$102&lt;&gt;"",(I567/43560)*'Checklist Parameters'!$K$102,"N/A")</f>
        <v>0</v>
      </c>
      <c r="Z567" s="85" t="str">
        <f>IF('Checklist Parameters'!$K$58&lt;&gt;"",((I567*'Checklist Parameters'!$K$58)*'Checklist Parameters'!$K$35)/1000,"N/A")</f>
        <v>N/A</v>
      </c>
      <c r="AA567" s="85">
        <f>IF('Checklist Parameters'!$K$101&lt;&gt;"",IFERROR(I567/'Checklist Parameters'!$K$101,0),"N/A")</f>
        <v>0</v>
      </c>
      <c r="AB567" s="85" t="str">
        <f>IF('Checklist Parameters'!$K$43&lt;&gt;"",(I567*'Checklist Parameters'!$K$43)/1000,"N/A")</f>
        <v>N/A</v>
      </c>
      <c r="AC567" s="85">
        <f>IF('Checklist Parameters'!$K$16="",$X567,IF(AND('Checklist Parameters'!$K$16&lt;$X567,'Checklist Parameters'!$K$16&gt;=3),'Checklist Parameters'!$K$16,IF(AND('Checklist Parameters'!$K$16&lt;$X567,'Checklist Parameters'!$K$16&lt;3),0,$X567)))</f>
        <v>0</v>
      </c>
      <c r="AD567" s="85" t="str">
        <f>IF(AND(I567&lt;'Checklist Parameters'!$K$22,$I567&lt;&gt;0),"Y","")</f>
        <v/>
      </c>
      <c r="AE567" s="85" t="str">
        <f>IF($AD567="Y",0,IF('Checklist Parameters'!$K$25="","&lt;no limit&gt;",ROUNDDOWN((($I567-'Checklist Parameters'!$K$24)/'Checklist Parameters'!$K$25)+1,0)))</f>
        <v>&lt;no limit&gt;</v>
      </c>
      <c r="AF567" s="174">
        <f t="shared" si="53"/>
        <v>0</v>
      </c>
      <c r="AG567" s="85">
        <f t="shared" si="48"/>
        <v>0</v>
      </c>
    </row>
    <row r="568" spans="1:33" ht="15">
      <c r="A568" s="393"/>
      <c r="B568" s="393"/>
      <c r="C568" s="393"/>
      <c r="D568" s="393"/>
      <c r="E568" s="393"/>
      <c r="F568" s="393"/>
      <c r="G568" s="393"/>
      <c r="H568" s="394"/>
      <c r="I568" s="394"/>
      <c r="J568" s="394"/>
      <c r="K568" s="394"/>
      <c r="L568" s="394"/>
      <c r="M568" s="394"/>
      <c r="N568" s="313">
        <f>IF(IF(I568&lt;'Checklist Parameters'!$K$22,0,($I568-$L568))&lt;0,0,IF(I568&lt;'Checklist Parameters'!$K$22,0,($I568-$L568)))</f>
        <v>0</v>
      </c>
      <c r="O568" s="394"/>
      <c r="P568" s="395"/>
      <c r="Q568" s="316">
        <f t="shared" si="49"/>
        <v>0</v>
      </c>
      <c r="R568" s="87">
        <f t="shared" si="50"/>
        <v>0</v>
      </c>
      <c r="S568" s="87">
        <f>IF('Checklist Parameters'!$K$60&lt;0.2,0.2,'Checklist Parameters'!$K$60)</f>
        <v>0.72</v>
      </c>
      <c r="T568" s="88">
        <f>IF($O568="",IF('Checklist District ID'!$C$43="Y",MAX($R568:$S568)*$I568,SUM($R568:$S568)*$I568),IF(O568&gt;0,Q568*S568))</f>
        <v>0</v>
      </c>
      <c r="U568" s="88">
        <f>IF(Q568&gt;0,((I568-T568)*'Formula Matrix'!$E$40),0)</f>
        <v>0</v>
      </c>
      <c r="V568" s="88">
        <f t="shared" si="51"/>
        <v>0</v>
      </c>
      <c r="W568" s="88">
        <f>IF(V568&gt;0,(V568*'Checklist Parameters'!$K$35),0)</f>
        <v>0</v>
      </c>
      <c r="X568" s="85">
        <f t="shared" si="52"/>
        <v>0</v>
      </c>
      <c r="Y568" s="85">
        <f>IF('Checklist Parameters'!$K$102&lt;&gt;"",(I568/43560)*'Checklist Parameters'!$K$102,"N/A")</f>
        <v>0</v>
      </c>
      <c r="Z568" s="85" t="str">
        <f>IF('Checklist Parameters'!$K$58&lt;&gt;"",((I568*'Checklist Parameters'!$K$58)*'Checklist Parameters'!$K$35)/1000,"N/A")</f>
        <v>N/A</v>
      </c>
      <c r="AA568" s="85">
        <f>IF('Checklist Parameters'!$K$101&lt;&gt;"",IFERROR(I568/'Checklist Parameters'!$K$101,0),"N/A")</f>
        <v>0</v>
      </c>
      <c r="AB568" s="85" t="str">
        <f>IF('Checklist Parameters'!$K$43&lt;&gt;"",(I568*'Checklist Parameters'!$K$43)/1000,"N/A")</f>
        <v>N/A</v>
      </c>
      <c r="AC568" s="85">
        <f>IF('Checklist Parameters'!$K$16="",$X568,IF(AND('Checklist Parameters'!$K$16&lt;$X568,'Checklist Parameters'!$K$16&gt;=3),'Checklist Parameters'!$K$16,IF(AND('Checklist Parameters'!$K$16&lt;$X568,'Checklist Parameters'!$K$16&lt;3),0,$X568)))</f>
        <v>0</v>
      </c>
      <c r="AD568" s="85" t="str">
        <f>IF(AND(I568&lt;'Checklist Parameters'!$K$22,$I568&lt;&gt;0),"Y","")</f>
        <v/>
      </c>
      <c r="AE568" s="85" t="str">
        <f>IF($AD568="Y",0,IF('Checklist Parameters'!$K$25="","&lt;no limit&gt;",ROUNDDOWN((($I568-'Checklist Parameters'!$K$24)/'Checklist Parameters'!$K$25)+1,0)))</f>
        <v>&lt;no limit&gt;</v>
      </c>
      <c r="AF568" s="174">
        <f t="shared" si="53"/>
        <v>0</v>
      </c>
      <c r="AG568" s="85">
        <f t="shared" si="48"/>
        <v>0</v>
      </c>
    </row>
    <row r="569" spans="1:33" ht="15">
      <c r="A569" s="393"/>
      <c r="B569" s="393"/>
      <c r="C569" s="393"/>
      <c r="D569" s="393"/>
      <c r="E569" s="393"/>
      <c r="F569" s="393"/>
      <c r="G569" s="393"/>
      <c r="H569" s="394"/>
      <c r="I569" s="394"/>
      <c r="J569" s="394"/>
      <c r="K569" s="394"/>
      <c r="L569" s="394"/>
      <c r="M569" s="394"/>
      <c r="N569" s="313">
        <f>IF(IF(I569&lt;'Checklist Parameters'!$K$22,0,($I569-$L569))&lt;0,0,IF(I569&lt;'Checklist Parameters'!$K$22,0,($I569-$L569)))</f>
        <v>0</v>
      </c>
      <c r="O569" s="394"/>
      <c r="P569" s="395"/>
      <c r="Q569" s="316">
        <f t="shared" si="49"/>
        <v>0</v>
      </c>
      <c r="R569" s="87">
        <f t="shared" si="50"/>
        <v>0</v>
      </c>
      <c r="S569" s="87">
        <f>IF('Checklist Parameters'!$K$60&lt;0.2,0.2,'Checklist Parameters'!$K$60)</f>
        <v>0.72</v>
      </c>
      <c r="T569" s="88">
        <f>IF($O569="",IF('Checklist District ID'!$C$43="Y",MAX($R569:$S569)*$I569,SUM($R569:$S569)*$I569),IF(O569&gt;0,Q569*S569))</f>
        <v>0</v>
      </c>
      <c r="U569" s="88">
        <f>IF(Q569&gt;0,((I569-T569)*'Formula Matrix'!$E$40),0)</f>
        <v>0</v>
      </c>
      <c r="V569" s="88">
        <f t="shared" si="51"/>
        <v>0</v>
      </c>
      <c r="W569" s="88">
        <f>IF(V569&gt;0,(V569*'Checklist Parameters'!$K$35),0)</f>
        <v>0</v>
      </c>
      <c r="X569" s="85">
        <f t="shared" si="52"/>
        <v>0</v>
      </c>
      <c r="Y569" s="85">
        <f>IF('Checklist Parameters'!$K$102&lt;&gt;"",(I569/43560)*'Checklist Parameters'!$K$102,"N/A")</f>
        <v>0</v>
      </c>
      <c r="Z569" s="85" t="str">
        <f>IF('Checklist Parameters'!$K$58&lt;&gt;"",((I569*'Checklist Parameters'!$K$58)*'Checklist Parameters'!$K$35)/1000,"N/A")</f>
        <v>N/A</v>
      </c>
      <c r="AA569" s="85">
        <f>IF('Checklist Parameters'!$K$101&lt;&gt;"",IFERROR(I569/'Checklist Parameters'!$K$101,0),"N/A")</f>
        <v>0</v>
      </c>
      <c r="AB569" s="85" t="str">
        <f>IF('Checklist Parameters'!$K$43&lt;&gt;"",(I569*'Checklist Parameters'!$K$43)/1000,"N/A")</f>
        <v>N/A</v>
      </c>
      <c r="AC569" s="85">
        <f>IF('Checklist Parameters'!$K$16="",$X569,IF(AND('Checklist Parameters'!$K$16&lt;$X569,'Checklist Parameters'!$K$16&gt;=3),'Checklist Parameters'!$K$16,IF(AND('Checklist Parameters'!$K$16&lt;$X569,'Checklist Parameters'!$K$16&lt;3),0,$X569)))</f>
        <v>0</v>
      </c>
      <c r="AD569" s="85" t="str">
        <f>IF(AND(I569&lt;'Checklist Parameters'!$K$22,$I569&lt;&gt;0),"Y","")</f>
        <v/>
      </c>
      <c r="AE569" s="85" t="str">
        <f>IF($AD569="Y",0,IF('Checklist Parameters'!$K$25="","&lt;no limit&gt;",ROUNDDOWN((($I569-'Checklist Parameters'!$K$24)/'Checklist Parameters'!$K$25)+1,0)))</f>
        <v>&lt;no limit&gt;</v>
      </c>
      <c r="AF569" s="174">
        <f t="shared" si="53"/>
        <v>0</v>
      </c>
      <c r="AG569" s="85">
        <f t="shared" si="48"/>
        <v>0</v>
      </c>
    </row>
    <row r="570" spans="1:33" ht="15">
      <c r="A570" s="393"/>
      <c r="B570" s="393"/>
      <c r="C570" s="393"/>
      <c r="D570" s="393"/>
      <c r="E570" s="393"/>
      <c r="F570" s="393"/>
      <c r="G570" s="393"/>
      <c r="H570" s="394"/>
      <c r="I570" s="394"/>
      <c r="J570" s="394"/>
      <c r="K570" s="394"/>
      <c r="L570" s="394"/>
      <c r="M570" s="394"/>
      <c r="N570" s="313">
        <f>IF(IF(I570&lt;'Checklist Parameters'!$K$22,0,($I570-$L570))&lt;0,0,IF(I570&lt;'Checklist Parameters'!$K$22,0,($I570-$L570)))</f>
        <v>0</v>
      </c>
      <c r="O570" s="394"/>
      <c r="P570" s="395"/>
      <c r="Q570" s="316">
        <f t="shared" si="49"/>
        <v>0</v>
      </c>
      <c r="R570" s="87">
        <f t="shared" si="50"/>
        <v>0</v>
      </c>
      <c r="S570" s="87">
        <f>IF('Checklist Parameters'!$K$60&lt;0.2,0.2,'Checklist Parameters'!$K$60)</f>
        <v>0.72</v>
      </c>
      <c r="T570" s="88">
        <f>IF($O570="",IF('Checklist District ID'!$C$43="Y",MAX($R570:$S570)*$I570,SUM($R570:$S570)*$I570),IF(O570&gt;0,Q570*S570))</f>
        <v>0</v>
      </c>
      <c r="U570" s="88">
        <f>IF(Q570&gt;0,((I570-T570)*'Formula Matrix'!$E$40),0)</f>
        <v>0</v>
      </c>
      <c r="V570" s="88">
        <f t="shared" si="51"/>
        <v>0</v>
      </c>
      <c r="W570" s="88">
        <f>IF(V570&gt;0,(V570*'Checklist Parameters'!$K$35),0)</f>
        <v>0</v>
      </c>
      <c r="X570" s="85">
        <f t="shared" si="52"/>
        <v>0</v>
      </c>
      <c r="Y570" s="85">
        <f>IF('Checklist Parameters'!$K$102&lt;&gt;"",(I570/43560)*'Checklist Parameters'!$K$102,"N/A")</f>
        <v>0</v>
      </c>
      <c r="Z570" s="85" t="str">
        <f>IF('Checklist Parameters'!$K$58&lt;&gt;"",((I570*'Checklist Parameters'!$K$58)*'Checklist Parameters'!$K$35)/1000,"N/A")</f>
        <v>N/A</v>
      </c>
      <c r="AA570" s="85">
        <f>IF('Checklist Parameters'!$K$101&lt;&gt;"",IFERROR(I570/'Checklist Parameters'!$K$101,0),"N/A")</f>
        <v>0</v>
      </c>
      <c r="AB570" s="85" t="str">
        <f>IF('Checklist Parameters'!$K$43&lt;&gt;"",(I570*'Checklist Parameters'!$K$43)/1000,"N/A")</f>
        <v>N/A</v>
      </c>
      <c r="AC570" s="85">
        <f>IF('Checklist Parameters'!$K$16="",$X570,IF(AND('Checklist Parameters'!$K$16&lt;$X570,'Checklist Parameters'!$K$16&gt;=3),'Checklist Parameters'!$K$16,IF(AND('Checklist Parameters'!$K$16&lt;$X570,'Checklist Parameters'!$K$16&lt;3),0,$X570)))</f>
        <v>0</v>
      </c>
      <c r="AD570" s="85" t="str">
        <f>IF(AND(I570&lt;'Checklist Parameters'!$K$22,$I570&lt;&gt;0),"Y","")</f>
        <v/>
      </c>
      <c r="AE570" s="85" t="str">
        <f>IF($AD570="Y",0,IF('Checklist Parameters'!$K$25="","&lt;no limit&gt;",ROUNDDOWN((($I570-'Checklist Parameters'!$K$24)/'Checklist Parameters'!$K$25)+1,0)))</f>
        <v>&lt;no limit&gt;</v>
      </c>
      <c r="AF570" s="174">
        <f t="shared" si="53"/>
        <v>0</v>
      </c>
      <c r="AG570" s="85">
        <f t="shared" si="48"/>
        <v>0</v>
      </c>
    </row>
    <row r="571" spans="1:33" ht="15">
      <c r="A571" s="393"/>
      <c r="B571" s="393"/>
      <c r="C571" s="393"/>
      <c r="D571" s="393"/>
      <c r="E571" s="393"/>
      <c r="F571" s="393"/>
      <c r="G571" s="393"/>
      <c r="H571" s="394"/>
      <c r="I571" s="394"/>
      <c r="J571" s="394"/>
      <c r="K571" s="394"/>
      <c r="L571" s="394"/>
      <c r="M571" s="394"/>
      <c r="N571" s="313">
        <f>IF(IF(I571&lt;'Checklist Parameters'!$K$22,0,($I571-$L571))&lt;0,0,IF(I571&lt;'Checklist Parameters'!$K$22,0,($I571-$L571)))</f>
        <v>0</v>
      </c>
      <c r="O571" s="394"/>
      <c r="P571" s="395"/>
      <c r="Q571" s="316">
        <f t="shared" si="49"/>
        <v>0</v>
      </c>
      <c r="R571" s="87">
        <f t="shared" si="50"/>
        <v>0</v>
      </c>
      <c r="S571" s="87">
        <f>IF('Checklist Parameters'!$K$60&lt;0.2,0.2,'Checklist Parameters'!$K$60)</f>
        <v>0.72</v>
      </c>
      <c r="T571" s="88">
        <f>IF($O571="",IF('Checklist District ID'!$C$43="Y",MAX($R571:$S571)*$I571,SUM($R571:$S571)*$I571),IF(O571&gt;0,Q571*S571))</f>
        <v>0</v>
      </c>
      <c r="U571" s="88">
        <f>IF(Q571&gt;0,((I571-T571)*'Formula Matrix'!$E$40),0)</f>
        <v>0</v>
      </c>
      <c r="V571" s="88">
        <f t="shared" si="51"/>
        <v>0</v>
      </c>
      <c r="W571" s="88">
        <f>IF(V571&gt;0,(V571*'Checklist Parameters'!$K$35),0)</f>
        <v>0</v>
      </c>
      <c r="X571" s="85">
        <f t="shared" si="52"/>
        <v>0</v>
      </c>
      <c r="Y571" s="85">
        <f>IF('Checklist Parameters'!$K$102&lt;&gt;"",(I571/43560)*'Checklist Parameters'!$K$102,"N/A")</f>
        <v>0</v>
      </c>
      <c r="Z571" s="85" t="str">
        <f>IF('Checklist Parameters'!$K$58&lt;&gt;"",((I571*'Checklist Parameters'!$K$58)*'Checklist Parameters'!$K$35)/1000,"N/A")</f>
        <v>N/A</v>
      </c>
      <c r="AA571" s="85">
        <f>IF('Checklist Parameters'!$K$101&lt;&gt;"",IFERROR(I571/'Checklist Parameters'!$K$101,0),"N/A")</f>
        <v>0</v>
      </c>
      <c r="AB571" s="85" t="str">
        <f>IF('Checklist Parameters'!$K$43&lt;&gt;"",(I571*'Checklist Parameters'!$K$43)/1000,"N/A")</f>
        <v>N/A</v>
      </c>
      <c r="AC571" s="85">
        <f>IF('Checklist Parameters'!$K$16="",$X571,IF(AND('Checklist Parameters'!$K$16&lt;$X571,'Checklist Parameters'!$K$16&gt;=3),'Checklist Parameters'!$K$16,IF(AND('Checklist Parameters'!$K$16&lt;$X571,'Checklist Parameters'!$K$16&lt;3),0,$X571)))</f>
        <v>0</v>
      </c>
      <c r="AD571" s="85" t="str">
        <f>IF(AND(I571&lt;'Checklist Parameters'!$K$22,$I571&lt;&gt;0),"Y","")</f>
        <v/>
      </c>
      <c r="AE571" s="85" t="str">
        <f>IF($AD571="Y",0,IF('Checklist Parameters'!$K$25="","&lt;no limit&gt;",ROUNDDOWN((($I571-'Checklist Parameters'!$K$24)/'Checklist Parameters'!$K$25)+1,0)))</f>
        <v>&lt;no limit&gt;</v>
      </c>
      <c r="AF571" s="174">
        <f t="shared" si="53"/>
        <v>0</v>
      </c>
      <c r="AG571" s="85">
        <f t="shared" si="48"/>
        <v>0</v>
      </c>
    </row>
    <row r="572" spans="1:33" ht="15">
      <c r="A572" s="393"/>
      <c r="B572" s="393"/>
      <c r="C572" s="393"/>
      <c r="D572" s="393"/>
      <c r="E572" s="393"/>
      <c r="F572" s="393"/>
      <c r="G572" s="393"/>
      <c r="H572" s="394"/>
      <c r="I572" s="394"/>
      <c r="J572" s="394"/>
      <c r="K572" s="394"/>
      <c r="L572" s="394"/>
      <c r="M572" s="394"/>
      <c r="N572" s="313">
        <f>IF(IF(I572&lt;'Checklist Parameters'!$K$22,0,($I572-$L572))&lt;0,0,IF(I572&lt;'Checklist Parameters'!$K$22,0,($I572-$L572)))</f>
        <v>0</v>
      </c>
      <c r="O572" s="394"/>
      <c r="P572" s="395"/>
      <c r="Q572" s="316">
        <f t="shared" si="49"/>
        <v>0</v>
      </c>
      <c r="R572" s="87">
        <f t="shared" si="50"/>
        <v>0</v>
      </c>
      <c r="S572" s="87">
        <f>IF('Checklist Parameters'!$K$60&lt;0.2,0.2,'Checklist Parameters'!$K$60)</f>
        <v>0.72</v>
      </c>
      <c r="T572" s="88">
        <f>IF($O572="",IF('Checklist District ID'!$C$43="Y",MAX($R572:$S572)*$I572,SUM($R572:$S572)*$I572),IF(O572&gt;0,Q572*S572))</f>
        <v>0</v>
      </c>
      <c r="U572" s="88">
        <f>IF(Q572&gt;0,((I572-T572)*'Formula Matrix'!$E$40),0)</f>
        <v>0</v>
      </c>
      <c r="V572" s="88">
        <f t="shared" si="51"/>
        <v>0</v>
      </c>
      <c r="W572" s="88">
        <f>IF(V572&gt;0,(V572*'Checklist Parameters'!$K$35),0)</f>
        <v>0</v>
      </c>
      <c r="X572" s="85">
        <f t="shared" si="52"/>
        <v>0</v>
      </c>
      <c r="Y572" s="85">
        <f>IF('Checklist Parameters'!$K$102&lt;&gt;"",(I572/43560)*'Checklist Parameters'!$K$102,"N/A")</f>
        <v>0</v>
      </c>
      <c r="Z572" s="85" t="str">
        <f>IF('Checklist Parameters'!$K$58&lt;&gt;"",((I572*'Checklist Parameters'!$K$58)*'Checklist Parameters'!$K$35)/1000,"N/A")</f>
        <v>N/A</v>
      </c>
      <c r="AA572" s="85">
        <f>IF('Checklist Parameters'!$K$101&lt;&gt;"",IFERROR(I572/'Checklist Parameters'!$K$101,0),"N/A")</f>
        <v>0</v>
      </c>
      <c r="AB572" s="85" t="str">
        <f>IF('Checklist Parameters'!$K$43&lt;&gt;"",(I572*'Checklist Parameters'!$K$43)/1000,"N/A")</f>
        <v>N/A</v>
      </c>
      <c r="AC572" s="85">
        <f>IF('Checklist Parameters'!$K$16="",$X572,IF(AND('Checklist Parameters'!$K$16&lt;$X572,'Checklist Parameters'!$K$16&gt;=3),'Checklist Parameters'!$K$16,IF(AND('Checklist Parameters'!$K$16&lt;$X572,'Checklist Parameters'!$K$16&lt;3),0,$X572)))</f>
        <v>0</v>
      </c>
      <c r="AD572" s="85" t="str">
        <f>IF(AND(I572&lt;'Checklist Parameters'!$K$22,$I572&lt;&gt;0),"Y","")</f>
        <v/>
      </c>
      <c r="AE572" s="85" t="str">
        <f>IF($AD572="Y",0,IF('Checklist Parameters'!$K$25="","&lt;no limit&gt;",ROUNDDOWN((($I572-'Checklist Parameters'!$K$24)/'Checklist Parameters'!$K$25)+1,0)))</f>
        <v>&lt;no limit&gt;</v>
      </c>
      <c r="AF572" s="174">
        <f t="shared" si="53"/>
        <v>0</v>
      </c>
      <c r="AG572" s="85">
        <f t="shared" si="48"/>
        <v>0</v>
      </c>
    </row>
    <row r="573" spans="1:33" ht="15">
      <c r="A573" s="393"/>
      <c r="B573" s="393"/>
      <c r="C573" s="393"/>
      <c r="D573" s="393"/>
      <c r="E573" s="393"/>
      <c r="F573" s="393"/>
      <c r="G573" s="393"/>
      <c r="H573" s="394"/>
      <c r="I573" s="394"/>
      <c r="J573" s="394"/>
      <c r="K573" s="394"/>
      <c r="L573" s="394"/>
      <c r="M573" s="394"/>
      <c r="N573" s="313">
        <f>IF(IF(I573&lt;'Checklist Parameters'!$K$22,0,($I573-$L573))&lt;0,0,IF(I573&lt;'Checklist Parameters'!$K$22,0,($I573-$L573)))</f>
        <v>0</v>
      </c>
      <c r="O573" s="394"/>
      <c r="P573" s="395"/>
      <c r="Q573" s="316">
        <f t="shared" si="49"/>
        <v>0</v>
      </c>
      <c r="R573" s="87">
        <f t="shared" si="50"/>
        <v>0</v>
      </c>
      <c r="S573" s="87">
        <f>IF('Checklist Parameters'!$K$60&lt;0.2,0.2,'Checklist Parameters'!$K$60)</f>
        <v>0.72</v>
      </c>
      <c r="T573" s="88">
        <f>IF($O573="",IF('Checklist District ID'!$C$43="Y",MAX($R573:$S573)*$I573,SUM($R573:$S573)*$I573),IF(O573&gt;0,Q573*S573))</f>
        <v>0</v>
      </c>
      <c r="U573" s="88">
        <f>IF(Q573&gt;0,((I573-T573)*'Formula Matrix'!$E$40),0)</f>
        <v>0</v>
      </c>
      <c r="V573" s="88">
        <f t="shared" si="51"/>
        <v>0</v>
      </c>
      <c r="W573" s="88">
        <f>IF(V573&gt;0,(V573*'Checklist Parameters'!$K$35),0)</f>
        <v>0</v>
      </c>
      <c r="X573" s="85">
        <f t="shared" si="52"/>
        <v>0</v>
      </c>
      <c r="Y573" s="85">
        <f>IF('Checklist Parameters'!$K$102&lt;&gt;"",(I573/43560)*'Checklist Parameters'!$K$102,"N/A")</f>
        <v>0</v>
      </c>
      <c r="Z573" s="85" t="str">
        <f>IF('Checklist Parameters'!$K$58&lt;&gt;"",((I573*'Checklist Parameters'!$K$58)*'Checklist Parameters'!$K$35)/1000,"N/A")</f>
        <v>N/A</v>
      </c>
      <c r="AA573" s="85">
        <f>IF('Checklist Parameters'!$K$101&lt;&gt;"",IFERROR(I573/'Checklist Parameters'!$K$101,0),"N/A")</f>
        <v>0</v>
      </c>
      <c r="AB573" s="85" t="str">
        <f>IF('Checklist Parameters'!$K$43&lt;&gt;"",(I573*'Checklist Parameters'!$K$43)/1000,"N/A")</f>
        <v>N/A</v>
      </c>
      <c r="AC573" s="85">
        <f>IF('Checklist Parameters'!$K$16="",$X573,IF(AND('Checklist Parameters'!$K$16&lt;$X573,'Checklist Parameters'!$K$16&gt;=3),'Checklist Parameters'!$K$16,IF(AND('Checklist Parameters'!$K$16&lt;$X573,'Checklist Parameters'!$K$16&lt;3),0,$X573)))</f>
        <v>0</v>
      </c>
      <c r="AD573" s="85" t="str">
        <f>IF(AND(I573&lt;'Checklist Parameters'!$K$22,$I573&lt;&gt;0),"Y","")</f>
        <v/>
      </c>
      <c r="AE573" s="85" t="str">
        <f>IF($AD573="Y",0,IF('Checklist Parameters'!$K$25="","&lt;no limit&gt;",ROUNDDOWN((($I573-'Checklist Parameters'!$K$24)/'Checklist Parameters'!$K$25)+1,0)))</f>
        <v>&lt;no limit&gt;</v>
      </c>
      <c r="AF573" s="174">
        <f t="shared" si="53"/>
        <v>0</v>
      </c>
      <c r="AG573" s="85">
        <f t="shared" si="48"/>
        <v>0</v>
      </c>
    </row>
    <row r="574" spans="1:33" ht="15">
      <c r="A574" s="393"/>
      <c r="B574" s="393"/>
      <c r="C574" s="393"/>
      <c r="D574" s="393"/>
      <c r="E574" s="393"/>
      <c r="F574" s="393"/>
      <c r="G574" s="393"/>
      <c r="H574" s="394"/>
      <c r="I574" s="394"/>
      <c r="J574" s="394"/>
      <c r="K574" s="394"/>
      <c r="L574" s="394"/>
      <c r="M574" s="394"/>
      <c r="N574" s="313">
        <f>IF(IF(I574&lt;'Checklist Parameters'!$K$22,0,($I574-$L574))&lt;0,0,IF(I574&lt;'Checklist Parameters'!$K$22,0,($I574-$L574)))</f>
        <v>0</v>
      </c>
      <c r="O574" s="394"/>
      <c r="P574" s="395"/>
      <c r="Q574" s="316">
        <f t="shared" si="49"/>
        <v>0</v>
      </c>
      <c r="R574" s="87">
        <f t="shared" si="50"/>
        <v>0</v>
      </c>
      <c r="S574" s="87">
        <f>IF('Checklist Parameters'!$K$60&lt;0.2,0.2,'Checklist Parameters'!$K$60)</f>
        <v>0.72</v>
      </c>
      <c r="T574" s="88">
        <f>IF($O574="",IF('Checklist District ID'!$C$43="Y",MAX($R574:$S574)*$I574,SUM($R574:$S574)*$I574),IF(O574&gt;0,Q574*S574))</f>
        <v>0</v>
      </c>
      <c r="U574" s="88">
        <f>IF(Q574&gt;0,((I574-T574)*'Formula Matrix'!$E$40),0)</f>
        <v>0</v>
      </c>
      <c r="V574" s="88">
        <f t="shared" si="51"/>
        <v>0</v>
      </c>
      <c r="W574" s="88">
        <f>IF(V574&gt;0,(V574*'Checklist Parameters'!$K$35),0)</f>
        <v>0</v>
      </c>
      <c r="X574" s="85">
        <f t="shared" si="52"/>
        <v>0</v>
      </c>
      <c r="Y574" s="85">
        <f>IF('Checklist Parameters'!$K$102&lt;&gt;"",(I574/43560)*'Checklist Parameters'!$K$102,"N/A")</f>
        <v>0</v>
      </c>
      <c r="Z574" s="85" t="str">
        <f>IF('Checklist Parameters'!$K$58&lt;&gt;"",((I574*'Checklist Parameters'!$K$58)*'Checklist Parameters'!$K$35)/1000,"N/A")</f>
        <v>N/A</v>
      </c>
      <c r="AA574" s="85">
        <f>IF('Checklist Parameters'!$K$101&lt;&gt;"",IFERROR(I574/'Checklist Parameters'!$K$101,0),"N/A")</f>
        <v>0</v>
      </c>
      <c r="AB574" s="85" t="str">
        <f>IF('Checklist Parameters'!$K$43&lt;&gt;"",(I574*'Checklist Parameters'!$K$43)/1000,"N/A")</f>
        <v>N/A</v>
      </c>
      <c r="AC574" s="85">
        <f>IF('Checklist Parameters'!$K$16="",$X574,IF(AND('Checklist Parameters'!$K$16&lt;$X574,'Checklist Parameters'!$K$16&gt;=3),'Checklist Parameters'!$K$16,IF(AND('Checklist Parameters'!$K$16&lt;$X574,'Checklist Parameters'!$K$16&lt;3),0,$X574)))</f>
        <v>0</v>
      </c>
      <c r="AD574" s="85" t="str">
        <f>IF(AND(I574&lt;'Checklist Parameters'!$K$22,$I574&lt;&gt;0),"Y","")</f>
        <v/>
      </c>
      <c r="AE574" s="85" t="str">
        <f>IF($AD574="Y",0,IF('Checklist Parameters'!$K$25="","&lt;no limit&gt;",ROUNDDOWN((($I574-'Checklist Parameters'!$K$24)/'Checklist Parameters'!$K$25)+1,0)))</f>
        <v>&lt;no limit&gt;</v>
      </c>
      <c r="AF574" s="174">
        <f t="shared" si="53"/>
        <v>0</v>
      </c>
      <c r="AG574" s="85">
        <f t="shared" si="48"/>
        <v>0</v>
      </c>
    </row>
    <row r="575" spans="1:33" ht="15">
      <c r="A575" s="393"/>
      <c r="B575" s="393"/>
      <c r="C575" s="393"/>
      <c r="D575" s="393"/>
      <c r="E575" s="393"/>
      <c r="F575" s="393"/>
      <c r="G575" s="393"/>
      <c r="H575" s="394"/>
      <c r="I575" s="394"/>
      <c r="J575" s="394"/>
      <c r="K575" s="394"/>
      <c r="L575" s="394"/>
      <c r="M575" s="394"/>
      <c r="N575" s="313">
        <f>IF(IF(I575&lt;'Checklist Parameters'!$K$22,0,($I575-$L575))&lt;0,0,IF(I575&lt;'Checklist Parameters'!$K$22,0,($I575-$L575)))</f>
        <v>0</v>
      </c>
      <c r="O575" s="394"/>
      <c r="P575" s="395"/>
      <c r="Q575" s="316">
        <f t="shared" si="49"/>
        <v>0</v>
      </c>
      <c r="R575" s="87">
        <f t="shared" si="50"/>
        <v>0</v>
      </c>
      <c r="S575" s="87">
        <f>IF('Checklist Parameters'!$K$60&lt;0.2,0.2,'Checklist Parameters'!$K$60)</f>
        <v>0.72</v>
      </c>
      <c r="T575" s="88">
        <f>IF($O575="",IF('Checklist District ID'!$C$43="Y",MAX($R575:$S575)*$I575,SUM($R575:$S575)*$I575),IF(O575&gt;0,Q575*S575))</f>
        <v>0</v>
      </c>
      <c r="U575" s="88">
        <f>IF(Q575&gt;0,((I575-T575)*'Formula Matrix'!$E$40),0)</f>
        <v>0</v>
      </c>
      <c r="V575" s="88">
        <f t="shared" si="51"/>
        <v>0</v>
      </c>
      <c r="W575" s="88">
        <f>IF(V575&gt;0,(V575*'Checklist Parameters'!$K$35),0)</f>
        <v>0</v>
      </c>
      <c r="X575" s="85">
        <f t="shared" si="52"/>
        <v>0</v>
      </c>
      <c r="Y575" s="85">
        <f>IF('Checklist Parameters'!$K$102&lt;&gt;"",(I575/43560)*'Checklist Parameters'!$K$102,"N/A")</f>
        <v>0</v>
      </c>
      <c r="Z575" s="85" t="str">
        <f>IF('Checklist Parameters'!$K$58&lt;&gt;"",((I575*'Checklist Parameters'!$K$58)*'Checklist Parameters'!$K$35)/1000,"N/A")</f>
        <v>N/A</v>
      </c>
      <c r="AA575" s="85">
        <f>IF('Checklist Parameters'!$K$101&lt;&gt;"",IFERROR(I575/'Checklist Parameters'!$K$101,0),"N/A")</f>
        <v>0</v>
      </c>
      <c r="AB575" s="85" t="str">
        <f>IF('Checklist Parameters'!$K$43&lt;&gt;"",(I575*'Checklist Parameters'!$K$43)/1000,"N/A")</f>
        <v>N/A</v>
      </c>
      <c r="AC575" s="85">
        <f>IF('Checklist Parameters'!$K$16="",$X575,IF(AND('Checklist Parameters'!$K$16&lt;$X575,'Checklist Parameters'!$K$16&gt;=3),'Checklist Parameters'!$K$16,IF(AND('Checklist Parameters'!$K$16&lt;$X575,'Checklist Parameters'!$K$16&lt;3),0,$X575)))</f>
        <v>0</v>
      </c>
      <c r="AD575" s="85" t="str">
        <f>IF(AND(I575&lt;'Checklist Parameters'!$K$22,$I575&lt;&gt;0),"Y","")</f>
        <v/>
      </c>
      <c r="AE575" s="85" t="str">
        <f>IF($AD575="Y",0,IF('Checklist Parameters'!$K$25="","&lt;no limit&gt;",ROUNDDOWN((($I575-'Checklist Parameters'!$K$24)/'Checklist Parameters'!$K$25)+1,0)))</f>
        <v>&lt;no limit&gt;</v>
      </c>
      <c r="AF575" s="174">
        <f t="shared" si="53"/>
        <v>0</v>
      </c>
      <c r="AG575" s="85">
        <f t="shared" si="48"/>
        <v>0</v>
      </c>
    </row>
    <row r="576" spans="1:33" ht="15">
      <c r="A576" s="393"/>
      <c r="B576" s="393"/>
      <c r="C576" s="393"/>
      <c r="D576" s="393"/>
      <c r="E576" s="393"/>
      <c r="F576" s="393"/>
      <c r="G576" s="393"/>
      <c r="H576" s="394"/>
      <c r="I576" s="394"/>
      <c r="J576" s="394"/>
      <c r="K576" s="394"/>
      <c r="L576" s="394"/>
      <c r="M576" s="394"/>
      <c r="N576" s="313">
        <f>IF(IF(I576&lt;'Checklist Parameters'!$K$22,0,($I576-$L576))&lt;0,0,IF(I576&lt;'Checklist Parameters'!$K$22,0,($I576-$L576)))</f>
        <v>0</v>
      </c>
      <c r="O576" s="394"/>
      <c r="P576" s="395"/>
      <c r="Q576" s="316">
        <f t="shared" si="49"/>
        <v>0</v>
      </c>
      <c r="R576" s="87">
        <f t="shared" si="50"/>
        <v>0</v>
      </c>
      <c r="S576" s="87">
        <f>IF('Checklist Parameters'!$K$60&lt;0.2,0.2,'Checklist Parameters'!$K$60)</f>
        <v>0.72</v>
      </c>
      <c r="T576" s="88">
        <f>IF($O576="",IF('Checklist District ID'!$C$43="Y",MAX($R576:$S576)*$I576,SUM($R576:$S576)*$I576),IF(O576&gt;0,Q576*S576))</f>
        <v>0</v>
      </c>
      <c r="U576" s="88">
        <f>IF(Q576&gt;0,((I576-T576)*'Formula Matrix'!$E$40),0)</f>
        <v>0</v>
      </c>
      <c r="V576" s="88">
        <f t="shared" si="51"/>
        <v>0</v>
      </c>
      <c r="W576" s="88">
        <f>IF(V576&gt;0,(V576*'Checklist Parameters'!$K$35),0)</f>
        <v>0</v>
      </c>
      <c r="X576" s="85">
        <f t="shared" si="52"/>
        <v>0</v>
      </c>
      <c r="Y576" s="85">
        <f>IF('Checklist Parameters'!$K$102&lt;&gt;"",(I576/43560)*'Checklist Parameters'!$K$102,"N/A")</f>
        <v>0</v>
      </c>
      <c r="Z576" s="85" t="str">
        <f>IF('Checklist Parameters'!$K$58&lt;&gt;"",((I576*'Checklist Parameters'!$K$58)*'Checklist Parameters'!$K$35)/1000,"N/A")</f>
        <v>N/A</v>
      </c>
      <c r="AA576" s="85">
        <f>IF('Checklist Parameters'!$K$101&lt;&gt;"",IFERROR(I576/'Checklist Parameters'!$K$101,0),"N/A")</f>
        <v>0</v>
      </c>
      <c r="AB576" s="85" t="str">
        <f>IF('Checklist Parameters'!$K$43&lt;&gt;"",(I576*'Checklist Parameters'!$K$43)/1000,"N/A")</f>
        <v>N/A</v>
      </c>
      <c r="AC576" s="85">
        <f>IF('Checklist Parameters'!$K$16="",$X576,IF(AND('Checklist Parameters'!$K$16&lt;$X576,'Checklist Parameters'!$K$16&gt;=3),'Checklist Parameters'!$K$16,IF(AND('Checklist Parameters'!$K$16&lt;$X576,'Checklist Parameters'!$K$16&lt;3),0,$X576)))</f>
        <v>0</v>
      </c>
      <c r="AD576" s="85" t="str">
        <f>IF(AND(I576&lt;'Checklist Parameters'!$K$22,$I576&lt;&gt;0),"Y","")</f>
        <v/>
      </c>
      <c r="AE576" s="85" t="str">
        <f>IF($AD576="Y",0,IF('Checklist Parameters'!$K$25="","&lt;no limit&gt;",ROUNDDOWN((($I576-'Checklist Parameters'!$K$24)/'Checklist Parameters'!$K$25)+1,0)))</f>
        <v>&lt;no limit&gt;</v>
      </c>
      <c r="AF576" s="174">
        <f t="shared" si="53"/>
        <v>0</v>
      </c>
      <c r="AG576" s="85">
        <f t="shared" si="48"/>
        <v>0</v>
      </c>
    </row>
    <row r="577" spans="1:33" ht="15">
      <c r="A577" s="393"/>
      <c r="B577" s="393"/>
      <c r="C577" s="393"/>
      <c r="D577" s="393"/>
      <c r="E577" s="393"/>
      <c r="F577" s="393"/>
      <c r="G577" s="393"/>
      <c r="H577" s="394"/>
      <c r="I577" s="394"/>
      <c r="J577" s="394"/>
      <c r="K577" s="394"/>
      <c r="L577" s="394"/>
      <c r="M577" s="394"/>
      <c r="N577" s="313">
        <f>IF(IF(I577&lt;'Checklist Parameters'!$K$22,0,($I577-$L577))&lt;0,0,IF(I577&lt;'Checklist Parameters'!$K$22,0,($I577-$L577)))</f>
        <v>0</v>
      </c>
      <c r="O577" s="394"/>
      <c r="P577" s="395"/>
      <c r="Q577" s="316">
        <f t="shared" si="49"/>
        <v>0</v>
      </c>
      <c r="R577" s="87">
        <f t="shared" si="50"/>
        <v>0</v>
      </c>
      <c r="S577" s="87">
        <f>IF('Checklist Parameters'!$K$60&lt;0.2,0.2,'Checklist Parameters'!$K$60)</f>
        <v>0.72</v>
      </c>
      <c r="T577" s="88">
        <f>IF($O577="",IF('Checklist District ID'!$C$43="Y",MAX($R577:$S577)*$I577,SUM($R577:$S577)*$I577),IF(O577&gt;0,Q577*S577))</f>
        <v>0</v>
      </c>
      <c r="U577" s="88">
        <f>IF(Q577&gt;0,((I577-T577)*'Formula Matrix'!$E$40),0)</f>
        <v>0</v>
      </c>
      <c r="V577" s="88">
        <f t="shared" si="51"/>
        <v>0</v>
      </c>
      <c r="W577" s="88">
        <f>IF(V577&gt;0,(V577*'Checklist Parameters'!$K$35),0)</f>
        <v>0</v>
      </c>
      <c r="X577" s="85">
        <f t="shared" si="52"/>
        <v>0</v>
      </c>
      <c r="Y577" s="85">
        <f>IF('Checklist Parameters'!$K$102&lt;&gt;"",(I577/43560)*'Checklist Parameters'!$K$102,"N/A")</f>
        <v>0</v>
      </c>
      <c r="Z577" s="85" t="str">
        <f>IF('Checklist Parameters'!$K$58&lt;&gt;"",((I577*'Checklist Parameters'!$K$58)*'Checklist Parameters'!$K$35)/1000,"N/A")</f>
        <v>N/A</v>
      </c>
      <c r="AA577" s="85">
        <f>IF('Checklist Parameters'!$K$101&lt;&gt;"",IFERROR(I577/'Checklist Parameters'!$K$101,0),"N/A")</f>
        <v>0</v>
      </c>
      <c r="AB577" s="85" t="str">
        <f>IF('Checklist Parameters'!$K$43&lt;&gt;"",(I577*'Checklist Parameters'!$K$43)/1000,"N/A")</f>
        <v>N/A</v>
      </c>
      <c r="AC577" s="85">
        <f>IF('Checklist Parameters'!$K$16="",$X577,IF(AND('Checklist Parameters'!$K$16&lt;$X577,'Checklist Parameters'!$K$16&gt;=3),'Checklist Parameters'!$K$16,IF(AND('Checklist Parameters'!$K$16&lt;$X577,'Checklist Parameters'!$K$16&lt;3),0,$X577)))</f>
        <v>0</v>
      </c>
      <c r="AD577" s="85" t="str">
        <f>IF(AND(I577&lt;'Checklist Parameters'!$K$22,$I577&lt;&gt;0),"Y","")</f>
        <v/>
      </c>
      <c r="AE577" s="85" t="str">
        <f>IF($AD577="Y",0,IF('Checklist Parameters'!$K$25="","&lt;no limit&gt;",ROUNDDOWN((($I577-'Checklist Parameters'!$K$24)/'Checklist Parameters'!$K$25)+1,0)))</f>
        <v>&lt;no limit&gt;</v>
      </c>
      <c r="AF577" s="174">
        <f t="shared" si="53"/>
        <v>0</v>
      </c>
      <c r="AG577" s="85">
        <f t="shared" si="48"/>
        <v>0</v>
      </c>
    </row>
    <row r="578" spans="1:33" ht="15">
      <c r="A578" s="393"/>
      <c r="B578" s="393"/>
      <c r="C578" s="393"/>
      <c r="D578" s="393"/>
      <c r="E578" s="393"/>
      <c r="F578" s="393"/>
      <c r="G578" s="393"/>
      <c r="H578" s="394"/>
      <c r="I578" s="394"/>
      <c r="J578" s="394"/>
      <c r="K578" s="394"/>
      <c r="L578" s="394"/>
      <c r="M578" s="394"/>
      <c r="N578" s="313">
        <f>IF(IF(I578&lt;'Checklist Parameters'!$K$22,0,($I578-$L578))&lt;0,0,IF(I578&lt;'Checklist Parameters'!$K$22,0,($I578-$L578)))</f>
        <v>0</v>
      </c>
      <c r="O578" s="394"/>
      <c r="P578" s="395"/>
      <c r="Q578" s="316">
        <f t="shared" si="49"/>
        <v>0</v>
      </c>
      <c r="R578" s="87">
        <f t="shared" si="50"/>
        <v>0</v>
      </c>
      <c r="S578" s="87">
        <f>IF('Checklist Parameters'!$K$60&lt;0.2,0.2,'Checklist Parameters'!$K$60)</f>
        <v>0.72</v>
      </c>
      <c r="T578" s="88">
        <f>IF($O578="",IF('Checklist District ID'!$C$43="Y",MAX($R578:$S578)*$I578,SUM($R578:$S578)*$I578),IF(O578&gt;0,Q578*S578))</f>
        <v>0</v>
      </c>
      <c r="U578" s="88">
        <f>IF(Q578&gt;0,((I578-T578)*'Formula Matrix'!$E$40),0)</f>
        <v>0</v>
      </c>
      <c r="V578" s="88">
        <f t="shared" si="51"/>
        <v>0</v>
      </c>
      <c r="W578" s="88">
        <f>IF(V578&gt;0,(V578*'Checklist Parameters'!$K$35),0)</f>
        <v>0</v>
      </c>
      <c r="X578" s="85">
        <f t="shared" si="52"/>
        <v>0</v>
      </c>
      <c r="Y578" s="85">
        <f>IF('Checklist Parameters'!$K$102&lt;&gt;"",(I578/43560)*'Checklist Parameters'!$K$102,"N/A")</f>
        <v>0</v>
      </c>
      <c r="Z578" s="85" t="str">
        <f>IF('Checklist Parameters'!$K$58&lt;&gt;"",((I578*'Checklist Parameters'!$K$58)*'Checklist Parameters'!$K$35)/1000,"N/A")</f>
        <v>N/A</v>
      </c>
      <c r="AA578" s="85">
        <f>IF('Checklist Parameters'!$K$101&lt;&gt;"",IFERROR(I578/'Checklist Parameters'!$K$101,0),"N/A")</f>
        <v>0</v>
      </c>
      <c r="AB578" s="85" t="str">
        <f>IF('Checklist Parameters'!$K$43&lt;&gt;"",(I578*'Checklist Parameters'!$K$43)/1000,"N/A")</f>
        <v>N/A</v>
      </c>
      <c r="AC578" s="85">
        <f>IF('Checklist Parameters'!$K$16="",$X578,IF(AND('Checklist Parameters'!$K$16&lt;$X578,'Checklist Parameters'!$K$16&gt;=3),'Checklist Parameters'!$K$16,IF(AND('Checklist Parameters'!$K$16&lt;$X578,'Checklist Parameters'!$K$16&lt;3),0,$X578)))</f>
        <v>0</v>
      </c>
      <c r="AD578" s="85" t="str">
        <f>IF(AND(I578&lt;'Checklist Parameters'!$K$22,$I578&lt;&gt;0),"Y","")</f>
        <v/>
      </c>
      <c r="AE578" s="85" t="str">
        <f>IF($AD578="Y",0,IF('Checklist Parameters'!$K$25="","&lt;no limit&gt;",ROUNDDOWN((($I578-'Checklist Parameters'!$K$24)/'Checklist Parameters'!$K$25)+1,0)))</f>
        <v>&lt;no limit&gt;</v>
      </c>
      <c r="AF578" s="174">
        <f t="shared" si="53"/>
        <v>0</v>
      </c>
      <c r="AG578" s="85">
        <f t="shared" si="48"/>
        <v>0</v>
      </c>
    </row>
    <row r="579" spans="1:33" ht="15">
      <c r="A579" s="393"/>
      <c r="B579" s="393"/>
      <c r="C579" s="393"/>
      <c r="D579" s="393"/>
      <c r="E579" s="393"/>
      <c r="F579" s="393"/>
      <c r="G579" s="393"/>
      <c r="H579" s="394"/>
      <c r="I579" s="394"/>
      <c r="J579" s="394"/>
      <c r="K579" s="394"/>
      <c r="L579" s="394"/>
      <c r="M579" s="394"/>
      <c r="N579" s="313">
        <f>IF(IF(I579&lt;'Checklist Parameters'!$K$22,0,($I579-$L579))&lt;0,0,IF(I579&lt;'Checklist Parameters'!$K$22,0,($I579-$L579)))</f>
        <v>0</v>
      </c>
      <c r="O579" s="394"/>
      <c r="P579" s="395"/>
      <c r="Q579" s="316">
        <f t="shared" si="49"/>
        <v>0</v>
      </c>
      <c r="R579" s="87">
        <f t="shared" si="50"/>
        <v>0</v>
      </c>
      <c r="S579" s="87">
        <f>IF('Checklist Parameters'!$K$60&lt;0.2,0.2,'Checklist Parameters'!$K$60)</f>
        <v>0.72</v>
      </c>
      <c r="T579" s="88">
        <f>IF($O579="",IF('Checklist District ID'!$C$43="Y",MAX($R579:$S579)*$I579,SUM($R579:$S579)*$I579),IF(O579&gt;0,Q579*S579))</f>
        <v>0</v>
      </c>
      <c r="U579" s="88">
        <f>IF(Q579&gt;0,((I579-T579)*'Formula Matrix'!$E$40),0)</f>
        <v>0</v>
      </c>
      <c r="V579" s="88">
        <f t="shared" si="51"/>
        <v>0</v>
      </c>
      <c r="W579" s="88">
        <f>IF(V579&gt;0,(V579*'Checklist Parameters'!$K$35),0)</f>
        <v>0</v>
      </c>
      <c r="X579" s="85">
        <f t="shared" si="52"/>
        <v>0</v>
      </c>
      <c r="Y579" s="85">
        <f>IF('Checklist Parameters'!$K$102&lt;&gt;"",(I579/43560)*'Checklist Parameters'!$K$102,"N/A")</f>
        <v>0</v>
      </c>
      <c r="Z579" s="85" t="str">
        <f>IF('Checklist Parameters'!$K$58&lt;&gt;"",((I579*'Checklist Parameters'!$K$58)*'Checklist Parameters'!$K$35)/1000,"N/A")</f>
        <v>N/A</v>
      </c>
      <c r="AA579" s="85">
        <f>IF('Checklist Parameters'!$K$101&lt;&gt;"",IFERROR(I579/'Checklist Parameters'!$K$101,0),"N/A")</f>
        <v>0</v>
      </c>
      <c r="AB579" s="85" t="str">
        <f>IF('Checklist Parameters'!$K$43&lt;&gt;"",(I579*'Checklist Parameters'!$K$43)/1000,"N/A")</f>
        <v>N/A</v>
      </c>
      <c r="AC579" s="85">
        <f>IF('Checklist Parameters'!$K$16="",$X579,IF(AND('Checklist Parameters'!$K$16&lt;$X579,'Checklist Parameters'!$K$16&gt;=3),'Checklist Parameters'!$K$16,IF(AND('Checklist Parameters'!$K$16&lt;$X579,'Checklist Parameters'!$K$16&lt;3),0,$X579)))</f>
        <v>0</v>
      </c>
      <c r="AD579" s="85" t="str">
        <f>IF(AND(I579&lt;'Checklist Parameters'!$K$22,$I579&lt;&gt;0),"Y","")</f>
        <v/>
      </c>
      <c r="AE579" s="85" t="str">
        <f>IF($AD579="Y",0,IF('Checklist Parameters'!$K$25="","&lt;no limit&gt;",ROUNDDOWN((($I579-'Checklist Parameters'!$K$24)/'Checklist Parameters'!$K$25)+1,0)))</f>
        <v>&lt;no limit&gt;</v>
      </c>
      <c r="AF579" s="174">
        <f t="shared" si="53"/>
        <v>0</v>
      </c>
      <c r="AG579" s="85">
        <f t="shared" si="48"/>
        <v>0</v>
      </c>
    </row>
    <row r="580" spans="1:33" ht="15">
      <c r="A580" s="393"/>
      <c r="B580" s="393"/>
      <c r="C580" s="393"/>
      <c r="D580" s="393"/>
      <c r="E580" s="393"/>
      <c r="F580" s="393"/>
      <c r="G580" s="393"/>
      <c r="H580" s="394"/>
      <c r="I580" s="394"/>
      <c r="J580" s="394"/>
      <c r="K580" s="394"/>
      <c r="L580" s="394"/>
      <c r="M580" s="394"/>
      <c r="N580" s="313">
        <f>IF(IF(I580&lt;'Checklist Parameters'!$K$22,0,($I580-$L580))&lt;0,0,IF(I580&lt;'Checklist Parameters'!$K$22,0,($I580-$L580)))</f>
        <v>0</v>
      </c>
      <c r="O580" s="394"/>
      <c r="P580" s="395"/>
      <c r="Q580" s="316">
        <f t="shared" si="49"/>
        <v>0</v>
      </c>
      <c r="R580" s="87">
        <f t="shared" si="50"/>
        <v>0</v>
      </c>
      <c r="S580" s="87">
        <f>IF('Checklist Parameters'!$K$60&lt;0.2,0.2,'Checklist Parameters'!$K$60)</f>
        <v>0.72</v>
      </c>
      <c r="T580" s="88">
        <f>IF($O580="",IF('Checklist District ID'!$C$43="Y",MAX($R580:$S580)*$I580,SUM($R580:$S580)*$I580),IF(O580&gt;0,Q580*S580))</f>
        <v>0</v>
      </c>
      <c r="U580" s="88">
        <f>IF(Q580&gt;0,((I580-T580)*'Formula Matrix'!$E$40),0)</f>
        <v>0</v>
      </c>
      <c r="V580" s="88">
        <f t="shared" si="51"/>
        <v>0</v>
      </c>
      <c r="W580" s="88">
        <f>IF(V580&gt;0,(V580*'Checklist Parameters'!$K$35),0)</f>
        <v>0</v>
      </c>
      <c r="X580" s="85">
        <f t="shared" si="52"/>
        <v>0</v>
      </c>
      <c r="Y580" s="85">
        <f>IF('Checklist Parameters'!$K$102&lt;&gt;"",(I580/43560)*'Checklist Parameters'!$K$102,"N/A")</f>
        <v>0</v>
      </c>
      <c r="Z580" s="85" t="str">
        <f>IF('Checklist Parameters'!$K$58&lt;&gt;"",((I580*'Checklist Parameters'!$K$58)*'Checklist Parameters'!$K$35)/1000,"N/A")</f>
        <v>N/A</v>
      </c>
      <c r="AA580" s="85">
        <f>IF('Checklist Parameters'!$K$101&lt;&gt;"",IFERROR(I580/'Checklist Parameters'!$K$101,0),"N/A")</f>
        <v>0</v>
      </c>
      <c r="AB580" s="85" t="str">
        <f>IF('Checklist Parameters'!$K$43&lt;&gt;"",(I580*'Checklist Parameters'!$K$43)/1000,"N/A")</f>
        <v>N/A</v>
      </c>
      <c r="AC580" s="85">
        <f>IF('Checklist Parameters'!$K$16="",$X580,IF(AND('Checklist Parameters'!$K$16&lt;$X580,'Checklist Parameters'!$K$16&gt;=3),'Checklist Parameters'!$K$16,IF(AND('Checklist Parameters'!$K$16&lt;$X580,'Checklist Parameters'!$K$16&lt;3),0,$X580)))</f>
        <v>0</v>
      </c>
      <c r="AD580" s="85" t="str">
        <f>IF(AND(I580&lt;'Checklist Parameters'!$K$22,$I580&lt;&gt;0),"Y","")</f>
        <v/>
      </c>
      <c r="AE580" s="85" t="str">
        <f>IF($AD580="Y",0,IF('Checklist Parameters'!$K$25="","&lt;no limit&gt;",ROUNDDOWN((($I580-'Checklist Parameters'!$K$24)/'Checklist Parameters'!$K$25)+1,0)))</f>
        <v>&lt;no limit&gt;</v>
      </c>
      <c r="AF580" s="174">
        <f t="shared" si="53"/>
        <v>0</v>
      </c>
      <c r="AG580" s="85">
        <f t="shared" si="48"/>
        <v>0</v>
      </c>
    </row>
    <row r="581" spans="1:33" ht="15">
      <c r="A581" s="393"/>
      <c r="B581" s="393"/>
      <c r="C581" s="393"/>
      <c r="D581" s="393"/>
      <c r="E581" s="393"/>
      <c r="F581" s="393"/>
      <c r="G581" s="393"/>
      <c r="H581" s="394"/>
      <c r="I581" s="394"/>
      <c r="J581" s="394"/>
      <c r="K581" s="394"/>
      <c r="L581" s="394"/>
      <c r="M581" s="394"/>
      <c r="N581" s="313">
        <f>IF(IF(I581&lt;'Checklist Parameters'!$K$22,0,($I581-$L581))&lt;0,0,IF(I581&lt;'Checklist Parameters'!$K$22,0,($I581-$L581)))</f>
        <v>0</v>
      </c>
      <c r="O581" s="394"/>
      <c r="P581" s="395"/>
      <c r="Q581" s="316">
        <f t="shared" si="49"/>
        <v>0</v>
      </c>
      <c r="R581" s="87">
        <f t="shared" si="50"/>
        <v>0</v>
      </c>
      <c r="S581" s="87">
        <f>IF('Checklist Parameters'!$K$60&lt;0.2,0.2,'Checklist Parameters'!$K$60)</f>
        <v>0.72</v>
      </c>
      <c r="T581" s="88">
        <f>IF($O581="",IF('Checklist District ID'!$C$43="Y",MAX($R581:$S581)*$I581,SUM($R581:$S581)*$I581),IF(O581&gt;0,Q581*S581))</f>
        <v>0</v>
      </c>
      <c r="U581" s="88">
        <f>IF(Q581&gt;0,((I581-T581)*'Formula Matrix'!$E$40),0)</f>
        <v>0</v>
      </c>
      <c r="V581" s="88">
        <f t="shared" si="51"/>
        <v>0</v>
      </c>
      <c r="W581" s="88">
        <f>IF(V581&gt;0,(V581*'Checklist Parameters'!$K$35),0)</f>
        <v>0</v>
      </c>
      <c r="X581" s="85">
        <f t="shared" si="52"/>
        <v>0</v>
      </c>
      <c r="Y581" s="85">
        <f>IF('Checklist Parameters'!$K$102&lt;&gt;"",(I581/43560)*'Checklist Parameters'!$K$102,"N/A")</f>
        <v>0</v>
      </c>
      <c r="Z581" s="85" t="str">
        <f>IF('Checklist Parameters'!$K$58&lt;&gt;"",((I581*'Checklist Parameters'!$K$58)*'Checklist Parameters'!$K$35)/1000,"N/A")</f>
        <v>N/A</v>
      </c>
      <c r="AA581" s="85">
        <f>IF('Checklist Parameters'!$K$101&lt;&gt;"",IFERROR(I581/'Checklist Parameters'!$K$101,0),"N/A")</f>
        <v>0</v>
      </c>
      <c r="AB581" s="85" t="str">
        <f>IF('Checklist Parameters'!$K$43&lt;&gt;"",(I581*'Checklist Parameters'!$K$43)/1000,"N/A")</f>
        <v>N/A</v>
      </c>
      <c r="AC581" s="85">
        <f>IF('Checklist Parameters'!$K$16="",$X581,IF(AND('Checklist Parameters'!$K$16&lt;$X581,'Checklist Parameters'!$K$16&gt;=3),'Checklist Parameters'!$K$16,IF(AND('Checklist Parameters'!$K$16&lt;$X581,'Checklist Parameters'!$K$16&lt;3),0,$X581)))</f>
        <v>0</v>
      </c>
      <c r="AD581" s="85" t="str">
        <f>IF(AND(I581&lt;'Checklist Parameters'!$K$22,$I581&lt;&gt;0),"Y","")</f>
        <v/>
      </c>
      <c r="AE581" s="85" t="str">
        <f>IF($AD581="Y",0,IF('Checklist Parameters'!$K$25="","&lt;no limit&gt;",ROUNDDOWN((($I581-'Checklist Parameters'!$K$24)/'Checklist Parameters'!$K$25)+1,0)))</f>
        <v>&lt;no limit&gt;</v>
      </c>
      <c r="AF581" s="174">
        <f t="shared" si="53"/>
        <v>0</v>
      </c>
      <c r="AG581" s="85">
        <f t="shared" si="48"/>
        <v>0</v>
      </c>
    </row>
    <row r="582" spans="1:33" ht="15">
      <c r="A582" s="393"/>
      <c r="B582" s="393"/>
      <c r="C582" s="393"/>
      <c r="D582" s="393"/>
      <c r="E582" s="393"/>
      <c r="F582" s="393"/>
      <c r="G582" s="393"/>
      <c r="H582" s="394"/>
      <c r="I582" s="394"/>
      <c r="J582" s="394"/>
      <c r="K582" s="394"/>
      <c r="L582" s="394"/>
      <c r="M582" s="394"/>
      <c r="N582" s="313">
        <f>IF(IF(I582&lt;'Checklist Parameters'!$K$22,0,($I582-$L582))&lt;0,0,IF(I582&lt;'Checklist Parameters'!$K$22,0,($I582-$L582)))</f>
        <v>0</v>
      </c>
      <c r="O582" s="394"/>
      <c r="P582" s="395"/>
      <c r="Q582" s="316">
        <f t="shared" si="49"/>
        <v>0</v>
      </c>
      <c r="R582" s="87">
        <f t="shared" si="50"/>
        <v>0</v>
      </c>
      <c r="S582" s="87">
        <f>IF('Checklist Parameters'!$K$60&lt;0.2,0.2,'Checklist Parameters'!$K$60)</f>
        <v>0.72</v>
      </c>
      <c r="T582" s="88">
        <f>IF($O582="",IF('Checklist District ID'!$C$43="Y",MAX($R582:$S582)*$I582,SUM($R582:$S582)*$I582),IF(O582&gt;0,Q582*S582))</f>
        <v>0</v>
      </c>
      <c r="U582" s="88">
        <f>IF(Q582&gt;0,((I582-T582)*'Formula Matrix'!$E$40),0)</f>
        <v>0</v>
      </c>
      <c r="V582" s="88">
        <f t="shared" si="51"/>
        <v>0</v>
      </c>
      <c r="W582" s="88">
        <f>IF(V582&gt;0,(V582*'Checklist Parameters'!$K$35),0)</f>
        <v>0</v>
      </c>
      <c r="X582" s="85">
        <f t="shared" si="52"/>
        <v>0</v>
      </c>
      <c r="Y582" s="85">
        <f>IF('Checklist Parameters'!$K$102&lt;&gt;"",(I582/43560)*'Checklist Parameters'!$K$102,"N/A")</f>
        <v>0</v>
      </c>
      <c r="Z582" s="85" t="str">
        <f>IF('Checklist Parameters'!$K$58&lt;&gt;"",((I582*'Checklist Parameters'!$K$58)*'Checklist Parameters'!$K$35)/1000,"N/A")</f>
        <v>N/A</v>
      </c>
      <c r="AA582" s="85">
        <f>IF('Checklist Parameters'!$K$101&lt;&gt;"",IFERROR(I582/'Checklist Parameters'!$K$101,0),"N/A")</f>
        <v>0</v>
      </c>
      <c r="AB582" s="85" t="str">
        <f>IF('Checklist Parameters'!$K$43&lt;&gt;"",(I582*'Checklist Parameters'!$K$43)/1000,"N/A")</f>
        <v>N/A</v>
      </c>
      <c r="AC582" s="85">
        <f>IF('Checklist Parameters'!$K$16="",$X582,IF(AND('Checklist Parameters'!$K$16&lt;$X582,'Checklist Parameters'!$K$16&gt;=3),'Checklist Parameters'!$K$16,IF(AND('Checklist Parameters'!$K$16&lt;$X582,'Checklist Parameters'!$K$16&lt;3),0,$X582)))</f>
        <v>0</v>
      </c>
      <c r="AD582" s="85" t="str">
        <f>IF(AND(I582&lt;'Checklist Parameters'!$K$22,$I582&lt;&gt;0),"Y","")</f>
        <v/>
      </c>
      <c r="AE582" s="85" t="str">
        <f>IF($AD582="Y",0,IF('Checklist Parameters'!$K$25="","&lt;no limit&gt;",ROUNDDOWN((($I582-'Checklist Parameters'!$K$24)/'Checklist Parameters'!$K$25)+1,0)))</f>
        <v>&lt;no limit&gt;</v>
      </c>
      <c r="AF582" s="174">
        <f t="shared" si="53"/>
        <v>0</v>
      </c>
      <c r="AG582" s="85">
        <f t="shared" si="48"/>
        <v>0</v>
      </c>
    </row>
    <row r="583" spans="1:33" ht="15">
      <c r="A583" s="393"/>
      <c r="B583" s="393"/>
      <c r="C583" s="393"/>
      <c r="D583" s="393"/>
      <c r="E583" s="393"/>
      <c r="F583" s="393"/>
      <c r="G583" s="393"/>
      <c r="H583" s="394"/>
      <c r="I583" s="394"/>
      <c r="J583" s="394"/>
      <c r="K583" s="394"/>
      <c r="L583" s="394"/>
      <c r="M583" s="394"/>
      <c r="N583" s="313">
        <f>IF(IF(I583&lt;'Checklist Parameters'!$K$22,0,($I583-$L583))&lt;0,0,IF(I583&lt;'Checklist Parameters'!$K$22,0,($I583-$L583)))</f>
        <v>0</v>
      </c>
      <c r="O583" s="394"/>
      <c r="P583" s="395"/>
      <c r="Q583" s="316">
        <f t="shared" si="49"/>
        <v>0</v>
      </c>
      <c r="R583" s="87">
        <f t="shared" si="50"/>
        <v>0</v>
      </c>
      <c r="S583" s="87">
        <f>IF('Checklist Parameters'!$K$60&lt;0.2,0.2,'Checklist Parameters'!$K$60)</f>
        <v>0.72</v>
      </c>
      <c r="T583" s="88">
        <f>IF($O583="",IF('Checklist District ID'!$C$43="Y",MAX($R583:$S583)*$I583,SUM($R583:$S583)*$I583),IF(O583&gt;0,Q583*S583))</f>
        <v>0</v>
      </c>
      <c r="U583" s="88">
        <f>IF(Q583&gt;0,((I583-T583)*'Formula Matrix'!$E$40),0)</f>
        <v>0</v>
      </c>
      <c r="V583" s="88">
        <f t="shared" si="51"/>
        <v>0</v>
      </c>
      <c r="W583" s="88">
        <f>IF(V583&gt;0,(V583*'Checklist Parameters'!$K$35),0)</f>
        <v>0</v>
      </c>
      <c r="X583" s="85">
        <f t="shared" si="52"/>
        <v>0</v>
      </c>
      <c r="Y583" s="85">
        <f>IF('Checklist Parameters'!$K$102&lt;&gt;"",(I583/43560)*'Checklist Parameters'!$K$102,"N/A")</f>
        <v>0</v>
      </c>
      <c r="Z583" s="85" t="str">
        <f>IF('Checklist Parameters'!$K$58&lt;&gt;"",((I583*'Checklist Parameters'!$K$58)*'Checklist Parameters'!$K$35)/1000,"N/A")</f>
        <v>N/A</v>
      </c>
      <c r="AA583" s="85">
        <f>IF('Checklist Parameters'!$K$101&lt;&gt;"",IFERROR(I583/'Checklist Parameters'!$K$101,0),"N/A")</f>
        <v>0</v>
      </c>
      <c r="AB583" s="85" t="str">
        <f>IF('Checklist Parameters'!$K$43&lt;&gt;"",(I583*'Checklist Parameters'!$K$43)/1000,"N/A")</f>
        <v>N/A</v>
      </c>
      <c r="AC583" s="85">
        <f>IF('Checklist Parameters'!$K$16="",$X583,IF(AND('Checklist Parameters'!$K$16&lt;$X583,'Checklist Parameters'!$K$16&gt;=3),'Checklist Parameters'!$K$16,IF(AND('Checklist Parameters'!$K$16&lt;$X583,'Checklist Parameters'!$K$16&lt;3),0,$X583)))</f>
        <v>0</v>
      </c>
      <c r="AD583" s="85" t="str">
        <f>IF(AND(I583&lt;'Checklist Parameters'!$K$22,$I583&lt;&gt;0),"Y","")</f>
        <v/>
      </c>
      <c r="AE583" s="85" t="str">
        <f>IF($AD583="Y",0,IF('Checklist Parameters'!$K$25="","&lt;no limit&gt;",ROUNDDOWN((($I583-'Checklist Parameters'!$K$24)/'Checklist Parameters'!$K$25)+1,0)))</f>
        <v>&lt;no limit&gt;</v>
      </c>
      <c r="AF583" s="174">
        <f t="shared" si="53"/>
        <v>0</v>
      </c>
      <c r="AG583" s="85">
        <f t="shared" si="48"/>
        <v>0</v>
      </c>
    </row>
    <row r="584" spans="1:33" ht="15">
      <c r="A584" s="393"/>
      <c r="B584" s="393"/>
      <c r="C584" s="393"/>
      <c r="D584" s="393"/>
      <c r="E584" s="393"/>
      <c r="F584" s="393"/>
      <c r="G584" s="393"/>
      <c r="H584" s="394"/>
      <c r="I584" s="394"/>
      <c r="J584" s="394"/>
      <c r="K584" s="394"/>
      <c r="L584" s="394"/>
      <c r="M584" s="394"/>
      <c r="N584" s="313">
        <f>IF(IF(I584&lt;'Checklist Parameters'!$K$22,0,($I584-$L584))&lt;0,0,IF(I584&lt;'Checklist Parameters'!$K$22,0,($I584-$L584)))</f>
        <v>0</v>
      </c>
      <c r="O584" s="394"/>
      <c r="P584" s="395"/>
      <c r="Q584" s="316">
        <f t="shared" si="49"/>
        <v>0</v>
      </c>
      <c r="R584" s="87">
        <f t="shared" si="50"/>
        <v>0</v>
      </c>
      <c r="S584" s="87">
        <f>IF('Checklist Parameters'!$K$60&lt;0.2,0.2,'Checklist Parameters'!$K$60)</f>
        <v>0.72</v>
      </c>
      <c r="T584" s="88">
        <f>IF($O584="",IF('Checklist District ID'!$C$43="Y",MAX($R584:$S584)*$I584,SUM($R584:$S584)*$I584),IF(O584&gt;0,Q584*S584))</f>
        <v>0</v>
      </c>
      <c r="U584" s="88">
        <f>IF(Q584&gt;0,((I584-T584)*'Formula Matrix'!$E$40),0)</f>
        <v>0</v>
      </c>
      <c r="V584" s="88">
        <f t="shared" si="51"/>
        <v>0</v>
      </c>
      <c r="W584" s="88">
        <f>IF(V584&gt;0,(V584*'Checklist Parameters'!$K$35),0)</f>
        <v>0</v>
      </c>
      <c r="X584" s="85">
        <f t="shared" si="52"/>
        <v>0</v>
      </c>
      <c r="Y584" s="85">
        <f>IF('Checklist Parameters'!$K$102&lt;&gt;"",(I584/43560)*'Checklist Parameters'!$K$102,"N/A")</f>
        <v>0</v>
      </c>
      <c r="Z584" s="85" t="str">
        <f>IF('Checklist Parameters'!$K$58&lt;&gt;"",((I584*'Checklist Parameters'!$K$58)*'Checklist Parameters'!$K$35)/1000,"N/A")</f>
        <v>N/A</v>
      </c>
      <c r="AA584" s="85">
        <f>IF('Checklist Parameters'!$K$101&lt;&gt;"",IFERROR(I584/'Checklist Parameters'!$K$101,0),"N/A")</f>
        <v>0</v>
      </c>
      <c r="AB584" s="85" t="str">
        <f>IF('Checklist Parameters'!$K$43&lt;&gt;"",(I584*'Checklist Parameters'!$K$43)/1000,"N/A")</f>
        <v>N/A</v>
      </c>
      <c r="AC584" s="85">
        <f>IF('Checklist Parameters'!$K$16="",$X584,IF(AND('Checklist Parameters'!$K$16&lt;$X584,'Checklist Parameters'!$K$16&gt;=3),'Checklist Parameters'!$K$16,IF(AND('Checklist Parameters'!$K$16&lt;$X584,'Checklist Parameters'!$K$16&lt;3),0,$X584)))</f>
        <v>0</v>
      </c>
      <c r="AD584" s="85" t="str">
        <f>IF(AND(I584&lt;'Checklist Parameters'!$K$22,$I584&lt;&gt;0),"Y","")</f>
        <v/>
      </c>
      <c r="AE584" s="85" t="str">
        <f>IF($AD584="Y",0,IF('Checklist Parameters'!$K$25="","&lt;no limit&gt;",ROUNDDOWN((($I584-'Checklist Parameters'!$K$24)/'Checklist Parameters'!$K$25)+1,0)))</f>
        <v>&lt;no limit&gt;</v>
      </c>
      <c r="AF584" s="174">
        <f t="shared" si="53"/>
        <v>0</v>
      </c>
      <c r="AG584" s="85">
        <f t="shared" si="48"/>
        <v>0</v>
      </c>
    </row>
    <row r="585" spans="1:33" ht="15">
      <c r="A585" s="393"/>
      <c r="B585" s="393"/>
      <c r="C585" s="393"/>
      <c r="D585" s="393"/>
      <c r="E585" s="393"/>
      <c r="F585" s="393"/>
      <c r="G585" s="393"/>
      <c r="H585" s="394"/>
      <c r="I585" s="394"/>
      <c r="J585" s="394"/>
      <c r="K585" s="394"/>
      <c r="L585" s="394"/>
      <c r="M585" s="394"/>
      <c r="N585" s="313">
        <f>IF(IF(I585&lt;'Checklist Parameters'!$K$22,0,($I585-$L585))&lt;0,0,IF(I585&lt;'Checklist Parameters'!$K$22,0,($I585-$L585)))</f>
        <v>0</v>
      </c>
      <c r="O585" s="394"/>
      <c r="P585" s="395"/>
      <c r="Q585" s="316">
        <f t="shared" si="49"/>
        <v>0</v>
      </c>
      <c r="R585" s="87">
        <f t="shared" si="50"/>
        <v>0</v>
      </c>
      <c r="S585" s="87">
        <f>IF('Checklist Parameters'!$K$60&lt;0.2,0.2,'Checklist Parameters'!$K$60)</f>
        <v>0.72</v>
      </c>
      <c r="T585" s="88">
        <f>IF($O585="",IF('Checklist District ID'!$C$43="Y",MAX($R585:$S585)*$I585,SUM($R585:$S585)*$I585),IF(O585&gt;0,Q585*S585))</f>
        <v>0</v>
      </c>
      <c r="U585" s="88">
        <f>IF(Q585&gt;0,((I585-T585)*'Formula Matrix'!$E$40),0)</f>
        <v>0</v>
      </c>
      <c r="V585" s="88">
        <f t="shared" si="51"/>
        <v>0</v>
      </c>
      <c r="W585" s="88">
        <f>IF(V585&gt;0,(V585*'Checklist Parameters'!$K$35),0)</f>
        <v>0</v>
      </c>
      <c r="X585" s="85">
        <f t="shared" si="52"/>
        <v>0</v>
      </c>
      <c r="Y585" s="85">
        <f>IF('Checklist Parameters'!$K$102&lt;&gt;"",(I585/43560)*'Checklist Parameters'!$K$102,"N/A")</f>
        <v>0</v>
      </c>
      <c r="Z585" s="85" t="str">
        <f>IF('Checklist Parameters'!$K$58&lt;&gt;"",((I585*'Checklist Parameters'!$K$58)*'Checklist Parameters'!$K$35)/1000,"N/A")</f>
        <v>N/A</v>
      </c>
      <c r="AA585" s="85">
        <f>IF('Checklist Parameters'!$K$101&lt;&gt;"",IFERROR(I585/'Checklist Parameters'!$K$101,0),"N/A")</f>
        <v>0</v>
      </c>
      <c r="AB585" s="85" t="str">
        <f>IF('Checklist Parameters'!$K$43&lt;&gt;"",(I585*'Checklist Parameters'!$K$43)/1000,"N/A")</f>
        <v>N/A</v>
      </c>
      <c r="AC585" s="85">
        <f>IF('Checklist Parameters'!$K$16="",$X585,IF(AND('Checklist Parameters'!$K$16&lt;$X585,'Checklist Parameters'!$K$16&gt;=3),'Checklist Parameters'!$K$16,IF(AND('Checklist Parameters'!$K$16&lt;$X585,'Checklist Parameters'!$K$16&lt;3),0,$X585)))</f>
        <v>0</v>
      </c>
      <c r="AD585" s="85" t="str">
        <f>IF(AND(I585&lt;'Checklist Parameters'!$K$22,$I585&lt;&gt;0),"Y","")</f>
        <v/>
      </c>
      <c r="AE585" s="85" t="str">
        <f>IF($AD585="Y",0,IF('Checklist Parameters'!$K$25="","&lt;no limit&gt;",ROUNDDOWN((($I585-'Checklist Parameters'!$K$24)/'Checklist Parameters'!$K$25)+1,0)))</f>
        <v>&lt;no limit&gt;</v>
      </c>
      <c r="AF585" s="174">
        <f t="shared" si="53"/>
        <v>0</v>
      </c>
      <c r="AG585" s="85">
        <f t="shared" si="48"/>
        <v>0</v>
      </c>
    </row>
    <row r="586" spans="1:33" ht="15">
      <c r="A586" s="393"/>
      <c r="B586" s="393"/>
      <c r="C586" s="393"/>
      <c r="D586" s="393"/>
      <c r="E586" s="393"/>
      <c r="F586" s="393"/>
      <c r="G586" s="393"/>
      <c r="H586" s="394"/>
      <c r="I586" s="394"/>
      <c r="J586" s="394"/>
      <c r="K586" s="394"/>
      <c r="L586" s="394"/>
      <c r="M586" s="394"/>
      <c r="N586" s="313">
        <f>IF(IF(I586&lt;'Checklist Parameters'!$K$22,0,($I586-$L586))&lt;0,0,IF(I586&lt;'Checklist Parameters'!$K$22,0,($I586-$L586)))</f>
        <v>0</v>
      </c>
      <c r="O586" s="394"/>
      <c r="P586" s="395"/>
      <c r="Q586" s="316">
        <f t="shared" si="49"/>
        <v>0</v>
      </c>
      <c r="R586" s="87">
        <f t="shared" si="50"/>
        <v>0</v>
      </c>
      <c r="S586" s="87">
        <f>IF('Checklist Parameters'!$K$60&lt;0.2,0.2,'Checklist Parameters'!$K$60)</f>
        <v>0.72</v>
      </c>
      <c r="T586" s="88">
        <f>IF($O586="",IF('Checklist District ID'!$C$43="Y",MAX($R586:$S586)*$I586,SUM($R586:$S586)*$I586),IF(O586&gt;0,Q586*S586))</f>
        <v>0</v>
      </c>
      <c r="U586" s="88">
        <f>IF(Q586&gt;0,((I586-T586)*'Formula Matrix'!$E$40),0)</f>
        <v>0</v>
      </c>
      <c r="V586" s="88">
        <f t="shared" si="51"/>
        <v>0</v>
      </c>
      <c r="W586" s="88">
        <f>IF(V586&gt;0,(V586*'Checklist Parameters'!$K$35),0)</f>
        <v>0</v>
      </c>
      <c r="X586" s="85">
        <f t="shared" si="52"/>
        <v>0</v>
      </c>
      <c r="Y586" s="85">
        <f>IF('Checklist Parameters'!$K$102&lt;&gt;"",(I586/43560)*'Checklist Parameters'!$K$102,"N/A")</f>
        <v>0</v>
      </c>
      <c r="Z586" s="85" t="str">
        <f>IF('Checklist Parameters'!$K$58&lt;&gt;"",((I586*'Checklist Parameters'!$K$58)*'Checklist Parameters'!$K$35)/1000,"N/A")</f>
        <v>N/A</v>
      </c>
      <c r="AA586" s="85">
        <f>IF('Checklist Parameters'!$K$101&lt;&gt;"",IFERROR(I586/'Checklist Parameters'!$K$101,0),"N/A")</f>
        <v>0</v>
      </c>
      <c r="AB586" s="85" t="str">
        <f>IF('Checklist Parameters'!$K$43&lt;&gt;"",(I586*'Checklist Parameters'!$K$43)/1000,"N/A")</f>
        <v>N/A</v>
      </c>
      <c r="AC586" s="85">
        <f>IF('Checklist Parameters'!$K$16="",$X586,IF(AND('Checklist Parameters'!$K$16&lt;$X586,'Checklist Parameters'!$K$16&gt;=3),'Checklist Parameters'!$K$16,IF(AND('Checklist Parameters'!$K$16&lt;$X586,'Checklist Parameters'!$K$16&lt;3),0,$X586)))</f>
        <v>0</v>
      </c>
      <c r="AD586" s="85" t="str">
        <f>IF(AND(I586&lt;'Checklist Parameters'!$K$22,$I586&lt;&gt;0),"Y","")</f>
        <v/>
      </c>
      <c r="AE586" s="85" t="str">
        <f>IF($AD586="Y",0,IF('Checklist Parameters'!$K$25="","&lt;no limit&gt;",ROUNDDOWN((($I586-'Checklist Parameters'!$K$24)/'Checklist Parameters'!$K$25)+1,0)))</f>
        <v>&lt;no limit&gt;</v>
      </c>
      <c r="AF586" s="174">
        <f t="shared" si="53"/>
        <v>0</v>
      </c>
      <c r="AG586" s="85">
        <f t="shared" si="48"/>
        <v>0</v>
      </c>
    </row>
    <row r="587" spans="1:33" ht="15">
      <c r="A587" s="393"/>
      <c r="B587" s="393"/>
      <c r="C587" s="393"/>
      <c r="D587" s="393"/>
      <c r="E587" s="393"/>
      <c r="F587" s="393"/>
      <c r="G587" s="393"/>
      <c r="H587" s="394"/>
      <c r="I587" s="394"/>
      <c r="J587" s="394"/>
      <c r="K587" s="394"/>
      <c r="L587" s="394"/>
      <c r="M587" s="394"/>
      <c r="N587" s="313">
        <f>IF(IF(I587&lt;'Checklist Parameters'!$K$22,0,($I587-$L587))&lt;0,0,IF(I587&lt;'Checklist Parameters'!$K$22,0,($I587-$L587)))</f>
        <v>0</v>
      </c>
      <c r="O587" s="394"/>
      <c r="P587" s="395"/>
      <c r="Q587" s="316">
        <f t="shared" si="49"/>
        <v>0</v>
      </c>
      <c r="R587" s="87">
        <f t="shared" si="50"/>
        <v>0</v>
      </c>
      <c r="S587" s="87">
        <f>IF('Checklist Parameters'!$K$60&lt;0.2,0.2,'Checklist Parameters'!$K$60)</f>
        <v>0.72</v>
      </c>
      <c r="T587" s="88">
        <f>IF($O587="",IF('Checklist District ID'!$C$43="Y",MAX($R587:$S587)*$I587,SUM($R587:$S587)*$I587),IF(O587&gt;0,Q587*S587))</f>
        <v>0</v>
      </c>
      <c r="U587" s="88">
        <f>IF(Q587&gt;0,((I587-T587)*'Formula Matrix'!$E$40),0)</f>
        <v>0</v>
      </c>
      <c r="V587" s="88">
        <f t="shared" si="51"/>
        <v>0</v>
      </c>
      <c r="W587" s="88">
        <f>IF(V587&gt;0,(V587*'Checklist Parameters'!$K$35),0)</f>
        <v>0</v>
      </c>
      <c r="X587" s="85">
        <f t="shared" si="52"/>
        <v>0</v>
      </c>
      <c r="Y587" s="85">
        <f>IF('Checklist Parameters'!$K$102&lt;&gt;"",(I587/43560)*'Checklist Parameters'!$K$102,"N/A")</f>
        <v>0</v>
      </c>
      <c r="Z587" s="85" t="str">
        <f>IF('Checklist Parameters'!$K$58&lt;&gt;"",((I587*'Checklist Parameters'!$K$58)*'Checklist Parameters'!$K$35)/1000,"N/A")</f>
        <v>N/A</v>
      </c>
      <c r="AA587" s="85">
        <f>IF('Checklist Parameters'!$K$101&lt;&gt;"",IFERROR(I587/'Checklist Parameters'!$K$101,0),"N/A")</f>
        <v>0</v>
      </c>
      <c r="AB587" s="85" t="str">
        <f>IF('Checklist Parameters'!$K$43&lt;&gt;"",(I587*'Checklist Parameters'!$K$43)/1000,"N/A")</f>
        <v>N/A</v>
      </c>
      <c r="AC587" s="85">
        <f>IF('Checklist Parameters'!$K$16="",$X587,IF(AND('Checklist Parameters'!$K$16&lt;$X587,'Checklist Parameters'!$K$16&gt;=3),'Checklist Parameters'!$K$16,IF(AND('Checklist Parameters'!$K$16&lt;$X587,'Checklist Parameters'!$K$16&lt;3),0,$X587)))</f>
        <v>0</v>
      </c>
      <c r="AD587" s="85" t="str">
        <f>IF(AND(I587&lt;'Checklist Parameters'!$K$22,$I587&lt;&gt;0),"Y","")</f>
        <v/>
      </c>
      <c r="AE587" s="85" t="str">
        <f>IF($AD587="Y",0,IF('Checklist Parameters'!$K$25="","&lt;no limit&gt;",ROUNDDOWN((($I587-'Checklist Parameters'!$K$24)/'Checklist Parameters'!$K$25)+1,0)))</f>
        <v>&lt;no limit&gt;</v>
      </c>
      <c r="AF587" s="174">
        <f t="shared" si="53"/>
        <v>0</v>
      </c>
      <c r="AG587" s="85">
        <f t="shared" si="48"/>
        <v>0</v>
      </c>
    </row>
    <row r="588" spans="1:33" ht="15">
      <c r="A588" s="393"/>
      <c r="B588" s="393"/>
      <c r="C588" s="393"/>
      <c r="D588" s="393"/>
      <c r="E588" s="393"/>
      <c r="F588" s="393"/>
      <c r="G588" s="393"/>
      <c r="H588" s="394"/>
      <c r="I588" s="394"/>
      <c r="J588" s="394"/>
      <c r="K588" s="394"/>
      <c r="L588" s="394"/>
      <c r="M588" s="394"/>
      <c r="N588" s="313">
        <f>IF(IF(I588&lt;'Checklist Parameters'!$K$22,0,($I588-$L588))&lt;0,0,IF(I588&lt;'Checklist Parameters'!$K$22,0,($I588-$L588)))</f>
        <v>0</v>
      </c>
      <c r="O588" s="394"/>
      <c r="P588" s="395"/>
      <c r="Q588" s="316">
        <f t="shared" si="49"/>
        <v>0</v>
      </c>
      <c r="R588" s="87">
        <f t="shared" si="50"/>
        <v>0</v>
      </c>
      <c r="S588" s="87">
        <f>IF('Checklist Parameters'!$K$60&lt;0.2,0.2,'Checklist Parameters'!$K$60)</f>
        <v>0.72</v>
      </c>
      <c r="T588" s="88">
        <f>IF($O588="",IF('Checklist District ID'!$C$43="Y",MAX($R588:$S588)*$I588,SUM($R588:$S588)*$I588),IF(O588&gt;0,Q588*S588))</f>
        <v>0</v>
      </c>
      <c r="U588" s="88">
        <f>IF(Q588&gt;0,((I588-T588)*'Formula Matrix'!$E$40),0)</f>
        <v>0</v>
      </c>
      <c r="V588" s="88">
        <f t="shared" si="51"/>
        <v>0</v>
      </c>
      <c r="W588" s="88">
        <f>IF(V588&gt;0,(V588*'Checklist Parameters'!$K$35),0)</f>
        <v>0</v>
      </c>
      <c r="X588" s="85">
        <f t="shared" si="52"/>
        <v>0</v>
      </c>
      <c r="Y588" s="85">
        <f>IF('Checklist Parameters'!$K$102&lt;&gt;"",(I588/43560)*'Checklist Parameters'!$K$102,"N/A")</f>
        <v>0</v>
      </c>
      <c r="Z588" s="85" t="str">
        <f>IF('Checklist Parameters'!$K$58&lt;&gt;"",((I588*'Checklist Parameters'!$K$58)*'Checklist Parameters'!$K$35)/1000,"N/A")</f>
        <v>N/A</v>
      </c>
      <c r="AA588" s="85">
        <f>IF('Checklist Parameters'!$K$101&lt;&gt;"",IFERROR(I588/'Checklist Parameters'!$K$101,0),"N/A")</f>
        <v>0</v>
      </c>
      <c r="AB588" s="85" t="str">
        <f>IF('Checklist Parameters'!$K$43&lt;&gt;"",(I588*'Checklist Parameters'!$K$43)/1000,"N/A")</f>
        <v>N/A</v>
      </c>
      <c r="AC588" s="85">
        <f>IF('Checklist Parameters'!$K$16="",$X588,IF(AND('Checklist Parameters'!$K$16&lt;$X588,'Checklist Parameters'!$K$16&gt;=3),'Checklist Parameters'!$K$16,IF(AND('Checklist Parameters'!$K$16&lt;$X588,'Checklist Parameters'!$K$16&lt;3),0,$X588)))</f>
        <v>0</v>
      </c>
      <c r="AD588" s="85" t="str">
        <f>IF(AND(I588&lt;'Checklist Parameters'!$K$22,$I588&lt;&gt;0),"Y","")</f>
        <v/>
      </c>
      <c r="AE588" s="85" t="str">
        <f>IF($AD588="Y",0,IF('Checklist Parameters'!$K$25="","&lt;no limit&gt;",ROUNDDOWN((($I588-'Checklist Parameters'!$K$24)/'Checklist Parameters'!$K$25)+1,0)))</f>
        <v>&lt;no limit&gt;</v>
      </c>
      <c r="AF588" s="174">
        <f t="shared" si="53"/>
        <v>0</v>
      </c>
      <c r="AG588" s="85">
        <f t="shared" si="48"/>
        <v>0</v>
      </c>
    </row>
    <row r="589" spans="1:33" ht="15">
      <c r="A589" s="393"/>
      <c r="B589" s="393"/>
      <c r="C589" s="393"/>
      <c r="D589" s="393"/>
      <c r="E589" s="393"/>
      <c r="F589" s="393"/>
      <c r="G589" s="393"/>
      <c r="H589" s="394"/>
      <c r="I589" s="394"/>
      <c r="J589" s="394"/>
      <c r="K589" s="394"/>
      <c r="L589" s="394"/>
      <c r="M589" s="394"/>
      <c r="N589" s="313">
        <f>IF(IF(I589&lt;'Checklist Parameters'!$K$22,0,($I589-$L589))&lt;0,0,IF(I589&lt;'Checklist Parameters'!$K$22,0,($I589-$L589)))</f>
        <v>0</v>
      </c>
      <c r="O589" s="394"/>
      <c r="P589" s="395"/>
      <c r="Q589" s="316">
        <f t="shared" si="49"/>
        <v>0</v>
      </c>
      <c r="R589" s="87">
        <f t="shared" si="50"/>
        <v>0</v>
      </c>
      <c r="S589" s="87">
        <f>IF('Checklist Parameters'!$K$60&lt;0.2,0.2,'Checklist Parameters'!$K$60)</f>
        <v>0.72</v>
      </c>
      <c r="T589" s="88">
        <f>IF($O589="",IF('Checklist District ID'!$C$43="Y",MAX($R589:$S589)*$I589,SUM($R589:$S589)*$I589),IF(O589&gt;0,Q589*S589))</f>
        <v>0</v>
      </c>
      <c r="U589" s="88">
        <f>IF(Q589&gt;0,((I589-T589)*'Formula Matrix'!$E$40),0)</f>
        <v>0</v>
      </c>
      <c r="V589" s="88">
        <f t="shared" si="51"/>
        <v>0</v>
      </c>
      <c r="W589" s="88">
        <f>IF(V589&gt;0,(V589*'Checklist Parameters'!$K$35),0)</f>
        <v>0</v>
      </c>
      <c r="X589" s="85">
        <f t="shared" si="52"/>
        <v>0</v>
      </c>
      <c r="Y589" s="85">
        <f>IF('Checklist Parameters'!$K$102&lt;&gt;"",(I589/43560)*'Checklist Parameters'!$K$102,"N/A")</f>
        <v>0</v>
      </c>
      <c r="Z589" s="85" t="str">
        <f>IF('Checklist Parameters'!$K$58&lt;&gt;"",((I589*'Checklist Parameters'!$K$58)*'Checklist Parameters'!$K$35)/1000,"N/A")</f>
        <v>N/A</v>
      </c>
      <c r="AA589" s="85">
        <f>IF('Checklist Parameters'!$K$101&lt;&gt;"",IFERROR(I589/'Checklist Parameters'!$K$101,0),"N/A")</f>
        <v>0</v>
      </c>
      <c r="AB589" s="85" t="str">
        <f>IF('Checklist Parameters'!$K$43&lt;&gt;"",(I589*'Checklist Parameters'!$K$43)/1000,"N/A")</f>
        <v>N/A</v>
      </c>
      <c r="AC589" s="85">
        <f>IF('Checklist Parameters'!$K$16="",$X589,IF(AND('Checklist Parameters'!$K$16&lt;$X589,'Checklist Parameters'!$K$16&gt;=3),'Checklist Parameters'!$K$16,IF(AND('Checklist Parameters'!$K$16&lt;$X589,'Checklist Parameters'!$K$16&lt;3),0,$X589)))</f>
        <v>0</v>
      </c>
      <c r="AD589" s="85" t="str">
        <f>IF(AND(I589&lt;'Checklist Parameters'!$K$22,$I589&lt;&gt;0),"Y","")</f>
        <v/>
      </c>
      <c r="AE589" s="85" t="str">
        <f>IF($AD589="Y",0,IF('Checklist Parameters'!$K$25="","&lt;no limit&gt;",ROUNDDOWN((($I589-'Checklist Parameters'!$K$24)/'Checklist Parameters'!$K$25)+1,0)))</f>
        <v>&lt;no limit&gt;</v>
      </c>
      <c r="AF589" s="174">
        <f t="shared" si="53"/>
        <v>0</v>
      </c>
      <c r="AG589" s="85">
        <f t="shared" si="48"/>
        <v>0</v>
      </c>
    </row>
    <row r="590" spans="1:33" ht="15">
      <c r="A590" s="393"/>
      <c r="B590" s="393"/>
      <c r="C590" s="393"/>
      <c r="D590" s="393"/>
      <c r="E590" s="393"/>
      <c r="F590" s="393"/>
      <c r="G590" s="393"/>
      <c r="H590" s="394"/>
      <c r="I590" s="394"/>
      <c r="J590" s="394"/>
      <c r="K590" s="394"/>
      <c r="L590" s="394"/>
      <c r="M590" s="394"/>
      <c r="N590" s="313">
        <f>IF(IF(I590&lt;'Checklist Parameters'!$K$22,0,($I590-$L590))&lt;0,0,IF(I590&lt;'Checklist Parameters'!$K$22,0,($I590-$L590)))</f>
        <v>0</v>
      </c>
      <c r="O590" s="394"/>
      <c r="P590" s="395"/>
      <c r="Q590" s="316">
        <f t="shared" si="49"/>
        <v>0</v>
      </c>
      <c r="R590" s="87">
        <f t="shared" si="50"/>
        <v>0</v>
      </c>
      <c r="S590" s="87">
        <f>IF('Checklist Parameters'!$K$60&lt;0.2,0.2,'Checklist Parameters'!$K$60)</f>
        <v>0.72</v>
      </c>
      <c r="T590" s="88">
        <f>IF($O590="",IF('Checklist District ID'!$C$43="Y",MAX($R590:$S590)*$I590,SUM($R590:$S590)*$I590),IF(O590&gt;0,Q590*S590))</f>
        <v>0</v>
      </c>
      <c r="U590" s="88">
        <f>IF(Q590&gt;0,((I590-T590)*'Formula Matrix'!$E$40),0)</f>
        <v>0</v>
      </c>
      <c r="V590" s="88">
        <f t="shared" si="51"/>
        <v>0</v>
      </c>
      <c r="W590" s="88">
        <f>IF(V590&gt;0,(V590*'Checklist Parameters'!$K$35),0)</f>
        <v>0</v>
      </c>
      <c r="X590" s="85">
        <f t="shared" si="52"/>
        <v>0</v>
      </c>
      <c r="Y590" s="85">
        <f>IF('Checklist Parameters'!$K$102&lt;&gt;"",(I590/43560)*'Checklist Parameters'!$K$102,"N/A")</f>
        <v>0</v>
      </c>
      <c r="Z590" s="85" t="str">
        <f>IF('Checklist Parameters'!$K$58&lt;&gt;"",((I590*'Checklist Parameters'!$K$58)*'Checklist Parameters'!$K$35)/1000,"N/A")</f>
        <v>N/A</v>
      </c>
      <c r="AA590" s="85">
        <f>IF('Checklist Parameters'!$K$101&lt;&gt;"",IFERROR(I590/'Checklist Parameters'!$K$101,0),"N/A")</f>
        <v>0</v>
      </c>
      <c r="AB590" s="85" t="str">
        <f>IF('Checklist Parameters'!$K$43&lt;&gt;"",(I590*'Checklist Parameters'!$K$43)/1000,"N/A")</f>
        <v>N/A</v>
      </c>
      <c r="AC590" s="85">
        <f>IF('Checklist Parameters'!$K$16="",$X590,IF(AND('Checklist Parameters'!$K$16&lt;$X590,'Checklist Parameters'!$K$16&gt;=3),'Checklist Parameters'!$K$16,IF(AND('Checklist Parameters'!$K$16&lt;$X590,'Checklist Parameters'!$K$16&lt;3),0,$X590)))</f>
        <v>0</v>
      </c>
      <c r="AD590" s="85" t="str">
        <f>IF(AND(I590&lt;'Checklist Parameters'!$K$22,$I590&lt;&gt;0),"Y","")</f>
        <v/>
      </c>
      <c r="AE590" s="85" t="str">
        <f>IF($AD590="Y",0,IF('Checklist Parameters'!$K$25="","&lt;no limit&gt;",ROUNDDOWN((($I590-'Checklist Parameters'!$K$24)/'Checklist Parameters'!$K$25)+1,0)))</f>
        <v>&lt;no limit&gt;</v>
      </c>
      <c r="AF590" s="174">
        <f t="shared" si="53"/>
        <v>0</v>
      </c>
      <c r="AG590" s="85">
        <f t="shared" si="48"/>
        <v>0</v>
      </c>
    </row>
    <row r="591" spans="1:33" ht="15">
      <c r="A591" s="393"/>
      <c r="B591" s="393"/>
      <c r="C591" s="393"/>
      <c r="D591" s="393"/>
      <c r="E591" s="393"/>
      <c r="F591" s="393"/>
      <c r="G591" s="393"/>
      <c r="H591" s="394"/>
      <c r="I591" s="394"/>
      <c r="J591" s="394"/>
      <c r="K591" s="394"/>
      <c r="L591" s="394"/>
      <c r="M591" s="394"/>
      <c r="N591" s="313">
        <f>IF(IF(I591&lt;'Checklist Parameters'!$K$22,0,($I591-$L591))&lt;0,0,IF(I591&lt;'Checklist Parameters'!$K$22,0,($I591-$L591)))</f>
        <v>0</v>
      </c>
      <c r="O591" s="394"/>
      <c r="P591" s="395"/>
      <c r="Q591" s="316">
        <f t="shared" si="49"/>
        <v>0</v>
      </c>
      <c r="R591" s="87">
        <f t="shared" si="50"/>
        <v>0</v>
      </c>
      <c r="S591" s="87">
        <f>IF('Checklist Parameters'!$K$60&lt;0.2,0.2,'Checklist Parameters'!$K$60)</f>
        <v>0.72</v>
      </c>
      <c r="T591" s="88">
        <f>IF($O591="",IF('Checklist District ID'!$C$43="Y",MAX($R591:$S591)*$I591,SUM($R591:$S591)*$I591),IF(O591&gt;0,Q591*S591))</f>
        <v>0</v>
      </c>
      <c r="U591" s="88">
        <f>IF(Q591&gt;0,((I591-T591)*'Formula Matrix'!$E$40),0)</f>
        <v>0</v>
      </c>
      <c r="V591" s="88">
        <f t="shared" si="51"/>
        <v>0</v>
      </c>
      <c r="W591" s="88">
        <f>IF(V591&gt;0,(V591*'Checklist Parameters'!$K$35),0)</f>
        <v>0</v>
      </c>
      <c r="X591" s="85">
        <f t="shared" si="52"/>
        <v>0</v>
      </c>
      <c r="Y591" s="85">
        <f>IF('Checklist Parameters'!$K$102&lt;&gt;"",(I591/43560)*'Checklist Parameters'!$K$102,"N/A")</f>
        <v>0</v>
      </c>
      <c r="Z591" s="85" t="str">
        <f>IF('Checklist Parameters'!$K$58&lt;&gt;"",((I591*'Checklist Parameters'!$K$58)*'Checklist Parameters'!$K$35)/1000,"N/A")</f>
        <v>N/A</v>
      </c>
      <c r="AA591" s="85">
        <f>IF('Checklist Parameters'!$K$101&lt;&gt;"",IFERROR(I591/'Checklist Parameters'!$K$101,0),"N/A")</f>
        <v>0</v>
      </c>
      <c r="AB591" s="85" t="str">
        <f>IF('Checklist Parameters'!$K$43&lt;&gt;"",(I591*'Checklist Parameters'!$K$43)/1000,"N/A")</f>
        <v>N/A</v>
      </c>
      <c r="AC591" s="85">
        <f>IF('Checklist Parameters'!$K$16="",$X591,IF(AND('Checklist Parameters'!$K$16&lt;$X591,'Checklist Parameters'!$K$16&gt;=3),'Checklist Parameters'!$K$16,IF(AND('Checklist Parameters'!$K$16&lt;$X591,'Checklist Parameters'!$K$16&lt;3),0,$X591)))</f>
        <v>0</v>
      </c>
      <c r="AD591" s="85" t="str">
        <f>IF(AND(I591&lt;'Checklist Parameters'!$K$22,$I591&lt;&gt;0),"Y","")</f>
        <v/>
      </c>
      <c r="AE591" s="85" t="str">
        <f>IF($AD591="Y",0,IF('Checklist Parameters'!$K$25="","&lt;no limit&gt;",ROUNDDOWN((($I591-'Checklist Parameters'!$K$24)/'Checklist Parameters'!$K$25)+1,0)))</f>
        <v>&lt;no limit&gt;</v>
      </c>
      <c r="AF591" s="174">
        <f t="shared" si="53"/>
        <v>0</v>
      </c>
      <c r="AG591" s="85">
        <f t="shared" si="48"/>
        <v>0</v>
      </c>
    </row>
    <row r="592" spans="1:33" ht="15">
      <c r="A592" s="393"/>
      <c r="B592" s="393"/>
      <c r="C592" s="393"/>
      <c r="D592" s="393"/>
      <c r="E592" s="393"/>
      <c r="F592" s="393"/>
      <c r="G592" s="393"/>
      <c r="H592" s="394"/>
      <c r="I592" s="394"/>
      <c r="J592" s="394"/>
      <c r="K592" s="394"/>
      <c r="L592" s="394"/>
      <c r="M592" s="394"/>
      <c r="N592" s="313">
        <f>IF(IF(I592&lt;'Checklist Parameters'!$K$22,0,($I592-$L592))&lt;0,0,IF(I592&lt;'Checklist Parameters'!$K$22,0,($I592-$L592)))</f>
        <v>0</v>
      </c>
      <c r="O592" s="394"/>
      <c r="P592" s="395"/>
      <c r="Q592" s="316">
        <f t="shared" si="49"/>
        <v>0</v>
      </c>
      <c r="R592" s="87">
        <f t="shared" si="50"/>
        <v>0</v>
      </c>
      <c r="S592" s="87">
        <f>IF('Checklist Parameters'!$K$60&lt;0.2,0.2,'Checklist Parameters'!$K$60)</f>
        <v>0.72</v>
      </c>
      <c r="T592" s="88">
        <f>IF($O592="",IF('Checklist District ID'!$C$43="Y",MAX($R592:$S592)*$I592,SUM($R592:$S592)*$I592),IF(O592&gt;0,Q592*S592))</f>
        <v>0</v>
      </c>
      <c r="U592" s="88">
        <f>IF(Q592&gt;0,((I592-T592)*'Formula Matrix'!$E$40),0)</f>
        <v>0</v>
      </c>
      <c r="V592" s="88">
        <f t="shared" si="51"/>
        <v>0</v>
      </c>
      <c r="W592" s="88">
        <f>IF(V592&gt;0,(V592*'Checklist Parameters'!$K$35),0)</f>
        <v>0</v>
      </c>
      <c r="X592" s="85">
        <f t="shared" si="52"/>
        <v>0</v>
      </c>
      <c r="Y592" s="85">
        <f>IF('Checklist Parameters'!$K$102&lt;&gt;"",(I592/43560)*'Checklist Parameters'!$K$102,"N/A")</f>
        <v>0</v>
      </c>
      <c r="Z592" s="85" t="str">
        <f>IF('Checklist Parameters'!$K$58&lt;&gt;"",((I592*'Checklist Parameters'!$K$58)*'Checklist Parameters'!$K$35)/1000,"N/A")</f>
        <v>N/A</v>
      </c>
      <c r="AA592" s="85">
        <f>IF('Checklist Parameters'!$K$101&lt;&gt;"",IFERROR(I592/'Checklist Parameters'!$K$101,0),"N/A")</f>
        <v>0</v>
      </c>
      <c r="AB592" s="85" t="str">
        <f>IF('Checklist Parameters'!$K$43&lt;&gt;"",(I592*'Checklist Parameters'!$K$43)/1000,"N/A")</f>
        <v>N/A</v>
      </c>
      <c r="AC592" s="85">
        <f>IF('Checklist Parameters'!$K$16="",$X592,IF(AND('Checklist Parameters'!$K$16&lt;$X592,'Checklist Parameters'!$K$16&gt;=3),'Checklist Parameters'!$K$16,IF(AND('Checklist Parameters'!$K$16&lt;$X592,'Checklist Parameters'!$K$16&lt;3),0,$X592)))</f>
        <v>0</v>
      </c>
      <c r="AD592" s="85" t="str">
        <f>IF(AND(I592&lt;'Checklist Parameters'!$K$22,$I592&lt;&gt;0),"Y","")</f>
        <v/>
      </c>
      <c r="AE592" s="85" t="str">
        <f>IF($AD592="Y",0,IF('Checklist Parameters'!$K$25="","&lt;no limit&gt;",ROUNDDOWN((($I592-'Checklist Parameters'!$K$24)/'Checklist Parameters'!$K$25)+1,0)))</f>
        <v>&lt;no limit&gt;</v>
      </c>
      <c r="AF592" s="174">
        <f t="shared" si="53"/>
        <v>0</v>
      </c>
      <c r="AG592" s="85">
        <f t="shared" si="48"/>
        <v>0</v>
      </c>
    </row>
    <row r="593" spans="1:33" ht="15">
      <c r="A593" s="393"/>
      <c r="B593" s="393"/>
      <c r="C593" s="393"/>
      <c r="D593" s="393"/>
      <c r="E593" s="393"/>
      <c r="F593" s="393"/>
      <c r="G593" s="393"/>
      <c r="H593" s="394"/>
      <c r="I593" s="394"/>
      <c r="J593" s="394"/>
      <c r="K593" s="394"/>
      <c r="L593" s="394"/>
      <c r="M593" s="394"/>
      <c r="N593" s="313">
        <f>IF(IF(I593&lt;'Checklist Parameters'!$K$22,0,($I593-$L593))&lt;0,0,IF(I593&lt;'Checklist Parameters'!$K$22,0,($I593-$L593)))</f>
        <v>0</v>
      </c>
      <c r="O593" s="394"/>
      <c r="P593" s="395"/>
      <c r="Q593" s="316">
        <f t="shared" si="49"/>
        <v>0</v>
      </c>
      <c r="R593" s="87">
        <f t="shared" si="50"/>
        <v>0</v>
      </c>
      <c r="S593" s="87">
        <f>IF('Checklist Parameters'!$K$60&lt;0.2,0.2,'Checklist Parameters'!$K$60)</f>
        <v>0.72</v>
      </c>
      <c r="T593" s="88">
        <f>IF($O593="",IF('Checklist District ID'!$C$43="Y",MAX($R593:$S593)*$I593,SUM($R593:$S593)*$I593),IF(O593&gt;0,Q593*S593))</f>
        <v>0</v>
      </c>
      <c r="U593" s="88">
        <f>IF(Q593&gt;0,((I593-T593)*'Formula Matrix'!$E$40),0)</f>
        <v>0</v>
      </c>
      <c r="V593" s="88">
        <f t="shared" si="51"/>
        <v>0</v>
      </c>
      <c r="W593" s="88">
        <f>IF(V593&gt;0,(V593*'Checklist Parameters'!$K$35),0)</f>
        <v>0</v>
      </c>
      <c r="X593" s="85">
        <f t="shared" si="52"/>
        <v>0</v>
      </c>
      <c r="Y593" s="85">
        <f>IF('Checklist Parameters'!$K$102&lt;&gt;"",(I593/43560)*'Checklist Parameters'!$K$102,"N/A")</f>
        <v>0</v>
      </c>
      <c r="Z593" s="85" t="str">
        <f>IF('Checklist Parameters'!$K$58&lt;&gt;"",((I593*'Checklist Parameters'!$K$58)*'Checklist Parameters'!$K$35)/1000,"N/A")</f>
        <v>N/A</v>
      </c>
      <c r="AA593" s="85">
        <f>IF('Checklist Parameters'!$K$101&lt;&gt;"",IFERROR(I593/'Checklist Parameters'!$K$101,0),"N/A")</f>
        <v>0</v>
      </c>
      <c r="AB593" s="85" t="str">
        <f>IF('Checklist Parameters'!$K$43&lt;&gt;"",(I593*'Checklist Parameters'!$K$43)/1000,"N/A")</f>
        <v>N/A</v>
      </c>
      <c r="AC593" s="85">
        <f>IF('Checklist Parameters'!$K$16="",$X593,IF(AND('Checklist Parameters'!$K$16&lt;$X593,'Checklist Parameters'!$K$16&gt;=3),'Checklist Parameters'!$K$16,IF(AND('Checklist Parameters'!$K$16&lt;$X593,'Checklist Parameters'!$K$16&lt;3),0,$X593)))</f>
        <v>0</v>
      </c>
      <c r="AD593" s="85" t="str">
        <f>IF(AND(I593&lt;'Checklist Parameters'!$K$22,$I593&lt;&gt;0),"Y","")</f>
        <v/>
      </c>
      <c r="AE593" s="85" t="str">
        <f>IF($AD593="Y",0,IF('Checklist Parameters'!$K$25="","&lt;no limit&gt;",ROUNDDOWN((($I593-'Checklist Parameters'!$K$24)/'Checklist Parameters'!$K$25)+1,0)))</f>
        <v>&lt;no limit&gt;</v>
      </c>
      <c r="AF593" s="174">
        <f t="shared" si="53"/>
        <v>0</v>
      </c>
      <c r="AG593" s="85">
        <f t="shared" si="48"/>
        <v>0</v>
      </c>
    </row>
    <row r="594" spans="1:33" ht="15">
      <c r="A594" s="393"/>
      <c r="B594" s="393"/>
      <c r="C594" s="393"/>
      <c r="D594" s="393"/>
      <c r="E594" s="393"/>
      <c r="F594" s="393"/>
      <c r="G594" s="393"/>
      <c r="H594" s="394"/>
      <c r="I594" s="394"/>
      <c r="J594" s="394"/>
      <c r="K594" s="394"/>
      <c r="L594" s="394"/>
      <c r="M594" s="394"/>
      <c r="N594" s="313">
        <f>IF(IF(I594&lt;'Checklist Parameters'!$K$22,0,($I594-$L594))&lt;0,0,IF(I594&lt;'Checklist Parameters'!$K$22,0,($I594-$L594)))</f>
        <v>0</v>
      </c>
      <c r="O594" s="394"/>
      <c r="P594" s="395"/>
      <c r="Q594" s="316">
        <f t="shared" si="49"/>
        <v>0</v>
      </c>
      <c r="R594" s="87">
        <f t="shared" si="50"/>
        <v>0</v>
      </c>
      <c r="S594" s="87">
        <f>IF('Checklist Parameters'!$K$60&lt;0.2,0.2,'Checklist Parameters'!$K$60)</f>
        <v>0.72</v>
      </c>
      <c r="T594" s="88">
        <f>IF($O594="",IF('Checklist District ID'!$C$43="Y",MAX($R594:$S594)*$I594,SUM($R594:$S594)*$I594),IF(O594&gt;0,Q594*S594))</f>
        <v>0</v>
      </c>
      <c r="U594" s="88">
        <f>IF(Q594&gt;0,((I594-T594)*'Formula Matrix'!$E$40),0)</f>
        <v>0</v>
      </c>
      <c r="V594" s="88">
        <f t="shared" si="51"/>
        <v>0</v>
      </c>
      <c r="W594" s="88">
        <f>IF(V594&gt;0,(V594*'Checklist Parameters'!$K$35),0)</f>
        <v>0</v>
      </c>
      <c r="X594" s="85">
        <f t="shared" si="52"/>
        <v>0</v>
      </c>
      <c r="Y594" s="85">
        <f>IF('Checklist Parameters'!$K$102&lt;&gt;"",(I594/43560)*'Checklist Parameters'!$K$102,"N/A")</f>
        <v>0</v>
      </c>
      <c r="Z594" s="85" t="str">
        <f>IF('Checklist Parameters'!$K$58&lt;&gt;"",((I594*'Checklist Parameters'!$K$58)*'Checklist Parameters'!$K$35)/1000,"N/A")</f>
        <v>N/A</v>
      </c>
      <c r="AA594" s="85">
        <f>IF('Checklist Parameters'!$K$101&lt;&gt;"",IFERROR(I594/'Checklist Parameters'!$K$101,0),"N/A")</f>
        <v>0</v>
      </c>
      <c r="AB594" s="85" t="str">
        <f>IF('Checklist Parameters'!$K$43&lt;&gt;"",(I594*'Checklist Parameters'!$K$43)/1000,"N/A")</f>
        <v>N/A</v>
      </c>
      <c r="AC594" s="85">
        <f>IF('Checklist Parameters'!$K$16="",$X594,IF(AND('Checklist Parameters'!$K$16&lt;$X594,'Checklist Parameters'!$K$16&gt;=3),'Checklist Parameters'!$K$16,IF(AND('Checklist Parameters'!$K$16&lt;$X594,'Checklist Parameters'!$K$16&lt;3),0,$X594)))</f>
        <v>0</v>
      </c>
      <c r="AD594" s="85" t="str">
        <f>IF(AND(I594&lt;'Checklist Parameters'!$K$22,$I594&lt;&gt;0),"Y","")</f>
        <v/>
      </c>
      <c r="AE594" s="85" t="str">
        <f>IF($AD594="Y",0,IF('Checklist Parameters'!$K$25="","&lt;no limit&gt;",ROUNDDOWN((($I594-'Checklist Parameters'!$K$24)/'Checklist Parameters'!$K$25)+1,0)))</f>
        <v>&lt;no limit&gt;</v>
      </c>
      <c r="AF594" s="174">
        <f t="shared" si="53"/>
        <v>0</v>
      </c>
      <c r="AG594" s="85">
        <f t="shared" si="48"/>
        <v>0</v>
      </c>
    </row>
    <row r="595" spans="1:33" ht="15">
      <c r="A595" s="393"/>
      <c r="B595" s="393"/>
      <c r="C595" s="393"/>
      <c r="D595" s="393"/>
      <c r="E595" s="393"/>
      <c r="F595" s="393"/>
      <c r="G595" s="393"/>
      <c r="H595" s="394"/>
      <c r="I595" s="394"/>
      <c r="J595" s="394"/>
      <c r="K595" s="394"/>
      <c r="L595" s="394"/>
      <c r="M595" s="394"/>
      <c r="N595" s="313">
        <f>IF(IF(I595&lt;'Checklist Parameters'!$K$22,0,($I595-$L595))&lt;0,0,IF(I595&lt;'Checklist Parameters'!$K$22,0,($I595-$L595)))</f>
        <v>0</v>
      </c>
      <c r="O595" s="394"/>
      <c r="P595" s="395"/>
      <c r="Q595" s="316">
        <f t="shared" si="49"/>
        <v>0</v>
      </c>
      <c r="R595" s="87">
        <f t="shared" si="50"/>
        <v>0</v>
      </c>
      <c r="S595" s="87">
        <f>IF('Checklist Parameters'!$K$60&lt;0.2,0.2,'Checklist Parameters'!$K$60)</f>
        <v>0.72</v>
      </c>
      <c r="T595" s="88">
        <f>IF($O595="",IF('Checklist District ID'!$C$43="Y",MAX($R595:$S595)*$I595,SUM($R595:$S595)*$I595),IF(O595&gt;0,Q595*S595))</f>
        <v>0</v>
      </c>
      <c r="U595" s="88">
        <f>IF(Q595&gt;0,((I595-T595)*'Formula Matrix'!$E$40),0)</f>
        <v>0</v>
      </c>
      <c r="V595" s="88">
        <f t="shared" si="51"/>
        <v>0</v>
      </c>
      <c r="W595" s="88">
        <f>IF(V595&gt;0,(V595*'Checklist Parameters'!$K$35),0)</f>
        <v>0</v>
      </c>
      <c r="X595" s="85">
        <f t="shared" si="52"/>
        <v>0</v>
      </c>
      <c r="Y595" s="85">
        <f>IF('Checklist Parameters'!$K$102&lt;&gt;"",(I595/43560)*'Checklist Parameters'!$K$102,"N/A")</f>
        <v>0</v>
      </c>
      <c r="Z595" s="85" t="str">
        <f>IF('Checklist Parameters'!$K$58&lt;&gt;"",((I595*'Checklist Parameters'!$K$58)*'Checklist Parameters'!$K$35)/1000,"N/A")</f>
        <v>N/A</v>
      </c>
      <c r="AA595" s="85">
        <f>IF('Checklist Parameters'!$K$101&lt;&gt;"",IFERROR(I595/'Checklist Parameters'!$K$101,0),"N/A")</f>
        <v>0</v>
      </c>
      <c r="AB595" s="85" t="str">
        <f>IF('Checklist Parameters'!$K$43&lt;&gt;"",(I595*'Checklist Parameters'!$K$43)/1000,"N/A")</f>
        <v>N/A</v>
      </c>
      <c r="AC595" s="85">
        <f>IF('Checklist Parameters'!$K$16="",$X595,IF(AND('Checklist Parameters'!$K$16&lt;$X595,'Checklist Parameters'!$K$16&gt;=3),'Checklist Parameters'!$K$16,IF(AND('Checklist Parameters'!$K$16&lt;$X595,'Checklist Parameters'!$K$16&lt;3),0,$X595)))</f>
        <v>0</v>
      </c>
      <c r="AD595" s="85" t="str">
        <f>IF(AND(I595&lt;'Checklist Parameters'!$K$22,$I595&lt;&gt;0),"Y","")</f>
        <v/>
      </c>
      <c r="AE595" s="85" t="str">
        <f>IF($AD595="Y",0,IF('Checklist Parameters'!$K$25="","&lt;no limit&gt;",ROUNDDOWN((($I595-'Checklist Parameters'!$K$24)/'Checklist Parameters'!$K$25)+1,0)))</f>
        <v>&lt;no limit&gt;</v>
      </c>
      <c r="AF595" s="174">
        <f t="shared" si="53"/>
        <v>0</v>
      </c>
      <c r="AG595" s="85">
        <f t="shared" si="48"/>
        <v>0</v>
      </c>
    </row>
    <row r="596" spans="1:33" ht="15">
      <c r="A596" s="393"/>
      <c r="B596" s="393"/>
      <c r="C596" s="393"/>
      <c r="D596" s="393"/>
      <c r="E596" s="393"/>
      <c r="F596" s="393"/>
      <c r="G596" s="393"/>
      <c r="H596" s="394"/>
      <c r="I596" s="394"/>
      <c r="J596" s="394"/>
      <c r="K596" s="394"/>
      <c r="L596" s="394"/>
      <c r="M596" s="394"/>
      <c r="N596" s="313">
        <f>IF(IF(I596&lt;'Checklist Parameters'!$K$22,0,($I596-$L596))&lt;0,0,IF(I596&lt;'Checklist Parameters'!$K$22,0,($I596-$L596)))</f>
        <v>0</v>
      </c>
      <c r="O596" s="394"/>
      <c r="P596" s="395"/>
      <c r="Q596" s="316">
        <f t="shared" si="49"/>
        <v>0</v>
      </c>
      <c r="R596" s="87">
        <f t="shared" si="50"/>
        <v>0</v>
      </c>
      <c r="S596" s="87">
        <f>IF('Checklist Parameters'!$K$60&lt;0.2,0.2,'Checklist Parameters'!$K$60)</f>
        <v>0.72</v>
      </c>
      <c r="T596" s="88">
        <f>IF($O596="",IF('Checklist District ID'!$C$43="Y",MAX($R596:$S596)*$I596,SUM($R596:$S596)*$I596),IF(O596&gt;0,Q596*S596))</f>
        <v>0</v>
      </c>
      <c r="U596" s="88">
        <f>IF(Q596&gt;0,((I596-T596)*'Formula Matrix'!$E$40),0)</f>
        <v>0</v>
      </c>
      <c r="V596" s="88">
        <f t="shared" si="51"/>
        <v>0</v>
      </c>
      <c r="W596" s="88">
        <f>IF(V596&gt;0,(V596*'Checklist Parameters'!$K$35),0)</f>
        <v>0</v>
      </c>
      <c r="X596" s="85">
        <f t="shared" si="52"/>
        <v>0</v>
      </c>
      <c r="Y596" s="85">
        <f>IF('Checklist Parameters'!$K$102&lt;&gt;"",(I596/43560)*'Checklist Parameters'!$K$102,"N/A")</f>
        <v>0</v>
      </c>
      <c r="Z596" s="85" t="str">
        <f>IF('Checklist Parameters'!$K$58&lt;&gt;"",((I596*'Checklist Parameters'!$K$58)*'Checklist Parameters'!$K$35)/1000,"N/A")</f>
        <v>N/A</v>
      </c>
      <c r="AA596" s="85">
        <f>IF('Checklist Parameters'!$K$101&lt;&gt;"",IFERROR(I596/'Checklist Parameters'!$K$101,0),"N/A")</f>
        <v>0</v>
      </c>
      <c r="AB596" s="85" t="str">
        <f>IF('Checklist Parameters'!$K$43&lt;&gt;"",(I596*'Checklist Parameters'!$K$43)/1000,"N/A")</f>
        <v>N/A</v>
      </c>
      <c r="AC596" s="85">
        <f>IF('Checklist Parameters'!$K$16="",$X596,IF(AND('Checklist Parameters'!$K$16&lt;$X596,'Checklist Parameters'!$K$16&gt;=3),'Checklist Parameters'!$K$16,IF(AND('Checklist Parameters'!$K$16&lt;$X596,'Checklist Parameters'!$K$16&lt;3),0,$X596)))</f>
        <v>0</v>
      </c>
      <c r="AD596" s="85" t="str">
        <f>IF(AND(I596&lt;'Checklist Parameters'!$K$22,$I596&lt;&gt;0),"Y","")</f>
        <v/>
      </c>
      <c r="AE596" s="85" t="str">
        <f>IF($AD596="Y",0,IF('Checklist Parameters'!$K$25="","&lt;no limit&gt;",ROUNDDOWN((($I596-'Checklist Parameters'!$K$24)/'Checklist Parameters'!$K$25)+1,0)))</f>
        <v>&lt;no limit&gt;</v>
      </c>
      <c r="AF596" s="174">
        <f t="shared" si="53"/>
        <v>0</v>
      </c>
      <c r="AG596" s="85">
        <f t="shared" ref="AG596:AG659" si="54">IFERROR((43560/$I596)*$AF596,0)</f>
        <v>0</v>
      </c>
    </row>
    <row r="597" spans="1:33" ht="15">
      <c r="A597" s="393"/>
      <c r="B597" s="393"/>
      <c r="C597" s="393"/>
      <c r="D597" s="393"/>
      <c r="E597" s="393"/>
      <c r="F597" s="393"/>
      <c r="G597" s="393"/>
      <c r="H597" s="394"/>
      <c r="I597" s="394"/>
      <c r="J597" s="394"/>
      <c r="K597" s="394"/>
      <c r="L597" s="394"/>
      <c r="M597" s="394"/>
      <c r="N597" s="313">
        <f>IF(IF(I597&lt;'Checklist Parameters'!$K$22,0,($I597-$L597))&lt;0,0,IF(I597&lt;'Checklist Parameters'!$K$22,0,($I597-$L597)))</f>
        <v>0</v>
      </c>
      <c r="O597" s="394"/>
      <c r="P597" s="395"/>
      <c r="Q597" s="316">
        <f t="shared" ref="Q597:Q660" si="55">IF(O597&lt;&gt;"",O597,N597)</f>
        <v>0</v>
      </c>
      <c r="R597" s="87">
        <f t="shared" ref="R597:R660" si="56">IFERROR(L597/I597,0)</f>
        <v>0</v>
      </c>
      <c r="S597" s="87">
        <f>IF('Checklist Parameters'!$K$60&lt;0.2,0.2,'Checklist Parameters'!$K$60)</f>
        <v>0.72</v>
      </c>
      <c r="T597" s="88">
        <f>IF($O597="",IF('Checklist District ID'!$C$43="Y",MAX($R597:$S597)*$I597,SUM($R597:$S597)*$I597),IF(O597&gt;0,Q597*S597))</f>
        <v>0</v>
      </c>
      <c r="U597" s="88">
        <f>IF(Q597&gt;0,((I597-T597)*'Formula Matrix'!$E$40),0)</f>
        <v>0</v>
      </c>
      <c r="V597" s="88">
        <f t="shared" ref="V597:V660" si="57">IF(Q597=0,0,(I597-T597-U597))</f>
        <v>0</v>
      </c>
      <c r="W597" s="88">
        <f>IF(V597&gt;0,(V597*'Checklist Parameters'!$K$35),0)</f>
        <v>0</v>
      </c>
      <c r="X597" s="85">
        <f t="shared" ref="X597:X660" si="58">IF($W597/1000&gt;3,(ROUNDDOWN($W597/1000,0)),IF(AND($W597/1000&gt;2.5,$W597/1000&lt;=3),3,0))</f>
        <v>0</v>
      </c>
      <c r="Y597" s="85">
        <f>IF('Checklist Parameters'!$K$102&lt;&gt;"",(I597/43560)*'Checklist Parameters'!$K$102,"N/A")</f>
        <v>0</v>
      </c>
      <c r="Z597" s="85" t="str">
        <f>IF('Checklist Parameters'!$K$58&lt;&gt;"",((I597*'Checklist Parameters'!$K$58)*'Checklist Parameters'!$K$35)/1000,"N/A")</f>
        <v>N/A</v>
      </c>
      <c r="AA597" s="85">
        <f>IF('Checklist Parameters'!$K$101&lt;&gt;"",IFERROR(I597/'Checklist Parameters'!$K$101,0),"N/A")</f>
        <v>0</v>
      </c>
      <c r="AB597" s="85" t="str">
        <f>IF('Checklist Parameters'!$K$43&lt;&gt;"",(I597*'Checklist Parameters'!$K$43)/1000,"N/A")</f>
        <v>N/A</v>
      </c>
      <c r="AC597" s="85">
        <f>IF('Checklist Parameters'!$K$16="",$X597,IF(AND('Checklist Parameters'!$K$16&lt;$X597,'Checklist Parameters'!$K$16&gt;=3),'Checklist Parameters'!$K$16,IF(AND('Checklist Parameters'!$K$16&lt;$X597,'Checklist Parameters'!$K$16&lt;3),0,$X597)))</f>
        <v>0</v>
      </c>
      <c r="AD597" s="85" t="str">
        <f>IF(AND(I597&lt;'Checklist Parameters'!$K$22,$I597&lt;&gt;0),"Y","")</f>
        <v/>
      </c>
      <c r="AE597" s="85" t="str">
        <f>IF($AD597="Y",0,IF('Checklist Parameters'!$K$25="","&lt;no limit&gt;",ROUNDDOWN((($I597-'Checklist Parameters'!$K$24)/'Checklist Parameters'!$K$25)+1,0)))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ht="15">
      <c r="A598" s="393"/>
      <c r="B598" s="393"/>
      <c r="C598" s="393"/>
      <c r="D598" s="393"/>
      <c r="E598" s="393"/>
      <c r="F598" s="393"/>
      <c r="G598" s="393"/>
      <c r="H598" s="394"/>
      <c r="I598" s="394"/>
      <c r="J598" s="394"/>
      <c r="K598" s="394"/>
      <c r="L598" s="394"/>
      <c r="M598" s="394"/>
      <c r="N598" s="313">
        <f>IF(IF(I598&lt;'Checklist Parameters'!$K$22,0,($I598-$L598))&lt;0,0,IF(I598&lt;'Checklist Parameters'!$K$22,0,($I598-$L598)))</f>
        <v>0</v>
      </c>
      <c r="O598" s="394"/>
      <c r="P598" s="395"/>
      <c r="Q598" s="316">
        <f t="shared" si="55"/>
        <v>0</v>
      </c>
      <c r="R598" s="87">
        <f t="shared" si="56"/>
        <v>0</v>
      </c>
      <c r="S598" s="87">
        <f>IF('Checklist Parameters'!$K$60&lt;0.2,0.2,'Checklist Parameters'!$K$60)</f>
        <v>0.72</v>
      </c>
      <c r="T598" s="88">
        <f>IF($O598="",IF('Checklist District ID'!$C$43="Y",MAX($R598:$S598)*$I598,SUM($R598:$S598)*$I598),IF(O598&gt;0,Q598*S598))</f>
        <v>0</v>
      </c>
      <c r="U598" s="88">
        <f>IF(Q598&gt;0,((I598-T598)*'Formula Matrix'!$E$40),0)</f>
        <v>0</v>
      </c>
      <c r="V598" s="88">
        <f t="shared" si="57"/>
        <v>0</v>
      </c>
      <c r="W598" s="88">
        <f>IF(V598&gt;0,(V598*'Checklist Parameters'!$K$35),0)</f>
        <v>0</v>
      </c>
      <c r="X598" s="85">
        <f t="shared" si="58"/>
        <v>0</v>
      </c>
      <c r="Y598" s="85">
        <f>IF('Checklist Parameters'!$K$102&lt;&gt;"",(I598/43560)*'Checklist Parameters'!$K$102,"N/A")</f>
        <v>0</v>
      </c>
      <c r="Z598" s="85" t="str">
        <f>IF('Checklist Parameters'!$K$58&lt;&gt;"",((I598*'Checklist Parameters'!$K$58)*'Checklist Parameters'!$K$35)/1000,"N/A")</f>
        <v>N/A</v>
      </c>
      <c r="AA598" s="85">
        <f>IF('Checklist Parameters'!$K$101&lt;&gt;"",IFERROR(I598/'Checklist Parameters'!$K$101,0),"N/A")</f>
        <v>0</v>
      </c>
      <c r="AB598" s="85" t="str">
        <f>IF('Checklist Parameters'!$K$43&lt;&gt;"",(I598*'Checklist Parameters'!$K$43)/1000,"N/A")</f>
        <v>N/A</v>
      </c>
      <c r="AC598" s="85">
        <f>IF('Checklist Parameters'!$K$16="",$X598,IF(AND('Checklist Parameters'!$K$16&lt;$X598,'Checklist Parameters'!$K$16&gt;=3),'Checklist Parameters'!$K$16,IF(AND('Checklist Parameters'!$K$16&lt;$X598,'Checklist Parameters'!$K$16&lt;3),0,$X598)))</f>
        <v>0</v>
      </c>
      <c r="AD598" s="85" t="str">
        <f>IF(AND(I598&lt;'Checklist Parameters'!$K$22,$I598&lt;&gt;0),"Y","")</f>
        <v/>
      </c>
      <c r="AE598" s="85" t="str">
        <f>IF($AD598="Y",0,IF('Checklist Parameters'!$K$25="","&lt;no limit&gt;",ROUNDDOWN((($I598-'Checklist Parameters'!$K$24)/'Checklist Parameters'!$K$25)+1,0)))</f>
        <v>&lt;no limit&gt;</v>
      </c>
      <c r="AF598" s="174">
        <f t="shared" si="59"/>
        <v>0</v>
      </c>
      <c r="AG598" s="85">
        <f t="shared" si="54"/>
        <v>0</v>
      </c>
    </row>
    <row r="599" spans="1:33" ht="15">
      <c r="A599" s="393"/>
      <c r="B599" s="393"/>
      <c r="C599" s="393"/>
      <c r="D599" s="393"/>
      <c r="E599" s="393"/>
      <c r="F599" s="393"/>
      <c r="G599" s="393"/>
      <c r="H599" s="394"/>
      <c r="I599" s="394"/>
      <c r="J599" s="394"/>
      <c r="K599" s="394"/>
      <c r="L599" s="394"/>
      <c r="M599" s="394"/>
      <c r="N599" s="313">
        <f>IF(IF(I599&lt;'Checklist Parameters'!$K$22,0,($I599-$L599))&lt;0,0,IF(I599&lt;'Checklist Parameters'!$K$22,0,($I599-$L599)))</f>
        <v>0</v>
      </c>
      <c r="O599" s="394"/>
      <c r="P599" s="395"/>
      <c r="Q599" s="316">
        <f t="shared" si="55"/>
        <v>0</v>
      </c>
      <c r="R599" s="87">
        <f t="shared" si="56"/>
        <v>0</v>
      </c>
      <c r="S599" s="87">
        <f>IF('Checklist Parameters'!$K$60&lt;0.2,0.2,'Checklist Parameters'!$K$60)</f>
        <v>0.72</v>
      </c>
      <c r="T599" s="88">
        <f>IF($O599="",IF('Checklist District ID'!$C$43="Y",MAX($R599:$S599)*$I599,SUM($R599:$S599)*$I599),IF(O599&gt;0,Q599*S599))</f>
        <v>0</v>
      </c>
      <c r="U599" s="88">
        <f>IF(Q599&gt;0,((I599-T599)*'Formula Matrix'!$E$40),0)</f>
        <v>0</v>
      </c>
      <c r="V599" s="88">
        <f t="shared" si="57"/>
        <v>0</v>
      </c>
      <c r="W599" s="88">
        <f>IF(V599&gt;0,(V599*'Checklist Parameters'!$K$35),0)</f>
        <v>0</v>
      </c>
      <c r="X599" s="85">
        <f t="shared" si="58"/>
        <v>0</v>
      </c>
      <c r="Y599" s="85">
        <f>IF('Checklist Parameters'!$K$102&lt;&gt;"",(I599/43560)*'Checklist Parameters'!$K$102,"N/A")</f>
        <v>0</v>
      </c>
      <c r="Z599" s="85" t="str">
        <f>IF('Checklist Parameters'!$K$58&lt;&gt;"",((I599*'Checklist Parameters'!$K$58)*'Checklist Parameters'!$K$35)/1000,"N/A")</f>
        <v>N/A</v>
      </c>
      <c r="AA599" s="85">
        <f>IF('Checklist Parameters'!$K$101&lt;&gt;"",IFERROR(I599/'Checklist Parameters'!$K$101,0),"N/A")</f>
        <v>0</v>
      </c>
      <c r="AB599" s="85" t="str">
        <f>IF('Checklist Parameters'!$K$43&lt;&gt;"",(I599*'Checklist Parameters'!$K$43)/1000,"N/A")</f>
        <v>N/A</v>
      </c>
      <c r="AC599" s="85">
        <f>IF('Checklist Parameters'!$K$16="",$X599,IF(AND('Checklist Parameters'!$K$16&lt;$X599,'Checklist Parameters'!$K$16&gt;=3),'Checklist Parameters'!$K$16,IF(AND('Checklist Parameters'!$K$16&lt;$X599,'Checklist Parameters'!$K$16&lt;3),0,$X599)))</f>
        <v>0</v>
      </c>
      <c r="AD599" s="85" t="str">
        <f>IF(AND(I599&lt;'Checklist Parameters'!$K$22,$I599&lt;&gt;0),"Y","")</f>
        <v/>
      </c>
      <c r="AE599" s="85" t="str">
        <f>IF($AD599="Y",0,IF('Checklist Parameters'!$K$25="","&lt;no limit&gt;",ROUNDDOWN((($I599-'Checklist Parameters'!$K$24)/'Checklist Parameters'!$K$25)+1,0)))</f>
        <v>&lt;no limit&gt;</v>
      </c>
      <c r="AF599" s="174">
        <f t="shared" si="59"/>
        <v>0</v>
      </c>
      <c r="AG599" s="85">
        <f t="shared" si="54"/>
        <v>0</v>
      </c>
    </row>
    <row r="600" spans="1:33" ht="15">
      <c r="A600" s="393"/>
      <c r="B600" s="393"/>
      <c r="C600" s="393"/>
      <c r="D600" s="393"/>
      <c r="E600" s="393"/>
      <c r="F600" s="393"/>
      <c r="G600" s="393"/>
      <c r="H600" s="394"/>
      <c r="I600" s="394"/>
      <c r="J600" s="394"/>
      <c r="K600" s="394"/>
      <c r="L600" s="394"/>
      <c r="M600" s="394"/>
      <c r="N600" s="313">
        <f>IF(IF(I600&lt;'Checklist Parameters'!$K$22,0,($I600-$L600))&lt;0,0,IF(I600&lt;'Checklist Parameters'!$K$22,0,($I600-$L600)))</f>
        <v>0</v>
      </c>
      <c r="O600" s="394"/>
      <c r="P600" s="395"/>
      <c r="Q600" s="316">
        <f t="shared" si="55"/>
        <v>0</v>
      </c>
      <c r="R600" s="87">
        <f t="shared" si="56"/>
        <v>0</v>
      </c>
      <c r="S600" s="87">
        <f>IF('Checklist Parameters'!$K$60&lt;0.2,0.2,'Checklist Parameters'!$K$60)</f>
        <v>0.72</v>
      </c>
      <c r="T600" s="88">
        <f>IF($O600="",IF('Checklist District ID'!$C$43="Y",MAX($R600:$S600)*$I600,SUM($R600:$S600)*$I600),IF(O600&gt;0,Q600*S600))</f>
        <v>0</v>
      </c>
      <c r="U600" s="88">
        <f>IF(Q600&gt;0,((I600-T600)*'Formula Matrix'!$E$40),0)</f>
        <v>0</v>
      </c>
      <c r="V600" s="88">
        <f t="shared" si="57"/>
        <v>0</v>
      </c>
      <c r="W600" s="88">
        <f>IF(V600&gt;0,(V600*'Checklist Parameters'!$K$35),0)</f>
        <v>0</v>
      </c>
      <c r="X600" s="85">
        <f t="shared" si="58"/>
        <v>0</v>
      </c>
      <c r="Y600" s="85">
        <f>IF('Checklist Parameters'!$K$102&lt;&gt;"",(I600/43560)*'Checklist Parameters'!$K$102,"N/A")</f>
        <v>0</v>
      </c>
      <c r="Z600" s="85" t="str">
        <f>IF('Checklist Parameters'!$K$58&lt;&gt;"",((I600*'Checklist Parameters'!$K$58)*'Checklist Parameters'!$K$35)/1000,"N/A")</f>
        <v>N/A</v>
      </c>
      <c r="AA600" s="85">
        <f>IF('Checklist Parameters'!$K$101&lt;&gt;"",IFERROR(I600/'Checklist Parameters'!$K$101,0),"N/A")</f>
        <v>0</v>
      </c>
      <c r="AB600" s="85" t="str">
        <f>IF('Checklist Parameters'!$K$43&lt;&gt;"",(I600*'Checklist Parameters'!$K$43)/1000,"N/A")</f>
        <v>N/A</v>
      </c>
      <c r="AC600" s="85">
        <f>IF('Checklist Parameters'!$K$16="",$X600,IF(AND('Checklist Parameters'!$K$16&lt;$X600,'Checklist Parameters'!$K$16&gt;=3),'Checklist Parameters'!$K$16,IF(AND('Checklist Parameters'!$K$16&lt;$X600,'Checklist Parameters'!$K$16&lt;3),0,$X600)))</f>
        <v>0</v>
      </c>
      <c r="AD600" s="85" t="str">
        <f>IF(AND(I600&lt;'Checklist Parameters'!$K$22,$I600&lt;&gt;0),"Y","")</f>
        <v/>
      </c>
      <c r="AE600" s="85" t="str">
        <f>IF($AD600="Y",0,IF('Checklist Parameters'!$K$25="","&lt;no limit&gt;",ROUNDDOWN((($I600-'Checklist Parameters'!$K$24)/'Checklist Parameters'!$K$25)+1,0)))</f>
        <v>&lt;no limit&gt;</v>
      </c>
      <c r="AF600" s="174">
        <f t="shared" si="59"/>
        <v>0</v>
      </c>
      <c r="AG600" s="85">
        <f t="shared" si="54"/>
        <v>0</v>
      </c>
    </row>
    <row r="601" spans="1:33" ht="15">
      <c r="A601" s="393"/>
      <c r="B601" s="393"/>
      <c r="C601" s="393"/>
      <c r="D601" s="393"/>
      <c r="E601" s="393"/>
      <c r="F601" s="393"/>
      <c r="G601" s="393"/>
      <c r="H601" s="394"/>
      <c r="I601" s="394"/>
      <c r="J601" s="394"/>
      <c r="K601" s="394"/>
      <c r="L601" s="394"/>
      <c r="M601" s="394"/>
      <c r="N601" s="313">
        <f>IF(IF(I601&lt;'Checklist Parameters'!$K$22,0,($I601-$L601))&lt;0,0,IF(I601&lt;'Checklist Parameters'!$K$22,0,($I601-$L601)))</f>
        <v>0</v>
      </c>
      <c r="O601" s="394"/>
      <c r="P601" s="395"/>
      <c r="Q601" s="316">
        <f t="shared" si="55"/>
        <v>0</v>
      </c>
      <c r="R601" s="87">
        <f t="shared" si="56"/>
        <v>0</v>
      </c>
      <c r="S601" s="87">
        <f>IF('Checklist Parameters'!$K$60&lt;0.2,0.2,'Checklist Parameters'!$K$60)</f>
        <v>0.72</v>
      </c>
      <c r="T601" s="88">
        <f>IF($O601="",IF('Checklist District ID'!$C$43="Y",MAX($R601:$S601)*$I601,SUM($R601:$S601)*$I601),IF(O601&gt;0,Q601*S601))</f>
        <v>0</v>
      </c>
      <c r="U601" s="88">
        <f>IF(Q601&gt;0,((I601-T601)*'Formula Matrix'!$E$40),0)</f>
        <v>0</v>
      </c>
      <c r="V601" s="88">
        <f t="shared" si="57"/>
        <v>0</v>
      </c>
      <c r="W601" s="88">
        <f>IF(V601&gt;0,(V601*'Checklist Parameters'!$K$35),0)</f>
        <v>0</v>
      </c>
      <c r="X601" s="85">
        <f t="shared" si="58"/>
        <v>0</v>
      </c>
      <c r="Y601" s="85">
        <f>IF('Checklist Parameters'!$K$102&lt;&gt;"",(I601/43560)*'Checklist Parameters'!$K$102,"N/A")</f>
        <v>0</v>
      </c>
      <c r="Z601" s="85" t="str">
        <f>IF('Checklist Parameters'!$K$58&lt;&gt;"",((I601*'Checklist Parameters'!$K$58)*'Checklist Parameters'!$K$35)/1000,"N/A")</f>
        <v>N/A</v>
      </c>
      <c r="AA601" s="85">
        <f>IF('Checklist Parameters'!$K$101&lt;&gt;"",IFERROR(I601/'Checklist Parameters'!$K$101,0),"N/A")</f>
        <v>0</v>
      </c>
      <c r="AB601" s="85" t="str">
        <f>IF('Checklist Parameters'!$K$43&lt;&gt;"",(I601*'Checklist Parameters'!$K$43)/1000,"N/A")</f>
        <v>N/A</v>
      </c>
      <c r="AC601" s="85">
        <f>IF('Checklist Parameters'!$K$16="",$X601,IF(AND('Checklist Parameters'!$K$16&lt;$X601,'Checklist Parameters'!$K$16&gt;=3),'Checklist Parameters'!$K$16,IF(AND('Checklist Parameters'!$K$16&lt;$X601,'Checklist Parameters'!$K$16&lt;3),0,$X601)))</f>
        <v>0</v>
      </c>
      <c r="AD601" s="85" t="str">
        <f>IF(AND(I601&lt;'Checklist Parameters'!$K$22,$I601&lt;&gt;0),"Y","")</f>
        <v/>
      </c>
      <c r="AE601" s="85" t="str">
        <f>IF($AD601="Y",0,IF('Checklist Parameters'!$K$25="","&lt;no limit&gt;",ROUNDDOWN((($I601-'Checklist Parameters'!$K$24)/'Checklist Parameters'!$K$25)+1,0)))</f>
        <v>&lt;no limit&gt;</v>
      </c>
      <c r="AF601" s="174">
        <f t="shared" si="59"/>
        <v>0</v>
      </c>
      <c r="AG601" s="85">
        <f t="shared" si="54"/>
        <v>0</v>
      </c>
    </row>
    <row r="602" spans="1:33" ht="15">
      <c r="A602" s="393"/>
      <c r="B602" s="393"/>
      <c r="C602" s="393"/>
      <c r="D602" s="393"/>
      <c r="E602" s="393"/>
      <c r="F602" s="393"/>
      <c r="G602" s="393"/>
      <c r="H602" s="394"/>
      <c r="I602" s="394"/>
      <c r="J602" s="394"/>
      <c r="K602" s="394"/>
      <c r="L602" s="394"/>
      <c r="M602" s="394"/>
      <c r="N602" s="313">
        <f>IF(IF(I602&lt;'Checklist Parameters'!$K$22,0,($I602-$L602))&lt;0,0,IF(I602&lt;'Checklist Parameters'!$K$22,0,($I602-$L602)))</f>
        <v>0</v>
      </c>
      <c r="O602" s="394"/>
      <c r="P602" s="395"/>
      <c r="Q602" s="316">
        <f t="shared" si="55"/>
        <v>0</v>
      </c>
      <c r="R602" s="87">
        <f t="shared" si="56"/>
        <v>0</v>
      </c>
      <c r="S602" s="87">
        <f>IF('Checklist Parameters'!$K$60&lt;0.2,0.2,'Checklist Parameters'!$K$60)</f>
        <v>0.72</v>
      </c>
      <c r="T602" s="88">
        <f>IF($O602="",IF('Checklist District ID'!$C$43="Y",MAX($R602:$S602)*$I602,SUM($R602:$S602)*$I602),IF(O602&gt;0,Q602*S602))</f>
        <v>0</v>
      </c>
      <c r="U602" s="88">
        <f>IF(Q602&gt;0,((I602-T602)*'Formula Matrix'!$E$40),0)</f>
        <v>0</v>
      </c>
      <c r="V602" s="88">
        <f t="shared" si="57"/>
        <v>0</v>
      </c>
      <c r="W602" s="88">
        <f>IF(V602&gt;0,(V602*'Checklist Parameters'!$K$35),0)</f>
        <v>0</v>
      </c>
      <c r="X602" s="85">
        <f t="shared" si="58"/>
        <v>0</v>
      </c>
      <c r="Y602" s="85">
        <f>IF('Checklist Parameters'!$K$102&lt;&gt;"",(I602/43560)*'Checklist Parameters'!$K$102,"N/A")</f>
        <v>0</v>
      </c>
      <c r="Z602" s="85" t="str">
        <f>IF('Checklist Parameters'!$K$58&lt;&gt;"",((I602*'Checklist Parameters'!$K$58)*'Checklist Parameters'!$K$35)/1000,"N/A")</f>
        <v>N/A</v>
      </c>
      <c r="AA602" s="85">
        <f>IF('Checklist Parameters'!$K$101&lt;&gt;"",IFERROR(I602/'Checklist Parameters'!$K$101,0),"N/A")</f>
        <v>0</v>
      </c>
      <c r="AB602" s="85" t="str">
        <f>IF('Checklist Parameters'!$K$43&lt;&gt;"",(I602*'Checklist Parameters'!$K$43)/1000,"N/A")</f>
        <v>N/A</v>
      </c>
      <c r="AC602" s="85">
        <f>IF('Checklist Parameters'!$K$16="",$X602,IF(AND('Checklist Parameters'!$K$16&lt;$X602,'Checklist Parameters'!$K$16&gt;=3),'Checklist Parameters'!$K$16,IF(AND('Checklist Parameters'!$K$16&lt;$X602,'Checklist Parameters'!$K$16&lt;3),0,$X602)))</f>
        <v>0</v>
      </c>
      <c r="AD602" s="85" t="str">
        <f>IF(AND(I602&lt;'Checklist Parameters'!$K$22,$I602&lt;&gt;0),"Y","")</f>
        <v/>
      </c>
      <c r="AE602" s="85" t="str">
        <f>IF($AD602="Y",0,IF('Checklist Parameters'!$K$25="","&lt;no limit&gt;",ROUNDDOWN((($I602-'Checklist Parameters'!$K$24)/'Checklist Parameters'!$K$25)+1,0)))</f>
        <v>&lt;no limit&gt;</v>
      </c>
      <c r="AF602" s="174">
        <f t="shared" si="59"/>
        <v>0</v>
      </c>
      <c r="AG602" s="85">
        <f t="shared" si="54"/>
        <v>0</v>
      </c>
    </row>
    <row r="603" spans="1:33" ht="15">
      <c r="A603" s="393"/>
      <c r="B603" s="393"/>
      <c r="C603" s="393"/>
      <c r="D603" s="393"/>
      <c r="E603" s="393"/>
      <c r="F603" s="393"/>
      <c r="G603" s="393"/>
      <c r="H603" s="394"/>
      <c r="I603" s="394"/>
      <c r="J603" s="394"/>
      <c r="K603" s="394"/>
      <c r="L603" s="394"/>
      <c r="M603" s="394"/>
      <c r="N603" s="313">
        <f>IF(IF(I603&lt;'Checklist Parameters'!$K$22,0,($I603-$L603))&lt;0,0,IF(I603&lt;'Checklist Parameters'!$K$22,0,($I603-$L603)))</f>
        <v>0</v>
      </c>
      <c r="O603" s="394"/>
      <c r="P603" s="395"/>
      <c r="Q603" s="316">
        <f t="shared" si="55"/>
        <v>0</v>
      </c>
      <c r="R603" s="87">
        <f t="shared" si="56"/>
        <v>0</v>
      </c>
      <c r="S603" s="87">
        <f>IF('Checklist Parameters'!$K$60&lt;0.2,0.2,'Checklist Parameters'!$K$60)</f>
        <v>0.72</v>
      </c>
      <c r="T603" s="88">
        <f>IF($O603="",IF('Checklist District ID'!$C$43="Y",MAX($R603:$S603)*$I603,SUM($R603:$S603)*$I603),IF(O603&gt;0,Q603*S603))</f>
        <v>0</v>
      </c>
      <c r="U603" s="88">
        <f>IF(Q603&gt;0,((I603-T603)*'Formula Matrix'!$E$40),0)</f>
        <v>0</v>
      </c>
      <c r="V603" s="88">
        <f t="shared" si="57"/>
        <v>0</v>
      </c>
      <c r="W603" s="88">
        <f>IF(V603&gt;0,(V603*'Checklist Parameters'!$K$35),0)</f>
        <v>0</v>
      </c>
      <c r="X603" s="85">
        <f t="shared" si="58"/>
        <v>0</v>
      </c>
      <c r="Y603" s="85">
        <f>IF('Checklist Parameters'!$K$102&lt;&gt;"",(I603/43560)*'Checklist Parameters'!$K$102,"N/A")</f>
        <v>0</v>
      </c>
      <c r="Z603" s="85" t="str">
        <f>IF('Checklist Parameters'!$K$58&lt;&gt;"",((I603*'Checklist Parameters'!$K$58)*'Checklist Parameters'!$K$35)/1000,"N/A")</f>
        <v>N/A</v>
      </c>
      <c r="AA603" s="85">
        <f>IF('Checklist Parameters'!$K$101&lt;&gt;"",IFERROR(I603/'Checklist Parameters'!$K$101,0),"N/A")</f>
        <v>0</v>
      </c>
      <c r="AB603" s="85" t="str">
        <f>IF('Checklist Parameters'!$K$43&lt;&gt;"",(I603*'Checklist Parameters'!$K$43)/1000,"N/A")</f>
        <v>N/A</v>
      </c>
      <c r="AC603" s="85">
        <f>IF('Checklist Parameters'!$K$16="",$X603,IF(AND('Checklist Parameters'!$K$16&lt;$X603,'Checklist Parameters'!$K$16&gt;=3),'Checklist Parameters'!$K$16,IF(AND('Checklist Parameters'!$K$16&lt;$X603,'Checklist Parameters'!$K$16&lt;3),0,$X603)))</f>
        <v>0</v>
      </c>
      <c r="AD603" s="85" t="str">
        <f>IF(AND(I603&lt;'Checklist Parameters'!$K$22,$I603&lt;&gt;0),"Y","")</f>
        <v/>
      </c>
      <c r="AE603" s="85" t="str">
        <f>IF($AD603="Y",0,IF('Checklist Parameters'!$K$25="","&lt;no limit&gt;",ROUNDDOWN((($I603-'Checklist Parameters'!$K$24)/'Checklist Parameters'!$K$25)+1,0)))</f>
        <v>&lt;no limit&gt;</v>
      </c>
      <c r="AF603" s="174">
        <f t="shared" si="59"/>
        <v>0</v>
      </c>
      <c r="AG603" s="85">
        <f t="shared" si="54"/>
        <v>0</v>
      </c>
    </row>
    <row r="604" spans="1:33" ht="15">
      <c r="A604" s="393"/>
      <c r="B604" s="393"/>
      <c r="C604" s="393"/>
      <c r="D604" s="393"/>
      <c r="E604" s="393"/>
      <c r="F604" s="393"/>
      <c r="G604" s="393"/>
      <c r="H604" s="394"/>
      <c r="I604" s="394"/>
      <c r="J604" s="394"/>
      <c r="K604" s="394"/>
      <c r="L604" s="394"/>
      <c r="M604" s="394"/>
      <c r="N604" s="313">
        <f>IF(IF(I604&lt;'Checklist Parameters'!$K$22,0,($I604-$L604))&lt;0,0,IF(I604&lt;'Checklist Parameters'!$K$22,0,($I604-$L604)))</f>
        <v>0</v>
      </c>
      <c r="O604" s="394"/>
      <c r="P604" s="395"/>
      <c r="Q604" s="316">
        <f t="shared" si="55"/>
        <v>0</v>
      </c>
      <c r="R604" s="87">
        <f t="shared" si="56"/>
        <v>0</v>
      </c>
      <c r="S604" s="87">
        <f>IF('Checklist Parameters'!$K$60&lt;0.2,0.2,'Checklist Parameters'!$K$60)</f>
        <v>0.72</v>
      </c>
      <c r="T604" s="88">
        <f>IF($O604="",IF('Checklist District ID'!$C$43="Y",MAX($R604:$S604)*$I604,SUM($R604:$S604)*$I604),IF(O604&gt;0,Q604*S604))</f>
        <v>0</v>
      </c>
      <c r="U604" s="88">
        <f>IF(Q604&gt;0,((I604-T604)*'Formula Matrix'!$E$40),0)</f>
        <v>0</v>
      </c>
      <c r="V604" s="88">
        <f t="shared" si="57"/>
        <v>0</v>
      </c>
      <c r="W604" s="88">
        <f>IF(V604&gt;0,(V604*'Checklist Parameters'!$K$35),0)</f>
        <v>0</v>
      </c>
      <c r="X604" s="85">
        <f t="shared" si="58"/>
        <v>0</v>
      </c>
      <c r="Y604" s="85">
        <f>IF('Checklist Parameters'!$K$102&lt;&gt;"",(I604/43560)*'Checklist Parameters'!$K$102,"N/A")</f>
        <v>0</v>
      </c>
      <c r="Z604" s="85" t="str">
        <f>IF('Checklist Parameters'!$K$58&lt;&gt;"",((I604*'Checklist Parameters'!$K$58)*'Checklist Parameters'!$K$35)/1000,"N/A")</f>
        <v>N/A</v>
      </c>
      <c r="AA604" s="85">
        <f>IF('Checklist Parameters'!$K$101&lt;&gt;"",IFERROR(I604/'Checklist Parameters'!$K$101,0),"N/A")</f>
        <v>0</v>
      </c>
      <c r="AB604" s="85" t="str">
        <f>IF('Checklist Parameters'!$K$43&lt;&gt;"",(I604*'Checklist Parameters'!$K$43)/1000,"N/A")</f>
        <v>N/A</v>
      </c>
      <c r="AC604" s="85">
        <f>IF('Checklist Parameters'!$K$16="",$X604,IF(AND('Checklist Parameters'!$K$16&lt;$X604,'Checklist Parameters'!$K$16&gt;=3),'Checklist Parameters'!$K$16,IF(AND('Checklist Parameters'!$K$16&lt;$X604,'Checklist Parameters'!$K$16&lt;3),0,$X604)))</f>
        <v>0</v>
      </c>
      <c r="AD604" s="85" t="str">
        <f>IF(AND(I604&lt;'Checklist Parameters'!$K$22,$I604&lt;&gt;0),"Y","")</f>
        <v/>
      </c>
      <c r="AE604" s="85" t="str">
        <f>IF($AD604="Y",0,IF('Checklist Parameters'!$K$25="","&lt;no limit&gt;",ROUNDDOWN((($I604-'Checklist Parameters'!$K$24)/'Checklist Parameters'!$K$25)+1,0)))</f>
        <v>&lt;no limit&gt;</v>
      </c>
      <c r="AF604" s="174">
        <f t="shared" si="59"/>
        <v>0</v>
      </c>
      <c r="AG604" s="85">
        <f t="shared" si="54"/>
        <v>0</v>
      </c>
    </row>
    <row r="605" spans="1:33" ht="15">
      <c r="A605" s="393"/>
      <c r="B605" s="393"/>
      <c r="C605" s="393"/>
      <c r="D605" s="393"/>
      <c r="E605" s="393"/>
      <c r="F605" s="393"/>
      <c r="G605" s="393"/>
      <c r="H605" s="394"/>
      <c r="I605" s="394"/>
      <c r="J605" s="394"/>
      <c r="K605" s="394"/>
      <c r="L605" s="394"/>
      <c r="M605" s="394"/>
      <c r="N605" s="313">
        <f>IF(IF(I605&lt;'Checklist Parameters'!$K$22,0,($I605-$L605))&lt;0,0,IF(I605&lt;'Checklist Parameters'!$K$22,0,($I605-$L605)))</f>
        <v>0</v>
      </c>
      <c r="O605" s="394"/>
      <c r="P605" s="395"/>
      <c r="Q605" s="316">
        <f t="shared" si="55"/>
        <v>0</v>
      </c>
      <c r="R605" s="87">
        <f t="shared" si="56"/>
        <v>0</v>
      </c>
      <c r="S605" s="87">
        <f>IF('Checklist Parameters'!$K$60&lt;0.2,0.2,'Checklist Parameters'!$K$60)</f>
        <v>0.72</v>
      </c>
      <c r="T605" s="88">
        <f>IF($O605="",IF('Checklist District ID'!$C$43="Y",MAX($R605:$S605)*$I605,SUM($R605:$S605)*$I605),IF(O605&gt;0,Q605*S605))</f>
        <v>0</v>
      </c>
      <c r="U605" s="88">
        <f>IF(Q605&gt;0,((I605-T605)*'Formula Matrix'!$E$40),0)</f>
        <v>0</v>
      </c>
      <c r="V605" s="88">
        <f t="shared" si="57"/>
        <v>0</v>
      </c>
      <c r="W605" s="88">
        <f>IF(V605&gt;0,(V605*'Checklist Parameters'!$K$35),0)</f>
        <v>0</v>
      </c>
      <c r="X605" s="85">
        <f t="shared" si="58"/>
        <v>0</v>
      </c>
      <c r="Y605" s="85">
        <f>IF('Checklist Parameters'!$K$102&lt;&gt;"",(I605/43560)*'Checklist Parameters'!$K$102,"N/A")</f>
        <v>0</v>
      </c>
      <c r="Z605" s="85" t="str">
        <f>IF('Checklist Parameters'!$K$58&lt;&gt;"",((I605*'Checklist Parameters'!$K$58)*'Checklist Parameters'!$K$35)/1000,"N/A")</f>
        <v>N/A</v>
      </c>
      <c r="AA605" s="85">
        <f>IF('Checklist Parameters'!$K$101&lt;&gt;"",IFERROR(I605/'Checklist Parameters'!$K$101,0),"N/A")</f>
        <v>0</v>
      </c>
      <c r="AB605" s="85" t="str">
        <f>IF('Checklist Parameters'!$K$43&lt;&gt;"",(I605*'Checklist Parameters'!$K$43)/1000,"N/A")</f>
        <v>N/A</v>
      </c>
      <c r="AC605" s="85">
        <f>IF('Checklist Parameters'!$K$16="",$X605,IF(AND('Checklist Parameters'!$K$16&lt;$X605,'Checklist Parameters'!$K$16&gt;=3),'Checklist Parameters'!$K$16,IF(AND('Checklist Parameters'!$K$16&lt;$X605,'Checklist Parameters'!$K$16&lt;3),0,$X605)))</f>
        <v>0</v>
      </c>
      <c r="AD605" s="85" t="str">
        <f>IF(AND(I605&lt;'Checklist Parameters'!$K$22,$I605&lt;&gt;0),"Y","")</f>
        <v/>
      </c>
      <c r="AE605" s="85" t="str">
        <f>IF($AD605="Y",0,IF('Checklist Parameters'!$K$25="","&lt;no limit&gt;",ROUNDDOWN((($I605-'Checklist Parameters'!$K$24)/'Checklist Parameters'!$K$25)+1,0)))</f>
        <v>&lt;no limit&gt;</v>
      </c>
      <c r="AF605" s="174">
        <f t="shared" si="59"/>
        <v>0</v>
      </c>
      <c r="AG605" s="85">
        <f t="shared" si="54"/>
        <v>0</v>
      </c>
    </row>
    <row r="606" spans="1:33" ht="15">
      <c r="A606" s="393"/>
      <c r="B606" s="393"/>
      <c r="C606" s="393"/>
      <c r="D606" s="393"/>
      <c r="E606" s="393"/>
      <c r="F606" s="393"/>
      <c r="G606" s="393"/>
      <c r="H606" s="394"/>
      <c r="I606" s="394"/>
      <c r="J606" s="394"/>
      <c r="K606" s="394"/>
      <c r="L606" s="394"/>
      <c r="M606" s="394"/>
      <c r="N606" s="313">
        <f>IF(IF(I606&lt;'Checklist Parameters'!$K$22,0,($I606-$L606))&lt;0,0,IF(I606&lt;'Checklist Parameters'!$K$22,0,($I606-$L606)))</f>
        <v>0</v>
      </c>
      <c r="O606" s="394"/>
      <c r="P606" s="395"/>
      <c r="Q606" s="316">
        <f t="shared" si="55"/>
        <v>0</v>
      </c>
      <c r="R606" s="87">
        <f t="shared" si="56"/>
        <v>0</v>
      </c>
      <c r="S606" s="87">
        <f>IF('Checklist Parameters'!$K$60&lt;0.2,0.2,'Checklist Parameters'!$K$60)</f>
        <v>0.72</v>
      </c>
      <c r="T606" s="88">
        <f>IF($O606="",IF('Checklist District ID'!$C$43="Y",MAX($R606:$S606)*$I606,SUM($R606:$S606)*$I606),IF(O606&gt;0,Q606*S606))</f>
        <v>0</v>
      </c>
      <c r="U606" s="88">
        <f>IF(Q606&gt;0,((I606-T606)*'Formula Matrix'!$E$40),0)</f>
        <v>0</v>
      </c>
      <c r="V606" s="88">
        <f t="shared" si="57"/>
        <v>0</v>
      </c>
      <c r="W606" s="88">
        <f>IF(V606&gt;0,(V606*'Checklist Parameters'!$K$35),0)</f>
        <v>0</v>
      </c>
      <c r="X606" s="85">
        <f t="shared" si="58"/>
        <v>0</v>
      </c>
      <c r="Y606" s="85">
        <f>IF('Checklist Parameters'!$K$102&lt;&gt;"",(I606/43560)*'Checklist Parameters'!$K$102,"N/A")</f>
        <v>0</v>
      </c>
      <c r="Z606" s="85" t="str">
        <f>IF('Checklist Parameters'!$K$58&lt;&gt;"",((I606*'Checklist Parameters'!$K$58)*'Checklist Parameters'!$K$35)/1000,"N/A")</f>
        <v>N/A</v>
      </c>
      <c r="AA606" s="85">
        <f>IF('Checklist Parameters'!$K$101&lt;&gt;"",IFERROR(I606/'Checklist Parameters'!$K$101,0),"N/A")</f>
        <v>0</v>
      </c>
      <c r="AB606" s="85" t="str">
        <f>IF('Checklist Parameters'!$K$43&lt;&gt;"",(I606*'Checklist Parameters'!$K$43)/1000,"N/A")</f>
        <v>N/A</v>
      </c>
      <c r="AC606" s="85">
        <f>IF('Checklist Parameters'!$K$16="",$X606,IF(AND('Checklist Parameters'!$K$16&lt;$X606,'Checklist Parameters'!$K$16&gt;=3),'Checklist Parameters'!$K$16,IF(AND('Checklist Parameters'!$K$16&lt;$X606,'Checklist Parameters'!$K$16&lt;3),0,$X606)))</f>
        <v>0</v>
      </c>
      <c r="AD606" s="85" t="str">
        <f>IF(AND(I606&lt;'Checklist Parameters'!$K$22,$I606&lt;&gt;0),"Y","")</f>
        <v/>
      </c>
      <c r="AE606" s="85" t="str">
        <f>IF($AD606="Y",0,IF('Checklist Parameters'!$K$25="","&lt;no limit&gt;",ROUNDDOWN((($I606-'Checklist Parameters'!$K$24)/'Checklist Parameters'!$K$25)+1,0)))</f>
        <v>&lt;no limit&gt;</v>
      </c>
      <c r="AF606" s="174">
        <f t="shared" si="59"/>
        <v>0</v>
      </c>
      <c r="AG606" s="85">
        <f t="shared" si="54"/>
        <v>0</v>
      </c>
    </row>
    <row r="607" spans="1:33" ht="15">
      <c r="A607" s="393"/>
      <c r="B607" s="393"/>
      <c r="C607" s="393"/>
      <c r="D607" s="393"/>
      <c r="E607" s="393"/>
      <c r="F607" s="393"/>
      <c r="G607" s="393"/>
      <c r="H607" s="394"/>
      <c r="I607" s="394"/>
      <c r="J607" s="394"/>
      <c r="K607" s="394"/>
      <c r="L607" s="394"/>
      <c r="M607" s="394"/>
      <c r="N607" s="313">
        <f>IF(IF(I607&lt;'Checklist Parameters'!$K$22,0,($I607-$L607))&lt;0,0,IF(I607&lt;'Checklist Parameters'!$K$22,0,($I607-$L607)))</f>
        <v>0</v>
      </c>
      <c r="O607" s="394"/>
      <c r="P607" s="395"/>
      <c r="Q607" s="316">
        <f t="shared" si="55"/>
        <v>0</v>
      </c>
      <c r="R607" s="87">
        <f t="shared" si="56"/>
        <v>0</v>
      </c>
      <c r="S607" s="87">
        <f>IF('Checklist Parameters'!$K$60&lt;0.2,0.2,'Checklist Parameters'!$K$60)</f>
        <v>0.72</v>
      </c>
      <c r="T607" s="88">
        <f>IF($O607="",IF('Checklist District ID'!$C$43="Y",MAX($R607:$S607)*$I607,SUM($R607:$S607)*$I607),IF(O607&gt;0,Q607*S607))</f>
        <v>0</v>
      </c>
      <c r="U607" s="88">
        <f>IF(Q607&gt;0,((I607-T607)*'Formula Matrix'!$E$40),0)</f>
        <v>0</v>
      </c>
      <c r="V607" s="88">
        <f t="shared" si="57"/>
        <v>0</v>
      </c>
      <c r="W607" s="88">
        <f>IF(V607&gt;0,(V607*'Checklist Parameters'!$K$35),0)</f>
        <v>0</v>
      </c>
      <c r="X607" s="85">
        <f t="shared" si="58"/>
        <v>0</v>
      </c>
      <c r="Y607" s="85">
        <f>IF('Checklist Parameters'!$K$102&lt;&gt;"",(I607/43560)*'Checklist Parameters'!$K$102,"N/A")</f>
        <v>0</v>
      </c>
      <c r="Z607" s="85" t="str">
        <f>IF('Checklist Parameters'!$K$58&lt;&gt;"",((I607*'Checklist Parameters'!$K$58)*'Checklist Parameters'!$K$35)/1000,"N/A")</f>
        <v>N/A</v>
      </c>
      <c r="AA607" s="85">
        <f>IF('Checklist Parameters'!$K$101&lt;&gt;"",IFERROR(I607/'Checklist Parameters'!$K$101,0),"N/A")</f>
        <v>0</v>
      </c>
      <c r="AB607" s="85" t="str">
        <f>IF('Checklist Parameters'!$K$43&lt;&gt;"",(I607*'Checklist Parameters'!$K$43)/1000,"N/A")</f>
        <v>N/A</v>
      </c>
      <c r="AC607" s="85">
        <f>IF('Checklist Parameters'!$K$16="",$X607,IF(AND('Checklist Parameters'!$K$16&lt;$X607,'Checklist Parameters'!$K$16&gt;=3),'Checklist Parameters'!$K$16,IF(AND('Checklist Parameters'!$K$16&lt;$X607,'Checklist Parameters'!$K$16&lt;3),0,$X607)))</f>
        <v>0</v>
      </c>
      <c r="AD607" s="85" t="str">
        <f>IF(AND(I607&lt;'Checklist Parameters'!$K$22,$I607&lt;&gt;0),"Y","")</f>
        <v/>
      </c>
      <c r="AE607" s="85" t="str">
        <f>IF($AD607="Y",0,IF('Checklist Parameters'!$K$25="","&lt;no limit&gt;",ROUNDDOWN((($I607-'Checklist Parameters'!$K$24)/'Checklist Parameters'!$K$25)+1,0)))</f>
        <v>&lt;no limit&gt;</v>
      </c>
      <c r="AF607" s="174">
        <f t="shared" si="59"/>
        <v>0</v>
      </c>
      <c r="AG607" s="85">
        <f t="shared" si="54"/>
        <v>0</v>
      </c>
    </row>
    <row r="608" spans="1:33" ht="15">
      <c r="A608" s="393"/>
      <c r="B608" s="393"/>
      <c r="C608" s="393"/>
      <c r="D608" s="393"/>
      <c r="E608" s="393"/>
      <c r="F608" s="393"/>
      <c r="G608" s="393"/>
      <c r="H608" s="394"/>
      <c r="I608" s="394"/>
      <c r="J608" s="394"/>
      <c r="K608" s="394"/>
      <c r="L608" s="394"/>
      <c r="M608" s="394"/>
      <c r="N608" s="313">
        <f>IF(IF(I608&lt;'Checklist Parameters'!$K$22,0,($I608-$L608))&lt;0,0,IF(I608&lt;'Checklist Parameters'!$K$22,0,($I608-$L608)))</f>
        <v>0</v>
      </c>
      <c r="O608" s="394"/>
      <c r="P608" s="395"/>
      <c r="Q608" s="316">
        <f t="shared" si="55"/>
        <v>0</v>
      </c>
      <c r="R608" s="87">
        <f t="shared" si="56"/>
        <v>0</v>
      </c>
      <c r="S608" s="87">
        <f>IF('Checklist Parameters'!$K$60&lt;0.2,0.2,'Checklist Parameters'!$K$60)</f>
        <v>0.72</v>
      </c>
      <c r="T608" s="88">
        <f>IF($O608="",IF('Checklist District ID'!$C$43="Y",MAX($R608:$S608)*$I608,SUM($R608:$S608)*$I608),IF(O608&gt;0,Q608*S608))</f>
        <v>0</v>
      </c>
      <c r="U608" s="88">
        <f>IF(Q608&gt;0,((I608-T608)*'Formula Matrix'!$E$40),0)</f>
        <v>0</v>
      </c>
      <c r="V608" s="88">
        <f t="shared" si="57"/>
        <v>0</v>
      </c>
      <c r="W608" s="88">
        <f>IF(V608&gt;0,(V608*'Checklist Parameters'!$K$35),0)</f>
        <v>0</v>
      </c>
      <c r="X608" s="85">
        <f t="shared" si="58"/>
        <v>0</v>
      </c>
      <c r="Y608" s="85">
        <f>IF('Checklist Parameters'!$K$102&lt;&gt;"",(I608/43560)*'Checklist Parameters'!$K$102,"N/A")</f>
        <v>0</v>
      </c>
      <c r="Z608" s="85" t="str">
        <f>IF('Checklist Parameters'!$K$58&lt;&gt;"",((I608*'Checklist Parameters'!$K$58)*'Checklist Parameters'!$K$35)/1000,"N/A")</f>
        <v>N/A</v>
      </c>
      <c r="AA608" s="85">
        <f>IF('Checklist Parameters'!$K$101&lt;&gt;"",IFERROR(I608/'Checklist Parameters'!$K$101,0),"N/A")</f>
        <v>0</v>
      </c>
      <c r="AB608" s="85" t="str">
        <f>IF('Checklist Parameters'!$K$43&lt;&gt;"",(I608*'Checklist Parameters'!$K$43)/1000,"N/A")</f>
        <v>N/A</v>
      </c>
      <c r="AC608" s="85">
        <f>IF('Checklist Parameters'!$K$16="",$X608,IF(AND('Checklist Parameters'!$K$16&lt;$X608,'Checklist Parameters'!$K$16&gt;=3),'Checklist Parameters'!$K$16,IF(AND('Checklist Parameters'!$K$16&lt;$X608,'Checklist Parameters'!$K$16&lt;3),0,$X608)))</f>
        <v>0</v>
      </c>
      <c r="AD608" s="85" t="str">
        <f>IF(AND(I608&lt;'Checklist Parameters'!$K$22,$I608&lt;&gt;0),"Y","")</f>
        <v/>
      </c>
      <c r="AE608" s="85" t="str">
        <f>IF($AD608="Y",0,IF('Checklist Parameters'!$K$25="","&lt;no limit&gt;",ROUNDDOWN((($I608-'Checklist Parameters'!$K$24)/'Checklist Parameters'!$K$25)+1,0)))</f>
        <v>&lt;no limit&gt;</v>
      </c>
      <c r="AF608" s="174">
        <f t="shared" si="59"/>
        <v>0</v>
      </c>
      <c r="AG608" s="85">
        <f t="shared" si="54"/>
        <v>0</v>
      </c>
    </row>
    <row r="609" spans="1:33" ht="15">
      <c r="A609" s="393"/>
      <c r="B609" s="393"/>
      <c r="C609" s="393"/>
      <c r="D609" s="393"/>
      <c r="E609" s="393"/>
      <c r="F609" s="393"/>
      <c r="G609" s="393"/>
      <c r="H609" s="394"/>
      <c r="I609" s="394"/>
      <c r="J609" s="394"/>
      <c r="K609" s="394"/>
      <c r="L609" s="394"/>
      <c r="M609" s="394"/>
      <c r="N609" s="313">
        <f>IF(IF(I609&lt;'Checklist Parameters'!$K$22,0,($I609-$L609))&lt;0,0,IF(I609&lt;'Checklist Parameters'!$K$22,0,($I609-$L609)))</f>
        <v>0</v>
      </c>
      <c r="O609" s="394"/>
      <c r="P609" s="395"/>
      <c r="Q609" s="316">
        <f t="shared" si="55"/>
        <v>0</v>
      </c>
      <c r="R609" s="87">
        <f t="shared" si="56"/>
        <v>0</v>
      </c>
      <c r="S609" s="87">
        <f>IF('Checklist Parameters'!$K$60&lt;0.2,0.2,'Checklist Parameters'!$K$60)</f>
        <v>0.72</v>
      </c>
      <c r="T609" s="88">
        <f>IF($O609="",IF('Checklist District ID'!$C$43="Y",MAX($R609:$S609)*$I609,SUM($R609:$S609)*$I609),IF(O609&gt;0,Q609*S609))</f>
        <v>0</v>
      </c>
      <c r="U609" s="88">
        <f>IF(Q609&gt;0,((I609-T609)*'Formula Matrix'!$E$40),0)</f>
        <v>0</v>
      </c>
      <c r="V609" s="88">
        <f t="shared" si="57"/>
        <v>0</v>
      </c>
      <c r="W609" s="88">
        <f>IF(V609&gt;0,(V609*'Checklist Parameters'!$K$35),0)</f>
        <v>0</v>
      </c>
      <c r="X609" s="85">
        <f t="shared" si="58"/>
        <v>0</v>
      </c>
      <c r="Y609" s="85">
        <f>IF('Checklist Parameters'!$K$102&lt;&gt;"",(I609/43560)*'Checklist Parameters'!$K$102,"N/A")</f>
        <v>0</v>
      </c>
      <c r="Z609" s="85" t="str">
        <f>IF('Checklist Parameters'!$K$58&lt;&gt;"",((I609*'Checklist Parameters'!$K$58)*'Checklist Parameters'!$K$35)/1000,"N/A")</f>
        <v>N/A</v>
      </c>
      <c r="AA609" s="85">
        <f>IF('Checklist Parameters'!$K$101&lt;&gt;"",IFERROR(I609/'Checklist Parameters'!$K$101,0),"N/A")</f>
        <v>0</v>
      </c>
      <c r="AB609" s="85" t="str">
        <f>IF('Checklist Parameters'!$K$43&lt;&gt;"",(I609*'Checklist Parameters'!$K$43)/1000,"N/A")</f>
        <v>N/A</v>
      </c>
      <c r="AC609" s="85">
        <f>IF('Checklist Parameters'!$K$16="",$X609,IF(AND('Checklist Parameters'!$K$16&lt;$X609,'Checklist Parameters'!$K$16&gt;=3),'Checklist Parameters'!$K$16,IF(AND('Checklist Parameters'!$K$16&lt;$X609,'Checklist Parameters'!$K$16&lt;3),0,$X609)))</f>
        <v>0</v>
      </c>
      <c r="AD609" s="85" t="str">
        <f>IF(AND(I609&lt;'Checklist Parameters'!$K$22,$I609&lt;&gt;0),"Y","")</f>
        <v/>
      </c>
      <c r="AE609" s="85" t="str">
        <f>IF($AD609="Y",0,IF('Checklist Parameters'!$K$25="","&lt;no limit&gt;",ROUNDDOWN((($I609-'Checklist Parameters'!$K$24)/'Checklist Parameters'!$K$25)+1,0)))</f>
        <v>&lt;no limit&gt;</v>
      </c>
      <c r="AF609" s="174">
        <f t="shared" si="59"/>
        <v>0</v>
      </c>
      <c r="AG609" s="85">
        <f t="shared" si="54"/>
        <v>0</v>
      </c>
    </row>
    <row r="610" spans="1:33" ht="15">
      <c r="A610" s="393"/>
      <c r="B610" s="393"/>
      <c r="C610" s="393"/>
      <c r="D610" s="393"/>
      <c r="E610" s="393"/>
      <c r="F610" s="393"/>
      <c r="G610" s="393"/>
      <c r="H610" s="394"/>
      <c r="I610" s="394"/>
      <c r="J610" s="394"/>
      <c r="K610" s="394"/>
      <c r="L610" s="394"/>
      <c r="M610" s="394"/>
      <c r="N610" s="313">
        <f>IF(IF(I610&lt;'Checklist Parameters'!$K$22,0,($I610-$L610))&lt;0,0,IF(I610&lt;'Checklist Parameters'!$K$22,0,($I610-$L610)))</f>
        <v>0</v>
      </c>
      <c r="O610" s="394"/>
      <c r="P610" s="395"/>
      <c r="Q610" s="316">
        <f t="shared" si="55"/>
        <v>0</v>
      </c>
      <c r="R610" s="87">
        <f t="shared" si="56"/>
        <v>0</v>
      </c>
      <c r="S610" s="87">
        <f>IF('Checklist Parameters'!$K$60&lt;0.2,0.2,'Checklist Parameters'!$K$60)</f>
        <v>0.72</v>
      </c>
      <c r="T610" s="88">
        <f>IF($O610="",IF('Checklist District ID'!$C$43="Y",MAX($R610:$S610)*$I610,SUM($R610:$S610)*$I610),IF(O610&gt;0,Q610*S610))</f>
        <v>0</v>
      </c>
      <c r="U610" s="88">
        <f>IF(Q610&gt;0,((I610-T610)*'Formula Matrix'!$E$40),0)</f>
        <v>0</v>
      </c>
      <c r="V610" s="88">
        <f t="shared" si="57"/>
        <v>0</v>
      </c>
      <c r="W610" s="88">
        <f>IF(V610&gt;0,(V610*'Checklist Parameters'!$K$35),0)</f>
        <v>0</v>
      </c>
      <c r="X610" s="85">
        <f t="shared" si="58"/>
        <v>0</v>
      </c>
      <c r="Y610" s="85">
        <f>IF('Checklist Parameters'!$K$102&lt;&gt;"",(I610/43560)*'Checklist Parameters'!$K$102,"N/A")</f>
        <v>0</v>
      </c>
      <c r="Z610" s="85" t="str">
        <f>IF('Checklist Parameters'!$K$58&lt;&gt;"",((I610*'Checklist Parameters'!$K$58)*'Checklist Parameters'!$K$35)/1000,"N/A")</f>
        <v>N/A</v>
      </c>
      <c r="AA610" s="85">
        <f>IF('Checklist Parameters'!$K$101&lt;&gt;"",IFERROR(I610/'Checklist Parameters'!$K$101,0),"N/A")</f>
        <v>0</v>
      </c>
      <c r="AB610" s="85" t="str">
        <f>IF('Checklist Parameters'!$K$43&lt;&gt;"",(I610*'Checklist Parameters'!$K$43)/1000,"N/A")</f>
        <v>N/A</v>
      </c>
      <c r="AC610" s="85">
        <f>IF('Checklist Parameters'!$K$16="",$X610,IF(AND('Checklist Parameters'!$K$16&lt;$X610,'Checklist Parameters'!$K$16&gt;=3),'Checklist Parameters'!$K$16,IF(AND('Checklist Parameters'!$K$16&lt;$X610,'Checklist Parameters'!$K$16&lt;3),0,$X610)))</f>
        <v>0</v>
      </c>
      <c r="AD610" s="85" t="str">
        <f>IF(AND(I610&lt;'Checklist Parameters'!$K$22,$I610&lt;&gt;0),"Y","")</f>
        <v/>
      </c>
      <c r="AE610" s="85" t="str">
        <f>IF($AD610="Y",0,IF('Checklist Parameters'!$K$25="","&lt;no limit&gt;",ROUNDDOWN((($I610-'Checklist Parameters'!$K$24)/'Checklist Parameters'!$K$25)+1,0)))</f>
        <v>&lt;no limit&gt;</v>
      </c>
      <c r="AF610" s="174">
        <f t="shared" si="59"/>
        <v>0</v>
      </c>
      <c r="AG610" s="85">
        <f t="shared" si="54"/>
        <v>0</v>
      </c>
    </row>
    <row r="611" spans="1:33" ht="15">
      <c r="A611" s="393"/>
      <c r="B611" s="393"/>
      <c r="C611" s="393"/>
      <c r="D611" s="393"/>
      <c r="E611" s="393"/>
      <c r="F611" s="393"/>
      <c r="G611" s="393"/>
      <c r="H611" s="394"/>
      <c r="I611" s="394"/>
      <c r="J611" s="394"/>
      <c r="K611" s="394"/>
      <c r="L611" s="394"/>
      <c r="M611" s="394"/>
      <c r="N611" s="313">
        <f>IF(IF(I611&lt;'Checklist Parameters'!$K$22,0,($I611-$L611))&lt;0,0,IF(I611&lt;'Checklist Parameters'!$K$22,0,($I611-$L611)))</f>
        <v>0</v>
      </c>
      <c r="O611" s="394"/>
      <c r="P611" s="395"/>
      <c r="Q611" s="316">
        <f t="shared" si="55"/>
        <v>0</v>
      </c>
      <c r="R611" s="87">
        <f t="shared" si="56"/>
        <v>0</v>
      </c>
      <c r="S611" s="87">
        <f>IF('Checklist Parameters'!$K$60&lt;0.2,0.2,'Checklist Parameters'!$K$60)</f>
        <v>0.72</v>
      </c>
      <c r="T611" s="88">
        <f>IF($O611="",IF('Checklist District ID'!$C$43="Y",MAX($R611:$S611)*$I611,SUM($R611:$S611)*$I611),IF(O611&gt;0,Q611*S611))</f>
        <v>0</v>
      </c>
      <c r="U611" s="88">
        <f>IF(Q611&gt;0,((I611-T611)*'Formula Matrix'!$E$40),0)</f>
        <v>0</v>
      </c>
      <c r="V611" s="88">
        <f t="shared" si="57"/>
        <v>0</v>
      </c>
      <c r="W611" s="88">
        <f>IF(V611&gt;0,(V611*'Checklist Parameters'!$K$35),0)</f>
        <v>0</v>
      </c>
      <c r="X611" s="85">
        <f t="shared" si="58"/>
        <v>0</v>
      </c>
      <c r="Y611" s="85">
        <f>IF('Checklist Parameters'!$K$102&lt;&gt;"",(I611/43560)*'Checklist Parameters'!$K$102,"N/A")</f>
        <v>0</v>
      </c>
      <c r="Z611" s="85" t="str">
        <f>IF('Checklist Parameters'!$K$58&lt;&gt;"",((I611*'Checklist Parameters'!$K$58)*'Checklist Parameters'!$K$35)/1000,"N/A")</f>
        <v>N/A</v>
      </c>
      <c r="AA611" s="85">
        <f>IF('Checklist Parameters'!$K$101&lt;&gt;"",IFERROR(I611/'Checklist Parameters'!$K$101,0),"N/A")</f>
        <v>0</v>
      </c>
      <c r="AB611" s="85" t="str">
        <f>IF('Checklist Parameters'!$K$43&lt;&gt;"",(I611*'Checklist Parameters'!$K$43)/1000,"N/A")</f>
        <v>N/A</v>
      </c>
      <c r="AC611" s="85">
        <f>IF('Checklist Parameters'!$K$16="",$X611,IF(AND('Checklist Parameters'!$K$16&lt;$X611,'Checklist Parameters'!$K$16&gt;=3),'Checklist Parameters'!$K$16,IF(AND('Checklist Parameters'!$K$16&lt;$X611,'Checklist Parameters'!$K$16&lt;3),0,$X611)))</f>
        <v>0</v>
      </c>
      <c r="AD611" s="85" t="str">
        <f>IF(AND(I611&lt;'Checklist Parameters'!$K$22,$I611&lt;&gt;0),"Y","")</f>
        <v/>
      </c>
      <c r="AE611" s="85" t="str">
        <f>IF($AD611="Y",0,IF('Checklist Parameters'!$K$25="","&lt;no limit&gt;",ROUNDDOWN((($I611-'Checklist Parameters'!$K$24)/'Checklist Parameters'!$K$25)+1,0)))</f>
        <v>&lt;no limit&gt;</v>
      </c>
      <c r="AF611" s="174">
        <f t="shared" si="59"/>
        <v>0</v>
      </c>
      <c r="AG611" s="85">
        <f t="shared" si="54"/>
        <v>0</v>
      </c>
    </row>
    <row r="612" spans="1:33" ht="15">
      <c r="A612" s="393"/>
      <c r="B612" s="393"/>
      <c r="C612" s="393"/>
      <c r="D612" s="393"/>
      <c r="E612" s="393"/>
      <c r="F612" s="393"/>
      <c r="G612" s="393"/>
      <c r="H612" s="394"/>
      <c r="I612" s="394"/>
      <c r="J612" s="394"/>
      <c r="K612" s="394"/>
      <c r="L612" s="394"/>
      <c r="M612" s="394"/>
      <c r="N612" s="313">
        <f>IF(IF(I612&lt;'Checklist Parameters'!$K$22,0,($I612-$L612))&lt;0,0,IF(I612&lt;'Checklist Parameters'!$K$22,0,($I612-$L612)))</f>
        <v>0</v>
      </c>
      <c r="O612" s="394"/>
      <c r="P612" s="395"/>
      <c r="Q612" s="316">
        <f t="shared" si="55"/>
        <v>0</v>
      </c>
      <c r="R612" s="87">
        <f t="shared" si="56"/>
        <v>0</v>
      </c>
      <c r="S612" s="87">
        <f>IF('Checklist Parameters'!$K$60&lt;0.2,0.2,'Checklist Parameters'!$K$60)</f>
        <v>0.72</v>
      </c>
      <c r="T612" s="88">
        <f>IF($O612="",IF('Checklist District ID'!$C$43="Y",MAX($R612:$S612)*$I612,SUM($R612:$S612)*$I612),IF(O612&gt;0,Q612*S612))</f>
        <v>0</v>
      </c>
      <c r="U612" s="88">
        <f>IF(Q612&gt;0,((I612-T612)*'Formula Matrix'!$E$40),0)</f>
        <v>0</v>
      </c>
      <c r="V612" s="88">
        <f t="shared" si="57"/>
        <v>0</v>
      </c>
      <c r="W612" s="88">
        <f>IF(V612&gt;0,(V612*'Checklist Parameters'!$K$35),0)</f>
        <v>0</v>
      </c>
      <c r="X612" s="85">
        <f t="shared" si="58"/>
        <v>0</v>
      </c>
      <c r="Y612" s="85">
        <f>IF('Checklist Parameters'!$K$102&lt;&gt;"",(I612/43560)*'Checklist Parameters'!$K$102,"N/A")</f>
        <v>0</v>
      </c>
      <c r="Z612" s="85" t="str">
        <f>IF('Checklist Parameters'!$K$58&lt;&gt;"",((I612*'Checklist Parameters'!$K$58)*'Checklist Parameters'!$K$35)/1000,"N/A")</f>
        <v>N/A</v>
      </c>
      <c r="AA612" s="85">
        <f>IF('Checklist Parameters'!$K$101&lt;&gt;"",IFERROR(I612/'Checklist Parameters'!$K$101,0),"N/A")</f>
        <v>0</v>
      </c>
      <c r="AB612" s="85" t="str">
        <f>IF('Checklist Parameters'!$K$43&lt;&gt;"",(I612*'Checklist Parameters'!$K$43)/1000,"N/A")</f>
        <v>N/A</v>
      </c>
      <c r="AC612" s="85">
        <f>IF('Checklist Parameters'!$K$16="",$X612,IF(AND('Checklist Parameters'!$K$16&lt;$X612,'Checklist Parameters'!$K$16&gt;=3),'Checklist Parameters'!$K$16,IF(AND('Checklist Parameters'!$K$16&lt;$X612,'Checklist Parameters'!$K$16&lt;3),0,$X612)))</f>
        <v>0</v>
      </c>
      <c r="AD612" s="85" t="str">
        <f>IF(AND(I612&lt;'Checklist Parameters'!$K$22,$I612&lt;&gt;0),"Y","")</f>
        <v/>
      </c>
      <c r="AE612" s="85" t="str">
        <f>IF($AD612="Y",0,IF('Checklist Parameters'!$K$25="","&lt;no limit&gt;",ROUNDDOWN((($I612-'Checklist Parameters'!$K$24)/'Checklist Parameters'!$K$25)+1,0)))</f>
        <v>&lt;no limit&gt;</v>
      </c>
      <c r="AF612" s="174">
        <f t="shared" si="59"/>
        <v>0</v>
      </c>
      <c r="AG612" s="85">
        <f t="shared" si="54"/>
        <v>0</v>
      </c>
    </row>
    <row r="613" spans="1:33" ht="15">
      <c r="A613" s="393"/>
      <c r="B613" s="393"/>
      <c r="C613" s="393"/>
      <c r="D613" s="393"/>
      <c r="E613" s="393"/>
      <c r="F613" s="393"/>
      <c r="G613" s="393"/>
      <c r="H613" s="394"/>
      <c r="I613" s="394"/>
      <c r="J613" s="394"/>
      <c r="K613" s="394"/>
      <c r="L613" s="394"/>
      <c r="M613" s="394"/>
      <c r="N613" s="313">
        <f>IF(IF(I613&lt;'Checklist Parameters'!$K$22,0,($I613-$L613))&lt;0,0,IF(I613&lt;'Checklist Parameters'!$K$22,0,($I613-$L613)))</f>
        <v>0</v>
      </c>
      <c r="O613" s="394"/>
      <c r="P613" s="395"/>
      <c r="Q613" s="316">
        <f t="shared" si="55"/>
        <v>0</v>
      </c>
      <c r="R613" s="87">
        <f t="shared" si="56"/>
        <v>0</v>
      </c>
      <c r="S613" s="87">
        <f>IF('Checklist Parameters'!$K$60&lt;0.2,0.2,'Checklist Parameters'!$K$60)</f>
        <v>0.72</v>
      </c>
      <c r="T613" s="88">
        <f>IF($O613="",IF('Checklist District ID'!$C$43="Y",MAX($R613:$S613)*$I613,SUM($R613:$S613)*$I613),IF(O613&gt;0,Q613*S613))</f>
        <v>0</v>
      </c>
      <c r="U613" s="88">
        <f>IF(Q613&gt;0,((I613-T613)*'Formula Matrix'!$E$40),0)</f>
        <v>0</v>
      </c>
      <c r="V613" s="88">
        <f t="shared" si="57"/>
        <v>0</v>
      </c>
      <c r="W613" s="88">
        <f>IF(V613&gt;0,(V613*'Checklist Parameters'!$K$35),0)</f>
        <v>0</v>
      </c>
      <c r="X613" s="85">
        <f t="shared" si="58"/>
        <v>0</v>
      </c>
      <c r="Y613" s="85">
        <f>IF('Checklist Parameters'!$K$102&lt;&gt;"",(I613/43560)*'Checklist Parameters'!$K$102,"N/A")</f>
        <v>0</v>
      </c>
      <c r="Z613" s="85" t="str">
        <f>IF('Checklist Parameters'!$K$58&lt;&gt;"",((I613*'Checklist Parameters'!$K$58)*'Checklist Parameters'!$K$35)/1000,"N/A")</f>
        <v>N/A</v>
      </c>
      <c r="AA613" s="85">
        <f>IF('Checklist Parameters'!$K$101&lt;&gt;"",IFERROR(I613/'Checklist Parameters'!$K$101,0),"N/A")</f>
        <v>0</v>
      </c>
      <c r="AB613" s="85" t="str">
        <f>IF('Checklist Parameters'!$K$43&lt;&gt;"",(I613*'Checklist Parameters'!$K$43)/1000,"N/A")</f>
        <v>N/A</v>
      </c>
      <c r="AC613" s="85">
        <f>IF('Checklist Parameters'!$K$16="",$X613,IF(AND('Checklist Parameters'!$K$16&lt;$X613,'Checklist Parameters'!$K$16&gt;=3),'Checklist Parameters'!$K$16,IF(AND('Checklist Parameters'!$K$16&lt;$X613,'Checklist Parameters'!$K$16&lt;3),0,$X613)))</f>
        <v>0</v>
      </c>
      <c r="AD613" s="85" t="str">
        <f>IF(AND(I613&lt;'Checklist Parameters'!$K$22,$I613&lt;&gt;0),"Y","")</f>
        <v/>
      </c>
      <c r="AE613" s="85" t="str">
        <f>IF($AD613="Y",0,IF('Checklist Parameters'!$K$25="","&lt;no limit&gt;",ROUNDDOWN((($I613-'Checklist Parameters'!$K$24)/'Checklist Parameters'!$K$25)+1,0)))</f>
        <v>&lt;no limit&gt;</v>
      </c>
      <c r="AF613" s="174">
        <f t="shared" si="59"/>
        <v>0</v>
      </c>
      <c r="AG613" s="85">
        <f t="shared" si="54"/>
        <v>0</v>
      </c>
    </row>
    <row r="614" spans="1:33" ht="15">
      <c r="A614" s="393"/>
      <c r="B614" s="393"/>
      <c r="C614" s="393"/>
      <c r="D614" s="393"/>
      <c r="E614" s="393"/>
      <c r="F614" s="393"/>
      <c r="G614" s="393"/>
      <c r="H614" s="394"/>
      <c r="I614" s="394"/>
      <c r="J614" s="394"/>
      <c r="K614" s="394"/>
      <c r="L614" s="394"/>
      <c r="M614" s="394"/>
      <c r="N614" s="313">
        <f>IF(IF(I614&lt;'Checklist Parameters'!$K$22,0,($I614-$L614))&lt;0,0,IF(I614&lt;'Checklist Parameters'!$K$22,0,($I614-$L614)))</f>
        <v>0</v>
      </c>
      <c r="O614" s="394"/>
      <c r="P614" s="395"/>
      <c r="Q614" s="316">
        <f t="shared" si="55"/>
        <v>0</v>
      </c>
      <c r="R614" s="87">
        <f t="shared" si="56"/>
        <v>0</v>
      </c>
      <c r="S614" s="87">
        <f>IF('Checklist Parameters'!$K$60&lt;0.2,0.2,'Checklist Parameters'!$K$60)</f>
        <v>0.72</v>
      </c>
      <c r="T614" s="88">
        <f>IF($O614="",IF('Checklist District ID'!$C$43="Y",MAX($R614:$S614)*$I614,SUM($R614:$S614)*$I614),IF(O614&gt;0,Q614*S614))</f>
        <v>0</v>
      </c>
      <c r="U614" s="88">
        <f>IF(Q614&gt;0,((I614-T614)*'Formula Matrix'!$E$40),0)</f>
        <v>0</v>
      </c>
      <c r="V614" s="88">
        <f t="shared" si="57"/>
        <v>0</v>
      </c>
      <c r="W614" s="88">
        <f>IF(V614&gt;0,(V614*'Checklist Parameters'!$K$35),0)</f>
        <v>0</v>
      </c>
      <c r="X614" s="85">
        <f t="shared" si="58"/>
        <v>0</v>
      </c>
      <c r="Y614" s="85">
        <f>IF('Checklist Parameters'!$K$102&lt;&gt;"",(I614/43560)*'Checklist Parameters'!$K$102,"N/A")</f>
        <v>0</v>
      </c>
      <c r="Z614" s="85" t="str">
        <f>IF('Checklist Parameters'!$K$58&lt;&gt;"",((I614*'Checklist Parameters'!$K$58)*'Checklist Parameters'!$K$35)/1000,"N/A")</f>
        <v>N/A</v>
      </c>
      <c r="AA614" s="85">
        <f>IF('Checklist Parameters'!$K$101&lt;&gt;"",IFERROR(I614/'Checklist Parameters'!$K$101,0),"N/A")</f>
        <v>0</v>
      </c>
      <c r="AB614" s="85" t="str">
        <f>IF('Checklist Parameters'!$K$43&lt;&gt;"",(I614*'Checklist Parameters'!$K$43)/1000,"N/A")</f>
        <v>N/A</v>
      </c>
      <c r="AC614" s="85">
        <f>IF('Checklist Parameters'!$K$16="",$X614,IF(AND('Checklist Parameters'!$K$16&lt;$X614,'Checklist Parameters'!$K$16&gt;=3),'Checklist Parameters'!$K$16,IF(AND('Checklist Parameters'!$K$16&lt;$X614,'Checklist Parameters'!$K$16&lt;3),0,$X614)))</f>
        <v>0</v>
      </c>
      <c r="AD614" s="85" t="str">
        <f>IF(AND(I614&lt;'Checklist Parameters'!$K$22,$I614&lt;&gt;0),"Y","")</f>
        <v/>
      </c>
      <c r="AE614" s="85" t="str">
        <f>IF($AD614="Y",0,IF('Checklist Parameters'!$K$25="","&lt;no limit&gt;",ROUNDDOWN((($I614-'Checklist Parameters'!$K$24)/'Checklist Parameters'!$K$25)+1,0)))</f>
        <v>&lt;no limit&gt;</v>
      </c>
      <c r="AF614" s="174">
        <f t="shared" si="59"/>
        <v>0</v>
      </c>
      <c r="AG614" s="85">
        <f t="shared" si="54"/>
        <v>0</v>
      </c>
    </row>
    <row r="615" spans="1:33" ht="15">
      <c r="A615" s="393"/>
      <c r="B615" s="393"/>
      <c r="C615" s="393"/>
      <c r="D615" s="393"/>
      <c r="E615" s="393"/>
      <c r="F615" s="393"/>
      <c r="G615" s="393"/>
      <c r="H615" s="394"/>
      <c r="I615" s="394"/>
      <c r="J615" s="394"/>
      <c r="K615" s="394"/>
      <c r="L615" s="394"/>
      <c r="M615" s="394"/>
      <c r="N615" s="313">
        <f>IF(IF(I615&lt;'Checklist Parameters'!$K$22,0,($I615-$L615))&lt;0,0,IF(I615&lt;'Checklist Parameters'!$K$22,0,($I615-$L615)))</f>
        <v>0</v>
      </c>
      <c r="O615" s="394"/>
      <c r="P615" s="395"/>
      <c r="Q615" s="316">
        <f t="shared" si="55"/>
        <v>0</v>
      </c>
      <c r="R615" s="87">
        <f t="shared" si="56"/>
        <v>0</v>
      </c>
      <c r="S615" s="87">
        <f>IF('Checklist Parameters'!$K$60&lt;0.2,0.2,'Checklist Parameters'!$K$60)</f>
        <v>0.72</v>
      </c>
      <c r="T615" s="88">
        <f>IF($O615="",IF('Checklist District ID'!$C$43="Y",MAX($R615:$S615)*$I615,SUM($R615:$S615)*$I615),IF(O615&gt;0,Q615*S615))</f>
        <v>0</v>
      </c>
      <c r="U615" s="88">
        <f>IF(Q615&gt;0,((I615-T615)*'Formula Matrix'!$E$40),0)</f>
        <v>0</v>
      </c>
      <c r="V615" s="88">
        <f t="shared" si="57"/>
        <v>0</v>
      </c>
      <c r="W615" s="88">
        <f>IF(V615&gt;0,(V615*'Checklist Parameters'!$K$35),0)</f>
        <v>0</v>
      </c>
      <c r="X615" s="85">
        <f t="shared" si="58"/>
        <v>0</v>
      </c>
      <c r="Y615" s="85">
        <f>IF('Checklist Parameters'!$K$102&lt;&gt;"",(I615/43560)*'Checklist Parameters'!$K$102,"N/A")</f>
        <v>0</v>
      </c>
      <c r="Z615" s="85" t="str">
        <f>IF('Checklist Parameters'!$K$58&lt;&gt;"",((I615*'Checklist Parameters'!$K$58)*'Checklist Parameters'!$K$35)/1000,"N/A")</f>
        <v>N/A</v>
      </c>
      <c r="AA615" s="85">
        <f>IF('Checklist Parameters'!$K$101&lt;&gt;"",IFERROR(I615/'Checklist Parameters'!$K$101,0),"N/A")</f>
        <v>0</v>
      </c>
      <c r="AB615" s="85" t="str">
        <f>IF('Checklist Parameters'!$K$43&lt;&gt;"",(I615*'Checklist Parameters'!$K$43)/1000,"N/A")</f>
        <v>N/A</v>
      </c>
      <c r="AC615" s="85">
        <f>IF('Checklist Parameters'!$K$16="",$X615,IF(AND('Checklist Parameters'!$K$16&lt;$X615,'Checklist Parameters'!$K$16&gt;=3),'Checklist Parameters'!$K$16,IF(AND('Checklist Parameters'!$K$16&lt;$X615,'Checklist Parameters'!$K$16&lt;3),0,$X615)))</f>
        <v>0</v>
      </c>
      <c r="AD615" s="85" t="str">
        <f>IF(AND(I615&lt;'Checklist Parameters'!$K$22,$I615&lt;&gt;0),"Y","")</f>
        <v/>
      </c>
      <c r="AE615" s="85" t="str">
        <f>IF($AD615="Y",0,IF('Checklist Parameters'!$K$25="","&lt;no limit&gt;",ROUNDDOWN((($I615-'Checklist Parameters'!$K$24)/'Checklist Parameters'!$K$25)+1,0)))</f>
        <v>&lt;no limit&gt;</v>
      </c>
      <c r="AF615" s="174">
        <f t="shared" si="59"/>
        <v>0</v>
      </c>
      <c r="AG615" s="85">
        <f t="shared" si="54"/>
        <v>0</v>
      </c>
    </row>
    <row r="616" spans="1:33" ht="15">
      <c r="A616" s="393"/>
      <c r="B616" s="393"/>
      <c r="C616" s="393"/>
      <c r="D616" s="393"/>
      <c r="E616" s="393"/>
      <c r="F616" s="393"/>
      <c r="G616" s="393"/>
      <c r="H616" s="394"/>
      <c r="I616" s="394"/>
      <c r="J616" s="394"/>
      <c r="K616" s="394"/>
      <c r="L616" s="394"/>
      <c r="M616" s="394"/>
      <c r="N616" s="313">
        <f>IF(IF(I616&lt;'Checklist Parameters'!$K$22,0,($I616-$L616))&lt;0,0,IF(I616&lt;'Checklist Parameters'!$K$22,0,($I616-$L616)))</f>
        <v>0</v>
      </c>
      <c r="O616" s="394"/>
      <c r="P616" s="395"/>
      <c r="Q616" s="316">
        <f t="shared" si="55"/>
        <v>0</v>
      </c>
      <c r="R616" s="87">
        <f t="shared" si="56"/>
        <v>0</v>
      </c>
      <c r="S616" s="87">
        <f>IF('Checklist Parameters'!$K$60&lt;0.2,0.2,'Checklist Parameters'!$K$60)</f>
        <v>0.72</v>
      </c>
      <c r="T616" s="88">
        <f>IF($O616="",IF('Checklist District ID'!$C$43="Y",MAX($R616:$S616)*$I616,SUM($R616:$S616)*$I616),IF(O616&gt;0,Q616*S616))</f>
        <v>0</v>
      </c>
      <c r="U616" s="88">
        <f>IF(Q616&gt;0,((I616-T616)*'Formula Matrix'!$E$40),0)</f>
        <v>0</v>
      </c>
      <c r="V616" s="88">
        <f t="shared" si="57"/>
        <v>0</v>
      </c>
      <c r="W616" s="88">
        <f>IF(V616&gt;0,(V616*'Checklist Parameters'!$K$35),0)</f>
        <v>0</v>
      </c>
      <c r="X616" s="85">
        <f t="shared" si="58"/>
        <v>0</v>
      </c>
      <c r="Y616" s="85">
        <f>IF('Checklist Parameters'!$K$102&lt;&gt;"",(I616/43560)*'Checklist Parameters'!$K$102,"N/A")</f>
        <v>0</v>
      </c>
      <c r="Z616" s="85" t="str">
        <f>IF('Checklist Parameters'!$K$58&lt;&gt;"",((I616*'Checklist Parameters'!$K$58)*'Checklist Parameters'!$K$35)/1000,"N/A")</f>
        <v>N/A</v>
      </c>
      <c r="AA616" s="85">
        <f>IF('Checklist Parameters'!$K$101&lt;&gt;"",IFERROR(I616/'Checklist Parameters'!$K$101,0),"N/A")</f>
        <v>0</v>
      </c>
      <c r="AB616" s="85" t="str">
        <f>IF('Checklist Parameters'!$K$43&lt;&gt;"",(I616*'Checklist Parameters'!$K$43)/1000,"N/A")</f>
        <v>N/A</v>
      </c>
      <c r="AC616" s="85">
        <f>IF('Checklist Parameters'!$K$16="",$X616,IF(AND('Checklist Parameters'!$K$16&lt;$X616,'Checklist Parameters'!$K$16&gt;=3),'Checklist Parameters'!$K$16,IF(AND('Checklist Parameters'!$K$16&lt;$X616,'Checklist Parameters'!$K$16&lt;3),0,$X616)))</f>
        <v>0</v>
      </c>
      <c r="AD616" s="85" t="str">
        <f>IF(AND(I616&lt;'Checklist Parameters'!$K$22,$I616&lt;&gt;0),"Y","")</f>
        <v/>
      </c>
      <c r="AE616" s="85" t="str">
        <f>IF($AD616="Y",0,IF('Checklist Parameters'!$K$25="","&lt;no limit&gt;",ROUNDDOWN((($I616-'Checklist Parameters'!$K$24)/'Checklist Parameters'!$K$25)+1,0)))</f>
        <v>&lt;no limit&gt;</v>
      </c>
      <c r="AF616" s="174">
        <f t="shared" si="59"/>
        <v>0</v>
      </c>
      <c r="AG616" s="85">
        <f t="shared" si="54"/>
        <v>0</v>
      </c>
    </row>
    <row r="617" spans="1:33" ht="15">
      <c r="A617" s="393"/>
      <c r="B617" s="393"/>
      <c r="C617" s="393"/>
      <c r="D617" s="393"/>
      <c r="E617" s="393"/>
      <c r="F617" s="393"/>
      <c r="G617" s="393"/>
      <c r="H617" s="394"/>
      <c r="I617" s="394"/>
      <c r="J617" s="394"/>
      <c r="K617" s="394"/>
      <c r="L617" s="394"/>
      <c r="M617" s="394"/>
      <c r="N617" s="313">
        <f>IF(IF(I617&lt;'Checklist Parameters'!$K$22,0,($I617-$L617))&lt;0,0,IF(I617&lt;'Checklist Parameters'!$K$22,0,($I617-$L617)))</f>
        <v>0</v>
      </c>
      <c r="O617" s="394"/>
      <c r="P617" s="395"/>
      <c r="Q617" s="316">
        <f t="shared" si="55"/>
        <v>0</v>
      </c>
      <c r="R617" s="87">
        <f t="shared" si="56"/>
        <v>0</v>
      </c>
      <c r="S617" s="87">
        <f>IF('Checklist Parameters'!$K$60&lt;0.2,0.2,'Checklist Parameters'!$K$60)</f>
        <v>0.72</v>
      </c>
      <c r="T617" s="88">
        <f>IF($O617="",IF('Checklist District ID'!$C$43="Y",MAX($R617:$S617)*$I617,SUM($R617:$S617)*$I617),IF(O617&gt;0,Q617*S617))</f>
        <v>0</v>
      </c>
      <c r="U617" s="88">
        <f>IF(Q617&gt;0,((I617-T617)*'Formula Matrix'!$E$40),0)</f>
        <v>0</v>
      </c>
      <c r="V617" s="88">
        <f t="shared" si="57"/>
        <v>0</v>
      </c>
      <c r="W617" s="88">
        <f>IF(V617&gt;0,(V617*'Checklist Parameters'!$K$35),0)</f>
        <v>0</v>
      </c>
      <c r="X617" s="85">
        <f t="shared" si="58"/>
        <v>0</v>
      </c>
      <c r="Y617" s="85">
        <f>IF('Checklist Parameters'!$K$102&lt;&gt;"",(I617/43560)*'Checklist Parameters'!$K$102,"N/A")</f>
        <v>0</v>
      </c>
      <c r="Z617" s="85" t="str">
        <f>IF('Checklist Parameters'!$K$58&lt;&gt;"",((I617*'Checklist Parameters'!$K$58)*'Checklist Parameters'!$K$35)/1000,"N/A")</f>
        <v>N/A</v>
      </c>
      <c r="AA617" s="85">
        <f>IF('Checklist Parameters'!$K$101&lt;&gt;"",IFERROR(I617/'Checklist Parameters'!$K$101,0),"N/A")</f>
        <v>0</v>
      </c>
      <c r="AB617" s="85" t="str">
        <f>IF('Checklist Parameters'!$K$43&lt;&gt;"",(I617*'Checklist Parameters'!$K$43)/1000,"N/A")</f>
        <v>N/A</v>
      </c>
      <c r="AC617" s="85">
        <f>IF('Checklist Parameters'!$K$16="",$X617,IF(AND('Checklist Parameters'!$K$16&lt;$X617,'Checklist Parameters'!$K$16&gt;=3),'Checklist Parameters'!$K$16,IF(AND('Checklist Parameters'!$K$16&lt;$X617,'Checklist Parameters'!$K$16&lt;3),0,$X617)))</f>
        <v>0</v>
      </c>
      <c r="AD617" s="85" t="str">
        <f>IF(AND(I617&lt;'Checklist Parameters'!$K$22,$I617&lt;&gt;0),"Y","")</f>
        <v/>
      </c>
      <c r="AE617" s="85" t="str">
        <f>IF($AD617="Y",0,IF('Checklist Parameters'!$K$25="","&lt;no limit&gt;",ROUNDDOWN((($I617-'Checklist Parameters'!$K$24)/'Checklist Parameters'!$K$25)+1,0)))</f>
        <v>&lt;no limit&gt;</v>
      </c>
      <c r="AF617" s="174">
        <f t="shared" si="59"/>
        <v>0</v>
      </c>
      <c r="AG617" s="85">
        <f t="shared" si="54"/>
        <v>0</v>
      </c>
    </row>
    <row r="618" spans="1:33" ht="15">
      <c r="A618" s="393"/>
      <c r="B618" s="393"/>
      <c r="C618" s="393"/>
      <c r="D618" s="393"/>
      <c r="E618" s="393"/>
      <c r="F618" s="393"/>
      <c r="G618" s="393"/>
      <c r="H618" s="394"/>
      <c r="I618" s="394"/>
      <c r="J618" s="394"/>
      <c r="K618" s="394"/>
      <c r="L618" s="394"/>
      <c r="M618" s="394"/>
      <c r="N618" s="313">
        <f>IF(IF(I618&lt;'Checklist Parameters'!$K$22,0,($I618-$L618))&lt;0,0,IF(I618&lt;'Checklist Parameters'!$K$22,0,($I618-$L618)))</f>
        <v>0</v>
      </c>
      <c r="O618" s="394"/>
      <c r="P618" s="395"/>
      <c r="Q618" s="316">
        <f t="shared" si="55"/>
        <v>0</v>
      </c>
      <c r="R618" s="87">
        <f t="shared" si="56"/>
        <v>0</v>
      </c>
      <c r="S618" s="87">
        <f>IF('Checklist Parameters'!$K$60&lt;0.2,0.2,'Checklist Parameters'!$K$60)</f>
        <v>0.72</v>
      </c>
      <c r="T618" s="88">
        <f>IF($O618="",IF('Checklist District ID'!$C$43="Y",MAX($R618:$S618)*$I618,SUM($R618:$S618)*$I618),IF(O618&gt;0,Q618*S618))</f>
        <v>0</v>
      </c>
      <c r="U618" s="88">
        <f>IF(Q618&gt;0,((I618-T618)*'Formula Matrix'!$E$40),0)</f>
        <v>0</v>
      </c>
      <c r="V618" s="88">
        <f t="shared" si="57"/>
        <v>0</v>
      </c>
      <c r="W618" s="88">
        <f>IF(V618&gt;0,(V618*'Checklist Parameters'!$K$35),0)</f>
        <v>0</v>
      </c>
      <c r="X618" s="85">
        <f t="shared" si="58"/>
        <v>0</v>
      </c>
      <c r="Y618" s="85">
        <f>IF('Checklist Parameters'!$K$102&lt;&gt;"",(I618/43560)*'Checklist Parameters'!$K$102,"N/A")</f>
        <v>0</v>
      </c>
      <c r="Z618" s="85" t="str">
        <f>IF('Checklist Parameters'!$K$58&lt;&gt;"",((I618*'Checklist Parameters'!$K$58)*'Checklist Parameters'!$K$35)/1000,"N/A")</f>
        <v>N/A</v>
      </c>
      <c r="AA618" s="85">
        <f>IF('Checklist Parameters'!$K$101&lt;&gt;"",IFERROR(I618/'Checklist Parameters'!$K$101,0),"N/A")</f>
        <v>0</v>
      </c>
      <c r="AB618" s="85" t="str">
        <f>IF('Checklist Parameters'!$K$43&lt;&gt;"",(I618*'Checklist Parameters'!$K$43)/1000,"N/A")</f>
        <v>N/A</v>
      </c>
      <c r="AC618" s="85">
        <f>IF('Checklist Parameters'!$K$16="",$X618,IF(AND('Checklist Parameters'!$K$16&lt;$X618,'Checklist Parameters'!$K$16&gt;=3),'Checklist Parameters'!$K$16,IF(AND('Checklist Parameters'!$K$16&lt;$X618,'Checklist Parameters'!$K$16&lt;3),0,$X618)))</f>
        <v>0</v>
      </c>
      <c r="AD618" s="85" t="str">
        <f>IF(AND(I618&lt;'Checklist Parameters'!$K$22,$I618&lt;&gt;0),"Y","")</f>
        <v/>
      </c>
      <c r="AE618" s="85" t="str">
        <f>IF($AD618="Y",0,IF('Checklist Parameters'!$K$25="","&lt;no limit&gt;",ROUNDDOWN((($I618-'Checklist Parameters'!$K$24)/'Checklist Parameters'!$K$25)+1,0)))</f>
        <v>&lt;no limit&gt;</v>
      </c>
      <c r="AF618" s="174">
        <f t="shared" si="59"/>
        <v>0</v>
      </c>
      <c r="AG618" s="85">
        <f t="shared" si="54"/>
        <v>0</v>
      </c>
    </row>
    <row r="619" spans="1:33" ht="15">
      <c r="A619" s="393"/>
      <c r="B619" s="393"/>
      <c r="C619" s="393"/>
      <c r="D619" s="393"/>
      <c r="E619" s="393"/>
      <c r="F619" s="393"/>
      <c r="G619" s="393"/>
      <c r="H619" s="394"/>
      <c r="I619" s="394"/>
      <c r="J619" s="394"/>
      <c r="K619" s="394"/>
      <c r="L619" s="394"/>
      <c r="M619" s="394"/>
      <c r="N619" s="313">
        <f>IF(IF(I619&lt;'Checklist Parameters'!$K$22,0,($I619-$L619))&lt;0,0,IF(I619&lt;'Checklist Parameters'!$K$22,0,($I619-$L619)))</f>
        <v>0</v>
      </c>
      <c r="O619" s="394"/>
      <c r="P619" s="395"/>
      <c r="Q619" s="316">
        <f t="shared" si="55"/>
        <v>0</v>
      </c>
      <c r="R619" s="87">
        <f t="shared" si="56"/>
        <v>0</v>
      </c>
      <c r="S619" s="87">
        <f>IF('Checklist Parameters'!$K$60&lt;0.2,0.2,'Checklist Parameters'!$K$60)</f>
        <v>0.72</v>
      </c>
      <c r="T619" s="88">
        <f>IF($O619="",IF('Checklist District ID'!$C$43="Y",MAX($R619:$S619)*$I619,SUM($R619:$S619)*$I619),IF(O619&gt;0,Q619*S619))</f>
        <v>0</v>
      </c>
      <c r="U619" s="88">
        <f>IF(Q619&gt;0,((I619-T619)*'Formula Matrix'!$E$40),0)</f>
        <v>0</v>
      </c>
      <c r="V619" s="88">
        <f t="shared" si="57"/>
        <v>0</v>
      </c>
      <c r="W619" s="88">
        <f>IF(V619&gt;0,(V619*'Checklist Parameters'!$K$35),0)</f>
        <v>0</v>
      </c>
      <c r="X619" s="85">
        <f t="shared" si="58"/>
        <v>0</v>
      </c>
      <c r="Y619" s="85">
        <f>IF('Checklist Parameters'!$K$102&lt;&gt;"",(I619/43560)*'Checklist Parameters'!$K$102,"N/A")</f>
        <v>0</v>
      </c>
      <c r="Z619" s="85" t="str">
        <f>IF('Checklist Parameters'!$K$58&lt;&gt;"",((I619*'Checklist Parameters'!$K$58)*'Checklist Parameters'!$K$35)/1000,"N/A")</f>
        <v>N/A</v>
      </c>
      <c r="AA619" s="85">
        <f>IF('Checklist Parameters'!$K$101&lt;&gt;"",IFERROR(I619/'Checklist Parameters'!$K$101,0),"N/A")</f>
        <v>0</v>
      </c>
      <c r="AB619" s="85" t="str">
        <f>IF('Checklist Parameters'!$K$43&lt;&gt;"",(I619*'Checklist Parameters'!$K$43)/1000,"N/A")</f>
        <v>N/A</v>
      </c>
      <c r="AC619" s="85">
        <f>IF('Checklist Parameters'!$K$16="",$X619,IF(AND('Checklist Parameters'!$K$16&lt;$X619,'Checklist Parameters'!$K$16&gt;=3),'Checklist Parameters'!$K$16,IF(AND('Checklist Parameters'!$K$16&lt;$X619,'Checklist Parameters'!$K$16&lt;3),0,$X619)))</f>
        <v>0</v>
      </c>
      <c r="AD619" s="85" t="str">
        <f>IF(AND(I619&lt;'Checklist Parameters'!$K$22,$I619&lt;&gt;0),"Y","")</f>
        <v/>
      </c>
      <c r="AE619" s="85" t="str">
        <f>IF($AD619="Y",0,IF('Checklist Parameters'!$K$25="","&lt;no limit&gt;",ROUNDDOWN((($I619-'Checklist Parameters'!$K$24)/'Checklist Parameters'!$K$25)+1,0)))</f>
        <v>&lt;no limit&gt;</v>
      </c>
      <c r="AF619" s="174">
        <f t="shared" si="59"/>
        <v>0</v>
      </c>
      <c r="AG619" s="85">
        <f t="shared" si="54"/>
        <v>0</v>
      </c>
    </row>
    <row r="620" spans="1:33" ht="15">
      <c r="A620" s="393"/>
      <c r="B620" s="393"/>
      <c r="C620" s="393"/>
      <c r="D620" s="393"/>
      <c r="E620" s="393"/>
      <c r="F620" s="393"/>
      <c r="G620" s="393"/>
      <c r="H620" s="394"/>
      <c r="I620" s="394"/>
      <c r="J620" s="394"/>
      <c r="K620" s="394"/>
      <c r="L620" s="394"/>
      <c r="M620" s="394"/>
      <c r="N620" s="313">
        <f>IF(IF(I620&lt;'Checklist Parameters'!$K$22,0,($I620-$L620))&lt;0,0,IF(I620&lt;'Checklist Parameters'!$K$22,0,($I620-$L620)))</f>
        <v>0</v>
      </c>
      <c r="O620" s="394"/>
      <c r="P620" s="395"/>
      <c r="Q620" s="316">
        <f t="shared" si="55"/>
        <v>0</v>
      </c>
      <c r="R620" s="87">
        <f t="shared" si="56"/>
        <v>0</v>
      </c>
      <c r="S620" s="87">
        <f>IF('Checklist Parameters'!$K$60&lt;0.2,0.2,'Checklist Parameters'!$K$60)</f>
        <v>0.72</v>
      </c>
      <c r="T620" s="88">
        <f>IF($O620="",IF('Checklist District ID'!$C$43="Y",MAX($R620:$S620)*$I620,SUM($R620:$S620)*$I620),IF(O620&gt;0,Q620*S620))</f>
        <v>0</v>
      </c>
      <c r="U620" s="88">
        <f>IF(Q620&gt;0,((I620-T620)*'Formula Matrix'!$E$40),0)</f>
        <v>0</v>
      </c>
      <c r="V620" s="88">
        <f t="shared" si="57"/>
        <v>0</v>
      </c>
      <c r="W620" s="88">
        <f>IF(V620&gt;0,(V620*'Checklist Parameters'!$K$35),0)</f>
        <v>0</v>
      </c>
      <c r="X620" s="85">
        <f t="shared" si="58"/>
        <v>0</v>
      </c>
      <c r="Y620" s="85">
        <f>IF('Checklist Parameters'!$K$102&lt;&gt;"",(I620/43560)*'Checklist Parameters'!$K$102,"N/A")</f>
        <v>0</v>
      </c>
      <c r="Z620" s="85" t="str">
        <f>IF('Checklist Parameters'!$K$58&lt;&gt;"",((I620*'Checklist Parameters'!$K$58)*'Checklist Parameters'!$K$35)/1000,"N/A")</f>
        <v>N/A</v>
      </c>
      <c r="AA620" s="85">
        <f>IF('Checklist Parameters'!$K$101&lt;&gt;"",IFERROR(I620/'Checklist Parameters'!$K$101,0),"N/A")</f>
        <v>0</v>
      </c>
      <c r="AB620" s="85" t="str">
        <f>IF('Checklist Parameters'!$K$43&lt;&gt;"",(I620*'Checklist Parameters'!$K$43)/1000,"N/A")</f>
        <v>N/A</v>
      </c>
      <c r="AC620" s="85">
        <f>IF('Checklist Parameters'!$K$16="",$X620,IF(AND('Checklist Parameters'!$K$16&lt;$X620,'Checklist Parameters'!$K$16&gt;=3),'Checklist Parameters'!$K$16,IF(AND('Checklist Parameters'!$K$16&lt;$X620,'Checklist Parameters'!$K$16&lt;3),0,$X620)))</f>
        <v>0</v>
      </c>
      <c r="AD620" s="85" t="str">
        <f>IF(AND(I620&lt;'Checklist Parameters'!$K$22,$I620&lt;&gt;0),"Y","")</f>
        <v/>
      </c>
      <c r="AE620" s="85" t="str">
        <f>IF($AD620="Y",0,IF('Checklist Parameters'!$K$25="","&lt;no limit&gt;",ROUNDDOWN((($I620-'Checklist Parameters'!$K$24)/'Checklist Parameters'!$K$25)+1,0)))</f>
        <v>&lt;no limit&gt;</v>
      </c>
      <c r="AF620" s="174">
        <f t="shared" si="59"/>
        <v>0</v>
      </c>
      <c r="AG620" s="85">
        <f t="shared" si="54"/>
        <v>0</v>
      </c>
    </row>
    <row r="621" spans="1:33" ht="15">
      <c r="A621" s="393"/>
      <c r="B621" s="393"/>
      <c r="C621" s="393"/>
      <c r="D621" s="393"/>
      <c r="E621" s="393"/>
      <c r="F621" s="393"/>
      <c r="G621" s="393"/>
      <c r="H621" s="394"/>
      <c r="I621" s="394"/>
      <c r="J621" s="394"/>
      <c r="K621" s="394"/>
      <c r="L621" s="394"/>
      <c r="M621" s="394"/>
      <c r="N621" s="313">
        <f>IF(IF(I621&lt;'Checklist Parameters'!$K$22,0,($I621-$L621))&lt;0,0,IF(I621&lt;'Checklist Parameters'!$K$22,0,($I621-$L621)))</f>
        <v>0</v>
      </c>
      <c r="O621" s="394"/>
      <c r="P621" s="395"/>
      <c r="Q621" s="316">
        <f t="shared" si="55"/>
        <v>0</v>
      </c>
      <c r="R621" s="87">
        <f t="shared" si="56"/>
        <v>0</v>
      </c>
      <c r="S621" s="87">
        <f>IF('Checklist Parameters'!$K$60&lt;0.2,0.2,'Checklist Parameters'!$K$60)</f>
        <v>0.72</v>
      </c>
      <c r="T621" s="88">
        <f>IF($O621="",IF('Checklist District ID'!$C$43="Y",MAX($R621:$S621)*$I621,SUM($R621:$S621)*$I621),IF(O621&gt;0,Q621*S621))</f>
        <v>0</v>
      </c>
      <c r="U621" s="88">
        <f>IF(Q621&gt;0,((I621-T621)*'Formula Matrix'!$E$40),0)</f>
        <v>0</v>
      </c>
      <c r="V621" s="88">
        <f t="shared" si="57"/>
        <v>0</v>
      </c>
      <c r="W621" s="88">
        <f>IF(V621&gt;0,(V621*'Checklist Parameters'!$K$35),0)</f>
        <v>0</v>
      </c>
      <c r="X621" s="85">
        <f t="shared" si="58"/>
        <v>0</v>
      </c>
      <c r="Y621" s="85">
        <f>IF('Checklist Parameters'!$K$102&lt;&gt;"",(I621/43560)*'Checklist Parameters'!$K$102,"N/A")</f>
        <v>0</v>
      </c>
      <c r="Z621" s="85" t="str">
        <f>IF('Checklist Parameters'!$K$58&lt;&gt;"",((I621*'Checklist Parameters'!$K$58)*'Checklist Parameters'!$K$35)/1000,"N/A")</f>
        <v>N/A</v>
      </c>
      <c r="AA621" s="85">
        <f>IF('Checklist Parameters'!$K$101&lt;&gt;"",IFERROR(I621/'Checklist Parameters'!$K$101,0),"N/A")</f>
        <v>0</v>
      </c>
      <c r="AB621" s="85" t="str">
        <f>IF('Checklist Parameters'!$K$43&lt;&gt;"",(I621*'Checklist Parameters'!$K$43)/1000,"N/A")</f>
        <v>N/A</v>
      </c>
      <c r="AC621" s="85">
        <f>IF('Checklist Parameters'!$K$16="",$X621,IF(AND('Checklist Parameters'!$K$16&lt;$X621,'Checklist Parameters'!$K$16&gt;=3),'Checklist Parameters'!$K$16,IF(AND('Checklist Parameters'!$K$16&lt;$X621,'Checklist Parameters'!$K$16&lt;3),0,$X621)))</f>
        <v>0</v>
      </c>
      <c r="AD621" s="85" t="str">
        <f>IF(AND(I621&lt;'Checklist Parameters'!$K$22,$I621&lt;&gt;0),"Y","")</f>
        <v/>
      </c>
      <c r="AE621" s="85" t="str">
        <f>IF($AD621="Y",0,IF('Checklist Parameters'!$K$25="","&lt;no limit&gt;",ROUNDDOWN((($I621-'Checklist Parameters'!$K$24)/'Checklist Parameters'!$K$25)+1,0)))</f>
        <v>&lt;no limit&gt;</v>
      </c>
      <c r="AF621" s="174">
        <f t="shared" si="59"/>
        <v>0</v>
      </c>
      <c r="AG621" s="85">
        <f t="shared" si="54"/>
        <v>0</v>
      </c>
    </row>
    <row r="622" spans="1:33" ht="15">
      <c r="A622" s="393"/>
      <c r="B622" s="393"/>
      <c r="C622" s="393"/>
      <c r="D622" s="393"/>
      <c r="E622" s="393"/>
      <c r="F622" s="393"/>
      <c r="G622" s="393"/>
      <c r="H622" s="394"/>
      <c r="I622" s="394"/>
      <c r="J622" s="394"/>
      <c r="K622" s="394"/>
      <c r="L622" s="394"/>
      <c r="M622" s="394"/>
      <c r="N622" s="313">
        <f>IF(IF(I622&lt;'Checklist Parameters'!$K$22,0,($I622-$L622))&lt;0,0,IF(I622&lt;'Checklist Parameters'!$K$22,0,($I622-$L622)))</f>
        <v>0</v>
      </c>
      <c r="O622" s="394"/>
      <c r="P622" s="395"/>
      <c r="Q622" s="316">
        <f t="shared" si="55"/>
        <v>0</v>
      </c>
      <c r="R622" s="87">
        <f t="shared" si="56"/>
        <v>0</v>
      </c>
      <c r="S622" s="87">
        <f>IF('Checklist Parameters'!$K$60&lt;0.2,0.2,'Checklist Parameters'!$K$60)</f>
        <v>0.72</v>
      </c>
      <c r="T622" s="88">
        <f>IF($O622="",IF('Checklist District ID'!$C$43="Y",MAX($R622:$S622)*$I622,SUM($R622:$S622)*$I622),IF(O622&gt;0,Q622*S622))</f>
        <v>0</v>
      </c>
      <c r="U622" s="88">
        <f>IF(Q622&gt;0,((I622-T622)*'Formula Matrix'!$E$40),0)</f>
        <v>0</v>
      </c>
      <c r="V622" s="88">
        <f t="shared" si="57"/>
        <v>0</v>
      </c>
      <c r="W622" s="88">
        <f>IF(V622&gt;0,(V622*'Checklist Parameters'!$K$35),0)</f>
        <v>0</v>
      </c>
      <c r="X622" s="85">
        <f t="shared" si="58"/>
        <v>0</v>
      </c>
      <c r="Y622" s="85">
        <f>IF('Checklist Parameters'!$K$102&lt;&gt;"",(I622/43560)*'Checklist Parameters'!$K$102,"N/A")</f>
        <v>0</v>
      </c>
      <c r="Z622" s="85" t="str">
        <f>IF('Checklist Parameters'!$K$58&lt;&gt;"",((I622*'Checklist Parameters'!$K$58)*'Checklist Parameters'!$K$35)/1000,"N/A")</f>
        <v>N/A</v>
      </c>
      <c r="AA622" s="85">
        <f>IF('Checklist Parameters'!$K$101&lt;&gt;"",IFERROR(I622/'Checklist Parameters'!$K$101,0),"N/A")</f>
        <v>0</v>
      </c>
      <c r="AB622" s="85" t="str">
        <f>IF('Checklist Parameters'!$K$43&lt;&gt;"",(I622*'Checklist Parameters'!$K$43)/1000,"N/A")</f>
        <v>N/A</v>
      </c>
      <c r="AC622" s="85">
        <f>IF('Checklist Parameters'!$K$16="",$X622,IF(AND('Checklist Parameters'!$K$16&lt;$X622,'Checklist Parameters'!$K$16&gt;=3),'Checklist Parameters'!$K$16,IF(AND('Checklist Parameters'!$K$16&lt;$X622,'Checklist Parameters'!$K$16&lt;3),0,$X622)))</f>
        <v>0</v>
      </c>
      <c r="AD622" s="85" t="str">
        <f>IF(AND(I622&lt;'Checklist Parameters'!$K$22,$I622&lt;&gt;0),"Y","")</f>
        <v/>
      </c>
      <c r="AE622" s="85" t="str">
        <f>IF($AD622="Y",0,IF('Checklist Parameters'!$K$25="","&lt;no limit&gt;",ROUNDDOWN((($I622-'Checklist Parameters'!$K$24)/'Checklist Parameters'!$K$25)+1,0)))</f>
        <v>&lt;no limit&gt;</v>
      </c>
      <c r="AF622" s="174">
        <f t="shared" si="59"/>
        <v>0</v>
      </c>
      <c r="AG622" s="85">
        <f t="shared" si="54"/>
        <v>0</v>
      </c>
    </row>
    <row r="623" spans="1:33" ht="15">
      <c r="A623" s="393"/>
      <c r="B623" s="393"/>
      <c r="C623" s="393"/>
      <c r="D623" s="393"/>
      <c r="E623" s="393"/>
      <c r="F623" s="393"/>
      <c r="G623" s="393"/>
      <c r="H623" s="394"/>
      <c r="I623" s="394"/>
      <c r="J623" s="394"/>
      <c r="K623" s="394"/>
      <c r="L623" s="394"/>
      <c r="M623" s="394"/>
      <c r="N623" s="313">
        <f>IF(IF(I623&lt;'Checklist Parameters'!$K$22,0,($I623-$L623))&lt;0,0,IF(I623&lt;'Checklist Parameters'!$K$22,0,($I623-$L623)))</f>
        <v>0</v>
      </c>
      <c r="O623" s="394"/>
      <c r="P623" s="395"/>
      <c r="Q623" s="316">
        <f t="shared" si="55"/>
        <v>0</v>
      </c>
      <c r="R623" s="87">
        <f t="shared" si="56"/>
        <v>0</v>
      </c>
      <c r="S623" s="87">
        <f>IF('Checklist Parameters'!$K$60&lt;0.2,0.2,'Checklist Parameters'!$K$60)</f>
        <v>0.72</v>
      </c>
      <c r="T623" s="88">
        <f>IF($O623="",IF('Checklist District ID'!$C$43="Y",MAX($R623:$S623)*$I623,SUM($R623:$S623)*$I623),IF(O623&gt;0,Q623*S623))</f>
        <v>0</v>
      </c>
      <c r="U623" s="88">
        <f>IF(Q623&gt;0,((I623-T623)*'Formula Matrix'!$E$40),0)</f>
        <v>0</v>
      </c>
      <c r="V623" s="88">
        <f t="shared" si="57"/>
        <v>0</v>
      </c>
      <c r="W623" s="88">
        <f>IF(V623&gt;0,(V623*'Checklist Parameters'!$K$35),0)</f>
        <v>0</v>
      </c>
      <c r="X623" s="85">
        <f t="shared" si="58"/>
        <v>0</v>
      </c>
      <c r="Y623" s="85">
        <f>IF('Checklist Parameters'!$K$102&lt;&gt;"",(I623/43560)*'Checklist Parameters'!$K$102,"N/A")</f>
        <v>0</v>
      </c>
      <c r="Z623" s="85" t="str">
        <f>IF('Checklist Parameters'!$K$58&lt;&gt;"",((I623*'Checklist Parameters'!$K$58)*'Checklist Parameters'!$K$35)/1000,"N/A")</f>
        <v>N/A</v>
      </c>
      <c r="AA623" s="85">
        <f>IF('Checklist Parameters'!$K$101&lt;&gt;"",IFERROR(I623/'Checklist Parameters'!$K$101,0),"N/A")</f>
        <v>0</v>
      </c>
      <c r="AB623" s="85" t="str">
        <f>IF('Checklist Parameters'!$K$43&lt;&gt;"",(I623*'Checklist Parameters'!$K$43)/1000,"N/A")</f>
        <v>N/A</v>
      </c>
      <c r="AC623" s="85">
        <f>IF('Checklist Parameters'!$K$16="",$X623,IF(AND('Checklist Parameters'!$K$16&lt;$X623,'Checklist Parameters'!$K$16&gt;=3),'Checklist Parameters'!$K$16,IF(AND('Checklist Parameters'!$K$16&lt;$X623,'Checklist Parameters'!$K$16&lt;3),0,$X623)))</f>
        <v>0</v>
      </c>
      <c r="AD623" s="85" t="str">
        <f>IF(AND(I623&lt;'Checklist Parameters'!$K$22,$I623&lt;&gt;0),"Y","")</f>
        <v/>
      </c>
      <c r="AE623" s="85" t="str">
        <f>IF($AD623="Y",0,IF('Checklist Parameters'!$K$25="","&lt;no limit&gt;",ROUNDDOWN((($I623-'Checklist Parameters'!$K$24)/'Checklist Parameters'!$K$25)+1,0)))</f>
        <v>&lt;no limit&gt;</v>
      </c>
      <c r="AF623" s="174">
        <f t="shared" si="59"/>
        <v>0</v>
      </c>
      <c r="AG623" s="85">
        <f t="shared" si="54"/>
        <v>0</v>
      </c>
    </row>
    <row r="624" spans="1:33" ht="15">
      <c r="A624" s="393"/>
      <c r="B624" s="393"/>
      <c r="C624" s="393"/>
      <c r="D624" s="393"/>
      <c r="E624" s="393"/>
      <c r="F624" s="393"/>
      <c r="G624" s="393"/>
      <c r="H624" s="394"/>
      <c r="I624" s="394"/>
      <c r="J624" s="394"/>
      <c r="K624" s="394"/>
      <c r="L624" s="394"/>
      <c r="M624" s="394"/>
      <c r="N624" s="313">
        <f>IF(IF(I624&lt;'Checklist Parameters'!$K$22,0,($I624-$L624))&lt;0,0,IF(I624&lt;'Checklist Parameters'!$K$22,0,($I624-$L624)))</f>
        <v>0</v>
      </c>
      <c r="O624" s="394"/>
      <c r="P624" s="395"/>
      <c r="Q624" s="316">
        <f t="shared" si="55"/>
        <v>0</v>
      </c>
      <c r="R624" s="87">
        <f t="shared" si="56"/>
        <v>0</v>
      </c>
      <c r="S624" s="87">
        <f>IF('Checklist Parameters'!$K$60&lt;0.2,0.2,'Checklist Parameters'!$K$60)</f>
        <v>0.72</v>
      </c>
      <c r="T624" s="88">
        <f>IF($O624="",IF('Checklist District ID'!$C$43="Y",MAX($R624:$S624)*$I624,SUM($R624:$S624)*$I624),IF(O624&gt;0,Q624*S624))</f>
        <v>0</v>
      </c>
      <c r="U624" s="88">
        <f>IF(Q624&gt;0,((I624-T624)*'Formula Matrix'!$E$40),0)</f>
        <v>0</v>
      </c>
      <c r="V624" s="88">
        <f t="shared" si="57"/>
        <v>0</v>
      </c>
      <c r="W624" s="88">
        <f>IF(V624&gt;0,(V624*'Checklist Parameters'!$K$35),0)</f>
        <v>0</v>
      </c>
      <c r="X624" s="85">
        <f t="shared" si="58"/>
        <v>0</v>
      </c>
      <c r="Y624" s="85">
        <f>IF('Checklist Parameters'!$K$102&lt;&gt;"",(I624/43560)*'Checklist Parameters'!$K$102,"N/A")</f>
        <v>0</v>
      </c>
      <c r="Z624" s="85" t="str">
        <f>IF('Checklist Parameters'!$K$58&lt;&gt;"",((I624*'Checklist Parameters'!$K$58)*'Checklist Parameters'!$K$35)/1000,"N/A")</f>
        <v>N/A</v>
      </c>
      <c r="AA624" s="85">
        <f>IF('Checklist Parameters'!$K$101&lt;&gt;"",IFERROR(I624/'Checklist Parameters'!$K$101,0),"N/A")</f>
        <v>0</v>
      </c>
      <c r="AB624" s="85" t="str">
        <f>IF('Checklist Parameters'!$K$43&lt;&gt;"",(I624*'Checklist Parameters'!$K$43)/1000,"N/A")</f>
        <v>N/A</v>
      </c>
      <c r="AC624" s="85">
        <f>IF('Checklist Parameters'!$K$16="",$X624,IF(AND('Checklist Parameters'!$K$16&lt;$X624,'Checklist Parameters'!$K$16&gt;=3),'Checklist Parameters'!$K$16,IF(AND('Checklist Parameters'!$K$16&lt;$X624,'Checklist Parameters'!$K$16&lt;3),0,$X624)))</f>
        <v>0</v>
      </c>
      <c r="AD624" s="85" t="str">
        <f>IF(AND(I624&lt;'Checklist Parameters'!$K$22,$I624&lt;&gt;0),"Y","")</f>
        <v/>
      </c>
      <c r="AE624" s="85" t="str">
        <f>IF($AD624="Y",0,IF('Checklist Parameters'!$K$25="","&lt;no limit&gt;",ROUNDDOWN((($I624-'Checklist Parameters'!$K$24)/'Checklist Parameters'!$K$25)+1,0)))</f>
        <v>&lt;no limit&gt;</v>
      </c>
      <c r="AF624" s="174">
        <f t="shared" si="59"/>
        <v>0</v>
      </c>
      <c r="AG624" s="85">
        <f t="shared" si="54"/>
        <v>0</v>
      </c>
    </row>
    <row r="625" spans="1:33" ht="15">
      <c r="A625" s="393"/>
      <c r="B625" s="393"/>
      <c r="C625" s="393"/>
      <c r="D625" s="393"/>
      <c r="E625" s="393"/>
      <c r="F625" s="393"/>
      <c r="G625" s="393"/>
      <c r="H625" s="394"/>
      <c r="I625" s="394"/>
      <c r="J625" s="394"/>
      <c r="K625" s="394"/>
      <c r="L625" s="394"/>
      <c r="M625" s="394"/>
      <c r="N625" s="313">
        <f>IF(IF(I625&lt;'Checklist Parameters'!$K$22,0,($I625-$L625))&lt;0,0,IF(I625&lt;'Checklist Parameters'!$K$22,0,($I625-$L625)))</f>
        <v>0</v>
      </c>
      <c r="O625" s="394"/>
      <c r="P625" s="395"/>
      <c r="Q625" s="316">
        <f t="shared" si="55"/>
        <v>0</v>
      </c>
      <c r="R625" s="87">
        <f t="shared" si="56"/>
        <v>0</v>
      </c>
      <c r="S625" s="87">
        <f>IF('Checklist Parameters'!$K$60&lt;0.2,0.2,'Checklist Parameters'!$K$60)</f>
        <v>0.72</v>
      </c>
      <c r="T625" s="88">
        <f>IF($O625="",IF('Checklist District ID'!$C$43="Y",MAX($R625:$S625)*$I625,SUM($R625:$S625)*$I625),IF(O625&gt;0,Q625*S625))</f>
        <v>0</v>
      </c>
      <c r="U625" s="88">
        <f>IF(Q625&gt;0,((I625-T625)*'Formula Matrix'!$E$40),0)</f>
        <v>0</v>
      </c>
      <c r="V625" s="88">
        <f t="shared" si="57"/>
        <v>0</v>
      </c>
      <c r="W625" s="88">
        <f>IF(V625&gt;0,(V625*'Checklist Parameters'!$K$35),0)</f>
        <v>0</v>
      </c>
      <c r="X625" s="85">
        <f t="shared" si="58"/>
        <v>0</v>
      </c>
      <c r="Y625" s="85">
        <f>IF('Checklist Parameters'!$K$102&lt;&gt;"",(I625/43560)*'Checklist Parameters'!$K$102,"N/A")</f>
        <v>0</v>
      </c>
      <c r="Z625" s="85" t="str">
        <f>IF('Checklist Parameters'!$K$58&lt;&gt;"",((I625*'Checklist Parameters'!$K$58)*'Checklist Parameters'!$K$35)/1000,"N/A")</f>
        <v>N/A</v>
      </c>
      <c r="AA625" s="85">
        <f>IF('Checklist Parameters'!$K$101&lt;&gt;"",IFERROR(I625/'Checklist Parameters'!$K$101,0),"N/A")</f>
        <v>0</v>
      </c>
      <c r="AB625" s="85" t="str">
        <f>IF('Checklist Parameters'!$K$43&lt;&gt;"",(I625*'Checklist Parameters'!$K$43)/1000,"N/A")</f>
        <v>N/A</v>
      </c>
      <c r="AC625" s="85">
        <f>IF('Checklist Parameters'!$K$16="",$X625,IF(AND('Checklist Parameters'!$K$16&lt;$X625,'Checklist Parameters'!$K$16&gt;=3),'Checklist Parameters'!$K$16,IF(AND('Checklist Parameters'!$K$16&lt;$X625,'Checklist Parameters'!$K$16&lt;3),0,$X625)))</f>
        <v>0</v>
      </c>
      <c r="AD625" s="85" t="str">
        <f>IF(AND(I625&lt;'Checklist Parameters'!$K$22,$I625&lt;&gt;0),"Y","")</f>
        <v/>
      </c>
      <c r="AE625" s="85" t="str">
        <f>IF($AD625="Y",0,IF('Checklist Parameters'!$K$25="","&lt;no limit&gt;",ROUNDDOWN((($I625-'Checklist Parameters'!$K$24)/'Checklist Parameters'!$K$25)+1,0)))</f>
        <v>&lt;no limit&gt;</v>
      </c>
      <c r="AF625" s="174">
        <f t="shared" si="59"/>
        <v>0</v>
      </c>
      <c r="AG625" s="85">
        <f t="shared" si="54"/>
        <v>0</v>
      </c>
    </row>
    <row r="626" spans="1:33" ht="15">
      <c r="A626" s="393"/>
      <c r="B626" s="393"/>
      <c r="C626" s="393"/>
      <c r="D626" s="393"/>
      <c r="E626" s="393"/>
      <c r="F626" s="393"/>
      <c r="G626" s="393"/>
      <c r="H626" s="394"/>
      <c r="I626" s="394"/>
      <c r="J626" s="394"/>
      <c r="K626" s="394"/>
      <c r="L626" s="394"/>
      <c r="M626" s="394"/>
      <c r="N626" s="313">
        <f>IF(IF(I626&lt;'Checklist Parameters'!$K$22,0,($I626-$L626))&lt;0,0,IF(I626&lt;'Checklist Parameters'!$K$22,0,($I626-$L626)))</f>
        <v>0</v>
      </c>
      <c r="O626" s="394"/>
      <c r="P626" s="395"/>
      <c r="Q626" s="316">
        <f t="shared" si="55"/>
        <v>0</v>
      </c>
      <c r="R626" s="87">
        <f t="shared" si="56"/>
        <v>0</v>
      </c>
      <c r="S626" s="87">
        <f>IF('Checklist Parameters'!$K$60&lt;0.2,0.2,'Checklist Parameters'!$K$60)</f>
        <v>0.72</v>
      </c>
      <c r="T626" s="88">
        <f>IF($O626="",IF('Checklist District ID'!$C$43="Y",MAX($R626:$S626)*$I626,SUM($R626:$S626)*$I626),IF(O626&gt;0,Q626*S626))</f>
        <v>0</v>
      </c>
      <c r="U626" s="88">
        <f>IF(Q626&gt;0,((I626-T626)*'Formula Matrix'!$E$40),0)</f>
        <v>0</v>
      </c>
      <c r="V626" s="88">
        <f t="shared" si="57"/>
        <v>0</v>
      </c>
      <c r="W626" s="88">
        <f>IF(V626&gt;0,(V626*'Checklist Parameters'!$K$35),0)</f>
        <v>0</v>
      </c>
      <c r="X626" s="85">
        <f t="shared" si="58"/>
        <v>0</v>
      </c>
      <c r="Y626" s="85">
        <f>IF('Checklist Parameters'!$K$102&lt;&gt;"",(I626/43560)*'Checklist Parameters'!$K$102,"N/A")</f>
        <v>0</v>
      </c>
      <c r="Z626" s="85" t="str">
        <f>IF('Checklist Parameters'!$K$58&lt;&gt;"",((I626*'Checklist Parameters'!$K$58)*'Checklist Parameters'!$K$35)/1000,"N/A")</f>
        <v>N/A</v>
      </c>
      <c r="AA626" s="85">
        <f>IF('Checklist Parameters'!$K$101&lt;&gt;"",IFERROR(I626/'Checklist Parameters'!$K$101,0),"N/A")</f>
        <v>0</v>
      </c>
      <c r="AB626" s="85" t="str">
        <f>IF('Checklist Parameters'!$K$43&lt;&gt;"",(I626*'Checklist Parameters'!$K$43)/1000,"N/A")</f>
        <v>N/A</v>
      </c>
      <c r="AC626" s="85">
        <f>IF('Checklist Parameters'!$K$16="",$X626,IF(AND('Checklist Parameters'!$K$16&lt;$X626,'Checklist Parameters'!$K$16&gt;=3),'Checklist Parameters'!$K$16,IF(AND('Checklist Parameters'!$K$16&lt;$X626,'Checklist Parameters'!$K$16&lt;3),0,$X626)))</f>
        <v>0</v>
      </c>
      <c r="AD626" s="85" t="str">
        <f>IF(AND(I626&lt;'Checklist Parameters'!$K$22,$I626&lt;&gt;0),"Y","")</f>
        <v/>
      </c>
      <c r="AE626" s="85" t="str">
        <f>IF($AD626="Y",0,IF('Checklist Parameters'!$K$25="","&lt;no limit&gt;",ROUNDDOWN((($I626-'Checklist Parameters'!$K$24)/'Checklist Parameters'!$K$25)+1,0)))</f>
        <v>&lt;no limit&gt;</v>
      </c>
      <c r="AF626" s="174">
        <f t="shared" si="59"/>
        <v>0</v>
      </c>
      <c r="AG626" s="85">
        <f t="shared" si="54"/>
        <v>0</v>
      </c>
    </row>
    <row r="627" spans="1:33" ht="15">
      <c r="A627" s="393"/>
      <c r="B627" s="393"/>
      <c r="C627" s="393"/>
      <c r="D627" s="393"/>
      <c r="E627" s="393"/>
      <c r="F627" s="393"/>
      <c r="G627" s="393"/>
      <c r="H627" s="394"/>
      <c r="I627" s="394"/>
      <c r="J627" s="394"/>
      <c r="K627" s="394"/>
      <c r="L627" s="394"/>
      <c r="M627" s="394"/>
      <c r="N627" s="313">
        <f>IF(IF(I627&lt;'Checklist Parameters'!$K$22,0,($I627-$L627))&lt;0,0,IF(I627&lt;'Checklist Parameters'!$K$22,0,($I627-$L627)))</f>
        <v>0</v>
      </c>
      <c r="O627" s="394"/>
      <c r="P627" s="395"/>
      <c r="Q627" s="316">
        <f t="shared" si="55"/>
        <v>0</v>
      </c>
      <c r="R627" s="87">
        <f t="shared" si="56"/>
        <v>0</v>
      </c>
      <c r="S627" s="87">
        <f>IF('Checklist Parameters'!$K$60&lt;0.2,0.2,'Checklist Parameters'!$K$60)</f>
        <v>0.72</v>
      </c>
      <c r="T627" s="88">
        <f>IF($O627="",IF('Checklist District ID'!$C$43="Y",MAX($R627:$S627)*$I627,SUM($R627:$S627)*$I627),IF(O627&gt;0,Q627*S627))</f>
        <v>0</v>
      </c>
      <c r="U627" s="88">
        <f>IF(Q627&gt;0,((I627-T627)*'Formula Matrix'!$E$40),0)</f>
        <v>0</v>
      </c>
      <c r="V627" s="88">
        <f t="shared" si="57"/>
        <v>0</v>
      </c>
      <c r="W627" s="88">
        <f>IF(V627&gt;0,(V627*'Checklist Parameters'!$K$35),0)</f>
        <v>0</v>
      </c>
      <c r="X627" s="85">
        <f t="shared" si="58"/>
        <v>0</v>
      </c>
      <c r="Y627" s="85">
        <f>IF('Checklist Parameters'!$K$102&lt;&gt;"",(I627/43560)*'Checklist Parameters'!$K$102,"N/A")</f>
        <v>0</v>
      </c>
      <c r="Z627" s="85" t="str">
        <f>IF('Checklist Parameters'!$K$58&lt;&gt;"",((I627*'Checklist Parameters'!$K$58)*'Checklist Parameters'!$K$35)/1000,"N/A")</f>
        <v>N/A</v>
      </c>
      <c r="AA627" s="85">
        <f>IF('Checklist Parameters'!$K$101&lt;&gt;"",IFERROR(I627/'Checklist Parameters'!$K$101,0),"N/A")</f>
        <v>0</v>
      </c>
      <c r="AB627" s="85" t="str">
        <f>IF('Checklist Parameters'!$K$43&lt;&gt;"",(I627*'Checklist Parameters'!$K$43)/1000,"N/A")</f>
        <v>N/A</v>
      </c>
      <c r="AC627" s="85">
        <f>IF('Checklist Parameters'!$K$16="",$X627,IF(AND('Checklist Parameters'!$K$16&lt;$X627,'Checklist Parameters'!$K$16&gt;=3),'Checklist Parameters'!$K$16,IF(AND('Checklist Parameters'!$K$16&lt;$X627,'Checklist Parameters'!$K$16&lt;3),0,$X627)))</f>
        <v>0</v>
      </c>
      <c r="AD627" s="85" t="str">
        <f>IF(AND(I627&lt;'Checklist Parameters'!$K$22,$I627&lt;&gt;0),"Y","")</f>
        <v/>
      </c>
      <c r="AE627" s="85" t="str">
        <f>IF($AD627="Y",0,IF('Checklist Parameters'!$K$25="","&lt;no limit&gt;",ROUNDDOWN((($I627-'Checklist Parameters'!$K$24)/'Checklist Parameters'!$K$25)+1,0)))</f>
        <v>&lt;no limit&gt;</v>
      </c>
      <c r="AF627" s="174">
        <f t="shared" si="59"/>
        <v>0</v>
      </c>
      <c r="AG627" s="85">
        <f t="shared" si="54"/>
        <v>0</v>
      </c>
    </row>
    <row r="628" spans="1:33" ht="15">
      <c r="A628" s="393"/>
      <c r="B628" s="393"/>
      <c r="C628" s="393"/>
      <c r="D628" s="393"/>
      <c r="E628" s="393"/>
      <c r="F628" s="393"/>
      <c r="G628" s="393"/>
      <c r="H628" s="394"/>
      <c r="I628" s="394"/>
      <c r="J628" s="394"/>
      <c r="K628" s="394"/>
      <c r="L628" s="394"/>
      <c r="M628" s="394"/>
      <c r="N628" s="313">
        <f>IF(IF(I628&lt;'Checklist Parameters'!$K$22,0,($I628-$L628))&lt;0,0,IF(I628&lt;'Checklist Parameters'!$K$22,0,($I628-$L628)))</f>
        <v>0</v>
      </c>
      <c r="O628" s="394"/>
      <c r="P628" s="395"/>
      <c r="Q628" s="316">
        <f t="shared" si="55"/>
        <v>0</v>
      </c>
      <c r="R628" s="87">
        <f t="shared" si="56"/>
        <v>0</v>
      </c>
      <c r="S628" s="87">
        <f>IF('Checklist Parameters'!$K$60&lt;0.2,0.2,'Checklist Parameters'!$K$60)</f>
        <v>0.72</v>
      </c>
      <c r="T628" s="88">
        <f>IF($O628="",IF('Checklist District ID'!$C$43="Y",MAX($R628:$S628)*$I628,SUM($R628:$S628)*$I628),IF(O628&gt;0,Q628*S628))</f>
        <v>0</v>
      </c>
      <c r="U628" s="88">
        <f>IF(Q628&gt;0,((I628-T628)*'Formula Matrix'!$E$40),0)</f>
        <v>0</v>
      </c>
      <c r="V628" s="88">
        <f t="shared" si="57"/>
        <v>0</v>
      </c>
      <c r="W628" s="88">
        <f>IF(V628&gt;0,(V628*'Checklist Parameters'!$K$35),0)</f>
        <v>0</v>
      </c>
      <c r="X628" s="85">
        <f t="shared" si="58"/>
        <v>0</v>
      </c>
      <c r="Y628" s="85">
        <f>IF('Checklist Parameters'!$K$102&lt;&gt;"",(I628/43560)*'Checklist Parameters'!$K$102,"N/A")</f>
        <v>0</v>
      </c>
      <c r="Z628" s="85" t="str">
        <f>IF('Checklist Parameters'!$K$58&lt;&gt;"",((I628*'Checklist Parameters'!$K$58)*'Checklist Parameters'!$K$35)/1000,"N/A")</f>
        <v>N/A</v>
      </c>
      <c r="AA628" s="85">
        <f>IF('Checklist Parameters'!$K$101&lt;&gt;"",IFERROR(I628/'Checklist Parameters'!$K$101,0),"N/A")</f>
        <v>0</v>
      </c>
      <c r="AB628" s="85" t="str">
        <f>IF('Checklist Parameters'!$K$43&lt;&gt;"",(I628*'Checklist Parameters'!$K$43)/1000,"N/A")</f>
        <v>N/A</v>
      </c>
      <c r="AC628" s="85">
        <f>IF('Checklist Parameters'!$K$16="",$X628,IF(AND('Checklist Parameters'!$K$16&lt;$X628,'Checklist Parameters'!$K$16&gt;=3),'Checklist Parameters'!$K$16,IF(AND('Checklist Parameters'!$K$16&lt;$X628,'Checklist Parameters'!$K$16&lt;3),0,$X628)))</f>
        <v>0</v>
      </c>
      <c r="AD628" s="85" t="str">
        <f>IF(AND(I628&lt;'Checklist Parameters'!$K$22,$I628&lt;&gt;0),"Y","")</f>
        <v/>
      </c>
      <c r="AE628" s="85" t="str">
        <f>IF($AD628="Y",0,IF('Checklist Parameters'!$K$25="","&lt;no limit&gt;",ROUNDDOWN((($I628-'Checklist Parameters'!$K$24)/'Checklist Parameters'!$K$25)+1,0)))</f>
        <v>&lt;no limit&gt;</v>
      </c>
      <c r="AF628" s="174">
        <f t="shared" si="59"/>
        <v>0</v>
      </c>
      <c r="AG628" s="85">
        <f t="shared" si="54"/>
        <v>0</v>
      </c>
    </row>
    <row r="629" spans="1:33" ht="15">
      <c r="A629" s="393"/>
      <c r="B629" s="393"/>
      <c r="C629" s="393"/>
      <c r="D629" s="393"/>
      <c r="E629" s="393"/>
      <c r="F629" s="393"/>
      <c r="G629" s="393"/>
      <c r="H629" s="394"/>
      <c r="I629" s="394"/>
      <c r="J629" s="394"/>
      <c r="K629" s="394"/>
      <c r="L629" s="394"/>
      <c r="M629" s="394"/>
      <c r="N629" s="313">
        <f>IF(IF(I629&lt;'Checklist Parameters'!$K$22,0,($I629-$L629))&lt;0,0,IF(I629&lt;'Checklist Parameters'!$K$22,0,($I629-$L629)))</f>
        <v>0</v>
      </c>
      <c r="O629" s="394"/>
      <c r="P629" s="395"/>
      <c r="Q629" s="316">
        <f t="shared" si="55"/>
        <v>0</v>
      </c>
      <c r="R629" s="87">
        <f t="shared" si="56"/>
        <v>0</v>
      </c>
      <c r="S629" s="87">
        <f>IF('Checklist Parameters'!$K$60&lt;0.2,0.2,'Checklist Parameters'!$K$60)</f>
        <v>0.72</v>
      </c>
      <c r="T629" s="88">
        <f>IF($O629="",IF('Checklist District ID'!$C$43="Y",MAX($R629:$S629)*$I629,SUM($R629:$S629)*$I629),IF(O629&gt;0,Q629*S629))</f>
        <v>0</v>
      </c>
      <c r="U629" s="88">
        <f>IF(Q629&gt;0,((I629-T629)*'Formula Matrix'!$E$40),0)</f>
        <v>0</v>
      </c>
      <c r="V629" s="88">
        <f t="shared" si="57"/>
        <v>0</v>
      </c>
      <c r="W629" s="88">
        <f>IF(V629&gt;0,(V629*'Checklist Parameters'!$K$35),0)</f>
        <v>0</v>
      </c>
      <c r="X629" s="85">
        <f t="shared" si="58"/>
        <v>0</v>
      </c>
      <c r="Y629" s="85">
        <f>IF('Checklist Parameters'!$K$102&lt;&gt;"",(I629/43560)*'Checklist Parameters'!$K$102,"N/A")</f>
        <v>0</v>
      </c>
      <c r="Z629" s="85" t="str">
        <f>IF('Checklist Parameters'!$K$58&lt;&gt;"",((I629*'Checklist Parameters'!$K$58)*'Checklist Parameters'!$K$35)/1000,"N/A")</f>
        <v>N/A</v>
      </c>
      <c r="AA629" s="85">
        <f>IF('Checklist Parameters'!$K$101&lt;&gt;"",IFERROR(I629/'Checklist Parameters'!$K$101,0),"N/A")</f>
        <v>0</v>
      </c>
      <c r="AB629" s="85" t="str">
        <f>IF('Checklist Parameters'!$K$43&lt;&gt;"",(I629*'Checklist Parameters'!$K$43)/1000,"N/A")</f>
        <v>N/A</v>
      </c>
      <c r="AC629" s="85">
        <f>IF('Checklist Parameters'!$K$16="",$X629,IF(AND('Checklist Parameters'!$K$16&lt;$X629,'Checklist Parameters'!$K$16&gt;=3),'Checklist Parameters'!$K$16,IF(AND('Checklist Parameters'!$K$16&lt;$X629,'Checklist Parameters'!$K$16&lt;3),0,$X629)))</f>
        <v>0</v>
      </c>
      <c r="AD629" s="85" t="str">
        <f>IF(AND(I629&lt;'Checklist Parameters'!$K$22,$I629&lt;&gt;0),"Y","")</f>
        <v/>
      </c>
      <c r="AE629" s="85" t="str">
        <f>IF($AD629="Y",0,IF('Checklist Parameters'!$K$25="","&lt;no limit&gt;",ROUNDDOWN((($I629-'Checklist Parameters'!$K$24)/'Checklist Parameters'!$K$25)+1,0)))</f>
        <v>&lt;no limit&gt;</v>
      </c>
      <c r="AF629" s="174">
        <f t="shared" si="59"/>
        <v>0</v>
      </c>
      <c r="AG629" s="85">
        <f t="shared" si="54"/>
        <v>0</v>
      </c>
    </row>
    <row r="630" spans="1:33" ht="15">
      <c r="A630" s="393"/>
      <c r="B630" s="393"/>
      <c r="C630" s="393"/>
      <c r="D630" s="393"/>
      <c r="E630" s="393"/>
      <c r="F630" s="393"/>
      <c r="G630" s="393"/>
      <c r="H630" s="394"/>
      <c r="I630" s="394"/>
      <c r="J630" s="394"/>
      <c r="K630" s="394"/>
      <c r="L630" s="394"/>
      <c r="M630" s="394"/>
      <c r="N630" s="313">
        <f>IF(IF(I630&lt;'Checklist Parameters'!$K$22,0,($I630-$L630))&lt;0,0,IF(I630&lt;'Checklist Parameters'!$K$22,0,($I630-$L630)))</f>
        <v>0</v>
      </c>
      <c r="O630" s="394"/>
      <c r="P630" s="395"/>
      <c r="Q630" s="316">
        <f t="shared" si="55"/>
        <v>0</v>
      </c>
      <c r="R630" s="87">
        <f t="shared" si="56"/>
        <v>0</v>
      </c>
      <c r="S630" s="87">
        <f>IF('Checklist Parameters'!$K$60&lt;0.2,0.2,'Checklist Parameters'!$K$60)</f>
        <v>0.72</v>
      </c>
      <c r="T630" s="88">
        <f>IF($O630="",IF('Checklist District ID'!$C$43="Y",MAX($R630:$S630)*$I630,SUM($R630:$S630)*$I630),IF(O630&gt;0,Q630*S630))</f>
        <v>0</v>
      </c>
      <c r="U630" s="88">
        <f>IF(Q630&gt;0,((I630-T630)*'Formula Matrix'!$E$40),0)</f>
        <v>0</v>
      </c>
      <c r="V630" s="88">
        <f t="shared" si="57"/>
        <v>0</v>
      </c>
      <c r="W630" s="88">
        <f>IF(V630&gt;0,(V630*'Checklist Parameters'!$K$35),0)</f>
        <v>0</v>
      </c>
      <c r="X630" s="85">
        <f t="shared" si="58"/>
        <v>0</v>
      </c>
      <c r="Y630" s="85">
        <f>IF('Checklist Parameters'!$K$102&lt;&gt;"",(I630/43560)*'Checklist Parameters'!$K$102,"N/A")</f>
        <v>0</v>
      </c>
      <c r="Z630" s="85" t="str">
        <f>IF('Checklist Parameters'!$K$58&lt;&gt;"",((I630*'Checklist Parameters'!$K$58)*'Checklist Parameters'!$K$35)/1000,"N/A")</f>
        <v>N/A</v>
      </c>
      <c r="AA630" s="85">
        <f>IF('Checklist Parameters'!$K$101&lt;&gt;"",IFERROR(I630/'Checklist Parameters'!$K$101,0),"N/A")</f>
        <v>0</v>
      </c>
      <c r="AB630" s="85" t="str">
        <f>IF('Checklist Parameters'!$K$43&lt;&gt;"",(I630*'Checklist Parameters'!$K$43)/1000,"N/A")</f>
        <v>N/A</v>
      </c>
      <c r="AC630" s="85">
        <f>IF('Checklist Parameters'!$K$16="",$X630,IF(AND('Checklist Parameters'!$K$16&lt;$X630,'Checklist Parameters'!$K$16&gt;=3),'Checklist Parameters'!$K$16,IF(AND('Checklist Parameters'!$K$16&lt;$X630,'Checklist Parameters'!$K$16&lt;3),0,$X630)))</f>
        <v>0</v>
      </c>
      <c r="AD630" s="85" t="str">
        <f>IF(AND(I630&lt;'Checklist Parameters'!$K$22,$I630&lt;&gt;0),"Y","")</f>
        <v/>
      </c>
      <c r="AE630" s="85" t="str">
        <f>IF($AD630="Y",0,IF('Checklist Parameters'!$K$25="","&lt;no limit&gt;",ROUNDDOWN((($I630-'Checklist Parameters'!$K$24)/'Checklist Parameters'!$K$25)+1,0)))</f>
        <v>&lt;no limit&gt;</v>
      </c>
      <c r="AF630" s="174">
        <f t="shared" si="59"/>
        <v>0</v>
      </c>
      <c r="AG630" s="85">
        <f t="shared" si="54"/>
        <v>0</v>
      </c>
    </row>
    <row r="631" spans="1:33" ht="15">
      <c r="A631" s="393"/>
      <c r="B631" s="393"/>
      <c r="C631" s="393"/>
      <c r="D631" s="393"/>
      <c r="E631" s="393"/>
      <c r="F631" s="393"/>
      <c r="G631" s="393"/>
      <c r="H631" s="394"/>
      <c r="I631" s="394"/>
      <c r="J631" s="394"/>
      <c r="K631" s="394"/>
      <c r="L631" s="394"/>
      <c r="M631" s="394"/>
      <c r="N631" s="313">
        <f>IF(IF(I631&lt;'Checklist Parameters'!$K$22,0,($I631-$L631))&lt;0,0,IF(I631&lt;'Checklist Parameters'!$K$22,0,($I631-$L631)))</f>
        <v>0</v>
      </c>
      <c r="O631" s="394"/>
      <c r="P631" s="395"/>
      <c r="Q631" s="316">
        <f t="shared" si="55"/>
        <v>0</v>
      </c>
      <c r="R631" s="87">
        <f t="shared" si="56"/>
        <v>0</v>
      </c>
      <c r="S631" s="87">
        <f>IF('Checklist Parameters'!$K$60&lt;0.2,0.2,'Checklist Parameters'!$K$60)</f>
        <v>0.72</v>
      </c>
      <c r="T631" s="88">
        <f>IF($O631="",IF('Checklist District ID'!$C$43="Y",MAX($R631:$S631)*$I631,SUM($R631:$S631)*$I631),IF(O631&gt;0,Q631*S631))</f>
        <v>0</v>
      </c>
      <c r="U631" s="88">
        <f>IF(Q631&gt;0,((I631-T631)*'Formula Matrix'!$E$40),0)</f>
        <v>0</v>
      </c>
      <c r="V631" s="88">
        <f t="shared" si="57"/>
        <v>0</v>
      </c>
      <c r="W631" s="88">
        <f>IF(V631&gt;0,(V631*'Checklist Parameters'!$K$35),0)</f>
        <v>0</v>
      </c>
      <c r="X631" s="85">
        <f t="shared" si="58"/>
        <v>0</v>
      </c>
      <c r="Y631" s="85">
        <f>IF('Checklist Parameters'!$K$102&lt;&gt;"",(I631/43560)*'Checklist Parameters'!$K$102,"N/A")</f>
        <v>0</v>
      </c>
      <c r="Z631" s="85" t="str">
        <f>IF('Checklist Parameters'!$K$58&lt;&gt;"",((I631*'Checklist Parameters'!$K$58)*'Checklist Parameters'!$K$35)/1000,"N/A")</f>
        <v>N/A</v>
      </c>
      <c r="AA631" s="85">
        <f>IF('Checklist Parameters'!$K$101&lt;&gt;"",IFERROR(I631/'Checklist Parameters'!$K$101,0),"N/A")</f>
        <v>0</v>
      </c>
      <c r="AB631" s="85" t="str">
        <f>IF('Checklist Parameters'!$K$43&lt;&gt;"",(I631*'Checklist Parameters'!$K$43)/1000,"N/A")</f>
        <v>N/A</v>
      </c>
      <c r="AC631" s="85">
        <f>IF('Checklist Parameters'!$K$16="",$X631,IF(AND('Checklist Parameters'!$K$16&lt;$X631,'Checklist Parameters'!$K$16&gt;=3),'Checklist Parameters'!$K$16,IF(AND('Checklist Parameters'!$K$16&lt;$X631,'Checklist Parameters'!$K$16&lt;3),0,$X631)))</f>
        <v>0</v>
      </c>
      <c r="AD631" s="85" t="str">
        <f>IF(AND(I631&lt;'Checklist Parameters'!$K$22,$I631&lt;&gt;0),"Y","")</f>
        <v/>
      </c>
      <c r="AE631" s="85" t="str">
        <f>IF($AD631="Y",0,IF('Checklist Parameters'!$K$25="","&lt;no limit&gt;",ROUNDDOWN((($I631-'Checklist Parameters'!$K$24)/'Checklist Parameters'!$K$25)+1,0)))</f>
        <v>&lt;no limit&gt;</v>
      </c>
      <c r="AF631" s="174">
        <f t="shared" si="59"/>
        <v>0</v>
      </c>
      <c r="AG631" s="85">
        <f t="shared" si="54"/>
        <v>0</v>
      </c>
    </row>
    <row r="632" spans="1:33" ht="15">
      <c r="A632" s="393"/>
      <c r="B632" s="393"/>
      <c r="C632" s="393"/>
      <c r="D632" s="393"/>
      <c r="E632" s="393"/>
      <c r="F632" s="393"/>
      <c r="G632" s="393"/>
      <c r="H632" s="394"/>
      <c r="I632" s="394"/>
      <c r="J632" s="394"/>
      <c r="K632" s="394"/>
      <c r="L632" s="394"/>
      <c r="M632" s="394"/>
      <c r="N632" s="313">
        <f>IF(IF(I632&lt;'Checklist Parameters'!$K$22,0,($I632-$L632))&lt;0,0,IF(I632&lt;'Checklist Parameters'!$K$22,0,($I632-$L632)))</f>
        <v>0</v>
      </c>
      <c r="O632" s="394"/>
      <c r="P632" s="395"/>
      <c r="Q632" s="316">
        <f t="shared" si="55"/>
        <v>0</v>
      </c>
      <c r="R632" s="87">
        <f t="shared" si="56"/>
        <v>0</v>
      </c>
      <c r="S632" s="87">
        <f>IF('Checklist Parameters'!$K$60&lt;0.2,0.2,'Checklist Parameters'!$K$60)</f>
        <v>0.72</v>
      </c>
      <c r="T632" s="88">
        <f>IF($O632="",IF('Checklist District ID'!$C$43="Y",MAX($R632:$S632)*$I632,SUM($R632:$S632)*$I632),IF(O632&gt;0,Q632*S632))</f>
        <v>0</v>
      </c>
      <c r="U632" s="88">
        <f>IF(Q632&gt;0,((I632-T632)*'Formula Matrix'!$E$40),0)</f>
        <v>0</v>
      </c>
      <c r="V632" s="88">
        <f t="shared" si="57"/>
        <v>0</v>
      </c>
      <c r="W632" s="88">
        <f>IF(V632&gt;0,(V632*'Checklist Parameters'!$K$35),0)</f>
        <v>0</v>
      </c>
      <c r="X632" s="85">
        <f t="shared" si="58"/>
        <v>0</v>
      </c>
      <c r="Y632" s="85">
        <f>IF('Checklist Parameters'!$K$102&lt;&gt;"",(I632/43560)*'Checklist Parameters'!$K$102,"N/A")</f>
        <v>0</v>
      </c>
      <c r="Z632" s="85" t="str">
        <f>IF('Checklist Parameters'!$K$58&lt;&gt;"",((I632*'Checklist Parameters'!$K$58)*'Checklist Parameters'!$K$35)/1000,"N/A")</f>
        <v>N/A</v>
      </c>
      <c r="AA632" s="85">
        <f>IF('Checklist Parameters'!$K$101&lt;&gt;"",IFERROR(I632/'Checklist Parameters'!$K$101,0),"N/A")</f>
        <v>0</v>
      </c>
      <c r="AB632" s="85" t="str">
        <f>IF('Checklist Parameters'!$K$43&lt;&gt;"",(I632*'Checklist Parameters'!$K$43)/1000,"N/A")</f>
        <v>N/A</v>
      </c>
      <c r="AC632" s="85">
        <f>IF('Checklist Parameters'!$K$16="",$X632,IF(AND('Checklist Parameters'!$K$16&lt;$X632,'Checklist Parameters'!$K$16&gt;=3),'Checklist Parameters'!$K$16,IF(AND('Checklist Parameters'!$K$16&lt;$X632,'Checklist Parameters'!$K$16&lt;3),0,$X632)))</f>
        <v>0</v>
      </c>
      <c r="AD632" s="85" t="str">
        <f>IF(AND(I632&lt;'Checklist Parameters'!$K$22,$I632&lt;&gt;0),"Y","")</f>
        <v/>
      </c>
      <c r="AE632" s="85" t="str">
        <f>IF($AD632="Y",0,IF('Checklist Parameters'!$K$25="","&lt;no limit&gt;",ROUNDDOWN((($I632-'Checklist Parameters'!$K$24)/'Checklist Parameters'!$K$25)+1,0)))</f>
        <v>&lt;no limit&gt;</v>
      </c>
      <c r="AF632" s="174">
        <f t="shared" si="59"/>
        <v>0</v>
      </c>
      <c r="AG632" s="85">
        <f t="shared" si="54"/>
        <v>0</v>
      </c>
    </row>
    <row r="633" spans="1:33" ht="15">
      <c r="A633" s="393"/>
      <c r="B633" s="393"/>
      <c r="C633" s="393"/>
      <c r="D633" s="393"/>
      <c r="E633" s="393"/>
      <c r="F633" s="393"/>
      <c r="G633" s="393"/>
      <c r="H633" s="394"/>
      <c r="I633" s="394"/>
      <c r="J633" s="394"/>
      <c r="K633" s="394"/>
      <c r="L633" s="394"/>
      <c r="M633" s="394"/>
      <c r="N633" s="313">
        <f>IF(IF(I633&lt;'Checklist Parameters'!$K$22,0,($I633-$L633))&lt;0,0,IF(I633&lt;'Checklist Parameters'!$K$22,0,($I633-$L633)))</f>
        <v>0</v>
      </c>
      <c r="O633" s="394"/>
      <c r="P633" s="395"/>
      <c r="Q633" s="316">
        <f t="shared" si="55"/>
        <v>0</v>
      </c>
      <c r="R633" s="87">
        <f t="shared" si="56"/>
        <v>0</v>
      </c>
      <c r="S633" s="87">
        <f>IF('Checklist Parameters'!$K$60&lt;0.2,0.2,'Checklist Parameters'!$K$60)</f>
        <v>0.72</v>
      </c>
      <c r="T633" s="88">
        <f>IF($O633="",IF('Checklist District ID'!$C$43="Y",MAX($R633:$S633)*$I633,SUM($R633:$S633)*$I633),IF(O633&gt;0,Q633*S633))</f>
        <v>0</v>
      </c>
      <c r="U633" s="88">
        <f>IF(Q633&gt;0,((I633-T633)*'Formula Matrix'!$E$40),0)</f>
        <v>0</v>
      </c>
      <c r="V633" s="88">
        <f t="shared" si="57"/>
        <v>0</v>
      </c>
      <c r="W633" s="88">
        <f>IF(V633&gt;0,(V633*'Checklist Parameters'!$K$35),0)</f>
        <v>0</v>
      </c>
      <c r="X633" s="85">
        <f t="shared" si="58"/>
        <v>0</v>
      </c>
      <c r="Y633" s="85">
        <f>IF('Checklist Parameters'!$K$102&lt;&gt;"",(I633/43560)*'Checklist Parameters'!$K$102,"N/A")</f>
        <v>0</v>
      </c>
      <c r="Z633" s="85" t="str">
        <f>IF('Checklist Parameters'!$K$58&lt;&gt;"",((I633*'Checklist Parameters'!$K$58)*'Checklist Parameters'!$K$35)/1000,"N/A")</f>
        <v>N/A</v>
      </c>
      <c r="AA633" s="85">
        <f>IF('Checklist Parameters'!$K$101&lt;&gt;"",IFERROR(I633/'Checklist Parameters'!$K$101,0),"N/A")</f>
        <v>0</v>
      </c>
      <c r="AB633" s="85" t="str">
        <f>IF('Checklist Parameters'!$K$43&lt;&gt;"",(I633*'Checklist Parameters'!$K$43)/1000,"N/A")</f>
        <v>N/A</v>
      </c>
      <c r="AC633" s="85">
        <f>IF('Checklist Parameters'!$K$16="",$X633,IF(AND('Checklist Parameters'!$K$16&lt;$X633,'Checklist Parameters'!$K$16&gt;=3),'Checklist Parameters'!$K$16,IF(AND('Checklist Parameters'!$K$16&lt;$X633,'Checklist Parameters'!$K$16&lt;3),0,$X633)))</f>
        <v>0</v>
      </c>
      <c r="AD633" s="85" t="str">
        <f>IF(AND(I633&lt;'Checklist Parameters'!$K$22,$I633&lt;&gt;0),"Y","")</f>
        <v/>
      </c>
      <c r="AE633" s="85" t="str">
        <f>IF($AD633="Y",0,IF('Checklist Parameters'!$K$25="","&lt;no limit&gt;",ROUNDDOWN((($I633-'Checklist Parameters'!$K$24)/'Checklist Parameters'!$K$25)+1,0)))</f>
        <v>&lt;no limit&gt;</v>
      </c>
      <c r="AF633" s="174">
        <f t="shared" si="59"/>
        <v>0</v>
      </c>
      <c r="AG633" s="85">
        <f t="shared" si="54"/>
        <v>0</v>
      </c>
    </row>
    <row r="634" spans="1:33" ht="15">
      <c r="A634" s="393"/>
      <c r="B634" s="393"/>
      <c r="C634" s="393"/>
      <c r="D634" s="393"/>
      <c r="E634" s="393"/>
      <c r="F634" s="393"/>
      <c r="G634" s="393"/>
      <c r="H634" s="394"/>
      <c r="I634" s="394"/>
      <c r="J634" s="394"/>
      <c r="K634" s="394"/>
      <c r="L634" s="394"/>
      <c r="M634" s="394"/>
      <c r="N634" s="313">
        <f>IF(IF(I634&lt;'Checklist Parameters'!$K$22,0,($I634-$L634))&lt;0,0,IF(I634&lt;'Checklist Parameters'!$K$22,0,($I634-$L634)))</f>
        <v>0</v>
      </c>
      <c r="O634" s="394"/>
      <c r="P634" s="395"/>
      <c r="Q634" s="316">
        <f t="shared" si="55"/>
        <v>0</v>
      </c>
      <c r="R634" s="87">
        <f t="shared" si="56"/>
        <v>0</v>
      </c>
      <c r="S634" s="87">
        <f>IF('Checklist Parameters'!$K$60&lt;0.2,0.2,'Checklist Parameters'!$K$60)</f>
        <v>0.72</v>
      </c>
      <c r="T634" s="88">
        <f>IF($O634="",IF('Checklist District ID'!$C$43="Y",MAX($R634:$S634)*$I634,SUM($R634:$S634)*$I634),IF(O634&gt;0,Q634*S634))</f>
        <v>0</v>
      </c>
      <c r="U634" s="88">
        <f>IF(Q634&gt;0,((I634-T634)*'Formula Matrix'!$E$40),0)</f>
        <v>0</v>
      </c>
      <c r="V634" s="88">
        <f t="shared" si="57"/>
        <v>0</v>
      </c>
      <c r="W634" s="88">
        <f>IF(V634&gt;0,(V634*'Checklist Parameters'!$K$35),0)</f>
        <v>0</v>
      </c>
      <c r="X634" s="85">
        <f t="shared" si="58"/>
        <v>0</v>
      </c>
      <c r="Y634" s="85">
        <f>IF('Checklist Parameters'!$K$102&lt;&gt;"",(I634/43560)*'Checklist Parameters'!$K$102,"N/A")</f>
        <v>0</v>
      </c>
      <c r="Z634" s="85" t="str">
        <f>IF('Checklist Parameters'!$K$58&lt;&gt;"",((I634*'Checklist Parameters'!$K$58)*'Checklist Parameters'!$K$35)/1000,"N/A")</f>
        <v>N/A</v>
      </c>
      <c r="AA634" s="85">
        <f>IF('Checklist Parameters'!$K$101&lt;&gt;"",IFERROR(I634/'Checklist Parameters'!$K$101,0),"N/A")</f>
        <v>0</v>
      </c>
      <c r="AB634" s="85" t="str">
        <f>IF('Checklist Parameters'!$K$43&lt;&gt;"",(I634*'Checklist Parameters'!$K$43)/1000,"N/A")</f>
        <v>N/A</v>
      </c>
      <c r="AC634" s="85">
        <f>IF('Checklist Parameters'!$K$16="",$X634,IF(AND('Checklist Parameters'!$K$16&lt;$X634,'Checklist Parameters'!$K$16&gt;=3),'Checklist Parameters'!$K$16,IF(AND('Checklist Parameters'!$K$16&lt;$X634,'Checklist Parameters'!$K$16&lt;3),0,$X634)))</f>
        <v>0</v>
      </c>
      <c r="AD634" s="85" t="str">
        <f>IF(AND(I634&lt;'Checklist Parameters'!$K$22,$I634&lt;&gt;0),"Y","")</f>
        <v/>
      </c>
      <c r="AE634" s="85" t="str">
        <f>IF($AD634="Y",0,IF('Checklist Parameters'!$K$25="","&lt;no limit&gt;",ROUNDDOWN((($I634-'Checklist Parameters'!$K$24)/'Checklist Parameters'!$K$25)+1,0)))</f>
        <v>&lt;no limit&gt;</v>
      </c>
      <c r="AF634" s="174">
        <f t="shared" si="59"/>
        <v>0</v>
      </c>
      <c r="AG634" s="85">
        <f t="shared" si="54"/>
        <v>0</v>
      </c>
    </row>
    <row r="635" spans="1:33" ht="15">
      <c r="A635" s="393"/>
      <c r="B635" s="393"/>
      <c r="C635" s="393"/>
      <c r="D635" s="393"/>
      <c r="E635" s="393"/>
      <c r="F635" s="393"/>
      <c r="G635" s="393"/>
      <c r="H635" s="394"/>
      <c r="I635" s="394"/>
      <c r="J635" s="394"/>
      <c r="K635" s="394"/>
      <c r="L635" s="394"/>
      <c r="M635" s="394"/>
      <c r="N635" s="313">
        <f>IF(IF(I635&lt;'Checklist Parameters'!$K$22,0,($I635-$L635))&lt;0,0,IF(I635&lt;'Checklist Parameters'!$K$22,0,($I635-$L635)))</f>
        <v>0</v>
      </c>
      <c r="O635" s="394"/>
      <c r="P635" s="395"/>
      <c r="Q635" s="316">
        <f t="shared" si="55"/>
        <v>0</v>
      </c>
      <c r="R635" s="87">
        <f t="shared" si="56"/>
        <v>0</v>
      </c>
      <c r="S635" s="87">
        <f>IF('Checklist Parameters'!$K$60&lt;0.2,0.2,'Checklist Parameters'!$K$60)</f>
        <v>0.72</v>
      </c>
      <c r="T635" s="88">
        <f>IF($O635="",IF('Checklist District ID'!$C$43="Y",MAX($R635:$S635)*$I635,SUM($R635:$S635)*$I635),IF(O635&gt;0,Q635*S635))</f>
        <v>0</v>
      </c>
      <c r="U635" s="88">
        <f>IF(Q635&gt;0,((I635-T635)*'Formula Matrix'!$E$40),0)</f>
        <v>0</v>
      </c>
      <c r="V635" s="88">
        <f t="shared" si="57"/>
        <v>0</v>
      </c>
      <c r="W635" s="88">
        <f>IF(V635&gt;0,(V635*'Checklist Parameters'!$K$35),0)</f>
        <v>0</v>
      </c>
      <c r="X635" s="85">
        <f t="shared" si="58"/>
        <v>0</v>
      </c>
      <c r="Y635" s="85">
        <f>IF('Checklist Parameters'!$K$102&lt;&gt;"",(I635/43560)*'Checklist Parameters'!$K$102,"N/A")</f>
        <v>0</v>
      </c>
      <c r="Z635" s="85" t="str">
        <f>IF('Checklist Parameters'!$K$58&lt;&gt;"",((I635*'Checklist Parameters'!$K$58)*'Checklist Parameters'!$K$35)/1000,"N/A")</f>
        <v>N/A</v>
      </c>
      <c r="AA635" s="85">
        <f>IF('Checklist Parameters'!$K$101&lt;&gt;"",IFERROR(I635/'Checklist Parameters'!$K$101,0),"N/A")</f>
        <v>0</v>
      </c>
      <c r="AB635" s="85" t="str">
        <f>IF('Checklist Parameters'!$K$43&lt;&gt;"",(I635*'Checklist Parameters'!$K$43)/1000,"N/A")</f>
        <v>N/A</v>
      </c>
      <c r="AC635" s="85">
        <f>IF('Checklist Parameters'!$K$16="",$X635,IF(AND('Checklist Parameters'!$K$16&lt;$X635,'Checklist Parameters'!$K$16&gt;=3),'Checklist Parameters'!$K$16,IF(AND('Checklist Parameters'!$K$16&lt;$X635,'Checklist Parameters'!$K$16&lt;3),0,$X635)))</f>
        <v>0</v>
      </c>
      <c r="AD635" s="85" t="str">
        <f>IF(AND(I635&lt;'Checklist Parameters'!$K$22,$I635&lt;&gt;0),"Y","")</f>
        <v/>
      </c>
      <c r="AE635" s="85" t="str">
        <f>IF($AD635="Y",0,IF('Checklist Parameters'!$K$25="","&lt;no limit&gt;",ROUNDDOWN((($I635-'Checklist Parameters'!$K$24)/'Checklist Parameters'!$K$25)+1,0)))</f>
        <v>&lt;no limit&gt;</v>
      </c>
      <c r="AF635" s="174">
        <f t="shared" si="59"/>
        <v>0</v>
      </c>
      <c r="AG635" s="85">
        <f t="shared" si="54"/>
        <v>0</v>
      </c>
    </row>
    <row r="636" spans="1:33" ht="15">
      <c r="A636" s="393"/>
      <c r="B636" s="393"/>
      <c r="C636" s="393"/>
      <c r="D636" s="393"/>
      <c r="E636" s="393"/>
      <c r="F636" s="393"/>
      <c r="G636" s="393"/>
      <c r="H636" s="394"/>
      <c r="I636" s="394"/>
      <c r="J636" s="394"/>
      <c r="K636" s="394"/>
      <c r="L636" s="394"/>
      <c r="M636" s="394"/>
      <c r="N636" s="313">
        <f>IF(IF(I636&lt;'Checklist Parameters'!$K$22,0,($I636-$L636))&lt;0,0,IF(I636&lt;'Checklist Parameters'!$K$22,0,($I636-$L636)))</f>
        <v>0</v>
      </c>
      <c r="O636" s="394"/>
      <c r="P636" s="395"/>
      <c r="Q636" s="316">
        <f t="shared" si="55"/>
        <v>0</v>
      </c>
      <c r="R636" s="87">
        <f t="shared" si="56"/>
        <v>0</v>
      </c>
      <c r="S636" s="87">
        <f>IF('Checklist Parameters'!$K$60&lt;0.2,0.2,'Checklist Parameters'!$K$60)</f>
        <v>0.72</v>
      </c>
      <c r="T636" s="88">
        <f>IF($O636="",IF('Checklist District ID'!$C$43="Y",MAX($R636:$S636)*$I636,SUM($R636:$S636)*$I636),IF(O636&gt;0,Q636*S636))</f>
        <v>0</v>
      </c>
      <c r="U636" s="88">
        <f>IF(Q636&gt;0,((I636-T636)*'Formula Matrix'!$E$40),0)</f>
        <v>0</v>
      </c>
      <c r="V636" s="88">
        <f t="shared" si="57"/>
        <v>0</v>
      </c>
      <c r="W636" s="88">
        <f>IF(V636&gt;0,(V636*'Checklist Parameters'!$K$35),0)</f>
        <v>0</v>
      </c>
      <c r="X636" s="85">
        <f t="shared" si="58"/>
        <v>0</v>
      </c>
      <c r="Y636" s="85">
        <f>IF('Checklist Parameters'!$K$102&lt;&gt;"",(I636/43560)*'Checklist Parameters'!$K$102,"N/A")</f>
        <v>0</v>
      </c>
      <c r="Z636" s="85" t="str">
        <f>IF('Checklist Parameters'!$K$58&lt;&gt;"",((I636*'Checklist Parameters'!$K$58)*'Checklist Parameters'!$K$35)/1000,"N/A")</f>
        <v>N/A</v>
      </c>
      <c r="AA636" s="85">
        <f>IF('Checklist Parameters'!$K$101&lt;&gt;"",IFERROR(I636/'Checklist Parameters'!$K$101,0),"N/A")</f>
        <v>0</v>
      </c>
      <c r="AB636" s="85" t="str">
        <f>IF('Checklist Parameters'!$K$43&lt;&gt;"",(I636*'Checklist Parameters'!$K$43)/1000,"N/A")</f>
        <v>N/A</v>
      </c>
      <c r="AC636" s="85">
        <f>IF('Checklist Parameters'!$K$16="",$X636,IF(AND('Checklist Parameters'!$K$16&lt;$X636,'Checklist Parameters'!$K$16&gt;=3),'Checklist Parameters'!$K$16,IF(AND('Checklist Parameters'!$K$16&lt;$X636,'Checklist Parameters'!$K$16&lt;3),0,$X636)))</f>
        <v>0</v>
      </c>
      <c r="AD636" s="85" t="str">
        <f>IF(AND(I636&lt;'Checklist Parameters'!$K$22,$I636&lt;&gt;0),"Y","")</f>
        <v/>
      </c>
      <c r="AE636" s="85" t="str">
        <f>IF($AD636="Y",0,IF('Checklist Parameters'!$K$25="","&lt;no limit&gt;",ROUNDDOWN((($I636-'Checklist Parameters'!$K$24)/'Checklist Parameters'!$K$25)+1,0)))</f>
        <v>&lt;no limit&gt;</v>
      </c>
      <c r="AF636" s="174">
        <f t="shared" si="59"/>
        <v>0</v>
      </c>
      <c r="AG636" s="85">
        <f t="shared" si="54"/>
        <v>0</v>
      </c>
    </row>
    <row r="637" spans="1:33" ht="15">
      <c r="A637" s="393"/>
      <c r="B637" s="393"/>
      <c r="C637" s="393"/>
      <c r="D637" s="393"/>
      <c r="E637" s="393"/>
      <c r="F637" s="393"/>
      <c r="G637" s="393"/>
      <c r="H637" s="394"/>
      <c r="I637" s="394"/>
      <c r="J637" s="394"/>
      <c r="K637" s="394"/>
      <c r="L637" s="394"/>
      <c r="M637" s="394"/>
      <c r="N637" s="313">
        <f>IF(IF(I637&lt;'Checklist Parameters'!$K$22,0,($I637-$L637))&lt;0,0,IF(I637&lt;'Checklist Parameters'!$K$22,0,($I637-$L637)))</f>
        <v>0</v>
      </c>
      <c r="O637" s="394"/>
      <c r="P637" s="395"/>
      <c r="Q637" s="316">
        <f t="shared" si="55"/>
        <v>0</v>
      </c>
      <c r="R637" s="87">
        <f t="shared" si="56"/>
        <v>0</v>
      </c>
      <c r="S637" s="87">
        <f>IF('Checklist Parameters'!$K$60&lt;0.2,0.2,'Checklist Parameters'!$K$60)</f>
        <v>0.72</v>
      </c>
      <c r="T637" s="88">
        <f>IF($O637="",IF('Checklist District ID'!$C$43="Y",MAX($R637:$S637)*$I637,SUM($R637:$S637)*$I637),IF(O637&gt;0,Q637*S637))</f>
        <v>0</v>
      </c>
      <c r="U637" s="88">
        <f>IF(Q637&gt;0,((I637-T637)*'Formula Matrix'!$E$40),0)</f>
        <v>0</v>
      </c>
      <c r="V637" s="88">
        <f t="shared" si="57"/>
        <v>0</v>
      </c>
      <c r="W637" s="88">
        <f>IF(V637&gt;0,(V637*'Checklist Parameters'!$K$35),0)</f>
        <v>0</v>
      </c>
      <c r="X637" s="85">
        <f t="shared" si="58"/>
        <v>0</v>
      </c>
      <c r="Y637" s="85">
        <f>IF('Checklist Parameters'!$K$102&lt;&gt;"",(I637/43560)*'Checklist Parameters'!$K$102,"N/A")</f>
        <v>0</v>
      </c>
      <c r="Z637" s="85" t="str">
        <f>IF('Checklist Parameters'!$K$58&lt;&gt;"",((I637*'Checklist Parameters'!$K$58)*'Checklist Parameters'!$K$35)/1000,"N/A")</f>
        <v>N/A</v>
      </c>
      <c r="AA637" s="85">
        <f>IF('Checklist Parameters'!$K$101&lt;&gt;"",IFERROR(I637/'Checklist Parameters'!$K$101,0),"N/A")</f>
        <v>0</v>
      </c>
      <c r="AB637" s="85" t="str">
        <f>IF('Checklist Parameters'!$K$43&lt;&gt;"",(I637*'Checklist Parameters'!$K$43)/1000,"N/A")</f>
        <v>N/A</v>
      </c>
      <c r="AC637" s="85">
        <f>IF('Checklist Parameters'!$K$16="",$X637,IF(AND('Checklist Parameters'!$K$16&lt;$X637,'Checklist Parameters'!$K$16&gt;=3),'Checklist Parameters'!$K$16,IF(AND('Checklist Parameters'!$K$16&lt;$X637,'Checklist Parameters'!$K$16&lt;3),0,$X637)))</f>
        <v>0</v>
      </c>
      <c r="AD637" s="85" t="str">
        <f>IF(AND(I637&lt;'Checklist Parameters'!$K$22,$I637&lt;&gt;0),"Y","")</f>
        <v/>
      </c>
      <c r="AE637" s="85" t="str">
        <f>IF($AD637="Y",0,IF('Checklist Parameters'!$K$25="","&lt;no limit&gt;",ROUNDDOWN((($I637-'Checklist Parameters'!$K$24)/'Checklist Parameters'!$K$25)+1,0)))</f>
        <v>&lt;no limit&gt;</v>
      </c>
      <c r="AF637" s="174">
        <f t="shared" si="59"/>
        <v>0</v>
      </c>
      <c r="AG637" s="85">
        <f t="shared" si="54"/>
        <v>0</v>
      </c>
    </row>
    <row r="638" spans="1:33" ht="15">
      <c r="A638" s="393"/>
      <c r="B638" s="393"/>
      <c r="C638" s="393"/>
      <c r="D638" s="393"/>
      <c r="E638" s="393"/>
      <c r="F638" s="393"/>
      <c r="G638" s="393"/>
      <c r="H638" s="394"/>
      <c r="I638" s="394"/>
      <c r="J638" s="394"/>
      <c r="K638" s="394"/>
      <c r="L638" s="394"/>
      <c r="M638" s="394"/>
      <c r="N638" s="313">
        <f>IF(IF(I638&lt;'Checklist Parameters'!$K$22,0,($I638-$L638))&lt;0,0,IF(I638&lt;'Checklist Parameters'!$K$22,0,($I638-$L638)))</f>
        <v>0</v>
      </c>
      <c r="O638" s="394"/>
      <c r="P638" s="395"/>
      <c r="Q638" s="316">
        <f t="shared" si="55"/>
        <v>0</v>
      </c>
      <c r="R638" s="87">
        <f t="shared" si="56"/>
        <v>0</v>
      </c>
      <c r="S638" s="87">
        <f>IF('Checklist Parameters'!$K$60&lt;0.2,0.2,'Checklist Parameters'!$K$60)</f>
        <v>0.72</v>
      </c>
      <c r="T638" s="88">
        <f>IF($O638="",IF('Checklist District ID'!$C$43="Y",MAX($R638:$S638)*$I638,SUM($R638:$S638)*$I638),IF(O638&gt;0,Q638*S638))</f>
        <v>0</v>
      </c>
      <c r="U638" s="88">
        <f>IF(Q638&gt;0,((I638-T638)*'Formula Matrix'!$E$40),0)</f>
        <v>0</v>
      </c>
      <c r="V638" s="88">
        <f t="shared" si="57"/>
        <v>0</v>
      </c>
      <c r="W638" s="88">
        <f>IF(V638&gt;0,(V638*'Checklist Parameters'!$K$35),0)</f>
        <v>0</v>
      </c>
      <c r="X638" s="85">
        <f t="shared" si="58"/>
        <v>0</v>
      </c>
      <c r="Y638" s="85">
        <f>IF('Checklist Parameters'!$K$102&lt;&gt;"",(I638/43560)*'Checklist Parameters'!$K$102,"N/A")</f>
        <v>0</v>
      </c>
      <c r="Z638" s="85" t="str">
        <f>IF('Checklist Parameters'!$K$58&lt;&gt;"",((I638*'Checklist Parameters'!$K$58)*'Checklist Parameters'!$K$35)/1000,"N/A")</f>
        <v>N/A</v>
      </c>
      <c r="AA638" s="85">
        <f>IF('Checklist Parameters'!$K$101&lt;&gt;"",IFERROR(I638/'Checklist Parameters'!$K$101,0),"N/A")</f>
        <v>0</v>
      </c>
      <c r="AB638" s="85" t="str">
        <f>IF('Checklist Parameters'!$K$43&lt;&gt;"",(I638*'Checklist Parameters'!$K$43)/1000,"N/A")</f>
        <v>N/A</v>
      </c>
      <c r="AC638" s="85">
        <f>IF('Checklist Parameters'!$K$16="",$X638,IF(AND('Checklist Parameters'!$K$16&lt;$X638,'Checklist Parameters'!$K$16&gt;=3),'Checklist Parameters'!$K$16,IF(AND('Checklist Parameters'!$K$16&lt;$X638,'Checklist Parameters'!$K$16&lt;3),0,$X638)))</f>
        <v>0</v>
      </c>
      <c r="AD638" s="85" t="str">
        <f>IF(AND(I638&lt;'Checklist Parameters'!$K$22,$I638&lt;&gt;0),"Y","")</f>
        <v/>
      </c>
      <c r="AE638" s="85" t="str">
        <f>IF($AD638="Y",0,IF('Checklist Parameters'!$K$25="","&lt;no limit&gt;",ROUNDDOWN((($I638-'Checklist Parameters'!$K$24)/'Checklist Parameters'!$K$25)+1,0)))</f>
        <v>&lt;no limit&gt;</v>
      </c>
      <c r="AF638" s="174">
        <f t="shared" si="59"/>
        <v>0</v>
      </c>
      <c r="AG638" s="85">
        <f t="shared" si="54"/>
        <v>0</v>
      </c>
    </row>
    <row r="639" spans="1:33" ht="15">
      <c r="A639" s="393"/>
      <c r="B639" s="393"/>
      <c r="C639" s="393"/>
      <c r="D639" s="393"/>
      <c r="E639" s="393"/>
      <c r="F639" s="393"/>
      <c r="G639" s="393"/>
      <c r="H639" s="394"/>
      <c r="I639" s="394"/>
      <c r="J639" s="394"/>
      <c r="K639" s="394"/>
      <c r="L639" s="394"/>
      <c r="M639" s="394"/>
      <c r="N639" s="313">
        <f>IF(IF(I639&lt;'Checklist Parameters'!$K$22,0,($I639-$L639))&lt;0,0,IF(I639&lt;'Checklist Parameters'!$K$22,0,($I639-$L639)))</f>
        <v>0</v>
      </c>
      <c r="O639" s="394"/>
      <c r="P639" s="395"/>
      <c r="Q639" s="316">
        <f t="shared" si="55"/>
        <v>0</v>
      </c>
      <c r="R639" s="87">
        <f t="shared" si="56"/>
        <v>0</v>
      </c>
      <c r="S639" s="87">
        <f>IF('Checklist Parameters'!$K$60&lt;0.2,0.2,'Checklist Parameters'!$K$60)</f>
        <v>0.72</v>
      </c>
      <c r="T639" s="88">
        <f>IF($O639="",IF('Checklist District ID'!$C$43="Y",MAX($R639:$S639)*$I639,SUM($R639:$S639)*$I639),IF(O639&gt;0,Q639*S639))</f>
        <v>0</v>
      </c>
      <c r="U639" s="88">
        <f>IF(Q639&gt;0,((I639-T639)*'Formula Matrix'!$E$40),0)</f>
        <v>0</v>
      </c>
      <c r="V639" s="88">
        <f t="shared" si="57"/>
        <v>0</v>
      </c>
      <c r="W639" s="88">
        <f>IF(V639&gt;0,(V639*'Checklist Parameters'!$K$35),0)</f>
        <v>0</v>
      </c>
      <c r="X639" s="85">
        <f t="shared" si="58"/>
        <v>0</v>
      </c>
      <c r="Y639" s="85">
        <f>IF('Checklist Parameters'!$K$102&lt;&gt;"",(I639/43560)*'Checklist Parameters'!$K$102,"N/A")</f>
        <v>0</v>
      </c>
      <c r="Z639" s="85" t="str">
        <f>IF('Checklist Parameters'!$K$58&lt;&gt;"",((I639*'Checklist Parameters'!$K$58)*'Checklist Parameters'!$K$35)/1000,"N/A")</f>
        <v>N/A</v>
      </c>
      <c r="AA639" s="85">
        <f>IF('Checklist Parameters'!$K$101&lt;&gt;"",IFERROR(I639/'Checklist Parameters'!$K$101,0),"N/A")</f>
        <v>0</v>
      </c>
      <c r="AB639" s="85" t="str">
        <f>IF('Checklist Parameters'!$K$43&lt;&gt;"",(I639*'Checklist Parameters'!$K$43)/1000,"N/A")</f>
        <v>N/A</v>
      </c>
      <c r="AC639" s="85">
        <f>IF('Checklist Parameters'!$K$16="",$X639,IF(AND('Checklist Parameters'!$K$16&lt;$X639,'Checklist Parameters'!$K$16&gt;=3),'Checklist Parameters'!$K$16,IF(AND('Checklist Parameters'!$K$16&lt;$X639,'Checklist Parameters'!$K$16&lt;3),0,$X639)))</f>
        <v>0</v>
      </c>
      <c r="AD639" s="85" t="str">
        <f>IF(AND(I639&lt;'Checklist Parameters'!$K$22,$I639&lt;&gt;0),"Y","")</f>
        <v/>
      </c>
      <c r="AE639" s="85" t="str">
        <f>IF($AD639="Y",0,IF('Checklist Parameters'!$K$25="","&lt;no limit&gt;",ROUNDDOWN((($I639-'Checklist Parameters'!$K$24)/'Checklist Parameters'!$K$25)+1,0)))</f>
        <v>&lt;no limit&gt;</v>
      </c>
      <c r="AF639" s="174">
        <f t="shared" si="59"/>
        <v>0</v>
      </c>
      <c r="AG639" s="85">
        <f t="shared" si="54"/>
        <v>0</v>
      </c>
    </row>
    <row r="640" spans="1:33" ht="15">
      <c r="A640" s="393"/>
      <c r="B640" s="393"/>
      <c r="C640" s="393"/>
      <c r="D640" s="393"/>
      <c r="E640" s="393"/>
      <c r="F640" s="393"/>
      <c r="G640" s="393"/>
      <c r="H640" s="394"/>
      <c r="I640" s="394"/>
      <c r="J640" s="394"/>
      <c r="K640" s="394"/>
      <c r="L640" s="394"/>
      <c r="M640" s="394"/>
      <c r="N640" s="313">
        <f>IF(IF(I640&lt;'Checklist Parameters'!$K$22,0,($I640-$L640))&lt;0,0,IF(I640&lt;'Checklist Parameters'!$K$22,0,($I640-$L640)))</f>
        <v>0</v>
      </c>
      <c r="O640" s="394"/>
      <c r="P640" s="395"/>
      <c r="Q640" s="316">
        <f t="shared" si="55"/>
        <v>0</v>
      </c>
      <c r="R640" s="87">
        <f t="shared" si="56"/>
        <v>0</v>
      </c>
      <c r="S640" s="87">
        <f>IF('Checklist Parameters'!$K$60&lt;0.2,0.2,'Checklist Parameters'!$K$60)</f>
        <v>0.72</v>
      </c>
      <c r="T640" s="88">
        <f>IF($O640="",IF('Checklist District ID'!$C$43="Y",MAX($R640:$S640)*$I640,SUM($R640:$S640)*$I640),IF(O640&gt;0,Q640*S640))</f>
        <v>0</v>
      </c>
      <c r="U640" s="88">
        <f>IF(Q640&gt;0,((I640-T640)*'Formula Matrix'!$E$40),0)</f>
        <v>0</v>
      </c>
      <c r="V640" s="88">
        <f t="shared" si="57"/>
        <v>0</v>
      </c>
      <c r="W640" s="88">
        <f>IF(V640&gt;0,(V640*'Checklist Parameters'!$K$35),0)</f>
        <v>0</v>
      </c>
      <c r="X640" s="85">
        <f t="shared" si="58"/>
        <v>0</v>
      </c>
      <c r="Y640" s="85">
        <f>IF('Checklist Parameters'!$K$102&lt;&gt;"",(I640/43560)*'Checklist Parameters'!$K$102,"N/A")</f>
        <v>0</v>
      </c>
      <c r="Z640" s="85" t="str">
        <f>IF('Checklist Parameters'!$K$58&lt;&gt;"",((I640*'Checklist Parameters'!$K$58)*'Checklist Parameters'!$K$35)/1000,"N/A")</f>
        <v>N/A</v>
      </c>
      <c r="AA640" s="85">
        <f>IF('Checklist Parameters'!$K$101&lt;&gt;"",IFERROR(I640/'Checklist Parameters'!$K$101,0),"N/A")</f>
        <v>0</v>
      </c>
      <c r="AB640" s="85" t="str">
        <f>IF('Checklist Parameters'!$K$43&lt;&gt;"",(I640*'Checklist Parameters'!$K$43)/1000,"N/A")</f>
        <v>N/A</v>
      </c>
      <c r="AC640" s="85">
        <f>IF('Checklist Parameters'!$K$16="",$X640,IF(AND('Checklist Parameters'!$K$16&lt;$X640,'Checklist Parameters'!$K$16&gt;=3),'Checklist Parameters'!$K$16,IF(AND('Checklist Parameters'!$K$16&lt;$X640,'Checklist Parameters'!$K$16&lt;3),0,$X640)))</f>
        <v>0</v>
      </c>
      <c r="AD640" s="85" t="str">
        <f>IF(AND(I640&lt;'Checklist Parameters'!$K$22,$I640&lt;&gt;0),"Y","")</f>
        <v/>
      </c>
      <c r="AE640" s="85" t="str">
        <f>IF($AD640="Y",0,IF('Checklist Parameters'!$K$25="","&lt;no limit&gt;",ROUNDDOWN((($I640-'Checklist Parameters'!$K$24)/'Checklist Parameters'!$K$25)+1,0)))</f>
        <v>&lt;no limit&gt;</v>
      </c>
      <c r="AF640" s="174">
        <f t="shared" si="59"/>
        <v>0</v>
      </c>
      <c r="AG640" s="85">
        <f t="shared" si="54"/>
        <v>0</v>
      </c>
    </row>
    <row r="641" spans="1:33" ht="15">
      <c r="A641" s="393"/>
      <c r="B641" s="393"/>
      <c r="C641" s="393"/>
      <c r="D641" s="393"/>
      <c r="E641" s="393"/>
      <c r="F641" s="393"/>
      <c r="G641" s="393"/>
      <c r="H641" s="394"/>
      <c r="I641" s="394"/>
      <c r="J641" s="394"/>
      <c r="K641" s="394"/>
      <c r="L641" s="394"/>
      <c r="M641" s="394"/>
      <c r="N641" s="313">
        <f>IF(IF(I641&lt;'Checklist Parameters'!$K$22,0,($I641-$L641))&lt;0,0,IF(I641&lt;'Checklist Parameters'!$K$22,0,($I641-$L641)))</f>
        <v>0</v>
      </c>
      <c r="O641" s="394"/>
      <c r="P641" s="395"/>
      <c r="Q641" s="316">
        <f t="shared" si="55"/>
        <v>0</v>
      </c>
      <c r="R641" s="87">
        <f t="shared" si="56"/>
        <v>0</v>
      </c>
      <c r="S641" s="87">
        <f>IF('Checklist Parameters'!$K$60&lt;0.2,0.2,'Checklist Parameters'!$K$60)</f>
        <v>0.72</v>
      </c>
      <c r="T641" s="88">
        <f>IF($O641="",IF('Checklist District ID'!$C$43="Y",MAX($R641:$S641)*$I641,SUM($R641:$S641)*$I641),IF(O641&gt;0,Q641*S641))</f>
        <v>0</v>
      </c>
      <c r="U641" s="88">
        <f>IF(Q641&gt;0,((I641-T641)*'Formula Matrix'!$E$40),0)</f>
        <v>0</v>
      </c>
      <c r="V641" s="88">
        <f t="shared" si="57"/>
        <v>0</v>
      </c>
      <c r="W641" s="88">
        <f>IF(V641&gt;0,(V641*'Checklist Parameters'!$K$35),0)</f>
        <v>0</v>
      </c>
      <c r="X641" s="85">
        <f t="shared" si="58"/>
        <v>0</v>
      </c>
      <c r="Y641" s="85">
        <f>IF('Checklist Parameters'!$K$102&lt;&gt;"",(I641/43560)*'Checklist Parameters'!$K$102,"N/A")</f>
        <v>0</v>
      </c>
      <c r="Z641" s="85" t="str">
        <f>IF('Checklist Parameters'!$K$58&lt;&gt;"",((I641*'Checklist Parameters'!$K$58)*'Checklist Parameters'!$K$35)/1000,"N/A")</f>
        <v>N/A</v>
      </c>
      <c r="AA641" s="85">
        <f>IF('Checklist Parameters'!$K$101&lt;&gt;"",IFERROR(I641/'Checklist Parameters'!$K$101,0),"N/A")</f>
        <v>0</v>
      </c>
      <c r="AB641" s="85" t="str">
        <f>IF('Checklist Parameters'!$K$43&lt;&gt;"",(I641*'Checklist Parameters'!$K$43)/1000,"N/A")</f>
        <v>N/A</v>
      </c>
      <c r="AC641" s="85">
        <f>IF('Checklist Parameters'!$K$16="",$X641,IF(AND('Checklist Parameters'!$K$16&lt;$X641,'Checklist Parameters'!$K$16&gt;=3),'Checklist Parameters'!$K$16,IF(AND('Checklist Parameters'!$K$16&lt;$X641,'Checklist Parameters'!$K$16&lt;3),0,$X641)))</f>
        <v>0</v>
      </c>
      <c r="AD641" s="85" t="str">
        <f>IF(AND(I641&lt;'Checklist Parameters'!$K$22,$I641&lt;&gt;0),"Y","")</f>
        <v/>
      </c>
      <c r="AE641" s="85" t="str">
        <f>IF($AD641="Y",0,IF('Checklist Parameters'!$K$25="","&lt;no limit&gt;",ROUNDDOWN((($I641-'Checklist Parameters'!$K$24)/'Checklist Parameters'!$K$25)+1,0)))</f>
        <v>&lt;no limit&gt;</v>
      </c>
      <c r="AF641" s="174">
        <f t="shared" si="59"/>
        <v>0</v>
      </c>
      <c r="AG641" s="85">
        <f t="shared" si="54"/>
        <v>0</v>
      </c>
    </row>
    <row r="642" spans="1:33" ht="15">
      <c r="A642" s="393"/>
      <c r="B642" s="393"/>
      <c r="C642" s="393"/>
      <c r="D642" s="393"/>
      <c r="E642" s="393"/>
      <c r="F642" s="393"/>
      <c r="G642" s="393"/>
      <c r="H642" s="394"/>
      <c r="I642" s="394"/>
      <c r="J642" s="394"/>
      <c r="K642" s="394"/>
      <c r="L642" s="394"/>
      <c r="M642" s="394"/>
      <c r="N642" s="313">
        <f>IF(IF(I642&lt;'Checklist Parameters'!$K$22,0,($I642-$L642))&lt;0,0,IF(I642&lt;'Checklist Parameters'!$K$22,0,($I642-$L642)))</f>
        <v>0</v>
      </c>
      <c r="O642" s="394"/>
      <c r="P642" s="395"/>
      <c r="Q642" s="316">
        <f t="shared" si="55"/>
        <v>0</v>
      </c>
      <c r="R642" s="87">
        <f t="shared" si="56"/>
        <v>0</v>
      </c>
      <c r="S642" s="87">
        <f>IF('Checklist Parameters'!$K$60&lt;0.2,0.2,'Checklist Parameters'!$K$60)</f>
        <v>0.72</v>
      </c>
      <c r="T642" s="88">
        <f>IF($O642="",IF('Checklist District ID'!$C$43="Y",MAX($R642:$S642)*$I642,SUM($R642:$S642)*$I642),IF(O642&gt;0,Q642*S642))</f>
        <v>0</v>
      </c>
      <c r="U642" s="88">
        <f>IF(Q642&gt;0,((I642-T642)*'Formula Matrix'!$E$40),0)</f>
        <v>0</v>
      </c>
      <c r="V642" s="88">
        <f t="shared" si="57"/>
        <v>0</v>
      </c>
      <c r="W642" s="88">
        <f>IF(V642&gt;0,(V642*'Checklist Parameters'!$K$35),0)</f>
        <v>0</v>
      </c>
      <c r="X642" s="85">
        <f t="shared" si="58"/>
        <v>0</v>
      </c>
      <c r="Y642" s="85">
        <f>IF('Checklist Parameters'!$K$102&lt;&gt;"",(I642/43560)*'Checklist Parameters'!$K$102,"N/A")</f>
        <v>0</v>
      </c>
      <c r="Z642" s="85" t="str">
        <f>IF('Checklist Parameters'!$K$58&lt;&gt;"",((I642*'Checklist Parameters'!$K$58)*'Checklist Parameters'!$K$35)/1000,"N/A")</f>
        <v>N/A</v>
      </c>
      <c r="AA642" s="85">
        <f>IF('Checklist Parameters'!$K$101&lt;&gt;"",IFERROR(I642/'Checklist Parameters'!$K$101,0),"N/A")</f>
        <v>0</v>
      </c>
      <c r="AB642" s="85" t="str">
        <f>IF('Checklist Parameters'!$K$43&lt;&gt;"",(I642*'Checklist Parameters'!$K$43)/1000,"N/A")</f>
        <v>N/A</v>
      </c>
      <c r="AC642" s="85">
        <f>IF('Checklist Parameters'!$K$16="",$X642,IF(AND('Checklist Parameters'!$K$16&lt;$X642,'Checklist Parameters'!$K$16&gt;=3),'Checklist Parameters'!$K$16,IF(AND('Checklist Parameters'!$K$16&lt;$X642,'Checklist Parameters'!$K$16&lt;3),0,$X642)))</f>
        <v>0</v>
      </c>
      <c r="AD642" s="85" t="str">
        <f>IF(AND(I642&lt;'Checklist Parameters'!$K$22,$I642&lt;&gt;0),"Y","")</f>
        <v/>
      </c>
      <c r="AE642" s="85" t="str">
        <f>IF($AD642="Y",0,IF('Checklist Parameters'!$K$25="","&lt;no limit&gt;",ROUNDDOWN((($I642-'Checklist Parameters'!$K$24)/'Checklist Parameters'!$K$25)+1,0)))</f>
        <v>&lt;no limit&gt;</v>
      </c>
      <c r="AF642" s="174">
        <f t="shared" si="59"/>
        <v>0</v>
      </c>
      <c r="AG642" s="85">
        <f t="shared" si="54"/>
        <v>0</v>
      </c>
    </row>
    <row r="643" spans="1:33" ht="15">
      <c r="A643" s="393"/>
      <c r="B643" s="393"/>
      <c r="C643" s="393"/>
      <c r="D643" s="393"/>
      <c r="E643" s="393"/>
      <c r="F643" s="393"/>
      <c r="G643" s="393"/>
      <c r="H643" s="394"/>
      <c r="I643" s="394"/>
      <c r="J643" s="394"/>
      <c r="K643" s="394"/>
      <c r="L643" s="394"/>
      <c r="M643" s="394"/>
      <c r="N643" s="313">
        <f>IF(IF(I643&lt;'Checklist Parameters'!$K$22,0,($I643-$L643))&lt;0,0,IF(I643&lt;'Checklist Parameters'!$K$22,0,($I643-$L643)))</f>
        <v>0</v>
      </c>
      <c r="O643" s="394"/>
      <c r="P643" s="395"/>
      <c r="Q643" s="316">
        <f t="shared" si="55"/>
        <v>0</v>
      </c>
      <c r="R643" s="87">
        <f t="shared" si="56"/>
        <v>0</v>
      </c>
      <c r="S643" s="87">
        <f>IF('Checklist Parameters'!$K$60&lt;0.2,0.2,'Checklist Parameters'!$K$60)</f>
        <v>0.72</v>
      </c>
      <c r="T643" s="88">
        <f>IF($O643="",IF('Checklist District ID'!$C$43="Y",MAX($R643:$S643)*$I643,SUM($R643:$S643)*$I643),IF(O643&gt;0,Q643*S643))</f>
        <v>0</v>
      </c>
      <c r="U643" s="88">
        <f>IF(Q643&gt;0,((I643-T643)*'Formula Matrix'!$E$40),0)</f>
        <v>0</v>
      </c>
      <c r="V643" s="88">
        <f t="shared" si="57"/>
        <v>0</v>
      </c>
      <c r="W643" s="88">
        <f>IF(V643&gt;0,(V643*'Checklist Parameters'!$K$35),0)</f>
        <v>0</v>
      </c>
      <c r="X643" s="85">
        <f t="shared" si="58"/>
        <v>0</v>
      </c>
      <c r="Y643" s="85">
        <f>IF('Checklist Parameters'!$K$102&lt;&gt;"",(I643/43560)*'Checklist Parameters'!$K$102,"N/A")</f>
        <v>0</v>
      </c>
      <c r="Z643" s="85" t="str">
        <f>IF('Checklist Parameters'!$K$58&lt;&gt;"",((I643*'Checklist Parameters'!$K$58)*'Checklist Parameters'!$K$35)/1000,"N/A")</f>
        <v>N/A</v>
      </c>
      <c r="AA643" s="85">
        <f>IF('Checklist Parameters'!$K$101&lt;&gt;"",IFERROR(I643/'Checklist Parameters'!$K$101,0),"N/A")</f>
        <v>0</v>
      </c>
      <c r="AB643" s="85" t="str">
        <f>IF('Checklist Parameters'!$K$43&lt;&gt;"",(I643*'Checklist Parameters'!$K$43)/1000,"N/A")</f>
        <v>N/A</v>
      </c>
      <c r="AC643" s="85">
        <f>IF('Checklist Parameters'!$K$16="",$X643,IF(AND('Checklist Parameters'!$K$16&lt;$X643,'Checklist Parameters'!$K$16&gt;=3),'Checklist Parameters'!$K$16,IF(AND('Checklist Parameters'!$K$16&lt;$X643,'Checklist Parameters'!$K$16&lt;3),0,$X643)))</f>
        <v>0</v>
      </c>
      <c r="AD643" s="85" t="str">
        <f>IF(AND(I643&lt;'Checklist Parameters'!$K$22,$I643&lt;&gt;0),"Y","")</f>
        <v/>
      </c>
      <c r="AE643" s="85" t="str">
        <f>IF($AD643="Y",0,IF('Checklist Parameters'!$K$25="","&lt;no limit&gt;",ROUNDDOWN((($I643-'Checklist Parameters'!$K$24)/'Checklist Parameters'!$K$25)+1,0)))</f>
        <v>&lt;no limit&gt;</v>
      </c>
      <c r="AF643" s="174">
        <f t="shared" si="59"/>
        <v>0</v>
      </c>
      <c r="AG643" s="85">
        <f t="shared" si="54"/>
        <v>0</v>
      </c>
    </row>
    <row r="644" spans="1:33" ht="15">
      <c r="A644" s="393"/>
      <c r="B644" s="393"/>
      <c r="C644" s="393"/>
      <c r="D644" s="393"/>
      <c r="E644" s="393"/>
      <c r="F644" s="393"/>
      <c r="G644" s="393"/>
      <c r="H644" s="394"/>
      <c r="I644" s="394"/>
      <c r="J644" s="394"/>
      <c r="K644" s="394"/>
      <c r="L644" s="394"/>
      <c r="M644" s="394"/>
      <c r="N644" s="313">
        <f>IF(IF(I644&lt;'Checklist Parameters'!$K$22,0,($I644-$L644))&lt;0,0,IF(I644&lt;'Checklist Parameters'!$K$22,0,($I644-$L644)))</f>
        <v>0</v>
      </c>
      <c r="O644" s="394"/>
      <c r="P644" s="395"/>
      <c r="Q644" s="316">
        <f t="shared" si="55"/>
        <v>0</v>
      </c>
      <c r="R644" s="87">
        <f t="shared" si="56"/>
        <v>0</v>
      </c>
      <c r="S644" s="87">
        <f>IF('Checklist Parameters'!$K$60&lt;0.2,0.2,'Checklist Parameters'!$K$60)</f>
        <v>0.72</v>
      </c>
      <c r="T644" s="88">
        <f>IF($O644="",IF('Checklist District ID'!$C$43="Y",MAX($R644:$S644)*$I644,SUM($R644:$S644)*$I644),IF(O644&gt;0,Q644*S644))</f>
        <v>0</v>
      </c>
      <c r="U644" s="88">
        <f>IF(Q644&gt;0,((I644-T644)*'Formula Matrix'!$E$40),0)</f>
        <v>0</v>
      </c>
      <c r="V644" s="88">
        <f t="shared" si="57"/>
        <v>0</v>
      </c>
      <c r="W644" s="88">
        <f>IF(V644&gt;0,(V644*'Checklist Parameters'!$K$35),0)</f>
        <v>0</v>
      </c>
      <c r="X644" s="85">
        <f t="shared" si="58"/>
        <v>0</v>
      </c>
      <c r="Y644" s="85">
        <f>IF('Checklist Parameters'!$K$102&lt;&gt;"",(I644/43560)*'Checklist Parameters'!$K$102,"N/A")</f>
        <v>0</v>
      </c>
      <c r="Z644" s="85" t="str">
        <f>IF('Checklist Parameters'!$K$58&lt;&gt;"",((I644*'Checklist Parameters'!$K$58)*'Checklist Parameters'!$K$35)/1000,"N/A")</f>
        <v>N/A</v>
      </c>
      <c r="AA644" s="85">
        <f>IF('Checklist Parameters'!$K$101&lt;&gt;"",IFERROR(I644/'Checklist Parameters'!$K$101,0),"N/A")</f>
        <v>0</v>
      </c>
      <c r="AB644" s="85" t="str">
        <f>IF('Checklist Parameters'!$K$43&lt;&gt;"",(I644*'Checklist Parameters'!$K$43)/1000,"N/A")</f>
        <v>N/A</v>
      </c>
      <c r="AC644" s="85">
        <f>IF('Checklist Parameters'!$K$16="",$X644,IF(AND('Checklist Parameters'!$K$16&lt;$X644,'Checklist Parameters'!$K$16&gt;=3),'Checklist Parameters'!$K$16,IF(AND('Checklist Parameters'!$K$16&lt;$X644,'Checklist Parameters'!$K$16&lt;3),0,$X644)))</f>
        <v>0</v>
      </c>
      <c r="AD644" s="85" t="str">
        <f>IF(AND(I644&lt;'Checklist Parameters'!$K$22,$I644&lt;&gt;0),"Y","")</f>
        <v/>
      </c>
      <c r="AE644" s="85" t="str">
        <f>IF($AD644="Y",0,IF('Checklist Parameters'!$K$25="","&lt;no limit&gt;",ROUNDDOWN((($I644-'Checklist Parameters'!$K$24)/'Checklist Parameters'!$K$25)+1,0)))</f>
        <v>&lt;no limit&gt;</v>
      </c>
      <c r="AF644" s="174">
        <f t="shared" si="59"/>
        <v>0</v>
      </c>
      <c r="AG644" s="85">
        <f t="shared" si="54"/>
        <v>0</v>
      </c>
    </row>
    <row r="645" spans="1:33" ht="15">
      <c r="A645" s="393"/>
      <c r="B645" s="393"/>
      <c r="C645" s="393"/>
      <c r="D645" s="393"/>
      <c r="E645" s="393"/>
      <c r="F645" s="393"/>
      <c r="G645" s="393"/>
      <c r="H645" s="394"/>
      <c r="I645" s="394"/>
      <c r="J645" s="394"/>
      <c r="K645" s="394"/>
      <c r="L645" s="394"/>
      <c r="M645" s="394"/>
      <c r="N645" s="313">
        <f>IF(IF(I645&lt;'Checklist Parameters'!$K$22,0,($I645-$L645))&lt;0,0,IF(I645&lt;'Checklist Parameters'!$K$22,0,($I645-$L645)))</f>
        <v>0</v>
      </c>
      <c r="O645" s="394"/>
      <c r="P645" s="395"/>
      <c r="Q645" s="316">
        <f t="shared" si="55"/>
        <v>0</v>
      </c>
      <c r="R645" s="87">
        <f t="shared" si="56"/>
        <v>0</v>
      </c>
      <c r="S645" s="87">
        <f>IF('Checklist Parameters'!$K$60&lt;0.2,0.2,'Checklist Parameters'!$K$60)</f>
        <v>0.72</v>
      </c>
      <c r="T645" s="88">
        <f>IF($O645="",IF('Checklist District ID'!$C$43="Y",MAX($R645:$S645)*$I645,SUM($R645:$S645)*$I645),IF(O645&gt;0,Q645*S645))</f>
        <v>0</v>
      </c>
      <c r="U645" s="88">
        <f>IF(Q645&gt;0,((I645-T645)*'Formula Matrix'!$E$40),0)</f>
        <v>0</v>
      </c>
      <c r="V645" s="88">
        <f t="shared" si="57"/>
        <v>0</v>
      </c>
      <c r="W645" s="88">
        <f>IF(V645&gt;0,(V645*'Checklist Parameters'!$K$35),0)</f>
        <v>0</v>
      </c>
      <c r="X645" s="85">
        <f t="shared" si="58"/>
        <v>0</v>
      </c>
      <c r="Y645" s="85">
        <f>IF('Checklist Parameters'!$K$102&lt;&gt;"",(I645/43560)*'Checklist Parameters'!$K$102,"N/A")</f>
        <v>0</v>
      </c>
      <c r="Z645" s="85" t="str">
        <f>IF('Checklist Parameters'!$K$58&lt;&gt;"",((I645*'Checklist Parameters'!$K$58)*'Checklist Parameters'!$K$35)/1000,"N/A")</f>
        <v>N/A</v>
      </c>
      <c r="AA645" s="85">
        <f>IF('Checklist Parameters'!$K$101&lt;&gt;"",IFERROR(I645/'Checklist Parameters'!$K$101,0),"N/A")</f>
        <v>0</v>
      </c>
      <c r="AB645" s="85" t="str">
        <f>IF('Checklist Parameters'!$K$43&lt;&gt;"",(I645*'Checklist Parameters'!$K$43)/1000,"N/A")</f>
        <v>N/A</v>
      </c>
      <c r="AC645" s="85">
        <f>IF('Checklist Parameters'!$K$16="",$X645,IF(AND('Checklist Parameters'!$K$16&lt;$X645,'Checklist Parameters'!$K$16&gt;=3),'Checklist Parameters'!$K$16,IF(AND('Checklist Parameters'!$K$16&lt;$X645,'Checklist Parameters'!$K$16&lt;3),0,$X645)))</f>
        <v>0</v>
      </c>
      <c r="AD645" s="85" t="str">
        <f>IF(AND(I645&lt;'Checklist Parameters'!$K$22,$I645&lt;&gt;0),"Y","")</f>
        <v/>
      </c>
      <c r="AE645" s="85" t="str">
        <f>IF($AD645="Y",0,IF('Checklist Parameters'!$K$25="","&lt;no limit&gt;",ROUNDDOWN((($I645-'Checklist Parameters'!$K$24)/'Checklist Parameters'!$K$25)+1,0)))</f>
        <v>&lt;no limit&gt;</v>
      </c>
      <c r="AF645" s="174">
        <f t="shared" si="59"/>
        <v>0</v>
      </c>
      <c r="AG645" s="85">
        <f t="shared" si="54"/>
        <v>0</v>
      </c>
    </row>
    <row r="646" spans="1:33" ht="15">
      <c r="A646" s="393"/>
      <c r="B646" s="393"/>
      <c r="C646" s="393"/>
      <c r="D646" s="393"/>
      <c r="E646" s="393"/>
      <c r="F646" s="393"/>
      <c r="G646" s="393"/>
      <c r="H646" s="394"/>
      <c r="I646" s="394"/>
      <c r="J646" s="394"/>
      <c r="K646" s="394"/>
      <c r="L646" s="394"/>
      <c r="M646" s="394"/>
      <c r="N646" s="313">
        <f>IF(IF(I646&lt;'Checklist Parameters'!$K$22,0,($I646-$L646))&lt;0,0,IF(I646&lt;'Checklist Parameters'!$K$22,0,($I646-$L646)))</f>
        <v>0</v>
      </c>
      <c r="O646" s="394"/>
      <c r="P646" s="395"/>
      <c r="Q646" s="316">
        <f t="shared" si="55"/>
        <v>0</v>
      </c>
      <c r="R646" s="87">
        <f t="shared" si="56"/>
        <v>0</v>
      </c>
      <c r="S646" s="87">
        <f>IF('Checklist Parameters'!$K$60&lt;0.2,0.2,'Checklist Parameters'!$K$60)</f>
        <v>0.72</v>
      </c>
      <c r="T646" s="88">
        <f>IF($O646="",IF('Checklist District ID'!$C$43="Y",MAX($R646:$S646)*$I646,SUM($R646:$S646)*$I646),IF(O646&gt;0,Q646*S646))</f>
        <v>0</v>
      </c>
      <c r="U646" s="88">
        <f>IF(Q646&gt;0,((I646-T646)*'Formula Matrix'!$E$40),0)</f>
        <v>0</v>
      </c>
      <c r="V646" s="88">
        <f t="shared" si="57"/>
        <v>0</v>
      </c>
      <c r="W646" s="88">
        <f>IF(V646&gt;0,(V646*'Checklist Parameters'!$K$35),0)</f>
        <v>0</v>
      </c>
      <c r="X646" s="85">
        <f t="shared" si="58"/>
        <v>0</v>
      </c>
      <c r="Y646" s="85">
        <f>IF('Checklist Parameters'!$K$102&lt;&gt;"",(I646/43560)*'Checklist Parameters'!$K$102,"N/A")</f>
        <v>0</v>
      </c>
      <c r="Z646" s="85" t="str">
        <f>IF('Checklist Parameters'!$K$58&lt;&gt;"",((I646*'Checklist Parameters'!$K$58)*'Checklist Parameters'!$K$35)/1000,"N/A")</f>
        <v>N/A</v>
      </c>
      <c r="AA646" s="85">
        <f>IF('Checklist Parameters'!$K$101&lt;&gt;"",IFERROR(I646/'Checklist Parameters'!$K$101,0),"N/A")</f>
        <v>0</v>
      </c>
      <c r="AB646" s="85" t="str">
        <f>IF('Checklist Parameters'!$K$43&lt;&gt;"",(I646*'Checklist Parameters'!$K$43)/1000,"N/A")</f>
        <v>N/A</v>
      </c>
      <c r="AC646" s="85">
        <f>IF('Checklist Parameters'!$K$16="",$X646,IF(AND('Checklist Parameters'!$K$16&lt;$X646,'Checklist Parameters'!$K$16&gt;=3),'Checklist Parameters'!$K$16,IF(AND('Checklist Parameters'!$K$16&lt;$X646,'Checklist Parameters'!$K$16&lt;3),0,$X646)))</f>
        <v>0</v>
      </c>
      <c r="AD646" s="85" t="str">
        <f>IF(AND(I646&lt;'Checklist Parameters'!$K$22,$I646&lt;&gt;0),"Y","")</f>
        <v/>
      </c>
      <c r="AE646" s="85" t="str">
        <f>IF($AD646="Y",0,IF('Checklist Parameters'!$K$25="","&lt;no limit&gt;",ROUNDDOWN((($I646-'Checklist Parameters'!$K$24)/'Checklist Parameters'!$K$25)+1,0)))</f>
        <v>&lt;no limit&gt;</v>
      </c>
      <c r="AF646" s="174">
        <f t="shared" si="59"/>
        <v>0</v>
      </c>
      <c r="AG646" s="85">
        <f t="shared" si="54"/>
        <v>0</v>
      </c>
    </row>
    <row r="647" spans="1:33" ht="15">
      <c r="A647" s="393"/>
      <c r="B647" s="393"/>
      <c r="C647" s="393"/>
      <c r="D647" s="393"/>
      <c r="E647" s="393"/>
      <c r="F647" s="393"/>
      <c r="G647" s="393"/>
      <c r="H647" s="394"/>
      <c r="I647" s="394"/>
      <c r="J647" s="394"/>
      <c r="K647" s="394"/>
      <c r="L647" s="394"/>
      <c r="M647" s="394"/>
      <c r="N647" s="313">
        <f>IF(IF(I647&lt;'Checklist Parameters'!$K$22,0,($I647-$L647))&lt;0,0,IF(I647&lt;'Checklist Parameters'!$K$22,0,($I647-$L647)))</f>
        <v>0</v>
      </c>
      <c r="O647" s="394"/>
      <c r="P647" s="395"/>
      <c r="Q647" s="316">
        <f t="shared" si="55"/>
        <v>0</v>
      </c>
      <c r="R647" s="87">
        <f t="shared" si="56"/>
        <v>0</v>
      </c>
      <c r="S647" s="87">
        <f>IF('Checklist Parameters'!$K$60&lt;0.2,0.2,'Checklist Parameters'!$K$60)</f>
        <v>0.72</v>
      </c>
      <c r="T647" s="88">
        <f>IF($O647="",IF('Checklist District ID'!$C$43="Y",MAX($R647:$S647)*$I647,SUM($R647:$S647)*$I647),IF(O647&gt;0,Q647*S647))</f>
        <v>0</v>
      </c>
      <c r="U647" s="88">
        <f>IF(Q647&gt;0,((I647-T647)*'Formula Matrix'!$E$40),0)</f>
        <v>0</v>
      </c>
      <c r="V647" s="88">
        <f t="shared" si="57"/>
        <v>0</v>
      </c>
      <c r="W647" s="88">
        <f>IF(V647&gt;0,(V647*'Checklist Parameters'!$K$35),0)</f>
        <v>0</v>
      </c>
      <c r="X647" s="85">
        <f t="shared" si="58"/>
        <v>0</v>
      </c>
      <c r="Y647" s="85">
        <f>IF('Checklist Parameters'!$K$102&lt;&gt;"",(I647/43560)*'Checklist Parameters'!$K$102,"N/A")</f>
        <v>0</v>
      </c>
      <c r="Z647" s="85" t="str">
        <f>IF('Checklist Parameters'!$K$58&lt;&gt;"",((I647*'Checklist Parameters'!$K$58)*'Checklist Parameters'!$K$35)/1000,"N/A")</f>
        <v>N/A</v>
      </c>
      <c r="AA647" s="85">
        <f>IF('Checklist Parameters'!$K$101&lt;&gt;"",IFERROR(I647/'Checklist Parameters'!$K$101,0),"N/A")</f>
        <v>0</v>
      </c>
      <c r="AB647" s="85" t="str">
        <f>IF('Checklist Parameters'!$K$43&lt;&gt;"",(I647*'Checklist Parameters'!$K$43)/1000,"N/A")</f>
        <v>N/A</v>
      </c>
      <c r="AC647" s="85">
        <f>IF('Checklist Parameters'!$K$16="",$X647,IF(AND('Checklist Parameters'!$K$16&lt;$X647,'Checklist Parameters'!$K$16&gt;=3),'Checklist Parameters'!$K$16,IF(AND('Checklist Parameters'!$K$16&lt;$X647,'Checklist Parameters'!$K$16&lt;3),0,$X647)))</f>
        <v>0</v>
      </c>
      <c r="AD647" s="85" t="str">
        <f>IF(AND(I647&lt;'Checklist Parameters'!$K$22,$I647&lt;&gt;0),"Y","")</f>
        <v/>
      </c>
      <c r="AE647" s="85" t="str">
        <f>IF($AD647="Y",0,IF('Checklist Parameters'!$K$25="","&lt;no limit&gt;",ROUNDDOWN((($I647-'Checklist Parameters'!$K$24)/'Checklist Parameters'!$K$25)+1,0)))</f>
        <v>&lt;no limit&gt;</v>
      </c>
      <c r="AF647" s="174">
        <f t="shared" si="59"/>
        <v>0</v>
      </c>
      <c r="AG647" s="85">
        <f t="shared" si="54"/>
        <v>0</v>
      </c>
    </row>
    <row r="648" spans="1:33" ht="15">
      <c r="A648" s="393"/>
      <c r="B648" s="393"/>
      <c r="C648" s="393"/>
      <c r="D648" s="393"/>
      <c r="E648" s="393"/>
      <c r="F648" s="393"/>
      <c r="G648" s="393"/>
      <c r="H648" s="394"/>
      <c r="I648" s="394"/>
      <c r="J648" s="394"/>
      <c r="K648" s="394"/>
      <c r="L648" s="394"/>
      <c r="M648" s="394"/>
      <c r="N648" s="313">
        <f>IF(IF(I648&lt;'Checklist Parameters'!$K$22,0,($I648-$L648))&lt;0,0,IF(I648&lt;'Checklist Parameters'!$K$22,0,($I648-$L648)))</f>
        <v>0</v>
      </c>
      <c r="O648" s="394"/>
      <c r="P648" s="395"/>
      <c r="Q648" s="316">
        <f t="shared" si="55"/>
        <v>0</v>
      </c>
      <c r="R648" s="87">
        <f t="shared" si="56"/>
        <v>0</v>
      </c>
      <c r="S648" s="87">
        <f>IF('Checklist Parameters'!$K$60&lt;0.2,0.2,'Checklist Parameters'!$K$60)</f>
        <v>0.72</v>
      </c>
      <c r="T648" s="88">
        <f>IF($O648="",IF('Checklist District ID'!$C$43="Y",MAX($R648:$S648)*$I648,SUM($R648:$S648)*$I648),IF(O648&gt;0,Q648*S648))</f>
        <v>0</v>
      </c>
      <c r="U648" s="88">
        <f>IF(Q648&gt;0,((I648-T648)*'Formula Matrix'!$E$40),0)</f>
        <v>0</v>
      </c>
      <c r="V648" s="88">
        <f t="shared" si="57"/>
        <v>0</v>
      </c>
      <c r="W648" s="88">
        <f>IF(V648&gt;0,(V648*'Checklist Parameters'!$K$35),0)</f>
        <v>0</v>
      </c>
      <c r="X648" s="85">
        <f t="shared" si="58"/>
        <v>0</v>
      </c>
      <c r="Y648" s="85">
        <f>IF('Checklist Parameters'!$K$102&lt;&gt;"",(I648/43560)*'Checklist Parameters'!$K$102,"N/A")</f>
        <v>0</v>
      </c>
      <c r="Z648" s="85" t="str">
        <f>IF('Checklist Parameters'!$K$58&lt;&gt;"",((I648*'Checklist Parameters'!$K$58)*'Checklist Parameters'!$K$35)/1000,"N/A")</f>
        <v>N/A</v>
      </c>
      <c r="AA648" s="85">
        <f>IF('Checklist Parameters'!$K$101&lt;&gt;"",IFERROR(I648/'Checklist Parameters'!$K$101,0),"N/A")</f>
        <v>0</v>
      </c>
      <c r="AB648" s="85" t="str">
        <f>IF('Checklist Parameters'!$K$43&lt;&gt;"",(I648*'Checklist Parameters'!$K$43)/1000,"N/A")</f>
        <v>N/A</v>
      </c>
      <c r="AC648" s="85">
        <f>IF('Checklist Parameters'!$K$16="",$X648,IF(AND('Checklist Parameters'!$K$16&lt;$X648,'Checklist Parameters'!$K$16&gt;=3),'Checklist Parameters'!$K$16,IF(AND('Checklist Parameters'!$K$16&lt;$X648,'Checklist Parameters'!$K$16&lt;3),0,$X648)))</f>
        <v>0</v>
      </c>
      <c r="AD648" s="85" t="str">
        <f>IF(AND(I648&lt;'Checklist Parameters'!$K$22,$I648&lt;&gt;0),"Y","")</f>
        <v/>
      </c>
      <c r="AE648" s="85" t="str">
        <f>IF($AD648="Y",0,IF('Checklist Parameters'!$K$25="","&lt;no limit&gt;",ROUNDDOWN((($I648-'Checklist Parameters'!$K$24)/'Checklist Parameters'!$K$25)+1,0)))</f>
        <v>&lt;no limit&gt;</v>
      </c>
      <c r="AF648" s="174">
        <f t="shared" si="59"/>
        <v>0</v>
      </c>
      <c r="AG648" s="85">
        <f t="shared" si="54"/>
        <v>0</v>
      </c>
    </row>
    <row r="649" spans="1:33" ht="15">
      <c r="A649" s="393"/>
      <c r="B649" s="393"/>
      <c r="C649" s="393"/>
      <c r="D649" s="393"/>
      <c r="E649" s="393"/>
      <c r="F649" s="393"/>
      <c r="G649" s="393"/>
      <c r="H649" s="394"/>
      <c r="I649" s="394"/>
      <c r="J649" s="394"/>
      <c r="K649" s="394"/>
      <c r="L649" s="394"/>
      <c r="M649" s="394"/>
      <c r="N649" s="313">
        <f>IF(IF(I649&lt;'Checklist Parameters'!$K$22,0,($I649-$L649))&lt;0,0,IF(I649&lt;'Checklist Parameters'!$K$22,0,($I649-$L649)))</f>
        <v>0</v>
      </c>
      <c r="O649" s="394"/>
      <c r="P649" s="395"/>
      <c r="Q649" s="316">
        <f t="shared" si="55"/>
        <v>0</v>
      </c>
      <c r="R649" s="87">
        <f t="shared" si="56"/>
        <v>0</v>
      </c>
      <c r="S649" s="87">
        <f>IF('Checklist Parameters'!$K$60&lt;0.2,0.2,'Checklist Parameters'!$K$60)</f>
        <v>0.72</v>
      </c>
      <c r="T649" s="88">
        <f>IF($O649="",IF('Checklist District ID'!$C$43="Y",MAX($R649:$S649)*$I649,SUM($R649:$S649)*$I649),IF(O649&gt;0,Q649*S649))</f>
        <v>0</v>
      </c>
      <c r="U649" s="88">
        <f>IF(Q649&gt;0,((I649-T649)*'Formula Matrix'!$E$40),0)</f>
        <v>0</v>
      </c>
      <c r="V649" s="88">
        <f t="shared" si="57"/>
        <v>0</v>
      </c>
      <c r="W649" s="88">
        <f>IF(V649&gt;0,(V649*'Checklist Parameters'!$K$35),0)</f>
        <v>0</v>
      </c>
      <c r="X649" s="85">
        <f t="shared" si="58"/>
        <v>0</v>
      </c>
      <c r="Y649" s="85">
        <f>IF('Checklist Parameters'!$K$102&lt;&gt;"",(I649/43560)*'Checklist Parameters'!$K$102,"N/A")</f>
        <v>0</v>
      </c>
      <c r="Z649" s="85" t="str">
        <f>IF('Checklist Parameters'!$K$58&lt;&gt;"",((I649*'Checklist Parameters'!$K$58)*'Checklist Parameters'!$K$35)/1000,"N/A")</f>
        <v>N/A</v>
      </c>
      <c r="AA649" s="85">
        <f>IF('Checklist Parameters'!$K$101&lt;&gt;"",IFERROR(I649/'Checklist Parameters'!$K$101,0),"N/A")</f>
        <v>0</v>
      </c>
      <c r="AB649" s="85" t="str">
        <f>IF('Checklist Parameters'!$K$43&lt;&gt;"",(I649*'Checklist Parameters'!$K$43)/1000,"N/A")</f>
        <v>N/A</v>
      </c>
      <c r="AC649" s="85">
        <f>IF('Checklist Parameters'!$K$16="",$X649,IF(AND('Checklist Parameters'!$K$16&lt;$X649,'Checklist Parameters'!$K$16&gt;=3),'Checklist Parameters'!$K$16,IF(AND('Checklist Parameters'!$K$16&lt;$X649,'Checklist Parameters'!$K$16&lt;3),0,$X649)))</f>
        <v>0</v>
      </c>
      <c r="AD649" s="85" t="str">
        <f>IF(AND(I649&lt;'Checklist Parameters'!$K$22,$I649&lt;&gt;0),"Y","")</f>
        <v/>
      </c>
      <c r="AE649" s="85" t="str">
        <f>IF($AD649="Y",0,IF('Checklist Parameters'!$K$25="","&lt;no limit&gt;",ROUNDDOWN((($I649-'Checklist Parameters'!$K$24)/'Checklist Parameters'!$K$25)+1,0)))</f>
        <v>&lt;no limit&gt;</v>
      </c>
      <c r="AF649" s="174">
        <f t="shared" si="59"/>
        <v>0</v>
      </c>
      <c r="AG649" s="85">
        <f t="shared" si="54"/>
        <v>0</v>
      </c>
    </row>
    <row r="650" spans="1:33" ht="15">
      <c r="A650" s="393"/>
      <c r="B650" s="393"/>
      <c r="C650" s="393"/>
      <c r="D650" s="393"/>
      <c r="E650" s="393"/>
      <c r="F650" s="393"/>
      <c r="G650" s="393"/>
      <c r="H650" s="394"/>
      <c r="I650" s="394"/>
      <c r="J650" s="394"/>
      <c r="K650" s="394"/>
      <c r="L650" s="394"/>
      <c r="M650" s="394"/>
      <c r="N650" s="313">
        <f>IF(IF(I650&lt;'Checklist Parameters'!$K$22,0,($I650-$L650))&lt;0,0,IF(I650&lt;'Checklist Parameters'!$K$22,0,($I650-$L650)))</f>
        <v>0</v>
      </c>
      <c r="O650" s="394"/>
      <c r="P650" s="395"/>
      <c r="Q650" s="316">
        <f t="shared" si="55"/>
        <v>0</v>
      </c>
      <c r="R650" s="87">
        <f t="shared" si="56"/>
        <v>0</v>
      </c>
      <c r="S650" s="87">
        <f>IF('Checklist Parameters'!$K$60&lt;0.2,0.2,'Checklist Parameters'!$K$60)</f>
        <v>0.72</v>
      </c>
      <c r="T650" s="88">
        <f>IF($O650="",IF('Checklist District ID'!$C$43="Y",MAX($R650:$S650)*$I650,SUM($R650:$S650)*$I650),IF(O650&gt;0,Q650*S650))</f>
        <v>0</v>
      </c>
      <c r="U650" s="88">
        <f>IF(Q650&gt;0,((I650-T650)*'Formula Matrix'!$E$40),0)</f>
        <v>0</v>
      </c>
      <c r="V650" s="88">
        <f t="shared" si="57"/>
        <v>0</v>
      </c>
      <c r="W650" s="88">
        <f>IF(V650&gt;0,(V650*'Checklist Parameters'!$K$35),0)</f>
        <v>0</v>
      </c>
      <c r="X650" s="85">
        <f t="shared" si="58"/>
        <v>0</v>
      </c>
      <c r="Y650" s="85">
        <f>IF('Checklist Parameters'!$K$102&lt;&gt;"",(I650/43560)*'Checklist Parameters'!$K$102,"N/A")</f>
        <v>0</v>
      </c>
      <c r="Z650" s="85" t="str">
        <f>IF('Checklist Parameters'!$K$58&lt;&gt;"",((I650*'Checklist Parameters'!$K$58)*'Checklist Parameters'!$K$35)/1000,"N/A")</f>
        <v>N/A</v>
      </c>
      <c r="AA650" s="85">
        <f>IF('Checklist Parameters'!$K$101&lt;&gt;"",IFERROR(I650/'Checklist Parameters'!$K$101,0),"N/A")</f>
        <v>0</v>
      </c>
      <c r="AB650" s="85" t="str">
        <f>IF('Checklist Parameters'!$K$43&lt;&gt;"",(I650*'Checklist Parameters'!$K$43)/1000,"N/A")</f>
        <v>N/A</v>
      </c>
      <c r="AC650" s="85">
        <f>IF('Checklist Parameters'!$K$16="",$X650,IF(AND('Checklist Parameters'!$K$16&lt;$X650,'Checklist Parameters'!$K$16&gt;=3),'Checklist Parameters'!$K$16,IF(AND('Checklist Parameters'!$K$16&lt;$X650,'Checklist Parameters'!$K$16&lt;3),0,$X650)))</f>
        <v>0</v>
      </c>
      <c r="AD650" s="85" t="str">
        <f>IF(AND(I650&lt;'Checklist Parameters'!$K$22,$I650&lt;&gt;0),"Y","")</f>
        <v/>
      </c>
      <c r="AE650" s="85" t="str">
        <f>IF($AD650="Y",0,IF('Checklist Parameters'!$K$25="","&lt;no limit&gt;",ROUNDDOWN((($I650-'Checklist Parameters'!$K$24)/'Checklist Parameters'!$K$25)+1,0)))</f>
        <v>&lt;no limit&gt;</v>
      </c>
      <c r="AF650" s="174">
        <f t="shared" si="59"/>
        <v>0</v>
      </c>
      <c r="AG650" s="85">
        <f t="shared" si="54"/>
        <v>0</v>
      </c>
    </row>
    <row r="651" spans="1:33" ht="15">
      <c r="A651" s="393"/>
      <c r="B651" s="393"/>
      <c r="C651" s="393"/>
      <c r="D651" s="393"/>
      <c r="E651" s="393"/>
      <c r="F651" s="393"/>
      <c r="G651" s="393"/>
      <c r="H651" s="394"/>
      <c r="I651" s="394"/>
      <c r="J651" s="394"/>
      <c r="K651" s="394"/>
      <c r="L651" s="394"/>
      <c r="M651" s="394"/>
      <c r="N651" s="313">
        <f>IF(IF(I651&lt;'Checklist Parameters'!$K$22,0,($I651-$L651))&lt;0,0,IF(I651&lt;'Checklist Parameters'!$K$22,0,($I651-$L651)))</f>
        <v>0</v>
      </c>
      <c r="O651" s="394"/>
      <c r="P651" s="395"/>
      <c r="Q651" s="316">
        <f t="shared" si="55"/>
        <v>0</v>
      </c>
      <c r="R651" s="87">
        <f t="shared" si="56"/>
        <v>0</v>
      </c>
      <c r="S651" s="87">
        <f>IF('Checklist Parameters'!$K$60&lt;0.2,0.2,'Checklist Parameters'!$K$60)</f>
        <v>0.72</v>
      </c>
      <c r="T651" s="88">
        <f>IF($O651="",IF('Checklist District ID'!$C$43="Y",MAX($R651:$S651)*$I651,SUM($R651:$S651)*$I651),IF(O651&gt;0,Q651*S651))</f>
        <v>0</v>
      </c>
      <c r="U651" s="88">
        <f>IF(Q651&gt;0,((I651-T651)*'Formula Matrix'!$E$40),0)</f>
        <v>0</v>
      </c>
      <c r="V651" s="88">
        <f t="shared" si="57"/>
        <v>0</v>
      </c>
      <c r="W651" s="88">
        <f>IF(V651&gt;0,(V651*'Checklist Parameters'!$K$35),0)</f>
        <v>0</v>
      </c>
      <c r="X651" s="85">
        <f t="shared" si="58"/>
        <v>0</v>
      </c>
      <c r="Y651" s="85">
        <f>IF('Checklist Parameters'!$K$102&lt;&gt;"",(I651/43560)*'Checklist Parameters'!$K$102,"N/A")</f>
        <v>0</v>
      </c>
      <c r="Z651" s="85" t="str">
        <f>IF('Checklist Parameters'!$K$58&lt;&gt;"",((I651*'Checklist Parameters'!$K$58)*'Checklist Parameters'!$K$35)/1000,"N/A")</f>
        <v>N/A</v>
      </c>
      <c r="AA651" s="85">
        <f>IF('Checklist Parameters'!$K$101&lt;&gt;"",IFERROR(I651/'Checklist Parameters'!$K$101,0),"N/A")</f>
        <v>0</v>
      </c>
      <c r="AB651" s="85" t="str">
        <f>IF('Checklist Parameters'!$K$43&lt;&gt;"",(I651*'Checklist Parameters'!$K$43)/1000,"N/A")</f>
        <v>N/A</v>
      </c>
      <c r="AC651" s="85">
        <f>IF('Checklist Parameters'!$K$16="",$X651,IF(AND('Checklist Parameters'!$K$16&lt;$X651,'Checklist Parameters'!$K$16&gt;=3),'Checklist Parameters'!$K$16,IF(AND('Checklist Parameters'!$K$16&lt;$X651,'Checklist Parameters'!$K$16&lt;3),0,$X651)))</f>
        <v>0</v>
      </c>
      <c r="AD651" s="85" t="str">
        <f>IF(AND(I651&lt;'Checklist Parameters'!$K$22,$I651&lt;&gt;0),"Y","")</f>
        <v/>
      </c>
      <c r="AE651" s="85" t="str">
        <f>IF($AD651="Y",0,IF('Checklist Parameters'!$K$25="","&lt;no limit&gt;",ROUNDDOWN((($I651-'Checklist Parameters'!$K$24)/'Checklist Parameters'!$K$25)+1,0)))</f>
        <v>&lt;no limit&gt;</v>
      </c>
      <c r="AF651" s="174">
        <f t="shared" si="59"/>
        <v>0</v>
      </c>
      <c r="AG651" s="85">
        <f t="shared" si="54"/>
        <v>0</v>
      </c>
    </row>
    <row r="652" spans="1:33" ht="15">
      <c r="A652" s="393"/>
      <c r="B652" s="393"/>
      <c r="C652" s="393"/>
      <c r="D652" s="393"/>
      <c r="E652" s="393"/>
      <c r="F652" s="393"/>
      <c r="G652" s="393"/>
      <c r="H652" s="394"/>
      <c r="I652" s="394"/>
      <c r="J652" s="394"/>
      <c r="K652" s="394"/>
      <c r="L652" s="394"/>
      <c r="M652" s="394"/>
      <c r="N652" s="313">
        <f>IF(IF(I652&lt;'Checklist Parameters'!$K$22,0,($I652-$L652))&lt;0,0,IF(I652&lt;'Checklist Parameters'!$K$22,0,($I652-$L652)))</f>
        <v>0</v>
      </c>
      <c r="O652" s="394"/>
      <c r="P652" s="395"/>
      <c r="Q652" s="316">
        <f t="shared" si="55"/>
        <v>0</v>
      </c>
      <c r="R652" s="87">
        <f t="shared" si="56"/>
        <v>0</v>
      </c>
      <c r="S652" s="87">
        <f>IF('Checklist Parameters'!$K$60&lt;0.2,0.2,'Checklist Parameters'!$K$60)</f>
        <v>0.72</v>
      </c>
      <c r="T652" s="88">
        <f>IF($O652="",IF('Checklist District ID'!$C$43="Y",MAX($R652:$S652)*$I652,SUM($R652:$S652)*$I652),IF(O652&gt;0,Q652*S652))</f>
        <v>0</v>
      </c>
      <c r="U652" s="88">
        <f>IF(Q652&gt;0,((I652-T652)*'Formula Matrix'!$E$40),0)</f>
        <v>0</v>
      </c>
      <c r="V652" s="88">
        <f t="shared" si="57"/>
        <v>0</v>
      </c>
      <c r="W652" s="88">
        <f>IF(V652&gt;0,(V652*'Checklist Parameters'!$K$35),0)</f>
        <v>0</v>
      </c>
      <c r="X652" s="85">
        <f t="shared" si="58"/>
        <v>0</v>
      </c>
      <c r="Y652" s="85">
        <f>IF('Checklist Parameters'!$K$102&lt;&gt;"",(I652/43560)*'Checklist Parameters'!$K$102,"N/A")</f>
        <v>0</v>
      </c>
      <c r="Z652" s="85" t="str">
        <f>IF('Checklist Parameters'!$K$58&lt;&gt;"",((I652*'Checklist Parameters'!$K$58)*'Checklist Parameters'!$K$35)/1000,"N/A")</f>
        <v>N/A</v>
      </c>
      <c r="AA652" s="85">
        <f>IF('Checklist Parameters'!$K$101&lt;&gt;"",IFERROR(I652/'Checklist Parameters'!$K$101,0),"N/A")</f>
        <v>0</v>
      </c>
      <c r="AB652" s="85" t="str">
        <f>IF('Checklist Parameters'!$K$43&lt;&gt;"",(I652*'Checklist Parameters'!$K$43)/1000,"N/A")</f>
        <v>N/A</v>
      </c>
      <c r="AC652" s="85">
        <f>IF('Checklist Parameters'!$K$16="",$X652,IF(AND('Checklist Parameters'!$K$16&lt;$X652,'Checklist Parameters'!$K$16&gt;=3),'Checklist Parameters'!$K$16,IF(AND('Checklist Parameters'!$K$16&lt;$X652,'Checklist Parameters'!$K$16&lt;3),0,$X652)))</f>
        <v>0</v>
      </c>
      <c r="AD652" s="85" t="str">
        <f>IF(AND(I652&lt;'Checklist Parameters'!$K$22,$I652&lt;&gt;0),"Y","")</f>
        <v/>
      </c>
      <c r="AE652" s="85" t="str">
        <f>IF($AD652="Y",0,IF('Checklist Parameters'!$K$25="","&lt;no limit&gt;",ROUNDDOWN((($I652-'Checklist Parameters'!$K$24)/'Checklist Parameters'!$K$25)+1,0)))</f>
        <v>&lt;no limit&gt;</v>
      </c>
      <c r="AF652" s="174">
        <f t="shared" si="59"/>
        <v>0</v>
      </c>
      <c r="AG652" s="85">
        <f t="shared" si="54"/>
        <v>0</v>
      </c>
    </row>
    <row r="653" spans="1:33" ht="15">
      <c r="A653" s="393"/>
      <c r="B653" s="393"/>
      <c r="C653" s="393"/>
      <c r="D653" s="393"/>
      <c r="E653" s="393"/>
      <c r="F653" s="393"/>
      <c r="G653" s="393"/>
      <c r="H653" s="394"/>
      <c r="I653" s="394"/>
      <c r="J653" s="394"/>
      <c r="K653" s="394"/>
      <c r="L653" s="394"/>
      <c r="M653" s="394"/>
      <c r="N653" s="313">
        <f>IF(IF(I653&lt;'Checklist Parameters'!$K$22,0,($I653-$L653))&lt;0,0,IF(I653&lt;'Checklist Parameters'!$K$22,0,($I653-$L653)))</f>
        <v>0</v>
      </c>
      <c r="O653" s="394"/>
      <c r="P653" s="395"/>
      <c r="Q653" s="316">
        <f t="shared" si="55"/>
        <v>0</v>
      </c>
      <c r="R653" s="87">
        <f t="shared" si="56"/>
        <v>0</v>
      </c>
      <c r="S653" s="87">
        <f>IF('Checklist Parameters'!$K$60&lt;0.2,0.2,'Checklist Parameters'!$K$60)</f>
        <v>0.72</v>
      </c>
      <c r="T653" s="88">
        <f>IF($O653="",IF('Checklist District ID'!$C$43="Y",MAX($R653:$S653)*$I653,SUM($R653:$S653)*$I653),IF(O653&gt;0,Q653*S653))</f>
        <v>0</v>
      </c>
      <c r="U653" s="88">
        <f>IF(Q653&gt;0,((I653-T653)*'Formula Matrix'!$E$40),0)</f>
        <v>0</v>
      </c>
      <c r="V653" s="88">
        <f t="shared" si="57"/>
        <v>0</v>
      </c>
      <c r="W653" s="88">
        <f>IF(V653&gt;0,(V653*'Checklist Parameters'!$K$35),0)</f>
        <v>0</v>
      </c>
      <c r="X653" s="85">
        <f t="shared" si="58"/>
        <v>0</v>
      </c>
      <c r="Y653" s="85">
        <f>IF('Checklist Parameters'!$K$102&lt;&gt;"",(I653/43560)*'Checklist Parameters'!$K$102,"N/A")</f>
        <v>0</v>
      </c>
      <c r="Z653" s="85" t="str">
        <f>IF('Checklist Parameters'!$K$58&lt;&gt;"",((I653*'Checklist Parameters'!$K$58)*'Checklist Parameters'!$K$35)/1000,"N/A")</f>
        <v>N/A</v>
      </c>
      <c r="AA653" s="85">
        <f>IF('Checklist Parameters'!$K$101&lt;&gt;"",IFERROR(I653/'Checklist Parameters'!$K$101,0),"N/A")</f>
        <v>0</v>
      </c>
      <c r="AB653" s="85" t="str">
        <f>IF('Checklist Parameters'!$K$43&lt;&gt;"",(I653*'Checklist Parameters'!$K$43)/1000,"N/A")</f>
        <v>N/A</v>
      </c>
      <c r="AC653" s="85">
        <f>IF('Checklist Parameters'!$K$16="",$X653,IF(AND('Checklist Parameters'!$K$16&lt;$X653,'Checklist Parameters'!$K$16&gt;=3),'Checklist Parameters'!$K$16,IF(AND('Checklist Parameters'!$K$16&lt;$X653,'Checklist Parameters'!$K$16&lt;3),0,$X653)))</f>
        <v>0</v>
      </c>
      <c r="AD653" s="85" t="str">
        <f>IF(AND(I653&lt;'Checklist Parameters'!$K$22,$I653&lt;&gt;0),"Y","")</f>
        <v/>
      </c>
      <c r="AE653" s="85" t="str">
        <f>IF($AD653="Y",0,IF('Checklist Parameters'!$K$25="","&lt;no limit&gt;",ROUNDDOWN((($I653-'Checklist Parameters'!$K$24)/'Checklist Parameters'!$K$25)+1,0)))</f>
        <v>&lt;no limit&gt;</v>
      </c>
      <c r="AF653" s="174">
        <f t="shared" si="59"/>
        <v>0</v>
      </c>
      <c r="AG653" s="85">
        <f t="shared" si="54"/>
        <v>0</v>
      </c>
    </row>
    <row r="654" spans="1:33" ht="15">
      <c r="A654" s="393"/>
      <c r="B654" s="393"/>
      <c r="C654" s="393"/>
      <c r="D654" s="393"/>
      <c r="E654" s="393"/>
      <c r="F654" s="393"/>
      <c r="G654" s="393"/>
      <c r="H654" s="394"/>
      <c r="I654" s="394"/>
      <c r="J654" s="394"/>
      <c r="K654" s="394"/>
      <c r="L654" s="394"/>
      <c r="M654" s="394"/>
      <c r="N654" s="313">
        <f>IF(IF(I654&lt;'Checklist Parameters'!$K$22,0,($I654-$L654))&lt;0,0,IF(I654&lt;'Checklist Parameters'!$K$22,0,($I654-$L654)))</f>
        <v>0</v>
      </c>
      <c r="O654" s="394"/>
      <c r="P654" s="395"/>
      <c r="Q654" s="316">
        <f t="shared" si="55"/>
        <v>0</v>
      </c>
      <c r="R654" s="87">
        <f t="shared" si="56"/>
        <v>0</v>
      </c>
      <c r="S654" s="87">
        <f>IF('Checklist Parameters'!$K$60&lt;0.2,0.2,'Checklist Parameters'!$K$60)</f>
        <v>0.72</v>
      </c>
      <c r="T654" s="88">
        <f>IF($O654="",IF('Checklist District ID'!$C$43="Y",MAX($R654:$S654)*$I654,SUM($R654:$S654)*$I654),IF(O654&gt;0,Q654*S654))</f>
        <v>0</v>
      </c>
      <c r="U654" s="88">
        <f>IF(Q654&gt;0,((I654-T654)*'Formula Matrix'!$E$40),0)</f>
        <v>0</v>
      </c>
      <c r="V654" s="88">
        <f t="shared" si="57"/>
        <v>0</v>
      </c>
      <c r="W654" s="88">
        <f>IF(V654&gt;0,(V654*'Checklist Parameters'!$K$35),0)</f>
        <v>0</v>
      </c>
      <c r="X654" s="85">
        <f t="shared" si="58"/>
        <v>0</v>
      </c>
      <c r="Y654" s="85">
        <f>IF('Checklist Parameters'!$K$102&lt;&gt;"",(I654/43560)*'Checklist Parameters'!$K$102,"N/A")</f>
        <v>0</v>
      </c>
      <c r="Z654" s="85" t="str">
        <f>IF('Checklist Parameters'!$K$58&lt;&gt;"",((I654*'Checklist Parameters'!$K$58)*'Checklist Parameters'!$K$35)/1000,"N/A")</f>
        <v>N/A</v>
      </c>
      <c r="AA654" s="85">
        <f>IF('Checklist Parameters'!$K$101&lt;&gt;"",IFERROR(I654/'Checklist Parameters'!$K$101,0),"N/A")</f>
        <v>0</v>
      </c>
      <c r="AB654" s="85" t="str">
        <f>IF('Checklist Parameters'!$K$43&lt;&gt;"",(I654*'Checklist Parameters'!$K$43)/1000,"N/A")</f>
        <v>N/A</v>
      </c>
      <c r="AC654" s="85">
        <f>IF('Checklist Parameters'!$K$16="",$X654,IF(AND('Checklist Parameters'!$K$16&lt;$X654,'Checklist Parameters'!$K$16&gt;=3),'Checklist Parameters'!$K$16,IF(AND('Checklist Parameters'!$K$16&lt;$X654,'Checklist Parameters'!$K$16&lt;3),0,$X654)))</f>
        <v>0</v>
      </c>
      <c r="AD654" s="85" t="str">
        <f>IF(AND(I654&lt;'Checklist Parameters'!$K$22,$I654&lt;&gt;0),"Y","")</f>
        <v/>
      </c>
      <c r="AE654" s="85" t="str">
        <f>IF($AD654="Y",0,IF('Checklist Parameters'!$K$25="","&lt;no limit&gt;",ROUNDDOWN((($I654-'Checklist Parameters'!$K$24)/'Checklist Parameters'!$K$25)+1,0)))</f>
        <v>&lt;no limit&gt;</v>
      </c>
      <c r="AF654" s="174">
        <f t="shared" si="59"/>
        <v>0</v>
      </c>
      <c r="AG654" s="85">
        <f t="shared" si="54"/>
        <v>0</v>
      </c>
    </row>
    <row r="655" spans="1:33" ht="15">
      <c r="A655" s="393"/>
      <c r="B655" s="393"/>
      <c r="C655" s="393"/>
      <c r="D655" s="393"/>
      <c r="E655" s="393"/>
      <c r="F655" s="393"/>
      <c r="G655" s="393"/>
      <c r="H655" s="394"/>
      <c r="I655" s="394"/>
      <c r="J655" s="394"/>
      <c r="K655" s="394"/>
      <c r="L655" s="394"/>
      <c r="M655" s="394"/>
      <c r="N655" s="313">
        <f>IF(IF(I655&lt;'Checklist Parameters'!$K$22,0,($I655-$L655))&lt;0,0,IF(I655&lt;'Checklist Parameters'!$K$22,0,($I655-$L655)))</f>
        <v>0</v>
      </c>
      <c r="O655" s="394"/>
      <c r="P655" s="395"/>
      <c r="Q655" s="316">
        <f t="shared" si="55"/>
        <v>0</v>
      </c>
      <c r="R655" s="87">
        <f t="shared" si="56"/>
        <v>0</v>
      </c>
      <c r="S655" s="87">
        <f>IF('Checklist Parameters'!$K$60&lt;0.2,0.2,'Checklist Parameters'!$K$60)</f>
        <v>0.72</v>
      </c>
      <c r="T655" s="88">
        <f>IF($O655="",IF('Checklist District ID'!$C$43="Y",MAX($R655:$S655)*$I655,SUM($R655:$S655)*$I655),IF(O655&gt;0,Q655*S655))</f>
        <v>0</v>
      </c>
      <c r="U655" s="88">
        <f>IF(Q655&gt;0,((I655-T655)*'Formula Matrix'!$E$40),0)</f>
        <v>0</v>
      </c>
      <c r="V655" s="88">
        <f t="shared" si="57"/>
        <v>0</v>
      </c>
      <c r="W655" s="88">
        <f>IF(V655&gt;0,(V655*'Checklist Parameters'!$K$35),0)</f>
        <v>0</v>
      </c>
      <c r="X655" s="85">
        <f t="shared" si="58"/>
        <v>0</v>
      </c>
      <c r="Y655" s="85">
        <f>IF('Checklist Parameters'!$K$102&lt;&gt;"",(I655/43560)*'Checklist Parameters'!$K$102,"N/A")</f>
        <v>0</v>
      </c>
      <c r="Z655" s="85" t="str">
        <f>IF('Checklist Parameters'!$K$58&lt;&gt;"",((I655*'Checklist Parameters'!$K$58)*'Checklist Parameters'!$K$35)/1000,"N/A")</f>
        <v>N/A</v>
      </c>
      <c r="AA655" s="85">
        <f>IF('Checklist Parameters'!$K$101&lt;&gt;"",IFERROR(I655/'Checklist Parameters'!$K$101,0),"N/A")</f>
        <v>0</v>
      </c>
      <c r="AB655" s="85" t="str">
        <f>IF('Checklist Parameters'!$K$43&lt;&gt;"",(I655*'Checklist Parameters'!$K$43)/1000,"N/A")</f>
        <v>N/A</v>
      </c>
      <c r="AC655" s="85">
        <f>IF('Checklist Parameters'!$K$16="",$X655,IF(AND('Checklist Parameters'!$K$16&lt;$X655,'Checklist Parameters'!$K$16&gt;=3),'Checklist Parameters'!$K$16,IF(AND('Checklist Parameters'!$K$16&lt;$X655,'Checklist Parameters'!$K$16&lt;3),0,$X655)))</f>
        <v>0</v>
      </c>
      <c r="AD655" s="85" t="str">
        <f>IF(AND(I655&lt;'Checklist Parameters'!$K$22,$I655&lt;&gt;0),"Y","")</f>
        <v/>
      </c>
      <c r="AE655" s="85" t="str">
        <f>IF($AD655="Y",0,IF('Checklist Parameters'!$K$25="","&lt;no limit&gt;",ROUNDDOWN((($I655-'Checklist Parameters'!$K$24)/'Checklist Parameters'!$K$25)+1,0)))</f>
        <v>&lt;no limit&gt;</v>
      </c>
      <c r="AF655" s="174">
        <f t="shared" si="59"/>
        <v>0</v>
      </c>
      <c r="AG655" s="85">
        <f t="shared" si="54"/>
        <v>0</v>
      </c>
    </row>
    <row r="656" spans="1:33" ht="15">
      <c r="A656" s="393"/>
      <c r="B656" s="393"/>
      <c r="C656" s="393"/>
      <c r="D656" s="393"/>
      <c r="E656" s="393"/>
      <c r="F656" s="393"/>
      <c r="G656" s="393"/>
      <c r="H656" s="394"/>
      <c r="I656" s="394"/>
      <c r="J656" s="394"/>
      <c r="K656" s="394"/>
      <c r="L656" s="394"/>
      <c r="M656" s="394"/>
      <c r="N656" s="313">
        <f>IF(IF(I656&lt;'Checklist Parameters'!$K$22,0,($I656-$L656))&lt;0,0,IF(I656&lt;'Checklist Parameters'!$K$22,0,($I656-$L656)))</f>
        <v>0</v>
      </c>
      <c r="O656" s="394"/>
      <c r="P656" s="395"/>
      <c r="Q656" s="316">
        <f t="shared" si="55"/>
        <v>0</v>
      </c>
      <c r="R656" s="87">
        <f t="shared" si="56"/>
        <v>0</v>
      </c>
      <c r="S656" s="87">
        <f>IF('Checklist Parameters'!$K$60&lt;0.2,0.2,'Checklist Parameters'!$K$60)</f>
        <v>0.72</v>
      </c>
      <c r="T656" s="88">
        <f>IF($O656="",IF('Checklist District ID'!$C$43="Y",MAX($R656:$S656)*$I656,SUM($R656:$S656)*$I656),IF(O656&gt;0,Q656*S656))</f>
        <v>0</v>
      </c>
      <c r="U656" s="88">
        <f>IF(Q656&gt;0,((I656-T656)*'Formula Matrix'!$E$40),0)</f>
        <v>0</v>
      </c>
      <c r="V656" s="88">
        <f t="shared" si="57"/>
        <v>0</v>
      </c>
      <c r="W656" s="88">
        <f>IF(V656&gt;0,(V656*'Checklist Parameters'!$K$35),0)</f>
        <v>0</v>
      </c>
      <c r="X656" s="85">
        <f t="shared" si="58"/>
        <v>0</v>
      </c>
      <c r="Y656" s="85">
        <f>IF('Checklist Parameters'!$K$102&lt;&gt;"",(I656/43560)*'Checklist Parameters'!$K$102,"N/A")</f>
        <v>0</v>
      </c>
      <c r="Z656" s="85" t="str">
        <f>IF('Checklist Parameters'!$K$58&lt;&gt;"",((I656*'Checklist Parameters'!$K$58)*'Checklist Parameters'!$K$35)/1000,"N/A")</f>
        <v>N/A</v>
      </c>
      <c r="AA656" s="85">
        <f>IF('Checklist Parameters'!$K$101&lt;&gt;"",IFERROR(I656/'Checklist Parameters'!$K$101,0),"N/A")</f>
        <v>0</v>
      </c>
      <c r="AB656" s="85" t="str">
        <f>IF('Checklist Parameters'!$K$43&lt;&gt;"",(I656*'Checklist Parameters'!$K$43)/1000,"N/A")</f>
        <v>N/A</v>
      </c>
      <c r="AC656" s="85">
        <f>IF('Checklist Parameters'!$K$16="",$X656,IF(AND('Checklist Parameters'!$K$16&lt;$X656,'Checklist Parameters'!$K$16&gt;=3),'Checklist Parameters'!$K$16,IF(AND('Checklist Parameters'!$K$16&lt;$X656,'Checklist Parameters'!$K$16&lt;3),0,$X656)))</f>
        <v>0</v>
      </c>
      <c r="AD656" s="85" t="str">
        <f>IF(AND(I656&lt;'Checklist Parameters'!$K$22,$I656&lt;&gt;0),"Y","")</f>
        <v/>
      </c>
      <c r="AE656" s="85" t="str">
        <f>IF($AD656="Y",0,IF('Checklist Parameters'!$K$25="","&lt;no limit&gt;",ROUNDDOWN((($I656-'Checklist Parameters'!$K$24)/'Checklist Parameters'!$K$25)+1,0)))</f>
        <v>&lt;no limit&gt;</v>
      </c>
      <c r="AF656" s="174">
        <f t="shared" si="59"/>
        <v>0</v>
      </c>
      <c r="AG656" s="85">
        <f t="shared" si="54"/>
        <v>0</v>
      </c>
    </row>
    <row r="657" spans="1:33" ht="15">
      <c r="A657" s="393"/>
      <c r="B657" s="393"/>
      <c r="C657" s="393"/>
      <c r="D657" s="393"/>
      <c r="E657" s="393"/>
      <c r="F657" s="393"/>
      <c r="G657" s="393"/>
      <c r="H657" s="394"/>
      <c r="I657" s="394"/>
      <c r="J657" s="394"/>
      <c r="K657" s="394"/>
      <c r="L657" s="394"/>
      <c r="M657" s="394"/>
      <c r="N657" s="313">
        <f>IF(IF(I657&lt;'Checklist Parameters'!$K$22,0,($I657-$L657))&lt;0,0,IF(I657&lt;'Checklist Parameters'!$K$22,0,($I657-$L657)))</f>
        <v>0</v>
      </c>
      <c r="O657" s="394"/>
      <c r="P657" s="395"/>
      <c r="Q657" s="316">
        <f t="shared" si="55"/>
        <v>0</v>
      </c>
      <c r="R657" s="87">
        <f t="shared" si="56"/>
        <v>0</v>
      </c>
      <c r="S657" s="87">
        <f>IF('Checklist Parameters'!$K$60&lt;0.2,0.2,'Checklist Parameters'!$K$60)</f>
        <v>0.72</v>
      </c>
      <c r="T657" s="88">
        <f>IF($O657="",IF('Checklist District ID'!$C$43="Y",MAX($R657:$S657)*$I657,SUM($R657:$S657)*$I657),IF(O657&gt;0,Q657*S657))</f>
        <v>0</v>
      </c>
      <c r="U657" s="88">
        <f>IF(Q657&gt;0,((I657-T657)*'Formula Matrix'!$E$40),0)</f>
        <v>0</v>
      </c>
      <c r="V657" s="88">
        <f t="shared" si="57"/>
        <v>0</v>
      </c>
      <c r="W657" s="88">
        <f>IF(V657&gt;0,(V657*'Checklist Parameters'!$K$35),0)</f>
        <v>0</v>
      </c>
      <c r="X657" s="85">
        <f t="shared" si="58"/>
        <v>0</v>
      </c>
      <c r="Y657" s="85">
        <f>IF('Checklist Parameters'!$K$102&lt;&gt;"",(I657/43560)*'Checklist Parameters'!$K$102,"N/A")</f>
        <v>0</v>
      </c>
      <c r="Z657" s="85" t="str">
        <f>IF('Checklist Parameters'!$K$58&lt;&gt;"",((I657*'Checklist Parameters'!$K$58)*'Checklist Parameters'!$K$35)/1000,"N/A")</f>
        <v>N/A</v>
      </c>
      <c r="AA657" s="85">
        <f>IF('Checklist Parameters'!$K$101&lt;&gt;"",IFERROR(I657/'Checklist Parameters'!$K$101,0),"N/A")</f>
        <v>0</v>
      </c>
      <c r="AB657" s="85" t="str">
        <f>IF('Checklist Parameters'!$K$43&lt;&gt;"",(I657*'Checklist Parameters'!$K$43)/1000,"N/A")</f>
        <v>N/A</v>
      </c>
      <c r="AC657" s="85">
        <f>IF('Checklist Parameters'!$K$16="",$X657,IF(AND('Checklist Parameters'!$K$16&lt;$X657,'Checklist Parameters'!$K$16&gt;=3),'Checklist Parameters'!$K$16,IF(AND('Checklist Parameters'!$K$16&lt;$X657,'Checklist Parameters'!$K$16&lt;3),0,$X657)))</f>
        <v>0</v>
      </c>
      <c r="AD657" s="85" t="str">
        <f>IF(AND(I657&lt;'Checklist Parameters'!$K$22,$I657&lt;&gt;0),"Y","")</f>
        <v/>
      </c>
      <c r="AE657" s="85" t="str">
        <f>IF($AD657="Y",0,IF('Checklist Parameters'!$K$25="","&lt;no limit&gt;",ROUNDDOWN((($I657-'Checklist Parameters'!$K$24)/'Checklist Parameters'!$K$25)+1,0)))</f>
        <v>&lt;no limit&gt;</v>
      </c>
      <c r="AF657" s="174">
        <f t="shared" si="59"/>
        <v>0</v>
      </c>
      <c r="AG657" s="85">
        <f t="shared" si="54"/>
        <v>0</v>
      </c>
    </row>
    <row r="658" spans="1:33" ht="15">
      <c r="A658" s="393"/>
      <c r="B658" s="393"/>
      <c r="C658" s="393"/>
      <c r="D658" s="393"/>
      <c r="E658" s="393"/>
      <c r="F658" s="393"/>
      <c r="G658" s="393"/>
      <c r="H658" s="394"/>
      <c r="I658" s="394"/>
      <c r="J658" s="394"/>
      <c r="K658" s="394"/>
      <c r="L658" s="394"/>
      <c r="M658" s="394"/>
      <c r="N658" s="313">
        <f>IF(IF(I658&lt;'Checklist Parameters'!$K$22,0,($I658-$L658))&lt;0,0,IF(I658&lt;'Checklist Parameters'!$K$22,0,($I658-$L658)))</f>
        <v>0</v>
      </c>
      <c r="O658" s="394"/>
      <c r="P658" s="395"/>
      <c r="Q658" s="316">
        <f t="shared" si="55"/>
        <v>0</v>
      </c>
      <c r="R658" s="87">
        <f t="shared" si="56"/>
        <v>0</v>
      </c>
      <c r="S658" s="87">
        <f>IF('Checklist Parameters'!$K$60&lt;0.2,0.2,'Checklist Parameters'!$K$60)</f>
        <v>0.72</v>
      </c>
      <c r="T658" s="88">
        <f>IF($O658="",IF('Checklist District ID'!$C$43="Y",MAX($R658:$S658)*$I658,SUM($R658:$S658)*$I658),IF(O658&gt;0,Q658*S658))</f>
        <v>0</v>
      </c>
      <c r="U658" s="88">
        <f>IF(Q658&gt;0,((I658-T658)*'Formula Matrix'!$E$40),0)</f>
        <v>0</v>
      </c>
      <c r="V658" s="88">
        <f t="shared" si="57"/>
        <v>0</v>
      </c>
      <c r="W658" s="88">
        <f>IF(V658&gt;0,(V658*'Checklist Parameters'!$K$35),0)</f>
        <v>0</v>
      </c>
      <c r="X658" s="85">
        <f t="shared" si="58"/>
        <v>0</v>
      </c>
      <c r="Y658" s="85">
        <f>IF('Checklist Parameters'!$K$102&lt;&gt;"",(I658/43560)*'Checklist Parameters'!$K$102,"N/A")</f>
        <v>0</v>
      </c>
      <c r="Z658" s="85" t="str">
        <f>IF('Checklist Parameters'!$K$58&lt;&gt;"",((I658*'Checklist Parameters'!$K$58)*'Checklist Parameters'!$K$35)/1000,"N/A")</f>
        <v>N/A</v>
      </c>
      <c r="AA658" s="85">
        <f>IF('Checklist Parameters'!$K$101&lt;&gt;"",IFERROR(I658/'Checklist Parameters'!$K$101,0),"N/A")</f>
        <v>0</v>
      </c>
      <c r="AB658" s="85" t="str">
        <f>IF('Checklist Parameters'!$K$43&lt;&gt;"",(I658*'Checklist Parameters'!$K$43)/1000,"N/A")</f>
        <v>N/A</v>
      </c>
      <c r="AC658" s="85">
        <f>IF('Checklist Parameters'!$K$16="",$X658,IF(AND('Checklist Parameters'!$K$16&lt;$X658,'Checklist Parameters'!$K$16&gt;=3),'Checklist Parameters'!$K$16,IF(AND('Checklist Parameters'!$K$16&lt;$X658,'Checklist Parameters'!$K$16&lt;3),0,$X658)))</f>
        <v>0</v>
      </c>
      <c r="AD658" s="85" t="str">
        <f>IF(AND(I658&lt;'Checklist Parameters'!$K$22,$I658&lt;&gt;0),"Y","")</f>
        <v/>
      </c>
      <c r="AE658" s="85" t="str">
        <f>IF($AD658="Y",0,IF('Checklist Parameters'!$K$25="","&lt;no limit&gt;",ROUNDDOWN((($I658-'Checklist Parameters'!$K$24)/'Checklist Parameters'!$K$25)+1,0)))</f>
        <v>&lt;no limit&gt;</v>
      </c>
      <c r="AF658" s="174">
        <f t="shared" si="59"/>
        <v>0</v>
      </c>
      <c r="AG658" s="85">
        <f t="shared" si="54"/>
        <v>0</v>
      </c>
    </row>
    <row r="659" spans="1:33" ht="15">
      <c r="A659" s="393"/>
      <c r="B659" s="393"/>
      <c r="C659" s="393"/>
      <c r="D659" s="393"/>
      <c r="E659" s="393"/>
      <c r="F659" s="393"/>
      <c r="G659" s="393"/>
      <c r="H659" s="394"/>
      <c r="I659" s="394"/>
      <c r="J659" s="394"/>
      <c r="K659" s="394"/>
      <c r="L659" s="394"/>
      <c r="M659" s="394"/>
      <c r="N659" s="313">
        <f>IF(IF(I659&lt;'Checklist Parameters'!$K$22,0,($I659-$L659))&lt;0,0,IF(I659&lt;'Checklist Parameters'!$K$22,0,($I659-$L659)))</f>
        <v>0</v>
      </c>
      <c r="O659" s="394"/>
      <c r="P659" s="395"/>
      <c r="Q659" s="316">
        <f t="shared" si="55"/>
        <v>0</v>
      </c>
      <c r="R659" s="87">
        <f t="shared" si="56"/>
        <v>0</v>
      </c>
      <c r="S659" s="87">
        <f>IF('Checklist Parameters'!$K$60&lt;0.2,0.2,'Checklist Parameters'!$K$60)</f>
        <v>0.72</v>
      </c>
      <c r="T659" s="88">
        <f>IF($O659="",IF('Checklist District ID'!$C$43="Y",MAX($R659:$S659)*$I659,SUM($R659:$S659)*$I659),IF(O659&gt;0,Q659*S659))</f>
        <v>0</v>
      </c>
      <c r="U659" s="88">
        <f>IF(Q659&gt;0,((I659-T659)*'Formula Matrix'!$E$40),0)</f>
        <v>0</v>
      </c>
      <c r="V659" s="88">
        <f t="shared" si="57"/>
        <v>0</v>
      </c>
      <c r="W659" s="88">
        <f>IF(V659&gt;0,(V659*'Checklist Parameters'!$K$35),0)</f>
        <v>0</v>
      </c>
      <c r="X659" s="85">
        <f t="shared" si="58"/>
        <v>0</v>
      </c>
      <c r="Y659" s="85">
        <f>IF('Checklist Parameters'!$K$102&lt;&gt;"",(I659/43560)*'Checklist Parameters'!$K$102,"N/A")</f>
        <v>0</v>
      </c>
      <c r="Z659" s="85" t="str">
        <f>IF('Checklist Parameters'!$K$58&lt;&gt;"",((I659*'Checklist Parameters'!$K$58)*'Checklist Parameters'!$K$35)/1000,"N/A")</f>
        <v>N/A</v>
      </c>
      <c r="AA659" s="85">
        <f>IF('Checklist Parameters'!$K$101&lt;&gt;"",IFERROR(I659/'Checklist Parameters'!$K$101,0),"N/A")</f>
        <v>0</v>
      </c>
      <c r="AB659" s="85" t="str">
        <f>IF('Checklist Parameters'!$K$43&lt;&gt;"",(I659*'Checklist Parameters'!$K$43)/1000,"N/A")</f>
        <v>N/A</v>
      </c>
      <c r="AC659" s="85">
        <f>IF('Checklist Parameters'!$K$16="",$X659,IF(AND('Checklist Parameters'!$K$16&lt;$X659,'Checklist Parameters'!$K$16&gt;=3),'Checklist Parameters'!$K$16,IF(AND('Checklist Parameters'!$K$16&lt;$X659,'Checklist Parameters'!$K$16&lt;3),0,$X659)))</f>
        <v>0</v>
      </c>
      <c r="AD659" s="85" t="str">
        <f>IF(AND(I659&lt;'Checklist Parameters'!$K$22,$I659&lt;&gt;0),"Y","")</f>
        <v/>
      </c>
      <c r="AE659" s="85" t="str">
        <f>IF($AD659="Y",0,IF('Checklist Parameters'!$K$25="","&lt;no limit&gt;",ROUNDDOWN((($I659-'Checklist Parameters'!$K$24)/'Checklist Parameters'!$K$25)+1,0)))</f>
        <v>&lt;no limit&gt;</v>
      </c>
      <c r="AF659" s="174">
        <f t="shared" si="59"/>
        <v>0</v>
      </c>
      <c r="AG659" s="85">
        <f t="shared" si="54"/>
        <v>0</v>
      </c>
    </row>
    <row r="660" spans="1:33" ht="15">
      <c r="A660" s="393"/>
      <c r="B660" s="393"/>
      <c r="C660" s="393"/>
      <c r="D660" s="393"/>
      <c r="E660" s="393"/>
      <c r="F660" s="393"/>
      <c r="G660" s="393"/>
      <c r="H660" s="394"/>
      <c r="I660" s="394"/>
      <c r="J660" s="394"/>
      <c r="K660" s="394"/>
      <c r="L660" s="394"/>
      <c r="M660" s="394"/>
      <c r="N660" s="313">
        <f>IF(IF(I660&lt;'Checklist Parameters'!$K$22,0,($I660-$L660))&lt;0,0,IF(I660&lt;'Checklist Parameters'!$K$22,0,($I660-$L660)))</f>
        <v>0</v>
      </c>
      <c r="O660" s="394"/>
      <c r="P660" s="395"/>
      <c r="Q660" s="316">
        <f t="shared" si="55"/>
        <v>0</v>
      </c>
      <c r="R660" s="87">
        <f t="shared" si="56"/>
        <v>0</v>
      </c>
      <c r="S660" s="87">
        <f>IF('Checklist Parameters'!$K$60&lt;0.2,0.2,'Checklist Parameters'!$K$60)</f>
        <v>0.72</v>
      </c>
      <c r="T660" s="88">
        <f>IF($O660="",IF('Checklist District ID'!$C$43="Y",MAX($R660:$S660)*$I660,SUM($R660:$S660)*$I660),IF(O660&gt;0,Q660*S660))</f>
        <v>0</v>
      </c>
      <c r="U660" s="88">
        <f>IF(Q660&gt;0,((I660-T660)*'Formula Matrix'!$E$40),0)</f>
        <v>0</v>
      </c>
      <c r="V660" s="88">
        <f t="shared" si="57"/>
        <v>0</v>
      </c>
      <c r="W660" s="88">
        <f>IF(V660&gt;0,(V660*'Checklist Parameters'!$K$35),0)</f>
        <v>0</v>
      </c>
      <c r="X660" s="85">
        <f t="shared" si="58"/>
        <v>0</v>
      </c>
      <c r="Y660" s="85">
        <f>IF('Checklist Parameters'!$K$102&lt;&gt;"",(I660/43560)*'Checklist Parameters'!$K$102,"N/A")</f>
        <v>0</v>
      </c>
      <c r="Z660" s="85" t="str">
        <f>IF('Checklist Parameters'!$K$58&lt;&gt;"",((I660*'Checklist Parameters'!$K$58)*'Checklist Parameters'!$K$35)/1000,"N/A")</f>
        <v>N/A</v>
      </c>
      <c r="AA660" s="85">
        <f>IF('Checklist Parameters'!$K$101&lt;&gt;"",IFERROR(I660/'Checklist Parameters'!$K$101,0),"N/A")</f>
        <v>0</v>
      </c>
      <c r="AB660" s="85" t="str">
        <f>IF('Checklist Parameters'!$K$43&lt;&gt;"",(I660*'Checklist Parameters'!$K$43)/1000,"N/A")</f>
        <v>N/A</v>
      </c>
      <c r="AC660" s="85">
        <f>IF('Checklist Parameters'!$K$16="",$X660,IF(AND('Checklist Parameters'!$K$16&lt;$X660,'Checklist Parameters'!$K$16&gt;=3),'Checklist Parameters'!$K$16,IF(AND('Checklist Parameters'!$K$16&lt;$X660,'Checklist Parameters'!$K$16&lt;3),0,$X660)))</f>
        <v>0</v>
      </c>
      <c r="AD660" s="85" t="str">
        <f>IF(AND(I660&lt;'Checklist Parameters'!$K$22,$I660&lt;&gt;0),"Y","")</f>
        <v/>
      </c>
      <c r="AE660" s="85" t="str">
        <f>IF($AD660="Y",0,IF('Checklist Parameters'!$K$25="","&lt;no limit&gt;",ROUNDDOWN((($I660-'Checklist Parameters'!$K$24)/'Checklist Parameters'!$K$25)+1,0)))</f>
        <v>&lt;no limit&gt;</v>
      </c>
      <c r="AF660" s="174">
        <f t="shared" si="59"/>
        <v>0</v>
      </c>
      <c r="AG660" s="85">
        <f t="shared" ref="AG660:AG723" si="60">IFERROR((43560/$I660)*$AF660,0)</f>
        <v>0</v>
      </c>
    </row>
    <row r="661" spans="1:33" ht="15">
      <c r="A661" s="393"/>
      <c r="B661" s="393"/>
      <c r="C661" s="393"/>
      <c r="D661" s="393"/>
      <c r="E661" s="393"/>
      <c r="F661" s="393"/>
      <c r="G661" s="393"/>
      <c r="H661" s="394"/>
      <c r="I661" s="394"/>
      <c r="J661" s="394"/>
      <c r="K661" s="394"/>
      <c r="L661" s="394"/>
      <c r="M661" s="394"/>
      <c r="N661" s="313">
        <f>IF(IF(I661&lt;'Checklist Parameters'!$K$22,0,($I661-$L661))&lt;0,0,IF(I661&lt;'Checklist Parameters'!$K$22,0,($I661-$L661)))</f>
        <v>0</v>
      </c>
      <c r="O661" s="394"/>
      <c r="P661" s="395"/>
      <c r="Q661" s="316">
        <f t="shared" ref="Q661:Q724" si="61">IF(O661&lt;&gt;"",O661,N661)</f>
        <v>0</v>
      </c>
      <c r="R661" s="87">
        <f t="shared" ref="R661:R724" si="62">IFERROR(L661/I661,0)</f>
        <v>0</v>
      </c>
      <c r="S661" s="87">
        <f>IF('Checklist Parameters'!$K$60&lt;0.2,0.2,'Checklist Parameters'!$K$60)</f>
        <v>0.72</v>
      </c>
      <c r="T661" s="88">
        <f>IF($O661="",IF('Checklist District ID'!$C$43="Y",MAX($R661:$S661)*$I661,SUM($R661:$S661)*$I661),IF(O661&gt;0,Q661*S661))</f>
        <v>0</v>
      </c>
      <c r="U661" s="88">
        <f>IF(Q661&gt;0,((I661-T661)*'Formula Matrix'!$E$40),0)</f>
        <v>0</v>
      </c>
      <c r="V661" s="88">
        <f t="shared" ref="V661:V724" si="63">IF(Q661=0,0,(I661-T661-U661))</f>
        <v>0</v>
      </c>
      <c r="W661" s="88">
        <f>IF(V661&gt;0,(V661*'Checklist Parameters'!$K$35),0)</f>
        <v>0</v>
      </c>
      <c r="X661" s="85">
        <f t="shared" ref="X661:X724" si="64">IF($W661/1000&gt;3,(ROUNDDOWN($W661/1000,0)),IF(AND($W661/1000&gt;2.5,$W661/1000&lt;=3),3,0))</f>
        <v>0</v>
      </c>
      <c r="Y661" s="85">
        <f>IF('Checklist Parameters'!$K$102&lt;&gt;"",(I661/43560)*'Checklist Parameters'!$K$102,"N/A")</f>
        <v>0</v>
      </c>
      <c r="Z661" s="85" t="str">
        <f>IF('Checklist Parameters'!$K$58&lt;&gt;"",((I661*'Checklist Parameters'!$K$58)*'Checklist Parameters'!$K$35)/1000,"N/A")</f>
        <v>N/A</v>
      </c>
      <c r="AA661" s="85">
        <f>IF('Checklist Parameters'!$K$101&lt;&gt;"",IFERROR(I661/'Checklist Parameters'!$K$101,0),"N/A")</f>
        <v>0</v>
      </c>
      <c r="AB661" s="85" t="str">
        <f>IF('Checklist Parameters'!$K$43&lt;&gt;"",(I661*'Checklist Parameters'!$K$43)/1000,"N/A")</f>
        <v>N/A</v>
      </c>
      <c r="AC661" s="85">
        <f>IF('Checklist Parameters'!$K$16="",$X661,IF(AND('Checklist Parameters'!$K$16&lt;$X661,'Checklist Parameters'!$K$16&gt;=3),'Checklist Parameters'!$K$16,IF(AND('Checklist Parameters'!$K$16&lt;$X661,'Checklist Parameters'!$K$16&lt;3),0,$X661)))</f>
        <v>0</v>
      </c>
      <c r="AD661" s="85" t="str">
        <f>IF(AND(I661&lt;'Checklist Parameters'!$K$22,$I661&lt;&gt;0),"Y","")</f>
        <v/>
      </c>
      <c r="AE661" s="85" t="str">
        <f>IF($AD661="Y",0,IF('Checklist Parameters'!$K$25="","&lt;no limit&gt;",ROUNDDOWN((($I661-'Checklist Parameters'!$K$24)/'Checklist Parameters'!$K$25)+1,0)))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ht="15">
      <c r="A662" s="393"/>
      <c r="B662" s="393"/>
      <c r="C662" s="393"/>
      <c r="D662" s="393"/>
      <c r="E662" s="393"/>
      <c r="F662" s="393"/>
      <c r="G662" s="393"/>
      <c r="H662" s="394"/>
      <c r="I662" s="394"/>
      <c r="J662" s="394"/>
      <c r="K662" s="394"/>
      <c r="L662" s="394"/>
      <c r="M662" s="394"/>
      <c r="N662" s="313">
        <f>IF(IF(I662&lt;'Checklist Parameters'!$K$22,0,($I662-$L662))&lt;0,0,IF(I662&lt;'Checklist Parameters'!$K$22,0,($I662-$L662)))</f>
        <v>0</v>
      </c>
      <c r="O662" s="394"/>
      <c r="P662" s="395"/>
      <c r="Q662" s="316">
        <f t="shared" si="61"/>
        <v>0</v>
      </c>
      <c r="R662" s="87">
        <f t="shared" si="62"/>
        <v>0</v>
      </c>
      <c r="S662" s="87">
        <f>IF('Checklist Parameters'!$K$60&lt;0.2,0.2,'Checklist Parameters'!$K$60)</f>
        <v>0.72</v>
      </c>
      <c r="T662" s="88">
        <f>IF($O662="",IF('Checklist District ID'!$C$43="Y",MAX($R662:$S662)*$I662,SUM($R662:$S662)*$I662),IF(O662&gt;0,Q662*S662))</f>
        <v>0</v>
      </c>
      <c r="U662" s="88">
        <f>IF(Q662&gt;0,((I662-T662)*'Formula Matrix'!$E$40),0)</f>
        <v>0</v>
      </c>
      <c r="V662" s="88">
        <f t="shared" si="63"/>
        <v>0</v>
      </c>
      <c r="W662" s="88">
        <f>IF(V662&gt;0,(V662*'Checklist Parameters'!$K$35),0)</f>
        <v>0</v>
      </c>
      <c r="X662" s="85">
        <f t="shared" si="64"/>
        <v>0</v>
      </c>
      <c r="Y662" s="85">
        <f>IF('Checklist Parameters'!$K$102&lt;&gt;"",(I662/43560)*'Checklist Parameters'!$K$102,"N/A")</f>
        <v>0</v>
      </c>
      <c r="Z662" s="85" t="str">
        <f>IF('Checklist Parameters'!$K$58&lt;&gt;"",((I662*'Checklist Parameters'!$K$58)*'Checklist Parameters'!$K$35)/1000,"N/A")</f>
        <v>N/A</v>
      </c>
      <c r="AA662" s="85">
        <f>IF('Checklist Parameters'!$K$101&lt;&gt;"",IFERROR(I662/'Checklist Parameters'!$K$101,0),"N/A")</f>
        <v>0</v>
      </c>
      <c r="AB662" s="85" t="str">
        <f>IF('Checklist Parameters'!$K$43&lt;&gt;"",(I662*'Checklist Parameters'!$K$43)/1000,"N/A")</f>
        <v>N/A</v>
      </c>
      <c r="AC662" s="85">
        <f>IF('Checklist Parameters'!$K$16="",$X662,IF(AND('Checklist Parameters'!$K$16&lt;$X662,'Checklist Parameters'!$K$16&gt;=3),'Checklist Parameters'!$K$16,IF(AND('Checklist Parameters'!$K$16&lt;$X662,'Checklist Parameters'!$K$16&lt;3),0,$X662)))</f>
        <v>0</v>
      </c>
      <c r="AD662" s="85" t="str">
        <f>IF(AND(I662&lt;'Checklist Parameters'!$K$22,$I662&lt;&gt;0),"Y","")</f>
        <v/>
      </c>
      <c r="AE662" s="85" t="str">
        <f>IF($AD662="Y",0,IF('Checklist Parameters'!$K$25="","&lt;no limit&gt;",ROUNDDOWN((($I662-'Checklist Parameters'!$K$24)/'Checklist Parameters'!$K$25)+1,0)))</f>
        <v>&lt;no limit&gt;</v>
      </c>
      <c r="AF662" s="174">
        <f t="shared" si="65"/>
        <v>0</v>
      </c>
      <c r="AG662" s="85">
        <f t="shared" si="60"/>
        <v>0</v>
      </c>
    </row>
    <row r="663" spans="1:33" ht="15">
      <c r="A663" s="393"/>
      <c r="B663" s="393"/>
      <c r="C663" s="393"/>
      <c r="D663" s="393"/>
      <c r="E663" s="393"/>
      <c r="F663" s="393"/>
      <c r="G663" s="393"/>
      <c r="H663" s="394"/>
      <c r="I663" s="394"/>
      <c r="J663" s="394"/>
      <c r="K663" s="394"/>
      <c r="L663" s="394"/>
      <c r="M663" s="394"/>
      <c r="N663" s="313">
        <f>IF(IF(I663&lt;'Checklist Parameters'!$K$22,0,($I663-$L663))&lt;0,0,IF(I663&lt;'Checklist Parameters'!$K$22,0,($I663-$L663)))</f>
        <v>0</v>
      </c>
      <c r="O663" s="394"/>
      <c r="P663" s="395"/>
      <c r="Q663" s="316">
        <f t="shared" si="61"/>
        <v>0</v>
      </c>
      <c r="R663" s="87">
        <f t="shared" si="62"/>
        <v>0</v>
      </c>
      <c r="S663" s="87">
        <f>IF('Checklist Parameters'!$K$60&lt;0.2,0.2,'Checklist Parameters'!$K$60)</f>
        <v>0.72</v>
      </c>
      <c r="T663" s="88">
        <f>IF($O663="",IF('Checklist District ID'!$C$43="Y",MAX($R663:$S663)*$I663,SUM($R663:$S663)*$I663),IF(O663&gt;0,Q663*S663))</f>
        <v>0</v>
      </c>
      <c r="U663" s="88">
        <f>IF(Q663&gt;0,((I663-T663)*'Formula Matrix'!$E$40),0)</f>
        <v>0</v>
      </c>
      <c r="V663" s="88">
        <f t="shared" si="63"/>
        <v>0</v>
      </c>
      <c r="W663" s="88">
        <f>IF(V663&gt;0,(V663*'Checklist Parameters'!$K$35),0)</f>
        <v>0</v>
      </c>
      <c r="X663" s="85">
        <f t="shared" si="64"/>
        <v>0</v>
      </c>
      <c r="Y663" s="85">
        <f>IF('Checklist Parameters'!$K$102&lt;&gt;"",(I663/43560)*'Checklist Parameters'!$K$102,"N/A")</f>
        <v>0</v>
      </c>
      <c r="Z663" s="85" t="str">
        <f>IF('Checklist Parameters'!$K$58&lt;&gt;"",((I663*'Checklist Parameters'!$K$58)*'Checklist Parameters'!$K$35)/1000,"N/A")</f>
        <v>N/A</v>
      </c>
      <c r="AA663" s="85">
        <f>IF('Checklist Parameters'!$K$101&lt;&gt;"",IFERROR(I663/'Checklist Parameters'!$K$101,0),"N/A")</f>
        <v>0</v>
      </c>
      <c r="AB663" s="85" t="str">
        <f>IF('Checklist Parameters'!$K$43&lt;&gt;"",(I663*'Checklist Parameters'!$K$43)/1000,"N/A")</f>
        <v>N/A</v>
      </c>
      <c r="AC663" s="85">
        <f>IF('Checklist Parameters'!$K$16="",$X663,IF(AND('Checklist Parameters'!$K$16&lt;$X663,'Checklist Parameters'!$K$16&gt;=3),'Checklist Parameters'!$K$16,IF(AND('Checklist Parameters'!$K$16&lt;$X663,'Checklist Parameters'!$K$16&lt;3),0,$X663)))</f>
        <v>0</v>
      </c>
      <c r="AD663" s="85" t="str">
        <f>IF(AND(I663&lt;'Checklist Parameters'!$K$22,$I663&lt;&gt;0),"Y","")</f>
        <v/>
      </c>
      <c r="AE663" s="85" t="str">
        <f>IF($AD663="Y",0,IF('Checklist Parameters'!$K$25="","&lt;no limit&gt;",ROUNDDOWN((($I663-'Checklist Parameters'!$K$24)/'Checklist Parameters'!$K$25)+1,0)))</f>
        <v>&lt;no limit&gt;</v>
      </c>
      <c r="AF663" s="174">
        <f t="shared" si="65"/>
        <v>0</v>
      </c>
      <c r="AG663" s="85">
        <f t="shared" si="60"/>
        <v>0</v>
      </c>
    </row>
    <row r="664" spans="1:33" ht="15">
      <c r="A664" s="393"/>
      <c r="B664" s="393"/>
      <c r="C664" s="393"/>
      <c r="D664" s="393"/>
      <c r="E664" s="393"/>
      <c r="F664" s="393"/>
      <c r="G664" s="393"/>
      <c r="H664" s="394"/>
      <c r="I664" s="394"/>
      <c r="J664" s="394"/>
      <c r="K664" s="394"/>
      <c r="L664" s="394"/>
      <c r="M664" s="394"/>
      <c r="N664" s="313">
        <f>IF(IF(I664&lt;'Checklist Parameters'!$K$22,0,($I664-$L664))&lt;0,0,IF(I664&lt;'Checklist Parameters'!$K$22,0,($I664-$L664)))</f>
        <v>0</v>
      </c>
      <c r="O664" s="394"/>
      <c r="P664" s="395"/>
      <c r="Q664" s="316">
        <f t="shared" si="61"/>
        <v>0</v>
      </c>
      <c r="R664" s="87">
        <f t="shared" si="62"/>
        <v>0</v>
      </c>
      <c r="S664" s="87">
        <f>IF('Checklist Parameters'!$K$60&lt;0.2,0.2,'Checklist Parameters'!$K$60)</f>
        <v>0.72</v>
      </c>
      <c r="T664" s="88">
        <f>IF($O664="",IF('Checklist District ID'!$C$43="Y",MAX($R664:$S664)*$I664,SUM($R664:$S664)*$I664),IF(O664&gt;0,Q664*S664))</f>
        <v>0</v>
      </c>
      <c r="U664" s="88">
        <f>IF(Q664&gt;0,((I664-T664)*'Formula Matrix'!$E$40),0)</f>
        <v>0</v>
      </c>
      <c r="V664" s="88">
        <f t="shared" si="63"/>
        <v>0</v>
      </c>
      <c r="W664" s="88">
        <f>IF(V664&gt;0,(V664*'Checklist Parameters'!$K$35),0)</f>
        <v>0</v>
      </c>
      <c r="X664" s="85">
        <f t="shared" si="64"/>
        <v>0</v>
      </c>
      <c r="Y664" s="85">
        <f>IF('Checklist Parameters'!$K$102&lt;&gt;"",(I664/43560)*'Checklist Parameters'!$K$102,"N/A")</f>
        <v>0</v>
      </c>
      <c r="Z664" s="85" t="str">
        <f>IF('Checklist Parameters'!$K$58&lt;&gt;"",((I664*'Checklist Parameters'!$K$58)*'Checklist Parameters'!$K$35)/1000,"N/A")</f>
        <v>N/A</v>
      </c>
      <c r="AA664" s="85">
        <f>IF('Checklist Parameters'!$K$101&lt;&gt;"",IFERROR(I664/'Checklist Parameters'!$K$101,0),"N/A")</f>
        <v>0</v>
      </c>
      <c r="AB664" s="85" t="str">
        <f>IF('Checklist Parameters'!$K$43&lt;&gt;"",(I664*'Checklist Parameters'!$K$43)/1000,"N/A")</f>
        <v>N/A</v>
      </c>
      <c r="AC664" s="85">
        <f>IF('Checklist Parameters'!$K$16="",$X664,IF(AND('Checklist Parameters'!$K$16&lt;$X664,'Checklist Parameters'!$K$16&gt;=3),'Checklist Parameters'!$K$16,IF(AND('Checklist Parameters'!$K$16&lt;$X664,'Checklist Parameters'!$K$16&lt;3),0,$X664)))</f>
        <v>0</v>
      </c>
      <c r="AD664" s="85" t="str">
        <f>IF(AND(I664&lt;'Checklist Parameters'!$K$22,$I664&lt;&gt;0),"Y","")</f>
        <v/>
      </c>
      <c r="AE664" s="85" t="str">
        <f>IF($AD664="Y",0,IF('Checklist Parameters'!$K$25="","&lt;no limit&gt;",ROUNDDOWN((($I664-'Checklist Parameters'!$K$24)/'Checklist Parameters'!$K$25)+1,0)))</f>
        <v>&lt;no limit&gt;</v>
      </c>
      <c r="AF664" s="174">
        <f t="shared" si="65"/>
        <v>0</v>
      </c>
      <c r="AG664" s="85">
        <f t="shared" si="60"/>
        <v>0</v>
      </c>
    </row>
    <row r="665" spans="1:33" ht="15">
      <c r="A665" s="393"/>
      <c r="B665" s="393"/>
      <c r="C665" s="393"/>
      <c r="D665" s="393"/>
      <c r="E665" s="393"/>
      <c r="F665" s="393"/>
      <c r="G665" s="393"/>
      <c r="H665" s="394"/>
      <c r="I665" s="394"/>
      <c r="J665" s="394"/>
      <c r="K665" s="394"/>
      <c r="L665" s="394"/>
      <c r="M665" s="394"/>
      <c r="N665" s="313">
        <f>IF(IF(I665&lt;'Checklist Parameters'!$K$22,0,($I665-$L665))&lt;0,0,IF(I665&lt;'Checklist Parameters'!$K$22,0,($I665-$L665)))</f>
        <v>0</v>
      </c>
      <c r="O665" s="394"/>
      <c r="P665" s="395"/>
      <c r="Q665" s="316">
        <f t="shared" si="61"/>
        <v>0</v>
      </c>
      <c r="R665" s="87">
        <f t="shared" si="62"/>
        <v>0</v>
      </c>
      <c r="S665" s="87">
        <f>IF('Checklist Parameters'!$K$60&lt;0.2,0.2,'Checklist Parameters'!$K$60)</f>
        <v>0.72</v>
      </c>
      <c r="T665" s="88">
        <f>IF($O665="",IF('Checklist District ID'!$C$43="Y",MAX($R665:$S665)*$I665,SUM($R665:$S665)*$I665),IF(O665&gt;0,Q665*S665))</f>
        <v>0</v>
      </c>
      <c r="U665" s="88">
        <f>IF(Q665&gt;0,((I665-T665)*'Formula Matrix'!$E$40),0)</f>
        <v>0</v>
      </c>
      <c r="V665" s="88">
        <f t="shared" si="63"/>
        <v>0</v>
      </c>
      <c r="W665" s="88">
        <f>IF(V665&gt;0,(V665*'Checklist Parameters'!$K$35),0)</f>
        <v>0</v>
      </c>
      <c r="X665" s="85">
        <f t="shared" si="64"/>
        <v>0</v>
      </c>
      <c r="Y665" s="85">
        <f>IF('Checklist Parameters'!$K$102&lt;&gt;"",(I665/43560)*'Checklist Parameters'!$K$102,"N/A")</f>
        <v>0</v>
      </c>
      <c r="Z665" s="85" t="str">
        <f>IF('Checklist Parameters'!$K$58&lt;&gt;"",((I665*'Checklist Parameters'!$K$58)*'Checklist Parameters'!$K$35)/1000,"N/A")</f>
        <v>N/A</v>
      </c>
      <c r="AA665" s="85">
        <f>IF('Checklist Parameters'!$K$101&lt;&gt;"",IFERROR(I665/'Checklist Parameters'!$K$101,0),"N/A")</f>
        <v>0</v>
      </c>
      <c r="AB665" s="85" t="str">
        <f>IF('Checklist Parameters'!$K$43&lt;&gt;"",(I665*'Checklist Parameters'!$K$43)/1000,"N/A")</f>
        <v>N/A</v>
      </c>
      <c r="AC665" s="85">
        <f>IF('Checklist Parameters'!$K$16="",$X665,IF(AND('Checklist Parameters'!$K$16&lt;$X665,'Checklist Parameters'!$K$16&gt;=3),'Checklist Parameters'!$K$16,IF(AND('Checklist Parameters'!$K$16&lt;$X665,'Checklist Parameters'!$K$16&lt;3),0,$X665)))</f>
        <v>0</v>
      </c>
      <c r="AD665" s="85" t="str">
        <f>IF(AND(I665&lt;'Checklist Parameters'!$K$22,$I665&lt;&gt;0),"Y","")</f>
        <v/>
      </c>
      <c r="AE665" s="85" t="str">
        <f>IF($AD665="Y",0,IF('Checklist Parameters'!$K$25="","&lt;no limit&gt;",ROUNDDOWN((($I665-'Checklist Parameters'!$K$24)/'Checklist Parameters'!$K$25)+1,0)))</f>
        <v>&lt;no limit&gt;</v>
      </c>
      <c r="AF665" s="174">
        <f t="shared" si="65"/>
        <v>0</v>
      </c>
      <c r="AG665" s="85">
        <f t="shared" si="60"/>
        <v>0</v>
      </c>
    </row>
    <row r="666" spans="1:33" ht="15">
      <c r="A666" s="393"/>
      <c r="B666" s="393"/>
      <c r="C666" s="393"/>
      <c r="D666" s="393"/>
      <c r="E666" s="393"/>
      <c r="F666" s="393"/>
      <c r="G666" s="393"/>
      <c r="H666" s="394"/>
      <c r="I666" s="394"/>
      <c r="J666" s="394"/>
      <c r="K666" s="394"/>
      <c r="L666" s="394"/>
      <c r="M666" s="394"/>
      <c r="N666" s="313">
        <f>IF(IF(I666&lt;'Checklist Parameters'!$K$22,0,($I666-$L666))&lt;0,0,IF(I666&lt;'Checklist Parameters'!$K$22,0,($I666-$L666)))</f>
        <v>0</v>
      </c>
      <c r="O666" s="394"/>
      <c r="P666" s="395"/>
      <c r="Q666" s="316">
        <f t="shared" si="61"/>
        <v>0</v>
      </c>
      <c r="R666" s="87">
        <f t="shared" si="62"/>
        <v>0</v>
      </c>
      <c r="S666" s="87">
        <f>IF('Checklist Parameters'!$K$60&lt;0.2,0.2,'Checklist Parameters'!$K$60)</f>
        <v>0.72</v>
      </c>
      <c r="T666" s="88">
        <f>IF($O666="",IF('Checklist District ID'!$C$43="Y",MAX($R666:$S666)*$I666,SUM($R666:$S666)*$I666),IF(O666&gt;0,Q666*S666))</f>
        <v>0</v>
      </c>
      <c r="U666" s="88">
        <f>IF(Q666&gt;0,((I666-T666)*'Formula Matrix'!$E$40),0)</f>
        <v>0</v>
      </c>
      <c r="V666" s="88">
        <f t="shared" si="63"/>
        <v>0</v>
      </c>
      <c r="W666" s="88">
        <f>IF(V666&gt;0,(V666*'Checklist Parameters'!$K$35),0)</f>
        <v>0</v>
      </c>
      <c r="X666" s="85">
        <f t="shared" si="64"/>
        <v>0</v>
      </c>
      <c r="Y666" s="85">
        <f>IF('Checklist Parameters'!$K$102&lt;&gt;"",(I666/43560)*'Checklist Parameters'!$K$102,"N/A")</f>
        <v>0</v>
      </c>
      <c r="Z666" s="85" t="str">
        <f>IF('Checklist Parameters'!$K$58&lt;&gt;"",((I666*'Checklist Parameters'!$K$58)*'Checklist Parameters'!$K$35)/1000,"N/A")</f>
        <v>N/A</v>
      </c>
      <c r="AA666" s="85">
        <f>IF('Checklist Parameters'!$K$101&lt;&gt;"",IFERROR(I666/'Checklist Parameters'!$K$101,0),"N/A")</f>
        <v>0</v>
      </c>
      <c r="AB666" s="85" t="str">
        <f>IF('Checklist Parameters'!$K$43&lt;&gt;"",(I666*'Checklist Parameters'!$K$43)/1000,"N/A")</f>
        <v>N/A</v>
      </c>
      <c r="AC666" s="85">
        <f>IF('Checklist Parameters'!$K$16="",$X666,IF(AND('Checklist Parameters'!$K$16&lt;$X666,'Checklist Parameters'!$K$16&gt;=3),'Checklist Parameters'!$K$16,IF(AND('Checklist Parameters'!$K$16&lt;$X666,'Checklist Parameters'!$K$16&lt;3),0,$X666)))</f>
        <v>0</v>
      </c>
      <c r="AD666" s="85" t="str">
        <f>IF(AND(I666&lt;'Checklist Parameters'!$K$22,$I666&lt;&gt;0),"Y","")</f>
        <v/>
      </c>
      <c r="AE666" s="85" t="str">
        <f>IF($AD666="Y",0,IF('Checklist Parameters'!$K$25="","&lt;no limit&gt;",ROUNDDOWN((($I666-'Checklist Parameters'!$K$24)/'Checklist Parameters'!$K$25)+1,0)))</f>
        <v>&lt;no limit&gt;</v>
      </c>
      <c r="AF666" s="174">
        <f t="shared" si="65"/>
        <v>0</v>
      </c>
      <c r="AG666" s="85">
        <f t="shared" si="60"/>
        <v>0</v>
      </c>
    </row>
    <row r="667" spans="1:33" ht="15">
      <c r="A667" s="393"/>
      <c r="B667" s="393"/>
      <c r="C667" s="393"/>
      <c r="D667" s="393"/>
      <c r="E667" s="393"/>
      <c r="F667" s="393"/>
      <c r="G667" s="393"/>
      <c r="H667" s="394"/>
      <c r="I667" s="394"/>
      <c r="J667" s="394"/>
      <c r="K667" s="394"/>
      <c r="L667" s="394"/>
      <c r="M667" s="394"/>
      <c r="N667" s="313">
        <f>IF(IF(I667&lt;'Checklist Parameters'!$K$22,0,($I667-$L667))&lt;0,0,IF(I667&lt;'Checklist Parameters'!$K$22,0,($I667-$L667)))</f>
        <v>0</v>
      </c>
      <c r="O667" s="394"/>
      <c r="P667" s="395"/>
      <c r="Q667" s="316">
        <f t="shared" si="61"/>
        <v>0</v>
      </c>
      <c r="R667" s="87">
        <f t="shared" si="62"/>
        <v>0</v>
      </c>
      <c r="S667" s="87">
        <f>IF('Checklist Parameters'!$K$60&lt;0.2,0.2,'Checklist Parameters'!$K$60)</f>
        <v>0.72</v>
      </c>
      <c r="T667" s="88">
        <f>IF($O667="",IF('Checklist District ID'!$C$43="Y",MAX($R667:$S667)*$I667,SUM($R667:$S667)*$I667),IF(O667&gt;0,Q667*S667))</f>
        <v>0</v>
      </c>
      <c r="U667" s="88">
        <f>IF(Q667&gt;0,((I667-T667)*'Formula Matrix'!$E$40),0)</f>
        <v>0</v>
      </c>
      <c r="V667" s="88">
        <f t="shared" si="63"/>
        <v>0</v>
      </c>
      <c r="W667" s="88">
        <f>IF(V667&gt;0,(V667*'Checklist Parameters'!$K$35),0)</f>
        <v>0</v>
      </c>
      <c r="X667" s="85">
        <f t="shared" si="64"/>
        <v>0</v>
      </c>
      <c r="Y667" s="85">
        <f>IF('Checklist Parameters'!$K$102&lt;&gt;"",(I667/43560)*'Checklist Parameters'!$K$102,"N/A")</f>
        <v>0</v>
      </c>
      <c r="Z667" s="85" t="str">
        <f>IF('Checklist Parameters'!$K$58&lt;&gt;"",((I667*'Checklist Parameters'!$K$58)*'Checklist Parameters'!$K$35)/1000,"N/A")</f>
        <v>N/A</v>
      </c>
      <c r="AA667" s="85">
        <f>IF('Checklist Parameters'!$K$101&lt;&gt;"",IFERROR(I667/'Checklist Parameters'!$K$101,0),"N/A")</f>
        <v>0</v>
      </c>
      <c r="AB667" s="85" t="str">
        <f>IF('Checklist Parameters'!$K$43&lt;&gt;"",(I667*'Checklist Parameters'!$K$43)/1000,"N/A")</f>
        <v>N/A</v>
      </c>
      <c r="AC667" s="85">
        <f>IF('Checklist Parameters'!$K$16="",$X667,IF(AND('Checklist Parameters'!$K$16&lt;$X667,'Checklist Parameters'!$K$16&gt;=3),'Checklist Parameters'!$K$16,IF(AND('Checklist Parameters'!$K$16&lt;$X667,'Checklist Parameters'!$K$16&lt;3),0,$X667)))</f>
        <v>0</v>
      </c>
      <c r="AD667" s="85" t="str">
        <f>IF(AND(I667&lt;'Checklist Parameters'!$K$22,$I667&lt;&gt;0),"Y","")</f>
        <v/>
      </c>
      <c r="AE667" s="85" t="str">
        <f>IF($AD667="Y",0,IF('Checklist Parameters'!$K$25="","&lt;no limit&gt;",ROUNDDOWN((($I667-'Checklist Parameters'!$K$24)/'Checklist Parameters'!$K$25)+1,0)))</f>
        <v>&lt;no limit&gt;</v>
      </c>
      <c r="AF667" s="174">
        <f t="shared" si="65"/>
        <v>0</v>
      </c>
      <c r="AG667" s="85">
        <f t="shared" si="60"/>
        <v>0</v>
      </c>
    </row>
    <row r="668" spans="1:33" ht="15">
      <c r="A668" s="393"/>
      <c r="B668" s="393"/>
      <c r="C668" s="393"/>
      <c r="D668" s="393"/>
      <c r="E668" s="393"/>
      <c r="F668" s="393"/>
      <c r="G668" s="393"/>
      <c r="H668" s="394"/>
      <c r="I668" s="394"/>
      <c r="J668" s="394"/>
      <c r="K668" s="394"/>
      <c r="L668" s="394"/>
      <c r="M668" s="394"/>
      <c r="N668" s="313">
        <f>IF(IF(I668&lt;'Checklist Parameters'!$K$22,0,($I668-$L668))&lt;0,0,IF(I668&lt;'Checklist Parameters'!$K$22,0,($I668-$L668)))</f>
        <v>0</v>
      </c>
      <c r="O668" s="394"/>
      <c r="P668" s="395"/>
      <c r="Q668" s="316">
        <f t="shared" si="61"/>
        <v>0</v>
      </c>
      <c r="R668" s="87">
        <f t="shared" si="62"/>
        <v>0</v>
      </c>
      <c r="S668" s="87">
        <f>IF('Checklist Parameters'!$K$60&lt;0.2,0.2,'Checklist Parameters'!$K$60)</f>
        <v>0.72</v>
      </c>
      <c r="T668" s="88">
        <f>IF($O668="",IF('Checklist District ID'!$C$43="Y",MAX($R668:$S668)*$I668,SUM($R668:$S668)*$I668),IF(O668&gt;0,Q668*S668))</f>
        <v>0</v>
      </c>
      <c r="U668" s="88">
        <f>IF(Q668&gt;0,((I668-T668)*'Formula Matrix'!$E$40),0)</f>
        <v>0</v>
      </c>
      <c r="V668" s="88">
        <f t="shared" si="63"/>
        <v>0</v>
      </c>
      <c r="W668" s="88">
        <f>IF(V668&gt;0,(V668*'Checklist Parameters'!$K$35),0)</f>
        <v>0</v>
      </c>
      <c r="X668" s="85">
        <f t="shared" si="64"/>
        <v>0</v>
      </c>
      <c r="Y668" s="85">
        <f>IF('Checklist Parameters'!$K$102&lt;&gt;"",(I668/43560)*'Checklist Parameters'!$K$102,"N/A")</f>
        <v>0</v>
      </c>
      <c r="Z668" s="85" t="str">
        <f>IF('Checklist Parameters'!$K$58&lt;&gt;"",((I668*'Checklist Parameters'!$K$58)*'Checklist Parameters'!$K$35)/1000,"N/A")</f>
        <v>N/A</v>
      </c>
      <c r="AA668" s="85">
        <f>IF('Checklist Parameters'!$K$101&lt;&gt;"",IFERROR(I668/'Checklist Parameters'!$K$101,0),"N/A")</f>
        <v>0</v>
      </c>
      <c r="AB668" s="85" t="str">
        <f>IF('Checklist Parameters'!$K$43&lt;&gt;"",(I668*'Checklist Parameters'!$K$43)/1000,"N/A")</f>
        <v>N/A</v>
      </c>
      <c r="AC668" s="85">
        <f>IF('Checklist Parameters'!$K$16="",$X668,IF(AND('Checklist Parameters'!$K$16&lt;$X668,'Checklist Parameters'!$K$16&gt;=3),'Checklist Parameters'!$K$16,IF(AND('Checklist Parameters'!$K$16&lt;$X668,'Checklist Parameters'!$K$16&lt;3),0,$X668)))</f>
        <v>0</v>
      </c>
      <c r="AD668" s="85" t="str">
        <f>IF(AND(I668&lt;'Checklist Parameters'!$K$22,$I668&lt;&gt;0),"Y","")</f>
        <v/>
      </c>
      <c r="AE668" s="85" t="str">
        <f>IF($AD668="Y",0,IF('Checklist Parameters'!$K$25="","&lt;no limit&gt;",ROUNDDOWN((($I668-'Checklist Parameters'!$K$24)/'Checklist Parameters'!$K$25)+1,0)))</f>
        <v>&lt;no limit&gt;</v>
      </c>
      <c r="AF668" s="174">
        <f t="shared" si="65"/>
        <v>0</v>
      </c>
      <c r="AG668" s="85">
        <f t="shared" si="60"/>
        <v>0</v>
      </c>
    </row>
    <row r="669" spans="1:33" ht="15">
      <c r="A669" s="393"/>
      <c r="B669" s="393"/>
      <c r="C669" s="393"/>
      <c r="D669" s="393"/>
      <c r="E669" s="393"/>
      <c r="F669" s="393"/>
      <c r="G669" s="393"/>
      <c r="H669" s="394"/>
      <c r="I669" s="394"/>
      <c r="J669" s="394"/>
      <c r="K669" s="394"/>
      <c r="L669" s="394"/>
      <c r="M669" s="394"/>
      <c r="N669" s="313">
        <f>IF(IF(I669&lt;'Checklist Parameters'!$K$22,0,($I669-$L669))&lt;0,0,IF(I669&lt;'Checklist Parameters'!$K$22,0,($I669-$L669)))</f>
        <v>0</v>
      </c>
      <c r="O669" s="394"/>
      <c r="P669" s="395"/>
      <c r="Q669" s="316">
        <f t="shared" si="61"/>
        <v>0</v>
      </c>
      <c r="R669" s="87">
        <f t="shared" si="62"/>
        <v>0</v>
      </c>
      <c r="S669" s="87">
        <f>IF('Checklist Parameters'!$K$60&lt;0.2,0.2,'Checklist Parameters'!$K$60)</f>
        <v>0.72</v>
      </c>
      <c r="T669" s="88">
        <f>IF($O669="",IF('Checklist District ID'!$C$43="Y",MAX($R669:$S669)*$I669,SUM($R669:$S669)*$I669),IF(O669&gt;0,Q669*S669))</f>
        <v>0</v>
      </c>
      <c r="U669" s="88">
        <f>IF(Q669&gt;0,((I669-T669)*'Formula Matrix'!$E$40),0)</f>
        <v>0</v>
      </c>
      <c r="V669" s="88">
        <f t="shared" si="63"/>
        <v>0</v>
      </c>
      <c r="W669" s="88">
        <f>IF(V669&gt;0,(V669*'Checklist Parameters'!$K$35),0)</f>
        <v>0</v>
      </c>
      <c r="X669" s="85">
        <f t="shared" si="64"/>
        <v>0</v>
      </c>
      <c r="Y669" s="85">
        <f>IF('Checklist Parameters'!$K$102&lt;&gt;"",(I669/43560)*'Checklist Parameters'!$K$102,"N/A")</f>
        <v>0</v>
      </c>
      <c r="Z669" s="85" t="str">
        <f>IF('Checklist Parameters'!$K$58&lt;&gt;"",((I669*'Checklist Parameters'!$K$58)*'Checklist Parameters'!$K$35)/1000,"N/A")</f>
        <v>N/A</v>
      </c>
      <c r="AA669" s="85">
        <f>IF('Checklist Parameters'!$K$101&lt;&gt;"",IFERROR(I669/'Checklist Parameters'!$K$101,0),"N/A")</f>
        <v>0</v>
      </c>
      <c r="AB669" s="85" t="str">
        <f>IF('Checklist Parameters'!$K$43&lt;&gt;"",(I669*'Checklist Parameters'!$K$43)/1000,"N/A")</f>
        <v>N/A</v>
      </c>
      <c r="AC669" s="85">
        <f>IF('Checklist Parameters'!$K$16="",$X669,IF(AND('Checklist Parameters'!$K$16&lt;$X669,'Checklist Parameters'!$K$16&gt;=3),'Checklist Parameters'!$K$16,IF(AND('Checklist Parameters'!$K$16&lt;$X669,'Checklist Parameters'!$K$16&lt;3),0,$X669)))</f>
        <v>0</v>
      </c>
      <c r="AD669" s="85" t="str">
        <f>IF(AND(I669&lt;'Checklist Parameters'!$K$22,$I669&lt;&gt;0),"Y","")</f>
        <v/>
      </c>
      <c r="AE669" s="85" t="str">
        <f>IF($AD669="Y",0,IF('Checklist Parameters'!$K$25="","&lt;no limit&gt;",ROUNDDOWN((($I669-'Checklist Parameters'!$K$24)/'Checklist Parameters'!$K$25)+1,0)))</f>
        <v>&lt;no limit&gt;</v>
      </c>
      <c r="AF669" s="174">
        <f t="shared" si="65"/>
        <v>0</v>
      </c>
      <c r="AG669" s="85">
        <f t="shared" si="60"/>
        <v>0</v>
      </c>
    </row>
    <row r="670" spans="1:33" ht="15">
      <c r="A670" s="393"/>
      <c r="B670" s="393"/>
      <c r="C670" s="393"/>
      <c r="D670" s="393"/>
      <c r="E670" s="393"/>
      <c r="F670" s="393"/>
      <c r="G670" s="393"/>
      <c r="H670" s="394"/>
      <c r="I670" s="394"/>
      <c r="J670" s="394"/>
      <c r="K670" s="394"/>
      <c r="L670" s="394"/>
      <c r="M670" s="394"/>
      <c r="N670" s="313">
        <f>IF(IF(I670&lt;'Checklist Parameters'!$K$22,0,($I670-$L670))&lt;0,0,IF(I670&lt;'Checklist Parameters'!$K$22,0,($I670-$L670)))</f>
        <v>0</v>
      </c>
      <c r="O670" s="394"/>
      <c r="P670" s="395"/>
      <c r="Q670" s="316">
        <f t="shared" si="61"/>
        <v>0</v>
      </c>
      <c r="R670" s="87">
        <f t="shared" si="62"/>
        <v>0</v>
      </c>
      <c r="S670" s="87">
        <f>IF('Checklist Parameters'!$K$60&lt;0.2,0.2,'Checklist Parameters'!$K$60)</f>
        <v>0.72</v>
      </c>
      <c r="T670" s="88">
        <f>IF($O670="",IF('Checklist District ID'!$C$43="Y",MAX($R670:$S670)*$I670,SUM($R670:$S670)*$I670),IF(O670&gt;0,Q670*S670))</f>
        <v>0</v>
      </c>
      <c r="U670" s="88">
        <f>IF(Q670&gt;0,((I670-T670)*'Formula Matrix'!$E$40),0)</f>
        <v>0</v>
      </c>
      <c r="V670" s="88">
        <f t="shared" si="63"/>
        <v>0</v>
      </c>
      <c r="W670" s="88">
        <f>IF(V670&gt;0,(V670*'Checklist Parameters'!$K$35),0)</f>
        <v>0</v>
      </c>
      <c r="X670" s="85">
        <f t="shared" si="64"/>
        <v>0</v>
      </c>
      <c r="Y670" s="85">
        <f>IF('Checklist Parameters'!$K$102&lt;&gt;"",(I670/43560)*'Checklist Parameters'!$K$102,"N/A")</f>
        <v>0</v>
      </c>
      <c r="Z670" s="85" t="str">
        <f>IF('Checklist Parameters'!$K$58&lt;&gt;"",((I670*'Checklist Parameters'!$K$58)*'Checklist Parameters'!$K$35)/1000,"N/A")</f>
        <v>N/A</v>
      </c>
      <c r="AA670" s="85">
        <f>IF('Checklist Parameters'!$K$101&lt;&gt;"",IFERROR(I670/'Checklist Parameters'!$K$101,0),"N/A")</f>
        <v>0</v>
      </c>
      <c r="AB670" s="85" t="str">
        <f>IF('Checklist Parameters'!$K$43&lt;&gt;"",(I670*'Checklist Parameters'!$K$43)/1000,"N/A")</f>
        <v>N/A</v>
      </c>
      <c r="AC670" s="85">
        <f>IF('Checklist Parameters'!$K$16="",$X670,IF(AND('Checklist Parameters'!$K$16&lt;$X670,'Checklist Parameters'!$K$16&gt;=3),'Checklist Parameters'!$K$16,IF(AND('Checklist Parameters'!$K$16&lt;$X670,'Checklist Parameters'!$K$16&lt;3),0,$X670)))</f>
        <v>0</v>
      </c>
      <c r="AD670" s="85" t="str">
        <f>IF(AND(I670&lt;'Checklist Parameters'!$K$22,$I670&lt;&gt;0),"Y","")</f>
        <v/>
      </c>
      <c r="AE670" s="85" t="str">
        <f>IF($AD670="Y",0,IF('Checklist Parameters'!$K$25="","&lt;no limit&gt;",ROUNDDOWN((($I670-'Checklist Parameters'!$K$24)/'Checklist Parameters'!$K$25)+1,0)))</f>
        <v>&lt;no limit&gt;</v>
      </c>
      <c r="AF670" s="174">
        <f t="shared" si="65"/>
        <v>0</v>
      </c>
      <c r="AG670" s="85">
        <f t="shared" si="60"/>
        <v>0</v>
      </c>
    </row>
    <row r="671" spans="1:33" ht="15">
      <c r="A671" s="393"/>
      <c r="B671" s="393"/>
      <c r="C671" s="393"/>
      <c r="D671" s="393"/>
      <c r="E671" s="393"/>
      <c r="F671" s="393"/>
      <c r="G671" s="393"/>
      <c r="H671" s="394"/>
      <c r="I671" s="394"/>
      <c r="J671" s="394"/>
      <c r="K671" s="394"/>
      <c r="L671" s="394"/>
      <c r="M671" s="394"/>
      <c r="N671" s="313">
        <f>IF(IF(I671&lt;'Checklist Parameters'!$K$22,0,($I671-$L671))&lt;0,0,IF(I671&lt;'Checklist Parameters'!$K$22,0,($I671-$L671)))</f>
        <v>0</v>
      </c>
      <c r="O671" s="394"/>
      <c r="P671" s="395"/>
      <c r="Q671" s="316">
        <f t="shared" si="61"/>
        <v>0</v>
      </c>
      <c r="R671" s="87">
        <f t="shared" si="62"/>
        <v>0</v>
      </c>
      <c r="S671" s="87">
        <f>IF('Checklist Parameters'!$K$60&lt;0.2,0.2,'Checklist Parameters'!$K$60)</f>
        <v>0.72</v>
      </c>
      <c r="T671" s="88">
        <f>IF($O671="",IF('Checklist District ID'!$C$43="Y",MAX($R671:$S671)*$I671,SUM($R671:$S671)*$I671),IF(O671&gt;0,Q671*S671))</f>
        <v>0</v>
      </c>
      <c r="U671" s="88">
        <f>IF(Q671&gt;0,((I671-T671)*'Formula Matrix'!$E$40),0)</f>
        <v>0</v>
      </c>
      <c r="V671" s="88">
        <f t="shared" si="63"/>
        <v>0</v>
      </c>
      <c r="W671" s="88">
        <f>IF(V671&gt;0,(V671*'Checklist Parameters'!$K$35),0)</f>
        <v>0</v>
      </c>
      <c r="X671" s="85">
        <f t="shared" si="64"/>
        <v>0</v>
      </c>
      <c r="Y671" s="85">
        <f>IF('Checklist Parameters'!$K$102&lt;&gt;"",(I671/43560)*'Checklist Parameters'!$K$102,"N/A")</f>
        <v>0</v>
      </c>
      <c r="Z671" s="85" t="str">
        <f>IF('Checklist Parameters'!$K$58&lt;&gt;"",((I671*'Checklist Parameters'!$K$58)*'Checklist Parameters'!$K$35)/1000,"N/A")</f>
        <v>N/A</v>
      </c>
      <c r="AA671" s="85">
        <f>IF('Checklist Parameters'!$K$101&lt;&gt;"",IFERROR(I671/'Checklist Parameters'!$K$101,0),"N/A")</f>
        <v>0</v>
      </c>
      <c r="AB671" s="85" t="str">
        <f>IF('Checklist Parameters'!$K$43&lt;&gt;"",(I671*'Checklist Parameters'!$K$43)/1000,"N/A")</f>
        <v>N/A</v>
      </c>
      <c r="AC671" s="85">
        <f>IF('Checklist Parameters'!$K$16="",$X671,IF(AND('Checklist Parameters'!$K$16&lt;$X671,'Checklist Parameters'!$K$16&gt;=3),'Checklist Parameters'!$K$16,IF(AND('Checklist Parameters'!$K$16&lt;$X671,'Checklist Parameters'!$K$16&lt;3),0,$X671)))</f>
        <v>0</v>
      </c>
      <c r="AD671" s="85" t="str">
        <f>IF(AND(I671&lt;'Checklist Parameters'!$K$22,$I671&lt;&gt;0),"Y","")</f>
        <v/>
      </c>
      <c r="AE671" s="85" t="str">
        <f>IF($AD671="Y",0,IF('Checklist Parameters'!$K$25="","&lt;no limit&gt;",ROUNDDOWN((($I671-'Checklist Parameters'!$K$24)/'Checklist Parameters'!$K$25)+1,0)))</f>
        <v>&lt;no limit&gt;</v>
      </c>
      <c r="AF671" s="174">
        <f t="shared" si="65"/>
        <v>0</v>
      </c>
      <c r="AG671" s="85">
        <f t="shared" si="60"/>
        <v>0</v>
      </c>
    </row>
    <row r="672" spans="1:33" ht="15">
      <c r="A672" s="393"/>
      <c r="B672" s="393"/>
      <c r="C672" s="393"/>
      <c r="D672" s="393"/>
      <c r="E672" s="393"/>
      <c r="F672" s="393"/>
      <c r="G672" s="393"/>
      <c r="H672" s="394"/>
      <c r="I672" s="394"/>
      <c r="J672" s="394"/>
      <c r="K672" s="394"/>
      <c r="L672" s="394"/>
      <c r="M672" s="394"/>
      <c r="N672" s="313">
        <f>IF(IF(I672&lt;'Checklist Parameters'!$K$22,0,($I672-$L672))&lt;0,0,IF(I672&lt;'Checklist Parameters'!$K$22,0,($I672-$L672)))</f>
        <v>0</v>
      </c>
      <c r="O672" s="394"/>
      <c r="P672" s="395"/>
      <c r="Q672" s="316">
        <f t="shared" si="61"/>
        <v>0</v>
      </c>
      <c r="R672" s="87">
        <f t="shared" si="62"/>
        <v>0</v>
      </c>
      <c r="S672" s="87">
        <f>IF('Checklist Parameters'!$K$60&lt;0.2,0.2,'Checklist Parameters'!$K$60)</f>
        <v>0.72</v>
      </c>
      <c r="T672" s="88">
        <f>IF($O672="",IF('Checklist District ID'!$C$43="Y",MAX($R672:$S672)*$I672,SUM($R672:$S672)*$I672),IF(O672&gt;0,Q672*S672))</f>
        <v>0</v>
      </c>
      <c r="U672" s="88">
        <f>IF(Q672&gt;0,((I672-T672)*'Formula Matrix'!$E$40),0)</f>
        <v>0</v>
      </c>
      <c r="V672" s="88">
        <f t="shared" si="63"/>
        <v>0</v>
      </c>
      <c r="W672" s="88">
        <f>IF(V672&gt;0,(V672*'Checklist Parameters'!$K$35),0)</f>
        <v>0</v>
      </c>
      <c r="X672" s="85">
        <f t="shared" si="64"/>
        <v>0</v>
      </c>
      <c r="Y672" s="85">
        <f>IF('Checklist Parameters'!$K$102&lt;&gt;"",(I672/43560)*'Checklist Parameters'!$K$102,"N/A")</f>
        <v>0</v>
      </c>
      <c r="Z672" s="85" t="str">
        <f>IF('Checklist Parameters'!$K$58&lt;&gt;"",((I672*'Checklist Parameters'!$K$58)*'Checklist Parameters'!$K$35)/1000,"N/A")</f>
        <v>N/A</v>
      </c>
      <c r="AA672" s="85">
        <f>IF('Checklist Parameters'!$K$101&lt;&gt;"",IFERROR(I672/'Checklist Parameters'!$K$101,0),"N/A")</f>
        <v>0</v>
      </c>
      <c r="AB672" s="85" t="str">
        <f>IF('Checklist Parameters'!$K$43&lt;&gt;"",(I672*'Checklist Parameters'!$K$43)/1000,"N/A")</f>
        <v>N/A</v>
      </c>
      <c r="AC672" s="85">
        <f>IF('Checklist Parameters'!$K$16="",$X672,IF(AND('Checklist Parameters'!$K$16&lt;$X672,'Checklist Parameters'!$K$16&gt;=3),'Checklist Parameters'!$K$16,IF(AND('Checklist Parameters'!$K$16&lt;$X672,'Checklist Parameters'!$K$16&lt;3),0,$X672)))</f>
        <v>0</v>
      </c>
      <c r="AD672" s="85" t="str">
        <f>IF(AND(I672&lt;'Checklist Parameters'!$K$22,$I672&lt;&gt;0),"Y","")</f>
        <v/>
      </c>
      <c r="AE672" s="85" t="str">
        <f>IF($AD672="Y",0,IF('Checklist Parameters'!$K$25="","&lt;no limit&gt;",ROUNDDOWN((($I672-'Checklist Parameters'!$K$24)/'Checklist Parameters'!$K$25)+1,0)))</f>
        <v>&lt;no limit&gt;</v>
      </c>
      <c r="AF672" s="174">
        <f t="shared" si="65"/>
        <v>0</v>
      </c>
      <c r="AG672" s="85">
        <f t="shared" si="60"/>
        <v>0</v>
      </c>
    </row>
    <row r="673" spans="1:33" ht="15">
      <c r="A673" s="393"/>
      <c r="B673" s="393"/>
      <c r="C673" s="393"/>
      <c r="D673" s="393"/>
      <c r="E673" s="393"/>
      <c r="F673" s="393"/>
      <c r="G673" s="393"/>
      <c r="H673" s="394"/>
      <c r="I673" s="394"/>
      <c r="J673" s="394"/>
      <c r="K673" s="394"/>
      <c r="L673" s="394"/>
      <c r="M673" s="394"/>
      <c r="N673" s="313">
        <f>IF(IF(I673&lt;'Checklist Parameters'!$K$22,0,($I673-$L673))&lt;0,0,IF(I673&lt;'Checklist Parameters'!$K$22,0,($I673-$L673)))</f>
        <v>0</v>
      </c>
      <c r="O673" s="394"/>
      <c r="P673" s="395"/>
      <c r="Q673" s="316">
        <f t="shared" si="61"/>
        <v>0</v>
      </c>
      <c r="R673" s="87">
        <f t="shared" si="62"/>
        <v>0</v>
      </c>
      <c r="S673" s="87">
        <f>IF('Checklist Parameters'!$K$60&lt;0.2,0.2,'Checklist Parameters'!$K$60)</f>
        <v>0.72</v>
      </c>
      <c r="T673" s="88">
        <f>IF($O673="",IF('Checklist District ID'!$C$43="Y",MAX($R673:$S673)*$I673,SUM($R673:$S673)*$I673),IF(O673&gt;0,Q673*S673))</f>
        <v>0</v>
      </c>
      <c r="U673" s="88">
        <f>IF(Q673&gt;0,((I673-T673)*'Formula Matrix'!$E$40),0)</f>
        <v>0</v>
      </c>
      <c r="V673" s="88">
        <f t="shared" si="63"/>
        <v>0</v>
      </c>
      <c r="W673" s="88">
        <f>IF(V673&gt;0,(V673*'Checklist Parameters'!$K$35),0)</f>
        <v>0</v>
      </c>
      <c r="X673" s="85">
        <f t="shared" si="64"/>
        <v>0</v>
      </c>
      <c r="Y673" s="85">
        <f>IF('Checklist Parameters'!$K$102&lt;&gt;"",(I673/43560)*'Checklist Parameters'!$K$102,"N/A")</f>
        <v>0</v>
      </c>
      <c r="Z673" s="85" t="str">
        <f>IF('Checklist Parameters'!$K$58&lt;&gt;"",((I673*'Checklist Parameters'!$K$58)*'Checklist Parameters'!$K$35)/1000,"N/A")</f>
        <v>N/A</v>
      </c>
      <c r="AA673" s="85">
        <f>IF('Checklist Parameters'!$K$101&lt;&gt;"",IFERROR(I673/'Checklist Parameters'!$K$101,0),"N/A")</f>
        <v>0</v>
      </c>
      <c r="AB673" s="85" t="str">
        <f>IF('Checklist Parameters'!$K$43&lt;&gt;"",(I673*'Checklist Parameters'!$K$43)/1000,"N/A")</f>
        <v>N/A</v>
      </c>
      <c r="AC673" s="85">
        <f>IF('Checklist Parameters'!$K$16="",$X673,IF(AND('Checklist Parameters'!$K$16&lt;$X673,'Checklist Parameters'!$K$16&gt;=3),'Checklist Parameters'!$K$16,IF(AND('Checklist Parameters'!$K$16&lt;$X673,'Checklist Parameters'!$K$16&lt;3),0,$X673)))</f>
        <v>0</v>
      </c>
      <c r="AD673" s="85" t="str">
        <f>IF(AND(I673&lt;'Checklist Parameters'!$K$22,$I673&lt;&gt;0),"Y","")</f>
        <v/>
      </c>
      <c r="AE673" s="85" t="str">
        <f>IF($AD673="Y",0,IF('Checklist Parameters'!$K$25="","&lt;no limit&gt;",ROUNDDOWN((($I673-'Checklist Parameters'!$K$24)/'Checklist Parameters'!$K$25)+1,0)))</f>
        <v>&lt;no limit&gt;</v>
      </c>
      <c r="AF673" s="174">
        <f t="shared" si="65"/>
        <v>0</v>
      </c>
      <c r="AG673" s="85">
        <f t="shared" si="60"/>
        <v>0</v>
      </c>
    </row>
    <row r="674" spans="1:33" ht="15">
      <c r="A674" s="393"/>
      <c r="B674" s="393"/>
      <c r="C674" s="393"/>
      <c r="D674" s="393"/>
      <c r="E674" s="393"/>
      <c r="F674" s="393"/>
      <c r="G674" s="393"/>
      <c r="H674" s="394"/>
      <c r="I674" s="394"/>
      <c r="J674" s="394"/>
      <c r="K674" s="394"/>
      <c r="L674" s="394"/>
      <c r="M674" s="394"/>
      <c r="N674" s="313">
        <f>IF(IF(I674&lt;'Checklist Parameters'!$K$22,0,($I674-$L674))&lt;0,0,IF(I674&lt;'Checklist Parameters'!$K$22,0,($I674-$L674)))</f>
        <v>0</v>
      </c>
      <c r="O674" s="394"/>
      <c r="P674" s="395"/>
      <c r="Q674" s="316">
        <f t="shared" si="61"/>
        <v>0</v>
      </c>
      <c r="R674" s="87">
        <f t="shared" si="62"/>
        <v>0</v>
      </c>
      <c r="S674" s="87">
        <f>IF('Checklist Parameters'!$K$60&lt;0.2,0.2,'Checklist Parameters'!$K$60)</f>
        <v>0.72</v>
      </c>
      <c r="T674" s="88">
        <f>IF($O674="",IF('Checklist District ID'!$C$43="Y",MAX($R674:$S674)*$I674,SUM($R674:$S674)*$I674),IF(O674&gt;0,Q674*S674))</f>
        <v>0</v>
      </c>
      <c r="U674" s="88">
        <f>IF(Q674&gt;0,((I674-T674)*'Formula Matrix'!$E$40),0)</f>
        <v>0</v>
      </c>
      <c r="V674" s="88">
        <f t="shared" si="63"/>
        <v>0</v>
      </c>
      <c r="W674" s="88">
        <f>IF(V674&gt;0,(V674*'Checklist Parameters'!$K$35),0)</f>
        <v>0</v>
      </c>
      <c r="X674" s="85">
        <f t="shared" si="64"/>
        <v>0</v>
      </c>
      <c r="Y674" s="85">
        <f>IF('Checklist Parameters'!$K$102&lt;&gt;"",(I674/43560)*'Checklist Parameters'!$K$102,"N/A")</f>
        <v>0</v>
      </c>
      <c r="Z674" s="85" t="str">
        <f>IF('Checklist Parameters'!$K$58&lt;&gt;"",((I674*'Checklist Parameters'!$K$58)*'Checklist Parameters'!$K$35)/1000,"N/A")</f>
        <v>N/A</v>
      </c>
      <c r="AA674" s="85">
        <f>IF('Checklist Parameters'!$K$101&lt;&gt;"",IFERROR(I674/'Checklist Parameters'!$K$101,0),"N/A")</f>
        <v>0</v>
      </c>
      <c r="AB674" s="85" t="str">
        <f>IF('Checklist Parameters'!$K$43&lt;&gt;"",(I674*'Checklist Parameters'!$K$43)/1000,"N/A")</f>
        <v>N/A</v>
      </c>
      <c r="AC674" s="85">
        <f>IF('Checklist Parameters'!$K$16="",$X674,IF(AND('Checklist Parameters'!$K$16&lt;$X674,'Checklist Parameters'!$K$16&gt;=3),'Checklist Parameters'!$K$16,IF(AND('Checklist Parameters'!$K$16&lt;$X674,'Checklist Parameters'!$K$16&lt;3),0,$X674)))</f>
        <v>0</v>
      </c>
      <c r="AD674" s="85" t="str">
        <f>IF(AND(I674&lt;'Checklist Parameters'!$K$22,$I674&lt;&gt;0),"Y","")</f>
        <v/>
      </c>
      <c r="AE674" s="85" t="str">
        <f>IF($AD674="Y",0,IF('Checklist Parameters'!$K$25="","&lt;no limit&gt;",ROUNDDOWN((($I674-'Checklist Parameters'!$K$24)/'Checklist Parameters'!$K$25)+1,0)))</f>
        <v>&lt;no limit&gt;</v>
      </c>
      <c r="AF674" s="174">
        <f t="shared" si="65"/>
        <v>0</v>
      </c>
      <c r="AG674" s="85">
        <f t="shared" si="60"/>
        <v>0</v>
      </c>
    </row>
    <row r="675" spans="1:33" ht="15">
      <c r="A675" s="393"/>
      <c r="B675" s="393"/>
      <c r="C675" s="393"/>
      <c r="D675" s="393"/>
      <c r="E675" s="393"/>
      <c r="F675" s="393"/>
      <c r="G675" s="393"/>
      <c r="H675" s="394"/>
      <c r="I675" s="394"/>
      <c r="J675" s="394"/>
      <c r="K675" s="394"/>
      <c r="L675" s="394"/>
      <c r="M675" s="394"/>
      <c r="N675" s="313">
        <f>IF(IF(I675&lt;'Checklist Parameters'!$K$22,0,($I675-$L675))&lt;0,0,IF(I675&lt;'Checklist Parameters'!$K$22,0,($I675-$L675)))</f>
        <v>0</v>
      </c>
      <c r="O675" s="394"/>
      <c r="P675" s="395"/>
      <c r="Q675" s="316">
        <f t="shared" si="61"/>
        <v>0</v>
      </c>
      <c r="R675" s="87">
        <f t="shared" si="62"/>
        <v>0</v>
      </c>
      <c r="S675" s="87">
        <f>IF('Checklist Parameters'!$K$60&lt;0.2,0.2,'Checklist Parameters'!$K$60)</f>
        <v>0.72</v>
      </c>
      <c r="T675" s="88">
        <f>IF($O675="",IF('Checklist District ID'!$C$43="Y",MAX($R675:$S675)*$I675,SUM($R675:$S675)*$I675),IF(O675&gt;0,Q675*S675))</f>
        <v>0</v>
      </c>
      <c r="U675" s="88">
        <f>IF(Q675&gt;0,((I675-T675)*'Formula Matrix'!$E$40),0)</f>
        <v>0</v>
      </c>
      <c r="V675" s="88">
        <f t="shared" si="63"/>
        <v>0</v>
      </c>
      <c r="W675" s="88">
        <f>IF(V675&gt;0,(V675*'Checklist Parameters'!$K$35),0)</f>
        <v>0</v>
      </c>
      <c r="X675" s="85">
        <f t="shared" si="64"/>
        <v>0</v>
      </c>
      <c r="Y675" s="85">
        <f>IF('Checklist Parameters'!$K$102&lt;&gt;"",(I675/43560)*'Checklist Parameters'!$K$102,"N/A")</f>
        <v>0</v>
      </c>
      <c r="Z675" s="85" t="str">
        <f>IF('Checklist Parameters'!$K$58&lt;&gt;"",((I675*'Checklist Parameters'!$K$58)*'Checklist Parameters'!$K$35)/1000,"N/A")</f>
        <v>N/A</v>
      </c>
      <c r="AA675" s="85">
        <f>IF('Checklist Parameters'!$K$101&lt;&gt;"",IFERROR(I675/'Checklist Parameters'!$K$101,0),"N/A")</f>
        <v>0</v>
      </c>
      <c r="AB675" s="85" t="str">
        <f>IF('Checklist Parameters'!$K$43&lt;&gt;"",(I675*'Checklist Parameters'!$K$43)/1000,"N/A")</f>
        <v>N/A</v>
      </c>
      <c r="AC675" s="85">
        <f>IF('Checklist Parameters'!$K$16="",$X675,IF(AND('Checklist Parameters'!$K$16&lt;$X675,'Checklist Parameters'!$K$16&gt;=3),'Checklist Parameters'!$K$16,IF(AND('Checklist Parameters'!$K$16&lt;$X675,'Checklist Parameters'!$K$16&lt;3),0,$X675)))</f>
        <v>0</v>
      </c>
      <c r="AD675" s="85" t="str">
        <f>IF(AND(I675&lt;'Checklist Parameters'!$K$22,$I675&lt;&gt;0),"Y","")</f>
        <v/>
      </c>
      <c r="AE675" s="85" t="str">
        <f>IF($AD675="Y",0,IF('Checklist Parameters'!$K$25="","&lt;no limit&gt;",ROUNDDOWN((($I675-'Checklist Parameters'!$K$24)/'Checklist Parameters'!$K$25)+1,0)))</f>
        <v>&lt;no limit&gt;</v>
      </c>
      <c r="AF675" s="174">
        <f t="shared" si="65"/>
        <v>0</v>
      </c>
      <c r="AG675" s="85">
        <f t="shared" si="60"/>
        <v>0</v>
      </c>
    </row>
    <row r="676" spans="1:33" ht="15">
      <c r="A676" s="393"/>
      <c r="B676" s="393"/>
      <c r="C676" s="393"/>
      <c r="D676" s="393"/>
      <c r="E676" s="393"/>
      <c r="F676" s="393"/>
      <c r="G676" s="393"/>
      <c r="H676" s="394"/>
      <c r="I676" s="394"/>
      <c r="J676" s="394"/>
      <c r="K676" s="394"/>
      <c r="L676" s="394"/>
      <c r="M676" s="394"/>
      <c r="N676" s="313">
        <f>IF(IF(I676&lt;'Checklist Parameters'!$K$22,0,($I676-$L676))&lt;0,0,IF(I676&lt;'Checklist Parameters'!$K$22,0,($I676-$L676)))</f>
        <v>0</v>
      </c>
      <c r="O676" s="394"/>
      <c r="P676" s="395"/>
      <c r="Q676" s="316">
        <f t="shared" si="61"/>
        <v>0</v>
      </c>
      <c r="R676" s="87">
        <f t="shared" si="62"/>
        <v>0</v>
      </c>
      <c r="S676" s="87">
        <f>IF('Checklist Parameters'!$K$60&lt;0.2,0.2,'Checklist Parameters'!$K$60)</f>
        <v>0.72</v>
      </c>
      <c r="T676" s="88">
        <f>IF($O676="",IF('Checklist District ID'!$C$43="Y",MAX($R676:$S676)*$I676,SUM($R676:$S676)*$I676),IF(O676&gt;0,Q676*S676))</f>
        <v>0</v>
      </c>
      <c r="U676" s="88">
        <f>IF(Q676&gt;0,((I676-T676)*'Formula Matrix'!$E$40),0)</f>
        <v>0</v>
      </c>
      <c r="V676" s="88">
        <f t="shared" si="63"/>
        <v>0</v>
      </c>
      <c r="W676" s="88">
        <f>IF(V676&gt;0,(V676*'Checklist Parameters'!$K$35),0)</f>
        <v>0</v>
      </c>
      <c r="X676" s="85">
        <f t="shared" si="64"/>
        <v>0</v>
      </c>
      <c r="Y676" s="85">
        <f>IF('Checklist Parameters'!$K$102&lt;&gt;"",(I676/43560)*'Checklist Parameters'!$K$102,"N/A")</f>
        <v>0</v>
      </c>
      <c r="Z676" s="85" t="str">
        <f>IF('Checklist Parameters'!$K$58&lt;&gt;"",((I676*'Checklist Parameters'!$K$58)*'Checklist Parameters'!$K$35)/1000,"N/A")</f>
        <v>N/A</v>
      </c>
      <c r="AA676" s="85">
        <f>IF('Checklist Parameters'!$K$101&lt;&gt;"",IFERROR(I676/'Checklist Parameters'!$K$101,0),"N/A")</f>
        <v>0</v>
      </c>
      <c r="AB676" s="85" t="str">
        <f>IF('Checklist Parameters'!$K$43&lt;&gt;"",(I676*'Checklist Parameters'!$K$43)/1000,"N/A")</f>
        <v>N/A</v>
      </c>
      <c r="AC676" s="85">
        <f>IF('Checklist Parameters'!$K$16="",$X676,IF(AND('Checklist Parameters'!$K$16&lt;$X676,'Checklist Parameters'!$K$16&gt;=3),'Checklist Parameters'!$K$16,IF(AND('Checklist Parameters'!$K$16&lt;$X676,'Checklist Parameters'!$K$16&lt;3),0,$X676)))</f>
        <v>0</v>
      </c>
      <c r="AD676" s="85" t="str">
        <f>IF(AND(I676&lt;'Checklist Parameters'!$K$22,$I676&lt;&gt;0),"Y","")</f>
        <v/>
      </c>
      <c r="AE676" s="85" t="str">
        <f>IF($AD676="Y",0,IF('Checklist Parameters'!$K$25="","&lt;no limit&gt;",ROUNDDOWN((($I676-'Checklist Parameters'!$K$24)/'Checklist Parameters'!$K$25)+1,0)))</f>
        <v>&lt;no limit&gt;</v>
      </c>
      <c r="AF676" s="174">
        <f t="shared" si="65"/>
        <v>0</v>
      </c>
      <c r="AG676" s="85">
        <f t="shared" si="60"/>
        <v>0</v>
      </c>
    </row>
    <row r="677" spans="1:33" ht="15">
      <c r="A677" s="393"/>
      <c r="B677" s="393"/>
      <c r="C677" s="393"/>
      <c r="D677" s="393"/>
      <c r="E677" s="393"/>
      <c r="F677" s="393"/>
      <c r="G677" s="393"/>
      <c r="H677" s="394"/>
      <c r="I677" s="394"/>
      <c r="J677" s="394"/>
      <c r="K677" s="394"/>
      <c r="L677" s="394"/>
      <c r="M677" s="394"/>
      <c r="N677" s="313">
        <f>IF(IF(I677&lt;'Checklist Parameters'!$K$22,0,($I677-$L677))&lt;0,0,IF(I677&lt;'Checklist Parameters'!$K$22,0,($I677-$L677)))</f>
        <v>0</v>
      </c>
      <c r="O677" s="394"/>
      <c r="P677" s="395"/>
      <c r="Q677" s="316">
        <f t="shared" si="61"/>
        <v>0</v>
      </c>
      <c r="R677" s="87">
        <f t="shared" si="62"/>
        <v>0</v>
      </c>
      <c r="S677" s="87">
        <f>IF('Checklist Parameters'!$K$60&lt;0.2,0.2,'Checklist Parameters'!$K$60)</f>
        <v>0.72</v>
      </c>
      <c r="T677" s="88">
        <f>IF($O677="",IF('Checklist District ID'!$C$43="Y",MAX($R677:$S677)*$I677,SUM($R677:$S677)*$I677),IF(O677&gt;0,Q677*S677))</f>
        <v>0</v>
      </c>
      <c r="U677" s="88">
        <f>IF(Q677&gt;0,((I677-T677)*'Formula Matrix'!$E$40),0)</f>
        <v>0</v>
      </c>
      <c r="V677" s="88">
        <f t="shared" si="63"/>
        <v>0</v>
      </c>
      <c r="W677" s="88">
        <f>IF(V677&gt;0,(V677*'Checklist Parameters'!$K$35),0)</f>
        <v>0</v>
      </c>
      <c r="X677" s="85">
        <f t="shared" si="64"/>
        <v>0</v>
      </c>
      <c r="Y677" s="85">
        <f>IF('Checklist Parameters'!$K$102&lt;&gt;"",(I677/43560)*'Checklist Parameters'!$K$102,"N/A")</f>
        <v>0</v>
      </c>
      <c r="Z677" s="85" t="str">
        <f>IF('Checklist Parameters'!$K$58&lt;&gt;"",((I677*'Checklist Parameters'!$K$58)*'Checklist Parameters'!$K$35)/1000,"N/A")</f>
        <v>N/A</v>
      </c>
      <c r="AA677" s="85">
        <f>IF('Checklist Parameters'!$K$101&lt;&gt;"",IFERROR(I677/'Checklist Parameters'!$K$101,0),"N/A")</f>
        <v>0</v>
      </c>
      <c r="AB677" s="85" t="str">
        <f>IF('Checklist Parameters'!$K$43&lt;&gt;"",(I677*'Checklist Parameters'!$K$43)/1000,"N/A")</f>
        <v>N/A</v>
      </c>
      <c r="AC677" s="85">
        <f>IF('Checklist Parameters'!$K$16="",$X677,IF(AND('Checklist Parameters'!$K$16&lt;$X677,'Checklist Parameters'!$K$16&gt;=3),'Checklist Parameters'!$K$16,IF(AND('Checklist Parameters'!$K$16&lt;$X677,'Checklist Parameters'!$K$16&lt;3),0,$X677)))</f>
        <v>0</v>
      </c>
      <c r="AD677" s="85" t="str">
        <f>IF(AND(I677&lt;'Checklist Parameters'!$K$22,$I677&lt;&gt;0),"Y","")</f>
        <v/>
      </c>
      <c r="AE677" s="85" t="str">
        <f>IF($AD677="Y",0,IF('Checklist Parameters'!$K$25="","&lt;no limit&gt;",ROUNDDOWN((($I677-'Checklist Parameters'!$K$24)/'Checklist Parameters'!$K$25)+1,0)))</f>
        <v>&lt;no limit&gt;</v>
      </c>
      <c r="AF677" s="174">
        <f t="shared" si="65"/>
        <v>0</v>
      </c>
      <c r="AG677" s="85">
        <f t="shared" si="60"/>
        <v>0</v>
      </c>
    </row>
    <row r="678" spans="1:33" ht="15">
      <c r="A678" s="393"/>
      <c r="B678" s="393"/>
      <c r="C678" s="393"/>
      <c r="D678" s="393"/>
      <c r="E678" s="393"/>
      <c r="F678" s="393"/>
      <c r="G678" s="393"/>
      <c r="H678" s="394"/>
      <c r="I678" s="394"/>
      <c r="J678" s="394"/>
      <c r="K678" s="394"/>
      <c r="L678" s="394"/>
      <c r="M678" s="394"/>
      <c r="N678" s="313">
        <f>IF(IF(I678&lt;'Checklist Parameters'!$K$22,0,($I678-$L678))&lt;0,0,IF(I678&lt;'Checklist Parameters'!$K$22,0,($I678-$L678)))</f>
        <v>0</v>
      </c>
      <c r="O678" s="394"/>
      <c r="P678" s="395"/>
      <c r="Q678" s="316">
        <f t="shared" si="61"/>
        <v>0</v>
      </c>
      <c r="R678" s="87">
        <f t="shared" si="62"/>
        <v>0</v>
      </c>
      <c r="S678" s="87">
        <f>IF('Checklist Parameters'!$K$60&lt;0.2,0.2,'Checklist Parameters'!$K$60)</f>
        <v>0.72</v>
      </c>
      <c r="T678" s="88">
        <f>IF($O678="",IF('Checklist District ID'!$C$43="Y",MAX($R678:$S678)*$I678,SUM($R678:$S678)*$I678),IF(O678&gt;0,Q678*S678))</f>
        <v>0</v>
      </c>
      <c r="U678" s="88">
        <f>IF(Q678&gt;0,((I678-T678)*'Formula Matrix'!$E$40),0)</f>
        <v>0</v>
      </c>
      <c r="V678" s="88">
        <f t="shared" si="63"/>
        <v>0</v>
      </c>
      <c r="W678" s="88">
        <f>IF(V678&gt;0,(V678*'Checklist Parameters'!$K$35),0)</f>
        <v>0</v>
      </c>
      <c r="X678" s="85">
        <f t="shared" si="64"/>
        <v>0</v>
      </c>
      <c r="Y678" s="85">
        <f>IF('Checklist Parameters'!$K$102&lt;&gt;"",(I678/43560)*'Checklist Parameters'!$K$102,"N/A")</f>
        <v>0</v>
      </c>
      <c r="Z678" s="85" t="str">
        <f>IF('Checklist Parameters'!$K$58&lt;&gt;"",((I678*'Checklist Parameters'!$K$58)*'Checklist Parameters'!$K$35)/1000,"N/A")</f>
        <v>N/A</v>
      </c>
      <c r="AA678" s="85">
        <f>IF('Checklist Parameters'!$K$101&lt;&gt;"",IFERROR(I678/'Checklist Parameters'!$K$101,0),"N/A")</f>
        <v>0</v>
      </c>
      <c r="AB678" s="85" t="str">
        <f>IF('Checklist Parameters'!$K$43&lt;&gt;"",(I678*'Checklist Parameters'!$K$43)/1000,"N/A")</f>
        <v>N/A</v>
      </c>
      <c r="AC678" s="85">
        <f>IF('Checklist Parameters'!$K$16="",$X678,IF(AND('Checklist Parameters'!$K$16&lt;$X678,'Checklist Parameters'!$K$16&gt;=3),'Checklist Parameters'!$K$16,IF(AND('Checklist Parameters'!$K$16&lt;$X678,'Checklist Parameters'!$K$16&lt;3),0,$X678)))</f>
        <v>0</v>
      </c>
      <c r="AD678" s="85" t="str">
        <f>IF(AND(I678&lt;'Checklist Parameters'!$K$22,$I678&lt;&gt;0),"Y","")</f>
        <v/>
      </c>
      <c r="AE678" s="85" t="str">
        <f>IF($AD678="Y",0,IF('Checklist Parameters'!$K$25="","&lt;no limit&gt;",ROUNDDOWN((($I678-'Checklist Parameters'!$K$24)/'Checklist Parameters'!$K$25)+1,0)))</f>
        <v>&lt;no limit&gt;</v>
      </c>
      <c r="AF678" s="174">
        <f t="shared" si="65"/>
        <v>0</v>
      </c>
      <c r="AG678" s="85">
        <f t="shared" si="60"/>
        <v>0</v>
      </c>
    </row>
    <row r="679" spans="1:33" ht="15">
      <c r="A679" s="393"/>
      <c r="B679" s="393"/>
      <c r="C679" s="393"/>
      <c r="D679" s="393"/>
      <c r="E679" s="393"/>
      <c r="F679" s="393"/>
      <c r="G679" s="393"/>
      <c r="H679" s="394"/>
      <c r="I679" s="394"/>
      <c r="J679" s="394"/>
      <c r="K679" s="394"/>
      <c r="L679" s="394"/>
      <c r="M679" s="394"/>
      <c r="N679" s="313">
        <f>IF(IF(I679&lt;'Checklist Parameters'!$K$22,0,($I679-$L679))&lt;0,0,IF(I679&lt;'Checklist Parameters'!$K$22,0,($I679-$L679)))</f>
        <v>0</v>
      </c>
      <c r="O679" s="394"/>
      <c r="P679" s="395"/>
      <c r="Q679" s="316">
        <f t="shared" si="61"/>
        <v>0</v>
      </c>
      <c r="R679" s="87">
        <f t="shared" si="62"/>
        <v>0</v>
      </c>
      <c r="S679" s="87">
        <f>IF('Checklist Parameters'!$K$60&lt;0.2,0.2,'Checklist Parameters'!$K$60)</f>
        <v>0.72</v>
      </c>
      <c r="T679" s="88">
        <f>IF($O679="",IF('Checklist District ID'!$C$43="Y",MAX($R679:$S679)*$I679,SUM($R679:$S679)*$I679),IF(O679&gt;0,Q679*S679))</f>
        <v>0</v>
      </c>
      <c r="U679" s="88">
        <f>IF(Q679&gt;0,((I679-T679)*'Formula Matrix'!$E$40),0)</f>
        <v>0</v>
      </c>
      <c r="V679" s="88">
        <f t="shared" si="63"/>
        <v>0</v>
      </c>
      <c r="W679" s="88">
        <f>IF(V679&gt;0,(V679*'Checklist Parameters'!$K$35),0)</f>
        <v>0</v>
      </c>
      <c r="X679" s="85">
        <f t="shared" si="64"/>
        <v>0</v>
      </c>
      <c r="Y679" s="85">
        <f>IF('Checklist Parameters'!$K$102&lt;&gt;"",(I679/43560)*'Checklist Parameters'!$K$102,"N/A")</f>
        <v>0</v>
      </c>
      <c r="Z679" s="85" t="str">
        <f>IF('Checklist Parameters'!$K$58&lt;&gt;"",((I679*'Checklist Parameters'!$K$58)*'Checklist Parameters'!$K$35)/1000,"N/A")</f>
        <v>N/A</v>
      </c>
      <c r="AA679" s="85">
        <f>IF('Checklist Parameters'!$K$101&lt;&gt;"",IFERROR(I679/'Checklist Parameters'!$K$101,0),"N/A")</f>
        <v>0</v>
      </c>
      <c r="AB679" s="85" t="str">
        <f>IF('Checklist Parameters'!$K$43&lt;&gt;"",(I679*'Checklist Parameters'!$K$43)/1000,"N/A")</f>
        <v>N/A</v>
      </c>
      <c r="AC679" s="85">
        <f>IF('Checklist Parameters'!$K$16="",$X679,IF(AND('Checklist Parameters'!$K$16&lt;$X679,'Checklist Parameters'!$K$16&gt;=3),'Checklist Parameters'!$K$16,IF(AND('Checklist Parameters'!$K$16&lt;$X679,'Checklist Parameters'!$K$16&lt;3),0,$X679)))</f>
        <v>0</v>
      </c>
      <c r="AD679" s="85" t="str">
        <f>IF(AND(I679&lt;'Checklist Parameters'!$K$22,$I679&lt;&gt;0),"Y","")</f>
        <v/>
      </c>
      <c r="AE679" s="85" t="str">
        <f>IF($AD679="Y",0,IF('Checklist Parameters'!$K$25="","&lt;no limit&gt;",ROUNDDOWN((($I679-'Checklist Parameters'!$K$24)/'Checklist Parameters'!$K$25)+1,0)))</f>
        <v>&lt;no limit&gt;</v>
      </c>
      <c r="AF679" s="174">
        <f t="shared" si="65"/>
        <v>0</v>
      </c>
      <c r="AG679" s="85">
        <f t="shared" si="60"/>
        <v>0</v>
      </c>
    </row>
    <row r="680" spans="1:33" ht="15">
      <c r="A680" s="393"/>
      <c r="B680" s="393"/>
      <c r="C680" s="393"/>
      <c r="D680" s="393"/>
      <c r="E680" s="393"/>
      <c r="F680" s="393"/>
      <c r="G680" s="393"/>
      <c r="H680" s="394"/>
      <c r="I680" s="394"/>
      <c r="J680" s="394"/>
      <c r="K680" s="394"/>
      <c r="L680" s="394"/>
      <c r="M680" s="394"/>
      <c r="N680" s="313">
        <f>IF(IF(I680&lt;'Checklist Parameters'!$K$22,0,($I680-$L680))&lt;0,0,IF(I680&lt;'Checklist Parameters'!$K$22,0,($I680-$L680)))</f>
        <v>0</v>
      </c>
      <c r="O680" s="394"/>
      <c r="P680" s="395"/>
      <c r="Q680" s="316">
        <f t="shared" si="61"/>
        <v>0</v>
      </c>
      <c r="R680" s="87">
        <f t="shared" si="62"/>
        <v>0</v>
      </c>
      <c r="S680" s="87">
        <f>IF('Checklist Parameters'!$K$60&lt;0.2,0.2,'Checklist Parameters'!$K$60)</f>
        <v>0.72</v>
      </c>
      <c r="T680" s="88">
        <f>IF($O680="",IF('Checklist District ID'!$C$43="Y",MAX($R680:$S680)*$I680,SUM($R680:$S680)*$I680),IF(O680&gt;0,Q680*S680))</f>
        <v>0</v>
      </c>
      <c r="U680" s="88">
        <f>IF(Q680&gt;0,((I680-T680)*'Formula Matrix'!$E$40),0)</f>
        <v>0</v>
      </c>
      <c r="V680" s="88">
        <f t="shared" si="63"/>
        <v>0</v>
      </c>
      <c r="W680" s="88">
        <f>IF(V680&gt;0,(V680*'Checklist Parameters'!$K$35),0)</f>
        <v>0</v>
      </c>
      <c r="X680" s="85">
        <f t="shared" si="64"/>
        <v>0</v>
      </c>
      <c r="Y680" s="85">
        <f>IF('Checklist Parameters'!$K$102&lt;&gt;"",(I680/43560)*'Checklist Parameters'!$K$102,"N/A")</f>
        <v>0</v>
      </c>
      <c r="Z680" s="85" t="str">
        <f>IF('Checklist Parameters'!$K$58&lt;&gt;"",((I680*'Checklist Parameters'!$K$58)*'Checklist Parameters'!$K$35)/1000,"N/A")</f>
        <v>N/A</v>
      </c>
      <c r="AA680" s="85">
        <f>IF('Checklist Parameters'!$K$101&lt;&gt;"",IFERROR(I680/'Checklist Parameters'!$K$101,0),"N/A")</f>
        <v>0</v>
      </c>
      <c r="AB680" s="85" t="str">
        <f>IF('Checklist Parameters'!$K$43&lt;&gt;"",(I680*'Checklist Parameters'!$K$43)/1000,"N/A")</f>
        <v>N/A</v>
      </c>
      <c r="AC680" s="85">
        <f>IF('Checklist Parameters'!$K$16="",$X680,IF(AND('Checklist Parameters'!$K$16&lt;$X680,'Checklist Parameters'!$K$16&gt;=3),'Checklist Parameters'!$K$16,IF(AND('Checklist Parameters'!$K$16&lt;$X680,'Checklist Parameters'!$K$16&lt;3),0,$X680)))</f>
        <v>0</v>
      </c>
      <c r="AD680" s="85" t="str">
        <f>IF(AND(I680&lt;'Checklist Parameters'!$K$22,$I680&lt;&gt;0),"Y","")</f>
        <v/>
      </c>
      <c r="AE680" s="85" t="str">
        <f>IF($AD680="Y",0,IF('Checklist Parameters'!$K$25="","&lt;no limit&gt;",ROUNDDOWN((($I680-'Checklist Parameters'!$K$24)/'Checklist Parameters'!$K$25)+1,0)))</f>
        <v>&lt;no limit&gt;</v>
      </c>
      <c r="AF680" s="174">
        <f t="shared" si="65"/>
        <v>0</v>
      </c>
      <c r="AG680" s="85">
        <f t="shared" si="60"/>
        <v>0</v>
      </c>
    </row>
    <row r="681" spans="1:33" ht="15">
      <c r="A681" s="393"/>
      <c r="B681" s="393"/>
      <c r="C681" s="393"/>
      <c r="D681" s="393"/>
      <c r="E681" s="393"/>
      <c r="F681" s="393"/>
      <c r="G681" s="393"/>
      <c r="H681" s="394"/>
      <c r="I681" s="394"/>
      <c r="J681" s="394"/>
      <c r="K681" s="394"/>
      <c r="L681" s="394"/>
      <c r="M681" s="394"/>
      <c r="N681" s="313">
        <f>IF(IF(I681&lt;'Checklist Parameters'!$K$22,0,($I681-$L681))&lt;0,0,IF(I681&lt;'Checklist Parameters'!$K$22,0,($I681-$L681)))</f>
        <v>0</v>
      </c>
      <c r="O681" s="394"/>
      <c r="P681" s="395"/>
      <c r="Q681" s="316">
        <f t="shared" si="61"/>
        <v>0</v>
      </c>
      <c r="R681" s="87">
        <f t="shared" si="62"/>
        <v>0</v>
      </c>
      <c r="S681" s="87">
        <f>IF('Checklist Parameters'!$K$60&lt;0.2,0.2,'Checklist Parameters'!$K$60)</f>
        <v>0.72</v>
      </c>
      <c r="T681" s="88">
        <f>IF($O681="",IF('Checklist District ID'!$C$43="Y",MAX($R681:$S681)*$I681,SUM($R681:$S681)*$I681),IF(O681&gt;0,Q681*S681))</f>
        <v>0</v>
      </c>
      <c r="U681" s="88">
        <f>IF(Q681&gt;0,((I681-T681)*'Formula Matrix'!$E$40),0)</f>
        <v>0</v>
      </c>
      <c r="V681" s="88">
        <f t="shared" si="63"/>
        <v>0</v>
      </c>
      <c r="W681" s="88">
        <f>IF(V681&gt;0,(V681*'Checklist Parameters'!$K$35),0)</f>
        <v>0</v>
      </c>
      <c r="X681" s="85">
        <f t="shared" si="64"/>
        <v>0</v>
      </c>
      <c r="Y681" s="85">
        <f>IF('Checklist Parameters'!$K$102&lt;&gt;"",(I681/43560)*'Checklist Parameters'!$K$102,"N/A")</f>
        <v>0</v>
      </c>
      <c r="Z681" s="85" t="str">
        <f>IF('Checklist Parameters'!$K$58&lt;&gt;"",((I681*'Checklist Parameters'!$K$58)*'Checklist Parameters'!$K$35)/1000,"N/A")</f>
        <v>N/A</v>
      </c>
      <c r="AA681" s="85">
        <f>IF('Checklist Parameters'!$K$101&lt;&gt;"",IFERROR(I681/'Checklist Parameters'!$K$101,0),"N/A")</f>
        <v>0</v>
      </c>
      <c r="AB681" s="85" t="str">
        <f>IF('Checklist Parameters'!$K$43&lt;&gt;"",(I681*'Checklist Parameters'!$K$43)/1000,"N/A")</f>
        <v>N/A</v>
      </c>
      <c r="AC681" s="85">
        <f>IF('Checklist Parameters'!$K$16="",$X681,IF(AND('Checklist Parameters'!$K$16&lt;$X681,'Checklist Parameters'!$K$16&gt;=3),'Checklist Parameters'!$K$16,IF(AND('Checklist Parameters'!$K$16&lt;$X681,'Checklist Parameters'!$K$16&lt;3),0,$X681)))</f>
        <v>0</v>
      </c>
      <c r="AD681" s="85" t="str">
        <f>IF(AND(I681&lt;'Checklist Parameters'!$K$22,$I681&lt;&gt;0),"Y","")</f>
        <v/>
      </c>
      <c r="AE681" s="85" t="str">
        <f>IF($AD681="Y",0,IF('Checklist Parameters'!$K$25="","&lt;no limit&gt;",ROUNDDOWN((($I681-'Checklist Parameters'!$K$24)/'Checklist Parameters'!$K$25)+1,0)))</f>
        <v>&lt;no limit&gt;</v>
      </c>
      <c r="AF681" s="174">
        <f t="shared" si="65"/>
        <v>0</v>
      </c>
      <c r="AG681" s="85">
        <f t="shared" si="60"/>
        <v>0</v>
      </c>
    </row>
    <row r="682" spans="1:33" ht="15">
      <c r="A682" s="393"/>
      <c r="B682" s="393"/>
      <c r="C682" s="393"/>
      <c r="D682" s="393"/>
      <c r="E682" s="393"/>
      <c r="F682" s="393"/>
      <c r="G682" s="393"/>
      <c r="H682" s="394"/>
      <c r="I682" s="394"/>
      <c r="J682" s="394"/>
      <c r="K682" s="394"/>
      <c r="L682" s="394"/>
      <c r="M682" s="394"/>
      <c r="N682" s="313">
        <f>IF(IF(I682&lt;'Checklist Parameters'!$K$22,0,($I682-$L682))&lt;0,0,IF(I682&lt;'Checklist Parameters'!$K$22,0,($I682-$L682)))</f>
        <v>0</v>
      </c>
      <c r="O682" s="394"/>
      <c r="P682" s="395"/>
      <c r="Q682" s="316">
        <f t="shared" si="61"/>
        <v>0</v>
      </c>
      <c r="R682" s="87">
        <f t="shared" si="62"/>
        <v>0</v>
      </c>
      <c r="S682" s="87">
        <f>IF('Checklist Parameters'!$K$60&lt;0.2,0.2,'Checklist Parameters'!$K$60)</f>
        <v>0.72</v>
      </c>
      <c r="T682" s="88">
        <f>IF($O682="",IF('Checklist District ID'!$C$43="Y",MAX($R682:$S682)*$I682,SUM($R682:$S682)*$I682),IF(O682&gt;0,Q682*S682))</f>
        <v>0</v>
      </c>
      <c r="U682" s="88">
        <f>IF(Q682&gt;0,((I682-T682)*'Formula Matrix'!$E$40),0)</f>
        <v>0</v>
      </c>
      <c r="V682" s="88">
        <f t="shared" si="63"/>
        <v>0</v>
      </c>
      <c r="W682" s="88">
        <f>IF(V682&gt;0,(V682*'Checklist Parameters'!$K$35),0)</f>
        <v>0</v>
      </c>
      <c r="X682" s="85">
        <f t="shared" si="64"/>
        <v>0</v>
      </c>
      <c r="Y682" s="85">
        <f>IF('Checklist Parameters'!$K$102&lt;&gt;"",(I682/43560)*'Checklist Parameters'!$K$102,"N/A")</f>
        <v>0</v>
      </c>
      <c r="Z682" s="85" t="str">
        <f>IF('Checklist Parameters'!$K$58&lt;&gt;"",((I682*'Checklist Parameters'!$K$58)*'Checklist Parameters'!$K$35)/1000,"N/A")</f>
        <v>N/A</v>
      </c>
      <c r="AA682" s="85">
        <f>IF('Checklist Parameters'!$K$101&lt;&gt;"",IFERROR(I682/'Checklist Parameters'!$K$101,0),"N/A")</f>
        <v>0</v>
      </c>
      <c r="AB682" s="85" t="str">
        <f>IF('Checklist Parameters'!$K$43&lt;&gt;"",(I682*'Checklist Parameters'!$K$43)/1000,"N/A")</f>
        <v>N/A</v>
      </c>
      <c r="AC682" s="85">
        <f>IF('Checklist Parameters'!$K$16="",$X682,IF(AND('Checklist Parameters'!$K$16&lt;$X682,'Checklist Parameters'!$K$16&gt;=3),'Checklist Parameters'!$K$16,IF(AND('Checklist Parameters'!$K$16&lt;$X682,'Checklist Parameters'!$K$16&lt;3),0,$X682)))</f>
        <v>0</v>
      </c>
      <c r="AD682" s="85" t="str">
        <f>IF(AND(I682&lt;'Checklist Parameters'!$K$22,$I682&lt;&gt;0),"Y","")</f>
        <v/>
      </c>
      <c r="AE682" s="85" t="str">
        <f>IF($AD682="Y",0,IF('Checklist Parameters'!$K$25="","&lt;no limit&gt;",ROUNDDOWN((($I682-'Checklist Parameters'!$K$24)/'Checklist Parameters'!$K$25)+1,0)))</f>
        <v>&lt;no limit&gt;</v>
      </c>
      <c r="AF682" s="174">
        <f t="shared" si="65"/>
        <v>0</v>
      </c>
      <c r="AG682" s="85">
        <f t="shared" si="60"/>
        <v>0</v>
      </c>
    </row>
    <row r="683" spans="1:33" ht="15">
      <c r="A683" s="393"/>
      <c r="B683" s="393"/>
      <c r="C683" s="393"/>
      <c r="D683" s="393"/>
      <c r="E683" s="393"/>
      <c r="F683" s="393"/>
      <c r="G683" s="393"/>
      <c r="H683" s="394"/>
      <c r="I683" s="394"/>
      <c r="J683" s="394"/>
      <c r="K683" s="394"/>
      <c r="L683" s="394"/>
      <c r="M683" s="394"/>
      <c r="N683" s="313">
        <f>IF(IF(I683&lt;'Checklist Parameters'!$K$22,0,($I683-$L683))&lt;0,0,IF(I683&lt;'Checklist Parameters'!$K$22,0,($I683-$L683)))</f>
        <v>0</v>
      </c>
      <c r="O683" s="394"/>
      <c r="P683" s="395"/>
      <c r="Q683" s="316">
        <f t="shared" si="61"/>
        <v>0</v>
      </c>
      <c r="R683" s="87">
        <f t="shared" si="62"/>
        <v>0</v>
      </c>
      <c r="S683" s="87">
        <f>IF('Checklist Parameters'!$K$60&lt;0.2,0.2,'Checklist Parameters'!$K$60)</f>
        <v>0.72</v>
      </c>
      <c r="T683" s="88">
        <f>IF($O683="",IF('Checklist District ID'!$C$43="Y",MAX($R683:$S683)*$I683,SUM($R683:$S683)*$I683),IF(O683&gt;0,Q683*S683))</f>
        <v>0</v>
      </c>
      <c r="U683" s="88">
        <f>IF(Q683&gt;0,((I683-T683)*'Formula Matrix'!$E$40),0)</f>
        <v>0</v>
      </c>
      <c r="V683" s="88">
        <f t="shared" si="63"/>
        <v>0</v>
      </c>
      <c r="W683" s="88">
        <f>IF(V683&gt;0,(V683*'Checklist Parameters'!$K$35),0)</f>
        <v>0</v>
      </c>
      <c r="X683" s="85">
        <f t="shared" si="64"/>
        <v>0</v>
      </c>
      <c r="Y683" s="85">
        <f>IF('Checklist Parameters'!$K$102&lt;&gt;"",(I683/43560)*'Checklist Parameters'!$K$102,"N/A")</f>
        <v>0</v>
      </c>
      <c r="Z683" s="85" t="str">
        <f>IF('Checklist Parameters'!$K$58&lt;&gt;"",((I683*'Checklist Parameters'!$K$58)*'Checklist Parameters'!$K$35)/1000,"N/A")</f>
        <v>N/A</v>
      </c>
      <c r="AA683" s="85">
        <f>IF('Checklist Parameters'!$K$101&lt;&gt;"",IFERROR(I683/'Checklist Parameters'!$K$101,0),"N/A")</f>
        <v>0</v>
      </c>
      <c r="AB683" s="85" t="str">
        <f>IF('Checklist Parameters'!$K$43&lt;&gt;"",(I683*'Checklist Parameters'!$K$43)/1000,"N/A")</f>
        <v>N/A</v>
      </c>
      <c r="AC683" s="85">
        <f>IF('Checklist Parameters'!$K$16="",$X683,IF(AND('Checklist Parameters'!$K$16&lt;$X683,'Checklist Parameters'!$K$16&gt;=3),'Checklist Parameters'!$K$16,IF(AND('Checklist Parameters'!$K$16&lt;$X683,'Checklist Parameters'!$K$16&lt;3),0,$X683)))</f>
        <v>0</v>
      </c>
      <c r="AD683" s="85" t="str">
        <f>IF(AND(I683&lt;'Checklist Parameters'!$K$22,$I683&lt;&gt;0),"Y","")</f>
        <v/>
      </c>
      <c r="AE683" s="85" t="str">
        <f>IF($AD683="Y",0,IF('Checklist Parameters'!$K$25="","&lt;no limit&gt;",ROUNDDOWN((($I683-'Checklist Parameters'!$K$24)/'Checklist Parameters'!$K$25)+1,0)))</f>
        <v>&lt;no limit&gt;</v>
      </c>
      <c r="AF683" s="174">
        <f t="shared" si="65"/>
        <v>0</v>
      </c>
      <c r="AG683" s="85">
        <f t="shared" si="60"/>
        <v>0</v>
      </c>
    </row>
    <row r="684" spans="1:33" ht="15">
      <c r="A684" s="393"/>
      <c r="B684" s="393"/>
      <c r="C684" s="393"/>
      <c r="D684" s="393"/>
      <c r="E684" s="393"/>
      <c r="F684" s="393"/>
      <c r="G684" s="393"/>
      <c r="H684" s="394"/>
      <c r="I684" s="394"/>
      <c r="J684" s="394"/>
      <c r="K684" s="394"/>
      <c r="L684" s="394"/>
      <c r="M684" s="394"/>
      <c r="N684" s="313">
        <f>IF(IF(I684&lt;'Checklist Parameters'!$K$22,0,($I684-$L684))&lt;0,0,IF(I684&lt;'Checklist Parameters'!$K$22,0,($I684-$L684)))</f>
        <v>0</v>
      </c>
      <c r="O684" s="394"/>
      <c r="P684" s="395"/>
      <c r="Q684" s="316">
        <f t="shared" si="61"/>
        <v>0</v>
      </c>
      <c r="R684" s="87">
        <f t="shared" si="62"/>
        <v>0</v>
      </c>
      <c r="S684" s="87">
        <f>IF('Checklist Parameters'!$K$60&lt;0.2,0.2,'Checklist Parameters'!$K$60)</f>
        <v>0.72</v>
      </c>
      <c r="T684" s="88">
        <f>IF($O684="",IF('Checklist District ID'!$C$43="Y",MAX($R684:$S684)*$I684,SUM($R684:$S684)*$I684),IF(O684&gt;0,Q684*S684))</f>
        <v>0</v>
      </c>
      <c r="U684" s="88">
        <f>IF(Q684&gt;0,((I684-T684)*'Formula Matrix'!$E$40),0)</f>
        <v>0</v>
      </c>
      <c r="V684" s="88">
        <f t="shared" si="63"/>
        <v>0</v>
      </c>
      <c r="W684" s="88">
        <f>IF(V684&gt;0,(V684*'Checklist Parameters'!$K$35),0)</f>
        <v>0</v>
      </c>
      <c r="X684" s="85">
        <f t="shared" si="64"/>
        <v>0</v>
      </c>
      <c r="Y684" s="85">
        <f>IF('Checklist Parameters'!$K$102&lt;&gt;"",(I684/43560)*'Checklist Parameters'!$K$102,"N/A")</f>
        <v>0</v>
      </c>
      <c r="Z684" s="85" t="str">
        <f>IF('Checklist Parameters'!$K$58&lt;&gt;"",((I684*'Checklist Parameters'!$K$58)*'Checklist Parameters'!$K$35)/1000,"N/A")</f>
        <v>N/A</v>
      </c>
      <c r="AA684" s="85">
        <f>IF('Checklist Parameters'!$K$101&lt;&gt;"",IFERROR(I684/'Checklist Parameters'!$K$101,0),"N/A")</f>
        <v>0</v>
      </c>
      <c r="AB684" s="85" t="str">
        <f>IF('Checklist Parameters'!$K$43&lt;&gt;"",(I684*'Checklist Parameters'!$K$43)/1000,"N/A")</f>
        <v>N/A</v>
      </c>
      <c r="AC684" s="85">
        <f>IF('Checklist Parameters'!$K$16="",$X684,IF(AND('Checklist Parameters'!$K$16&lt;$X684,'Checklist Parameters'!$K$16&gt;=3),'Checklist Parameters'!$K$16,IF(AND('Checklist Parameters'!$K$16&lt;$X684,'Checklist Parameters'!$K$16&lt;3),0,$X684)))</f>
        <v>0</v>
      </c>
      <c r="AD684" s="85" t="str">
        <f>IF(AND(I684&lt;'Checklist Parameters'!$K$22,$I684&lt;&gt;0),"Y","")</f>
        <v/>
      </c>
      <c r="AE684" s="85" t="str">
        <f>IF($AD684="Y",0,IF('Checklist Parameters'!$K$25="","&lt;no limit&gt;",ROUNDDOWN((($I684-'Checklist Parameters'!$K$24)/'Checklist Parameters'!$K$25)+1,0)))</f>
        <v>&lt;no limit&gt;</v>
      </c>
      <c r="AF684" s="174">
        <f t="shared" si="65"/>
        <v>0</v>
      </c>
      <c r="AG684" s="85">
        <f t="shared" si="60"/>
        <v>0</v>
      </c>
    </row>
    <row r="685" spans="1:33" ht="15">
      <c r="A685" s="393"/>
      <c r="B685" s="393"/>
      <c r="C685" s="393"/>
      <c r="D685" s="393"/>
      <c r="E685" s="393"/>
      <c r="F685" s="393"/>
      <c r="G685" s="393"/>
      <c r="H685" s="394"/>
      <c r="I685" s="394"/>
      <c r="J685" s="394"/>
      <c r="K685" s="394"/>
      <c r="L685" s="394"/>
      <c r="M685" s="394"/>
      <c r="N685" s="313">
        <f>IF(IF(I685&lt;'Checklist Parameters'!$K$22,0,($I685-$L685))&lt;0,0,IF(I685&lt;'Checklist Parameters'!$K$22,0,($I685-$L685)))</f>
        <v>0</v>
      </c>
      <c r="O685" s="394"/>
      <c r="P685" s="395"/>
      <c r="Q685" s="316">
        <f t="shared" si="61"/>
        <v>0</v>
      </c>
      <c r="R685" s="87">
        <f t="shared" si="62"/>
        <v>0</v>
      </c>
      <c r="S685" s="87">
        <f>IF('Checklist Parameters'!$K$60&lt;0.2,0.2,'Checklist Parameters'!$K$60)</f>
        <v>0.72</v>
      </c>
      <c r="T685" s="88">
        <f>IF($O685="",IF('Checklist District ID'!$C$43="Y",MAX($R685:$S685)*$I685,SUM($R685:$S685)*$I685),IF(O685&gt;0,Q685*S685))</f>
        <v>0</v>
      </c>
      <c r="U685" s="88">
        <f>IF(Q685&gt;0,((I685-T685)*'Formula Matrix'!$E$40),0)</f>
        <v>0</v>
      </c>
      <c r="V685" s="88">
        <f t="shared" si="63"/>
        <v>0</v>
      </c>
      <c r="W685" s="88">
        <f>IF(V685&gt;0,(V685*'Checklist Parameters'!$K$35),0)</f>
        <v>0</v>
      </c>
      <c r="X685" s="85">
        <f t="shared" si="64"/>
        <v>0</v>
      </c>
      <c r="Y685" s="85">
        <f>IF('Checklist Parameters'!$K$102&lt;&gt;"",(I685/43560)*'Checklist Parameters'!$K$102,"N/A")</f>
        <v>0</v>
      </c>
      <c r="Z685" s="85" t="str">
        <f>IF('Checklist Parameters'!$K$58&lt;&gt;"",((I685*'Checklist Parameters'!$K$58)*'Checklist Parameters'!$K$35)/1000,"N/A")</f>
        <v>N/A</v>
      </c>
      <c r="AA685" s="85">
        <f>IF('Checklist Parameters'!$K$101&lt;&gt;"",IFERROR(I685/'Checklist Parameters'!$K$101,0),"N/A")</f>
        <v>0</v>
      </c>
      <c r="AB685" s="85" t="str">
        <f>IF('Checklist Parameters'!$K$43&lt;&gt;"",(I685*'Checklist Parameters'!$K$43)/1000,"N/A")</f>
        <v>N/A</v>
      </c>
      <c r="AC685" s="85">
        <f>IF('Checklist Parameters'!$K$16="",$X685,IF(AND('Checklist Parameters'!$K$16&lt;$X685,'Checklist Parameters'!$K$16&gt;=3),'Checklist Parameters'!$K$16,IF(AND('Checklist Parameters'!$K$16&lt;$X685,'Checklist Parameters'!$K$16&lt;3),0,$X685)))</f>
        <v>0</v>
      </c>
      <c r="AD685" s="85" t="str">
        <f>IF(AND(I685&lt;'Checklist Parameters'!$K$22,$I685&lt;&gt;0),"Y","")</f>
        <v/>
      </c>
      <c r="AE685" s="85" t="str">
        <f>IF($AD685="Y",0,IF('Checklist Parameters'!$K$25="","&lt;no limit&gt;",ROUNDDOWN((($I685-'Checklist Parameters'!$K$24)/'Checklist Parameters'!$K$25)+1,0)))</f>
        <v>&lt;no limit&gt;</v>
      </c>
      <c r="AF685" s="174">
        <f t="shared" si="65"/>
        <v>0</v>
      </c>
      <c r="AG685" s="85">
        <f t="shared" si="60"/>
        <v>0</v>
      </c>
    </row>
    <row r="686" spans="1:33" ht="15">
      <c r="A686" s="393"/>
      <c r="B686" s="393"/>
      <c r="C686" s="393"/>
      <c r="D686" s="393"/>
      <c r="E686" s="393"/>
      <c r="F686" s="393"/>
      <c r="G686" s="393"/>
      <c r="H686" s="394"/>
      <c r="I686" s="394"/>
      <c r="J686" s="394"/>
      <c r="K686" s="394"/>
      <c r="L686" s="394"/>
      <c r="M686" s="394"/>
      <c r="N686" s="313">
        <f>IF(IF(I686&lt;'Checklist Parameters'!$K$22,0,($I686-$L686))&lt;0,0,IF(I686&lt;'Checklist Parameters'!$K$22,0,($I686-$L686)))</f>
        <v>0</v>
      </c>
      <c r="O686" s="394"/>
      <c r="P686" s="395"/>
      <c r="Q686" s="316">
        <f t="shared" si="61"/>
        <v>0</v>
      </c>
      <c r="R686" s="87">
        <f t="shared" si="62"/>
        <v>0</v>
      </c>
      <c r="S686" s="87">
        <f>IF('Checklist Parameters'!$K$60&lt;0.2,0.2,'Checklist Parameters'!$K$60)</f>
        <v>0.72</v>
      </c>
      <c r="T686" s="88">
        <f>IF($O686="",IF('Checklist District ID'!$C$43="Y",MAX($R686:$S686)*$I686,SUM($R686:$S686)*$I686),IF(O686&gt;0,Q686*S686))</f>
        <v>0</v>
      </c>
      <c r="U686" s="88">
        <f>IF(Q686&gt;0,((I686-T686)*'Formula Matrix'!$E$40),0)</f>
        <v>0</v>
      </c>
      <c r="V686" s="88">
        <f t="shared" si="63"/>
        <v>0</v>
      </c>
      <c r="W686" s="88">
        <f>IF(V686&gt;0,(V686*'Checklist Parameters'!$K$35),0)</f>
        <v>0</v>
      </c>
      <c r="X686" s="85">
        <f t="shared" si="64"/>
        <v>0</v>
      </c>
      <c r="Y686" s="85">
        <f>IF('Checklist Parameters'!$K$102&lt;&gt;"",(I686/43560)*'Checklist Parameters'!$K$102,"N/A")</f>
        <v>0</v>
      </c>
      <c r="Z686" s="85" t="str">
        <f>IF('Checklist Parameters'!$K$58&lt;&gt;"",((I686*'Checklist Parameters'!$K$58)*'Checklist Parameters'!$K$35)/1000,"N/A")</f>
        <v>N/A</v>
      </c>
      <c r="AA686" s="85">
        <f>IF('Checklist Parameters'!$K$101&lt;&gt;"",IFERROR(I686/'Checklist Parameters'!$K$101,0),"N/A")</f>
        <v>0</v>
      </c>
      <c r="AB686" s="85" t="str">
        <f>IF('Checklist Parameters'!$K$43&lt;&gt;"",(I686*'Checklist Parameters'!$K$43)/1000,"N/A")</f>
        <v>N/A</v>
      </c>
      <c r="AC686" s="85">
        <f>IF('Checklist Parameters'!$K$16="",$X686,IF(AND('Checklist Parameters'!$K$16&lt;$X686,'Checklist Parameters'!$K$16&gt;=3),'Checklist Parameters'!$K$16,IF(AND('Checklist Parameters'!$K$16&lt;$X686,'Checklist Parameters'!$K$16&lt;3),0,$X686)))</f>
        <v>0</v>
      </c>
      <c r="AD686" s="85" t="str">
        <f>IF(AND(I686&lt;'Checklist Parameters'!$K$22,$I686&lt;&gt;0),"Y","")</f>
        <v/>
      </c>
      <c r="AE686" s="85" t="str">
        <f>IF($AD686="Y",0,IF('Checklist Parameters'!$K$25="","&lt;no limit&gt;",ROUNDDOWN((($I686-'Checklist Parameters'!$K$24)/'Checklist Parameters'!$K$25)+1,0)))</f>
        <v>&lt;no limit&gt;</v>
      </c>
      <c r="AF686" s="174">
        <f t="shared" si="65"/>
        <v>0</v>
      </c>
      <c r="AG686" s="85">
        <f t="shared" si="60"/>
        <v>0</v>
      </c>
    </row>
    <row r="687" spans="1:33" ht="15">
      <c r="A687" s="393"/>
      <c r="B687" s="393"/>
      <c r="C687" s="393"/>
      <c r="D687" s="393"/>
      <c r="E687" s="393"/>
      <c r="F687" s="393"/>
      <c r="G687" s="393"/>
      <c r="H687" s="394"/>
      <c r="I687" s="394"/>
      <c r="J687" s="394"/>
      <c r="K687" s="394"/>
      <c r="L687" s="394"/>
      <c r="M687" s="394"/>
      <c r="N687" s="313">
        <f>IF(IF(I687&lt;'Checklist Parameters'!$K$22,0,($I687-$L687))&lt;0,0,IF(I687&lt;'Checklist Parameters'!$K$22,0,($I687-$L687)))</f>
        <v>0</v>
      </c>
      <c r="O687" s="394"/>
      <c r="P687" s="395"/>
      <c r="Q687" s="316">
        <f t="shared" si="61"/>
        <v>0</v>
      </c>
      <c r="R687" s="87">
        <f t="shared" si="62"/>
        <v>0</v>
      </c>
      <c r="S687" s="87">
        <f>IF('Checklist Parameters'!$K$60&lt;0.2,0.2,'Checklist Parameters'!$K$60)</f>
        <v>0.72</v>
      </c>
      <c r="T687" s="88">
        <f>IF($O687="",IF('Checklist District ID'!$C$43="Y",MAX($R687:$S687)*$I687,SUM($R687:$S687)*$I687),IF(O687&gt;0,Q687*S687))</f>
        <v>0</v>
      </c>
      <c r="U687" s="88">
        <f>IF(Q687&gt;0,((I687-T687)*'Formula Matrix'!$E$40),0)</f>
        <v>0</v>
      </c>
      <c r="V687" s="88">
        <f t="shared" si="63"/>
        <v>0</v>
      </c>
      <c r="W687" s="88">
        <f>IF(V687&gt;0,(V687*'Checklist Parameters'!$K$35),0)</f>
        <v>0</v>
      </c>
      <c r="X687" s="85">
        <f t="shared" si="64"/>
        <v>0</v>
      </c>
      <c r="Y687" s="85">
        <f>IF('Checklist Parameters'!$K$102&lt;&gt;"",(I687/43560)*'Checklist Parameters'!$K$102,"N/A")</f>
        <v>0</v>
      </c>
      <c r="Z687" s="85" t="str">
        <f>IF('Checklist Parameters'!$K$58&lt;&gt;"",((I687*'Checklist Parameters'!$K$58)*'Checklist Parameters'!$K$35)/1000,"N/A")</f>
        <v>N/A</v>
      </c>
      <c r="AA687" s="85">
        <f>IF('Checklist Parameters'!$K$101&lt;&gt;"",IFERROR(I687/'Checklist Parameters'!$K$101,0),"N/A")</f>
        <v>0</v>
      </c>
      <c r="AB687" s="85" t="str">
        <f>IF('Checklist Parameters'!$K$43&lt;&gt;"",(I687*'Checklist Parameters'!$K$43)/1000,"N/A")</f>
        <v>N/A</v>
      </c>
      <c r="AC687" s="85">
        <f>IF('Checklist Parameters'!$K$16="",$X687,IF(AND('Checklist Parameters'!$K$16&lt;$X687,'Checklist Parameters'!$K$16&gt;=3),'Checklist Parameters'!$K$16,IF(AND('Checklist Parameters'!$K$16&lt;$X687,'Checklist Parameters'!$K$16&lt;3),0,$X687)))</f>
        <v>0</v>
      </c>
      <c r="AD687" s="85" t="str">
        <f>IF(AND(I687&lt;'Checklist Parameters'!$K$22,$I687&lt;&gt;0),"Y","")</f>
        <v/>
      </c>
      <c r="AE687" s="85" t="str">
        <f>IF($AD687="Y",0,IF('Checklist Parameters'!$K$25="","&lt;no limit&gt;",ROUNDDOWN((($I687-'Checklist Parameters'!$K$24)/'Checklist Parameters'!$K$25)+1,0)))</f>
        <v>&lt;no limit&gt;</v>
      </c>
      <c r="AF687" s="174">
        <f t="shared" si="65"/>
        <v>0</v>
      </c>
      <c r="AG687" s="85">
        <f t="shared" si="60"/>
        <v>0</v>
      </c>
    </row>
    <row r="688" spans="1:33" ht="15">
      <c r="A688" s="393"/>
      <c r="B688" s="393"/>
      <c r="C688" s="393"/>
      <c r="D688" s="393"/>
      <c r="E688" s="393"/>
      <c r="F688" s="393"/>
      <c r="G688" s="393"/>
      <c r="H688" s="394"/>
      <c r="I688" s="394"/>
      <c r="J688" s="394"/>
      <c r="K688" s="394"/>
      <c r="L688" s="394"/>
      <c r="M688" s="394"/>
      <c r="N688" s="313">
        <f>IF(IF(I688&lt;'Checklist Parameters'!$K$22,0,($I688-$L688))&lt;0,0,IF(I688&lt;'Checklist Parameters'!$K$22,0,($I688-$L688)))</f>
        <v>0</v>
      </c>
      <c r="O688" s="394"/>
      <c r="P688" s="395"/>
      <c r="Q688" s="316">
        <f t="shared" si="61"/>
        <v>0</v>
      </c>
      <c r="R688" s="87">
        <f t="shared" si="62"/>
        <v>0</v>
      </c>
      <c r="S688" s="87">
        <f>IF('Checklist Parameters'!$K$60&lt;0.2,0.2,'Checklist Parameters'!$K$60)</f>
        <v>0.72</v>
      </c>
      <c r="T688" s="88">
        <f>IF($O688="",IF('Checklist District ID'!$C$43="Y",MAX($R688:$S688)*$I688,SUM($R688:$S688)*$I688),IF(O688&gt;0,Q688*S688))</f>
        <v>0</v>
      </c>
      <c r="U688" s="88">
        <f>IF(Q688&gt;0,((I688-T688)*'Formula Matrix'!$E$40),0)</f>
        <v>0</v>
      </c>
      <c r="V688" s="88">
        <f t="shared" si="63"/>
        <v>0</v>
      </c>
      <c r="W688" s="88">
        <f>IF(V688&gt;0,(V688*'Checklist Parameters'!$K$35),0)</f>
        <v>0</v>
      </c>
      <c r="X688" s="85">
        <f t="shared" si="64"/>
        <v>0</v>
      </c>
      <c r="Y688" s="85">
        <f>IF('Checklist Parameters'!$K$102&lt;&gt;"",(I688/43560)*'Checklist Parameters'!$K$102,"N/A")</f>
        <v>0</v>
      </c>
      <c r="Z688" s="85" t="str">
        <f>IF('Checklist Parameters'!$K$58&lt;&gt;"",((I688*'Checklist Parameters'!$K$58)*'Checklist Parameters'!$K$35)/1000,"N/A")</f>
        <v>N/A</v>
      </c>
      <c r="AA688" s="85">
        <f>IF('Checklist Parameters'!$K$101&lt;&gt;"",IFERROR(I688/'Checklist Parameters'!$K$101,0),"N/A")</f>
        <v>0</v>
      </c>
      <c r="AB688" s="85" t="str">
        <f>IF('Checklist Parameters'!$K$43&lt;&gt;"",(I688*'Checklist Parameters'!$K$43)/1000,"N/A")</f>
        <v>N/A</v>
      </c>
      <c r="AC688" s="85">
        <f>IF('Checklist Parameters'!$K$16="",$X688,IF(AND('Checklist Parameters'!$K$16&lt;$X688,'Checklist Parameters'!$K$16&gt;=3),'Checklist Parameters'!$K$16,IF(AND('Checklist Parameters'!$K$16&lt;$X688,'Checklist Parameters'!$K$16&lt;3),0,$X688)))</f>
        <v>0</v>
      </c>
      <c r="AD688" s="85" t="str">
        <f>IF(AND(I688&lt;'Checklist Parameters'!$K$22,$I688&lt;&gt;0),"Y","")</f>
        <v/>
      </c>
      <c r="AE688" s="85" t="str">
        <f>IF($AD688="Y",0,IF('Checklist Parameters'!$K$25="","&lt;no limit&gt;",ROUNDDOWN((($I688-'Checklist Parameters'!$K$24)/'Checklist Parameters'!$K$25)+1,0)))</f>
        <v>&lt;no limit&gt;</v>
      </c>
      <c r="AF688" s="174">
        <f t="shared" si="65"/>
        <v>0</v>
      </c>
      <c r="AG688" s="85">
        <f t="shared" si="60"/>
        <v>0</v>
      </c>
    </row>
    <row r="689" spans="1:33" ht="15">
      <c r="A689" s="393"/>
      <c r="B689" s="393"/>
      <c r="C689" s="393"/>
      <c r="D689" s="393"/>
      <c r="E689" s="393"/>
      <c r="F689" s="393"/>
      <c r="G689" s="393"/>
      <c r="H689" s="394"/>
      <c r="I689" s="394"/>
      <c r="J689" s="394"/>
      <c r="K689" s="394"/>
      <c r="L689" s="394"/>
      <c r="M689" s="394"/>
      <c r="N689" s="313">
        <f>IF(IF(I689&lt;'Checklist Parameters'!$K$22,0,($I689-$L689))&lt;0,0,IF(I689&lt;'Checklist Parameters'!$K$22,0,($I689-$L689)))</f>
        <v>0</v>
      </c>
      <c r="O689" s="394"/>
      <c r="P689" s="395"/>
      <c r="Q689" s="316">
        <f t="shared" si="61"/>
        <v>0</v>
      </c>
      <c r="R689" s="87">
        <f t="shared" si="62"/>
        <v>0</v>
      </c>
      <c r="S689" s="87">
        <f>IF('Checklist Parameters'!$K$60&lt;0.2,0.2,'Checklist Parameters'!$K$60)</f>
        <v>0.72</v>
      </c>
      <c r="T689" s="88">
        <f>IF($O689="",IF('Checklist District ID'!$C$43="Y",MAX($R689:$S689)*$I689,SUM($R689:$S689)*$I689),IF(O689&gt;0,Q689*S689))</f>
        <v>0</v>
      </c>
      <c r="U689" s="88">
        <f>IF(Q689&gt;0,((I689-T689)*'Formula Matrix'!$E$40),0)</f>
        <v>0</v>
      </c>
      <c r="V689" s="88">
        <f t="shared" si="63"/>
        <v>0</v>
      </c>
      <c r="W689" s="88">
        <f>IF(V689&gt;0,(V689*'Checklist Parameters'!$K$35),0)</f>
        <v>0</v>
      </c>
      <c r="X689" s="85">
        <f t="shared" si="64"/>
        <v>0</v>
      </c>
      <c r="Y689" s="85">
        <f>IF('Checklist Parameters'!$K$102&lt;&gt;"",(I689/43560)*'Checklist Parameters'!$K$102,"N/A")</f>
        <v>0</v>
      </c>
      <c r="Z689" s="85" t="str">
        <f>IF('Checklist Parameters'!$K$58&lt;&gt;"",((I689*'Checklist Parameters'!$K$58)*'Checklist Parameters'!$K$35)/1000,"N/A")</f>
        <v>N/A</v>
      </c>
      <c r="AA689" s="85">
        <f>IF('Checklist Parameters'!$K$101&lt;&gt;"",IFERROR(I689/'Checklist Parameters'!$K$101,0),"N/A")</f>
        <v>0</v>
      </c>
      <c r="AB689" s="85" t="str">
        <f>IF('Checklist Parameters'!$K$43&lt;&gt;"",(I689*'Checklist Parameters'!$K$43)/1000,"N/A")</f>
        <v>N/A</v>
      </c>
      <c r="AC689" s="85">
        <f>IF('Checklist Parameters'!$K$16="",$X689,IF(AND('Checklist Parameters'!$K$16&lt;$X689,'Checklist Parameters'!$K$16&gt;=3),'Checklist Parameters'!$K$16,IF(AND('Checklist Parameters'!$K$16&lt;$X689,'Checklist Parameters'!$K$16&lt;3),0,$X689)))</f>
        <v>0</v>
      </c>
      <c r="AD689" s="85" t="str">
        <f>IF(AND(I689&lt;'Checklist Parameters'!$K$22,$I689&lt;&gt;0),"Y","")</f>
        <v/>
      </c>
      <c r="AE689" s="85" t="str">
        <f>IF($AD689="Y",0,IF('Checklist Parameters'!$K$25="","&lt;no limit&gt;",ROUNDDOWN((($I689-'Checklist Parameters'!$K$24)/'Checklist Parameters'!$K$25)+1,0)))</f>
        <v>&lt;no limit&gt;</v>
      </c>
      <c r="AF689" s="174">
        <f t="shared" si="65"/>
        <v>0</v>
      </c>
      <c r="AG689" s="85">
        <f t="shared" si="60"/>
        <v>0</v>
      </c>
    </row>
    <row r="690" spans="1:33" ht="15">
      <c r="A690" s="393"/>
      <c r="B690" s="393"/>
      <c r="C690" s="393"/>
      <c r="D690" s="393"/>
      <c r="E690" s="393"/>
      <c r="F690" s="393"/>
      <c r="G690" s="393"/>
      <c r="H690" s="394"/>
      <c r="I690" s="394"/>
      <c r="J690" s="394"/>
      <c r="K690" s="394"/>
      <c r="L690" s="394"/>
      <c r="M690" s="394"/>
      <c r="N690" s="313">
        <f>IF(IF(I690&lt;'Checklist Parameters'!$K$22,0,($I690-$L690))&lt;0,0,IF(I690&lt;'Checklist Parameters'!$K$22,0,($I690-$L690)))</f>
        <v>0</v>
      </c>
      <c r="O690" s="394"/>
      <c r="P690" s="395"/>
      <c r="Q690" s="316">
        <f t="shared" si="61"/>
        <v>0</v>
      </c>
      <c r="R690" s="87">
        <f t="shared" si="62"/>
        <v>0</v>
      </c>
      <c r="S690" s="87">
        <f>IF('Checklist Parameters'!$K$60&lt;0.2,0.2,'Checklist Parameters'!$K$60)</f>
        <v>0.72</v>
      </c>
      <c r="T690" s="88">
        <f>IF($O690="",IF('Checklist District ID'!$C$43="Y",MAX($R690:$S690)*$I690,SUM($R690:$S690)*$I690),IF(O690&gt;0,Q690*S690))</f>
        <v>0</v>
      </c>
      <c r="U690" s="88">
        <f>IF(Q690&gt;0,((I690-T690)*'Formula Matrix'!$E$40),0)</f>
        <v>0</v>
      </c>
      <c r="V690" s="88">
        <f t="shared" si="63"/>
        <v>0</v>
      </c>
      <c r="W690" s="88">
        <f>IF(V690&gt;0,(V690*'Checklist Parameters'!$K$35),0)</f>
        <v>0</v>
      </c>
      <c r="X690" s="85">
        <f t="shared" si="64"/>
        <v>0</v>
      </c>
      <c r="Y690" s="85">
        <f>IF('Checklist Parameters'!$K$102&lt;&gt;"",(I690/43560)*'Checklist Parameters'!$K$102,"N/A")</f>
        <v>0</v>
      </c>
      <c r="Z690" s="85" t="str">
        <f>IF('Checklist Parameters'!$K$58&lt;&gt;"",((I690*'Checklist Parameters'!$K$58)*'Checklist Parameters'!$K$35)/1000,"N/A")</f>
        <v>N/A</v>
      </c>
      <c r="AA690" s="85">
        <f>IF('Checklist Parameters'!$K$101&lt;&gt;"",IFERROR(I690/'Checklist Parameters'!$K$101,0),"N/A")</f>
        <v>0</v>
      </c>
      <c r="AB690" s="85" t="str">
        <f>IF('Checklist Parameters'!$K$43&lt;&gt;"",(I690*'Checklist Parameters'!$K$43)/1000,"N/A")</f>
        <v>N/A</v>
      </c>
      <c r="AC690" s="85">
        <f>IF('Checklist Parameters'!$K$16="",$X690,IF(AND('Checklist Parameters'!$K$16&lt;$X690,'Checklist Parameters'!$K$16&gt;=3),'Checklist Parameters'!$K$16,IF(AND('Checklist Parameters'!$K$16&lt;$X690,'Checklist Parameters'!$K$16&lt;3),0,$X690)))</f>
        <v>0</v>
      </c>
      <c r="AD690" s="85" t="str">
        <f>IF(AND(I690&lt;'Checklist Parameters'!$K$22,$I690&lt;&gt;0),"Y","")</f>
        <v/>
      </c>
      <c r="AE690" s="85" t="str">
        <f>IF($AD690="Y",0,IF('Checklist Parameters'!$K$25="","&lt;no limit&gt;",ROUNDDOWN((($I690-'Checklist Parameters'!$K$24)/'Checklist Parameters'!$K$25)+1,0)))</f>
        <v>&lt;no limit&gt;</v>
      </c>
      <c r="AF690" s="174">
        <f t="shared" si="65"/>
        <v>0</v>
      </c>
      <c r="AG690" s="85">
        <f t="shared" si="60"/>
        <v>0</v>
      </c>
    </row>
    <row r="691" spans="1:33" ht="15">
      <c r="A691" s="393"/>
      <c r="B691" s="393"/>
      <c r="C691" s="393"/>
      <c r="D691" s="393"/>
      <c r="E691" s="393"/>
      <c r="F691" s="393"/>
      <c r="G691" s="393"/>
      <c r="H691" s="394"/>
      <c r="I691" s="394"/>
      <c r="J691" s="394"/>
      <c r="K691" s="394"/>
      <c r="L691" s="394"/>
      <c r="M691" s="394"/>
      <c r="N691" s="313">
        <f>IF(IF(I691&lt;'Checklist Parameters'!$K$22,0,($I691-$L691))&lt;0,0,IF(I691&lt;'Checklist Parameters'!$K$22,0,($I691-$L691)))</f>
        <v>0</v>
      </c>
      <c r="O691" s="394"/>
      <c r="P691" s="395"/>
      <c r="Q691" s="316">
        <f t="shared" si="61"/>
        <v>0</v>
      </c>
      <c r="R691" s="87">
        <f t="shared" si="62"/>
        <v>0</v>
      </c>
      <c r="S691" s="87">
        <f>IF('Checklist Parameters'!$K$60&lt;0.2,0.2,'Checklist Parameters'!$K$60)</f>
        <v>0.72</v>
      </c>
      <c r="T691" s="88">
        <f>IF($O691="",IF('Checklist District ID'!$C$43="Y",MAX($R691:$S691)*$I691,SUM($R691:$S691)*$I691),IF(O691&gt;0,Q691*S691))</f>
        <v>0</v>
      </c>
      <c r="U691" s="88">
        <f>IF(Q691&gt;0,((I691-T691)*'Formula Matrix'!$E$40),0)</f>
        <v>0</v>
      </c>
      <c r="V691" s="88">
        <f t="shared" si="63"/>
        <v>0</v>
      </c>
      <c r="W691" s="88">
        <f>IF(V691&gt;0,(V691*'Checklist Parameters'!$K$35),0)</f>
        <v>0</v>
      </c>
      <c r="X691" s="85">
        <f t="shared" si="64"/>
        <v>0</v>
      </c>
      <c r="Y691" s="85">
        <f>IF('Checklist Parameters'!$K$102&lt;&gt;"",(I691/43560)*'Checklist Parameters'!$K$102,"N/A")</f>
        <v>0</v>
      </c>
      <c r="Z691" s="85" t="str">
        <f>IF('Checklist Parameters'!$K$58&lt;&gt;"",((I691*'Checklist Parameters'!$K$58)*'Checklist Parameters'!$K$35)/1000,"N/A")</f>
        <v>N/A</v>
      </c>
      <c r="AA691" s="85">
        <f>IF('Checklist Parameters'!$K$101&lt;&gt;"",IFERROR(I691/'Checklist Parameters'!$K$101,0),"N/A")</f>
        <v>0</v>
      </c>
      <c r="AB691" s="85" t="str">
        <f>IF('Checklist Parameters'!$K$43&lt;&gt;"",(I691*'Checklist Parameters'!$K$43)/1000,"N/A")</f>
        <v>N/A</v>
      </c>
      <c r="AC691" s="85">
        <f>IF('Checklist Parameters'!$K$16="",$X691,IF(AND('Checklist Parameters'!$K$16&lt;$X691,'Checklist Parameters'!$K$16&gt;=3),'Checklist Parameters'!$K$16,IF(AND('Checklist Parameters'!$K$16&lt;$X691,'Checklist Parameters'!$K$16&lt;3),0,$X691)))</f>
        <v>0</v>
      </c>
      <c r="AD691" s="85" t="str">
        <f>IF(AND(I691&lt;'Checklist Parameters'!$K$22,$I691&lt;&gt;0),"Y","")</f>
        <v/>
      </c>
      <c r="AE691" s="85" t="str">
        <f>IF($AD691="Y",0,IF('Checklist Parameters'!$K$25="","&lt;no limit&gt;",ROUNDDOWN((($I691-'Checklist Parameters'!$K$24)/'Checklist Parameters'!$K$25)+1,0)))</f>
        <v>&lt;no limit&gt;</v>
      </c>
      <c r="AF691" s="174">
        <f t="shared" si="65"/>
        <v>0</v>
      </c>
      <c r="AG691" s="85">
        <f t="shared" si="60"/>
        <v>0</v>
      </c>
    </row>
    <row r="692" spans="1:33" ht="15">
      <c r="A692" s="393"/>
      <c r="B692" s="393"/>
      <c r="C692" s="393"/>
      <c r="D692" s="393"/>
      <c r="E692" s="393"/>
      <c r="F692" s="393"/>
      <c r="G692" s="393"/>
      <c r="H692" s="394"/>
      <c r="I692" s="394"/>
      <c r="J692" s="394"/>
      <c r="K692" s="394"/>
      <c r="L692" s="394"/>
      <c r="M692" s="394"/>
      <c r="N692" s="313">
        <f>IF(IF(I692&lt;'Checklist Parameters'!$K$22,0,($I692-$L692))&lt;0,0,IF(I692&lt;'Checklist Parameters'!$K$22,0,($I692-$L692)))</f>
        <v>0</v>
      </c>
      <c r="O692" s="394"/>
      <c r="P692" s="395"/>
      <c r="Q692" s="316">
        <f t="shared" si="61"/>
        <v>0</v>
      </c>
      <c r="R692" s="87">
        <f t="shared" si="62"/>
        <v>0</v>
      </c>
      <c r="S692" s="87">
        <f>IF('Checklist Parameters'!$K$60&lt;0.2,0.2,'Checklist Parameters'!$K$60)</f>
        <v>0.72</v>
      </c>
      <c r="T692" s="88">
        <f>IF($O692="",IF('Checklist District ID'!$C$43="Y",MAX($R692:$S692)*$I692,SUM($R692:$S692)*$I692),IF(O692&gt;0,Q692*S692))</f>
        <v>0</v>
      </c>
      <c r="U692" s="88">
        <f>IF(Q692&gt;0,((I692-T692)*'Formula Matrix'!$E$40),0)</f>
        <v>0</v>
      </c>
      <c r="V692" s="88">
        <f t="shared" si="63"/>
        <v>0</v>
      </c>
      <c r="W692" s="88">
        <f>IF(V692&gt;0,(V692*'Checklist Parameters'!$K$35),0)</f>
        <v>0</v>
      </c>
      <c r="X692" s="85">
        <f t="shared" si="64"/>
        <v>0</v>
      </c>
      <c r="Y692" s="85">
        <f>IF('Checklist Parameters'!$K$102&lt;&gt;"",(I692/43560)*'Checklist Parameters'!$K$102,"N/A")</f>
        <v>0</v>
      </c>
      <c r="Z692" s="85" t="str">
        <f>IF('Checklist Parameters'!$K$58&lt;&gt;"",((I692*'Checklist Parameters'!$K$58)*'Checklist Parameters'!$K$35)/1000,"N/A")</f>
        <v>N/A</v>
      </c>
      <c r="AA692" s="85">
        <f>IF('Checklist Parameters'!$K$101&lt;&gt;"",IFERROR(I692/'Checklist Parameters'!$K$101,0),"N/A")</f>
        <v>0</v>
      </c>
      <c r="AB692" s="85" t="str">
        <f>IF('Checklist Parameters'!$K$43&lt;&gt;"",(I692*'Checklist Parameters'!$K$43)/1000,"N/A")</f>
        <v>N/A</v>
      </c>
      <c r="AC692" s="85">
        <f>IF('Checklist Parameters'!$K$16="",$X692,IF(AND('Checklist Parameters'!$K$16&lt;$X692,'Checklist Parameters'!$K$16&gt;=3),'Checklist Parameters'!$K$16,IF(AND('Checklist Parameters'!$K$16&lt;$X692,'Checklist Parameters'!$K$16&lt;3),0,$X692)))</f>
        <v>0</v>
      </c>
      <c r="AD692" s="85" t="str">
        <f>IF(AND(I692&lt;'Checklist Parameters'!$K$22,$I692&lt;&gt;0),"Y","")</f>
        <v/>
      </c>
      <c r="AE692" s="85" t="str">
        <f>IF($AD692="Y",0,IF('Checklist Parameters'!$K$25="","&lt;no limit&gt;",ROUNDDOWN((($I692-'Checklist Parameters'!$K$24)/'Checklist Parameters'!$K$25)+1,0)))</f>
        <v>&lt;no limit&gt;</v>
      </c>
      <c r="AF692" s="174">
        <f t="shared" si="65"/>
        <v>0</v>
      </c>
      <c r="AG692" s="85">
        <f t="shared" si="60"/>
        <v>0</v>
      </c>
    </row>
    <row r="693" spans="1:33" ht="15">
      <c r="A693" s="393"/>
      <c r="B693" s="393"/>
      <c r="C693" s="393"/>
      <c r="D693" s="393"/>
      <c r="E693" s="393"/>
      <c r="F693" s="393"/>
      <c r="G693" s="393"/>
      <c r="H693" s="394"/>
      <c r="I693" s="394"/>
      <c r="J693" s="394"/>
      <c r="K693" s="394"/>
      <c r="L693" s="394"/>
      <c r="M693" s="394"/>
      <c r="N693" s="313">
        <f>IF(IF(I693&lt;'Checklist Parameters'!$K$22,0,($I693-$L693))&lt;0,0,IF(I693&lt;'Checklist Parameters'!$K$22,0,($I693-$L693)))</f>
        <v>0</v>
      </c>
      <c r="O693" s="394"/>
      <c r="P693" s="395"/>
      <c r="Q693" s="316">
        <f t="shared" si="61"/>
        <v>0</v>
      </c>
      <c r="R693" s="87">
        <f t="shared" si="62"/>
        <v>0</v>
      </c>
      <c r="S693" s="87">
        <f>IF('Checklist Parameters'!$K$60&lt;0.2,0.2,'Checklist Parameters'!$K$60)</f>
        <v>0.72</v>
      </c>
      <c r="T693" s="88">
        <f>IF($O693="",IF('Checklist District ID'!$C$43="Y",MAX($R693:$S693)*$I693,SUM($R693:$S693)*$I693),IF(O693&gt;0,Q693*S693))</f>
        <v>0</v>
      </c>
      <c r="U693" s="88">
        <f>IF(Q693&gt;0,((I693-T693)*'Formula Matrix'!$E$40),0)</f>
        <v>0</v>
      </c>
      <c r="V693" s="88">
        <f t="shared" si="63"/>
        <v>0</v>
      </c>
      <c r="W693" s="88">
        <f>IF(V693&gt;0,(V693*'Checklist Parameters'!$K$35),0)</f>
        <v>0</v>
      </c>
      <c r="X693" s="85">
        <f t="shared" si="64"/>
        <v>0</v>
      </c>
      <c r="Y693" s="85">
        <f>IF('Checklist Parameters'!$K$102&lt;&gt;"",(I693/43560)*'Checklist Parameters'!$K$102,"N/A")</f>
        <v>0</v>
      </c>
      <c r="Z693" s="85" t="str">
        <f>IF('Checklist Parameters'!$K$58&lt;&gt;"",((I693*'Checklist Parameters'!$K$58)*'Checklist Parameters'!$K$35)/1000,"N/A")</f>
        <v>N/A</v>
      </c>
      <c r="AA693" s="85">
        <f>IF('Checklist Parameters'!$K$101&lt;&gt;"",IFERROR(I693/'Checklist Parameters'!$K$101,0),"N/A")</f>
        <v>0</v>
      </c>
      <c r="AB693" s="85" t="str">
        <f>IF('Checklist Parameters'!$K$43&lt;&gt;"",(I693*'Checklist Parameters'!$K$43)/1000,"N/A")</f>
        <v>N/A</v>
      </c>
      <c r="AC693" s="85">
        <f>IF('Checklist Parameters'!$K$16="",$X693,IF(AND('Checklist Parameters'!$K$16&lt;$X693,'Checklist Parameters'!$K$16&gt;=3),'Checklist Parameters'!$K$16,IF(AND('Checklist Parameters'!$K$16&lt;$X693,'Checklist Parameters'!$K$16&lt;3),0,$X693)))</f>
        <v>0</v>
      </c>
      <c r="AD693" s="85" t="str">
        <f>IF(AND(I693&lt;'Checklist Parameters'!$K$22,$I693&lt;&gt;0),"Y","")</f>
        <v/>
      </c>
      <c r="AE693" s="85" t="str">
        <f>IF($AD693="Y",0,IF('Checklist Parameters'!$K$25="","&lt;no limit&gt;",ROUNDDOWN((($I693-'Checklist Parameters'!$K$24)/'Checklist Parameters'!$K$25)+1,0)))</f>
        <v>&lt;no limit&gt;</v>
      </c>
      <c r="AF693" s="174">
        <f t="shared" si="65"/>
        <v>0</v>
      </c>
      <c r="AG693" s="85">
        <f t="shared" si="60"/>
        <v>0</v>
      </c>
    </row>
    <row r="694" spans="1:33" ht="15">
      <c r="A694" s="393"/>
      <c r="B694" s="393"/>
      <c r="C694" s="393"/>
      <c r="D694" s="393"/>
      <c r="E694" s="393"/>
      <c r="F694" s="393"/>
      <c r="G694" s="393"/>
      <c r="H694" s="394"/>
      <c r="I694" s="394"/>
      <c r="J694" s="394"/>
      <c r="K694" s="394"/>
      <c r="L694" s="394"/>
      <c r="M694" s="394"/>
      <c r="N694" s="313">
        <f>IF(IF(I694&lt;'Checklist Parameters'!$K$22,0,($I694-$L694))&lt;0,0,IF(I694&lt;'Checklist Parameters'!$K$22,0,($I694-$L694)))</f>
        <v>0</v>
      </c>
      <c r="O694" s="394"/>
      <c r="P694" s="395"/>
      <c r="Q694" s="316">
        <f t="shared" si="61"/>
        <v>0</v>
      </c>
      <c r="R694" s="87">
        <f t="shared" si="62"/>
        <v>0</v>
      </c>
      <c r="S694" s="87">
        <f>IF('Checklist Parameters'!$K$60&lt;0.2,0.2,'Checklist Parameters'!$K$60)</f>
        <v>0.72</v>
      </c>
      <c r="T694" s="88">
        <f>IF($O694="",IF('Checklist District ID'!$C$43="Y",MAX($R694:$S694)*$I694,SUM($R694:$S694)*$I694),IF(O694&gt;0,Q694*S694))</f>
        <v>0</v>
      </c>
      <c r="U694" s="88">
        <f>IF(Q694&gt;0,((I694-T694)*'Formula Matrix'!$E$40),0)</f>
        <v>0</v>
      </c>
      <c r="V694" s="88">
        <f t="shared" si="63"/>
        <v>0</v>
      </c>
      <c r="W694" s="88">
        <f>IF(V694&gt;0,(V694*'Checklist Parameters'!$K$35),0)</f>
        <v>0</v>
      </c>
      <c r="X694" s="85">
        <f t="shared" si="64"/>
        <v>0</v>
      </c>
      <c r="Y694" s="85">
        <f>IF('Checklist Parameters'!$K$102&lt;&gt;"",(I694/43560)*'Checklist Parameters'!$K$102,"N/A")</f>
        <v>0</v>
      </c>
      <c r="Z694" s="85" t="str">
        <f>IF('Checklist Parameters'!$K$58&lt;&gt;"",((I694*'Checklist Parameters'!$K$58)*'Checklist Parameters'!$K$35)/1000,"N/A")</f>
        <v>N/A</v>
      </c>
      <c r="AA694" s="85">
        <f>IF('Checklist Parameters'!$K$101&lt;&gt;"",IFERROR(I694/'Checklist Parameters'!$K$101,0),"N/A")</f>
        <v>0</v>
      </c>
      <c r="AB694" s="85" t="str">
        <f>IF('Checklist Parameters'!$K$43&lt;&gt;"",(I694*'Checklist Parameters'!$K$43)/1000,"N/A")</f>
        <v>N/A</v>
      </c>
      <c r="AC694" s="85">
        <f>IF('Checklist Parameters'!$K$16="",$X694,IF(AND('Checklist Parameters'!$K$16&lt;$X694,'Checklist Parameters'!$K$16&gt;=3),'Checklist Parameters'!$K$16,IF(AND('Checklist Parameters'!$K$16&lt;$X694,'Checklist Parameters'!$K$16&lt;3),0,$X694)))</f>
        <v>0</v>
      </c>
      <c r="AD694" s="85" t="str">
        <f>IF(AND(I694&lt;'Checklist Parameters'!$K$22,$I694&lt;&gt;0),"Y","")</f>
        <v/>
      </c>
      <c r="AE694" s="85" t="str">
        <f>IF($AD694="Y",0,IF('Checklist Parameters'!$K$25="","&lt;no limit&gt;",ROUNDDOWN((($I694-'Checklist Parameters'!$K$24)/'Checklist Parameters'!$K$25)+1,0)))</f>
        <v>&lt;no limit&gt;</v>
      </c>
      <c r="AF694" s="174">
        <f t="shared" si="65"/>
        <v>0</v>
      </c>
      <c r="AG694" s="85">
        <f t="shared" si="60"/>
        <v>0</v>
      </c>
    </row>
    <row r="695" spans="1:33" ht="15">
      <c r="A695" s="393"/>
      <c r="B695" s="393"/>
      <c r="C695" s="393"/>
      <c r="D695" s="393"/>
      <c r="E695" s="393"/>
      <c r="F695" s="393"/>
      <c r="G695" s="393"/>
      <c r="H695" s="394"/>
      <c r="I695" s="394"/>
      <c r="J695" s="394"/>
      <c r="K695" s="394"/>
      <c r="L695" s="394"/>
      <c r="M695" s="394"/>
      <c r="N695" s="313">
        <f>IF(IF(I695&lt;'Checklist Parameters'!$K$22,0,($I695-$L695))&lt;0,0,IF(I695&lt;'Checklist Parameters'!$K$22,0,($I695-$L695)))</f>
        <v>0</v>
      </c>
      <c r="O695" s="394"/>
      <c r="P695" s="395"/>
      <c r="Q695" s="316">
        <f t="shared" si="61"/>
        <v>0</v>
      </c>
      <c r="R695" s="87">
        <f t="shared" si="62"/>
        <v>0</v>
      </c>
      <c r="S695" s="87">
        <f>IF('Checklist Parameters'!$K$60&lt;0.2,0.2,'Checklist Parameters'!$K$60)</f>
        <v>0.72</v>
      </c>
      <c r="T695" s="88">
        <f>IF($O695="",IF('Checklist District ID'!$C$43="Y",MAX($R695:$S695)*$I695,SUM($R695:$S695)*$I695),IF(O695&gt;0,Q695*S695))</f>
        <v>0</v>
      </c>
      <c r="U695" s="88">
        <f>IF(Q695&gt;0,((I695-T695)*'Formula Matrix'!$E$40),0)</f>
        <v>0</v>
      </c>
      <c r="V695" s="88">
        <f t="shared" si="63"/>
        <v>0</v>
      </c>
      <c r="W695" s="88">
        <f>IF(V695&gt;0,(V695*'Checklist Parameters'!$K$35),0)</f>
        <v>0</v>
      </c>
      <c r="X695" s="85">
        <f t="shared" si="64"/>
        <v>0</v>
      </c>
      <c r="Y695" s="85">
        <f>IF('Checklist Parameters'!$K$102&lt;&gt;"",(I695/43560)*'Checklist Parameters'!$K$102,"N/A")</f>
        <v>0</v>
      </c>
      <c r="Z695" s="85" t="str">
        <f>IF('Checklist Parameters'!$K$58&lt;&gt;"",((I695*'Checklist Parameters'!$K$58)*'Checklist Parameters'!$K$35)/1000,"N/A")</f>
        <v>N/A</v>
      </c>
      <c r="AA695" s="85">
        <f>IF('Checklist Parameters'!$K$101&lt;&gt;"",IFERROR(I695/'Checklist Parameters'!$K$101,0),"N/A")</f>
        <v>0</v>
      </c>
      <c r="AB695" s="85" t="str">
        <f>IF('Checklist Parameters'!$K$43&lt;&gt;"",(I695*'Checklist Parameters'!$K$43)/1000,"N/A")</f>
        <v>N/A</v>
      </c>
      <c r="AC695" s="85">
        <f>IF('Checklist Parameters'!$K$16="",$X695,IF(AND('Checklist Parameters'!$K$16&lt;$X695,'Checklist Parameters'!$K$16&gt;=3),'Checklist Parameters'!$K$16,IF(AND('Checklist Parameters'!$K$16&lt;$X695,'Checklist Parameters'!$K$16&lt;3),0,$X695)))</f>
        <v>0</v>
      </c>
      <c r="AD695" s="85" t="str">
        <f>IF(AND(I695&lt;'Checklist Parameters'!$K$22,$I695&lt;&gt;0),"Y","")</f>
        <v/>
      </c>
      <c r="AE695" s="85" t="str">
        <f>IF($AD695="Y",0,IF('Checklist Parameters'!$K$25="","&lt;no limit&gt;",ROUNDDOWN((($I695-'Checklist Parameters'!$K$24)/'Checklist Parameters'!$K$25)+1,0)))</f>
        <v>&lt;no limit&gt;</v>
      </c>
      <c r="AF695" s="174">
        <f t="shared" si="65"/>
        <v>0</v>
      </c>
      <c r="AG695" s="85">
        <f t="shared" si="60"/>
        <v>0</v>
      </c>
    </row>
    <row r="696" spans="1:33" ht="15">
      <c r="A696" s="393"/>
      <c r="B696" s="393"/>
      <c r="C696" s="393"/>
      <c r="D696" s="393"/>
      <c r="E696" s="393"/>
      <c r="F696" s="393"/>
      <c r="G696" s="393"/>
      <c r="H696" s="394"/>
      <c r="I696" s="394"/>
      <c r="J696" s="394"/>
      <c r="K696" s="394"/>
      <c r="L696" s="394"/>
      <c r="M696" s="394"/>
      <c r="N696" s="313">
        <f>IF(IF(I696&lt;'Checklist Parameters'!$K$22,0,($I696-$L696))&lt;0,0,IF(I696&lt;'Checklist Parameters'!$K$22,0,($I696-$L696)))</f>
        <v>0</v>
      </c>
      <c r="O696" s="394"/>
      <c r="P696" s="395"/>
      <c r="Q696" s="316">
        <f t="shared" si="61"/>
        <v>0</v>
      </c>
      <c r="R696" s="87">
        <f t="shared" si="62"/>
        <v>0</v>
      </c>
      <c r="S696" s="87">
        <f>IF('Checklist Parameters'!$K$60&lt;0.2,0.2,'Checklist Parameters'!$K$60)</f>
        <v>0.72</v>
      </c>
      <c r="T696" s="88">
        <f>IF($O696="",IF('Checklist District ID'!$C$43="Y",MAX($R696:$S696)*$I696,SUM($R696:$S696)*$I696),IF(O696&gt;0,Q696*S696))</f>
        <v>0</v>
      </c>
      <c r="U696" s="88">
        <f>IF(Q696&gt;0,((I696-T696)*'Formula Matrix'!$E$40),0)</f>
        <v>0</v>
      </c>
      <c r="V696" s="88">
        <f t="shared" si="63"/>
        <v>0</v>
      </c>
      <c r="W696" s="88">
        <f>IF(V696&gt;0,(V696*'Checklist Parameters'!$K$35),0)</f>
        <v>0</v>
      </c>
      <c r="X696" s="85">
        <f t="shared" si="64"/>
        <v>0</v>
      </c>
      <c r="Y696" s="85">
        <f>IF('Checklist Parameters'!$K$102&lt;&gt;"",(I696/43560)*'Checklist Parameters'!$K$102,"N/A")</f>
        <v>0</v>
      </c>
      <c r="Z696" s="85" t="str">
        <f>IF('Checklist Parameters'!$K$58&lt;&gt;"",((I696*'Checklist Parameters'!$K$58)*'Checklist Parameters'!$K$35)/1000,"N/A")</f>
        <v>N/A</v>
      </c>
      <c r="AA696" s="85">
        <f>IF('Checklist Parameters'!$K$101&lt;&gt;"",IFERROR(I696/'Checklist Parameters'!$K$101,0),"N/A")</f>
        <v>0</v>
      </c>
      <c r="AB696" s="85" t="str">
        <f>IF('Checklist Parameters'!$K$43&lt;&gt;"",(I696*'Checklist Parameters'!$K$43)/1000,"N/A")</f>
        <v>N/A</v>
      </c>
      <c r="AC696" s="85">
        <f>IF('Checklist Parameters'!$K$16="",$X696,IF(AND('Checklist Parameters'!$K$16&lt;$X696,'Checklist Parameters'!$K$16&gt;=3),'Checklist Parameters'!$K$16,IF(AND('Checklist Parameters'!$K$16&lt;$X696,'Checklist Parameters'!$K$16&lt;3),0,$X696)))</f>
        <v>0</v>
      </c>
      <c r="AD696" s="85" t="str">
        <f>IF(AND(I696&lt;'Checklist Parameters'!$K$22,$I696&lt;&gt;0),"Y","")</f>
        <v/>
      </c>
      <c r="AE696" s="85" t="str">
        <f>IF($AD696="Y",0,IF('Checklist Parameters'!$K$25="","&lt;no limit&gt;",ROUNDDOWN((($I696-'Checklist Parameters'!$K$24)/'Checklist Parameters'!$K$25)+1,0)))</f>
        <v>&lt;no limit&gt;</v>
      </c>
      <c r="AF696" s="174">
        <f t="shared" si="65"/>
        <v>0</v>
      </c>
      <c r="AG696" s="85">
        <f t="shared" si="60"/>
        <v>0</v>
      </c>
    </row>
    <row r="697" spans="1:33" ht="15">
      <c r="A697" s="393"/>
      <c r="B697" s="393"/>
      <c r="C697" s="393"/>
      <c r="D697" s="393"/>
      <c r="E697" s="393"/>
      <c r="F697" s="393"/>
      <c r="G697" s="393"/>
      <c r="H697" s="394"/>
      <c r="I697" s="394"/>
      <c r="J697" s="394"/>
      <c r="K697" s="394"/>
      <c r="L697" s="394"/>
      <c r="M697" s="394"/>
      <c r="N697" s="313">
        <f>IF(IF(I697&lt;'Checklist Parameters'!$K$22,0,($I697-$L697))&lt;0,0,IF(I697&lt;'Checklist Parameters'!$K$22,0,($I697-$L697)))</f>
        <v>0</v>
      </c>
      <c r="O697" s="394"/>
      <c r="P697" s="395"/>
      <c r="Q697" s="316">
        <f t="shared" si="61"/>
        <v>0</v>
      </c>
      <c r="R697" s="87">
        <f t="shared" si="62"/>
        <v>0</v>
      </c>
      <c r="S697" s="87">
        <f>IF('Checklist Parameters'!$K$60&lt;0.2,0.2,'Checklist Parameters'!$K$60)</f>
        <v>0.72</v>
      </c>
      <c r="T697" s="88">
        <f>IF($O697="",IF('Checklist District ID'!$C$43="Y",MAX($R697:$S697)*$I697,SUM($R697:$S697)*$I697),IF(O697&gt;0,Q697*S697))</f>
        <v>0</v>
      </c>
      <c r="U697" s="88">
        <f>IF(Q697&gt;0,((I697-T697)*'Formula Matrix'!$E$40),0)</f>
        <v>0</v>
      </c>
      <c r="V697" s="88">
        <f t="shared" si="63"/>
        <v>0</v>
      </c>
      <c r="W697" s="88">
        <f>IF(V697&gt;0,(V697*'Checklist Parameters'!$K$35),0)</f>
        <v>0</v>
      </c>
      <c r="X697" s="85">
        <f t="shared" si="64"/>
        <v>0</v>
      </c>
      <c r="Y697" s="85">
        <f>IF('Checklist Parameters'!$K$102&lt;&gt;"",(I697/43560)*'Checklist Parameters'!$K$102,"N/A")</f>
        <v>0</v>
      </c>
      <c r="Z697" s="85" t="str">
        <f>IF('Checklist Parameters'!$K$58&lt;&gt;"",((I697*'Checklist Parameters'!$K$58)*'Checklist Parameters'!$K$35)/1000,"N/A")</f>
        <v>N/A</v>
      </c>
      <c r="AA697" s="85">
        <f>IF('Checklist Parameters'!$K$101&lt;&gt;"",IFERROR(I697/'Checklist Parameters'!$K$101,0),"N/A")</f>
        <v>0</v>
      </c>
      <c r="AB697" s="85" t="str">
        <f>IF('Checklist Parameters'!$K$43&lt;&gt;"",(I697*'Checklist Parameters'!$K$43)/1000,"N/A")</f>
        <v>N/A</v>
      </c>
      <c r="AC697" s="85">
        <f>IF('Checklist Parameters'!$K$16="",$X697,IF(AND('Checklist Parameters'!$K$16&lt;$X697,'Checklist Parameters'!$K$16&gt;=3),'Checklist Parameters'!$K$16,IF(AND('Checklist Parameters'!$K$16&lt;$X697,'Checklist Parameters'!$K$16&lt;3),0,$X697)))</f>
        <v>0</v>
      </c>
      <c r="AD697" s="85" t="str">
        <f>IF(AND(I697&lt;'Checklist Parameters'!$K$22,$I697&lt;&gt;0),"Y","")</f>
        <v/>
      </c>
      <c r="AE697" s="85" t="str">
        <f>IF($AD697="Y",0,IF('Checklist Parameters'!$K$25="","&lt;no limit&gt;",ROUNDDOWN((($I697-'Checklist Parameters'!$K$24)/'Checklist Parameters'!$K$25)+1,0)))</f>
        <v>&lt;no limit&gt;</v>
      </c>
      <c r="AF697" s="174">
        <f t="shared" si="65"/>
        <v>0</v>
      </c>
      <c r="AG697" s="85">
        <f t="shared" si="60"/>
        <v>0</v>
      </c>
    </row>
    <row r="698" spans="1:33" ht="15">
      <c r="A698" s="393"/>
      <c r="B698" s="393"/>
      <c r="C698" s="393"/>
      <c r="D698" s="393"/>
      <c r="E698" s="393"/>
      <c r="F698" s="393"/>
      <c r="G698" s="393"/>
      <c r="H698" s="394"/>
      <c r="I698" s="394"/>
      <c r="J698" s="394"/>
      <c r="K698" s="394"/>
      <c r="L698" s="394"/>
      <c r="M698" s="394"/>
      <c r="N698" s="313">
        <f>IF(IF(I698&lt;'Checklist Parameters'!$K$22,0,($I698-$L698))&lt;0,0,IF(I698&lt;'Checklist Parameters'!$K$22,0,($I698-$L698)))</f>
        <v>0</v>
      </c>
      <c r="O698" s="394"/>
      <c r="P698" s="395"/>
      <c r="Q698" s="316">
        <f t="shared" si="61"/>
        <v>0</v>
      </c>
      <c r="R698" s="87">
        <f t="shared" si="62"/>
        <v>0</v>
      </c>
      <c r="S698" s="87">
        <f>IF('Checklist Parameters'!$K$60&lt;0.2,0.2,'Checklist Parameters'!$K$60)</f>
        <v>0.72</v>
      </c>
      <c r="T698" s="88">
        <f>IF($O698="",IF('Checklist District ID'!$C$43="Y",MAX($R698:$S698)*$I698,SUM($R698:$S698)*$I698),IF(O698&gt;0,Q698*S698))</f>
        <v>0</v>
      </c>
      <c r="U698" s="88">
        <f>IF(Q698&gt;0,((I698-T698)*'Formula Matrix'!$E$40),0)</f>
        <v>0</v>
      </c>
      <c r="V698" s="88">
        <f t="shared" si="63"/>
        <v>0</v>
      </c>
      <c r="W698" s="88">
        <f>IF(V698&gt;0,(V698*'Checklist Parameters'!$K$35),0)</f>
        <v>0</v>
      </c>
      <c r="X698" s="85">
        <f t="shared" si="64"/>
        <v>0</v>
      </c>
      <c r="Y698" s="85">
        <f>IF('Checklist Parameters'!$K$102&lt;&gt;"",(I698/43560)*'Checklist Parameters'!$K$102,"N/A")</f>
        <v>0</v>
      </c>
      <c r="Z698" s="85" t="str">
        <f>IF('Checklist Parameters'!$K$58&lt;&gt;"",((I698*'Checklist Parameters'!$K$58)*'Checklist Parameters'!$K$35)/1000,"N/A")</f>
        <v>N/A</v>
      </c>
      <c r="AA698" s="85">
        <f>IF('Checklist Parameters'!$K$101&lt;&gt;"",IFERROR(I698/'Checklist Parameters'!$K$101,0),"N/A")</f>
        <v>0</v>
      </c>
      <c r="AB698" s="85" t="str">
        <f>IF('Checklist Parameters'!$K$43&lt;&gt;"",(I698*'Checklist Parameters'!$K$43)/1000,"N/A")</f>
        <v>N/A</v>
      </c>
      <c r="AC698" s="85">
        <f>IF('Checklist Parameters'!$K$16="",$X698,IF(AND('Checklist Parameters'!$K$16&lt;$X698,'Checklist Parameters'!$K$16&gt;=3),'Checklist Parameters'!$K$16,IF(AND('Checklist Parameters'!$K$16&lt;$X698,'Checklist Parameters'!$K$16&lt;3),0,$X698)))</f>
        <v>0</v>
      </c>
      <c r="AD698" s="85" t="str">
        <f>IF(AND(I698&lt;'Checklist Parameters'!$K$22,$I698&lt;&gt;0),"Y","")</f>
        <v/>
      </c>
      <c r="AE698" s="85" t="str">
        <f>IF($AD698="Y",0,IF('Checklist Parameters'!$K$25="","&lt;no limit&gt;",ROUNDDOWN((($I698-'Checklist Parameters'!$K$24)/'Checklist Parameters'!$K$25)+1,0)))</f>
        <v>&lt;no limit&gt;</v>
      </c>
      <c r="AF698" s="174">
        <f t="shared" si="65"/>
        <v>0</v>
      </c>
      <c r="AG698" s="85">
        <f t="shared" si="60"/>
        <v>0</v>
      </c>
    </row>
    <row r="699" spans="1:33" ht="15">
      <c r="A699" s="393"/>
      <c r="B699" s="393"/>
      <c r="C699" s="393"/>
      <c r="D699" s="393"/>
      <c r="E699" s="393"/>
      <c r="F699" s="393"/>
      <c r="G699" s="393"/>
      <c r="H699" s="394"/>
      <c r="I699" s="394"/>
      <c r="J699" s="394"/>
      <c r="K699" s="394"/>
      <c r="L699" s="394"/>
      <c r="M699" s="394"/>
      <c r="N699" s="313">
        <f>IF(IF(I699&lt;'Checklist Parameters'!$K$22,0,($I699-$L699))&lt;0,0,IF(I699&lt;'Checklist Parameters'!$K$22,0,($I699-$L699)))</f>
        <v>0</v>
      </c>
      <c r="O699" s="394"/>
      <c r="P699" s="395"/>
      <c r="Q699" s="316">
        <f t="shared" si="61"/>
        <v>0</v>
      </c>
      <c r="R699" s="87">
        <f t="shared" si="62"/>
        <v>0</v>
      </c>
      <c r="S699" s="87">
        <f>IF('Checklist Parameters'!$K$60&lt;0.2,0.2,'Checklist Parameters'!$K$60)</f>
        <v>0.72</v>
      </c>
      <c r="T699" s="88">
        <f>IF($O699="",IF('Checklist District ID'!$C$43="Y",MAX($R699:$S699)*$I699,SUM($R699:$S699)*$I699),IF(O699&gt;0,Q699*S699))</f>
        <v>0</v>
      </c>
      <c r="U699" s="88">
        <f>IF(Q699&gt;0,((I699-T699)*'Formula Matrix'!$E$40),0)</f>
        <v>0</v>
      </c>
      <c r="V699" s="88">
        <f t="shared" si="63"/>
        <v>0</v>
      </c>
      <c r="W699" s="88">
        <f>IF(V699&gt;0,(V699*'Checklist Parameters'!$K$35),0)</f>
        <v>0</v>
      </c>
      <c r="X699" s="85">
        <f t="shared" si="64"/>
        <v>0</v>
      </c>
      <c r="Y699" s="85">
        <f>IF('Checklist Parameters'!$K$102&lt;&gt;"",(I699/43560)*'Checklist Parameters'!$K$102,"N/A")</f>
        <v>0</v>
      </c>
      <c r="Z699" s="85" t="str">
        <f>IF('Checklist Parameters'!$K$58&lt;&gt;"",((I699*'Checklist Parameters'!$K$58)*'Checklist Parameters'!$K$35)/1000,"N/A")</f>
        <v>N/A</v>
      </c>
      <c r="AA699" s="85">
        <f>IF('Checklist Parameters'!$K$101&lt;&gt;"",IFERROR(I699/'Checklist Parameters'!$K$101,0),"N/A")</f>
        <v>0</v>
      </c>
      <c r="AB699" s="85" t="str">
        <f>IF('Checklist Parameters'!$K$43&lt;&gt;"",(I699*'Checklist Parameters'!$K$43)/1000,"N/A")</f>
        <v>N/A</v>
      </c>
      <c r="AC699" s="85">
        <f>IF('Checklist Parameters'!$K$16="",$X699,IF(AND('Checklist Parameters'!$K$16&lt;$X699,'Checklist Parameters'!$K$16&gt;=3),'Checklist Parameters'!$K$16,IF(AND('Checklist Parameters'!$K$16&lt;$X699,'Checklist Parameters'!$K$16&lt;3),0,$X699)))</f>
        <v>0</v>
      </c>
      <c r="AD699" s="85" t="str">
        <f>IF(AND(I699&lt;'Checklist Parameters'!$K$22,$I699&lt;&gt;0),"Y","")</f>
        <v/>
      </c>
      <c r="AE699" s="85" t="str">
        <f>IF($AD699="Y",0,IF('Checklist Parameters'!$K$25="","&lt;no limit&gt;",ROUNDDOWN((($I699-'Checklist Parameters'!$K$24)/'Checklist Parameters'!$K$25)+1,0)))</f>
        <v>&lt;no limit&gt;</v>
      </c>
      <c r="AF699" s="174">
        <f t="shared" si="65"/>
        <v>0</v>
      </c>
      <c r="AG699" s="85">
        <f t="shared" si="60"/>
        <v>0</v>
      </c>
    </row>
    <row r="700" spans="1:33" ht="15">
      <c r="A700" s="393"/>
      <c r="B700" s="393"/>
      <c r="C700" s="393"/>
      <c r="D700" s="393"/>
      <c r="E700" s="393"/>
      <c r="F700" s="393"/>
      <c r="G700" s="393"/>
      <c r="H700" s="394"/>
      <c r="I700" s="394"/>
      <c r="J700" s="394"/>
      <c r="K700" s="394"/>
      <c r="L700" s="394"/>
      <c r="M700" s="394"/>
      <c r="N700" s="313">
        <f>IF(IF(I700&lt;'Checklist Parameters'!$K$22,0,($I700-$L700))&lt;0,0,IF(I700&lt;'Checklist Parameters'!$K$22,0,($I700-$L700)))</f>
        <v>0</v>
      </c>
      <c r="O700" s="394"/>
      <c r="P700" s="395"/>
      <c r="Q700" s="316">
        <f t="shared" si="61"/>
        <v>0</v>
      </c>
      <c r="R700" s="87">
        <f t="shared" si="62"/>
        <v>0</v>
      </c>
      <c r="S700" s="87">
        <f>IF('Checklist Parameters'!$K$60&lt;0.2,0.2,'Checklist Parameters'!$K$60)</f>
        <v>0.72</v>
      </c>
      <c r="T700" s="88">
        <f>IF($O700="",IF('Checklist District ID'!$C$43="Y",MAX($R700:$S700)*$I700,SUM($R700:$S700)*$I700),IF(O700&gt;0,Q700*S700))</f>
        <v>0</v>
      </c>
      <c r="U700" s="88">
        <f>IF(Q700&gt;0,((I700-T700)*'Formula Matrix'!$E$40),0)</f>
        <v>0</v>
      </c>
      <c r="V700" s="88">
        <f t="shared" si="63"/>
        <v>0</v>
      </c>
      <c r="W700" s="88">
        <f>IF(V700&gt;0,(V700*'Checklist Parameters'!$K$35),0)</f>
        <v>0</v>
      </c>
      <c r="X700" s="85">
        <f t="shared" si="64"/>
        <v>0</v>
      </c>
      <c r="Y700" s="85">
        <f>IF('Checklist Parameters'!$K$102&lt;&gt;"",(I700/43560)*'Checklist Parameters'!$K$102,"N/A")</f>
        <v>0</v>
      </c>
      <c r="Z700" s="85" t="str">
        <f>IF('Checklist Parameters'!$K$58&lt;&gt;"",((I700*'Checklist Parameters'!$K$58)*'Checklist Parameters'!$K$35)/1000,"N/A")</f>
        <v>N/A</v>
      </c>
      <c r="AA700" s="85">
        <f>IF('Checklist Parameters'!$K$101&lt;&gt;"",IFERROR(I700/'Checklist Parameters'!$K$101,0),"N/A")</f>
        <v>0</v>
      </c>
      <c r="AB700" s="85" t="str">
        <f>IF('Checklist Parameters'!$K$43&lt;&gt;"",(I700*'Checklist Parameters'!$K$43)/1000,"N/A")</f>
        <v>N/A</v>
      </c>
      <c r="AC700" s="85">
        <f>IF('Checklist Parameters'!$K$16="",$X700,IF(AND('Checklist Parameters'!$K$16&lt;$X700,'Checklist Parameters'!$K$16&gt;=3),'Checklist Parameters'!$K$16,IF(AND('Checklist Parameters'!$K$16&lt;$X700,'Checklist Parameters'!$K$16&lt;3),0,$X700)))</f>
        <v>0</v>
      </c>
      <c r="AD700" s="85" t="str">
        <f>IF(AND(I700&lt;'Checklist Parameters'!$K$22,$I700&lt;&gt;0),"Y","")</f>
        <v/>
      </c>
      <c r="AE700" s="85" t="str">
        <f>IF($AD700="Y",0,IF('Checklist Parameters'!$K$25="","&lt;no limit&gt;",ROUNDDOWN((($I700-'Checklist Parameters'!$K$24)/'Checklist Parameters'!$K$25)+1,0)))</f>
        <v>&lt;no limit&gt;</v>
      </c>
      <c r="AF700" s="174">
        <f t="shared" si="65"/>
        <v>0</v>
      </c>
      <c r="AG700" s="85">
        <f t="shared" si="60"/>
        <v>0</v>
      </c>
    </row>
    <row r="701" spans="1:33" ht="15">
      <c r="A701" s="393"/>
      <c r="B701" s="393"/>
      <c r="C701" s="393"/>
      <c r="D701" s="393"/>
      <c r="E701" s="393"/>
      <c r="F701" s="393"/>
      <c r="G701" s="393"/>
      <c r="H701" s="394"/>
      <c r="I701" s="394"/>
      <c r="J701" s="394"/>
      <c r="K701" s="394"/>
      <c r="L701" s="394"/>
      <c r="M701" s="394"/>
      <c r="N701" s="313">
        <f>IF(IF(I701&lt;'Checklist Parameters'!$K$22,0,($I701-$L701))&lt;0,0,IF(I701&lt;'Checklist Parameters'!$K$22,0,($I701-$L701)))</f>
        <v>0</v>
      </c>
      <c r="O701" s="394"/>
      <c r="P701" s="395"/>
      <c r="Q701" s="316">
        <f t="shared" si="61"/>
        <v>0</v>
      </c>
      <c r="R701" s="87">
        <f t="shared" si="62"/>
        <v>0</v>
      </c>
      <c r="S701" s="87">
        <f>IF('Checklist Parameters'!$K$60&lt;0.2,0.2,'Checklist Parameters'!$K$60)</f>
        <v>0.72</v>
      </c>
      <c r="T701" s="88">
        <f>IF($O701="",IF('Checklist District ID'!$C$43="Y",MAX($R701:$S701)*$I701,SUM($R701:$S701)*$I701),IF(O701&gt;0,Q701*S701))</f>
        <v>0</v>
      </c>
      <c r="U701" s="88">
        <f>IF(Q701&gt;0,((I701-T701)*'Formula Matrix'!$E$40),0)</f>
        <v>0</v>
      </c>
      <c r="V701" s="88">
        <f t="shared" si="63"/>
        <v>0</v>
      </c>
      <c r="W701" s="88">
        <f>IF(V701&gt;0,(V701*'Checklist Parameters'!$K$35),0)</f>
        <v>0</v>
      </c>
      <c r="X701" s="85">
        <f t="shared" si="64"/>
        <v>0</v>
      </c>
      <c r="Y701" s="85">
        <f>IF('Checklist Parameters'!$K$102&lt;&gt;"",(I701/43560)*'Checklist Parameters'!$K$102,"N/A")</f>
        <v>0</v>
      </c>
      <c r="Z701" s="85" t="str">
        <f>IF('Checklist Parameters'!$K$58&lt;&gt;"",((I701*'Checklist Parameters'!$K$58)*'Checklist Parameters'!$K$35)/1000,"N/A")</f>
        <v>N/A</v>
      </c>
      <c r="AA701" s="85">
        <f>IF('Checklist Parameters'!$K$101&lt;&gt;"",IFERROR(I701/'Checklist Parameters'!$K$101,0),"N/A")</f>
        <v>0</v>
      </c>
      <c r="AB701" s="85" t="str">
        <f>IF('Checklist Parameters'!$K$43&lt;&gt;"",(I701*'Checklist Parameters'!$K$43)/1000,"N/A")</f>
        <v>N/A</v>
      </c>
      <c r="AC701" s="85">
        <f>IF('Checklist Parameters'!$K$16="",$X701,IF(AND('Checklist Parameters'!$K$16&lt;$X701,'Checklist Parameters'!$K$16&gt;=3),'Checklist Parameters'!$K$16,IF(AND('Checklist Parameters'!$K$16&lt;$X701,'Checklist Parameters'!$K$16&lt;3),0,$X701)))</f>
        <v>0</v>
      </c>
      <c r="AD701" s="85" t="str">
        <f>IF(AND(I701&lt;'Checklist Parameters'!$K$22,$I701&lt;&gt;0),"Y","")</f>
        <v/>
      </c>
      <c r="AE701" s="85" t="str">
        <f>IF($AD701="Y",0,IF('Checklist Parameters'!$K$25="","&lt;no limit&gt;",ROUNDDOWN((($I701-'Checklist Parameters'!$K$24)/'Checklist Parameters'!$K$25)+1,0)))</f>
        <v>&lt;no limit&gt;</v>
      </c>
      <c r="AF701" s="174">
        <f t="shared" si="65"/>
        <v>0</v>
      </c>
      <c r="AG701" s="85">
        <f t="shared" si="60"/>
        <v>0</v>
      </c>
    </row>
    <row r="702" spans="1:33" ht="15">
      <c r="A702" s="393"/>
      <c r="B702" s="393"/>
      <c r="C702" s="393"/>
      <c r="D702" s="393"/>
      <c r="E702" s="393"/>
      <c r="F702" s="393"/>
      <c r="G702" s="393"/>
      <c r="H702" s="394"/>
      <c r="I702" s="394"/>
      <c r="J702" s="394"/>
      <c r="K702" s="394"/>
      <c r="L702" s="394"/>
      <c r="M702" s="394"/>
      <c r="N702" s="313">
        <f>IF(IF(I702&lt;'Checklist Parameters'!$K$22,0,($I702-$L702))&lt;0,0,IF(I702&lt;'Checklist Parameters'!$K$22,0,($I702-$L702)))</f>
        <v>0</v>
      </c>
      <c r="O702" s="394"/>
      <c r="P702" s="395"/>
      <c r="Q702" s="316">
        <f t="shared" si="61"/>
        <v>0</v>
      </c>
      <c r="R702" s="87">
        <f t="shared" si="62"/>
        <v>0</v>
      </c>
      <c r="S702" s="87">
        <f>IF('Checklist Parameters'!$K$60&lt;0.2,0.2,'Checklist Parameters'!$K$60)</f>
        <v>0.72</v>
      </c>
      <c r="T702" s="88">
        <f>IF($O702="",IF('Checklist District ID'!$C$43="Y",MAX($R702:$S702)*$I702,SUM($R702:$S702)*$I702),IF(O702&gt;0,Q702*S702))</f>
        <v>0</v>
      </c>
      <c r="U702" s="88">
        <f>IF(Q702&gt;0,((I702-T702)*'Formula Matrix'!$E$40),0)</f>
        <v>0</v>
      </c>
      <c r="V702" s="88">
        <f t="shared" si="63"/>
        <v>0</v>
      </c>
      <c r="W702" s="88">
        <f>IF(V702&gt;0,(V702*'Checklist Parameters'!$K$35),0)</f>
        <v>0</v>
      </c>
      <c r="X702" s="85">
        <f t="shared" si="64"/>
        <v>0</v>
      </c>
      <c r="Y702" s="85">
        <f>IF('Checklist Parameters'!$K$102&lt;&gt;"",(I702/43560)*'Checklist Parameters'!$K$102,"N/A")</f>
        <v>0</v>
      </c>
      <c r="Z702" s="85" t="str">
        <f>IF('Checklist Parameters'!$K$58&lt;&gt;"",((I702*'Checklist Parameters'!$K$58)*'Checklist Parameters'!$K$35)/1000,"N/A")</f>
        <v>N/A</v>
      </c>
      <c r="AA702" s="85">
        <f>IF('Checklist Parameters'!$K$101&lt;&gt;"",IFERROR(I702/'Checklist Parameters'!$K$101,0),"N/A")</f>
        <v>0</v>
      </c>
      <c r="AB702" s="85" t="str">
        <f>IF('Checklist Parameters'!$K$43&lt;&gt;"",(I702*'Checklist Parameters'!$K$43)/1000,"N/A")</f>
        <v>N/A</v>
      </c>
      <c r="AC702" s="85">
        <f>IF('Checklist Parameters'!$K$16="",$X702,IF(AND('Checklist Parameters'!$K$16&lt;$X702,'Checklist Parameters'!$K$16&gt;=3),'Checklist Parameters'!$K$16,IF(AND('Checklist Parameters'!$K$16&lt;$X702,'Checklist Parameters'!$K$16&lt;3),0,$X702)))</f>
        <v>0</v>
      </c>
      <c r="AD702" s="85" t="str">
        <f>IF(AND(I702&lt;'Checklist Parameters'!$K$22,$I702&lt;&gt;0),"Y","")</f>
        <v/>
      </c>
      <c r="AE702" s="85" t="str">
        <f>IF($AD702="Y",0,IF('Checklist Parameters'!$K$25="","&lt;no limit&gt;",ROUNDDOWN((($I702-'Checklist Parameters'!$K$24)/'Checklist Parameters'!$K$25)+1,0)))</f>
        <v>&lt;no limit&gt;</v>
      </c>
      <c r="AF702" s="174">
        <f t="shared" si="65"/>
        <v>0</v>
      </c>
      <c r="AG702" s="85">
        <f t="shared" si="60"/>
        <v>0</v>
      </c>
    </row>
    <row r="703" spans="1:33" ht="15">
      <c r="A703" s="393"/>
      <c r="B703" s="393"/>
      <c r="C703" s="393"/>
      <c r="D703" s="393"/>
      <c r="E703" s="393"/>
      <c r="F703" s="393"/>
      <c r="G703" s="393"/>
      <c r="H703" s="394"/>
      <c r="I703" s="394"/>
      <c r="J703" s="394"/>
      <c r="K703" s="394"/>
      <c r="L703" s="394"/>
      <c r="M703" s="394"/>
      <c r="N703" s="313">
        <f>IF(IF(I703&lt;'Checklist Parameters'!$K$22,0,($I703-$L703))&lt;0,0,IF(I703&lt;'Checklist Parameters'!$K$22,0,($I703-$L703)))</f>
        <v>0</v>
      </c>
      <c r="O703" s="394"/>
      <c r="P703" s="395"/>
      <c r="Q703" s="316">
        <f t="shared" si="61"/>
        <v>0</v>
      </c>
      <c r="R703" s="87">
        <f t="shared" si="62"/>
        <v>0</v>
      </c>
      <c r="S703" s="87">
        <f>IF('Checklist Parameters'!$K$60&lt;0.2,0.2,'Checklist Parameters'!$K$60)</f>
        <v>0.72</v>
      </c>
      <c r="T703" s="88">
        <f>IF($O703="",IF('Checklist District ID'!$C$43="Y",MAX($R703:$S703)*$I703,SUM($R703:$S703)*$I703),IF(O703&gt;0,Q703*S703))</f>
        <v>0</v>
      </c>
      <c r="U703" s="88">
        <f>IF(Q703&gt;0,((I703-T703)*'Formula Matrix'!$E$40),0)</f>
        <v>0</v>
      </c>
      <c r="V703" s="88">
        <f t="shared" si="63"/>
        <v>0</v>
      </c>
      <c r="W703" s="88">
        <f>IF(V703&gt;0,(V703*'Checklist Parameters'!$K$35),0)</f>
        <v>0</v>
      </c>
      <c r="X703" s="85">
        <f t="shared" si="64"/>
        <v>0</v>
      </c>
      <c r="Y703" s="85">
        <f>IF('Checklist Parameters'!$K$102&lt;&gt;"",(I703/43560)*'Checklist Parameters'!$K$102,"N/A")</f>
        <v>0</v>
      </c>
      <c r="Z703" s="85" t="str">
        <f>IF('Checklist Parameters'!$K$58&lt;&gt;"",((I703*'Checklist Parameters'!$K$58)*'Checklist Parameters'!$K$35)/1000,"N/A")</f>
        <v>N/A</v>
      </c>
      <c r="AA703" s="85">
        <f>IF('Checklist Parameters'!$K$101&lt;&gt;"",IFERROR(I703/'Checklist Parameters'!$K$101,0),"N/A")</f>
        <v>0</v>
      </c>
      <c r="AB703" s="85" t="str">
        <f>IF('Checklist Parameters'!$K$43&lt;&gt;"",(I703*'Checklist Parameters'!$K$43)/1000,"N/A")</f>
        <v>N/A</v>
      </c>
      <c r="AC703" s="85">
        <f>IF('Checklist Parameters'!$K$16="",$X703,IF(AND('Checklist Parameters'!$K$16&lt;$X703,'Checklist Parameters'!$K$16&gt;=3),'Checklist Parameters'!$K$16,IF(AND('Checklist Parameters'!$K$16&lt;$X703,'Checklist Parameters'!$K$16&lt;3),0,$X703)))</f>
        <v>0</v>
      </c>
      <c r="AD703" s="85" t="str">
        <f>IF(AND(I703&lt;'Checklist Parameters'!$K$22,$I703&lt;&gt;0),"Y","")</f>
        <v/>
      </c>
      <c r="AE703" s="85" t="str">
        <f>IF($AD703="Y",0,IF('Checklist Parameters'!$K$25="","&lt;no limit&gt;",ROUNDDOWN((($I703-'Checklist Parameters'!$K$24)/'Checklist Parameters'!$K$25)+1,0)))</f>
        <v>&lt;no limit&gt;</v>
      </c>
      <c r="AF703" s="174">
        <f t="shared" si="65"/>
        <v>0</v>
      </c>
      <c r="AG703" s="85">
        <f t="shared" si="60"/>
        <v>0</v>
      </c>
    </row>
    <row r="704" spans="1:33" ht="15">
      <c r="A704" s="393"/>
      <c r="B704" s="393"/>
      <c r="C704" s="393"/>
      <c r="D704" s="393"/>
      <c r="E704" s="393"/>
      <c r="F704" s="393"/>
      <c r="G704" s="393"/>
      <c r="H704" s="394"/>
      <c r="I704" s="394"/>
      <c r="J704" s="394"/>
      <c r="K704" s="394"/>
      <c r="L704" s="394"/>
      <c r="M704" s="394"/>
      <c r="N704" s="313">
        <f>IF(IF(I704&lt;'Checklist Parameters'!$K$22,0,($I704-$L704))&lt;0,0,IF(I704&lt;'Checklist Parameters'!$K$22,0,($I704-$L704)))</f>
        <v>0</v>
      </c>
      <c r="O704" s="394"/>
      <c r="P704" s="395"/>
      <c r="Q704" s="316">
        <f t="shared" si="61"/>
        <v>0</v>
      </c>
      <c r="R704" s="87">
        <f t="shared" si="62"/>
        <v>0</v>
      </c>
      <c r="S704" s="87">
        <f>IF('Checklist Parameters'!$K$60&lt;0.2,0.2,'Checklist Parameters'!$K$60)</f>
        <v>0.72</v>
      </c>
      <c r="T704" s="88">
        <f>IF($O704="",IF('Checklist District ID'!$C$43="Y",MAX($R704:$S704)*$I704,SUM($R704:$S704)*$I704),IF(O704&gt;0,Q704*S704))</f>
        <v>0</v>
      </c>
      <c r="U704" s="88">
        <f>IF(Q704&gt;0,((I704-T704)*'Formula Matrix'!$E$40),0)</f>
        <v>0</v>
      </c>
      <c r="V704" s="88">
        <f t="shared" si="63"/>
        <v>0</v>
      </c>
      <c r="W704" s="88">
        <f>IF(V704&gt;0,(V704*'Checklist Parameters'!$K$35),0)</f>
        <v>0</v>
      </c>
      <c r="X704" s="85">
        <f t="shared" si="64"/>
        <v>0</v>
      </c>
      <c r="Y704" s="85">
        <f>IF('Checklist Parameters'!$K$102&lt;&gt;"",(I704/43560)*'Checklist Parameters'!$K$102,"N/A")</f>
        <v>0</v>
      </c>
      <c r="Z704" s="85" t="str">
        <f>IF('Checklist Parameters'!$K$58&lt;&gt;"",((I704*'Checklist Parameters'!$K$58)*'Checklist Parameters'!$K$35)/1000,"N/A")</f>
        <v>N/A</v>
      </c>
      <c r="AA704" s="85">
        <f>IF('Checklist Parameters'!$K$101&lt;&gt;"",IFERROR(I704/'Checklist Parameters'!$K$101,0),"N/A")</f>
        <v>0</v>
      </c>
      <c r="AB704" s="85" t="str">
        <f>IF('Checklist Parameters'!$K$43&lt;&gt;"",(I704*'Checklist Parameters'!$K$43)/1000,"N/A")</f>
        <v>N/A</v>
      </c>
      <c r="AC704" s="85">
        <f>IF('Checklist Parameters'!$K$16="",$X704,IF(AND('Checklist Parameters'!$K$16&lt;$X704,'Checklist Parameters'!$K$16&gt;=3),'Checklist Parameters'!$K$16,IF(AND('Checklist Parameters'!$K$16&lt;$X704,'Checklist Parameters'!$K$16&lt;3),0,$X704)))</f>
        <v>0</v>
      </c>
      <c r="AD704" s="85" t="str">
        <f>IF(AND(I704&lt;'Checklist Parameters'!$K$22,$I704&lt;&gt;0),"Y","")</f>
        <v/>
      </c>
      <c r="AE704" s="85" t="str">
        <f>IF($AD704="Y",0,IF('Checklist Parameters'!$K$25="","&lt;no limit&gt;",ROUNDDOWN((($I704-'Checklist Parameters'!$K$24)/'Checklist Parameters'!$K$25)+1,0)))</f>
        <v>&lt;no limit&gt;</v>
      </c>
      <c r="AF704" s="174">
        <f t="shared" si="65"/>
        <v>0</v>
      </c>
      <c r="AG704" s="85">
        <f t="shared" si="60"/>
        <v>0</v>
      </c>
    </row>
    <row r="705" spans="1:33" ht="15">
      <c r="A705" s="393"/>
      <c r="B705" s="393"/>
      <c r="C705" s="393"/>
      <c r="D705" s="393"/>
      <c r="E705" s="393"/>
      <c r="F705" s="393"/>
      <c r="G705" s="393"/>
      <c r="H705" s="394"/>
      <c r="I705" s="394"/>
      <c r="J705" s="394"/>
      <c r="K705" s="394"/>
      <c r="L705" s="394"/>
      <c r="M705" s="394"/>
      <c r="N705" s="313">
        <f>IF(IF(I705&lt;'Checklist Parameters'!$K$22,0,($I705-$L705))&lt;0,0,IF(I705&lt;'Checklist Parameters'!$K$22,0,($I705-$L705)))</f>
        <v>0</v>
      </c>
      <c r="O705" s="394"/>
      <c r="P705" s="395"/>
      <c r="Q705" s="316">
        <f t="shared" si="61"/>
        <v>0</v>
      </c>
      <c r="R705" s="87">
        <f t="shared" si="62"/>
        <v>0</v>
      </c>
      <c r="S705" s="87">
        <f>IF('Checklist Parameters'!$K$60&lt;0.2,0.2,'Checklist Parameters'!$K$60)</f>
        <v>0.72</v>
      </c>
      <c r="T705" s="88">
        <f>IF($O705="",IF('Checklist District ID'!$C$43="Y",MAX($R705:$S705)*$I705,SUM($R705:$S705)*$I705),IF(O705&gt;0,Q705*S705))</f>
        <v>0</v>
      </c>
      <c r="U705" s="88">
        <f>IF(Q705&gt;0,((I705-T705)*'Formula Matrix'!$E$40),0)</f>
        <v>0</v>
      </c>
      <c r="V705" s="88">
        <f t="shared" si="63"/>
        <v>0</v>
      </c>
      <c r="W705" s="88">
        <f>IF(V705&gt;0,(V705*'Checklist Parameters'!$K$35),0)</f>
        <v>0</v>
      </c>
      <c r="X705" s="85">
        <f t="shared" si="64"/>
        <v>0</v>
      </c>
      <c r="Y705" s="85">
        <f>IF('Checklist Parameters'!$K$102&lt;&gt;"",(I705/43560)*'Checklist Parameters'!$K$102,"N/A")</f>
        <v>0</v>
      </c>
      <c r="Z705" s="85" t="str">
        <f>IF('Checklist Parameters'!$K$58&lt;&gt;"",((I705*'Checklist Parameters'!$K$58)*'Checklist Parameters'!$K$35)/1000,"N/A")</f>
        <v>N/A</v>
      </c>
      <c r="AA705" s="85">
        <f>IF('Checklist Parameters'!$K$101&lt;&gt;"",IFERROR(I705/'Checklist Parameters'!$K$101,0),"N/A")</f>
        <v>0</v>
      </c>
      <c r="AB705" s="85" t="str">
        <f>IF('Checklist Parameters'!$K$43&lt;&gt;"",(I705*'Checklist Parameters'!$K$43)/1000,"N/A")</f>
        <v>N/A</v>
      </c>
      <c r="AC705" s="85">
        <f>IF('Checklist Parameters'!$K$16="",$X705,IF(AND('Checklist Parameters'!$K$16&lt;$X705,'Checklist Parameters'!$K$16&gt;=3),'Checklist Parameters'!$K$16,IF(AND('Checklist Parameters'!$K$16&lt;$X705,'Checklist Parameters'!$K$16&lt;3),0,$X705)))</f>
        <v>0</v>
      </c>
      <c r="AD705" s="85" t="str">
        <f>IF(AND(I705&lt;'Checklist Parameters'!$K$22,$I705&lt;&gt;0),"Y","")</f>
        <v/>
      </c>
      <c r="AE705" s="85" t="str">
        <f>IF($AD705="Y",0,IF('Checklist Parameters'!$K$25="","&lt;no limit&gt;",ROUNDDOWN((($I705-'Checklist Parameters'!$K$24)/'Checklist Parameters'!$K$25)+1,0)))</f>
        <v>&lt;no limit&gt;</v>
      </c>
      <c r="AF705" s="174">
        <f t="shared" si="65"/>
        <v>0</v>
      </c>
      <c r="AG705" s="85">
        <f t="shared" si="60"/>
        <v>0</v>
      </c>
    </row>
    <row r="706" spans="1:33" ht="15">
      <c r="A706" s="393"/>
      <c r="B706" s="393"/>
      <c r="C706" s="393"/>
      <c r="D706" s="393"/>
      <c r="E706" s="393"/>
      <c r="F706" s="393"/>
      <c r="G706" s="393"/>
      <c r="H706" s="394"/>
      <c r="I706" s="394"/>
      <c r="J706" s="394"/>
      <c r="K706" s="394"/>
      <c r="L706" s="394"/>
      <c r="M706" s="394"/>
      <c r="N706" s="313">
        <f>IF(IF(I706&lt;'Checklist Parameters'!$K$22,0,($I706-$L706))&lt;0,0,IF(I706&lt;'Checklist Parameters'!$K$22,0,($I706-$L706)))</f>
        <v>0</v>
      </c>
      <c r="O706" s="394"/>
      <c r="P706" s="395"/>
      <c r="Q706" s="316">
        <f t="shared" si="61"/>
        <v>0</v>
      </c>
      <c r="R706" s="87">
        <f t="shared" si="62"/>
        <v>0</v>
      </c>
      <c r="S706" s="87">
        <f>IF('Checklist Parameters'!$K$60&lt;0.2,0.2,'Checklist Parameters'!$K$60)</f>
        <v>0.72</v>
      </c>
      <c r="T706" s="88">
        <f>IF($O706="",IF('Checklist District ID'!$C$43="Y",MAX($R706:$S706)*$I706,SUM($R706:$S706)*$I706),IF(O706&gt;0,Q706*S706))</f>
        <v>0</v>
      </c>
      <c r="U706" s="88">
        <f>IF(Q706&gt;0,((I706-T706)*'Formula Matrix'!$E$40),0)</f>
        <v>0</v>
      </c>
      <c r="V706" s="88">
        <f t="shared" si="63"/>
        <v>0</v>
      </c>
      <c r="W706" s="88">
        <f>IF(V706&gt;0,(V706*'Checklist Parameters'!$K$35),0)</f>
        <v>0</v>
      </c>
      <c r="X706" s="85">
        <f t="shared" si="64"/>
        <v>0</v>
      </c>
      <c r="Y706" s="85">
        <f>IF('Checklist Parameters'!$K$102&lt;&gt;"",(I706/43560)*'Checklist Parameters'!$K$102,"N/A")</f>
        <v>0</v>
      </c>
      <c r="Z706" s="85" t="str">
        <f>IF('Checklist Parameters'!$K$58&lt;&gt;"",((I706*'Checklist Parameters'!$K$58)*'Checklist Parameters'!$K$35)/1000,"N/A")</f>
        <v>N/A</v>
      </c>
      <c r="AA706" s="85">
        <f>IF('Checklist Parameters'!$K$101&lt;&gt;"",IFERROR(I706/'Checklist Parameters'!$K$101,0),"N/A")</f>
        <v>0</v>
      </c>
      <c r="AB706" s="85" t="str">
        <f>IF('Checklist Parameters'!$K$43&lt;&gt;"",(I706*'Checklist Parameters'!$K$43)/1000,"N/A")</f>
        <v>N/A</v>
      </c>
      <c r="AC706" s="85">
        <f>IF('Checklist Parameters'!$K$16="",$X706,IF(AND('Checklist Parameters'!$K$16&lt;$X706,'Checklist Parameters'!$K$16&gt;=3),'Checklist Parameters'!$K$16,IF(AND('Checklist Parameters'!$K$16&lt;$X706,'Checklist Parameters'!$K$16&lt;3),0,$X706)))</f>
        <v>0</v>
      </c>
      <c r="AD706" s="85" t="str">
        <f>IF(AND(I706&lt;'Checklist Parameters'!$K$22,$I706&lt;&gt;0),"Y","")</f>
        <v/>
      </c>
      <c r="AE706" s="85" t="str">
        <f>IF($AD706="Y",0,IF('Checklist Parameters'!$K$25="","&lt;no limit&gt;",ROUNDDOWN((($I706-'Checklist Parameters'!$K$24)/'Checklist Parameters'!$K$25)+1,0)))</f>
        <v>&lt;no limit&gt;</v>
      </c>
      <c r="AF706" s="174">
        <f t="shared" si="65"/>
        <v>0</v>
      </c>
      <c r="AG706" s="85">
        <f t="shared" si="60"/>
        <v>0</v>
      </c>
    </row>
    <row r="707" spans="1:33" ht="15">
      <c r="A707" s="393"/>
      <c r="B707" s="393"/>
      <c r="C707" s="393"/>
      <c r="D707" s="393"/>
      <c r="E707" s="393"/>
      <c r="F707" s="393"/>
      <c r="G707" s="393"/>
      <c r="H707" s="394"/>
      <c r="I707" s="394"/>
      <c r="J707" s="394"/>
      <c r="K707" s="394"/>
      <c r="L707" s="394"/>
      <c r="M707" s="394"/>
      <c r="N707" s="313">
        <f>IF(IF(I707&lt;'Checklist Parameters'!$K$22,0,($I707-$L707))&lt;0,0,IF(I707&lt;'Checklist Parameters'!$K$22,0,($I707-$L707)))</f>
        <v>0</v>
      </c>
      <c r="O707" s="394"/>
      <c r="P707" s="395"/>
      <c r="Q707" s="316">
        <f t="shared" si="61"/>
        <v>0</v>
      </c>
      <c r="R707" s="87">
        <f t="shared" si="62"/>
        <v>0</v>
      </c>
      <c r="S707" s="87">
        <f>IF('Checklist Parameters'!$K$60&lt;0.2,0.2,'Checklist Parameters'!$K$60)</f>
        <v>0.72</v>
      </c>
      <c r="T707" s="88">
        <f>IF($O707="",IF('Checklist District ID'!$C$43="Y",MAX($R707:$S707)*$I707,SUM($R707:$S707)*$I707),IF(O707&gt;0,Q707*S707))</f>
        <v>0</v>
      </c>
      <c r="U707" s="88">
        <f>IF(Q707&gt;0,((I707-T707)*'Formula Matrix'!$E$40),0)</f>
        <v>0</v>
      </c>
      <c r="V707" s="88">
        <f t="shared" si="63"/>
        <v>0</v>
      </c>
      <c r="W707" s="88">
        <f>IF(V707&gt;0,(V707*'Checklist Parameters'!$K$35),0)</f>
        <v>0</v>
      </c>
      <c r="X707" s="85">
        <f t="shared" si="64"/>
        <v>0</v>
      </c>
      <c r="Y707" s="85">
        <f>IF('Checklist Parameters'!$K$102&lt;&gt;"",(I707/43560)*'Checklist Parameters'!$K$102,"N/A")</f>
        <v>0</v>
      </c>
      <c r="Z707" s="85" t="str">
        <f>IF('Checklist Parameters'!$K$58&lt;&gt;"",((I707*'Checklist Parameters'!$K$58)*'Checklist Parameters'!$K$35)/1000,"N/A")</f>
        <v>N/A</v>
      </c>
      <c r="AA707" s="85">
        <f>IF('Checklist Parameters'!$K$101&lt;&gt;"",IFERROR(I707/'Checklist Parameters'!$K$101,0),"N/A")</f>
        <v>0</v>
      </c>
      <c r="AB707" s="85" t="str">
        <f>IF('Checklist Parameters'!$K$43&lt;&gt;"",(I707*'Checklist Parameters'!$K$43)/1000,"N/A")</f>
        <v>N/A</v>
      </c>
      <c r="AC707" s="85">
        <f>IF('Checklist Parameters'!$K$16="",$X707,IF(AND('Checklist Parameters'!$K$16&lt;$X707,'Checklist Parameters'!$K$16&gt;=3),'Checklist Parameters'!$K$16,IF(AND('Checklist Parameters'!$K$16&lt;$X707,'Checklist Parameters'!$K$16&lt;3),0,$X707)))</f>
        <v>0</v>
      </c>
      <c r="AD707" s="85" t="str">
        <f>IF(AND(I707&lt;'Checklist Parameters'!$K$22,$I707&lt;&gt;0),"Y","")</f>
        <v/>
      </c>
      <c r="AE707" s="85" t="str">
        <f>IF($AD707="Y",0,IF('Checklist Parameters'!$K$25="","&lt;no limit&gt;",ROUNDDOWN((($I707-'Checklist Parameters'!$K$24)/'Checklist Parameters'!$K$25)+1,0)))</f>
        <v>&lt;no limit&gt;</v>
      </c>
      <c r="AF707" s="174">
        <f t="shared" si="65"/>
        <v>0</v>
      </c>
      <c r="AG707" s="85">
        <f t="shared" si="60"/>
        <v>0</v>
      </c>
    </row>
    <row r="708" spans="1:33" ht="15">
      <c r="A708" s="393"/>
      <c r="B708" s="393"/>
      <c r="C708" s="393"/>
      <c r="D708" s="393"/>
      <c r="E708" s="393"/>
      <c r="F708" s="393"/>
      <c r="G708" s="393"/>
      <c r="H708" s="394"/>
      <c r="I708" s="394"/>
      <c r="J708" s="394"/>
      <c r="K708" s="394"/>
      <c r="L708" s="394"/>
      <c r="M708" s="394"/>
      <c r="N708" s="313">
        <f>IF(IF(I708&lt;'Checklist Parameters'!$K$22,0,($I708-$L708))&lt;0,0,IF(I708&lt;'Checklist Parameters'!$K$22,0,($I708-$L708)))</f>
        <v>0</v>
      </c>
      <c r="O708" s="394"/>
      <c r="P708" s="395"/>
      <c r="Q708" s="316">
        <f t="shared" si="61"/>
        <v>0</v>
      </c>
      <c r="R708" s="87">
        <f t="shared" si="62"/>
        <v>0</v>
      </c>
      <c r="S708" s="87">
        <f>IF('Checklist Parameters'!$K$60&lt;0.2,0.2,'Checklist Parameters'!$K$60)</f>
        <v>0.72</v>
      </c>
      <c r="T708" s="88">
        <f>IF($O708="",IF('Checklist District ID'!$C$43="Y",MAX($R708:$S708)*$I708,SUM($R708:$S708)*$I708),IF(O708&gt;0,Q708*S708))</f>
        <v>0</v>
      </c>
      <c r="U708" s="88">
        <f>IF(Q708&gt;0,((I708-T708)*'Formula Matrix'!$E$40),0)</f>
        <v>0</v>
      </c>
      <c r="V708" s="88">
        <f t="shared" si="63"/>
        <v>0</v>
      </c>
      <c r="W708" s="88">
        <f>IF(V708&gt;0,(V708*'Checklist Parameters'!$K$35),0)</f>
        <v>0</v>
      </c>
      <c r="X708" s="85">
        <f t="shared" si="64"/>
        <v>0</v>
      </c>
      <c r="Y708" s="85">
        <f>IF('Checklist Parameters'!$K$102&lt;&gt;"",(I708/43560)*'Checklist Parameters'!$K$102,"N/A")</f>
        <v>0</v>
      </c>
      <c r="Z708" s="85" t="str">
        <f>IF('Checklist Parameters'!$K$58&lt;&gt;"",((I708*'Checklist Parameters'!$K$58)*'Checklist Parameters'!$K$35)/1000,"N/A")</f>
        <v>N/A</v>
      </c>
      <c r="AA708" s="85">
        <f>IF('Checklist Parameters'!$K$101&lt;&gt;"",IFERROR(I708/'Checklist Parameters'!$K$101,0),"N/A")</f>
        <v>0</v>
      </c>
      <c r="AB708" s="85" t="str">
        <f>IF('Checklist Parameters'!$K$43&lt;&gt;"",(I708*'Checklist Parameters'!$K$43)/1000,"N/A")</f>
        <v>N/A</v>
      </c>
      <c r="AC708" s="85">
        <f>IF('Checklist Parameters'!$K$16="",$X708,IF(AND('Checklist Parameters'!$K$16&lt;$X708,'Checklist Parameters'!$K$16&gt;=3),'Checklist Parameters'!$K$16,IF(AND('Checklist Parameters'!$K$16&lt;$X708,'Checklist Parameters'!$K$16&lt;3),0,$X708)))</f>
        <v>0</v>
      </c>
      <c r="AD708" s="85" t="str">
        <f>IF(AND(I708&lt;'Checklist Parameters'!$K$22,$I708&lt;&gt;0),"Y","")</f>
        <v/>
      </c>
      <c r="AE708" s="85" t="str">
        <f>IF($AD708="Y",0,IF('Checklist Parameters'!$K$25="","&lt;no limit&gt;",ROUNDDOWN((($I708-'Checklist Parameters'!$K$24)/'Checklist Parameters'!$K$25)+1,0)))</f>
        <v>&lt;no limit&gt;</v>
      </c>
      <c r="AF708" s="174">
        <f t="shared" si="65"/>
        <v>0</v>
      </c>
      <c r="AG708" s="85">
        <f t="shared" si="60"/>
        <v>0</v>
      </c>
    </row>
    <row r="709" spans="1:33" ht="15">
      <c r="A709" s="393"/>
      <c r="B709" s="393"/>
      <c r="C709" s="393"/>
      <c r="D709" s="393"/>
      <c r="E709" s="393"/>
      <c r="F709" s="393"/>
      <c r="G709" s="393"/>
      <c r="H709" s="394"/>
      <c r="I709" s="394"/>
      <c r="J709" s="394"/>
      <c r="K709" s="394"/>
      <c r="L709" s="394"/>
      <c r="M709" s="394"/>
      <c r="N709" s="313">
        <f>IF(IF(I709&lt;'Checklist Parameters'!$K$22,0,($I709-$L709))&lt;0,0,IF(I709&lt;'Checklist Parameters'!$K$22,0,($I709-$L709)))</f>
        <v>0</v>
      </c>
      <c r="O709" s="394"/>
      <c r="P709" s="395"/>
      <c r="Q709" s="316">
        <f t="shared" si="61"/>
        <v>0</v>
      </c>
      <c r="R709" s="87">
        <f t="shared" si="62"/>
        <v>0</v>
      </c>
      <c r="S709" s="87">
        <f>IF('Checklist Parameters'!$K$60&lt;0.2,0.2,'Checklist Parameters'!$K$60)</f>
        <v>0.72</v>
      </c>
      <c r="T709" s="88">
        <f>IF($O709="",IF('Checklist District ID'!$C$43="Y",MAX($R709:$S709)*$I709,SUM($R709:$S709)*$I709),IF(O709&gt;0,Q709*S709))</f>
        <v>0</v>
      </c>
      <c r="U709" s="88">
        <f>IF(Q709&gt;0,((I709-T709)*'Formula Matrix'!$E$40),0)</f>
        <v>0</v>
      </c>
      <c r="V709" s="88">
        <f t="shared" si="63"/>
        <v>0</v>
      </c>
      <c r="W709" s="88">
        <f>IF(V709&gt;0,(V709*'Checklist Parameters'!$K$35),0)</f>
        <v>0</v>
      </c>
      <c r="X709" s="85">
        <f t="shared" si="64"/>
        <v>0</v>
      </c>
      <c r="Y709" s="85">
        <f>IF('Checklist Parameters'!$K$102&lt;&gt;"",(I709/43560)*'Checklist Parameters'!$K$102,"N/A")</f>
        <v>0</v>
      </c>
      <c r="Z709" s="85" t="str">
        <f>IF('Checklist Parameters'!$K$58&lt;&gt;"",((I709*'Checklist Parameters'!$K$58)*'Checklist Parameters'!$K$35)/1000,"N/A")</f>
        <v>N/A</v>
      </c>
      <c r="AA709" s="85">
        <f>IF('Checklist Parameters'!$K$101&lt;&gt;"",IFERROR(I709/'Checklist Parameters'!$K$101,0),"N/A")</f>
        <v>0</v>
      </c>
      <c r="AB709" s="85" t="str">
        <f>IF('Checklist Parameters'!$K$43&lt;&gt;"",(I709*'Checklist Parameters'!$K$43)/1000,"N/A")</f>
        <v>N/A</v>
      </c>
      <c r="AC709" s="85">
        <f>IF('Checklist Parameters'!$K$16="",$X709,IF(AND('Checklist Parameters'!$K$16&lt;$X709,'Checklist Parameters'!$K$16&gt;=3),'Checklist Parameters'!$K$16,IF(AND('Checklist Parameters'!$K$16&lt;$X709,'Checklist Parameters'!$K$16&lt;3),0,$X709)))</f>
        <v>0</v>
      </c>
      <c r="AD709" s="85" t="str">
        <f>IF(AND(I709&lt;'Checklist Parameters'!$K$22,$I709&lt;&gt;0),"Y","")</f>
        <v/>
      </c>
      <c r="AE709" s="85" t="str">
        <f>IF($AD709="Y",0,IF('Checklist Parameters'!$K$25="","&lt;no limit&gt;",ROUNDDOWN((($I709-'Checklist Parameters'!$K$24)/'Checklist Parameters'!$K$25)+1,0)))</f>
        <v>&lt;no limit&gt;</v>
      </c>
      <c r="AF709" s="174">
        <f t="shared" si="65"/>
        <v>0</v>
      </c>
      <c r="AG709" s="85">
        <f t="shared" si="60"/>
        <v>0</v>
      </c>
    </row>
    <row r="710" spans="1:33" ht="15">
      <c r="A710" s="393"/>
      <c r="B710" s="393"/>
      <c r="C710" s="393"/>
      <c r="D710" s="393"/>
      <c r="E710" s="393"/>
      <c r="F710" s="393"/>
      <c r="G710" s="393"/>
      <c r="H710" s="394"/>
      <c r="I710" s="394"/>
      <c r="J710" s="394"/>
      <c r="K710" s="394"/>
      <c r="L710" s="394"/>
      <c r="M710" s="394"/>
      <c r="N710" s="313">
        <f>IF(IF(I710&lt;'Checklist Parameters'!$K$22,0,($I710-$L710))&lt;0,0,IF(I710&lt;'Checklist Parameters'!$K$22,0,($I710-$L710)))</f>
        <v>0</v>
      </c>
      <c r="O710" s="394"/>
      <c r="P710" s="395"/>
      <c r="Q710" s="316">
        <f t="shared" si="61"/>
        <v>0</v>
      </c>
      <c r="R710" s="87">
        <f t="shared" si="62"/>
        <v>0</v>
      </c>
      <c r="S710" s="87">
        <f>IF('Checklist Parameters'!$K$60&lt;0.2,0.2,'Checklist Parameters'!$K$60)</f>
        <v>0.72</v>
      </c>
      <c r="T710" s="88">
        <f>IF($O710="",IF('Checklist District ID'!$C$43="Y",MAX($R710:$S710)*$I710,SUM($R710:$S710)*$I710),IF(O710&gt;0,Q710*S710))</f>
        <v>0</v>
      </c>
      <c r="U710" s="88">
        <f>IF(Q710&gt;0,((I710-T710)*'Formula Matrix'!$E$40),0)</f>
        <v>0</v>
      </c>
      <c r="V710" s="88">
        <f t="shared" si="63"/>
        <v>0</v>
      </c>
      <c r="W710" s="88">
        <f>IF(V710&gt;0,(V710*'Checklist Parameters'!$K$35),0)</f>
        <v>0</v>
      </c>
      <c r="X710" s="85">
        <f t="shared" si="64"/>
        <v>0</v>
      </c>
      <c r="Y710" s="85">
        <f>IF('Checklist Parameters'!$K$102&lt;&gt;"",(I710/43560)*'Checklist Parameters'!$K$102,"N/A")</f>
        <v>0</v>
      </c>
      <c r="Z710" s="85" t="str">
        <f>IF('Checklist Parameters'!$K$58&lt;&gt;"",((I710*'Checklist Parameters'!$K$58)*'Checklist Parameters'!$K$35)/1000,"N/A")</f>
        <v>N/A</v>
      </c>
      <c r="AA710" s="85">
        <f>IF('Checklist Parameters'!$K$101&lt;&gt;"",IFERROR(I710/'Checklist Parameters'!$K$101,0),"N/A")</f>
        <v>0</v>
      </c>
      <c r="AB710" s="85" t="str">
        <f>IF('Checklist Parameters'!$K$43&lt;&gt;"",(I710*'Checklist Parameters'!$K$43)/1000,"N/A")</f>
        <v>N/A</v>
      </c>
      <c r="AC710" s="85">
        <f>IF('Checklist Parameters'!$K$16="",$X710,IF(AND('Checklist Parameters'!$K$16&lt;$X710,'Checklist Parameters'!$K$16&gt;=3),'Checklist Parameters'!$K$16,IF(AND('Checklist Parameters'!$K$16&lt;$X710,'Checklist Parameters'!$K$16&lt;3),0,$X710)))</f>
        <v>0</v>
      </c>
      <c r="AD710" s="85" t="str">
        <f>IF(AND(I710&lt;'Checklist Parameters'!$K$22,$I710&lt;&gt;0),"Y","")</f>
        <v/>
      </c>
      <c r="AE710" s="85" t="str">
        <f>IF($AD710="Y",0,IF('Checklist Parameters'!$K$25="","&lt;no limit&gt;",ROUNDDOWN((($I710-'Checklist Parameters'!$K$24)/'Checklist Parameters'!$K$25)+1,0)))</f>
        <v>&lt;no limit&gt;</v>
      </c>
      <c r="AF710" s="174">
        <f t="shared" si="65"/>
        <v>0</v>
      </c>
      <c r="AG710" s="85">
        <f t="shared" si="60"/>
        <v>0</v>
      </c>
    </row>
    <row r="711" spans="1:33" ht="15">
      <c r="A711" s="393"/>
      <c r="B711" s="393"/>
      <c r="C711" s="393"/>
      <c r="D711" s="393"/>
      <c r="E711" s="393"/>
      <c r="F711" s="393"/>
      <c r="G711" s="393"/>
      <c r="H711" s="394"/>
      <c r="I711" s="394"/>
      <c r="J711" s="394"/>
      <c r="K711" s="394"/>
      <c r="L711" s="394"/>
      <c r="M711" s="394"/>
      <c r="N711" s="313">
        <f>IF(IF(I711&lt;'Checklist Parameters'!$K$22,0,($I711-$L711))&lt;0,0,IF(I711&lt;'Checklist Parameters'!$K$22,0,($I711-$L711)))</f>
        <v>0</v>
      </c>
      <c r="O711" s="394"/>
      <c r="P711" s="395"/>
      <c r="Q711" s="316">
        <f t="shared" si="61"/>
        <v>0</v>
      </c>
      <c r="R711" s="87">
        <f t="shared" si="62"/>
        <v>0</v>
      </c>
      <c r="S711" s="87">
        <f>IF('Checklist Parameters'!$K$60&lt;0.2,0.2,'Checklist Parameters'!$K$60)</f>
        <v>0.72</v>
      </c>
      <c r="T711" s="88">
        <f>IF($O711="",IF('Checklist District ID'!$C$43="Y",MAX($R711:$S711)*$I711,SUM($R711:$S711)*$I711),IF(O711&gt;0,Q711*S711))</f>
        <v>0</v>
      </c>
      <c r="U711" s="88">
        <f>IF(Q711&gt;0,((I711-T711)*'Formula Matrix'!$E$40),0)</f>
        <v>0</v>
      </c>
      <c r="V711" s="88">
        <f t="shared" si="63"/>
        <v>0</v>
      </c>
      <c r="W711" s="88">
        <f>IF(V711&gt;0,(V711*'Checklist Parameters'!$K$35),0)</f>
        <v>0</v>
      </c>
      <c r="X711" s="85">
        <f t="shared" si="64"/>
        <v>0</v>
      </c>
      <c r="Y711" s="85">
        <f>IF('Checklist Parameters'!$K$102&lt;&gt;"",(I711/43560)*'Checklist Parameters'!$K$102,"N/A")</f>
        <v>0</v>
      </c>
      <c r="Z711" s="85" t="str">
        <f>IF('Checklist Parameters'!$K$58&lt;&gt;"",((I711*'Checklist Parameters'!$K$58)*'Checklist Parameters'!$K$35)/1000,"N/A")</f>
        <v>N/A</v>
      </c>
      <c r="AA711" s="85">
        <f>IF('Checklist Parameters'!$K$101&lt;&gt;"",IFERROR(I711/'Checklist Parameters'!$K$101,0),"N/A")</f>
        <v>0</v>
      </c>
      <c r="AB711" s="85" t="str">
        <f>IF('Checklist Parameters'!$K$43&lt;&gt;"",(I711*'Checklist Parameters'!$K$43)/1000,"N/A")</f>
        <v>N/A</v>
      </c>
      <c r="AC711" s="85">
        <f>IF('Checklist Parameters'!$K$16="",$X711,IF(AND('Checklist Parameters'!$K$16&lt;$X711,'Checklist Parameters'!$K$16&gt;=3),'Checklist Parameters'!$K$16,IF(AND('Checklist Parameters'!$K$16&lt;$X711,'Checklist Parameters'!$K$16&lt;3),0,$X711)))</f>
        <v>0</v>
      </c>
      <c r="AD711" s="85" t="str">
        <f>IF(AND(I711&lt;'Checklist Parameters'!$K$22,$I711&lt;&gt;0),"Y","")</f>
        <v/>
      </c>
      <c r="AE711" s="85" t="str">
        <f>IF($AD711="Y",0,IF('Checklist Parameters'!$K$25="","&lt;no limit&gt;",ROUNDDOWN((($I711-'Checklist Parameters'!$K$24)/'Checklist Parameters'!$K$25)+1,0)))</f>
        <v>&lt;no limit&gt;</v>
      </c>
      <c r="AF711" s="174">
        <f t="shared" si="65"/>
        <v>0</v>
      </c>
      <c r="AG711" s="85">
        <f t="shared" si="60"/>
        <v>0</v>
      </c>
    </row>
    <row r="712" spans="1:33" ht="15">
      <c r="A712" s="393"/>
      <c r="B712" s="393"/>
      <c r="C712" s="393"/>
      <c r="D712" s="393"/>
      <c r="E712" s="393"/>
      <c r="F712" s="393"/>
      <c r="G712" s="393"/>
      <c r="H712" s="394"/>
      <c r="I712" s="394"/>
      <c r="J712" s="394"/>
      <c r="K712" s="394"/>
      <c r="L712" s="394"/>
      <c r="M712" s="394"/>
      <c r="N712" s="313">
        <f>IF(IF(I712&lt;'Checklist Parameters'!$K$22,0,($I712-$L712))&lt;0,0,IF(I712&lt;'Checklist Parameters'!$K$22,0,($I712-$L712)))</f>
        <v>0</v>
      </c>
      <c r="O712" s="394"/>
      <c r="P712" s="395"/>
      <c r="Q712" s="316">
        <f t="shared" si="61"/>
        <v>0</v>
      </c>
      <c r="R712" s="87">
        <f t="shared" si="62"/>
        <v>0</v>
      </c>
      <c r="S712" s="87">
        <f>IF('Checklist Parameters'!$K$60&lt;0.2,0.2,'Checklist Parameters'!$K$60)</f>
        <v>0.72</v>
      </c>
      <c r="T712" s="88">
        <f>IF($O712="",IF('Checklist District ID'!$C$43="Y",MAX($R712:$S712)*$I712,SUM($R712:$S712)*$I712),IF(O712&gt;0,Q712*S712))</f>
        <v>0</v>
      </c>
      <c r="U712" s="88">
        <f>IF(Q712&gt;0,((I712-T712)*'Formula Matrix'!$E$40),0)</f>
        <v>0</v>
      </c>
      <c r="V712" s="88">
        <f t="shared" si="63"/>
        <v>0</v>
      </c>
      <c r="W712" s="88">
        <f>IF(V712&gt;0,(V712*'Checklist Parameters'!$K$35),0)</f>
        <v>0</v>
      </c>
      <c r="X712" s="85">
        <f t="shared" si="64"/>
        <v>0</v>
      </c>
      <c r="Y712" s="85">
        <f>IF('Checklist Parameters'!$K$102&lt;&gt;"",(I712/43560)*'Checklist Parameters'!$K$102,"N/A")</f>
        <v>0</v>
      </c>
      <c r="Z712" s="85" t="str">
        <f>IF('Checklist Parameters'!$K$58&lt;&gt;"",((I712*'Checklist Parameters'!$K$58)*'Checklist Parameters'!$K$35)/1000,"N/A")</f>
        <v>N/A</v>
      </c>
      <c r="AA712" s="85">
        <f>IF('Checklist Parameters'!$K$101&lt;&gt;"",IFERROR(I712/'Checklist Parameters'!$K$101,0),"N/A")</f>
        <v>0</v>
      </c>
      <c r="AB712" s="85" t="str">
        <f>IF('Checklist Parameters'!$K$43&lt;&gt;"",(I712*'Checklist Parameters'!$K$43)/1000,"N/A")</f>
        <v>N/A</v>
      </c>
      <c r="AC712" s="85">
        <f>IF('Checklist Parameters'!$K$16="",$X712,IF(AND('Checklist Parameters'!$K$16&lt;$X712,'Checklist Parameters'!$K$16&gt;=3),'Checklist Parameters'!$K$16,IF(AND('Checklist Parameters'!$K$16&lt;$X712,'Checklist Parameters'!$K$16&lt;3),0,$X712)))</f>
        <v>0</v>
      </c>
      <c r="AD712" s="85" t="str">
        <f>IF(AND(I712&lt;'Checklist Parameters'!$K$22,$I712&lt;&gt;0),"Y","")</f>
        <v/>
      </c>
      <c r="AE712" s="85" t="str">
        <f>IF($AD712="Y",0,IF('Checklist Parameters'!$K$25="","&lt;no limit&gt;",ROUNDDOWN((($I712-'Checklist Parameters'!$K$24)/'Checklist Parameters'!$K$25)+1,0)))</f>
        <v>&lt;no limit&gt;</v>
      </c>
      <c r="AF712" s="174">
        <f t="shared" si="65"/>
        <v>0</v>
      </c>
      <c r="AG712" s="85">
        <f t="shared" si="60"/>
        <v>0</v>
      </c>
    </row>
    <row r="713" spans="1:33" ht="15">
      <c r="A713" s="393"/>
      <c r="B713" s="393"/>
      <c r="C713" s="393"/>
      <c r="D713" s="393"/>
      <c r="E713" s="393"/>
      <c r="F713" s="393"/>
      <c r="G713" s="393"/>
      <c r="H713" s="394"/>
      <c r="I713" s="394"/>
      <c r="J713" s="394"/>
      <c r="K713" s="394"/>
      <c r="L713" s="394"/>
      <c r="M713" s="394"/>
      <c r="N713" s="313">
        <f>IF(IF(I713&lt;'Checklist Parameters'!$K$22,0,($I713-$L713))&lt;0,0,IF(I713&lt;'Checklist Parameters'!$K$22,0,($I713-$L713)))</f>
        <v>0</v>
      </c>
      <c r="O713" s="394"/>
      <c r="P713" s="395"/>
      <c r="Q713" s="316">
        <f t="shared" si="61"/>
        <v>0</v>
      </c>
      <c r="R713" s="87">
        <f t="shared" si="62"/>
        <v>0</v>
      </c>
      <c r="S713" s="87">
        <f>IF('Checklist Parameters'!$K$60&lt;0.2,0.2,'Checklist Parameters'!$K$60)</f>
        <v>0.72</v>
      </c>
      <c r="T713" s="88">
        <f>IF($O713="",IF('Checklist District ID'!$C$43="Y",MAX($R713:$S713)*$I713,SUM($R713:$S713)*$I713),IF(O713&gt;0,Q713*S713))</f>
        <v>0</v>
      </c>
      <c r="U713" s="88">
        <f>IF(Q713&gt;0,((I713-T713)*'Formula Matrix'!$E$40),0)</f>
        <v>0</v>
      </c>
      <c r="V713" s="88">
        <f t="shared" si="63"/>
        <v>0</v>
      </c>
      <c r="W713" s="88">
        <f>IF(V713&gt;0,(V713*'Checklist Parameters'!$K$35),0)</f>
        <v>0</v>
      </c>
      <c r="X713" s="85">
        <f t="shared" si="64"/>
        <v>0</v>
      </c>
      <c r="Y713" s="85">
        <f>IF('Checklist Parameters'!$K$102&lt;&gt;"",(I713/43560)*'Checklist Parameters'!$K$102,"N/A")</f>
        <v>0</v>
      </c>
      <c r="Z713" s="85" t="str">
        <f>IF('Checklist Parameters'!$K$58&lt;&gt;"",((I713*'Checklist Parameters'!$K$58)*'Checklist Parameters'!$K$35)/1000,"N/A")</f>
        <v>N/A</v>
      </c>
      <c r="AA713" s="85">
        <f>IF('Checklist Parameters'!$K$101&lt;&gt;"",IFERROR(I713/'Checklist Parameters'!$K$101,0),"N/A")</f>
        <v>0</v>
      </c>
      <c r="AB713" s="85" t="str">
        <f>IF('Checklist Parameters'!$K$43&lt;&gt;"",(I713*'Checklist Parameters'!$K$43)/1000,"N/A")</f>
        <v>N/A</v>
      </c>
      <c r="AC713" s="85">
        <f>IF('Checklist Parameters'!$K$16="",$X713,IF(AND('Checklist Parameters'!$K$16&lt;$X713,'Checklist Parameters'!$K$16&gt;=3),'Checklist Parameters'!$K$16,IF(AND('Checklist Parameters'!$K$16&lt;$X713,'Checklist Parameters'!$K$16&lt;3),0,$X713)))</f>
        <v>0</v>
      </c>
      <c r="AD713" s="85" t="str">
        <f>IF(AND(I713&lt;'Checklist Parameters'!$K$22,$I713&lt;&gt;0),"Y","")</f>
        <v/>
      </c>
      <c r="AE713" s="85" t="str">
        <f>IF($AD713="Y",0,IF('Checklist Parameters'!$K$25="","&lt;no limit&gt;",ROUNDDOWN((($I713-'Checklist Parameters'!$K$24)/'Checklist Parameters'!$K$25)+1,0)))</f>
        <v>&lt;no limit&gt;</v>
      </c>
      <c r="AF713" s="174">
        <f t="shared" si="65"/>
        <v>0</v>
      </c>
      <c r="AG713" s="85">
        <f t="shared" si="60"/>
        <v>0</v>
      </c>
    </row>
    <row r="714" spans="1:33" ht="15">
      <c r="A714" s="393"/>
      <c r="B714" s="393"/>
      <c r="C714" s="393"/>
      <c r="D714" s="393"/>
      <c r="E714" s="393"/>
      <c r="F714" s="393"/>
      <c r="G714" s="393"/>
      <c r="H714" s="394"/>
      <c r="I714" s="394"/>
      <c r="J714" s="394"/>
      <c r="K714" s="394"/>
      <c r="L714" s="394"/>
      <c r="M714" s="394"/>
      <c r="N714" s="313">
        <f>IF(IF(I714&lt;'Checklist Parameters'!$K$22,0,($I714-$L714))&lt;0,0,IF(I714&lt;'Checklist Parameters'!$K$22,0,($I714-$L714)))</f>
        <v>0</v>
      </c>
      <c r="O714" s="394"/>
      <c r="P714" s="395"/>
      <c r="Q714" s="316">
        <f t="shared" si="61"/>
        <v>0</v>
      </c>
      <c r="R714" s="87">
        <f t="shared" si="62"/>
        <v>0</v>
      </c>
      <c r="S714" s="87">
        <f>IF('Checklist Parameters'!$K$60&lt;0.2,0.2,'Checklist Parameters'!$K$60)</f>
        <v>0.72</v>
      </c>
      <c r="T714" s="88">
        <f>IF($O714="",IF('Checklist District ID'!$C$43="Y",MAX($R714:$S714)*$I714,SUM($R714:$S714)*$I714),IF(O714&gt;0,Q714*S714))</f>
        <v>0</v>
      </c>
      <c r="U714" s="88">
        <f>IF(Q714&gt;0,((I714-T714)*'Formula Matrix'!$E$40),0)</f>
        <v>0</v>
      </c>
      <c r="V714" s="88">
        <f t="shared" si="63"/>
        <v>0</v>
      </c>
      <c r="W714" s="88">
        <f>IF(V714&gt;0,(V714*'Checklist Parameters'!$K$35),0)</f>
        <v>0</v>
      </c>
      <c r="X714" s="85">
        <f t="shared" si="64"/>
        <v>0</v>
      </c>
      <c r="Y714" s="85">
        <f>IF('Checklist Parameters'!$K$102&lt;&gt;"",(I714/43560)*'Checklist Parameters'!$K$102,"N/A")</f>
        <v>0</v>
      </c>
      <c r="Z714" s="85" t="str">
        <f>IF('Checklist Parameters'!$K$58&lt;&gt;"",((I714*'Checklist Parameters'!$K$58)*'Checklist Parameters'!$K$35)/1000,"N/A")</f>
        <v>N/A</v>
      </c>
      <c r="AA714" s="85">
        <f>IF('Checklist Parameters'!$K$101&lt;&gt;"",IFERROR(I714/'Checklist Parameters'!$K$101,0),"N/A")</f>
        <v>0</v>
      </c>
      <c r="AB714" s="85" t="str">
        <f>IF('Checklist Parameters'!$K$43&lt;&gt;"",(I714*'Checklist Parameters'!$K$43)/1000,"N/A")</f>
        <v>N/A</v>
      </c>
      <c r="AC714" s="85">
        <f>IF('Checklist Parameters'!$K$16="",$X714,IF(AND('Checklist Parameters'!$K$16&lt;$X714,'Checklist Parameters'!$K$16&gt;=3),'Checklist Parameters'!$K$16,IF(AND('Checklist Parameters'!$K$16&lt;$X714,'Checklist Parameters'!$K$16&lt;3),0,$X714)))</f>
        <v>0</v>
      </c>
      <c r="AD714" s="85" t="str">
        <f>IF(AND(I714&lt;'Checklist Parameters'!$K$22,$I714&lt;&gt;0),"Y","")</f>
        <v/>
      </c>
      <c r="AE714" s="85" t="str">
        <f>IF($AD714="Y",0,IF('Checklist Parameters'!$K$25="","&lt;no limit&gt;",ROUNDDOWN((($I714-'Checklist Parameters'!$K$24)/'Checklist Parameters'!$K$25)+1,0)))</f>
        <v>&lt;no limit&gt;</v>
      </c>
      <c r="AF714" s="174">
        <f t="shared" si="65"/>
        <v>0</v>
      </c>
      <c r="AG714" s="85">
        <f t="shared" si="60"/>
        <v>0</v>
      </c>
    </row>
    <row r="715" spans="1:33" ht="15">
      <c r="A715" s="393"/>
      <c r="B715" s="393"/>
      <c r="C715" s="393"/>
      <c r="D715" s="393"/>
      <c r="E715" s="393"/>
      <c r="F715" s="393"/>
      <c r="G715" s="393"/>
      <c r="H715" s="394"/>
      <c r="I715" s="394"/>
      <c r="J715" s="394"/>
      <c r="K715" s="394"/>
      <c r="L715" s="394"/>
      <c r="M715" s="394"/>
      <c r="N715" s="313">
        <f>IF(IF(I715&lt;'Checklist Parameters'!$K$22,0,($I715-$L715))&lt;0,0,IF(I715&lt;'Checklist Parameters'!$K$22,0,($I715-$L715)))</f>
        <v>0</v>
      </c>
      <c r="O715" s="394"/>
      <c r="P715" s="395"/>
      <c r="Q715" s="316">
        <f t="shared" si="61"/>
        <v>0</v>
      </c>
      <c r="R715" s="87">
        <f t="shared" si="62"/>
        <v>0</v>
      </c>
      <c r="S715" s="87">
        <f>IF('Checklist Parameters'!$K$60&lt;0.2,0.2,'Checklist Parameters'!$K$60)</f>
        <v>0.72</v>
      </c>
      <c r="T715" s="88">
        <f>IF($O715="",IF('Checklist District ID'!$C$43="Y",MAX($R715:$S715)*$I715,SUM($R715:$S715)*$I715),IF(O715&gt;0,Q715*S715))</f>
        <v>0</v>
      </c>
      <c r="U715" s="88">
        <f>IF(Q715&gt;0,((I715-T715)*'Formula Matrix'!$E$40),0)</f>
        <v>0</v>
      </c>
      <c r="V715" s="88">
        <f t="shared" si="63"/>
        <v>0</v>
      </c>
      <c r="W715" s="88">
        <f>IF(V715&gt;0,(V715*'Checklist Parameters'!$K$35),0)</f>
        <v>0</v>
      </c>
      <c r="X715" s="85">
        <f t="shared" si="64"/>
        <v>0</v>
      </c>
      <c r="Y715" s="85">
        <f>IF('Checklist Parameters'!$K$102&lt;&gt;"",(I715/43560)*'Checklist Parameters'!$K$102,"N/A")</f>
        <v>0</v>
      </c>
      <c r="Z715" s="85" t="str">
        <f>IF('Checklist Parameters'!$K$58&lt;&gt;"",((I715*'Checklist Parameters'!$K$58)*'Checklist Parameters'!$K$35)/1000,"N/A")</f>
        <v>N/A</v>
      </c>
      <c r="AA715" s="85">
        <f>IF('Checklist Parameters'!$K$101&lt;&gt;"",IFERROR(I715/'Checklist Parameters'!$K$101,0),"N/A")</f>
        <v>0</v>
      </c>
      <c r="AB715" s="85" t="str">
        <f>IF('Checklist Parameters'!$K$43&lt;&gt;"",(I715*'Checklist Parameters'!$K$43)/1000,"N/A")</f>
        <v>N/A</v>
      </c>
      <c r="AC715" s="85">
        <f>IF('Checklist Parameters'!$K$16="",$X715,IF(AND('Checklist Parameters'!$K$16&lt;$X715,'Checklist Parameters'!$K$16&gt;=3),'Checklist Parameters'!$K$16,IF(AND('Checklist Parameters'!$K$16&lt;$X715,'Checklist Parameters'!$K$16&lt;3),0,$X715)))</f>
        <v>0</v>
      </c>
      <c r="AD715" s="85" t="str">
        <f>IF(AND(I715&lt;'Checklist Parameters'!$K$22,$I715&lt;&gt;0),"Y","")</f>
        <v/>
      </c>
      <c r="AE715" s="85" t="str">
        <f>IF($AD715="Y",0,IF('Checklist Parameters'!$K$25="","&lt;no limit&gt;",ROUNDDOWN((($I715-'Checklist Parameters'!$K$24)/'Checklist Parameters'!$K$25)+1,0)))</f>
        <v>&lt;no limit&gt;</v>
      </c>
      <c r="AF715" s="174">
        <f t="shared" si="65"/>
        <v>0</v>
      </c>
      <c r="AG715" s="85">
        <f t="shared" si="60"/>
        <v>0</v>
      </c>
    </row>
    <row r="716" spans="1:33" ht="15">
      <c r="A716" s="393"/>
      <c r="B716" s="393"/>
      <c r="C716" s="393"/>
      <c r="D716" s="393"/>
      <c r="E716" s="393"/>
      <c r="F716" s="393"/>
      <c r="G716" s="393"/>
      <c r="H716" s="394"/>
      <c r="I716" s="394"/>
      <c r="J716" s="394"/>
      <c r="K716" s="394"/>
      <c r="L716" s="394"/>
      <c r="M716" s="394"/>
      <c r="N716" s="313">
        <f>IF(IF(I716&lt;'Checklist Parameters'!$K$22,0,($I716-$L716))&lt;0,0,IF(I716&lt;'Checklist Parameters'!$K$22,0,($I716-$L716)))</f>
        <v>0</v>
      </c>
      <c r="O716" s="394"/>
      <c r="P716" s="395"/>
      <c r="Q716" s="316">
        <f t="shared" si="61"/>
        <v>0</v>
      </c>
      <c r="R716" s="87">
        <f t="shared" si="62"/>
        <v>0</v>
      </c>
      <c r="S716" s="87">
        <f>IF('Checklist Parameters'!$K$60&lt;0.2,0.2,'Checklist Parameters'!$K$60)</f>
        <v>0.72</v>
      </c>
      <c r="T716" s="88">
        <f>IF($O716="",IF('Checklist District ID'!$C$43="Y",MAX($R716:$S716)*$I716,SUM($R716:$S716)*$I716),IF(O716&gt;0,Q716*S716))</f>
        <v>0</v>
      </c>
      <c r="U716" s="88">
        <f>IF(Q716&gt;0,((I716-T716)*'Formula Matrix'!$E$40),0)</f>
        <v>0</v>
      </c>
      <c r="V716" s="88">
        <f t="shared" si="63"/>
        <v>0</v>
      </c>
      <c r="W716" s="88">
        <f>IF(V716&gt;0,(V716*'Checklist Parameters'!$K$35),0)</f>
        <v>0</v>
      </c>
      <c r="X716" s="85">
        <f t="shared" si="64"/>
        <v>0</v>
      </c>
      <c r="Y716" s="85">
        <f>IF('Checklist Parameters'!$K$102&lt;&gt;"",(I716/43560)*'Checklist Parameters'!$K$102,"N/A")</f>
        <v>0</v>
      </c>
      <c r="Z716" s="85" t="str">
        <f>IF('Checklist Parameters'!$K$58&lt;&gt;"",((I716*'Checklist Parameters'!$K$58)*'Checklist Parameters'!$K$35)/1000,"N/A")</f>
        <v>N/A</v>
      </c>
      <c r="AA716" s="85">
        <f>IF('Checklist Parameters'!$K$101&lt;&gt;"",IFERROR(I716/'Checklist Parameters'!$K$101,0),"N/A")</f>
        <v>0</v>
      </c>
      <c r="AB716" s="85" t="str">
        <f>IF('Checklist Parameters'!$K$43&lt;&gt;"",(I716*'Checklist Parameters'!$K$43)/1000,"N/A")</f>
        <v>N/A</v>
      </c>
      <c r="AC716" s="85">
        <f>IF('Checklist Parameters'!$K$16="",$X716,IF(AND('Checklist Parameters'!$K$16&lt;$X716,'Checklist Parameters'!$K$16&gt;=3),'Checklist Parameters'!$K$16,IF(AND('Checklist Parameters'!$K$16&lt;$X716,'Checklist Parameters'!$K$16&lt;3),0,$X716)))</f>
        <v>0</v>
      </c>
      <c r="AD716" s="85" t="str">
        <f>IF(AND(I716&lt;'Checklist Parameters'!$K$22,$I716&lt;&gt;0),"Y","")</f>
        <v/>
      </c>
      <c r="AE716" s="85" t="str">
        <f>IF($AD716="Y",0,IF('Checklist Parameters'!$K$25="","&lt;no limit&gt;",ROUNDDOWN((($I716-'Checklist Parameters'!$K$24)/'Checklist Parameters'!$K$25)+1,0)))</f>
        <v>&lt;no limit&gt;</v>
      </c>
      <c r="AF716" s="174">
        <f t="shared" si="65"/>
        <v>0</v>
      </c>
      <c r="AG716" s="85">
        <f t="shared" si="60"/>
        <v>0</v>
      </c>
    </row>
    <row r="717" spans="1:33" ht="15">
      <c r="A717" s="393"/>
      <c r="B717" s="393"/>
      <c r="C717" s="393"/>
      <c r="D717" s="393"/>
      <c r="E717" s="393"/>
      <c r="F717" s="393"/>
      <c r="G717" s="393"/>
      <c r="H717" s="394"/>
      <c r="I717" s="394"/>
      <c r="J717" s="394"/>
      <c r="K717" s="394"/>
      <c r="L717" s="394"/>
      <c r="M717" s="394"/>
      <c r="N717" s="313">
        <f>IF(IF(I717&lt;'Checklist Parameters'!$K$22,0,($I717-$L717))&lt;0,0,IF(I717&lt;'Checklist Parameters'!$K$22,0,($I717-$L717)))</f>
        <v>0</v>
      </c>
      <c r="O717" s="394"/>
      <c r="P717" s="395"/>
      <c r="Q717" s="316">
        <f t="shared" si="61"/>
        <v>0</v>
      </c>
      <c r="R717" s="87">
        <f t="shared" si="62"/>
        <v>0</v>
      </c>
      <c r="S717" s="87">
        <f>IF('Checklist Parameters'!$K$60&lt;0.2,0.2,'Checklist Parameters'!$K$60)</f>
        <v>0.72</v>
      </c>
      <c r="T717" s="88">
        <f>IF($O717="",IF('Checklist District ID'!$C$43="Y",MAX($R717:$S717)*$I717,SUM($R717:$S717)*$I717),IF(O717&gt;0,Q717*S717))</f>
        <v>0</v>
      </c>
      <c r="U717" s="88">
        <f>IF(Q717&gt;0,((I717-T717)*'Formula Matrix'!$E$40),0)</f>
        <v>0</v>
      </c>
      <c r="V717" s="88">
        <f t="shared" si="63"/>
        <v>0</v>
      </c>
      <c r="W717" s="88">
        <f>IF(V717&gt;0,(V717*'Checklist Parameters'!$K$35),0)</f>
        <v>0</v>
      </c>
      <c r="X717" s="85">
        <f t="shared" si="64"/>
        <v>0</v>
      </c>
      <c r="Y717" s="85">
        <f>IF('Checklist Parameters'!$K$102&lt;&gt;"",(I717/43560)*'Checklist Parameters'!$K$102,"N/A")</f>
        <v>0</v>
      </c>
      <c r="Z717" s="85" t="str">
        <f>IF('Checklist Parameters'!$K$58&lt;&gt;"",((I717*'Checklist Parameters'!$K$58)*'Checklist Parameters'!$K$35)/1000,"N/A")</f>
        <v>N/A</v>
      </c>
      <c r="AA717" s="85">
        <f>IF('Checklist Parameters'!$K$101&lt;&gt;"",IFERROR(I717/'Checklist Parameters'!$K$101,0),"N/A")</f>
        <v>0</v>
      </c>
      <c r="AB717" s="85" t="str">
        <f>IF('Checklist Parameters'!$K$43&lt;&gt;"",(I717*'Checklist Parameters'!$K$43)/1000,"N/A")</f>
        <v>N/A</v>
      </c>
      <c r="AC717" s="85">
        <f>IF('Checklist Parameters'!$K$16="",$X717,IF(AND('Checklist Parameters'!$K$16&lt;$X717,'Checklist Parameters'!$K$16&gt;=3),'Checklist Parameters'!$K$16,IF(AND('Checklist Parameters'!$K$16&lt;$X717,'Checklist Parameters'!$K$16&lt;3),0,$X717)))</f>
        <v>0</v>
      </c>
      <c r="AD717" s="85" t="str">
        <f>IF(AND(I717&lt;'Checklist Parameters'!$K$22,$I717&lt;&gt;0),"Y","")</f>
        <v/>
      </c>
      <c r="AE717" s="85" t="str">
        <f>IF($AD717="Y",0,IF('Checklist Parameters'!$K$25="","&lt;no limit&gt;",ROUNDDOWN((($I717-'Checklist Parameters'!$K$24)/'Checklist Parameters'!$K$25)+1,0)))</f>
        <v>&lt;no limit&gt;</v>
      </c>
      <c r="AF717" s="174">
        <f t="shared" si="65"/>
        <v>0</v>
      </c>
      <c r="AG717" s="85">
        <f t="shared" si="60"/>
        <v>0</v>
      </c>
    </row>
    <row r="718" spans="1:33" ht="15">
      <c r="A718" s="393"/>
      <c r="B718" s="393"/>
      <c r="C718" s="393"/>
      <c r="D718" s="393"/>
      <c r="E718" s="393"/>
      <c r="F718" s="393"/>
      <c r="G718" s="393"/>
      <c r="H718" s="394"/>
      <c r="I718" s="394"/>
      <c r="J718" s="394"/>
      <c r="K718" s="394"/>
      <c r="L718" s="394"/>
      <c r="M718" s="394"/>
      <c r="N718" s="313">
        <f>IF(IF(I718&lt;'Checklist Parameters'!$K$22,0,($I718-$L718))&lt;0,0,IF(I718&lt;'Checklist Parameters'!$K$22,0,($I718-$L718)))</f>
        <v>0</v>
      </c>
      <c r="O718" s="394"/>
      <c r="P718" s="395"/>
      <c r="Q718" s="316">
        <f t="shared" si="61"/>
        <v>0</v>
      </c>
      <c r="R718" s="87">
        <f t="shared" si="62"/>
        <v>0</v>
      </c>
      <c r="S718" s="87">
        <f>IF('Checklist Parameters'!$K$60&lt;0.2,0.2,'Checklist Parameters'!$K$60)</f>
        <v>0.72</v>
      </c>
      <c r="T718" s="88">
        <f>IF($O718="",IF('Checklist District ID'!$C$43="Y",MAX($R718:$S718)*$I718,SUM($R718:$S718)*$I718),IF(O718&gt;0,Q718*S718))</f>
        <v>0</v>
      </c>
      <c r="U718" s="88">
        <f>IF(Q718&gt;0,((I718-T718)*'Formula Matrix'!$E$40),0)</f>
        <v>0</v>
      </c>
      <c r="V718" s="88">
        <f t="shared" si="63"/>
        <v>0</v>
      </c>
      <c r="W718" s="88">
        <f>IF(V718&gt;0,(V718*'Checklist Parameters'!$K$35),0)</f>
        <v>0</v>
      </c>
      <c r="X718" s="85">
        <f t="shared" si="64"/>
        <v>0</v>
      </c>
      <c r="Y718" s="85">
        <f>IF('Checklist Parameters'!$K$102&lt;&gt;"",(I718/43560)*'Checklist Parameters'!$K$102,"N/A")</f>
        <v>0</v>
      </c>
      <c r="Z718" s="85" t="str">
        <f>IF('Checklist Parameters'!$K$58&lt;&gt;"",((I718*'Checklist Parameters'!$K$58)*'Checklist Parameters'!$K$35)/1000,"N/A")</f>
        <v>N/A</v>
      </c>
      <c r="AA718" s="85">
        <f>IF('Checklist Parameters'!$K$101&lt;&gt;"",IFERROR(I718/'Checklist Parameters'!$K$101,0),"N/A")</f>
        <v>0</v>
      </c>
      <c r="AB718" s="85" t="str">
        <f>IF('Checklist Parameters'!$K$43&lt;&gt;"",(I718*'Checklist Parameters'!$K$43)/1000,"N/A")</f>
        <v>N/A</v>
      </c>
      <c r="AC718" s="85">
        <f>IF('Checklist Parameters'!$K$16="",$X718,IF(AND('Checklist Parameters'!$K$16&lt;$X718,'Checklist Parameters'!$K$16&gt;=3),'Checklist Parameters'!$K$16,IF(AND('Checklist Parameters'!$K$16&lt;$X718,'Checklist Parameters'!$K$16&lt;3),0,$X718)))</f>
        <v>0</v>
      </c>
      <c r="AD718" s="85" t="str">
        <f>IF(AND(I718&lt;'Checklist Parameters'!$K$22,$I718&lt;&gt;0),"Y","")</f>
        <v/>
      </c>
      <c r="AE718" s="85" t="str">
        <f>IF($AD718="Y",0,IF('Checklist Parameters'!$K$25="","&lt;no limit&gt;",ROUNDDOWN((($I718-'Checklist Parameters'!$K$24)/'Checklist Parameters'!$K$25)+1,0)))</f>
        <v>&lt;no limit&gt;</v>
      </c>
      <c r="AF718" s="174">
        <f t="shared" si="65"/>
        <v>0</v>
      </c>
      <c r="AG718" s="85">
        <f t="shared" si="60"/>
        <v>0</v>
      </c>
    </row>
    <row r="719" spans="1:33" ht="15">
      <c r="A719" s="393"/>
      <c r="B719" s="393"/>
      <c r="C719" s="393"/>
      <c r="D719" s="393"/>
      <c r="E719" s="393"/>
      <c r="F719" s="393"/>
      <c r="G719" s="393"/>
      <c r="H719" s="394"/>
      <c r="I719" s="394"/>
      <c r="J719" s="394"/>
      <c r="K719" s="394"/>
      <c r="L719" s="394"/>
      <c r="M719" s="394"/>
      <c r="N719" s="313">
        <f>IF(IF(I719&lt;'Checklist Parameters'!$K$22,0,($I719-$L719))&lt;0,0,IF(I719&lt;'Checklist Parameters'!$K$22,0,($I719-$L719)))</f>
        <v>0</v>
      </c>
      <c r="O719" s="394"/>
      <c r="P719" s="395"/>
      <c r="Q719" s="316">
        <f t="shared" si="61"/>
        <v>0</v>
      </c>
      <c r="R719" s="87">
        <f t="shared" si="62"/>
        <v>0</v>
      </c>
      <c r="S719" s="87">
        <f>IF('Checklist Parameters'!$K$60&lt;0.2,0.2,'Checklist Parameters'!$K$60)</f>
        <v>0.72</v>
      </c>
      <c r="T719" s="88">
        <f>IF($O719="",IF('Checklist District ID'!$C$43="Y",MAX($R719:$S719)*$I719,SUM($R719:$S719)*$I719),IF(O719&gt;0,Q719*S719))</f>
        <v>0</v>
      </c>
      <c r="U719" s="88">
        <f>IF(Q719&gt;0,((I719-T719)*'Formula Matrix'!$E$40),0)</f>
        <v>0</v>
      </c>
      <c r="V719" s="88">
        <f t="shared" si="63"/>
        <v>0</v>
      </c>
      <c r="W719" s="88">
        <f>IF(V719&gt;0,(V719*'Checklist Parameters'!$K$35),0)</f>
        <v>0</v>
      </c>
      <c r="X719" s="85">
        <f t="shared" si="64"/>
        <v>0</v>
      </c>
      <c r="Y719" s="85">
        <f>IF('Checklist Parameters'!$K$102&lt;&gt;"",(I719/43560)*'Checklist Parameters'!$K$102,"N/A")</f>
        <v>0</v>
      </c>
      <c r="Z719" s="85" t="str">
        <f>IF('Checklist Parameters'!$K$58&lt;&gt;"",((I719*'Checklist Parameters'!$K$58)*'Checklist Parameters'!$K$35)/1000,"N/A")</f>
        <v>N/A</v>
      </c>
      <c r="AA719" s="85">
        <f>IF('Checklist Parameters'!$K$101&lt;&gt;"",IFERROR(I719/'Checklist Parameters'!$K$101,0),"N/A")</f>
        <v>0</v>
      </c>
      <c r="AB719" s="85" t="str">
        <f>IF('Checklist Parameters'!$K$43&lt;&gt;"",(I719*'Checklist Parameters'!$K$43)/1000,"N/A")</f>
        <v>N/A</v>
      </c>
      <c r="AC719" s="85">
        <f>IF('Checklist Parameters'!$K$16="",$X719,IF(AND('Checklist Parameters'!$K$16&lt;$X719,'Checklist Parameters'!$K$16&gt;=3),'Checklist Parameters'!$K$16,IF(AND('Checklist Parameters'!$K$16&lt;$X719,'Checklist Parameters'!$K$16&lt;3),0,$X719)))</f>
        <v>0</v>
      </c>
      <c r="AD719" s="85" t="str">
        <f>IF(AND(I719&lt;'Checklist Parameters'!$K$22,$I719&lt;&gt;0),"Y","")</f>
        <v/>
      </c>
      <c r="AE719" s="85" t="str">
        <f>IF($AD719="Y",0,IF('Checklist Parameters'!$K$25="","&lt;no limit&gt;",ROUNDDOWN((($I719-'Checklist Parameters'!$K$24)/'Checklist Parameters'!$K$25)+1,0)))</f>
        <v>&lt;no limit&gt;</v>
      </c>
      <c r="AF719" s="174">
        <f t="shared" si="65"/>
        <v>0</v>
      </c>
      <c r="AG719" s="85">
        <f t="shared" si="60"/>
        <v>0</v>
      </c>
    </row>
    <row r="720" spans="1:33" ht="15">
      <c r="A720" s="393"/>
      <c r="B720" s="393"/>
      <c r="C720" s="393"/>
      <c r="D720" s="393"/>
      <c r="E720" s="393"/>
      <c r="F720" s="393"/>
      <c r="G720" s="393"/>
      <c r="H720" s="394"/>
      <c r="I720" s="394"/>
      <c r="J720" s="394"/>
      <c r="K720" s="394"/>
      <c r="L720" s="394"/>
      <c r="M720" s="394"/>
      <c r="N720" s="313">
        <f>IF(IF(I720&lt;'Checklist Parameters'!$K$22,0,($I720-$L720))&lt;0,0,IF(I720&lt;'Checklist Parameters'!$K$22,0,($I720-$L720)))</f>
        <v>0</v>
      </c>
      <c r="O720" s="394"/>
      <c r="P720" s="395"/>
      <c r="Q720" s="316">
        <f t="shared" si="61"/>
        <v>0</v>
      </c>
      <c r="R720" s="87">
        <f t="shared" si="62"/>
        <v>0</v>
      </c>
      <c r="S720" s="87">
        <f>IF('Checklist Parameters'!$K$60&lt;0.2,0.2,'Checklist Parameters'!$K$60)</f>
        <v>0.72</v>
      </c>
      <c r="T720" s="88">
        <f>IF($O720="",IF('Checklist District ID'!$C$43="Y",MAX($R720:$S720)*$I720,SUM($R720:$S720)*$I720),IF(O720&gt;0,Q720*S720))</f>
        <v>0</v>
      </c>
      <c r="U720" s="88">
        <f>IF(Q720&gt;0,((I720-T720)*'Formula Matrix'!$E$40),0)</f>
        <v>0</v>
      </c>
      <c r="V720" s="88">
        <f t="shared" si="63"/>
        <v>0</v>
      </c>
      <c r="W720" s="88">
        <f>IF(V720&gt;0,(V720*'Checklist Parameters'!$K$35),0)</f>
        <v>0</v>
      </c>
      <c r="X720" s="85">
        <f t="shared" si="64"/>
        <v>0</v>
      </c>
      <c r="Y720" s="85">
        <f>IF('Checklist Parameters'!$K$102&lt;&gt;"",(I720/43560)*'Checklist Parameters'!$K$102,"N/A")</f>
        <v>0</v>
      </c>
      <c r="Z720" s="85" t="str">
        <f>IF('Checklist Parameters'!$K$58&lt;&gt;"",((I720*'Checklist Parameters'!$K$58)*'Checklist Parameters'!$K$35)/1000,"N/A")</f>
        <v>N/A</v>
      </c>
      <c r="AA720" s="85">
        <f>IF('Checklist Parameters'!$K$101&lt;&gt;"",IFERROR(I720/'Checklist Parameters'!$K$101,0),"N/A")</f>
        <v>0</v>
      </c>
      <c r="AB720" s="85" t="str">
        <f>IF('Checklist Parameters'!$K$43&lt;&gt;"",(I720*'Checklist Parameters'!$K$43)/1000,"N/A")</f>
        <v>N/A</v>
      </c>
      <c r="AC720" s="85">
        <f>IF('Checklist Parameters'!$K$16="",$X720,IF(AND('Checklist Parameters'!$K$16&lt;$X720,'Checklist Parameters'!$K$16&gt;=3),'Checklist Parameters'!$K$16,IF(AND('Checklist Parameters'!$K$16&lt;$X720,'Checklist Parameters'!$K$16&lt;3),0,$X720)))</f>
        <v>0</v>
      </c>
      <c r="AD720" s="85" t="str">
        <f>IF(AND(I720&lt;'Checklist Parameters'!$K$22,$I720&lt;&gt;0),"Y","")</f>
        <v/>
      </c>
      <c r="AE720" s="85" t="str">
        <f>IF($AD720="Y",0,IF('Checklist Parameters'!$K$25="","&lt;no limit&gt;",ROUNDDOWN((($I720-'Checklist Parameters'!$K$24)/'Checklist Parameters'!$K$25)+1,0)))</f>
        <v>&lt;no limit&gt;</v>
      </c>
      <c r="AF720" s="174">
        <f t="shared" si="65"/>
        <v>0</v>
      </c>
      <c r="AG720" s="85">
        <f t="shared" si="60"/>
        <v>0</v>
      </c>
    </row>
    <row r="721" spans="1:33" ht="15">
      <c r="A721" s="393"/>
      <c r="B721" s="393"/>
      <c r="C721" s="393"/>
      <c r="D721" s="393"/>
      <c r="E721" s="393"/>
      <c r="F721" s="393"/>
      <c r="G721" s="393"/>
      <c r="H721" s="394"/>
      <c r="I721" s="394"/>
      <c r="J721" s="394"/>
      <c r="K721" s="394"/>
      <c r="L721" s="394"/>
      <c r="M721" s="394"/>
      <c r="N721" s="313">
        <f>IF(IF(I721&lt;'Checklist Parameters'!$K$22,0,($I721-$L721))&lt;0,0,IF(I721&lt;'Checklist Parameters'!$K$22,0,($I721-$L721)))</f>
        <v>0</v>
      </c>
      <c r="O721" s="394"/>
      <c r="P721" s="395"/>
      <c r="Q721" s="316">
        <f t="shared" si="61"/>
        <v>0</v>
      </c>
      <c r="R721" s="87">
        <f t="shared" si="62"/>
        <v>0</v>
      </c>
      <c r="S721" s="87">
        <f>IF('Checklist Parameters'!$K$60&lt;0.2,0.2,'Checklist Parameters'!$K$60)</f>
        <v>0.72</v>
      </c>
      <c r="T721" s="88">
        <f>IF($O721="",IF('Checklist District ID'!$C$43="Y",MAX($R721:$S721)*$I721,SUM($R721:$S721)*$I721),IF(O721&gt;0,Q721*S721))</f>
        <v>0</v>
      </c>
      <c r="U721" s="88">
        <f>IF(Q721&gt;0,((I721-T721)*'Formula Matrix'!$E$40),0)</f>
        <v>0</v>
      </c>
      <c r="V721" s="88">
        <f t="shared" si="63"/>
        <v>0</v>
      </c>
      <c r="W721" s="88">
        <f>IF(V721&gt;0,(V721*'Checklist Parameters'!$K$35),0)</f>
        <v>0</v>
      </c>
      <c r="X721" s="85">
        <f t="shared" si="64"/>
        <v>0</v>
      </c>
      <c r="Y721" s="85">
        <f>IF('Checklist Parameters'!$K$102&lt;&gt;"",(I721/43560)*'Checklist Parameters'!$K$102,"N/A")</f>
        <v>0</v>
      </c>
      <c r="Z721" s="85" t="str">
        <f>IF('Checklist Parameters'!$K$58&lt;&gt;"",((I721*'Checklist Parameters'!$K$58)*'Checklist Parameters'!$K$35)/1000,"N/A")</f>
        <v>N/A</v>
      </c>
      <c r="AA721" s="85">
        <f>IF('Checklist Parameters'!$K$101&lt;&gt;"",IFERROR(I721/'Checklist Parameters'!$K$101,0),"N/A")</f>
        <v>0</v>
      </c>
      <c r="AB721" s="85" t="str">
        <f>IF('Checklist Parameters'!$K$43&lt;&gt;"",(I721*'Checklist Parameters'!$K$43)/1000,"N/A")</f>
        <v>N/A</v>
      </c>
      <c r="AC721" s="85">
        <f>IF('Checklist Parameters'!$K$16="",$X721,IF(AND('Checklist Parameters'!$K$16&lt;$X721,'Checklist Parameters'!$K$16&gt;=3),'Checklist Parameters'!$K$16,IF(AND('Checklist Parameters'!$K$16&lt;$X721,'Checklist Parameters'!$K$16&lt;3),0,$X721)))</f>
        <v>0</v>
      </c>
      <c r="AD721" s="85" t="str">
        <f>IF(AND(I721&lt;'Checklist Parameters'!$K$22,$I721&lt;&gt;0),"Y","")</f>
        <v/>
      </c>
      <c r="AE721" s="85" t="str">
        <f>IF($AD721="Y",0,IF('Checklist Parameters'!$K$25="","&lt;no limit&gt;",ROUNDDOWN((($I721-'Checklist Parameters'!$K$24)/'Checklist Parameters'!$K$25)+1,0)))</f>
        <v>&lt;no limit&gt;</v>
      </c>
      <c r="AF721" s="174">
        <f t="shared" si="65"/>
        <v>0</v>
      </c>
      <c r="AG721" s="85">
        <f t="shared" si="60"/>
        <v>0</v>
      </c>
    </row>
    <row r="722" spans="1:33" ht="15">
      <c r="A722" s="393"/>
      <c r="B722" s="393"/>
      <c r="C722" s="393"/>
      <c r="D722" s="393"/>
      <c r="E722" s="393"/>
      <c r="F722" s="393"/>
      <c r="G722" s="393"/>
      <c r="H722" s="394"/>
      <c r="I722" s="394"/>
      <c r="J722" s="394"/>
      <c r="K722" s="394"/>
      <c r="L722" s="394"/>
      <c r="M722" s="394"/>
      <c r="N722" s="313">
        <f>IF(IF(I722&lt;'Checklist Parameters'!$K$22,0,($I722-$L722))&lt;0,0,IF(I722&lt;'Checklist Parameters'!$K$22,0,($I722-$L722)))</f>
        <v>0</v>
      </c>
      <c r="O722" s="394"/>
      <c r="P722" s="395"/>
      <c r="Q722" s="316">
        <f t="shared" si="61"/>
        <v>0</v>
      </c>
      <c r="R722" s="87">
        <f t="shared" si="62"/>
        <v>0</v>
      </c>
      <c r="S722" s="87">
        <f>IF('Checklist Parameters'!$K$60&lt;0.2,0.2,'Checklist Parameters'!$K$60)</f>
        <v>0.72</v>
      </c>
      <c r="T722" s="88">
        <f>IF($O722="",IF('Checklist District ID'!$C$43="Y",MAX($R722:$S722)*$I722,SUM($R722:$S722)*$I722),IF(O722&gt;0,Q722*S722))</f>
        <v>0</v>
      </c>
      <c r="U722" s="88">
        <f>IF(Q722&gt;0,((I722-T722)*'Formula Matrix'!$E$40),0)</f>
        <v>0</v>
      </c>
      <c r="V722" s="88">
        <f t="shared" si="63"/>
        <v>0</v>
      </c>
      <c r="W722" s="88">
        <f>IF(V722&gt;0,(V722*'Checklist Parameters'!$K$35),0)</f>
        <v>0</v>
      </c>
      <c r="X722" s="85">
        <f t="shared" si="64"/>
        <v>0</v>
      </c>
      <c r="Y722" s="85">
        <f>IF('Checklist Parameters'!$K$102&lt;&gt;"",(I722/43560)*'Checklist Parameters'!$K$102,"N/A")</f>
        <v>0</v>
      </c>
      <c r="Z722" s="85" t="str">
        <f>IF('Checklist Parameters'!$K$58&lt;&gt;"",((I722*'Checklist Parameters'!$K$58)*'Checklist Parameters'!$K$35)/1000,"N/A")</f>
        <v>N/A</v>
      </c>
      <c r="AA722" s="85">
        <f>IF('Checklist Parameters'!$K$101&lt;&gt;"",IFERROR(I722/'Checklist Parameters'!$K$101,0),"N/A")</f>
        <v>0</v>
      </c>
      <c r="AB722" s="85" t="str">
        <f>IF('Checklist Parameters'!$K$43&lt;&gt;"",(I722*'Checklist Parameters'!$K$43)/1000,"N/A")</f>
        <v>N/A</v>
      </c>
      <c r="AC722" s="85">
        <f>IF('Checklist Parameters'!$K$16="",$X722,IF(AND('Checklist Parameters'!$K$16&lt;$X722,'Checklist Parameters'!$K$16&gt;=3),'Checklist Parameters'!$K$16,IF(AND('Checklist Parameters'!$K$16&lt;$X722,'Checklist Parameters'!$K$16&lt;3),0,$X722)))</f>
        <v>0</v>
      </c>
      <c r="AD722" s="85" t="str">
        <f>IF(AND(I722&lt;'Checklist Parameters'!$K$22,$I722&lt;&gt;0),"Y","")</f>
        <v/>
      </c>
      <c r="AE722" s="85" t="str">
        <f>IF($AD722="Y",0,IF('Checklist Parameters'!$K$25="","&lt;no limit&gt;",ROUNDDOWN((($I722-'Checklist Parameters'!$K$24)/'Checklist Parameters'!$K$25)+1,0)))</f>
        <v>&lt;no limit&gt;</v>
      </c>
      <c r="AF722" s="174">
        <f t="shared" si="65"/>
        <v>0</v>
      </c>
      <c r="AG722" s="85">
        <f t="shared" si="60"/>
        <v>0</v>
      </c>
    </row>
    <row r="723" spans="1:33" ht="15">
      <c r="A723" s="393"/>
      <c r="B723" s="393"/>
      <c r="C723" s="393"/>
      <c r="D723" s="393"/>
      <c r="E723" s="393"/>
      <c r="F723" s="393"/>
      <c r="G723" s="393"/>
      <c r="H723" s="394"/>
      <c r="I723" s="394"/>
      <c r="J723" s="394"/>
      <c r="K723" s="394"/>
      <c r="L723" s="394"/>
      <c r="M723" s="394"/>
      <c r="N723" s="313">
        <f>IF(IF(I723&lt;'Checklist Parameters'!$K$22,0,($I723-$L723))&lt;0,0,IF(I723&lt;'Checklist Parameters'!$K$22,0,($I723-$L723)))</f>
        <v>0</v>
      </c>
      <c r="O723" s="394"/>
      <c r="P723" s="395"/>
      <c r="Q723" s="316">
        <f t="shared" si="61"/>
        <v>0</v>
      </c>
      <c r="R723" s="87">
        <f t="shared" si="62"/>
        <v>0</v>
      </c>
      <c r="S723" s="87">
        <f>IF('Checklist Parameters'!$K$60&lt;0.2,0.2,'Checklist Parameters'!$K$60)</f>
        <v>0.72</v>
      </c>
      <c r="T723" s="88">
        <f>IF($O723="",IF('Checklist District ID'!$C$43="Y",MAX($R723:$S723)*$I723,SUM($R723:$S723)*$I723),IF(O723&gt;0,Q723*S723))</f>
        <v>0</v>
      </c>
      <c r="U723" s="88">
        <f>IF(Q723&gt;0,((I723-T723)*'Formula Matrix'!$E$40),0)</f>
        <v>0</v>
      </c>
      <c r="V723" s="88">
        <f t="shared" si="63"/>
        <v>0</v>
      </c>
      <c r="W723" s="88">
        <f>IF(V723&gt;0,(V723*'Checklist Parameters'!$K$35),0)</f>
        <v>0</v>
      </c>
      <c r="X723" s="85">
        <f t="shared" si="64"/>
        <v>0</v>
      </c>
      <c r="Y723" s="85">
        <f>IF('Checklist Parameters'!$K$102&lt;&gt;"",(I723/43560)*'Checklist Parameters'!$K$102,"N/A")</f>
        <v>0</v>
      </c>
      <c r="Z723" s="85" t="str">
        <f>IF('Checklist Parameters'!$K$58&lt;&gt;"",((I723*'Checklist Parameters'!$K$58)*'Checklist Parameters'!$K$35)/1000,"N/A")</f>
        <v>N/A</v>
      </c>
      <c r="AA723" s="85">
        <f>IF('Checklist Parameters'!$K$101&lt;&gt;"",IFERROR(I723/'Checklist Parameters'!$K$101,0),"N/A")</f>
        <v>0</v>
      </c>
      <c r="AB723" s="85" t="str">
        <f>IF('Checklist Parameters'!$K$43&lt;&gt;"",(I723*'Checklist Parameters'!$K$43)/1000,"N/A")</f>
        <v>N/A</v>
      </c>
      <c r="AC723" s="85">
        <f>IF('Checklist Parameters'!$K$16="",$X723,IF(AND('Checklist Parameters'!$K$16&lt;$X723,'Checklist Parameters'!$K$16&gt;=3),'Checklist Parameters'!$K$16,IF(AND('Checklist Parameters'!$K$16&lt;$X723,'Checklist Parameters'!$K$16&lt;3),0,$X723)))</f>
        <v>0</v>
      </c>
      <c r="AD723" s="85" t="str">
        <f>IF(AND(I723&lt;'Checklist Parameters'!$K$22,$I723&lt;&gt;0),"Y","")</f>
        <v/>
      </c>
      <c r="AE723" s="85" t="str">
        <f>IF($AD723="Y",0,IF('Checklist Parameters'!$K$25="","&lt;no limit&gt;",ROUNDDOWN((($I723-'Checklist Parameters'!$K$24)/'Checklist Parameters'!$K$25)+1,0)))</f>
        <v>&lt;no limit&gt;</v>
      </c>
      <c r="AF723" s="174">
        <f t="shared" si="65"/>
        <v>0</v>
      </c>
      <c r="AG723" s="85">
        <f t="shared" si="60"/>
        <v>0</v>
      </c>
    </row>
    <row r="724" spans="1:33" ht="15">
      <c r="A724" s="393"/>
      <c r="B724" s="393"/>
      <c r="C724" s="393"/>
      <c r="D724" s="393"/>
      <c r="E724" s="393"/>
      <c r="F724" s="393"/>
      <c r="G724" s="393"/>
      <c r="H724" s="394"/>
      <c r="I724" s="394"/>
      <c r="J724" s="394"/>
      <c r="K724" s="394"/>
      <c r="L724" s="394"/>
      <c r="M724" s="394"/>
      <c r="N724" s="313">
        <f>IF(IF(I724&lt;'Checklist Parameters'!$K$22,0,($I724-$L724))&lt;0,0,IF(I724&lt;'Checklist Parameters'!$K$22,0,($I724-$L724)))</f>
        <v>0</v>
      </c>
      <c r="O724" s="394"/>
      <c r="P724" s="395"/>
      <c r="Q724" s="316">
        <f t="shared" si="61"/>
        <v>0</v>
      </c>
      <c r="R724" s="87">
        <f t="shared" si="62"/>
        <v>0</v>
      </c>
      <c r="S724" s="87">
        <f>IF('Checklist Parameters'!$K$60&lt;0.2,0.2,'Checklist Parameters'!$K$60)</f>
        <v>0.72</v>
      </c>
      <c r="T724" s="88">
        <f>IF($O724="",IF('Checklist District ID'!$C$43="Y",MAX($R724:$S724)*$I724,SUM($R724:$S724)*$I724),IF(O724&gt;0,Q724*S724))</f>
        <v>0</v>
      </c>
      <c r="U724" s="88">
        <f>IF(Q724&gt;0,((I724-T724)*'Formula Matrix'!$E$40),0)</f>
        <v>0</v>
      </c>
      <c r="V724" s="88">
        <f t="shared" si="63"/>
        <v>0</v>
      </c>
      <c r="W724" s="88">
        <f>IF(V724&gt;0,(V724*'Checklist Parameters'!$K$35),0)</f>
        <v>0</v>
      </c>
      <c r="X724" s="85">
        <f t="shared" si="64"/>
        <v>0</v>
      </c>
      <c r="Y724" s="85">
        <f>IF('Checklist Parameters'!$K$102&lt;&gt;"",(I724/43560)*'Checklist Parameters'!$K$102,"N/A")</f>
        <v>0</v>
      </c>
      <c r="Z724" s="85" t="str">
        <f>IF('Checklist Parameters'!$K$58&lt;&gt;"",((I724*'Checklist Parameters'!$K$58)*'Checklist Parameters'!$K$35)/1000,"N/A")</f>
        <v>N/A</v>
      </c>
      <c r="AA724" s="85">
        <f>IF('Checklist Parameters'!$K$101&lt;&gt;"",IFERROR(I724/'Checklist Parameters'!$K$101,0),"N/A")</f>
        <v>0</v>
      </c>
      <c r="AB724" s="85" t="str">
        <f>IF('Checklist Parameters'!$K$43&lt;&gt;"",(I724*'Checklist Parameters'!$K$43)/1000,"N/A")</f>
        <v>N/A</v>
      </c>
      <c r="AC724" s="85">
        <f>IF('Checklist Parameters'!$K$16="",$X724,IF(AND('Checklist Parameters'!$K$16&lt;$X724,'Checklist Parameters'!$K$16&gt;=3),'Checklist Parameters'!$K$16,IF(AND('Checklist Parameters'!$K$16&lt;$X724,'Checklist Parameters'!$K$16&lt;3),0,$X724)))</f>
        <v>0</v>
      </c>
      <c r="AD724" s="85" t="str">
        <f>IF(AND(I724&lt;'Checklist Parameters'!$K$22,$I724&lt;&gt;0),"Y","")</f>
        <v/>
      </c>
      <c r="AE724" s="85" t="str">
        <f>IF($AD724="Y",0,IF('Checklist Parameters'!$K$25="","&lt;no limit&gt;",ROUNDDOWN((($I724-'Checklist Parameters'!$K$24)/'Checklist Parameters'!$K$25)+1,0)))</f>
        <v>&lt;no limit&gt;</v>
      </c>
      <c r="AF724" s="174">
        <f t="shared" si="65"/>
        <v>0</v>
      </c>
      <c r="AG724" s="85">
        <f t="shared" ref="AG724:AG787" si="66">IFERROR((43560/$I724)*$AF724,0)</f>
        <v>0</v>
      </c>
    </row>
    <row r="725" spans="1:33" ht="15">
      <c r="A725" s="393"/>
      <c r="B725" s="393"/>
      <c r="C725" s="393"/>
      <c r="D725" s="393"/>
      <c r="E725" s="393"/>
      <c r="F725" s="393"/>
      <c r="G725" s="393"/>
      <c r="H725" s="394"/>
      <c r="I725" s="394"/>
      <c r="J725" s="394"/>
      <c r="K725" s="394"/>
      <c r="L725" s="394"/>
      <c r="M725" s="394"/>
      <c r="N725" s="313">
        <f>IF(IF(I725&lt;'Checklist Parameters'!$K$22,0,($I725-$L725))&lt;0,0,IF(I725&lt;'Checklist Parameters'!$K$22,0,($I725-$L725)))</f>
        <v>0</v>
      </c>
      <c r="O725" s="394"/>
      <c r="P725" s="395"/>
      <c r="Q725" s="316">
        <f t="shared" ref="Q725:Q788" si="67">IF(O725&lt;&gt;"",O725,N725)</f>
        <v>0</v>
      </c>
      <c r="R725" s="87">
        <f t="shared" ref="R725:R788" si="68">IFERROR(L725/I725,0)</f>
        <v>0</v>
      </c>
      <c r="S725" s="87">
        <f>IF('Checklist Parameters'!$K$60&lt;0.2,0.2,'Checklist Parameters'!$K$60)</f>
        <v>0.72</v>
      </c>
      <c r="T725" s="88">
        <f>IF($O725="",IF('Checklist District ID'!$C$43="Y",MAX($R725:$S725)*$I725,SUM($R725:$S725)*$I725),IF(O725&gt;0,Q725*S725))</f>
        <v>0</v>
      </c>
      <c r="U725" s="88">
        <f>IF(Q725&gt;0,((I725-T725)*'Formula Matrix'!$E$40),0)</f>
        <v>0</v>
      </c>
      <c r="V725" s="88">
        <f t="shared" ref="V725:V788" si="69">IF(Q725=0,0,(I725-T725-U725))</f>
        <v>0</v>
      </c>
      <c r="W725" s="88">
        <f>IF(V725&gt;0,(V725*'Checklist Parameters'!$K$35),0)</f>
        <v>0</v>
      </c>
      <c r="X725" s="85">
        <f t="shared" ref="X725:X788" si="70">IF($W725/1000&gt;3,(ROUNDDOWN($W725/1000,0)),IF(AND($W725/1000&gt;2.5,$W725/1000&lt;=3),3,0))</f>
        <v>0</v>
      </c>
      <c r="Y725" s="85">
        <f>IF('Checklist Parameters'!$K$102&lt;&gt;"",(I725/43560)*'Checklist Parameters'!$K$102,"N/A")</f>
        <v>0</v>
      </c>
      <c r="Z725" s="85" t="str">
        <f>IF('Checklist Parameters'!$K$58&lt;&gt;"",((I725*'Checklist Parameters'!$K$58)*'Checklist Parameters'!$K$35)/1000,"N/A")</f>
        <v>N/A</v>
      </c>
      <c r="AA725" s="85">
        <f>IF('Checklist Parameters'!$K$101&lt;&gt;"",IFERROR(I725/'Checklist Parameters'!$K$101,0),"N/A")</f>
        <v>0</v>
      </c>
      <c r="AB725" s="85" t="str">
        <f>IF('Checklist Parameters'!$K$43&lt;&gt;"",(I725*'Checklist Parameters'!$K$43)/1000,"N/A")</f>
        <v>N/A</v>
      </c>
      <c r="AC725" s="85">
        <f>IF('Checklist Parameters'!$K$16="",$X725,IF(AND('Checklist Parameters'!$K$16&lt;$X725,'Checklist Parameters'!$K$16&gt;=3),'Checklist Parameters'!$K$16,IF(AND('Checklist Parameters'!$K$16&lt;$X725,'Checklist Parameters'!$K$16&lt;3),0,$X725)))</f>
        <v>0</v>
      </c>
      <c r="AD725" s="85" t="str">
        <f>IF(AND(I725&lt;'Checklist Parameters'!$K$22,$I725&lt;&gt;0),"Y","")</f>
        <v/>
      </c>
      <c r="AE725" s="85" t="str">
        <f>IF($AD725="Y",0,IF('Checklist Parameters'!$K$25="","&lt;no limit&gt;",ROUNDDOWN((($I725-'Checklist Parameters'!$K$24)/'Checklist Parameters'!$K$25)+1,0)))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ht="15">
      <c r="A726" s="393"/>
      <c r="B726" s="393"/>
      <c r="C726" s="393"/>
      <c r="D726" s="393"/>
      <c r="E726" s="393"/>
      <c r="F726" s="393"/>
      <c r="G726" s="393"/>
      <c r="H726" s="394"/>
      <c r="I726" s="394"/>
      <c r="J726" s="394"/>
      <c r="K726" s="394"/>
      <c r="L726" s="394"/>
      <c r="M726" s="394"/>
      <c r="N726" s="313">
        <f>IF(IF(I726&lt;'Checklist Parameters'!$K$22,0,($I726-$L726))&lt;0,0,IF(I726&lt;'Checklist Parameters'!$K$22,0,($I726-$L726)))</f>
        <v>0</v>
      </c>
      <c r="O726" s="394"/>
      <c r="P726" s="395"/>
      <c r="Q726" s="316">
        <f t="shared" si="67"/>
        <v>0</v>
      </c>
      <c r="R726" s="87">
        <f t="shared" si="68"/>
        <v>0</v>
      </c>
      <c r="S726" s="87">
        <f>IF('Checklist Parameters'!$K$60&lt;0.2,0.2,'Checklist Parameters'!$K$60)</f>
        <v>0.72</v>
      </c>
      <c r="T726" s="88">
        <f>IF($O726="",IF('Checklist District ID'!$C$43="Y",MAX($R726:$S726)*$I726,SUM($R726:$S726)*$I726),IF(O726&gt;0,Q726*S726))</f>
        <v>0</v>
      </c>
      <c r="U726" s="88">
        <f>IF(Q726&gt;0,((I726-T726)*'Formula Matrix'!$E$40),0)</f>
        <v>0</v>
      </c>
      <c r="V726" s="88">
        <f t="shared" si="69"/>
        <v>0</v>
      </c>
      <c r="W726" s="88">
        <f>IF(V726&gt;0,(V726*'Checklist Parameters'!$K$35),0)</f>
        <v>0</v>
      </c>
      <c r="X726" s="85">
        <f t="shared" si="70"/>
        <v>0</v>
      </c>
      <c r="Y726" s="85">
        <f>IF('Checklist Parameters'!$K$102&lt;&gt;"",(I726/43560)*'Checklist Parameters'!$K$102,"N/A")</f>
        <v>0</v>
      </c>
      <c r="Z726" s="85" t="str">
        <f>IF('Checklist Parameters'!$K$58&lt;&gt;"",((I726*'Checklist Parameters'!$K$58)*'Checklist Parameters'!$K$35)/1000,"N/A")</f>
        <v>N/A</v>
      </c>
      <c r="AA726" s="85">
        <f>IF('Checklist Parameters'!$K$101&lt;&gt;"",IFERROR(I726/'Checklist Parameters'!$K$101,0),"N/A")</f>
        <v>0</v>
      </c>
      <c r="AB726" s="85" t="str">
        <f>IF('Checklist Parameters'!$K$43&lt;&gt;"",(I726*'Checklist Parameters'!$K$43)/1000,"N/A")</f>
        <v>N/A</v>
      </c>
      <c r="AC726" s="85">
        <f>IF('Checklist Parameters'!$K$16="",$X726,IF(AND('Checklist Parameters'!$K$16&lt;$X726,'Checklist Parameters'!$K$16&gt;=3),'Checklist Parameters'!$K$16,IF(AND('Checklist Parameters'!$K$16&lt;$X726,'Checklist Parameters'!$K$16&lt;3),0,$X726)))</f>
        <v>0</v>
      </c>
      <c r="AD726" s="85" t="str">
        <f>IF(AND(I726&lt;'Checklist Parameters'!$K$22,$I726&lt;&gt;0),"Y","")</f>
        <v/>
      </c>
      <c r="AE726" s="85" t="str">
        <f>IF($AD726="Y",0,IF('Checklist Parameters'!$K$25="","&lt;no limit&gt;",ROUNDDOWN((($I726-'Checklist Parameters'!$K$24)/'Checklist Parameters'!$K$25)+1,0)))</f>
        <v>&lt;no limit&gt;</v>
      </c>
      <c r="AF726" s="174">
        <f t="shared" si="71"/>
        <v>0</v>
      </c>
      <c r="AG726" s="85">
        <f t="shared" si="66"/>
        <v>0</v>
      </c>
    </row>
    <row r="727" spans="1:33" ht="15">
      <c r="A727" s="393"/>
      <c r="B727" s="393"/>
      <c r="C727" s="393"/>
      <c r="D727" s="393"/>
      <c r="E727" s="393"/>
      <c r="F727" s="393"/>
      <c r="G727" s="393"/>
      <c r="H727" s="394"/>
      <c r="I727" s="394"/>
      <c r="J727" s="394"/>
      <c r="K727" s="394"/>
      <c r="L727" s="394"/>
      <c r="M727" s="394"/>
      <c r="N727" s="313">
        <f>IF(IF(I727&lt;'Checklist Parameters'!$K$22,0,($I727-$L727))&lt;0,0,IF(I727&lt;'Checklist Parameters'!$K$22,0,($I727-$L727)))</f>
        <v>0</v>
      </c>
      <c r="O727" s="394"/>
      <c r="P727" s="395"/>
      <c r="Q727" s="316">
        <f t="shared" si="67"/>
        <v>0</v>
      </c>
      <c r="R727" s="87">
        <f t="shared" si="68"/>
        <v>0</v>
      </c>
      <c r="S727" s="87">
        <f>IF('Checklist Parameters'!$K$60&lt;0.2,0.2,'Checklist Parameters'!$K$60)</f>
        <v>0.72</v>
      </c>
      <c r="T727" s="88">
        <f>IF($O727="",IF('Checklist District ID'!$C$43="Y",MAX($R727:$S727)*$I727,SUM($R727:$S727)*$I727),IF(O727&gt;0,Q727*S727))</f>
        <v>0</v>
      </c>
      <c r="U727" s="88">
        <f>IF(Q727&gt;0,((I727-T727)*'Formula Matrix'!$E$40),0)</f>
        <v>0</v>
      </c>
      <c r="V727" s="88">
        <f t="shared" si="69"/>
        <v>0</v>
      </c>
      <c r="W727" s="88">
        <f>IF(V727&gt;0,(V727*'Checklist Parameters'!$K$35),0)</f>
        <v>0</v>
      </c>
      <c r="X727" s="85">
        <f t="shared" si="70"/>
        <v>0</v>
      </c>
      <c r="Y727" s="85">
        <f>IF('Checklist Parameters'!$K$102&lt;&gt;"",(I727/43560)*'Checklist Parameters'!$K$102,"N/A")</f>
        <v>0</v>
      </c>
      <c r="Z727" s="85" t="str">
        <f>IF('Checklist Parameters'!$K$58&lt;&gt;"",((I727*'Checklist Parameters'!$K$58)*'Checklist Parameters'!$K$35)/1000,"N/A")</f>
        <v>N/A</v>
      </c>
      <c r="AA727" s="85">
        <f>IF('Checklist Parameters'!$K$101&lt;&gt;"",IFERROR(I727/'Checklist Parameters'!$K$101,0),"N/A")</f>
        <v>0</v>
      </c>
      <c r="AB727" s="85" t="str">
        <f>IF('Checklist Parameters'!$K$43&lt;&gt;"",(I727*'Checklist Parameters'!$K$43)/1000,"N/A")</f>
        <v>N/A</v>
      </c>
      <c r="AC727" s="85">
        <f>IF('Checklist Parameters'!$K$16="",$X727,IF(AND('Checklist Parameters'!$K$16&lt;$X727,'Checklist Parameters'!$K$16&gt;=3),'Checklist Parameters'!$K$16,IF(AND('Checklist Parameters'!$K$16&lt;$X727,'Checklist Parameters'!$K$16&lt;3),0,$X727)))</f>
        <v>0</v>
      </c>
      <c r="AD727" s="85" t="str">
        <f>IF(AND(I727&lt;'Checklist Parameters'!$K$22,$I727&lt;&gt;0),"Y","")</f>
        <v/>
      </c>
      <c r="AE727" s="85" t="str">
        <f>IF($AD727="Y",0,IF('Checklist Parameters'!$K$25="","&lt;no limit&gt;",ROUNDDOWN((($I727-'Checklist Parameters'!$K$24)/'Checklist Parameters'!$K$25)+1,0)))</f>
        <v>&lt;no limit&gt;</v>
      </c>
      <c r="AF727" s="174">
        <f t="shared" si="71"/>
        <v>0</v>
      </c>
      <c r="AG727" s="85">
        <f t="shared" si="66"/>
        <v>0</v>
      </c>
    </row>
    <row r="728" spans="1:33" ht="15">
      <c r="A728" s="393"/>
      <c r="B728" s="393"/>
      <c r="C728" s="393"/>
      <c r="D728" s="393"/>
      <c r="E728" s="393"/>
      <c r="F728" s="393"/>
      <c r="G728" s="393"/>
      <c r="H728" s="394"/>
      <c r="I728" s="394"/>
      <c r="J728" s="394"/>
      <c r="K728" s="394"/>
      <c r="L728" s="394"/>
      <c r="M728" s="394"/>
      <c r="N728" s="313">
        <f>IF(IF(I728&lt;'Checklist Parameters'!$K$22,0,($I728-$L728))&lt;0,0,IF(I728&lt;'Checklist Parameters'!$K$22,0,($I728-$L728)))</f>
        <v>0</v>
      </c>
      <c r="O728" s="394"/>
      <c r="P728" s="395"/>
      <c r="Q728" s="316">
        <f t="shared" si="67"/>
        <v>0</v>
      </c>
      <c r="R728" s="87">
        <f t="shared" si="68"/>
        <v>0</v>
      </c>
      <c r="S728" s="87">
        <f>IF('Checklist Parameters'!$K$60&lt;0.2,0.2,'Checklist Parameters'!$K$60)</f>
        <v>0.72</v>
      </c>
      <c r="T728" s="88">
        <f>IF($O728="",IF('Checklist District ID'!$C$43="Y",MAX($R728:$S728)*$I728,SUM($R728:$S728)*$I728),IF(O728&gt;0,Q728*S728))</f>
        <v>0</v>
      </c>
      <c r="U728" s="88">
        <f>IF(Q728&gt;0,((I728-T728)*'Formula Matrix'!$E$40),0)</f>
        <v>0</v>
      </c>
      <c r="V728" s="88">
        <f t="shared" si="69"/>
        <v>0</v>
      </c>
      <c r="W728" s="88">
        <f>IF(V728&gt;0,(V728*'Checklist Parameters'!$K$35),0)</f>
        <v>0</v>
      </c>
      <c r="X728" s="85">
        <f t="shared" si="70"/>
        <v>0</v>
      </c>
      <c r="Y728" s="85">
        <f>IF('Checklist Parameters'!$K$102&lt;&gt;"",(I728/43560)*'Checklist Parameters'!$K$102,"N/A")</f>
        <v>0</v>
      </c>
      <c r="Z728" s="85" t="str">
        <f>IF('Checklist Parameters'!$K$58&lt;&gt;"",((I728*'Checklist Parameters'!$K$58)*'Checklist Parameters'!$K$35)/1000,"N/A")</f>
        <v>N/A</v>
      </c>
      <c r="AA728" s="85">
        <f>IF('Checklist Parameters'!$K$101&lt;&gt;"",IFERROR(I728/'Checklist Parameters'!$K$101,0),"N/A")</f>
        <v>0</v>
      </c>
      <c r="AB728" s="85" t="str">
        <f>IF('Checklist Parameters'!$K$43&lt;&gt;"",(I728*'Checklist Parameters'!$K$43)/1000,"N/A")</f>
        <v>N/A</v>
      </c>
      <c r="AC728" s="85">
        <f>IF('Checklist Parameters'!$K$16="",$X728,IF(AND('Checklist Parameters'!$K$16&lt;$X728,'Checklist Parameters'!$K$16&gt;=3),'Checklist Parameters'!$K$16,IF(AND('Checklist Parameters'!$K$16&lt;$X728,'Checklist Parameters'!$K$16&lt;3),0,$X728)))</f>
        <v>0</v>
      </c>
      <c r="AD728" s="85" t="str">
        <f>IF(AND(I728&lt;'Checklist Parameters'!$K$22,$I728&lt;&gt;0),"Y","")</f>
        <v/>
      </c>
      <c r="AE728" s="85" t="str">
        <f>IF($AD728="Y",0,IF('Checklist Parameters'!$K$25="","&lt;no limit&gt;",ROUNDDOWN((($I728-'Checklist Parameters'!$K$24)/'Checklist Parameters'!$K$25)+1,0)))</f>
        <v>&lt;no limit&gt;</v>
      </c>
      <c r="AF728" s="174">
        <f t="shared" si="71"/>
        <v>0</v>
      </c>
      <c r="AG728" s="85">
        <f t="shared" si="66"/>
        <v>0</v>
      </c>
    </row>
    <row r="729" spans="1:33" ht="15">
      <c r="A729" s="393"/>
      <c r="B729" s="393"/>
      <c r="C729" s="393"/>
      <c r="D729" s="393"/>
      <c r="E729" s="393"/>
      <c r="F729" s="393"/>
      <c r="G729" s="393"/>
      <c r="H729" s="394"/>
      <c r="I729" s="394"/>
      <c r="J729" s="394"/>
      <c r="K729" s="394"/>
      <c r="L729" s="394"/>
      <c r="M729" s="394"/>
      <c r="N729" s="313">
        <f>IF(IF(I729&lt;'Checklist Parameters'!$K$22,0,($I729-$L729))&lt;0,0,IF(I729&lt;'Checklist Parameters'!$K$22,0,($I729-$L729)))</f>
        <v>0</v>
      </c>
      <c r="O729" s="394"/>
      <c r="P729" s="395"/>
      <c r="Q729" s="316">
        <f t="shared" si="67"/>
        <v>0</v>
      </c>
      <c r="R729" s="87">
        <f t="shared" si="68"/>
        <v>0</v>
      </c>
      <c r="S729" s="87">
        <f>IF('Checklist Parameters'!$K$60&lt;0.2,0.2,'Checklist Parameters'!$K$60)</f>
        <v>0.72</v>
      </c>
      <c r="T729" s="88">
        <f>IF($O729="",IF('Checklist District ID'!$C$43="Y",MAX($R729:$S729)*$I729,SUM($R729:$S729)*$I729),IF(O729&gt;0,Q729*S729))</f>
        <v>0</v>
      </c>
      <c r="U729" s="88">
        <f>IF(Q729&gt;0,((I729-T729)*'Formula Matrix'!$E$40),0)</f>
        <v>0</v>
      </c>
      <c r="V729" s="88">
        <f t="shared" si="69"/>
        <v>0</v>
      </c>
      <c r="W729" s="88">
        <f>IF(V729&gt;0,(V729*'Checklist Parameters'!$K$35),0)</f>
        <v>0</v>
      </c>
      <c r="X729" s="85">
        <f t="shared" si="70"/>
        <v>0</v>
      </c>
      <c r="Y729" s="85">
        <f>IF('Checklist Parameters'!$K$102&lt;&gt;"",(I729/43560)*'Checklist Parameters'!$K$102,"N/A")</f>
        <v>0</v>
      </c>
      <c r="Z729" s="85" t="str">
        <f>IF('Checklist Parameters'!$K$58&lt;&gt;"",((I729*'Checklist Parameters'!$K$58)*'Checklist Parameters'!$K$35)/1000,"N/A")</f>
        <v>N/A</v>
      </c>
      <c r="AA729" s="85">
        <f>IF('Checklist Parameters'!$K$101&lt;&gt;"",IFERROR(I729/'Checklist Parameters'!$K$101,0),"N/A")</f>
        <v>0</v>
      </c>
      <c r="AB729" s="85" t="str">
        <f>IF('Checklist Parameters'!$K$43&lt;&gt;"",(I729*'Checklist Parameters'!$K$43)/1000,"N/A")</f>
        <v>N/A</v>
      </c>
      <c r="AC729" s="85">
        <f>IF('Checklist Parameters'!$K$16="",$X729,IF(AND('Checklist Parameters'!$K$16&lt;$X729,'Checklist Parameters'!$K$16&gt;=3),'Checklist Parameters'!$K$16,IF(AND('Checklist Parameters'!$K$16&lt;$X729,'Checklist Parameters'!$K$16&lt;3),0,$X729)))</f>
        <v>0</v>
      </c>
      <c r="AD729" s="85" t="str">
        <f>IF(AND(I729&lt;'Checklist Parameters'!$K$22,$I729&lt;&gt;0),"Y","")</f>
        <v/>
      </c>
      <c r="AE729" s="85" t="str">
        <f>IF($AD729="Y",0,IF('Checklist Parameters'!$K$25="","&lt;no limit&gt;",ROUNDDOWN((($I729-'Checklist Parameters'!$K$24)/'Checklist Parameters'!$K$25)+1,0)))</f>
        <v>&lt;no limit&gt;</v>
      </c>
      <c r="AF729" s="174">
        <f t="shared" si="71"/>
        <v>0</v>
      </c>
      <c r="AG729" s="85">
        <f t="shared" si="66"/>
        <v>0</v>
      </c>
    </row>
    <row r="730" spans="1:33" ht="15">
      <c r="A730" s="393"/>
      <c r="B730" s="393"/>
      <c r="C730" s="393"/>
      <c r="D730" s="393"/>
      <c r="E730" s="393"/>
      <c r="F730" s="393"/>
      <c r="G730" s="393"/>
      <c r="H730" s="394"/>
      <c r="I730" s="394"/>
      <c r="J730" s="394"/>
      <c r="K730" s="394"/>
      <c r="L730" s="394"/>
      <c r="M730" s="394"/>
      <c r="N730" s="313">
        <f>IF(IF(I730&lt;'Checklist Parameters'!$K$22,0,($I730-$L730))&lt;0,0,IF(I730&lt;'Checklist Parameters'!$K$22,0,($I730-$L730)))</f>
        <v>0</v>
      </c>
      <c r="O730" s="394"/>
      <c r="P730" s="395"/>
      <c r="Q730" s="316">
        <f t="shared" si="67"/>
        <v>0</v>
      </c>
      <c r="R730" s="87">
        <f t="shared" si="68"/>
        <v>0</v>
      </c>
      <c r="S730" s="87">
        <f>IF('Checklist Parameters'!$K$60&lt;0.2,0.2,'Checklist Parameters'!$K$60)</f>
        <v>0.72</v>
      </c>
      <c r="T730" s="88">
        <f>IF($O730="",IF('Checklist District ID'!$C$43="Y",MAX($R730:$S730)*$I730,SUM($R730:$S730)*$I730),IF(O730&gt;0,Q730*S730))</f>
        <v>0</v>
      </c>
      <c r="U730" s="88">
        <f>IF(Q730&gt;0,((I730-T730)*'Formula Matrix'!$E$40),0)</f>
        <v>0</v>
      </c>
      <c r="V730" s="88">
        <f t="shared" si="69"/>
        <v>0</v>
      </c>
      <c r="W730" s="88">
        <f>IF(V730&gt;0,(V730*'Checklist Parameters'!$K$35),0)</f>
        <v>0</v>
      </c>
      <c r="X730" s="85">
        <f t="shared" si="70"/>
        <v>0</v>
      </c>
      <c r="Y730" s="85">
        <f>IF('Checklist Parameters'!$K$102&lt;&gt;"",(I730/43560)*'Checklist Parameters'!$K$102,"N/A")</f>
        <v>0</v>
      </c>
      <c r="Z730" s="85" t="str">
        <f>IF('Checklist Parameters'!$K$58&lt;&gt;"",((I730*'Checklist Parameters'!$K$58)*'Checklist Parameters'!$K$35)/1000,"N/A")</f>
        <v>N/A</v>
      </c>
      <c r="AA730" s="85">
        <f>IF('Checklist Parameters'!$K$101&lt;&gt;"",IFERROR(I730/'Checklist Parameters'!$K$101,0),"N/A")</f>
        <v>0</v>
      </c>
      <c r="AB730" s="85" t="str">
        <f>IF('Checklist Parameters'!$K$43&lt;&gt;"",(I730*'Checklist Parameters'!$K$43)/1000,"N/A")</f>
        <v>N/A</v>
      </c>
      <c r="AC730" s="85">
        <f>IF('Checklist Parameters'!$K$16="",$X730,IF(AND('Checklist Parameters'!$K$16&lt;$X730,'Checklist Parameters'!$K$16&gt;=3),'Checklist Parameters'!$K$16,IF(AND('Checklist Parameters'!$K$16&lt;$X730,'Checklist Parameters'!$K$16&lt;3),0,$X730)))</f>
        <v>0</v>
      </c>
      <c r="AD730" s="85" t="str">
        <f>IF(AND(I730&lt;'Checklist Parameters'!$K$22,$I730&lt;&gt;0),"Y","")</f>
        <v/>
      </c>
      <c r="AE730" s="85" t="str">
        <f>IF($AD730="Y",0,IF('Checklist Parameters'!$K$25="","&lt;no limit&gt;",ROUNDDOWN((($I730-'Checklist Parameters'!$K$24)/'Checklist Parameters'!$K$25)+1,0)))</f>
        <v>&lt;no limit&gt;</v>
      </c>
      <c r="AF730" s="174">
        <f t="shared" si="71"/>
        <v>0</v>
      </c>
      <c r="AG730" s="85">
        <f t="shared" si="66"/>
        <v>0</v>
      </c>
    </row>
    <row r="731" spans="1:33" ht="15">
      <c r="A731" s="393"/>
      <c r="B731" s="393"/>
      <c r="C731" s="393"/>
      <c r="D731" s="393"/>
      <c r="E731" s="393"/>
      <c r="F731" s="393"/>
      <c r="G731" s="393"/>
      <c r="H731" s="394"/>
      <c r="I731" s="394"/>
      <c r="J731" s="394"/>
      <c r="K731" s="394"/>
      <c r="L731" s="394"/>
      <c r="M731" s="394"/>
      <c r="N731" s="313">
        <f>IF(IF(I731&lt;'Checklist Parameters'!$K$22,0,($I731-$L731))&lt;0,0,IF(I731&lt;'Checklist Parameters'!$K$22,0,($I731-$L731)))</f>
        <v>0</v>
      </c>
      <c r="O731" s="394"/>
      <c r="P731" s="395"/>
      <c r="Q731" s="316">
        <f t="shared" si="67"/>
        <v>0</v>
      </c>
      <c r="R731" s="87">
        <f t="shared" si="68"/>
        <v>0</v>
      </c>
      <c r="S731" s="87">
        <f>IF('Checklist Parameters'!$K$60&lt;0.2,0.2,'Checklist Parameters'!$K$60)</f>
        <v>0.72</v>
      </c>
      <c r="T731" s="88">
        <f>IF($O731="",IF('Checklist District ID'!$C$43="Y",MAX($R731:$S731)*$I731,SUM($R731:$S731)*$I731),IF(O731&gt;0,Q731*S731))</f>
        <v>0</v>
      </c>
      <c r="U731" s="88">
        <f>IF(Q731&gt;0,((I731-T731)*'Formula Matrix'!$E$40),0)</f>
        <v>0</v>
      </c>
      <c r="V731" s="88">
        <f t="shared" si="69"/>
        <v>0</v>
      </c>
      <c r="W731" s="88">
        <f>IF(V731&gt;0,(V731*'Checklist Parameters'!$K$35),0)</f>
        <v>0</v>
      </c>
      <c r="X731" s="85">
        <f t="shared" si="70"/>
        <v>0</v>
      </c>
      <c r="Y731" s="85">
        <f>IF('Checklist Parameters'!$K$102&lt;&gt;"",(I731/43560)*'Checklist Parameters'!$K$102,"N/A")</f>
        <v>0</v>
      </c>
      <c r="Z731" s="85" t="str">
        <f>IF('Checklist Parameters'!$K$58&lt;&gt;"",((I731*'Checklist Parameters'!$K$58)*'Checklist Parameters'!$K$35)/1000,"N/A")</f>
        <v>N/A</v>
      </c>
      <c r="AA731" s="85">
        <f>IF('Checklist Parameters'!$K$101&lt;&gt;"",IFERROR(I731/'Checklist Parameters'!$K$101,0),"N/A")</f>
        <v>0</v>
      </c>
      <c r="AB731" s="85" t="str">
        <f>IF('Checklist Parameters'!$K$43&lt;&gt;"",(I731*'Checklist Parameters'!$K$43)/1000,"N/A")</f>
        <v>N/A</v>
      </c>
      <c r="AC731" s="85">
        <f>IF('Checklist Parameters'!$K$16="",$X731,IF(AND('Checklist Parameters'!$K$16&lt;$X731,'Checklist Parameters'!$K$16&gt;=3),'Checklist Parameters'!$K$16,IF(AND('Checklist Parameters'!$K$16&lt;$X731,'Checklist Parameters'!$K$16&lt;3),0,$X731)))</f>
        <v>0</v>
      </c>
      <c r="AD731" s="85" t="str">
        <f>IF(AND(I731&lt;'Checklist Parameters'!$K$22,$I731&lt;&gt;0),"Y","")</f>
        <v/>
      </c>
      <c r="AE731" s="85" t="str">
        <f>IF($AD731="Y",0,IF('Checklist Parameters'!$K$25="","&lt;no limit&gt;",ROUNDDOWN((($I731-'Checklist Parameters'!$K$24)/'Checklist Parameters'!$K$25)+1,0)))</f>
        <v>&lt;no limit&gt;</v>
      </c>
      <c r="AF731" s="174">
        <f t="shared" si="71"/>
        <v>0</v>
      </c>
      <c r="AG731" s="85">
        <f t="shared" si="66"/>
        <v>0</v>
      </c>
    </row>
    <row r="732" spans="1:33" ht="15">
      <c r="A732" s="393"/>
      <c r="B732" s="393"/>
      <c r="C732" s="393"/>
      <c r="D732" s="393"/>
      <c r="E732" s="393"/>
      <c r="F732" s="393"/>
      <c r="G732" s="393"/>
      <c r="H732" s="394"/>
      <c r="I732" s="394"/>
      <c r="J732" s="394"/>
      <c r="K732" s="394"/>
      <c r="L732" s="394"/>
      <c r="M732" s="394"/>
      <c r="N732" s="313">
        <f>IF(IF(I732&lt;'Checklist Parameters'!$K$22,0,($I732-$L732))&lt;0,0,IF(I732&lt;'Checklist Parameters'!$K$22,0,($I732-$L732)))</f>
        <v>0</v>
      </c>
      <c r="O732" s="394"/>
      <c r="P732" s="395"/>
      <c r="Q732" s="316">
        <f t="shared" si="67"/>
        <v>0</v>
      </c>
      <c r="R732" s="87">
        <f t="shared" si="68"/>
        <v>0</v>
      </c>
      <c r="S732" s="87">
        <f>IF('Checklist Parameters'!$K$60&lt;0.2,0.2,'Checklist Parameters'!$K$60)</f>
        <v>0.72</v>
      </c>
      <c r="T732" s="88">
        <f>IF($O732="",IF('Checklist District ID'!$C$43="Y",MAX($R732:$S732)*$I732,SUM($R732:$S732)*$I732),IF(O732&gt;0,Q732*S732))</f>
        <v>0</v>
      </c>
      <c r="U732" s="88">
        <f>IF(Q732&gt;0,((I732-T732)*'Formula Matrix'!$E$40),0)</f>
        <v>0</v>
      </c>
      <c r="V732" s="88">
        <f t="shared" si="69"/>
        <v>0</v>
      </c>
      <c r="W732" s="88">
        <f>IF(V732&gt;0,(V732*'Checklist Parameters'!$K$35),0)</f>
        <v>0</v>
      </c>
      <c r="X732" s="85">
        <f t="shared" si="70"/>
        <v>0</v>
      </c>
      <c r="Y732" s="85">
        <f>IF('Checklist Parameters'!$K$102&lt;&gt;"",(I732/43560)*'Checklist Parameters'!$K$102,"N/A")</f>
        <v>0</v>
      </c>
      <c r="Z732" s="85" t="str">
        <f>IF('Checklist Parameters'!$K$58&lt;&gt;"",((I732*'Checklist Parameters'!$K$58)*'Checklist Parameters'!$K$35)/1000,"N/A")</f>
        <v>N/A</v>
      </c>
      <c r="AA732" s="85">
        <f>IF('Checklist Parameters'!$K$101&lt;&gt;"",IFERROR(I732/'Checklist Parameters'!$K$101,0),"N/A")</f>
        <v>0</v>
      </c>
      <c r="AB732" s="85" t="str">
        <f>IF('Checklist Parameters'!$K$43&lt;&gt;"",(I732*'Checklist Parameters'!$K$43)/1000,"N/A")</f>
        <v>N/A</v>
      </c>
      <c r="AC732" s="85">
        <f>IF('Checklist Parameters'!$K$16="",$X732,IF(AND('Checklist Parameters'!$K$16&lt;$X732,'Checklist Parameters'!$K$16&gt;=3),'Checklist Parameters'!$K$16,IF(AND('Checklist Parameters'!$K$16&lt;$X732,'Checklist Parameters'!$K$16&lt;3),0,$X732)))</f>
        <v>0</v>
      </c>
      <c r="AD732" s="85" t="str">
        <f>IF(AND(I732&lt;'Checklist Parameters'!$K$22,$I732&lt;&gt;0),"Y","")</f>
        <v/>
      </c>
      <c r="AE732" s="85" t="str">
        <f>IF($AD732="Y",0,IF('Checklist Parameters'!$K$25="","&lt;no limit&gt;",ROUNDDOWN((($I732-'Checklist Parameters'!$K$24)/'Checklist Parameters'!$K$25)+1,0)))</f>
        <v>&lt;no limit&gt;</v>
      </c>
      <c r="AF732" s="174">
        <f t="shared" si="71"/>
        <v>0</v>
      </c>
      <c r="AG732" s="85">
        <f t="shared" si="66"/>
        <v>0</v>
      </c>
    </row>
    <row r="733" spans="1:33" ht="15">
      <c r="A733" s="393"/>
      <c r="B733" s="393"/>
      <c r="C733" s="393"/>
      <c r="D733" s="393"/>
      <c r="E733" s="393"/>
      <c r="F733" s="393"/>
      <c r="G733" s="393"/>
      <c r="H733" s="394"/>
      <c r="I733" s="394"/>
      <c r="J733" s="394"/>
      <c r="K733" s="394"/>
      <c r="L733" s="394"/>
      <c r="M733" s="394"/>
      <c r="N733" s="313">
        <f>IF(IF(I733&lt;'Checklist Parameters'!$K$22,0,($I733-$L733))&lt;0,0,IF(I733&lt;'Checklist Parameters'!$K$22,0,($I733-$L733)))</f>
        <v>0</v>
      </c>
      <c r="O733" s="394"/>
      <c r="P733" s="395"/>
      <c r="Q733" s="316">
        <f t="shared" si="67"/>
        <v>0</v>
      </c>
      <c r="R733" s="87">
        <f t="shared" si="68"/>
        <v>0</v>
      </c>
      <c r="S733" s="87">
        <f>IF('Checklist Parameters'!$K$60&lt;0.2,0.2,'Checklist Parameters'!$K$60)</f>
        <v>0.72</v>
      </c>
      <c r="T733" s="88">
        <f>IF($O733="",IF('Checklist District ID'!$C$43="Y",MAX($R733:$S733)*$I733,SUM($R733:$S733)*$I733),IF(O733&gt;0,Q733*S733))</f>
        <v>0</v>
      </c>
      <c r="U733" s="88">
        <f>IF(Q733&gt;0,((I733-T733)*'Formula Matrix'!$E$40),0)</f>
        <v>0</v>
      </c>
      <c r="V733" s="88">
        <f t="shared" si="69"/>
        <v>0</v>
      </c>
      <c r="W733" s="88">
        <f>IF(V733&gt;0,(V733*'Checklist Parameters'!$K$35),0)</f>
        <v>0</v>
      </c>
      <c r="X733" s="85">
        <f t="shared" si="70"/>
        <v>0</v>
      </c>
      <c r="Y733" s="85">
        <f>IF('Checklist Parameters'!$K$102&lt;&gt;"",(I733/43560)*'Checklist Parameters'!$K$102,"N/A")</f>
        <v>0</v>
      </c>
      <c r="Z733" s="85" t="str">
        <f>IF('Checklist Parameters'!$K$58&lt;&gt;"",((I733*'Checklist Parameters'!$K$58)*'Checklist Parameters'!$K$35)/1000,"N/A")</f>
        <v>N/A</v>
      </c>
      <c r="AA733" s="85">
        <f>IF('Checklist Parameters'!$K$101&lt;&gt;"",IFERROR(I733/'Checklist Parameters'!$K$101,0),"N/A")</f>
        <v>0</v>
      </c>
      <c r="AB733" s="85" t="str">
        <f>IF('Checklist Parameters'!$K$43&lt;&gt;"",(I733*'Checklist Parameters'!$K$43)/1000,"N/A")</f>
        <v>N/A</v>
      </c>
      <c r="AC733" s="85">
        <f>IF('Checklist Parameters'!$K$16="",$X733,IF(AND('Checklist Parameters'!$K$16&lt;$X733,'Checklist Parameters'!$K$16&gt;=3),'Checklist Parameters'!$K$16,IF(AND('Checklist Parameters'!$K$16&lt;$X733,'Checklist Parameters'!$K$16&lt;3),0,$X733)))</f>
        <v>0</v>
      </c>
      <c r="AD733" s="85" t="str">
        <f>IF(AND(I733&lt;'Checklist Parameters'!$K$22,$I733&lt;&gt;0),"Y","")</f>
        <v/>
      </c>
      <c r="AE733" s="85" t="str">
        <f>IF($AD733="Y",0,IF('Checklist Parameters'!$K$25="","&lt;no limit&gt;",ROUNDDOWN((($I733-'Checklist Parameters'!$K$24)/'Checklist Parameters'!$K$25)+1,0)))</f>
        <v>&lt;no limit&gt;</v>
      </c>
      <c r="AF733" s="174">
        <f t="shared" si="71"/>
        <v>0</v>
      </c>
      <c r="AG733" s="85">
        <f t="shared" si="66"/>
        <v>0</v>
      </c>
    </row>
    <row r="734" spans="1:33" ht="15">
      <c r="A734" s="393"/>
      <c r="B734" s="393"/>
      <c r="C734" s="393"/>
      <c r="D734" s="393"/>
      <c r="E734" s="393"/>
      <c r="F734" s="393"/>
      <c r="G734" s="393"/>
      <c r="H734" s="394"/>
      <c r="I734" s="394"/>
      <c r="J734" s="394"/>
      <c r="K734" s="394"/>
      <c r="L734" s="394"/>
      <c r="M734" s="394"/>
      <c r="N734" s="313">
        <f>IF(IF(I734&lt;'Checklist Parameters'!$K$22,0,($I734-$L734))&lt;0,0,IF(I734&lt;'Checklist Parameters'!$K$22,0,($I734-$L734)))</f>
        <v>0</v>
      </c>
      <c r="O734" s="394"/>
      <c r="P734" s="395"/>
      <c r="Q734" s="316">
        <f t="shared" si="67"/>
        <v>0</v>
      </c>
      <c r="R734" s="87">
        <f t="shared" si="68"/>
        <v>0</v>
      </c>
      <c r="S734" s="87">
        <f>IF('Checklist Parameters'!$K$60&lt;0.2,0.2,'Checklist Parameters'!$K$60)</f>
        <v>0.72</v>
      </c>
      <c r="T734" s="88">
        <f>IF($O734="",IF('Checklist District ID'!$C$43="Y",MAX($R734:$S734)*$I734,SUM($R734:$S734)*$I734),IF(O734&gt;0,Q734*S734))</f>
        <v>0</v>
      </c>
      <c r="U734" s="88">
        <f>IF(Q734&gt;0,((I734-T734)*'Formula Matrix'!$E$40),0)</f>
        <v>0</v>
      </c>
      <c r="V734" s="88">
        <f t="shared" si="69"/>
        <v>0</v>
      </c>
      <c r="W734" s="88">
        <f>IF(V734&gt;0,(V734*'Checklist Parameters'!$K$35),0)</f>
        <v>0</v>
      </c>
      <c r="X734" s="85">
        <f t="shared" si="70"/>
        <v>0</v>
      </c>
      <c r="Y734" s="85">
        <f>IF('Checklist Parameters'!$K$102&lt;&gt;"",(I734/43560)*'Checklist Parameters'!$K$102,"N/A")</f>
        <v>0</v>
      </c>
      <c r="Z734" s="85" t="str">
        <f>IF('Checklist Parameters'!$K$58&lt;&gt;"",((I734*'Checklist Parameters'!$K$58)*'Checklist Parameters'!$K$35)/1000,"N/A")</f>
        <v>N/A</v>
      </c>
      <c r="AA734" s="85">
        <f>IF('Checklist Parameters'!$K$101&lt;&gt;"",IFERROR(I734/'Checklist Parameters'!$K$101,0),"N/A")</f>
        <v>0</v>
      </c>
      <c r="AB734" s="85" t="str">
        <f>IF('Checklist Parameters'!$K$43&lt;&gt;"",(I734*'Checklist Parameters'!$K$43)/1000,"N/A")</f>
        <v>N/A</v>
      </c>
      <c r="AC734" s="85">
        <f>IF('Checklist Parameters'!$K$16="",$X734,IF(AND('Checklist Parameters'!$K$16&lt;$X734,'Checklist Parameters'!$K$16&gt;=3),'Checklist Parameters'!$K$16,IF(AND('Checklist Parameters'!$K$16&lt;$X734,'Checklist Parameters'!$K$16&lt;3),0,$X734)))</f>
        <v>0</v>
      </c>
      <c r="AD734" s="85" t="str">
        <f>IF(AND(I734&lt;'Checklist Parameters'!$K$22,$I734&lt;&gt;0),"Y","")</f>
        <v/>
      </c>
      <c r="AE734" s="85" t="str">
        <f>IF($AD734="Y",0,IF('Checklist Parameters'!$K$25="","&lt;no limit&gt;",ROUNDDOWN((($I734-'Checklist Parameters'!$K$24)/'Checklist Parameters'!$K$25)+1,0)))</f>
        <v>&lt;no limit&gt;</v>
      </c>
      <c r="AF734" s="174">
        <f t="shared" si="71"/>
        <v>0</v>
      </c>
      <c r="AG734" s="85">
        <f t="shared" si="66"/>
        <v>0</v>
      </c>
    </row>
    <row r="735" spans="1:33" ht="15">
      <c r="A735" s="393"/>
      <c r="B735" s="393"/>
      <c r="C735" s="393"/>
      <c r="D735" s="393"/>
      <c r="E735" s="393"/>
      <c r="F735" s="393"/>
      <c r="G735" s="393"/>
      <c r="H735" s="394"/>
      <c r="I735" s="394"/>
      <c r="J735" s="394"/>
      <c r="K735" s="394"/>
      <c r="L735" s="394"/>
      <c r="M735" s="394"/>
      <c r="N735" s="313">
        <f>IF(IF(I735&lt;'Checklist Parameters'!$K$22,0,($I735-$L735))&lt;0,0,IF(I735&lt;'Checklist Parameters'!$K$22,0,($I735-$L735)))</f>
        <v>0</v>
      </c>
      <c r="O735" s="394"/>
      <c r="P735" s="395"/>
      <c r="Q735" s="316">
        <f t="shared" si="67"/>
        <v>0</v>
      </c>
      <c r="R735" s="87">
        <f t="shared" si="68"/>
        <v>0</v>
      </c>
      <c r="S735" s="87">
        <f>IF('Checklist Parameters'!$K$60&lt;0.2,0.2,'Checklist Parameters'!$K$60)</f>
        <v>0.72</v>
      </c>
      <c r="T735" s="88">
        <f>IF($O735="",IF('Checklist District ID'!$C$43="Y",MAX($R735:$S735)*$I735,SUM($R735:$S735)*$I735),IF(O735&gt;0,Q735*S735))</f>
        <v>0</v>
      </c>
      <c r="U735" s="88">
        <f>IF(Q735&gt;0,((I735-T735)*'Formula Matrix'!$E$40),0)</f>
        <v>0</v>
      </c>
      <c r="V735" s="88">
        <f t="shared" si="69"/>
        <v>0</v>
      </c>
      <c r="W735" s="88">
        <f>IF(V735&gt;0,(V735*'Checklist Parameters'!$K$35),0)</f>
        <v>0</v>
      </c>
      <c r="X735" s="85">
        <f t="shared" si="70"/>
        <v>0</v>
      </c>
      <c r="Y735" s="85">
        <f>IF('Checklist Parameters'!$K$102&lt;&gt;"",(I735/43560)*'Checklist Parameters'!$K$102,"N/A")</f>
        <v>0</v>
      </c>
      <c r="Z735" s="85" t="str">
        <f>IF('Checklist Parameters'!$K$58&lt;&gt;"",((I735*'Checklist Parameters'!$K$58)*'Checklist Parameters'!$K$35)/1000,"N/A")</f>
        <v>N/A</v>
      </c>
      <c r="AA735" s="85">
        <f>IF('Checklist Parameters'!$K$101&lt;&gt;"",IFERROR(I735/'Checklist Parameters'!$K$101,0),"N/A")</f>
        <v>0</v>
      </c>
      <c r="AB735" s="85" t="str">
        <f>IF('Checklist Parameters'!$K$43&lt;&gt;"",(I735*'Checklist Parameters'!$K$43)/1000,"N/A")</f>
        <v>N/A</v>
      </c>
      <c r="AC735" s="85">
        <f>IF('Checklist Parameters'!$K$16="",$X735,IF(AND('Checklist Parameters'!$K$16&lt;$X735,'Checklist Parameters'!$K$16&gt;=3),'Checklist Parameters'!$K$16,IF(AND('Checklist Parameters'!$K$16&lt;$X735,'Checklist Parameters'!$K$16&lt;3),0,$X735)))</f>
        <v>0</v>
      </c>
      <c r="AD735" s="85" t="str">
        <f>IF(AND(I735&lt;'Checklist Parameters'!$K$22,$I735&lt;&gt;0),"Y","")</f>
        <v/>
      </c>
      <c r="AE735" s="85" t="str">
        <f>IF($AD735="Y",0,IF('Checklist Parameters'!$K$25="","&lt;no limit&gt;",ROUNDDOWN((($I735-'Checklist Parameters'!$K$24)/'Checklist Parameters'!$K$25)+1,0)))</f>
        <v>&lt;no limit&gt;</v>
      </c>
      <c r="AF735" s="174">
        <f t="shared" si="71"/>
        <v>0</v>
      </c>
      <c r="AG735" s="85">
        <f t="shared" si="66"/>
        <v>0</v>
      </c>
    </row>
    <row r="736" spans="1:33" ht="15">
      <c r="A736" s="393"/>
      <c r="B736" s="393"/>
      <c r="C736" s="393"/>
      <c r="D736" s="393"/>
      <c r="E736" s="393"/>
      <c r="F736" s="393"/>
      <c r="G736" s="393"/>
      <c r="H736" s="394"/>
      <c r="I736" s="394"/>
      <c r="J736" s="394"/>
      <c r="K736" s="394"/>
      <c r="L736" s="394"/>
      <c r="M736" s="394"/>
      <c r="N736" s="313">
        <f>IF(IF(I736&lt;'Checklist Parameters'!$K$22,0,($I736-$L736))&lt;0,0,IF(I736&lt;'Checklist Parameters'!$K$22,0,($I736-$L736)))</f>
        <v>0</v>
      </c>
      <c r="O736" s="394"/>
      <c r="P736" s="395"/>
      <c r="Q736" s="316">
        <f t="shared" si="67"/>
        <v>0</v>
      </c>
      <c r="R736" s="87">
        <f t="shared" si="68"/>
        <v>0</v>
      </c>
      <c r="S736" s="87">
        <f>IF('Checklist Parameters'!$K$60&lt;0.2,0.2,'Checklist Parameters'!$K$60)</f>
        <v>0.72</v>
      </c>
      <c r="T736" s="88">
        <f>IF($O736="",IF('Checklist District ID'!$C$43="Y",MAX($R736:$S736)*$I736,SUM($R736:$S736)*$I736),IF(O736&gt;0,Q736*S736))</f>
        <v>0</v>
      </c>
      <c r="U736" s="88">
        <f>IF(Q736&gt;0,((I736-T736)*'Formula Matrix'!$E$40),0)</f>
        <v>0</v>
      </c>
      <c r="V736" s="88">
        <f t="shared" si="69"/>
        <v>0</v>
      </c>
      <c r="W736" s="88">
        <f>IF(V736&gt;0,(V736*'Checklist Parameters'!$K$35),0)</f>
        <v>0</v>
      </c>
      <c r="X736" s="85">
        <f t="shared" si="70"/>
        <v>0</v>
      </c>
      <c r="Y736" s="85">
        <f>IF('Checklist Parameters'!$K$102&lt;&gt;"",(I736/43560)*'Checklist Parameters'!$K$102,"N/A")</f>
        <v>0</v>
      </c>
      <c r="Z736" s="85" t="str">
        <f>IF('Checklist Parameters'!$K$58&lt;&gt;"",((I736*'Checklist Parameters'!$K$58)*'Checklist Parameters'!$K$35)/1000,"N/A")</f>
        <v>N/A</v>
      </c>
      <c r="AA736" s="85">
        <f>IF('Checklist Parameters'!$K$101&lt;&gt;"",IFERROR(I736/'Checklist Parameters'!$K$101,0),"N/A")</f>
        <v>0</v>
      </c>
      <c r="AB736" s="85" t="str">
        <f>IF('Checklist Parameters'!$K$43&lt;&gt;"",(I736*'Checklist Parameters'!$K$43)/1000,"N/A")</f>
        <v>N/A</v>
      </c>
      <c r="AC736" s="85">
        <f>IF('Checklist Parameters'!$K$16="",$X736,IF(AND('Checklist Parameters'!$K$16&lt;$X736,'Checklist Parameters'!$K$16&gt;=3),'Checklist Parameters'!$K$16,IF(AND('Checklist Parameters'!$K$16&lt;$X736,'Checklist Parameters'!$K$16&lt;3),0,$X736)))</f>
        <v>0</v>
      </c>
      <c r="AD736" s="85" t="str">
        <f>IF(AND(I736&lt;'Checklist Parameters'!$K$22,$I736&lt;&gt;0),"Y","")</f>
        <v/>
      </c>
      <c r="AE736" s="85" t="str">
        <f>IF($AD736="Y",0,IF('Checklist Parameters'!$K$25="","&lt;no limit&gt;",ROUNDDOWN((($I736-'Checklist Parameters'!$K$24)/'Checklist Parameters'!$K$25)+1,0)))</f>
        <v>&lt;no limit&gt;</v>
      </c>
      <c r="AF736" s="174">
        <f t="shared" si="71"/>
        <v>0</v>
      </c>
      <c r="AG736" s="85">
        <f t="shared" si="66"/>
        <v>0</v>
      </c>
    </row>
    <row r="737" spans="1:33" ht="15">
      <c r="A737" s="393"/>
      <c r="B737" s="393"/>
      <c r="C737" s="393"/>
      <c r="D737" s="393"/>
      <c r="E737" s="393"/>
      <c r="F737" s="393"/>
      <c r="G737" s="393"/>
      <c r="H737" s="394"/>
      <c r="I737" s="394"/>
      <c r="J737" s="394"/>
      <c r="K737" s="394"/>
      <c r="L737" s="394"/>
      <c r="M737" s="394"/>
      <c r="N737" s="313">
        <f>IF(IF(I737&lt;'Checklist Parameters'!$K$22,0,($I737-$L737))&lt;0,0,IF(I737&lt;'Checklist Parameters'!$K$22,0,($I737-$L737)))</f>
        <v>0</v>
      </c>
      <c r="O737" s="394"/>
      <c r="P737" s="395"/>
      <c r="Q737" s="316">
        <f t="shared" si="67"/>
        <v>0</v>
      </c>
      <c r="R737" s="87">
        <f t="shared" si="68"/>
        <v>0</v>
      </c>
      <c r="S737" s="87">
        <f>IF('Checklist Parameters'!$K$60&lt;0.2,0.2,'Checklist Parameters'!$K$60)</f>
        <v>0.72</v>
      </c>
      <c r="T737" s="88">
        <f>IF($O737="",IF('Checklist District ID'!$C$43="Y",MAX($R737:$S737)*$I737,SUM($R737:$S737)*$I737),IF(O737&gt;0,Q737*S737))</f>
        <v>0</v>
      </c>
      <c r="U737" s="88">
        <f>IF(Q737&gt;0,((I737-T737)*'Formula Matrix'!$E$40),0)</f>
        <v>0</v>
      </c>
      <c r="V737" s="88">
        <f t="shared" si="69"/>
        <v>0</v>
      </c>
      <c r="W737" s="88">
        <f>IF(V737&gt;0,(V737*'Checklist Parameters'!$K$35),0)</f>
        <v>0</v>
      </c>
      <c r="X737" s="85">
        <f t="shared" si="70"/>
        <v>0</v>
      </c>
      <c r="Y737" s="85">
        <f>IF('Checklist Parameters'!$K$102&lt;&gt;"",(I737/43560)*'Checklist Parameters'!$K$102,"N/A")</f>
        <v>0</v>
      </c>
      <c r="Z737" s="85" t="str">
        <f>IF('Checklist Parameters'!$K$58&lt;&gt;"",((I737*'Checklist Parameters'!$K$58)*'Checklist Parameters'!$K$35)/1000,"N/A")</f>
        <v>N/A</v>
      </c>
      <c r="AA737" s="85">
        <f>IF('Checklist Parameters'!$K$101&lt;&gt;"",IFERROR(I737/'Checklist Parameters'!$K$101,0),"N/A")</f>
        <v>0</v>
      </c>
      <c r="AB737" s="85" t="str">
        <f>IF('Checklist Parameters'!$K$43&lt;&gt;"",(I737*'Checklist Parameters'!$K$43)/1000,"N/A")</f>
        <v>N/A</v>
      </c>
      <c r="AC737" s="85">
        <f>IF('Checklist Parameters'!$K$16="",$X737,IF(AND('Checklist Parameters'!$K$16&lt;$X737,'Checklist Parameters'!$K$16&gt;=3),'Checklist Parameters'!$K$16,IF(AND('Checklist Parameters'!$K$16&lt;$X737,'Checklist Parameters'!$K$16&lt;3),0,$X737)))</f>
        <v>0</v>
      </c>
      <c r="AD737" s="85" t="str">
        <f>IF(AND(I737&lt;'Checklist Parameters'!$K$22,$I737&lt;&gt;0),"Y","")</f>
        <v/>
      </c>
      <c r="AE737" s="85" t="str">
        <f>IF($AD737="Y",0,IF('Checklist Parameters'!$K$25="","&lt;no limit&gt;",ROUNDDOWN((($I737-'Checklist Parameters'!$K$24)/'Checklist Parameters'!$K$25)+1,0)))</f>
        <v>&lt;no limit&gt;</v>
      </c>
      <c r="AF737" s="174">
        <f t="shared" si="71"/>
        <v>0</v>
      </c>
      <c r="AG737" s="85">
        <f t="shared" si="66"/>
        <v>0</v>
      </c>
    </row>
    <row r="738" spans="1:33" ht="15">
      <c r="A738" s="393"/>
      <c r="B738" s="393"/>
      <c r="C738" s="393"/>
      <c r="D738" s="393"/>
      <c r="E738" s="393"/>
      <c r="F738" s="393"/>
      <c r="G738" s="393"/>
      <c r="H738" s="394"/>
      <c r="I738" s="394"/>
      <c r="J738" s="394"/>
      <c r="K738" s="394"/>
      <c r="L738" s="394"/>
      <c r="M738" s="394"/>
      <c r="N738" s="313">
        <f>IF(IF(I738&lt;'Checklist Parameters'!$K$22,0,($I738-$L738))&lt;0,0,IF(I738&lt;'Checklist Parameters'!$K$22,0,($I738-$L738)))</f>
        <v>0</v>
      </c>
      <c r="O738" s="394"/>
      <c r="P738" s="395"/>
      <c r="Q738" s="316">
        <f t="shared" si="67"/>
        <v>0</v>
      </c>
      <c r="R738" s="87">
        <f t="shared" si="68"/>
        <v>0</v>
      </c>
      <c r="S738" s="87">
        <f>IF('Checklist Parameters'!$K$60&lt;0.2,0.2,'Checklist Parameters'!$K$60)</f>
        <v>0.72</v>
      </c>
      <c r="T738" s="88">
        <f>IF($O738="",IF('Checklist District ID'!$C$43="Y",MAX($R738:$S738)*$I738,SUM($R738:$S738)*$I738),IF(O738&gt;0,Q738*S738))</f>
        <v>0</v>
      </c>
      <c r="U738" s="88">
        <f>IF(Q738&gt;0,((I738-T738)*'Formula Matrix'!$E$40),0)</f>
        <v>0</v>
      </c>
      <c r="V738" s="88">
        <f t="shared" si="69"/>
        <v>0</v>
      </c>
      <c r="W738" s="88">
        <f>IF(V738&gt;0,(V738*'Checklist Parameters'!$K$35),0)</f>
        <v>0</v>
      </c>
      <c r="X738" s="85">
        <f t="shared" si="70"/>
        <v>0</v>
      </c>
      <c r="Y738" s="85">
        <f>IF('Checklist Parameters'!$K$102&lt;&gt;"",(I738/43560)*'Checklist Parameters'!$K$102,"N/A")</f>
        <v>0</v>
      </c>
      <c r="Z738" s="85" t="str">
        <f>IF('Checklist Parameters'!$K$58&lt;&gt;"",((I738*'Checklist Parameters'!$K$58)*'Checklist Parameters'!$K$35)/1000,"N/A")</f>
        <v>N/A</v>
      </c>
      <c r="AA738" s="85">
        <f>IF('Checklist Parameters'!$K$101&lt;&gt;"",IFERROR(I738/'Checklist Parameters'!$K$101,0),"N/A")</f>
        <v>0</v>
      </c>
      <c r="AB738" s="85" t="str">
        <f>IF('Checklist Parameters'!$K$43&lt;&gt;"",(I738*'Checklist Parameters'!$K$43)/1000,"N/A")</f>
        <v>N/A</v>
      </c>
      <c r="AC738" s="85">
        <f>IF('Checklist Parameters'!$K$16="",$X738,IF(AND('Checklist Parameters'!$K$16&lt;$X738,'Checklist Parameters'!$K$16&gt;=3),'Checklist Parameters'!$K$16,IF(AND('Checklist Parameters'!$K$16&lt;$X738,'Checklist Parameters'!$K$16&lt;3),0,$X738)))</f>
        <v>0</v>
      </c>
      <c r="AD738" s="85" t="str">
        <f>IF(AND(I738&lt;'Checklist Parameters'!$K$22,$I738&lt;&gt;0),"Y","")</f>
        <v/>
      </c>
      <c r="AE738" s="85" t="str">
        <f>IF($AD738="Y",0,IF('Checklist Parameters'!$K$25="","&lt;no limit&gt;",ROUNDDOWN((($I738-'Checklist Parameters'!$K$24)/'Checklist Parameters'!$K$25)+1,0)))</f>
        <v>&lt;no limit&gt;</v>
      </c>
      <c r="AF738" s="174">
        <f t="shared" si="71"/>
        <v>0</v>
      </c>
      <c r="AG738" s="85">
        <f t="shared" si="66"/>
        <v>0</v>
      </c>
    </row>
    <row r="739" spans="1:33" ht="15">
      <c r="A739" s="393"/>
      <c r="B739" s="393"/>
      <c r="C739" s="393"/>
      <c r="D739" s="393"/>
      <c r="E739" s="393"/>
      <c r="F739" s="393"/>
      <c r="G739" s="393"/>
      <c r="H739" s="394"/>
      <c r="I739" s="394"/>
      <c r="J739" s="394"/>
      <c r="K739" s="394"/>
      <c r="L739" s="394"/>
      <c r="M739" s="394"/>
      <c r="N739" s="313">
        <f>IF(IF(I739&lt;'Checklist Parameters'!$K$22,0,($I739-$L739))&lt;0,0,IF(I739&lt;'Checklist Parameters'!$K$22,0,($I739-$L739)))</f>
        <v>0</v>
      </c>
      <c r="O739" s="394"/>
      <c r="P739" s="395"/>
      <c r="Q739" s="316">
        <f t="shared" si="67"/>
        <v>0</v>
      </c>
      <c r="R739" s="87">
        <f t="shared" si="68"/>
        <v>0</v>
      </c>
      <c r="S739" s="87">
        <f>IF('Checklist Parameters'!$K$60&lt;0.2,0.2,'Checklist Parameters'!$K$60)</f>
        <v>0.72</v>
      </c>
      <c r="T739" s="88">
        <f>IF($O739="",IF('Checklist District ID'!$C$43="Y",MAX($R739:$S739)*$I739,SUM($R739:$S739)*$I739),IF(O739&gt;0,Q739*S739))</f>
        <v>0</v>
      </c>
      <c r="U739" s="88">
        <f>IF(Q739&gt;0,((I739-T739)*'Formula Matrix'!$E$40),0)</f>
        <v>0</v>
      </c>
      <c r="V739" s="88">
        <f t="shared" si="69"/>
        <v>0</v>
      </c>
      <c r="W739" s="88">
        <f>IF(V739&gt;0,(V739*'Checklist Parameters'!$K$35),0)</f>
        <v>0</v>
      </c>
      <c r="X739" s="85">
        <f t="shared" si="70"/>
        <v>0</v>
      </c>
      <c r="Y739" s="85">
        <f>IF('Checklist Parameters'!$K$102&lt;&gt;"",(I739/43560)*'Checklist Parameters'!$K$102,"N/A")</f>
        <v>0</v>
      </c>
      <c r="Z739" s="85" t="str">
        <f>IF('Checklist Parameters'!$K$58&lt;&gt;"",((I739*'Checklist Parameters'!$K$58)*'Checklist Parameters'!$K$35)/1000,"N/A")</f>
        <v>N/A</v>
      </c>
      <c r="AA739" s="85">
        <f>IF('Checklist Parameters'!$K$101&lt;&gt;"",IFERROR(I739/'Checklist Parameters'!$K$101,0),"N/A")</f>
        <v>0</v>
      </c>
      <c r="AB739" s="85" t="str">
        <f>IF('Checklist Parameters'!$K$43&lt;&gt;"",(I739*'Checklist Parameters'!$K$43)/1000,"N/A")</f>
        <v>N/A</v>
      </c>
      <c r="AC739" s="85">
        <f>IF('Checklist Parameters'!$K$16="",$X739,IF(AND('Checklist Parameters'!$K$16&lt;$X739,'Checklist Parameters'!$K$16&gt;=3),'Checklist Parameters'!$K$16,IF(AND('Checklist Parameters'!$K$16&lt;$X739,'Checklist Parameters'!$K$16&lt;3),0,$X739)))</f>
        <v>0</v>
      </c>
      <c r="AD739" s="85" t="str">
        <f>IF(AND(I739&lt;'Checklist Parameters'!$K$22,$I739&lt;&gt;0),"Y","")</f>
        <v/>
      </c>
      <c r="AE739" s="85" t="str">
        <f>IF($AD739="Y",0,IF('Checklist Parameters'!$K$25="","&lt;no limit&gt;",ROUNDDOWN((($I739-'Checklist Parameters'!$K$24)/'Checklist Parameters'!$K$25)+1,0)))</f>
        <v>&lt;no limit&gt;</v>
      </c>
      <c r="AF739" s="174">
        <f t="shared" si="71"/>
        <v>0</v>
      </c>
      <c r="AG739" s="85">
        <f t="shared" si="66"/>
        <v>0</v>
      </c>
    </row>
    <row r="740" spans="1:33" ht="15">
      <c r="A740" s="393"/>
      <c r="B740" s="393"/>
      <c r="C740" s="393"/>
      <c r="D740" s="393"/>
      <c r="E740" s="393"/>
      <c r="F740" s="393"/>
      <c r="G740" s="393"/>
      <c r="H740" s="394"/>
      <c r="I740" s="394"/>
      <c r="J740" s="394"/>
      <c r="K740" s="394"/>
      <c r="L740" s="394"/>
      <c r="M740" s="394"/>
      <c r="N740" s="313">
        <f>IF(IF(I740&lt;'Checklist Parameters'!$K$22,0,($I740-$L740))&lt;0,0,IF(I740&lt;'Checklist Parameters'!$K$22,0,($I740-$L740)))</f>
        <v>0</v>
      </c>
      <c r="O740" s="394"/>
      <c r="P740" s="395"/>
      <c r="Q740" s="316">
        <f t="shared" si="67"/>
        <v>0</v>
      </c>
      <c r="R740" s="87">
        <f t="shared" si="68"/>
        <v>0</v>
      </c>
      <c r="S740" s="87">
        <f>IF('Checklist Parameters'!$K$60&lt;0.2,0.2,'Checklist Parameters'!$K$60)</f>
        <v>0.72</v>
      </c>
      <c r="T740" s="88">
        <f>IF($O740="",IF('Checklist District ID'!$C$43="Y",MAX($R740:$S740)*$I740,SUM($R740:$S740)*$I740),IF(O740&gt;0,Q740*S740))</f>
        <v>0</v>
      </c>
      <c r="U740" s="88">
        <f>IF(Q740&gt;0,((I740-T740)*'Formula Matrix'!$E$40),0)</f>
        <v>0</v>
      </c>
      <c r="V740" s="88">
        <f t="shared" si="69"/>
        <v>0</v>
      </c>
      <c r="W740" s="88">
        <f>IF(V740&gt;0,(V740*'Checklist Parameters'!$K$35),0)</f>
        <v>0</v>
      </c>
      <c r="X740" s="85">
        <f t="shared" si="70"/>
        <v>0</v>
      </c>
      <c r="Y740" s="85">
        <f>IF('Checklist Parameters'!$K$102&lt;&gt;"",(I740/43560)*'Checklist Parameters'!$K$102,"N/A")</f>
        <v>0</v>
      </c>
      <c r="Z740" s="85" t="str">
        <f>IF('Checklist Parameters'!$K$58&lt;&gt;"",((I740*'Checklist Parameters'!$K$58)*'Checklist Parameters'!$K$35)/1000,"N/A")</f>
        <v>N/A</v>
      </c>
      <c r="AA740" s="85">
        <f>IF('Checklist Parameters'!$K$101&lt;&gt;"",IFERROR(I740/'Checklist Parameters'!$K$101,0),"N/A")</f>
        <v>0</v>
      </c>
      <c r="AB740" s="85" t="str">
        <f>IF('Checklist Parameters'!$K$43&lt;&gt;"",(I740*'Checklist Parameters'!$K$43)/1000,"N/A")</f>
        <v>N/A</v>
      </c>
      <c r="AC740" s="85">
        <f>IF('Checklist Parameters'!$K$16="",$X740,IF(AND('Checklist Parameters'!$K$16&lt;$X740,'Checklist Parameters'!$K$16&gt;=3),'Checklist Parameters'!$K$16,IF(AND('Checklist Parameters'!$K$16&lt;$X740,'Checklist Parameters'!$K$16&lt;3),0,$X740)))</f>
        <v>0</v>
      </c>
      <c r="AD740" s="85" t="str">
        <f>IF(AND(I740&lt;'Checklist Parameters'!$K$22,$I740&lt;&gt;0),"Y","")</f>
        <v/>
      </c>
      <c r="AE740" s="85" t="str">
        <f>IF($AD740="Y",0,IF('Checklist Parameters'!$K$25="","&lt;no limit&gt;",ROUNDDOWN((($I740-'Checklist Parameters'!$K$24)/'Checklist Parameters'!$K$25)+1,0)))</f>
        <v>&lt;no limit&gt;</v>
      </c>
      <c r="AF740" s="174">
        <f t="shared" si="71"/>
        <v>0</v>
      </c>
      <c r="AG740" s="85">
        <f t="shared" si="66"/>
        <v>0</v>
      </c>
    </row>
    <row r="741" spans="1:33" ht="15">
      <c r="A741" s="393"/>
      <c r="B741" s="393"/>
      <c r="C741" s="393"/>
      <c r="D741" s="393"/>
      <c r="E741" s="393"/>
      <c r="F741" s="393"/>
      <c r="G741" s="393"/>
      <c r="H741" s="394"/>
      <c r="I741" s="394"/>
      <c r="J741" s="394"/>
      <c r="K741" s="394"/>
      <c r="L741" s="394"/>
      <c r="M741" s="394"/>
      <c r="N741" s="313">
        <f>IF(IF(I741&lt;'Checklist Parameters'!$K$22,0,($I741-$L741))&lt;0,0,IF(I741&lt;'Checklist Parameters'!$K$22,0,($I741-$L741)))</f>
        <v>0</v>
      </c>
      <c r="O741" s="394"/>
      <c r="P741" s="395"/>
      <c r="Q741" s="316">
        <f t="shared" si="67"/>
        <v>0</v>
      </c>
      <c r="R741" s="87">
        <f t="shared" si="68"/>
        <v>0</v>
      </c>
      <c r="S741" s="87">
        <f>IF('Checklist Parameters'!$K$60&lt;0.2,0.2,'Checklist Parameters'!$K$60)</f>
        <v>0.72</v>
      </c>
      <c r="T741" s="88">
        <f>IF($O741="",IF('Checklist District ID'!$C$43="Y",MAX($R741:$S741)*$I741,SUM($R741:$S741)*$I741),IF(O741&gt;0,Q741*S741))</f>
        <v>0</v>
      </c>
      <c r="U741" s="88">
        <f>IF(Q741&gt;0,((I741-T741)*'Formula Matrix'!$E$40),0)</f>
        <v>0</v>
      </c>
      <c r="V741" s="88">
        <f t="shared" si="69"/>
        <v>0</v>
      </c>
      <c r="W741" s="88">
        <f>IF(V741&gt;0,(V741*'Checklist Parameters'!$K$35),0)</f>
        <v>0</v>
      </c>
      <c r="X741" s="85">
        <f t="shared" si="70"/>
        <v>0</v>
      </c>
      <c r="Y741" s="85">
        <f>IF('Checklist Parameters'!$K$102&lt;&gt;"",(I741/43560)*'Checklist Parameters'!$K$102,"N/A")</f>
        <v>0</v>
      </c>
      <c r="Z741" s="85" t="str">
        <f>IF('Checklist Parameters'!$K$58&lt;&gt;"",((I741*'Checklist Parameters'!$K$58)*'Checklist Parameters'!$K$35)/1000,"N/A")</f>
        <v>N/A</v>
      </c>
      <c r="AA741" s="85">
        <f>IF('Checklist Parameters'!$K$101&lt;&gt;"",IFERROR(I741/'Checklist Parameters'!$K$101,0),"N/A")</f>
        <v>0</v>
      </c>
      <c r="AB741" s="85" t="str">
        <f>IF('Checklist Parameters'!$K$43&lt;&gt;"",(I741*'Checklist Parameters'!$K$43)/1000,"N/A")</f>
        <v>N/A</v>
      </c>
      <c r="AC741" s="85">
        <f>IF('Checklist Parameters'!$K$16="",$X741,IF(AND('Checklist Parameters'!$K$16&lt;$X741,'Checklist Parameters'!$K$16&gt;=3),'Checklist Parameters'!$K$16,IF(AND('Checklist Parameters'!$K$16&lt;$X741,'Checklist Parameters'!$K$16&lt;3),0,$X741)))</f>
        <v>0</v>
      </c>
      <c r="AD741" s="85" t="str">
        <f>IF(AND(I741&lt;'Checklist Parameters'!$K$22,$I741&lt;&gt;0),"Y","")</f>
        <v/>
      </c>
      <c r="AE741" s="85" t="str">
        <f>IF($AD741="Y",0,IF('Checklist Parameters'!$K$25="","&lt;no limit&gt;",ROUNDDOWN((($I741-'Checklist Parameters'!$K$24)/'Checklist Parameters'!$K$25)+1,0)))</f>
        <v>&lt;no limit&gt;</v>
      </c>
      <c r="AF741" s="174">
        <f t="shared" si="71"/>
        <v>0</v>
      </c>
      <c r="AG741" s="85">
        <f t="shared" si="66"/>
        <v>0</v>
      </c>
    </row>
    <row r="742" spans="1:33" ht="15">
      <c r="A742" s="393"/>
      <c r="B742" s="393"/>
      <c r="C742" s="393"/>
      <c r="D742" s="393"/>
      <c r="E742" s="393"/>
      <c r="F742" s="393"/>
      <c r="G742" s="393"/>
      <c r="H742" s="394"/>
      <c r="I742" s="394"/>
      <c r="J742" s="394"/>
      <c r="K742" s="394"/>
      <c r="L742" s="394"/>
      <c r="M742" s="394"/>
      <c r="N742" s="313">
        <f>IF(IF(I742&lt;'Checklist Parameters'!$K$22,0,($I742-$L742))&lt;0,0,IF(I742&lt;'Checklist Parameters'!$K$22,0,($I742-$L742)))</f>
        <v>0</v>
      </c>
      <c r="O742" s="394"/>
      <c r="P742" s="395"/>
      <c r="Q742" s="316">
        <f t="shared" si="67"/>
        <v>0</v>
      </c>
      <c r="R742" s="87">
        <f t="shared" si="68"/>
        <v>0</v>
      </c>
      <c r="S742" s="87">
        <f>IF('Checklist Parameters'!$K$60&lt;0.2,0.2,'Checklist Parameters'!$K$60)</f>
        <v>0.72</v>
      </c>
      <c r="T742" s="88">
        <f>IF($O742="",IF('Checklist District ID'!$C$43="Y",MAX($R742:$S742)*$I742,SUM($R742:$S742)*$I742),IF(O742&gt;0,Q742*S742))</f>
        <v>0</v>
      </c>
      <c r="U742" s="88">
        <f>IF(Q742&gt;0,((I742-T742)*'Formula Matrix'!$E$40),0)</f>
        <v>0</v>
      </c>
      <c r="V742" s="88">
        <f t="shared" si="69"/>
        <v>0</v>
      </c>
      <c r="W742" s="88">
        <f>IF(V742&gt;0,(V742*'Checklist Parameters'!$K$35),0)</f>
        <v>0</v>
      </c>
      <c r="X742" s="85">
        <f t="shared" si="70"/>
        <v>0</v>
      </c>
      <c r="Y742" s="85">
        <f>IF('Checklist Parameters'!$K$102&lt;&gt;"",(I742/43560)*'Checklist Parameters'!$K$102,"N/A")</f>
        <v>0</v>
      </c>
      <c r="Z742" s="85" t="str">
        <f>IF('Checklist Parameters'!$K$58&lt;&gt;"",((I742*'Checklist Parameters'!$K$58)*'Checklist Parameters'!$K$35)/1000,"N/A")</f>
        <v>N/A</v>
      </c>
      <c r="AA742" s="85">
        <f>IF('Checklist Parameters'!$K$101&lt;&gt;"",IFERROR(I742/'Checklist Parameters'!$K$101,0),"N/A")</f>
        <v>0</v>
      </c>
      <c r="AB742" s="85" t="str">
        <f>IF('Checklist Parameters'!$K$43&lt;&gt;"",(I742*'Checklist Parameters'!$K$43)/1000,"N/A")</f>
        <v>N/A</v>
      </c>
      <c r="AC742" s="85">
        <f>IF('Checklist Parameters'!$K$16="",$X742,IF(AND('Checklist Parameters'!$K$16&lt;$X742,'Checklist Parameters'!$K$16&gt;=3),'Checklist Parameters'!$K$16,IF(AND('Checklist Parameters'!$K$16&lt;$X742,'Checklist Parameters'!$K$16&lt;3),0,$X742)))</f>
        <v>0</v>
      </c>
      <c r="AD742" s="85" t="str">
        <f>IF(AND(I742&lt;'Checklist Parameters'!$K$22,$I742&lt;&gt;0),"Y","")</f>
        <v/>
      </c>
      <c r="AE742" s="85" t="str">
        <f>IF($AD742="Y",0,IF('Checklist Parameters'!$K$25="","&lt;no limit&gt;",ROUNDDOWN((($I742-'Checklist Parameters'!$K$24)/'Checklist Parameters'!$K$25)+1,0)))</f>
        <v>&lt;no limit&gt;</v>
      </c>
      <c r="AF742" s="174">
        <f t="shared" si="71"/>
        <v>0</v>
      </c>
      <c r="AG742" s="85">
        <f t="shared" si="66"/>
        <v>0</v>
      </c>
    </row>
    <row r="743" spans="1:33" ht="15">
      <c r="A743" s="393"/>
      <c r="B743" s="393"/>
      <c r="C743" s="393"/>
      <c r="D743" s="393"/>
      <c r="E743" s="393"/>
      <c r="F743" s="393"/>
      <c r="G743" s="393"/>
      <c r="H743" s="394"/>
      <c r="I743" s="394"/>
      <c r="J743" s="394"/>
      <c r="K743" s="394"/>
      <c r="L743" s="394"/>
      <c r="M743" s="394"/>
      <c r="N743" s="313">
        <f>IF(IF(I743&lt;'Checklist Parameters'!$K$22,0,($I743-$L743))&lt;0,0,IF(I743&lt;'Checklist Parameters'!$K$22,0,($I743-$L743)))</f>
        <v>0</v>
      </c>
      <c r="O743" s="394"/>
      <c r="P743" s="395"/>
      <c r="Q743" s="316">
        <f t="shared" si="67"/>
        <v>0</v>
      </c>
      <c r="R743" s="87">
        <f t="shared" si="68"/>
        <v>0</v>
      </c>
      <c r="S743" s="87">
        <f>IF('Checklist Parameters'!$K$60&lt;0.2,0.2,'Checklist Parameters'!$K$60)</f>
        <v>0.72</v>
      </c>
      <c r="T743" s="88">
        <f>IF($O743="",IF('Checklist District ID'!$C$43="Y",MAX($R743:$S743)*$I743,SUM($R743:$S743)*$I743),IF(O743&gt;0,Q743*S743))</f>
        <v>0</v>
      </c>
      <c r="U743" s="88">
        <f>IF(Q743&gt;0,((I743-T743)*'Formula Matrix'!$E$40),0)</f>
        <v>0</v>
      </c>
      <c r="V743" s="88">
        <f t="shared" si="69"/>
        <v>0</v>
      </c>
      <c r="W743" s="88">
        <f>IF(V743&gt;0,(V743*'Checklist Parameters'!$K$35),0)</f>
        <v>0</v>
      </c>
      <c r="X743" s="85">
        <f t="shared" si="70"/>
        <v>0</v>
      </c>
      <c r="Y743" s="85">
        <f>IF('Checklist Parameters'!$K$102&lt;&gt;"",(I743/43560)*'Checklist Parameters'!$K$102,"N/A")</f>
        <v>0</v>
      </c>
      <c r="Z743" s="85" t="str">
        <f>IF('Checklist Parameters'!$K$58&lt;&gt;"",((I743*'Checklist Parameters'!$K$58)*'Checklist Parameters'!$K$35)/1000,"N/A")</f>
        <v>N/A</v>
      </c>
      <c r="AA743" s="85">
        <f>IF('Checklist Parameters'!$K$101&lt;&gt;"",IFERROR(I743/'Checklist Parameters'!$K$101,0),"N/A")</f>
        <v>0</v>
      </c>
      <c r="AB743" s="85" t="str">
        <f>IF('Checklist Parameters'!$K$43&lt;&gt;"",(I743*'Checklist Parameters'!$K$43)/1000,"N/A")</f>
        <v>N/A</v>
      </c>
      <c r="AC743" s="85">
        <f>IF('Checklist Parameters'!$K$16="",$X743,IF(AND('Checklist Parameters'!$K$16&lt;$X743,'Checklist Parameters'!$K$16&gt;=3),'Checklist Parameters'!$K$16,IF(AND('Checklist Parameters'!$K$16&lt;$X743,'Checklist Parameters'!$K$16&lt;3),0,$X743)))</f>
        <v>0</v>
      </c>
      <c r="AD743" s="85" t="str">
        <f>IF(AND(I743&lt;'Checklist Parameters'!$K$22,$I743&lt;&gt;0),"Y","")</f>
        <v/>
      </c>
      <c r="AE743" s="85" t="str">
        <f>IF($AD743="Y",0,IF('Checklist Parameters'!$K$25="","&lt;no limit&gt;",ROUNDDOWN((($I743-'Checklist Parameters'!$K$24)/'Checklist Parameters'!$K$25)+1,0)))</f>
        <v>&lt;no limit&gt;</v>
      </c>
      <c r="AF743" s="174">
        <f t="shared" si="71"/>
        <v>0</v>
      </c>
      <c r="AG743" s="85">
        <f t="shared" si="66"/>
        <v>0</v>
      </c>
    </row>
    <row r="744" spans="1:33" ht="15">
      <c r="A744" s="393"/>
      <c r="B744" s="393"/>
      <c r="C744" s="393"/>
      <c r="D744" s="393"/>
      <c r="E744" s="393"/>
      <c r="F744" s="393"/>
      <c r="G744" s="393"/>
      <c r="H744" s="394"/>
      <c r="I744" s="394"/>
      <c r="J744" s="394"/>
      <c r="K744" s="394"/>
      <c r="L744" s="394"/>
      <c r="M744" s="394"/>
      <c r="N744" s="313">
        <f>IF(IF(I744&lt;'Checklist Parameters'!$K$22,0,($I744-$L744))&lt;0,0,IF(I744&lt;'Checklist Parameters'!$K$22,0,($I744-$L744)))</f>
        <v>0</v>
      </c>
      <c r="O744" s="394"/>
      <c r="P744" s="395"/>
      <c r="Q744" s="316">
        <f t="shared" si="67"/>
        <v>0</v>
      </c>
      <c r="R744" s="87">
        <f t="shared" si="68"/>
        <v>0</v>
      </c>
      <c r="S744" s="87">
        <f>IF('Checklist Parameters'!$K$60&lt;0.2,0.2,'Checklist Parameters'!$K$60)</f>
        <v>0.72</v>
      </c>
      <c r="T744" s="88">
        <f>IF($O744="",IF('Checklist District ID'!$C$43="Y",MAX($R744:$S744)*$I744,SUM($R744:$S744)*$I744),IF(O744&gt;0,Q744*S744))</f>
        <v>0</v>
      </c>
      <c r="U744" s="88">
        <f>IF(Q744&gt;0,((I744-T744)*'Formula Matrix'!$E$40),0)</f>
        <v>0</v>
      </c>
      <c r="V744" s="88">
        <f t="shared" si="69"/>
        <v>0</v>
      </c>
      <c r="W744" s="88">
        <f>IF(V744&gt;0,(V744*'Checklist Parameters'!$K$35),0)</f>
        <v>0</v>
      </c>
      <c r="X744" s="85">
        <f t="shared" si="70"/>
        <v>0</v>
      </c>
      <c r="Y744" s="85">
        <f>IF('Checklist Parameters'!$K$102&lt;&gt;"",(I744/43560)*'Checklist Parameters'!$K$102,"N/A")</f>
        <v>0</v>
      </c>
      <c r="Z744" s="85" t="str">
        <f>IF('Checklist Parameters'!$K$58&lt;&gt;"",((I744*'Checklist Parameters'!$K$58)*'Checklist Parameters'!$K$35)/1000,"N/A")</f>
        <v>N/A</v>
      </c>
      <c r="AA744" s="85">
        <f>IF('Checklist Parameters'!$K$101&lt;&gt;"",IFERROR(I744/'Checklist Parameters'!$K$101,0),"N/A")</f>
        <v>0</v>
      </c>
      <c r="AB744" s="85" t="str">
        <f>IF('Checklist Parameters'!$K$43&lt;&gt;"",(I744*'Checklist Parameters'!$K$43)/1000,"N/A")</f>
        <v>N/A</v>
      </c>
      <c r="AC744" s="85">
        <f>IF('Checklist Parameters'!$K$16="",$X744,IF(AND('Checklist Parameters'!$K$16&lt;$X744,'Checklist Parameters'!$K$16&gt;=3),'Checklist Parameters'!$K$16,IF(AND('Checklist Parameters'!$K$16&lt;$X744,'Checklist Parameters'!$K$16&lt;3),0,$X744)))</f>
        <v>0</v>
      </c>
      <c r="AD744" s="85" t="str">
        <f>IF(AND(I744&lt;'Checklist Parameters'!$K$22,$I744&lt;&gt;0),"Y","")</f>
        <v/>
      </c>
      <c r="AE744" s="85" t="str">
        <f>IF($AD744="Y",0,IF('Checklist Parameters'!$K$25="","&lt;no limit&gt;",ROUNDDOWN((($I744-'Checklist Parameters'!$K$24)/'Checklist Parameters'!$K$25)+1,0)))</f>
        <v>&lt;no limit&gt;</v>
      </c>
      <c r="AF744" s="174">
        <f t="shared" si="71"/>
        <v>0</v>
      </c>
      <c r="AG744" s="85">
        <f t="shared" si="66"/>
        <v>0</v>
      </c>
    </row>
    <row r="745" spans="1:33" ht="15">
      <c r="A745" s="393"/>
      <c r="B745" s="393"/>
      <c r="C745" s="393"/>
      <c r="D745" s="393"/>
      <c r="E745" s="393"/>
      <c r="F745" s="393"/>
      <c r="G745" s="393"/>
      <c r="H745" s="394"/>
      <c r="I745" s="394"/>
      <c r="J745" s="394"/>
      <c r="K745" s="394"/>
      <c r="L745" s="394"/>
      <c r="M745" s="394"/>
      <c r="N745" s="313">
        <f>IF(IF(I745&lt;'Checklist Parameters'!$K$22,0,($I745-$L745))&lt;0,0,IF(I745&lt;'Checklist Parameters'!$K$22,0,($I745-$L745)))</f>
        <v>0</v>
      </c>
      <c r="O745" s="394"/>
      <c r="P745" s="395"/>
      <c r="Q745" s="316">
        <f t="shared" si="67"/>
        <v>0</v>
      </c>
      <c r="R745" s="87">
        <f t="shared" si="68"/>
        <v>0</v>
      </c>
      <c r="S745" s="87">
        <f>IF('Checklist Parameters'!$K$60&lt;0.2,0.2,'Checklist Parameters'!$K$60)</f>
        <v>0.72</v>
      </c>
      <c r="T745" s="88">
        <f>IF($O745="",IF('Checklist District ID'!$C$43="Y",MAX($R745:$S745)*$I745,SUM($R745:$S745)*$I745),IF(O745&gt;0,Q745*S745))</f>
        <v>0</v>
      </c>
      <c r="U745" s="88">
        <f>IF(Q745&gt;0,((I745-T745)*'Formula Matrix'!$E$40),0)</f>
        <v>0</v>
      </c>
      <c r="V745" s="88">
        <f t="shared" si="69"/>
        <v>0</v>
      </c>
      <c r="W745" s="88">
        <f>IF(V745&gt;0,(V745*'Checklist Parameters'!$K$35),0)</f>
        <v>0</v>
      </c>
      <c r="X745" s="85">
        <f t="shared" si="70"/>
        <v>0</v>
      </c>
      <c r="Y745" s="85">
        <f>IF('Checklist Parameters'!$K$102&lt;&gt;"",(I745/43560)*'Checklist Parameters'!$K$102,"N/A")</f>
        <v>0</v>
      </c>
      <c r="Z745" s="85" t="str">
        <f>IF('Checklist Parameters'!$K$58&lt;&gt;"",((I745*'Checklist Parameters'!$K$58)*'Checklist Parameters'!$K$35)/1000,"N/A")</f>
        <v>N/A</v>
      </c>
      <c r="AA745" s="85">
        <f>IF('Checklist Parameters'!$K$101&lt;&gt;"",IFERROR(I745/'Checklist Parameters'!$K$101,0),"N/A")</f>
        <v>0</v>
      </c>
      <c r="AB745" s="85" t="str">
        <f>IF('Checklist Parameters'!$K$43&lt;&gt;"",(I745*'Checklist Parameters'!$K$43)/1000,"N/A")</f>
        <v>N/A</v>
      </c>
      <c r="AC745" s="85">
        <f>IF('Checklist Parameters'!$K$16="",$X745,IF(AND('Checklist Parameters'!$K$16&lt;$X745,'Checklist Parameters'!$K$16&gt;=3),'Checklist Parameters'!$K$16,IF(AND('Checklist Parameters'!$K$16&lt;$X745,'Checklist Parameters'!$K$16&lt;3),0,$X745)))</f>
        <v>0</v>
      </c>
      <c r="AD745" s="85" t="str">
        <f>IF(AND(I745&lt;'Checklist Parameters'!$K$22,$I745&lt;&gt;0),"Y","")</f>
        <v/>
      </c>
      <c r="AE745" s="85" t="str">
        <f>IF($AD745="Y",0,IF('Checklist Parameters'!$K$25="","&lt;no limit&gt;",ROUNDDOWN((($I745-'Checklist Parameters'!$K$24)/'Checklist Parameters'!$K$25)+1,0)))</f>
        <v>&lt;no limit&gt;</v>
      </c>
      <c r="AF745" s="174">
        <f t="shared" si="71"/>
        <v>0</v>
      </c>
      <c r="AG745" s="85">
        <f t="shared" si="66"/>
        <v>0</v>
      </c>
    </row>
    <row r="746" spans="1:33" ht="15">
      <c r="A746" s="393"/>
      <c r="B746" s="393"/>
      <c r="C746" s="393"/>
      <c r="D746" s="393"/>
      <c r="E746" s="393"/>
      <c r="F746" s="393"/>
      <c r="G746" s="393"/>
      <c r="H746" s="394"/>
      <c r="I746" s="394"/>
      <c r="J746" s="394"/>
      <c r="K746" s="394"/>
      <c r="L746" s="394"/>
      <c r="M746" s="394"/>
      <c r="N746" s="313">
        <f>IF(IF(I746&lt;'Checklist Parameters'!$K$22,0,($I746-$L746))&lt;0,0,IF(I746&lt;'Checklist Parameters'!$K$22,0,($I746-$L746)))</f>
        <v>0</v>
      </c>
      <c r="O746" s="394"/>
      <c r="P746" s="395"/>
      <c r="Q746" s="316">
        <f t="shared" si="67"/>
        <v>0</v>
      </c>
      <c r="R746" s="87">
        <f t="shared" si="68"/>
        <v>0</v>
      </c>
      <c r="S746" s="87">
        <f>IF('Checklist Parameters'!$K$60&lt;0.2,0.2,'Checklist Parameters'!$K$60)</f>
        <v>0.72</v>
      </c>
      <c r="T746" s="88">
        <f>IF($O746="",IF('Checklist District ID'!$C$43="Y",MAX($R746:$S746)*$I746,SUM($R746:$S746)*$I746),IF(O746&gt;0,Q746*S746))</f>
        <v>0</v>
      </c>
      <c r="U746" s="88">
        <f>IF(Q746&gt;0,((I746-T746)*'Formula Matrix'!$E$40),0)</f>
        <v>0</v>
      </c>
      <c r="V746" s="88">
        <f t="shared" si="69"/>
        <v>0</v>
      </c>
      <c r="W746" s="88">
        <f>IF(V746&gt;0,(V746*'Checklist Parameters'!$K$35),0)</f>
        <v>0</v>
      </c>
      <c r="X746" s="85">
        <f t="shared" si="70"/>
        <v>0</v>
      </c>
      <c r="Y746" s="85">
        <f>IF('Checklist Parameters'!$K$102&lt;&gt;"",(I746/43560)*'Checklist Parameters'!$K$102,"N/A")</f>
        <v>0</v>
      </c>
      <c r="Z746" s="85" t="str">
        <f>IF('Checklist Parameters'!$K$58&lt;&gt;"",((I746*'Checklist Parameters'!$K$58)*'Checklist Parameters'!$K$35)/1000,"N/A")</f>
        <v>N/A</v>
      </c>
      <c r="AA746" s="85">
        <f>IF('Checklist Parameters'!$K$101&lt;&gt;"",IFERROR(I746/'Checklist Parameters'!$K$101,0),"N/A")</f>
        <v>0</v>
      </c>
      <c r="AB746" s="85" t="str">
        <f>IF('Checklist Parameters'!$K$43&lt;&gt;"",(I746*'Checklist Parameters'!$K$43)/1000,"N/A")</f>
        <v>N/A</v>
      </c>
      <c r="AC746" s="85">
        <f>IF('Checklist Parameters'!$K$16="",$X746,IF(AND('Checklist Parameters'!$K$16&lt;$X746,'Checklist Parameters'!$K$16&gt;=3),'Checklist Parameters'!$K$16,IF(AND('Checklist Parameters'!$K$16&lt;$X746,'Checklist Parameters'!$K$16&lt;3),0,$X746)))</f>
        <v>0</v>
      </c>
      <c r="AD746" s="85" t="str">
        <f>IF(AND(I746&lt;'Checklist Parameters'!$K$22,$I746&lt;&gt;0),"Y","")</f>
        <v/>
      </c>
      <c r="AE746" s="85" t="str">
        <f>IF($AD746="Y",0,IF('Checklist Parameters'!$K$25="","&lt;no limit&gt;",ROUNDDOWN((($I746-'Checklist Parameters'!$K$24)/'Checklist Parameters'!$K$25)+1,0)))</f>
        <v>&lt;no limit&gt;</v>
      </c>
      <c r="AF746" s="174">
        <f t="shared" si="71"/>
        <v>0</v>
      </c>
      <c r="AG746" s="85">
        <f t="shared" si="66"/>
        <v>0</v>
      </c>
    </row>
    <row r="747" spans="1:33" ht="15">
      <c r="A747" s="393"/>
      <c r="B747" s="393"/>
      <c r="C747" s="393"/>
      <c r="D747" s="393"/>
      <c r="E747" s="393"/>
      <c r="F747" s="393"/>
      <c r="G747" s="393"/>
      <c r="H747" s="394"/>
      <c r="I747" s="394"/>
      <c r="J747" s="394"/>
      <c r="K747" s="394"/>
      <c r="L747" s="394"/>
      <c r="M747" s="394"/>
      <c r="N747" s="313">
        <f>IF(IF(I747&lt;'Checklist Parameters'!$K$22,0,($I747-$L747))&lt;0,0,IF(I747&lt;'Checklist Parameters'!$K$22,0,($I747-$L747)))</f>
        <v>0</v>
      </c>
      <c r="O747" s="394"/>
      <c r="P747" s="395"/>
      <c r="Q747" s="316">
        <f t="shared" si="67"/>
        <v>0</v>
      </c>
      <c r="R747" s="87">
        <f t="shared" si="68"/>
        <v>0</v>
      </c>
      <c r="S747" s="87">
        <f>IF('Checklist Parameters'!$K$60&lt;0.2,0.2,'Checklist Parameters'!$K$60)</f>
        <v>0.72</v>
      </c>
      <c r="T747" s="88">
        <f>IF($O747="",IF('Checklist District ID'!$C$43="Y",MAX($R747:$S747)*$I747,SUM($R747:$S747)*$I747),IF(O747&gt;0,Q747*S747))</f>
        <v>0</v>
      </c>
      <c r="U747" s="88">
        <f>IF(Q747&gt;0,((I747-T747)*'Formula Matrix'!$E$40),0)</f>
        <v>0</v>
      </c>
      <c r="V747" s="88">
        <f t="shared" si="69"/>
        <v>0</v>
      </c>
      <c r="W747" s="88">
        <f>IF(V747&gt;0,(V747*'Checklist Parameters'!$K$35),0)</f>
        <v>0</v>
      </c>
      <c r="X747" s="85">
        <f t="shared" si="70"/>
        <v>0</v>
      </c>
      <c r="Y747" s="85">
        <f>IF('Checklist Parameters'!$K$102&lt;&gt;"",(I747/43560)*'Checklist Parameters'!$K$102,"N/A")</f>
        <v>0</v>
      </c>
      <c r="Z747" s="85" t="str">
        <f>IF('Checklist Parameters'!$K$58&lt;&gt;"",((I747*'Checklist Parameters'!$K$58)*'Checklist Parameters'!$K$35)/1000,"N/A")</f>
        <v>N/A</v>
      </c>
      <c r="AA747" s="85">
        <f>IF('Checklist Parameters'!$K$101&lt;&gt;"",IFERROR(I747/'Checklist Parameters'!$K$101,0),"N/A")</f>
        <v>0</v>
      </c>
      <c r="AB747" s="85" t="str">
        <f>IF('Checklist Parameters'!$K$43&lt;&gt;"",(I747*'Checklist Parameters'!$K$43)/1000,"N/A")</f>
        <v>N/A</v>
      </c>
      <c r="AC747" s="85">
        <f>IF('Checklist Parameters'!$K$16="",$X747,IF(AND('Checklist Parameters'!$K$16&lt;$X747,'Checklist Parameters'!$K$16&gt;=3),'Checklist Parameters'!$K$16,IF(AND('Checklist Parameters'!$K$16&lt;$X747,'Checklist Parameters'!$K$16&lt;3),0,$X747)))</f>
        <v>0</v>
      </c>
      <c r="AD747" s="85" t="str">
        <f>IF(AND(I747&lt;'Checklist Parameters'!$K$22,$I747&lt;&gt;0),"Y","")</f>
        <v/>
      </c>
      <c r="AE747" s="85" t="str">
        <f>IF($AD747="Y",0,IF('Checklist Parameters'!$K$25="","&lt;no limit&gt;",ROUNDDOWN((($I747-'Checklist Parameters'!$K$24)/'Checklist Parameters'!$K$25)+1,0)))</f>
        <v>&lt;no limit&gt;</v>
      </c>
      <c r="AF747" s="174">
        <f t="shared" si="71"/>
        <v>0</v>
      </c>
      <c r="AG747" s="85">
        <f t="shared" si="66"/>
        <v>0</v>
      </c>
    </row>
    <row r="748" spans="1:33" ht="15">
      <c r="A748" s="393"/>
      <c r="B748" s="393"/>
      <c r="C748" s="393"/>
      <c r="D748" s="393"/>
      <c r="E748" s="393"/>
      <c r="F748" s="393"/>
      <c r="G748" s="393"/>
      <c r="H748" s="394"/>
      <c r="I748" s="394"/>
      <c r="J748" s="394"/>
      <c r="K748" s="394"/>
      <c r="L748" s="394"/>
      <c r="M748" s="394"/>
      <c r="N748" s="313">
        <f>IF(IF(I748&lt;'Checklist Parameters'!$K$22,0,($I748-$L748))&lt;0,0,IF(I748&lt;'Checklist Parameters'!$K$22,0,($I748-$L748)))</f>
        <v>0</v>
      </c>
      <c r="O748" s="394"/>
      <c r="P748" s="395"/>
      <c r="Q748" s="316">
        <f t="shared" si="67"/>
        <v>0</v>
      </c>
      <c r="R748" s="87">
        <f t="shared" si="68"/>
        <v>0</v>
      </c>
      <c r="S748" s="87">
        <f>IF('Checklist Parameters'!$K$60&lt;0.2,0.2,'Checklist Parameters'!$K$60)</f>
        <v>0.72</v>
      </c>
      <c r="T748" s="88">
        <f>IF($O748="",IF('Checklist District ID'!$C$43="Y",MAX($R748:$S748)*$I748,SUM($R748:$S748)*$I748),IF(O748&gt;0,Q748*S748))</f>
        <v>0</v>
      </c>
      <c r="U748" s="88">
        <f>IF(Q748&gt;0,((I748-T748)*'Formula Matrix'!$E$40),0)</f>
        <v>0</v>
      </c>
      <c r="V748" s="88">
        <f t="shared" si="69"/>
        <v>0</v>
      </c>
      <c r="W748" s="88">
        <f>IF(V748&gt;0,(V748*'Checklist Parameters'!$K$35),0)</f>
        <v>0</v>
      </c>
      <c r="X748" s="85">
        <f t="shared" si="70"/>
        <v>0</v>
      </c>
      <c r="Y748" s="85">
        <f>IF('Checklist Parameters'!$K$102&lt;&gt;"",(I748/43560)*'Checklist Parameters'!$K$102,"N/A")</f>
        <v>0</v>
      </c>
      <c r="Z748" s="85" t="str">
        <f>IF('Checklist Parameters'!$K$58&lt;&gt;"",((I748*'Checklist Parameters'!$K$58)*'Checklist Parameters'!$K$35)/1000,"N/A")</f>
        <v>N/A</v>
      </c>
      <c r="AA748" s="85">
        <f>IF('Checklist Parameters'!$K$101&lt;&gt;"",IFERROR(I748/'Checklist Parameters'!$K$101,0),"N/A")</f>
        <v>0</v>
      </c>
      <c r="AB748" s="85" t="str">
        <f>IF('Checklist Parameters'!$K$43&lt;&gt;"",(I748*'Checklist Parameters'!$K$43)/1000,"N/A")</f>
        <v>N/A</v>
      </c>
      <c r="AC748" s="85">
        <f>IF('Checklist Parameters'!$K$16="",$X748,IF(AND('Checklist Parameters'!$K$16&lt;$X748,'Checklist Parameters'!$K$16&gt;=3),'Checklist Parameters'!$K$16,IF(AND('Checklist Parameters'!$K$16&lt;$X748,'Checklist Parameters'!$K$16&lt;3),0,$X748)))</f>
        <v>0</v>
      </c>
      <c r="AD748" s="85" t="str">
        <f>IF(AND(I748&lt;'Checklist Parameters'!$K$22,$I748&lt;&gt;0),"Y","")</f>
        <v/>
      </c>
      <c r="AE748" s="85" t="str">
        <f>IF($AD748="Y",0,IF('Checklist Parameters'!$K$25="","&lt;no limit&gt;",ROUNDDOWN((($I748-'Checklist Parameters'!$K$24)/'Checklist Parameters'!$K$25)+1,0)))</f>
        <v>&lt;no limit&gt;</v>
      </c>
      <c r="AF748" s="174">
        <f t="shared" si="71"/>
        <v>0</v>
      </c>
      <c r="AG748" s="85">
        <f t="shared" si="66"/>
        <v>0</v>
      </c>
    </row>
    <row r="749" spans="1:33" ht="15">
      <c r="A749" s="393"/>
      <c r="B749" s="393"/>
      <c r="C749" s="393"/>
      <c r="D749" s="393"/>
      <c r="E749" s="393"/>
      <c r="F749" s="393"/>
      <c r="G749" s="393"/>
      <c r="H749" s="394"/>
      <c r="I749" s="394"/>
      <c r="J749" s="394"/>
      <c r="K749" s="394"/>
      <c r="L749" s="394"/>
      <c r="M749" s="394"/>
      <c r="N749" s="313">
        <f>IF(IF(I749&lt;'Checklist Parameters'!$K$22,0,($I749-$L749))&lt;0,0,IF(I749&lt;'Checklist Parameters'!$K$22,0,($I749-$L749)))</f>
        <v>0</v>
      </c>
      <c r="O749" s="394"/>
      <c r="P749" s="395"/>
      <c r="Q749" s="316">
        <f t="shared" si="67"/>
        <v>0</v>
      </c>
      <c r="R749" s="87">
        <f t="shared" si="68"/>
        <v>0</v>
      </c>
      <c r="S749" s="87">
        <f>IF('Checklist Parameters'!$K$60&lt;0.2,0.2,'Checklist Parameters'!$K$60)</f>
        <v>0.72</v>
      </c>
      <c r="T749" s="88">
        <f>IF($O749="",IF('Checklist District ID'!$C$43="Y",MAX($R749:$S749)*$I749,SUM($R749:$S749)*$I749),IF(O749&gt;0,Q749*S749))</f>
        <v>0</v>
      </c>
      <c r="U749" s="88">
        <f>IF(Q749&gt;0,((I749-T749)*'Formula Matrix'!$E$40),0)</f>
        <v>0</v>
      </c>
      <c r="V749" s="88">
        <f t="shared" si="69"/>
        <v>0</v>
      </c>
      <c r="W749" s="88">
        <f>IF(V749&gt;0,(V749*'Checklist Parameters'!$K$35),0)</f>
        <v>0</v>
      </c>
      <c r="X749" s="85">
        <f t="shared" si="70"/>
        <v>0</v>
      </c>
      <c r="Y749" s="85">
        <f>IF('Checklist Parameters'!$K$102&lt;&gt;"",(I749/43560)*'Checklist Parameters'!$K$102,"N/A")</f>
        <v>0</v>
      </c>
      <c r="Z749" s="85" t="str">
        <f>IF('Checklist Parameters'!$K$58&lt;&gt;"",((I749*'Checklist Parameters'!$K$58)*'Checklist Parameters'!$K$35)/1000,"N/A")</f>
        <v>N/A</v>
      </c>
      <c r="AA749" s="85">
        <f>IF('Checklist Parameters'!$K$101&lt;&gt;"",IFERROR(I749/'Checklist Parameters'!$K$101,0),"N/A")</f>
        <v>0</v>
      </c>
      <c r="AB749" s="85" t="str">
        <f>IF('Checklist Parameters'!$K$43&lt;&gt;"",(I749*'Checklist Parameters'!$K$43)/1000,"N/A")</f>
        <v>N/A</v>
      </c>
      <c r="AC749" s="85">
        <f>IF('Checklist Parameters'!$K$16="",$X749,IF(AND('Checklist Parameters'!$K$16&lt;$X749,'Checklist Parameters'!$K$16&gt;=3),'Checklist Parameters'!$K$16,IF(AND('Checklist Parameters'!$K$16&lt;$X749,'Checklist Parameters'!$K$16&lt;3),0,$X749)))</f>
        <v>0</v>
      </c>
      <c r="AD749" s="85" t="str">
        <f>IF(AND(I749&lt;'Checklist Parameters'!$K$22,$I749&lt;&gt;0),"Y","")</f>
        <v/>
      </c>
      <c r="AE749" s="85" t="str">
        <f>IF($AD749="Y",0,IF('Checklist Parameters'!$K$25="","&lt;no limit&gt;",ROUNDDOWN((($I749-'Checklist Parameters'!$K$24)/'Checklist Parameters'!$K$25)+1,0)))</f>
        <v>&lt;no limit&gt;</v>
      </c>
      <c r="AF749" s="174">
        <f t="shared" si="71"/>
        <v>0</v>
      </c>
      <c r="AG749" s="85">
        <f t="shared" si="66"/>
        <v>0</v>
      </c>
    </row>
    <row r="750" spans="1:33" ht="15">
      <c r="A750" s="393"/>
      <c r="B750" s="393"/>
      <c r="C750" s="393"/>
      <c r="D750" s="393"/>
      <c r="E750" s="393"/>
      <c r="F750" s="393"/>
      <c r="G750" s="393"/>
      <c r="H750" s="394"/>
      <c r="I750" s="394"/>
      <c r="J750" s="394"/>
      <c r="K750" s="394"/>
      <c r="L750" s="394"/>
      <c r="M750" s="394"/>
      <c r="N750" s="313">
        <f>IF(IF(I750&lt;'Checklist Parameters'!$K$22,0,($I750-$L750))&lt;0,0,IF(I750&lt;'Checklist Parameters'!$K$22,0,($I750-$L750)))</f>
        <v>0</v>
      </c>
      <c r="O750" s="394"/>
      <c r="P750" s="395"/>
      <c r="Q750" s="316">
        <f t="shared" si="67"/>
        <v>0</v>
      </c>
      <c r="R750" s="87">
        <f t="shared" si="68"/>
        <v>0</v>
      </c>
      <c r="S750" s="87">
        <f>IF('Checklist Parameters'!$K$60&lt;0.2,0.2,'Checklist Parameters'!$K$60)</f>
        <v>0.72</v>
      </c>
      <c r="T750" s="88">
        <f>IF($O750="",IF('Checklist District ID'!$C$43="Y",MAX($R750:$S750)*$I750,SUM($R750:$S750)*$I750),IF(O750&gt;0,Q750*S750))</f>
        <v>0</v>
      </c>
      <c r="U750" s="88">
        <f>IF(Q750&gt;0,((I750-T750)*'Formula Matrix'!$E$40),0)</f>
        <v>0</v>
      </c>
      <c r="V750" s="88">
        <f t="shared" si="69"/>
        <v>0</v>
      </c>
      <c r="W750" s="88">
        <f>IF(V750&gt;0,(V750*'Checklist Parameters'!$K$35),0)</f>
        <v>0</v>
      </c>
      <c r="X750" s="85">
        <f t="shared" si="70"/>
        <v>0</v>
      </c>
      <c r="Y750" s="85">
        <f>IF('Checklist Parameters'!$K$102&lt;&gt;"",(I750/43560)*'Checklist Parameters'!$K$102,"N/A")</f>
        <v>0</v>
      </c>
      <c r="Z750" s="85" t="str">
        <f>IF('Checklist Parameters'!$K$58&lt;&gt;"",((I750*'Checklist Parameters'!$K$58)*'Checklist Parameters'!$K$35)/1000,"N/A")</f>
        <v>N/A</v>
      </c>
      <c r="AA750" s="85">
        <f>IF('Checklist Parameters'!$K$101&lt;&gt;"",IFERROR(I750/'Checklist Parameters'!$K$101,0),"N/A")</f>
        <v>0</v>
      </c>
      <c r="AB750" s="85" t="str">
        <f>IF('Checklist Parameters'!$K$43&lt;&gt;"",(I750*'Checklist Parameters'!$K$43)/1000,"N/A")</f>
        <v>N/A</v>
      </c>
      <c r="AC750" s="85">
        <f>IF('Checklist Parameters'!$K$16="",$X750,IF(AND('Checklist Parameters'!$K$16&lt;$X750,'Checklist Parameters'!$K$16&gt;=3),'Checklist Parameters'!$K$16,IF(AND('Checklist Parameters'!$K$16&lt;$X750,'Checklist Parameters'!$K$16&lt;3),0,$X750)))</f>
        <v>0</v>
      </c>
      <c r="AD750" s="85" t="str">
        <f>IF(AND(I750&lt;'Checklist Parameters'!$K$22,$I750&lt;&gt;0),"Y","")</f>
        <v/>
      </c>
      <c r="AE750" s="85" t="str">
        <f>IF($AD750="Y",0,IF('Checklist Parameters'!$K$25="","&lt;no limit&gt;",ROUNDDOWN((($I750-'Checklist Parameters'!$K$24)/'Checklist Parameters'!$K$25)+1,0)))</f>
        <v>&lt;no limit&gt;</v>
      </c>
      <c r="AF750" s="174">
        <f t="shared" si="71"/>
        <v>0</v>
      </c>
      <c r="AG750" s="85">
        <f t="shared" si="66"/>
        <v>0</v>
      </c>
    </row>
    <row r="751" spans="1:33" ht="15">
      <c r="A751" s="393"/>
      <c r="B751" s="393"/>
      <c r="C751" s="393"/>
      <c r="D751" s="393"/>
      <c r="E751" s="393"/>
      <c r="F751" s="393"/>
      <c r="G751" s="393"/>
      <c r="H751" s="394"/>
      <c r="I751" s="394"/>
      <c r="J751" s="394"/>
      <c r="K751" s="394"/>
      <c r="L751" s="394"/>
      <c r="M751" s="394"/>
      <c r="N751" s="313">
        <f>IF(IF(I751&lt;'Checklist Parameters'!$K$22,0,($I751-$L751))&lt;0,0,IF(I751&lt;'Checklist Parameters'!$K$22,0,($I751-$L751)))</f>
        <v>0</v>
      </c>
      <c r="O751" s="394"/>
      <c r="P751" s="395"/>
      <c r="Q751" s="316">
        <f t="shared" si="67"/>
        <v>0</v>
      </c>
      <c r="R751" s="87">
        <f t="shared" si="68"/>
        <v>0</v>
      </c>
      <c r="S751" s="87">
        <f>IF('Checklist Parameters'!$K$60&lt;0.2,0.2,'Checklist Parameters'!$K$60)</f>
        <v>0.72</v>
      </c>
      <c r="T751" s="88">
        <f>IF($O751="",IF('Checklist District ID'!$C$43="Y",MAX($R751:$S751)*$I751,SUM($R751:$S751)*$I751),IF(O751&gt;0,Q751*S751))</f>
        <v>0</v>
      </c>
      <c r="U751" s="88">
        <f>IF(Q751&gt;0,((I751-T751)*'Formula Matrix'!$E$40),0)</f>
        <v>0</v>
      </c>
      <c r="V751" s="88">
        <f t="shared" si="69"/>
        <v>0</v>
      </c>
      <c r="W751" s="88">
        <f>IF(V751&gt;0,(V751*'Checklist Parameters'!$K$35),0)</f>
        <v>0</v>
      </c>
      <c r="X751" s="85">
        <f t="shared" si="70"/>
        <v>0</v>
      </c>
      <c r="Y751" s="85">
        <f>IF('Checklist Parameters'!$K$102&lt;&gt;"",(I751/43560)*'Checklist Parameters'!$K$102,"N/A")</f>
        <v>0</v>
      </c>
      <c r="Z751" s="85" t="str">
        <f>IF('Checklist Parameters'!$K$58&lt;&gt;"",((I751*'Checklist Parameters'!$K$58)*'Checklist Parameters'!$K$35)/1000,"N/A")</f>
        <v>N/A</v>
      </c>
      <c r="AA751" s="85">
        <f>IF('Checklist Parameters'!$K$101&lt;&gt;"",IFERROR(I751/'Checklist Parameters'!$K$101,0),"N/A")</f>
        <v>0</v>
      </c>
      <c r="AB751" s="85" t="str">
        <f>IF('Checklist Parameters'!$K$43&lt;&gt;"",(I751*'Checklist Parameters'!$K$43)/1000,"N/A")</f>
        <v>N/A</v>
      </c>
      <c r="AC751" s="85">
        <f>IF('Checklist Parameters'!$K$16="",$X751,IF(AND('Checklist Parameters'!$K$16&lt;$X751,'Checklist Parameters'!$K$16&gt;=3),'Checklist Parameters'!$K$16,IF(AND('Checklist Parameters'!$K$16&lt;$X751,'Checklist Parameters'!$K$16&lt;3),0,$X751)))</f>
        <v>0</v>
      </c>
      <c r="AD751" s="85" t="str">
        <f>IF(AND(I751&lt;'Checklist Parameters'!$K$22,$I751&lt;&gt;0),"Y","")</f>
        <v/>
      </c>
      <c r="AE751" s="85" t="str">
        <f>IF($AD751="Y",0,IF('Checklist Parameters'!$K$25="","&lt;no limit&gt;",ROUNDDOWN((($I751-'Checklist Parameters'!$K$24)/'Checklist Parameters'!$K$25)+1,0)))</f>
        <v>&lt;no limit&gt;</v>
      </c>
      <c r="AF751" s="174">
        <f t="shared" si="71"/>
        <v>0</v>
      </c>
      <c r="AG751" s="85">
        <f t="shared" si="66"/>
        <v>0</v>
      </c>
    </row>
    <row r="752" spans="1:33" ht="15">
      <c r="A752" s="393"/>
      <c r="B752" s="393"/>
      <c r="C752" s="393"/>
      <c r="D752" s="393"/>
      <c r="E752" s="393"/>
      <c r="F752" s="393"/>
      <c r="G752" s="393"/>
      <c r="H752" s="394"/>
      <c r="I752" s="394"/>
      <c r="J752" s="394"/>
      <c r="K752" s="394"/>
      <c r="L752" s="394"/>
      <c r="M752" s="394"/>
      <c r="N752" s="313">
        <f>IF(IF(I752&lt;'Checklist Parameters'!$K$22,0,($I752-$L752))&lt;0,0,IF(I752&lt;'Checklist Parameters'!$K$22,0,($I752-$L752)))</f>
        <v>0</v>
      </c>
      <c r="O752" s="394"/>
      <c r="P752" s="395"/>
      <c r="Q752" s="316">
        <f t="shared" si="67"/>
        <v>0</v>
      </c>
      <c r="R752" s="87">
        <f t="shared" si="68"/>
        <v>0</v>
      </c>
      <c r="S752" s="87">
        <f>IF('Checklist Parameters'!$K$60&lt;0.2,0.2,'Checklist Parameters'!$K$60)</f>
        <v>0.72</v>
      </c>
      <c r="T752" s="88">
        <f>IF($O752="",IF('Checklist District ID'!$C$43="Y",MAX($R752:$S752)*$I752,SUM($R752:$S752)*$I752),IF(O752&gt;0,Q752*S752))</f>
        <v>0</v>
      </c>
      <c r="U752" s="88">
        <f>IF(Q752&gt;0,((I752-T752)*'Formula Matrix'!$E$40),0)</f>
        <v>0</v>
      </c>
      <c r="V752" s="88">
        <f t="shared" si="69"/>
        <v>0</v>
      </c>
      <c r="W752" s="88">
        <f>IF(V752&gt;0,(V752*'Checklist Parameters'!$K$35),0)</f>
        <v>0</v>
      </c>
      <c r="X752" s="85">
        <f t="shared" si="70"/>
        <v>0</v>
      </c>
      <c r="Y752" s="85">
        <f>IF('Checklist Parameters'!$K$102&lt;&gt;"",(I752/43560)*'Checklist Parameters'!$K$102,"N/A")</f>
        <v>0</v>
      </c>
      <c r="Z752" s="85" t="str">
        <f>IF('Checklist Parameters'!$K$58&lt;&gt;"",((I752*'Checklist Parameters'!$K$58)*'Checklist Parameters'!$K$35)/1000,"N/A")</f>
        <v>N/A</v>
      </c>
      <c r="AA752" s="85">
        <f>IF('Checklist Parameters'!$K$101&lt;&gt;"",IFERROR(I752/'Checklist Parameters'!$K$101,0),"N/A")</f>
        <v>0</v>
      </c>
      <c r="AB752" s="85" t="str">
        <f>IF('Checklist Parameters'!$K$43&lt;&gt;"",(I752*'Checklist Parameters'!$K$43)/1000,"N/A")</f>
        <v>N/A</v>
      </c>
      <c r="AC752" s="85">
        <f>IF('Checklist Parameters'!$K$16="",$X752,IF(AND('Checklist Parameters'!$K$16&lt;$X752,'Checklist Parameters'!$K$16&gt;=3),'Checklist Parameters'!$K$16,IF(AND('Checklist Parameters'!$K$16&lt;$X752,'Checklist Parameters'!$K$16&lt;3),0,$X752)))</f>
        <v>0</v>
      </c>
      <c r="AD752" s="85" t="str">
        <f>IF(AND(I752&lt;'Checklist Parameters'!$K$22,$I752&lt;&gt;0),"Y","")</f>
        <v/>
      </c>
      <c r="AE752" s="85" t="str">
        <f>IF($AD752="Y",0,IF('Checklist Parameters'!$K$25="","&lt;no limit&gt;",ROUNDDOWN((($I752-'Checklist Parameters'!$K$24)/'Checklist Parameters'!$K$25)+1,0)))</f>
        <v>&lt;no limit&gt;</v>
      </c>
      <c r="AF752" s="174">
        <f t="shared" si="71"/>
        <v>0</v>
      </c>
      <c r="AG752" s="85">
        <f t="shared" si="66"/>
        <v>0</v>
      </c>
    </row>
    <row r="753" spans="1:33" ht="15">
      <c r="A753" s="393"/>
      <c r="B753" s="393"/>
      <c r="C753" s="393"/>
      <c r="D753" s="393"/>
      <c r="E753" s="393"/>
      <c r="F753" s="393"/>
      <c r="G753" s="393"/>
      <c r="H753" s="394"/>
      <c r="I753" s="394"/>
      <c r="J753" s="394"/>
      <c r="K753" s="394"/>
      <c r="L753" s="394"/>
      <c r="M753" s="394"/>
      <c r="N753" s="313">
        <f>IF(IF(I753&lt;'Checklist Parameters'!$K$22,0,($I753-$L753))&lt;0,0,IF(I753&lt;'Checklist Parameters'!$K$22,0,($I753-$L753)))</f>
        <v>0</v>
      </c>
      <c r="O753" s="394"/>
      <c r="P753" s="395"/>
      <c r="Q753" s="316">
        <f t="shared" si="67"/>
        <v>0</v>
      </c>
      <c r="R753" s="87">
        <f t="shared" si="68"/>
        <v>0</v>
      </c>
      <c r="S753" s="87">
        <f>IF('Checklist Parameters'!$K$60&lt;0.2,0.2,'Checklist Parameters'!$K$60)</f>
        <v>0.72</v>
      </c>
      <c r="T753" s="88">
        <f>IF($O753="",IF('Checklist District ID'!$C$43="Y",MAX($R753:$S753)*$I753,SUM($R753:$S753)*$I753),IF(O753&gt;0,Q753*S753))</f>
        <v>0</v>
      </c>
      <c r="U753" s="88">
        <f>IF(Q753&gt;0,((I753-T753)*'Formula Matrix'!$E$40),0)</f>
        <v>0</v>
      </c>
      <c r="V753" s="88">
        <f t="shared" si="69"/>
        <v>0</v>
      </c>
      <c r="W753" s="88">
        <f>IF(V753&gt;0,(V753*'Checklist Parameters'!$K$35),0)</f>
        <v>0</v>
      </c>
      <c r="X753" s="85">
        <f t="shared" si="70"/>
        <v>0</v>
      </c>
      <c r="Y753" s="85">
        <f>IF('Checklist Parameters'!$K$102&lt;&gt;"",(I753/43560)*'Checklist Parameters'!$K$102,"N/A")</f>
        <v>0</v>
      </c>
      <c r="Z753" s="85" t="str">
        <f>IF('Checklist Parameters'!$K$58&lt;&gt;"",((I753*'Checklist Parameters'!$K$58)*'Checklist Parameters'!$K$35)/1000,"N/A")</f>
        <v>N/A</v>
      </c>
      <c r="AA753" s="85">
        <f>IF('Checklist Parameters'!$K$101&lt;&gt;"",IFERROR(I753/'Checklist Parameters'!$K$101,0),"N/A")</f>
        <v>0</v>
      </c>
      <c r="AB753" s="85" t="str">
        <f>IF('Checklist Parameters'!$K$43&lt;&gt;"",(I753*'Checklist Parameters'!$K$43)/1000,"N/A")</f>
        <v>N/A</v>
      </c>
      <c r="AC753" s="85">
        <f>IF('Checklist Parameters'!$K$16="",$X753,IF(AND('Checklist Parameters'!$K$16&lt;$X753,'Checklist Parameters'!$K$16&gt;=3),'Checklist Parameters'!$K$16,IF(AND('Checklist Parameters'!$K$16&lt;$X753,'Checklist Parameters'!$K$16&lt;3),0,$X753)))</f>
        <v>0</v>
      </c>
      <c r="AD753" s="85" t="str">
        <f>IF(AND(I753&lt;'Checklist Parameters'!$K$22,$I753&lt;&gt;0),"Y","")</f>
        <v/>
      </c>
      <c r="AE753" s="85" t="str">
        <f>IF($AD753="Y",0,IF('Checklist Parameters'!$K$25="","&lt;no limit&gt;",ROUNDDOWN((($I753-'Checklist Parameters'!$K$24)/'Checklist Parameters'!$K$25)+1,0)))</f>
        <v>&lt;no limit&gt;</v>
      </c>
      <c r="AF753" s="174">
        <f t="shared" si="71"/>
        <v>0</v>
      </c>
      <c r="AG753" s="85">
        <f t="shared" si="66"/>
        <v>0</v>
      </c>
    </row>
    <row r="754" spans="1:33" ht="15">
      <c r="A754" s="393"/>
      <c r="B754" s="393"/>
      <c r="C754" s="393"/>
      <c r="D754" s="393"/>
      <c r="E754" s="393"/>
      <c r="F754" s="393"/>
      <c r="G754" s="393"/>
      <c r="H754" s="394"/>
      <c r="I754" s="394"/>
      <c r="J754" s="394"/>
      <c r="K754" s="394"/>
      <c r="L754" s="394"/>
      <c r="M754" s="394"/>
      <c r="N754" s="313">
        <f>IF(IF(I754&lt;'Checklist Parameters'!$K$22,0,($I754-$L754))&lt;0,0,IF(I754&lt;'Checklist Parameters'!$K$22,0,($I754-$L754)))</f>
        <v>0</v>
      </c>
      <c r="O754" s="394"/>
      <c r="P754" s="395"/>
      <c r="Q754" s="316">
        <f t="shared" si="67"/>
        <v>0</v>
      </c>
      <c r="R754" s="87">
        <f t="shared" si="68"/>
        <v>0</v>
      </c>
      <c r="S754" s="87">
        <f>IF('Checklist Parameters'!$K$60&lt;0.2,0.2,'Checklist Parameters'!$K$60)</f>
        <v>0.72</v>
      </c>
      <c r="T754" s="88">
        <f>IF($O754="",IF('Checklist District ID'!$C$43="Y",MAX($R754:$S754)*$I754,SUM($R754:$S754)*$I754),IF(O754&gt;0,Q754*S754))</f>
        <v>0</v>
      </c>
      <c r="U754" s="88">
        <f>IF(Q754&gt;0,((I754-T754)*'Formula Matrix'!$E$40),0)</f>
        <v>0</v>
      </c>
      <c r="V754" s="88">
        <f t="shared" si="69"/>
        <v>0</v>
      </c>
      <c r="W754" s="88">
        <f>IF(V754&gt;0,(V754*'Checklist Parameters'!$K$35),0)</f>
        <v>0</v>
      </c>
      <c r="X754" s="85">
        <f t="shared" si="70"/>
        <v>0</v>
      </c>
      <c r="Y754" s="85">
        <f>IF('Checklist Parameters'!$K$102&lt;&gt;"",(I754/43560)*'Checklist Parameters'!$K$102,"N/A")</f>
        <v>0</v>
      </c>
      <c r="Z754" s="85" t="str">
        <f>IF('Checklist Parameters'!$K$58&lt;&gt;"",((I754*'Checklist Parameters'!$K$58)*'Checklist Parameters'!$K$35)/1000,"N/A")</f>
        <v>N/A</v>
      </c>
      <c r="AA754" s="85">
        <f>IF('Checklist Parameters'!$K$101&lt;&gt;"",IFERROR(I754/'Checklist Parameters'!$K$101,0),"N/A")</f>
        <v>0</v>
      </c>
      <c r="AB754" s="85" t="str">
        <f>IF('Checklist Parameters'!$K$43&lt;&gt;"",(I754*'Checklist Parameters'!$K$43)/1000,"N/A")</f>
        <v>N/A</v>
      </c>
      <c r="AC754" s="85">
        <f>IF('Checklist Parameters'!$K$16="",$X754,IF(AND('Checklist Parameters'!$K$16&lt;$X754,'Checklist Parameters'!$K$16&gt;=3),'Checklist Parameters'!$K$16,IF(AND('Checklist Parameters'!$K$16&lt;$X754,'Checklist Parameters'!$K$16&lt;3),0,$X754)))</f>
        <v>0</v>
      </c>
      <c r="AD754" s="85" t="str">
        <f>IF(AND(I754&lt;'Checklist Parameters'!$K$22,$I754&lt;&gt;0),"Y","")</f>
        <v/>
      </c>
      <c r="AE754" s="85" t="str">
        <f>IF($AD754="Y",0,IF('Checklist Parameters'!$K$25="","&lt;no limit&gt;",ROUNDDOWN((($I754-'Checklist Parameters'!$K$24)/'Checklist Parameters'!$K$25)+1,0)))</f>
        <v>&lt;no limit&gt;</v>
      </c>
      <c r="AF754" s="174">
        <f t="shared" si="71"/>
        <v>0</v>
      </c>
      <c r="AG754" s="85">
        <f t="shared" si="66"/>
        <v>0</v>
      </c>
    </row>
    <row r="755" spans="1:33" ht="15">
      <c r="A755" s="393"/>
      <c r="B755" s="393"/>
      <c r="C755" s="393"/>
      <c r="D755" s="393"/>
      <c r="E755" s="393"/>
      <c r="F755" s="393"/>
      <c r="G755" s="393"/>
      <c r="H755" s="394"/>
      <c r="I755" s="394"/>
      <c r="J755" s="394"/>
      <c r="K755" s="394"/>
      <c r="L755" s="394"/>
      <c r="M755" s="394"/>
      <c r="N755" s="313">
        <f>IF(IF(I755&lt;'Checklist Parameters'!$K$22,0,($I755-$L755))&lt;0,0,IF(I755&lt;'Checklist Parameters'!$K$22,0,($I755-$L755)))</f>
        <v>0</v>
      </c>
      <c r="O755" s="394"/>
      <c r="P755" s="395"/>
      <c r="Q755" s="316">
        <f t="shared" si="67"/>
        <v>0</v>
      </c>
      <c r="R755" s="87">
        <f t="shared" si="68"/>
        <v>0</v>
      </c>
      <c r="S755" s="87">
        <f>IF('Checklist Parameters'!$K$60&lt;0.2,0.2,'Checklist Parameters'!$K$60)</f>
        <v>0.72</v>
      </c>
      <c r="T755" s="88">
        <f>IF($O755="",IF('Checklist District ID'!$C$43="Y",MAX($R755:$S755)*$I755,SUM($R755:$S755)*$I755),IF(O755&gt;0,Q755*S755))</f>
        <v>0</v>
      </c>
      <c r="U755" s="88">
        <f>IF(Q755&gt;0,((I755-T755)*'Formula Matrix'!$E$40),0)</f>
        <v>0</v>
      </c>
      <c r="V755" s="88">
        <f t="shared" si="69"/>
        <v>0</v>
      </c>
      <c r="W755" s="88">
        <f>IF(V755&gt;0,(V755*'Checklist Parameters'!$K$35),0)</f>
        <v>0</v>
      </c>
      <c r="X755" s="85">
        <f t="shared" si="70"/>
        <v>0</v>
      </c>
      <c r="Y755" s="85">
        <f>IF('Checklist Parameters'!$K$102&lt;&gt;"",(I755/43560)*'Checklist Parameters'!$K$102,"N/A")</f>
        <v>0</v>
      </c>
      <c r="Z755" s="85" t="str">
        <f>IF('Checklist Parameters'!$K$58&lt;&gt;"",((I755*'Checklist Parameters'!$K$58)*'Checklist Parameters'!$K$35)/1000,"N/A")</f>
        <v>N/A</v>
      </c>
      <c r="AA755" s="85">
        <f>IF('Checklist Parameters'!$K$101&lt;&gt;"",IFERROR(I755/'Checklist Parameters'!$K$101,0),"N/A")</f>
        <v>0</v>
      </c>
      <c r="AB755" s="85" t="str">
        <f>IF('Checklist Parameters'!$K$43&lt;&gt;"",(I755*'Checklist Parameters'!$K$43)/1000,"N/A")</f>
        <v>N/A</v>
      </c>
      <c r="AC755" s="85">
        <f>IF('Checklist Parameters'!$K$16="",$X755,IF(AND('Checklist Parameters'!$K$16&lt;$X755,'Checklist Parameters'!$K$16&gt;=3),'Checklist Parameters'!$K$16,IF(AND('Checklist Parameters'!$K$16&lt;$X755,'Checklist Parameters'!$K$16&lt;3),0,$X755)))</f>
        <v>0</v>
      </c>
      <c r="AD755" s="85" t="str">
        <f>IF(AND(I755&lt;'Checklist Parameters'!$K$22,$I755&lt;&gt;0),"Y","")</f>
        <v/>
      </c>
      <c r="AE755" s="85" t="str">
        <f>IF($AD755="Y",0,IF('Checklist Parameters'!$K$25="","&lt;no limit&gt;",ROUNDDOWN((($I755-'Checklist Parameters'!$K$24)/'Checklist Parameters'!$K$25)+1,0)))</f>
        <v>&lt;no limit&gt;</v>
      </c>
      <c r="AF755" s="174">
        <f t="shared" si="71"/>
        <v>0</v>
      </c>
      <c r="AG755" s="85">
        <f t="shared" si="66"/>
        <v>0</v>
      </c>
    </row>
    <row r="756" spans="1:33" ht="15">
      <c r="A756" s="393"/>
      <c r="B756" s="393"/>
      <c r="C756" s="393"/>
      <c r="D756" s="393"/>
      <c r="E756" s="393"/>
      <c r="F756" s="393"/>
      <c r="G756" s="393"/>
      <c r="H756" s="394"/>
      <c r="I756" s="394"/>
      <c r="J756" s="394"/>
      <c r="K756" s="394"/>
      <c r="L756" s="394"/>
      <c r="M756" s="394"/>
      <c r="N756" s="313">
        <f>IF(IF(I756&lt;'Checklist Parameters'!$K$22,0,($I756-$L756))&lt;0,0,IF(I756&lt;'Checklist Parameters'!$K$22,0,($I756-$L756)))</f>
        <v>0</v>
      </c>
      <c r="O756" s="394"/>
      <c r="P756" s="395"/>
      <c r="Q756" s="316">
        <f t="shared" si="67"/>
        <v>0</v>
      </c>
      <c r="R756" s="87">
        <f t="shared" si="68"/>
        <v>0</v>
      </c>
      <c r="S756" s="87">
        <f>IF('Checklist Parameters'!$K$60&lt;0.2,0.2,'Checklist Parameters'!$K$60)</f>
        <v>0.72</v>
      </c>
      <c r="T756" s="88">
        <f>IF($O756="",IF('Checklist District ID'!$C$43="Y",MAX($R756:$S756)*$I756,SUM($R756:$S756)*$I756),IF(O756&gt;0,Q756*S756))</f>
        <v>0</v>
      </c>
      <c r="U756" s="88">
        <f>IF(Q756&gt;0,((I756-T756)*'Formula Matrix'!$E$40),0)</f>
        <v>0</v>
      </c>
      <c r="V756" s="88">
        <f t="shared" si="69"/>
        <v>0</v>
      </c>
      <c r="W756" s="88">
        <f>IF(V756&gt;0,(V756*'Checklist Parameters'!$K$35),0)</f>
        <v>0</v>
      </c>
      <c r="X756" s="85">
        <f t="shared" si="70"/>
        <v>0</v>
      </c>
      <c r="Y756" s="85">
        <f>IF('Checklist Parameters'!$K$102&lt;&gt;"",(I756/43560)*'Checklist Parameters'!$K$102,"N/A")</f>
        <v>0</v>
      </c>
      <c r="Z756" s="85" t="str">
        <f>IF('Checklist Parameters'!$K$58&lt;&gt;"",((I756*'Checklist Parameters'!$K$58)*'Checklist Parameters'!$K$35)/1000,"N/A")</f>
        <v>N/A</v>
      </c>
      <c r="AA756" s="85">
        <f>IF('Checklist Parameters'!$K$101&lt;&gt;"",IFERROR(I756/'Checklist Parameters'!$K$101,0),"N/A")</f>
        <v>0</v>
      </c>
      <c r="AB756" s="85" t="str">
        <f>IF('Checklist Parameters'!$K$43&lt;&gt;"",(I756*'Checklist Parameters'!$K$43)/1000,"N/A")</f>
        <v>N/A</v>
      </c>
      <c r="AC756" s="85">
        <f>IF('Checklist Parameters'!$K$16="",$X756,IF(AND('Checklist Parameters'!$K$16&lt;$X756,'Checklist Parameters'!$K$16&gt;=3),'Checklist Parameters'!$K$16,IF(AND('Checklist Parameters'!$K$16&lt;$X756,'Checklist Parameters'!$K$16&lt;3),0,$X756)))</f>
        <v>0</v>
      </c>
      <c r="AD756" s="85" t="str">
        <f>IF(AND(I756&lt;'Checklist Parameters'!$K$22,$I756&lt;&gt;0),"Y","")</f>
        <v/>
      </c>
      <c r="AE756" s="85" t="str">
        <f>IF($AD756="Y",0,IF('Checklist Parameters'!$K$25="","&lt;no limit&gt;",ROUNDDOWN((($I756-'Checklist Parameters'!$K$24)/'Checklist Parameters'!$K$25)+1,0)))</f>
        <v>&lt;no limit&gt;</v>
      </c>
      <c r="AF756" s="174">
        <f t="shared" si="71"/>
        <v>0</v>
      </c>
      <c r="AG756" s="85">
        <f t="shared" si="66"/>
        <v>0</v>
      </c>
    </row>
    <row r="757" spans="1:33" ht="15">
      <c r="A757" s="393"/>
      <c r="B757" s="393"/>
      <c r="C757" s="393"/>
      <c r="D757" s="393"/>
      <c r="E757" s="393"/>
      <c r="F757" s="393"/>
      <c r="G757" s="393"/>
      <c r="H757" s="394"/>
      <c r="I757" s="394"/>
      <c r="J757" s="394"/>
      <c r="K757" s="394"/>
      <c r="L757" s="394"/>
      <c r="M757" s="394"/>
      <c r="N757" s="313">
        <f>IF(IF(I757&lt;'Checklist Parameters'!$K$22,0,($I757-$L757))&lt;0,0,IF(I757&lt;'Checklist Parameters'!$K$22,0,($I757-$L757)))</f>
        <v>0</v>
      </c>
      <c r="O757" s="394"/>
      <c r="P757" s="395"/>
      <c r="Q757" s="316">
        <f t="shared" si="67"/>
        <v>0</v>
      </c>
      <c r="R757" s="87">
        <f t="shared" si="68"/>
        <v>0</v>
      </c>
      <c r="S757" s="87">
        <f>IF('Checklist Parameters'!$K$60&lt;0.2,0.2,'Checklist Parameters'!$K$60)</f>
        <v>0.72</v>
      </c>
      <c r="T757" s="88">
        <f>IF($O757="",IF('Checklist District ID'!$C$43="Y",MAX($R757:$S757)*$I757,SUM($R757:$S757)*$I757),IF(O757&gt;0,Q757*S757))</f>
        <v>0</v>
      </c>
      <c r="U757" s="88">
        <f>IF(Q757&gt;0,((I757-T757)*'Formula Matrix'!$E$40),0)</f>
        <v>0</v>
      </c>
      <c r="V757" s="88">
        <f t="shared" si="69"/>
        <v>0</v>
      </c>
      <c r="W757" s="88">
        <f>IF(V757&gt;0,(V757*'Checklist Parameters'!$K$35),0)</f>
        <v>0</v>
      </c>
      <c r="X757" s="85">
        <f t="shared" si="70"/>
        <v>0</v>
      </c>
      <c r="Y757" s="85">
        <f>IF('Checklist Parameters'!$K$102&lt;&gt;"",(I757/43560)*'Checklist Parameters'!$K$102,"N/A")</f>
        <v>0</v>
      </c>
      <c r="Z757" s="85" t="str">
        <f>IF('Checklist Parameters'!$K$58&lt;&gt;"",((I757*'Checklist Parameters'!$K$58)*'Checklist Parameters'!$K$35)/1000,"N/A")</f>
        <v>N/A</v>
      </c>
      <c r="AA757" s="85">
        <f>IF('Checklist Parameters'!$K$101&lt;&gt;"",IFERROR(I757/'Checklist Parameters'!$K$101,0),"N/A")</f>
        <v>0</v>
      </c>
      <c r="AB757" s="85" t="str">
        <f>IF('Checklist Parameters'!$K$43&lt;&gt;"",(I757*'Checklist Parameters'!$K$43)/1000,"N/A")</f>
        <v>N/A</v>
      </c>
      <c r="AC757" s="85">
        <f>IF('Checklist Parameters'!$K$16="",$X757,IF(AND('Checklist Parameters'!$K$16&lt;$X757,'Checklist Parameters'!$K$16&gt;=3),'Checklist Parameters'!$K$16,IF(AND('Checklist Parameters'!$K$16&lt;$X757,'Checklist Parameters'!$K$16&lt;3),0,$X757)))</f>
        <v>0</v>
      </c>
      <c r="AD757" s="85" t="str">
        <f>IF(AND(I757&lt;'Checklist Parameters'!$K$22,$I757&lt;&gt;0),"Y","")</f>
        <v/>
      </c>
      <c r="AE757" s="85" t="str">
        <f>IF($AD757="Y",0,IF('Checklist Parameters'!$K$25="","&lt;no limit&gt;",ROUNDDOWN((($I757-'Checklist Parameters'!$K$24)/'Checklist Parameters'!$K$25)+1,0)))</f>
        <v>&lt;no limit&gt;</v>
      </c>
      <c r="AF757" s="174">
        <f t="shared" si="71"/>
        <v>0</v>
      </c>
      <c r="AG757" s="85">
        <f t="shared" si="66"/>
        <v>0</v>
      </c>
    </row>
    <row r="758" spans="1:33" ht="15">
      <c r="A758" s="393"/>
      <c r="B758" s="393"/>
      <c r="C758" s="393"/>
      <c r="D758" s="393"/>
      <c r="E758" s="393"/>
      <c r="F758" s="393"/>
      <c r="G758" s="393"/>
      <c r="H758" s="394"/>
      <c r="I758" s="394"/>
      <c r="J758" s="394"/>
      <c r="K758" s="394"/>
      <c r="L758" s="394"/>
      <c r="M758" s="394"/>
      <c r="N758" s="313">
        <f>IF(IF(I758&lt;'Checklist Parameters'!$K$22,0,($I758-$L758))&lt;0,0,IF(I758&lt;'Checklist Parameters'!$K$22,0,($I758-$L758)))</f>
        <v>0</v>
      </c>
      <c r="O758" s="394"/>
      <c r="P758" s="395"/>
      <c r="Q758" s="316">
        <f t="shared" si="67"/>
        <v>0</v>
      </c>
      <c r="R758" s="87">
        <f t="shared" si="68"/>
        <v>0</v>
      </c>
      <c r="S758" s="87">
        <f>IF('Checklist Parameters'!$K$60&lt;0.2,0.2,'Checklist Parameters'!$K$60)</f>
        <v>0.72</v>
      </c>
      <c r="T758" s="88">
        <f>IF($O758="",IF('Checklist District ID'!$C$43="Y",MAX($R758:$S758)*$I758,SUM($R758:$S758)*$I758),IF(O758&gt;0,Q758*S758))</f>
        <v>0</v>
      </c>
      <c r="U758" s="88">
        <f>IF(Q758&gt;0,((I758-T758)*'Formula Matrix'!$E$40),0)</f>
        <v>0</v>
      </c>
      <c r="V758" s="88">
        <f t="shared" si="69"/>
        <v>0</v>
      </c>
      <c r="W758" s="88">
        <f>IF(V758&gt;0,(V758*'Checklist Parameters'!$K$35),0)</f>
        <v>0</v>
      </c>
      <c r="X758" s="85">
        <f t="shared" si="70"/>
        <v>0</v>
      </c>
      <c r="Y758" s="85">
        <f>IF('Checklist Parameters'!$K$102&lt;&gt;"",(I758/43560)*'Checklist Parameters'!$K$102,"N/A")</f>
        <v>0</v>
      </c>
      <c r="Z758" s="85" t="str">
        <f>IF('Checklist Parameters'!$K$58&lt;&gt;"",((I758*'Checklist Parameters'!$K$58)*'Checklist Parameters'!$K$35)/1000,"N/A")</f>
        <v>N/A</v>
      </c>
      <c r="AA758" s="85">
        <f>IF('Checklist Parameters'!$K$101&lt;&gt;"",IFERROR(I758/'Checklist Parameters'!$K$101,0),"N/A")</f>
        <v>0</v>
      </c>
      <c r="AB758" s="85" t="str">
        <f>IF('Checklist Parameters'!$K$43&lt;&gt;"",(I758*'Checklist Parameters'!$K$43)/1000,"N/A")</f>
        <v>N/A</v>
      </c>
      <c r="AC758" s="85">
        <f>IF('Checklist Parameters'!$K$16="",$X758,IF(AND('Checklist Parameters'!$K$16&lt;$X758,'Checklist Parameters'!$K$16&gt;=3),'Checklist Parameters'!$K$16,IF(AND('Checklist Parameters'!$K$16&lt;$X758,'Checklist Parameters'!$K$16&lt;3),0,$X758)))</f>
        <v>0</v>
      </c>
      <c r="AD758" s="85" t="str">
        <f>IF(AND(I758&lt;'Checklist Parameters'!$K$22,$I758&lt;&gt;0),"Y","")</f>
        <v/>
      </c>
      <c r="AE758" s="85" t="str">
        <f>IF($AD758="Y",0,IF('Checklist Parameters'!$K$25="","&lt;no limit&gt;",ROUNDDOWN((($I758-'Checklist Parameters'!$K$24)/'Checklist Parameters'!$K$25)+1,0)))</f>
        <v>&lt;no limit&gt;</v>
      </c>
      <c r="AF758" s="174">
        <f t="shared" si="71"/>
        <v>0</v>
      </c>
      <c r="AG758" s="85">
        <f t="shared" si="66"/>
        <v>0</v>
      </c>
    </row>
    <row r="759" spans="1:33" ht="15">
      <c r="A759" s="393"/>
      <c r="B759" s="393"/>
      <c r="C759" s="393"/>
      <c r="D759" s="393"/>
      <c r="E759" s="393"/>
      <c r="F759" s="393"/>
      <c r="G759" s="393"/>
      <c r="H759" s="394"/>
      <c r="I759" s="394"/>
      <c r="J759" s="394"/>
      <c r="K759" s="394"/>
      <c r="L759" s="394"/>
      <c r="M759" s="394"/>
      <c r="N759" s="313">
        <f>IF(IF(I759&lt;'Checklist Parameters'!$K$22,0,($I759-$L759))&lt;0,0,IF(I759&lt;'Checklist Parameters'!$K$22,0,($I759-$L759)))</f>
        <v>0</v>
      </c>
      <c r="O759" s="394"/>
      <c r="P759" s="395"/>
      <c r="Q759" s="316">
        <f t="shared" si="67"/>
        <v>0</v>
      </c>
      <c r="R759" s="87">
        <f t="shared" si="68"/>
        <v>0</v>
      </c>
      <c r="S759" s="87">
        <f>IF('Checklist Parameters'!$K$60&lt;0.2,0.2,'Checklist Parameters'!$K$60)</f>
        <v>0.72</v>
      </c>
      <c r="T759" s="88">
        <f>IF($O759="",IF('Checklist District ID'!$C$43="Y",MAX($R759:$S759)*$I759,SUM($R759:$S759)*$I759),IF(O759&gt;0,Q759*S759))</f>
        <v>0</v>
      </c>
      <c r="U759" s="88">
        <f>IF(Q759&gt;0,((I759-T759)*'Formula Matrix'!$E$40),0)</f>
        <v>0</v>
      </c>
      <c r="V759" s="88">
        <f t="shared" si="69"/>
        <v>0</v>
      </c>
      <c r="W759" s="88">
        <f>IF(V759&gt;0,(V759*'Checklist Parameters'!$K$35),0)</f>
        <v>0</v>
      </c>
      <c r="X759" s="85">
        <f t="shared" si="70"/>
        <v>0</v>
      </c>
      <c r="Y759" s="85">
        <f>IF('Checklist Parameters'!$K$102&lt;&gt;"",(I759/43560)*'Checklist Parameters'!$K$102,"N/A")</f>
        <v>0</v>
      </c>
      <c r="Z759" s="85" t="str">
        <f>IF('Checklist Parameters'!$K$58&lt;&gt;"",((I759*'Checklist Parameters'!$K$58)*'Checklist Parameters'!$K$35)/1000,"N/A")</f>
        <v>N/A</v>
      </c>
      <c r="AA759" s="85">
        <f>IF('Checklist Parameters'!$K$101&lt;&gt;"",IFERROR(I759/'Checklist Parameters'!$K$101,0),"N/A")</f>
        <v>0</v>
      </c>
      <c r="AB759" s="85" t="str">
        <f>IF('Checklist Parameters'!$K$43&lt;&gt;"",(I759*'Checklist Parameters'!$K$43)/1000,"N/A")</f>
        <v>N/A</v>
      </c>
      <c r="AC759" s="85">
        <f>IF('Checklist Parameters'!$K$16="",$X759,IF(AND('Checklist Parameters'!$K$16&lt;$X759,'Checklist Parameters'!$K$16&gt;=3),'Checklist Parameters'!$K$16,IF(AND('Checklist Parameters'!$K$16&lt;$X759,'Checklist Parameters'!$K$16&lt;3),0,$X759)))</f>
        <v>0</v>
      </c>
      <c r="AD759" s="85" t="str">
        <f>IF(AND(I759&lt;'Checklist Parameters'!$K$22,$I759&lt;&gt;0),"Y","")</f>
        <v/>
      </c>
      <c r="AE759" s="85" t="str">
        <f>IF($AD759="Y",0,IF('Checklist Parameters'!$K$25="","&lt;no limit&gt;",ROUNDDOWN((($I759-'Checklist Parameters'!$K$24)/'Checklist Parameters'!$K$25)+1,0)))</f>
        <v>&lt;no limit&gt;</v>
      </c>
      <c r="AF759" s="174">
        <f t="shared" si="71"/>
        <v>0</v>
      </c>
      <c r="AG759" s="85">
        <f t="shared" si="66"/>
        <v>0</v>
      </c>
    </row>
    <row r="760" spans="1:33" ht="15">
      <c r="A760" s="393"/>
      <c r="B760" s="393"/>
      <c r="C760" s="393"/>
      <c r="D760" s="393"/>
      <c r="E760" s="393"/>
      <c r="F760" s="393"/>
      <c r="G760" s="393"/>
      <c r="H760" s="394"/>
      <c r="I760" s="394"/>
      <c r="J760" s="394"/>
      <c r="K760" s="394"/>
      <c r="L760" s="394"/>
      <c r="M760" s="394"/>
      <c r="N760" s="313">
        <f>IF(IF(I760&lt;'Checklist Parameters'!$K$22,0,($I760-$L760))&lt;0,0,IF(I760&lt;'Checklist Parameters'!$K$22,0,($I760-$L760)))</f>
        <v>0</v>
      </c>
      <c r="O760" s="394"/>
      <c r="P760" s="395"/>
      <c r="Q760" s="316">
        <f t="shared" si="67"/>
        <v>0</v>
      </c>
      <c r="R760" s="87">
        <f t="shared" si="68"/>
        <v>0</v>
      </c>
      <c r="S760" s="87">
        <f>IF('Checklist Parameters'!$K$60&lt;0.2,0.2,'Checklist Parameters'!$K$60)</f>
        <v>0.72</v>
      </c>
      <c r="T760" s="88">
        <f>IF($O760="",IF('Checklist District ID'!$C$43="Y",MAX($R760:$S760)*$I760,SUM($R760:$S760)*$I760),IF(O760&gt;0,Q760*S760))</f>
        <v>0</v>
      </c>
      <c r="U760" s="88">
        <f>IF(Q760&gt;0,((I760-T760)*'Formula Matrix'!$E$40),0)</f>
        <v>0</v>
      </c>
      <c r="V760" s="88">
        <f t="shared" si="69"/>
        <v>0</v>
      </c>
      <c r="W760" s="88">
        <f>IF(V760&gt;0,(V760*'Checklist Parameters'!$K$35),0)</f>
        <v>0</v>
      </c>
      <c r="X760" s="85">
        <f t="shared" si="70"/>
        <v>0</v>
      </c>
      <c r="Y760" s="85">
        <f>IF('Checklist Parameters'!$K$102&lt;&gt;"",(I760/43560)*'Checklist Parameters'!$K$102,"N/A")</f>
        <v>0</v>
      </c>
      <c r="Z760" s="85" t="str">
        <f>IF('Checklist Parameters'!$K$58&lt;&gt;"",((I760*'Checklist Parameters'!$K$58)*'Checklist Parameters'!$K$35)/1000,"N/A")</f>
        <v>N/A</v>
      </c>
      <c r="AA760" s="85">
        <f>IF('Checklist Parameters'!$K$101&lt;&gt;"",IFERROR(I760/'Checklist Parameters'!$K$101,0),"N/A")</f>
        <v>0</v>
      </c>
      <c r="AB760" s="85" t="str">
        <f>IF('Checklist Parameters'!$K$43&lt;&gt;"",(I760*'Checklist Parameters'!$K$43)/1000,"N/A")</f>
        <v>N/A</v>
      </c>
      <c r="AC760" s="85">
        <f>IF('Checklist Parameters'!$K$16="",$X760,IF(AND('Checklist Parameters'!$K$16&lt;$X760,'Checklist Parameters'!$K$16&gt;=3),'Checklist Parameters'!$K$16,IF(AND('Checklist Parameters'!$K$16&lt;$X760,'Checklist Parameters'!$K$16&lt;3),0,$X760)))</f>
        <v>0</v>
      </c>
      <c r="AD760" s="85" t="str">
        <f>IF(AND(I760&lt;'Checklist Parameters'!$K$22,$I760&lt;&gt;0),"Y","")</f>
        <v/>
      </c>
      <c r="AE760" s="85" t="str">
        <f>IF($AD760="Y",0,IF('Checklist Parameters'!$K$25="","&lt;no limit&gt;",ROUNDDOWN((($I760-'Checklist Parameters'!$K$24)/'Checklist Parameters'!$K$25)+1,0)))</f>
        <v>&lt;no limit&gt;</v>
      </c>
      <c r="AF760" s="174">
        <f t="shared" si="71"/>
        <v>0</v>
      </c>
      <c r="AG760" s="85">
        <f t="shared" si="66"/>
        <v>0</v>
      </c>
    </row>
    <row r="761" spans="1:33" ht="15">
      <c r="A761" s="393"/>
      <c r="B761" s="393"/>
      <c r="C761" s="393"/>
      <c r="D761" s="393"/>
      <c r="E761" s="393"/>
      <c r="F761" s="393"/>
      <c r="G761" s="393"/>
      <c r="H761" s="394"/>
      <c r="I761" s="394"/>
      <c r="J761" s="394"/>
      <c r="K761" s="394"/>
      <c r="L761" s="394"/>
      <c r="M761" s="394"/>
      <c r="N761" s="313">
        <f>IF(IF(I761&lt;'Checklist Parameters'!$K$22,0,($I761-$L761))&lt;0,0,IF(I761&lt;'Checklist Parameters'!$K$22,0,($I761-$L761)))</f>
        <v>0</v>
      </c>
      <c r="O761" s="394"/>
      <c r="P761" s="395"/>
      <c r="Q761" s="316">
        <f t="shared" si="67"/>
        <v>0</v>
      </c>
      <c r="R761" s="87">
        <f t="shared" si="68"/>
        <v>0</v>
      </c>
      <c r="S761" s="87">
        <f>IF('Checklist Parameters'!$K$60&lt;0.2,0.2,'Checklist Parameters'!$K$60)</f>
        <v>0.72</v>
      </c>
      <c r="T761" s="88">
        <f>IF($O761="",IF('Checklist District ID'!$C$43="Y",MAX($R761:$S761)*$I761,SUM($R761:$S761)*$I761),IF(O761&gt;0,Q761*S761))</f>
        <v>0</v>
      </c>
      <c r="U761" s="88">
        <f>IF(Q761&gt;0,((I761-T761)*'Formula Matrix'!$E$40),0)</f>
        <v>0</v>
      </c>
      <c r="V761" s="88">
        <f t="shared" si="69"/>
        <v>0</v>
      </c>
      <c r="W761" s="88">
        <f>IF(V761&gt;0,(V761*'Checklist Parameters'!$K$35),0)</f>
        <v>0</v>
      </c>
      <c r="X761" s="85">
        <f t="shared" si="70"/>
        <v>0</v>
      </c>
      <c r="Y761" s="85">
        <f>IF('Checklist Parameters'!$K$102&lt;&gt;"",(I761/43560)*'Checklist Parameters'!$K$102,"N/A")</f>
        <v>0</v>
      </c>
      <c r="Z761" s="85" t="str">
        <f>IF('Checklist Parameters'!$K$58&lt;&gt;"",((I761*'Checklist Parameters'!$K$58)*'Checklist Parameters'!$K$35)/1000,"N/A")</f>
        <v>N/A</v>
      </c>
      <c r="AA761" s="85">
        <f>IF('Checklist Parameters'!$K$101&lt;&gt;"",IFERROR(I761/'Checklist Parameters'!$K$101,0),"N/A")</f>
        <v>0</v>
      </c>
      <c r="AB761" s="85" t="str">
        <f>IF('Checklist Parameters'!$K$43&lt;&gt;"",(I761*'Checklist Parameters'!$K$43)/1000,"N/A")</f>
        <v>N/A</v>
      </c>
      <c r="AC761" s="85">
        <f>IF('Checklist Parameters'!$K$16="",$X761,IF(AND('Checklist Parameters'!$K$16&lt;$X761,'Checklist Parameters'!$K$16&gt;=3),'Checklist Parameters'!$K$16,IF(AND('Checklist Parameters'!$K$16&lt;$X761,'Checklist Parameters'!$K$16&lt;3),0,$X761)))</f>
        <v>0</v>
      </c>
      <c r="AD761" s="85" t="str">
        <f>IF(AND(I761&lt;'Checklist Parameters'!$K$22,$I761&lt;&gt;0),"Y","")</f>
        <v/>
      </c>
      <c r="AE761" s="85" t="str">
        <f>IF($AD761="Y",0,IF('Checklist Parameters'!$K$25="","&lt;no limit&gt;",ROUNDDOWN((($I761-'Checklist Parameters'!$K$24)/'Checklist Parameters'!$K$25)+1,0)))</f>
        <v>&lt;no limit&gt;</v>
      </c>
      <c r="AF761" s="174">
        <f t="shared" si="71"/>
        <v>0</v>
      </c>
      <c r="AG761" s="85">
        <f t="shared" si="66"/>
        <v>0</v>
      </c>
    </row>
    <row r="762" spans="1:33" ht="15">
      <c r="A762" s="393"/>
      <c r="B762" s="393"/>
      <c r="C762" s="393"/>
      <c r="D762" s="393"/>
      <c r="E762" s="393"/>
      <c r="F762" s="393"/>
      <c r="G762" s="393"/>
      <c r="H762" s="394"/>
      <c r="I762" s="394"/>
      <c r="J762" s="394"/>
      <c r="K762" s="394"/>
      <c r="L762" s="394"/>
      <c r="M762" s="394"/>
      <c r="N762" s="313">
        <f>IF(IF(I762&lt;'Checklist Parameters'!$K$22,0,($I762-$L762))&lt;0,0,IF(I762&lt;'Checklist Parameters'!$K$22,0,($I762-$L762)))</f>
        <v>0</v>
      </c>
      <c r="O762" s="394"/>
      <c r="P762" s="395"/>
      <c r="Q762" s="316">
        <f t="shared" si="67"/>
        <v>0</v>
      </c>
      <c r="R762" s="87">
        <f t="shared" si="68"/>
        <v>0</v>
      </c>
      <c r="S762" s="87">
        <f>IF('Checklist Parameters'!$K$60&lt;0.2,0.2,'Checklist Parameters'!$K$60)</f>
        <v>0.72</v>
      </c>
      <c r="T762" s="88">
        <f>IF($O762="",IF('Checklist District ID'!$C$43="Y",MAX($R762:$S762)*$I762,SUM($R762:$S762)*$I762),IF(O762&gt;0,Q762*S762))</f>
        <v>0</v>
      </c>
      <c r="U762" s="88">
        <f>IF(Q762&gt;0,((I762-T762)*'Formula Matrix'!$E$40),0)</f>
        <v>0</v>
      </c>
      <c r="V762" s="88">
        <f t="shared" si="69"/>
        <v>0</v>
      </c>
      <c r="W762" s="88">
        <f>IF(V762&gt;0,(V762*'Checklist Parameters'!$K$35),0)</f>
        <v>0</v>
      </c>
      <c r="X762" s="85">
        <f t="shared" si="70"/>
        <v>0</v>
      </c>
      <c r="Y762" s="85">
        <f>IF('Checklist Parameters'!$K$102&lt;&gt;"",(I762/43560)*'Checklist Parameters'!$K$102,"N/A")</f>
        <v>0</v>
      </c>
      <c r="Z762" s="85" t="str">
        <f>IF('Checklist Parameters'!$K$58&lt;&gt;"",((I762*'Checklist Parameters'!$K$58)*'Checklist Parameters'!$K$35)/1000,"N/A")</f>
        <v>N/A</v>
      </c>
      <c r="AA762" s="85">
        <f>IF('Checklist Parameters'!$K$101&lt;&gt;"",IFERROR(I762/'Checklist Parameters'!$K$101,0),"N/A")</f>
        <v>0</v>
      </c>
      <c r="AB762" s="85" t="str">
        <f>IF('Checklist Parameters'!$K$43&lt;&gt;"",(I762*'Checklist Parameters'!$K$43)/1000,"N/A")</f>
        <v>N/A</v>
      </c>
      <c r="AC762" s="85">
        <f>IF('Checklist Parameters'!$K$16="",$X762,IF(AND('Checklist Parameters'!$K$16&lt;$X762,'Checklist Parameters'!$K$16&gt;=3),'Checklist Parameters'!$K$16,IF(AND('Checklist Parameters'!$K$16&lt;$X762,'Checklist Parameters'!$K$16&lt;3),0,$X762)))</f>
        <v>0</v>
      </c>
      <c r="AD762" s="85" t="str">
        <f>IF(AND(I762&lt;'Checklist Parameters'!$K$22,$I762&lt;&gt;0),"Y","")</f>
        <v/>
      </c>
      <c r="AE762" s="85" t="str">
        <f>IF($AD762="Y",0,IF('Checklist Parameters'!$K$25="","&lt;no limit&gt;",ROUNDDOWN((($I762-'Checklist Parameters'!$K$24)/'Checklist Parameters'!$K$25)+1,0)))</f>
        <v>&lt;no limit&gt;</v>
      </c>
      <c r="AF762" s="174">
        <f t="shared" si="71"/>
        <v>0</v>
      </c>
      <c r="AG762" s="85">
        <f t="shared" si="66"/>
        <v>0</v>
      </c>
    </row>
    <row r="763" spans="1:33" ht="15">
      <c r="A763" s="393"/>
      <c r="B763" s="393"/>
      <c r="C763" s="393"/>
      <c r="D763" s="393"/>
      <c r="E763" s="393"/>
      <c r="F763" s="393"/>
      <c r="G763" s="393"/>
      <c r="H763" s="394"/>
      <c r="I763" s="394"/>
      <c r="J763" s="394"/>
      <c r="K763" s="394"/>
      <c r="L763" s="394"/>
      <c r="M763" s="394"/>
      <c r="N763" s="313">
        <f>IF(IF(I763&lt;'Checklist Parameters'!$K$22,0,($I763-$L763))&lt;0,0,IF(I763&lt;'Checklist Parameters'!$K$22,0,($I763-$L763)))</f>
        <v>0</v>
      </c>
      <c r="O763" s="394"/>
      <c r="P763" s="395"/>
      <c r="Q763" s="316">
        <f t="shared" si="67"/>
        <v>0</v>
      </c>
      <c r="R763" s="87">
        <f t="shared" si="68"/>
        <v>0</v>
      </c>
      <c r="S763" s="87">
        <f>IF('Checklist Parameters'!$K$60&lt;0.2,0.2,'Checklist Parameters'!$K$60)</f>
        <v>0.72</v>
      </c>
      <c r="T763" s="88">
        <f>IF($O763="",IF('Checklist District ID'!$C$43="Y",MAX($R763:$S763)*$I763,SUM($R763:$S763)*$I763),IF(O763&gt;0,Q763*S763))</f>
        <v>0</v>
      </c>
      <c r="U763" s="88">
        <f>IF(Q763&gt;0,((I763-T763)*'Formula Matrix'!$E$40),0)</f>
        <v>0</v>
      </c>
      <c r="V763" s="88">
        <f t="shared" si="69"/>
        <v>0</v>
      </c>
      <c r="W763" s="88">
        <f>IF(V763&gt;0,(V763*'Checklist Parameters'!$K$35),0)</f>
        <v>0</v>
      </c>
      <c r="X763" s="85">
        <f t="shared" si="70"/>
        <v>0</v>
      </c>
      <c r="Y763" s="85">
        <f>IF('Checklist Parameters'!$K$102&lt;&gt;"",(I763/43560)*'Checklist Parameters'!$K$102,"N/A")</f>
        <v>0</v>
      </c>
      <c r="Z763" s="85" t="str">
        <f>IF('Checklist Parameters'!$K$58&lt;&gt;"",((I763*'Checklist Parameters'!$K$58)*'Checklist Parameters'!$K$35)/1000,"N/A")</f>
        <v>N/A</v>
      </c>
      <c r="AA763" s="85">
        <f>IF('Checklist Parameters'!$K$101&lt;&gt;"",IFERROR(I763/'Checklist Parameters'!$K$101,0),"N/A")</f>
        <v>0</v>
      </c>
      <c r="AB763" s="85" t="str">
        <f>IF('Checklist Parameters'!$K$43&lt;&gt;"",(I763*'Checklist Parameters'!$K$43)/1000,"N/A")</f>
        <v>N/A</v>
      </c>
      <c r="AC763" s="85">
        <f>IF('Checklist Parameters'!$K$16="",$X763,IF(AND('Checklist Parameters'!$K$16&lt;$X763,'Checklist Parameters'!$K$16&gt;=3),'Checklist Parameters'!$K$16,IF(AND('Checklist Parameters'!$K$16&lt;$X763,'Checklist Parameters'!$K$16&lt;3),0,$X763)))</f>
        <v>0</v>
      </c>
      <c r="AD763" s="85" t="str">
        <f>IF(AND(I763&lt;'Checklist Parameters'!$K$22,$I763&lt;&gt;0),"Y","")</f>
        <v/>
      </c>
      <c r="AE763" s="85" t="str">
        <f>IF($AD763="Y",0,IF('Checklist Parameters'!$K$25="","&lt;no limit&gt;",ROUNDDOWN((($I763-'Checklist Parameters'!$K$24)/'Checklist Parameters'!$K$25)+1,0)))</f>
        <v>&lt;no limit&gt;</v>
      </c>
      <c r="AF763" s="174">
        <f t="shared" si="71"/>
        <v>0</v>
      </c>
      <c r="AG763" s="85">
        <f t="shared" si="66"/>
        <v>0</v>
      </c>
    </row>
    <row r="764" spans="1:33" ht="15">
      <c r="A764" s="393"/>
      <c r="B764" s="393"/>
      <c r="C764" s="393"/>
      <c r="D764" s="393"/>
      <c r="E764" s="393"/>
      <c r="F764" s="393"/>
      <c r="G764" s="393"/>
      <c r="H764" s="394"/>
      <c r="I764" s="394"/>
      <c r="J764" s="394"/>
      <c r="K764" s="394"/>
      <c r="L764" s="394"/>
      <c r="M764" s="394"/>
      <c r="N764" s="313">
        <f>IF(IF(I764&lt;'Checklist Parameters'!$K$22,0,($I764-$L764))&lt;0,0,IF(I764&lt;'Checklist Parameters'!$K$22,0,($I764-$L764)))</f>
        <v>0</v>
      </c>
      <c r="O764" s="394"/>
      <c r="P764" s="395"/>
      <c r="Q764" s="316">
        <f t="shared" si="67"/>
        <v>0</v>
      </c>
      <c r="R764" s="87">
        <f t="shared" si="68"/>
        <v>0</v>
      </c>
      <c r="S764" s="87">
        <f>IF('Checklist Parameters'!$K$60&lt;0.2,0.2,'Checklist Parameters'!$K$60)</f>
        <v>0.72</v>
      </c>
      <c r="T764" s="88">
        <f>IF($O764="",IF('Checklist District ID'!$C$43="Y",MAX($R764:$S764)*$I764,SUM($R764:$S764)*$I764),IF(O764&gt;0,Q764*S764))</f>
        <v>0</v>
      </c>
      <c r="U764" s="88">
        <f>IF(Q764&gt;0,((I764-T764)*'Formula Matrix'!$E$40),0)</f>
        <v>0</v>
      </c>
      <c r="V764" s="88">
        <f t="shared" si="69"/>
        <v>0</v>
      </c>
      <c r="W764" s="88">
        <f>IF(V764&gt;0,(V764*'Checklist Parameters'!$K$35),0)</f>
        <v>0</v>
      </c>
      <c r="X764" s="85">
        <f t="shared" si="70"/>
        <v>0</v>
      </c>
      <c r="Y764" s="85">
        <f>IF('Checklist Parameters'!$K$102&lt;&gt;"",(I764/43560)*'Checklist Parameters'!$K$102,"N/A")</f>
        <v>0</v>
      </c>
      <c r="Z764" s="85" t="str">
        <f>IF('Checklist Parameters'!$K$58&lt;&gt;"",((I764*'Checklist Parameters'!$K$58)*'Checklist Parameters'!$K$35)/1000,"N/A")</f>
        <v>N/A</v>
      </c>
      <c r="AA764" s="85">
        <f>IF('Checklist Parameters'!$K$101&lt;&gt;"",IFERROR(I764/'Checklist Parameters'!$K$101,0),"N/A")</f>
        <v>0</v>
      </c>
      <c r="AB764" s="85" t="str">
        <f>IF('Checklist Parameters'!$K$43&lt;&gt;"",(I764*'Checklist Parameters'!$K$43)/1000,"N/A")</f>
        <v>N/A</v>
      </c>
      <c r="AC764" s="85">
        <f>IF('Checklist Parameters'!$K$16="",$X764,IF(AND('Checklist Parameters'!$K$16&lt;$X764,'Checklist Parameters'!$K$16&gt;=3),'Checklist Parameters'!$K$16,IF(AND('Checklist Parameters'!$K$16&lt;$X764,'Checklist Parameters'!$K$16&lt;3),0,$X764)))</f>
        <v>0</v>
      </c>
      <c r="AD764" s="85" t="str">
        <f>IF(AND(I764&lt;'Checklist Parameters'!$K$22,$I764&lt;&gt;0),"Y","")</f>
        <v/>
      </c>
      <c r="AE764" s="85" t="str">
        <f>IF($AD764="Y",0,IF('Checklist Parameters'!$K$25="","&lt;no limit&gt;",ROUNDDOWN((($I764-'Checklist Parameters'!$K$24)/'Checklist Parameters'!$K$25)+1,0)))</f>
        <v>&lt;no limit&gt;</v>
      </c>
      <c r="AF764" s="174">
        <f t="shared" si="71"/>
        <v>0</v>
      </c>
      <c r="AG764" s="85">
        <f t="shared" si="66"/>
        <v>0</v>
      </c>
    </row>
    <row r="765" spans="1:33" ht="15">
      <c r="A765" s="393"/>
      <c r="B765" s="393"/>
      <c r="C765" s="393"/>
      <c r="D765" s="393"/>
      <c r="E765" s="393"/>
      <c r="F765" s="393"/>
      <c r="G765" s="393"/>
      <c r="H765" s="394"/>
      <c r="I765" s="394"/>
      <c r="J765" s="394"/>
      <c r="K765" s="394"/>
      <c r="L765" s="394"/>
      <c r="M765" s="394"/>
      <c r="N765" s="313">
        <f>IF(IF(I765&lt;'Checklist Parameters'!$K$22,0,($I765-$L765))&lt;0,0,IF(I765&lt;'Checklist Parameters'!$K$22,0,($I765-$L765)))</f>
        <v>0</v>
      </c>
      <c r="O765" s="394"/>
      <c r="P765" s="395"/>
      <c r="Q765" s="316">
        <f t="shared" si="67"/>
        <v>0</v>
      </c>
      <c r="R765" s="87">
        <f t="shared" si="68"/>
        <v>0</v>
      </c>
      <c r="S765" s="87">
        <f>IF('Checklist Parameters'!$K$60&lt;0.2,0.2,'Checklist Parameters'!$K$60)</f>
        <v>0.72</v>
      </c>
      <c r="T765" s="88">
        <f>IF($O765="",IF('Checklist District ID'!$C$43="Y",MAX($R765:$S765)*$I765,SUM($R765:$S765)*$I765),IF(O765&gt;0,Q765*S765))</f>
        <v>0</v>
      </c>
      <c r="U765" s="88">
        <f>IF(Q765&gt;0,((I765-T765)*'Formula Matrix'!$E$40),0)</f>
        <v>0</v>
      </c>
      <c r="V765" s="88">
        <f t="shared" si="69"/>
        <v>0</v>
      </c>
      <c r="W765" s="88">
        <f>IF(V765&gt;0,(V765*'Checklist Parameters'!$K$35),0)</f>
        <v>0</v>
      </c>
      <c r="X765" s="85">
        <f t="shared" si="70"/>
        <v>0</v>
      </c>
      <c r="Y765" s="85">
        <f>IF('Checklist Parameters'!$K$102&lt;&gt;"",(I765/43560)*'Checklist Parameters'!$K$102,"N/A")</f>
        <v>0</v>
      </c>
      <c r="Z765" s="85" t="str">
        <f>IF('Checklist Parameters'!$K$58&lt;&gt;"",((I765*'Checklist Parameters'!$K$58)*'Checklist Parameters'!$K$35)/1000,"N/A")</f>
        <v>N/A</v>
      </c>
      <c r="AA765" s="85">
        <f>IF('Checklist Parameters'!$K$101&lt;&gt;"",IFERROR(I765/'Checklist Parameters'!$K$101,0),"N/A")</f>
        <v>0</v>
      </c>
      <c r="AB765" s="85" t="str">
        <f>IF('Checklist Parameters'!$K$43&lt;&gt;"",(I765*'Checklist Parameters'!$K$43)/1000,"N/A")</f>
        <v>N/A</v>
      </c>
      <c r="AC765" s="85">
        <f>IF('Checklist Parameters'!$K$16="",$X765,IF(AND('Checklist Parameters'!$K$16&lt;$X765,'Checklist Parameters'!$K$16&gt;=3),'Checklist Parameters'!$K$16,IF(AND('Checklist Parameters'!$K$16&lt;$X765,'Checklist Parameters'!$K$16&lt;3),0,$X765)))</f>
        <v>0</v>
      </c>
      <c r="AD765" s="85" t="str">
        <f>IF(AND(I765&lt;'Checklist Parameters'!$K$22,$I765&lt;&gt;0),"Y","")</f>
        <v/>
      </c>
      <c r="AE765" s="85" t="str">
        <f>IF($AD765="Y",0,IF('Checklist Parameters'!$K$25="","&lt;no limit&gt;",ROUNDDOWN((($I765-'Checklist Parameters'!$K$24)/'Checklist Parameters'!$K$25)+1,0)))</f>
        <v>&lt;no limit&gt;</v>
      </c>
      <c r="AF765" s="174">
        <f t="shared" si="71"/>
        <v>0</v>
      </c>
      <c r="AG765" s="85">
        <f t="shared" si="66"/>
        <v>0</v>
      </c>
    </row>
    <row r="766" spans="1:33" ht="15">
      <c r="A766" s="393"/>
      <c r="B766" s="393"/>
      <c r="C766" s="393"/>
      <c r="D766" s="393"/>
      <c r="E766" s="393"/>
      <c r="F766" s="393"/>
      <c r="G766" s="393"/>
      <c r="H766" s="394"/>
      <c r="I766" s="394"/>
      <c r="J766" s="394"/>
      <c r="K766" s="394"/>
      <c r="L766" s="394"/>
      <c r="M766" s="394"/>
      <c r="N766" s="313">
        <f>IF(IF(I766&lt;'Checklist Parameters'!$K$22,0,($I766-$L766))&lt;0,0,IF(I766&lt;'Checklist Parameters'!$K$22,0,($I766-$L766)))</f>
        <v>0</v>
      </c>
      <c r="O766" s="394"/>
      <c r="P766" s="395"/>
      <c r="Q766" s="316">
        <f t="shared" si="67"/>
        <v>0</v>
      </c>
      <c r="R766" s="87">
        <f t="shared" si="68"/>
        <v>0</v>
      </c>
      <c r="S766" s="87">
        <f>IF('Checklist Parameters'!$K$60&lt;0.2,0.2,'Checklist Parameters'!$K$60)</f>
        <v>0.72</v>
      </c>
      <c r="T766" s="88">
        <f>IF($O766="",IF('Checklist District ID'!$C$43="Y",MAX($R766:$S766)*$I766,SUM($R766:$S766)*$I766),IF(O766&gt;0,Q766*S766))</f>
        <v>0</v>
      </c>
      <c r="U766" s="88">
        <f>IF(Q766&gt;0,((I766-T766)*'Formula Matrix'!$E$40),0)</f>
        <v>0</v>
      </c>
      <c r="V766" s="88">
        <f t="shared" si="69"/>
        <v>0</v>
      </c>
      <c r="W766" s="88">
        <f>IF(V766&gt;0,(V766*'Checklist Parameters'!$K$35),0)</f>
        <v>0</v>
      </c>
      <c r="X766" s="85">
        <f t="shared" si="70"/>
        <v>0</v>
      </c>
      <c r="Y766" s="85">
        <f>IF('Checklist Parameters'!$K$102&lt;&gt;"",(I766/43560)*'Checklist Parameters'!$K$102,"N/A")</f>
        <v>0</v>
      </c>
      <c r="Z766" s="85" t="str">
        <f>IF('Checklist Parameters'!$K$58&lt;&gt;"",((I766*'Checklist Parameters'!$K$58)*'Checklist Parameters'!$K$35)/1000,"N/A")</f>
        <v>N/A</v>
      </c>
      <c r="AA766" s="85">
        <f>IF('Checklist Parameters'!$K$101&lt;&gt;"",IFERROR(I766/'Checklist Parameters'!$K$101,0),"N/A")</f>
        <v>0</v>
      </c>
      <c r="AB766" s="85" t="str">
        <f>IF('Checklist Parameters'!$K$43&lt;&gt;"",(I766*'Checklist Parameters'!$K$43)/1000,"N/A")</f>
        <v>N/A</v>
      </c>
      <c r="AC766" s="85">
        <f>IF('Checklist Parameters'!$K$16="",$X766,IF(AND('Checklist Parameters'!$K$16&lt;$X766,'Checklist Parameters'!$K$16&gt;=3),'Checklist Parameters'!$K$16,IF(AND('Checklist Parameters'!$K$16&lt;$X766,'Checklist Parameters'!$K$16&lt;3),0,$X766)))</f>
        <v>0</v>
      </c>
      <c r="AD766" s="85" t="str">
        <f>IF(AND(I766&lt;'Checklist Parameters'!$K$22,$I766&lt;&gt;0),"Y","")</f>
        <v/>
      </c>
      <c r="AE766" s="85" t="str">
        <f>IF($AD766="Y",0,IF('Checklist Parameters'!$K$25="","&lt;no limit&gt;",ROUNDDOWN((($I766-'Checklist Parameters'!$K$24)/'Checklist Parameters'!$K$25)+1,0)))</f>
        <v>&lt;no limit&gt;</v>
      </c>
      <c r="AF766" s="174">
        <f t="shared" si="71"/>
        <v>0</v>
      </c>
      <c r="AG766" s="85">
        <f t="shared" si="66"/>
        <v>0</v>
      </c>
    </row>
    <row r="767" spans="1:33" ht="15">
      <c r="A767" s="393"/>
      <c r="B767" s="393"/>
      <c r="C767" s="393"/>
      <c r="D767" s="393"/>
      <c r="E767" s="393"/>
      <c r="F767" s="393"/>
      <c r="G767" s="393"/>
      <c r="H767" s="394"/>
      <c r="I767" s="394"/>
      <c r="J767" s="394"/>
      <c r="K767" s="394"/>
      <c r="L767" s="394"/>
      <c r="M767" s="394"/>
      <c r="N767" s="313">
        <f>IF(IF(I767&lt;'Checklist Parameters'!$K$22,0,($I767-$L767))&lt;0,0,IF(I767&lt;'Checklist Parameters'!$K$22,0,($I767-$L767)))</f>
        <v>0</v>
      </c>
      <c r="O767" s="394"/>
      <c r="P767" s="395"/>
      <c r="Q767" s="316">
        <f t="shared" si="67"/>
        <v>0</v>
      </c>
      <c r="R767" s="87">
        <f t="shared" si="68"/>
        <v>0</v>
      </c>
      <c r="S767" s="87">
        <f>IF('Checklist Parameters'!$K$60&lt;0.2,0.2,'Checklist Parameters'!$K$60)</f>
        <v>0.72</v>
      </c>
      <c r="T767" s="88">
        <f>IF($O767="",IF('Checklist District ID'!$C$43="Y",MAX($R767:$S767)*$I767,SUM($R767:$S767)*$I767),IF(O767&gt;0,Q767*S767))</f>
        <v>0</v>
      </c>
      <c r="U767" s="88">
        <f>IF(Q767&gt;0,((I767-T767)*'Formula Matrix'!$E$40),0)</f>
        <v>0</v>
      </c>
      <c r="V767" s="88">
        <f t="shared" si="69"/>
        <v>0</v>
      </c>
      <c r="W767" s="88">
        <f>IF(V767&gt;0,(V767*'Checklist Parameters'!$K$35),0)</f>
        <v>0</v>
      </c>
      <c r="X767" s="85">
        <f t="shared" si="70"/>
        <v>0</v>
      </c>
      <c r="Y767" s="85">
        <f>IF('Checklist Parameters'!$K$102&lt;&gt;"",(I767/43560)*'Checklist Parameters'!$K$102,"N/A")</f>
        <v>0</v>
      </c>
      <c r="Z767" s="85" t="str">
        <f>IF('Checklist Parameters'!$K$58&lt;&gt;"",((I767*'Checklist Parameters'!$K$58)*'Checklist Parameters'!$K$35)/1000,"N/A")</f>
        <v>N/A</v>
      </c>
      <c r="AA767" s="85">
        <f>IF('Checklist Parameters'!$K$101&lt;&gt;"",IFERROR(I767/'Checklist Parameters'!$K$101,0),"N/A")</f>
        <v>0</v>
      </c>
      <c r="AB767" s="85" t="str">
        <f>IF('Checklist Parameters'!$K$43&lt;&gt;"",(I767*'Checklist Parameters'!$K$43)/1000,"N/A")</f>
        <v>N/A</v>
      </c>
      <c r="AC767" s="85">
        <f>IF('Checklist Parameters'!$K$16="",$X767,IF(AND('Checklist Parameters'!$K$16&lt;$X767,'Checklist Parameters'!$K$16&gt;=3),'Checklist Parameters'!$K$16,IF(AND('Checklist Parameters'!$K$16&lt;$X767,'Checklist Parameters'!$K$16&lt;3),0,$X767)))</f>
        <v>0</v>
      </c>
      <c r="AD767" s="85" t="str">
        <f>IF(AND(I767&lt;'Checklist Parameters'!$K$22,$I767&lt;&gt;0),"Y","")</f>
        <v/>
      </c>
      <c r="AE767" s="85" t="str">
        <f>IF($AD767="Y",0,IF('Checklist Parameters'!$K$25="","&lt;no limit&gt;",ROUNDDOWN((($I767-'Checklist Parameters'!$K$24)/'Checklist Parameters'!$K$25)+1,0)))</f>
        <v>&lt;no limit&gt;</v>
      </c>
      <c r="AF767" s="174">
        <f t="shared" si="71"/>
        <v>0</v>
      </c>
      <c r="AG767" s="85">
        <f t="shared" si="66"/>
        <v>0</v>
      </c>
    </row>
    <row r="768" spans="1:33" ht="15">
      <c r="A768" s="393"/>
      <c r="B768" s="393"/>
      <c r="C768" s="393"/>
      <c r="D768" s="393"/>
      <c r="E768" s="393"/>
      <c r="F768" s="393"/>
      <c r="G768" s="393"/>
      <c r="H768" s="394"/>
      <c r="I768" s="394"/>
      <c r="J768" s="394"/>
      <c r="K768" s="394"/>
      <c r="L768" s="394"/>
      <c r="M768" s="394"/>
      <c r="N768" s="313">
        <f>IF(IF(I768&lt;'Checklist Parameters'!$K$22,0,($I768-$L768))&lt;0,0,IF(I768&lt;'Checklist Parameters'!$K$22,0,($I768-$L768)))</f>
        <v>0</v>
      </c>
      <c r="O768" s="394"/>
      <c r="P768" s="395"/>
      <c r="Q768" s="316">
        <f t="shared" si="67"/>
        <v>0</v>
      </c>
      <c r="R768" s="87">
        <f t="shared" si="68"/>
        <v>0</v>
      </c>
      <c r="S768" s="87">
        <f>IF('Checklist Parameters'!$K$60&lt;0.2,0.2,'Checklist Parameters'!$K$60)</f>
        <v>0.72</v>
      </c>
      <c r="T768" s="88">
        <f>IF($O768="",IF('Checklist District ID'!$C$43="Y",MAX($R768:$S768)*$I768,SUM($R768:$S768)*$I768),IF(O768&gt;0,Q768*S768))</f>
        <v>0</v>
      </c>
      <c r="U768" s="88">
        <f>IF(Q768&gt;0,((I768-T768)*'Formula Matrix'!$E$40),0)</f>
        <v>0</v>
      </c>
      <c r="V768" s="88">
        <f t="shared" si="69"/>
        <v>0</v>
      </c>
      <c r="W768" s="88">
        <f>IF(V768&gt;0,(V768*'Checklist Parameters'!$K$35),0)</f>
        <v>0</v>
      </c>
      <c r="X768" s="85">
        <f t="shared" si="70"/>
        <v>0</v>
      </c>
      <c r="Y768" s="85">
        <f>IF('Checklist Parameters'!$K$102&lt;&gt;"",(I768/43560)*'Checklist Parameters'!$K$102,"N/A")</f>
        <v>0</v>
      </c>
      <c r="Z768" s="85" t="str">
        <f>IF('Checklist Parameters'!$K$58&lt;&gt;"",((I768*'Checklist Parameters'!$K$58)*'Checklist Parameters'!$K$35)/1000,"N/A")</f>
        <v>N/A</v>
      </c>
      <c r="AA768" s="85">
        <f>IF('Checklist Parameters'!$K$101&lt;&gt;"",IFERROR(I768/'Checklist Parameters'!$K$101,0),"N/A")</f>
        <v>0</v>
      </c>
      <c r="AB768" s="85" t="str">
        <f>IF('Checklist Parameters'!$K$43&lt;&gt;"",(I768*'Checklist Parameters'!$K$43)/1000,"N/A")</f>
        <v>N/A</v>
      </c>
      <c r="AC768" s="85">
        <f>IF('Checklist Parameters'!$K$16="",$X768,IF(AND('Checklist Parameters'!$K$16&lt;$X768,'Checklist Parameters'!$K$16&gt;=3),'Checklist Parameters'!$K$16,IF(AND('Checklist Parameters'!$K$16&lt;$X768,'Checklist Parameters'!$K$16&lt;3),0,$X768)))</f>
        <v>0</v>
      </c>
      <c r="AD768" s="85" t="str">
        <f>IF(AND(I768&lt;'Checklist Parameters'!$K$22,$I768&lt;&gt;0),"Y","")</f>
        <v/>
      </c>
      <c r="AE768" s="85" t="str">
        <f>IF($AD768="Y",0,IF('Checklist Parameters'!$K$25="","&lt;no limit&gt;",ROUNDDOWN((($I768-'Checklist Parameters'!$K$24)/'Checklist Parameters'!$K$25)+1,0)))</f>
        <v>&lt;no limit&gt;</v>
      </c>
      <c r="AF768" s="174">
        <f t="shared" si="71"/>
        <v>0</v>
      </c>
      <c r="AG768" s="85">
        <f t="shared" si="66"/>
        <v>0</v>
      </c>
    </row>
    <row r="769" spans="1:33" ht="15">
      <c r="A769" s="393"/>
      <c r="B769" s="393"/>
      <c r="C769" s="393"/>
      <c r="D769" s="393"/>
      <c r="E769" s="393"/>
      <c r="F769" s="393"/>
      <c r="G769" s="393"/>
      <c r="H769" s="394"/>
      <c r="I769" s="394"/>
      <c r="J769" s="394"/>
      <c r="K769" s="394"/>
      <c r="L769" s="394"/>
      <c r="M769" s="394"/>
      <c r="N769" s="313">
        <f>IF(IF(I769&lt;'Checklist Parameters'!$K$22,0,($I769-$L769))&lt;0,0,IF(I769&lt;'Checklist Parameters'!$K$22,0,($I769-$L769)))</f>
        <v>0</v>
      </c>
      <c r="O769" s="394"/>
      <c r="P769" s="395"/>
      <c r="Q769" s="316">
        <f t="shared" si="67"/>
        <v>0</v>
      </c>
      <c r="R769" s="87">
        <f t="shared" si="68"/>
        <v>0</v>
      </c>
      <c r="S769" s="87">
        <f>IF('Checklist Parameters'!$K$60&lt;0.2,0.2,'Checklist Parameters'!$K$60)</f>
        <v>0.72</v>
      </c>
      <c r="T769" s="88">
        <f>IF($O769="",IF('Checklist District ID'!$C$43="Y",MAX($R769:$S769)*$I769,SUM($R769:$S769)*$I769),IF(O769&gt;0,Q769*S769))</f>
        <v>0</v>
      </c>
      <c r="U769" s="88">
        <f>IF(Q769&gt;0,((I769-T769)*'Formula Matrix'!$E$40),0)</f>
        <v>0</v>
      </c>
      <c r="V769" s="88">
        <f t="shared" si="69"/>
        <v>0</v>
      </c>
      <c r="W769" s="88">
        <f>IF(V769&gt;0,(V769*'Checklist Parameters'!$K$35),0)</f>
        <v>0</v>
      </c>
      <c r="X769" s="85">
        <f t="shared" si="70"/>
        <v>0</v>
      </c>
      <c r="Y769" s="85">
        <f>IF('Checklist Parameters'!$K$102&lt;&gt;"",(I769/43560)*'Checklist Parameters'!$K$102,"N/A")</f>
        <v>0</v>
      </c>
      <c r="Z769" s="85" t="str">
        <f>IF('Checklist Parameters'!$K$58&lt;&gt;"",((I769*'Checklist Parameters'!$K$58)*'Checklist Parameters'!$K$35)/1000,"N/A")</f>
        <v>N/A</v>
      </c>
      <c r="AA769" s="85">
        <f>IF('Checklist Parameters'!$K$101&lt;&gt;"",IFERROR(I769/'Checklist Parameters'!$K$101,0),"N/A")</f>
        <v>0</v>
      </c>
      <c r="AB769" s="85" t="str">
        <f>IF('Checklist Parameters'!$K$43&lt;&gt;"",(I769*'Checklist Parameters'!$K$43)/1000,"N/A")</f>
        <v>N/A</v>
      </c>
      <c r="AC769" s="85">
        <f>IF('Checklist Parameters'!$K$16="",$X769,IF(AND('Checklist Parameters'!$K$16&lt;$X769,'Checklist Parameters'!$K$16&gt;=3),'Checklist Parameters'!$K$16,IF(AND('Checklist Parameters'!$K$16&lt;$X769,'Checklist Parameters'!$K$16&lt;3),0,$X769)))</f>
        <v>0</v>
      </c>
      <c r="AD769" s="85" t="str">
        <f>IF(AND(I769&lt;'Checklist Parameters'!$K$22,$I769&lt;&gt;0),"Y","")</f>
        <v/>
      </c>
      <c r="AE769" s="85" t="str">
        <f>IF($AD769="Y",0,IF('Checklist Parameters'!$K$25="","&lt;no limit&gt;",ROUNDDOWN((($I769-'Checklist Parameters'!$K$24)/'Checklist Parameters'!$K$25)+1,0)))</f>
        <v>&lt;no limit&gt;</v>
      </c>
      <c r="AF769" s="174">
        <f t="shared" si="71"/>
        <v>0</v>
      </c>
      <c r="AG769" s="85">
        <f t="shared" si="66"/>
        <v>0</v>
      </c>
    </row>
    <row r="770" spans="1:33" ht="15">
      <c r="A770" s="393"/>
      <c r="B770" s="393"/>
      <c r="C770" s="393"/>
      <c r="D770" s="393"/>
      <c r="E770" s="393"/>
      <c r="F770" s="393"/>
      <c r="G770" s="393"/>
      <c r="H770" s="394"/>
      <c r="I770" s="394"/>
      <c r="J770" s="394"/>
      <c r="K770" s="394"/>
      <c r="L770" s="394"/>
      <c r="M770" s="394"/>
      <c r="N770" s="313">
        <f>IF(IF(I770&lt;'Checklist Parameters'!$K$22,0,($I770-$L770))&lt;0,0,IF(I770&lt;'Checklist Parameters'!$K$22,0,($I770-$L770)))</f>
        <v>0</v>
      </c>
      <c r="O770" s="394"/>
      <c r="P770" s="395"/>
      <c r="Q770" s="316">
        <f t="shared" si="67"/>
        <v>0</v>
      </c>
      <c r="R770" s="87">
        <f t="shared" si="68"/>
        <v>0</v>
      </c>
      <c r="S770" s="87">
        <f>IF('Checklist Parameters'!$K$60&lt;0.2,0.2,'Checklist Parameters'!$K$60)</f>
        <v>0.72</v>
      </c>
      <c r="T770" s="88">
        <f>IF($O770="",IF('Checklist District ID'!$C$43="Y",MAX($R770:$S770)*$I770,SUM($R770:$S770)*$I770),IF(O770&gt;0,Q770*S770))</f>
        <v>0</v>
      </c>
      <c r="U770" s="88">
        <f>IF(Q770&gt;0,((I770-T770)*'Formula Matrix'!$E$40),0)</f>
        <v>0</v>
      </c>
      <c r="V770" s="88">
        <f t="shared" si="69"/>
        <v>0</v>
      </c>
      <c r="W770" s="88">
        <f>IF(V770&gt;0,(V770*'Checklist Parameters'!$K$35),0)</f>
        <v>0</v>
      </c>
      <c r="X770" s="85">
        <f t="shared" si="70"/>
        <v>0</v>
      </c>
      <c r="Y770" s="85">
        <f>IF('Checklist Parameters'!$K$102&lt;&gt;"",(I770/43560)*'Checklist Parameters'!$K$102,"N/A")</f>
        <v>0</v>
      </c>
      <c r="Z770" s="85" t="str">
        <f>IF('Checklist Parameters'!$K$58&lt;&gt;"",((I770*'Checklist Parameters'!$K$58)*'Checklist Parameters'!$K$35)/1000,"N/A")</f>
        <v>N/A</v>
      </c>
      <c r="AA770" s="85">
        <f>IF('Checklist Parameters'!$K$101&lt;&gt;"",IFERROR(I770/'Checklist Parameters'!$K$101,0),"N/A")</f>
        <v>0</v>
      </c>
      <c r="AB770" s="85" t="str">
        <f>IF('Checklist Parameters'!$K$43&lt;&gt;"",(I770*'Checklist Parameters'!$K$43)/1000,"N/A")</f>
        <v>N/A</v>
      </c>
      <c r="AC770" s="85">
        <f>IF('Checklist Parameters'!$K$16="",$X770,IF(AND('Checklist Parameters'!$K$16&lt;$X770,'Checklist Parameters'!$K$16&gt;=3),'Checklist Parameters'!$K$16,IF(AND('Checklist Parameters'!$K$16&lt;$X770,'Checklist Parameters'!$K$16&lt;3),0,$X770)))</f>
        <v>0</v>
      </c>
      <c r="AD770" s="85" t="str">
        <f>IF(AND(I770&lt;'Checklist Parameters'!$K$22,$I770&lt;&gt;0),"Y","")</f>
        <v/>
      </c>
      <c r="AE770" s="85" t="str">
        <f>IF($AD770="Y",0,IF('Checklist Parameters'!$K$25="","&lt;no limit&gt;",ROUNDDOWN((($I770-'Checklist Parameters'!$K$24)/'Checklist Parameters'!$K$25)+1,0)))</f>
        <v>&lt;no limit&gt;</v>
      </c>
      <c r="AF770" s="174">
        <f t="shared" si="71"/>
        <v>0</v>
      </c>
      <c r="AG770" s="85">
        <f t="shared" si="66"/>
        <v>0</v>
      </c>
    </row>
    <row r="771" spans="1:33" ht="15">
      <c r="A771" s="393"/>
      <c r="B771" s="393"/>
      <c r="C771" s="393"/>
      <c r="D771" s="393"/>
      <c r="E771" s="393"/>
      <c r="F771" s="393"/>
      <c r="G771" s="393"/>
      <c r="H771" s="394"/>
      <c r="I771" s="394"/>
      <c r="J771" s="394"/>
      <c r="K771" s="394"/>
      <c r="L771" s="394"/>
      <c r="M771" s="394"/>
      <c r="N771" s="313">
        <f>IF(IF(I771&lt;'Checklist Parameters'!$K$22,0,($I771-$L771))&lt;0,0,IF(I771&lt;'Checklist Parameters'!$K$22,0,($I771-$L771)))</f>
        <v>0</v>
      </c>
      <c r="O771" s="394"/>
      <c r="P771" s="395"/>
      <c r="Q771" s="316">
        <f t="shared" si="67"/>
        <v>0</v>
      </c>
      <c r="R771" s="87">
        <f t="shared" si="68"/>
        <v>0</v>
      </c>
      <c r="S771" s="87">
        <f>IF('Checklist Parameters'!$K$60&lt;0.2,0.2,'Checklist Parameters'!$K$60)</f>
        <v>0.72</v>
      </c>
      <c r="T771" s="88">
        <f>IF($O771="",IF('Checklist District ID'!$C$43="Y",MAX($R771:$S771)*$I771,SUM($R771:$S771)*$I771),IF(O771&gt;0,Q771*S771))</f>
        <v>0</v>
      </c>
      <c r="U771" s="88">
        <f>IF(Q771&gt;0,((I771-T771)*'Formula Matrix'!$E$40),0)</f>
        <v>0</v>
      </c>
      <c r="V771" s="88">
        <f t="shared" si="69"/>
        <v>0</v>
      </c>
      <c r="W771" s="88">
        <f>IF(V771&gt;0,(V771*'Checklist Parameters'!$K$35),0)</f>
        <v>0</v>
      </c>
      <c r="X771" s="85">
        <f t="shared" si="70"/>
        <v>0</v>
      </c>
      <c r="Y771" s="85">
        <f>IF('Checklist Parameters'!$K$102&lt;&gt;"",(I771/43560)*'Checklist Parameters'!$K$102,"N/A")</f>
        <v>0</v>
      </c>
      <c r="Z771" s="85" t="str">
        <f>IF('Checklist Parameters'!$K$58&lt;&gt;"",((I771*'Checklist Parameters'!$K$58)*'Checklist Parameters'!$K$35)/1000,"N/A")</f>
        <v>N/A</v>
      </c>
      <c r="AA771" s="85">
        <f>IF('Checklist Parameters'!$K$101&lt;&gt;"",IFERROR(I771/'Checklist Parameters'!$K$101,0),"N/A")</f>
        <v>0</v>
      </c>
      <c r="AB771" s="85" t="str">
        <f>IF('Checklist Parameters'!$K$43&lt;&gt;"",(I771*'Checklist Parameters'!$K$43)/1000,"N/A")</f>
        <v>N/A</v>
      </c>
      <c r="AC771" s="85">
        <f>IF('Checklist Parameters'!$K$16="",$X771,IF(AND('Checklist Parameters'!$K$16&lt;$X771,'Checklist Parameters'!$K$16&gt;=3),'Checklist Parameters'!$K$16,IF(AND('Checklist Parameters'!$K$16&lt;$X771,'Checklist Parameters'!$K$16&lt;3),0,$X771)))</f>
        <v>0</v>
      </c>
      <c r="AD771" s="85" t="str">
        <f>IF(AND(I771&lt;'Checklist Parameters'!$K$22,$I771&lt;&gt;0),"Y","")</f>
        <v/>
      </c>
      <c r="AE771" s="85" t="str">
        <f>IF($AD771="Y",0,IF('Checklist Parameters'!$K$25="","&lt;no limit&gt;",ROUNDDOWN((($I771-'Checklist Parameters'!$K$24)/'Checklist Parameters'!$K$25)+1,0)))</f>
        <v>&lt;no limit&gt;</v>
      </c>
      <c r="AF771" s="174">
        <f t="shared" si="71"/>
        <v>0</v>
      </c>
      <c r="AG771" s="85">
        <f t="shared" si="66"/>
        <v>0</v>
      </c>
    </row>
    <row r="772" spans="1:33" ht="15">
      <c r="A772" s="393"/>
      <c r="B772" s="393"/>
      <c r="C772" s="393"/>
      <c r="D772" s="393"/>
      <c r="E772" s="393"/>
      <c r="F772" s="393"/>
      <c r="G772" s="393"/>
      <c r="H772" s="394"/>
      <c r="I772" s="394"/>
      <c r="J772" s="394"/>
      <c r="K772" s="394"/>
      <c r="L772" s="394"/>
      <c r="M772" s="394"/>
      <c r="N772" s="313">
        <f>IF(IF(I772&lt;'Checklist Parameters'!$K$22,0,($I772-$L772))&lt;0,0,IF(I772&lt;'Checklist Parameters'!$K$22,0,($I772-$L772)))</f>
        <v>0</v>
      </c>
      <c r="O772" s="394"/>
      <c r="P772" s="395"/>
      <c r="Q772" s="316">
        <f t="shared" si="67"/>
        <v>0</v>
      </c>
      <c r="R772" s="87">
        <f t="shared" si="68"/>
        <v>0</v>
      </c>
      <c r="S772" s="87">
        <f>IF('Checklist Parameters'!$K$60&lt;0.2,0.2,'Checklist Parameters'!$K$60)</f>
        <v>0.72</v>
      </c>
      <c r="T772" s="88">
        <f>IF($O772="",IF('Checklist District ID'!$C$43="Y",MAX($R772:$S772)*$I772,SUM($R772:$S772)*$I772),IF(O772&gt;0,Q772*S772))</f>
        <v>0</v>
      </c>
      <c r="U772" s="88">
        <f>IF(Q772&gt;0,((I772-T772)*'Formula Matrix'!$E$40),0)</f>
        <v>0</v>
      </c>
      <c r="V772" s="88">
        <f t="shared" si="69"/>
        <v>0</v>
      </c>
      <c r="W772" s="88">
        <f>IF(V772&gt;0,(V772*'Checklist Parameters'!$K$35),0)</f>
        <v>0</v>
      </c>
      <c r="X772" s="85">
        <f t="shared" si="70"/>
        <v>0</v>
      </c>
      <c r="Y772" s="85">
        <f>IF('Checklist Parameters'!$K$102&lt;&gt;"",(I772/43560)*'Checklist Parameters'!$K$102,"N/A")</f>
        <v>0</v>
      </c>
      <c r="Z772" s="85" t="str">
        <f>IF('Checklist Parameters'!$K$58&lt;&gt;"",((I772*'Checklist Parameters'!$K$58)*'Checklist Parameters'!$K$35)/1000,"N/A")</f>
        <v>N/A</v>
      </c>
      <c r="AA772" s="85">
        <f>IF('Checklist Parameters'!$K$101&lt;&gt;"",IFERROR(I772/'Checklist Parameters'!$K$101,0),"N/A")</f>
        <v>0</v>
      </c>
      <c r="AB772" s="85" t="str">
        <f>IF('Checklist Parameters'!$K$43&lt;&gt;"",(I772*'Checklist Parameters'!$K$43)/1000,"N/A")</f>
        <v>N/A</v>
      </c>
      <c r="AC772" s="85">
        <f>IF('Checklist Parameters'!$K$16="",$X772,IF(AND('Checklist Parameters'!$K$16&lt;$X772,'Checklist Parameters'!$K$16&gt;=3),'Checklist Parameters'!$K$16,IF(AND('Checklist Parameters'!$K$16&lt;$X772,'Checklist Parameters'!$K$16&lt;3),0,$X772)))</f>
        <v>0</v>
      </c>
      <c r="AD772" s="85" t="str">
        <f>IF(AND(I772&lt;'Checklist Parameters'!$K$22,$I772&lt;&gt;0),"Y","")</f>
        <v/>
      </c>
      <c r="AE772" s="85" t="str">
        <f>IF($AD772="Y",0,IF('Checklist Parameters'!$K$25="","&lt;no limit&gt;",ROUNDDOWN((($I772-'Checklist Parameters'!$K$24)/'Checklist Parameters'!$K$25)+1,0)))</f>
        <v>&lt;no limit&gt;</v>
      </c>
      <c r="AF772" s="174">
        <f t="shared" si="71"/>
        <v>0</v>
      </c>
      <c r="AG772" s="85">
        <f t="shared" si="66"/>
        <v>0</v>
      </c>
    </row>
    <row r="773" spans="1:33" ht="15">
      <c r="A773" s="393"/>
      <c r="B773" s="393"/>
      <c r="C773" s="393"/>
      <c r="D773" s="393"/>
      <c r="E773" s="393"/>
      <c r="F773" s="393"/>
      <c r="G773" s="393"/>
      <c r="H773" s="394"/>
      <c r="I773" s="394"/>
      <c r="J773" s="394"/>
      <c r="K773" s="394"/>
      <c r="L773" s="394"/>
      <c r="M773" s="394"/>
      <c r="N773" s="313">
        <f>IF(IF(I773&lt;'Checklist Parameters'!$K$22,0,($I773-$L773))&lt;0,0,IF(I773&lt;'Checklist Parameters'!$K$22,0,($I773-$L773)))</f>
        <v>0</v>
      </c>
      <c r="O773" s="394"/>
      <c r="P773" s="395"/>
      <c r="Q773" s="316">
        <f t="shared" si="67"/>
        <v>0</v>
      </c>
      <c r="R773" s="87">
        <f t="shared" si="68"/>
        <v>0</v>
      </c>
      <c r="S773" s="87">
        <f>IF('Checklist Parameters'!$K$60&lt;0.2,0.2,'Checklist Parameters'!$K$60)</f>
        <v>0.72</v>
      </c>
      <c r="T773" s="88">
        <f>IF($O773="",IF('Checklist District ID'!$C$43="Y",MAX($R773:$S773)*$I773,SUM($R773:$S773)*$I773),IF(O773&gt;0,Q773*S773))</f>
        <v>0</v>
      </c>
      <c r="U773" s="88">
        <f>IF(Q773&gt;0,((I773-T773)*'Formula Matrix'!$E$40),0)</f>
        <v>0</v>
      </c>
      <c r="V773" s="88">
        <f t="shared" si="69"/>
        <v>0</v>
      </c>
      <c r="W773" s="88">
        <f>IF(V773&gt;0,(V773*'Checklist Parameters'!$K$35),0)</f>
        <v>0</v>
      </c>
      <c r="X773" s="85">
        <f t="shared" si="70"/>
        <v>0</v>
      </c>
      <c r="Y773" s="85">
        <f>IF('Checklist Parameters'!$K$102&lt;&gt;"",(I773/43560)*'Checklist Parameters'!$K$102,"N/A")</f>
        <v>0</v>
      </c>
      <c r="Z773" s="85" t="str">
        <f>IF('Checklist Parameters'!$K$58&lt;&gt;"",((I773*'Checklist Parameters'!$K$58)*'Checklist Parameters'!$K$35)/1000,"N/A")</f>
        <v>N/A</v>
      </c>
      <c r="AA773" s="85">
        <f>IF('Checklist Parameters'!$K$101&lt;&gt;"",IFERROR(I773/'Checklist Parameters'!$K$101,0),"N/A")</f>
        <v>0</v>
      </c>
      <c r="AB773" s="85" t="str">
        <f>IF('Checklist Parameters'!$K$43&lt;&gt;"",(I773*'Checklist Parameters'!$K$43)/1000,"N/A")</f>
        <v>N/A</v>
      </c>
      <c r="AC773" s="85">
        <f>IF('Checklist Parameters'!$K$16="",$X773,IF(AND('Checklist Parameters'!$K$16&lt;$X773,'Checklist Parameters'!$K$16&gt;=3),'Checklist Parameters'!$K$16,IF(AND('Checklist Parameters'!$K$16&lt;$X773,'Checklist Parameters'!$K$16&lt;3),0,$X773)))</f>
        <v>0</v>
      </c>
      <c r="AD773" s="85" t="str">
        <f>IF(AND(I773&lt;'Checklist Parameters'!$K$22,$I773&lt;&gt;0),"Y","")</f>
        <v/>
      </c>
      <c r="AE773" s="85" t="str">
        <f>IF($AD773="Y",0,IF('Checklist Parameters'!$K$25="","&lt;no limit&gt;",ROUNDDOWN((($I773-'Checklist Parameters'!$K$24)/'Checklist Parameters'!$K$25)+1,0)))</f>
        <v>&lt;no limit&gt;</v>
      </c>
      <c r="AF773" s="174">
        <f t="shared" si="71"/>
        <v>0</v>
      </c>
      <c r="AG773" s="85">
        <f t="shared" si="66"/>
        <v>0</v>
      </c>
    </row>
    <row r="774" spans="1:33" ht="15">
      <c r="A774" s="393"/>
      <c r="B774" s="393"/>
      <c r="C774" s="393"/>
      <c r="D774" s="393"/>
      <c r="E774" s="393"/>
      <c r="F774" s="393"/>
      <c r="G774" s="393"/>
      <c r="H774" s="394"/>
      <c r="I774" s="394"/>
      <c r="J774" s="394"/>
      <c r="K774" s="394"/>
      <c r="L774" s="394"/>
      <c r="M774" s="394"/>
      <c r="N774" s="313">
        <f>IF(IF(I774&lt;'Checklist Parameters'!$K$22,0,($I774-$L774))&lt;0,0,IF(I774&lt;'Checklist Parameters'!$K$22,0,($I774-$L774)))</f>
        <v>0</v>
      </c>
      <c r="O774" s="394"/>
      <c r="P774" s="395"/>
      <c r="Q774" s="316">
        <f t="shared" si="67"/>
        <v>0</v>
      </c>
      <c r="R774" s="87">
        <f t="shared" si="68"/>
        <v>0</v>
      </c>
      <c r="S774" s="87">
        <f>IF('Checklist Parameters'!$K$60&lt;0.2,0.2,'Checklist Parameters'!$K$60)</f>
        <v>0.72</v>
      </c>
      <c r="T774" s="88">
        <f>IF($O774="",IF('Checklist District ID'!$C$43="Y",MAX($R774:$S774)*$I774,SUM($R774:$S774)*$I774),IF(O774&gt;0,Q774*S774))</f>
        <v>0</v>
      </c>
      <c r="U774" s="88">
        <f>IF(Q774&gt;0,((I774-T774)*'Formula Matrix'!$E$40),0)</f>
        <v>0</v>
      </c>
      <c r="V774" s="88">
        <f t="shared" si="69"/>
        <v>0</v>
      </c>
      <c r="W774" s="88">
        <f>IF(V774&gt;0,(V774*'Checklist Parameters'!$K$35),0)</f>
        <v>0</v>
      </c>
      <c r="X774" s="85">
        <f t="shared" si="70"/>
        <v>0</v>
      </c>
      <c r="Y774" s="85">
        <f>IF('Checklist Parameters'!$K$102&lt;&gt;"",(I774/43560)*'Checklist Parameters'!$K$102,"N/A")</f>
        <v>0</v>
      </c>
      <c r="Z774" s="85" t="str">
        <f>IF('Checklist Parameters'!$K$58&lt;&gt;"",((I774*'Checklist Parameters'!$K$58)*'Checklist Parameters'!$K$35)/1000,"N/A")</f>
        <v>N/A</v>
      </c>
      <c r="AA774" s="85">
        <f>IF('Checklist Parameters'!$K$101&lt;&gt;"",IFERROR(I774/'Checklist Parameters'!$K$101,0),"N/A")</f>
        <v>0</v>
      </c>
      <c r="AB774" s="85" t="str">
        <f>IF('Checklist Parameters'!$K$43&lt;&gt;"",(I774*'Checklist Parameters'!$K$43)/1000,"N/A")</f>
        <v>N/A</v>
      </c>
      <c r="AC774" s="85">
        <f>IF('Checklist Parameters'!$K$16="",$X774,IF(AND('Checklist Parameters'!$K$16&lt;$X774,'Checklist Parameters'!$K$16&gt;=3),'Checklist Parameters'!$K$16,IF(AND('Checklist Parameters'!$K$16&lt;$X774,'Checklist Parameters'!$K$16&lt;3),0,$X774)))</f>
        <v>0</v>
      </c>
      <c r="AD774" s="85" t="str">
        <f>IF(AND(I774&lt;'Checklist Parameters'!$K$22,$I774&lt;&gt;0),"Y","")</f>
        <v/>
      </c>
      <c r="AE774" s="85" t="str">
        <f>IF($AD774="Y",0,IF('Checklist Parameters'!$K$25="","&lt;no limit&gt;",ROUNDDOWN((($I774-'Checklist Parameters'!$K$24)/'Checklist Parameters'!$K$25)+1,0)))</f>
        <v>&lt;no limit&gt;</v>
      </c>
      <c r="AF774" s="174">
        <f t="shared" si="71"/>
        <v>0</v>
      </c>
      <c r="AG774" s="85">
        <f t="shared" si="66"/>
        <v>0</v>
      </c>
    </row>
    <row r="775" spans="1:33" ht="15">
      <c r="A775" s="393"/>
      <c r="B775" s="393"/>
      <c r="C775" s="393"/>
      <c r="D775" s="393"/>
      <c r="E775" s="393"/>
      <c r="F775" s="393"/>
      <c r="G775" s="393"/>
      <c r="H775" s="394"/>
      <c r="I775" s="394"/>
      <c r="J775" s="394"/>
      <c r="K775" s="394"/>
      <c r="L775" s="394"/>
      <c r="M775" s="394"/>
      <c r="N775" s="313">
        <f>IF(IF(I775&lt;'Checklist Parameters'!$K$22,0,($I775-$L775))&lt;0,0,IF(I775&lt;'Checklist Parameters'!$K$22,0,($I775-$L775)))</f>
        <v>0</v>
      </c>
      <c r="O775" s="394"/>
      <c r="P775" s="395"/>
      <c r="Q775" s="316">
        <f t="shared" si="67"/>
        <v>0</v>
      </c>
      <c r="R775" s="87">
        <f t="shared" si="68"/>
        <v>0</v>
      </c>
      <c r="S775" s="87">
        <f>IF('Checklist Parameters'!$K$60&lt;0.2,0.2,'Checklist Parameters'!$K$60)</f>
        <v>0.72</v>
      </c>
      <c r="T775" s="88">
        <f>IF($O775="",IF('Checklist District ID'!$C$43="Y",MAX($R775:$S775)*$I775,SUM($R775:$S775)*$I775),IF(O775&gt;0,Q775*S775))</f>
        <v>0</v>
      </c>
      <c r="U775" s="88">
        <f>IF(Q775&gt;0,((I775-T775)*'Formula Matrix'!$E$40),0)</f>
        <v>0</v>
      </c>
      <c r="V775" s="88">
        <f t="shared" si="69"/>
        <v>0</v>
      </c>
      <c r="W775" s="88">
        <f>IF(V775&gt;0,(V775*'Checklist Parameters'!$K$35),0)</f>
        <v>0</v>
      </c>
      <c r="X775" s="85">
        <f t="shared" si="70"/>
        <v>0</v>
      </c>
      <c r="Y775" s="85">
        <f>IF('Checklist Parameters'!$K$102&lt;&gt;"",(I775/43560)*'Checklist Parameters'!$K$102,"N/A")</f>
        <v>0</v>
      </c>
      <c r="Z775" s="85" t="str">
        <f>IF('Checklist Parameters'!$K$58&lt;&gt;"",((I775*'Checklist Parameters'!$K$58)*'Checklist Parameters'!$K$35)/1000,"N/A")</f>
        <v>N/A</v>
      </c>
      <c r="AA775" s="85">
        <f>IF('Checklist Parameters'!$K$101&lt;&gt;"",IFERROR(I775/'Checklist Parameters'!$K$101,0),"N/A")</f>
        <v>0</v>
      </c>
      <c r="AB775" s="85" t="str">
        <f>IF('Checklist Parameters'!$K$43&lt;&gt;"",(I775*'Checklist Parameters'!$K$43)/1000,"N/A")</f>
        <v>N/A</v>
      </c>
      <c r="AC775" s="85">
        <f>IF('Checklist Parameters'!$K$16="",$X775,IF(AND('Checklist Parameters'!$K$16&lt;$X775,'Checklist Parameters'!$K$16&gt;=3),'Checklist Parameters'!$K$16,IF(AND('Checklist Parameters'!$K$16&lt;$X775,'Checklist Parameters'!$K$16&lt;3),0,$X775)))</f>
        <v>0</v>
      </c>
      <c r="AD775" s="85" t="str">
        <f>IF(AND(I775&lt;'Checklist Parameters'!$K$22,$I775&lt;&gt;0),"Y","")</f>
        <v/>
      </c>
      <c r="AE775" s="85" t="str">
        <f>IF($AD775="Y",0,IF('Checklist Parameters'!$K$25="","&lt;no limit&gt;",ROUNDDOWN((($I775-'Checklist Parameters'!$K$24)/'Checklist Parameters'!$K$25)+1,0)))</f>
        <v>&lt;no limit&gt;</v>
      </c>
      <c r="AF775" s="174">
        <f t="shared" si="71"/>
        <v>0</v>
      </c>
      <c r="AG775" s="85">
        <f t="shared" si="66"/>
        <v>0</v>
      </c>
    </row>
    <row r="776" spans="1:33" ht="15">
      <c r="A776" s="393"/>
      <c r="B776" s="393"/>
      <c r="C776" s="393"/>
      <c r="D776" s="393"/>
      <c r="E776" s="393"/>
      <c r="F776" s="393"/>
      <c r="G776" s="393"/>
      <c r="H776" s="394"/>
      <c r="I776" s="394"/>
      <c r="J776" s="394"/>
      <c r="K776" s="394"/>
      <c r="L776" s="394"/>
      <c r="M776" s="394"/>
      <c r="N776" s="313">
        <f>IF(IF(I776&lt;'Checklist Parameters'!$K$22,0,($I776-$L776))&lt;0,0,IF(I776&lt;'Checklist Parameters'!$K$22,0,($I776-$L776)))</f>
        <v>0</v>
      </c>
      <c r="O776" s="394"/>
      <c r="P776" s="395"/>
      <c r="Q776" s="316">
        <f t="shared" si="67"/>
        <v>0</v>
      </c>
      <c r="R776" s="87">
        <f t="shared" si="68"/>
        <v>0</v>
      </c>
      <c r="S776" s="87">
        <f>IF('Checklist Parameters'!$K$60&lt;0.2,0.2,'Checklist Parameters'!$K$60)</f>
        <v>0.72</v>
      </c>
      <c r="T776" s="88">
        <f>IF($O776="",IF('Checklist District ID'!$C$43="Y",MAX($R776:$S776)*$I776,SUM($R776:$S776)*$I776),IF(O776&gt;0,Q776*S776))</f>
        <v>0</v>
      </c>
      <c r="U776" s="88">
        <f>IF(Q776&gt;0,((I776-T776)*'Formula Matrix'!$E$40),0)</f>
        <v>0</v>
      </c>
      <c r="V776" s="88">
        <f t="shared" si="69"/>
        <v>0</v>
      </c>
      <c r="W776" s="88">
        <f>IF(V776&gt;0,(V776*'Checklist Parameters'!$K$35),0)</f>
        <v>0</v>
      </c>
      <c r="X776" s="85">
        <f t="shared" si="70"/>
        <v>0</v>
      </c>
      <c r="Y776" s="85">
        <f>IF('Checklist Parameters'!$K$102&lt;&gt;"",(I776/43560)*'Checklist Parameters'!$K$102,"N/A")</f>
        <v>0</v>
      </c>
      <c r="Z776" s="85" t="str">
        <f>IF('Checklist Parameters'!$K$58&lt;&gt;"",((I776*'Checklist Parameters'!$K$58)*'Checklist Parameters'!$K$35)/1000,"N/A")</f>
        <v>N/A</v>
      </c>
      <c r="AA776" s="85">
        <f>IF('Checklist Parameters'!$K$101&lt;&gt;"",IFERROR(I776/'Checklist Parameters'!$K$101,0),"N/A")</f>
        <v>0</v>
      </c>
      <c r="AB776" s="85" t="str">
        <f>IF('Checklist Parameters'!$K$43&lt;&gt;"",(I776*'Checklist Parameters'!$K$43)/1000,"N/A")</f>
        <v>N/A</v>
      </c>
      <c r="AC776" s="85">
        <f>IF('Checklist Parameters'!$K$16="",$X776,IF(AND('Checklist Parameters'!$K$16&lt;$X776,'Checklist Parameters'!$K$16&gt;=3),'Checklist Parameters'!$K$16,IF(AND('Checklist Parameters'!$K$16&lt;$X776,'Checklist Parameters'!$K$16&lt;3),0,$X776)))</f>
        <v>0</v>
      </c>
      <c r="AD776" s="85" t="str">
        <f>IF(AND(I776&lt;'Checklist Parameters'!$K$22,$I776&lt;&gt;0),"Y","")</f>
        <v/>
      </c>
      <c r="AE776" s="85" t="str">
        <f>IF($AD776="Y",0,IF('Checklist Parameters'!$K$25="","&lt;no limit&gt;",ROUNDDOWN((($I776-'Checklist Parameters'!$K$24)/'Checklist Parameters'!$K$25)+1,0)))</f>
        <v>&lt;no limit&gt;</v>
      </c>
      <c r="AF776" s="174">
        <f t="shared" si="71"/>
        <v>0</v>
      </c>
      <c r="AG776" s="85">
        <f t="shared" si="66"/>
        <v>0</v>
      </c>
    </row>
    <row r="777" spans="1:33" ht="15">
      <c r="A777" s="393"/>
      <c r="B777" s="393"/>
      <c r="C777" s="393"/>
      <c r="D777" s="393"/>
      <c r="E777" s="393"/>
      <c r="F777" s="393"/>
      <c r="G777" s="393"/>
      <c r="H777" s="394"/>
      <c r="I777" s="394"/>
      <c r="J777" s="394"/>
      <c r="K777" s="394"/>
      <c r="L777" s="394"/>
      <c r="M777" s="394"/>
      <c r="N777" s="313">
        <f>IF(IF(I777&lt;'Checklist Parameters'!$K$22,0,($I777-$L777))&lt;0,0,IF(I777&lt;'Checklist Parameters'!$K$22,0,($I777-$L777)))</f>
        <v>0</v>
      </c>
      <c r="O777" s="394"/>
      <c r="P777" s="395"/>
      <c r="Q777" s="316">
        <f t="shared" si="67"/>
        <v>0</v>
      </c>
      <c r="R777" s="87">
        <f t="shared" si="68"/>
        <v>0</v>
      </c>
      <c r="S777" s="87">
        <f>IF('Checklist Parameters'!$K$60&lt;0.2,0.2,'Checklist Parameters'!$K$60)</f>
        <v>0.72</v>
      </c>
      <c r="T777" s="88">
        <f>IF($O777="",IF('Checklist District ID'!$C$43="Y",MAX($R777:$S777)*$I777,SUM($R777:$S777)*$I777),IF(O777&gt;0,Q777*S777))</f>
        <v>0</v>
      </c>
      <c r="U777" s="88">
        <f>IF(Q777&gt;0,((I777-T777)*'Formula Matrix'!$E$40),0)</f>
        <v>0</v>
      </c>
      <c r="V777" s="88">
        <f t="shared" si="69"/>
        <v>0</v>
      </c>
      <c r="W777" s="88">
        <f>IF(V777&gt;0,(V777*'Checklist Parameters'!$K$35),0)</f>
        <v>0</v>
      </c>
      <c r="X777" s="85">
        <f t="shared" si="70"/>
        <v>0</v>
      </c>
      <c r="Y777" s="85">
        <f>IF('Checklist Parameters'!$K$102&lt;&gt;"",(I777/43560)*'Checklist Parameters'!$K$102,"N/A")</f>
        <v>0</v>
      </c>
      <c r="Z777" s="85" t="str">
        <f>IF('Checklist Parameters'!$K$58&lt;&gt;"",((I777*'Checklist Parameters'!$K$58)*'Checklist Parameters'!$K$35)/1000,"N/A")</f>
        <v>N/A</v>
      </c>
      <c r="AA777" s="85">
        <f>IF('Checklist Parameters'!$K$101&lt;&gt;"",IFERROR(I777/'Checklist Parameters'!$K$101,0),"N/A")</f>
        <v>0</v>
      </c>
      <c r="AB777" s="85" t="str">
        <f>IF('Checklist Parameters'!$K$43&lt;&gt;"",(I777*'Checklist Parameters'!$K$43)/1000,"N/A")</f>
        <v>N/A</v>
      </c>
      <c r="AC777" s="85">
        <f>IF('Checklist Parameters'!$K$16="",$X777,IF(AND('Checklist Parameters'!$K$16&lt;$X777,'Checklist Parameters'!$K$16&gt;=3),'Checklist Parameters'!$K$16,IF(AND('Checklist Parameters'!$K$16&lt;$X777,'Checklist Parameters'!$K$16&lt;3),0,$X777)))</f>
        <v>0</v>
      </c>
      <c r="AD777" s="85" t="str">
        <f>IF(AND(I777&lt;'Checklist Parameters'!$K$22,$I777&lt;&gt;0),"Y","")</f>
        <v/>
      </c>
      <c r="AE777" s="85" t="str">
        <f>IF($AD777="Y",0,IF('Checklist Parameters'!$K$25="","&lt;no limit&gt;",ROUNDDOWN((($I777-'Checklist Parameters'!$K$24)/'Checklist Parameters'!$K$25)+1,0)))</f>
        <v>&lt;no limit&gt;</v>
      </c>
      <c r="AF777" s="174">
        <f t="shared" si="71"/>
        <v>0</v>
      </c>
      <c r="AG777" s="85">
        <f t="shared" si="66"/>
        <v>0</v>
      </c>
    </row>
    <row r="778" spans="1:33" ht="15">
      <c r="A778" s="393"/>
      <c r="B778" s="393"/>
      <c r="C778" s="393"/>
      <c r="D778" s="393"/>
      <c r="E778" s="393"/>
      <c r="F778" s="393"/>
      <c r="G778" s="393"/>
      <c r="H778" s="394"/>
      <c r="I778" s="394"/>
      <c r="J778" s="394"/>
      <c r="K778" s="394"/>
      <c r="L778" s="394"/>
      <c r="M778" s="394"/>
      <c r="N778" s="313">
        <f>IF(IF(I778&lt;'Checklist Parameters'!$K$22,0,($I778-$L778))&lt;0,0,IF(I778&lt;'Checklist Parameters'!$K$22,0,($I778-$L778)))</f>
        <v>0</v>
      </c>
      <c r="O778" s="394"/>
      <c r="P778" s="395"/>
      <c r="Q778" s="316">
        <f t="shared" si="67"/>
        <v>0</v>
      </c>
      <c r="R778" s="87">
        <f t="shared" si="68"/>
        <v>0</v>
      </c>
      <c r="S778" s="87">
        <f>IF('Checklist Parameters'!$K$60&lt;0.2,0.2,'Checklist Parameters'!$K$60)</f>
        <v>0.72</v>
      </c>
      <c r="T778" s="88">
        <f>IF($O778="",IF('Checklist District ID'!$C$43="Y",MAX($R778:$S778)*$I778,SUM($R778:$S778)*$I778),IF(O778&gt;0,Q778*S778))</f>
        <v>0</v>
      </c>
      <c r="U778" s="88">
        <f>IF(Q778&gt;0,((I778-T778)*'Formula Matrix'!$E$40),0)</f>
        <v>0</v>
      </c>
      <c r="V778" s="88">
        <f t="shared" si="69"/>
        <v>0</v>
      </c>
      <c r="W778" s="88">
        <f>IF(V778&gt;0,(V778*'Checklist Parameters'!$K$35),0)</f>
        <v>0</v>
      </c>
      <c r="X778" s="85">
        <f t="shared" si="70"/>
        <v>0</v>
      </c>
      <c r="Y778" s="85">
        <f>IF('Checklist Parameters'!$K$102&lt;&gt;"",(I778/43560)*'Checklist Parameters'!$K$102,"N/A")</f>
        <v>0</v>
      </c>
      <c r="Z778" s="85" t="str">
        <f>IF('Checklist Parameters'!$K$58&lt;&gt;"",((I778*'Checklist Parameters'!$K$58)*'Checklist Parameters'!$K$35)/1000,"N/A")</f>
        <v>N/A</v>
      </c>
      <c r="AA778" s="85">
        <f>IF('Checklist Parameters'!$K$101&lt;&gt;"",IFERROR(I778/'Checklist Parameters'!$K$101,0),"N/A")</f>
        <v>0</v>
      </c>
      <c r="AB778" s="85" t="str">
        <f>IF('Checklist Parameters'!$K$43&lt;&gt;"",(I778*'Checklist Parameters'!$K$43)/1000,"N/A")</f>
        <v>N/A</v>
      </c>
      <c r="AC778" s="85">
        <f>IF('Checklist Parameters'!$K$16="",$X778,IF(AND('Checklist Parameters'!$K$16&lt;$X778,'Checklist Parameters'!$K$16&gt;=3),'Checklist Parameters'!$K$16,IF(AND('Checklist Parameters'!$K$16&lt;$X778,'Checklist Parameters'!$K$16&lt;3),0,$X778)))</f>
        <v>0</v>
      </c>
      <c r="AD778" s="85" t="str">
        <f>IF(AND(I778&lt;'Checklist Parameters'!$K$22,$I778&lt;&gt;0),"Y","")</f>
        <v/>
      </c>
      <c r="AE778" s="85" t="str">
        <f>IF($AD778="Y",0,IF('Checklist Parameters'!$K$25="","&lt;no limit&gt;",ROUNDDOWN((($I778-'Checklist Parameters'!$K$24)/'Checklist Parameters'!$K$25)+1,0)))</f>
        <v>&lt;no limit&gt;</v>
      </c>
      <c r="AF778" s="174">
        <f t="shared" si="71"/>
        <v>0</v>
      </c>
      <c r="AG778" s="85">
        <f t="shared" si="66"/>
        <v>0</v>
      </c>
    </row>
    <row r="779" spans="1:33" ht="15">
      <c r="A779" s="393"/>
      <c r="B779" s="393"/>
      <c r="C779" s="393"/>
      <c r="D779" s="393"/>
      <c r="E779" s="393"/>
      <c r="F779" s="393"/>
      <c r="G779" s="393"/>
      <c r="H779" s="394"/>
      <c r="I779" s="394"/>
      <c r="J779" s="394"/>
      <c r="K779" s="394"/>
      <c r="L779" s="394"/>
      <c r="M779" s="394"/>
      <c r="N779" s="313">
        <f>IF(IF(I779&lt;'Checklist Parameters'!$K$22,0,($I779-$L779))&lt;0,0,IF(I779&lt;'Checklist Parameters'!$K$22,0,($I779-$L779)))</f>
        <v>0</v>
      </c>
      <c r="O779" s="394"/>
      <c r="P779" s="395"/>
      <c r="Q779" s="316">
        <f t="shared" si="67"/>
        <v>0</v>
      </c>
      <c r="R779" s="87">
        <f t="shared" si="68"/>
        <v>0</v>
      </c>
      <c r="S779" s="87">
        <f>IF('Checklist Parameters'!$K$60&lt;0.2,0.2,'Checklist Parameters'!$K$60)</f>
        <v>0.72</v>
      </c>
      <c r="T779" s="88">
        <f>IF($O779="",IF('Checklist District ID'!$C$43="Y",MAX($R779:$S779)*$I779,SUM($R779:$S779)*$I779),IF(O779&gt;0,Q779*S779))</f>
        <v>0</v>
      </c>
      <c r="U779" s="88">
        <f>IF(Q779&gt;0,((I779-T779)*'Formula Matrix'!$E$40),0)</f>
        <v>0</v>
      </c>
      <c r="V779" s="88">
        <f t="shared" si="69"/>
        <v>0</v>
      </c>
      <c r="W779" s="88">
        <f>IF(V779&gt;0,(V779*'Checklist Parameters'!$K$35),0)</f>
        <v>0</v>
      </c>
      <c r="X779" s="85">
        <f t="shared" si="70"/>
        <v>0</v>
      </c>
      <c r="Y779" s="85">
        <f>IF('Checklist Parameters'!$K$102&lt;&gt;"",(I779/43560)*'Checklist Parameters'!$K$102,"N/A")</f>
        <v>0</v>
      </c>
      <c r="Z779" s="85" t="str">
        <f>IF('Checklist Parameters'!$K$58&lt;&gt;"",((I779*'Checklist Parameters'!$K$58)*'Checklist Parameters'!$K$35)/1000,"N/A")</f>
        <v>N/A</v>
      </c>
      <c r="AA779" s="85">
        <f>IF('Checklist Parameters'!$K$101&lt;&gt;"",IFERROR(I779/'Checklist Parameters'!$K$101,0),"N/A")</f>
        <v>0</v>
      </c>
      <c r="AB779" s="85" t="str">
        <f>IF('Checklist Parameters'!$K$43&lt;&gt;"",(I779*'Checklist Parameters'!$K$43)/1000,"N/A")</f>
        <v>N/A</v>
      </c>
      <c r="AC779" s="85">
        <f>IF('Checklist Parameters'!$K$16="",$X779,IF(AND('Checklist Parameters'!$K$16&lt;$X779,'Checklist Parameters'!$K$16&gt;=3),'Checklist Parameters'!$K$16,IF(AND('Checklist Parameters'!$K$16&lt;$X779,'Checklist Parameters'!$K$16&lt;3),0,$X779)))</f>
        <v>0</v>
      </c>
      <c r="AD779" s="85" t="str">
        <f>IF(AND(I779&lt;'Checklist Parameters'!$K$22,$I779&lt;&gt;0),"Y","")</f>
        <v/>
      </c>
      <c r="AE779" s="85" t="str">
        <f>IF($AD779="Y",0,IF('Checklist Parameters'!$K$25="","&lt;no limit&gt;",ROUNDDOWN((($I779-'Checklist Parameters'!$K$24)/'Checklist Parameters'!$K$25)+1,0)))</f>
        <v>&lt;no limit&gt;</v>
      </c>
      <c r="AF779" s="174">
        <f t="shared" si="71"/>
        <v>0</v>
      </c>
      <c r="AG779" s="85">
        <f t="shared" si="66"/>
        <v>0</v>
      </c>
    </row>
    <row r="780" spans="1:33" ht="15">
      <c r="A780" s="393"/>
      <c r="B780" s="393"/>
      <c r="C780" s="393"/>
      <c r="D780" s="393"/>
      <c r="E780" s="393"/>
      <c r="F780" s="393"/>
      <c r="G780" s="393"/>
      <c r="H780" s="394"/>
      <c r="I780" s="394"/>
      <c r="J780" s="394"/>
      <c r="K780" s="394"/>
      <c r="L780" s="394"/>
      <c r="M780" s="394"/>
      <c r="N780" s="313">
        <f>IF(IF(I780&lt;'Checklist Parameters'!$K$22,0,($I780-$L780))&lt;0,0,IF(I780&lt;'Checklist Parameters'!$K$22,0,($I780-$L780)))</f>
        <v>0</v>
      </c>
      <c r="O780" s="394"/>
      <c r="P780" s="395"/>
      <c r="Q780" s="316">
        <f t="shared" si="67"/>
        <v>0</v>
      </c>
      <c r="R780" s="87">
        <f t="shared" si="68"/>
        <v>0</v>
      </c>
      <c r="S780" s="87">
        <f>IF('Checklist Parameters'!$K$60&lt;0.2,0.2,'Checklist Parameters'!$K$60)</f>
        <v>0.72</v>
      </c>
      <c r="T780" s="88">
        <f>IF($O780="",IF('Checklist District ID'!$C$43="Y",MAX($R780:$S780)*$I780,SUM($R780:$S780)*$I780),IF(O780&gt;0,Q780*S780))</f>
        <v>0</v>
      </c>
      <c r="U780" s="88">
        <f>IF(Q780&gt;0,((I780-T780)*'Formula Matrix'!$E$40),0)</f>
        <v>0</v>
      </c>
      <c r="V780" s="88">
        <f t="shared" si="69"/>
        <v>0</v>
      </c>
      <c r="W780" s="88">
        <f>IF(V780&gt;0,(V780*'Checklist Parameters'!$K$35),0)</f>
        <v>0</v>
      </c>
      <c r="X780" s="85">
        <f t="shared" si="70"/>
        <v>0</v>
      </c>
      <c r="Y780" s="85">
        <f>IF('Checklist Parameters'!$K$102&lt;&gt;"",(I780/43560)*'Checklist Parameters'!$K$102,"N/A")</f>
        <v>0</v>
      </c>
      <c r="Z780" s="85" t="str">
        <f>IF('Checklist Parameters'!$K$58&lt;&gt;"",((I780*'Checklist Parameters'!$K$58)*'Checklist Parameters'!$K$35)/1000,"N/A")</f>
        <v>N/A</v>
      </c>
      <c r="AA780" s="85">
        <f>IF('Checklist Parameters'!$K$101&lt;&gt;"",IFERROR(I780/'Checklist Parameters'!$K$101,0),"N/A")</f>
        <v>0</v>
      </c>
      <c r="AB780" s="85" t="str">
        <f>IF('Checklist Parameters'!$K$43&lt;&gt;"",(I780*'Checklist Parameters'!$K$43)/1000,"N/A")</f>
        <v>N/A</v>
      </c>
      <c r="AC780" s="85">
        <f>IF('Checklist Parameters'!$K$16="",$X780,IF(AND('Checklist Parameters'!$K$16&lt;$X780,'Checklist Parameters'!$K$16&gt;=3),'Checklist Parameters'!$K$16,IF(AND('Checklist Parameters'!$K$16&lt;$X780,'Checklist Parameters'!$K$16&lt;3),0,$X780)))</f>
        <v>0</v>
      </c>
      <c r="AD780" s="85" t="str">
        <f>IF(AND(I780&lt;'Checklist Parameters'!$K$22,$I780&lt;&gt;0),"Y","")</f>
        <v/>
      </c>
      <c r="AE780" s="85" t="str">
        <f>IF($AD780="Y",0,IF('Checklist Parameters'!$K$25="","&lt;no limit&gt;",ROUNDDOWN((($I780-'Checklist Parameters'!$K$24)/'Checklist Parameters'!$K$25)+1,0)))</f>
        <v>&lt;no limit&gt;</v>
      </c>
      <c r="AF780" s="174">
        <f t="shared" si="71"/>
        <v>0</v>
      </c>
      <c r="AG780" s="85">
        <f t="shared" si="66"/>
        <v>0</v>
      </c>
    </row>
    <row r="781" spans="1:33" ht="15">
      <c r="A781" s="393"/>
      <c r="B781" s="393"/>
      <c r="C781" s="393"/>
      <c r="D781" s="393"/>
      <c r="E781" s="393"/>
      <c r="F781" s="393"/>
      <c r="G781" s="393"/>
      <c r="H781" s="394"/>
      <c r="I781" s="394"/>
      <c r="J781" s="394"/>
      <c r="K781" s="394"/>
      <c r="L781" s="394"/>
      <c r="M781" s="394"/>
      <c r="N781" s="313">
        <f>IF(IF(I781&lt;'Checklist Parameters'!$K$22,0,($I781-$L781))&lt;0,0,IF(I781&lt;'Checklist Parameters'!$K$22,0,($I781-$L781)))</f>
        <v>0</v>
      </c>
      <c r="O781" s="394"/>
      <c r="P781" s="395"/>
      <c r="Q781" s="316">
        <f t="shared" si="67"/>
        <v>0</v>
      </c>
      <c r="R781" s="87">
        <f t="shared" si="68"/>
        <v>0</v>
      </c>
      <c r="S781" s="87">
        <f>IF('Checklist Parameters'!$K$60&lt;0.2,0.2,'Checklist Parameters'!$K$60)</f>
        <v>0.72</v>
      </c>
      <c r="T781" s="88">
        <f>IF($O781="",IF('Checklist District ID'!$C$43="Y",MAX($R781:$S781)*$I781,SUM($R781:$S781)*$I781),IF(O781&gt;0,Q781*S781))</f>
        <v>0</v>
      </c>
      <c r="U781" s="88">
        <f>IF(Q781&gt;0,((I781-T781)*'Formula Matrix'!$E$40),0)</f>
        <v>0</v>
      </c>
      <c r="V781" s="88">
        <f t="shared" si="69"/>
        <v>0</v>
      </c>
      <c r="W781" s="88">
        <f>IF(V781&gt;0,(V781*'Checklist Parameters'!$K$35),0)</f>
        <v>0</v>
      </c>
      <c r="X781" s="85">
        <f t="shared" si="70"/>
        <v>0</v>
      </c>
      <c r="Y781" s="85">
        <f>IF('Checklist Parameters'!$K$102&lt;&gt;"",(I781/43560)*'Checklist Parameters'!$K$102,"N/A")</f>
        <v>0</v>
      </c>
      <c r="Z781" s="85" t="str">
        <f>IF('Checklist Parameters'!$K$58&lt;&gt;"",((I781*'Checklist Parameters'!$K$58)*'Checklist Parameters'!$K$35)/1000,"N/A")</f>
        <v>N/A</v>
      </c>
      <c r="AA781" s="85">
        <f>IF('Checklist Parameters'!$K$101&lt;&gt;"",IFERROR(I781/'Checklist Parameters'!$K$101,0),"N/A")</f>
        <v>0</v>
      </c>
      <c r="AB781" s="85" t="str">
        <f>IF('Checklist Parameters'!$K$43&lt;&gt;"",(I781*'Checklist Parameters'!$K$43)/1000,"N/A")</f>
        <v>N/A</v>
      </c>
      <c r="AC781" s="85">
        <f>IF('Checklist Parameters'!$K$16="",$X781,IF(AND('Checklist Parameters'!$K$16&lt;$X781,'Checklist Parameters'!$K$16&gt;=3),'Checklist Parameters'!$K$16,IF(AND('Checklist Parameters'!$K$16&lt;$X781,'Checklist Parameters'!$K$16&lt;3),0,$X781)))</f>
        <v>0</v>
      </c>
      <c r="AD781" s="85" t="str">
        <f>IF(AND(I781&lt;'Checklist Parameters'!$K$22,$I781&lt;&gt;0),"Y","")</f>
        <v/>
      </c>
      <c r="AE781" s="85" t="str">
        <f>IF($AD781="Y",0,IF('Checklist Parameters'!$K$25="","&lt;no limit&gt;",ROUNDDOWN((($I781-'Checklist Parameters'!$K$24)/'Checklist Parameters'!$K$25)+1,0)))</f>
        <v>&lt;no limit&gt;</v>
      </c>
      <c r="AF781" s="174">
        <f t="shared" si="71"/>
        <v>0</v>
      </c>
      <c r="AG781" s="85">
        <f t="shared" si="66"/>
        <v>0</v>
      </c>
    </row>
    <row r="782" spans="1:33" ht="15">
      <c r="A782" s="393"/>
      <c r="B782" s="393"/>
      <c r="C782" s="393"/>
      <c r="D782" s="393"/>
      <c r="E782" s="393"/>
      <c r="F782" s="393"/>
      <c r="G782" s="393"/>
      <c r="H782" s="394"/>
      <c r="I782" s="394"/>
      <c r="J782" s="394"/>
      <c r="K782" s="394"/>
      <c r="L782" s="394"/>
      <c r="M782" s="394"/>
      <c r="N782" s="313">
        <f>IF(IF(I782&lt;'Checklist Parameters'!$K$22,0,($I782-$L782))&lt;0,0,IF(I782&lt;'Checklist Parameters'!$K$22,0,($I782-$L782)))</f>
        <v>0</v>
      </c>
      <c r="O782" s="394"/>
      <c r="P782" s="395"/>
      <c r="Q782" s="316">
        <f t="shared" si="67"/>
        <v>0</v>
      </c>
      <c r="R782" s="87">
        <f t="shared" si="68"/>
        <v>0</v>
      </c>
      <c r="S782" s="87">
        <f>IF('Checklist Parameters'!$K$60&lt;0.2,0.2,'Checklist Parameters'!$K$60)</f>
        <v>0.72</v>
      </c>
      <c r="T782" s="88">
        <f>IF($O782="",IF('Checklist District ID'!$C$43="Y",MAX($R782:$S782)*$I782,SUM($R782:$S782)*$I782),IF(O782&gt;0,Q782*S782))</f>
        <v>0</v>
      </c>
      <c r="U782" s="88">
        <f>IF(Q782&gt;0,((I782-T782)*'Formula Matrix'!$E$40),0)</f>
        <v>0</v>
      </c>
      <c r="V782" s="88">
        <f t="shared" si="69"/>
        <v>0</v>
      </c>
      <c r="W782" s="88">
        <f>IF(V782&gt;0,(V782*'Checklist Parameters'!$K$35),0)</f>
        <v>0</v>
      </c>
      <c r="X782" s="85">
        <f t="shared" si="70"/>
        <v>0</v>
      </c>
      <c r="Y782" s="85">
        <f>IF('Checklist Parameters'!$K$102&lt;&gt;"",(I782/43560)*'Checklist Parameters'!$K$102,"N/A")</f>
        <v>0</v>
      </c>
      <c r="Z782" s="85" t="str">
        <f>IF('Checklist Parameters'!$K$58&lt;&gt;"",((I782*'Checklist Parameters'!$K$58)*'Checklist Parameters'!$K$35)/1000,"N/A")</f>
        <v>N/A</v>
      </c>
      <c r="AA782" s="85">
        <f>IF('Checklist Parameters'!$K$101&lt;&gt;"",IFERROR(I782/'Checklist Parameters'!$K$101,0),"N/A")</f>
        <v>0</v>
      </c>
      <c r="AB782" s="85" t="str">
        <f>IF('Checklist Parameters'!$K$43&lt;&gt;"",(I782*'Checklist Parameters'!$K$43)/1000,"N/A")</f>
        <v>N/A</v>
      </c>
      <c r="AC782" s="85">
        <f>IF('Checklist Parameters'!$K$16="",$X782,IF(AND('Checklist Parameters'!$K$16&lt;$X782,'Checklist Parameters'!$K$16&gt;=3),'Checklist Parameters'!$K$16,IF(AND('Checklist Parameters'!$K$16&lt;$X782,'Checklist Parameters'!$K$16&lt;3),0,$X782)))</f>
        <v>0</v>
      </c>
      <c r="AD782" s="85" t="str">
        <f>IF(AND(I782&lt;'Checklist Parameters'!$K$22,$I782&lt;&gt;0),"Y","")</f>
        <v/>
      </c>
      <c r="AE782" s="85" t="str">
        <f>IF($AD782="Y",0,IF('Checklist Parameters'!$K$25="","&lt;no limit&gt;",ROUNDDOWN((($I782-'Checklist Parameters'!$K$24)/'Checklist Parameters'!$K$25)+1,0)))</f>
        <v>&lt;no limit&gt;</v>
      </c>
      <c r="AF782" s="174">
        <f t="shared" si="71"/>
        <v>0</v>
      </c>
      <c r="AG782" s="85">
        <f t="shared" si="66"/>
        <v>0</v>
      </c>
    </row>
    <row r="783" spans="1:33" ht="15">
      <c r="A783" s="393"/>
      <c r="B783" s="393"/>
      <c r="C783" s="393"/>
      <c r="D783" s="393"/>
      <c r="E783" s="393"/>
      <c r="F783" s="393"/>
      <c r="G783" s="393"/>
      <c r="H783" s="394"/>
      <c r="I783" s="394"/>
      <c r="J783" s="394"/>
      <c r="K783" s="394"/>
      <c r="L783" s="394"/>
      <c r="M783" s="394"/>
      <c r="N783" s="313">
        <f>IF(IF(I783&lt;'Checklist Parameters'!$K$22,0,($I783-$L783))&lt;0,0,IF(I783&lt;'Checklist Parameters'!$K$22,0,($I783-$L783)))</f>
        <v>0</v>
      </c>
      <c r="O783" s="394"/>
      <c r="P783" s="395"/>
      <c r="Q783" s="316">
        <f t="shared" si="67"/>
        <v>0</v>
      </c>
      <c r="R783" s="87">
        <f t="shared" si="68"/>
        <v>0</v>
      </c>
      <c r="S783" s="87">
        <f>IF('Checklist Parameters'!$K$60&lt;0.2,0.2,'Checklist Parameters'!$K$60)</f>
        <v>0.72</v>
      </c>
      <c r="T783" s="88">
        <f>IF($O783="",IF('Checklist District ID'!$C$43="Y",MAX($R783:$S783)*$I783,SUM($R783:$S783)*$I783),IF(O783&gt;0,Q783*S783))</f>
        <v>0</v>
      </c>
      <c r="U783" s="88">
        <f>IF(Q783&gt;0,((I783-T783)*'Formula Matrix'!$E$40),0)</f>
        <v>0</v>
      </c>
      <c r="V783" s="88">
        <f t="shared" si="69"/>
        <v>0</v>
      </c>
      <c r="W783" s="88">
        <f>IF(V783&gt;0,(V783*'Checklist Parameters'!$K$35),0)</f>
        <v>0</v>
      </c>
      <c r="X783" s="85">
        <f t="shared" si="70"/>
        <v>0</v>
      </c>
      <c r="Y783" s="85">
        <f>IF('Checklist Parameters'!$K$102&lt;&gt;"",(I783/43560)*'Checklist Parameters'!$K$102,"N/A")</f>
        <v>0</v>
      </c>
      <c r="Z783" s="85" t="str">
        <f>IF('Checklist Parameters'!$K$58&lt;&gt;"",((I783*'Checklist Parameters'!$K$58)*'Checklist Parameters'!$K$35)/1000,"N/A")</f>
        <v>N/A</v>
      </c>
      <c r="AA783" s="85">
        <f>IF('Checklist Parameters'!$K$101&lt;&gt;"",IFERROR(I783/'Checklist Parameters'!$K$101,0),"N/A")</f>
        <v>0</v>
      </c>
      <c r="AB783" s="85" t="str">
        <f>IF('Checklist Parameters'!$K$43&lt;&gt;"",(I783*'Checklist Parameters'!$K$43)/1000,"N/A")</f>
        <v>N/A</v>
      </c>
      <c r="AC783" s="85">
        <f>IF('Checklist Parameters'!$K$16="",$X783,IF(AND('Checklist Parameters'!$K$16&lt;$X783,'Checklist Parameters'!$K$16&gt;=3),'Checklist Parameters'!$K$16,IF(AND('Checklist Parameters'!$K$16&lt;$X783,'Checklist Parameters'!$K$16&lt;3),0,$X783)))</f>
        <v>0</v>
      </c>
      <c r="AD783" s="85" t="str">
        <f>IF(AND(I783&lt;'Checklist Parameters'!$K$22,$I783&lt;&gt;0),"Y","")</f>
        <v/>
      </c>
      <c r="AE783" s="85" t="str">
        <f>IF($AD783="Y",0,IF('Checklist Parameters'!$K$25="","&lt;no limit&gt;",ROUNDDOWN((($I783-'Checklist Parameters'!$K$24)/'Checklist Parameters'!$K$25)+1,0)))</f>
        <v>&lt;no limit&gt;</v>
      </c>
      <c r="AF783" s="174">
        <f t="shared" si="71"/>
        <v>0</v>
      </c>
      <c r="AG783" s="85">
        <f t="shared" si="66"/>
        <v>0</v>
      </c>
    </row>
    <row r="784" spans="1:33" ht="15">
      <c r="A784" s="393"/>
      <c r="B784" s="393"/>
      <c r="C784" s="393"/>
      <c r="D784" s="393"/>
      <c r="E784" s="393"/>
      <c r="F784" s="393"/>
      <c r="G784" s="393"/>
      <c r="H784" s="394"/>
      <c r="I784" s="394"/>
      <c r="J784" s="394"/>
      <c r="K784" s="394"/>
      <c r="L784" s="394"/>
      <c r="M784" s="394"/>
      <c r="N784" s="313">
        <f>IF(IF(I784&lt;'Checklist Parameters'!$K$22,0,($I784-$L784))&lt;0,0,IF(I784&lt;'Checklist Parameters'!$K$22,0,($I784-$L784)))</f>
        <v>0</v>
      </c>
      <c r="O784" s="394"/>
      <c r="P784" s="395"/>
      <c r="Q784" s="316">
        <f t="shared" si="67"/>
        <v>0</v>
      </c>
      <c r="R784" s="87">
        <f t="shared" si="68"/>
        <v>0</v>
      </c>
      <c r="S784" s="87">
        <f>IF('Checklist Parameters'!$K$60&lt;0.2,0.2,'Checklist Parameters'!$K$60)</f>
        <v>0.72</v>
      </c>
      <c r="T784" s="88">
        <f>IF($O784="",IF('Checklist District ID'!$C$43="Y",MAX($R784:$S784)*$I784,SUM($R784:$S784)*$I784),IF(O784&gt;0,Q784*S784))</f>
        <v>0</v>
      </c>
      <c r="U784" s="88">
        <f>IF(Q784&gt;0,((I784-T784)*'Formula Matrix'!$E$40),0)</f>
        <v>0</v>
      </c>
      <c r="V784" s="88">
        <f t="shared" si="69"/>
        <v>0</v>
      </c>
      <c r="W784" s="88">
        <f>IF(V784&gt;0,(V784*'Checklist Parameters'!$K$35),0)</f>
        <v>0</v>
      </c>
      <c r="X784" s="85">
        <f t="shared" si="70"/>
        <v>0</v>
      </c>
      <c r="Y784" s="85">
        <f>IF('Checklist Parameters'!$K$102&lt;&gt;"",(I784/43560)*'Checklist Parameters'!$K$102,"N/A")</f>
        <v>0</v>
      </c>
      <c r="Z784" s="85" t="str">
        <f>IF('Checklist Parameters'!$K$58&lt;&gt;"",((I784*'Checklist Parameters'!$K$58)*'Checklist Parameters'!$K$35)/1000,"N/A")</f>
        <v>N/A</v>
      </c>
      <c r="AA784" s="85">
        <f>IF('Checklist Parameters'!$K$101&lt;&gt;"",IFERROR(I784/'Checklist Parameters'!$K$101,0),"N/A")</f>
        <v>0</v>
      </c>
      <c r="AB784" s="85" t="str">
        <f>IF('Checklist Parameters'!$K$43&lt;&gt;"",(I784*'Checklist Parameters'!$K$43)/1000,"N/A")</f>
        <v>N/A</v>
      </c>
      <c r="AC784" s="85">
        <f>IF('Checklist Parameters'!$K$16="",$X784,IF(AND('Checklist Parameters'!$K$16&lt;$X784,'Checklist Parameters'!$K$16&gt;=3),'Checklist Parameters'!$K$16,IF(AND('Checklist Parameters'!$K$16&lt;$X784,'Checklist Parameters'!$K$16&lt;3),0,$X784)))</f>
        <v>0</v>
      </c>
      <c r="AD784" s="85" t="str">
        <f>IF(AND(I784&lt;'Checklist Parameters'!$K$22,$I784&lt;&gt;0),"Y","")</f>
        <v/>
      </c>
      <c r="AE784" s="85" t="str">
        <f>IF($AD784="Y",0,IF('Checklist Parameters'!$K$25="","&lt;no limit&gt;",ROUNDDOWN((($I784-'Checklist Parameters'!$K$24)/'Checklist Parameters'!$K$25)+1,0)))</f>
        <v>&lt;no limit&gt;</v>
      </c>
      <c r="AF784" s="174">
        <f t="shared" si="71"/>
        <v>0</v>
      </c>
      <c r="AG784" s="85">
        <f t="shared" si="66"/>
        <v>0</v>
      </c>
    </row>
    <row r="785" spans="1:33" ht="15">
      <c r="A785" s="393"/>
      <c r="B785" s="393"/>
      <c r="C785" s="393"/>
      <c r="D785" s="393"/>
      <c r="E785" s="393"/>
      <c r="F785" s="393"/>
      <c r="G785" s="393"/>
      <c r="H785" s="394"/>
      <c r="I785" s="394"/>
      <c r="J785" s="394"/>
      <c r="K785" s="394"/>
      <c r="L785" s="394"/>
      <c r="M785" s="394"/>
      <c r="N785" s="313">
        <f>IF(IF(I785&lt;'Checklist Parameters'!$K$22,0,($I785-$L785))&lt;0,0,IF(I785&lt;'Checklist Parameters'!$K$22,0,($I785-$L785)))</f>
        <v>0</v>
      </c>
      <c r="O785" s="394"/>
      <c r="P785" s="395"/>
      <c r="Q785" s="316">
        <f t="shared" si="67"/>
        <v>0</v>
      </c>
      <c r="R785" s="87">
        <f t="shared" si="68"/>
        <v>0</v>
      </c>
      <c r="S785" s="87">
        <f>IF('Checklist Parameters'!$K$60&lt;0.2,0.2,'Checklist Parameters'!$K$60)</f>
        <v>0.72</v>
      </c>
      <c r="T785" s="88">
        <f>IF($O785="",IF('Checklist District ID'!$C$43="Y",MAX($R785:$S785)*$I785,SUM($R785:$S785)*$I785),IF(O785&gt;0,Q785*S785))</f>
        <v>0</v>
      </c>
      <c r="U785" s="88">
        <f>IF(Q785&gt;0,((I785-T785)*'Formula Matrix'!$E$40),0)</f>
        <v>0</v>
      </c>
      <c r="V785" s="88">
        <f t="shared" si="69"/>
        <v>0</v>
      </c>
      <c r="W785" s="88">
        <f>IF(V785&gt;0,(V785*'Checklist Parameters'!$K$35),0)</f>
        <v>0</v>
      </c>
      <c r="X785" s="85">
        <f t="shared" si="70"/>
        <v>0</v>
      </c>
      <c r="Y785" s="85">
        <f>IF('Checklist Parameters'!$K$102&lt;&gt;"",(I785/43560)*'Checklist Parameters'!$K$102,"N/A")</f>
        <v>0</v>
      </c>
      <c r="Z785" s="85" t="str">
        <f>IF('Checklist Parameters'!$K$58&lt;&gt;"",((I785*'Checklist Parameters'!$K$58)*'Checklist Parameters'!$K$35)/1000,"N/A")</f>
        <v>N/A</v>
      </c>
      <c r="AA785" s="85">
        <f>IF('Checklist Parameters'!$K$101&lt;&gt;"",IFERROR(I785/'Checklist Parameters'!$K$101,0),"N/A")</f>
        <v>0</v>
      </c>
      <c r="AB785" s="85" t="str">
        <f>IF('Checklist Parameters'!$K$43&lt;&gt;"",(I785*'Checklist Parameters'!$K$43)/1000,"N/A")</f>
        <v>N/A</v>
      </c>
      <c r="AC785" s="85">
        <f>IF('Checklist Parameters'!$K$16="",$X785,IF(AND('Checklist Parameters'!$K$16&lt;$X785,'Checklist Parameters'!$K$16&gt;=3),'Checklist Parameters'!$K$16,IF(AND('Checklist Parameters'!$K$16&lt;$X785,'Checklist Parameters'!$K$16&lt;3),0,$X785)))</f>
        <v>0</v>
      </c>
      <c r="AD785" s="85" t="str">
        <f>IF(AND(I785&lt;'Checklist Parameters'!$K$22,$I785&lt;&gt;0),"Y","")</f>
        <v/>
      </c>
      <c r="AE785" s="85" t="str">
        <f>IF($AD785="Y",0,IF('Checklist Parameters'!$K$25="","&lt;no limit&gt;",ROUNDDOWN((($I785-'Checklist Parameters'!$K$24)/'Checklist Parameters'!$K$25)+1,0)))</f>
        <v>&lt;no limit&gt;</v>
      </c>
      <c r="AF785" s="174">
        <f t="shared" si="71"/>
        <v>0</v>
      </c>
      <c r="AG785" s="85">
        <f t="shared" si="66"/>
        <v>0</v>
      </c>
    </row>
    <row r="786" spans="1:33" ht="15">
      <c r="A786" s="393"/>
      <c r="B786" s="393"/>
      <c r="C786" s="393"/>
      <c r="D786" s="393"/>
      <c r="E786" s="393"/>
      <c r="F786" s="393"/>
      <c r="G786" s="393"/>
      <c r="H786" s="394"/>
      <c r="I786" s="394"/>
      <c r="J786" s="394"/>
      <c r="K786" s="394"/>
      <c r="L786" s="394"/>
      <c r="M786" s="394"/>
      <c r="N786" s="313">
        <f>IF(IF(I786&lt;'Checklist Parameters'!$K$22,0,($I786-$L786))&lt;0,0,IF(I786&lt;'Checklist Parameters'!$K$22,0,($I786-$L786)))</f>
        <v>0</v>
      </c>
      <c r="O786" s="394"/>
      <c r="P786" s="395"/>
      <c r="Q786" s="316">
        <f t="shared" si="67"/>
        <v>0</v>
      </c>
      <c r="R786" s="87">
        <f t="shared" si="68"/>
        <v>0</v>
      </c>
      <c r="S786" s="87">
        <f>IF('Checklist Parameters'!$K$60&lt;0.2,0.2,'Checklist Parameters'!$K$60)</f>
        <v>0.72</v>
      </c>
      <c r="T786" s="88">
        <f>IF($O786="",IF('Checklist District ID'!$C$43="Y",MAX($R786:$S786)*$I786,SUM($R786:$S786)*$I786),IF(O786&gt;0,Q786*S786))</f>
        <v>0</v>
      </c>
      <c r="U786" s="88">
        <f>IF(Q786&gt;0,((I786-T786)*'Formula Matrix'!$E$40),0)</f>
        <v>0</v>
      </c>
      <c r="V786" s="88">
        <f t="shared" si="69"/>
        <v>0</v>
      </c>
      <c r="W786" s="88">
        <f>IF(V786&gt;0,(V786*'Checklist Parameters'!$K$35),0)</f>
        <v>0</v>
      </c>
      <c r="X786" s="85">
        <f t="shared" si="70"/>
        <v>0</v>
      </c>
      <c r="Y786" s="85">
        <f>IF('Checklist Parameters'!$K$102&lt;&gt;"",(I786/43560)*'Checklist Parameters'!$K$102,"N/A")</f>
        <v>0</v>
      </c>
      <c r="Z786" s="85" t="str">
        <f>IF('Checklist Parameters'!$K$58&lt;&gt;"",((I786*'Checklist Parameters'!$K$58)*'Checklist Parameters'!$K$35)/1000,"N/A")</f>
        <v>N/A</v>
      </c>
      <c r="AA786" s="85">
        <f>IF('Checklist Parameters'!$K$101&lt;&gt;"",IFERROR(I786/'Checklist Parameters'!$K$101,0),"N/A")</f>
        <v>0</v>
      </c>
      <c r="AB786" s="85" t="str">
        <f>IF('Checklist Parameters'!$K$43&lt;&gt;"",(I786*'Checklist Parameters'!$K$43)/1000,"N/A")</f>
        <v>N/A</v>
      </c>
      <c r="AC786" s="85">
        <f>IF('Checklist Parameters'!$K$16="",$X786,IF(AND('Checklist Parameters'!$K$16&lt;$X786,'Checklist Parameters'!$K$16&gt;=3),'Checklist Parameters'!$K$16,IF(AND('Checklist Parameters'!$K$16&lt;$X786,'Checklist Parameters'!$K$16&lt;3),0,$X786)))</f>
        <v>0</v>
      </c>
      <c r="AD786" s="85" t="str">
        <f>IF(AND(I786&lt;'Checklist Parameters'!$K$22,$I786&lt;&gt;0),"Y","")</f>
        <v/>
      </c>
      <c r="AE786" s="85" t="str">
        <f>IF($AD786="Y",0,IF('Checklist Parameters'!$K$25="","&lt;no limit&gt;",ROUNDDOWN((($I786-'Checklist Parameters'!$K$24)/'Checklist Parameters'!$K$25)+1,0)))</f>
        <v>&lt;no limit&gt;</v>
      </c>
      <c r="AF786" s="174">
        <f t="shared" si="71"/>
        <v>0</v>
      </c>
      <c r="AG786" s="85">
        <f t="shared" si="66"/>
        <v>0</v>
      </c>
    </row>
    <row r="787" spans="1:33" ht="15">
      <c r="A787" s="393"/>
      <c r="B787" s="393"/>
      <c r="C787" s="393"/>
      <c r="D787" s="393"/>
      <c r="E787" s="393"/>
      <c r="F787" s="393"/>
      <c r="G787" s="393"/>
      <c r="H787" s="394"/>
      <c r="I787" s="394"/>
      <c r="J787" s="394"/>
      <c r="K787" s="394"/>
      <c r="L787" s="394"/>
      <c r="M787" s="394"/>
      <c r="N787" s="313">
        <f>IF(IF(I787&lt;'Checklist Parameters'!$K$22,0,($I787-$L787))&lt;0,0,IF(I787&lt;'Checklist Parameters'!$K$22,0,($I787-$L787)))</f>
        <v>0</v>
      </c>
      <c r="O787" s="394"/>
      <c r="P787" s="395"/>
      <c r="Q787" s="316">
        <f t="shared" si="67"/>
        <v>0</v>
      </c>
      <c r="R787" s="87">
        <f t="shared" si="68"/>
        <v>0</v>
      </c>
      <c r="S787" s="87">
        <f>IF('Checklist Parameters'!$K$60&lt;0.2,0.2,'Checklist Parameters'!$K$60)</f>
        <v>0.72</v>
      </c>
      <c r="T787" s="88">
        <f>IF($O787="",IF('Checklist District ID'!$C$43="Y",MAX($R787:$S787)*$I787,SUM($R787:$S787)*$I787),IF(O787&gt;0,Q787*S787))</f>
        <v>0</v>
      </c>
      <c r="U787" s="88">
        <f>IF(Q787&gt;0,((I787-T787)*'Formula Matrix'!$E$40),0)</f>
        <v>0</v>
      </c>
      <c r="V787" s="88">
        <f t="shared" si="69"/>
        <v>0</v>
      </c>
      <c r="W787" s="88">
        <f>IF(V787&gt;0,(V787*'Checklist Parameters'!$K$35),0)</f>
        <v>0</v>
      </c>
      <c r="X787" s="85">
        <f t="shared" si="70"/>
        <v>0</v>
      </c>
      <c r="Y787" s="85">
        <f>IF('Checklist Parameters'!$K$102&lt;&gt;"",(I787/43560)*'Checklist Parameters'!$K$102,"N/A")</f>
        <v>0</v>
      </c>
      <c r="Z787" s="85" t="str">
        <f>IF('Checklist Parameters'!$K$58&lt;&gt;"",((I787*'Checklist Parameters'!$K$58)*'Checklist Parameters'!$K$35)/1000,"N/A")</f>
        <v>N/A</v>
      </c>
      <c r="AA787" s="85">
        <f>IF('Checklist Parameters'!$K$101&lt;&gt;"",IFERROR(I787/'Checklist Parameters'!$K$101,0),"N/A")</f>
        <v>0</v>
      </c>
      <c r="AB787" s="85" t="str">
        <f>IF('Checklist Parameters'!$K$43&lt;&gt;"",(I787*'Checklist Parameters'!$K$43)/1000,"N/A")</f>
        <v>N/A</v>
      </c>
      <c r="AC787" s="85">
        <f>IF('Checklist Parameters'!$K$16="",$X787,IF(AND('Checklist Parameters'!$K$16&lt;$X787,'Checklist Parameters'!$K$16&gt;=3),'Checklist Parameters'!$K$16,IF(AND('Checklist Parameters'!$K$16&lt;$X787,'Checklist Parameters'!$K$16&lt;3),0,$X787)))</f>
        <v>0</v>
      </c>
      <c r="AD787" s="85" t="str">
        <f>IF(AND(I787&lt;'Checklist Parameters'!$K$22,$I787&lt;&gt;0),"Y","")</f>
        <v/>
      </c>
      <c r="AE787" s="85" t="str">
        <f>IF($AD787="Y",0,IF('Checklist Parameters'!$K$25="","&lt;no limit&gt;",ROUNDDOWN((($I787-'Checklist Parameters'!$K$24)/'Checklist Parameters'!$K$25)+1,0)))</f>
        <v>&lt;no limit&gt;</v>
      </c>
      <c r="AF787" s="174">
        <f t="shared" si="71"/>
        <v>0</v>
      </c>
      <c r="AG787" s="85">
        <f t="shared" si="66"/>
        <v>0</v>
      </c>
    </row>
    <row r="788" spans="1:33" ht="15">
      <c r="A788" s="393"/>
      <c r="B788" s="393"/>
      <c r="C788" s="393"/>
      <c r="D788" s="393"/>
      <c r="E788" s="393"/>
      <c r="F788" s="393"/>
      <c r="G788" s="393"/>
      <c r="H788" s="394"/>
      <c r="I788" s="394"/>
      <c r="J788" s="394"/>
      <c r="K788" s="394"/>
      <c r="L788" s="394"/>
      <c r="M788" s="394"/>
      <c r="N788" s="313">
        <f>IF(IF(I788&lt;'Checklist Parameters'!$K$22,0,($I788-$L788))&lt;0,0,IF(I788&lt;'Checklist Parameters'!$K$22,0,($I788-$L788)))</f>
        <v>0</v>
      </c>
      <c r="O788" s="394"/>
      <c r="P788" s="395"/>
      <c r="Q788" s="316">
        <f t="shared" si="67"/>
        <v>0</v>
      </c>
      <c r="R788" s="87">
        <f t="shared" si="68"/>
        <v>0</v>
      </c>
      <c r="S788" s="87">
        <f>IF('Checklist Parameters'!$K$60&lt;0.2,0.2,'Checklist Parameters'!$K$60)</f>
        <v>0.72</v>
      </c>
      <c r="T788" s="88">
        <f>IF($O788="",IF('Checklist District ID'!$C$43="Y",MAX($R788:$S788)*$I788,SUM($R788:$S788)*$I788),IF(O788&gt;0,Q788*S788))</f>
        <v>0</v>
      </c>
      <c r="U788" s="88">
        <f>IF(Q788&gt;0,((I788-T788)*'Formula Matrix'!$E$40),0)</f>
        <v>0</v>
      </c>
      <c r="V788" s="88">
        <f t="shared" si="69"/>
        <v>0</v>
      </c>
      <c r="W788" s="88">
        <f>IF(V788&gt;0,(V788*'Checklist Parameters'!$K$35),0)</f>
        <v>0</v>
      </c>
      <c r="X788" s="85">
        <f t="shared" si="70"/>
        <v>0</v>
      </c>
      <c r="Y788" s="85">
        <f>IF('Checklist Parameters'!$K$102&lt;&gt;"",(I788/43560)*'Checklist Parameters'!$K$102,"N/A")</f>
        <v>0</v>
      </c>
      <c r="Z788" s="85" t="str">
        <f>IF('Checklist Parameters'!$K$58&lt;&gt;"",((I788*'Checklist Parameters'!$K$58)*'Checklist Parameters'!$K$35)/1000,"N/A")</f>
        <v>N/A</v>
      </c>
      <c r="AA788" s="85">
        <f>IF('Checklist Parameters'!$K$101&lt;&gt;"",IFERROR(I788/'Checklist Parameters'!$K$101,0),"N/A")</f>
        <v>0</v>
      </c>
      <c r="AB788" s="85" t="str">
        <f>IF('Checklist Parameters'!$K$43&lt;&gt;"",(I788*'Checklist Parameters'!$K$43)/1000,"N/A")</f>
        <v>N/A</v>
      </c>
      <c r="AC788" s="85">
        <f>IF('Checklist Parameters'!$K$16="",$X788,IF(AND('Checklist Parameters'!$K$16&lt;$X788,'Checklist Parameters'!$K$16&gt;=3),'Checklist Parameters'!$K$16,IF(AND('Checklist Parameters'!$K$16&lt;$X788,'Checklist Parameters'!$K$16&lt;3),0,$X788)))</f>
        <v>0</v>
      </c>
      <c r="AD788" s="85" t="str">
        <f>IF(AND(I788&lt;'Checklist Parameters'!$K$22,$I788&lt;&gt;0),"Y","")</f>
        <v/>
      </c>
      <c r="AE788" s="85" t="str">
        <f>IF($AD788="Y",0,IF('Checklist Parameters'!$K$25="","&lt;no limit&gt;",ROUNDDOWN((($I788-'Checklist Parameters'!$K$24)/'Checklist Parameters'!$K$25)+1,0)))</f>
        <v>&lt;no limit&gt;</v>
      </c>
      <c r="AF788" s="174">
        <f t="shared" si="71"/>
        <v>0</v>
      </c>
      <c r="AG788" s="85">
        <f t="shared" ref="AG788:AG851" si="72">IFERROR((43560/$I788)*$AF788,0)</f>
        <v>0</v>
      </c>
    </row>
    <row r="789" spans="1:33" ht="15">
      <c r="A789" s="393"/>
      <c r="B789" s="393"/>
      <c r="C789" s="393"/>
      <c r="D789" s="393"/>
      <c r="E789" s="393"/>
      <c r="F789" s="393"/>
      <c r="G789" s="393"/>
      <c r="H789" s="394"/>
      <c r="I789" s="394"/>
      <c r="J789" s="394"/>
      <c r="K789" s="394"/>
      <c r="L789" s="394"/>
      <c r="M789" s="394"/>
      <c r="N789" s="313">
        <f>IF(IF(I789&lt;'Checklist Parameters'!$K$22,0,($I789-$L789))&lt;0,0,IF(I789&lt;'Checklist Parameters'!$K$22,0,($I789-$L789)))</f>
        <v>0</v>
      </c>
      <c r="O789" s="394"/>
      <c r="P789" s="395"/>
      <c r="Q789" s="316">
        <f t="shared" ref="Q789:Q852" si="73">IF(O789&lt;&gt;"",O789,N789)</f>
        <v>0</v>
      </c>
      <c r="R789" s="87">
        <f t="shared" ref="R789:R852" si="74">IFERROR(L789/I789,0)</f>
        <v>0</v>
      </c>
      <c r="S789" s="87">
        <f>IF('Checklist Parameters'!$K$60&lt;0.2,0.2,'Checklist Parameters'!$K$60)</f>
        <v>0.72</v>
      </c>
      <c r="T789" s="88">
        <f>IF($O789="",IF('Checklist District ID'!$C$43="Y",MAX($R789:$S789)*$I789,SUM($R789:$S789)*$I789),IF(O789&gt;0,Q789*S789))</f>
        <v>0</v>
      </c>
      <c r="U789" s="88">
        <f>IF(Q789&gt;0,((I789-T789)*'Formula Matrix'!$E$40),0)</f>
        <v>0</v>
      </c>
      <c r="V789" s="88">
        <f t="shared" ref="V789:V852" si="75">IF(Q789=0,0,(I789-T789-U789))</f>
        <v>0</v>
      </c>
      <c r="W789" s="88">
        <f>IF(V789&gt;0,(V789*'Checklist Parameters'!$K$35),0)</f>
        <v>0</v>
      </c>
      <c r="X789" s="85">
        <f t="shared" ref="X789:X852" si="76">IF($W789/1000&gt;3,(ROUNDDOWN($W789/1000,0)),IF(AND($W789/1000&gt;2.5,$W789/1000&lt;=3),3,0))</f>
        <v>0</v>
      </c>
      <c r="Y789" s="85">
        <f>IF('Checklist Parameters'!$K$102&lt;&gt;"",(I789/43560)*'Checklist Parameters'!$K$102,"N/A")</f>
        <v>0</v>
      </c>
      <c r="Z789" s="85" t="str">
        <f>IF('Checklist Parameters'!$K$58&lt;&gt;"",((I789*'Checklist Parameters'!$K$58)*'Checklist Parameters'!$K$35)/1000,"N/A")</f>
        <v>N/A</v>
      </c>
      <c r="AA789" s="85">
        <f>IF('Checklist Parameters'!$K$101&lt;&gt;"",IFERROR(I789/'Checklist Parameters'!$K$101,0),"N/A")</f>
        <v>0</v>
      </c>
      <c r="AB789" s="85" t="str">
        <f>IF('Checklist Parameters'!$K$43&lt;&gt;"",(I789*'Checklist Parameters'!$K$43)/1000,"N/A")</f>
        <v>N/A</v>
      </c>
      <c r="AC789" s="85">
        <f>IF('Checklist Parameters'!$K$16="",$X789,IF(AND('Checklist Parameters'!$K$16&lt;$X789,'Checklist Parameters'!$K$16&gt;=3),'Checklist Parameters'!$K$16,IF(AND('Checklist Parameters'!$K$16&lt;$X789,'Checklist Parameters'!$K$16&lt;3),0,$X789)))</f>
        <v>0</v>
      </c>
      <c r="AD789" s="85" t="str">
        <f>IF(AND(I789&lt;'Checklist Parameters'!$K$22,$I789&lt;&gt;0),"Y","")</f>
        <v/>
      </c>
      <c r="AE789" s="85" t="str">
        <f>IF($AD789="Y",0,IF('Checklist Parameters'!$K$25="","&lt;no limit&gt;",ROUNDDOWN((($I789-'Checklist Parameters'!$K$24)/'Checklist Parameters'!$K$25)+1,0)))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ht="15">
      <c r="A790" s="393"/>
      <c r="B790" s="393"/>
      <c r="C790" s="393"/>
      <c r="D790" s="393"/>
      <c r="E790" s="393"/>
      <c r="F790" s="393"/>
      <c r="G790" s="393"/>
      <c r="H790" s="394"/>
      <c r="I790" s="394"/>
      <c r="J790" s="394"/>
      <c r="K790" s="394"/>
      <c r="L790" s="394"/>
      <c r="M790" s="394"/>
      <c r="N790" s="313">
        <f>IF(IF(I790&lt;'Checklist Parameters'!$K$22,0,($I790-$L790))&lt;0,0,IF(I790&lt;'Checklist Parameters'!$K$22,0,($I790-$L790)))</f>
        <v>0</v>
      </c>
      <c r="O790" s="394"/>
      <c r="P790" s="395"/>
      <c r="Q790" s="316">
        <f t="shared" si="73"/>
        <v>0</v>
      </c>
      <c r="R790" s="87">
        <f t="shared" si="74"/>
        <v>0</v>
      </c>
      <c r="S790" s="87">
        <f>IF('Checklist Parameters'!$K$60&lt;0.2,0.2,'Checklist Parameters'!$K$60)</f>
        <v>0.72</v>
      </c>
      <c r="T790" s="88">
        <f>IF($O790="",IF('Checklist District ID'!$C$43="Y",MAX($R790:$S790)*$I790,SUM($R790:$S790)*$I790),IF(O790&gt;0,Q790*S790))</f>
        <v>0</v>
      </c>
      <c r="U790" s="88">
        <f>IF(Q790&gt;0,((I790-T790)*'Formula Matrix'!$E$40),0)</f>
        <v>0</v>
      </c>
      <c r="V790" s="88">
        <f t="shared" si="75"/>
        <v>0</v>
      </c>
      <c r="W790" s="88">
        <f>IF(V790&gt;0,(V790*'Checklist Parameters'!$K$35),0)</f>
        <v>0</v>
      </c>
      <c r="X790" s="85">
        <f t="shared" si="76"/>
        <v>0</v>
      </c>
      <c r="Y790" s="85">
        <f>IF('Checklist Parameters'!$K$102&lt;&gt;"",(I790/43560)*'Checklist Parameters'!$K$102,"N/A")</f>
        <v>0</v>
      </c>
      <c r="Z790" s="85" t="str">
        <f>IF('Checklist Parameters'!$K$58&lt;&gt;"",((I790*'Checklist Parameters'!$K$58)*'Checklist Parameters'!$K$35)/1000,"N/A")</f>
        <v>N/A</v>
      </c>
      <c r="AA790" s="85">
        <f>IF('Checklist Parameters'!$K$101&lt;&gt;"",IFERROR(I790/'Checklist Parameters'!$K$101,0),"N/A")</f>
        <v>0</v>
      </c>
      <c r="AB790" s="85" t="str">
        <f>IF('Checklist Parameters'!$K$43&lt;&gt;"",(I790*'Checklist Parameters'!$K$43)/1000,"N/A")</f>
        <v>N/A</v>
      </c>
      <c r="AC790" s="85">
        <f>IF('Checklist Parameters'!$K$16="",$X790,IF(AND('Checklist Parameters'!$K$16&lt;$X790,'Checklist Parameters'!$K$16&gt;=3),'Checklist Parameters'!$K$16,IF(AND('Checklist Parameters'!$K$16&lt;$X790,'Checklist Parameters'!$K$16&lt;3),0,$X790)))</f>
        <v>0</v>
      </c>
      <c r="AD790" s="85" t="str">
        <f>IF(AND(I790&lt;'Checklist Parameters'!$K$22,$I790&lt;&gt;0),"Y","")</f>
        <v/>
      </c>
      <c r="AE790" s="85" t="str">
        <f>IF($AD790="Y",0,IF('Checklist Parameters'!$K$25="","&lt;no limit&gt;",ROUNDDOWN((($I790-'Checklist Parameters'!$K$24)/'Checklist Parameters'!$K$25)+1,0)))</f>
        <v>&lt;no limit&gt;</v>
      </c>
      <c r="AF790" s="174">
        <f t="shared" si="77"/>
        <v>0</v>
      </c>
      <c r="AG790" s="85">
        <f t="shared" si="72"/>
        <v>0</v>
      </c>
    </row>
    <row r="791" spans="1:33" ht="15">
      <c r="A791" s="393"/>
      <c r="B791" s="393"/>
      <c r="C791" s="393"/>
      <c r="D791" s="393"/>
      <c r="E791" s="393"/>
      <c r="F791" s="393"/>
      <c r="G791" s="393"/>
      <c r="H791" s="394"/>
      <c r="I791" s="394"/>
      <c r="J791" s="394"/>
      <c r="K791" s="394"/>
      <c r="L791" s="394"/>
      <c r="M791" s="394"/>
      <c r="N791" s="313">
        <f>IF(IF(I791&lt;'Checklist Parameters'!$K$22,0,($I791-$L791))&lt;0,0,IF(I791&lt;'Checklist Parameters'!$K$22,0,($I791-$L791)))</f>
        <v>0</v>
      </c>
      <c r="O791" s="394"/>
      <c r="P791" s="395"/>
      <c r="Q791" s="316">
        <f t="shared" si="73"/>
        <v>0</v>
      </c>
      <c r="R791" s="87">
        <f t="shared" si="74"/>
        <v>0</v>
      </c>
      <c r="S791" s="87">
        <f>IF('Checklist Parameters'!$K$60&lt;0.2,0.2,'Checklist Parameters'!$K$60)</f>
        <v>0.72</v>
      </c>
      <c r="T791" s="88">
        <f>IF($O791="",IF('Checklist District ID'!$C$43="Y",MAX($R791:$S791)*$I791,SUM($R791:$S791)*$I791),IF(O791&gt;0,Q791*S791))</f>
        <v>0</v>
      </c>
      <c r="U791" s="88">
        <f>IF(Q791&gt;0,((I791-T791)*'Formula Matrix'!$E$40),0)</f>
        <v>0</v>
      </c>
      <c r="V791" s="88">
        <f t="shared" si="75"/>
        <v>0</v>
      </c>
      <c r="W791" s="88">
        <f>IF(V791&gt;0,(V791*'Checklist Parameters'!$K$35),0)</f>
        <v>0</v>
      </c>
      <c r="X791" s="85">
        <f t="shared" si="76"/>
        <v>0</v>
      </c>
      <c r="Y791" s="85">
        <f>IF('Checklist Parameters'!$K$102&lt;&gt;"",(I791/43560)*'Checklist Parameters'!$K$102,"N/A")</f>
        <v>0</v>
      </c>
      <c r="Z791" s="85" t="str">
        <f>IF('Checklist Parameters'!$K$58&lt;&gt;"",((I791*'Checklist Parameters'!$K$58)*'Checklist Parameters'!$K$35)/1000,"N/A")</f>
        <v>N/A</v>
      </c>
      <c r="AA791" s="85">
        <f>IF('Checklist Parameters'!$K$101&lt;&gt;"",IFERROR(I791/'Checklist Parameters'!$K$101,0),"N/A")</f>
        <v>0</v>
      </c>
      <c r="AB791" s="85" t="str">
        <f>IF('Checklist Parameters'!$K$43&lt;&gt;"",(I791*'Checklist Parameters'!$K$43)/1000,"N/A")</f>
        <v>N/A</v>
      </c>
      <c r="AC791" s="85">
        <f>IF('Checklist Parameters'!$K$16="",$X791,IF(AND('Checklist Parameters'!$K$16&lt;$X791,'Checklist Parameters'!$K$16&gt;=3),'Checklist Parameters'!$K$16,IF(AND('Checklist Parameters'!$K$16&lt;$X791,'Checklist Parameters'!$K$16&lt;3),0,$X791)))</f>
        <v>0</v>
      </c>
      <c r="AD791" s="85" t="str">
        <f>IF(AND(I791&lt;'Checklist Parameters'!$K$22,$I791&lt;&gt;0),"Y","")</f>
        <v/>
      </c>
      <c r="AE791" s="85" t="str">
        <f>IF($AD791="Y",0,IF('Checklist Parameters'!$K$25="","&lt;no limit&gt;",ROUNDDOWN((($I791-'Checklist Parameters'!$K$24)/'Checklist Parameters'!$K$25)+1,0)))</f>
        <v>&lt;no limit&gt;</v>
      </c>
      <c r="AF791" s="174">
        <f t="shared" si="77"/>
        <v>0</v>
      </c>
      <c r="AG791" s="85">
        <f t="shared" si="72"/>
        <v>0</v>
      </c>
    </row>
    <row r="792" spans="1:33" ht="15">
      <c r="A792" s="393"/>
      <c r="B792" s="393"/>
      <c r="C792" s="393"/>
      <c r="D792" s="393"/>
      <c r="E792" s="393"/>
      <c r="F792" s="393"/>
      <c r="G792" s="393"/>
      <c r="H792" s="394"/>
      <c r="I792" s="394"/>
      <c r="J792" s="394"/>
      <c r="K792" s="394"/>
      <c r="L792" s="394"/>
      <c r="M792" s="394"/>
      <c r="N792" s="313">
        <f>IF(IF(I792&lt;'Checklist Parameters'!$K$22,0,($I792-$L792))&lt;0,0,IF(I792&lt;'Checklist Parameters'!$K$22,0,($I792-$L792)))</f>
        <v>0</v>
      </c>
      <c r="O792" s="394"/>
      <c r="P792" s="395"/>
      <c r="Q792" s="316">
        <f t="shared" si="73"/>
        <v>0</v>
      </c>
      <c r="R792" s="87">
        <f t="shared" si="74"/>
        <v>0</v>
      </c>
      <c r="S792" s="87">
        <f>IF('Checklist Parameters'!$K$60&lt;0.2,0.2,'Checklist Parameters'!$K$60)</f>
        <v>0.72</v>
      </c>
      <c r="T792" s="88">
        <f>IF($O792="",IF('Checklist District ID'!$C$43="Y",MAX($R792:$S792)*$I792,SUM($R792:$S792)*$I792),IF(O792&gt;0,Q792*S792))</f>
        <v>0</v>
      </c>
      <c r="U792" s="88">
        <f>IF(Q792&gt;0,((I792-T792)*'Formula Matrix'!$E$40),0)</f>
        <v>0</v>
      </c>
      <c r="V792" s="88">
        <f t="shared" si="75"/>
        <v>0</v>
      </c>
      <c r="W792" s="88">
        <f>IF(V792&gt;0,(V792*'Checklist Parameters'!$K$35),0)</f>
        <v>0</v>
      </c>
      <c r="X792" s="85">
        <f t="shared" si="76"/>
        <v>0</v>
      </c>
      <c r="Y792" s="85">
        <f>IF('Checklist Parameters'!$K$102&lt;&gt;"",(I792/43560)*'Checklist Parameters'!$K$102,"N/A")</f>
        <v>0</v>
      </c>
      <c r="Z792" s="85" t="str">
        <f>IF('Checklist Parameters'!$K$58&lt;&gt;"",((I792*'Checklist Parameters'!$K$58)*'Checklist Parameters'!$K$35)/1000,"N/A")</f>
        <v>N/A</v>
      </c>
      <c r="AA792" s="85">
        <f>IF('Checklist Parameters'!$K$101&lt;&gt;"",IFERROR(I792/'Checklist Parameters'!$K$101,0),"N/A")</f>
        <v>0</v>
      </c>
      <c r="AB792" s="85" t="str">
        <f>IF('Checklist Parameters'!$K$43&lt;&gt;"",(I792*'Checklist Parameters'!$K$43)/1000,"N/A")</f>
        <v>N/A</v>
      </c>
      <c r="AC792" s="85">
        <f>IF('Checklist Parameters'!$K$16="",$X792,IF(AND('Checklist Parameters'!$K$16&lt;$X792,'Checklist Parameters'!$K$16&gt;=3),'Checklist Parameters'!$K$16,IF(AND('Checklist Parameters'!$K$16&lt;$X792,'Checklist Parameters'!$K$16&lt;3),0,$X792)))</f>
        <v>0</v>
      </c>
      <c r="AD792" s="85" t="str">
        <f>IF(AND(I792&lt;'Checklist Parameters'!$K$22,$I792&lt;&gt;0),"Y","")</f>
        <v/>
      </c>
      <c r="AE792" s="85" t="str">
        <f>IF($AD792="Y",0,IF('Checklist Parameters'!$K$25="","&lt;no limit&gt;",ROUNDDOWN((($I792-'Checklist Parameters'!$K$24)/'Checklist Parameters'!$K$25)+1,0)))</f>
        <v>&lt;no limit&gt;</v>
      </c>
      <c r="AF792" s="174">
        <f t="shared" si="77"/>
        <v>0</v>
      </c>
      <c r="AG792" s="85">
        <f t="shared" si="72"/>
        <v>0</v>
      </c>
    </row>
    <row r="793" spans="1:33" ht="15">
      <c r="A793" s="393"/>
      <c r="B793" s="393"/>
      <c r="C793" s="393"/>
      <c r="D793" s="393"/>
      <c r="E793" s="393"/>
      <c r="F793" s="393"/>
      <c r="G793" s="393"/>
      <c r="H793" s="394"/>
      <c r="I793" s="394"/>
      <c r="J793" s="394"/>
      <c r="K793" s="394"/>
      <c r="L793" s="394"/>
      <c r="M793" s="394"/>
      <c r="N793" s="313">
        <f>IF(IF(I793&lt;'Checklist Parameters'!$K$22,0,($I793-$L793))&lt;0,0,IF(I793&lt;'Checklist Parameters'!$K$22,0,($I793-$L793)))</f>
        <v>0</v>
      </c>
      <c r="O793" s="394"/>
      <c r="P793" s="395"/>
      <c r="Q793" s="316">
        <f t="shared" si="73"/>
        <v>0</v>
      </c>
      <c r="R793" s="87">
        <f t="shared" si="74"/>
        <v>0</v>
      </c>
      <c r="S793" s="87">
        <f>IF('Checklist Parameters'!$K$60&lt;0.2,0.2,'Checklist Parameters'!$K$60)</f>
        <v>0.72</v>
      </c>
      <c r="T793" s="88">
        <f>IF($O793="",IF('Checklist District ID'!$C$43="Y",MAX($R793:$S793)*$I793,SUM($R793:$S793)*$I793),IF(O793&gt;0,Q793*S793))</f>
        <v>0</v>
      </c>
      <c r="U793" s="88">
        <f>IF(Q793&gt;0,((I793-T793)*'Formula Matrix'!$E$40),0)</f>
        <v>0</v>
      </c>
      <c r="V793" s="88">
        <f t="shared" si="75"/>
        <v>0</v>
      </c>
      <c r="W793" s="88">
        <f>IF(V793&gt;0,(V793*'Checklist Parameters'!$K$35),0)</f>
        <v>0</v>
      </c>
      <c r="X793" s="85">
        <f t="shared" si="76"/>
        <v>0</v>
      </c>
      <c r="Y793" s="85">
        <f>IF('Checklist Parameters'!$K$102&lt;&gt;"",(I793/43560)*'Checklist Parameters'!$K$102,"N/A")</f>
        <v>0</v>
      </c>
      <c r="Z793" s="85" t="str">
        <f>IF('Checklist Parameters'!$K$58&lt;&gt;"",((I793*'Checklist Parameters'!$K$58)*'Checklist Parameters'!$K$35)/1000,"N/A")</f>
        <v>N/A</v>
      </c>
      <c r="AA793" s="85">
        <f>IF('Checklist Parameters'!$K$101&lt;&gt;"",IFERROR(I793/'Checklist Parameters'!$K$101,0),"N/A")</f>
        <v>0</v>
      </c>
      <c r="AB793" s="85" t="str">
        <f>IF('Checklist Parameters'!$K$43&lt;&gt;"",(I793*'Checklist Parameters'!$K$43)/1000,"N/A")</f>
        <v>N/A</v>
      </c>
      <c r="AC793" s="85">
        <f>IF('Checklist Parameters'!$K$16="",$X793,IF(AND('Checklist Parameters'!$K$16&lt;$X793,'Checklist Parameters'!$K$16&gt;=3),'Checklist Parameters'!$K$16,IF(AND('Checklist Parameters'!$K$16&lt;$X793,'Checklist Parameters'!$K$16&lt;3),0,$X793)))</f>
        <v>0</v>
      </c>
      <c r="AD793" s="85" t="str">
        <f>IF(AND(I793&lt;'Checklist Parameters'!$K$22,$I793&lt;&gt;0),"Y","")</f>
        <v/>
      </c>
      <c r="AE793" s="85" t="str">
        <f>IF($AD793="Y",0,IF('Checklist Parameters'!$K$25="","&lt;no limit&gt;",ROUNDDOWN((($I793-'Checklist Parameters'!$K$24)/'Checklist Parameters'!$K$25)+1,0)))</f>
        <v>&lt;no limit&gt;</v>
      </c>
      <c r="AF793" s="174">
        <f t="shared" si="77"/>
        <v>0</v>
      </c>
      <c r="AG793" s="85">
        <f t="shared" si="72"/>
        <v>0</v>
      </c>
    </row>
    <row r="794" spans="1:33" ht="15">
      <c r="A794" s="393"/>
      <c r="B794" s="393"/>
      <c r="C794" s="393"/>
      <c r="D794" s="393"/>
      <c r="E794" s="393"/>
      <c r="F794" s="393"/>
      <c r="G794" s="393"/>
      <c r="H794" s="394"/>
      <c r="I794" s="394"/>
      <c r="J794" s="394"/>
      <c r="K794" s="394"/>
      <c r="L794" s="394"/>
      <c r="M794" s="394"/>
      <c r="N794" s="313">
        <f>IF(IF(I794&lt;'Checklist Parameters'!$K$22,0,($I794-$L794))&lt;0,0,IF(I794&lt;'Checklist Parameters'!$K$22,0,($I794-$L794)))</f>
        <v>0</v>
      </c>
      <c r="O794" s="394"/>
      <c r="P794" s="395"/>
      <c r="Q794" s="316">
        <f t="shared" si="73"/>
        <v>0</v>
      </c>
      <c r="R794" s="87">
        <f t="shared" si="74"/>
        <v>0</v>
      </c>
      <c r="S794" s="87">
        <f>IF('Checklist Parameters'!$K$60&lt;0.2,0.2,'Checklist Parameters'!$K$60)</f>
        <v>0.72</v>
      </c>
      <c r="T794" s="88">
        <f>IF($O794="",IF('Checklist District ID'!$C$43="Y",MAX($R794:$S794)*$I794,SUM($R794:$S794)*$I794),IF(O794&gt;0,Q794*S794))</f>
        <v>0</v>
      </c>
      <c r="U794" s="88">
        <f>IF(Q794&gt;0,((I794-T794)*'Formula Matrix'!$E$40),0)</f>
        <v>0</v>
      </c>
      <c r="V794" s="88">
        <f t="shared" si="75"/>
        <v>0</v>
      </c>
      <c r="W794" s="88">
        <f>IF(V794&gt;0,(V794*'Checklist Parameters'!$K$35),0)</f>
        <v>0</v>
      </c>
      <c r="X794" s="85">
        <f t="shared" si="76"/>
        <v>0</v>
      </c>
      <c r="Y794" s="85">
        <f>IF('Checklist Parameters'!$K$102&lt;&gt;"",(I794/43560)*'Checklist Parameters'!$K$102,"N/A")</f>
        <v>0</v>
      </c>
      <c r="Z794" s="85" t="str">
        <f>IF('Checklist Parameters'!$K$58&lt;&gt;"",((I794*'Checklist Parameters'!$K$58)*'Checklist Parameters'!$K$35)/1000,"N/A")</f>
        <v>N/A</v>
      </c>
      <c r="AA794" s="85">
        <f>IF('Checklist Parameters'!$K$101&lt;&gt;"",IFERROR(I794/'Checklist Parameters'!$K$101,0),"N/A")</f>
        <v>0</v>
      </c>
      <c r="AB794" s="85" t="str">
        <f>IF('Checklist Parameters'!$K$43&lt;&gt;"",(I794*'Checklist Parameters'!$K$43)/1000,"N/A")</f>
        <v>N/A</v>
      </c>
      <c r="AC794" s="85">
        <f>IF('Checklist Parameters'!$K$16="",$X794,IF(AND('Checklist Parameters'!$K$16&lt;$X794,'Checklist Parameters'!$K$16&gt;=3),'Checklist Parameters'!$K$16,IF(AND('Checklist Parameters'!$K$16&lt;$X794,'Checklist Parameters'!$K$16&lt;3),0,$X794)))</f>
        <v>0</v>
      </c>
      <c r="AD794" s="85" t="str">
        <f>IF(AND(I794&lt;'Checklist Parameters'!$K$22,$I794&lt;&gt;0),"Y","")</f>
        <v/>
      </c>
      <c r="AE794" s="85" t="str">
        <f>IF($AD794="Y",0,IF('Checklist Parameters'!$K$25="","&lt;no limit&gt;",ROUNDDOWN((($I794-'Checklist Parameters'!$K$24)/'Checklist Parameters'!$K$25)+1,0)))</f>
        <v>&lt;no limit&gt;</v>
      </c>
      <c r="AF794" s="174">
        <f t="shared" si="77"/>
        <v>0</v>
      </c>
      <c r="AG794" s="85">
        <f t="shared" si="72"/>
        <v>0</v>
      </c>
    </row>
    <row r="795" spans="1:33" ht="15">
      <c r="A795" s="393"/>
      <c r="B795" s="393"/>
      <c r="C795" s="393"/>
      <c r="D795" s="393"/>
      <c r="E795" s="393"/>
      <c r="F795" s="393"/>
      <c r="G795" s="393"/>
      <c r="H795" s="394"/>
      <c r="I795" s="394"/>
      <c r="J795" s="394"/>
      <c r="K795" s="394"/>
      <c r="L795" s="394"/>
      <c r="M795" s="394"/>
      <c r="N795" s="313">
        <f>IF(IF(I795&lt;'Checklist Parameters'!$K$22,0,($I795-$L795))&lt;0,0,IF(I795&lt;'Checklist Parameters'!$K$22,0,($I795-$L795)))</f>
        <v>0</v>
      </c>
      <c r="O795" s="394"/>
      <c r="P795" s="395"/>
      <c r="Q795" s="316">
        <f t="shared" si="73"/>
        <v>0</v>
      </c>
      <c r="R795" s="87">
        <f t="shared" si="74"/>
        <v>0</v>
      </c>
      <c r="S795" s="87">
        <f>IF('Checklist Parameters'!$K$60&lt;0.2,0.2,'Checklist Parameters'!$K$60)</f>
        <v>0.72</v>
      </c>
      <c r="T795" s="88">
        <f>IF($O795="",IF('Checklist District ID'!$C$43="Y",MAX($R795:$S795)*$I795,SUM($R795:$S795)*$I795),IF(O795&gt;0,Q795*S795))</f>
        <v>0</v>
      </c>
      <c r="U795" s="88">
        <f>IF(Q795&gt;0,((I795-T795)*'Formula Matrix'!$E$40),0)</f>
        <v>0</v>
      </c>
      <c r="V795" s="88">
        <f t="shared" si="75"/>
        <v>0</v>
      </c>
      <c r="W795" s="88">
        <f>IF(V795&gt;0,(V795*'Checklist Parameters'!$K$35),0)</f>
        <v>0</v>
      </c>
      <c r="X795" s="85">
        <f t="shared" si="76"/>
        <v>0</v>
      </c>
      <c r="Y795" s="85">
        <f>IF('Checklist Parameters'!$K$102&lt;&gt;"",(I795/43560)*'Checklist Parameters'!$K$102,"N/A")</f>
        <v>0</v>
      </c>
      <c r="Z795" s="85" t="str">
        <f>IF('Checklist Parameters'!$K$58&lt;&gt;"",((I795*'Checklist Parameters'!$K$58)*'Checklist Parameters'!$K$35)/1000,"N/A")</f>
        <v>N/A</v>
      </c>
      <c r="AA795" s="85">
        <f>IF('Checklist Parameters'!$K$101&lt;&gt;"",IFERROR(I795/'Checklist Parameters'!$K$101,0),"N/A")</f>
        <v>0</v>
      </c>
      <c r="AB795" s="85" t="str">
        <f>IF('Checklist Parameters'!$K$43&lt;&gt;"",(I795*'Checklist Parameters'!$K$43)/1000,"N/A")</f>
        <v>N/A</v>
      </c>
      <c r="AC795" s="85">
        <f>IF('Checklist Parameters'!$K$16="",$X795,IF(AND('Checklist Parameters'!$K$16&lt;$X795,'Checklist Parameters'!$K$16&gt;=3),'Checklist Parameters'!$K$16,IF(AND('Checklist Parameters'!$K$16&lt;$X795,'Checklist Parameters'!$K$16&lt;3),0,$X795)))</f>
        <v>0</v>
      </c>
      <c r="AD795" s="85" t="str">
        <f>IF(AND(I795&lt;'Checklist Parameters'!$K$22,$I795&lt;&gt;0),"Y","")</f>
        <v/>
      </c>
      <c r="AE795" s="85" t="str">
        <f>IF($AD795="Y",0,IF('Checklist Parameters'!$K$25="","&lt;no limit&gt;",ROUNDDOWN((($I795-'Checklist Parameters'!$K$24)/'Checklist Parameters'!$K$25)+1,0)))</f>
        <v>&lt;no limit&gt;</v>
      </c>
      <c r="AF795" s="174">
        <f t="shared" si="77"/>
        <v>0</v>
      </c>
      <c r="AG795" s="85">
        <f t="shared" si="72"/>
        <v>0</v>
      </c>
    </row>
    <row r="796" spans="1:33" ht="15">
      <c r="A796" s="393"/>
      <c r="B796" s="393"/>
      <c r="C796" s="393"/>
      <c r="D796" s="393"/>
      <c r="E796" s="393"/>
      <c r="F796" s="393"/>
      <c r="G796" s="393"/>
      <c r="H796" s="394"/>
      <c r="I796" s="394"/>
      <c r="J796" s="394"/>
      <c r="K796" s="394"/>
      <c r="L796" s="394"/>
      <c r="M796" s="394"/>
      <c r="N796" s="313">
        <f>IF(IF(I796&lt;'Checklist Parameters'!$K$22,0,($I796-$L796))&lt;0,0,IF(I796&lt;'Checklist Parameters'!$K$22,0,($I796-$L796)))</f>
        <v>0</v>
      </c>
      <c r="O796" s="394"/>
      <c r="P796" s="395"/>
      <c r="Q796" s="316">
        <f t="shared" si="73"/>
        <v>0</v>
      </c>
      <c r="R796" s="87">
        <f t="shared" si="74"/>
        <v>0</v>
      </c>
      <c r="S796" s="87">
        <f>IF('Checklist Parameters'!$K$60&lt;0.2,0.2,'Checklist Parameters'!$K$60)</f>
        <v>0.72</v>
      </c>
      <c r="T796" s="88">
        <f>IF($O796="",IF('Checklist District ID'!$C$43="Y",MAX($R796:$S796)*$I796,SUM($R796:$S796)*$I796),IF(O796&gt;0,Q796*S796))</f>
        <v>0</v>
      </c>
      <c r="U796" s="88">
        <f>IF(Q796&gt;0,((I796-T796)*'Formula Matrix'!$E$40),0)</f>
        <v>0</v>
      </c>
      <c r="V796" s="88">
        <f t="shared" si="75"/>
        <v>0</v>
      </c>
      <c r="W796" s="88">
        <f>IF(V796&gt;0,(V796*'Checklist Parameters'!$K$35),0)</f>
        <v>0</v>
      </c>
      <c r="X796" s="85">
        <f t="shared" si="76"/>
        <v>0</v>
      </c>
      <c r="Y796" s="85">
        <f>IF('Checklist Parameters'!$K$102&lt;&gt;"",(I796/43560)*'Checklist Parameters'!$K$102,"N/A")</f>
        <v>0</v>
      </c>
      <c r="Z796" s="85" t="str">
        <f>IF('Checklist Parameters'!$K$58&lt;&gt;"",((I796*'Checklist Parameters'!$K$58)*'Checklist Parameters'!$K$35)/1000,"N/A")</f>
        <v>N/A</v>
      </c>
      <c r="AA796" s="85">
        <f>IF('Checklist Parameters'!$K$101&lt;&gt;"",IFERROR(I796/'Checklist Parameters'!$K$101,0),"N/A")</f>
        <v>0</v>
      </c>
      <c r="AB796" s="85" t="str">
        <f>IF('Checklist Parameters'!$K$43&lt;&gt;"",(I796*'Checklist Parameters'!$K$43)/1000,"N/A")</f>
        <v>N/A</v>
      </c>
      <c r="AC796" s="85">
        <f>IF('Checklist Parameters'!$K$16="",$X796,IF(AND('Checklist Parameters'!$K$16&lt;$X796,'Checklist Parameters'!$K$16&gt;=3),'Checklist Parameters'!$K$16,IF(AND('Checklist Parameters'!$K$16&lt;$X796,'Checklist Parameters'!$K$16&lt;3),0,$X796)))</f>
        <v>0</v>
      </c>
      <c r="AD796" s="85" t="str">
        <f>IF(AND(I796&lt;'Checklist Parameters'!$K$22,$I796&lt;&gt;0),"Y","")</f>
        <v/>
      </c>
      <c r="AE796" s="85" t="str">
        <f>IF($AD796="Y",0,IF('Checklist Parameters'!$K$25="","&lt;no limit&gt;",ROUNDDOWN((($I796-'Checklist Parameters'!$K$24)/'Checklist Parameters'!$K$25)+1,0)))</f>
        <v>&lt;no limit&gt;</v>
      </c>
      <c r="AF796" s="174">
        <f t="shared" si="77"/>
        <v>0</v>
      </c>
      <c r="AG796" s="85">
        <f t="shared" si="72"/>
        <v>0</v>
      </c>
    </row>
    <row r="797" spans="1:33" ht="15">
      <c r="A797" s="393"/>
      <c r="B797" s="393"/>
      <c r="C797" s="393"/>
      <c r="D797" s="393"/>
      <c r="E797" s="393"/>
      <c r="F797" s="393"/>
      <c r="G797" s="393"/>
      <c r="H797" s="394"/>
      <c r="I797" s="394"/>
      <c r="J797" s="394"/>
      <c r="K797" s="394"/>
      <c r="L797" s="394"/>
      <c r="M797" s="394"/>
      <c r="N797" s="313">
        <f>IF(IF(I797&lt;'Checklist Parameters'!$K$22,0,($I797-$L797))&lt;0,0,IF(I797&lt;'Checklist Parameters'!$K$22,0,($I797-$L797)))</f>
        <v>0</v>
      </c>
      <c r="O797" s="394"/>
      <c r="P797" s="395"/>
      <c r="Q797" s="316">
        <f t="shared" si="73"/>
        <v>0</v>
      </c>
      <c r="R797" s="87">
        <f t="shared" si="74"/>
        <v>0</v>
      </c>
      <c r="S797" s="87">
        <f>IF('Checklist Parameters'!$K$60&lt;0.2,0.2,'Checklist Parameters'!$K$60)</f>
        <v>0.72</v>
      </c>
      <c r="T797" s="88">
        <f>IF($O797="",IF('Checklist District ID'!$C$43="Y",MAX($R797:$S797)*$I797,SUM($R797:$S797)*$I797),IF(O797&gt;0,Q797*S797))</f>
        <v>0</v>
      </c>
      <c r="U797" s="88">
        <f>IF(Q797&gt;0,((I797-T797)*'Formula Matrix'!$E$40),0)</f>
        <v>0</v>
      </c>
      <c r="V797" s="88">
        <f t="shared" si="75"/>
        <v>0</v>
      </c>
      <c r="W797" s="88">
        <f>IF(V797&gt;0,(V797*'Checklist Parameters'!$K$35),0)</f>
        <v>0</v>
      </c>
      <c r="X797" s="85">
        <f t="shared" si="76"/>
        <v>0</v>
      </c>
      <c r="Y797" s="85">
        <f>IF('Checklist Parameters'!$K$102&lt;&gt;"",(I797/43560)*'Checklist Parameters'!$K$102,"N/A")</f>
        <v>0</v>
      </c>
      <c r="Z797" s="85" t="str">
        <f>IF('Checklist Parameters'!$K$58&lt;&gt;"",((I797*'Checklist Parameters'!$K$58)*'Checklist Parameters'!$K$35)/1000,"N/A")</f>
        <v>N/A</v>
      </c>
      <c r="AA797" s="85">
        <f>IF('Checklist Parameters'!$K$101&lt;&gt;"",IFERROR(I797/'Checklist Parameters'!$K$101,0),"N/A")</f>
        <v>0</v>
      </c>
      <c r="AB797" s="85" t="str">
        <f>IF('Checklist Parameters'!$K$43&lt;&gt;"",(I797*'Checklist Parameters'!$K$43)/1000,"N/A")</f>
        <v>N/A</v>
      </c>
      <c r="AC797" s="85">
        <f>IF('Checklist Parameters'!$K$16="",$X797,IF(AND('Checklist Parameters'!$K$16&lt;$X797,'Checklist Parameters'!$K$16&gt;=3),'Checklist Parameters'!$K$16,IF(AND('Checklist Parameters'!$K$16&lt;$X797,'Checklist Parameters'!$K$16&lt;3),0,$X797)))</f>
        <v>0</v>
      </c>
      <c r="AD797" s="85" t="str">
        <f>IF(AND(I797&lt;'Checklist Parameters'!$K$22,$I797&lt;&gt;0),"Y","")</f>
        <v/>
      </c>
      <c r="AE797" s="85" t="str">
        <f>IF($AD797="Y",0,IF('Checklist Parameters'!$K$25="","&lt;no limit&gt;",ROUNDDOWN((($I797-'Checklist Parameters'!$K$24)/'Checklist Parameters'!$K$25)+1,0)))</f>
        <v>&lt;no limit&gt;</v>
      </c>
      <c r="AF797" s="174">
        <f t="shared" si="77"/>
        <v>0</v>
      </c>
      <c r="AG797" s="85">
        <f t="shared" si="72"/>
        <v>0</v>
      </c>
    </row>
    <row r="798" spans="1:33" ht="15">
      <c r="A798" s="393"/>
      <c r="B798" s="393"/>
      <c r="C798" s="393"/>
      <c r="D798" s="393"/>
      <c r="E798" s="393"/>
      <c r="F798" s="393"/>
      <c r="G798" s="393"/>
      <c r="H798" s="394"/>
      <c r="I798" s="394"/>
      <c r="J798" s="394"/>
      <c r="K798" s="394"/>
      <c r="L798" s="394"/>
      <c r="M798" s="394"/>
      <c r="N798" s="313">
        <f>IF(IF(I798&lt;'Checklist Parameters'!$K$22,0,($I798-$L798))&lt;0,0,IF(I798&lt;'Checklist Parameters'!$K$22,0,($I798-$L798)))</f>
        <v>0</v>
      </c>
      <c r="O798" s="394"/>
      <c r="P798" s="395"/>
      <c r="Q798" s="316">
        <f t="shared" si="73"/>
        <v>0</v>
      </c>
      <c r="R798" s="87">
        <f t="shared" si="74"/>
        <v>0</v>
      </c>
      <c r="S798" s="87">
        <f>IF('Checklist Parameters'!$K$60&lt;0.2,0.2,'Checklist Parameters'!$K$60)</f>
        <v>0.72</v>
      </c>
      <c r="T798" s="88">
        <f>IF($O798="",IF('Checklist District ID'!$C$43="Y",MAX($R798:$S798)*$I798,SUM($R798:$S798)*$I798),IF(O798&gt;0,Q798*S798))</f>
        <v>0</v>
      </c>
      <c r="U798" s="88">
        <f>IF(Q798&gt;0,((I798-T798)*'Formula Matrix'!$E$40),0)</f>
        <v>0</v>
      </c>
      <c r="V798" s="88">
        <f t="shared" si="75"/>
        <v>0</v>
      </c>
      <c r="W798" s="88">
        <f>IF(V798&gt;0,(V798*'Checklist Parameters'!$K$35),0)</f>
        <v>0</v>
      </c>
      <c r="X798" s="85">
        <f t="shared" si="76"/>
        <v>0</v>
      </c>
      <c r="Y798" s="85">
        <f>IF('Checklist Parameters'!$K$102&lt;&gt;"",(I798/43560)*'Checklist Parameters'!$K$102,"N/A")</f>
        <v>0</v>
      </c>
      <c r="Z798" s="85" t="str">
        <f>IF('Checklist Parameters'!$K$58&lt;&gt;"",((I798*'Checklist Parameters'!$K$58)*'Checklist Parameters'!$K$35)/1000,"N/A")</f>
        <v>N/A</v>
      </c>
      <c r="AA798" s="85">
        <f>IF('Checklist Parameters'!$K$101&lt;&gt;"",IFERROR(I798/'Checklist Parameters'!$K$101,0),"N/A")</f>
        <v>0</v>
      </c>
      <c r="AB798" s="85" t="str">
        <f>IF('Checklist Parameters'!$K$43&lt;&gt;"",(I798*'Checklist Parameters'!$K$43)/1000,"N/A")</f>
        <v>N/A</v>
      </c>
      <c r="AC798" s="85">
        <f>IF('Checklist Parameters'!$K$16="",$X798,IF(AND('Checklist Parameters'!$K$16&lt;$X798,'Checklist Parameters'!$K$16&gt;=3),'Checklist Parameters'!$K$16,IF(AND('Checklist Parameters'!$K$16&lt;$X798,'Checklist Parameters'!$K$16&lt;3),0,$X798)))</f>
        <v>0</v>
      </c>
      <c r="AD798" s="85" t="str">
        <f>IF(AND(I798&lt;'Checklist Parameters'!$K$22,$I798&lt;&gt;0),"Y","")</f>
        <v/>
      </c>
      <c r="AE798" s="85" t="str">
        <f>IF($AD798="Y",0,IF('Checklist Parameters'!$K$25="","&lt;no limit&gt;",ROUNDDOWN((($I798-'Checklist Parameters'!$K$24)/'Checklist Parameters'!$K$25)+1,0)))</f>
        <v>&lt;no limit&gt;</v>
      </c>
      <c r="AF798" s="174">
        <f t="shared" si="77"/>
        <v>0</v>
      </c>
      <c r="AG798" s="85">
        <f t="shared" si="72"/>
        <v>0</v>
      </c>
    </row>
    <row r="799" spans="1:33" ht="15">
      <c r="A799" s="393"/>
      <c r="B799" s="393"/>
      <c r="C799" s="393"/>
      <c r="D799" s="393"/>
      <c r="E799" s="393"/>
      <c r="F799" s="393"/>
      <c r="G799" s="393"/>
      <c r="H799" s="394"/>
      <c r="I799" s="394"/>
      <c r="J799" s="394"/>
      <c r="K799" s="394"/>
      <c r="L799" s="394"/>
      <c r="M799" s="394"/>
      <c r="N799" s="313">
        <f>IF(IF(I799&lt;'Checklist Parameters'!$K$22,0,($I799-$L799))&lt;0,0,IF(I799&lt;'Checklist Parameters'!$K$22,0,($I799-$L799)))</f>
        <v>0</v>
      </c>
      <c r="O799" s="394"/>
      <c r="P799" s="395"/>
      <c r="Q799" s="316">
        <f t="shared" si="73"/>
        <v>0</v>
      </c>
      <c r="R799" s="87">
        <f t="shared" si="74"/>
        <v>0</v>
      </c>
      <c r="S799" s="87">
        <f>IF('Checklist Parameters'!$K$60&lt;0.2,0.2,'Checklist Parameters'!$K$60)</f>
        <v>0.72</v>
      </c>
      <c r="T799" s="88">
        <f>IF($O799="",IF('Checklist District ID'!$C$43="Y",MAX($R799:$S799)*$I799,SUM($R799:$S799)*$I799),IF(O799&gt;0,Q799*S799))</f>
        <v>0</v>
      </c>
      <c r="U799" s="88">
        <f>IF(Q799&gt;0,((I799-T799)*'Formula Matrix'!$E$40),0)</f>
        <v>0</v>
      </c>
      <c r="V799" s="88">
        <f t="shared" si="75"/>
        <v>0</v>
      </c>
      <c r="W799" s="88">
        <f>IF(V799&gt;0,(V799*'Checklist Parameters'!$K$35),0)</f>
        <v>0</v>
      </c>
      <c r="X799" s="85">
        <f t="shared" si="76"/>
        <v>0</v>
      </c>
      <c r="Y799" s="85">
        <f>IF('Checklist Parameters'!$K$102&lt;&gt;"",(I799/43560)*'Checklist Parameters'!$K$102,"N/A")</f>
        <v>0</v>
      </c>
      <c r="Z799" s="85" t="str">
        <f>IF('Checklist Parameters'!$K$58&lt;&gt;"",((I799*'Checklist Parameters'!$K$58)*'Checklist Parameters'!$K$35)/1000,"N/A")</f>
        <v>N/A</v>
      </c>
      <c r="AA799" s="85">
        <f>IF('Checklist Parameters'!$K$101&lt;&gt;"",IFERROR(I799/'Checklist Parameters'!$K$101,0),"N/A")</f>
        <v>0</v>
      </c>
      <c r="AB799" s="85" t="str">
        <f>IF('Checklist Parameters'!$K$43&lt;&gt;"",(I799*'Checklist Parameters'!$K$43)/1000,"N/A")</f>
        <v>N/A</v>
      </c>
      <c r="AC799" s="85">
        <f>IF('Checklist Parameters'!$K$16="",$X799,IF(AND('Checklist Parameters'!$K$16&lt;$X799,'Checklist Parameters'!$K$16&gt;=3),'Checklist Parameters'!$K$16,IF(AND('Checklist Parameters'!$K$16&lt;$X799,'Checklist Parameters'!$K$16&lt;3),0,$X799)))</f>
        <v>0</v>
      </c>
      <c r="AD799" s="85" t="str">
        <f>IF(AND(I799&lt;'Checklist Parameters'!$K$22,$I799&lt;&gt;0),"Y","")</f>
        <v/>
      </c>
      <c r="AE799" s="85" t="str">
        <f>IF($AD799="Y",0,IF('Checklist Parameters'!$K$25="","&lt;no limit&gt;",ROUNDDOWN((($I799-'Checklist Parameters'!$K$24)/'Checklist Parameters'!$K$25)+1,0)))</f>
        <v>&lt;no limit&gt;</v>
      </c>
      <c r="AF799" s="174">
        <f t="shared" si="77"/>
        <v>0</v>
      </c>
      <c r="AG799" s="85">
        <f t="shared" si="72"/>
        <v>0</v>
      </c>
    </row>
    <row r="800" spans="1:33" ht="15">
      <c r="A800" s="393"/>
      <c r="B800" s="393"/>
      <c r="C800" s="393"/>
      <c r="D800" s="393"/>
      <c r="E800" s="393"/>
      <c r="F800" s="393"/>
      <c r="G800" s="393"/>
      <c r="H800" s="394"/>
      <c r="I800" s="394"/>
      <c r="J800" s="394"/>
      <c r="K800" s="394"/>
      <c r="L800" s="394"/>
      <c r="M800" s="394"/>
      <c r="N800" s="313">
        <f>IF(IF(I800&lt;'Checklist Parameters'!$K$22,0,($I800-$L800))&lt;0,0,IF(I800&lt;'Checklist Parameters'!$K$22,0,($I800-$L800)))</f>
        <v>0</v>
      </c>
      <c r="O800" s="394"/>
      <c r="P800" s="395"/>
      <c r="Q800" s="316">
        <f t="shared" si="73"/>
        <v>0</v>
      </c>
      <c r="R800" s="87">
        <f t="shared" si="74"/>
        <v>0</v>
      </c>
      <c r="S800" s="87">
        <f>IF('Checklist Parameters'!$K$60&lt;0.2,0.2,'Checklist Parameters'!$K$60)</f>
        <v>0.72</v>
      </c>
      <c r="T800" s="88">
        <f>IF($O800="",IF('Checklist District ID'!$C$43="Y",MAX($R800:$S800)*$I800,SUM($R800:$S800)*$I800),IF(O800&gt;0,Q800*S800))</f>
        <v>0</v>
      </c>
      <c r="U800" s="88">
        <f>IF(Q800&gt;0,((I800-T800)*'Formula Matrix'!$E$40),0)</f>
        <v>0</v>
      </c>
      <c r="V800" s="88">
        <f t="shared" si="75"/>
        <v>0</v>
      </c>
      <c r="W800" s="88">
        <f>IF(V800&gt;0,(V800*'Checklist Parameters'!$K$35),0)</f>
        <v>0</v>
      </c>
      <c r="X800" s="85">
        <f t="shared" si="76"/>
        <v>0</v>
      </c>
      <c r="Y800" s="85">
        <f>IF('Checklist Parameters'!$K$102&lt;&gt;"",(I800/43560)*'Checklist Parameters'!$K$102,"N/A")</f>
        <v>0</v>
      </c>
      <c r="Z800" s="85" t="str">
        <f>IF('Checklist Parameters'!$K$58&lt;&gt;"",((I800*'Checklist Parameters'!$K$58)*'Checklist Parameters'!$K$35)/1000,"N/A")</f>
        <v>N/A</v>
      </c>
      <c r="AA800" s="85">
        <f>IF('Checklist Parameters'!$K$101&lt;&gt;"",IFERROR(I800/'Checklist Parameters'!$K$101,0),"N/A")</f>
        <v>0</v>
      </c>
      <c r="AB800" s="85" t="str">
        <f>IF('Checklist Parameters'!$K$43&lt;&gt;"",(I800*'Checklist Parameters'!$K$43)/1000,"N/A")</f>
        <v>N/A</v>
      </c>
      <c r="AC800" s="85">
        <f>IF('Checklist Parameters'!$K$16="",$X800,IF(AND('Checklist Parameters'!$K$16&lt;$X800,'Checklist Parameters'!$K$16&gt;=3),'Checklist Parameters'!$K$16,IF(AND('Checklist Parameters'!$K$16&lt;$X800,'Checklist Parameters'!$K$16&lt;3),0,$X800)))</f>
        <v>0</v>
      </c>
      <c r="AD800" s="85" t="str">
        <f>IF(AND(I800&lt;'Checklist Parameters'!$K$22,$I800&lt;&gt;0),"Y","")</f>
        <v/>
      </c>
      <c r="AE800" s="85" t="str">
        <f>IF($AD800="Y",0,IF('Checklist Parameters'!$K$25="","&lt;no limit&gt;",ROUNDDOWN((($I800-'Checklist Parameters'!$K$24)/'Checklist Parameters'!$K$25)+1,0)))</f>
        <v>&lt;no limit&gt;</v>
      </c>
      <c r="AF800" s="174">
        <f t="shared" si="77"/>
        <v>0</v>
      </c>
      <c r="AG800" s="85">
        <f t="shared" si="72"/>
        <v>0</v>
      </c>
    </row>
    <row r="801" spans="1:33" ht="15">
      <c r="A801" s="393"/>
      <c r="B801" s="393"/>
      <c r="C801" s="393"/>
      <c r="D801" s="393"/>
      <c r="E801" s="393"/>
      <c r="F801" s="393"/>
      <c r="G801" s="393"/>
      <c r="H801" s="394"/>
      <c r="I801" s="394"/>
      <c r="J801" s="394"/>
      <c r="K801" s="394"/>
      <c r="L801" s="394"/>
      <c r="M801" s="394"/>
      <c r="N801" s="313">
        <f>IF(IF(I801&lt;'Checklist Parameters'!$K$22,0,($I801-$L801))&lt;0,0,IF(I801&lt;'Checklist Parameters'!$K$22,0,($I801-$L801)))</f>
        <v>0</v>
      </c>
      <c r="O801" s="394"/>
      <c r="P801" s="395"/>
      <c r="Q801" s="316">
        <f t="shared" si="73"/>
        <v>0</v>
      </c>
      <c r="R801" s="87">
        <f t="shared" si="74"/>
        <v>0</v>
      </c>
      <c r="S801" s="87">
        <f>IF('Checklist Parameters'!$K$60&lt;0.2,0.2,'Checklist Parameters'!$K$60)</f>
        <v>0.72</v>
      </c>
      <c r="T801" s="88">
        <f>IF($O801="",IF('Checklist District ID'!$C$43="Y",MAX($R801:$S801)*$I801,SUM($R801:$S801)*$I801),IF(O801&gt;0,Q801*S801))</f>
        <v>0</v>
      </c>
      <c r="U801" s="88">
        <f>IF(Q801&gt;0,((I801-T801)*'Formula Matrix'!$E$40),0)</f>
        <v>0</v>
      </c>
      <c r="V801" s="88">
        <f t="shared" si="75"/>
        <v>0</v>
      </c>
      <c r="W801" s="88">
        <f>IF(V801&gt;0,(V801*'Checklist Parameters'!$K$35),0)</f>
        <v>0</v>
      </c>
      <c r="X801" s="85">
        <f t="shared" si="76"/>
        <v>0</v>
      </c>
      <c r="Y801" s="85">
        <f>IF('Checklist Parameters'!$K$102&lt;&gt;"",(I801/43560)*'Checklist Parameters'!$K$102,"N/A")</f>
        <v>0</v>
      </c>
      <c r="Z801" s="85" t="str">
        <f>IF('Checklist Parameters'!$K$58&lt;&gt;"",((I801*'Checklist Parameters'!$K$58)*'Checklist Parameters'!$K$35)/1000,"N/A")</f>
        <v>N/A</v>
      </c>
      <c r="AA801" s="85">
        <f>IF('Checklist Parameters'!$K$101&lt;&gt;"",IFERROR(I801/'Checklist Parameters'!$K$101,0),"N/A")</f>
        <v>0</v>
      </c>
      <c r="AB801" s="85" t="str">
        <f>IF('Checklist Parameters'!$K$43&lt;&gt;"",(I801*'Checklist Parameters'!$K$43)/1000,"N/A")</f>
        <v>N/A</v>
      </c>
      <c r="AC801" s="85">
        <f>IF('Checklist Parameters'!$K$16="",$X801,IF(AND('Checklist Parameters'!$K$16&lt;$X801,'Checklist Parameters'!$K$16&gt;=3),'Checklist Parameters'!$K$16,IF(AND('Checklist Parameters'!$K$16&lt;$X801,'Checklist Parameters'!$K$16&lt;3),0,$X801)))</f>
        <v>0</v>
      </c>
      <c r="AD801" s="85" t="str">
        <f>IF(AND(I801&lt;'Checklist Parameters'!$K$22,$I801&lt;&gt;0),"Y","")</f>
        <v/>
      </c>
      <c r="AE801" s="85" t="str">
        <f>IF($AD801="Y",0,IF('Checklist Parameters'!$K$25="","&lt;no limit&gt;",ROUNDDOWN((($I801-'Checklist Parameters'!$K$24)/'Checklist Parameters'!$K$25)+1,0)))</f>
        <v>&lt;no limit&gt;</v>
      </c>
      <c r="AF801" s="174">
        <f t="shared" si="77"/>
        <v>0</v>
      </c>
      <c r="AG801" s="85">
        <f t="shared" si="72"/>
        <v>0</v>
      </c>
    </row>
    <row r="802" spans="1:33" ht="15">
      <c r="A802" s="393"/>
      <c r="B802" s="393"/>
      <c r="C802" s="393"/>
      <c r="D802" s="393"/>
      <c r="E802" s="393"/>
      <c r="F802" s="393"/>
      <c r="G802" s="393"/>
      <c r="H802" s="394"/>
      <c r="I802" s="394"/>
      <c r="J802" s="394"/>
      <c r="K802" s="394"/>
      <c r="L802" s="394"/>
      <c r="M802" s="394"/>
      <c r="N802" s="313">
        <f>IF(IF(I802&lt;'Checklist Parameters'!$K$22,0,($I802-$L802))&lt;0,0,IF(I802&lt;'Checklist Parameters'!$K$22,0,($I802-$L802)))</f>
        <v>0</v>
      </c>
      <c r="O802" s="394"/>
      <c r="P802" s="395"/>
      <c r="Q802" s="316">
        <f t="shared" si="73"/>
        <v>0</v>
      </c>
      <c r="R802" s="87">
        <f t="shared" si="74"/>
        <v>0</v>
      </c>
      <c r="S802" s="87">
        <f>IF('Checklist Parameters'!$K$60&lt;0.2,0.2,'Checklist Parameters'!$K$60)</f>
        <v>0.72</v>
      </c>
      <c r="T802" s="88">
        <f>IF($O802="",IF('Checklist District ID'!$C$43="Y",MAX($R802:$S802)*$I802,SUM($R802:$S802)*$I802),IF(O802&gt;0,Q802*S802))</f>
        <v>0</v>
      </c>
      <c r="U802" s="88">
        <f>IF(Q802&gt;0,((I802-T802)*'Formula Matrix'!$E$40),0)</f>
        <v>0</v>
      </c>
      <c r="V802" s="88">
        <f t="shared" si="75"/>
        <v>0</v>
      </c>
      <c r="W802" s="88">
        <f>IF(V802&gt;0,(V802*'Checklist Parameters'!$K$35),0)</f>
        <v>0</v>
      </c>
      <c r="X802" s="85">
        <f t="shared" si="76"/>
        <v>0</v>
      </c>
      <c r="Y802" s="85">
        <f>IF('Checklist Parameters'!$K$102&lt;&gt;"",(I802/43560)*'Checklist Parameters'!$K$102,"N/A")</f>
        <v>0</v>
      </c>
      <c r="Z802" s="85" t="str">
        <f>IF('Checklist Parameters'!$K$58&lt;&gt;"",((I802*'Checklist Parameters'!$K$58)*'Checklist Parameters'!$K$35)/1000,"N/A")</f>
        <v>N/A</v>
      </c>
      <c r="AA802" s="85">
        <f>IF('Checklist Parameters'!$K$101&lt;&gt;"",IFERROR(I802/'Checklist Parameters'!$K$101,0),"N/A")</f>
        <v>0</v>
      </c>
      <c r="AB802" s="85" t="str">
        <f>IF('Checklist Parameters'!$K$43&lt;&gt;"",(I802*'Checklist Parameters'!$K$43)/1000,"N/A")</f>
        <v>N/A</v>
      </c>
      <c r="AC802" s="85">
        <f>IF('Checklist Parameters'!$K$16="",$X802,IF(AND('Checklist Parameters'!$K$16&lt;$X802,'Checklist Parameters'!$K$16&gt;=3),'Checklist Parameters'!$K$16,IF(AND('Checklist Parameters'!$K$16&lt;$X802,'Checklist Parameters'!$K$16&lt;3),0,$X802)))</f>
        <v>0</v>
      </c>
      <c r="AD802" s="85" t="str">
        <f>IF(AND(I802&lt;'Checklist Parameters'!$K$22,$I802&lt;&gt;0),"Y","")</f>
        <v/>
      </c>
      <c r="AE802" s="85" t="str">
        <f>IF($AD802="Y",0,IF('Checklist Parameters'!$K$25="","&lt;no limit&gt;",ROUNDDOWN((($I802-'Checklist Parameters'!$K$24)/'Checklist Parameters'!$K$25)+1,0)))</f>
        <v>&lt;no limit&gt;</v>
      </c>
      <c r="AF802" s="174">
        <f t="shared" si="77"/>
        <v>0</v>
      </c>
      <c r="AG802" s="85">
        <f t="shared" si="72"/>
        <v>0</v>
      </c>
    </row>
    <row r="803" spans="1:33" ht="15">
      <c r="A803" s="393"/>
      <c r="B803" s="393"/>
      <c r="C803" s="393"/>
      <c r="D803" s="393"/>
      <c r="E803" s="393"/>
      <c r="F803" s="393"/>
      <c r="G803" s="393"/>
      <c r="H803" s="394"/>
      <c r="I803" s="394"/>
      <c r="J803" s="394"/>
      <c r="K803" s="394"/>
      <c r="L803" s="394"/>
      <c r="M803" s="394"/>
      <c r="N803" s="313">
        <f>IF(IF(I803&lt;'Checklist Parameters'!$K$22,0,($I803-$L803))&lt;0,0,IF(I803&lt;'Checklist Parameters'!$K$22,0,($I803-$L803)))</f>
        <v>0</v>
      </c>
      <c r="O803" s="394"/>
      <c r="P803" s="395"/>
      <c r="Q803" s="316">
        <f t="shared" si="73"/>
        <v>0</v>
      </c>
      <c r="R803" s="87">
        <f t="shared" si="74"/>
        <v>0</v>
      </c>
      <c r="S803" s="87">
        <f>IF('Checklist Parameters'!$K$60&lt;0.2,0.2,'Checklist Parameters'!$K$60)</f>
        <v>0.72</v>
      </c>
      <c r="T803" s="88">
        <f>IF($O803="",IF('Checklist District ID'!$C$43="Y",MAX($R803:$S803)*$I803,SUM($R803:$S803)*$I803),IF(O803&gt;0,Q803*S803))</f>
        <v>0</v>
      </c>
      <c r="U803" s="88">
        <f>IF(Q803&gt;0,((I803-T803)*'Formula Matrix'!$E$40),0)</f>
        <v>0</v>
      </c>
      <c r="V803" s="88">
        <f t="shared" si="75"/>
        <v>0</v>
      </c>
      <c r="W803" s="88">
        <f>IF(V803&gt;0,(V803*'Checklist Parameters'!$K$35),0)</f>
        <v>0</v>
      </c>
      <c r="X803" s="85">
        <f t="shared" si="76"/>
        <v>0</v>
      </c>
      <c r="Y803" s="85">
        <f>IF('Checklist Parameters'!$K$102&lt;&gt;"",(I803/43560)*'Checklist Parameters'!$K$102,"N/A")</f>
        <v>0</v>
      </c>
      <c r="Z803" s="85" t="str">
        <f>IF('Checklist Parameters'!$K$58&lt;&gt;"",((I803*'Checklist Parameters'!$K$58)*'Checklist Parameters'!$K$35)/1000,"N/A")</f>
        <v>N/A</v>
      </c>
      <c r="AA803" s="85">
        <f>IF('Checklist Parameters'!$K$101&lt;&gt;"",IFERROR(I803/'Checklist Parameters'!$K$101,0),"N/A")</f>
        <v>0</v>
      </c>
      <c r="AB803" s="85" t="str">
        <f>IF('Checklist Parameters'!$K$43&lt;&gt;"",(I803*'Checklist Parameters'!$K$43)/1000,"N/A")</f>
        <v>N/A</v>
      </c>
      <c r="AC803" s="85">
        <f>IF('Checklist Parameters'!$K$16="",$X803,IF(AND('Checklist Parameters'!$K$16&lt;$X803,'Checklist Parameters'!$K$16&gt;=3),'Checklist Parameters'!$K$16,IF(AND('Checklist Parameters'!$K$16&lt;$X803,'Checklist Parameters'!$K$16&lt;3),0,$X803)))</f>
        <v>0</v>
      </c>
      <c r="AD803" s="85" t="str">
        <f>IF(AND(I803&lt;'Checklist Parameters'!$K$22,$I803&lt;&gt;0),"Y","")</f>
        <v/>
      </c>
      <c r="AE803" s="85" t="str">
        <f>IF($AD803="Y",0,IF('Checklist Parameters'!$K$25="","&lt;no limit&gt;",ROUNDDOWN((($I803-'Checklist Parameters'!$K$24)/'Checklist Parameters'!$K$25)+1,0)))</f>
        <v>&lt;no limit&gt;</v>
      </c>
      <c r="AF803" s="174">
        <f t="shared" si="77"/>
        <v>0</v>
      </c>
      <c r="AG803" s="85">
        <f t="shared" si="72"/>
        <v>0</v>
      </c>
    </row>
    <row r="804" spans="1:33" ht="15">
      <c r="A804" s="393"/>
      <c r="B804" s="393"/>
      <c r="C804" s="393"/>
      <c r="D804" s="393"/>
      <c r="E804" s="393"/>
      <c r="F804" s="393"/>
      <c r="G804" s="393"/>
      <c r="H804" s="394"/>
      <c r="I804" s="394"/>
      <c r="J804" s="394"/>
      <c r="K804" s="394"/>
      <c r="L804" s="394"/>
      <c r="M804" s="394"/>
      <c r="N804" s="313">
        <f>IF(IF(I804&lt;'Checklist Parameters'!$K$22,0,($I804-$L804))&lt;0,0,IF(I804&lt;'Checklist Parameters'!$K$22,0,($I804-$L804)))</f>
        <v>0</v>
      </c>
      <c r="O804" s="394"/>
      <c r="P804" s="395"/>
      <c r="Q804" s="316">
        <f t="shared" si="73"/>
        <v>0</v>
      </c>
      <c r="R804" s="87">
        <f t="shared" si="74"/>
        <v>0</v>
      </c>
      <c r="S804" s="87">
        <f>IF('Checklist Parameters'!$K$60&lt;0.2,0.2,'Checklist Parameters'!$K$60)</f>
        <v>0.72</v>
      </c>
      <c r="T804" s="88">
        <f>IF($O804="",IF('Checklist District ID'!$C$43="Y",MAX($R804:$S804)*$I804,SUM($R804:$S804)*$I804),IF(O804&gt;0,Q804*S804))</f>
        <v>0</v>
      </c>
      <c r="U804" s="88">
        <f>IF(Q804&gt;0,((I804-T804)*'Formula Matrix'!$E$40),0)</f>
        <v>0</v>
      </c>
      <c r="V804" s="88">
        <f t="shared" si="75"/>
        <v>0</v>
      </c>
      <c r="W804" s="88">
        <f>IF(V804&gt;0,(V804*'Checklist Parameters'!$K$35),0)</f>
        <v>0</v>
      </c>
      <c r="X804" s="85">
        <f t="shared" si="76"/>
        <v>0</v>
      </c>
      <c r="Y804" s="85">
        <f>IF('Checklist Parameters'!$K$102&lt;&gt;"",(I804/43560)*'Checklist Parameters'!$K$102,"N/A")</f>
        <v>0</v>
      </c>
      <c r="Z804" s="85" t="str">
        <f>IF('Checklist Parameters'!$K$58&lt;&gt;"",((I804*'Checklist Parameters'!$K$58)*'Checklist Parameters'!$K$35)/1000,"N/A")</f>
        <v>N/A</v>
      </c>
      <c r="AA804" s="85">
        <f>IF('Checklist Parameters'!$K$101&lt;&gt;"",IFERROR(I804/'Checklist Parameters'!$K$101,0),"N/A")</f>
        <v>0</v>
      </c>
      <c r="AB804" s="85" t="str">
        <f>IF('Checklist Parameters'!$K$43&lt;&gt;"",(I804*'Checklist Parameters'!$K$43)/1000,"N/A")</f>
        <v>N/A</v>
      </c>
      <c r="AC804" s="85">
        <f>IF('Checklist Parameters'!$K$16="",$X804,IF(AND('Checklist Parameters'!$K$16&lt;$X804,'Checklist Parameters'!$K$16&gt;=3),'Checklist Parameters'!$K$16,IF(AND('Checklist Parameters'!$K$16&lt;$X804,'Checklist Parameters'!$K$16&lt;3),0,$X804)))</f>
        <v>0</v>
      </c>
      <c r="AD804" s="85" t="str">
        <f>IF(AND(I804&lt;'Checklist Parameters'!$K$22,$I804&lt;&gt;0),"Y","")</f>
        <v/>
      </c>
      <c r="AE804" s="85" t="str">
        <f>IF($AD804="Y",0,IF('Checklist Parameters'!$K$25="","&lt;no limit&gt;",ROUNDDOWN((($I804-'Checklist Parameters'!$K$24)/'Checklist Parameters'!$K$25)+1,0)))</f>
        <v>&lt;no limit&gt;</v>
      </c>
      <c r="AF804" s="174">
        <f t="shared" si="77"/>
        <v>0</v>
      </c>
      <c r="AG804" s="85">
        <f t="shared" si="72"/>
        <v>0</v>
      </c>
    </row>
    <row r="805" spans="1:33" ht="15">
      <c r="A805" s="393"/>
      <c r="B805" s="393"/>
      <c r="C805" s="393"/>
      <c r="D805" s="393"/>
      <c r="E805" s="393"/>
      <c r="F805" s="393"/>
      <c r="G805" s="393"/>
      <c r="H805" s="394"/>
      <c r="I805" s="394"/>
      <c r="J805" s="394"/>
      <c r="K805" s="394"/>
      <c r="L805" s="394"/>
      <c r="M805" s="394"/>
      <c r="N805" s="313">
        <f>IF(IF(I805&lt;'Checklist Parameters'!$K$22,0,($I805-$L805))&lt;0,0,IF(I805&lt;'Checklist Parameters'!$K$22,0,($I805-$L805)))</f>
        <v>0</v>
      </c>
      <c r="O805" s="394"/>
      <c r="P805" s="395"/>
      <c r="Q805" s="316">
        <f t="shared" si="73"/>
        <v>0</v>
      </c>
      <c r="R805" s="87">
        <f t="shared" si="74"/>
        <v>0</v>
      </c>
      <c r="S805" s="87">
        <f>IF('Checklist Parameters'!$K$60&lt;0.2,0.2,'Checklist Parameters'!$K$60)</f>
        <v>0.72</v>
      </c>
      <c r="T805" s="88">
        <f>IF($O805="",IF('Checklist District ID'!$C$43="Y",MAX($R805:$S805)*$I805,SUM($R805:$S805)*$I805),IF(O805&gt;0,Q805*S805))</f>
        <v>0</v>
      </c>
      <c r="U805" s="88">
        <f>IF(Q805&gt;0,((I805-T805)*'Formula Matrix'!$E$40),0)</f>
        <v>0</v>
      </c>
      <c r="V805" s="88">
        <f t="shared" si="75"/>
        <v>0</v>
      </c>
      <c r="W805" s="88">
        <f>IF(V805&gt;0,(V805*'Checklist Parameters'!$K$35),0)</f>
        <v>0</v>
      </c>
      <c r="X805" s="85">
        <f t="shared" si="76"/>
        <v>0</v>
      </c>
      <c r="Y805" s="85">
        <f>IF('Checklist Parameters'!$K$102&lt;&gt;"",(I805/43560)*'Checklist Parameters'!$K$102,"N/A")</f>
        <v>0</v>
      </c>
      <c r="Z805" s="85" t="str">
        <f>IF('Checklist Parameters'!$K$58&lt;&gt;"",((I805*'Checklist Parameters'!$K$58)*'Checklist Parameters'!$K$35)/1000,"N/A")</f>
        <v>N/A</v>
      </c>
      <c r="AA805" s="85">
        <f>IF('Checklist Parameters'!$K$101&lt;&gt;"",IFERROR(I805/'Checklist Parameters'!$K$101,0),"N/A")</f>
        <v>0</v>
      </c>
      <c r="AB805" s="85" t="str">
        <f>IF('Checklist Parameters'!$K$43&lt;&gt;"",(I805*'Checklist Parameters'!$K$43)/1000,"N/A")</f>
        <v>N/A</v>
      </c>
      <c r="AC805" s="85">
        <f>IF('Checklist Parameters'!$K$16="",$X805,IF(AND('Checklist Parameters'!$K$16&lt;$X805,'Checklist Parameters'!$K$16&gt;=3),'Checklist Parameters'!$K$16,IF(AND('Checklist Parameters'!$K$16&lt;$X805,'Checklist Parameters'!$K$16&lt;3),0,$X805)))</f>
        <v>0</v>
      </c>
      <c r="AD805" s="85" t="str">
        <f>IF(AND(I805&lt;'Checklist Parameters'!$K$22,$I805&lt;&gt;0),"Y","")</f>
        <v/>
      </c>
      <c r="AE805" s="85" t="str">
        <f>IF($AD805="Y",0,IF('Checklist Parameters'!$K$25="","&lt;no limit&gt;",ROUNDDOWN((($I805-'Checklist Parameters'!$K$24)/'Checklist Parameters'!$K$25)+1,0)))</f>
        <v>&lt;no limit&gt;</v>
      </c>
      <c r="AF805" s="174">
        <f t="shared" si="77"/>
        <v>0</v>
      </c>
      <c r="AG805" s="85">
        <f t="shared" si="72"/>
        <v>0</v>
      </c>
    </row>
    <row r="806" spans="1:33" ht="15">
      <c r="A806" s="393"/>
      <c r="B806" s="393"/>
      <c r="C806" s="393"/>
      <c r="D806" s="393"/>
      <c r="E806" s="393"/>
      <c r="F806" s="393"/>
      <c r="G806" s="393"/>
      <c r="H806" s="394"/>
      <c r="I806" s="394"/>
      <c r="J806" s="394"/>
      <c r="K806" s="394"/>
      <c r="L806" s="394"/>
      <c r="M806" s="394"/>
      <c r="N806" s="313">
        <f>IF(IF(I806&lt;'Checklist Parameters'!$K$22,0,($I806-$L806))&lt;0,0,IF(I806&lt;'Checklist Parameters'!$K$22,0,($I806-$L806)))</f>
        <v>0</v>
      </c>
      <c r="O806" s="394"/>
      <c r="P806" s="395"/>
      <c r="Q806" s="316">
        <f t="shared" si="73"/>
        <v>0</v>
      </c>
      <c r="R806" s="87">
        <f t="shared" si="74"/>
        <v>0</v>
      </c>
      <c r="S806" s="87">
        <f>IF('Checklist Parameters'!$K$60&lt;0.2,0.2,'Checklist Parameters'!$K$60)</f>
        <v>0.72</v>
      </c>
      <c r="T806" s="88">
        <f>IF($O806="",IF('Checklist District ID'!$C$43="Y",MAX($R806:$S806)*$I806,SUM($R806:$S806)*$I806),IF(O806&gt;0,Q806*S806))</f>
        <v>0</v>
      </c>
      <c r="U806" s="88">
        <f>IF(Q806&gt;0,((I806-T806)*'Formula Matrix'!$E$40),0)</f>
        <v>0</v>
      </c>
      <c r="V806" s="88">
        <f t="shared" si="75"/>
        <v>0</v>
      </c>
      <c r="W806" s="88">
        <f>IF(V806&gt;0,(V806*'Checklist Parameters'!$K$35),0)</f>
        <v>0</v>
      </c>
      <c r="X806" s="85">
        <f t="shared" si="76"/>
        <v>0</v>
      </c>
      <c r="Y806" s="85">
        <f>IF('Checklist Parameters'!$K$102&lt;&gt;"",(I806/43560)*'Checklist Parameters'!$K$102,"N/A")</f>
        <v>0</v>
      </c>
      <c r="Z806" s="85" t="str">
        <f>IF('Checklist Parameters'!$K$58&lt;&gt;"",((I806*'Checklist Parameters'!$K$58)*'Checklist Parameters'!$K$35)/1000,"N/A")</f>
        <v>N/A</v>
      </c>
      <c r="AA806" s="85">
        <f>IF('Checklist Parameters'!$K$101&lt;&gt;"",IFERROR(I806/'Checklist Parameters'!$K$101,0),"N/A")</f>
        <v>0</v>
      </c>
      <c r="AB806" s="85" t="str">
        <f>IF('Checklist Parameters'!$K$43&lt;&gt;"",(I806*'Checklist Parameters'!$K$43)/1000,"N/A")</f>
        <v>N/A</v>
      </c>
      <c r="AC806" s="85">
        <f>IF('Checklist Parameters'!$K$16="",$X806,IF(AND('Checklist Parameters'!$K$16&lt;$X806,'Checklist Parameters'!$K$16&gt;=3),'Checklist Parameters'!$K$16,IF(AND('Checklist Parameters'!$K$16&lt;$X806,'Checklist Parameters'!$K$16&lt;3),0,$X806)))</f>
        <v>0</v>
      </c>
      <c r="AD806" s="85" t="str">
        <f>IF(AND(I806&lt;'Checklist Parameters'!$K$22,$I806&lt;&gt;0),"Y","")</f>
        <v/>
      </c>
      <c r="AE806" s="85" t="str">
        <f>IF($AD806="Y",0,IF('Checklist Parameters'!$K$25="","&lt;no limit&gt;",ROUNDDOWN((($I806-'Checklist Parameters'!$K$24)/'Checklist Parameters'!$K$25)+1,0)))</f>
        <v>&lt;no limit&gt;</v>
      </c>
      <c r="AF806" s="174">
        <f t="shared" si="77"/>
        <v>0</v>
      </c>
      <c r="AG806" s="85">
        <f t="shared" si="72"/>
        <v>0</v>
      </c>
    </row>
    <row r="807" spans="1:33" ht="15">
      <c r="A807" s="393"/>
      <c r="B807" s="393"/>
      <c r="C807" s="393"/>
      <c r="D807" s="393"/>
      <c r="E807" s="393"/>
      <c r="F807" s="393"/>
      <c r="G807" s="393"/>
      <c r="H807" s="394"/>
      <c r="I807" s="394"/>
      <c r="J807" s="394"/>
      <c r="K807" s="394"/>
      <c r="L807" s="394"/>
      <c r="M807" s="394"/>
      <c r="N807" s="313">
        <f>IF(IF(I807&lt;'Checklist Parameters'!$K$22,0,($I807-$L807))&lt;0,0,IF(I807&lt;'Checklist Parameters'!$K$22,0,($I807-$L807)))</f>
        <v>0</v>
      </c>
      <c r="O807" s="394"/>
      <c r="P807" s="395"/>
      <c r="Q807" s="316">
        <f t="shared" si="73"/>
        <v>0</v>
      </c>
      <c r="R807" s="87">
        <f t="shared" si="74"/>
        <v>0</v>
      </c>
      <c r="S807" s="87">
        <f>IF('Checklist Parameters'!$K$60&lt;0.2,0.2,'Checklist Parameters'!$K$60)</f>
        <v>0.72</v>
      </c>
      <c r="T807" s="88">
        <f>IF($O807="",IF('Checklist District ID'!$C$43="Y",MAX($R807:$S807)*$I807,SUM($R807:$S807)*$I807),IF(O807&gt;0,Q807*S807))</f>
        <v>0</v>
      </c>
      <c r="U807" s="88">
        <f>IF(Q807&gt;0,((I807-T807)*'Formula Matrix'!$E$40),0)</f>
        <v>0</v>
      </c>
      <c r="V807" s="88">
        <f t="shared" si="75"/>
        <v>0</v>
      </c>
      <c r="W807" s="88">
        <f>IF(V807&gt;0,(V807*'Checklist Parameters'!$K$35),0)</f>
        <v>0</v>
      </c>
      <c r="X807" s="85">
        <f t="shared" si="76"/>
        <v>0</v>
      </c>
      <c r="Y807" s="85">
        <f>IF('Checklist Parameters'!$K$102&lt;&gt;"",(I807/43560)*'Checklist Parameters'!$K$102,"N/A")</f>
        <v>0</v>
      </c>
      <c r="Z807" s="85" t="str">
        <f>IF('Checklist Parameters'!$K$58&lt;&gt;"",((I807*'Checklist Parameters'!$K$58)*'Checklist Parameters'!$K$35)/1000,"N/A")</f>
        <v>N/A</v>
      </c>
      <c r="AA807" s="85">
        <f>IF('Checklist Parameters'!$K$101&lt;&gt;"",IFERROR(I807/'Checklist Parameters'!$K$101,0),"N/A")</f>
        <v>0</v>
      </c>
      <c r="AB807" s="85" t="str">
        <f>IF('Checklist Parameters'!$K$43&lt;&gt;"",(I807*'Checklist Parameters'!$K$43)/1000,"N/A")</f>
        <v>N/A</v>
      </c>
      <c r="AC807" s="85">
        <f>IF('Checklist Parameters'!$K$16="",$X807,IF(AND('Checklist Parameters'!$K$16&lt;$X807,'Checklist Parameters'!$K$16&gt;=3),'Checklist Parameters'!$K$16,IF(AND('Checklist Parameters'!$K$16&lt;$X807,'Checklist Parameters'!$K$16&lt;3),0,$X807)))</f>
        <v>0</v>
      </c>
      <c r="AD807" s="85" t="str">
        <f>IF(AND(I807&lt;'Checklist Parameters'!$K$22,$I807&lt;&gt;0),"Y","")</f>
        <v/>
      </c>
      <c r="AE807" s="85" t="str">
        <f>IF($AD807="Y",0,IF('Checklist Parameters'!$K$25="","&lt;no limit&gt;",ROUNDDOWN((($I807-'Checklist Parameters'!$K$24)/'Checklist Parameters'!$K$25)+1,0)))</f>
        <v>&lt;no limit&gt;</v>
      </c>
      <c r="AF807" s="174">
        <f t="shared" si="77"/>
        <v>0</v>
      </c>
      <c r="AG807" s="85">
        <f t="shared" si="72"/>
        <v>0</v>
      </c>
    </row>
    <row r="808" spans="1:33" ht="15">
      <c r="A808" s="393"/>
      <c r="B808" s="393"/>
      <c r="C808" s="393"/>
      <c r="D808" s="393"/>
      <c r="E808" s="393"/>
      <c r="F808" s="393"/>
      <c r="G808" s="393"/>
      <c r="H808" s="394"/>
      <c r="I808" s="394"/>
      <c r="J808" s="394"/>
      <c r="K808" s="394"/>
      <c r="L808" s="394"/>
      <c r="M808" s="394"/>
      <c r="N808" s="313">
        <f>IF(IF(I808&lt;'Checklist Parameters'!$K$22,0,($I808-$L808))&lt;0,0,IF(I808&lt;'Checklist Parameters'!$K$22,0,($I808-$L808)))</f>
        <v>0</v>
      </c>
      <c r="O808" s="394"/>
      <c r="P808" s="395"/>
      <c r="Q808" s="316">
        <f t="shared" si="73"/>
        <v>0</v>
      </c>
      <c r="R808" s="87">
        <f t="shared" si="74"/>
        <v>0</v>
      </c>
      <c r="S808" s="87">
        <f>IF('Checklist Parameters'!$K$60&lt;0.2,0.2,'Checklist Parameters'!$K$60)</f>
        <v>0.72</v>
      </c>
      <c r="T808" s="88">
        <f>IF($O808="",IF('Checklist District ID'!$C$43="Y",MAX($R808:$S808)*$I808,SUM($R808:$S808)*$I808),IF(O808&gt;0,Q808*S808))</f>
        <v>0</v>
      </c>
      <c r="U808" s="88">
        <f>IF(Q808&gt;0,((I808-T808)*'Formula Matrix'!$E$40),0)</f>
        <v>0</v>
      </c>
      <c r="V808" s="88">
        <f t="shared" si="75"/>
        <v>0</v>
      </c>
      <c r="W808" s="88">
        <f>IF(V808&gt;0,(V808*'Checklist Parameters'!$K$35),0)</f>
        <v>0</v>
      </c>
      <c r="X808" s="85">
        <f t="shared" si="76"/>
        <v>0</v>
      </c>
      <c r="Y808" s="85">
        <f>IF('Checklist Parameters'!$K$102&lt;&gt;"",(I808/43560)*'Checklist Parameters'!$K$102,"N/A")</f>
        <v>0</v>
      </c>
      <c r="Z808" s="85" t="str">
        <f>IF('Checklist Parameters'!$K$58&lt;&gt;"",((I808*'Checklist Parameters'!$K$58)*'Checklist Parameters'!$K$35)/1000,"N/A")</f>
        <v>N/A</v>
      </c>
      <c r="AA808" s="85">
        <f>IF('Checklist Parameters'!$K$101&lt;&gt;"",IFERROR(I808/'Checklist Parameters'!$K$101,0),"N/A")</f>
        <v>0</v>
      </c>
      <c r="AB808" s="85" t="str">
        <f>IF('Checklist Parameters'!$K$43&lt;&gt;"",(I808*'Checklist Parameters'!$K$43)/1000,"N/A")</f>
        <v>N/A</v>
      </c>
      <c r="AC808" s="85">
        <f>IF('Checklist Parameters'!$K$16="",$X808,IF(AND('Checklist Parameters'!$K$16&lt;$X808,'Checklist Parameters'!$K$16&gt;=3),'Checklist Parameters'!$K$16,IF(AND('Checklist Parameters'!$K$16&lt;$X808,'Checklist Parameters'!$K$16&lt;3),0,$X808)))</f>
        <v>0</v>
      </c>
      <c r="AD808" s="85" t="str">
        <f>IF(AND(I808&lt;'Checklist Parameters'!$K$22,$I808&lt;&gt;0),"Y","")</f>
        <v/>
      </c>
      <c r="AE808" s="85" t="str">
        <f>IF($AD808="Y",0,IF('Checklist Parameters'!$K$25="","&lt;no limit&gt;",ROUNDDOWN((($I808-'Checklist Parameters'!$K$24)/'Checklist Parameters'!$K$25)+1,0)))</f>
        <v>&lt;no limit&gt;</v>
      </c>
      <c r="AF808" s="174">
        <f t="shared" si="77"/>
        <v>0</v>
      </c>
      <c r="AG808" s="85">
        <f t="shared" si="72"/>
        <v>0</v>
      </c>
    </row>
    <row r="809" spans="1:33" ht="15">
      <c r="A809" s="393"/>
      <c r="B809" s="393"/>
      <c r="C809" s="393"/>
      <c r="D809" s="393"/>
      <c r="E809" s="393"/>
      <c r="F809" s="393"/>
      <c r="G809" s="393"/>
      <c r="H809" s="394"/>
      <c r="I809" s="394"/>
      <c r="J809" s="394"/>
      <c r="K809" s="394"/>
      <c r="L809" s="394"/>
      <c r="M809" s="394"/>
      <c r="N809" s="313">
        <f>IF(IF(I809&lt;'Checklist Parameters'!$K$22,0,($I809-$L809))&lt;0,0,IF(I809&lt;'Checklist Parameters'!$K$22,0,($I809-$L809)))</f>
        <v>0</v>
      </c>
      <c r="O809" s="394"/>
      <c r="P809" s="395"/>
      <c r="Q809" s="316">
        <f t="shared" si="73"/>
        <v>0</v>
      </c>
      <c r="R809" s="87">
        <f t="shared" si="74"/>
        <v>0</v>
      </c>
      <c r="S809" s="87">
        <f>IF('Checklist Parameters'!$K$60&lt;0.2,0.2,'Checklist Parameters'!$K$60)</f>
        <v>0.72</v>
      </c>
      <c r="T809" s="88">
        <f>IF($O809="",IF('Checklist District ID'!$C$43="Y",MAX($R809:$S809)*$I809,SUM($R809:$S809)*$I809),IF(O809&gt;0,Q809*S809))</f>
        <v>0</v>
      </c>
      <c r="U809" s="88">
        <f>IF(Q809&gt;0,((I809-T809)*'Formula Matrix'!$E$40),0)</f>
        <v>0</v>
      </c>
      <c r="V809" s="88">
        <f t="shared" si="75"/>
        <v>0</v>
      </c>
      <c r="W809" s="88">
        <f>IF(V809&gt;0,(V809*'Checklist Parameters'!$K$35),0)</f>
        <v>0</v>
      </c>
      <c r="X809" s="85">
        <f t="shared" si="76"/>
        <v>0</v>
      </c>
      <c r="Y809" s="85">
        <f>IF('Checklist Parameters'!$K$102&lt;&gt;"",(I809/43560)*'Checklist Parameters'!$K$102,"N/A")</f>
        <v>0</v>
      </c>
      <c r="Z809" s="85" t="str">
        <f>IF('Checklist Parameters'!$K$58&lt;&gt;"",((I809*'Checklist Parameters'!$K$58)*'Checklist Parameters'!$K$35)/1000,"N/A")</f>
        <v>N/A</v>
      </c>
      <c r="AA809" s="85">
        <f>IF('Checklist Parameters'!$K$101&lt;&gt;"",IFERROR(I809/'Checklist Parameters'!$K$101,0),"N/A")</f>
        <v>0</v>
      </c>
      <c r="AB809" s="85" t="str">
        <f>IF('Checklist Parameters'!$K$43&lt;&gt;"",(I809*'Checklist Parameters'!$K$43)/1000,"N/A")</f>
        <v>N/A</v>
      </c>
      <c r="AC809" s="85">
        <f>IF('Checklist Parameters'!$K$16="",$X809,IF(AND('Checklist Parameters'!$K$16&lt;$X809,'Checklist Parameters'!$K$16&gt;=3),'Checklist Parameters'!$K$16,IF(AND('Checklist Parameters'!$K$16&lt;$X809,'Checklist Parameters'!$K$16&lt;3),0,$X809)))</f>
        <v>0</v>
      </c>
      <c r="AD809" s="85" t="str">
        <f>IF(AND(I809&lt;'Checklist Parameters'!$K$22,$I809&lt;&gt;0),"Y","")</f>
        <v/>
      </c>
      <c r="AE809" s="85" t="str">
        <f>IF($AD809="Y",0,IF('Checklist Parameters'!$K$25="","&lt;no limit&gt;",ROUNDDOWN((($I809-'Checklist Parameters'!$K$24)/'Checklist Parameters'!$K$25)+1,0)))</f>
        <v>&lt;no limit&gt;</v>
      </c>
      <c r="AF809" s="174">
        <f t="shared" si="77"/>
        <v>0</v>
      </c>
      <c r="AG809" s="85">
        <f t="shared" si="72"/>
        <v>0</v>
      </c>
    </row>
    <row r="810" spans="1:33" ht="15">
      <c r="A810" s="393"/>
      <c r="B810" s="393"/>
      <c r="C810" s="393"/>
      <c r="D810" s="393"/>
      <c r="E810" s="393"/>
      <c r="F810" s="393"/>
      <c r="G810" s="393"/>
      <c r="H810" s="394"/>
      <c r="I810" s="394"/>
      <c r="J810" s="394"/>
      <c r="K810" s="394"/>
      <c r="L810" s="394"/>
      <c r="M810" s="394"/>
      <c r="N810" s="313">
        <f>IF(IF(I810&lt;'Checklist Parameters'!$K$22,0,($I810-$L810))&lt;0,0,IF(I810&lt;'Checklist Parameters'!$K$22,0,($I810-$L810)))</f>
        <v>0</v>
      </c>
      <c r="O810" s="394"/>
      <c r="P810" s="395"/>
      <c r="Q810" s="316">
        <f t="shared" si="73"/>
        <v>0</v>
      </c>
      <c r="R810" s="87">
        <f t="shared" si="74"/>
        <v>0</v>
      </c>
      <c r="S810" s="87">
        <f>IF('Checklist Parameters'!$K$60&lt;0.2,0.2,'Checklist Parameters'!$K$60)</f>
        <v>0.72</v>
      </c>
      <c r="T810" s="88">
        <f>IF($O810="",IF('Checklist District ID'!$C$43="Y",MAX($R810:$S810)*$I810,SUM($R810:$S810)*$I810),IF(O810&gt;0,Q810*S810))</f>
        <v>0</v>
      </c>
      <c r="U810" s="88">
        <f>IF(Q810&gt;0,((I810-T810)*'Formula Matrix'!$E$40),0)</f>
        <v>0</v>
      </c>
      <c r="V810" s="88">
        <f t="shared" si="75"/>
        <v>0</v>
      </c>
      <c r="W810" s="88">
        <f>IF(V810&gt;0,(V810*'Checklist Parameters'!$K$35),0)</f>
        <v>0</v>
      </c>
      <c r="X810" s="85">
        <f t="shared" si="76"/>
        <v>0</v>
      </c>
      <c r="Y810" s="85">
        <f>IF('Checklist Parameters'!$K$102&lt;&gt;"",(I810/43560)*'Checklist Parameters'!$K$102,"N/A")</f>
        <v>0</v>
      </c>
      <c r="Z810" s="85" t="str">
        <f>IF('Checklist Parameters'!$K$58&lt;&gt;"",((I810*'Checklist Parameters'!$K$58)*'Checklist Parameters'!$K$35)/1000,"N/A")</f>
        <v>N/A</v>
      </c>
      <c r="AA810" s="85">
        <f>IF('Checklist Parameters'!$K$101&lt;&gt;"",IFERROR(I810/'Checklist Parameters'!$K$101,0),"N/A")</f>
        <v>0</v>
      </c>
      <c r="AB810" s="85" t="str">
        <f>IF('Checklist Parameters'!$K$43&lt;&gt;"",(I810*'Checklist Parameters'!$K$43)/1000,"N/A")</f>
        <v>N/A</v>
      </c>
      <c r="AC810" s="85">
        <f>IF('Checklist Parameters'!$K$16="",$X810,IF(AND('Checklist Parameters'!$K$16&lt;$X810,'Checklist Parameters'!$K$16&gt;=3),'Checklist Parameters'!$K$16,IF(AND('Checklist Parameters'!$K$16&lt;$X810,'Checklist Parameters'!$K$16&lt;3),0,$X810)))</f>
        <v>0</v>
      </c>
      <c r="AD810" s="85" t="str">
        <f>IF(AND(I810&lt;'Checklist Parameters'!$K$22,$I810&lt;&gt;0),"Y","")</f>
        <v/>
      </c>
      <c r="AE810" s="85" t="str">
        <f>IF($AD810="Y",0,IF('Checklist Parameters'!$K$25="","&lt;no limit&gt;",ROUNDDOWN((($I810-'Checklist Parameters'!$K$24)/'Checklist Parameters'!$K$25)+1,0)))</f>
        <v>&lt;no limit&gt;</v>
      </c>
      <c r="AF810" s="174">
        <f t="shared" si="77"/>
        <v>0</v>
      </c>
      <c r="AG810" s="85">
        <f t="shared" si="72"/>
        <v>0</v>
      </c>
    </row>
    <row r="811" spans="1:33" ht="15">
      <c r="A811" s="393"/>
      <c r="B811" s="393"/>
      <c r="C811" s="393"/>
      <c r="D811" s="393"/>
      <c r="E811" s="393"/>
      <c r="F811" s="393"/>
      <c r="G811" s="393"/>
      <c r="H811" s="394"/>
      <c r="I811" s="394"/>
      <c r="J811" s="394"/>
      <c r="K811" s="394"/>
      <c r="L811" s="394"/>
      <c r="M811" s="394"/>
      <c r="N811" s="313">
        <f>IF(IF(I811&lt;'Checklist Parameters'!$K$22,0,($I811-$L811))&lt;0,0,IF(I811&lt;'Checklist Parameters'!$K$22,0,($I811-$L811)))</f>
        <v>0</v>
      </c>
      <c r="O811" s="394"/>
      <c r="P811" s="395"/>
      <c r="Q811" s="316">
        <f t="shared" si="73"/>
        <v>0</v>
      </c>
      <c r="R811" s="87">
        <f t="shared" si="74"/>
        <v>0</v>
      </c>
      <c r="S811" s="87">
        <f>IF('Checklist Parameters'!$K$60&lt;0.2,0.2,'Checklist Parameters'!$K$60)</f>
        <v>0.72</v>
      </c>
      <c r="T811" s="88">
        <f>IF($O811="",IF('Checklist District ID'!$C$43="Y",MAX($R811:$S811)*$I811,SUM($R811:$S811)*$I811),IF(O811&gt;0,Q811*S811))</f>
        <v>0</v>
      </c>
      <c r="U811" s="88">
        <f>IF(Q811&gt;0,((I811-T811)*'Formula Matrix'!$E$40),0)</f>
        <v>0</v>
      </c>
      <c r="V811" s="88">
        <f t="shared" si="75"/>
        <v>0</v>
      </c>
      <c r="W811" s="88">
        <f>IF(V811&gt;0,(V811*'Checklist Parameters'!$K$35),0)</f>
        <v>0</v>
      </c>
      <c r="X811" s="85">
        <f t="shared" si="76"/>
        <v>0</v>
      </c>
      <c r="Y811" s="85">
        <f>IF('Checklist Parameters'!$K$102&lt;&gt;"",(I811/43560)*'Checklist Parameters'!$K$102,"N/A")</f>
        <v>0</v>
      </c>
      <c r="Z811" s="85" t="str">
        <f>IF('Checklist Parameters'!$K$58&lt;&gt;"",((I811*'Checklist Parameters'!$K$58)*'Checklist Parameters'!$K$35)/1000,"N/A")</f>
        <v>N/A</v>
      </c>
      <c r="AA811" s="85">
        <f>IF('Checklist Parameters'!$K$101&lt;&gt;"",IFERROR(I811/'Checklist Parameters'!$K$101,0),"N/A")</f>
        <v>0</v>
      </c>
      <c r="AB811" s="85" t="str">
        <f>IF('Checklist Parameters'!$K$43&lt;&gt;"",(I811*'Checklist Parameters'!$K$43)/1000,"N/A")</f>
        <v>N/A</v>
      </c>
      <c r="AC811" s="85">
        <f>IF('Checklist Parameters'!$K$16="",$X811,IF(AND('Checklist Parameters'!$K$16&lt;$X811,'Checklist Parameters'!$K$16&gt;=3),'Checklist Parameters'!$K$16,IF(AND('Checklist Parameters'!$K$16&lt;$X811,'Checklist Parameters'!$K$16&lt;3),0,$X811)))</f>
        <v>0</v>
      </c>
      <c r="AD811" s="85" t="str">
        <f>IF(AND(I811&lt;'Checklist Parameters'!$K$22,$I811&lt;&gt;0),"Y","")</f>
        <v/>
      </c>
      <c r="AE811" s="85" t="str">
        <f>IF($AD811="Y",0,IF('Checklist Parameters'!$K$25="","&lt;no limit&gt;",ROUNDDOWN((($I811-'Checklist Parameters'!$K$24)/'Checklist Parameters'!$K$25)+1,0)))</f>
        <v>&lt;no limit&gt;</v>
      </c>
      <c r="AF811" s="174">
        <f t="shared" si="77"/>
        <v>0</v>
      </c>
      <c r="AG811" s="85">
        <f t="shared" si="72"/>
        <v>0</v>
      </c>
    </row>
    <row r="812" spans="1:33" ht="15">
      <c r="A812" s="393"/>
      <c r="B812" s="393"/>
      <c r="C812" s="393"/>
      <c r="D812" s="393"/>
      <c r="E812" s="393"/>
      <c r="F812" s="393"/>
      <c r="G812" s="393"/>
      <c r="H812" s="394"/>
      <c r="I812" s="394"/>
      <c r="J812" s="394"/>
      <c r="K812" s="394"/>
      <c r="L812" s="394"/>
      <c r="M812" s="394"/>
      <c r="N812" s="313">
        <f>IF(IF(I812&lt;'Checklist Parameters'!$K$22,0,($I812-$L812))&lt;0,0,IF(I812&lt;'Checklist Parameters'!$K$22,0,($I812-$L812)))</f>
        <v>0</v>
      </c>
      <c r="O812" s="394"/>
      <c r="P812" s="395"/>
      <c r="Q812" s="316">
        <f t="shared" si="73"/>
        <v>0</v>
      </c>
      <c r="R812" s="87">
        <f t="shared" si="74"/>
        <v>0</v>
      </c>
      <c r="S812" s="87">
        <f>IF('Checklist Parameters'!$K$60&lt;0.2,0.2,'Checklist Parameters'!$K$60)</f>
        <v>0.72</v>
      </c>
      <c r="T812" s="88">
        <f>IF($O812="",IF('Checklist District ID'!$C$43="Y",MAX($R812:$S812)*$I812,SUM($R812:$S812)*$I812),IF(O812&gt;0,Q812*S812))</f>
        <v>0</v>
      </c>
      <c r="U812" s="88">
        <f>IF(Q812&gt;0,((I812-T812)*'Formula Matrix'!$E$40),0)</f>
        <v>0</v>
      </c>
      <c r="V812" s="88">
        <f t="shared" si="75"/>
        <v>0</v>
      </c>
      <c r="W812" s="88">
        <f>IF(V812&gt;0,(V812*'Checklist Parameters'!$K$35),0)</f>
        <v>0</v>
      </c>
      <c r="X812" s="85">
        <f t="shared" si="76"/>
        <v>0</v>
      </c>
      <c r="Y812" s="85">
        <f>IF('Checklist Parameters'!$K$102&lt;&gt;"",(I812/43560)*'Checklist Parameters'!$K$102,"N/A")</f>
        <v>0</v>
      </c>
      <c r="Z812" s="85" t="str">
        <f>IF('Checklist Parameters'!$K$58&lt;&gt;"",((I812*'Checklist Parameters'!$K$58)*'Checklist Parameters'!$K$35)/1000,"N/A")</f>
        <v>N/A</v>
      </c>
      <c r="AA812" s="85">
        <f>IF('Checklist Parameters'!$K$101&lt;&gt;"",IFERROR(I812/'Checklist Parameters'!$K$101,0),"N/A")</f>
        <v>0</v>
      </c>
      <c r="AB812" s="85" t="str">
        <f>IF('Checklist Parameters'!$K$43&lt;&gt;"",(I812*'Checklist Parameters'!$K$43)/1000,"N/A")</f>
        <v>N/A</v>
      </c>
      <c r="AC812" s="85">
        <f>IF('Checklist Parameters'!$K$16="",$X812,IF(AND('Checklist Parameters'!$K$16&lt;$X812,'Checklist Parameters'!$K$16&gt;=3),'Checklist Parameters'!$K$16,IF(AND('Checklist Parameters'!$K$16&lt;$X812,'Checklist Parameters'!$K$16&lt;3),0,$X812)))</f>
        <v>0</v>
      </c>
      <c r="AD812" s="85" t="str">
        <f>IF(AND(I812&lt;'Checklist Parameters'!$K$22,$I812&lt;&gt;0),"Y","")</f>
        <v/>
      </c>
      <c r="AE812" s="85" t="str">
        <f>IF($AD812="Y",0,IF('Checklist Parameters'!$K$25="","&lt;no limit&gt;",ROUNDDOWN((($I812-'Checklist Parameters'!$K$24)/'Checklist Parameters'!$K$25)+1,0)))</f>
        <v>&lt;no limit&gt;</v>
      </c>
      <c r="AF812" s="174">
        <f t="shared" si="77"/>
        <v>0</v>
      </c>
      <c r="AG812" s="85">
        <f t="shared" si="72"/>
        <v>0</v>
      </c>
    </row>
    <row r="813" spans="1:33" ht="15">
      <c r="A813" s="393"/>
      <c r="B813" s="393"/>
      <c r="C813" s="393"/>
      <c r="D813" s="393"/>
      <c r="E813" s="393"/>
      <c r="F813" s="393"/>
      <c r="G813" s="393"/>
      <c r="H813" s="394"/>
      <c r="I813" s="394"/>
      <c r="J813" s="394"/>
      <c r="K813" s="394"/>
      <c r="L813" s="394"/>
      <c r="M813" s="394"/>
      <c r="N813" s="313">
        <f>IF(IF(I813&lt;'Checklist Parameters'!$K$22,0,($I813-$L813))&lt;0,0,IF(I813&lt;'Checklist Parameters'!$K$22,0,($I813-$L813)))</f>
        <v>0</v>
      </c>
      <c r="O813" s="394"/>
      <c r="P813" s="395"/>
      <c r="Q813" s="316">
        <f t="shared" si="73"/>
        <v>0</v>
      </c>
      <c r="R813" s="87">
        <f t="shared" si="74"/>
        <v>0</v>
      </c>
      <c r="S813" s="87">
        <f>IF('Checklist Parameters'!$K$60&lt;0.2,0.2,'Checklist Parameters'!$K$60)</f>
        <v>0.72</v>
      </c>
      <c r="T813" s="88">
        <f>IF($O813="",IF('Checklist District ID'!$C$43="Y",MAX($R813:$S813)*$I813,SUM($R813:$S813)*$I813),IF(O813&gt;0,Q813*S813))</f>
        <v>0</v>
      </c>
      <c r="U813" s="88">
        <f>IF(Q813&gt;0,((I813-T813)*'Formula Matrix'!$E$40),0)</f>
        <v>0</v>
      </c>
      <c r="V813" s="88">
        <f t="shared" si="75"/>
        <v>0</v>
      </c>
      <c r="W813" s="88">
        <f>IF(V813&gt;0,(V813*'Checklist Parameters'!$K$35),0)</f>
        <v>0</v>
      </c>
      <c r="X813" s="85">
        <f t="shared" si="76"/>
        <v>0</v>
      </c>
      <c r="Y813" s="85">
        <f>IF('Checklist Parameters'!$K$102&lt;&gt;"",(I813/43560)*'Checklist Parameters'!$K$102,"N/A")</f>
        <v>0</v>
      </c>
      <c r="Z813" s="85" t="str">
        <f>IF('Checklist Parameters'!$K$58&lt;&gt;"",((I813*'Checklist Parameters'!$K$58)*'Checklist Parameters'!$K$35)/1000,"N/A")</f>
        <v>N/A</v>
      </c>
      <c r="AA813" s="85">
        <f>IF('Checklist Parameters'!$K$101&lt;&gt;"",IFERROR(I813/'Checklist Parameters'!$K$101,0),"N/A")</f>
        <v>0</v>
      </c>
      <c r="AB813" s="85" t="str">
        <f>IF('Checklist Parameters'!$K$43&lt;&gt;"",(I813*'Checklist Parameters'!$K$43)/1000,"N/A")</f>
        <v>N/A</v>
      </c>
      <c r="AC813" s="85">
        <f>IF('Checklist Parameters'!$K$16="",$X813,IF(AND('Checklist Parameters'!$K$16&lt;$X813,'Checklist Parameters'!$K$16&gt;=3),'Checklist Parameters'!$K$16,IF(AND('Checklist Parameters'!$K$16&lt;$X813,'Checklist Parameters'!$K$16&lt;3),0,$X813)))</f>
        <v>0</v>
      </c>
      <c r="AD813" s="85" t="str">
        <f>IF(AND(I813&lt;'Checklist Parameters'!$K$22,$I813&lt;&gt;0),"Y","")</f>
        <v/>
      </c>
      <c r="AE813" s="85" t="str">
        <f>IF($AD813="Y",0,IF('Checklist Parameters'!$K$25="","&lt;no limit&gt;",ROUNDDOWN((($I813-'Checklist Parameters'!$K$24)/'Checklist Parameters'!$K$25)+1,0)))</f>
        <v>&lt;no limit&gt;</v>
      </c>
      <c r="AF813" s="174">
        <f t="shared" si="77"/>
        <v>0</v>
      </c>
      <c r="AG813" s="85">
        <f t="shared" si="72"/>
        <v>0</v>
      </c>
    </row>
    <row r="814" spans="1:33" ht="15">
      <c r="A814" s="393"/>
      <c r="B814" s="393"/>
      <c r="C814" s="393"/>
      <c r="D814" s="393"/>
      <c r="E814" s="393"/>
      <c r="F814" s="393"/>
      <c r="G814" s="393"/>
      <c r="H814" s="394"/>
      <c r="I814" s="394"/>
      <c r="J814" s="394"/>
      <c r="K814" s="394"/>
      <c r="L814" s="394"/>
      <c r="M814" s="394"/>
      <c r="N814" s="313">
        <f>IF(IF(I814&lt;'Checklist Parameters'!$K$22,0,($I814-$L814))&lt;0,0,IF(I814&lt;'Checklist Parameters'!$K$22,0,($I814-$L814)))</f>
        <v>0</v>
      </c>
      <c r="O814" s="394"/>
      <c r="P814" s="395"/>
      <c r="Q814" s="316">
        <f t="shared" si="73"/>
        <v>0</v>
      </c>
      <c r="R814" s="87">
        <f t="shared" si="74"/>
        <v>0</v>
      </c>
      <c r="S814" s="87">
        <f>IF('Checklist Parameters'!$K$60&lt;0.2,0.2,'Checklist Parameters'!$K$60)</f>
        <v>0.72</v>
      </c>
      <c r="T814" s="88">
        <f>IF($O814="",IF('Checklist District ID'!$C$43="Y",MAX($R814:$S814)*$I814,SUM($R814:$S814)*$I814),IF(O814&gt;0,Q814*S814))</f>
        <v>0</v>
      </c>
      <c r="U814" s="88">
        <f>IF(Q814&gt;0,((I814-T814)*'Formula Matrix'!$E$40),0)</f>
        <v>0</v>
      </c>
      <c r="V814" s="88">
        <f t="shared" si="75"/>
        <v>0</v>
      </c>
      <c r="W814" s="88">
        <f>IF(V814&gt;0,(V814*'Checklist Parameters'!$K$35),0)</f>
        <v>0</v>
      </c>
      <c r="X814" s="85">
        <f t="shared" si="76"/>
        <v>0</v>
      </c>
      <c r="Y814" s="85">
        <f>IF('Checklist Parameters'!$K$102&lt;&gt;"",(I814/43560)*'Checklist Parameters'!$K$102,"N/A")</f>
        <v>0</v>
      </c>
      <c r="Z814" s="85" t="str">
        <f>IF('Checklist Parameters'!$K$58&lt;&gt;"",((I814*'Checklist Parameters'!$K$58)*'Checklist Parameters'!$K$35)/1000,"N/A")</f>
        <v>N/A</v>
      </c>
      <c r="AA814" s="85">
        <f>IF('Checklist Parameters'!$K$101&lt;&gt;"",IFERROR(I814/'Checklist Parameters'!$K$101,0),"N/A")</f>
        <v>0</v>
      </c>
      <c r="AB814" s="85" t="str">
        <f>IF('Checklist Parameters'!$K$43&lt;&gt;"",(I814*'Checklist Parameters'!$K$43)/1000,"N/A")</f>
        <v>N/A</v>
      </c>
      <c r="AC814" s="85">
        <f>IF('Checklist Parameters'!$K$16="",$X814,IF(AND('Checklist Parameters'!$K$16&lt;$X814,'Checklist Parameters'!$K$16&gt;=3),'Checklist Parameters'!$K$16,IF(AND('Checklist Parameters'!$K$16&lt;$X814,'Checklist Parameters'!$K$16&lt;3),0,$X814)))</f>
        <v>0</v>
      </c>
      <c r="AD814" s="85" t="str">
        <f>IF(AND(I814&lt;'Checklist Parameters'!$K$22,$I814&lt;&gt;0),"Y","")</f>
        <v/>
      </c>
      <c r="AE814" s="85" t="str">
        <f>IF($AD814="Y",0,IF('Checklist Parameters'!$K$25="","&lt;no limit&gt;",ROUNDDOWN((($I814-'Checklist Parameters'!$K$24)/'Checklist Parameters'!$K$25)+1,0)))</f>
        <v>&lt;no limit&gt;</v>
      </c>
      <c r="AF814" s="174">
        <f t="shared" si="77"/>
        <v>0</v>
      </c>
      <c r="AG814" s="85">
        <f t="shared" si="72"/>
        <v>0</v>
      </c>
    </row>
    <row r="815" spans="1:33" ht="15">
      <c r="A815" s="393"/>
      <c r="B815" s="393"/>
      <c r="C815" s="393"/>
      <c r="D815" s="393"/>
      <c r="E815" s="393"/>
      <c r="F815" s="393"/>
      <c r="G815" s="393"/>
      <c r="H815" s="394"/>
      <c r="I815" s="394"/>
      <c r="J815" s="394"/>
      <c r="K815" s="394"/>
      <c r="L815" s="394"/>
      <c r="M815" s="394"/>
      <c r="N815" s="313">
        <f>IF(IF(I815&lt;'Checklist Parameters'!$K$22,0,($I815-$L815))&lt;0,0,IF(I815&lt;'Checklist Parameters'!$K$22,0,($I815-$L815)))</f>
        <v>0</v>
      </c>
      <c r="O815" s="394"/>
      <c r="P815" s="395"/>
      <c r="Q815" s="316">
        <f t="shared" si="73"/>
        <v>0</v>
      </c>
      <c r="R815" s="87">
        <f t="shared" si="74"/>
        <v>0</v>
      </c>
      <c r="S815" s="87">
        <f>IF('Checklist Parameters'!$K$60&lt;0.2,0.2,'Checklist Parameters'!$K$60)</f>
        <v>0.72</v>
      </c>
      <c r="T815" s="88">
        <f>IF($O815="",IF('Checklist District ID'!$C$43="Y",MAX($R815:$S815)*$I815,SUM($R815:$S815)*$I815),IF(O815&gt;0,Q815*S815))</f>
        <v>0</v>
      </c>
      <c r="U815" s="88">
        <f>IF(Q815&gt;0,((I815-T815)*'Formula Matrix'!$E$40),0)</f>
        <v>0</v>
      </c>
      <c r="V815" s="88">
        <f t="shared" si="75"/>
        <v>0</v>
      </c>
      <c r="W815" s="88">
        <f>IF(V815&gt;0,(V815*'Checklist Parameters'!$K$35),0)</f>
        <v>0</v>
      </c>
      <c r="X815" s="85">
        <f t="shared" si="76"/>
        <v>0</v>
      </c>
      <c r="Y815" s="85">
        <f>IF('Checklist Parameters'!$K$102&lt;&gt;"",(I815/43560)*'Checklist Parameters'!$K$102,"N/A")</f>
        <v>0</v>
      </c>
      <c r="Z815" s="85" t="str">
        <f>IF('Checklist Parameters'!$K$58&lt;&gt;"",((I815*'Checklist Parameters'!$K$58)*'Checklist Parameters'!$K$35)/1000,"N/A")</f>
        <v>N/A</v>
      </c>
      <c r="AA815" s="85">
        <f>IF('Checklist Parameters'!$K$101&lt;&gt;"",IFERROR(I815/'Checklist Parameters'!$K$101,0),"N/A")</f>
        <v>0</v>
      </c>
      <c r="AB815" s="85" t="str">
        <f>IF('Checklist Parameters'!$K$43&lt;&gt;"",(I815*'Checklist Parameters'!$K$43)/1000,"N/A")</f>
        <v>N/A</v>
      </c>
      <c r="AC815" s="85">
        <f>IF('Checklist Parameters'!$K$16="",$X815,IF(AND('Checklist Parameters'!$K$16&lt;$X815,'Checklist Parameters'!$K$16&gt;=3),'Checklist Parameters'!$K$16,IF(AND('Checklist Parameters'!$K$16&lt;$X815,'Checklist Parameters'!$K$16&lt;3),0,$X815)))</f>
        <v>0</v>
      </c>
      <c r="AD815" s="85" t="str">
        <f>IF(AND(I815&lt;'Checklist Parameters'!$K$22,$I815&lt;&gt;0),"Y","")</f>
        <v/>
      </c>
      <c r="AE815" s="85" t="str">
        <f>IF($AD815="Y",0,IF('Checklist Parameters'!$K$25="","&lt;no limit&gt;",ROUNDDOWN((($I815-'Checklist Parameters'!$K$24)/'Checklist Parameters'!$K$25)+1,0)))</f>
        <v>&lt;no limit&gt;</v>
      </c>
      <c r="AF815" s="174">
        <f t="shared" si="77"/>
        <v>0</v>
      </c>
      <c r="AG815" s="85">
        <f t="shared" si="72"/>
        <v>0</v>
      </c>
    </row>
    <row r="816" spans="1:33" ht="15">
      <c r="A816" s="393"/>
      <c r="B816" s="393"/>
      <c r="C816" s="393"/>
      <c r="D816" s="393"/>
      <c r="E816" s="393"/>
      <c r="F816" s="393"/>
      <c r="G816" s="393"/>
      <c r="H816" s="394"/>
      <c r="I816" s="394"/>
      <c r="J816" s="394"/>
      <c r="K816" s="394"/>
      <c r="L816" s="394"/>
      <c r="M816" s="394"/>
      <c r="N816" s="313">
        <f>IF(IF(I816&lt;'Checklist Parameters'!$K$22,0,($I816-$L816))&lt;0,0,IF(I816&lt;'Checklist Parameters'!$K$22,0,($I816-$L816)))</f>
        <v>0</v>
      </c>
      <c r="O816" s="394"/>
      <c r="P816" s="395"/>
      <c r="Q816" s="316">
        <f t="shared" si="73"/>
        <v>0</v>
      </c>
      <c r="R816" s="87">
        <f t="shared" si="74"/>
        <v>0</v>
      </c>
      <c r="S816" s="87">
        <f>IF('Checklist Parameters'!$K$60&lt;0.2,0.2,'Checklist Parameters'!$K$60)</f>
        <v>0.72</v>
      </c>
      <c r="T816" s="88">
        <f>IF($O816="",IF('Checklist District ID'!$C$43="Y",MAX($R816:$S816)*$I816,SUM($R816:$S816)*$I816),IF(O816&gt;0,Q816*S816))</f>
        <v>0</v>
      </c>
      <c r="U816" s="88">
        <f>IF(Q816&gt;0,((I816-T816)*'Formula Matrix'!$E$40),0)</f>
        <v>0</v>
      </c>
      <c r="V816" s="88">
        <f t="shared" si="75"/>
        <v>0</v>
      </c>
      <c r="W816" s="88">
        <f>IF(V816&gt;0,(V816*'Checklist Parameters'!$K$35),0)</f>
        <v>0</v>
      </c>
      <c r="X816" s="85">
        <f t="shared" si="76"/>
        <v>0</v>
      </c>
      <c r="Y816" s="85">
        <f>IF('Checklist Parameters'!$K$102&lt;&gt;"",(I816/43560)*'Checklist Parameters'!$K$102,"N/A")</f>
        <v>0</v>
      </c>
      <c r="Z816" s="85" t="str">
        <f>IF('Checklist Parameters'!$K$58&lt;&gt;"",((I816*'Checklist Parameters'!$K$58)*'Checklist Parameters'!$K$35)/1000,"N/A")</f>
        <v>N/A</v>
      </c>
      <c r="AA816" s="85">
        <f>IF('Checklist Parameters'!$K$101&lt;&gt;"",IFERROR(I816/'Checklist Parameters'!$K$101,0),"N/A")</f>
        <v>0</v>
      </c>
      <c r="AB816" s="85" t="str">
        <f>IF('Checklist Parameters'!$K$43&lt;&gt;"",(I816*'Checklist Parameters'!$K$43)/1000,"N/A")</f>
        <v>N/A</v>
      </c>
      <c r="AC816" s="85">
        <f>IF('Checklist Parameters'!$K$16="",$X816,IF(AND('Checklist Parameters'!$K$16&lt;$X816,'Checklist Parameters'!$K$16&gt;=3),'Checklist Parameters'!$K$16,IF(AND('Checklist Parameters'!$K$16&lt;$X816,'Checklist Parameters'!$K$16&lt;3),0,$X816)))</f>
        <v>0</v>
      </c>
      <c r="AD816" s="85" t="str">
        <f>IF(AND(I816&lt;'Checklist Parameters'!$K$22,$I816&lt;&gt;0),"Y","")</f>
        <v/>
      </c>
      <c r="AE816" s="85" t="str">
        <f>IF($AD816="Y",0,IF('Checklist Parameters'!$K$25="","&lt;no limit&gt;",ROUNDDOWN((($I816-'Checklist Parameters'!$K$24)/'Checklist Parameters'!$K$25)+1,0)))</f>
        <v>&lt;no limit&gt;</v>
      </c>
      <c r="AF816" s="174">
        <f t="shared" si="77"/>
        <v>0</v>
      </c>
      <c r="AG816" s="85">
        <f t="shared" si="72"/>
        <v>0</v>
      </c>
    </row>
    <row r="817" spans="1:33" ht="15">
      <c r="A817" s="393"/>
      <c r="B817" s="393"/>
      <c r="C817" s="393"/>
      <c r="D817" s="393"/>
      <c r="E817" s="393"/>
      <c r="F817" s="393"/>
      <c r="G817" s="393"/>
      <c r="H817" s="394"/>
      <c r="I817" s="394"/>
      <c r="J817" s="394"/>
      <c r="K817" s="394"/>
      <c r="L817" s="394"/>
      <c r="M817" s="394"/>
      <c r="N817" s="313">
        <f>IF(IF(I817&lt;'Checklist Parameters'!$K$22,0,($I817-$L817))&lt;0,0,IF(I817&lt;'Checklist Parameters'!$K$22,0,($I817-$L817)))</f>
        <v>0</v>
      </c>
      <c r="O817" s="394"/>
      <c r="P817" s="395"/>
      <c r="Q817" s="316">
        <f t="shared" si="73"/>
        <v>0</v>
      </c>
      <c r="R817" s="87">
        <f t="shared" si="74"/>
        <v>0</v>
      </c>
      <c r="S817" s="87">
        <f>IF('Checklist Parameters'!$K$60&lt;0.2,0.2,'Checklist Parameters'!$K$60)</f>
        <v>0.72</v>
      </c>
      <c r="T817" s="88">
        <f>IF($O817="",IF('Checklist District ID'!$C$43="Y",MAX($R817:$S817)*$I817,SUM($R817:$S817)*$I817),IF(O817&gt;0,Q817*S817))</f>
        <v>0</v>
      </c>
      <c r="U817" s="88">
        <f>IF(Q817&gt;0,((I817-T817)*'Formula Matrix'!$E$40),0)</f>
        <v>0</v>
      </c>
      <c r="V817" s="88">
        <f t="shared" si="75"/>
        <v>0</v>
      </c>
      <c r="W817" s="88">
        <f>IF(V817&gt;0,(V817*'Checklist Parameters'!$K$35),0)</f>
        <v>0</v>
      </c>
      <c r="X817" s="85">
        <f t="shared" si="76"/>
        <v>0</v>
      </c>
      <c r="Y817" s="85">
        <f>IF('Checklist Parameters'!$K$102&lt;&gt;"",(I817/43560)*'Checklist Parameters'!$K$102,"N/A")</f>
        <v>0</v>
      </c>
      <c r="Z817" s="85" t="str">
        <f>IF('Checklist Parameters'!$K$58&lt;&gt;"",((I817*'Checklist Parameters'!$K$58)*'Checklist Parameters'!$K$35)/1000,"N/A")</f>
        <v>N/A</v>
      </c>
      <c r="AA817" s="85">
        <f>IF('Checklist Parameters'!$K$101&lt;&gt;"",IFERROR(I817/'Checklist Parameters'!$K$101,0),"N/A")</f>
        <v>0</v>
      </c>
      <c r="AB817" s="85" t="str">
        <f>IF('Checklist Parameters'!$K$43&lt;&gt;"",(I817*'Checklist Parameters'!$K$43)/1000,"N/A")</f>
        <v>N/A</v>
      </c>
      <c r="AC817" s="85">
        <f>IF('Checklist Parameters'!$K$16="",$X817,IF(AND('Checklist Parameters'!$K$16&lt;$X817,'Checklist Parameters'!$K$16&gt;=3),'Checklist Parameters'!$K$16,IF(AND('Checklist Parameters'!$K$16&lt;$X817,'Checklist Parameters'!$K$16&lt;3),0,$X817)))</f>
        <v>0</v>
      </c>
      <c r="AD817" s="85" t="str">
        <f>IF(AND(I817&lt;'Checklist Parameters'!$K$22,$I817&lt;&gt;0),"Y","")</f>
        <v/>
      </c>
      <c r="AE817" s="85" t="str">
        <f>IF($AD817="Y",0,IF('Checklist Parameters'!$K$25="","&lt;no limit&gt;",ROUNDDOWN((($I817-'Checklist Parameters'!$K$24)/'Checklist Parameters'!$K$25)+1,0)))</f>
        <v>&lt;no limit&gt;</v>
      </c>
      <c r="AF817" s="174">
        <f t="shared" si="77"/>
        <v>0</v>
      </c>
      <c r="AG817" s="85">
        <f t="shared" si="72"/>
        <v>0</v>
      </c>
    </row>
    <row r="818" spans="1:33" ht="15">
      <c r="A818" s="393"/>
      <c r="B818" s="393"/>
      <c r="C818" s="393"/>
      <c r="D818" s="393"/>
      <c r="E818" s="393"/>
      <c r="F818" s="393"/>
      <c r="G818" s="393"/>
      <c r="H818" s="394"/>
      <c r="I818" s="394"/>
      <c r="J818" s="394"/>
      <c r="K818" s="394"/>
      <c r="L818" s="394"/>
      <c r="M818" s="394"/>
      <c r="N818" s="313">
        <f>IF(IF(I818&lt;'Checklist Parameters'!$K$22,0,($I818-$L818))&lt;0,0,IF(I818&lt;'Checklist Parameters'!$K$22,0,($I818-$L818)))</f>
        <v>0</v>
      </c>
      <c r="O818" s="394"/>
      <c r="P818" s="395"/>
      <c r="Q818" s="316">
        <f t="shared" si="73"/>
        <v>0</v>
      </c>
      <c r="R818" s="87">
        <f t="shared" si="74"/>
        <v>0</v>
      </c>
      <c r="S818" s="87">
        <f>IF('Checklist Parameters'!$K$60&lt;0.2,0.2,'Checklist Parameters'!$K$60)</f>
        <v>0.72</v>
      </c>
      <c r="T818" s="88">
        <f>IF($O818="",IF('Checklist District ID'!$C$43="Y",MAX($R818:$S818)*$I818,SUM($R818:$S818)*$I818),IF(O818&gt;0,Q818*S818))</f>
        <v>0</v>
      </c>
      <c r="U818" s="88">
        <f>IF(Q818&gt;0,((I818-T818)*'Formula Matrix'!$E$40),0)</f>
        <v>0</v>
      </c>
      <c r="V818" s="88">
        <f t="shared" si="75"/>
        <v>0</v>
      </c>
      <c r="W818" s="88">
        <f>IF(V818&gt;0,(V818*'Checklist Parameters'!$K$35),0)</f>
        <v>0</v>
      </c>
      <c r="X818" s="85">
        <f t="shared" si="76"/>
        <v>0</v>
      </c>
      <c r="Y818" s="85">
        <f>IF('Checklist Parameters'!$K$102&lt;&gt;"",(I818/43560)*'Checklist Parameters'!$K$102,"N/A")</f>
        <v>0</v>
      </c>
      <c r="Z818" s="85" t="str">
        <f>IF('Checklist Parameters'!$K$58&lt;&gt;"",((I818*'Checklist Parameters'!$K$58)*'Checklist Parameters'!$K$35)/1000,"N/A")</f>
        <v>N/A</v>
      </c>
      <c r="AA818" s="85">
        <f>IF('Checklist Parameters'!$K$101&lt;&gt;"",IFERROR(I818/'Checklist Parameters'!$K$101,0),"N/A")</f>
        <v>0</v>
      </c>
      <c r="AB818" s="85" t="str">
        <f>IF('Checklist Parameters'!$K$43&lt;&gt;"",(I818*'Checklist Parameters'!$K$43)/1000,"N/A")</f>
        <v>N/A</v>
      </c>
      <c r="AC818" s="85">
        <f>IF('Checklist Parameters'!$K$16="",$X818,IF(AND('Checklist Parameters'!$K$16&lt;$X818,'Checklist Parameters'!$K$16&gt;=3),'Checklist Parameters'!$K$16,IF(AND('Checklist Parameters'!$K$16&lt;$X818,'Checklist Parameters'!$K$16&lt;3),0,$X818)))</f>
        <v>0</v>
      </c>
      <c r="AD818" s="85" t="str">
        <f>IF(AND(I818&lt;'Checklist Parameters'!$K$22,$I818&lt;&gt;0),"Y","")</f>
        <v/>
      </c>
      <c r="AE818" s="85" t="str">
        <f>IF($AD818="Y",0,IF('Checklist Parameters'!$K$25="","&lt;no limit&gt;",ROUNDDOWN((($I818-'Checklist Parameters'!$K$24)/'Checklist Parameters'!$K$25)+1,0)))</f>
        <v>&lt;no limit&gt;</v>
      </c>
      <c r="AF818" s="174">
        <f t="shared" si="77"/>
        <v>0</v>
      </c>
      <c r="AG818" s="85">
        <f t="shared" si="72"/>
        <v>0</v>
      </c>
    </row>
    <row r="819" spans="1:33" ht="15">
      <c r="A819" s="393"/>
      <c r="B819" s="393"/>
      <c r="C819" s="393"/>
      <c r="D819" s="393"/>
      <c r="E819" s="393"/>
      <c r="F819" s="393"/>
      <c r="G819" s="393"/>
      <c r="H819" s="394"/>
      <c r="I819" s="394"/>
      <c r="J819" s="394"/>
      <c r="K819" s="394"/>
      <c r="L819" s="394"/>
      <c r="M819" s="394"/>
      <c r="N819" s="313">
        <f>IF(IF(I819&lt;'Checklist Parameters'!$K$22,0,($I819-$L819))&lt;0,0,IF(I819&lt;'Checklist Parameters'!$K$22,0,($I819-$L819)))</f>
        <v>0</v>
      </c>
      <c r="O819" s="394"/>
      <c r="P819" s="395"/>
      <c r="Q819" s="316">
        <f t="shared" si="73"/>
        <v>0</v>
      </c>
      <c r="R819" s="87">
        <f t="shared" si="74"/>
        <v>0</v>
      </c>
      <c r="S819" s="87">
        <f>IF('Checklist Parameters'!$K$60&lt;0.2,0.2,'Checklist Parameters'!$K$60)</f>
        <v>0.72</v>
      </c>
      <c r="T819" s="88">
        <f>IF($O819="",IF('Checklist District ID'!$C$43="Y",MAX($R819:$S819)*$I819,SUM($R819:$S819)*$I819),IF(O819&gt;0,Q819*S819))</f>
        <v>0</v>
      </c>
      <c r="U819" s="88">
        <f>IF(Q819&gt;0,((I819-T819)*'Formula Matrix'!$E$40),0)</f>
        <v>0</v>
      </c>
      <c r="V819" s="88">
        <f t="shared" si="75"/>
        <v>0</v>
      </c>
      <c r="W819" s="88">
        <f>IF(V819&gt;0,(V819*'Checklist Parameters'!$K$35),0)</f>
        <v>0</v>
      </c>
      <c r="X819" s="85">
        <f t="shared" si="76"/>
        <v>0</v>
      </c>
      <c r="Y819" s="85">
        <f>IF('Checklist Parameters'!$K$102&lt;&gt;"",(I819/43560)*'Checklist Parameters'!$K$102,"N/A")</f>
        <v>0</v>
      </c>
      <c r="Z819" s="85" t="str">
        <f>IF('Checklist Parameters'!$K$58&lt;&gt;"",((I819*'Checklist Parameters'!$K$58)*'Checklist Parameters'!$K$35)/1000,"N/A")</f>
        <v>N/A</v>
      </c>
      <c r="AA819" s="85">
        <f>IF('Checklist Parameters'!$K$101&lt;&gt;"",IFERROR(I819/'Checklist Parameters'!$K$101,0),"N/A")</f>
        <v>0</v>
      </c>
      <c r="AB819" s="85" t="str">
        <f>IF('Checklist Parameters'!$K$43&lt;&gt;"",(I819*'Checklist Parameters'!$K$43)/1000,"N/A")</f>
        <v>N/A</v>
      </c>
      <c r="AC819" s="85">
        <f>IF('Checklist Parameters'!$K$16="",$X819,IF(AND('Checklist Parameters'!$K$16&lt;$X819,'Checklist Parameters'!$K$16&gt;=3),'Checklist Parameters'!$K$16,IF(AND('Checklist Parameters'!$K$16&lt;$X819,'Checklist Parameters'!$K$16&lt;3),0,$X819)))</f>
        <v>0</v>
      </c>
      <c r="AD819" s="85" t="str">
        <f>IF(AND(I819&lt;'Checklist Parameters'!$K$22,$I819&lt;&gt;0),"Y","")</f>
        <v/>
      </c>
      <c r="AE819" s="85" t="str">
        <f>IF($AD819="Y",0,IF('Checklist Parameters'!$K$25="","&lt;no limit&gt;",ROUNDDOWN((($I819-'Checklist Parameters'!$K$24)/'Checklist Parameters'!$K$25)+1,0)))</f>
        <v>&lt;no limit&gt;</v>
      </c>
      <c r="AF819" s="174">
        <f t="shared" si="77"/>
        <v>0</v>
      </c>
      <c r="AG819" s="85">
        <f t="shared" si="72"/>
        <v>0</v>
      </c>
    </row>
    <row r="820" spans="1:33" ht="15">
      <c r="A820" s="393"/>
      <c r="B820" s="393"/>
      <c r="C820" s="393"/>
      <c r="D820" s="393"/>
      <c r="E820" s="393"/>
      <c r="F820" s="393"/>
      <c r="G820" s="393"/>
      <c r="H820" s="394"/>
      <c r="I820" s="394"/>
      <c r="J820" s="394"/>
      <c r="K820" s="394"/>
      <c r="L820" s="394"/>
      <c r="M820" s="394"/>
      <c r="N820" s="313">
        <f>IF(IF(I820&lt;'Checklist Parameters'!$K$22,0,($I820-$L820))&lt;0,0,IF(I820&lt;'Checklist Parameters'!$K$22,0,($I820-$L820)))</f>
        <v>0</v>
      </c>
      <c r="O820" s="394"/>
      <c r="P820" s="395"/>
      <c r="Q820" s="316">
        <f t="shared" si="73"/>
        <v>0</v>
      </c>
      <c r="R820" s="87">
        <f t="shared" si="74"/>
        <v>0</v>
      </c>
      <c r="S820" s="87">
        <f>IF('Checklist Parameters'!$K$60&lt;0.2,0.2,'Checklist Parameters'!$K$60)</f>
        <v>0.72</v>
      </c>
      <c r="T820" s="88">
        <f>IF($O820="",IF('Checklist District ID'!$C$43="Y",MAX($R820:$S820)*$I820,SUM($R820:$S820)*$I820),IF(O820&gt;0,Q820*S820))</f>
        <v>0</v>
      </c>
      <c r="U820" s="88">
        <f>IF(Q820&gt;0,((I820-T820)*'Formula Matrix'!$E$40),0)</f>
        <v>0</v>
      </c>
      <c r="V820" s="88">
        <f t="shared" si="75"/>
        <v>0</v>
      </c>
      <c r="W820" s="88">
        <f>IF(V820&gt;0,(V820*'Checklist Parameters'!$K$35),0)</f>
        <v>0</v>
      </c>
      <c r="X820" s="85">
        <f t="shared" si="76"/>
        <v>0</v>
      </c>
      <c r="Y820" s="85">
        <f>IF('Checklist Parameters'!$K$102&lt;&gt;"",(I820/43560)*'Checklist Parameters'!$K$102,"N/A")</f>
        <v>0</v>
      </c>
      <c r="Z820" s="85" t="str">
        <f>IF('Checklist Parameters'!$K$58&lt;&gt;"",((I820*'Checklist Parameters'!$K$58)*'Checklist Parameters'!$K$35)/1000,"N/A")</f>
        <v>N/A</v>
      </c>
      <c r="AA820" s="85">
        <f>IF('Checklist Parameters'!$K$101&lt;&gt;"",IFERROR(I820/'Checklist Parameters'!$K$101,0),"N/A")</f>
        <v>0</v>
      </c>
      <c r="AB820" s="85" t="str">
        <f>IF('Checklist Parameters'!$K$43&lt;&gt;"",(I820*'Checklist Parameters'!$K$43)/1000,"N/A")</f>
        <v>N/A</v>
      </c>
      <c r="AC820" s="85">
        <f>IF('Checklist Parameters'!$K$16="",$X820,IF(AND('Checklist Parameters'!$K$16&lt;$X820,'Checklist Parameters'!$K$16&gt;=3),'Checklist Parameters'!$K$16,IF(AND('Checklist Parameters'!$K$16&lt;$X820,'Checklist Parameters'!$K$16&lt;3),0,$X820)))</f>
        <v>0</v>
      </c>
      <c r="AD820" s="85" t="str">
        <f>IF(AND(I820&lt;'Checklist Parameters'!$K$22,$I820&lt;&gt;0),"Y","")</f>
        <v/>
      </c>
      <c r="AE820" s="85" t="str">
        <f>IF($AD820="Y",0,IF('Checklist Parameters'!$K$25="","&lt;no limit&gt;",ROUNDDOWN((($I820-'Checklist Parameters'!$K$24)/'Checklist Parameters'!$K$25)+1,0)))</f>
        <v>&lt;no limit&gt;</v>
      </c>
      <c r="AF820" s="174">
        <f t="shared" si="77"/>
        <v>0</v>
      </c>
      <c r="AG820" s="85">
        <f t="shared" si="72"/>
        <v>0</v>
      </c>
    </row>
    <row r="821" spans="1:33" ht="15">
      <c r="A821" s="393"/>
      <c r="B821" s="393"/>
      <c r="C821" s="393"/>
      <c r="D821" s="393"/>
      <c r="E821" s="393"/>
      <c r="F821" s="393"/>
      <c r="G821" s="393"/>
      <c r="H821" s="394"/>
      <c r="I821" s="394"/>
      <c r="J821" s="394"/>
      <c r="K821" s="394"/>
      <c r="L821" s="394"/>
      <c r="M821" s="394"/>
      <c r="N821" s="313">
        <f>IF(IF(I821&lt;'Checklist Parameters'!$K$22,0,($I821-$L821))&lt;0,0,IF(I821&lt;'Checklist Parameters'!$K$22,0,($I821-$L821)))</f>
        <v>0</v>
      </c>
      <c r="O821" s="394"/>
      <c r="P821" s="395"/>
      <c r="Q821" s="316">
        <f t="shared" si="73"/>
        <v>0</v>
      </c>
      <c r="R821" s="87">
        <f t="shared" si="74"/>
        <v>0</v>
      </c>
      <c r="S821" s="87">
        <f>IF('Checklist Parameters'!$K$60&lt;0.2,0.2,'Checklist Parameters'!$K$60)</f>
        <v>0.72</v>
      </c>
      <c r="T821" s="88">
        <f>IF($O821="",IF('Checklist District ID'!$C$43="Y",MAX($R821:$S821)*$I821,SUM($R821:$S821)*$I821),IF(O821&gt;0,Q821*S821))</f>
        <v>0</v>
      </c>
      <c r="U821" s="88">
        <f>IF(Q821&gt;0,((I821-T821)*'Formula Matrix'!$E$40),0)</f>
        <v>0</v>
      </c>
      <c r="V821" s="88">
        <f t="shared" si="75"/>
        <v>0</v>
      </c>
      <c r="W821" s="88">
        <f>IF(V821&gt;0,(V821*'Checklist Parameters'!$K$35),0)</f>
        <v>0</v>
      </c>
      <c r="X821" s="85">
        <f t="shared" si="76"/>
        <v>0</v>
      </c>
      <c r="Y821" s="85">
        <f>IF('Checklist Parameters'!$K$102&lt;&gt;"",(I821/43560)*'Checklist Parameters'!$K$102,"N/A")</f>
        <v>0</v>
      </c>
      <c r="Z821" s="85" t="str">
        <f>IF('Checklist Parameters'!$K$58&lt;&gt;"",((I821*'Checklist Parameters'!$K$58)*'Checklist Parameters'!$K$35)/1000,"N/A")</f>
        <v>N/A</v>
      </c>
      <c r="AA821" s="85">
        <f>IF('Checklist Parameters'!$K$101&lt;&gt;"",IFERROR(I821/'Checklist Parameters'!$K$101,0),"N/A")</f>
        <v>0</v>
      </c>
      <c r="AB821" s="85" t="str">
        <f>IF('Checklist Parameters'!$K$43&lt;&gt;"",(I821*'Checklist Parameters'!$K$43)/1000,"N/A")</f>
        <v>N/A</v>
      </c>
      <c r="AC821" s="85">
        <f>IF('Checklist Parameters'!$K$16="",$X821,IF(AND('Checklist Parameters'!$K$16&lt;$X821,'Checklist Parameters'!$K$16&gt;=3),'Checklist Parameters'!$K$16,IF(AND('Checklist Parameters'!$K$16&lt;$X821,'Checklist Parameters'!$K$16&lt;3),0,$X821)))</f>
        <v>0</v>
      </c>
      <c r="AD821" s="85" t="str">
        <f>IF(AND(I821&lt;'Checklist Parameters'!$K$22,$I821&lt;&gt;0),"Y","")</f>
        <v/>
      </c>
      <c r="AE821" s="85" t="str">
        <f>IF($AD821="Y",0,IF('Checklist Parameters'!$K$25="","&lt;no limit&gt;",ROUNDDOWN((($I821-'Checklist Parameters'!$K$24)/'Checklist Parameters'!$K$25)+1,0)))</f>
        <v>&lt;no limit&gt;</v>
      </c>
      <c r="AF821" s="174">
        <f t="shared" si="77"/>
        <v>0</v>
      </c>
      <c r="AG821" s="85">
        <f t="shared" si="72"/>
        <v>0</v>
      </c>
    </row>
    <row r="822" spans="1:33" ht="15">
      <c r="A822" s="393"/>
      <c r="B822" s="393"/>
      <c r="C822" s="393"/>
      <c r="D822" s="393"/>
      <c r="E822" s="393"/>
      <c r="F822" s="393"/>
      <c r="G822" s="393"/>
      <c r="H822" s="394"/>
      <c r="I822" s="394"/>
      <c r="J822" s="394"/>
      <c r="K822" s="394"/>
      <c r="L822" s="394"/>
      <c r="M822" s="394"/>
      <c r="N822" s="313">
        <f>IF(IF(I822&lt;'Checklist Parameters'!$K$22,0,($I822-$L822))&lt;0,0,IF(I822&lt;'Checklist Parameters'!$K$22,0,($I822-$L822)))</f>
        <v>0</v>
      </c>
      <c r="O822" s="394"/>
      <c r="P822" s="395"/>
      <c r="Q822" s="316">
        <f t="shared" si="73"/>
        <v>0</v>
      </c>
      <c r="R822" s="87">
        <f t="shared" si="74"/>
        <v>0</v>
      </c>
      <c r="S822" s="87">
        <f>IF('Checklist Parameters'!$K$60&lt;0.2,0.2,'Checklist Parameters'!$K$60)</f>
        <v>0.72</v>
      </c>
      <c r="T822" s="88">
        <f>IF($O822="",IF('Checklist District ID'!$C$43="Y",MAX($R822:$S822)*$I822,SUM($R822:$S822)*$I822),IF(O822&gt;0,Q822*S822))</f>
        <v>0</v>
      </c>
      <c r="U822" s="88">
        <f>IF(Q822&gt;0,((I822-T822)*'Formula Matrix'!$E$40),0)</f>
        <v>0</v>
      </c>
      <c r="V822" s="88">
        <f t="shared" si="75"/>
        <v>0</v>
      </c>
      <c r="W822" s="88">
        <f>IF(V822&gt;0,(V822*'Checklist Parameters'!$K$35),0)</f>
        <v>0</v>
      </c>
      <c r="X822" s="85">
        <f t="shared" si="76"/>
        <v>0</v>
      </c>
      <c r="Y822" s="85">
        <f>IF('Checklist Parameters'!$K$102&lt;&gt;"",(I822/43560)*'Checklist Parameters'!$K$102,"N/A")</f>
        <v>0</v>
      </c>
      <c r="Z822" s="85" t="str">
        <f>IF('Checklist Parameters'!$K$58&lt;&gt;"",((I822*'Checklist Parameters'!$K$58)*'Checklist Parameters'!$K$35)/1000,"N/A")</f>
        <v>N/A</v>
      </c>
      <c r="AA822" s="85">
        <f>IF('Checklist Parameters'!$K$101&lt;&gt;"",IFERROR(I822/'Checklist Parameters'!$K$101,0),"N/A")</f>
        <v>0</v>
      </c>
      <c r="AB822" s="85" t="str">
        <f>IF('Checklist Parameters'!$K$43&lt;&gt;"",(I822*'Checklist Parameters'!$K$43)/1000,"N/A")</f>
        <v>N/A</v>
      </c>
      <c r="AC822" s="85">
        <f>IF('Checklist Parameters'!$K$16="",$X822,IF(AND('Checklist Parameters'!$K$16&lt;$X822,'Checklist Parameters'!$K$16&gt;=3),'Checklist Parameters'!$K$16,IF(AND('Checklist Parameters'!$K$16&lt;$X822,'Checklist Parameters'!$K$16&lt;3),0,$X822)))</f>
        <v>0</v>
      </c>
      <c r="AD822" s="85" t="str">
        <f>IF(AND(I822&lt;'Checklist Parameters'!$K$22,$I822&lt;&gt;0),"Y","")</f>
        <v/>
      </c>
      <c r="AE822" s="85" t="str">
        <f>IF($AD822="Y",0,IF('Checklist Parameters'!$K$25="","&lt;no limit&gt;",ROUNDDOWN((($I822-'Checklist Parameters'!$K$24)/'Checklist Parameters'!$K$25)+1,0)))</f>
        <v>&lt;no limit&gt;</v>
      </c>
      <c r="AF822" s="174">
        <f t="shared" si="77"/>
        <v>0</v>
      </c>
      <c r="AG822" s="85">
        <f t="shared" si="72"/>
        <v>0</v>
      </c>
    </row>
    <row r="823" spans="1:33" ht="15">
      <c r="A823" s="393"/>
      <c r="B823" s="393"/>
      <c r="C823" s="393"/>
      <c r="D823" s="393"/>
      <c r="E823" s="393"/>
      <c r="F823" s="393"/>
      <c r="G823" s="393"/>
      <c r="H823" s="394"/>
      <c r="I823" s="394"/>
      <c r="J823" s="394"/>
      <c r="K823" s="394"/>
      <c r="L823" s="394"/>
      <c r="M823" s="394"/>
      <c r="N823" s="313">
        <f>IF(IF(I823&lt;'Checklist Parameters'!$K$22,0,($I823-$L823))&lt;0,0,IF(I823&lt;'Checklist Parameters'!$K$22,0,($I823-$L823)))</f>
        <v>0</v>
      </c>
      <c r="O823" s="394"/>
      <c r="P823" s="395"/>
      <c r="Q823" s="316">
        <f t="shared" si="73"/>
        <v>0</v>
      </c>
      <c r="R823" s="87">
        <f t="shared" si="74"/>
        <v>0</v>
      </c>
      <c r="S823" s="87">
        <f>IF('Checklist Parameters'!$K$60&lt;0.2,0.2,'Checklist Parameters'!$K$60)</f>
        <v>0.72</v>
      </c>
      <c r="T823" s="88">
        <f>IF($O823="",IF('Checklist District ID'!$C$43="Y",MAX($R823:$S823)*$I823,SUM($R823:$S823)*$I823),IF(O823&gt;0,Q823*S823))</f>
        <v>0</v>
      </c>
      <c r="U823" s="88">
        <f>IF(Q823&gt;0,((I823-T823)*'Formula Matrix'!$E$40),0)</f>
        <v>0</v>
      </c>
      <c r="V823" s="88">
        <f t="shared" si="75"/>
        <v>0</v>
      </c>
      <c r="W823" s="88">
        <f>IF(V823&gt;0,(V823*'Checklist Parameters'!$K$35),0)</f>
        <v>0</v>
      </c>
      <c r="X823" s="85">
        <f t="shared" si="76"/>
        <v>0</v>
      </c>
      <c r="Y823" s="85">
        <f>IF('Checklist Parameters'!$K$102&lt;&gt;"",(I823/43560)*'Checklist Parameters'!$K$102,"N/A")</f>
        <v>0</v>
      </c>
      <c r="Z823" s="85" t="str">
        <f>IF('Checklist Parameters'!$K$58&lt;&gt;"",((I823*'Checklist Parameters'!$K$58)*'Checklist Parameters'!$K$35)/1000,"N/A")</f>
        <v>N/A</v>
      </c>
      <c r="AA823" s="85">
        <f>IF('Checklist Parameters'!$K$101&lt;&gt;"",IFERROR(I823/'Checklist Parameters'!$K$101,0),"N/A")</f>
        <v>0</v>
      </c>
      <c r="AB823" s="85" t="str">
        <f>IF('Checklist Parameters'!$K$43&lt;&gt;"",(I823*'Checklist Parameters'!$K$43)/1000,"N/A")</f>
        <v>N/A</v>
      </c>
      <c r="AC823" s="85">
        <f>IF('Checklist Parameters'!$K$16="",$X823,IF(AND('Checklist Parameters'!$K$16&lt;$X823,'Checklist Parameters'!$K$16&gt;=3),'Checklist Parameters'!$K$16,IF(AND('Checklist Parameters'!$K$16&lt;$X823,'Checklist Parameters'!$K$16&lt;3),0,$X823)))</f>
        <v>0</v>
      </c>
      <c r="AD823" s="85" t="str">
        <f>IF(AND(I823&lt;'Checklist Parameters'!$K$22,$I823&lt;&gt;0),"Y","")</f>
        <v/>
      </c>
      <c r="AE823" s="85" t="str">
        <f>IF($AD823="Y",0,IF('Checklist Parameters'!$K$25="","&lt;no limit&gt;",ROUNDDOWN((($I823-'Checklist Parameters'!$K$24)/'Checklist Parameters'!$K$25)+1,0)))</f>
        <v>&lt;no limit&gt;</v>
      </c>
      <c r="AF823" s="174">
        <f t="shared" si="77"/>
        <v>0</v>
      </c>
      <c r="AG823" s="85">
        <f t="shared" si="72"/>
        <v>0</v>
      </c>
    </row>
    <row r="824" spans="1:33" ht="15">
      <c r="A824" s="393"/>
      <c r="B824" s="393"/>
      <c r="C824" s="393"/>
      <c r="D824" s="393"/>
      <c r="E824" s="393"/>
      <c r="F824" s="393"/>
      <c r="G824" s="393"/>
      <c r="H824" s="394"/>
      <c r="I824" s="394"/>
      <c r="J824" s="394"/>
      <c r="K824" s="394"/>
      <c r="L824" s="394"/>
      <c r="M824" s="394"/>
      <c r="N824" s="313">
        <f>IF(IF(I824&lt;'Checklist Parameters'!$K$22,0,($I824-$L824))&lt;0,0,IF(I824&lt;'Checklist Parameters'!$K$22,0,($I824-$L824)))</f>
        <v>0</v>
      </c>
      <c r="O824" s="394"/>
      <c r="P824" s="395"/>
      <c r="Q824" s="316">
        <f t="shared" si="73"/>
        <v>0</v>
      </c>
      <c r="R824" s="87">
        <f t="shared" si="74"/>
        <v>0</v>
      </c>
      <c r="S824" s="87">
        <f>IF('Checklist Parameters'!$K$60&lt;0.2,0.2,'Checklist Parameters'!$K$60)</f>
        <v>0.72</v>
      </c>
      <c r="T824" s="88">
        <f>IF($O824="",IF('Checklist District ID'!$C$43="Y",MAX($R824:$S824)*$I824,SUM($R824:$S824)*$I824),IF(O824&gt;0,Q824*S824))</f>
        <v>0</v>
      </c>
      <c r="U824" s="88">
        <f>IF(Q824&gt;0,((I824-T824)*'Formula Matrix'!$E$40),0)</f>
        <v>0</v>
      </c>
      <c r="V824" s="88">
        <f t="shared" si="75"/>
        <v>0</v>
      </c>
      <c r="W824" s="88">
        <f>IF(V824&gt;0,(V824*'Checklist Parameters'!$K$35),0)</f>
        <v>0</v>
      </c>
      <c r="X824" s="85">
        <f t="shared" si="76"/>
        <v>0</v>
      </c>
      <c r="Y824" s="85">
        <f>IF('Checklist Parameters'!$K$102&lt;&gt;"",(I824/43560)*'Checklist Parameters'!$K$102,"N/A")</f>
        <v>0</v>
      </c>
      <c r="Z824" s="85" t="str">
        <f>IF('Checklist Parameters'!$K$58&lt;&gt;"",((I824*'Checklist Parameters'!$K$58)*'Checklist Parameters'!$K$35)/1000,"N/A")</f>
        <v>N/A</v>
      </c>
      <c r="AA824" s="85">
        <f>IF('Checklist Parameters'!$K$101&lt;&gt;"",IFERROR(I824/'Checklist Parameters'!$K$101,0),"N/A")</f>
        <v>0</v>
      </c>
      <c r="AB824" s="85" t="str">
        <f>IF('Checklist Parameters'!$K$43&lt;&gt;"",(I824*'Checklist Parameters'!$K$43)/1000,"N/A")</f>
        <v>N/A</v>
      </c>
      <c r="AC824" s="85">
        <f>IF('Checklist Parameters'!$K$16="",$X824,IF(AND('Checklist Parameters'!$K$16&lt;$X824,'Checklist Parameters'!$K$16&gt;=3),'Checklist Parameters'!$K$16,IF(AND('Checklist Parameters'!$K$16&lt;$X824,'Checklist Parameters'!$K$16&lt;3),0,$X824)))</f>
        <v>0</v>
      </c>
      <c r="AD824" s="85" t="str">
        <f>IF(AND(I824&lt;'Checklist Parameters'!$K$22,$I824&lt;&gt;0),"Y","")</f>
        <v/>
      </c>
      <c r="AE824" s="85" t="str">
        <f>IF($AD824="Y",0,IF('Checklist Parameters'!$K$25="","&lt;no limit&gt;",ROUNDDOWN((($I824-'Checklist Parameters'!$K$24)/'Checklist Parameters'!$K$25)+1,0)))</f>
        <v>&lt;no limit&gt;</v>
      </c>
      <c r="AF824" s="174">
        <f t="shared" si="77"/>
        <v>0</v>
      </c>
      <c r="AG824" s="85">
        <f t="shared" si="72"/>
        <v>0</v>
      </c>
    </row>
    <row r="825" spans="1:33" ht="15">
      <c r="A825" s="393"/>
      <c r="B825" s="393"/>
      <c r="C825" s="393"/>
      <c r="D825" s="393"/>
      <c r="E825" s="393"/>
      <c r="F825" s="393"/>
      <c r="G825" s="393"/>
      <c r="H825" s="394"/>
      <c r="I825" s="394"/>
      <c r="J825" s="394"/>
      <c r="K825" s="394"/>
      <c r="L825" s="394"/>
      <c r="M825" s="394"/>
      <c r="N825" s="313">
        <f>IF(IF(I825&lt;'Checklist Parameters'!$K$22,0,($I825-$L825))&lt;0,0,IF(I825&lt;'Checklist Parameters'!$K$22,0,($I825-$L825)))</f>
        <v>0</v>
      </c>
      <c r="O825" s="394"/>
      <c r="P825" s="395"/>
      <c r="Q825" s="316">
        <f t="shared" si="73"/>
        <v>0</v>
      </c>
      <c r="R825" s="87">
        <f t="shared" si="74"/>
        <v>0</v>
      </c>
      <c r="S825" s="87">
        <f>IF('Checklist Parameters'!$K$60&lt;0.2,0.2,'Checklist Parameters'!$K$60)</f>
        <v>0.72</v>
      </c>
      <c r="T825" s="88">
        <f>IF($O825="",IF('Checklist District ID'!$C$43="Y",MAX($R825:$S825)*$I825,SUM($R825:$S825)*$I825),IF(O825&gt;0,Q825*S825))</f>
        <v>0</v>
      </c>
      <c r="U825" s="88">
        <f>IF(Q825&gt;0,((I825-T825)*'Formula Matrix'!$E$40),0)</f>
        <v>0</v>
      </c>
      <c r="V825" s="88">
        <f t="shared" si="75"/>
        <v>0</v>
      </c>
      <c r="W825" s="88">
        <f>IF(V825&gt;0,(V825*'Checklist Parameters'!$K$35),0)</f>
        <v>0</v>
      </c>
      <c r="X825" s="85">
        <f t="shared" si="76"/>
        <v>0</v>
      </c>
      <c r="Y825" s="85">
        <f>IF('Checklist Parameters'!$K$102&lt;&gt;"",(I825/43560)*'Checklist Parameters'!$K$102,"N/A")</f>
        <v>0</v>
      </c>
      <c r="Z825" s="85" t="str">
        <f>IF('Checklist Parameters'!$K$58&lt;&gt;"",((I825*'Checklist Parameters'!$K$58)*'Checklist Parameters'!$K$35)/1000,"N/A")</f>
        <v>N/A</v>
      </c>
      <c r="AA825" s="85">
        <f>IF('Checklist Parameters'!$K$101&lt;&gt;"",IFERROR(I825/'Checklist Parameters'!$K$101,0),"N/A")</f>
        <v>0</v>
      </c>
      <c r="AB825" s="85" t="str">
        <f>IF('Checklist Parameters'!$K$43&lt;&gt;"",(I825*'Checklist Parameters'!$K$43)/1000,"N/A")</f>
        <v>N/A</v>
      </c>
      <c r="AC825" s="85">
        <f>IF('Checklist Parameters'!$K$16="",$X825,IF(AND('Checklist Parameters'!$K$16&lt;$X825,'Checklist Parameters'!$K$16&gt;=3),'Checklist Parameters'!$K$16,IF(AND('Checklist Parameters'!$K$16&lt;$X825,'Checklist Parameters'!$K$16&lt;3),0,$X825)))</f>
        <v>0</v>
      </c>
      <c r="AD825" s="85" t="str">
        <f>IF(AND(I825&lt;'Checklist Parameters'!$K$22,$I825&lt;&gt;0),"Y","")</f>
        <v/>
      </c>
      <c r="AE825" s="85" t="str">
        <f>IF($AD825="Y",0,IF('Checklist Parameters'!$K$25="","&lt;no limit&gt;",ROUNDDOWN((($I825-'Checklist Parameters'!$K$24)/'Checklist Parameters'!$K$25)+1,0)))</f>
        <v>&lt;no limit&gt;</v>
      </c>
      <c r="AF825" s="174">
        <f t="shared" si="77"/>
        <v>0</v>
      </c>
      <c r="AG825" s="85">
        <f t="shared" si="72"/>
        <v>0</v>
      </c>
    </row>
    <row r="826" spans="1:33" ht="15">
      <c r="A826" s="393"/>
      <c r="B826" s="393"/>
      <c r="C826" s="393"/>
      <c r="D826" s="393"/>
      <c r="E826" s="393"/>
      <c r="F826" s="393"/>
      <c r="G826" s="393"/>
      <c r="H826" s="394"/>
      <c r="I826" s="394"/>
      <c r="J826" s="394"/>
      <c r="K826" s="394"/>
      <c r="L826" s="394"/>
      <c r="M826" s="394"/>
      <c r="N826" s="313">
        <f>IF(IF(I826&lt;'Checklist Parameters'!$K$22,0,($I826-$L826))&lt;0,0,IF(I826&lt;'Checklist Parameters'!$K$22,0,($I826-$L826)))</f>
        <v>0</v>
      </c>
      <c r="O826" s="394"/>
      <c r="P826" s="395"/>
      <c r="Q826" s="316">
        <f t="shared" si="73"/>
        <v>0</v>
      </c>
      <c r="R826" s="87">
        <f t="shared" si="74"/>
        <v>0</v>
      </c>
      <c r="S826" s="87">
        <f>IF('Checklist Parameters'!$K$60&lt;0.2,0.2,'Checklist Parameters'!$K$60)</f>
        <v>0.72</v>
      </c>
      <c r="T826" s="88">
        <f>IF($O826="",IF('Checklist District ID'!$C$43="Y",MAX($R826:$S826)*$I826,SUM($R826:$S826)*$I826),IF(O826&gt;0,Q826*S826))</f>
        <v>0</v>
      </c>
      <c r="U826" s="88">
        <f>IF(Q826&gt;0,((I826-T826)*'Formula Matrix'!$E$40),0)</f>
        <v>0</v>
      </c>
      <c r="V826" s="88">
        <f t="shared" si="75"/>
        <v>0</v>
      </c>
      <c r="W826" s="88">
        <f>IF(V826&gt;0,(V826*'Checklist Parameters'!$K$35),0)</f>
        <v>0</v>
      </c>
      <c r="X826" s="85">
        <f t="shared" si="76"/>
        <v>0</v>
      </c>
      <c r="Y826" s="85">
        <f>IF('Checklist Parameters'!$K$102&lt;&gt;"",(I826/43560)*'Checklist Parameters'!$K$102,"N/A")</f>
        <v>0</v>
      </c>
      <c r="Z826" s="85" t="str">
        <f>IF('Checklist Parameters'!$K$58&lt;&gt;"",((I826*'Checklist Parameters'!$K$58)*'Checklist Parameters'!$K$35)/1000,"N/A")</f>
        <v>N/A</v>
      </c>
      <c r="AA826" s="85">
        <f>IF('Checklist Parameters'!$K$101&lt;&gt;"",IFERROR(I826/'Checklist Parameters'!$K$101,0),"N/A")</f>
        <v>0</v>
      </c>
      <c r="AB826" s="85" t="str">
        <f>IF('Checklist Parameters'!$K$43&lt;&gt;"",(I826*'Checklist Parameters'!$K$43)/1000,"N/A")</f>
        <v>N/A</v>
      </c>
      <c r="AC826" s="85">
        <f>IF('Checklist Parameters'!$K$16="",$X826,IF(AND('Checklist Parameters'!$K$16&lt;$X826,'Checklist Parameters'!$K$16&gt;=3),'Checklist Parameters'!$K$16,IF(AND('Checklist Parameters'!$K$16&lt;$X826,'Checklist Parameters'!$K$16&lt;3),0,$X826)))</f>
        <v>0</v>
      </c>
      <c r="AD826" s="85" t="str">
        <f>IF(AND(I826&lt;'Checklist Parameters'!$K$22,$I826&lt;&gt;0),"Y","")</f>
        <v/>
      </c>
      <c r="AE826" s="85" t="str">
        <f>IF($AD826="Y",0,IF('Checklist Parameters'!$K$25="","&lt;no limit&gt;",ROUNDDOWN((($I826-'Checklist Parameters'!$K$24)/'Checklist Parameters'!$K$25)+1,0)))</f>
        <v>&lt;no limit&gt;</v>
      </c>
      <c r="AF826" s="174">
        <f t="shared" si="77"/>
        <v>0</v>
      </c>
      <c r="AG826" s="85">
        <f t="shared" si="72"/>
        <v>0</v>
      </c>
    </row>
    <row r="827" spans="1:33" ht="15">
      <c r="A827" s="393"/>
      <c r="B827" s="393"/>
      <c r="C827" s="393"/>
      <c r="D827" s="393"/>
      <c r="E827" s="393"/>
      <c r="F827" s="393"/>
      <c r="G827" s="393"/>
      <c r="H827" s="394"/>
      <c r="I827" s="394"/>
      <c r="J827" s="394"/>
      <c r="K827" s="394"/>
      <c r="L827" s="394"/>
      <c r="M827" s="394"/>
      <c r="N827" s="313">
        <f>IF(IF(I827&lt;'Checklist Parameters'!$K$22,0,($I827-$L827))&lt;0,0,IF(I827&lt;'Checklist Parameters'!$K$22,0,($I827-$L827)))</f>
        <v>0</v>
      </c>
      <c r="O827" s="394"/>
      <c r="P827" s="395"/>
      <c r="Q827" s="316">
        <f t="shared" si="73"/>
        <v>0</v>
      </c>
      <c r="R827" s="87">
        <f t="shared" si="74"/>
        <v>0</v>
      </c>
      <c r="S827" s="87">
        <f>IF('Checklist Parameters'!$K$60&lt;0.2,0.2,'Checklist Parameters'!$K$60)</f>
        <v>0.72</v>
      </c>
      <c r="T827" s="88">
        <f>IF($O827="",IF('Checklist District ID'!$C$43="Y",MAX($R827:$S827)*$I827,SUM($R827:$S827)*$I827),IF(O827&gt;0,Q827*S827))</f>
        <v>0</v>
      </c>
      <c r="U827" s="88">
        <f>IF(Q827&gt;0,((I827-T827)*'Formula Matrix'!$E$40),0)</f>
        <v>0</v>
      </c>
      <c r="V827" s="88">
        <f t="shared" si="75"/>
        <v>0</v>
      </c>
      <c r="W827" s="88">
        <f>IF(V827&gt;0,(V827*'Checklist Parameters'!$K$35),0)</f>
        <v>0</v>
      </c>
      <c r="X827" s="85">
        <f t="shared" si="76"/>
        <v>0</v>
      </c>
      <c r="Y827" s="85">
        <f>IF('Checklist Parameters'!$K$102&lt;&gt;"",(I827/43560)*'Checklist Parameters'!$K$102,"N/A")</f>
        <v>0</v>
      </c>
      <c r="Z827" s="85" t="str">
        <f>IF('Checklist Parameters'!$K$58&lt;&gt;"",((I827*'Checklist Parameters'!$K$58)*'Checklist Parameters'!$K$35)/1000,"N/A")</f>
        <v>N/A</v>
      </c>
      <c r="AA827" s="85">
        <f>IF('Checklist Parameters'!$K$101&lt;&gt;"",IFERROR(I827/'Checklist Parameters'!$K$101,0),"N/A")</f>
        <v>0</v>
      </c>
      <c r="AB827" s="85" t="str">
        <f>IF('Checklist Parameters'!$K$43&lt;&gt;"",(I827*'Checklist Parameters'!$K$43)/1000,"N/A")</f>
        <v>N/A</v>
      </c>
      <c r="AC827" s="85">
        <f>IF('Checklist Parameters'!$K$16="",$X827,IF(AND('Checklist Parameters'!$K$16&lt;$X827,'Checklist Parameters'!$K$16&gt;=3),'Checklist Parameters'!$K$16,IF(AND('Checklist Parameters'!$K$16&lt;$X827,'Checklist Parameters'!$K$16&lt;3),0,$X827)))</f>
        <v>0</v>
      </c>
      <c r="AD827" s="85" t="str">
        <f>IF(AND(I827&lt;'Checklist Parameters'!$K$22,$I827&lt;&gt;0),"Y","")</f>
        <v/>
      </c>
      <c r="AE827" s="85" t="str">
        <f>IF($AD827="Y",0,IF('Checklist Parameters'!$K$25="","&lt;no limit&gt;",ROUNDDOWN((($I827-'Checklist Parameters'!$K$24)/'Checklist Parameters'!$K$25)+1,0)))</f>
        <v>&lt;no limit&gt;</v>
      </c>
      <c r="AF827" s="174">
        <f t="shared" si="77"/>
        <v>0</v>
      </c>
      <c r="AG827" s="85">
        <f t="shared" si="72"/>
        <v>0</v>
      </c>
    </row>
    <row r="828" spans="1:33" ht="15">
      <c r="A828" s="393"/>
      <c r="B828" s="393"/>
      <c r="C828" s="393"/>
      <c r="D828" s="393"/>
      <c r="E828" s="393"/>
      <c r="F828" s="393"/>
      <c r="G828" s="393"/>
      <c r="H828" s="394"/>
      <c r="I828" s="394"/>
      <c r="J828" s="394"/>
      <c r="K828" s="394"/>
      <c r="L828" s="394"/>
      <c r="M828" s="394"/>
      <c r="N828" s="313">
        <f>IF(IF(I828&lt;'Checklist Parameters'!$K$22,0,($I828-$L828))&lt;0,0,IF(I828&lt;'Checklist Parameters'!$K$22,0,($I828-$L828)))</f>
        <v>0</v>
      </c>
      <c r="O828" s="394"/>
      <c r="P828" s="395"/>
      <c r="Q828" s="316">
        <f t="shared" si="73"/>
        <v>0</v>
      </c>
      <c r="R828" s="87">
        <f t="shared" si="74"/>
        <v>0</v>
      </c>
      <c r="S828" s="87">
        <f>IF('Checklist Parameters'!$K$60&lt;0.2,0.2,'Checklist Parameters'!$K$60)</f>
        <v>0.72</v>
      </c>
      <c r="T828" s="88">
        <f>IF($O828="",IF('Checklist District ID'!$C$43="Y",MAX($R828:$S828)*$I828,SUM($R828:$S828)*$I828),IF(O828&gt;0,Q828*S828))</f>
        <v>0</v>
      </c>
      <c r="U828" s="88">
        <f>IF(Q828&gt;0,((I828-T828)*'Formula Matrix'!$E$40),0)</f>
        <v>0</v>
      </c>
      <c r="V828" s="88">
        <f t="shared" si="75"/>
        <v>0</v>
      </c>
      <c r="W828" s="88">
        <f>IF(V828&gt;0,(V828*'Checklist Parameters'!$K$35),0)</f>
        <v>0</v>
      </c>
      <c r="X828" s="85">
        <f t="shared" si="76"/>
        <v>0</v>
      </c>
      <c r="Y828" s="85">
        <f>IF('Checklist Parameters'!$K$102&lt;&gt;"",(I828/43560)*'Checklist Parameters'!$K$102,"N/A")</f>
        <v>0</v>
      </c>
      <c r="Z828" s="85" t="str">
        <f>IF('Checklist Parameters'!$K$58&lt;&gt;"",((I828*'Checklist Parameters'!$K$58)*'Checklist Parameters'!$K$35)/1000,"N/A")</f>
        <v>N/A</v>
      </c>
      <c r="AA828" s="85">
        <f>IF('Checklist Parameters'!$K$101&lt;&gt;"",IFERROR(I828/'Checklist Parameters'!$K$101,0),"N/A")</f>
        <v>0</v>
      </c>
      <c r="AB828" s="85" t="str">
        <f>IF('Checklist Parameters'!$K$43&lt;&gt;"",(I828*'Checklist Parameters'!$K$43)/1000,"N/A")</f>
        <v>N/A</v>
      </c>
      <c r="AC828" s="85">
        <f>IF('Checklist Parameters'!$K$16="",$X828,IF(AND('Checklist Parameters'!$K$16&lt;$X828,'Checklist Parameters'!$K$16&gt;=3),'Checklist Parameters'!$K$16,IF(AND('Checklist Parameters'!$K$16&lt;$X828,'Checklist Parameters'!$K$16&lt;3),0,$X828)))</f>
        <v>0</v>
      </c>
      <c r="AD828" s="85" t="str">
        <f>IF(AND(I828&lt;'Checklist Parameters'!$K$22,$I828&lt;&gt;0),"Y","")</f>
        <v/>
      </c>
      <c r="AE828" s="85" t="str">
        <f>IF($AD828="Y",0,IF('Checklist Parameters'!$K$25="","&lt;no limit&gt;",ROUNDDOWN((($I828-'Checklist Parameters'!$K$24)/'Checklist Parameters'!$K$25)+1,0)))</f>
        <v>&lt;no limit&gt;</v>
      </c>
      <c r="AF828" s="174">
        <f t="shared" si="77"/>
        <v>0</v>
      </c>
      <c r="AG828" s="85">
        <f t="shared" si="72"/>
        <v>0</v>
      </c>
    </row>
    <row r="829" spans="1:33" ht="15">
      <c r="A829" s="393"/>
      <c r="B829" s="393"/>
      <c r="C829" s="393"/>
      <c r="D829" s="393"/>
      <c r="E829" s="393"/>
      <c r="F829" s="393"/>
      <c r="G829" s="393"/>
      <c r="H829" s="394"/>
      <c r="I829" s="394"/>
      <c r="J829" s="394"/>
      <c r="K829" s="394"/>
      <c r="L829" s="394"/>
      <c r="M829" s="394"/>
      <c r="N829" s="313">
        <f>IF(IF(I829&lt;'Checklist Parameters'!$K$22,0,($I829-$L829))&lt;0,0,IF(I829&lt;'Checklist Parameters'!$K$22,0,($I829-$L829)))</f>
        <v>0</v>
      </c>
      <c r="O829" s="394"/>
      <c r="P829" s="395"/>
      <c r="Q829" s="316">
        <f t="shared" si="73"/>
        <v>0</v>
      </c>
      <c r="R829" s="87">
        <f t="shared" si="74"/>
        <v>0</v>
      </c>
      <c r="S829" s="87">
        <f>IF('Checklist Parameters'!$K$60&lt;0.2,0.2,'Checklist Parameters'!$K$60)</f>
        <v>0.72</v>
      </c>
      <c r="T829" s="88">
        <f>IF($O829="",IF('Checklist District ID'!$C$43="Y",MAX($R829:$S829)*$I829,SUM($R829:$S829)*$I829),IF(O829&gt;0,Q829*S829))</f>
        <v>0</v>
      </c>
      <c r="U829" s="88">
        <f>IF(Q829&gt;0,((I829-T829)*'Formula Matrix'!$E$40),0)</f>
        <v>0</v>
      </c>
      <c r="V829" s="88">
        <f t="shared" si="75"/>
        <v>0</v>
      </c>
      <c r="W829" s="88">
        <f>IF(V829&gt;0,(V829*'Checklist Parameters'!$K$35),0)</f>
        <v>0</v>
      </c>
      <c r="X829" s="85">
        <f t="shared" si="76"/>
        <v>0</v>
      </c>
      <c r="Y829" s="85">
        <f>IF('Checklist Parameters'!$K$102&lt;&gt;"",(I829/43560)*'Checklist Parameters'!$K$102,"N/A")</f>
        <v>0</v>
      </c>
      <c r="Z829" s="85" t="str">
        <f>IF('Checklist Parameters'!$K$58&lt;&gt;"",((I829*'Checklist Parameters'!$K$58)*'Checklist Parameters'!$K$35)/1000,"N/A")</f>
        <v>N/A</v>
      </c>
      <c r="AA829" s="85">
        <f>IF('Checklist Parameters'!$K$101&lt;&gt;"",IFERROR(I829/'Checklist Parameters'!$K$101,0),"N/A")</f>
        <v>0</v>
      </c>
      <c r="AB829" s="85" t="str">
        <f>IF('Checklist Parameters'!$K$43&lt;&gt;"",(I829*'Checklist Parameters'!$K$43)/1000,"N/A")</f>
        <v>N/A</v>
      </c>
      <c r="AC829" s="85">
        <f>IF('Checklist Parameters'!$K$16="",$X829,IF(AND('Checklist Parameters'!$K$16&lt;$X829,'Checklist Parameters'!$K$16&gt;=3),'Checklist Parameters'!$K$16,IF(AND('Checklist Parameters'!$K$16&lt;$X829,'Checklist Parameters'!$K$16&lt;3),0,$X829)))</f>
        <v>0</v>
      </c>
      <c r="AD829" s="85" t="str">
        <f>IF(AND(I829&lt;'Checklist Parameters'!$K$22,$I829&lt;&gt;0),"Y","")</f>
        <v/>
      </c>
      <c r="AE829" s="85" t="str">
        <f>IF($AD829="Y",0,IF('Checklist Parameters'!$K$25="","&lt;no limit&gt;",ROUNDDOWN((($I829-'Checklist Parameters'!$K$24)/'Checklist Parameters'!$K$25)+1,0)))</f>
        <v>&lt;no limit&gt;</v>
      </c>
      <c r="AF829" s="174">
        <f t="shared" si="77"/>
        <v>0</v>
      </c>
      <c r="AG829" s="85">
        <f t="shared" si="72"/>
        <v>0</v>
      </c>
    </row>
    <row r="830" spans="1:33" ht="15">
      <c r="A830" s="393"/>
      <c r="B830" s="393"/>
      <c r="C830" s="393"/>
      <c r="D830" s="393"/>
      <c r="E830" s="393"/>
      <c r="F830" s="393"/>
      <c r="G830" s="393"/>
      <c r="H830" s="394"/>
      <c r="I830" s="394"/>
      <c r="J830" s="394"/>
      <c r="K830" s="394"/>
      <c r="L830" s="394"/>
      <c r="M830" s="394"/>
      <c r="N830" s="313">
        <f>IF(IF(I830&lt;'Checklist Parameters'!$K$22,0,($I830-$L830))&lt;0,0,IF(I830&lt;'Checklist Parameters'!$K$22,0,($I830-$L830)))</f>
        <v>0</v>
      </c>
      <c r="O830" s="394"/>
      <c r="P830" s="395"/>
      <c r="Q830" s="316">
        <f t="shared" si="73"/>
        <v>0</v>
      </c>
      <c r="R830" s="87">
        <f t="shared" si="74"/>
        <v>0</v>
      </c>
      <c r="S830" s="87">
        <f>IF('Checklist Parameters'!$K$60&lt;0.2,0.2,'Checklist Parameters'!$K$60)</f>
        <v>0.72</v>
      </c>
      <c r="T830" s="88">
        <f>IF($O830="",IF('Checklist District ID'!$C$43="Y",MAX($R830:$S830)*$I830,SUM($R830:$S830)*$I830),IF(O830&gt;0,Q830*S830))</f>
        <v>0</v>
      </c>
      <c r="U830" s="88">
        <f>IF(Q830&gt;0,((I830-T830)*'Formula Matrix'!$E$40),0)</f>
        <v>0</v>
      </c>
      <c r="V830" s="88">
        <f t="shared" si="75"/>
        <v>0</v>
      </c>
      <c r="W830" s="88">
        <f>IF(V830&gt;0,(V830*'Checklist Parameters'!$K$35),0)</f>
        <v>0</v>
      </c>
      <c r="X830" s="85">
        <f t="shared" si="76"/>
        <v>0</v>
      </c>
      <c r="Y830" s="85">
        <f>IF('Checklist Parameters'!$K$102&lt;&gt;"",(I830/43560)*'Checklist Parameters'!$K$102,"N/A")</f>
        <v>0</v>
      </c>
      <c r="Z830" s="85" t="str">
        <f>IF('Checklist Parameters'!$K$58&lt;&gt;"",((I830*'Checklist Parameters'!$K$58)*'Checklist Parameters'!$K$35)/1000,"N/A")</f>
        <v>N/A</v>
      </c>
      <c r="AA830" s="85">
        <f>IF('Checklist Parameters'!$K$101&lt;&gt;"",IFERROR(I830/'Checklist Parameters'!$K$101,0),"N/A")</f>
        <v>0</v>
      </c>
      <c r="AB830" s="85" t="str">
        <f>IF('Checklist Parameters'!$K$43&lt;&gt;"",(I830*'Checklist Parameters'!$K$43)/1000,"N/A")</f>
        <v>N/A</v>
      </c>
      <c r="AC830" s="85">
        <f>IF('Checklist Parameters'!$K$16="",$X830,IF(AND('Checklist Parameters'!$K$16&lt;$X830,'Checklist Parameters'!$K$16&gt;=3),'Checklist Parameters'!$K$16,IF(AND('Checklist Parameters'!$K$16&lt;$X830,'Checklist Parameters'!$K$16&lt;3),0,$X830)))</f>
        <v>0</v>
      </c>
      <c r="AD830" s="85" t="str">
        <f>IF(AND(I830&lt;'Checklist Parameters'!$K$22,$I830&lt;&gt;0),"Y","")</f>
        <v/>
      </c>
      <c r="AE830" s="85" t="str">
        <f>IF($AD830="Y",0,IF('Checklist Parameters'!$K$25="","&lt;no limit&gt;",ROUNDDOWN((($I830-'Checklist Parameters'!$K$24)/'Checklist Parameters'!$K$25)+1,0)))</f>
        <v>&lt;no limit&gt;</v>
      </c>
      <c r="AF830" s="174">
        <f t="shared" si="77"/>
        <v>0</v>
      </c>
      <c r="AG830" s="85">
        <f t="shared" si="72"/>
        <v>0</v>
      </c>
    </row>
    <row r="831" spans="1:33" ht="15">
      <c r="A831" s="393"/>
      <c r="B831" s="393"/>
      <c r="C831" s="393"/>
      <c r="D831" s="393"/>
      <c r="E831" s="393"/>
      <c r="F831" s="393"/>
      <c r="G831" s="393"/>
      <c r="H831" s="394"/>
      <c r="I831" s="394"/>
      <c r="J831" s="394"/>
      <c r="K831" s="394"/>
      <c r="L831" s="394"/>
      <c r="M831" s="394"/>
      <c r="N831" s="313">
        <f>IF(IF(I831&lt;'Checklist Parameters'!$K$22,0,($I831-$L831))&lt;0,0,IF(I831&lt;'Checklist Parameters'!$K$22,0,($I831-$L831)))</f>
        <v>0</v>
      </c>
      <c r="O831" s="394"/>
      <c r="P831" s="395"/>
      <c r="Q831" s="316">
        <f t="shared" si="73"/>
        <v>0</v>
      </c>
      <c r="R831" s="87">
        <f t="shared" si="74"/>
        <v>0</v>
      </c>
      <c r="S831" s="87">
        <f>IF('Checklist Parameters'!$K$60&lt;0.2,0.2,'Checklist Parameters'!$K$60)</f>
        <v>0.72</v>
      </c>
      <c r="T831" s="88">
        <f>IF($O831="",IF('Checklist District ID'!$C$43="Y",MAX($R831:$S831)*$I831,SUM($R831:$S831)*$I831),IF(O831&gt;0,Q831*S831))</f>
        <v>0</v>
      </c>
      <c r="U831" s="88">
        <f>IF(Q831&gt;0,((I831-T831)*'Formula Matrix'!$E$40),0)</f>
        <v>0</v>
      </c>
      <c r="V831" s="88">
        <f t="shared" si="75"/>
        <v>0</v>
      </c>
      <c r="W831" s="88">
        <f>IF(V831&gt;0,(V831*'Checklist Parameters'!$K$35),0)</f>
        <v>0</v>
      </c>
      <c r="X831" s="85">
        <f t="shared" si="76"/>
        <v>0</v>
      </c>
      <c r="Y831" s="85">
        <f>IF('Checklist Parameters'!$K$102&lt;&gt;"",(I831/43560)*'Checklist Parameters'!$K$102,"N/A")</f>
        <v>0</v>
      </c>
      <c r="Z831" s="85" t="str">
        <f>IF('Checklist Parameters'!$K$58&lt;&gt;"",((I831*'Checklist Parameters'!$K$58)*'Checklist Parameters'!$K$35)/1000,"N/A")</f>
        <v>N/A</v>
      </c>
      <c r="AA831" s="85">
        <f>IF('Checklist Parameters'!$K$101&lt;&gt;"",IFERROR(I831/'Checklist Parameters'!$K$101,0),"N/A")</f>
        <v>0</v>
      </c>
      <c r="AB831" s="85" t="str">
        <f>IF('Checklist Parameters'!$K$43&lt;&gt;"",(I831*'Checklist Parameters'!$K$43)/1000,"N/A")</f>
        <v>N/A</v>
      </c>
      <c r="AC831" s="85">
        <f>IF('Checklist Parameters'!$K$16="",$X831,IF(AND('Checklist Parameters'!$K$16&lt;$X831,'Checklist Parameters'!$K$16&gt;=3),'Checklist Parameters'!$K$16,IF(AND('Checklist Parameters'!$K$16&lt;$X831,'Checklist Parameters'!$K$16&lt;3),0,$X831)))</f>
        <v>0</v>
      </c>
      <c r="AD831" s="85" t="str">
        <f>IF(AND(I831&lt;'Checklist Parameters'!$K$22,$I831&lt;&gt;0),"Y","")</f>
        <v/>
      </c>
      <c r="AE831" s="85" t="str">
        <f>IF($AD831="Y",0,IF('Checklist Parameters'!$K$25="","&lt;no limit&gt;",ROUNDDOWN((($I831-'Checklist Parameters'!$K$24)/'Checklist Parameters'!$K$25)+1,0)))</f>
        <v>&lt;no limit&gt;</v>
      </c>
      <c r="AF831" s="174">
        <f t="shared" si="77"/>
        <v>0</v>
      </c>
      <c r="AG831" s="85">
        <f t="shared" si="72"/>
        <v>0</v>
      </c>
    </row>
    <row r="832" spans="1:33" ht="15">
      <c r="A832" s="393"/>
      <c r="B832" s="393"/>
      <c r="C832" s="393"/>
      <c r="D832" s="393"/>
      <c r="E832" s="393"/>
      <c r="F832" s="393"/>
      <c r="G832" s="393"/>
      <c r="H832" s="394"/>
      <c r="I832" s="394"/>
      <c r="J832" s="394"/>
      <c r="K832" s="394"/>
      <c r="L832" s="394"/>
      <c r="M832" s="394"/>
      <c r="N832" s="313">
        <f>IF(IF(I832&lt;'Checklist Parameters'!$K$22,0,($I832-$L832))&lt;0,0,IF(I832&lt;'Checklist Parameters'!$K$22,0,($I832-$L832)))</f>
        <v>0</v>
      </c>
      <c r="O832" s="394"/>
      <c r="P832" s="395"/>
      <c r="Q832" s="316">
        <f t="shared" si="73"/>
        <v>0</v>
      </c>
      <c r="R832" s="87">
        <f t="shared" si="74"/>
        <v>0</v>
      </c>
      <c r="S832" s="87">
        <f>IF('Checklist Parameters'!$K$60&lt;0.2,0.2,'Checklist Parameters'!$K$60)</f>
        <v>0.72</v>
      </c>
      <c r="T832" s="88">
        <f>IF($O832="",IF('Checklist District ID'!$C$43="Y",MAX($R832:$S832)*$I832,SUM($R832:$S832)*$I832),IF(O832&gt;0,Q832*S832))</f>
        <v>0</v>
      </c>
      <c r="U832" s="88">
        <f>IF(Q832&gt;0,((I832-T832)*'Formula Matrix'!$E$40),0)</f>
        <v>0</v>
      </c>
      <c r="V832" s="88">
        <f t="shared" si="75"/>
        <v>0</v>
      </c>
      <c r="W832" s="88">
        <f>IF(V832&gt;0,(V832*'Checklist Parameters'!$K$35),0)</f>
        <v>0</v>
      </c>
      <c r="X832" s="85">
        <f t="shared" si="76"/>
        <v>0</v>
      </c>
      <c r="Y832" s="85">
        <f>IF('Checklist Parameters'!$K$102&lt;&gt;"",(I832/43560)*'Checklist Parameters'!$K$102,"N/A")</f>
        <v>0</v>
      </c>
      <c r="Z832" s="85" t="str">
        <f>IF('Checklist Parameters'!$K$58&lt;&gt;"",((I832*'Checklist Parameters'!$K$58)*'Checklist Parameters'!$K$35)/1000,"N/A")</f>
        <v>N/A</v>
      </c>
      <c r="AA832" s="85">
        <f>IF('Checklist Parameters'!$K$101&lt;&gt;"",IFERROR(I832/'Checklist Parameters'!$K$101,0),"N/A")</f>
        <v>0</v>
      </c>
      <c r="AB832" s="85" t="str">
        <f>IF('Checklist Parameters'!$K$43&lt;&gt;"",(I832*'Checklist Parameters'!$K$43)/1000,"N/A")</f>
        <v>N/A</v>
      </c>
      <c r="AC832" s="85">
        <f>IF('Checklist Parameters'!$K$16="",$X832,IF(AND('Checklist Parameters'!$K$16&lt;$X832,'Checklist Parameters'!$K$16&gt;=3),'Checklist Parameters'!$K$16,IF(AND('Checklist Parameters'!$K$16&lt;$X832,'Checklist Parameters'!$K$16&lt;3),0,$X832)))</f>
        <v>0</v>
      </c>
      <c r="AD832" s="85" t="str">
        <f>IF(AND(I832&lt;'Checklist Parameters'!$K$22,$I832&lt;&gt;0),"Y","")</f>
        <v/>
      </c>
      <c r="AE832" s="85" t="str">
        <f>IF($AD832="Y",0,IF('Checklist Parameters'!$K$25="","&lt;no limit&gt;",ROUNDDOWN((($I832-'Checklist Parameters'!$K$24)/'Checklist Parameters'!$K$25)+1,0)))</f>
        <v>&lt;no limit&gt;</v>
      </c>
      <c r="AF832" s="174">
        <f t="shared" si="77"/>
        <v>0</v>
      </c>
      <c r="AG832" s="85">
        <f t="shared" si="72"/>
        <v>0</v>
      </c>
    </row>
    <row r="833" spans="1:33" ht="15">
      <c r="A833" s="393"/>
      <c r="B833" s="393"/>
      <c r="C833" s="393"/>
      <c r="D833" s="393"/>
      <c r="E833" s="393"/>
      <c r="F833" s="393"/>
      <c r="G833" s="393"/>
      <c r="H833" s="394"/>
      <c r="I833" s="394"/>
      <c r="J833" s="394"/>
      <c r="K833" s="394"/>
      <c r="L833" s="394"/>
      <c r="M833" s="394"/>
      <c r="N833" s="313">
        <f>IF(IF(I833&lt;'Checklist Parameters'!$K$22,0,($I833-$L833))&lt;0,0,IF(I833&lt;'Checklist Parameters'!$K$22,0,($I833-$L833)))</f>
        <v>0</v>
      </c>
      <c r="O833" s="394"/>
      <c r="P833" s="395"/>
      <c r="Q833" s="316">
        <f t="shared" si="73"/>
        <v>0</v>
      </c>
      <c r="R833" s="87">
        <f t="shared" si="74"/>
        <v>0</v>
      </c>
      <c r="S833" s="87">
        <f>IF('Checklist Parameters'!$K$60&lt;0.2,0.2,'Checklist Parameters'!$K$60)</f>
        <v>0.72</v>
      </c>
      <c r="T833" s="88">
        <f>IF($O833="",IF('Checklist District ID'!$C$43="Y",MAX($R833:$S833)*$I833,SUM($R833:$S833)*$I833),IF(O833&gt;0,Q833*S833))</f>
        <v>0</v>
      </c>
      <c r="U833" s="88">
        <f>IF(Q833&gt;0,((I833-T833)*'Formula Matrix'!$E$40),0)</f>
        <v>0</v>
      </c>
      <c r="V833" s="88">
        <f t="shared" si="75"/>
        <v>0</v>
      </c>
      <c r="W833" s="88">
        <f>IF(V833&gt;0,(V833*'Checklist Parameters'!$K$35),0)</f>
        <v>0</v>
      </c>
      <c r="X833" s="85">
        <f t="shared" si="76"/>
        <v>0</v>
      </c>
      <c r="Y833" s="85">
        <f>IF('Checklist Parameters'!$K$102&lt;&gt;"",(I833/43560)*'Checklist Parameters'!$K$102,"N/A")</f>
        <v>0</v>
      </c>
      <c r="Z833" s="85" t="str">
        <f>IF('Checklist Parameters'!$K$58&lt;&gt;"",((I833*'Checklist Parameters'!$K$58)*'Checklist Parameters'!$K$35)/1000,"N/A")</f>
        <v>N/A</v>
      </c>
      <c r="AA833" s="85">
        <f>IF('Checklist Parameters'!$K$101&lt;&gt;"",IFERROR(I833/'Checklist Parameters'!$K$101,0),"N/A")</f>
        <v>0</v>
      </c>
      <c r="AB833" s="85" t="str">
        <f>IF('Checklist Parameters'!$K$43&lt;&gt;"",(I833*'Checklist Parameters'!$K$43)/1000,"N/A")</f>
        <v>N/A</v>
      </c>
      <c r="AC833" s="85">
        <f>IF('Checklist Parameters'!$K$16="",$X833,IF(AND('Checklist Parameters'!$K$16&lt;$X833,'Checklist Parameters'!$K$16&gt;=3),'Checklist Parameters'!$K$16,IF(AND('Checklist Parameters'!$K$16&lt;$X833,'Checklist Parameters'!$K$16&lt;3),0,$X833)))</f>
        <v>0</v>
      </c>
      <c r="AD833" s="85" t="str">
        <f>IF(AND(I833&lt;'Checklist Parameters'!$K$22,$I833&lt;&gt;0),"Y","")</f>
        <v/>
      </c>
      <c r="AE833" s="85" t="str">
        <f>IF($AD833="Y",0,IF('Checklist Parameters'!$K$25="","&lt;no limit&gt;",ROUNDDOWN((($I833-'Checklist Parameters'!$K$24)/'Checklist Parameters'!$K$25)+1,0)))</f>
        <v>&lt;no limit&gt;</v>
      </c>
      <c r="AF833" s="174">
        <f t="shared" si="77"/>
        <v>0</v>
      </c>
      <c r="AG833" s="85">
        <f t="shared" si="72"/>
        <v>0</v>
      </c>
    </row>
    <row r="834" spans="1:33" ht="15">
      <c r="A834" s="393"/>
      <c r="B834" s="393"/>
      <c r="C834" s="393"/>
      <c r="D834" s="393"/>
      <c r="E834" s="393"/>
      <c r="F834" s="393"/>
      <c r="G834" s="393"/>
      <c r="H834" s="394"/>
      <c r="I834" s="394"/>
      <c r="J834" s="394"/>
      <c r="K834" s="394"/>
      <c r="L834" s="394"/>
      <c r="M834" s="394"/>
      <c r="N834" s="313">
        <f>IF(IF(I834&lt;'Checklist Parameters'!$K$22,0,($I834-$L834))&lt;0,0,IF(I834&lt;'Checklist Parameters'!$K$22,0,($I834-$L834)))</f>
        <v>0</v>
      </c>
      <c r="O834" s="394"/>
      <c r="P834" s="395"/>
      <c r="Q834" s="316">
        <f t="shared" si="73"/>
        <v>0</v>
      </c>
      <c r="R834" s="87">
        <f t="shared" si="74"/>
        <v>0</v>
      </c>
      <c r="S834" s="87">
        <f>IF('Checklist Parameters'!$K$60&lt;0.2,0.2,'Checklist Parameters'!$K$60)</f>
        <v>0.72</v>
      </c>
      <c r="T834" s="88">
        <f>IF($O834="",IF('Checklist District ID'!$C$43="Y",MAX($R834:$S834)*$I834,SUM($R834:$S834)*$I834),IF(O834&gt;0,Q834*S834))</f>
        <v>0</v>
      </c>
      <c r="U834" s="88">
        <f>IF(Q834&gt;0,((I834-T834)*'Formula Matrix'!$E$40),0)</f>
        <v>0</v>
      </c>
      <c r="V834" s="88">
        <f t="shared" si="75"/>
        <v>0</v>
      </c>
      <c r="W834" s="88">
        <f>IF(V834&gt;0,(V834*'Checklist Parameters'!$K$35),0)</f>
        <v>0</v>
      </c>
      <c r="X834" s="85">
        <f t="shared" si="76"/>
        <v>0</v>
      </c>
      <c r="Y834" s="85">
        <f>IF('Checklist Parameters'!$K$102&lt;&gt;"",(I834/43560)*'Checklist Parameters'!$K$102,"N/A")</f>
        <v>0</v>
      </c>
      <c r="Z834" s="85" t="str">
        <f>IF('Checklist Parameters'!$K$58&lt;&gt;"",((I834*'Checklist Parameters'!$K$58)*'Checklist Parameters'!$K$35)/1000,"N/A")</f>
        <v>N/A</v>
      </c>
      <c r="AA834" s="85">
        <f>IF('Checklist Parameters'!$K$101&lt;&gt;"",IFERROR(I834/'Checklist Parameters'!$K$101,0),"N/A")</f>
        <v>0</v>
      </c>
      <c r="AB834" s="85" t="str">
        <f>IF('Checklist Parameters'!$K$43&lt;&gt;"",(I834*'Checklist Parameters'!$K$43)/1000,"N/A")</f>
        <v>N/A</v>
      </c>
      <c r="AC834" s="85">
        <f>IF('Checklist Parameters'!$K$16="",$X834,IF(AND('Checklist Parameters'!$K$16&lt;$X834,'Checklist Parameters'!$K$16&gt;=3),'Checklist Parameters'!$K$16,IF(AND('Checklist Parameters'!$K$16&lt;$X834,'Checklist Parameters'!$K$16&lt;3),0,$X834)))</f>
        <v>0</v>
      </c>
      <c r="AD834" s="85" t="str">
        <f>IF(AND(I834&lt;'Checklist Parameters'!$K$22,$I834&lt;&gt;0),"Y","")</f>
        <v/>
      </c>
      <c r="AE834" s="85" t="str">
        <f>IF($AD834="Y",0,IF('Checklist Parameters'!$K$25="","&lt;no limit&gt;",ROUNDDOWN((($I834-'Checklist Parameters'!$K$24)/'Checklist Parameters'!$K$25)+1,0)))</f>
        <v>&lt;no limit&gt;</v>
      </c>
      <c r="AF834" s="174">
        <f t="shared" si="77"/>
        <v>0</v>
      </c>
      <c r="AG834" s="85">
        <f t="shared" si="72"/>
        <v>0</v>
      </c>
    </row>
    <row r="835" spans="1:33" ht="15">
      <c r="A835" s="393"/>
      <c r="B835" s="393"/>
      <c r="C835" s="393"/>
      <c r="D835" s="393"/>
      <c r="E835" s="393"/>
      <c r="F835" s="393"/>
      <c r="G835" s="393"/>
      <c r="H835" s="394"/>
      <c r="I835" s="394"/>
      <c r="J835" s="394"/>
      <c r="K835" s="394"/>
      <c r="L835" s="394"/>
      <c r="M835" s="394"/>
      <c r="N835" s="313">
        <f>IF(IF(I835&lt;'Checklist Parameters'!$K$22,0,($I835-$L835))&lt;0,0,IF(I835&lt;'Checklist Parameters'!$K$22,0,($I835-$L835)))</f>
        <v>0</v>
      </c>
      <c r="O835" s="394"/>
      <c r="P835" s="395"/>
      <c r="Q835" s="316">
        <f t="shared" si="73"/>
        <v>0</v>
      </c>
      <c r="R835" s="87">
        <f t="shared" si="74"/>
        <v>0</v>
      </c>
      <c r="S835" s="87">
        <f>IF('Checklist Parameters'!$K$60&lt;0.2,0.2,'Checklist Parameters'!$K$60)</f>
        <v>0.72</v>
      </c>
      <c r="T835" s="88">
        <f>IF($O835="",IF('Checklist District ID'!$C$43="Y",MAX($R835:$S835)*$I835,SUM($R835:$S835)*$I835),IF(O835&gt;0,Q835*S835))</f>
        <v>0</v>
      </c>
      <c r="U835" s="88">
        <f>IF(Q835&gt;0,((I835-T835)*'Formula Matrix'!$E$40),0)</f>
        <v>0</v>
      </c>
      <c r="V835" s="88">
        <f t="shared" si="75"/>
        <v>0</v>
      </c>
      <c r="W835" s="88">
        <f>IF(V835&gt;0,(V835*'Checklist Parameters'!$K$35),0)</f>
        <v>0</v>
      </c>
      <c r="X835" s="85">
        <f t="shared" si="76"/>
        <v>0</v>
      </c>
      <c r="Y835" s="85">
        <f>IF('Checklist Parameters'!$K$102&lt;&gt;"",(I835/43560)*'Checklist Parameters'!$K$102,"N/A")</f>
        <v>0</v>
      </c>
      <c r="Z835" s="85" t="str">
        <f>IF('Checklist Parameters'!$K$58&lt;&gt;"",((I835*'Checklist Parameters'!$K$58)*'Checklist Parameters'!$K$35)/1000,"N/A")</f>
        <v>N/A</v>
      </c>
      <c r="AA835" s="85">
        <f>IF('Checklist Parameters'!$K$101&lt;&gt;"",IFERROR(I835/'Checklist Parameters'!$K$101,0),"N/A")</f>
        <v>0</v>
      </c>
      <c r="AB835" s="85" t="str">
        <f>IF('Checklist Parameters'!$K$43&lt;&gt;"",(I835*'Checklist Parameters'!$K$43)/1000,"N/A")</f>
        <v>N/A</v>
      </c>
      <c r="AC835" s="85">
        <f>IF('Checklist Parameters'!$K$16="",$X835,IF(AND('Checklist Parameters'!$K$16&lt;$X835,'Checklist Parameters'!$K$16&gt;=3),'Checklist Parameters'!$K$16,IF(AND('Checklist Parameters'!$K$16&lt;$X835,'Checklist Parameters'!$K$16&lt;3),0,$X835)))</f>
        <v>0</v>
      </c>
      <c r="AD835" s="85" t="str">
        <f>IF(AND(I835&lt;'Checklist Parameters'!$K$22,$I835&lt;&gt;0),"Y","")</f>
        <v/>
      </c>
      <c r="AE835" s="85" t="str">
        <f>IF($AD835="Y",0,IF('Checklist Parameters'!$K$25="","&lt;no limit&gt;",ROUNDDOWN((($I835-'Checklist Parameters'!$K$24)/'Checklist Parameters'!$K$25)+1,0)))</f>
        <v>&lt;no limit&gt;</v>
      </c>
      <c r="AF835" s="174">
        <f t="shared" si="77"/>
        <v>0</v>
      </c>
      <c r="AG835" s="85">
        <f t="shared" si="72"/>
        <v>0</v>
      </c>
    </row>
    <row r="836" spans="1:33" ht="15">
      <c r="A836" s="393"/>
      <c r="B836" s="393"/>
      <c r="C836" s="393"/>
      <c r="D836" s="393"/>
      <c r="E836" s="393"/>
      <c r="F836" s="393"/>
      <c r="G836" s="393"/>
      <c r="H836" s="394"/>
      <c r="I836" s="394"/>
      <c r="J836" s="394"/>
      <c r="K836" s="394"/>
      <c r="L836" s="394"/>
      <c r="M836" s="394"/>
      <c r="N836" s="313">
        <f>IF(IF(I836&lt;'Checklist Parameters'!$K$22,0,($I836-$L836))&lt;0,0,IF(I836&lt;'Checklist Parameters'!$K$22,0,($I836-$L836)))</f>
        <v>0</v>
      </c>
      <c r="O836" s="394"/>
      <c r="P836" s="395"/>
      <c r="Q836" s="316">
        <f t="shared" si="73"/>
        <v>0</v>
      </c>
      <c r="R836" s="87">
        <f t="shared" si="74"/>
        <v>0</v>
      </c>
      <c r="S836" s="87">
        <f>IF('Checklist Parameters'!$K$60&lt;0.2,0.2,'Checklist Parameters'!$K$60)</f>
        <v>0.72</v>
      </c>
      <c r="T836" s="88">
        <f>IF($O836="",IF('Checklist District ID'!$C$43="Y",MAX($R836:$S836)*$I836,SUM($R836:$S836)*$I836),IF(O836&gt;0,Q836*S836))</f>
        <v>0</v>
      </c>
      <c r="U836" s="88">
        <f>IF(Q836&gt;0,((I836-T836)*'Formula Matrix'!$E$40),0)</f>
        <v>0</v>
      </c>
      <c r="V836" s="88">
        <f t="shared" si="75"/>
        <v>0</v>
      </c>
      <c r="W836" s="88">
        <f>IF(V836&gt;0,(V836*'Checklist Parameters'!$K$35),0)</f>
        <v>0</v>
      </c>
      <c r="X836" s="85">
        <f t="shared" si="76"/>
        <v>0</v>
      </c>
      <c r="Y836" s="85">
        <f>IF('Checklist Parameters'!$K$102&lt;&gt;"",(I836/43560)*'Checklist Parameters'!$K$102,"N/A")</f>
        <v>0</v>
      </c>
      <c r="Z836" s="85" t="str">
        <f>IF('Checklist Parameters'!$K$58&lt;&gt;"",((I836*'Checklist Parameters'!$K$58)*'Checklist Parameters'!$K$35)/1000,"N/A")</f>
        <v>N/A</v>
      </c>
      <c r="AA836" s="85">
        <f>IF('Checklist Parameters'!$K$101&lt;&gt;"",IFERROR(I836/'Checklist Parameters'!$K$101,0),"N/A")</f>
        <v>0</v>
      </c>
      <c r="AB836" s="85" t="str">
        <f>IF('Checklist Parameters'!$K$43&lt;&gt;"",(I836*'Checklist Parameters'!$K$43)/1000,"N/A")</f>
        <v>N/A</v>
      </c>
      <c r="AC836" s="85">
        <f>IF('Checklist Parameters'!$K$16="",$X836,IF(AND('Checklist Parameters'!$K$16&lt;$X836,'Checklist Parameters'!$K$16&gt;=3),'Checklist Parameters'!$K$16,IF(AND('Checklist Parameters'!$K$16&lt;$X836,'Checklist Parameters'!$K$16&lt;3),0,$X836)))</f>
        <v>0</v>
      </c>
      <c r="AD836" s="85" t="str">
        <f>IF(AND(I836&lt;'Checklist Parameters'!$K$22,$I836&lt;&gt;0),"Y","")</f>
        <v/>
      </c>
      <c r="AE836" s="85" t="str">
        <f>IF($AD836="Y",0,IF('Checklist Parameters'!$K$25="","&lt;no limit&gt;",ROUNDDOWN((($I836-'Checklist Parameters'!$K$24)/'Checklist Parameters'!$K$25)+1,0)))</f>
        <v>&lt;no limit&gt;</v>
      </c>
      <c r="AF836" s="174">
        <f t="shared" si="77"/>
        <v>0</v>
      </c>
      <c r="AG836" s="85">
        <f t="shared" si="72"/>
        <v>0</v>
      </c>
    </row>
    <row r="837" spans="1:33" ht="15">
      <c r="A837" s="393"/>
      <c r="B837" s="393"/>
      <c r="C837" s="393"/>
      <c r="D837" s="393"/>
      <c r="E837" s="393"/>
      <c r="F837" s="393"/>
      <c r="G837" s="393"/>
      <c r="H837" s="394"/>
      <c r="I837" s="394"/>
      <c r="J837" s="394"/>
      <c r="K837" s="394"/>
      <c r="L837" s="394"/>
      <c r="M837" s="394"/>
      <c r="N837" s="313">
        <f>IF(IF(I837&lt;'Checklist Parameters'!$K$22,0,($I837-$L837))&lt;0,0,IF(I837&lt;'Checklist Parameters'!$K$22,0,($I837-$L837)))</f>
        <v>0</v>
      </c>
      <c r="O837" s="394"/>
      <c r="P837" s="395"/>
      <c r="Q837" s="316">
        <f t="shared" si="73"/>
        <v>0</v>
      </c>
      <c r="R837" s="87">
        <f t="shared" si="74"/>
        <v>0</v>
      </c>
      <c r="S837" s="87">
        <f>IF('Checklist Parameters'!$K$60&lt;0.2,0.2,'Checklist Parameters'!$K$60)</f>
        <v>0.72</v>
      </c>
      <c r="T837" s="88">
        <f>IF($O837="",IF('Checklist District ID'!$C$43="Y",MAX($R837:$S837)*$I837,SUM($R837:$S837)*$I837),IF(O837&gt;0,Q837*S837))</f>
        <v>0</v>
      </c>
      <c r="U837" s="88">
        <f>IF(Q837&gt;0,((I837-T837)*'Formula Matrix'!$E$40),0)</f>
        <v>0</v>
      </c>
      <c r="V837" s="88">
        <f t="shared" si="75"/>
        <v>0</v>
      </c>
      <c r="W837" s="88">
        <f>IF(V837&gt;0,(V837*'Checklist Parameters'!$K$35),0)</f>
        <v>0</v>
      </c>
      <c r="X837" s="85">
        <f t="shared" si="76"/>
        <v>0</v>
      </c>
      <c r="Y837" s="85">
        <f>IF('Checklist Parameters'!$K$102&lt;&gt;"",(I837/43560)*'Checklist Parameters'!$K$102,"N/A")</f>
        <v>0</v>
      </c>
      <c r="Z837" s="85" t="str">
        <f>IF('Checklist Parameters'!$K$58&lt;&gt;"",((I837*'Checklist Parameters'!$K$58)*'Checklist Parameters'!$K$35)/1000,"N/A")</f>
        <v>N/A</v>
      </c>
      <c r="AA837" s="85">
        <f>IF('Checklist Parameters'!$K$101&lt;&gt;"",IFERROR(I837/'Checklist Parameters'!$K$101,0),"N/A")</f>
        <v>0</v>
      </c>
      <c r="AB837" s="85" t="str">
        <f>IF('Checklist Parameters'!$K$43&lt;&gt;"",(I837*'Checklist Parameters'!$K$43)/1000,"N/A")</f>
        <v>N/A</v>
      </c>
      <c r="AC837" s="85">
        <f>IF('Checklist Parameters'!$K$16="",$X837,IF(AND('Checklist Parameters'!$K$16&lt;$X837,'Checklist Parameters'!$K$16&gt;=3),'Checklist Parameters'!$K$16,IF(AND('Checklist Parameters'!$K$16&lt;$X837,'Checklist Parameters'!$K$16&lt;3),0,$X837)))</f>
        <v>0</v>
      </c>
      <c r="AD837" s="85" t="str">
        <f>IF(AND(I837&lt;'Checklist Parameters'!$K$22,$I837&lt;&gt;0),"Y","")</f>
        <v/>
      </c>
      <c r="AE837" s="85" t="str">
        <f>IF($AD837="Y",0,IF('Checklist Parameters'!$K$25="","&lt;no limit&gt;",ROUNDDOWN((($I837-'Checklist Parameters'!$K$24)/'Checklist Parameters'!$K$25)+1,0)))</f>
        <v>&lt;no limit&gt;</v>
      </c>
      <c r="AF837" s="174">
        <f t="shared" si="77"/>
        <v>0</v>
      </c>
      <c r="AG837" s="85">
        <f t="shared" si="72"/>
        <v>0</v>
      </c>
    </row>
    <row r="838" spans="1:33" ht="15">
      <c r="A838" s="393"/>
      <c r="B838" s="393"/>
      <c r="C838" s="393"/>
      <c r="D838" s="393"/>
      <c r="E838" s="393"/>
      <c r="F838" s="393"/>
      <c r="G838" s="393"/>
      <c r="H838" s="394"/>
      <c r="I838" s="394"/>
      <c r="J838" s="394"/>
      <c r="K838" s="394"/>
      <c r="L838" s="394"/>
      <c r="M838" s="394"/>
      <c r="N838" s="313">
        <f>IF(IF(I838&lt;'Checklist Parameters'!$K$22,0,($I838-$L838))&lt;0,0,IF(I838&lt;'Checklist Parameters'!$K$22,0,($I838-$L838)))</f>
        <v>0</v>
      </c>
      <c r="O838" s="394"/>
      <c r="P838" s="395"/>
      <c r="Q838" s="316">
        <f t="shared" si="73"/>
        <v>0</v>
      </c>
      <c r="R838" s="87">
        <f t="shared" si="74"/>
        <v>0</v>
      </c>
      <c r="S838" s="87">
        <f>IF('Checklist Parameters'!$K$60&lt;0.2,0.2,'Checklist Parameters'!$K$60)</f>
        <v>0.72</v>
      </c>
      <c r="T838" s="88">
        <f>IF($O838="",IF('Checklist District ID'!$C$43="Y",MAX($R838:$S838)*$I838,SUM($R838:$S838)*$I838),IF(O838&gt;0,Q838*S838))</f>
        <v>0</v>
      </c>
      <c r="U838" s="88">
        <f>IF(Q838&gt;0,((I838-T838)*'Formula Matrix'!$E$40),0)</f>
        <v>0</v>
      </c>
      <c r="V838" s="88">
        <f t="shared" si="75"/>
        <v>0</v>
      </c>
      <c r="W838" s="88">
        <f>IF(V838&gt;0,(V838*'Checklist Parameters'!$K$35),0)</f>
        <v>0</v>
      </c>
      <c r="X838" s="85">
        <f t="shared" si="76"/>
        <v>0</v>
      </c>
      <c r="Y838" s="85">
        <f>IF('Checklist Parameters'!$K$102&lt;&gt;"",(I838/43560)*'Checklist Parameters'!$K$102,"N/A")</f>
        <v>0</v>
      </c>
      <c r="Z838" s="85" t="str">
        <f>IF('Checklist Parameters'!$K$58&lt;&gt;"",((I838*'Checklist Parameters'!$K$58)*'Checklist Parameters'!$K$35)/1000,"N/A")</f>
        <v>N/A</v>
      </c>
      <c r="AA838" s="85">
        <f>IF('Checklist Parameters'!$K$101&lt;&gt;"",IFERROR(I838/'Checklist Parameters'!$K$101,0),"N/A")</f>
        <v>0</v>
      </c>
      <c r="AB838" s="85" t="str">
        <f>IF('Checklist Parameters'!$K$43&lt;&gt;"",(I838*'Checklist Parameters'!$K$43)/1000,"N/A")</f>
        <v>N/A</v>
      </c>
      <c r="AC838" s="85">
        <f>IF('Checklist Parameters'!$K$16="",$X838,IF(AND('Checklist Parameters'!$K$16&lt;$X838,'Checklist Parameters'!$K$16&gt;=3),'Checklist Parameters'!$K$16,IF(AND('Checklist Parameters'!$K$16&lt;$X838,'Checklist Parameters'!$K$16&lt;3),0,$X838)))</f>
        <v>0</v>
      </c>
      <c r="AD838" s="85" t="str">
        <f>IF(AND(I838&lt;'Checklist Parameters'!$K$22,$I838&lt;&gt;0),"Y","")</f>
        <v/>
      </c>
      <c r="AE838" s="85" t="str">
        <f>IF($AD838="Y",0,IF('Checklist Parameters'!$K$25="","&lt;no limit&gt;",ROUNDDOWN((($I838-'Checklist Parameters'!$K$24)/'Checklist Parameters'!$K$25)+1,0)))</f>
        <v>&lt;no limit&gt;</v>
      </c>
      <c r="AF838" s="174">
        <f t="shared" si="77"/>
        <v>0</v>
      </c>
      <c r="AG838" s="85">
        <f t="shared" si="72"/>
        <v>0</v>
      </c>
    </row>
    <row r="839" spans="1:33" ht="15">
      <c r="A839" s="393"/>
      <c r="B839" s="393"/>
      <c r="C839" s="393"/>
      <c r="D839" s="393"/>
      <c r="E839" s="393"/>
      <c r="F839" s="393"/>
      <c r="G839" s="393"/>
      <c r="H839" s="394"/>
      <c r="I839" s="394"/>
      <c r="J839" s="394"/>
      <c r="K839" s="394"/>
      <c r="L839" s="394"/>
      <c r="M839" s="394"/>
      <c r="N839" s="313">
        <f>IF(IF(I839&lt;'Checklist Parameters'!$K$22,0,($I839-$L839))&lt;0,0,IF(I839&lt;'Checklist Parameters'!$K$22,0,($I839-$L839)))</f>
        <v>0</v>
      </c>
      <c r="O839" s="394"/>
      <c r="P839" s="395"/>
      <c r="Q839" s="316">
        <f t="shared" si="73"/>
        <v>0</v>
      </c>
      <c r="R839" s="87">
        <f t="shared" si="74"/>
        <v>0</v>
      </c>
      <c r="S839" s="87">
        <f>IF('Checklist Parameters'!$K$60&lt;0.2,0.2,'Checklist Parameters'!$K$60)</f>
        <v>0.72</v>
      </c>
      <c r="T839" s="88">
        <f>IF($O839="",IF('Checklist District ID'!$C$43="Y",MAX($R839:$S839)*$I839,SUM($R839:$S839)*$I839),IF(O839&gt;0,Q839*S839))</f>
        <v>0</v>
      </c>
      <c r="U839" s="88">
        <f>IF(Q839&gt;0,((I839-T839)*'Formula Matrix'!$E$40),0)</f>
        <v>0</v>
      </c>
      <c r="V839" s="88">
        <f t="shared" si="75"/>
        <v>0</v>
      </c>
      <c r="W839" s="88">
        <f>IF(V839&gt;0,(V839*'Checklist Parameters'!$K$35),0)</f>
        <v>0</v>
      </c>
      <c r="X839" s="85">
        <f t="shared" si="76"/>
        <v>0</v>
      </c>
      <c r="Y839" s="85">
        <f>IF('Checklist Parameters'!$K$102&lt;&gt;"",(I839/43560)*'Checklist Parameters'!$K$102,"N/A")</f>
        <v>0</v>
      </c>
      <c r="Z839" s="85" t="str">
        <f>IF('Checklist Parameters'!$K$58&lt;&gt;"",((I839*'Checklist Parameters'!$K$58)*'Checklist Parameters'!$K$35)/1000,"N/A")</f>
        <v>N/A</v>
      </c>
      <c r="AA839" s="85">
        <f>IF('Checklist Parameters'!$K$101&lt;&gt;"",IFERROR(I839/'Checklist Parameters'!$K$101,0),"N/A")</f>
        <v>0</v>
      </c>
      <c r="AB839" s="85" t="str">
        <f>IF('Checklist Parameters'!$K$43&lt;&gt;"",(I839*'Checklist Parameters'!$K$43)/1000,"N/A")</f>
        <v>N/A</v>
      </c>
      <c r="AC839" s="85">
        <f>IF('Checklist Parameters'!$K$16="",$X839,IF(AND('Checklist Parameters'!$K$16&lt;$X839,'Checklist Parameters'!$K$16&gt;=3),'Checklist Parameters'!$K$16,IF(AND('Checklist Parameters'!$K$16&lt;$X839,'Checklist Parameters'!$K$16&lt;3),0,$X839)))</f>
        <v>0</v>
      </c>
      <c r="AD839" s="85" t="str">
        <f>IF(AND(I839&lt;'Checklist Parameters'!$K$22,$I839&lt;&gt;0),"Y","")</f>
        <v/>
      </c>
      <c r="AE839" s="85" t="str">
        <f>IF($AD839="Y",0,IF('Checklist Parameters'!$K$25="","&lt;no limit&gt;",ROUNDDOWN((($I839-'Checklist Parameters'!$K$24)/'Checklist Parameters'!$K$25)+1,0)))</f>
        <v>&lt;no limit&gt;</v>
      </c>
      <c r="AF839" s="174">
        <f t="shared" si="77"/>
        <v>0</v>
      </c>
      <c r="AG839" s="85">
        <f t="shared" si="72"/>
        <v>0</v>
      </c>
    </row>
    <row r="840" spans="1:33" ht="15">
      <c r="A840" s="393"/>
      <c r="B840" s="393"/>
      <c r="C840" s="393"/>
      <c r="D840" s="393"/>
      <c r="E840" s="393"/>
      <c r="F840" s="393"/>
      <c r="G840" s="393"/>
      <c r="H840" s="394"/>
      <c r="I840" s="394"/>
      <c r="J840" s="394"/>
      <c r="K840" s="394"/>
      <c r="L840" s="394"/>
      <c r="M840" s="394"/>
      <c r="N840" s="313">
        <f>IF(IF(I840&lt;'Checklist Parameters'!$K$22,0,($I840-$L840))&lt;0,0,IF(I840&lt;'Checklist Parameters'!$K$22,0,($I840-$L840)))</f>
        <v>0</v>
      </c>
      <c r="O840" s="394"/>
      <c r="P840" s="395"/>
      <c r="Q840" s="316">
        <f t="shared" si="73"/>
        <v>0</v>
      </c>
      <c r="R840" s="87">
        <f t="shared" si="74"/>
        <v>0</v>
      </c>
      <c r="S840" s="87">
        <f>IF('Checklist Parameters'!$K$60&lt;0.2,0.2,'Checklist Parameters'!$K$60)</f>
        <v>0.72</v>
      </c>
      <c r="T840" s="88">
        <f>IF($O840="",IF('Checklist District ID'!$C$43="Y",MAX($R840:$S840)*$I840,SUM($R840:$S840)*$I840),IF(O840&gt;0,Q840*S840))</f>
        <v>0</v>
      </c>
      <c r="U840" s="88">
        <f>IF(Q840&gt;0,((I840-T840)*'Formula Matrix'!$E$40),0)</f>
        <v>0</v>
      </c>
      <c r="V840" s="88">
        <f t="shared" si="75"/>
        <v>0</v>
      </c>
      <c r="W840" s="88">
        <f>IF(V840&gt;0,(V840*'Checklist Parameters'!$K$35),0)</f>
        <v>0</v>
      </c>
      <c r="X840" s="85">
        <f t="shared" si="76"/>
        <v>0</v>
      </c>
      <c r="Y840" s="85">
        <f>IF('Checklist Parameters'!$K$102&lt;&gt;"",(I840/43560)*'Checklist Parameters'!$K$102,"N/A")</f>
        <v>0</v>
      </c>
      <c r="Z840" s="85" t="str">
        <f>IF('Checklist Parameters'!$K$58&lt;&gt;"",((I840*'Checklist Parameters'!$K$58)*'Checklist Parameters'!$K$35)/1000,"N/A")</f>
        <v>N/A</v>
      </c>
      <c r="AA840" s="85">
        <f>IF('Checklist Parameters'!$K$101&lt;&gt;"",IFERROR(I840/'Checklist Parameters'!$K$101,0),"N/A")</f>
        <v>0</v>
      </c>
      <c r="AB840" s="85" t="str">
        <f>IF('Checklist Parameters'!$K$43&lt;&gt;"",(I840*'Checklist Parameters'!$K$43)/1000,"N/A")</f>
        <v>N/A</v>
      </c>
      <c r="AC840" s="85">
        <f>IF('Checklist Parameters'!$K$16="",$X840,IF(AND('Checklist Parameters'!$K$16&lt;$X840,'Checklist Parameters'!$K$16&gt;=3),'Checklist Parameters'!$K$16,IF(AND('Checklist Parameters'!$K$16&lt;$X840,'Checklist Parameters'!$K$16&lt;3),0,$X840)))</f>
        <v>0</v>
      </c>
      <c r="AD840" s="85" t="str">
        <f>IF(AND(I840&lt;'Checklist Parameters'!$K$22,$I840&lt;&gt;0),"Y","")</f>
        <v/>
      </c>
      <c r="AE840" s="85" t="str">
        <f>IF($AD840="Y",0,IF('Checklist Parameters'!$K$25="","&lt;no limit&gt;",ROUNDDOWN((($I840-'Checklist Parameters'!$K$24)/'Checklist Parameters'!$K$25)+1,0)))</f>
        <v>&lt;no limit&gt;</v>
      </c>
      <c r="AF840" s="174">
        <f t="shared" si="77"/>
        <v>0</v>
      </c>
      <c r="AG840" s="85">
        <f t="shared" si="72"/>
        <v>0</v>
      </c>
    </row>
    <row r="841" spans="1:33" ht="15">
      <c r="A841" s="393"/>
      <c r="B841" s="393"/>
      <c r="C841" s="393"/>
      <c r="D841" s="393"/>
      <c r="E841" s="393"/>
      <c r="F841" s="393"/>
      <c r="G841" s="393"/>
      <c r="H841" s="394"/>
      <c r="I841" s="394"/>
      <c r="J841" s="394"/>
      <c r="K841" s="394"/>
      <c r="L841" s="394"/>
      <c r="M841" s="394"/>
      <c r="N841" s="313">
        <f>IF(IF(I841&lt;'Checklist Parameters'!$K$22,0,($I841-$L841))&lt;0,0,IF(I841&lt;'Checklist Parameters'!$K$22,0,($I841-$L841)))</f>
        <v>0</v>
      </c>
      <c r="O841" s="394"/>
      <c r="P841" s="395"/>
      <c r="Q841" s="316">
        <f t="shared" si="73"/>
        <v>0</v>
      </c>
      <c r="R841" s="87">
        <f t="shared" si="74"/>
        <v>0</v>
      </c>
      <c r="S841" s="87">
        <f>IF('Checklist Parameters'!$K$60&lt;0.2,0.2,'Checklist Parameters'!$K$60)</f>
        <v>0.72</v>
      </c>
      <c r="T841" s="88">
        <f>IF($O841="",IF('Checklist District ID'!$C$43="Y",MAX($R841:$S841)*$I841,SUM($R841:$S841)*$I841),IF(O841&gt;0,Q841*S841))</f>
        <v>0</v>
      </c>
      <c r="U841" s="88">
        <f>IF(Q841&gt;0,((I841-T841)*'Formula Matrix'!$E$40),0)</f>
        <v>0</v>
      </c>
      <c r="V841" s="88">
        <f t="shared" si="75"/>
        <v>0</v>
      </c>
      <c r="W841" s="88">
        <f>IF(V841&gt;0,(V841*'Checklist Parameters'!$K$35),0)</f>
        <v>0</v>
      </c>
      <c r="X841" s="85">
        <f t="shared" si="76"/>
        <v>0</v>
      </c>
      <c r="Y841" s="85">
        <f>IF('Checklist Parameters'!$K$102&lt;&gt;"",(I841/43560)*'Checklist Parameters'!$K$102,"N/A")</f>
        <v>0</v>
      </c>
      <c r="Z841" s="85" t="str">
        <f>IF('Checklist Parameters'!$K$58&lt;&gt;"",((I841*'Checklist Parameters'!$K$58)*'Checklist Parameters'!$K$35)/1000,"N/A")</f>
        <v>N/A</v>
      </c>
      <c r="AA841" s="85">
        <f>IF('Checklist Parameters'!$K$101&lt;&gt;"",IFERROR(I841/'Checklist Parameters'!$K$101,0),"N/A")</f>
        <v>0</v>
      </c>
      <c r="AB841" s="85" t="str">
        <f>IF('Checklist Parameters'!$K$43&lt;&gt;"",(I841*'Checklist Parameters'!$K$43)/1000,"N/A")</f>
        <v>N/A</v>
      </c>
      <c r="AC841" s="85">
        <f>IF('Checklist Parameters'!$K$16="",$X841,IF(AND('Checklist Parameters'!$K$16&lt;$X841,'Checklist Parameters'!$K$16&gt;=3),'Checklist Parameters'!$K$16,IF(AND('Checklist Parameters'!$K$16&lt;$X841,'Checklist Parameters'!$K$16&lt;3),0,$X841)))</f>
        <v>0</v>
      </c>
      <c r="AD841" s="85" t="str">
        <f>IF(AND(I841&lt;'Checklist Parameters'!$K$22,$I841&lt;&gt;0),"Y","")</f>
        <v/>
      </c>
      <c r="AE841" s="85" t="str">
        <f>IF($AD841="Y",0,IF('Checklist Parameters'!$K$25="","&lt;no limit&gt;",ROUNDDOWN((($I841-'Checklist Parameters'!$K$24)/'Checklist Parameters'!$K$25)+1,0)))</f>
        <v>&lt;no limit&gt;</v>
      </c>
      <c r="AF841" s="174">
        <f t="shared" si="77"/>
        <v>0</v>
      </c>
      <c r="AG841" s="85">
        <f t="shared" si="72"/>
        <v>0</v>
      </c>
    </row>
    <row r="842" spans="1:33" ht="15">
      <c r="A842" s="393"/>
      <c r="B842" s="393"/>
      <c r="C842" s="393"/>
      <c r="D842" s="393"/>
      <c r="E842" s="393"/>
      <c r="F842" s="393"/>
      <c r="G842" s="393"/>
      <c r="H842" s="394"/>
      <c r="I842" s="394"/>
      <c r="J842" s="394"/>
      <c r="K842" s="394"/>
      <c r="L842" s="394"/>
      <c r="M842" s="394"/>
      <c r="N842" s="313">
        <f>IF(IF(I842&lt;'Checklist Parameters'!$K$22,0,($I842-$L842))&lt;0,0,IF(I842&lt;'Checklist Parameters'!$K$22,0,($I842-$L842)))</f>
        <v>0</v>
      </c>
      <c r="O842" s="394"/>
      <c r="P842" s="395"/>
      <c r="Q842" s="316">
        <f t="shared" si="73"/>
        <v>0</v>
      </c>
      <c r="R842" s="87">
        <f t="shared" si="74"/>
        <v>0</v>
      </c>
      <c r="S842" s="87">
        <f>IF('Checklist Parameters'!$K$60&lt;0.2,0.2,'Checklist Parameters'!$K$60)</f>
        <v>0.72</v>
      </c>
      <c r="T842" s="88">
        <f>IF($O842="",IF('Checklist District ID'!$C$43="Y",MAX($R842:$S842)*$I842,SUM($R842:$S842)*$I842),IF(O842&gt;0,Q842*S842))</f>
        <v>0</v>
      </c>
      <c r="U842" s="88">
        <f>IF(Q842&gt;0,((I842-T842)*'Formula Matrix'!$E$40),0)</f>
        <v>0</v>
      </c>
      <c r="V842" s="88">
        <f t="shared" si="75"/>
        <v>0</v>
      </c>
      <c r="W842" s="88">
        <f>IF(V842&gt;0,(V842*'Checklist Parameters'!$K$35),0)</f>
        <v>0</v>
      </c>
      <c r="X842" s="85">
        <f t="shared" si="76"/>
        <v>0</v>
      </c>
      <c r="Y842" s="85">
        <f>IF('Checklist Parameters'!$K$102&lt;&gt;"",(I842/43560)*'Checklist Parameters'!$K$102,"N/A")</f>
        <v>0</v>
      </c>
      <c r="Z842" s="85" t="str">
        <f>IF('Checklist Parameters'!$K$58&lt;&gt;"",((I842*'Checklist Parameters'!$K$58)*'Checklist Parameters'!$K$35)/1000,"N/A")</f>
        <v>N/A</v>
      </c>
      <c r="AA842" s="85">
        <f>IF('Checklist Parameters'!$K$101&lt;&gt;"",IFERROR(I842/'Checklist Parameters'!$K$101,0),"N/A")</f>
        <v>0</v>
      </c>
      <c r="AB842" s="85" t="str">
        <f>IF('Checklist Parameters'!$K$43&lt;&gt;"",(I842*'Checklist Parameters'!$K$43)/1000,"N/A")</f>
        <v>N/A</v>
      </c>
      <c r="AC842" s="85">
        <f>IF('Checklist Parameters'!$K$16="",$X842,IF(AND('Checklist Parameters'!$K$16&lt;$X842,'Checklist Parameters'!$K$16&gt;=3),'Checklist Parameters'!$K$16,IF(AND('Checklist Parameters'!$K$16&lt;$X842,'Checklist Parameters'!$K$16&lt;3),0,$X842)))</f>
        <v>0</v>
      </c>
      <c r="AD842" s="85" t="str">
        <f>IF(AND(I842&lt;'Checklist Parameters'!$K$22,$I842&lt;&gt;0),"Y","")</f>
        <v/>
      </c>
      <c r="AE842" s="85" t="str">
        <f>IF($AD842="Y",0,IF('Checklist Parameters'!$K$25="","&lt;no limit&gt;",ROUNDDOWN((($I842-'Checklist Parameters'!$K$24)/'Checklist Parameters'!$K$25)+1,0)))</f>
        <v>&lt;no limit&gt;</v>
      </c>
      <c r="AF842" s="174">
        <f t="shared" si="77"/>
        <v>0</v>
      </c>
      <c r="AG842" s="85">
        <f t="shared" si="72"/>
        <v>0</v>
      </c>
    </row>
    <row r="843" spans="1:33" ht="15">
      <c r="A843" s="393"/>
      <c r="B843" s="393"/>
      <c r="C843" s="393"/>
      <c r="D843" s="393"/>
      <c r="E843" s="393"/>
      <c r="F843" s="393"/>
      <c r="G843" s="393"/>
      <c r="H843" s="394"/>
      <c r="I843" s="394"/>
      <c r="J843" s="394"/>
      <c r="K843" s="394"/>
      <c r="L843" s="394"/>
      <c r="M843" s="394"/>
      <c r="N843" s="313">
        <f>IF(IF(I843&lt;'Checklist Parameters'!$K$22,0,($I843-$L843))&lt;0,0,IF(I843&lt;'Checklist Parameters'!$K$22,0,($I843-$L843)))</f>
        <v>0</v>
      </c>
      <c r="O843" s="394"/>
      <c r="P843" s="395"/>
      <c r="Q843" s="316">
        <f t="shared" si="73"/>
        <v>0</v>
      </c>
      <c r="R843" s="87">
        <f t="shared" si="74"/>
        <v>0</v>
      </c>
      <c r="S843" s="87">
        <f>IF('Checklist Parameters'!$K$60&lt;0.2,0.2,'Checklist Parameters'!$K$60)</f>
        <v>0.72</v>
      </c>
      <c r="T843" s="88">
        <f>IF($O843="",IF('Checklist District ID'!$C$43="Y",MAX($R843:$S843)*$I843,SUM($R843:$S843)*$I843),IF(O843&gt;0,Q843*S843))</f>
        <v>0</v>
      </c>
      <c r="U843" s="88">
        <f>IF(Q843&gt;0,((I843-T843)*'Formula Matrix'!$E$40),0)</f>
        <v>0</v>
      </c>
      <c r="V843" s="88">
        <f t="shared" si="75"/>
        <v>0</v>
      </c>
      <c r="W843" s="88">
        <f>IF(V843&gt;0,(V843*'Checklist Parameters'!$K$35),0)</f>
        <v>0</v>
      </c>
      <c r="X843" s="85">
        <f t="shared" si="76"/>
        <v>0</v>
      </c>
      <c r="Y843" s="85">
        <f>IF('Checklist Parameters'!$K$102&lt;&gt;"",(I843/43560)*'Checklist Parameters'!$K$102,"N/A")</f>
        <v>0</v>
      </c>
      <c r="Z843" s="85" t="str">
        <f>IF('Checklist Parameters'!$K$58&lt;&gt;"",((I843*'Checklist Parameters'!$K$58)*'Checklist Parameters'!$K$35)/1000,"N/A")</f>
        <v>N/A</v>
      </c>
      <c r="AA843" s="85">
        <f>IF('Checklist Parameters'!$K$101&lt;&gt;"",IFERROR(I843/'Checklist Parameters'!$K$101,0),"N/A")</f>
        <v>0</v>
      </c>
      <c r="AB843" s="85" t="str">
        <f>IF('Checklist Parameters'!$K$43&lt;&gt;"",(I843*'Checklist Parameters'!$K$43)/1000,"N/A")</f>
        <v>N/A</v>
      </c>
      <c r="AC843" s="85">
        <f>IF('Checklist Parameters'!$K$16="",$X843,IF(AND('Checklist Parameters'!$K$16&lt;$X843,'Checklist Parameters'!$K$16&gt;=3),'Checklist Parameters'!$K$16,IF(AND('Checklist Parameters'!$K$16&lt;$X843,'Checklist Parameters'!$K$16&lt;3),0,$X843)))</f>
        <v>0</v>
      </c>
      <c r="AD843" s="85" t="str">
        <f>IF(AND(I843&lt;'Checklist Parameters'!$K$22,$I843&lt;&gt;0),"Y","")</f>
        <v/>
      </c>
      <c r="AE843" s="85" t="str">
        <f>IF($AD843="Y",0,IF('Checklist Parameters'!$K$25="","&lt;no limit&gt;",ROUNDDOWN((($I843-'Checklist Parameters'!$K$24)/'Checklist Parameters'!$K$25)+1,0)))</f>
        <v>&lt;no limit&gt;</v>
      </c>
      <c r="AF843" s="174">
        <f t="shared" si="77"/>
        <v>0</v>
      </c>
      <c r="AG843" s="85">
        <f t="shared" si="72"/>
        <v>0</v>
      </c>
    </row>
    <row r="844" spans="1:33" ht="15">
      <c r="A844" s="393"/>
      <c r="B844" s="393"/>
      <c r="C844" s="393"/>
      <c r="D844" s="393"/>
      <c r="E844" s="393"/>
      <c r="F844" s="393"/>
      <c r="G844" s="393"/>
      <c r="H844" s="394"/>
      <c r="I844" s="394"/>
      <c r="J844" s="394"/>
      <c r="K844" s="394"/>
      <c r="L844" s="394"/>
      <c r="M844" s="394"/>
      <c r="N844" s="313">
        <f>IF(IF(I844&lt;'Checklist Parameters'!$K$22,0,($I844-$L844))&lt;0,0,IF(I844&lt;'Checklist Parameters'!$K$22,0,($I844-$L844)))</f>
        <v>0</v>
      </c>
      <c r="O844" s="394"/>
      <c r="P844" s="395"/>
      <c r="Q844" s="316">
        <f t="shared" si="73"/>
        <v>0</v>
      </c>
      <c r="R844" s="87">
        <f t="shared" si="74"/>
        <v>0</v>
      </c>
      <c r="S844" s="87">
        <f>IF('Checklist Parameters'!$K$60&lt;0.2,0.2,'Checklist Parameters'!$K$60)</f>
        <v>0.72</v>
      </c>
      <c r="T844" s="88">
        <f>IF($O844="",IF('Checklist District ID'!$C$43="Y",MAX($R844:$S844)*$I844,SUM($R844:$S844)*$I844),IF(O844&gt;0,Q844*S844))</f>
        <v>0</v>
      </c>
      <c r="U844" s="88">
        <f>IF(Q844&gt;0,((I844-T844)*'Formula Matrix'!$E$40),0)</f>
        <v>0</v>
      </c>
      <c r="V844" s="88">
        <f t="shared" si="75"/>
        <v>0</v>
      </c>
      <c r="W844" s="88">
        <f>IF(V844&gt;0,(V844*'Checklist Parameters'!$K$35),0)</f>
        <v>0</v>
      </c>
      <c r="X844" s="85">
        <f t="shared" si="76"/>
        <v>0</v>
      </c>
      <c r="Y844" s="85">
        <f>IF('Checklist Parameters'!$K$102&lt;&gt;"",(I844/43560)*'Checklist Parameters'!$K$102,"N/A")</f>
        <v>0</v>
      </c>
      <c r="Z844" s="85" t="str">
        <f>IF('Checklist Parameters'!$K$58&lt;&gt;"",((I844*'Checklist Parameters'!$K$58)*'Checklist Parameters'!$K$35)/1000,"N/A")</f>
        <v>N/A</v>
      </c>
      <c r="AA844" s="85">
        <f>IF('Checklist Parameters'!$K$101&lt;&gt;"",IFERROR(I844/'Checklist Parameters'!$K$101,0),"N/A")</f>
        <v>0</v>
      </c>
      <c r="AB844" s="85" t="str">
        <f>IF('Checklist Parameters'!$K$43&lt;&gt;"",(I844*'Checklist Parameters'!$K$43)/1000,"N/A")</f>
        <v>N/A</v>
      </c>
      <c r="AC844" s="85">
        <f>IF('Checklist Parameters'!$K$16="",$X844,IF(AND('Checklist Parameters'!$K$16&lt;$X844,'Checklist Parameters'!$K$16&gt;=3),'Checklist Parameters'!$K$16,IF(AND('Checklist Parameters'!$K$16&lt;$X844,'Checklist Parameters'!$K$16&lt;3),0,$X844)))</f>
        <v>0</v>
      </c>
      <c r="AD844" s="85" t="str">
        <f>IF(AND(I844&lt;'Checklist Parameters'!$K$22,$I844&lt;&gt;0),"Y","")</f>
        <v/>
      </c>
      <c r="AE844" s="85" t="str">
        <f>IF($AD844="Y",0,IF('Checklist Parameters'!$K$25="","&lt;no limit&gt;",ROUNDDOWN((($I844-'Checklist Parameters'!$K$24)/'Checklist Parameters'!$K$25)+1,0)))</f>
        <v>&lt;no limit&gt;</v>
      </c>
      <c r="AF844" s="174">
        <f t="shared" si="77"/>
        <v>0</v>
      </c>
      <c r="AG844" s="85">
        <f t="shared" si="72"/>
        <v>0</v>
      </c>
    </row>
    <row r="845" spans="1:33" ht="15">
      <c r="A845" s="393"/>
      <c r="B845" s="393"/>
      <c r="C845" s="393"/>
      <c r="D845" s="393"/>
      <c r="E845" s="393"/>
      <c r="F845" s="393"/>
      <c r="G845" s="393"/>
      <c r="H845" s="394"/>
      <c r="I845" s="394"/>
      <c r="J845" s="394"/>
      <c r="K845" s="394"/>
      <c r="L845" s="394"/>
      <c r="M845" s="394"/>
      <c r="N845" s="313">
        <f>IF(IF(I845&lt;'Checklist Parameters'!$K$22,0,($I845-$L845))&lt;0,0,IF(I845&lt;'Checklist Parameters'!$K$22,0,($I845-$L845)))</f>
        <v>0</v>
      </c>
      <c r="O845" s="394"/>
      <c r="P845" s="395"/>
      <c r="Q845" s="316">
        <f t="shared" si="73"/>
        <v>0</v>
      </c>
      <c r="R845" s="87">
        <f t="shared" si="74"/>
        <v>0</v>
      </c>
      <c r="S845" s="87">
        <f>IF('Checklist Parameters'!$K$60&lt;0.2,0.2,'Checklist Parameters'!$K$60)</f>
        <v>0.72</v>
      </c>
      <c r="T845" s="88">
        <f>IF($O845="",IF('Checklist District ID'!$C$43="Y",MAX($R845:$S845)*$I845,SUM($R845:$S845)*$I845),IF(O845&gt;0,Q845*S845))</f>
        <v>0</v>
      </c>
      <c r="U845" s="88">
        <f>IF(Q845&gt;0,((I845-T845)*'Formula Matrix'!$E$40),0)</f>
        <v>0</v>
      </c>
      <c r="V845" s="88">
        <f t="shared" si="75"/>
        <v>0</v>
      </c>
      <c r="W845" s="88">
        <f>IF(V845&gt;0,(V845*'Checklist Parameters'!$K$35),0)</f>
        <v>0</v>
      </c>
      <c r="X845" s="85">
        <f t="shared" si="76"/>
        <v>0</v>
      </c>
      <c r="Y845" s="85">
        <f>IF('Checklist Parameters'!$K$102&lt;&gt;"",(I845/43560)*'Checklist Parameters'!$K$102,"N/A")</f>
        <v>0</v>
      </c>
      <c r="Z845" s="85" t="str">
        <f>IF('Checklist Parameters'!$K$58&lt;&gt;"",((I845*'Checklist Parameters'!$K$58)*'Checklist Parameters'!$K$35)/1000,"N/A")</f>
        <v>N/A</v>
      </c>
      <c r="AA845" s="85">
        <f>IF('Checklist Parameters'!$K$101&lt;&gt;"",IFERROR(I845/'Checklist Parameters'!$K$101,0),"N/A")</f>
        <v>0</v>
      </c>
      <c r="AB845" s="85" t="str">
        <f>IF('Checklist Parameters'!$K$43&lt;&gt;"",(I845*'Checklist Parameters'!$K$43)/1000,"N/A")</f>
        <v>N/A</v>
      </c>
      <c r="AC845" s="85">
        <f>IF('Checklist Parameters'!$K$16="",$X845,IF(AND('Checklist Parameters'!$K$16&lt;$X845,'Checklist Parameters'!$K$16&gt;=3),'Checklist Parameters'!$K$16,IF(AND('Checklist Parameters'!$K$16&lt;$X845,'Checklist Parameters'!$K$16&lt;3),0,$X845)))</f>
        <v>0</v>
      </c>
      <c r="AD845" s="85" t="str">
        <f>IF(AND(I845&lt;'Checklist Parameters'!$K$22,$I845&lt;&gt;0),"Y","")</f>
        <v/>
      </c>
      <c r="AE845" s="85" t="str">
        <f>IF($AD845="Y",0,IF('Checklist Parameters'!$K$25="","&lt;no limit&gt;",ROUNDDOWN((($I845-'Checklist Parameters'!$K$24)/'Checklist Parameters'!$K$25)+1,0)))</f>
        <v>&lt;no limit&gt;</v>
      </c>
      <c r="AF845" s="174">
        <f t="shared" si="77"/>
        <v>0</v>
      </c>
      <c r="AG845" s="85">
        <f t="shared" si="72"/>
        <v>0</v>
      </c>
    </row>
    <row r="846" spans="1:33" ht="15">
      <c r="A846" s="393"/>
      <c r="B846" s="393"/>
      <c r="C846" s="393"/>
      <c r="D846" s="393"/>
      <c r="E846" s="393"/>
      <c r="F846" s="393"/>
      <c r="G846" s="393"/>
      <c r="H846" s="394"/>
      <c r="I846" s="394"/>
      <c r="J846" s="394"/>
      <c r="K846" s="394"/>
      <c r="L846" s="394"/>
      <c r="M846" s="394"/>
      <c r="N846" s="313">
        <f>IF(IF(I846&lt;'Checklist Parameters'!$K$22,0,($I846-$L846))&lt;0,0,IF(I846&lt;'Checklist Parameters'!$K$22,0,($I846-$L846)))</f>
        <v>0</v>
      </c>
      <c r="O846" s="394"/>
      <c r="P846" s="395"/>
      <c r="Q846" s="316">
        <f t="shared" si="73"/>
        <v>0</v>
      </c>
      <c r="R846" s="87">
        <f t="shared" si="74"/>
        <v>0</v>
      </c>
      <c r="S846" s="87">
        <f>IF('Checklist Parameters'!$K$60&lt;0.2,0.2,'Checklist Parameters'!$K$60)</f>
        <v>0.72</v>
      </c>
      <c r="T846" s="88">
        <f>IF($O846="",IF('Checklist District ID'!$C$43="Y",MAX($R846:$S846)*$I846,SUM($R846:$S846)*$I846),IF(O846&gt;0,Q846*S846))</f>
        <v>0</v>
      </c>
      <c r="U846" s="88">
        <f>IF(Q846&gt;0,((I846-T846)*'Formula Matrix'!$E$40),0)</f>
        <v>0</v>
      </c>
      <c r="V846" s="88">
        <f t="shared" si="75"/>
        <v>0</v>
      </c>
      <c r="W846" s="88">
        <f>IF(V846&gt;0,(V846*'Checklist Parameters'!$K$35),0)</f>
        <v>0</v>
      </c>
      <c r="X846" s="85">
        <f t="shared" si="76"/>
        <v>0</v>
      </c>
      <c r="Y846" s="85">
        <f>IF('Checklist Parameters'!$K$102&lt;&gt;"",(I846/43560)*'Checklist Parameters'!$K$102,"N/A")</f>
        <v>0</v>
      </c>
      <c r="Z846" s="85" t="str">
        <f>IF('Checklist Parameters'!$K$58&lt;&gt;"",((I846*'Checklist Parameters'!$K$58)*'Checklist Parameters'!$K$35)/1000,"N/A")</f>
        <v>N/A</v>
      </c>
      <c r="AA846" s="85">
        <f>IF('Checklist Parameters'!$K$101&lt;&gt;"",IFERROR(I846/'Checklist Parameters'!$K$101,0),"N/A")</f>
        <v>0</v>
      </c>
      <c r="AB846" s="85" t="str">
        <f>IF('Checklist Parameters'!$K$43&lt;&gt;"",(I846*'Checklist Parameters'!$K$43)/1000,"N/A")</f>
        <v>N/A</v>
      </c>
      <c r="AC846" s="85">
        <f>IF('Checklist Parameters'!$K$16="",$X846,IF(AND('Checklist Parameters'!$K$16&lt;$X846,'Checklist Parameters'!$K$16&gt;=3),'Checklist Parameters'!$K$16,IF(AND('Checklist Parameters'!$K$16&lt;$X846,'Checklist Parameters'!$K$16&lt;3),0,$X846)))</f>
        <v>0</v>
      </c>
      <c r="AD846" s="85" t="str">
        <f>IF(AND(I846&lt;'Checklist Parameters'!$K$22,$I846&lt;&gt;0),"Y","")</f>
        <v/>
      </c>
      <c r="AE846" s="85" t="str">
        <f>IF($AD846="Y",0,IF('Checklist Parameters'!$K$25="","&lt;no limit&gt;",ROUNDDOWN((($I846-'Checklist Parameters'!$K$24)/'Checklist Parameters'!$K$25)+1,0)))</f>
        <v>&lt;no limit&gt;</v>
      </c>
      <c r="AF846" s="174">
        <f t="shared" si="77"/>
        <v>0</v>
      </c>
      <c r="AG846" s="85">
        <f t="shared" si="72"/>
        <v>0</v>
      </c>
    </row>
    <row r="847" spans="1:33" ht="15">
      <c r="A847" s="393"/>
      <c r="B847" s="393"/>
      <c r="C847" s="393"/>
      <c r="D847" s="393"/>
      <c r="E847" s="393"/>
      <c r="F847" s="393"/>
      <c r="G847" s="393"/>
      <c r="H847" s="394"/>
      <c r="I847" s="394"/>
      <c r="J847" s="394"/>
      <c r="K847" s="394"/>
      <c r="L847" s="394"/>
      <c r="M847" s="394"/>
      <c r="N847" s="313">
        <f>IF(IF(I847&lt;'Checklist Parameters'!$K$22,0,($I847-$L847))&lt;0,0,IF(I847&lt;'Checklist Parameters'!$K$22,0,($I847-$L847)))</f>
        <v>0</v>
      </c>
      <c r="O847" s="394"/>
      <c r="P847" s="395"/>
      <c r="Q847" s="316">
        <f t="shared" si="73"/>
        <v>0</v>
      </c>
      <c r="R847" s="87">
        <f t="shared" si="74"/>
        <v>0</v>
      </c>
      <c r="S847" s="87">
        <f>IF('Checklist Parameters'!$K$60&lt;0.2,0.2,'Checklist Parameters'!$K$60)</f>
        <v>0.72</v>
      </c>
      <c r="T847" s="88">
        <f>IF($O847="",IF('Checklist District ID'!$C$43="Y",MAX($R847:$S847)*$I847,SUM($R847:$S847)*$I847),IF(O847&gt;0,Q847*S847))</f>
        <v>0</v>
      </c>
      <c r="U847" s="88">
        <f>IF(Q847&gt;0,((I847-T847)*'Formula Matrix'!$E$40),0)</f>
        <v>0</v>
      </c>
      <c r="V847" s="88">
        <f t="shared" si="75"/>
        <v>0</v>
      </c>
      <c r="W847" s="88">
        <f>IF(V847&gt;0,(V847*'Checklist Parameters'!$K$35),0)</f>
        <v>0</v>
      </c>
      <c r="X847" s="85">
        <f t="shared" si="76"/>
        <v>0</v>
      </c>
      <c r="Y847" s="85">
        <f>IF('Checklist Parameters'!$K$102&lt;&gt;"",(I847/43560)*'Checklist Parameters'!$K$102,"N/A")</f>
        <v>0</v>
      </c>
      <c r="Z847" s="85" t="str">
        <f>IF('Checklist Parameters'!$K$58&lt;&gt;"",((I847*'Checklist Parameters'!$K$58)*'Checklist Parameters'!$K$35)/1000,"N/A")</f>
        <v>N/A</v>
      </c>
      <c r="AA847" s="85">
        <f>IF('Checklist Parameters'!$K$101&lt;&gt;"",IFERROR(I847/'Checklist Parameters'!$K$101,0),"N/A")</f>
        <v>0</v>
      </c>
      <c r="AB847" s="85" t="str">
        <f>IF('Checklist Parameters'!$K$43&lt;&gt;"",(I847*'Checklist Parameters'!$K$43)/1000,"N/A")</f>
        <v>N/A</v>
      </c>
      <c r="AC847" s="85">
        <f>IF('Checklist Parameters'!$K$16="",$X847,IF(AND('Checklist Parameters'!$K$16&lt;$X847,'Checklist Parameters'!$K$16&gt;=3),'Checklist Parameters'!$K$16,IF(AND('Checklist Parameters'!$K$16&lt;$X847,'Checklist Parameters'!$K$16&lt;3),0,$X847)))</f>
        <v>0</v>
      </c>
      <c r="AD847" s="85" t="str">
        <f>IF(AND(I847&lt;'Checklist Parameters'!$K$22,$I847&lt;&gt;0),"Y","")</f>
        <v/>
      </c>
      <c r="AE847" s="85" t="str">
        <f>IF($AD847="Y",0,IF('Checklist Parameters'!$K$25="","&lt;no limit&gt;",ROUNDDOWN((($I847-'Checklist Parameters'!$K$24)/'Checklist Parameters'!$K$25)+1,0)))</f>
        <v>&lt;no limit&gt;</v>
      </c>
      <c r="AF847" s="174">
        <f t="shared" si="77"/>
        <v>0</v>
      </c>
      <c r="AG847" s="85">
        <f t="shared" si="72"/>
        <v>0</v>
      </c>
    </row>
    <row r="848" spans="1:33" ht="15">
      <c r="A848" s="393"/>
      <c r="B848" s="393"/>
      <c r="C848" s="393"/>
      <c r="D848" s="393"/>
      <c r="E848" s="393"/>
      <c r="F848" s="393"/>
      <c r="G848" s="393"/>
      <c r="H848" s="394"/>
      <c r="I848" s="394"/>
      <c r="J848" s="394"/>
      <c r="K848" s="394"/>
      <c r="L848" s="394"/>
      <c r="M848" s="394"/>
      <c r="N848" s="313">
        <f>IF(IF(I848&lt;'Checklist Parameters'!$K$22,0,($I848-$L848))&lt;0,0,IF(I848&lt;'Checklist Parameters'!$K$22,0,($I848-$L848)))</f>
        <v>0</v>
      </c>
      <c r="O848" s="394"/>
      <c r="P848" s="395"/>
      <c r="Q848" s="316">
        <f t="shared" si="73"/>
        <v>0</v>
      </c>
      <c r="R848" s="87">
        <f t="shared" si="74"/>
        <v>0</v>
      </c>
      <c r="S848" s="87">
        <f>IF('Checklist Parameters'!$K$60&lt;0.2,0.2,'Checklist Parameters'!$K$60)</f>
        <v>0.72</v>
      </c>
      <c r="T848" s="88">
        <f>IF($O848="",IF('Checklist District ID'!$C$43="Y",MAX($R848:$S848)*$I848,SUM($R848:$S848)*$I848),IF(O848&gt;0,Q848*S848))</f>
        <v>0</v>
      </c>
      <c r="U848" s="88">
        <f>IF(Q848&gt;0,((I848-T848)*'Formula Matrix'!$E$40),0)</f>
        <v>0</v>
      </c>
      <c r="V848" s="88">
        <f t="shared" si="75"/>
        <v>0</v>
      </c>
      <c r="W848" s="88">
        <f>IF(V848&gt;0,(V848*'Checklist Parameters'!$K$35),0)</f>
        <v>0</v>
      </c>
      <c r="X848" s="85">
        <f t="shared" si="76"/>
        <v>0</v>
      </c>
      <c r="Y848" s="85">
        <f>IF('Checklist Parameters'!$K$102&lt;&gt;"",(I848/43560)*'Checklist Parameters'!$K$102,"N/A")</f>
        <v>0</v>
      </c>
      <c r="Z848" s="85" t="str">
        <f>IF('Checklist Parameters'!$K$58&lt;&gt;"",((I848*'Checklist Parameters'!$K$58)*'Checklist Parameters'!$K$35)/1000,"N/A")</f>
        <v>N/A</v>
      </c>
      <c r="AA848" s="85">
        <f>IF('Checklist Parameters'!$K$101&lt;&gt;"",IFERROR(I848/'Checklist Parameters'!$K$101,0),"N/A")</f>
        <v>0</v>
      </c>
      <c r="AB848" s="85" t="str">
        <f>IF('Checklist Parameters'!$K$43&lt;&gt;"",(I848*'Checklist Parameters'!$K$43)/1000,"N/A")</f>
        <v>N/A</v>
      </c>
      <c r="AC848" s="85">
        <f>IF('Checklist Parameters'!$K$16="",$X848,IF(AND('Checklist Parameters'!$K$16&lt;$X848,'Checklist Parameters'!$K$16&gt;=3),'Checklist Parameters'!$K$16,IF(AND('Checklist Parameters'!$K$16&lt;$X848,'Checklist Parameters'!$K$16&lt;3),0,$X848)))</f>
        <v>0</v>
      </c>
      <c r="AD848" s="85" t="str">
        <f>IF(AND(I848&lt;'Checklist Parameters'!$K$22,$I848&lt;&gt;0),"Y","")</f>
        <v/>
      </c>
      <c r="AE848" s="85" t="str">
        <f>IF($AD848="Y",0,IF('Checklist Parameters'!$K$25="","&lt;no limit&gt;",ROUNDDOWN((($I848-'Checklist Parameters'!$K$24)/'Checklist Parameters'!$K$25)+1,0)))</f>
        <v>&lt;no limit&gt;</v>
      </c>
      <c r="AF848" s="174">
        <f t="shared" si="77"/>
        <v>0</v>
      </c>
      <c r="AG848" s="85">
        <f t="shared" si="72"/>
        <v>0</v>
      </c>
    </row>
    <row r="849" spans="1:33" ht="15">
      <c r="A849" s="393"/>
      <c r="B849" s="393"/>
      <c r="C849" s="393"/>
      <c r="D849" s="393"/>
      <c r="E849" s="393"/>
      <c r="F849" s="393"/>
      <c r="G849" s="393"/>
      <c r="H849" s="394"/>
      <c r="I849" s="394"/>
      <c r="J849" s="394"/>
      <c r="K849" s="394"/>
      <c r="L849" s="394"/>
      <c r="M849" s="394"/>
      <c r="N849" s="313">
        <f>IF(IF(I849&lt;'Checklist Parameters'!$K$22,0,($I849-$L849))&lt;0,0,IF(I849&lt;'Checklist Parameters'!$K$22,0,($I849-$L849)))</f>
        <v>0</v>
      </c>
      <c r="O849" s="394"/>
      <c r="P849" s="395"/>
      <c r="Q849" s="316">
        <f t="shared" si="73"/>
        <v>0</v>
      </c>
      <c r="R849" s="87">
        <f t="shared" si="74"/>
        <v>0</v>
      </c>
      <c r="S849" s="87">
        <f>IF('Checklist Parameters'!$K$60&lt;0.2,0.2,'Checklist Parameters'!$K$60)</f>
        <v>0.72</v>
      </c>
      <c r="T849" s="88">
        <f>IF($O849="",IF('Checklist District ID'!$C$43="Y",MAX($R849:$S849)*$I849,SUM($R849:$S849)*$I849),IF(O849&gt;0,Q849*S849))</f>
        <v>0</v>
      </c>
      <c r="U849" s="88">
        <f>IF(Q849&gt;0,((I849-T849)*'Formula Matrix'!$E$40),0)</f>
        <v>0</v>
      </c>
      <c r="V849" s="88">
        <f t="shared" si="75"/>
        <v>0</v>
      </c>
      <c r="W849" s="88">
        <f>IF(V849&gt;0,(V849*'Checklist Parameters'!$K$35),0)</f>
        <v>0</v>
      </c>
      <c r="X849" s="85">
        <f t="shared" si="76"/>
        <v>0</v>
      </c>
      <c r="Y849" s="85">
        <f>IF('Checklist Parameters'!$K$102&lt;&gt;"",(I849/43560)*'Checklist Parameters'!$K$102,"N/A")</f>
        <v>0</v>
      </c>
      <c r="Z849" s="85" t="str">
        <f>IF('Checklist Parameters'!$K$58&lt;&gt;"",((I849*'Checklist Parameters'!$K$58)*'Checklist Parameters'!$K$35)/1000,"N/A")</f>
        <v>N/A</v>
      </c>
      <c r="AA849" s="85">
        <f>IF('Checklist Parameters'!$K$101&lt;&gt;"",IFERROR(I849/'Checklist Parameters'!$K$101,0),"N/A")</f>
        <v>0</v>
      </c>
      <c r="AB849" s="85" t="str">
        <f>IF('Checklist Parameters'!$K$43&lt;&gt;"",(I849*'Checklist Parameters'!$K$43)/1000,"N/A")</f>
        <v>N/A</v>
      </c>
      <c r="AC849" s="85">
        <f>IF('Checklist Parameters'!$K$16="",$X849,IF(AND('Checklist Parameters'!$K$16&lt;$X849,'Checklist Parameters'!$K$16&gt;=3),'Checklist Parameters'!$K$16,IF(AND('Checklist Parameters'!$K$16&lt;$X849,'Checklist Parameters'!$K$16&lt;3),0,$X849)))</f>
        <v>0</v>
      </c>
      <c r="AD849" s="85" t="str">
        <f>IF(AND(I849&lt;'Checklist Parameters'!$K$22,$I849&lt;&gt;0),"Y","")</f>
        <v/>
      </c>
      <c r="AE849" s="85" t="str">
        <f>IF($AD849="Y",0,IF('Checklist Parameters'!$K$25="","&lt;no limit&gt;",ROUNDDOWN((($I849-'Checklist Parameters'!$K$24)/'Checklist Parameters'!$K$25)+1,0)))</f>
        <v>&lt;no limit&gt;</v>
      </c>
      <c r="AF849" s="174">
        <f t="shared" si="77"/>
        <v>0</v>
      </c>
      <c r="AG849" s="85">
        <f t="shared" si="72"/>
        <v>0</v>
      </c>
    </row>
    <row r="850" spans="1:33" ht="15">
      <c r="A850" s="393"/>
      <c r="B850" s="393"/>
      <c r="C850" s="393"/>
      <c r="D850" s="393"/>
      <c r="E850" s="393"/>
      <c r="F850" s="393"/>
      <c r="G850" s="393"/>
      <c r="H850" s="394"/>
      <c r="I850" s="394"/>
      <c r="J850" s="394"/>
      <c r="K850" s="394"/>
      <c r="L850" s="394"/>
      <c r="M850" s="394"/>
      <c r="N850" s="313">
        <f>IF(IF(I850&lt;'Checklist Parameters'!$K$22,0,($I850-$L850))&lt;0,0,IF(I850&lt;'Checklist Parameters'!$K$22,0,($I850-$L850)))</f>
        <v>0</v>
      </c>
      <c r="O850" s="394"/>
      <c r="P850" s="395"/>
      <c r="Q850" s="316">
        <f t="shared" si="73"/>
        <v>0</v>
      </c>
      <c r="R850" s="87">
        <f t="shared" si="74"/>
        <v>0</v>
      </c>
      <c r="S850" s="87">
        <f>IF('Checklist Parameters'!$K$60&lt;0.2,0.2,'Checklist Parameters'!$K$60)</f>
        <v>0.72</v>
      </c>
      <c r="T850" s="88">
        <f>IF($O850="",IF('Checklist District ID'!$C$43="Y",MAX($R850:$S850)*$I850,SUM($R850:$S850)*$I850),IF(O850&gt;0,Q850*S850))</f>
        <v>0</v>
      </c>
      <c r="U850" s="88">
        <f>IF(Q850&gt;0,((I850-T850)*'Formula Matrix'!$E$40),0)</f>
        <v>0</v>
      </c>
      <c r="V850" s="88">
        <f t="shared" si="75"/>
        <v>0</v>
      </c>
      <c r="W850" s="88">
        <f>IF(V850&gt;0,(V850*'Checklist Parameters'!$K$35),0)</f>
        <v>0</v>
      </c>
      <c r="X850" s="85">
        <f t="shared" si="76"/>
        <v>0</v>
      </c>
      <c r="Y850" s="85">
        <f>IF('Checklist Parameters'!$K$102&lt;&gt;"",(I850/43560)*'Checklist Parameters'!$K$102,"N/A")</f>
        <v>0</v>
      </c>
      <c r="Z850" s="85" t="str">
        <f>IF('Checklist Parameters'!$K$58&lt;&gt;"",((I850*'Checklist Parameters'!$K$58)*'Checklist Parameters'!$K$35)/1000,"N/A")</f>
        <v>N/A</v>
      </c>
      <c r="AA850" s="85">
        <f>IF('Checklist Parameters'!$K$101&lt;&gt;"",IFERROR(I850/'Checklist Parameters'!$K$101,0),"N/A")</f>
        <v>0</v>
      </c>
      <c r="AB850" s="85" t="str">
        <f>IF('Checklist Parameters'!$K$43&lt;&gt;"",(I850*'Checklist Parameters'!$K$43)/1000,"N/A")</f>
        <v>N/A</v>
      </c>
      <c r="AC850" s="85">
        <f>IF('Checklist Parameters'!$K$16="",$X850,IF(AND('Checklist Parameters'!$K$16&lt;$X850,'Checklist Parameters'!$K$16&gt;=3),'Checklist Parameters'!$K$16,IF(AND('Checklist Parameters'!$K$16&lt;$X850,'Checklist Parameters'!$K$16&lt;3),0,$X850)))</f>
        <v>0</v>
      </c>
      <c r="AD850" s="85" t="str">
        <f>IF(AND(I850&lt;'Checklist Parameters'!$K$22,$I850&lt;&gt;0),"Y","")</f>
        <v/>
      </c>
      <c r="AE850" s="85" t="str">
        <f>IF($AD850="Y",0,IF('Checklist Parameters'!$K$25="","&lt;no limit&gt;",ROUNDDOWN((($I850-'Checklist Parameters'!$K$24)/'Checklist Parameters'!$K$25)+1,0)))</f>
        <v>&lt;no limit&gt;</v>
      </c>
      <c r="AF850" s="174">
        <f t="shared" si="77"/>
        <v>0</v>
      </c>
      <c r="AG850" s="85">
        <f t="shared" si="72"/>
        <v>0</v>
      </c>
    </row>
    <row r="851" spans="1:33" ht="15">
      <c r="A851" s="393"/>
      <c r="B851" s="393"/>
      <c r="C851" s="393"/>
      <c r="D851" s="393"/>
      <c r="E851" s="393"/>
      <c r="F851" s="393"/>
      <c r="G851" s="393"/>
      <c r="H851" s="394"/>
      <c r="I851" s="394"/>
      <c r="J851" s="394"/>
      <c r="K851" s="394"/>
      <c r="L851" s="394"/>
      <c r="M851" s="394"/>
      <c r="N851" s="313">
        <f>IF(IF(I851&lt;'Checklist Parameters'!$K$22,0,($I851-$L851))&lt;0,0,IF(I851&lt;'Checklist Parameters'!$K$22,0,($I851-$L851)))</f>
        <v>0</v>
      </c>
      <c r="O851" s="394"/>
      <c r="P851" s="395"/>
      <c r="Q851" s="316">
        <f t="shared" si="73"/>
        <v>0</v>
      </c>
      <c r="R851" s="87">
        <f t="shared" si="74"/>
        <v>0</v>
      </c>
      <c r="S851" s="87">
        <f>IF('Checklist Parameters'!$K$60&lt;0.2,0.2,'Checklist Parameters'!$K$60)</f>
        <v>0.72</v>
      </c>
      <c r="T851" s="88">
        <f>IF($O851="",IF('Checklist District ID'!$C$43="Y",MAX($R851:$S851)*$I851,SUM($R851:$S851)*$I851),IF(O851&gt;0,Q851*S851))</f>
        <v>0</v>
      </c>
      <c r="U851" s="88">
        <f>IF(Q851&gt;0,((I851-T851)*'Formula Matrix'!$E$40),0)</f>
        <v>0</v>
      </c>
      <c r="V851" s="88">
        <f t="shared" si="75"/>
        <v>0</v>
      </c>
      <c r="W851" s="88">
        <f>IF(V851&gt;0,(V851*'Checklist Parameters'!$K$35),0)</f>
        <v>0</v>
      </c>
      <c r="X851" s="85">
        <f t="shared" si="76"/>
        <v>0</v>
      </c>
      <c r="Y851" s="85">
        <f>IF('Checklist Parameters'!$K$102&lt;&gt;"",(I851/43560)*'Checklist Parameters'!$K$102,"N/A")</f>
        <v>0</v>
      </c>
      <c r="Z851" s="85" t="str">
        <f>IF('Checklist Parameters'!$K$58&lt;&gt;"",((I851*'Checklist Parameters'!$K$58)*'Checklist Parameters'!$K$35)/1000,"N/A")</f>
        <v>N/A</v>
      </c>
      <c r="AA851" s="85">
        <f>IF('Checklist Parameters'!$K$101&lt;&gt;"",IFERROR(I851/'Checklist Parameters'!$K$101,0),"N/A")</f>
        <v>0</v>
      </c>
      <c r="AB851" s="85" t="str">
        <f>IF('Checklist Parameters'!$K$43&lt;&gt;"",(I851*'Checklist Parameters'!$K$43)/1000,"N/A")</f>
        <v>N/A</v>
      </c>
      <c r="AC851" s="85">
        <f>IF('Checklist Parameters'!$K$16="",$X851,IF(AND('Checklist Parameters'!$K$16&lt;$X851,'Checklist Parameters'!$K$16&gt;=3),'Checklist Parameters'!$K$16,IF(AND('Checklist Parameters'!$K$16&lt;$X851,'Checklist Parameters'!$K$16&lt;3),0,$X851)))</f>
        <v>0</v>
      </c>
      <c r="AD851" s="85" t="str">
        <f>IF(AND(I851&lt;'Checklist Parameters'!$K$22,$I851&lt;&gt;0),"Y","")</f>
        <v/>
      </c>
      <c r="AE851" s="85" t="str">
        <f>IF($AD851="Y",0,IF('Checklist Parameters'!$K$25="","&lt;no limit&gt;",ROUNDDOWN((($I851-'Checklist Parameters'!$K$24)/'Checklist Parameters'!$K$25)+1,0)))</f>
        <v>&lt;no limit&gt;</v>
      </c>
      <c r="AF851" s="174">
        <f t="shared" si="77"/>
        <v>0</v>
      </c>
      <c r="AG851" s="85">
        <f t="shared" si="72"/>
        <v>0</v>
      </c>
    </row>
    <row r="852" spans="1:33" ht="15">
      <c r="A852" s="393"/>
      <c r="B852" s="393"/>
      <c r="C852" s="393"/>
      <c r="D852" s="393"/>
      <c r="E852" s="393"/>
      <c r="F852" s="393"/>
      <c r="G852" s="393"/>
      <c r="H852" s="394"/>
      <c r="I852" s="394"/>
      <c r="J852" s="394"/>
      <c r="K852" s="394"/>
      <c r="L852" s="394"/>
      <c r="M852" s="394"/>
      <c r="N852" s="313">
        <f>IF(IF(I852&lt;'Checklist Parameters'!$K$22,0,($I852-$L852))&lt;0,0,IF(I852&lt;'Checklist Parameters'!$K$22,0,($I852-$L852)))</f>
        <v>0</v>
      </c>
      <c r="O852" s="394"/>
      <c r="P852" s="395"/>
      <c r="Q852" s="316">
        <f t="shared" si="73"/>
        <v>0</v>
      </c>
      <c r="R852" s="87">
        <f t="shared" si="74"/>
        <v>0</v>
      </c>
      <c r="S852" s="87">
        <f>IF('Checklist Parameters'!$K$60&lt;0.2,0.2,'Checklist Parameters'!$K$60)</f>
        <v>0.72</v>
      </c>
      <c r="T852" s="88">
        <f>IF($O852="",IF('Checklist District ID'!$C$43="Y",MAX($R852:$S852)*$I852,SUM($R852:$S852)*$I852),IF(O852&gt;0,Q852*S852))</f>
        <v>0</v>
      </c>
      <c r="U852" s="88">
        <f>IF(Q852&gt;0,((I852-T852)*'Formula Matrix'!$E$40),0)</f>
        <v>0</v>
      </c>
      <c r="V852" s="88">
        <f t="shared" si="75"/>
        <v>0</v>
      </c>
      <c r="W852" s="88">
        <f>IF(V852&gt;0,(V852*'Checklist Parameters'!$K$35),0)</f>
        <v>0</v>
      </c>
      <c r="X852" s="85">
        <f t="shared" si="76"/>
        <v>0</v>
      </c>
      <c r="Y852" s="85">
        <f>IF('Checklist Parameters'!$K$102&lt;&gt;"",(I852/43560)*'Checklist Parameters'!$K$102,"N/A")</f>
        <v>0</v>
      </c>
      <c r="Z852" s="85" t="str">
        <f>IF('Checklist Parameters'!$K$58&lt;&gt;"",((I852*'Checklist Parameters'!$K$58)*'Checklist Parameters'!$K$35)/1000,"N/A")</f>
        <v>N/A</v>
      </c>
      <c r="AA852" s="85">
        <f>IF('Checklist Parameters'!$K$101&lt;&gt;"",IFERROR(I852/'Checklist Parameters'!$K$101,0),"N/A")</f>
        <v>0</v>
      </c>
      <c r="AB852" s="85" t="str">
        <f>IF('Checklist Parameters'!$K$43&lt;&gt;"",(I852*'Checklist Parameters'!$K$43)/1000,"N/A")</f>
        <v>N/A</v>
      </c>
      <c r="AC852" s="85">
        <f>IF('Checklist Parameters'!$K$16="",$X852,IF(AND('Checklist Parameters'!$K$16&lt;$X852,'Checklist Parameters'!$K$16&gt;=3),'Checklist Parameters'!$K$16,IF(AND('Checklist Parameters'!$K$16&lt;$X852,'Checklist Parameters'!$K$16&lt;3),0,$X852)))</f>
        <v>0</v>
      </c>
      <c r="AD852" s="85" t="str">
        <f>IF(AND(I852&lt;'Checklist Parameters'!$K$22,$I852&lt;&gt;0),"Y","")</f>
        <v/>
      </c>
      <c r="AE852" s="85" t="str">
        <f>IF($AD852="Y",0,IF('Checklist Parameters'!$K$25="","&lt;no limit&gt;",ROUNDDOWN((($I852-'Checklist Parameters'!$K$24)/'Checklist Parameters'!$K$25)+1,0)))</f>
        <v>&lt;no limit&gt;</v>
      </c>
      <c r="AF852" s="174">
        <f t="shared" si="77"/>
        <v>0</v>
      </c>
      <c r="AG852" s="85">
        <f t="shared" ref="AG852:AG915" si="78">IFERROR((43560/$I852)*$AF852,0)</f>
        <v>0</v>
      </c>
    </row>
    <row r="853" spans="1:33" ht="15">
      <c r="A853" s="393"/>
      <c r="B853" s="393"/>
      <c r="C853" s="393"/>
      <c r="D853" s="393"/>
      <c r="E853" s="393"/>
      <c r="F853" s="393"/>
      <c r="G853" s="393"/>
      <c r="H853" s="394"/>
      <c r="I853" s="394"/>
      <c r="J853" s="394"/>
      <c r="K853" s="394"/>
      <c r="L853" s="394"/>
      <c r="M853" s="394"/>
      <c r="N853" s="313">
        <f>IF(IF(I853&lt;'Checklist Parameters'!$K$22,0,($I853-$L853))&lt;0,0,IF(I853&lt;'Checklist Parameters'!$K$22,0,($I853-$L853)))</f>
        <v>0</v>
      </c>
      <c r="O853" s="394"/>
      <c r="P853" s="395"/>
      <c r="Q853" s="316">
        <f t="shared" ref="Q853:Q916" si="79">IF(O853&lt;&gt;"",O853,N853)</f>
        <v>0</v>
      </c>
      <c r="R853" s="87">
        <f t="shared" ref="R853:R916" si="80">IFERROR(L853/I853,0)</f>
        <v>0</v>
      </c>
      <c r="S853" s="87">
        <f>IF('Checklist Parameters'!$K$60&lt;0.2,0.2,'Checklist Parameters'!$K$60)</f>
        <v>0.72</v>
      </c>
      <c r="T853" s="88">
        <f>IF($O853="",IF('Checklist District ID'!$C$43="Y",MAX($R853:$S853)*$I853,SUM($R853:$S853)*$I853),IF(O853&gt;0,Q853*S853))</f>
        <v>0</v>
      </c>
      <c r="U853" s="88">
        <f>IF(Q853&gt;0,((I853-T853)*'Formula Matrix'!$E$40),0)</f>
        <v>0</v>
      </c>
      <c r="V853" s="88">
        <f t="shared" ref="V853:V916" si="81">IF(Q853=0,0,(I853-T853-U853))</f>
        <v>0</v>
      </c>
      <c r="W853" s="88">
        <f>IF(V853&gt;0,(V853*'Checklist Parameters'!$K$35),0)</f>
        <v>0</v>
      </c>
      <c r="X853" s="85">
        <f t="shared" ref="X853:X916" si="82">IF($W853/1000&gt;3,(ROUNDDOWN($W853/1000,0)),IF(AND($W853/1000&gt;2.5,$W853/1000&lt;=3),3,0))</f>
        <v>0</v>
      </c>
      <c r="Y853" s="85">
        <f>IF('Checklist Parameters'!$K$102&lt;&gt;"",(I853/43560)*'Checklist Parameters'!$K$102,"N/A")</f>
        <v>0</v>
      </c>
      <c r="Z853" s="85" t="str">
        <f>IF('Checklist Parameters'!$K$58&lt;&gt;"",((I853*'Checklist Parameters'!$K$58)*'Checklist Parameters'!$K$35)/1000,"N/A")</f>
        <v>N/A</v>
      </c>
      <c r="AA853" s="85">
        <f>IF('Checklist Parameters'!$K$101&lt;&gt;"",IFERROR(I853/'Checklist Parameters'!$K$101,0),"N/A")</f>
        <v>0</v>
      </c>
      <c r="AB853" s="85" t="str">
        <f>IF('Checklist Parameters'!$K$43&lt;&gt;"",(I853*'Checklist Parameters'!$K$43)/1000,"N/A")</f>
        <v>N/A</v>
      </c>
      <c r="AC853" s="85">
        <f>IF('Checklist Parameters'!$K$16="",$X853,IF(AND('Checklist Parameters'!$K$16&lt;$X853,'Checklist Parameters'!$K$16&gt;=3),'Checklist Parameters'!$K$16,IF(AND('Checklist Parameters'!$K$16&lt;$X853,'Checklist Parameters'!$K$16&lt;3),0,$X853)))</f>
        <v>0</v>
      </c>
      <c r="AD853" s="85" t="str">
        <f>IF(AND(I853&lt;'Checklist Parameters'!$K$22,$I853&lt;&gt;0),"Y","")</f>
        <v/>
      </c>
      <c r="AE853" s="85" t="str">
        <f>IF($AD853="Y",0,IF('Checklist Parameters'!$K$25="","&lt;no limit&gt;",ROUNDDOWN((($I853-'Checklist Parameters'!$K$24)/'Checklist Parameters'!$K$25)+1,0)))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ht="15">
      <c r="A854" s="393"/>
      <c r="B854" s="393"/>
      <c r="C854" s="393"/>
      <c r="D854" s="393"/>
      <c r="E854" s="393"/>
      <c r="F854" s="393"/>
      <c r="G854" s="393"/>
      <c r="H854" s="394"/>
      <c r="I854" s="394"/>
      <c r="J854" s="394"/>
      <c r="K854" s="394"/>
      <c r="L854" s="394"/>
      <c r="M854" s="394"/>
      <c r="N854" s="313">
        <f>IF(IF(I854&lt;'Checklist Parameters'!$K$22,0,($I854-$L854))&lt;0,0,IF(I854&lt;'Checklist Parameters'!$K$22,0,($I854-$L854)))</f>
        <v>0</v>
      </c>
      <c r="O854" s="394"/>
      <c r="P854" s="395"/>
      <c r="Q854" s="316">
        <f t="shared" si="79"/>
        <v>0</v>
      </c>
      <c r="R854" s="87">
        <f t="shared" si="80"/>
        <v>0</v>
      </c>
      <c r="S854" s="87">
        <f>IF('Checklist Parameters'!$K$60&lt;0.2,0.2,'Checklist Parameters'!$K$60)</f>
        <v>0.72</v>
      </c>
      <c r="T854" s="88">
        <f>IF($O854="",IF('Checklist District ID'!$C$43="Y",MAX($R854:$S854)*$I854,SUM($R854:$S854)*$I854),IF(O854&gt;0,Q854*S854))</f>
        <v>0</v>
      </c>
      <c r="U854" s="88">
        <f>IF(Q854&gt;0,((I854-T854)*'Formula Matrix'!$E$40),0)</f>
        <v>0</v>
      </c>
      <c r="V854" s="88">
        <f t="shared" si="81"/>
        <v>0</v>
      </c>
      <c r="W854" s="88">
        <f>IF(V854&gt;0,(V854*'Checklist Parameters'!$K$35),0)</f>
        <v>0</v>
      </c>
      <c r="X854" s="85">
        <f t="shared" si="82"/>
        <v>0</v>
      </c>
      <c r="Y854" s="85">
        <f>IF('Checklist Parameters'!$K$102&lt;&gt;"",(I854/43560)*'Checklist Parameters'!$K$102,"N/A")</f>
        <v>0</v>
      </c>
      <c r="Z854" s="85" t="str">
        <f>IF('Checklist Parameters'!$K$58&lt;&gt;"",((I854*'Checklist Parameters'!$K$58)*'Checklist Parameters'!$K$35)/1000,"N/A")</f>
        <v>N/A</v>
      </c>
      <c r="AA854" s="85">
        <f>IF('Checklist Parameters'!$K$101&lt;&gt;"",IFERROR(I854/'Checklist Parameters'!$K$101,0),"N/A")</f>
        <v>0</v>
      </c>
      <c r="AB854" s="85" t="str">
        <f>IF('Checklist Parameters'!$K$43&lt;&gt;"",(I854*'Checklist Parameters'!$K$43)/1000,"N/A")</f>
        <v>N/A</v>
      </c>
      <c r="AC854" s="85">
        <f>IF('Checklist Parameters'!$K$16="",$X854,IF(AND('Checklist Parameters'!$K$16&lt;$X854,'Checklist Parameters'!$K$16&gt;=3),'Checklist Parameters'!$K$16,IF(AND('Checklist Parameters'!$K$16&lt;$X854,'Checklist Parameters'!$K$16&lt;3),0,$X854)))</f>
        <v>0</v>
      </c>
      <c r="AD854" s="85" t="str">
        <f>IF(AND(I854&lt;'Checklist Parameters'!$K$22,$I854&lt;&gt;0),"Y","")</f>
        <v/>
      </c>
      <c r="AE854" s="85" t="str">
        <f>IF($AD854="Y",0,IF('Checklist Parameters'!$K$25="","&lt;no limit&gt;",ROUNDDOWN((($I854-'Checklist Parameters'!$K$24)/'Checklist Parameters'!$K$25)+1,0)))</f>
        <v>&lt;no limit&gt;</v>
      </c>
      <c r="AF854" s="174">
        <f t="shared" si="83"/>
        <v>0</v>
      </c>
      <c r="AG854" s="85">
        <f t="shared" si="78"/>
        <v>0</v>
      </c>
    </row>
    <row r="855" spans="1:33" ht="15">
      <c r="A855" s="393"/>
      <c r="B855" s="393"/>
      <c r="C855" s="393"/>
      <c r="D855" s="393"/>
      <c r="E855" s="393"/>
      <c r="F855" s="393"/>
      <c r="G855" s="393"/>
      <c r="H855" s="394"/>
      <c r="I855" s="394"/>
      <c r="J855" s="394"/>
      <c r="K855" s="394"/>
      <c r="L855" s="394"/>
      <c r="M855" s="394"/>
      <c r="N855" s="313">
        <f>IF(IF(I855&lt;'Checklist Parameters'!$K$22,0,($I855-$L855))&lt;0,0,IF(I855&lt;'Checklist Parameters'!$K$22,0,($I855-$L855)))</f>
        <v>0</v>
      </c>
      <c r="O855" s="394"/>
      <c r="P855" s="395"/>
      <c r="Q855" s="316">
        <f t="shared" si="79"/>
        <v>0</v>
      </c>
      <c r="R855" s="87">
        <f t="shared" si="80"/>
        <v>0</v>
      </c>
      <c r="S855" s="87">
        <f>IF('Checklist Parameters'!$K$60&lt;0.2,0.2,'Checklist Parameters'!$K$60)</f>
        <v>0.72</v>
      </c>
      <c r="T855" s="88">
        <f>IF($O855="",IF('Checklist District ID'!$C$43="Y",MAX($R855:$S855)*$I855,SUM($R855:$S855)*$I855),IF(O855&gt;0,Q855*S855))</f>
        <v>0</v>
      </c>
      <c r="U855" s="88">
        <f>IF(Q855&gt;0,((I855-T855)*'Formula Matrix'!$E$40),0)</f>
        <v>0</v>
      </c>
      <c r="V855" s="88">
        <f t="shared" si="81"/>
        <v>0</v>
      </c>
      <c r="W855" s="88">
        <f>IF(V855&gt;0,(V855*'Checklist Parameters'!$K$35),0)</f>
        <v>0</v>
      </c>
      <c r="X855" s="85">
        <f t="shared" si="82"/>
        <v>0</v>
      </c>
      <c r="Y855" s="85">
        <f>IF('Checklist Parameters'!$K$102&lt;&gt;"",(I855/43560)*'Checklist Parameters'!$K$102,"N/A")</f>
        <v>0</v>
      </c>
      <c r="Z855" s="85" t="str">
        <f>IF('Checklist Parameters'!$K$58&lt;&gt;"",((I855*'Checklist Parameters'!$K$58)*'Checklist Parameters'!$K$35)/1000,"N/A")</f>
        <v>N/A</v>
      </c>
      <c r="AA855" s="85">
        <f>IF('Checklist Parameters'!$K$101&lt;&gt;"",IFERROR(I855/'Checklist Parameters'!$K$101,0),"N/A")</f>
        <v>0</v>
      </c>
      <c r="AB855" s="85" t="str">
        <f>IF('Checklist Parameters'!$K$43&lt;&gt;"",(I855*'Checklist Parameters'!$K$43)/1000,"N/A")</f>
        <v>N/A</v>
      </c>
      <c r="AC855" s="85">
        <f>IF('Checklist Parameters'!$K$16="",$X855,IF(AND('Checklist Parameters'!$K$16&lt;$X855,'Checklist Parameters'!$K$16&gt;=3),'Checklist Parameters'!$K$16,IF(AND('Checklist Parameters'!$K$16&lt;$X855,'Checklist Parameters'!$K$16&lt;3),0,$X855)))</f>
        <v>0</v>
      </c>
      <c r="AD855" s="85" t="str">
        <f>IF(AND(I855&lt;'Checklist Parameters'!$K$22,$I855&lt;&gt;0),"Y","")</f>
        <v/>
      </c>
      <c r="AE855" s="85" t="str">
        <f>IF($AD855="Y",0,IF('Checklist Parameters'!$K$25="","&lt;no limit&gt;",ROUNDDOWN((($I855-'Checklist Parameters'!$K$24)/'Checklist Parameters'!$K$25)+1,0)))</f>
        <v>&lt;no limit&gt;</v>
      </c>
      <c r="AF855" s="174">
        <f t="shared" si="83"/>
        <v>0</v>
      </c>
      <c r="AG855" s="85">
        <f t="shared" si="78"/>
        <v>0</v>
      </c>
    </row>
    <row r="856" spans="1:33" ht="15">
      <c r="A856" s="393"/>
      <c r="B856" s="393"/>
      <c r="C856" s="393"/>
      <c r="D856" s="393"/>
      <c r="E856" s="393"/>
      <c r="F856" s="393"/>
      <c r="G856" s="393"/>
      <c r="H856" s="394"/>
      <c r="I856" s="394"/>
      <c r="J856" s="394"/>
      <c r="K856" s="394"/>
      <c r="L856" s="394"/>
      <c r="M856" s="394"/>
      <c r="N856" s="313">
        <f>IF(IF(I856&lt;'Checklist Parameters'!$K$22,0,($I856-$L856))&lt;0,0,IF(I856&lt;'Checklist Parameters'!$K$22,0,($I856-$L856)))</f>
        <v>0</v>
      </c>
      <c r="O856" s="394"/>
      <c r="P856" s="395"/>
      <c r="Q856" s="316">
        <f t="shared" si="79"/>
        <v>0</v>
      </c>
      <c r="R856" s="87">
        <f t="shared" si="80"/>
        <v>0</v>
      </c>
      <c r="S856" s="87">
        <f>IF('Checklist Parameters'!$K$60&lt;0.2,0.2,'Checklist Parameters'!$K$60)</f>
        <v>0.72</v>
      </c>
      <c r="T856" s="88">
        <f>IF($O856="",IF('Checklist District ID'!$C$43="Y",MAX($R856:$S856)*$I856,SUM($R856:$S856)*$I856),IF(O856&gt;0,Q856*S856))</f>
        <v>0</v>
      </c>
      <c r="U856" s="88">
        <f>IF(Q856&gt;0,((I856-T856)*'Formula Matrix'!$E$40),0)</f>
        <v>0</v>
      </c>
      <c r="V856" s="88">
        <f t="shared" si="81"/>
        <v>0</v>
      </c>
      <c r="W856" s="88">
        <f>IF(V856&gt;0,(V856*'Checklist Parameters'!$K$35),0)</f>
        <v>0</v>
      </c>
      <c r="X856" s="85">
        <f t="shared" si="82"/>
        <v>0</v>
      </c>
      <c r="Y856" s="85">
        <f>IF('Checklist Parameters'!$K$102&lt;&gt;"",(I856/43560)*'Checklist Parameters'!$K$102,"N/A")</f>
        <v>0</v>
      </c>
      <c r="Z856" s="85" t="str">
        <f>IF('Checklist Parameters'!$K$58&lt;&gt;"",((I856*'Checklist Parameters'!$K$58)*'Checklist Parameters'!$K$35)/1000,"N/A")</f>
        <v>N/A</v>
      </c>
      <c r="AA856" s="85">
        <f>IF('Checklist Parameters'!$K$101&lt;&gt;"",IFERROR(I856/'Checklist Parameters'!$K$101,0),"N/A")</f>
        <v>0</v>
      </c>
      <c r="AB856" s="85" t="str">
        <f>IF('Checklist Parameters'!$K$43&lt;&gt;"",(I856*'Checklist Parameters'!$K$43)/1000,"N/A")</f>
        <v>N/A</v>
      </c>
      <c r="AC856" s="85">
        <f>IF('Checklist Parameters'!$K$16="",$X856,IF(AND('Checklist Parameters'!$K$16&lt;$X856,'Checklist Parameters'!$K$16&gt;=3),'Checklist Parameters'!$K$16,IF(AND('Checklist Parameters'!$K$16&lt;$X856,'Checklist Parameters'!$K$16&lt;3),0,$X856)))</f>
        <v>0</v>
      </c>
      <c r="AD856" s="85" t="str">
        <f>IF(AND(I856&lt;'Checklist Parameters'!$K$22,$I856&lt;&gt;0),"Y","")</f>
        <v/>
      </c>
      <c r="AE856" s="85" t="str">
        <f>IF($AD856="Y",0,IF('Checklist Parameters'!$K$25="","&lt;no limit&gt;",ROUNDDOWN((($I856-'Checklist Parameters'!$K$24)/'Checklist Parameters'!$K$25)+1,0)))</f>
        <v>&lt;no limit&gt;</v>
      </c>
      <c r="AF856" s="174">
        <f t="shared" si="83"/>
        <v>0</v>
      </c>
      <c r="AG856" s="85">
        <f t="shared" si="78"/>
        <v>0</v>
      </c>
    </row>
    <row r="857" spans="1:33" ht="15">
      <c r="A857" s="393"/>
      <c r="B857" s="393"/>
      <c r="C857" s="393"/>
      <c r="D857" s="393"/>
      <c r="E857" s="393"/>
      <c r="F857" s="393"/>
      <c r="G857" s="393"/>
      <c r="H857" s="394"/>
      <c r="I857" s="394"/>
      <c r="J857" s="394"/>
      <c r="K857" s="394"/>
      <c r="L857" s="394"/>
      <c r="M857" s="394"/>
      <c r="N857" s="313">
        <f>IF(IF(I857&lt;'Checklist Parameters'!$K$22,0,($I857-$L857))&lt;0,0,IF(I857&lt;'Checklist Parameters'!$K$22,0,($I857-$L857)))</f>
        <v>0</v>
      </c>
      <c r="O857" s="394"/>
      <c r="P857" s="395"/>
      <c r="Q857" s="316">
        <f t="shared" si="79"/>
        <v>0</v>
      </c>
      <c r="R857" s="87">
        <f t="shared" si="80"/>
        <v>0</v>
      </c>
      <c r="S857" s="87">
        <f>IF('Checklist Parameters'!$K$60&lt;0.2,0.2,'Checklist Parameters'!$K$60)</f>
        <v>0.72</v>
      </c>
      <c r="T857" s="88">
        <f>IF($O857="",IF('Checklist District ID'!$C$43="Y",MAX($R857:$S857)*$I857,SUM($R857:$S857)*$I857),IF(O857&gt;0,Q857*S857))</f>
        <v>0</v>
      </c>
      <c r="U857" s="88">
        <f>IF(Q857&gt;0,((I857-T857)*'Formula Matrix'!$E$40),0)</f>
        <v>0</v>
      </c>
      <c r="V857" s="88">
        <f t="shared" si="81"/>
        <v>0</v>
      </c>
      <c r="W857" s="88">
        <f>IF(V857&gt;0,(V857*'Checklist Parameters'!$K$35),0)</f>
        <v>0</v>
      </c>
      <c r="X857" s="85">
        <f t="shared" si="82"/>
        <v>0</v>
      </c>
      <c r="Y857" s="85">
        <f>IF('Checklist Parameters'!$K$102&lt;&gt;"",(I857/43560)*'Checklist Parameters'!$K$102,"N/A")</f>
        <v>0</v>
      </c>
      <c r="Z857" s="85" t="str">
        <f>IF('Checklist Parameters'!$K$58&lt;&gt;"",((I857*'Checklist Parameters'!$K$58)*'Checklist Parameters'!$K$35)/1000,"N/A")</f>
        <v>N/A</v>
      </c>
      <c r="AA857" s="85">
        <f>IF('Checklist Parameters'!$K$101&lt;&gt;"",IFERROR(I857/'Checklist Parameters'!$K$101,0),"N/A")</f>
        <v>0</v>
      </c>
      <c r="AB857" s="85" t="str">
        <f>IF('Checklist Parameters'!$K$43&lt;&gt;"",(I857*'Checklist Parameters'!$K$43)/1000,"N/A")</f>
        <v>N/A</v>
      </c>
      <c r="AC857" s="85">
        <f>IF('Checklist Parameters'!$K$16="",$X857,IF(AND('Checklist Parameters'!$K$16&lt;$X857,'Checklist Parameters'!$K$16&gt;=3),'Checklist Parameters'!$K$16,IF(AND('Checklist Parameters'!$K$16&lt;$X857,'Checklist Parameters'!$K$16&lt;3),0,$X857)))</f>
        <v>0</v>
      </c>
      <c r="AD857" s="85" t="str">
        <f>IF(AND(I857&lt;'Checklist Parameters'!$K$22,$I857&lt;&gt;0),"Y","")</f>
        <v/>
      </c>
      <c r="AE857" s="85" t="str">
        <f>IF($AD857="Y",0,IF('Checklist Parameters'!$K$25="","&lt;no limit&gt;",ROUNDDOWN((($I857-'Checklist Parameters'!$K$24)/'Checklist Parameters'!$K$25)+1,0)))</f>
        <v>&lt;no limit&gt;</v>
      </c>
      <c r="AF857" s="174">
        <f t="shared" si="83"/>
        <v>0</v>
      </c>
      <c r="AG857" s="85">
        <f t="shared" si="78"/>
        <v>0</v>
      </c>
    </row>
    <row r="858" spans="1:33" ht="15">
      <c r="A858" s="393"/>
      <c r="B858" s="393"/>
      <c r="C858" s="393"/>
      <c r="D858" s="393"/>
      <c r="E858" s="393"/>
      <c r="F858" s="393"/>
      <c r="G858" s="393"/>
      <c r="H858" s="394"/>
      <c r="I858" s="394"/>
      <c r="J858" s="394"/>
      <c r="K858" s="394"/>
      <c r="L858" s="394"/>
      <c r="M858" s="394"/>
      <c r="N858" s="313">
        <f>IF(IF(I858&lt;'Checklist Parameters'!$K$22,0,($I858-$L858))&lt;0,0,IF(I858&lt;'Checklist Parameters'!$K$22,0,($I858-$L858)))</f>
        <v>0</v>
      </c>
      <c r="O858" s="394"/>
      <c r="P858" s="395"/>
      <c r="Q858" s="316">
        <f t="shared" si="79"/>
        <v>0</v>
      </c>
      <c r="R858" s="87">
        <f t="shared" si="80"/>
        <v>0</v>
      </c>
      <c r="S858" s="87">
        <f>IF('Checklist Parameters'!$K$60&lt;0.2,0.2,'Checklist Parameters'!$K$60)</f>
        <v>0.72</v>
      </c>
      <c r="T858" s="88">
        <f>IF($O858="",IF('Checklist District ID'!$C$43="Y",MAX($R858:$S858)*$I858,SUM($R858:$S858)*$I858),IF(O858&gt;0,Q858*S858))</f>
        <v>0</v>
      </c>
      <c r="U858" s="88">
        <f>IF(Q858&gt;0,((I858-T858)*'Formula Matrix'!$E$40),0)</f>
        <v>0</v>
      </c>
      <c r="V858" s="88">
        <f t="shared" si="81"/>
        <v>0</v>
      </c>
      <c r="W858" s="88">
        <f>IF(V858&gt;0,(V858*'Checklist Parameters'!$K$35),0)</f>
        <v>0</v>
      </c>
      <c r="X858" s="85">
        <f t="shared" si="82"/>
        <v>0</v>
      </c>
      <c r="Y858" s="85">
        <f>IF('Checklist Parameters'!$K$102&lt;&gt;"",(I858/43560)*'Checklist Parameters'!$K$102,"N/A")</f>
        <v>0</v>
      </c>
      <c r="Z858" s="85" t="str">
        <f>IF('Checklist Parameters'!$K$58&lt;&gt;"",((I858*'Checklist Parameters'!$K$58)*'Checklist Parameters'!$K$35)/1000,"N/A")</f>
        <v>N/A</v>
      </c>
      <c r="AA858" s="85">
        <f>IF('Checklist Parameters'!$K$101&lt;&gt;"",IFERROR(I858/'Checklist Parameters'!$K$101,0),"N/A")</f>
        <v>0</v>
      </c>
      <c r="AB858" s="85" t="str">
        <f>IF('Checklist Parameters'!$K$43&lt;&gt;"",(I858*'Checklist Parameters'!$K$43)/1000,"N/A")</f>
        <v>N/A</v>
      </c>
      <c r="AC858" s="85">
        <f>IF('Checklist Parameters'!$K$16="",$X858,IF(AND('Checklist Parameters'!$K$16&lt;$X858,'Checklist Parameters'!$K$16&gt;=3),'Checklist Parameters'!$K$16,IF(AND('Checklist Parameters'!$K$16&lt;$X858,'Checklist Parameters'!$K$16&lt;3),0,$X858)))</f>
        <v>0</v>
      </c>
      <c r="AD858" s="85" t="str">
        <f>IF(AND(I858&lt;'Checklist Parameters'!$K$22,$I858&lt;&gt;0),"Y","")</f>
        <v/>
      </c>
      <c r="AE858" s="85" t="str">
        <f>IF($AD858="Y",0,IF('Checklist Parameters'!$K$25="","&lt;no limit&gt;",ROUNDDOWN((($I858-'Checklist Parameters'!$K$24)/'Checklist Parameters'!$K$25)+1,0)))</f>
        <v>&lt;no limit&gt;</v>
      </c>
      <c r="AF858" s="174">
        <f t="shared" si="83"/>
        <v>0</v>
      </c>
      <c r="AG858" s="85">
        <f t="shared" si="78"/>
        <v>0</v>
      </c>
    </row>
    <row r="859" spans="1:33" ht="15">
      <c r="A859" s="393"/>
      <c r="B859" s="393"/>
      <c r="C859" s="393"/>
      <c r="D859" s="393"/>
      <c r="E859" s="393"/>
      <c r="F859" s="393"/>
      <c r="G859" s="393"/>
      <c r="H859" s="394"/>
      <c r="I859" s="394"/>
      <c r="J859" s="394"/>
      <c r="K859" s="394"/>
      <c r="L859" s="394"/>
      <c r="M859" s="394"/>
      <c r="N859" s="313">
        <f>IF(IF(I859&lt;'Checklist Parameters'!$K$22,0,($I859-$L859))&lt;0,0,IF(I859&lt;'Checklist Parameters'!$K$22,0,($I859-$L859)))</f>
        <v>0</v>
      </c>
      <c r="O859" s="394"/>
      <c r="P859" s="395"/>
      <c r="Q859" s="316">
        <f t="shared" si="79"/>
        <v>0</v>
      </c>
      <c r="R859" s="87">
        <f t="shared" si="80"/>
        <v>0</v>
      </c>
      <c r="S859" s="87">
        <f>IF('Checklist Parameters'!$K$60&lt;0.2,0.2,'Checklist Parameters'!$K$60)</f>
        <v>0.72</v>
      </c>
      <c r="T859" s="88">
        <f>IF($O859="",IF('Checklist District ID'!$C$43="Y",MAX($R859:$S859)*$I859,SUM($R859:$S859)*$I859),IF(O859&gt;0,Q859*S859))</f>
        <v>0</v>
      </c>
      <c r="U859" s="88">
        <f>IF(Q859&gt;0,((I859-T859)*'Formula Matrix'!$E$40),0)</f>
        <v>0</v>
      </c>
      <c r="V859" s="88">
        <f t="shared" si="81"/>
        <v>0</v>
      </c>
      <c r="W859" s="88">
        <f>IF(V859&gt;0,(V859*'Checklist Parameters'!$K$35),0)</f>
        <v>0</v>
      </c>
      <c r="X859" s="85">
        <f t="shared" si="82"/>
        <v>0</v>
      </c>
      <c r="Y859" s="85">
        <f>IF('Checklist Parameters'!$K$102&lt;&gt;"",(I859/43560)*'Checklist Parameters'!$K$102,"N/A")</f>
        <v>0</v>
      </c>
      <c r="Z859" s="85" t="str">
        <f>IF('Checklist Parameters'!$K$58&lt;&gt;"",((I859*'Checklist Parameters'!$K$58)*'Checklist Parameters'!$K$35)/1000,"N/A")</f>
        <v>N/A</v>
      </c>
      <c r="AA859" s="85">
        <f>IF('Checklist Parameters'!$K$101&lt;&gt;"",IFERROR(I859/'Checklist Parameters'!$K$101,0),"N/A")</f>
        <v>0</v>
      </c>
      <c r="AB859" s="85" t="str">
        <f>IF('Checklist Parameters'!$K$43&lt;&gt;"",(I859*'Checklist Parameters'!$K$43)/1000,"N/A")</f>
        <v>N/A</v>
      </c>
      <c r="AC859" s="85">
        <f>IF('Checklist Parameters'!$K$16="",$X859,IF(AND('Checklist Parameters'!$K$16&lt;$X859,'Checklist Parameters'!$K$16&gt;=3),'Checklist Parameters'!$K$16,IF(AND('Checklist Parameters'!$K$16&lt;$X859,'Checklist Parameters'!$K$16&lt;3),0,$X859)))</f>
        <v>0</v>
      </c>
      <c r="AD859" s="85" t="str">
        <f>IF(AND(I859&lt;'Checklist Parameters'!$K$22,$I859&lt;&gt;0),"Y","")</f>
        <v/>
      </c>
      <c r="AE859" s="85" t="str">
        <f>IF($AD859="Y",0,IF('Checklist Parameters'!$K$25="","&lt;no limit&gt;",ROUNDDOWN((($I859-'Checklist Parameters'!$K$24)/'Checklist Parameters'!$K$25)+1,0)))</f>
        <v>&lt;no limit&gt;</v>
      </c>
      <c r="AF859" s="174">
        <f t="shared" si="83"/>
        <v>0</v>
      </c>
      <c r="AG859" s="85">
        <f t="shared" si="78"/>
        <v>0</v>
      </c>
    </row>
    <row r="860" spans="1:33" ht="15">
      <c r="A860" s="393"/>
      <c r="B860" s="393"/>
      <c r="C860" s="393"/>
      <c r="D860" s="393"/>
      <c r="E860" s="393"/>
      <c r="F860" s="393"/>
      <c r="G860" s="393"/>
      <c r="H860" s="394"/>
      <c r="I860" s="394"/>
      <c r="J860" s="394"/>
      <c r="K860" s="394"/>
      <c r="L860" s="394"/>
      <c r="M860" s="394"/>
      <c r="N860" s="313">
        <f>IF(IF(I860&lt;'Checklist Parameters'!$K$22,0,($I860-$L860))&lt;0,0,IF(I860&lt;'Checklist Parameters'!$K$22,0,($I860-$L860)))</f>
        <v>0</v>
      </c>
      <c r="O860" s="394"/>
      <c r="P860" s="395"/>
      <c r="Q860" s="316">
        <f t="shared" si="79"/>
        <v>0</v>
      </c>
      <c r="R860" s="87">
        <f t="shared" si="80"/>
        <v>0</v>
      </c>
      <c r="S860" s="87">
        <f>IF('Checklist Parameters'!$K$60&lt;0.2,0.2,'Checklist Parameters'!$K$60)</f>
        <v>0.72</v>
      </c>
      <c r="T860" s="88">
        <f>IF($O860="",IF('Checklist District ID'!$C$43="Y",MAX($R860:$S860)*$I860,SUM($R860:$S860)*$I860),IF(O860&gt;0,Q860*S860))</f>
        <v>0</v>
      </c>
      <c r="U860" s="88">
        <f>IF(Q860&gt;0,((I860-T860)*'Formula Matrix'!$E$40),0)</f>
        <v>0</v>
      </c>
      <c r="V860" s="88">
        <f t="shared" si="81"/>
        <v>0</v>
      </c>
      <c r="W860" s="88">
        <f>IF(V860&gt;0,(V860*'Checklist Parameters'!$K$35),0)</f>
        <v>0</v>
      </c>
      <c r="X860" s="85">
        <f t="shared" si="82"/>
        <v>0</v>
      </c>
      <c r="Y860" s="85">
        <f>IF('Checklist Parameters'!$K$102&lt;&gt;"",(I860/43560)*'Checklist Parameters'!$K$102,"N/A")</f>
        <v>0</v>
      </c>
      <c r="Z860" s="85" t="str">
        <f>IF('Checklist Parameters'!$K$58&lt;&gt;"",((I860*'Checklist Parameters'!$K$58)*'Checklist Parameters'!$K$35)/1000,"N/A")</f>
        <v>N/A</v>
      </c>
      <c r="AA860" s="85">
        <f>IF('Checklist Parameters'!$K$101&lt;&gt;"",IFERROR(I860/'Checklist Parameters'!$K$101,0),"N/A")</f>
        <v>0</v>
      </c>
      <c r="AB860" s="85" t="str">
        <f>IF('Checklist Parameters'!$K$43&lt;&gt;"",(I860*'Checklist Parameters'!$K$43)/1000,"N/A")</f>
        <v>N/A</v>
      </c>
      <c r="AC860" s="85">
        <f>IF('Checklist Parameters'!$K$16="",$X860,IF(AND('Checklist Parameters'!$K$16&lt;$X860,'Checklist Parameters'!$K$16&gt;=3),'Checklist Parameters'!$K$16,IF(AND('Checklist Parameters'!$K$16&lt;$X860,'Checklist Parameters'!$K$16&lt;3),0,$X860)))</f>
        <v>0</v>
      </c>
      <c r="AD860" s="85" t="str">
        <f>IF(AND(I860&lt;'Checklist Parameters'!$K$22,$I860&lt;&gt;0),"Y","")</f>
        <v/>
      </c>
      <c r="AE860" s="85" t="str">
        <f>IF($AD860="Y",0,IF('Checklist Parameters'!$K$25="","&lt;no limit&gt;",ROUNDDOWN((($I860-'Checklist Parameters'!$K$24)/'Checklist Parameters'!$K$25)+1,0)))</f>
        <v>&lt;no limit&gt;</v>
      </c>
      <c r="AF860" s="174">
        <f t="shared" si="83"/>
        <v>0</v>
      </c>
      <c r="AG860" s="85">
        <f t="shared" si="78"/>
        <v>0</v>
      </c>
    </row>
    <row r="861" spans="1:33" ht="15">
      <c r="A861" s="393"/>
      <c r="B861" s="393"/>
      <c r="C861" s="393"/>
      <c r="D861" s="393"/>
      <c r="E861" s="393"/>
      <c r="F861" s="393"/>
      <c r="G861" s="393"/>
      <c r="H861" s="394"/>
      <c r="I861" s="394"/>
      <c r="J861" s="394"/>
      <c r="K861" s="394"/>
      <c r="L861" s="394"/>
      <c r="M861" s="394"/>
      <c r="N861" s="313">
        <f>IF(IF(I861&lt;'Checklist Parameters'!$K$22,0,($I861-$L861))&lt;0,0,IF(I861&lt;'Checklist Parameters'!$K$22,0,($I861-$L861)))</f>
        <v>0</v>
      </c>
      <c r="O861" s="394"/>
      <c r="P861" s="395"/>
      <c r="Q861" s="316">
        <f t="shared" si="79"/>
        <v>0</v>
      </c>
      <c r="R861" s="87">
        <f t="shared" si="80"/>
        <v>0</v>
      </c>
      <c r="S861" s="87">
        <f>IF('Checklist Parameters'!$K$60&lt;0.2,0.2,'Checklist Parameters'!$K$60)</f>
        <v>0.72</v>
      </c>
      <c r="T861" s="88">
        <f>IF($O861="",IF('Checklist District ID'!$C$43="Y",MAX($R861:$S861)*$I861,SUM($R861:$S861)*$I861),IF(O861&gt;0,Q861*S861))</f>
        <v>0</v>
      </c>
      <c r="U861" s="88">
        <f>IF(Q861&gt;0,((I861-T861)*'Formula Matrix'!$E$40),0)</f>
        <v>0</v>
      </c>
      <c r="V861" s="88">
        <f t="shared" si="81"/>
        <v>0</v>
      </c>
      <c r="W861" s="88">
        <f>IF(V861&gt;0,(V861*'Checklist Parameters'!$K$35),0)</f>
        <v>0</v>
      </c>
      <c r="X861" s="85">
        <f t="shared" si="82"/>
        <v>0</v>
      </c>
      <c r="Y861" s="85">
        <f>IF('Checklist Parameters'!$K$102&lt;&gt;"",(I861/43560)*'Checklist Parameters'!$K$102,"N/A")</f>
        <v>0</v>
      </c>
      <c r="Z861" s="85" t="str">
        <f>IF('Checklist Parameters'!$K$58&lt;&gt;"",((I861*'Checklist Parameters'!$K$58)*'Checklist Parameters'!$K$35)/1000,"N/A")</f>
        <v>N/A</v>
      </c>
      <c r="AA861" s="85">
        <f>IF('Checklist Parameters'!$K$101&lt;&gt;"",IFERROR(I861/'Checklist Parameters'!$K$101,0),"N/A")</f>
        <v>0</v>
      </c>
      <c r="AB861" s="85" t="str">
        <f>IF('Checklist Parameters'!$K$43&lt;&gt;"",(I861*'Checklist Parameters'!$K$43)/1000,"N/A")</f>
        <v>N/A</v>
      </c>
      <c r="AC861" s="85">
        <f>IF('Checklist Parameters'!$K$16="",$X861,IF(AND('Checklist Parameters'!$K$16&lt;$X861,'Checklist Parameters'!$K$16&gt;=3),'Checklist Parameters'!$K$16,IF(AND('Checklist Parameters'!$K$16&lt;$X861,'Checklist Parameters'!$K$16&lt;3),0,$X861)))</f>
        <v>0</v>
      </c>
      <c r="AD861" s="85" t="str">
        <f>IF(AND(I861&lt;'Checklist Parameters'!$K$22,$I861&lt;&gt;0),"Y","")</f>
        <v/>
      </c>
      <c r="AE861" s="85" t="str">
        <f>IF($AD861="Y",0,IF('Checklist Parameters'!$K$25="","&lt;no limit&gt;",ROUNDDOWN((($I861-'Checklist Parameters'!$K$24)/'Checklist Parameters'!$K$25)+1,0)))</f>
        <v>&lt;no limit&gt;</v>
      </c>
      <c r="AF861" s="174">
        <f t="shared" si="83"/>
        <v>0</v>
      </c>
      <c r="AG861" s="85">
        <f t="shared" si="78"/>
        <v>0</v>
      </c>
    </row>
    <row r="862" spans="1:33" ht="15">
      <c r="A862" s="393"/>
      <c r="B862" s="393"/>
      <c r="C862" s="393"/>
      <c r="D862" s="393"/>
      <c r="E862" s="393"/>
      <c r="F862" s="393"/>
      <c r="G862" s="393"/>
      <c r="H862" s="394"/>
      <c r="I862" s="394"/>
      <c r="J862" s="394"/>
      <c r="K862" s="394"/>
      <c r="L862" s="394"/>
      <c r="M862" s="394"/>
      <c r="N862" s="313">
        <f>IF(IF(I862&lt;'Checklist Parameters'!$K$22,0,($I862-$L862))&lt;0,0,IF(I862&lt;'Checklist Parameters'!$K$22,0,($I862-$L862)))</f>
        <v>0</v>
      </c>
      <c r="O862" s="394"/>
      <c r="P862" s="395"/>
      <c r="Q862" s="316">
        <f t="shared" si="79"/>
        <v>0</v>
      </c>
      <c r="R862" s="87">
        <f t="shared" si="80"/>
        <v>0</v>
      </c>
      <c r="S862" s="87">
        <f>IF('Checklist Parameters'!$K$60&lt;0.2,0.2,'Checklist Parameters'!$K$60)</f>
        <v>0.72</v>
      </c>
      <c r="T862" s="88">
        <f>IF($O862="",IF('Checklist District ID'!$C$43="Y",MAX($R862:$S862)*$I862,SUM($R862:$S862)*$I862),IF(O862&gt;0,Q862*S862))</f>
        <v>0</v>
      </c>
      <c r="U862" s="88">
        <f>IF(Q862&gt;0,((I862-T862)*'Formula Matrix'!$E$40),0)</f>
        <v>0</v>
      </c>
      <c r="V862" s="88">
        <f t="shared" si="81"/>
        <v>0</v>
      </c>
      <c r="W862" s="88">
        <f>IF(V862&gt;0,(V862*'Checklist Parameters'!$K$35),0)</f>
        <v>0</v>
      </c>
      <c r="X862" s="85">
        <f t="shared" si="82"/>
        <v>0</v>
      </c>
      <c r="Y862" s="85">
        <f>IF('Checklist Parameters'!$K$102&lt;&gt;"",(I862/43560)*'Checklist Parameters'!$K$102,"N/A")</f>
        <v>0</v>
      </c>
      <c r="Z862" s="85" t="str">
        <f>IF('Checklist Parameters'!$K$58&lt;&gt;"",((I862*'Checklist Parameters'!$K$58)*'Checklist Parameters'!$K$35)/1000,"N/A")</f>
        <v>N/A</v>
      </c>
      <c r="AA862" s="85">
        <f>IF('Checklist Parameters'!$K$101&lt;&gt;"",IFERROR(I862/'Checklist Parameters'!$K$101,0),"N/A")</f>
        <v>0</v>
      </c>
      <c r="AB862" s="85" t="str">
        <f>IF('Checklist Parameters'!$K$43&lt;&gt;"",(I862*'Checklist Parameters'!$K$43)/1000,"N/A")</f>
        <v>N/A</v>
      </c>
      <c r="AC862" s="85">
        <f>IF('Checklist Parameters'!$K$16="",$X862,IF(AND('Checklist Parameters'!$K$16&lt;$X862,'Checklist Parameters'!$K$16&gt;=3),'Checklist Parameters'!$K$16,IF(AND('Checklist Parameters'!$K$16&lt;$X862,'Checklist Parameters'!$K$16&lt;3),0,$X862)))</f>
        <v>0</v>
      </c>
      <c r="AD862" s="85" t="str">
        <f>IF(AND(I862&lt;'Checklist Parameters'!$K$22,$I862&lt;&gt;0),"Y","")</f>
        <v/>
      </c>
      <c r="AE862" s="85" t="str">
        <f>IF($AD862="Y",0,IF('Checklist Parameters'!$K$25="","&lt;no limit&gt;",ROUNDDOWN((($I862-'Checklist Parameters'!$K$24)/'Checklist Parameters'!$K$25)+1,0)))</f>
        <v>&lt;no limit&gt;</v>
      </c>
      <c r="AF862" s="174">
        <f t="shared" si="83"/>
        <v>0</v>
      </c>
      <c r="AG862" s="85">
        <f t="shared" si="78"/>
        <v>0</v>
      </c>
    </row>
    <row r="863" spans="1:33" ht="15">
      <c r="A863" s="393"/>
      <c r="B863" s="393"/>
      <c r="C863" s="393"/>
      <c r="D863" s="393"/>
      <c r="E863" s="393"/>
      <c r="F863" s="393"/>
      <c r="G863" s="393"/>
      <c r="H863" s="394"/>
      <c r="I863" s="394"/>
      <c r="J863" s="394"/>
      <c r="K863" s="394"/>
      <c r="L863" s="394"/>
      <c r="M863" s="394"/>
      <c r="N863" s="313">
        <f>IF(IF(I863&lt;'Checklist Parameters'!$K$22,0,($I863-$L863))&lt;0,0,IF(I863&lt;'Checklist Parameters'!$K$22,0,($I863-$L863)))</f>
        <v>0</v>
      </c>
      <c r="O863" s="394"/>
      <c r="P863" s="395"/>
      <c r="Q863" s="316">
        <f t="shared" si="79"/>
        <v>0</v>
      </c>
      <c r="R863" s="87">
        <f t="shared" si="80"/>
        <v>0</v>
      </c>
      <c r="S863" s="87">
        <f>IF('Checklist Parameters'!$K$60&lt;0.2,0.2,'Checklist Parameters'!$K$60)</f>
        <v>0.72</v>
      </c>
      <c r="T863" s="88">
        <f>IF($O863="",IF('Checklist District ID'!$C$43="Y",MAX($R863:$S863)*$I863,SUM($R863:$S863)*$I863),IF(O863&gt;0,Q863*S863))</f>
        <v>0</v>
      </c>
      <c r="U863" s="88">
        <f>IF(Q863&gt;0,((I863-T863)*'Formula Matrix'!$E$40),0)</f>
        <v>0</v>
      </c>
      <c r="V863" s="88">
        <f t="shared" si="81"/>
        <v>0</v>
      </c>
      <c r="W863" s="88">
        <f>IF(V863&gt;0,(V863*'Checklist Parameters'!$K$35),0)</f>
        <v>0</v>
      </c>
      <c r="X863" s="85">
        <f t="shared" si="82"/>
        <v>0</v>
      </c>
      <c r="Y863" s="85">
        <f>IF('Checklist Parameters'!$K$102&lt;&gt;"",(I863/43560)*'Checklist Parameters'!$K$102,"N/A")</f>
        <v>0</v>
      </c>
      <c r="Z863" s="85" t="str">
        <f>IF('Checklist Parameters'!$K$58&lt;&gt;"",((I863*'Checklist Parameters'!$K$58)*'Checklist Parameters'!$K$35)/1000,"N/A")</f>
        <v>N/A</v>
      </c>
      <c r="AA863" s="85">
        <f>IF('Checklist Parameters'!$K$101&lt;&gt;"",IFERROR(I863/'Checklist Parameters'!$K$101,0),"N/A")</f>
        <v>0</v>
      </c>
      <c r="AB863" s="85" t="str">
        <f>IF('Checklist Parameters'!$K$43&lt;&gt;"",(I863*'Checklist Parameters'!$K$43)/1000,"N/A")</f>
        <v>N/A</v>
      </c>
      <c r="AC863" s="85">
        <f>IF('Checklist Parameters'!$K$16="",$X863,IF(AND('Checklist Parameters'!$K$16&lt;$X863,'Checklist Parameters'!$K$16&gt;=3),'Checklist Parameters'!$K$16,IF(AND('Checklist Parameters'!$K$16&lt;$X863,'Checklist Parameters'!$K$16&lt;3),0,$X863)))</f>
        <v>0</v>
      </c>
      <c r="AD863" s="85" t="str">
        <f>IF(AND(I863&lt;'Checklist Parameters'!$K$22,$I863&lt;&gt;0),"Y","")</f>
        <v/>
      </c>
      <c r="AE863" s="85" t="str">
        <f>IF($AD863="Y",0,IF('Checklist Parameters'!$K$25="","&lt;no limit&gt;",ROUNDDOWN((($I863-'Checklist Parameters'!$K$24)/'Checklist Parameters'!$K$25)+1,0)))</f>
        <v>&lt;no limit&gt;</v>
      </c>
      <c r="AF863" s="174">
        <f t="shared" si="83"/>
        <v>0</v>
      </c>
      <c r="AG863" s="85">
        <f t="shared" si="78"/>
        <v>0</v>
      </c>
    </row>
    <row r="864" spans="1:33" ht="15">
      <c r="A864" s="393"/>
      <c r="B864" s="393"/>
      <c r="C864" s="393"/>
      <c r="D864" s="393"/>
      <c r="E864" s="393"/>
      <c r="F864" s="393"/>
      <c r="G864" s="393"/>
      <c r="H864" s="394"/>
      <c r="I864" s="394"/>
      <c r="J864" s="394"/>
      <c r="K864" s="394"/>
      <c r="L864" s="394"/>
      <c r="M864" s="394"/>
      <c r="N864" s="313">
        <f>IF(IF(I864&lt;'Checklist Parameters'!$K$22,0,($I864-$L864))&lt;0,0,IF(I864&lt;'Checklist Parameters'!$K$22,0,($I864-$L864)))</f>
        <v>0</v>
      </c>
      <c r="O864" s="394"/>
      <c r="P864" s="395"/>
      <c r="Q864" s="316">
        <f t="shared" si="79"/>
        <v>0</v>
      </c>
      <c r="R864" s="87">
        <f t="shared" si="80"/>
        <v>0</v>
      </c>
      <c r="S864" s="87">
        <f>IF('Checklist Parameters'!$K$60&lt;0.2,0.2,'Checklist Parameters'!$K$60)</f>
        <v>0.72</v>
      </c>
      <c r="T864" s="88">
        <f>IF($O864="",IF('Checklist District ID'!$C$43="Y",MAX($R864:$S864)*$I864,SUM($R864:$S864)*$I864),IF(O864&gt;0,Q864*S864))</f>
        <v>0</v>
      </c>
      <c r="U864" s="88">
        <f>IF(Q864&gt;0,((I864-T864)*'Formula Matrix'!$E$40),0)</f>
        <v>0</v>
      </c>
      <c r="V864" s="88">
        <f t="shared" si="81"/>
        <v>0</v>
      </c>
      <c r="W864" s="88">
        <f>IF(V864&gt;0,(V864*'Checklist Parameters'!$K$35),0)</f>
        <v>0</v>
      </c>
      <c r="X864" s="85">
        <f t="shared" si="82"/>
        <v>0</v>
      </c>
      <c r="Y864" s="85">
        <f>IF('Checklist Parameters'!$K$102&lt;&gt;"",(I864/43560)*'Checklist Parameters'!$K$102,"N/A")</f>
        <v>0</v>
      </c>
      <c r="Z864" s="85" t="str">
        <f>IF('Checklist Parameters'!$K$58&lt;&gt;"",((I864*'Checklist Parameters'!$K$58)*'Checklist Parameters'!$K$35)/1000,"N/A")</f>
        <v>N/A</v>
      </c>
      <c r="AA864" s="85">
        <f>IF('Checklist Parameters'!$K$101&lt;&gt;"",IFERROR(I864/'Checklist Parameters'!$K$101,0),"N/A")</f>
        <v>0</v>
      </c>
      <c r="AB864" s="85" t="str">
        <f>IF('Checklist Parameters'!$K$43&lt;&gt;"",(I864*'Checklist Parameters'!$K$43)/1000,"N/A")</f>
        <v>N/A</v>
      </c>
      <c r="AC864" s="85">
        <f>IF('Checklist Parameters'!$K$16="",$X864,IF(AND('Checklist Parameters'!$K$16&lt;$X864,'Checklist Parameters'!$K$16&gt;=3),'Checklist Parameters'!$K$16,IF(AND('Checklist Parameters'!$K$16&lt;$X864,'Checklist Parameters'!$K$16&lt;3),0,$X864)))</f>
        <v>0</v>
      </c>
      <c r="AD864" s="85" t="str">
        <f>IF(AND(I864&lt;'Checklist Parameters'!$K$22,$I864&lt;&gt;0),"Y","")</f>
        <v/>
      </c>
      <c r="AE864" s="85" t="str">
        <f>IF($AD864="Y",0,IF('Checklist Parameters'!$K$25="","&lt;no limit&gt;",ROUNDDOWN((($I864-'Checklist Parameters'!$K$24)/'Checklist Parameters'!$K$25)+1,0)))</f>
        <v>&lt;no limit&gt;</v>
      </c>
      <c r="AF864" s="174">
        <f t="shared" si="83"/>
        <v>0</v>
      </c>
      <c r="AG864" s="85">
        <f t="shared" si="78"/>
        <v>0</v>
      </c>
    </row>
    <row r="865" spans="1:33" ht="15">
      <c r="A865" s="393"/>
      <c r="B865" s="393"/>
      <c r="C865" s="393"/>
      <c r="D865" s="393"/>
      <c r="E865" s="393"/>
      <c r="F865" s="393"/>
      <c r="G865" s="393"/>
      <c r="H865" s="394"/>
      <c r="I865" s="394"/>
      <c r="J865" s="394"/>
      <c r="K865" s="394"/>
      <c r="L865" s="394"/>
      <c r="M865" s="394"/>
      <c r="N865" s="313">
        <f>IF(IF(I865&lt;'Checklist Parameters'!$K$22,0,($I865-$L865))&lt;0,0,IF(I865&lt;'Checklist Parameters'!$K$22,0,($I865-$L865)))</f>
        <v>0</v>
      </c>
      <c r="O865" s="394"/>
      <c r="P865" s="395"/>
      <c r="Q865" s="316">
        <f t="shared" si="79"/>
        <v>0</v>
      </c>
      <c r="R865" s="87">
        <f t="shared" si="80"/>
        <v>0</v>
      </c>
      <c r="S865" s="87">
        <f>IF('Checklist Parameters'!$K$60&lt;0.2,0.2,'Checklist Parameters'!$K$60)</f>
        <v>0.72</v>
      </c>
      <c r="T865" s="88">
        <f>IF($O865="",IF('Checklist District ID'!$C$43="Y",MAX($R865:$S865)*$I865,SUM($R865:$S865)*$I865),IF(O865&gt;0,Q865*S865))</f>
        <v>0</v>
      </c>
      <c r="U865" s="88">
        <f>IF(Q865&gt;0,((I865-T865)*'Formula Matrix'!$E$40),0)</f>
        <v>0</v>
      </c>
      <c r="V865" s="88">
        <f t="shared" si="81"/>
        <v>0</v>
      </c>
      <c r="W865" s="88">
        <f>IF(V865&gt;0,(V865*'Checklist Parameters'!$K$35),0)</f>
        <v>0</v>
      </c>
      <c r="X865" s="85">
        <f t="shared" si="82"/>
        <v>0</v>
      </c>
      <c r="Y865" s="85">
        <f>IF('Checklist Parameters'!$K$102&lt;&gt;"",(I865/43560)*'Checklist Parameters'!$K$102,"N/A")</f>
        <v>0</v>
      </c>
      <c r="Z865" s="85" t="str">
        <f>IF('Checklist Parameters'!$K$58&lt;&gt;"",((I865*'Checklist Parameters'!$K$58)*'Checklist Parameters'!$K$35)/1000,"N/A")</f>
        <v>N/A</v>
      </c>
      <c r="AA865" s="85">
        <f>IF('Checklist Parameters'!$K$101&lt;&gt;"",IFERROR(I865/'Checklist Parameters'!$K$101,0),"N/A")</f>
        <v>0</v>
      </c>
      <c r="AB865" s="85" t="str">
        <f>IF('Checklist Parameters'!$K$43&lt;&gt;"",(I865*'Checklist Parameters'!$K$43)/1000,"N/A")</f>
        <v>N/A</v>
      </c>
      <c r="AC865" s="85">
        <f>IF('Checklist Parameters'!$K$16="",$X865,IF(AND('Checklist Parameters'!$K$16&lt;$X865,'Checklist Parameters'!$K$16&gt;=3),'Checklist Parameters'!$K$16,IF(AND('Checklist Parameters'!$K$16&lt;$X865,'Checklist Parameters'!$K$16&lt;3),0,$X865)))</f>
        <v>0</v>
      </c>
      <c r="AD865" s="85" t="str">
        <f>IF(AND(I865&lt;'Checklist Parameters'!$K$22,$I865&lt;&gt;0),"Y","")</f>
        <v/>
      </c>
      <c r="AE865" s="85" t="str">
        <f>IF($AD865="Y",0,IF('Checklist Parameters'!$K$25="","&lt;no limit&gt;",ROUNDDOWN((($I865-'Checklist Parameters'!$K$24)/'Checklist Parameters'!$K$25)+1,0)))</f>
        <v>&lt;no limit&gt;</v>
      </c>
      <c r="AF865" s="174">
        <f t="shared" si="83"/>
        <v>0</v>
      </c>
      <c r="AG865" s="85">
        <f t="shared" si="78"/>
        <v>0</v>
      </c>
    </row>
    <row r="866" spans="1:33" ht="15">
      <c r="A866" s="393"/>
      <c r="B866" s="393"/>
      <c r="C866" s="393"/>
      <c r="D866" s="393"/>
      <c r="E866" s="393"/>
      <c r="F866" s="393"/>
      <c r="G866" s="393"/>
      <c r="H866" s="394"/>
      <c r="I866" s="394"/>
      <c r="J866" s="394"/>
      <c r="K866" s="394"/>
      <c r="L866" s="394"/>
      <c r="M866" s="394"/>
      <c r="N866" s="313">
        <f>IF(IF(I866&lt;'Checklist Parameters'!$K$22,0,($I866-$L866))&lt;0,0,IF(I866&lt;'Checklist Parameters'!$K$22,0,($I866-$L866)))</f>
        <v>0</v>
      </c>
      <c r="O866" s="394"/>
      <c r="P866" s="395"/>
      <c r="Q866" s="316">
        <f t="shared" si="79"/>
        <v>0</v>
      </c>
      <c r="R866" s="87">
        <f t="shared" si="80"/>
        <v>0</v>
      </c>
      <c r="S866" s="87">
        <f>IF('Checklist Parameters'!$K$60&lt;0.2,0.2,'Checklist Parameters'!$K$60)</f>
        <v>0.72</v>
      </c>
      <c r="T866" s="88">
        <f>IF($O866="",IF('Checklist District ID'!$C$43="Y",MAX($R866:$S866)*$I866,SUM($R866:$S866)*$I866),IF(O866&gt;0,Q866*S866))</f>
        <v>0</v>
      </c>
      <c r="U866" s="88">
        <f>IF(Q866&gt;0,((I866-T866)*'Formula Matrix'!$E$40),0)</f>
        <v>0</v>
      </c>
      <c r="V866" s="88">
        <f t="shared" si="81"/>
        <v>0</v>
      </c>
      <c r="W866" s="88">
        <f>IF(V866&gt;0,(V866*'Checklist Parameters'!$K$35),0)</f>
        <v>0</v>
      </c>
      <c r="X866" s="85">
        <f t="shared" si="82"/>
        <v>0</v>
      </c>
      <c r="Y866" s="85">
        <f>IF('Checklist Parameters'!$K$102&lt;&gt;"",(I866/43560)*'Checklist Parameters'!$K$102,"N/A")</f>
        <v>0</v>
      </c>
      <c r="Z866" s="85" t="str">
        <f>IF('Checklist Parameters'!$K$58&lt;&gt;"",((I866*'Checklist Parameters'!$K$58)*'Checklist Parameters'!$K$35)/1000,"N/A")</f>
        <v>N/A</v>
      </c>
      <c r="AA866" s="85">
        <f>IF('Checklist Parameters'!$K$101&lt;&gt;"",IFERROR(I866/'Checklist Parameters'!$K$101,0),"N/A")</f>
        <v>0</v>
      </c>
      <c r="AB866" s="85" t="str">
        <f>IF('Checklist Parameters'!$K$43&lt;&gt;"",(I866*'Checklist Parameters'!$K$43)/1000,"N/A")</f>
        <v>N/A</v>
      </c>
      <c r="AC866" s="85">
        <f>IF('Checklist Parameters'!$K$16="",$X866,IF(AND('Checklist Parameters'!$K$16&lt;$X866,'Checklist Parameters'!$K$16&gt;=3),'Checklist Parameters'!$K$16,IF(AND('Checklist Parameters'!$K$16&lt;$X866,'Checklist Parameters'!$K$16&lt;3),0,$X866)))</f>
        <v>0</v>
      </c>
      <c r="AD866" s="85" t="str">
        <f>IF(AND(I866&lt;'Checklist Parameters'!$K$22,$I866&lt;&gt;0),"Y","")</f>
        <v/>
      </c>
      <c r="AE866" s="85" t="str">
        <f>IF($AD866="Y",0,IF('Checklist Parameters'!$K$25="","&lt;no limit&gt;",ROUNDDOWN((($I866-'Checklist Parameters'!$K$24)/'Checklist Parameters'!$K$25)+1,0)))</f>
        <v>&lt;no limit&gt;</v>
      </c>
      <c r="AF866" s="174">
        <f t="shared" si="83"/>
        <v>0</v>
      </c>
      <c r="AG866" s="85">
        <f t="shared" si="78"/>
        <v>0</v>
      </c>
    </row>
    <row r="867" spans="1:33" ht="15">
      <c r="A867" s="393"/>
      <c r="B867" s="393"/>
      <c r="C867" s="393"/>
      <c r="D867" s="393"/>
      <c r="E867" s="393"/>
      <c r="F867" s="393"/>
      <c r="G867" s="393"/>
      <c r="H867" s="394"/>
      <c r="I867" s="394"/>
      <c r="J867" s="394"/>
      <c r="K867" s="394"/>
      <c r="L867" s="394"/>
      <c r="M867" s="394"/>
      <c r="N867" s="313">
        <f>IF(IF(I867&lt;'Checklist Parameters'!$K$22,0,($I867-$L867))&lt;0,0,IF(I867&lt;'Checklist Parameters'!$K$22,0,($I867-$L867)))</f>
        <v>0</v>
      </c>
      <c r="O867" s="394"/>
      <c r="P867" s="395"/>
      <c r="Q867" s="316">
        <f t="shared" si="79"/>
        <v>0</v>
      </c>
      <c r="R867" s="87">
        <f t="shared" si="80"/>
        <v>0</v>
      </c>
      <c r="S867" s="87">
        <f>IF('Checklist Parameters'!$K$60&lt;0.2,0.2,'Checklist Parameters'!$K$60)</f>
        <v>0.72</v>
      </c>
      <c r="T867" s="88">
        <f>IF($O867="",IF('Checklist District ID'!$C$43="Y",MAX($R867:$S867)*$I867,SUM($R867:$S867)*$I867),IF(O867&gt;0,Q867*S867))</f>
        <v>0</v>
      </c>
      <c r="U867" s="88">
        <f>IF(Q867&gt;0,((I867-T867)*'Formula Matrix'!$E$40),0)</f>
        <v>0</v>
      </c>
      <c r="V867" s="88">
        <f t="shared" si="81"/>
        <v>0</v>
      </c>
      <c r="W867" s="88">
        <f>IF(V867&gt;0,(V867*'Checklist Parameters'!$K$35),0)</f>
        <v>0</v>
      </c>
      <c r="X867" s="85">
        <f t="shared" si="82"/>
        <v>0</v>
      </c>
      <c r="Y867" s="85">
        <f>IF('Checklist Parameters'!$K$102&lt;&gt;"",(I867/43560)*'Checklist Parameters'!$K$102,"N/A")</f>
        <v>0</v>
      </c>
      <c r="Z867" s="85" t="str">
        <f>IF('Checklist Parameters'!$K$58&lt;&gt;"",((I867*'Checklist Parameters'!$K$58)*'Checklist Parameters'!$K$35)/1000,"N/A")</f>
        <v>N/A</v>
      </c>
      <c r="AA867" s="85">
        <f>IF('Checklist Parameters'!$K$101&lt;&gt;"",IFERROR(I867/'Checklist Parameters'!$K$101,0),"N/A")</f>
        <v>0</v>
      </c>
      <c r="AB867" s="85" t="str">
        <f>IF('Checklist Parameters'!$K$43&lt;&gt;"",(I867*'Checklist Parameters'!$K$43)/1000,"N/A")</f>
        <v>N/A</v>
      </c>
      <c r="AC867" s="85">
        <f>IF('Checklist Parameters'!$K$16="",$X867,IF(AND('Checklist Parameters'!$K$16&lt;$X867,'Checklist Parameters'!$K$16&gt;=3),'Checklist Parameters'!$K$16,IF(AND('Checklist Parameters'!$K$16&lt;$X867,'Checklist Parameters'!$K$16&lt;3),0,$X867)))</f>
        <v>0</v>
      </c>
      <c r="AD867" s="85" t="str">
        <f>IF(AND(I867&lt;'Checklist Parameters'!$K$22,$I867&lt;&gt;0),"Y","")</f>
        <v/>
      </c>
      <c r="AE867" s="85" t="str">
        <f>IF($AD867="Y",0,IF('Checklist Parameters'!$K$25="","&lt;no limit&gt;",ROUNDDOWN((($I867-'Checklist Parameters'!$K$24)/'Checklist Parameters'!$K$25)+1,0)))</f>
        <v>&lt;no limit&gt;</v>
      </c>
      <c r="AF867" s="174">
        <f t="shared" si="83"/>
        <v>0</v>
      </c>
      <c r="AG867" s="85">
        <f t="shared" si="78"/>
        <v>0</v>
      </c>
    </row>
    <row r="868" spans="1:33" ht="15">
      <c r="A868" s="393"/>
      <c r="B868" s="393"/>
      <c r="C868" s="393"/>
      <c r="D868" s="393"/>
      <c r="E868" s="393"/>
      <c r="F868" s="393"/>
      <c r="G868" s="393"/>
      <c r="H868" s="394"/>
      <c r="I868" s="394"/>
      <c r="J868" s="394"/>
      <c r="K868" s="394"/>
      <c r="L868" s="394"/>
      <c r="M868" s="394"/>
      <c r="N868" s="313">
        <f>IF(IF(I868&lt;'Checklist Parameters'!$K$22,0,($I868-$L868))&lt;0,0,IF(I868&lt;'Checklist Parameters'!$K$22,0,($I868-$L868)))</f>
        <v>0</v>
      </c>
      <c r="O868" s="394"/>
      <c r="P868" s="395"/>
      <c r="Q868" s="316">
        <f t="shared" si="79"/>
        <v>0</v>
      </c>
      <c r="R868" s="87">
        <f t="shared" si="80"/>
        <v>0</v>
      </c>
      <c r="S868" s="87">
        <f>IF('Checklist Parameters'!$K$60&lt;0.2,0.2,'Checklist Parameters'!$K$60)</f>
        <v>0.72</v>
      </c>
      <c r="T868" s="88">
        <f>IF($O868="",IF('Checklist District ID'!$C$43="Y",MAX($R868:$S868)*$I868,SUM($R868:$S868)*$I868),IF(O868&gt;0,Q868*S868))</f>
        <v>0</v>
      </c>
      <c r="U868" s="88">
        <f>IF(Q868&gt;0,((I868-T868)*'Formula Matrix'!$E$40),0)</f>
        <v>0</v>
      </c>
      <c r="V868" s="88">
        <f t="shared" si="81"/>
        <v>0</v>
      </c>
      <c r="W868" s="88">
        <f>IF(V868&gt;0,(V868*'Checklist Parameters'!$K$35),0)</f>
        <v>0</v>
      </c>
      <c r="X868" s="85">
        <f t="shared" si="82"/>
        <v>0</v>
      </c>
      <c r="Y868" s="85">
        <f>IF('Checklist Parameters'!$K$102&lt;&gt;"",(I868/43560)*'Checklist Parameters'!$K$102,"N/A")</f>
        <v>0</v>
      </c>
      <c r="Z868" s="85" t="str">
        <f>IF('Checklist Parameters'!$K$58&lt;&gt;"",((I868*'Checklist Parameters'!$K$58)*'Checklist Parameters'!$K$35)/1000,"N/A")</f>
        <v>N/A</v>
      </c>
      <c r="AA868" s="85">
        <f>IF('Checklist Parameters'!$K$101&lt;&gt;"",IFERROR(I868/'Checklist Parameters'!$K$101,0),"N/A")</f>
        <v>0</v>
      </c>
      <c r="AB868" s="85" t="str">
        <f>IF('Checklist Parameters'!$K$43&lt;&gt;"",(I868*'Checklist Parameters'!$K$43)/1000,"N/A")</f>
        <v>N/A</v>
      </c>
      <c r="AC868" s="85">
        <f>IF('Checklist Parameters'!$K$16="",$X868,IF(AND('Checklist Parameters'!$K$16&lt;$X868,'Checklist Parameters'!$K$16&gt;=3),'Checklist Parameters'!$K$16,IF(AND('Checklist Parameters'!$K$16&lt;$X868,'Checklist Parameters'!$K$16&lt;3),0,$X868)))</f>
        <v>0</v>
      </c>
      <c r="AD868" s="85" t="str">
        <f>IF(AND(I868&lt;'Checklist Parameters'!$K$22,$I868&lt;&gt;0),"Y","")</f>
        <v/>
      </c>
      <c r="AE868" s="85" t="str">
        <f>IF($AD868="Y",0,IF('Checklist Parameters'!$K$25="","&lt;no limit&gt;",ROUNDDOWN((($I868-'Checklist Parameters'!$K$24)/'Checklist Parameters'!$K$25)+1,0)))</f>
        <v>&lt;no limit&gt;</v>
      </c>
      <c r="AF868" s="174">
        <f t="shared" si="83"/>
        <v>0</v>
      </c>
      <c r="AG868" s="85">
        <f t="shared" si="78"/>
        <v>0</v>
      </c>
    </row>
    <row r="869" spans="1:33" ht="15">
      <c r="A869" s="393"/>
      <c r="B869" s="393"/>
      <c r="C869" s="393"/>
      <c r="D869" s="393"/>
      <c r="E869" s="393"/>
      <c r="F869" s="393"/>
      <c r="G869" s="393"/>
      <c r="H869" s="394"/>
      <c r="I869" s="394"/>
      <c r="J869" s="394"/>
      <c r="K869" s="394"/>
      <c r="L869" s="394"/>
      <c r="M869" s="394"/>
      <c r="N869" s="313">
        <f>IF(IF(I869&lt;'Checklist Parameters'!$K$22,0,($I869-$L869))&lt;0,0,IF(I869&lt;'Checklist Parameters'!$K$22,0,($I869-$L869)))</f>
        <v>0</v>
      </c>
      <c r="O869" s="394"/>
      <c r="P869" s="395"/>
      <c r="Q869" s="316">
        <f t="shared" si="79"/>
        <v>0</v>
      </c>
      <c r="R869" s="87">
        <f t="shared" si="80"/>
        <v>0</v>
      </c>
      <c r="S869" s="87">
        <f>IF('Checklist Parameters'!$K$60&lt;0.2,0.2,'Checklist Parameters'!$K$60)</f>
        <v>0.72</v>
      </c>
      <c r="T869" s="88">
        <f>IF($O869="",IF('Checklist District ID'!$C$43="Y",MAX($R869:$S869)*$I869,SUM($R869:$S869)*$I869),IF(O869&gt;0,Q869*S869))</f>
        <v>0</v>
      </c>
      <c r="U869" s="88">
        <f>IF(Q869&gt;0,((I869-T869)*'Formula Matrix'!$E$40),0)</f>
        <v>0</v>
      </c>
      <c r="V869" s="88">
        <f t="shared" si="81"/>
        <v>0</v>
      </c>
      <c r="W869" s="88">
        <f>IF(V869&gt;0,(V869*'Checklist Parameters'!$K$35),0)</f>
        <v>0</v>
      </c>
      <c r="X869" s="85">
        <f t="shared" si="82"/>
        <v>0</v>
      </c>
      <c r="Y869" s="85">
        <f>IF('Checklist Parameters'!$K$102&lt;&gt;"",(I869/43560)*'Checklist Parameters'!$K$102,"N/A")</f>
        <v>0</v>
      </c>
      <c r="Z869" s="85" t="str">
        <f>IF('Checklist Parameters'!$K$58&lt;&gt;"",((I869*'Checklist Parameters'!$K$58)*'Checklist Parameters'!$K$35)/1000,"N/A")</f>
        <v>N/A</v>
      </c>
      <c r="AA869" s="85">
        <f>IF('Checklist Parameters'!$K$101&lt;&gt;"",IFERROR(I869/'Checklist Parameters'!$K$101,0),"N/A")</f>
        <v>0</v>
      </c>
      <c r="AB869" s="85" t="str">
        <f>IF('Checklist Parameters'!$K$43&lt;&gt;"",(I869*'Checklist Parameters'!$K$43)/1000,"N/A")</f>
        <v>N/A</v>
      </c>
      <c r="AC869" s="85">
        <f>IF('Checklist Parameters'!$K$16="",$X869,IF(AND('Checklist Parameters'!$K$16&lt;$X869,'Checklist Parameters'!$K$16&gt;=3),'Checklist Parameters'!$K$16,IF(AND('Checklist Parameters'!$K$16&lt;$X869,'Checklist Parameters'!$K$16&lt;3),0,$X869)))</f>
        <v>0</v>
      </c>
      <c r="AD869" s="85" t="str">
        <f>IF(AND(I869&lt;'Checklist Parameters'!$K$22,$I869&lt;&gt;0),"Y","")</f>
        <v/>
      </c>
      <c r="AE869" s="85" t="str">
        <f>IF($AD869="Y",0,IF('Checklist Parameters'!$K$25="","&lt;no limit&gt;",ROUNDDOWN((($I869-'Checklist Parameters'!$K$24)/'Checklist Parameters'!$K$25)+1,0)))</f>
        <v>&lt;no limit&gt;</v>
      </c>
      <c r="AF869" s="174">
        <f t="shared" si="83"/>
        <v>0</v>
      </c>
      <c r="AG869" s="85">
        <f t="shared" si="78"/>
        <v>0</v>
      </c>
    </row>
    <row r="870" spans="1:33" ht="15">
      <c r="A870" s="393"/>
      <c r="B870" s="393"/>
      <c r="C870" s="393"/>
      <c r="D870" s="393"/>
      <c r="E870" s="393"/>
      <c r="F870" s="393"/>
      <c r="G870" s="393"/>
      <c r="H870" s="394"/>
      <c r="I870" s="394"/>
      <c r="J870" s="394"/>
      <c r="K870" s="394"/>
      <c r="L870" s="394"/>
      <c r="M870" s="394"/>
      <c r="N870" s="313">
        <f>IF(IF(I870&lt;'Checklist Parameters'!$K$22,0,($I870-$L870))&lt;0,0,IF(I870&lt;'Checklist Parameters'!$K$22,0,($I870-$L870)))</f>
        <v>0</v>
      </c>
      <c r="O870" s="394"/>
      <c r="P870" s="395"/>
      <c r="Q870" s="316">
        <f t="shared" si="79"/>
        <v>0</v>
      </c>
      <c r="R870" s="87">
        <f t="shared" si="80"/>
        <v>0</v>
      </c>
      <c r="S870" s="87">
        <f>IF('Checklist Parameters'!$K$60&lt;0.2,0.2,'Checklist Parameters'!$K$60)</f>
        <v>0.72</v>
      </c>
      <c r="T870" s="88">
        <f>IF($O870="",IF('Checklist District ID'!$C$43="Y",MAX($R870:$S870)*$I870,SUM($R870:$S870)*$I870),IF(O870&gt;0,Q870*S870))</f>
        <v>0</v>
      </c>
      <c r="U870" s="88">
        <f>IF(Q870&gt;0,((I870-T870)*'Formula Matrix'!$E$40),0)</f>
        <v>0</v>
      </c>
      <c r="V870" s="88">
        <f t="shared" si="81"/>
        <v>0</v>
      </c>
      <c r="W870" s="88">
        <f>IF(V870&gt;0,(V870*'Checklist Parameters'!$K$35),0)</f>
        <v>0</v>
      </c>
      <c r="X870" s="85">
        <f t="shared" si="82"/>
        <v>0</v>
      </c>
      <c r="Y870" s="85">
        <f>IF('Checklist Parameters'!$K$102&lt;&gt;"",(I870/43560)*'Checklist Parameters'!$K$102,"N/A")</f>
        <v>0</v>
      </c>
      <c r="Z870" s="85" t="str">
        <f>IF('Checklist Parameters'!$K$58&lt;&gt;"",((I870*'Checklist Parameters'!$K$58)*'Checklist Parameters'!$K$35)/1000,"N/A")</f>
        <v>N/A</v>
      </c>
      <c r="AA870" s="85">
        <f>IF('Checklist Parameters'!$K$101&lt;&gt;"",IFERROR(I870/'Checklist Parameters'!$K$101,0),"N/A")</f>
        <v>0</v>
      </c>
      <c r="AB870" s="85" t="str">
        <f>IF('Checklist Parameters'!$K$43&lt;&gt;"",(I870*'Checklist Parameters'!$K$43)/1000,"N/A")</f>
        <v>N/A</v>
      </c>
      <c r="AC870" s="85">
        <f>IF('Checklist Parameters'!$K$16="",$X870,IF(AND('Checklist Parameters'!$K$16&lt;$X870,'Checklist Parameters'!$K$16&gt;=3),'Checklist Parameters'!$K$16,IF(AND('Checklist Parameters'!$K$16&lt;$X870,'Checklist Parameters'!$K$16&lt;3),0,$X870)))</f>
        <v>0</v>
      </c>
      <c r="AD870" s="85" t="str">
        <f>IF(AND(I870&lt;'Checklist Parameters'!$K$22,$I870&lt;&gt;0),"Y","")</f>
        <v/>
      </c>
      <c r="AE870" s="85" t="str">
        <f>IF($AD870="Y",0,IF('Checklist Parameters'!$K$25="","&lt;no limit&gt;",ROUNDDOWN((($I870-'Checklist Parameters'!$K$24)/'Checklist Parameters'!$K$25)+1,0)))</f>
        <v>&lt;no limit&gt;</v>
      </c>
      <c r="AF870" s="174">
        <f t="shared" si="83"/>
        <v>0</v>
      </c>
      <c r="AG870" s="85">
        <f t="shared" si="78"/>
        <v>0</v>
      </c>
    </row>
    <row r="871" spans="1:33" ht="15">
      <c r="A871" s="393"/>
      <c r="B871" s="393"/>
      <c r="C871" s="393"/>
      <c r="D871" s="393"/>
      <c r="E871" s="393"/>
      <c r="F871" s="393"/>
      <c r="G871" s="393"/>
      <c r="H871" s="394"/>
      <c r="I871" s="394"/>
      <c r="J871" s="394"/>
      <c r="K871" s="394"/>
      <c r="L871" s="394"/>
      <c r="M871" s="394"/>
      <c r="N871" s="313">
        <f>IF(IF(I871&lt;'Checklist Parameters'!$K$22,0,($I871-$L871))&lt;0,0,IF(I871&lt;'Checklist Parameters'!$K$22,0,($I871-$L871)))</f>
        <v>0</v>
      </c>
      <c r="O871" s="394"/>
      <c r="P871" s="395"/>
      <c r="Q871" s="316">
        <f t="shared" si="79"/>
        <v>0</v>
      </c>
      <c r="R871" s="87">
        <f t="shared" si="80"/>
        <v>0</v>
      </c>
      <c r="S871" s="87">
        <f>IF('Checklist Parameters'!$K$60&lt;0.2,0.2,'Checklist Parameters'!$K$60)</f>
        <v>0.72</v>
      </c>
      <c r="T871" s="88">
        <f>IF($O871="",IF('Checklist District ID'!$C$43="Y",MAX($R871:$S871)*$I871,SUM($R871:$S871)*$I871),IF(O871&gt;0,Q871*S871))</f>
        <v>0</v>
      </c>
      <c r="U871" s="88">
        <f>IF(Q871&gt;0,((I871-T871)*'Formula Matrix'!$E$40),0)</f>
        <v>0</v>
      </c>
      <c r="V871" s="88">
        <f t="shared" si="81"/>
        <v>0</v>
      </c>
      <c r="W871" s="88">
        <f>IF(V871&gt;0,(V871*'Checklist Parameters'!$K$35),0)</f>
        <v>0</v>
      </c>
      <c r="X871" s="85">
        <f t="shared" si="82"/>
        <v>0</v>
      </c>
      <c r="Y871" s="85">
        <f>IF('Checklist Parameters'!$K$102&lt;&gt;"",(I871/43560)*'Checklist Parameters'!$K$102,"N/A")</f>
        <v>0</v>
      </c>
      <c r="Z871" s="85" t="str">
        <f>IF('Checklist Parameters'!$K$58&lt;&gt;"",((I871*'Checklist Parameters'!$K$58)*'Checklist Parameters'!$K$35)/1000,"N/A")</f>
        <v>N/A</v>
      </c>
      <c r="AA871" s="85">
        <f>IF('Checklist Parameters'!$K$101&lt;&gt;"",IFERROR(I871/'Checklist Parameters'!$K$101,0),"N/A")</f>
        <v>0</v>
      </c>
      <c r="AB871" s="85" t="str">
        <f>IF('Checklist Parameters'!$K$43&lt;&gt;"",(I871*'Checklist Parameters'!$K$43)/1000,"N/A")</f>
        <v>N/A</v>
      </c>
      <c r="AC871" s="85">
        <f>IF('Checklist Parameters'!$K$16="",$X871,IF(AND('Checklist Parameters'!$K$16&lt;$X871,'Checklist Parameters'!$K$16&gt;=3),'Checklist Parameters'!$K$16,IF(AND('Checklist Parameters'!$K$16&lt;$X871,'Checklist Parameters'!$K$16&lt;3),0,$X871)))</f>
        <v>0</v>
      </c>
      <c r="AD871" s="85" t="str">
        <f>IF(AND(I871&lt;'Checklist Parameters'!$K$22,$I871&lt;&gt;0),"Y","")</f>
        <v/>
      </c>
      <c r="AE871" s="85" t="str">
        <f>IF($AD871="Y",0,IF('Checklist Parameters'!$K$25="","&lt;no limit&gt;",ROUNDDOWN((($I871-'Checklist Parameters'!$K$24)/'Checklist Parameters'!$K$25)+1,0)))</f>
        <v>&lt;no limit&gt;</v>
      </c>
      <c r="AF871" s="174">
        <f t="shared" si="83"/>
        <v>0</v>
      </c>
      <c r="AG871" s="85">
        <f t="shared" si="78"/>
        <v>0</v>
      </c>
    </row>
    <row r="872" spans="1:33" ht="15">
      <c r="A872" s="393"/>
      <c r="B872" s="393"/>
      <c r="C872" s="393"/>
      <c r="D872" s="393"/>
      <c r="E872" s="393"/>
      <c r="F872" s="393"/>
      <c r="G872" s="393"/>
      <c r="H872" s="394"/>
      <c r="I872" s="394"/>
      <c r="J872" s="394"/>
      <c r="K872" s="394"/>
      <c r="L872" s="394"/>
      <c r="M872" s="394"/>
      <c r="N872" s="313">
        <f>IF(IF(I872&lt;'Checklist Parameters'!$K$22,0,($I872-$L872))&lt;0,0,IF(I872&lt;'Checklist Parameters'!$K$22,0,($I872-$L872)))</f>
        <v>0</v>
      </c>
      <c r="O872" s="394"/>
      <c r="P872" s="395"/>
      <c r="Q872" s="316">
        <f t="shared" si="79"/>
        <v>0</v>
      </c>
      <c r="R872" s="87">
        <f t="shared" si="80"/>
        <v>0</v>
      </c>
      <c r="S872" s="87">
        <f>IF('Checklist Parameters'!$K$60&lt;0.2,0.2,'Checklist Parameters'!$K$60)</f>
        <v>0.72</v>
      </c>
      <c r="T872" s="88">
        <f>IF($O872="",IF('Checklist District ID'!$C$43="Y",MAX($R872:$S872)*$I872,SUM($R872:$S872)*$I872),IF(O872&gt;0,Q872*S872))</f>
        <v>0</v>
      </c>
      <c r="U872" s="88">
        <f>IF(Q872&gt;0,((I872-T872)*'Formula Matrix'!$E$40),0)</f>
        <v>0</v>
      </c>
      <c r="V872" s="88">
        <f t="shared" si="81"/>
        <v>0</v>
      </c>
      <c r="W872" s="88">
        <f>IF(V872&gt;0,(V872*'Checklist Parameters'!$K$35),0)</f>
        <v>0</v>
      </c>
      <c r="X872" s="85">
        <f t="shared" si="82"/>
        <v>0</v>
      </c>
      <c r="Y872" s="85">
        <f>IF('Checklist Parameters'!$K$102&lt;&gt;"",(I872/43560)*'Checklist Parameters'!$K$102,"N/A")</f>
        <v>0</v>
      </c>
      <c r="Z872" s="85" t="str">
        <f>IF('Checklist Parameters'!$K$58&lt;&gt;"",((I872*'Checklist Parameters'!$K$58)*'Checklist Parameters'!$K$35)/1000,"N/A")</f>
        <v>N/A</v>
      </c>
      <c r="AA872" s="85">
        <f>IF('Checklist Parameters'!$K$101&lt;&gt;"",IFERROR(I872/'Checklist Parameters'!$K$101,0),"N/A")</f>
        <v>0</v>
      </c>
      <c r="AB872" s="85" t="str">
        <f>IF('Checklist Parameters'!$K$43&lt;&gt;"",(I872*'Checklist Parameters'!$K$43)/1000,"N/A")</f>
        <v>N/A</v>
      </c>
      <c r="AC872" s="85">
        <f>IF('Checklist Parameters'!$K$16="",$X872,IF(AND('Checklist Parameters'!$K$16&lt;$X872,'Checklist Parameters'!$K$16&gt;=3),'Checklist Parameters'!$K$16,IF(AND('Checklist Parameters'!$K$16&lt;$X872,'Checklist Parameters'!$K$16&lt;3),0,$X872)))</f>
        <v>0</v>
      </c>
      <c r="AD872" s="85" t="str">
        <f>IF(AND(I872&lt;'Checklist Parameters'!$K$22,$I872&lt;&gt;0),"Y","")</f>
        <v/>
      </c>
      <c r="AE872" s="85" t="str">
        <f>IF($AD872="Y",0,IF('Checklist Parameters'!$K$25="","&lt;no limit&gt;",ROUNDDOWN((($I872-'Checklist Parameters'!$K$24)/'Checklist Parameters'!$K$25)+1,0)))</f>
        <v>&lt;no limit&gt;</v>
      </c>
      <c r="AF872" s="174">
        <f t="shared" si="83"/>
        <v>0</v>
      </c>
      <c r="AG872" s="85">
        <f t="shared" si="78"/>
        <v>0</v>
      </c>
    </row>
    <row r="873" spans="1:33" ht="15">
      <c r="A873" s="393"/>
      <c r="B873" s="393"/>
      <c r="C873" s="393"/>
      <c r="D873" s="393"/>
      <c r="E873" s="393"/>
      <c r="F873" s="393"/>
      <c r="G873" s="393"/>
      <c r="H873" s="394"/>
      <c r="I873" s="394"/>
      <c r="J873" s="394"/>
      <c r="K873" s="394"/>
      <c r="L873" s="394"/>
      <c r="M873" s="394"/>
      <c r="N873" s="313">
        <f>IF(IF(I873&lt;'Checklist Parameters'!$K$22,0,($I873-$L873))&lt;0,0,IF(I873&lt;'Checklist Parameters'!$K$22,0,($I873-$L873)))</f>
        <v>0</v>
      </c>
      <c r="O873" s="394"/>
      <c r="P873" s="395"/>
      <c r="Q873" s="316">
        <f t="shared" si="79"/>
        <v>0</v>
      </c>
      <c r="R873" s="87">
        <f t="shared" si="80"/>
        <v>0</v>
      </c>
      <c r="S873" s="87">
        <f>IF('Checklist Parameters'!$K$60&lt;0.2,0.2,'Checklist Parameters'!$K$60)</f>
        <v>0.72</v>
      </c>
      <c r="T873" s="88">
        <f>IF($O873="",IF('Checklist District ID'!$C$43="Y",MAX($R873:$S873)*$I873,SUM($R873:$S873)*$I873),IF(O873&gt;0,Q873*S873))</f>
        <v>0</v>
      </c>
      <c r="U873" s="88">
        <f>IF(Q873&gt;0,((I873-T873)*'Formula Matrix'!$E$40),0)</f>
        <v>0</v>
      </c>
      <c r="V873" s="88">
        <f t="shared" si="81"/>
        <v>0</v>
      </c>
      <c r="W873" s="88">
        <f>IF(V873&gt;0,(V873*'Checklist Parameters'!$K$35),0)</f>
        <v>0</v>
      </c>
      <c r="X873" s="85">
        <f t="shared" si="82"/>
        <v>0</v>
      </c>
      <c r="Y873" s="85">
        <f>IF('Checklist Parameters'!$K$102&lt;&gt;"",(I873/43560)*'Checklist Parameters'!$K$102,"N/A")</f>
        <v>0</v>
      </c>
      <c r="Z873" s="85" t="str">
        <f>IF('Checklist Parameters'!$K$58&lt;&gt;"",((I873*'Checklist Parameters'!$K$58)*'Checklist Parameters'!$K$35)/1000,"N/A")</f>
        <v>N/A</v>
      </c>
      <c r="AA873" s="85">
        <f>IF('Checklist Parameters'!$K$101&lt;&gt;"",IFERROR(I873/'Checklist Parameters'!$K$101,0),"N/A")</f>
        <v>0</v>
      </c>
      <c r="AB873" s="85" t="str">
        <f>IF('Checklist Parameters'!$K$43&lt;&gt;"",(I873*'Checklist Parameters'!$K$43)/1000,"N/A")</f>
        <v>N/A</v>
      </c>
      <c r="AC873" s="85">
        <f>IF('Checklist Parameters'!$K$16="",$X873,IF(AND('Checklist Parameters'!$K$16&lt;$X873,'Checklist Parameters'!$K$16&gt;=3),'Checklist Parameters'!$K$16,IF(AND('Checklist Parameters'!$K$16&lt;$X873,'Checklist Parameters'!$K$16&lt;3),0,$X873)))</f>
        <v>0</v>
      </c>
      <c r="AD873" s="85" t="str">
        <f>IF(AND(I873&lt;'Checklist Parameters'!$K$22,$I873&lt;&gt;0),"Y","")</f>
        <v/>
      </c>
      <c r="AE873" s="85" t="str">
        <f>IF($AD873="Y",0,IF('Checklist Parameters'!$K$25="","&lt;no limit&gt;",ROUNDDOWN((($I873-'Checklist Parameters'!$K$24)/'Checklist Parameters'!$K$25)+1,0)))</f>
        <v>&lt;no limit&gt;</v>
      </c>
      <c r="AF873" s="174">
        <f t="shared" si="83"/>
        <v>0</v>
      </c>
      <c r="AG873" s="85">
        <f t="shared" si="78"/>
        <v>0</v>
      </c>
    </row>
    <row r="874" spans="1:33" ht="15">
      <c r="A874" s="393"/>
      <c r="B874" s="393"/>
      <c r="C874" s="393"/>
      <c r="D874" s="393"/>
      <c r="E874" s="393"/>
      <c r="F874" s="393"/>
      <c r="G874" s="393"/>
      <c r="H874" s="394"/>
      <c r="I874" s="394"/>
      <c r="J874" s="394"/>
      <c r="K874" s="394"/>
      <c r="L874" s="394"/>
      <c r="M874" s="394"/>
      <c r="N874" s="313">
        <f>IF(IF(I874&lt;'Checklist Parameters'!$K$22,0,($I874-$L874))&lt;0,0,IF(I874&lt;'Checklist Parameters'!$K$22,0,($I874-$L874)))</f>
        <v>0</v>
      </c>
      <c r="O874" s="394"/>
      <c r="P874" s="395"/>
      <c r="Q874" s="316">
        <f t="shared" si="79"/>
        <v>0</v>
      </c>
      <c r="R874" s="87">
        <f t="shared" si="80"/>
        <v>0</v>
      </c>
      <c r="S874" s="87">
        <f>IF('Checklist Parameters'!$K$60&lt;0.2,0.2,'Checklist Parameters'!$K$60)</f>
        <v>0.72</v>
      </c>
      <c r="T874" s="88">
        <f>IF($O874="",IF('Checklist District ID'!$C$43="Y",MAX($R874:$S874)*$I874,SUM($R874:$S874)*$I874),IF(O874&gt;0,Q874*S874))</f>
        <v>0</v>
      </c>
      <c r="U874" s="88">
        <f>IF(Q874&gt;0,((I874-T874)*'Formula Matrix'!$E$40),0)</f>
        <v>0</v>
      </c>
      <c r="V874" s="88">
        <f t="shared" si="81"/>
        <v>0</v>
      </c>
      <c r="W874" s="88">
        <f>IF(V874&gt;0,(V874*'Checklist Parameters'!$K$35),0)</f>
        <v>0</v>
      </c>
      <c r="X874" s="85">
        <f t="shared" si="82"/>
        <v>0</v>
      </c>
      <c r="Y874" s="85">
        <f>IF('Checklist Parameters'!$K$102&lt;&gt;"",(I874/43560)*'Checklist Parameters'!$K$102,"N/A")</f>
        <v>0</v>
      </c>
      <c r="Z874" s="85" t="str">
        <f>IF('Checklist Parameters'!$K$58&lt;&gt;"",((I874*'Checklist Parameters'!$K$58)*'Checklist Parameters'!$K$35)/1000,"N/A")</f>
        <v>N/A</v>
      </c>
      <c r="AA874" s="85">
        <f>IF('Checklist Parameters'!$K$101&lt;&gt;"",IFERROR(I874/'Checklist Parameters'!$K$101,0),"N/A")</f>
        <v>0</v>
      </c>
      <c r="AB874" s="85" t="str">
        <f>IF('Checklist Parameters'!$K$43&lt;&gt;"",(I874*'Checklist Parameters'!$K$43)/1000,"N/A")</f>
        <v>N/A</v>
      </c>
      <c r="AC874" s="85">
        <f>IF('Checklist Parameters'!$K$16="",$X874,IF(AND('Checklist Parameters'!$K$16&lt;$X874,'Checklist Parameters'!$K$16&gt;=3),'Checklist Parameters'!$K$16,IF(AND('Checklist Parameters'!$K$16&lt;$X874,'Checklist Parameters'!$K$16&lt;3),0,$X874)))</f>
        <v>0</v>
      </c>
      <c r="AD874" s="85" t="str">
        <f>IF(AND(I874&lt;'Checklist Parameters'!$K$22,$I874&lt;&gt;0),"Y","")</f>
        <v/>
      </c>
      <c r="AE874" s="85" t="str">
        <f>IF($AD874="Y",0,IF('Checklist Parameters'!$K$25="","&lt;no limit&gt;",ROUNDDOWN((($I874-'Checklist Parameters'!$K$24)/'Checklist Parameters'!$K$25)+1,0)))</f>
        <v>&lt;no limit&gt;</v>
      </c>
      <c r="AF874" s="174">
        <f t="shared" si="83"/>
        <v>0</v>
      </c>
      <c r="AG874" s="85">
        <f t="shared" si="78"/>
        <v>0</v>
      </c>
    </row>
    <row r="875" spans="1:33" ht="15">
      <c r="A875" s="393"/>
      <c r="B875" s="393"/>
      <c r="C875" s="393"/>
      <c r="D875" s="393"/>
      <c r="E875" s="393"/>
      <c r="F875" s="393"/>
      <c r="G875" s="393"/>
      <c r="H875" s="394"/>
      <c r="I875" s="394"/>
      <c r="J875" s="394"/>
      <c r="K875" s="394"/>
      <c r="L875" s="394"/>
      <c r="M875" s="394"/>
      <c r="N875" s="313">
        <f>IF(IF(I875&lt;'Checklist Parameters'!$K$22,0,($I875-$L875))&lt;0,0,IF(I875&lt;'Checklist Parameters'!$K$22,0,($I875-$L875)))</f>
        <v>0</v>
      </c>
      <c r="O875" s="394"/>
      <c r="P875" s="395"/>
      <c r="Q875" s="316">
        <f t="shared" si="79"/>
        <v>0</v>
      </c>
      <c r="R875" s="87">
        <f t="shared" si="80"/>
        <v>0</v>
      </c>
      <c r="S875" s="87">
        <f>IF('Checklist Parameters'!$K$60&lt;0.2,0.2,'Checklist Parameters'!$K$60)</f>
        <v>0.72</v>
      </c>
      <c r="T875" s="88">
        <f>IF($O875="",IF('Checklist District ID'!$C$43="Y",MAX($R875:$S875)*$I875,SUM($R875:$S875)*$I875),IF(O875&gt;0,Q875*S875))</f>
        <v>0</v>
      </c>
      <c r="U875" s="88">
        <f>IF(Q875&gt;0,((I875-T875)*'Formula Matrix'!$E$40),0)</f>
        <v>0</v>
      </c>
      <c r="V875" s="88">
        <f t="shared" si="81"/>
        <v>0</v>
      </c>
      <c r="W875" s="88">
        <f>IF(V875&gt;0,(V875*'Checklist Parameters'!$K$35),0)</f>
        <v>0</v>
      </c>
      <c r="X875" s="85">
        <f t="shared" si="82"/>
        <v>0</v>
      </c>
      <c r="Y875" s="85">
        <f>IF('Checklist Parameters'!$K$102&lt;&gt;"",(I875/43560)*'Checklist Parameters'!$K$102,"N/A")</f>
        <v>0</v>
      </c>
      <c r="Z875" s="85" t="str">
        <f>IF('Checklist Parameters'!$K$58&lt;&gt;"",((I875*'Checklist Parameters'!$K$58)*'Checklist Parameters'!$K$35)/1000,"N/A")</f>
        <v>N/A</v>
      </c>
      <c r="AA875" s="85">
        <f>IF('Checklist Parameters'!$K$101&lt;&gt;"",IFERROR(I875/'Checklist Parameters'!$K$101,0),"N/A")</f>
        <v>0</v>
      </c>
      <c r="AB875" s="85" t="str">
        <f>IF('Checklist Parameters'!$K$43&lt;&gt;"",(I875*'Checklist Parameters'!$K$43)/1000,"N/A")</f>
        <v>N/A</v>
      </c>
      <c r="AC875" s="85">
        <f>IF('Checklist Parameters'!$K$16="",$X875,IF(AND('Checklist Parameters'!$K$16&lt;$X875,'Checklist Parameters'!$K$16&gt;=3),'Checklist Parameters'!$K$16,IF(AND('Checklist Parameters'!$K$16&lt;$X875,'Checklist Parameters'!$K$16&lt;3),0,$X875)))</f>
        <v>0</v>
      </c>
      <c r="AD875" s="85" t="str">
        <f>IF(AND(I875&lt;'Checklist Parameters'!$K$22,$I875&lt;&gt;0),"Y","")</f>
        <v/>
      </c>
      <c r="AE875" s="85" t="str">
        <f>IF($AD875="Y",0,IF('Checklist Parameters'!$K$25="","&lt;no limit&gt;",ROUNDDOWN((($I875-'Checklist Parameters'!$K$24)/'Checklist Parameters'!$K$25)+1,0)))</f>
        <v>&lt;no limit&gt;</v>
      </c>
      <c r="AF875" s="174">
        <f t="shared" si="83"/>
        <v>0</v>
      </c>
      <c r="AG875" s="85">
        <f t="shared" si="78"/>
        <v>0</v>
      </c>
    </row>
    <row r="876" spans="1:33" ht="15">
      <c r="A876" s="393"/>
      <c r="B876" s="393"/>
      <c r="C876" s="393"/>
      <c r="D876" s="393"/>
      <c r="E876" s="393"/>
      <c r="F876" s="393"/>
      <c r="G876" s="393"/>
      <c r="H876" s="394"/>
      <c r="I876" s="394"/>
      <c r="J876" s="394"/>
      <c r="K876" s="394"/>
      <c r="L876" s="394"/>
      <c r="M876" s="394"/>
      <c r="N876" s="313">
        <f>IF(IF(I876&lt;'Checklist Parameters'!$K$22,0,($I876-$L876))&lt;0,0,IF(I876&lt;'Checklist Parameters'!$K$22,0,($I876-$L876)))</f>
        <v>0</v>
      </c>
      <c r="O876" s="394"/>
      <c r="P876" s="395"/>
      <c r="Q876" s="316">
        <f t="shared" si="79"/>
        <v>0</v>
      </c>
      <c r="R876" s="87">
        <f t="shared" si="80"/>
        <v>0</v>
      </c>
      <c r="S876" s="87">
        <f>IF('Checklist Parameters'!$K$60&lt;0.2,0.2,'Checklist Parameters'!$K$60)</f>
        <v>0.72</v>
      </c>
      <c r="T876" s="88">
        <f>IF($O876="",IF('Checklist District ID'!$C$43="Y",MAX($R876:$S876)*$I876,SUM($R876:$S876)*$I876),IF(O876&gt;0,Q876*S876))</f>
        <v>0</v>
      </c>
      <c r="U876" s="88">
        <f>IF(Q876&gt;0,((I876-T876)*'Formula Matrix'!$E$40),0)</f>
        <v>0</v>
      </c>
      <c r="V876" s="88">
        <f t="shared" si="81"/>
        <v>0</v>
      </c>
      <c r="W876" s="88">
        <f>IF(V876&gt;0,(V876*'Checklist Parameters'!$K$35),0)</f>
        <v>0</v>
      </c>
      <c r="X876" s="85">
        <f t="shared" si="82"/>
        <v>0</v>
      </c>
      <c r="Y876" s="85">
        <f>IF('Checklist Parameters'!$K$102&lt;&gt;"",(I876/43560)*'Checklist Parameters'!$K$102,"N/A")</f>
        <v>0</v>
      </c>
      <c r="Z876" s="85" t="str">
        <f>IF('Checklist Parameters'!$K$58&lt;&gt;"",((I876*'Checklist Parameters'!$K$58)*'Checklist Parameters'!$K$35)/1000,"N/A")</f>
        <v>N/A</v>
      </c>
      <c r="AA876" s="85">
        <f>IF('Checklist Parameters'!$K$101&lt;&gt;"",IFERROR(I876/'Checklist Parameters'!$K$101,0),"N/A")</f>
        <v>0</v>
      </c>
      <c r="AB876" s="85" t="str">
        <f>IF('Checklist Parameters'!$K$43&lt;&gt;"",(I876*'Checklist Parameters'!$K$43)/1000,"N/A")</f>
        <v>N/A</v>
      </c>
      <c r="AC876" s="85">
        <f>IF('Checklist Parameters'!$K$16="",$X876,IF(AND('Checklist Parameters'!$K$16&lt;$X876,'Checklist Parameters'!$K$16&gt;=3),'Checklist Parameters'!$K$16,IF(AND('Checklist Parameters'!$K$16&lt;$X876,'Checklist Parameters'!$K$16&lt;3),0,$X876)))</f>
        <v>0</v>
      </c>
      <c r="AD876" s="85" t="str">
        <f>IF(AND(I876&lt;'Checklist Parameters'!$K$22,$I876&lt;&gt;0),"Y","")</f>
        <v/>
      </c>
      <c r="AE876" s="85" t="str">
        <f>IF($AD876="Y",0,IF('Checklist Parameters'!$K$25="","&lt;no limit&gt;",ROUNDDOWN((($I876-'Checklist Parameters'!$K$24)/'Checklist Parameters'!$K$25)+1,0)))</f>
        <v>&lt;no limit&gt;</v>
      </c>
      <c r="AF876" s="174">
        <f t="shared" si="83"/>
        <v>0</v>
      </c>
      <c r="AG876" s="85">
        <f t="shared" si="78"/>
        <v>0</v>
      </c>
    </row>
    <row r="877" spans="1:33" ht="15">
      <c r="A877" s="393"/>
      <c r="B877" s="393"/>
      <c r="C877" s="393"/>
      <c r="D877" s="393"/>
      <c r="E877" s="393"/>
      <c r="F877" s="393"/>
      <c r="G877" s="393"/>
      <c r="H877" s="394"/>
      <c r="I877" s="394"/>
      <c r="J877" s="394"/>
      <c r="K877" s="394"/>
      <c r="L877" s="394"/>
      <c r="M877" s="394"/>
      <c r="N877" s="313">
        <f>IF(IF(I877&lt;'Checklist Parameters'!$K$22,0,($I877-$L877))&lt;0,0,IF(I877&lt;'Checklist Parameters'!$K$22,0,($I877-$L877)))</f>
        <v>0</v>
      </c>
      <c r="O877" s="394"/>
      <c r="P877" s="395"/>
      <c r="Q877" s="316">
        <f t="shared" si="79"/>
        <v>0</v>
      </c>
      <c r="R877" s="87">
        <f t="shared" si="80"/>
        <v>0</v>
      </c>
      <c r="S877" s="87">
        <f>IF('Checklist Parameters'!$K$60&lt;0.2,0.2,'Checklist Parameters'!$K$60)</f>
        <v>0.72</v>
      </c>
      <c r="T877" s="88">
        <f>IF($O877="",IF('Checklist District ID'!$C$43="Y",MAX($R877:$S877)*$I877,SUM($R877:$S877)*$I877),IF(O877&gt;0,Q877*S877))</f>
        <v>0</v>
      </c>
      <c r="U877" s="88">
        <f>IF(Q877&gt;0,((I877-T877)*'Formula Matrix'!$E$40),0)</f>
        <v>0</v>
      </c>
      <c r="V877" s="88">
        <f t="shared" si="81"/>
        <v>0</v>
      </c>
      <c r="W877" s="88">
        <f>IF(V877&gt;0,(V877*'Checklist Parameters'!$K$35),0)</f>
        <v>0</v>
      </c>
      <c r="X877" s="85">
        <f t="shared" si="82"/>
        <v>0</v>
      </c>
      <c r="Y877" s="85">
        <f>IF('Checklist Parameters'!$K$102&lt;&gt;"",(I877/43560)*'Checklist Parameters'!$K$102,"N/A")</f>
        <v>0</v>
      </c>
      <c r="Z877" s="85" t="str">
        <f>IF('Checklist Parameters'!$K$58&lt;&gt;"",((I877*'Checklist Parameters'!$K$58)*'Checklist Parameters'!$K$35)/1000,"N/A")</f>
        <v>N/A</v>
      </c>
      <c r="AA877" s="85">
        <f>IF('Checklist Parameters'!$K$101&lt;&gt;"",IFERROR(I877/'Checklist Parameters'!$K$101,0),"N/A")</f>
        <v>0</v>
      </c>
      <c r="AB877" s="85" t="str">
        <f>IF('Checklist Parameters'!$K$43&lt;&gt;"",(I877*'Checklist Parameters'!$K$43)/1000,"N/A")</f>
        <v>N/A</v>
      </c>
      <c r="AC877" s="85">
        <f>IF('Checklist Parameters'!$K$16="",$X877,IF(AND('Checklist Parameters'!$K$16&lt;$X877,'Checklist Parameters'!$K$16&gt;=3),'Checklist Parameters'!$K$16,IF(AND('Checklist Parameters'!$K$16&lt;$X877,'Checklist Parameters'!$K$16&lt;3),0,$X877)))</f>
        <v>0</v>
      </c>
      <c r="AD877" s="85" t="str">
        <f>IF(AND(I877&lt;'Checklist Parameters'!$K$22,$I877&lt;&gt;0),"Y","")</f>
        <v/>
      </c>
      <c r="AE877" s="85" t="str">
        <f>IF($AD877="Y",0,IF('Checklist Parameters'!$K$25="","&lt;no limit&gt;",ROUNDDOWN((($I877-'Checklist Parameters'!$K$24)/'Checklist Parameters'!$K$25)+1,0)))</f>
        <v>&lt;no limit&gt;</v>
      </c>
      <c r="AF877" s="174">
        <f t="shared" si="83"/>
        <v>0</v>
      </c>
      <c r="AG877" s="85">
        <f t="shared" si="78"/>
        <v>0</v>
      </c>
    </row>
    <row r="878" spans="1:33" ht="15">
      <c r="A878" s="393"/>
      <c r="B878" s="393"/>
      <c r="C878" s="393"/>
      <c r="D878" s="393"/>
      <c r="E878" s="393"/>
      <c r="F878" s="393"/>
      <c r="G878" s="393"/>
      <c r="H878" s="394"/>
      <c r="I878" s="394"/>
      <c r="J878" s="394"/>
      <c r="K878" s="394"/>
      <c r="L878" s="394"/>
      <c r="M878" s="394"/>
      <c r="N878" s="313">
        <f>IF(IF(I878&lt;'Checklist Parameters'!$K$22,0,($I878-$L878))&lt;0,0,IF(I878&lt;'Checklist Parameters'!$K$22,0,($I878-$L878)))</f>
        <v>0</v>
      </c>
      <c r="O878" s="394"/>
      <c r="P878" s="395"/>
      <c r="Q878" s="316">
        <f t="shared" si="79"/>
        <v>0</v>
      </c>
      <c r="R878" s="87">
        <f t="shared" si="80"/>
        <v>0</v>
      </c>
      <c r="S878" s="87">
        <f>IF('Checklist Parameters'!$K$60&lt;0.2,0.2,'Checklist Parameters'!$K$60)</f>
        <v>0.72</v>
      </c>
      <c r="T878" s="88">
        <f>IF($O878="",IF('Checklist District ID'!$C$43="Y",MAX($R878:$S878)*$I878,SUM($R878:$S878)*$I878),IF(O878&gt;0,Q878*S878))</f>
        <v>0</v>
      </c>
      <c r="U878" s="88">
        <f>IF(Q878&gt;0,((I878-T878)*'Formula Matrix'!$E$40),0)</f>
        <v>0</v>
      </c>
      <c r="V878" s="88">
        <f t="shared" si="81"/>
        <v>0</v>
      </c>
      <c r="W878" s="88">
        <f>IF(V878&gt;0,(V878*'Checklist Parameters'!$K$35),0)</f>
        <v>0</v>
      </c>
      <c r="X878" s="85">
        <f t="shared" si="82"/>
        <v>0</v>
      </c>
      <c r="Y878" s="85">
        <f>IF('Checklist Parameters'!$K$102&lt;&gt;"",(I878/43560)*'Checklist Parameters'!$K$102,"N/A")</f>
        <v>0</v>
      </c>
      <c r="Z878" s="85" t="str">
        <f>IF('Checklist Parameters'!$K$58&lt;&gt;"",((I878*'Checklist Parameters'!$K$58)*'Checklist Parameters'!$K$35)/1000,"N/A")</f>
        <v>N/A</v>
      </c>
      <c r="AA878" s="85">
        <f>IF('Checklist Parameters'!$K$101&lt;&gt;"",IFERROR(I878/'Checklist Parameters'!$K$101,0),"N/A")</f>
        <v>0</v>
      </c>
      <c r="AB878" s="85" t="str">
        <f>IF('Checklist Parameters'!$K$43&lt;&gt;"",(I878*'Checklist Parameters'!$K$43)/1000,"N/A")</f>
        <v>N/A</v>
      </c>
      <c r="AC878" s="85">
        <f>IF('Checklist Parameters'!$K$16="",$X878,IF(AND('Checklist Parameters'!$K$16&lt;$X878,'Checklist Parameters'!$K$16&gt;=3),'Checklist Parameters'!$K$16,IF(AND('Checklist Parameters'!$K$16&lt;$X878,'Checklist Parameters'!$K$16&lt;3),0,$X878)))</f>
        <v>0</v>
      </c>
      <c r="AD878" s="85" t="str">
        <f>IF(AND(I878&lt;'Checklist Parameters'!$K$22,$I878&lt;&gt;0),"Y","")</f>
        <v/>
      </c>
      <c r="AE878" s="85" t="str">
        <f>IF($AD878="Y",0,IF('Checklist Parameters'!$K$25="","&lt;no limit&gt;",ROUNDDOWN((($I878-'Checklist Parameters'!$K$24)/'Checklist Parameters'!$K$25)+1,0)))</f>
        <v>&lt;no limit&gt;</v>
      </c>
      <c r="AF878" s="174">
        <f t="shared" si="83"/>
        <v>0</v>
      </c>
      <c r="AG878" s="85">
        <f t="shared" si="78"/>
        <v>0</v>
      </c>
    </row>
    <row r="879" spans="1:33" ht="15">
      <c r="A879" s="393"/>
      <c r="B879" s="393"/>
      <c r="C879" s="393"/>
      <c r="D879" s="393"/>
      <c r="E879" s="393"/>
      <c r="F879" s="393"/>
      <c r="G879" s="393"/>
      <c r="H879" s="394"/>
      <c r="I879" s="394"/>
      <c r="J879" s="394"/>
      <c r="K879" s="394"/>
      <c r="L879" s="394"/>
      <c r="M879" s="394"/>
      <c r="N879" s="313">
        <f>IF(IF(I879&lt;'Checklist Parameters'!$K$22,0,($I879-$L879))&lt;0,0,IF(I879&lt;'Checklist Parameters'!$K$22,0,($I879-$L879)))</f>
        <v>0</v>
      </c>
      <c r="O879" s="394"/>
      <c r="P879" s="395"/>
      <c r="Q879" s="316">
        <f t="shared" si="79"/>
        <v>0</v>
      </c>
      <c r="R879" s="87">
        <f t="shared" si="80"/>
        <v>0</v>
      </c>
      <c r="S879" s="87">
        <f>IF('Checklist Parameters'!$K$60&lt;0.2,0.2,'Checklist Parameters'!$K$60)</f>
        <v>0.72</v>
      </c>
      <c r="T879" s="88">
        <f>IF($O879="",IF('Checklist District ID'!$C$43="Y",MAX($R879:$S879)*$I879,SUM($R879:$S879)*$I879),IF(O879&gt;0,Q879*S879))</f>
        <v>0</v>
      </c>
      <c r="U879" s="88">
        <f>IF(Q879&gt;0,((I879-T879)*'Formula Matrix'!$E$40),0)</f>
        <v>0</v>
      </c>
      <c r="V879" s="88">
        <f t="shared" si="81"/>
        <v>0</v>
      </c>
      <c r="W879" s="88">
        <f>IF(V879&gt;0,(V879*'Checklist Parameters'!$K$35),0)</f>
        <v>0</v>
      </c>
      <c r="X879" s="85">
        <f t="shared" si="82"/>
        <v>0</v>
      </c>
      <c r="Y879" s="85">
        <f>IF('Checklist Parameters'!$K$102&lt;&gt;"",(I879/43560)*'Checklist Parameters'!$K$102,"N/A")</f>
        <v>0</v>
      </c>
      <c r="Z879" s="85" t="str">
        <f>IF('Checklist Parameters'!$K$58&lt;&gt;"",((I879*'Checklist Parameters'!$K$58)*'Checklist Parameters'!$K$35)/1000,"N/A")</f>
        <v>N/A</v>
      </c>
      <c r="AA879" s="85">
        <f>IF('Checklist Parameters'!$K$101&lt;&gt;"",IFERROR(I879/'Checklist Parameters'!$K$101,0),"N/A")</f>
        <v>0</v>
      </c>
      <c r="AB879" s="85" t="str">
        <f>IF('Checklist Parameters'!$K$43&lt;&gt;"",(I879*'Checklist Parameters'!$K$43)/1000,"N/A")</f>
        <v>N/A</v>
      </c>
      <c r="AC879" s="85">
        <f>IF('Checklist Parameters'!$K$16="",$X879,IF(AND('Checklist Parameters'!$K$16&lt;$X879,'Checklist Parameters'!$K$16&gt;=3),'Checklist Parameters'!$K$16,IF(AND('Checklist Parameters'!$K$16&lt;$X879,'Checklist Parameters'!$K$16&lt;3),0,$X879)))</f>
        <v>0</v>
      </c>
      <c r="AD879" s="85" t="str">
        <f>IF(AND(I879&lt;'Checklist Parameters'!$K$22,$I879&lt;&gt;0),"Y","")</f>
        <v/>
      </c>
      <c r="AE879" s="85" t="str">
        <f>IF($AD879="Y",0,IF('Checklist Parameters'!$K$25="","&lt;no limit&gt;",ROUNDDOWN((($I879-'Checklist Parameters'!$K$24)/'Checklist Parameters'!$K$25)+1,0)))</f>
        <v>&lt;no limit&gt;</v>
      </c>
      <c r="AF879" s="174">
        <f t="shared" si="83"/>
        <v>0</v>
      </c>
      <c r="AG879" s="85">
        <f t="shared" si="78"/>
        <v>0</v>
      </c>
    </row>
    <row r="880" spans="1:33" ht="15">
      <c r="A880" s="393"/>
      <c r="B880" s="393"/>
      <c r="C880" s="393"/>
      <c r="D880" s="393"/>
      <c r="E880" s="393"/>
      <c r="F880" s="393"/>
      <c r="G880" s="393"/>
      <c r="H880" s="394"/>
      <c r="I880" s="394"/>
      <c r="J880" s="394"/>
      <c r="K880" s="394"/>
      <c r="L880" s="394"/>
      <c r="M880" s="394"/>
      <c r="N880" s="313">
        <f>IF(IF(I880&lt;'Checklist Parameters'!$K$22,0,($I880-$L880))&lt;0,0,IF(I880&lt;'Checklist Parameters'!$K$22,0,($I880-$L880)))</f>
        <v>0</v>
      </c>
      <c r="O880" s="394"/>
      <c r="P880" s="395"/>
      <c r="Q880" s="316">
        <f t="shared" si="79"/>
        <v>0</v>
      </c>
      <c r="R880" s="87">
        <f t="shared" si="80"/>
        <v>0</v>
      </c>
      <c r="S880" s="87">
        <f>IF('Checklist Parameters'!$K$60&lt;0.2,0.2,'Checklist Parameters'!$K$60)</f>
        <v>0.72</v>
      </c>
      <c r="T880" s="88">
        <f>IF($O880="",IF('Checklist District ID'!$C$43="Y",MAX($R880:$S880)*$I880,SUM($R880:$S880)*$I880),IF(O880&gt;0,Q880*S880))</f>
        <v>0</v>
      </c>
      <c r="U880" s="88">
        <f>IF(Q880&gt;0,((I880-T880)*'Formula Matrix'!$E$40),0)</f>
        <v>0</v>
      </c>
      <c r="V880" s="88">
        <f t="shared" si="81"/>
        <v>0</v>
      </c>
      <c r="W880" s="88">
        <f>IF(V880&gt;0,(V880*'Checklist Parameters'!$K$35),0)</f>
        <v>0</v>
      </c>
      <c r="X880" s="85">
        <f t="shared" si="82"/>
        <v>0</v>
      </c>
      <c r="Y880" s="85">
        <f>IF('Checklist Parameters'!$K$102&lt;&gt;"",(I880/43560)*'Checklist Parameters'!$K$102,"N/A")</f>
        <v>0</v>
      </c>
      <c r="Z880" s="85" t="str">
        <f>IF('Checklist Parameters'!$K$58&lt;&gt;"",((I880*'Checklist Parameters'!$K$58)*'Checklist Parameters'!$K$35)/1000,"N/A")</f>
        <v>N/A</v>
      </c>
      <c r="AA880" s="85">
        <f>IF('Checklist Parameters'!$K$101&lt;&gt;"",IFERROR(I880/'Checklist Parameters'!$K$101,0),"N/A")</f>
        <v>0</v>
      </c>
      <c r="AB880" s="85" t="str">
        <f>IF('Checklist Parameters'!$K$43&lt;&gt;"",(I880*'Checklist Parameters'!$K$43)/1000,"N/A")</f>
        <v>N/A</v>
      </c>
      <c r="AC880" s="85">
        <f>IF('Checklist Parameters'!$K$16="",$X880,IF(AND('Checklist Parameters'!$K$16&lt;$X880,'Checklist Parameters'!$K$16&gt;=3),'Checklist Parameters'!$K$16,IF(AND('Checklist Parameters'!$K$16&lt;$X880,'Checklist Parameters'!$K$16&lt;3),0,$X880)))</f>
        <v>0</v>
      </c>
      <c r="AD880" s="85" t="str">
        <f>IF(AND(I880&lt;'Checklist Parameters'!$K$22,$I880&lt;&gt;0),"Y","")</f>
        <v/>
      </c>
      <c r="AE880" s="85" t="str">
        <f>IF($AD880="Y",0,IF('Checklist Parameters'!$K$25="","&lt;no limit&gt;",ROUNDDOWN((($I880-'Checklist Parameters'!$K$24)/'Checklist Parameters'!$K$25)+1,0)))</f>
        <v>&lt;no limit&gt;</v>
      </c>
      <c r="AF880" s="174">
        <f t="shared" si="83"/>
        <v>0</v>
      </c>
      <c r="AG880" s="85">
        <f t="shared" si="78"/>
        <v>0</v>
      </c>
    </row>
    <row r="881" spans="1:33" ht="15">
      <c r="A881" s="393"/>
      <c r="B881" s="393"/>
      <c r="C881" s="393"/>
      <c r="D881" s="393"/>
      <c r="E881" s="393"/>
      <c r="F881" s="393"/>
      <c r="G881" s="393"/>
      <c r="H881" s="394"/>
      <c r="I881" s="394"/>
      <c r="J881" s="394"/>
      <c r="K881" s="394"/>
      <c r="L881" s="394"/>
      <c r="M881" s="394"/>
      <c r="N881" s="313">
        <f>IF(IF(I881&lt;'Checklist Parameters'!$K$22,0,($I881-$L881))&lt;0,0,IF(I881&lt;'Checklist Parameters'!$K$22,0,($I881-$L881)))</f>
        <v>0</v>
      </c>
      <c r="O881" s="394"/>
      <c r="P881" s="395"/>
      <c r="Q881" s="316">
        <f t="shared" si="79"/>
        <v>0</v>
      </c>
      <c r="R881" s="87">
        <f t="shared" si="80"/>
        <v>0</v>
      </c>
      <c r="S881" s="87">
        <f>IF('Checklist Parameters'!$K$60&lt;0.2,0.2,'Checklist Parameters'!$K$60)</f>
        <v>0.72</v>
      </c>
      <c r="T881" s="88">
        <f>IF($O881="",IF('Checklist District ID'!$C$43="Y",MAX($R881:$S881)*$I881,SUM($R881:$S881)*$I881),IF(O881&gt;0,Q881*S881))</f>
        <v>0</v>
      </c>
      <c r="U881" s="88">
        <f>IF(Q881&gt;0,((I881-T881)*'Formula Matrix'!$E$40),0)</f>
        <v>0</v>
      </c>
      <c r="V881" s="88">
        <f t="shared" si="81"/>
        <v>0</v>
      </c>
      <c r="W881" s="88">
        <f>IF(V881&gt;0,(V881*'Checklist Parameters'!$K$35),0)</f>
        <v>0</v>
      </c>
      <c r="X881" s="85">
        <f t="shared" si="82"/>
        <v>0</v>
      </c>
      <c r="Y881" s="85">
        <f>IF('Checklist Parameters'!$K$102&lt;&gt;"",(I881/43560)*'Checklist Parameters'!$K$102,"N/A")</f>
        <v>0</v>
      </c>
      <c r="Z881" s="85" t="str">
        <f>IF('Checklist Parameters'!$K$58&lt;&gt;"",((I881*'Checklist Parameters'!$K$58)*'Checklist Parameters'!$K$35)/1000,"N/A")</f>
        <v>N/A</v>
      </c>
      <c r="AA881" s="85">
        <f>IF('Checklist Parameters'!$K$101&lt;&gt;"",IFERROR(I881/'Checklist Parameters'!$K$101,0),"N/A")</f>
        <v>0</v>
      </c>
      <c r="AB881" s="85" t="str">
        <f>IF('Checklist Parameters'!$K$43&lt;&gt;"",(I881*'Checklist Parameters'!$K$43)/1000,"N/A")</f>
        <v>N/A</v>
      </c>
      <c r="AC881" s="85">
        <f>IF('Checklist Parameters'!$K$16="",$X881,IF(AND('Checklist Parameters'!$K$16&lt;$X881,'Checklist Parameters'!$K$16&gt;=3),'Checklist Parameters'!$K$16,IF(AND('Checklist Parameters'!$K$16&lt;$X881,'Checklist Parameters'!$K$16&lt;3),0,$X881)))</f>
        <v>0</v>
      </c>
      <c r="AD881" s="85" t="str">
        <f>IF(AND(I881&lt;'Checklist Parameters'!$K$22,$I881&lt;&gt;0),"Y","")</f>
        <v/>
      </c>
      <c r="AE881" s="85" t="str">
        <f>IF($AD881="Y",0,IF('Checklist Parameters'!$K$25="","&lt;no limit&gt;",ROUNDDOWN((($I881-'Checklist Parameters'!$K$24)/'Checklist Parameters'!$K$25)+1,0)))</f>
        <v>&lt;no limit&gt;</v>
      </c>
      <c r="AF881" s="174">
        <f t="shared" si="83"/>
        <v>0</v>
      </c>
      <c r="AG881" s="85">
        <f t="shared" si="78"/>
        <v>0</v>
      </c>
    </row>
    <row r="882" spans="1:33" ht="15">
      <c r="A882" s="393"/>
      <c r="B882" s="393"/>
      <c r="C882" s="393"/>
      <c r="D882" s="393"/>
      <c r="E882" s="393"/>
      <c r="F882" s="393"/>
      <c r="G882" s="393"/>
      <c r="H882" s="394"/>
      <c r="I882" s="394"/>
      <c r="J882" s="394"/>
      <c r="K882" s="394"/>
      <c r="L882" s="394"/>
      <c r="M882" s="394"/>
      <c r="N882" s="313">
        <f>IF(IF(I882&lt;'Checklist Parameters'!$K$22,0,($I882-$L882))&lt;0,0,IF(I882&lt;'Checklist Parameters'!$K$22,0,($I882-$L882)))</f>
        <v>0</v>
      </c>
      <c r="O882" s="394"/>
      <c r="P882" s="395"/>
      <c r="Q882" s="316">
        <f t="shared" si="79"/>
        <v>0</v>
      </c>
      <c r="R882" s="87">
        <f t="shared" si="80"/>
        <v>0</v>
      </c>
      <c r="S882" s="87">
        <f>IF('Checklist Parameters'!$K$60&lt;0.2,0.2,'Checklist Parameters'!$K$60)</f>
        <v>0.72</v>
      </c>
      <c r="T882" s="88">
        <f>IF($O882="",IF('Checklist District ID'!$C$43="Y",MAX($R882:$S882)*$I882,SUM($R882:$S882)*$I882),IF(O882&gt;0,Q882*S882))</f>
        <v>0</v>
      </c>
      <c r="U882" s="88">
        <f>IF(Q882&gt;0,((I882-T882)*'Formula Matrix'!$E$40),0)</f>
        <v>0</v>
      </c>
      <c r="V882" s="88">
        <f t="shared" si="81"/>
        <v>0</v>
      </c>
      <c r="W882" s="88">
        <f>IF(V882&gt;0,(V882*'Checklist Parameters'!$K$35),0)</f>
        <v>0</v>
      </c>
      <c r="X882" s="85">
        <f t="shared" si="82"/>
        <v>0</v>
      </c>
      <c r="Y882" s="85">
        <f>IF('Checklist Parameters'!$K$102&lt;&gt;"",(I882/43560)*'Checklist Parameters'!$K$102,"N/A")</f>
        <v>0</v>
      </c>
      <c r="Z882" s="85" t="str">
        <f>IF('Checklist Parameters'!$K$58&lt;&gt;"",((I882*'Checklist Parameters'!$K$58)*'Checklist Parameters'!$K$35)/1000,"N/A")</f>
        <v>N/A</v>
      </c>
      <c r="AA882" s="85">
        <f>IF('Checklist Parameters'!$K$101&lt;&gt;"",IFERROR(I882/'Checklist Parameters'!$K$101,0),"N/A")</f>
        <v>0</v>
      </c>
      <c r="AB882" s="85" t="str">
        <f>IF('Checklist Parameters'!$K$43&lt;&gt;"",(I882*'Checklist Parameters'!$K$43)/1000,"N/A")</f>
        <v>N/A</v>
      </c>
      <c r="AC882" s="85">
        <f>IF('Checklist Parameters'!$K$16="",$X882,IF(AND('Checklist Parameters'!$K$16&lt;$X882,'Checklist Parameters'!$K$16&gt;=3),'Checklist Parameters'!$K$16,IF(AND('Checklist Parameters'!$K$16&lt;$X882,'Checklist Parameters'!$K$16&lt;3),0,$X882)))</f>
        <v>0</v>
      </c>
      <c r="AD882" s="85" t="str">
        <f>IF(AND(I882&lt;'Checklist Parameters'!$K$22,$I882&lt;&gt;0),"Y","")</f>
        <v/>
      </c>
      <c r="AE882" s="85" t="str">
        <f>IF($AD882="Y",0,IF('Checklist Parameters'!$K$25="","&lt;no limit&gt;",ROUNDDOWN((($I882-'Checklist Parameters'!$K$24)/'Checklist Parameters'!$K$25)+1,0)))</f>
        <v>&lt;no limit&gt;</v>
      </c>
      <c r="AF882" s="174">
        <f t="shared" si="83"/>
        <v>0</v>
      </c>
      <c r="AG882" s="85">
        <f t="shared" si="78"/>
        <v>0</v>
      </c>
    </row>
    <row r="883" spans="1:33" ht="15">
      <c r="A883" s="393"/>
      <c r="B883" s="393"/>
      <c r="C883" s="393"/>
      <c r="D883" s="393"/>
      <c r="E883" s="393"/>
      <c r="F883" s="393"/>
      <c r="G883" s="393"/>
      <c r="H883" s="394"/>
      <c r="I883" s="394"/>
      <c r="J883" s="394"/>
      <c r="K883" s="394"/>
      <c r="L883" s="394"/>
      <c r="M883" s="394"/>
      <c r="N883" s="313">
        <f>IF(IF(I883&lt;'Checklist Parameters'!$K$22,0,($I883-$L883))&lt;0,0,IF(I883&lt;'Checklist Parameters'!$K$22,0,($I883-$L883)))</f>
        <v>0</v>
      </c>
      <c r="O883" s="394"/>
      <c r="P883" s="395"/>
      <c r="Q883" s="316">
        <f t="shared" si="79"/>
        <v>0</v>
      </c>
      <c r="R883" s="87">
        <f t="shared" si="80"/>
        <v>0</v>
      </c>
      <c r="S883" s="87">
        <f>IF('Checklist Parameters'!$K$60&lt;0.2,0.2,'Checklist Parameters'!$K$60)</f>
        <v>0.72</v>
      </c>
      <c r="T883" s="88">
        <f>IF($O883="",IF('Checklist District ID'!$C$43="Y",MAX($R883:$S883)*$I883,SUM($R883:$S883)*$I883),IF(O883&gt;0,Q883*S883))</f>
        <v>0</v>
      </c>
      <c r="U883" s="88">
        <f>IF(Q883&gt;0,((I883-T883)*'Formula Matrix'!$E$40),0)</f>
        <v>0</v>
      </c>
      <c r="V883" s="88">
        <f t="shared" si="81"/>
        <v>0</v>
      </c>
      <c r="W883" s="88">
        <f>IF(V883&gt;0,(V883*'Checklist Parameters'!$K$35),0)</f>
        <v>0</v>
      </c>
      <c r="X883" s="85">
        <f t="shared" si="82"/>
        <v>0</v>
      </c>
      <c r="Y883" s="85">
        <f>IF('Checklist Parameters'!$K$102&lt;&gt;"",(I883/43560)*'Checklist Parameters'!$K$102,"N/A")</f>
        <v>0</v>
      </c>
      <c r="Z883" s="85" t="str">
        <f>IF('Checklist Parameters'!$K$58&lt;&gt;"",((I883*'Checklist Parameters'!$K$58)*'Checklist Parameters'!$K$35)/1000,"N/A")</f>
        <v>N/A</v>
      </c>
      <c r="AA883" s="85">
        <f>IF('Checklist Parameters'!$K$101&lt;&gt;"",IFERROR(I883/'Checklist Parameters'!$K$101,0),"N/A")</f>
        <v>0</v>
      </c>
      <c r="AB883" s="85" t="str">
        <f>IF('Checklist Parameters'!$K$43&lt;&gt;"",(I883*'Checklist Parameters'!$K$43)/1000,"N/A")</f>
        <v>N/A</v>
      </c>
      <c r="AC883" s="85">
        <f>IF('Checklist Parameters'!$K$16="",$X883,IF(AND('Checklist Parameters'!$K$16&lt;$X883,'Checklist Parameters'!$K$16&gt;=3),'Checklist Parameters'!$K$16,IF(AND('Checklist Parameters'!$K$16&lt;$X883,'Checklist Parameters'!$K$16&lt;3),0,$X883)))</f>
        <v>0</v>
      </c>
      <c r="AD883" s="85" t="str">
        <f>IF(AND(I883&lt;'Checklist Parameters'!$K$22,$I883&lt;&gt;0),"Y","")</f>
        <v/>
      </c>
      <c r="AE883" s="85" t="str">
        <f>IF($AD883="Y",0,IF('Checklist Parameters'!$K$25="","&lt;no limit&gt;",ROUNDDOWN((($I883-'Checklist Parameters'!$K$24)/'Checklist Parameters'!$K$25)+1,0)))</f>
        <v>&lt;no limit&gt;</v>
      </c>
      <c r="AF883" s="174">
        <f t="shared" si="83"/>
        <v>0</v>
      </c>
      <c r="AG883" s="85">
        <f t="shared" si="78"/>
        <v>0</v>
      </c>
    </row>
    <row r="884" spans="1:33" ht="15">
      <c r="A884" s="393"/>
      <c r="B884" s="393"/>
      <c r="C884" s="393"/>
      <c r="D884" s="393"/>
      <c r="E884" s="393"/>
      <c r="F884" s="393"/>
      <c r="G884" s="393"/>
      <c r="H884" s="394"/>
      <c r="I884" s="394"/>
      <c r="J884" s="394"/>
      <c r="K884" s="394"/>
      <c r="L884" s="394"/>
      <c r="M884" s="394"/>
      <c r="N884" s="313">
        <f>IF(IF(I884&lt;'Checklist Parameters'!$K$22,0,($I884-$L884))&lt;0,0,IF(I884&lt;'Checklist Parameters'!$K$22,0,($I884-$L884)))</f>
        <v>0</v>
      </c>
      <c r="O884" s="394"/>
      <c r="P884" s="395"/>
      <c r="Q884" s="316">
        <f t="shared" si="79"/>
        <v>0</v>
      </c>
      <c r="R884" s="87">
        <f t="shared" si="80"/>
        <v>0</v>
      </c>
      <c r="S884" s="87">
        <f>IF('Checklist Parameters'!$K$60&lt;0.2,0.2,'Checklist Parameters'!$K$60)</f>
        <v>0.72</v>
      </c>
      <c r="T884" s="88">
        <f>IF($O884="",IF('Checklist District ID'!$C$43="Y",MAX($R884:$S884)*$I884,SUM($R884:$S884)*$I884),IF(O884&gt;0,Q884*S884))</f>
        <v>0</v>
      </c>
      <c r="U884" s="88">
        <f>IF(Q884&gt;0,((I884-T884)*'Formula Matrix'!$E$40),0)</f>
        <v>0</v>
      </c>
      <c r="V884" s="88">
        <f t="shared" si="81"/>
        <v>0</v>
      </c>
      <c r="W884" s="88">
        <f>IF(V884&gt;0,(V884*'Checklist Parameters'!$K$35),0)</f>
        <v>0</v>
      </c>
      <c r="X884" s="85">
        <f t="shared" si="82"/>
        <v>0</v>
      </c>
      <c r="Y884" s="85">
        <f>IF('Checklist Parameters'!$K$102&lt;&gt;"",(I884/43560)*'Checklist Parameters'!$K$102,"N/A")</f>
        <v>0</v>
      </c>
      <c r="Z884" s="85" t="str">
        <f>IF('Checklist Parameters'!$K$58&lt;&gt;"",((I884*'Checklist Parameters'!$K$58)*'Checklist Parameters'!$K$35)/1000,"N/A")</f>
        <v>N/A</v>
      </c>
      <c r="AA884" s="85">
        <f>IF('Checklist Parameters'!$K$101&lt;&gt;"",IFERROR(I884/'Checklist Parameters'!$K$101,0),"N/A")</f>
        <v>0</v>
      </c>
      <c r="AB884" s="85" t="str">
        <f>IF('Checklist Parameters'!$K$43&lt;&gt;"",(I884*'Checklist Parameters'!$K$43)/1000,"N/A")</f>
        <v>N/A</v>
      </c>
      <c r="AC884" s="85">
        <f>IF('Checklist Parameters'!$K$16="",$X884,IF(AND('Checklist Parameters'!$K$16&lt;$X884,'Checklist Parameters'!$K$16&gt;=3),'Checklist Parameters'!$K$16,IF(AND('Checklist Parameters'!$K$16&lt;$X884,'Checklist Parameters'!$K$16&lt;3),0,$X884)))</f>
        <v>0</v>
      </c>
      <c r="AD884" s="85" t="str">
        <f>IF(AND(I884&lt;'Checklist Parameters'!$K$22,$I884&lt;&gt;0),"Y","")</f>
        <v/>
      </c>
      <c r="AE884" s="85" t="str">
        <f>IF($AD884="Y",0,IF('Checklist Parameters'!$K$25="","&lt;no limit&gt;",ROUNDDOWN((($I884-'Checklist Parameters'!$K$24)/'Checklist Parameters'!$K$25)+1,0)))</f>
        <v>&lt;no limit&gt;</v>
      </c>
      <c r="AF884" s="174">
        <f t="shared" si="83"/>
        <v>0</v>
      </c>
      <c r="AG884" s="85">
        <f t="shared" si="78"/>
        <v>0</v>
      </c>
    </row>
    <row r="885" spans="1:33" ht="15">
      <c r="A885" s="393"/>
      <c r="B885" s="393"/>
      <c r="C885" s="393"/>
      <c r="D885" s="393"/>
      <c r="E885" s="393"/>
      <c r="F885" s="393"/>
      <c r="G885" s="393"/>
      <c r="H885" s="394"/>
      <c r="I885" s="394"/>
      <c r="J885" s="394"/>
      <c r="K885" s="394"/>
      <c r="L885" s="394"/>
      <c r="M885" s="394"/>
      <c r="N885" s="313">
        <f>IF(IF(I885&lt;'Checklist Parameters'!$K$22,0,($I885-$L885))&lt;0,0,IF(I885&lt;'Checklist Parameters'!$K$22,0,($I885-$L885)))</f>
        <v>0</v>
      </c>
      <c r="O885" s="394"/>
      <c r="P885" s="395"/>
      <c r="Q885" s="316">
        <f t="shared" si="79"/>
        <v>0</v>
      </c>
      <c r="R885" s="87">
        <f t="shared" si="80"/>
        <v>0</v>
      </c>
      <c r="S885" s="87">
        <f>IF('Checklist Parameters'!$K$60&lt;0.2,0.2,'Checklist Parameters'!$K$60)</f>
        <v>0.72</v>
      </c>
      <c r="T885" s="88">
        <f>IF($O885="",IF('Checklist District ID'!$C$43="Y",MAX($R885:$S885)*$I885,SUM($R885:$S885)*$I885),IF(O885&gt;0,Q885*S885))</f>
        <v>0</v>
      </c>
      <c r="U885" s="88">
        <f>IF(Q885&gt;0,((I885-T885)*'Formula Matrix'!$E$40),0)</f>
        <v>0</v>
      </c>
      <c r="V885" s="88">
        <f t="shared" si="81"/>
        <v>0</v>
      </c>
      <c r="W885" s="88">
        <f>IF(V885&gt;0,(V885*'Checklist Parameters'!$K$35),0)</f>
        <v>0</v>
      </c>
      <c r="X885" s="85">
        <f t="shared" si="82"/>
        <v>0</v>
      </c>
      <c r="Y885" s="85">
        <f>IF('Checklist Parameters'!$K$102&lt;&gt;"",(I885/43560)*'Checklist Parameters'!$K$102,"N/A")</f>
        <v>0</v>
      </c>
      <c r="Z885" s="85" t="str">
        <f>IF('Checklist Parameters'!$K$58&lt;&gt;"",((I885*'Checklist Parameters'!$K$58)*'Checklist Parameters'!$K$35)/1000,"N/A")</f>
        <v>N/A</v>
      </c>
      <c r="AA885" s="85">
        <f>IF('Checklist Parameters'!$K$101&lt;&gt;"",IFERROR(I885/'Checklist Parameters'!$K$101,0),"N/A")</f>
        <v>0</v>
      </c>
      <c r="AB885" s="85" t="str">
        <f>IF('Checklist Parameters'!$K$43&lt;&gt;"",(I885*'Checklist Parameters'!$K$43)/1000,"N/A")</f>
        <v>N/A</v>
      </c>
      <c r="AC885" s="85">
        <f>IF('Checklist Parameters'!$K$16="",$X885,IF(AND('Checklist Parameters'!$K$16&lt;$X885,'Checklist Parameters'!$K$16&gt;=3),'Checklist Parameters'!$K$16,IF(AND('Checklist Parameters'!$K$16&lt;$X885,'Checklist Parameters'!$K$16&lt;3),0,$X885)))</f>
        <v>0</v>
      </c>
      <c r="AD885" s="85" t="str">
        <f>IF(AND(I885&lt;'Checklist Parameters'!$K$22,$I885&lt;&gt;0),"Y","")</f>
        <v/>
      </c>
      <c r="AE885" s="85" t="str">
        <f>IF($AD885="Y",0,IF('Checklist Parameters'!$K$25="","&lt;no limit&gt;",ROUNDDOWN((($I885-'Checklist Parameters'!$K$24)/'Checklist Parameters'!$K$25)+1,0)))</f>
        <v>&lt;no limit&gt;</v>
      </c>
      <c r="AF885" s="174">
        <f t="shared" si="83"/>
        <v>0</v>
      </c>
      <c r="AG885" s="85">
        <f t="shared" si="78"/>
        <v>0</v>
      </c>
    </row>
    <row r="886" spans="1:33" ht="15">
      <c r="A886" s="393"/>
      <c r="B886" s="393"/>
      <c r="C886" s="393"/>
      <c r="D886" s="393"/>
      <c r="E886" s="393"/>
      <c r="F886" s="393"/>
      <c r="G886" s="393"/>
      <c r="H886" s="394"/>
      <c r="I886" s="394"/>
      <c r="J886" s="394"/>
      <c r="K886" s="394"/>
      <c r="L886" s="394"/>
      <c r="M886" s="394"/>
      <c r="N886" s="313">
        <f>IF(IF(I886&lt;'Checklist Parameters'!$K$22,0,($I886-$L886))&lt;0,0,IF(I886&lt;'Checklist Parameters'!$K$22,0,($I886-$L886)))</f>
        <v>0</v>
      </c>
      <c r="O886" s="394"/>
      <c r="P886" s="395"/>
      <c r="Q886" s="316">
        <f t="shared" si="79"/>
        <v>0</v>
      </c>
      <c r="R886" s="87">
        <f t="shared" si="80"/>
        <v>0</v>
      </c>
      <c r="S886" s="87">
        <f>IF('Checklist Parameters'!$K$60&lt;0.2,0.2,'Checklist Parameters'!$K$60)</f>
        <v>0.72</v>
      </c>
      <c r="T886" s="88">
        <f>IF($O886="",IF('Checklist District ID'!$C$43="Y",MAX($R886:$S886)*$I886,SUM($R886:$S886)*$I886),IF(O886&gt;0,Q886*S886))</f>
        <v>0</v>
      </c>
      <c r="U886" s="88">
        <f>IF(Q886&gt;0,((I886-T886)*'Formula Matrix'!$E$40),0)</f>
        <v>0</v>
      </c>
      <c r="V886" s="88">
        <f t="shared" si="81"/>
        <v>0</v>
      </c>
      <c r="W886" s="88">
        <f>IF(V886&gt;0,(V886*'Checklist Parameters'!$K$35),0)</f>
        <v>0</v>
      </c>
      <c r="X886" s="85">
        <f t="shared" si="82"/>
        <v>0</v>
      </c>
      <c r="Y886" s="85">
        <f>IF('Checklist Parameters'!$K$102&lt;&gt;"",(I886/43560)*'Checklist Parameters'!$K$102,"N/A")</f>
        <v>0</v>
      </c>
      <c r="Z886" s="85" t="str">
        <f>IF('Checklist Parameters'!$K$58&lt;&gt;"",((I886*'Checklist Parameters'!$K$58)*'Checklist Parameters'!$K$35)/1000,"N/A")</f>
        <v>N/A</v>
      </c>
      <c r="AA886" s="85">
        <f>IF('Checklist Parameters'!$K$101&lt;&gt;"",IFERROR(I886/'Checklist Parameters'!$K$101,0),"N/A")</f>
        <v>0</v>
      </c>
      <c r="AB886" s="85" t="str">
        <f>IF('Checklist Parameters'!$K$43&lt;&gt;"",(I886*'Checklist Parameters'!$K$43)/1000,"N/A")</f>
        <v>N/A</v>
      </c>
      <c r="AC886" s="85">
        <f>IF('Checklist Parameters'!$K$16="",$X886,IF(AND('Checklist Parameters'!$K$16&lt;$X886,'Checklist Parameters'!$K$16&gt;=3),'Checklist Parameters'!$K$16,IF(AND('Checklist Parameters'!$K$16&lt;$X886,'Checklist Parameters'!$K$16&lt;3),0,$X886)))</f>
        <v>0</v>
      </c>
      <c r="AD886" s="85" t="str">
        <f>IF(AND(I886&lt;'Checklist Parameters'!$K$22,$I886&lt;&gt;0),"Y","")</f>
        <v/>
      </c>
      <c r="AE886" s="85" t="str">
        <f>IF($AD886="Y",0,IF('Checklist Parameters'!$K$25="","&lt;no limit&gt;",ROUNDDOWN((($I886-'Checklist Parameters'!$K$24)/'Checklist Parameters'!$K$25)+1,0)))</f>
        <v>&lt;no limit&gt;</v>
      </c>
      <c r="AF886" s="174">
        <f t="shared" si="83"/>
        <v>0</v>
      </c>
      <c r="AG886" s="85">
        <f t="shared" si="78"/>
        <v>0</v>
      </c>
    </row>
    <row r="887" spans="1:33" ht="15">
      <c r="A887" s="393"/>
      <c r="B887" s="393"/>
      <c r="C887" s="393"/>
      <c r="D887" s="393"/>
      <c r="E887" s="393"/>
      <c r="F887" s="393"/>
      <c r="G887" s="393"/>
      <c r="H887" s="394"/>
      <c r="I887" s="394"/>
      <c r="J887" s="394"/>
      <c r="K887" s="394"/>
      <c r="L887" s="394"/>
      <c r="M887" s="394"/>
      <c r="N887" s="313">
        <f>IF(IF(I887&lt;'Checklist Parameters'!$K$22,0,($I887-$L887))&lt;0,0,IF(I887&lt;'Checklist Parameters'!$K$22,0,($I887-$L887)))</f>
        <v>0</v>
      </c>
      <c r="O887" s="394"/>
      <c r="P887" s="395"/>
      <c r="Q887" s="316">
        <f t="shared" si="79"/>
        <v>0</v>
      </c>
      <c r="R887" s="87">
        <f t="shared" si="80"/>
        <v>0</v>
      </c>
      <c r="S887" s="87">
        <f>IF('Checklist Parameters'!$K$60&lt;0.2,0.2,'Checklist Parameters'!$K$60)</f>
        <v>0.72</v>
      </c>
      <c r="T887" s="88">
        <f>IF($O887="",IF('Checklist District ID'!$C$43="Y",MAX($R887:$S887)*$I887,SUM($R887:$S887)*$I887),IF(O887&gt;0,Q887*S887))</f>
        <v>0</v>
      </c>
      <c r="U887" s="88">
        <f>IF(Q887&gt;0,((I887-T887)*'Formula Matrix'!$E$40),0)</f>
        <v>0</v>
      </c>
      <c r="V887" s="88">
        <f t="shared" si="81"/>
        <v>0</v>
      </c>
      <c r="W887" s="88">
        <f>IF(V887&gt;0,(V887*'Checklist Parameters'!$K$35),0)</f>
        <v>0</v>
      </c>
      <c r="X887" s="85">
        <f t="shared" si="82"/>
        <v>0</v>
      </c>
      <c r="Y887" s="85">
        <f>IF('Checklist Parameters'!$K$102&lt;&gt;"",(I887/43560)*'Checklist Parameters'!$K$102,"N/A")</f>
        <v>0</v>
      </c>
      <c r="Z887" s="85" t="str">
        <f>IF('Checklist Parameters'!$K$58&lt;&gt;"",((I887*'Checklist Parameters'!$K$58)*'Checklist Parameters'!$K$35)/1000,"N/A")</f>
        <v>N/A</v>
      </c>
      <c r="AA887" s="85">
        <f>IF('Checklist Parameters'!$K$101&lt;&gt;"",IFERROR(I887/'Checklist Parameters'!$K$101,0),"N/A")</f>
        <v>0</v>
      </c>
      <c r="AB887" s="85" t="str">
        <f>IF('Checklist Parameters'!$K$43&lt;&gt;"",(I887*'Checklist Parameters'!$K$43)/1000,"N/A")</f>
        <v>N/A</v>
      </c>
      <c r="AC887" s="85">
        <f>IF('Checklist Parameters'!$K$16="",$X887,IF(AND('Checklist Parameters'!$K$16&lt;$X887,'Checklist Parameters'!$K$16&gt;=3),'Checklist Parameters'!$K$16,IF(AND('Checklist Parameters'!$K$16&lt;$X887,'Checklist Parameters'!$K$16&lt;3),0,$X887)))</f>
        <v>0</v>
      </c>
      <c r="AD887" s="85" t="str">
        <f>IF(AND(I887&lt;'Checklist Parameters'!$K$22,$I887&lt;&gt;0),"Y","")</f>
        <v/>
      </c>
      <c r="AE887" s="85" t="str">
        <f>IF($AD887="Y",0,IF('Checklist Parameters'!$K$25="","&lt;no limit&gt;",ROUNDDOWN((($I887-'Checklist Parameters'!$K$24)/'Checklist Parameters'!$K$25)+1,0)))</f>
        <v>&lt;no limit&gt;</v>
      </c>
      <c r="AF887" s="174">
        <f t="shared" si="83"/>
        <v>0</v>
      </c>
      <c r="AG887" s="85">
        <f t="shared" si="78"/>
        <v>0</v>
      </c>
    </row>
    <row r="888" spans="1:33" ht="15">
      <c r="A888" s="393"/>
      <c r="B888" s="393"/>
      <c r="C888" s="393"/>
      <c r="D888" s="393"/>
      <c r="E888" s="393"/>
      <c r="F888" s="393"/>
      <c r="G888" s="393"/>
      <c r="H888" s="394"/>
      <c r="I888" s="394"/>
      <c r="J888" s="394"/>
      <c r="K888" s="394"/>
      <c r="L888" s="394"/>
      <c r="M888" s="394"/>
      <c r="N888" s="313">
        <f>IF(IF(I888&lt;'Checklist Parameters'!$K$22,0,($I888-$L888))&lt;0,0,IF(I888&lt;'Checklist Parameters'!$K$22,0,($I888-$L888)))</f>
        <v>0</v>
      </c>
      <c r="O888" s="394"/>
      <c r="P888" s="395"/>
      <c r="Q888" s="316">
        <f t="shared" si="79"/>
        <v>0</v>
      </c>
      <c r="R888" s="87">
        <f t="shared" si="80"/>
        <v>0</v>
      </c>
      <c r="S888" s="87">
        <f>IF('Checklist Parameters'!$K$60&lt;0.2,0.2,'Checklist Parameters'!$K$60)</f>
        <v>0.72</v>
      </c>
      <c r="T888" s="88">
        <f>IF($O888="",IF('Checklist District ID'!$C$43="Y",MAX($R888:$S888)*$I888,SUM($R888:$S888)*$I888),IF(O888&gt;0,Q888*S888))</f>
        <v>0</v>
      </c>
      <c r="U888" s="88">
        <f>IF(Q888&gt;0,((I888-T888)*'Formula Matrix'!$E$40),0)</f>
        <v>0</v>
      </c>
      <c r="V888" s="88">
        <f t="shared" si="81"/>
        <v>0</v>
      </c>
      <c r="W888" s="88">
        <f>IF(V888&gt;0,(V888*'Checklist Parameters'!$K$35),0)</f>
        <v>0</v>
      </c>
      <c r="X888" s="85">
        <f t="shared" si="82"/>
        <v>0</v>
      </c>
      <c r="Y888" s="85">
        <f>IF('Checklist Parameters'!$K$102&lt;&gt;"",(I888/43560)*'Checklist Parameters'!$K$102,"N/A")</f>
        <v>0</v>
      </c>
      <c r="Z888" s="85" t="str">
        <f>IF('Checklist Parameters'!$K$58&lt;&gt;"",((I888*'Checklist Parameters'!$K$58)*'Checklist Parameters'!$K$35)/1000,"N/A")</f>
        <v>N/A</v>
      </c>
      <c r="AA888" s="85">
        <f>IF('Checklist Parameters'!$K$101&lt;&gt;"",IFERROR(I888/'Checklist Parameters'!$K$101,0),"N/A")</f>
        <v>0</v>
      </c>
      <c r="AB888" s="85" t="str">
        <f>IF('Checklist Parameters'!$K$43&lt;&gt;"",(I888*'Checklist Parameters'!$K$43)/1000,"N/A")</f>
        <v>N/A</v>
      </c>
      <c r="AC888" s="85">
        <f>IF('Checklist Parameters'!$K$16="",$X888,IF(AND('Checklist Parameters'!$K$16&lt;$X888,'Checklist Parameters'!$K$16&gt;=3),'Checklist Parameters'!$K$16,IF(AND('Checklist Parameters'!$K$16&lt;$X888,'Checklist Parameters'!$K$16&lt;3),0,$X888)))</f>
        <v>0</v>
      </c>
      <c r="AD888" s="85" t="str">
        <f>IF(AND(I888&lt;'Checklist Parameters'!$K$22,$I888&lt;&gt;0),"Y","")</f>
        <v/>
      </c>
      <c r="AE888" s="85" t="str">
        <f>IF($AD888="Y",0,IF('Checklist Parameters'!$K$25="","&lt;no limit&gt;",ROUNDDOWN((($I888-'Checklist Parameters'!$K$24)/'Checklist Parameters'!$K$25)+1,0)))</f>
        <v>&lt;no limit&gt;</v>
      </c>
      <c r="AF888" s="174">
        <f t="shared" si="83"/>
        <v>0</v>
      </c>
      <c r="AG888" s="85">
        <f t="shared" si="78"/>
        <v>0</v>
      </c>
    </row>
    <row r="889" spans="1:33" ht="15">
      <c r="A889" s="393"/>
      <c r="B889" s="393"/>
      <c r="C889" s="393"/>
      <c r="D889" s="393"/>
      <c r="E889" s="393"/>
      <c r="F889" s="393"/>
      <c r="G889" s="393"/>
      <c r="H889" s="394"/>
      <c r="I889" s="394"/>
      <c r="J889" s="394"/>
      <c r="K889" s="394"/>
      <c r="L889" s="394"/>
      <c r="M889" s="394"/>
      <c r="N889" s="313">
        <f>IF(IF(I889&lt;'Checklist Parameters'!$K$22,0,($I889-$L889))&lt;0,0,IF(I889&lt;'Checklist Parameters'!$K$22,0,($I889-$L889)))</f>
        <v>0</v>
      </c>
      <c r="O889" s="394"/>
      <c r="P889" s="395"/>
      <c r="Q889" s="316">
        <f t="shared" si="79"/>
        <v>0</v>
      </c>
      <c r="R889" s="87">
        <f t="shared" si="80"/>
        <v>0</v>
      </c>
      <c r="S889" s="87">
        <f>IF('Checklist Parameters'!$K$60&lt;0.2,0.2,'Checklist Parameters'!$K$60)</f>
        <v>0.72</v>
      </c>
      <c r="T889" s="88">
        <f>IF($O889="",IF('Checklist District ID'!$C$43="Y",MAX($R889:$S889)*$I889,SUM($R889:$S889)*$I889),IF(O889&gt;0,Q889*S889))</f>
        <v>0</v>
      </c>
      <c r="U889" s="88">
        <f>IF(Q889&gt;0,((I889-T889)*'Formula Matrix'!$E$40),0)</f>
        <v>0</v>
      </c>
      <c r="V889" s="88">
        <f t="shared" si="81"/>
        <v>0</v>
      </c>
      <c r="W889" s="88">
        <f>IF(V889&gt;0,(V889*'Checklist Parameters'!$K$35),0)</f>
        <v>0</v>
      </c>
      <c r="X889" s="85">
        <f t="shared" si="82"/>
        <v>0</v>
      </c>
      <c r="Y889" s="85">
        <f>IF('Checklist Parameters'!$K$102&lt;&gt;"",(I889/43560)*'Checklist Parameters'!$K$102,"N/A")</f>
        <v>0</v>
      </c>
      <c r="Z889" s="85" t="str">
        <f>IF('Checklist Parameters'!$K$58&lt;&gt;"",((I889*'Checklist Parameters'!$K$58)*'Checklist Parameters'!$K$35)/1000,"N/A")</f>
        <v>N/A</v>
      </c>
      <c r="AA889" s="85">
        <f>IF('Checklist Parameters'!$K$101&lt;&gt;"",IFERROR(I889/'Checklist Parameters'!$K$101,0),"N/A")</f>
        <v>0</v>
      </c>
      <c r="AB889" s="85" t="str">
        <f>IF('Checklist Parameters'!$K$43&lt;&gt;"",(I889*'Checklist Parameters'!$K$43)/1000,"N/A")</f>
        <v>N/A</v>
      </c>
      <c r="AC889" s="85">
        <f>IF('Checklist Parameters'!$K$16="",$X889,IF(AND('Checklist Parameters'!$K$16&lt;$X889,'Checklist Parameters'!$K$16&gt;=3),'Checklist Parameters'!$K$16,IF(AND('Checklist Parameters'!$K$16&lt;$X889,'Checklist Parameters'!$K$16&lt;3),0,$X889)))</f>
        <v>0</v>
      </c>
      <c r="AD889" s="85" t="str">
        <f>IF(AND(I889&lt;'Checklist Parameters'!$K$22,$I889&lt;&gt;0),"Y","")</f>
        <v/>
      </c>
      <c r="AE889" s="85" t="str">
        <f>IF($AD889="Y",0,IF('Checklist Parameters'!$K$25="","&lt;no limit&gt;",ROUNDDOWN((($I889-'Checklist Parameters'!$K$24)/'Checklist Parameters'!$K$25)+1,0)))</f>
        <v>&lt;no limit&gt;</v>
      </c>
      <c r="AF889" s="174">
        <f t="shared" si="83"/>
        <v>0</v>
      </c>
      <c r="AG889" s="85">
        <f t="shared" si="78"/>
        <v>0</v>
      </c>
    </row>
    <row r="890" spans="1:33" ht="15">
      <c r="A890" s="393"/>
      <c r="B890" s="393"/>
      <c r="C890" s="393"/>
      <c r="D890" s="393"/>
      <c r="E890" s="393"/>
      <c r="F890" s="393"/>
      <c r="G890" s="393"/>
      <c r="H890" s="394"/>
      <c r="I890" s="394"/>
      <c r="J890" s="394"/>
      <c r="K890" s="394"/>
      <c r="L890" s="394"/>
      <c r="M890" s="394"/>
      <c r="N890" s="313">
        <f>IF(IF(I890&lt;'Checklist Parameters'!$K$22,0,($I890-$L890))&lt;0,0,IF(I890&lt;'Checklist Parameters'!$K$22,0,($I890-$L890)))</f>
        <v>0</v>
      </c>
      <c r="O890" s="394"/>
      <c r="P890" s="395"/>
      <c r="Q890" s="316">
        <f t="shared" si="79"/>
        <v>0</v>
      </c>
      <c r="R890" s="87">
        <f t="shared" si="80"/>
        <v>0</v>
      </c>
      <c r="S890" s="87">
        <f>IF('Checklist Parameters'!$K$60&lt;0.2,0.2,'Checklist Parameters'!$K$60)</f>
        <v>0.72</v>
      </c>
      <c r="T890" s="88">
        <f>IF($O890="",IF('Checklist District ID'!$C$43="Y",MAX($R890:$S890)*$I890,SUM($R890:$S890)*$I890),IF(O890&gt;0,Q890*S890))</f>
        <v>0</v>
      </c>
      <c r="U890" s="88">
        <f>IF(Q890&gt;0,((I890-T890)*'Formula Matrix'!$E$40),0)</f>
        <v>0</v>
      </c>
      <c r="V890" s="88">
        <f t="shared" si="81"/>
        <v>0</v>
      </c>
      <c r="W890" s="88">
        <f>IF(V890&gt;0,(V890*'Checklist Parameters'!$K$35),0)</f>
        <v>0</v>
      </c>
      <c r="X890" s="85">
        <f t="shared" si="82"/>
        <v>0</v>
      </c>
      <c r="Y890" s="85">
        <f>IF('Checklist Parameters'!$K$102&lt;&gt;"",(I890/43560)*'Checklist Parameters'!$K$102,"N/A")</f>
        <v>0</v>
      </c>
      <c r="Z890" s="85" t="str">
        <f>IF('Checklist Parameters'!$K$58&lt;&gt;"",((I890*'Checklist Parameters'!$K$58)*'Checklist Parameters'!$K$35)/1000,"N/A")</f>
        <v>N/A</v>
      </c>
      <c r="AA890" s="85">
        <f>IF('Checklist Parameters'!$K$101&lt;&gt;"",IFERROR(I890/'Checklist Parameters'!$K$101,0),"N/A")</f>
        <v>0</v>
      </c>
      <c r="AB890" s="85" t="str">
        <f>IF('Checklist Parameters'!$K$43&lt;&gt;"",(I890*'Checklist Parameters'!$K$43)/1000,"N/A")</f>
        <v>N/A</v>
      </c>
      <c r="AC890" s="85">
        <f>IF('Checklist Parameters'!$K$16="",$X890,IF(AND('Checklist Parameters'!$K$16&lt;$X890,'Checklist Parameters'!$K$16&gt;=3),'Checklist Parameters'!$K$16,IF(AND('Checklist Parameters'!$K$16&lt;$X890,'Checklist Parameters'!$K$16&lt;3),0,$X890)))</f>
        <v>0</v>
      </c>
      <c r="AD890" s="85" t="str">
        <f>IF(AND(I890&lt;'Checklist Parameters'!$K$22,$I890&lt;&gt;0),"Y","")</f>
        <v/>
      </c>
      <c r="AE890" s="85" t="str">
        <f>IF($AD890="Y",0,IF('Checklist Parameters'!$K$25="","&lt;no limit&gt;",ROUNDDOWN((($I890-'Checklist Parameters'!$K$24)/'Checklist Parameters'!$K$25)+1,0)))</f>
        <v>&lt;no limit&gt;</v>
      </c>
      <c r="AF890" s="174">
        <f t="shared" si="83"/>
        <v>0</v>
      </c>
      <c r="AG890" s="85">
        <f t="shared" si="78"/>
        <v>0</v>
      </c>
    </row>
    <row r="891" spans="1:33" ht="15">
      <c r="A891" s="393"/>
      <c r="B891" s="393"/>
      <c r="C891" s="393"/>
      <c r="D891" s="393"/>
      <c r="E891" s="393"/>
      <c r="F891" s="393"/>
      <c r="G891" s="393"/>
      <c r="H891" s="394"/>
      <c r="I891" s="394"/>
      <c r="J891" s="394"/>
      <c r="K891" s="394"/>
      <c r="L891" s="394"/>
      <c r="M891" s="394"/>
      <c r="N891" s="313">
        <f>IF(IF(I891&lt;'Checklist Parameters'!$K$22,0,($I891-$L891))&lt;0,0,IF(I891&lt;'Checklist Parameters'!$K$22,0,($I891-$L891)))</f>
        <v>0</v>
      </c>
      <c r="O891" s="394"/>
      <c r="P891" s="395"/>
      <c r="Q891" s="316">
        <f t="shared" si="79"/>
        <v>0</v>
      </c>
      <c r="R891" s="87">
        <f t="shared" si="80"/>
        <v>0</v>
      </c>
      <c r="S891" s="87">
        <f>IF('Checklist Parameters'!$K$60&lt;0.2,0.2,'Checklist Parameters'!$K$60)</f>
        <v>0.72</v>
      </c>
      <c r="T891" s="88">
        <f>IF($O891="",IF('Checklist District ID'!$C$43="Y",MAX($R891:$S891)*$I891,SUM($R891:$S891)*$I891),IF(O891&gt;0,Q891*S891))</f>
        <v>0</v>
      </c>
      <c r="U891" s="88">
        <f>IF(Q891&gt;0,((I891-T891)*'Formula Matrix'!$E$40),0)</f>
        <v>0</v>
      </c>
      <c r="V891" s="88">
        <f t="shared" si="81"/>
        <v>0</v>
      </c>
      <c r="W891" s="88">
        <f>IF(V891&gt;0,(V891*'Checklist Parameters'!$K$35),0)</f>
        <v>0</v>
      </c>
      <c r="X891" s="85">
        <f t="shared" si="82"/>
        <v>0</v>
      </c>
      <c r="Y891" s="85">
        <f>IF('Checklist Parameters'!$K$102&lt;&gt;"",(I891/43560)*'Checklist Parameters'!$K$102,"N/A")</f>
        <v>0</v>
      </c>
      <c r="Z891" s="85" t="str">
        <f>IF('Checklist Parameters'!$K$58&lt;&gt;"",((I891*'Checklist Parameters'!$K$58)*'Checklist Parameters'!$K$35)/1000,"N/A")</f>
        <v>N/A</v>
      </c>
      <c r="AA891" s="85">
        <f>IF('Checklist Parameters'!$K$101&lt;&gt;"",IFERROR(I891/'Checklist Parameters'!$K$101,0),"N/A")</f>
        <v>0</v>
      </c>
      <c r="AB891" s="85" t="str">
        <f>IF('Checklist Parameters'!$K$43&lt;&gt;"",(I891*'Checklist Parameters'!$K$43)/1000,"N/A")</f>
        <v>N/A</v>
      </c>
      <c r="AC891" s="85">
        <f>IF('Checklist Parameters'!$K$16="",$X891,IF(AND('Checklist Parameters'!$K$16&lt;$X891,'Checklist Parameters'!$K$16&gt;=3),'Checklist Parameters'!$K$16,IF(AND('Checklist Parameters'!$K$16&lt;$X891,'Checklist Parameters'!$K$16&lt;3),0,$X891)))</f>
        <v>0</v>
      </c>
      <c r="AD891" s="85" t="str">
        <f>IF(AND(I891&lt;'Checklist Parameters'!$K$22,$I891&lt;&gt;0),"Y","")</f>
        <v/>
      </c>
      <c r="AE891" s="85" t="str">
        <f>IF($AD891="Y",0,IF('Checklist Parameters'!$K$25="","&lt;no limit&gt;",ROUNDDOWN((($I891-'Checklist Parameters'!$K$24)/'Checklist Parameters'!$K$25)+1,0)))</f>
        <v>&lt;no limit&gt;</v>
      </c>
      <c r="AF891" s="174">
        <f t="shared" si="83"/>
        <v>0</v>
      </c>
      <c r="AG891" s="85">
        <f t="shared" si="78"/>
        <v>0</v>
      </c>
    </row>
    <row r="892" spans="1:33" ht="15">
      <c r="A892" s="393"/>
      <c r="B892" s="393"/>
      <c r="C892" s="393"/>
      <c r="D892" s="393"/>
      <c r="E892" s="393"/>
      <c r="F892" s="393"/>
      <c r="G892" s="393"/>
      <c r="H892" s="394"/>
      <c r="I892" s="394"/>
      <c r="J892" s="394"/>
      <c r="K892" s="394"/>
      <c r="L892" s="394"/>
      <c r="M892" s="394"/>
      <c r="N892" s="313">
        <f>IF(IF(I892&lt;'Checklist Parameters'!$K$22,0,($I892-$L892))&lt;0,0,IF(I892&lt;'Checklist Parameters'!$K$22,0,($I892-$L892)))</f>
        <v>0</v>
      </c>
      <c r="O892" s="394"/>
      <c r="P892" s="395"/>
      <c r="Q892" s="316">
        <f t="shared" si="79"/>
        <v>0</v>
      </c>
      <c r="R892" s="87">
        <f t="shared" si="80"/>
        <v>0</v>
      </c>
      <c r="S892" s="87">
        <f>IF('Checklist Parameters'!$K$60&lt;0.2,0.2,'Checklist Parameters'!$K$60)</f>
        <v>0.72</v>
      </c>
      <c r="T892" s="88">
        <f>IF($O892="",IF('Checklist District ID'!$C$43="Y",MAX($R892:$S892)*$I892,SUM($R892:$S892)*$I892),IF(O892&gt;0,Q892*S892))</f>
        <v>0</v>
      </c>
      <c r="U892" s="88">
        <f>IF(Q892&gt;0,((I892-T892)*'Formula Matrix'!$E$40),0)</f>
        <v>0</v>
      </c>
      <c r="V892" s="88">
        <f t="shared" si="81"/>
        <v>0</v>
      </c>
      <c r="W892" s="88">
        <f>IF(V892&gt;0,(V892*'Checklist Parameters'!$K$35),0)</f>
        <v>0</v>
      </c>
      <c r="X892" s="85">
        <f t="shared" si="82"/>
        <v>0</v>
      </c>
      <c r="Y892" s="85">
        <f>IF('Checklist Parameters'!$K$102&lt;&gt;"",(I892/43560)*'Checklist Parameters'!$K$102,"N/A")</f>
        <v>0</v>
      </c>
      <c r="Z892" s="85" t="str">
        <f>IF('Checklist Parameters'!$K$58&lt;&gt;"",((I892*'Checklist Parameters'!$K$58)*'Checklist Parameters'!$K$35)/1000,"N/A")</f>
        <v>N/A</v>
      </c>
      <c r="AA892" s="85">
        <f>IF('Checklist Parameters'!$K$101&lt;&gt;"",IFERROR(I892/'Checklist Parameters'!$K$101,0),"N/A")</f>
        <v>0</v>
      </c>
      <c r="AB892" s="85" t="str">
        <f>IF('Checklist Parameters'!$K$43&lt;&gt;"",(I892*'Checklist Parameters'!$K$43)/1000,"N/A")</f>
        <v>N/A</v>
      </c>
      <c r="AC892" s="85">
        <f>IF('Checklist Parameters'!$K$16="",$X892,IF(AND('Checklist Parameters'!$K$16&lt;$X892,'Checklist Parameters'!$K$16&gt;=3),'Checklist Parameters'!$K$16,IF(AND('Checklist Parameters'!$K$16&lt;$X892,'Checklist Parameters'!$K$16&lt;3),0,$X892)))</f>
        <v>0</v>
      </c>
      <c r="AD892" s="85" t="str">
        <f>IF(AND(I892&lt;'Checklist Parameters'!$K$22,$I892&lt;&gt;0),"Y","")</f>
        <v/>
      </c>
      <c r="AE892" s="85" t="str">
        <f>IF($AD892="Y",0,IF('Checklist Parameters'!$K$25="","&lt;no limit&gt;",ROUNDDOWN((($I892-'Checklist Parameters'!$K$24)/'Checklist Parameters'!$K$25)+1,0)))</f>
        <v>&lt;no limit&gt;</v>
      </c>
      <c r="AF892" s="174">
        <f t="shared" si="83"/>
        <v>0</v>
      </c>
      <c r="AG892" s="85">
        <f t="shared" si="78"/>
        <v>0</v>
      </c>
    </row>
    <row r="893" spans="1:33" ht="15">
      <c r="A893" s="393"/>
      <c r="B893" s="393"/>
      <c r="C893" s="393"/>
      <c r="D893" s="393"/>
      <c r="E893" s="393"/>
      <c r="F893" s="393"/>
      <c r="G893" s="393"/>
      <c r="H893" s="394"/>
      <c r="I893" s="394"/>
      <c r="J893" s="394"/>
      <c r="K893" s="394"/>
      <c r="L893" s="394"/>
      <c r="M893" s="394"/>
      <c r="N893" s="313">
        <f>IF(IF(I893&lt;'Checklist Parameters'!$K$22,0,($I893-$L893))&lt;0,0,IF(I893&lt;'Checklist Parameters'!$K$22,0,($I893-$L893)))</f>
        <v>0</v>
      </c>
      <c r="O893" s="394"/>
      <c r="P893" s="395"/>
      <c r="Q893" s="316">
        <f t="shared" si="79"/>
        <v>0</v>
      </c>
      <c r="R893" s="87">
        <f t="shared" si="80"/>
        <v>0</v>
      </c>
      <c r="S893" s="87">
        <f>IF('Checklist Parameters'!$K$60&lt;0.2,0.2,'Checklist Parameters'!$K$60)</f>
        <v>0.72</v>
      </c>
      <c r="T893" s="88">
        <f>IF($O893="",IF('Checklist District ID'!$C$43="Y",MAX($R893:$S893)*$I893,SUM($R893:$S893)*$I893),IF(O893&gt;0,Q893*S893))</f>
        <v>0</v>
      </c>
      <c r="U893" s="88">
        <f>IF(Q893&gt;0,((I893-T893)*'Formula Matrix'!$E$40),0)</f>
        <v>0</v>
      </c>
      <c r="V893" s="88">
        <f t="shared" si="81"/>
        <v>0</v>
      </c>
      <c r="W893" s="88">
        <f>IF(V893&gt;0,(V893*'Checklist Parameters'!$K$35),0)</f>
        <v>0</v>
      </c>
      <c r="X893" s="85">
        <f t="shared" si="82"/>
        <v>0</v>
      </c>
      <c r="Y893" s="85">
        <f>IF('Checklist Parameters'!$K$102&lt;&gt;"",(I893/43560)*'Checklist Parameters'!$K$102,"N/A")</f>
        <v>0</v>
      </c>
      <c r="Z893" s="85" t="str">
        <f>IF('Checklist Parameters'!$K$58&lt;&gt;"",((I893*'Checklist Parameters'!$K$58)*'Checklist Parameters'!$K$35)/1000,"N/A")</f>
        <v>N/A</v>
      </c>
      <c r="AA893" s="85">
        <f>IF('Checklist Parameters'!$K$101&lt;&gt;"",IFERROR(I893/'Checklist Parameters'!$K$101,0),"N/A")</f>
        <v>0</v>
      </c>
      <c r="AB893" s="85" t="str">
        <f>IF('Checklist Parameters'!$K$43&lt;&gt;"",(I893*'Checklist Parameters'!$K$43)/1000,"N/A")</f>
        <v>N/A</v>
      </c>
      <c r="AC893" s="85">
        <f>IF('Checklist Parameters'!$K$16="",$X893,IF(AND('Checklist Parameters'!$K$16&lt;$X893,'Checklist Parameters'!$K$16&gt;=3),'Checklist Parameters'!$K$16,IF(AND('Checklist Parameters'!$K$16&lt;$X893,'Checklist Parameters'!$K$16&lt;3),0,$X893)))</f>
        <v>0</v>
      </c>
      <c r="AD893" s="85" t="str">
        <f>IF(AND(I893&lt;'Checklist Parameters'!$K$22,$I893&lt;&gt;0),"Y","")</f>
        <v/>
      </c>
      <c r="AE893" s="85" t="str">
        <f>IF($AD893="Y",0,IF('Checklist Parameters'!$K$25="","&lt;no limit&gt;",ROUNDDOWN((($I893-'Checklist Parameters'!$K$24)/'Checklist Parameters'!$K$25)+1,0)))</f>
        <v>&lt;no limit&gt;</v>
      </c>
      <c r="AF893" s="174">
        <f t="shared" si="83"/>
        <v>0</v>
      </c>
      <c r="AG893" s="85">
        <f t="shared" si="78"/>
        <v>0</v>
      </c>
    </row>
    <row r="894" spans="1:33" ht="15">
      <c r="A894" s="393"/>
      <c r="B894" s="393"/>
      <c r="C894" s="393"/>
      <c r="D894" s="393"/>
      <c r="E894" s="393"/>
      <c r="F894" s="393"/>
      <c r="G894" s="393"/>
      <c r="H894" s="394"/>
      <c r="I894" s="394"/>
      <c r="J894" s="394"/>
      <c r="K894" s="394"/>
      <c r="L894" s="394"/>
      <c r="M894" s="394"/>
      <c r="N894" s="313">
        <f>IF(IF(I894&lt;'Checklist Parameters'!$K$22,0,($I894-$L894))&lt;0,0,IF(I894&lt;'Checklist Parameters'!$K$22,0,($I894-$L894)))</f>
        <v>0</v>
      </c>
      <c r="O894" s="394"/>
      <c r="P894" s="395"/>
      <c r="Q894" s="316">
        <f t="shared" si="79"/>
        <v>0</v>
      </c>
      <c r="R894" s="87">
        <f t="shared" si="80"/>
        <v>0</v>
      </c>
      <c r="S894" s="87">
        <f>IF('Checklist Parameters'!$K$60&lt;0.2,0.2,'Checklist Parameters'!$K$60)</f>
        <v>0.72</v>
      </c>
      <c r="T894" s="88">
        <f>IF($O894="",IF('Checklist District ID'!$C$43="Y",MAX($R894:$S894)*$I894,SUM($R894:$S894)*$I894),IF(O894&gt;0,Q894*S894))</f>
        <v>0</v>
      </c>
      <c r="U894" s="88">
        <f>IF(Q894&gt;0,((I894-T894)*'Formula Matrix'!$E$40),0)</f>
        <v>0</v>
      </c>
      <c r="V894" s="88">
        <f t="shared" si="81"/>
        <v>0</v>
      </c>
      <c r="W894" s="88">
        <f>IF(V894&gt;0,(V894*'Checklist Parameters'!$K$35),0)</f>
        <v>0</v>
      </c>
      <c r="X894" s="85">
        <f t="shared" si="82"/>
        <v>0</v>
      </c>
      <c r="Y894" s="85">
        <f>IF('Checklist Parameters'!$K$102&lt;&gt;"",(I894/43560)*'Checklist Parameters'!$K$102,"N/A")</f>
        <v>0</v>
      </c>
      <c r="Z894" s="85" t="str">
        <f>IF('Checklist Parameters'!$K$58&lt;&gt;"",((I894*'Checklist Parameters'!$K$58)*'Checklist Parameters'!$K$35)/1000,"N/A")</f>
        <v>N/A</v>
      </c>
      <c r="AA894" s="85">
        <f>IF('Checklist Parameters'!$K$101&lt;&gt;"",IFERROR(I894/'Checklist Parameters'!$K$101,0),"N/A")</f>
        <v>0</v>
      </c>
      <c r="AB894" s="85" t="str">
        <f>IF('Checklist Parameters'!$K$43&lt;&gt;"",(I894*'Checklist Parameters'!$K$43)/1000,"N/A")</f>
        <v>N/A</v>
      </c>
      <c r="AC894" s="85">
        <f>IF('Checklist Parameters'!$K$16="",$X894,IF(AND('Checklist Parameters'!$K$16&lt;$X894,'Checklist Parameters'!$K$16&gt;=3),'Checklist Parameters'!$K$16,IF(AND('Checklist Parameters'!$K$16&lt;$X894,'Checklist Parameters'!$K$16&lt;3),0,$X894)))</f>
        <v>0</v>
      </c>
      <c r="AD894" s="85" t="str">
        <f>IF(AND(I894&lt;'Checklist Parameters'!$K$22,$I894&lt;&gt;0),"Y","")</f>
        <v/>
      </c>
      <c r="AE894" s="85" t="str">
        <f>IF($AD894="Y",0,IF('Checklist Parameters'!$K$25="","&lt;no limit&gt;",ROUNDDOWN((($I894-'Checklist Parameters'!$K$24)/'Checklist Parameters'!$K$25)+1,0)))</f>
        <v>&lt;no limit&gt;</v>
      </c>
      <c r="AF894" s="174">
        <f t="shared" si="83"/>
        <v>0</v>
      </c>
      <c r="AG894" s="85">
        <f t="shared" si="78"/>
        <v>0</v>
      </c>
    </row>
    <row r="895" spans="1:33" ht="15">
      <c r="A895" s="393"/>
      <c r="B895" s="393"/>
      <c r="C895" s="393"/>
      <c r="D895" s="393"/>
      <c r="E895" s="393"/>
      <c r="F895" s="393"/>
      <c r="G895" s="393"/>
      <c r="H895" s="394"/>
      <c r="I895" s="394"/>
      <c r="J895" s="394"/>
      <c r="K895" s="394"/>
      <c r="L895" s="394"/>
      <c r="M895" s="394"/>
      <c r="N895" s="313">
        <f>IF(IF(I895&lt;'Checklist Parameters'!$K$22,0,($I895-$L895))&lt;0,0,IF(I895&lt;'Checklist Parameters'!$K$22,0,($I895-$L895)))</f>
        <v>0</v>
      </c>
      <c r="O895" s="394"/>
      <c r="P895" s="395"/>
      <c r="Q895" s="316">
        <f t="shared" si="79"/>
        <v>0</v>
      </c>
      <c r="R895" s="87">
        <f t="shared" si="80"/>
        <v>0</v>
      </c>
      <c r="S895" s="87">
        <f>IF('Checklist Parameters'!$K$60&lt;0.2,0.2,'Checklist Parameters'!$K$60)</f>
        <v>0.72</v>
      </c>
      <c r="T895" s="88">
        <f>IF($O895="",IF('Checklist District ID'!$C$43="Y",MAX($R895:$S895)*$I895,SUM($R895:$S895)*$I895),IF(O895&gt;0,Q895*S895))</f>
        <v>0</v>
      </c>
      <c r="U895" s="88">
        <f>IF(Q895&gt;0,((I895-T895)*'Formula Matrix'!$E$40),0)</f>
        <v>0</v>
      </c>
      <c r="V895" s="88">
        <f t="shared" si="81"/>
        <v>0</v>
      </c>
      <c r="W895" s="88">
        <f>IF(V895&gt;0,(V895*'Checklist Parameters'!$K$35),0)</f>
        <v>0</v>
      </c>
      <c r="X895" s="85">
        <f t="shared" si="82"/>
        <v>0</v>
      </c>
      <c r="Y895" s="85">
        <f>IF('Checklist Parameters'!$K$102&lt;&gt;"",(I895/43560)*'Checklist Parameters'!$K$102,"N/A")</f>
        <v>0</v>
      </c>
      <c r="Z895" s="85" t="str">
        <f>IF('Checklist Parameters'!$K$58&lt;&gt;"",((I895*'Checklist Parameters'!$K$58)*'Checklist Parameters'!$K$35)/1000,"N/A")</f>
        <v>N/A</v>
      </c>
      <c r="AA895" s="85">
        <f>IF('Checklist Parameters'!$K$101&lt;&gt;"",IFERROR(I895/'Checklist Parameters'!$K$101,0),"N/A")</f>
        <v>0</v>
      </c>
      <c r="AB895" s="85" t="str">
        <f>IF('Checklist Parameters'!$K$43&lt;&gt;"",(I895*'Checklist Parameters'!$K$43)/1000,"N/A")</f>
        <v>N/A</v>
      </c>
      <c r="AC895" s="85">
        <f>IF('Checklist Parameters'!$K$16="",$X895,IF(AND('Checklist Parameters'!$K$16&lt;$X895,'Checklist Parameters'!$K$16&gt;=3),'Checklist Parameters'!$K$16,IF(AND('Checklist Parameters'!$K$16&lt;$X895,'Checklist Parameters'!$K$16&lt;3),0,$X895)))</f>
        <v>0</v>
      </c>
      <c r="AD895" s="85" t="str">
        <f>IF(AND(I895&lt;'Checklist Parameters'!$K$22,$I895&lt;&gt;0),"Y","")</f>
        <v/>
      </c>
      <c r="AE895" s="85" t="str">
        <f>IF($AD895="Y",0,IF('Checklist Parameters'!$K$25="","&lt;no limit&gt;",ROUNDDOWN((($I895-'Checklist Parameters'!$K$24)/'Checklist Parameters'!$K$25)+1,0)))</f>
        <v>&lt;no limit&gt;</v>
      </c>
      <c r="AF895" s="174">
        <f t="shared" si="83"/>
        <v>0</v>
      </c>
      <c r="AG895" s="85">
        <f t="shared" si="78"/>
        <v>0</v>
      </c>
    </row>
    <row r="896" spans="1:33" ht="15">
      <c r="A896" s="393"/>
      <c r="B896" s="393"/>
      <c r="C896" s="393"/>
      <c r="D896" s="393"/>
      <c r="E896" s="393"/>
      <c r="F896" s="393"/>
      <c r="G896" s="393"/>
      <c r="H896" s="394"/>
      <c r="I896" s="394"/>
      <c r="J896" s="394"/>
      <c r="K896" s="394"/>
      <c r="L896" s="394"/>
      <c r="M896" s="394"/>
      <c r="N896" s="313">
        <f>IF(IF(I896&lt;'Checklist Parameters'!$K$22,0,($I896-$L896))&lt;0,0,IF(I896&lt;'Checklist Parameters'!$K$22,0,($I896-$L896)))</f>
        <v>0</v>
      </c>
      <c r="O896" s="394"/>
      <c r="P896" s="395"/>
      <c r="Q896" s="316">
        <f t="shared" si="79"/>
        <v>0</v>
      </c>
      <c r="R896" s="87">
        <f t="shared" si="80"/>
        <v>0</v>
      </c>
      <c r="S896" s="87">
        <f>IF('Checklist Parameters'!$K$60&lt;0.2,0.2,'Checklist Parameters'!$K$60)</f>
        <v>0.72</v>
      </c>
      <c r="T896" s="88">
        <f>IF($O896="",IF('Checklist District ID'!$C$43="Y",MAX($R896:$S896)*$I896,SUM($R896:$S896)*$I896),IF(O896&gt;0,Q896*S896))</f>
        <v>0</v>
      </c>
      <c r="U896" s="88">
        <f>IF(Q896&gt;0,((I896-T896)*'Formula Matrix'!$E$40),0)</f>
        <v>0</v>
      </c>
      <c r="V896" s="88">
        <f t="shared" si="81"/>
        <v>0</v>
      </c>
      <c r="W896" s="88">
        <f>IF(V896&gt;0,(V896*'Checklist Parameters'!$K$35),0)</f>
        <v>0</v>
      </c>
      <c r="X896" s="85">
        <f t="shared" si="82"/>
        <v>0</v>
      </c>
      <c r="Y896" s="85">
        <f>IF('Checklist Parameters'!$K$102&lt;&gt;"",(I896/43560)*'Checklist Parameters'!$K$102,"N/A")</f>
        <v>0</v>
      </c>
      <c r="Z896" s="85" t="str">
        <f>IF('Checklist Parameters'!$K$58&lt;&gt;"",((I896*'Checklist Parameters'!$K$58)*'Checklist Parameters'!$K$35)/1000,"N/A")</f>
        <v>N/A</v>
      </c>
      <c r="AA896" s="85">
        <f>IF('Checklist Parameters'!$K$101&lt;&gt;"",IFERROR(I896/'Checklist Parameters'!$K$101,0),"N/A")</f>
        <v>0</v>
      </c>
      <c r="AB896" s="85" t="str">
        <f>IF('Checklist Parameters'!$K$43&lt;&gt;"",(I896*'Checklist Parameters'!$K$43)/1000,"N/A")</f>
        <v>N/A</v>
      </c>
      <c r="AC896" s="85">
        <f>IF('Checklist Parameters'!$K$16="",$X896,IF(AND('Checklist Parameters'!$K$16&lt;$X896,'Checklist Parameters'!$K$16&gt;=3),'Checklist Parameters'!$K$16,IF(AND('Checklist Parameters'!$K$16&lt;$X896,'Checklist Parameters'!$K$16&lt;3),0,$X896)))</f>
        <v>0</v>
      </c>
      <c r="AD896" s="85" t="str">
        <f>IF(AND(I896&lt;'Checklist Parameters'!$K$22,$I896&lt;&gt;0),"Y","")</f>
        <v/>
      </c>
      <c r="AE896" s="85" t="str">
        <f>IF($AD896="Y",0,IF('Checklist Parameters'!$K$25="","&lt;no limit&gt;",ROUNDDOWN((($I896-'Checklist Parameters'!$K$24)/'Checklist Parameters'!$K$25)+1,0)))</f>
        <v>&lt;no limit&gt;</v>
      </c>
      <c r="AF896" s="174">
        <f t="shared" si="83"/>
        <v>0</v>
      </c>
      <c r="AG896" s="85">
        <f t="shared" si="78"/>
        <v>0</v>
      </c>
    </row>
    <row r="897" spans="1:33" ht="15">
      <c r="A897" s="393"/>
      <c r="B897" s="393"/>
      <c r="C897" s="393"/>
      <c r="D897" s="393"/>
      <c r="E897" s="393"/>
      <c r="F897" s="393"/>
      <c r="G897" s="393"/>
      <c r="H897" s="394"/>
      <c r="I897" s="394"/>
      <c r="J897" s="394"/>
      <c r="K897" s="394"/>
      <c r="L897" s="394"/>
      <c r="M897" s="394"/>
      <c r="N897" s="313">
        <f>IF(IF(I897&lt;'Checklist Parameters'!$K$22,0,($I897-$L897))&lt;0,0,IF(I897&lt;'Checklist Parameters'!$K$22,0,($I897-$L897)))</f>
        <v>0</v>
      </c>
      <c r="O897" s="394"/>
      <c r="P897" s="395"/>
      <c r="Q897" s="316">
        <f t="shared" si="79"/>
        <v>0</v>
      </c>
      <c r="R897" s="87">
        <f t="shared" si="80"/>
        <v>0</v>
      </c>
      <c r="S897" s="87">
        <f>IF('Checklist Parameters'!$K$60&lt;0.2,0.2,'Checklist Parameters'!$K$60)</f>
        <v>0.72</v>
      </c>
      <c r="T897" s="88">
        <f>IF($O897="",IF('Checklist District ID'!$C$43="Y",MAX($R897:$S897)*$I897,SUM($R897:$S897)*$I897),IF(O897&gt;0,Q897*S897))</f>
        <v>0</v>
      </c>
      <c r="U897" s="88">
        <f>IF(Q897&gt;0,((I897-T897)*'Formula Matrix'!$E$40),0)</f>
        <v>0</v>
      </c>
      <c r="V897" s="88">
        <f t="shared" si="81"/>
        <v>0</v>
      </c>
      <c r="W897" s="88">
        <f>IF(V897&gt;0,(V897*'Checklist Parameters'!$K$35),0)</f>
        <v>0</v>
      </c>
      <c r="X897" s="85">
        <f t="shared" si="82"/>
        <v>0</v>
      </c>
      <c r="Y897" s="85">
        <f>IF('Checklist Parameters'!$K$102&lt;&gt;"",(I897/43560)*'Checklist Parameters'!$K$102,"N/A")</f>
        <v>0</v>
      </c>
      <c r="Z897" s="85" t="str">
        <f>IF('Checklist Parameters'!$K$58&lt;&gt;"",((I897*'Checklist Parameters'!$K$58)*'Checklist Parameters'!$K$35)/1000,"N/A")</f>
        <v>N/A</v>
      </c>
      <c r="AA897" s="85">
        <f>IF('Checklist Parameters'!$K$101&lt;&gt;"",IFERROR(I897/'Checklist Parameters'!$K$101,0),"N/A")</f>
        <v>0</v>
      </c>
      <c r="AB897" s="85" t="str">
        <f>IF('Checklist Parameters'!$K$43&lt;&gt;"",(I897*'Checklist Parameters'!$K$43)/1000,"N/A")</f>
        <v>N/A</v>
      </c>
      <c r="AC897" s="85">
        <f>IF('Checklist Parameters'!$K$16="",$X897,IF(AND('Checklist Parameters'!$K$16&lt;$X897,'Checklist Parameters'!$K$16&gt;=3),'Checklist Parameters'!$K$16,IF(AND('Checklist Parameters'!$K$16&lt;$X897,'Checklist Parameters'!$K$16&lt;3),0,$X897)))</f>
        <v>0</v>
      </c>
      <c r="AD897" s="85" t="str">
        <f>IF(AND(I897&lt;'Checklist Parameters'!$K$22,$I897&lt;&gt;0),"Y","")</f>
        <v/>
      </c>
      <c r="AE897" s="85" t="str">
        <f>IF($AD897="Y",0,IF('Checklist Parameters'!$K$25="","&lt;no limit&gt;",ROUNDDOWN((($I897-'Checklist Parameters'!$K$24)/'Checklist Parameters'!$K$25)+1,0)))</f>
        <v>&lt;no limit&gt;</v>
      </c>
      <c r="AF897" s="174">
        <f t="shared" si="83"/>
        <v>0</v>
      </c>
      <c r="AG897" s="85">
        <f t="shared" si="78"/>
        <v>0</v>
      </c>
    </row>
    <row r="898" spans="1:33" ht="15">
      <c r="A898" s="393"/>
      <c r="B898" s="393"/>
      <c r="C898" s="393"/>
      <c r="D898" s="393"/>
      <c r="E898" s="393"/>
      <c r="F898" s="393"/>
      <c r="G898" s="393"/>
      <c r="H898" s="394"/>
      <c r="I898" s="394"/>
      <c r="J898" s="394"/>
      <c r="K898" s="394"/>
      <c r="L898" s="394"/>
      <c r="M898" s="394"/>
      <c r="N898" s="313">
        <f>IF(IF(I898&lt;'Checklist Parameters'!$K$22,0,($I898-$L898))&lt;0,0,IF(I898&lt;'Checklist Parameters'!$K$22,0,($I898-$L898)))</f>
        <v>0</v>
      </c>
      <c r="O898" s="394"/>
      <c r="P898" s="395"/>
      <c r="Q898" s="316">
        <f t="shared" si="79"/>
        <v>0</v>
      </c>
      <c r="R898" s="87">
        <f t="shared" si="80"/>
        <v>0</v>
      </c>
      <c r="S898" s="87">
        <f>IF('Checklist Parameters'!$K$60&lt;0.2,0.2,'Checklist Parameters'!$K$60)</f>
        <v>0.72</v>
      </c>
      <c r="T898" s="88">
        <f>IF($O898="",IF('Checklist District ID'!$C$43="Y",MAX($R898:$S898)*$I898,SUM($R898:$S898)*$I898),IF(O898&gt;0,Q898*S898))</f>
        <v>0</v>
      </c>
      <c r="U898" s="88">
        <f>IF(Q898&gt;0,((I898-T898)*'Formula Matrix'!$E$40),0)</f>
        <v>0</v>
      </c>
      <c r="V898" s="88">
        <f t="shared" si="81"/>
        <v>0</v>
      </c>
      <c r="W898" s="88">
        <f>IF(V898&gt;0,(V898*'Checklist Parameters'!$K$35),0)</f>
        <v>0</v>
      </c>
      <c r="X898" s="85">
        <f t="shared" si="82"/>
        <v>0</v>
      </c>
      <c r="Y898" s="85">
        <f>IF('Checklist Parameters'!$K$102&lt;&gt;"",(I898/43560)*'Checklist Parameters'!$K$102,"N/A")</f>
        <v>0</v>
      </c>
      <c r="Z898" s="85" t="str">
        <f>IF('Checklist Parameters'!$K$58&lt;&gt;"",((I898*'Checklist Parameters'!$K$58)*'Checklist Parameters'!$K$35)/1000,"N/A")</f>
        <v>N/A</v>
      </c>
      <c r="AA898" s="85">
        <f>IF('Checklist Parameters'!$K$101&lt;&gt;"",IFERROR(I898/'Checklist Parameters'!$K$101,0),"N/A")</f>
        <v>0</v>
      </c>
      <c r="AB898" s="85" t="str">
        <f>IF('Checklist Parameters'!$K$43&lt;&gt;"",(I898*'Checklist Parameters'!$K$43)/1000,"N/A")</f>
        <v>N/A</v>
      </c>
      <c r="AC898" s="85">
        <f>IF('Checklist Parameters'!$K$16="",$X898,IF(AND('Checklist Parameters'!$K$16&lt;$X898,'Checklist Parameters'!$K$16&gt;=3),'Checklist Parameters'!$K$16,IF(AND('Checklist Parameters'!$K$16&lt;$X898,'Checklist Parameters'!$K$16&lt;3),0,$X898)))</f>
        <v>0</v>
      </c>
      <c r="AD898" s="85" t="str">
        <f>IF(AND(I898&lt;'Checklist Parameters'!$K$22,$I898&lt;&gt;0),"Y","")</f>
        <v/>
      </c>
      <c r="AE898" s="85" t="str">
        <f>IF($AD898="Y",0,IF('Checklist Parameters'!$K$25="","&lt;no limit&gt;",ROUNDDOWN((($I898-'Checklist Parameters'!$K$24)/'Checklist Parameters'!$K$25)+1,0)))</f>
        <v>&lt;no limit&gt;</v>
      </c>
      <c r="AF898" s="174">
        <f t="shared" si="83"/>
        <v>0</v>
      </c>
      <c r="AG898" s="85">
        <f t="shared" si="78"/>
        <v>0</v>
      </c>
    </row>
    <row r="899" spans="1:33" ht="15">
      <c r="A899" s="393"/>
      <c r="B899" s="393"/>
      <c r="C899" s="393"/>
      <c r="D899" s="393"/>
      <c r="E899" s="393"/>
      <c r="F899" s="393"/>
      <c r="G899" s="393"/>
      <c r="H899" s="394"/>
      <c r="I899" s="394"/>
      <c r="J899" s="394"/>
      <c r="K899" s="394"/>
      <c r="L899" s="394"/>
      <c r="M899" s="394"/>
      <c r="N899" s="313">
        <f>IF(IF(I899&lt;'Checklist Parameters'!$K$22,0,($I899-$L899))&lt;0,0,IF(I899&lt;'Checklist Parameters'!$K$22,0,($I899-$L899)))</f>
        <v>0</v>
      </c>
      <c r="O899" s="394"/>
      <c r="P899" s="395"/>
      <c r="Q899" s="316">
        <f t="shared" si="79"/>
        <v>0</v>
      </c>
      <c r="R899" s="87">
        <f t="shared" si="80"/>
        <v>0</v>
      </c>
      <c r="S899" s="87">
        <f>IF('Checklist Parameters'!$K$60&lt;0.2,0.2,'Checklist Parameters'!$K$60)</f>
        <v>0.72</v>
      </c>
      <c r="T899" s="88">
        <f>IF($O899="",IF('Checklist District ID'!$C$43="Y",MAX($R899:$S899)*$I899,SUM($R899:$S899)*$I899),IF(O899&gt;0,Q899*S899))</f>
        <v>0</v>
      </c>
      <c r="U899" s="88">
        <f>IF(Q899&gt;0,((I899-T899)*'Formula Matrix'!$E$40),0)</f>
        <v>0</v>
      </c>
      <c r="V899" s="88">
        <f t="shared" si="81"/>
        <v>0</v>
      </c>
      <c r="W899" s="88">
        <f>IF(V899&gt;0,(V899*'Checklist Parameters'!$K$35),0)</f>
        <v>0</v>
      </c>
      <c r="X899" s="85">
        <f t="shared" si="82"/>
        <v>0</v>
      </c>
      <c r="Y899" s="85">
        <f>IF('Checklist Parameters'!$K$102&lt;&gt;"",(I899/43560)*'Checklist Parameters'!$K$102,"N/A")</f>
        <v>0</v>
      </c>
      <c r="Z899" s="85" t="str">
        <f>IF('Checklist Parameters'!$K$58&lt;&gt;"",((I899*'Checklist Parameters'!$K$58)*'Checklist Parameters'!$K$35)/1000,"N/A")</f>
        <v>N/A</v>
      </c>
      <c r="AA899" s="85">
        <f>IF('Checklist Parameters'!$K$101&lt;&gt;"",IFERROR(I899/'Checklist Parameters'!$K$101,0),"N/A")</f>
        <v>0</v>
      </c>
      <c r="AB899" s="85" t="str">
        <f>IF('Checklist Parameters'!$K$43&lt;&gt;"",(I899*'Checklist Parameters'!$K$43)/1000,"N/A")</f>
        <v>N/A</v>
      </c>
      <c r="AC899" s="85">
        <f>IF('Checklist Parameters'!$K$16="",$X899,IF(AND('Checklist Parameters'!$K$16&lt;$X899,'Checklist Parameters'!$K$16&gt;=3),'Checklist Parameters'!$K$16,IF(AND('Checklist Parameters'!$K$16&lt;$X899,'Checklist Parameters'!$K$16&lt;3),0,$X899)))</f>
        <v>0</v>
      </c>
      <c r="AD899" s="85" t="str">
        <f>IF(AND(I899&lt;'Checklist Parameters'!$K$22,$I899&lt;&gt;0),"Y","")</f>
        <v/>
      </c>
      <c r="AE899" s="85" t="str">
        <f>IF($AD899="Y",0,IF('Checklist Parameters'!$K$25="","&lt;no limit&gt;",ROUNDDOWN((($I899-'Checklist Parameters'!$K$24)/'Checklist Parameters'!$K$25)+1,0)))</f>
        <v>&lt;no limit&gt;</v>
      </c>
      <c r="AF899" s="174">
        <f t="shared" si="83"/>
        <v>0</v>
      </c>
      <c r="AG899" s="85">
        <f t="shared" si="78"/>
        <v>0</v>
      </c>
    </row>
    <row r="900" spans="1:33" ht="15">
      <c r="A900" s="393"/>
      <c r="B900" s="393"/>
      <c r="C900" s="393"/>
      <c r="D900" s="393"/>
      <c r="E900" s="393"/>
      <c r="F900" s="393"/>
      <c r="G900" s="393"/>
      <c r="H900" s="394"/>
      <c r="I900" s="394"/>
      <c r="J900" s="394"/>
      <c r="K900" s="394"/>
      <c r="L900" s="394"/>
      <c r="M900" s="394"/>
      <c r="N900" s="313">
        <f>IF(IF(I900&lt;'Checklist Parameters'!$K$22,0,($I900-$L900))&lt;0,0,IF(I900&lt;'Checklist Parameters'!$K$22,0,($I900-$L900)))</f>
        <v>0</v>
      </c>
      <c r="O900" s="394"/>
      <c r="P900" s="395"/>
      <c r="Q900" s="316">
        <f t="shared" si="79"/>
        <v>0</v>
      </c>
      <c r="R900" s="87">
        <f t="shared" si="80"/>
        <v>0</v>
      </c>
      <c r="S900" s="87">
        <f>IF('Checklist Parameters'!$K$60&lt;0.2,0.2,'Checklist Parameters'!$K$60)</f>
        <v>0.72</v>
      </c>
      <c r="T900" s="88">
        <f>IF($O900="",IF('Checklist District ID'!$C$43="Y",MAX($R900:$S900)*$I900,SUM($R900:$S900)*$I900),IF(O900&gt;0,Q900*S900))</f>
        <v>0</v>
      </c>
      <c r="U900" s="88">
        <f>IF(Q900&gt;0,((I900-T900)*'Formula Matrix'!$E$40),0)</f>
        <v>0</v>
      </c>
      <c r="V900" s="88">
        <f t="shared" si="81"/>
        <v>0</v>
      </c>
      <c r="W900" s="88">
        <f>IF(V900&gt;0,(V900*'Checklist Parameters'!$K$35),0)</f>
        <v>0</v>
      </c>
      <c r="X900" s="85">
        <f t="shared" si="82"/>
        <v>0</v>
      </c>
      <c r="Y900" s="85">
        <f>IF('Checklist Parameters'!$K$102&lt;&gt;"",(I900/43560)*'Checklist Parameters'!$K$102,"N/A")</f>
        <v>0</v>
      </c>
      <c r="Z900" s="85" t="str">
        <f>IF('Checklist Parameters'!$K$58&lt;&gt;"",((I900*'Checklist Parameters'!$K$58)*'Checklist Parameters'!$K$35)/1000,"N/A")</f>
        <v>N/A</v>
      </c>
      <c r="AA900" s="85">
        <f>IF('Checklist Parameters'!$K$101&lt;&gt;"",IFERROR(I900/'Checklist Parameters'!$K$101,0),"N/A")</f>
        <v>0</v>
      </c>
      <c r="AB900" s="85" t="str">
        <f>IF('Checklist Parameters'!$K$43&lt;&gt;"",(I900*'Checklist Parameters'!$K$43)/1000,"N/A")</f>
        <v>N/A</v>
      </c>
      <c r="AC900" s="85">
        <f>IF('Checklist Parameters'!$K$16="",$X900,IF(AND('Checklist Parameters'!$K$16&lt;$X900,'Checklist Parameters'!$K$16&gt;=3),'Checklist Parameters'!$K$16,IF(AND('Checklist Parameters'!$K$16&lt;$X900,'Checklist Parameters'!$K$16&lt;3),0,$X900)))</f>
        <v>0</v>
      </c>
      <c r="AD900" s="85" t="str">
        <f>IF(AND(I900&lt;'Checklist Parameters'!$K$22,$I900&lt;&gt;0),"Y","")</f>
        <v/>
      </c>
      <c r="AE900" s="85" t="str">
        <f>IF($AD900="Y",0,IF('Checklist Parameters'!$K$25="","&lt;no limit&gt;",ROUNDDOWN((($I900-'Checklist Parameters'!$K$24)/'Checklist Parameters'!$K$25)+1,0)))</f>
        <v>&lt;no limit&gt;</v>
      </c>
      <c r="AF900" s="174">
        <f t="shared" si="83"/>
        <v>0</v>
      </c>
      <c r="AG900" s="85">
        <f t="shared" si="78"/>
        <v>0</v>
      </c>
    </row>
    <row r="901" spans="1:33" ht="15">
      <c r="A901" s="393"/>
      <c r="B901" s="393"/>
      <c r="C901" s="393"/>
      <c r="D901" s="393"/>
      <c r="E901" s="393"/>
      <c r="F901" s="393"/>
      <c r="G901" s="393"/>
      <c r="H901" s="394"/>
      <c r="I901" s="394"/>
      <c r="J901" s="394"/>
      <c r="K901" s="394"/>
      <c r="L901" s="394"/>
      <c r="M901" s="394"/>
      <c r="N901" s="313">
        <f>IF(IF(I901&lt;'Checklist Parameters'!$K$22,0,($I901-$L901))&lt;0,0,IF(I901&lt;'Checklist Parameters'!$K$22,0,($I901-$L901)))</f>
        <v>0</v>
      </c>
      <c r="O901" s="394"/>
      <c r="P901" s="395"/>
      <c r="Q901" s="316">
        <f t="shared" si="79"/>
        <v>0</v>
      </c>
      <c r="R901" s="87">
        <f t="shared" si="80"/>
        <v>0</v>
      </c>
      <c r="S901" s="87">
        <f>IF('Checklist Parameters'!$K$60&lt;0.2,0.2,'Checklist Parameters'!$K$60)</f>
        <v>0.72</v>
      </c>
      <c r="T901" s="88">
        <f>IF($O901="",IF('Checklist District ID'!$C$43="Y",MAX($R901:$S901)*$I901,SUM($R901:$S901)*$I901),IF(O901&gt;0,Q901*S901))</f>
        <v>0</v>
      </c>
      <c r="U901" s="88">
        <f>IF(Q901&gt;0,((I901-T901)*'Formula Matrix'!$E$40),0)</f>
        <v>0</v>
      </c>
      <c r="V901" s="88">
        <f t="shared" si="81"/>
        <v>0</v>
      </c>
      <c r="W901" s="88">
        <f>IF(V901&gt;0,(V901*'Checklist Parameters'!$K$35),0)</f>
        <v>0</v>
      </c>
      <c r="X901" s="85">
        <f t="shared" si="82"/>
        <v>0</v>
      </c>
      <c r="Y901" s="85">
        <f>IF('Checklist Parameters'!$K$102&lt;&gt;"",(I901/43560)*'Checklist Parameters'!$K$102,"N/A")</f>
        <v>0</v>
      </c>
      <c r="Z901" s="85" t="str">
        <f>IF('Checklist Parameters'!$K$58&lt;&gt;"",((I901*'Checklist Parameters'!$K$58)*'Checklist Parameters'!$K$35)/1000,"N/A")</f>
        <v>N/A</v>
      </c>
      <c r="AA901" s="85">
        <f>IF('Checklist Parameters'!$K$101&lt;&gt;"",IFERROR(I901/'Checklist Parameters'!$K$101,0),"N/A")</f>
        <v>0</v>
      </c>
      <c r="AB901" s="85" t="str">
        <f>IF('Checklist Parameters'!$K$43&lt;&gt;"",(I901*'Checklist Parameters'!$K$43)/1000,"N/A")</f>
        <v>N/A</v>
      </c>
      <c r="AC901" s="85">
        <f>IF('Checklist Parameters'!$K$16="",$X901,IF(AND('Checklist Parameters'!$K$16&lt;$X901,'Checklist Parameters'!$K$16&gt;=3),'Checklist Parameters'!$K$16,IF(AND('Checklist Parameters'!$K$16&lt;$X901,'Checklist Parameters'!$K$16&lt;3),0,$X901)))</f>
        <v>0</v>
      </c>
      <c r="AD901" s="85" t="str">
        <f>IF(AND(I901&lt;'Checklist Parameters'!$K$22,$I901&lt;&gt;0),"Y","")</f>
        <v/>
      </c>
      <c r="AE901" s="85" t="str">
        <f>IF($AD901="Y",0,IF('Checklist Parameters'!$K$25="","&lt;no limit&gt;",ROUNDDOWN((($I901-'Checklist Parameters'!$K$24)/'Checklist Parameters'!$K$25)+1,0)))</f>
        <v>&lt;no limit&gt;</v>
      </c>
      <c r="AF901" s="174">
        <f t="shared" si="83"/>
        <v>0</v>
      </c>
      <c r="AG901" s="85">
        <f t="shared" si="78"/>
        <v>0</v>
      </c>
    </row>
    <row r="902" spans="1:33" ht="15">
      <c r="A902" s="393"/>
      <c r="B902" s="393"/>
      <c r="C902" s="393"/>
      <c r="D902" s="393"/>
      <c r="E902" s="393"/>
      <c r="F902" s="393"/>
      <c r="G902" s="393"/>
      <c r="H902" s="394"/>
      <c r="I902" s="394"/>
      <c r="J902" s="394"/>
      <c r="K902" s="394"/>
      <c r="L902" s="394"/>
      <c r="M902" s="394"/>
      <c r="N902" s="313">
        <f>IF(IF(I902&lt;'Checklist Parameters'!$K$22,0,($I902-$L902))&lt;0,0,IF(I902&lt;'Checklist Parameters'!$K$22,0,($I902-$L902)))</f>
        <v>0</v>
      </c>
      <c r="O902" s="394"/>
      <c r="P902" s="395"/>
      <c r="Q902" s="316">
        <f t="shared" si="79"/>
        <v>0</v>
      </c>
      <c r="R902" s="87">
        <f t="shared" si="80"/>
        <v>0</v>
      </c>
      <c r="S902" s="87">
        <f>IF('Checklist Parameters'!$K$60&lt;0.2,0.2,'Checklist Parameters'!$K$60)</f>
        <v>0.72</v>
      </c>
      <c r="T902" s="88">
        <f>IF($O902="",IF('Checklist District ID'!$C$43="Y",MAX($R902:$S902)*$I902,SUM($R902:$S902)*$I902),IF(O902&gt;0,Q902*S902))</f>
        <v>0</v>
      </c>
      <c r="U902" s="88">
        <f>IF(Q902&gt;0,((I902-T902)*'Formula Matrix'!$E$40),0)</f>
        <v>0</v>
      </c>
      <c r="V902" s="88">
        <f t="shared" si="81"/>
        <v>0</v>
      </c>
      <c r="W902" s="88">
        <f>IF(V902&gt;0,(V902*'Checklist Parameters'!$K$35),0)</f>
        <v>0</v>
      </c>
      <c r="X902" s="85">
        <f t="shared" si="82"/>
        <v>0</v>
      </c>
      <c r="Y902" s="85">
        <f>IF('Checklist Parameters'!$K$102&lt;&gt;"",(I902/43560)*'Checklist Parameters'!$K$102,"N/A")</f>
        <v>0</v>
      </c>
      <c r="Z902" s="85" t="str">
        <f>IF('Checklist Parameters'!$K$58&lt;&gt;"",((I902*'Checklist Parameters'!$K$58)*'Checklist Parameters'!$K$35)/1000,"N/A")</f>
        <v>N/A</v>
      </c>
      <c r="AA902" s="85">
        <f>IF('Checklist Parameters'!$K$101&lt;&gt;"",IFERROR(I902/'Checklist Parameters'!$K$101,0),"N/A")</f>
        <v>0</v>
      </c>
      <c r="AB902" s="85" t="str">
        <f>IF('Checklist Parameters'!$K$43&lt;&gt;"",(I902*'Checklist Parameters'!$K$43)/1000,"N/A")</f>
        <v>N/A</v>
      </c>
      <c r="AC902" s="85">
        <f>IF('Checklist Parameters'!$K$16="",$X902,IF(AND('Checklist Parameters'!$K$16&lt;$X902,'Checklist Parameters'!$K$16&gt;=3),'Checklist Parameters'!$K$16,IF(AND('Checklist Parameters'!$K$16&lt;$X902,'Checklist Parameters'!$K$16&lt;3),0,$X902)))</f>
        <v>0</v>
      </c>
      <c r="AD902" s="85" t="str">
        <f>IF(AND(I902&lt;'Checklist Parameters'!$K$22,$I902&lt;&gt;0),"Y","")</f>
        <v/>
      </c>
      <c r="AE902" s="85" t="str">
        <f>IF($AD902="Y",0,IF('Checklist Parameters'!$K$25="","&lt;no limit&gt;",ROUNDDOWN((($I902-'Checklist Parameters'!$K$24)/'Checklist Parameters'!$K$25)+1,0)))</f>
        <v>&lt;no limit&gt;</v>
      </c>
      <c r="AF902" s="174">
        <f t="shared" si="83"/>
        <v>0</v>
      </c>
      <c r="AG902" s="85">
        <f t="shared" si="78"/>
        <v>0</v>
      </c>
    </row>
    <row r="903" spans="1:33" ht="15">
      <c r="A903" s="393"/>
      <c r="B903" s="393"/>
      <c r="C903" s="393"/>
      <c r="D903" s="393"/>
      <c r="E903" s="393"/>
      <c r="F903" s="393"/>
      <c r="G903" s="393"/>
      <c r="H903" s="394"/>
      <c r="I903" s="394"/>
      <c r="J903" s="394"/>
      <c r="K903" s="394"/>
      <c r="L903" s="394"/>
      <c r="M903" s="394"/>
      <c r="N903" s="313">
        <f>IF(IF(I903&lt;'Checklist Parameters'!$K$22,0,($I903-$L903))&lt;0,0,IF(I903&lt;'Checklist Parameters'!$K$22,0,($I903-$L903)))</f>
        <v>0</v>
      </c>
      <c r="O903" s="394"/>
      <c r="P903" s="395"/>
      <c r="Q903" s="316">
        <f t="shared" si="79"/>
        <v>0</v>
      </c>
      <c r="R903" s="87">
        <f t="shared" si="80"/>
        <v>0</v>
      </c>
      <c r="S903" s="87">
        <f>IF('Checklist Parameters'!$K$60&lt;0.2,0.2,'Checklist Parameters'!$K$60)</f>
        <v>0.72</v>
      </c>
      <c r="T903" s="88">
        <f>IF($O903="",IF('Checklist District ID'!$C$43="Y",MAX($R903:$S903)*$I903,SUM($R903:$S903)*$I903),IF(O903&gt;0,Q903*S903))</f>
        <v>0</v>
      </c>
      <c r="U903" s="88">
        <f>IF(Q903&gt;0,((I903-T903)*'Formula Matrix'!$E$40),0)</f>
        <v>0</v>
      </c>
      <c r="V903" s="88">
        <f t="shared" si="81"/>
        <v>0</v>
      </c>
      <c r="W903" s="88">
        <f>IF(V903&gt;0,(V903*'Checklist Parameters'!$K$35),0)</f>
        <v>0</v>
      </c>
      <c r="X903" s="85">
        <f t="shared" si="82"/>
        <v>0</v>
      </c>
      <c r="Y903" s="85">
        <f>IF('Checklist Parameters'!$K$102&lt;&gt;"",(I903/43560)*'Checklist Parameters'!$K$102,"N/A")</f>
        <v>0</v>
      </c>
      <c r="Z903" s="85" t="str">
        <f>IF('Checklist Parameters'!$K$58&lt;&gt;"",((I903*'Checklist Parameters'!$K$58)*'Checklist Parameters'!$K$35)/1000,"N/A")</f>
        <v>N/A</v>
      </c>
      <c r="AA903" s="85">
        <f>IF('Checklist Parameters'!$K$101&lt;&gt;"",IFERROR(I903/'Checklist Parameters'!$K$101,0),"N/A")</f>
        <v>0</v>
      </c>
      <c r="AB903" s="85" t="str">
        <f>IF('Checklist Parameters'!$K$43&lt;&gt;"",(I903*'Checklist Parameters'!$K$43)/1000,"N/A")</f>
        <v>N/A</v>
      </c>
      <c r="AC903" s="85">
        <f>IF('Checklist Parameters'!$K$16="",$X903,IF(AND('Checklist Parameters'!$K$16&lt;$X903,'Checklist Parameters'!$K$16&gt;=3),'Checklist Parameters'!$K$16,IF(AND('Checklist Parameters'!$K$16&lt;$X903,'Checklist Parameters'!$K$16&lt;3),0,$X903)))</f>
        <v>0</v>
      </c>
      <c r="AD903" s="85" t="str">
        <f>IF(AND(I903&lt;'Checklist Parameters'!$K$22,$I903&lt;&gt;0),"Y","")</f>
        <v/>
      </c>
      <c r="AE903" s="85" t="str">
        <f>IF($AD903="Y",0,IF('Checklist Parameters'!$K$25="","&lt;no limit&gt;",ROUNDDOWN((($I903-'Checklist Parameters'!$K$24)/'Checklist Parameters'!$K$25)+1,0)))</f>
        <v>&lt;no limit&gt;</v>
      </c>
      <c r="AF903" s="174">
        <f t="shared" si="83"/>
        <v>0</v>
      </c>
      <c r="AG903" s="85">
        <f t="shared" si="78"/>
        <v>0</v>
      </c>
    </row>
    <row r="904" spans="1:33" ht="15">
      <c r="A904" s="393"/>
      <c r="B904" s="393"/>
      <c r="C904" s="393"/>
      <c r="D904" s="393"/>
      <c r="E904" s="393"/>
      <c r="F904" s="393"/>
      <c r="G904" s="393"/>
      <c r="H904" s="394"/>
      <c r="I904" s="394"/>
      <c r="J904" s="394"/>
      <c r="K904" s="394"/>
      <c r="L904" s="394"/>
      <c r="M904" s="394"/>
      <c r="N904" s="313">
        <f>IF(IF(I904&lt;'Checklist Parameters'!$K$22,0,($I904-$L904))&lt;0,0,IF(I904&lt;'Checklist Parameters'!$K$22,0,($I904-$L904)))</f>
        <v>0</v>
      </c>
      <c r="O904" s="394"/>
      <c r="P904" s="395"/>
      <c r="Q904" s="316">
        <f t="shared" si="79"/>
        <v>0</v>
      </c>
      <c r="R904" s="87">
        <f t="shared" si="80"/>
        <v>0</v>
      </c>
      <c r="S904" s="87">
        <f>IF('Checklist Parameters'!$K$60&lt;0.2,0.2,'Checklist Parameters'!$K$60)</f>
        <v>0.72</v>
      </c>
      <c r="T904" s="88">
        <f>IF($O904="",IF('Checklist District ID'!$C$43="Y",MAX($R904:$S904)*$I904,SUM($R904:$S904)*$I904),IF(O904&gt;0,Q904*S904))</f>
        <v>0</v>
      </c>
      <c r="U904" s="88">
        <f>IF(Q904&gt;0,((I904-T904)*'Formula Matrix'!$E$40),0)</f>
        <v>0</v>
      </c>
      <c r="V904" s="88">
        <f t="shared" si="81"/>
        <v>0</v>
      </c>
      <c r="W904" s="88">
        <f>IF(V904&gt;0,(V904*'Checklist Parameters'!$K$35),0)</f>
        <v>0</v>
      </c>
      <c r="X904" s="85">
        <f t="shared" si="82"/>
        <v>0</v>
      </c>
      <c r="Y904" s="85">
        <f>IF('Checklist Parameters'!$K$102&lt;&gt;"",(I904/43560)*'Checklist Parameters'!$K$102,"N/A")</f>
        <v>0</v>
      </c>
      <c r="Z904" s="85" t="str">
        <f>IF('Checklist Parameters'!$K$58&lt;&gt;"",((I904*'Checklist Parameters'!$K$58)*'Checklist Parameters'!$K$35)/1000,"N/A")</f>
        <v>N/A</v>
      </c>
      <c r="AA904" s="85">
        <f>IF('Checklist Parameters'!$K$101&lt;&gt;"",IFERROR(I904/'Checklist Parameters'!$K$101,0),"N/A")</f>
        <v>0</v>
      </c>
      <c r="AB904" s="85" t="str">
        <f>IF('Checklist Parameters'!$K$43&lt;&gt;"",(I904*'Checklist Parameters'!$K$43)/1000,"N/A")</f>
        <v>N/A</v>
      </c>
      <c r="AC904" s="85">
        <f>IF('Checklist Parameters'!$K$16="",$X904,IF(AND('Checklist Parameters'!$K$16&lt;$X904,'Checklist Parameters'!$K$16&gt;=3),'Checklist Parameters'!$K$16,IF(AND('Checklist Parameters'!$K$16&lt;$X904,'Checklist Parameters'!$K$16&lt;3),0,$X904)))</f>
        <v>0</v>
      </c>
      <c r="AD904" s="85" t="str">
        <f>IF(AND(I904&lt;'Checklist Parameters'!$K$22,$I904&lt;&gt;0),"Y","")</f>
        <v/>
      </c>
      <c r="AE904" s="85" t="str">
        <f>IF($AD904="Y",0,IF('Checklist Parameters'!$K$25="","&lt;no limit&gt;",ROUNDDOWN((($I904-'Checklist Parameters'!$K$24)/'Checklist Parameters'!$K$25)+1,0)))</f>
        <v>&lt;no limit&gt;</v>
      </c>
      <c r="AF904" s="174">
        <f t="shared" si="83"/>
        <v>0</v>
      </c>
      <c r="AG904" s="85">
        <f t="shared" si="78"/>
        <v>0</v>
      </c>
    </row>
    <row r="905" spans="1:33" ht="15">
      <c r="A905" s="393"/>
      <c r="B905" s="393"/>
      <c r="C905" s="393"/>
      <c r="D905" s="393"/>
      <c r="E905" s="393"/>
      <c r="F905" s="393"/>
      <c r="G905" s="393"/>
      <c r="H905" s="394"/>
      <c r="I905" s="394"/>
      <c r="J905" s="394"/>
      <c r="K905" s="394"/>
      <c r="L905" s="394"/>
      <c r="M905" s="394"/>
      <c r="N905" s="313">
        <f>IF(IF(I905&lt;'Checklist Parameters'!$K$22,0,($I905-$L905))&lt;0,0,IF(I905&lt;'Checklist Parameters'!$K$22,0,($I905-$L905)))</f>
        <v>0</v>
      </c>
      <c r="O905" s="394"/>
      <c r="P905" s="395"/>
      <c r="Q905" s="316">
        <f t="shared" si="79"/>
        <v>0</v>
      </c>
      <c r="R905" s="87">
        <f t="shared" si="80"/>
        <v>0</v>
      </c>
      <c r="S905" s="87">
        <f>IF('Checklist Parameters'!$K$60&lt;0.2,0.2,'Checklist Parameters'!$K$60)</f>
        <v>0.72</v>
      </c>
      <c r="T905" s="88">
        <f>IF($O905="",IF('Checklist District ID'!$C$43="Y",MAX($R905:$S905)*$I905,SUM($R905:$S905)*$I905),IF(O905&gt;0,Q905*S905))</f>
        <v>0</v>
      </c>
      <c r="U905" s="88">
        <f>IF(Q905&gt;0,((I905-T905)*'Formula Matrix'!$E$40),0)</f>
        <v>0</v>
      </c>
      <c r="V905" s="88">
        <f t="shared" si="81"/>
        <v>0</v>
      </c>
      <c r="W905" s="88">
        <f>IF(V905&gt;0,(V905*'Checklist Parameters'!$K$35),0)</f>
        <v>0</v>
      </c>
      <c r="X905" s="85">
        <f t="shared" si="82"/>
        <v>0</v>
      </c>
      <c r="Y905" s="85">
        <f>IF('Checklist Parameters'!$K$102&lt;&gt;"",(I905/43560)*'Checklist Parameters'!$K$102,"N/A")</f>
        <v>0</v>
      </c>
      <c r="Z905" s="85" t="str">
        <f>IF('Checklist Parameters'!$K$58&lt;&gt;"",((I905*'Checklist Parameters'!$K$58)*'Checklist Parameters'!$K$35)/1000,"N/A")</f>
        <v>N/A</v>
      </c>
      <c r="AA905" s="85">
        <f>IF('Checklist Parameters'!$K$101&lt;&gt;"",IFERROR(I905/'Checklist Parameters'!$K$101,0),"N/A")</f>
        <v>0</v>
      </c>
      <c r="AB905" s="85" t="str">
        <f>IF('Checklist Parameters'!$K$43&lt;&gt;"",(I905*'Checklist Parameters'!$K$43)/1000,"N/A")</f>
        <v>N/A</v>
      </c>
      <c r="AC905" s="85">
        <f>IF('Checklist Parameters'!$K$16="",$X905,IF(AND('Checklist Parameters'!$K$16&lt;$X905,'Checklist Parameters'!$K$16&gt;=3),'Checklist Parameters'!$K$16,IF(AND('Checklist Parameters'!$K$16&lt;$X905,'Checklist Parameters'!$K$16&lt;3),0,$X905)))</f>
        <v>0</v>
      </c>
      <c r="AD905" s="85" t="str">
        <f>IF(AND(I905&lt;'Checklist Parameters'!$K$22,$I905&lt;&gt;0),"Y","")</f>
        <v/>
      </c>
      <c r="AE905" s="85" t="str">
        <f>IF($AD905="Y",0,IF('Checklist Parameters'!$K$25="","&lt;no limit&gt;",ROUNDDOWN((($I905-'Checklist Parameters'!$K$24)/'Checklist Parameters'!$K$25)+1,0)))</f>
        <v>&lt;no limit&gt;</v>
      </c>
      <c r="AF905" s="174">
        <f t="shared" si="83"/>
        <v>0</v>
      </c>
      <c r="AG905" s="85">
        <f t="shared" si="78"/>
        <v>0</v>
      </c>
    </row>
    <row r="906" spans="1:33" ht="15">
      <c r="A906" s="393"/>
      <c r="B906" s="393"/>
      <c r="C906" s="393"/>
      <c r="D906" s="393"/>
      <c r="E906" s="393"/>
      <c r="F906" s="393"/>
      <c r="G906" s="393"/>
      <c r="H906" s="394"/>
      <c r="I906" s="394"/>
      <c r="J906" s="394"/>
      <c r="K906" s="394"/>
      <c r="L906" s="394"/>
      <c r="M906" s="394"/>
      <c r="N906" s="313">
        <f>IF(IF(I906&lt;'Checklist Parameters'!$K$22,0,($I906-$L906))&lt;0,0,IF(I906&lt;'Checklist Parameters'!$K$22,0,($I906-$L906)))</f>
        <v>0</v>
      </c>
      <c r="O906" s="394"/>
      <c r="P906" s="395"/>
      <c r="Q906" s="316">
        <f t="shared" si="79"/>
        <v>0</v>
      </c>
      <c r="R906" s="87">
        <f t="shared" si="80"/>
        <v>0</v>
      </c>
      <c r="S906" s="87">
        <f>IF('Checklist Parameters'!$K$60&lt;0.2,0.2,'Checklist Parameters'!$K$60)</f>
        <v>0.72</v>
      </c>
      <c r="T906" s="88">
        <f>IF($O906="",IF('Checklist District ID'!$C$43="Y",MAX($R906:$S906)*$I906,SUM($R906:$S906)*$I906),IF(O906&gt;0,Q906*S906))</f>
        <v>0</v>
      </c>
      <c r="U906" s="88">
        <f>IF(Q906&gt;0,((I906-T906)*'Formula Matrix'!$E$40),0)</f>
        <v>0</v>
      </c>
      <c r="V906" s="88">
        <f t="shared" si="81"/>
        <v>0</v>
      </c>
      <c r="W906" s="88">
        <f>IF(V906&gt;0,(V906*'Checklist Parameters'!$K$35),0)</f>
        <v>0</v>
      </c>
      <c r="X906" s="85">
        <f t="shared" si="82"/>
        <v>0</v>
      </c>
      <c r="Y906" s="85">
        <f>IF('Checklist Parameters'!$K$102&lt;&gt;"",(I906/43560)*'Checklist Parameters'!$K$102,"N/A")</f>
        <v>0</v>
      </c>
      <c r="Z906" s="85" t="str">
        <f>IF('Checklist Parameters'!$K$58&lt;&gt;"",((I906*'Checklist Parameters'!$K$58)*'Checklist Parameters'!$K$35)/1000,"N/A")</f>
        <v>N/A</v>
      </c>
      <c r="AA906" s="85">
        <f>IF('Checklist Parameters'!$K$101&lt;&gt;"",IFERROR(I906/'Checklist Parameters'!$K$101,0),"N/A")</f>
        <v>0</v>
      </c>
      <c r="AB906" s="85" t="str">
        <f>IF('Checklist Parameters'!$K$43&lt;&gt;"",(I906*'Checklist Parameters'!$K$43)/1000,"N/A")</f>
        <v>N/A</v>
      </c>
      <c r="AC906" s="85">
        <f>IF('Checklist Parameters'!$K$16="",$X906,IF(AND('Checklist Parameters'!$K$16&lt;$X906,'Checklist Parameters'!$K$16&gt;=3),'Checklist Parameters'!$K$16,IF(AND('Checklist Parameters'!$K$16&lt;$X906,'Checklist Parameters'!$K$16&lt;3),0,$X906)))</f>
        <v>0</v>
      </c>
      <c r="AD906" s="85" t="str">
        <f>IF(AND(I906&lt;'Checklist Parameters'!$K$22,$I906&lt;&gt;0),"Y","")</f>
        <v/>
      </c>
      <c r="AE906" s="85" t="str">
        <f>IF($AD906="Y",0,IF('Checklist Parameters'!$K$25="","&lt;no limit&gt;",ROUNDDOWN((($I906-'Checklist Parameters'!$K$24)/'Checklist Parameters'!$K$25)+1,0)))</f>
        <v>&lt;no limit&gt;</v>
      </c>
      <c r="AF906" s="174">
        <f t="shared" si="83"/>
        <v>0</v>
      </c>
      <c r="AG906" s="85">
        <f t="shared" si="78"/>
        <v>0</v>
      </c>
    </row>
    <row r="907" spans="1:33" ht="15">
      <c r="A907" s="393"/>
      <c r="B907" s="393"/>
      <c r="C907" s="393"/>
      <c r="D907" s="393"/>
      <c r="E907" s="393"/>
      <c r="F907" s="393"/>
      <c r="G907" s="393"/>
      <c r="H907" s="394"/>
      <c r="I907" s="394"/>
      <c r="J907" s="394"/>
      <c r="K907" s="394"/>
      <c r="L907" s="394"/>
      <c r="M907" s="394"/>
      <c r="N907" s="313">
        <f>IF(IF(I907&lt;'Checklist Parameters'!$K$22,0,($I907-$L907))&lt;0,0,IF(I907&lt;'Checklist Parameters'!$K$22,0,($I907-$L907)))</f>
        <v>0</v>
      </c>
      <c r="O907" s="394"/>
      <c r="P907" s="395"/>
      <c r="Q907" s="316">
        <f t="shared" si="79"/>
        <v>0</v>
      </c>
      <c r="R907" s="87">
        <f t="shared" si="80"/>
        <v>0</v>
      </c>
      <c r="S907" s="87">
        <f>IF('Checklist Parameters'!$K$60&lt;0.2,0.2,'Checklist Parameters'!$K$60)</f>
        <v>0.72</v>
      </c>
      <c r="T907" s="88">
        <f>IF($O907="",IF('Checklist District ID'!$C$43="Y",MAX($R907:$S907)*$I907,SUM($R907:$S907)*$I907),IF(O907&gt;0,Q907*S907))</f>
        <v>0</v>
      </c>
      <c r="U907" s="88">
        <f>IF(Q907&gt;0,((I907-T907)*'Formula Matrix'!$E$40),0)</f>
        <v>0</v>
      </c>
      <c r="V907" s="88">
        <f t="shared" si="81"/>
        <v>0</v>
      </c>
      <c r="W907" s="88">
        <f>IF(V907&gt;0,(V907*'Checklist Parameters'!$K$35),0)</f>
        <v>0</v>
      </c>
      <c r="X907" s="85">
        <f t="shared" si="82"/>
        <v>0</v>
      </c>
      <c r="Y907" s="85">
        <f>IF('Checklist Parameters'!$K$102&lt;&gt;"",(I907/43560)*'Checklist Parameters'!$K$102,"N/A")</f>
        <v>0</v>
      </c>
      <c r="Z907" s="85" t="str">
        <f>IF('Checklist Parameters'!$K$58&lt;&gt;"",((I907*'Checklist Parameters'!$K$58)*'Checklist Parameters'!$K$35)/1000,"N/A")</f>
        <v>N/A</v>
      </c>
      <c r="AA907" s="85">
        <f>IF('Checklist Parameters'!$K$101&lt;&gt;"",IFERROR(I907/'Checklist Parameters'!$K$101,0),"N/A")</f>
        <v>0</v>
      </c>
      <c r="AB907" s="85" t="str">
        <f>IF('Checklist Parameters'!$K$43&lt;&gt;"",(I907*'Checklist Parameters'!$K$43)/1000,"N/A")</f>
        <v>N/A</v>
      </c>
      <c r="AC907" s="85">
        <f>IF('Checklist Parameters'!$K$16="",$X907,IF(AND('Checklist Parameters'!$K$16&lt;$X907,'Checklist Parameters'!$K$16&gt;=3),'Checklist Parameters'!$K$16,IF(AND('Checklist Parameters'!$K$16&lt;$X907,'Checklist Parameters'!$K$16&lt;3),0,$X907)))</f>
        <v>0</v>
      </c>
      <c r="AD907" s="85" t="str">
        <f>IF(AND(I907&lt;'Checklist Parameters'!$K$22,$I907&lt;&gt;0),"Y","")</f>
        <v/>
      </c>
      <c r="AE907" s="85" t="str">
        <f>IF($AD907="Y",0,IF('Checklist Parameters'!$K$25="","&lt;no limit&gt;",ROUNDDOWN((($I907-'Checklist Parameters'!$K$24)/'Checklist Parameters'!$K$25)+1,0)))</f>
        <v>&lt;no limit&gt;</v>
      </c>
      <c r="AF907" s="174">
        <f t="shared" si="83"/>
        <v>0</v>
      </c>
      <c r="AG907" s="85">
        <f t="shared" si="78"/>
        <v>0</v>
      </c>
    </row>
    <row r="908" spans="1:33" ht="15">
      <c r="A908" s="393"/>
      <c r="B908" s="393"/>
      <c r="C908" s="393"/>
      <c r="D908" s="393"/>
      <c r="E908" s="393"/>
      <c r="F908" s="393"/>
      <c r="G908" s="393"/>
      <c r="H908" s="394"/>
      <c r="I908" s="394"/>
      <c r="J908" s="394"/>
      <c r="K908" s="394"/>
      <c r="L908" s="394"/>
      <c r="M908" s="394"/>
      <c r="N908" s="313">
        <f>IF(IF(I908&lt;'Checklist Parameters'!$K$22,0,($I908-$L908))&lt;0,0,IF(I908&lt;'Checklist Parameters'!$K$22,0,($I908-$L908)))</f>
        <v>0</v>
      </c>
      <c r="O908" s="394"/>
      <c r="P908" s="395"/>
      <c r="Q908" s="316">
        <f t="shared" si="79"/>
        <v>0</v>
      </c>
      <c r="R908" s="87">
        <f t="shared" si="80"/>
        <v>0</v>
      </c>
      <c r="S908" s="87">
        <f>IF('Checklist Parameters'!$K$60&lt;0.2,0.2,'Checklist Parameters'!$K$60)</f>
        <v>0.72</v>
      </c>
      <c r="T908" s="88">
        <f>IF($O908="",IF('Checklist District ID'!$C$43="Y",MAX($R908:$S908)*$I908,SUM($R908:$S908)*$I908),IF(O908&gt;0,Q908*S908))</f>
        <v>0</v>
      </c>
      <c r="U908" s="88">
        <f>IF(Q908&gt;0,((I908-T908)*'Formula Matrix'!$E$40),0)</f>
        <v>0</v>
      </c>
      <c r="V908" s="88">
        <f t="shared" si="81"/>
        <v>0</v>
      </c>
      <c r="W908" s="88">
        <f>IF(V908&gt;0,(V908*'Checklist Parameters'!$K$35),0)</f>
        <v>0</v>
      </c>
      <c r="X908" s="85">
        <f t="shared" si="82"/>
        <v>0</v>
      </c>
      <c r="Y908" s="85">
        <f>IF('Checklist Parameters'!$K$102&lt;&gt;"",(I908/43560)*'Checklist Parameters'!$K$102,"N/A")</f>
        <v>0</v>
      </c>
      <c r="Z908" s="85" t="str">
        <f>IF('Checklist Parameters'!$K$58&lt;&gt;"",((I908*'Checklist Parameters'!$K$58)*'Checklist Parameters'!$K$35)/1000,"N/A")</f>
        <v>N/A</v>
      </c>
      <c r="AA908" s="85">
        <f>IF('Checklist Parameters'!$K$101&lt;&gt;"",IFERROR(I908/'Checklist Parameters'!$K$101,0),"N/A")</f>
        <v>0</v>
      </c>
      <c r="AB908" s="85" t="str">
        <f>IF('Checklist Parameters'!$K$43&lt;&gt;"",(I908*'Checklist Parameters'!$K$43)/1000,"N/A")</f>
        <v>N/A</v>
      </c>
      <c r="AC908" s="85">
        <f>IF('Checklist Parameters'!$K$16="",$X908,IF(AND('Checklist Parameters'!$K$16&lt;$X908,'Checklist Parameters'!$K$16&gt;=3),'Checklist Parameters'!$K$16,IF(AND('Checklist Parameters'!$K$16&lt;$X908,'Checklist Parameters'!$K$16&lt;3),0,$X908)))</f>
        <v>0</v>
      </c>
      <c r="AD908" s="85" t="str">
        <f>IF(AND(I908&lt;'Checklist Parameters'!$K$22,$I908&lt;&gt;0),"Y","")</f>
        <v/>
      </c>
      <c r="AE908" s="85" t="str">
        <f>IF($AD908="Y",0,IF('Checklist Parameters'!$K$25="","&lt;no limit&gt;",ROUNDDOWN((($I908-'Checklist Parameters'!$K$24)/'Checklist Parameters'!$K$25)+1,0)))</f>
        <v>&lt;no limit&gt;</v>
      </c>
      <c r="AF908" s="174">
        <f t="shared" si="83"/>
        <v>0</v>
      </c>
      <c r="AG908" s="85">
        <f t="shared" si="78"/>
        <v>0</v>
      </c>
    </row>
    <row r="909" spans="1:33" ht="15">
      <c r="A909" s="393"/>
      <c r="B909" s="393"/>
      <c r="C909" s="393"/>
      <c r="D909" s="393"/>
      <c r="E909" s="393"/>
      <c r="F909" s="393"/>
      <c r="G909" s="393"/>
      <c r="H909" s="394"/>
      <c r="I909" s="394"/>
      <c r="J909" s="394"/>
      <c r="K909" s="394"/>
      <c r="L909" s="394"/>
      <c r="M909" s="394"/>
      <c r="N909" s="313">
        <f>IF(IF(I909&lt;'Checklist Parameters'!$K$22,0,($I909-$L909))&lt;0,0,IF(I909&lt;'Checklist Parameters'!$K$22,0,($I909-$L909)))</f>
        <v>0</v>
      </c>
      <c r="O909" s="394"/>
      <c r="P909" s="395"/>
      <c r="Q909" s="316">
        <f t="shared" si="79"/>
        <v>0</v>
      </c>
      <c r="R909" s="87">
        <f t="shared" si="80"/>
        <v>0</v>
      </c>
      <c r="S909" s="87">
        <f>IF('Checklist Parameters'!$K$60&lt;0.2,0.2,'Checklist Parameters'!$K$60)</f>
        <v>0.72</v>
      </c>
      <c r="T909" s="88">
        <f>IF($O909="",IF('Checklist District ID'!$C$43="Y",MAX($R909:$S909)*$I909,SUM($R909:$S909)*$I909),IF(O909&gt;0,Q909*S909))</f>
        <v>0</v>
      </c>
      <c r="U909" s="88">
        <f>IF(Q909&gt;0,((I909-T909)*'Formula Matrix'!$E$40),0)</f>
        <v>0</v>
      </c>
      <c r="V909" s="88">
        <f t="shared" si="81"/>
        <v>0</v>
      </c>
      <c r="W909" s="88">
        <f>IF(V909&gt;0,(V909*'Checklist Parameters'!$K$35),0)</f>
        <v>0</v>
      </c>
      <c r="X909" s="85">
        <f t="shared" si="82"/>
        <v>0</v>
      </c>
      <c r="Y909" s="85">
        <f>IF('Checklist Parameters'!$K$102&lt;&gt;"",(I909/43560)*'Checklist Parameters'!$K$102,"N/A")</f>
        <v>0</v>
      </c>
      <c r="Z909" s="85" t="str">
        <f>IF('Checklist Parameters'!$K$58&lt;&gt;"",((I909*'Checklist Parameters'!$K$58)*'Checklist Parameters'!$K$35)/1000,"N/A")</f>
        <v>N/A</v>
      </c>
      <c r="AA909" s="85">
        <f>IF('Checklist Parameters'!$K$101&lt;&gt;"",IFERROR(I909/'Checklist Parameters'!$K$101,0),"N/A")</f>
        <v>0</v>
      </c>
      <c r="AB909" s="85" t="str">
        <f>IF('Checklist Parameters'!$K$43&lt;&gt;"",(I909*'Checklist Parameters'!$K$43)/1000,"N/A")</f>
        <v>N/A</v>
      </c>
      <c r="AC909" s="85">
        <f>IF('Checklist Parameters'!$K$16="",$X909,IF(AND('Checklist Parameters'!$K$16&lt;$X909,'Checklist Parameters'!$K$16&gt;=3),'Checklist Parameters'!$K$16,IF(AND('Checklist Parameters'!$K$16&lt;$X909,'Checklist Parameters'!$K$16&lt;3),0,$X909)))</f>
        <v>0</v>
      </c>
      <c r="AD909" s="85" t="str">
        <f>IF(AND(I909&lt;'Checklist Parameters'!$K$22,$I909&lt;&gt;0),"Y","")</f>
        <v/>
      </c>
      <c r="AE909" s="85" t="str">
        <f>IF($AD909="Y",0,IF('Checklist Parameters'!$K$25="","&lt;no limit&gt;",ROUNDDOWN((($I909-'Checklist Parameters'!$K$24)/'Checklist Parameters'!$K$25)+1,0)))</f>
        <v>&lt;no limit&gt;</v>
      </c>
      <c r="AF909" s="174">
        <f t="shared" si="83"/>
        <v>0</v>
      </c>
      <c r="AG909" s="85">
        <f t="shared" si="78"/>
        <v>0</v>
      </c>
    </row>
    <row r="910" spans="1:33" ht="15">
      <c r="A910" s="393"/>
      <c r="B910" s="393"/>
      <c r="C910" s="393"/>
      <c r="D910" s="393"/>
      <c r="E910" s="393"/>
      <c r="F910" s="393"/>
      <c r="G910" s="393"/>
      <c r="H910" s="394"/>
      <c r="I910" s="394"/>
      <c r="J910" s="394"/>
      <c r="K910" s="394"/>
      <c r="L910" s="394"/>
      <c r="M910" s="394"/>
      <c r="N910" s="313">
        <f>IF(IF(I910&lt;'Checklist Parameters'!$K$22,0,($I910-$L910))&lt;0,0,IF(I910&lt;'Checklist Parameters'!$K$22,0,($I910-$L910)))</f>
        <v>0</v>
      </c>
      <c r="O910" s="394"/>
      <c r="P910" s="395"/>
      <c r="Q910" s="316">
        <f t="shared" si="79"/>
        <v>0</v>
      </c>
      <c r="R910" s="87">
        <f t="shared" si="80"/>
        <v>0</v>
      </c>
      <c r="S910" s="87">
        <f>IF('Checklist Parameters'!$K$60&lt;0.2,0.2,'Checklist Parameters'!$K$60)</f>
        <v>0.72</v>
      </c>
      <c r="T910" s="88">
        <f>IF($O910="",IF('Checklist District ID'!$C$43="Y",MAX($R910:$S910)*$I910,SUM($R910:$S910)*$I910),IF(O910&gt;0,Q910*S910))</f>
        <v>0</v>
      </c>
      <c r="U910" s="88">
        <f>IF(Q910&gt;0,((I910-T910)*'Formula Matrix'!$E$40),0)</f>
        <v>0</v>
      </c>
      <c r="V910" s="88">
        <f t="shared" si="81"/>
        <v>0</v>
      </c>
      <c r="W910" s="88">
        <f>IF(V910&gt;0,(V910*'Checklist Parameters'!$K$35),0)</f>
        <v>0</v>
      </c>
      <c r="X910" s="85">
        <f t="shared" si="82"/>
        <v>0</v>
      </c>
      <c r="Y910" s="85">
        <f>IF('Checklist Parameters'!$K$102&lt;&gt;"",(I910/43560)*'Checklist Parameters'!$K$102,"N/A")</f>
        <v>0</v>
      </c>
      <c r="Z910" s="85" t="str">
        <f>IF('Checklist Parameters'!$K$58&lt;&gt;"",((I910*'Checklist Parameters'!$K$58)*'Checklist Parameters'!$K$35)/1000,"N/A")</f>
        <v>N/A</v>
      </c>
      <c r="AA910" s="85">
        <f>IF('Checklist Parameters'!$K$101&lt;&gt;"",IFERROR(I910/'Checklist Parameters'!$K$101,0),"N/A")</f>
        <v>0</v>
      </c>
      <c r="AB910" s="85" t="str">
        <f>IF('Checklist Parameters'!$K$43&lt;&gt;"",(I910*'Checklist Parameters'!$K$43)/1000,"N/A")</f>
        <v>N/A</v>
      </c>
      <c r="AC910" s="85">
        <f>IF('Checklist Parameters'!$K$16="",$X910,IF(AND('Checklist Parameters'!$K$16&lt;$X910,'Checklist Parameters'!$K$16&gt;=3),'Checklist Parameters'!$K$16,IF(AND('Checklist Parameters'!$K$16&lt;$X910,'Checklist Parameters'!$K$16&lt;3),0,$X910)))</f>
        <v>0</v>
      </c>
      <c r="AD910" s="85" t="str">
        <f>IF(AND(I910&lt;'Checklist Parameters'!$K$22,$I910&lt;&gt;0),"Y","")</f>
        <v/>
      </c>
      <c r="AE910" s="85" t="str">
        <f>IF($AD910="Y",0,IF('Checklist Parameters'!$K$25="","&lt;no limit&gt;",ROUNDDOWN((($I910-'Checklist Parameters'!$K$24)/'Checklist Parameters'!$K$25)+1,0)))</f>
        <v>&lt;no limit&gt;</v>
      </c>
      <c r="AF910" s="174">
        <f t="shared" si="83"/>
        <v>0</v>
      </c>
      <c r="AG910" s="85">
        <f t="shared" si="78"/>
        <v>0</v>
      </c>
    </row>
    <row r="911" spans="1:33" ht="15">
      <c r="A911" s="393"/>
      <c r="B911" s="393"/>
      <c r="C911" s="393"/>
      <c r="D911" s="393"/>
      <c r="E911" s="393"/>
      <c r="F911" s="393"/>
      <c r="G911" s="393"/>
      <c r="H911" s="394"/>
      <c r="I911" s="394"/>
      <c r="J911" s="394"/>
      <c r="K911" s="394"/>
      <c r="L911" s="394"/>
      <c r="M911" s="394"/>
      <c r="N911" s="313">
        <f>IF(IF(I911&lt;'Checklist Parameters'!$K$22,0,($I911-$L911))&lt;0,0,IF(I911&lt;'Checklist Parameters'!$K$22,0,($I911-$L911)))</f>
        <v>0</v>
      </c>
      <c r="O911" s="394"/>
      <c r="P911" s="395"/>
      <c r="Q911" s="316">
        <f t="shared" si="79"/>
        <v>0</v>
      </c>
      <c r="R911" s="87">
        <f t="shared" si="80"/>
        <v>0</v>
      </c>
      <c r="S911" s="87">
        <f>IF('Checklist Parameters'!$K$60&lt;0.2,0.2,'Checklist Parameters'!$K$60)</f>
        <v>0.72</v>
      </c>
      <c r="T911" s="88">
        <f>IF($O911="",IF('Checklist District ID'!$C$43="Y",MAX($R911:$S911)*$I911,SUM($R911:$S911)*$I911),IF(O911&gt;0,Q911*S911))</f>
        <v>0</v>
      </c>
      <c r="U911" s="88">
        <f>IF(Q911&gt;0,((I911-T911)*'Formula Matrix'!$E$40),0)</f>
        <v>0</v>
      </c>
      <c r="V911" s="88">
        <f t="shared" si="81"/>
        <v>0</v>
      </c>
      <c r="W911" s="88">
        <f>IF(V911&gt;0,(V911*'Checklist Parameters'!$K$35),0)</f>
        <v>0</v>
      </c>
      <c r="X911" s="85">
        <f t="shared" si="82"/>
        <v>0</v>
      </c>
      <c r="Y911" s="85">
        <f>IF('Checklist Parameters'!$K$102&lt;&gt;"",(I911/43560)*'Checklist Parameters'!$K$102,"N/A")</f>
        <v>0</v>
      </c>
      <c r="Z911" s="85" t="str">
        <f>IF('Checklist Parameters'!$K$58&lt;&gt;"",((I911*'Checklist Parameters'!$K$58)*'Checklist Parameters'!$K$35)/1000,"N/A")</f>
        <v>N/A</v>
      </c>
      <c r="AA911" s="85">
        <f>IF('Checklist Parameters'!$K$101&lt;&gt;"",IFERROR(I911/'Checklist Parameters'!$K$101,0),"N/A")</f>
        <v>0</v>
      </c>
      <c r="AB911" s="85" t="str">
        <f>IF('Checklist Parameters'!$K$43&lt;&gt;"",(I911*'Checklist Parameters'!$K$43)/1000,"N/A")</f>
        <v>N/A</v>
      </c>
      <c r="AC911" s="85">
        <f>IF('Checklist Parameters'!$K$16="",$X911,IF(AND('Checklist Parameters'!$K$16&lt;$X911,'Checklist Parameters'!$K$16&gt;=3),'Checklist Parameters'!$K$16,IF(AND('Checklist Parameters'!$K$16&lt;$X911,'Checklist Parameters'!$K$16&lt;3),0,$X911)))</f>
        <v>0</v>
      </c>
      <c r="AD911" s="85" t="str">
        <f>IF(AND(I911&lt;'Checklist Parameters'!$K$22,$I911&lt;&gt;0),"Y","")</f>
        <v/>
      </c>
      <c r="AE911" s="85" t="str">
        <f>IF($AD911="Y",0,IF('Checklist Parameters'!$K$25="","&lt;no limit&gt;",ROUNDDOWN((($I911-'Checklist Parameters'!$K$24)/'Checklist Parameters'!$K$25)+1,0)))</f>
        <v>&lt;no limit&gt;</v>
      </c>
      <c r="AF911" s="174">
        <f t="shared" si="83"/>
        <v>0</v>
      </c>
      <c r="AG911" s="85">
        <f t="shared" si="78"/>
        <v>0</v>
      </c>
    </row>
    <row r="912" spans="1:33" ht="15">
      <c r="A912" s="393"/>
      <c r="B912" s="393"/>
      <c r="C912" s="393"/>
      <c r="D912" s="393"/>
      <c r="E912" s="393"/>
      <c r="F912" s="393"/>
      <c r="G912" s="393"/>
      <c r="H912" s="394"/>
      <c r="I912" s="394"/>
      <c r="J912" s="394"/>
      <c r="K912" s="394"/>
      <c r="L912" s="394"/>
      <c r="M912" s="394"/>
      <c r="N912" s="313">
        <f>IF(IF(I912&lt;'Checklist Parameters'!$K$22,0,($I912-$L912))&lt;0,0,IF(I912&lt;'Checklist Parameters'!$K$22,0,($I912-$L912)))</f>
        <v>0</v>
      </c>
      <c r="O912" s="394"/>
      <c r="P912" s="395"/>
      <c r="Q912" s="316">
        <f t="shared" si="79"/>
        <v>0</v>
      </c>
      <c r="R912" s="87">
        <f t="shared" si="80"/>
        <v>0</v>
      </c>
      <c r="S912" s="87">
        <f>IF('Checklist Parameters'!$K$60&lt;0.2,0.2,'Checklist Parameters'!$K$60)</f>
        <v>0.72</v>
      </c>
      <c r="T912" s="88">
        <f>IF($O912="",IF('Checklist District ID'!$C$43="Y",MAX($R912:$S912)*$I912,SUM($R912:$S912)*$I912),IF(O912&gt;0,Q912*S912))</f>
        <v>0</v>
      </c>
      <c r="U912" s="88">
        <f>IF(Q912&gt;0,((I912-T912)*'Formula Matrix'!$E$40),0)</f>
        <v>0</v>
      </c>
      <c r="V912" s="88">
        <f t="shared" si="81"/>
        <v>0</v>
      </c>
      <c r="W912" s="88">
        <f>IF(V912&gt;0,(V912*'Checklist Parameters'!$K$35),0)</f>
        <v>0</v>
      </c>
      <c r="X912" s="85">
        <f t="shared" si="82"/>
        <v>0</v>
      </c>
      <c r="Y912" s="85">
        <f>IF('Checklist Parameters'!$K$102&lt;&gt;"",(I912/43560)*'Checklist Parameters'!$K$102,"N/A")</f>
        <v>0</v>
      </c>
      <c r="Z912" s="85" t="str">
        <f>IF('Checklist Parameters'!$K$58&lt;&gt;"",((I912*'Checklist Parameters'!$K$58)*'Checklist Parameters'!$K$35)/1000,"N/A")</f>
        <v>N/A</v>
      </c>
      <c r="AA912" s="85">
        <f>IF('Checklist Parameters'!$K$101&lt;&gt;"",IFERROR(I912/'Checklist Parameters'!$K$101,0),"N/A")</f>
        <v>0</v>
      </c>
      <c r="AB912" s="85" t="str">
        <f>IF('Checklist Parameters'!$K$43&lt;&gt;"",(I912*'Checklist Parameters'!$K$43)/1000,"N/A")</f>
        <v>N/A</v>
      </c>
      <c r="AC912" s="85">
        <f>IF('Checklist Parameters'!$K$16="",$X912,IF(AND('Checklist Parameters'!$K$16&lt;$X912,'Checklist Parameters'!$K$16&gt;=3),'Checklist Parameters'!$K$16,IF(AND('Checklist Parameters'!$K$16&lt;$X912,'Checklist Parameters'!$K$16&lt;3),0,$X912)))</f>
        <v>0</v>
      </c>
      <c r="AD912" s="85" t="str">
        <f>IF(AND(I912&lt;'Checklist Parameters'!$K$22,$I912&lt;&gt;0),"Y","")</f>
        <v/>
      </c>
      <c r="AE912" s="85" t="str">
        <f>IF($AD912="Y",0,IF('Checklist Parameters'!$K$25="","&lt;no limit&gt;",ROUNDDOWN((($I912-'Checklist Parameters'!$K$24)/'Checklist Parameters'!$K$25)+1,0)))</f>
        <v>&lt;no limit&gt;</v>
      </c>
      <c r="AF912" s="174">
        <f t="shared" si="83"/>
        <v>0</v>
      </c>
      <c r="AG912" s="85">
        <f t="shared" si="78"/>
        <v>0</v>
      </c>
    </row>
    <row r="913" spans="1:33" ht="15">
      <c r="A913" s="393"/>
      <c r="B913" s="393"/>
      <c r="C913" s="393"/>
      <c r="D913" s="393"/>
      <c r="E913" s="393"/>
      <c r="F913" s="393"/>
      <c r="G913" s="393"/>
      <c r="H913" s="394"/>
      <c r="I913" s="394"/>
      <c r="J913" s="394"/>
      <c r="K913" s="394"/>
      <c r="L913" s="394"/>
      <c r="M913" s="394"/>
      <c r="N913" s="313">
        <f>IF(IF(I913&lt;'Checklist Parameters'!$K$22,0,($I913-$L913))&lt;0,0,IF(I913&lt;'Checklist Parameters'!$K$22,0,($I913-$L913)))</f>
        <v>0</v>
      </c>
      <c r="O913" s="394"/>
      <c r="P913" s="395"/>
      <c r="Q913" s="316">
        <f t="shared" si="79"/>
        <v>0</v>
      </c>
      <c r="R913" s="87">
        <f t="shared" si="80"/>
        <v>0</v>
      </c>
      <c r="S913" s="87">
        <f>IF('Checklist Parameters'!$K$60&lt;0.2,0.2,'Checklist Parameters'!$K$60)</f>
        <v>0.72</v>
      </c>
      <c r="T913" s="88">
        <f>IF($O913="",IF('Checklist District ID'!$C$43="Y",MAX($R913:$S913)*$I913,SUM($R913:$S913)*$I913),IF(O913&gt;0,Q913*S913))</f>
        <v>0</v>
      </c>
      <c r="U913" s="88">
        <f>IF(Q913&gt;0,((I913-T913)*'Formula Matrix'!$E$40),0)</f>
        <v>0</v>
      </c>
      <c r="V913" s="88">
        <f t="shared" si="81"/>
        <v>0</v>
      </c>
      <c r="W913" s="88">
        <f>IF(V913&gt;0,(V913*'Checklist Parameters'!$K$35),0)</f>
        <v>0</v>
      </c>
      <c r="X913" s="85">
        <f t="shared" si="82"/>
        <v>0</v>
      </c>
      <c r="Y913" s="85">
        <f>IF('Checklist Parameters'!$K$102&lt;&gt;"",(I913/43560)*'Checklist Parameters'!$K$102,"N/A")</f>
        <v>0</v>
      </c>
      <c r="Z913" s="85" t="str">
        <f>IF('Checklist Parameters'!$K$58&lt;&gt;"",((I913*'Checklist Parameters'!$K$58)*'Checklist Parameters'!$K$35)/1000,"N/A")</f>
        <v>N/A</v>
      </c>
      <c r="AA913" s="85">
        <f>IF('Checklist Parameters'!$K$101&lt;&gt;"",IFERROR(I913/'Checklist Parameters'!$K$101,0),"N/A")</f>
        <v>0</v>
      </c>
      <c r="AB913" s="85" t="str">
        <f>IF('Checklist Parameters'!$K$43&lt;&gt;"",(I913*'Checklist Parameters'!$K$43)/1000,"N/A")</f>
        <v>N/A</v>
      </c>
      <c r="AC913" s="85">
        <f>IF('Checklist Parameters'!$K$16="",$X913,IF(AND('Checklist Parameters'!$K$16&lt;$X913,'Checklist Parameters'!$K$16&gt;=3),'Checklist Parameters'!$K$16,IF(AND('Checklist Parameters'!$K$16&lt;$X913,'Checklist Parameters'!$K$16&lt;3),0,$X913)))</f>
        <v>0</v>
      </c>
      <c r="AD913" s="85" t="str">
        <f>IF(AND(I913&lt;'Checklist Parameters'!$K$22,$I913&lt;&gt;0),"Y","")</f>
        <v/>
      </c>
      <c r="AE913" s="85" t="str">
        <f>IF($AD913="Y",0,IF('Checklist Parameters'!$K$25="","&lt;no limit&gt;",ROUNDDOWN((($I913-'Checklist Parameters'!$K$24)/'Checklist Parameters'!$K$25)+1,0)))</f>
        <v>&lt;no limit&gt;</v>
      </c>
      <c r="AF913" s="174">
        <f t="shared" si="83"/>
        <v>0</v>
      </c>
      <c r="AG913" s="85">
        <f t="shared" si="78"/>
        <v>0</v>
      </c>
    </row>
    <row r="914" spans="1:33" ht="15">
      <c r="A914" s="393"/>
      <c r="B914" s="393"/>
      <c r="C914" s="393"/>
      <c r="D914" s="393"/>
      <c r="E914" s="393"/>
      <c r="F914" s="393"/>
      <c r="G914" s="393"/>
      <c r="H914" s="394"/>
      <c r="I914" s="394"/>
      <c r="J914" s="394"/>
      <c r="K914" s="394"/>
      <c r="L914" s="394"/>
      <c r="M914" s="394"/>
      <c r="N914" s="313">
        <f>IF(IF(I914&lt;'Checklist Parameters'!$K$22,0,($I914-$L914))&lt;0,0,IF(I914&lt;'Checklist Parameters'!$K$22,0,($I914-$L914)))</f>
        <v>0</v>
      </c>
      <c r="O914" s="394"/>
      <c r="P914" s="395"/>
      <c r="Q914" s="316">
        <f t="shared" si="79"/>
        <v>0</v>
      </c>
      <c r="R914" s="87">
        <f t="shared" si="80"/>
        <v>0</v>
      </c>
      <c r="S914" s="87">
        <f>IF('Checklist Parameters'!$K$60&lt;0.2,0.2,'Checklist Parameters'!$K$60)</f>
        <v>0.72</v>
      </c>
      <c r="T914" s="88">
        <f>IF($O914="",IF('Checklist District ID'!$C$43="Y",MAX($R914:$S914)*$I914,SUM($R914:$S914)*$I914),IF(O914&gt;0,Q914*S914))</f>
        <v>0</v>
      </c>
      <c r="U914" s="88">
        <f>IF(Q914&gt;0,((I914-T914)*'Formula Matrix'!$E$40),0)</f>
        <v>0</v>
      </c>
      <c r="V914" s="88">
        <f t="shared" si="81"/>
        <v>0</v>
      </c>
      <c r="W914" s="88">
        <f>IF(V914&gt;0,(V914*'Checklist Parameters'!$K$35),0)</f>
        <v>0</v>
      </c>
      <c r="X914" s="85">
        <f t="shared" si="82"/>
        <v>0</v>
      </c>
      <c r="Y914" s="85">
        <f>IF('Checklist Parameters'!$K$102&lt;&gt;"",(I914/43560)*'Checklist Parameters'!$K$102,"N/A")</f>
        <v>0</v>
      </c>
      <c r="Z914" s="85" t="str">
        <f>IF('Checklist Parameters'!$K$58&lt;&gt;"",((I914*'Checklist Parameters'!$K$58)*'Checklist Parameters'!$K$35)/1000,"N/A")</f>
        <v>N/A</v>
      </c>
      <c r="AA914" s="85">
        <f>IF('Checklist Parameters'!$K$101&lt;&gt;"",IFERROR(I914/'Checklist Parameters'!$K$101,0),"N/A")</f>
        <v>0</v>
      </c>
      <c r="AB914" s="85" t="str">
        <f>IF('Checklist Parameters'!$K$43&lt;&gt;"",(I914*'Checklist Parameters'!$K$43)/1000,"N/A")</f>
        <v>N/A</v>
      </c>
      <c r="AC914" s="85">
        <f>IF('Checklist Parameters'!$K$16="",$X914,IF(AND('Checklist Parameters'!$K$16&lt;$X914,'Checklist Parameters'!$K$16&gt;=3),'Checklist Parameters'!$K$16,IF(AND('Checklist Parameters'!$K$16&lt;$X914,'Checklist Parameters'!$K$16&lt;3),0,$X914)))</f>
        <v>0</v>
      </c>
      <c r="AD914" s="85" t="str">
        <f>IF(AND(I914&lt;'Checklist Parameters'!$K$22,$I914&lt;&gt;0),"Y","")</f>
        <v/>
      </c>
      <c r="AE914" s="85" t="str">
        <f>IF($AD914="Y",0,IF('Checklist Parameters'!$K$25="","&lt;no limit&gt;",ROUNDDOWN((($I914-'Checklist Parameters'!$K$24)/'Checklist Parameters'!$K$25)+1,0)))</f>
        <v>&lt;no limit&gt;</v>
      </c>
      <c r="AF914" s="174">
        <f t="shared" si="83"/>
        <v>0</v>
      </c>
      <c r="AG914" s="85">
        <f t="shared" si="78"/>
        <v>0</v>
      </c>
    </row>
    <row r="915" spans="1:33" ht="15">
      <c r="A915" s="393"/>
      <c r="B915" s="393"/>
      <c r="C915" s="393"/>
      <c r="D915" s="393"/>
      <c r="E915" s="393"/>
      <c r="F915" s="393"/>
      <c r="G915" s="393"/>
      <c r="H915" s="394"/>
      <c r="I915" s="394"/>
      <c r="J915" s="394"/>
      <c r="K915" s="394"/>
      <c r="L915" s="394"/>
      <c r="M915" s="394"/>
      <c r="N915" s="313">
        <f>IF(IF(I915&lt;'Checklist Parameters'!$K$22,0,($I915-$L915))&lt;0,0,IF(I915&lt;'Checklist Parameters'!$K$22,0,($I915-$L915)))</f>
        <v>0</v>
      </c>
      <c r="O915" s="394"/>
      <c r="P915" s="395"/>
      <c r="Q915" s="316">
        <f t="shared" si="79"/>
        <v>0</v>
      </c>
      <c r="R915" s="87">
        <f t="shared" si="80"/>
        <v>0</v>
      </c>
      <c r="S915" s="87">
        <f>IF('Checklist Parameters'!$K$60&lt;0.2,0.2,'Checklist Parameters'!$K$60)</f>
        <v>0.72</v>
      </c>
      <c r="T915" s="88">
        <f>IF($O915="",IF('Checklist District ID'!$C$43="Y",MAX($R915:$S915)*$I915,SUM($R915:$S915)*$I915),IF(O915&gt;0,Q915*S915))</f>
        <v>0</v>
      </c>
      <c r="U915" s="88">
        <f>IF(Q915&gt;0,((I915-T915)*'Formula Matrix'!$E$40),0)</f>
        <v>0</v>
      </c>
      <c r="V915" s="88">
        <f t="shared" si="81"/>
        <v>0</v>
      </c>
      <c r="W915" s="88">
        <f>IF(V915&gt;0,(V915*'Checklist Parameters'!$K$35),0)</f>
        <v>0</v>
      </c>
      <c r="X915" s="85">
        <f t="shared" si="82"/>
        <v>0</v>
      </c>
      <c r="Y915" s="85">
        <f>IF('Checklist Parameters'!$K$102&lt;&gt;"",(I915/43560)*'Checklist Parameters'!$K$102,"N/A")</f>
        <v>0</v>
      </c>
      <c r="Z915" s="85" t="str">
        <f>IF('Checklist Parameters'!$K$58&lt;&gt;"",((I915*'Checklist Parameters'!$K$58)*'Checklist Parameters'!$K$35)/1000,"N/A")</f>
        <v>N/A</v>
      </c>
      <c r="AA915" s="85">
        <f>IF('Checklist Parameters'!$K$101&lt;&gt;"",IFERROR(I915/'Checklist Parameters'!$K$101,0),"N/A")</f>
        <v>0</v>
      </c>
      <c r="AB915" s="85" t="str">
        <f>IF('Checklist Parameters'!$K$43&lt;&gt;"",(I915*'Checklist Parameters'!$K$43)/1000,"N/A")</f>
        <v>N/A</v>
      </c>
      <c r="AC915" s="85">
        <f>IF('Checklist Parameters'!$K$16="",$X915,IF(AND('Checklist Parameters'!$K$16&lt;$X915,'Checklist Parameters'!$K$16&gt;=3),'Checklist Parameters'!$K$16,IF(AND('Checklist Parameters'!$K$16&lt;$X915,'Checklist Parameters'!$K$16&lt;3),0,$X915)))</f>
        <v>0</v>
      </c>
      <c r="AD915" s="85" t="str">
        <f>IF(AND(I915&lt;'Checklist Parameters'!$K$22,$I915&lt;&gt;0),"Y","")</f>
        <v/>
      </c>
      <c r="AE915" s="85" t="str">
        <f>IF($AD915="Y",0,IF('Checklist Parameters'!$K$25="","&lt;no limit&gt;",ROUNDDOWN((($I915-'Checklist Parameters'!$K$24)/'Checklist Parameters'!$K$25)+1,0)))</f>
        <v>&lt;no limit&gt;</v>
      </c>
      <c r="AF915" s="174">
        <f t="shared" si="83"/>
        <v>0</v>
      </c>
      <c r="AG915" s="85">
        <f t="shared" si="78"/>
        <v>0</v>
      </c>
    </row>
    <row r="916" spans="1:33" ht="15">
      <c r="A916" s="393"/>
      <c r="B916" s="393"/>
      <c r="C916" s="393"/>
      <c r="D916" s="393"/>
      <c r="E916" s="393"/>
      <c r="F916" s="393"/>
      <c r="G916" s="393"/>
      <c r="H916" s="394"/>
      <c r="I916" s="394"/>
      <c r="J916" s="394"/>
      <c r="K916" s="394"/>
      <c r="L916" s="394"/>
      <c r="M916" s="394"/>
      <c r="N916" s="313">
        <f>IF(IF(I916&lt;'Checklist Parameters'!$K$22,0,($I916-$L916))&lt;0,0,IF(I916&lt;'Checklist Parameters'!$K$22,0,($I916-$L916)))</f>
        <v>0</v>
      </c>
      <c r="O916" s="394"/>
      <c r="P916" s="395"/>
      <c r="Q916" s="316">
        <f t="shared" si="79"/>
        <v>0</v>
      </c>
      <c r="R916" s="87">
        <f t="shared" si="80"/>
        <v>0</v>
      </c>
      <c r="S916" s="87">
        <f>IF('Checklist Parameters'!$K$60&lt;0.2,0.2,'Checklist Parameters'!$K$60)</f>
        <v>0.72</v>
      </c>
      <c r="T916" s="88">
        <f>IF($O916="",IF('Checklist District ID'!$C$43="Y",MAX($R916:$S916)*$I916,SUM($R916:$S916)*$I916),IF(O916&gt;0,Q916*S916))</f>
        <v>0</v>
      </c>
      <c r="U916" s="88">
        <f>IF(Q916&gt;0,((I916-T916)*'Formula Matrix'!$E$40),0)</f>
        <v>0</v>
      </c>
      <c r="V916" s="88">
        <f t="shared" si="81"/>
        <v>0</v>
      </c>
      <c r="W916" s="88">
        <f>IF(V916&gt;0,(V916*'Checklist Parameters'!$K$35),0)</f>
        <v>0</v>
      </c>
      <c r="X916" s="85">
        <f t="shared" si="82"/>
        <v>0</v>
      </c>
      <c r="Y916" s="85">
        <f>IF('Checklist Parameters'!$K$102&lt;&gt;"",(I916/43560)*'Checklist Parameters'!$K$102,"N/A")</f>
        <v>0</v>
      </c>
      <c r="Z916" s="85" t="str">
        <f>IF('Checklist Parameters'!$K$58&lt;&gt;"",((I916*'Checklist Parameters'!$K$58)*'Checklist Parameters'!$K$35)/1000,"N/A")</f>
        <v>N/A</v>
      </c>
      <c r="AA916" s="85">
        <f>IF('Checklist Parameters'!$K$101&lt;&gt;"",IFERROR(I916/'Checklist Parameters'!$K$101,0),"N/A")</f>
        <v>0</v>
      </c>
      <c r="AB916" s="85" t="str">
        <f>IF('Checklist Parameters'!$K$43&lt;&gt;"",(I916*'Checklist Parameters'!$K$43)/1000,"N/A")</f>
        <v>N/A</v>
      </c>
      <c r="AC916" s="85">
        <f>IF('Checklist Parameters'!$K$16="",$X916,IF(AND('Checklist Parameters'!$K$16&lt;$X916,'Checklist Parameters'!$K$16&gt;=3),'Checklist Parameters'!$K$16,IF(AND('Checklist Parameters'!$K$16&lt;$X916,'Checklist Parameters'!$K$16&lt;3),0,$X916)))</f>
        <v>0</v>
      </c>
      <c r="AD916" s="85" t="str">
        <f>IF(AND(I916&lt;'Checklist Parameters'!$K$22,$I916&lt;&gt;0),"Y","")</f>
        <v/>
      </c>
      <c r="AE916" s="85" t="str">
        <f>IF($AD916="Y",0,IF('Checklist Parameters'!$K$25="","&lt;no limit&gt;",ROUNDDOWN((($I916-'Checklist Parameters'!$K$24)/'Checklist Parameters'!$K$25)+1,0)))</f>
        <v>&lt;no limit&gt;</v>
      </c>
      <c r="AF916" s="174">
        <f t="shared" si="83"/>
        <v>0</v>
      </c>
      <c r="AG916" s="85">
        <f t="shared" ref="AG916:AG979" si="84">IFERROR((43560/$I916)*$AF916,0)</f>
        <v>0</v>
      </c>
    </row>
    <row r="917" spans="1:33" ht="15">
      <c r="A917" s="393"/>
      <c r="B917" s="393"/>
      <c r="C917" s="393"/>
      <c r="D917" s="393"/>
      <c r="E917" s="393"/>
      <c r="F917" s="393"/>
      <c r="G917" s="393"/>
      <c r="H917" s="394"/>
      <c r="I917" s="394"/>
      <c r="J917" s="394"/>
      <c r="K917" s="394"/>
      <c r="L917" s="394"/>
      <c r="M917" s="394"/>
      <c r="N917" s="313">
        <f>IF(IF(I917&lt;'Checklist Parameters'!$K$22,0,($I917-$L917))&lt;0,0,IF(I917&lt;'Checklist Parameters'!$K$22,0,($I917-$L917)))</f>
        <v>0</v>
      </c>
      <c r="O917" s="394"/>
      <c r="P917" s="395"/>
      <c r="Q917" s="316">
        <f t="shared" ref="Q917:Q980" si="85">IF(O917&lt;&gt;"",O917,N917)</f>
        <v>0</v>
      </c>
      <c r="R917" s="87">
        <f t="shared" ref="R917:R980" si="86">IFERROR(L917/I917,0)</f>
        <v>0</v>
      </c>
      <c r="S917" s="87">
        <f>IF('Checklist Parameters'!$K$60&lt;0.2,0.2,'Checklist Parameters'!$K$60)</f>
        <v>0.72</v>
      </c>
      <c r="T917" s="88">
        <f>IF($O917="",IF('Checklist District ID'!$C$43="Y",MAX($R917:$S917)*$I917,SUM($R917:$S917)*$I917),IF(O917&gt;0,Q917*S917))</f>
        <v>0</v>
      </c>
      <c r="U917" s="88">
        <f>IF(Q917&gt;0,((I917-T917)*'Formula Matrix'!$E$40),0)</f>
        <v>0</v>
      </c>
      <c r="V917" s="88">
        <f t="shared" ref="V917:V980" si="87">IF(Q917=0,0,(I917-T917-U917))</f>
        <v>0</v>
      </c>
      <c r="W917" s="88">
        <f>IF(V917&gt;0,(V917*'Checklist Parameters'!$K$35),0)</f>
        <v>0</v>
      </c>
      <c r="X917" s="85">
        <f t="shared" ref="X917:X980" si="88">IF($W917/1000&gt;3,(ROUNDDOWN($W917/1000,0)),IF(AND($W917/1000&gt;2.5,$W917/1000&lt;=3),3,0))</f>
        <v>0</v>
      </c>
      <c r="Y917" s="85">
        <f>IF('Checklist Parameters'!$K$102&lt;&gt;"",(I917/43560)*'Checklist Parameters'!$K$102,"N/A")</f>
        <v>0</v>
      </c>
      <c r="Z917" s="85" t="str">
        <f>IF('Checklist Parameters'!$K$58&lt;&gt;"",((I917*'Checklist Parameters'!$K$58)*'Checklist Parameters'!$K$35)/1000,"N/A")</f>
        <v>N/A</v>
      </c>
      <c r="AA917" s="85">
        <f>IF('Checklist Parameters'!$K$101&lt;&gt;"",IFERROR(I917/'Checklist Parameters'!$K$101,0),"N/A")</f>
        <v>0</v>
      </c>
      <c r="AB917" s="85" t="str">
        <f>IF('Checklist Parameters'!$K$43&lt;&gt;"",(I917*'Checklist Parameters'!$K$43)/1000,"N/A")</f>
        <v>N/A</v>
      </c>
      <c r="AC917" s="85">
        <f>IF('Checklist Parameters'!$K$16="",$X917,IF(AND('Checklist Parameters'!$K$16&lt;$X917,'Checklist Parameters'!$K$16&gt;=3),'Checklist Parameters'!$K$16,IF(AND('Checklist Parameters'!$K$16&lt;$X917,'Checklist Parameters'!$K$16&lt;3),0,$X917)))</f>
        <v>0</v>
      </c>
      <c r="AD917" s="85" t="str">
        <f>IF(AND(I917&lt;'Checklist Parameters'!$K$22,$I917&lt;&gt;0),"Y","")</f>
        <v/>
      </c>
      <c r="AE917" s="85" t="str">
        <f>IF($AD917="Y",0,IF('Checklist Parameters'!$K$25="","&lt;no limit&gt;",ROUNDDOWN((($I917-'Checklist Parameters'!$K$24)/'Checklist Parameters'!$K$25)+1,0)))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ht="15">
      <c r="A918" s="393"/>
      <c r="B918" s="393"/>
      <c r="C918" s="393"/>
      <c r="D918" s="393"/>
      <c r="E918" s="393"/>
      <c r="F918" s="393"/>
      <c r="G918" s="393"/>
      <c r="H918" s="394"/>
      <c r="I918" s="394"/>
      <c r="J918" s="394"/>
      <c r="K918" s="394"/>
      <c r="L918" s="394"/>
      <c r="M918" s="394"/>
      <c r="N918" s="313">
        <f>IF(IF(I918&lt;'Checklist Parameters'!$K$22,0,($I918-$L918))&lt;0,0,IF(I918&lt;'Checklist Parameters'!$K$22,0,($I918-$L918)))</f>
        <v>0</v>
      </c>
      <c r="O918" s="394"/>
      <c r="P918" s="395"/>
      <c r="Q918" s="316">
        <f t="shared" si="85"/>
        <v>0</v>
      </c>
      <c r="R918" s="87">
        <f t="shared" si="86"/>
        <v>0</v>
      </c>
      <c r="S918" s="87">
        <f>IF('Checklist Parameters'!$K$60&lt;0.2,0.2,'Checklist Parameters'!$K$60)</f>
        <v>0.72</v>
      </c>
      <c r="T918" s="88">
        <f>IF($O918="",IF('Checklist District ID'!$C$43="Y",MAX($R918:$S918)*$I918,SUM($R918:$S918)*$I918),IF(O918&gt;0,Q918*S918))</f>
        <v>0</v>
      </c>
      <c r="U918" s="88">
        <f>IF(Q918&gt;0,((I918-T918)*'Formula Matrix'!$E$40),0)</f>
        <v>0</v>
      </c>
      <c r="V918" s="88">
        <f t="shared" si="87"/>
        <v>0</v>
      </c>
      <c r="W918" s="88">
        <f>IF(V918&gt;0,(V918*'Checklist Parameters'!$K$35),0)</f>
        <v>0</v>
      </c>
      <c r="X918" s="85">
        <f t="shared" si="88"/>
        <v>0</v>
      </c>
      <c r="Y918" s="85">
        <f>IF('Checklist Parameters'!$K$102&lt;&gt;"",(I918/43560)*'Checklist Parameters'!$K$102,"N/A")</f>
        <v>0</v>
      </c>
      <c r="Z918" s="85" t="str">
        <f>IF('Checklist Parameters'!$K$58&lt;&gt;"",((I918*'Checklist Parameters'!$K$58)*'Checklist Parameters'!$K$35)/1000,"N/A")</f>
        <v>N/A</v>
      </c>
      <c r="AA918" s="85">
        <f>IF('Checklist Parameters'!$K$101&lt;&gt;"",IFERROR(I918/'Checklist Parameters'!$K$101,0),"N/A")</f>
        <v>0</v>
      </c>
      <c r="AB918" s="85" t="str">
        <f>IF('Checklist Parameters'!$K$43&lt;&gt;"",(I918*'Checklist Parameters'!$K$43)/1000,"N/A")</f>
        <v>N/A</v>
      </c>
      <c r="AC918" s="85">
        <f>IF('Checklist Parameters'!$K$16="",$X918,IF(AND('Checklist Parameters'!$K$16&lt;$X918,'Checklist Parameters'!$K$16&gt;=3),'Checklist Parameters'!$K$16,IF(AND('Checklist Parameters'!$K$16&lt;$X918,'Checklist Parameters'!$K$16&lt;3),0,$X918)))</f>
        <v>0</v>
      </c>
      <c r="AD918" s="85" t="str">
        <f>IF(AND(I918&lt;'Checklist Parameters'!$K$22,$I918&lt;&gt;0),"Y","")</f>
        <v/>
      </c>
      <c r="AE918" s="85" t="str">
        <f>IF($AD918="Y",0,IF('Checklist Parameters'!$K$25="","&lt;no limit&gt;",ROUNDDOWN((($I918-'Checklist Parameters'!$K$24)/'Checklist Parameters'!$K$25)+1,0)))</f>
        <v>&lt;no limit&gt;</v>
      </c>
      <c r="AF918" s="174">
        <f t="shared" si="89"/>
        <v>0</v>
      </c>
      <c r="AG918" s="85">
        <f t="shared" si="84"/>
        <v>0</v>
      </c>
    </row>
    <row r="919" spans="1:33" ht="15">
      <c r="A919" s="393"/>
      <c r="B919" s="393"/>
      <c r="C919" s="393"/>
      <c r="D919" s="393"/>
      <c r="E919" s="393"/>
      <c r="F919" s="393"/>
      <c r="G919" s="393"/>
      <c r="H919" s="394"/>
      <c r="I919" s="394"/>
      <c r="J919" s="394"/>
      <c r="K919" s="394"/>
      <c r="L919" s="394"/>
      <c r="M919" s="394"/>
      <c r="N919" s="313">
        <f>IF(IF(I919&lt;'Checklist Parameters'!$K$22,0,($I919-$L919))&lt;0,0,IF(I919&lt;'Checklist Parameters'!$K$22,0,($I919-$L919)))</f>
        <v>0</v>
      </c>
      <c r="O919" s="394"/>
      <c r="P919" s="395"/>
      <c r="Q919" s="316">
        <f t="shared" si="85"/>
        <v>0</v>
      </c>
      <c r="R919" s="87">
        <f t="shared" si="86"/>
        <v>0</v>
      </c>
      <c r="S919" s="87">
        <f>IF('Checklist Parameters'!$K$60&lt;0.2,0.2,'Checklist Parameters'!$K$60)</f>
        <v>0.72</v>
      </c>
      <c r="T919" s="88">
        <f>IF($O919="",IF('Checklist District ID'!$C$43="Y",MAX($R919:$S919)*$I919,SUM($R919:$S919)*$I919),IF(O919&gt;0,Q919*S919))</f>
        <v>0</v>
      </c>
      <c r="U919" s="88">
        <f>IF(Q919&gt;0,((I919-T919)*'Formula Matrix'!$E$40),0)</f>
        <v>0</v>
      </c>
      <c r="V919" s="88">
        <f t="shared" si="87"/>
        <v>0</v>
      </c>
      <c r="W919" s="88">
        <f>IF(V919&gt;0,(V919*'Checklist Parameters'!$K$35),0)</f>
        <v>0</v>
      </c>
      <c r="X919" s="85">
        <f t="shared" si="88"/>
        <v>0</v>
      </c>
      <c r="Y919" s="85">
        <f>IF('Checklist Parameters'!$K$102&lt;&gt;"",(I919/43560)*'Checklist Parameters'!$K$102,"N/A")</f>
        <v>0</v>
      </c>
      <c r="Z919" s="85" t="str">
        <f>IF('Checklist Parameters'!$K$58&lt;&gt;"",((I919*'Checklist Parameters'!$K$58)*'Checklist Parameters'!$K$35)/1000,"N/A")</f>
        <v>N/A</v>
      </c>
      <c r="AA919" s="85">
        <f>IF('Checklist Parameters'!$K$101&lt;&gt;"",IFERROR(I919/'Checklist Parameters'!$K$101,0),"N/A")</f>
        <v>0</v>
      </c>
      <c r="AB919" s="85" t="str">
        <f>IF('Checklist Parameters'!$K$43&lt;&gt;"",(I919*'Checklist Parameters'!$K$43)/1000,"N/A")</f>
        <v>N/A</v>
      </c>
      <c r="AC919" s="85">
        <f>IF('Checklist Parameters'!$K$16="",$X919,IF(AND('Checklist Parameters'!$K$16&lt;$X919,'Checklist Parameters'!$K$16&gt;=3),'Checklist Parameters'!$K$16,IF(AND('Checklist Parameters'!$K$16&lt;$X919,'Checklist Parameters'!$K$16&lt;3),0,$X919)))</f>
        <v>0</v>
      </c>
      <c r="AD919" s="85" t="str">
        <f>IF(AND(I919&lt;'Checklist Parameters'!$K$22,$I919&lt;&gt;0),"Y","")</f>
        <v/>
      </c>
      <c r="AE919" s="85" t="str">
        <f>IF($AD919="Y",0,IF('Checklist Parameters'!$K$25="","&lt;no limit&gt;",ROUNDDOWN((($I919-'Checklist Parameters'!$K$24)/'Checklist Parameters'!$K$25)+1,0)))</f>
        <v>&lt;no limit&gt;</v>
      </c>
      <c r="AF919" s="174">
        <f t="shared" si="89"/>
        <v>0</v>
      </c>
      <c r="AG919" s="85">
        <f t="shared" si="84"/>
        <v>0</v>
      </c>
    </row>
    <row r="920" spans="1:33" ht="15">
      <c r="A920" s="393"/>
      <c r="B920" s="393"/>
      <c r="C920" s="393"/>
      <c r="D920" s="393"/>
      <c r="E920" s="393"/>
      <c r="F920" s="393"/>
      <c r="G920" s="393"/>
      <c r="H920" s="394"/>
      <c r="I920" s="394"/>
      <c r="J920" s="394"/>
      <c r="K920" s="394"/>
      <c r="L920" s="394"/>
      <c r="M920" s="394"/>
      <c r="N920" s="313">
        <f>IF(IF(I920&lt;'Checklist Parameters'!$K$22,0,($I920-$L920))&lt;0,0,IF(I920&lt;'Checklist Parameters'!$K$22,0,($I920-$L920)))</f>
        <v>0</v>
      </c>
      <c r="O920" s="394"/>
      <c r="P920" s="395"/>
      <c r="Q920" s="316">
        <f t="shared" si="85"/>
        <v>0</v>
      </c>
      <c r="R920" s="87">
        <f t="shared" si="86"/>
        <v>0</v>
      </c>
      <c r="S920" s="87">
        <f>IF('Checklist Parameters'!$K$60&lt;0.2,0.2,'Checklist Parameters'!$K$60)</f>
        <v>0.72</v>
      </c>
      <c r="T920" s="88">
        <f>IF($O920="",IF('Checklist District ID'!$C$43="Y",MAX($R920:$S920)*$I920,SUM($R920:$S920)*$I920),IF(O920&gt;0,Q920*S920))</f>
        <v>0</v>
      </c>
      <c r="U920" s="88">
        <f>IF(Q920&gt;0,((I920-T920)*'Formula Matrix'!$E$40),0)</f>
        <v>0</v>
      </c>
      <c r="V920" s="88">
        <f t="shared" si="87"/>
        <v>0</v>
      </c>
      <c r="W920" s="88">
        <f>IF(V920&gt;0,(V920*'Checklist Parameters'!$K$35),0)</f>
        <v>0</v>
      </c>
      <c r="X920" s="85">
        <f t="shared" si="88"/>
        <v>0</v>
      </c>
      <c r="Y920" s="85">
        <f>IF('Checklist Parameters'!$K$102&lt;&gt;"",(I920/43560)*'Checklist Parameters'!$K$102,"N/A")</f>
        <v>0</v>
      </c>
      <c r="Z920" s="85" t="str">
        <f>IF('Checklist Parameters'!$K$58&lt;&gt;"",((I920*'Checklist Parameters'!$K$58)*'Checklist Parameters'!$K$35)/1000,"N/A")</f>
        <v>N/A</v>
      </c>
      <c r="AA920" s="85">
        <f>IF('Checklist Parameters'!$K$101&lt;&gt;"",IFERROR(I920/'Checklist Parameters'!$K$101,0),"N/A")</f>
        <v>0</v>
      </c>
      <c r="AB920" s="85" t="str">
        <f>IF('Checklist Parameters'!$K$43&lt;&gt;"",(I920*'Checklist Parameters'!$K$43)/1000,"N/A")</f>
        <v>N/A</v>
      </c>
      <c r="AC920" s="85">
        <f>IF('Checklist Parameters'!$K$16="",$X920,IF(AND('Checklist Parameters'!$K$16&lt;$X920,'Checklist Parameters'!$K$16&gt;=3),'Checklist Parameters'!$K$16,IF(AND('Checklist Parameters'!$K$16&lt;$X920,'Checklist Parameters'!$K$16&lt;3),0,$X920)))</f>
        <v>0</v>
      </c>
      <c r="AD920" s="85" t="str">
        <f>IF(AND(I920&lt;'Checklist Parameters'!$K$22,$I920&lt;&gt;0),"Y","")</f>
        <v/>
      </c>
      <c r="AE920" s="85" t="str">
        <f>IF($AD920="Y",0,IF('Checklist Parameters'!$K$25="","&lt;no limit&gt;",ROUNDDOWN((($I920-'Checklist Parameters'!$K$24)/'Checklist Parameters'!$K$25)+1,0)))</f>
        <v>&lt;no limit&gt;</v>
      </c>
      <c r="AF920" s="174">
        <f t="shared" si="89"/>
        <v>0</v>
      </c>
      <c r="AG920" s="85">
        <f t="shared" si="84"/>
        <v>0</v>
      </c>
    </row>
    <row r="921" spans="1:33" ht="15">
      <c r="A921" s="393"/>
      <c r="B921" s="393"/>
      <c r="C921" s="393"/>
      <c r="D921" s="393"/>
      <c r="E921" s="393"/>
      <c r="F921" s="393"/>
      <c r="G921" s="393"/>
      <c r="H921" s="394"/>
      <c r="I921" s="394"/>
      <c r="J921" s="394"/>
      <c r="K921" s="394"/>
      <c r="L921" s="394"/>
      <c r="M921" s="394"/>
      <c r="N921" s="313">
        <f>IF(IF(I921&lt;'Checklist Parameters'!$K$22,0,($I921-$L921))&lt;0,0,IF(I921&lt;'Checklist Parameters'!$K$22,0,($I921-$L921)))</f>
        <v>0</v>
      </c>
      <c r="O921" s="394"/>
      <c r="P921" s="395"/>
      <c r="Q921" s="316">
        <f t="shared" si="85"/>
        <v>0</v>
      </c>
      <c r="R921" s="87">
        <f t="shared" si="86"/>
        <v>0</v>
      </c>
      <c r="S921" s="87">
        <f>IF('Checklist Parameters'!$K$60&lt;0.2,0.2,'Checklist Parameters'!$K$60)</f>
        <v>0.72</v>
      </c>
      <c r="T921" s="88">
        <f>IF($O921="",IF('Checklist District ID'!$C$43="Y",MAX($R921:$S921)*$I921,SUM($R921:$S921)*$I921),IF(O921&gt;0,Q921*S921))</f>
        <v>0</v>
      </c>
      <c r="U921" s="88">
        <f>IF(Q921&gt;0,((I921-T921)*'Formula Matrix'!$E$40),0)</f>
        <v>0</v>
      </c>
      <c r="V921" s="88">
        <f t="shared" si="87"/>
        <v>0</v>
      </c>
      <c r="W921" s="88">
        <f>IF(V921&gt;0,(V921*'Checklist Parameters'!$K$35),0)</f>
        <v>0</v>
      </c>
      <c r="X921" s="85">
        <f t="shared" si="88"/>
        <v>0</v>
      </c>
      <c r="Y921" s="85">
        <f>IF('Checklist Parameters'!$K$102&lt;&gt;"",(I921/43560)*'Checklist Parameters'!$K$102,"N/A")</f>
        <v>0</v>
      </c>
      <c r="Z921" s="85" t="str">
        <f>IF('Checklist Parameters'!$K$58&lt;&gt;"",((I921*'Checklist Parameters'!$K$58)*'Checklist Parameters'!$K$35)/1000,"N/A")</f>
        <v>N/A</v>
      </c>
      <c r="AA921" s="85">
        <f>IF('Checklist Parameters'!$K$101&lt;&gt;"",IFERROR(I921/'Checklist Parameters'!$K$101,0),"N/A")</f>
        <v>0</v>
      </c>
      <c r="AB921" s="85" t="str">
        <f>IF('Checklist Parameters'!$K$43&lt;&gt;"",(I921*'Checklist Parameters'!$K$43)/1000,"N/A")</f>
        <v>N/A</v>
      </c>
      <c r="AC921" s="85">
        <f>IF('Checklist Parameters'!$K$16="",$X921,IF(AND('Checklist Parameters'!$K$16&lt;$X921,'Checklist Parameters'!$K$16&gt;=3),'Checklist Parameters'!$K$16,IF(AND('Checklist Parameters'!$K$16&lt;$X921,'Checklist Parameters'!$K$16&lt;3),0,$X921)))</f>
        <v>0</v>
      </c>
      <c r="AD921" s="85" t="str">
        <f>IF(AND(I921&lt;'Checklist Parameters'!$K$22,$I921&lt;&gt;0),"Y","")</f>
        <v/>
      </c>
      <c r="AE921" s="85" t="str">
        <f>IF($AD921="Y",0,IF('Checklist Parameters'!$K$25="","&lt;no limit&gt;",ROUNDDOWN((($I921-'Checklist Parameters'!$K$24)/'Checklist Parameters'!$K$25)+1,0)))</f>
        <v>&lt;no limit&gt;</v>
      </c>
      <c r="AF921" s="174">
        <f t="shared" si="89"/>
        <v>0</v>
      </c>
      <c r="AG921" s="85">
        <f t="shared" si="84"/>
        <v>0</v>
      </c>
    </row>
    <row r="922" spans="1:33" ht="15">
      <c r="A922" s="393"/>
      <c r="B922" s="393"/>
      <c r="C922" s="393"/>
      <c r="D922" s="393"/>
      <c r="E922" s="393"/>
      <c r="F922" s="393"/>
      <c r="G922" s="393"/>
      <c r="H922" s="394"/>
      <c r="I922" s="394"/>
      <c r="J922" s="394"/>
      <c r="K922" s="394"/>
      <c r="L922" s="394"/>
      <c r="M922" s="394"/>
      <c r="N922" s="313">
        <f>IF(IF(I922&lt;'Checklist Parameters'!$K$22,0,($I922-$L922))&lt;0,0,IF(I922&lt;'Checklist Parameters'!$K$22,0,($I922-$L922)))</f>
        <v>0</v>
      </c>
      <c r="O922" s="394"/>
      <c r="P922" s="395"/>
      <c r="Q922" s="316">
        <f t="shared" si="85"/>
        <v>0</v>
      </c>
      <c r="R922" s="87">
        <f t="shared" si="86"/>
        <v>0</v>
      </c>
      <c r="S922" s="87">
        <f>IF('Checklist Parameters'!$K$60&lt;0.2,0.2,'Checklist Parameters'!$K$60)</f>
        <v>0.72</v>
      </c>
      <c r="T922" s="88">
        <f>IF($O922="",IF('Checklist District ID'!$C$43="Y",MAX($R922:$S922)*$I922,SUM($R922:$S922)*$I922),IF(O922&gt;0,Q922*S922))</f>
        <v>0</v>
      </c>
      <c r="U922" s="88">
        <f>IF(Q922&gt;0,((I922-T922)*'Formula Matrix'!$E$40),0)</f>
        <v>0</v>
      </c>
      <c r="V922" s="88">
        <f t="shared" si="87"/>
        <v>0</v>
      </c>
      <c r="W922" s="88">
        <f>IF(V922&gt;0,(V922*'Checklist Parameters'!$K$35),0)</f>
        <v>0</v>
      </c>
      <c r="X922" s="85">
        <f t="shared" si="88"/>
        <v>0</v>
      </c>
      <c r="Y922" s="85">
        <f>IF('Checklist Parameters'!$K$102&lt;&gt;"",(I922/43560)*'Checklist Parameters'!$K$102,"N/A")</f>
        <v>0</v>
      </c>
      <c r="Z922" s="85" t="str">
        <f>IF('Checklist Parameters'!$K$58&lt;&gt;"",((I922*'Checklist Parameters'!$K$58)*'Checklist Parameters'!$K$35)/1000,"N/A")</f>
        <v>N/A</v>
      </c>
      <c r="AA922" s="85">
        <f>IF('Checklist Parameters'!$K$101&lt;&gt;"",IFERROR(I922/'Checklist Parameters'!$K$101,0),"N/A")</f>
        <v>0</v>
      </c>
      <c r="AB922" s="85" t="str">
        <f>IF('Checklist Parameters'!$K$43&lt;&gt;"",(I922*'Checklist Parameters'!$K$43)/1000,"N/A")</f>
        <v>N/A</v>
      </c>
      <c r="AC922" s="85">
        <f>IF('Checklist Parameters'!$K$16="",$X922,IF(AND('Checklist Parameters'!$K$16&lt;$X922,'Checklist Parameters'!$K$16&gt;=3),'Checklist Parameters'!$K$16,IF(AND('Checklist Parameters'!$K$16&lt;$X922,'Checklist Parameters'!$K$16&lt;3),0,$X922)))</f>
        <v>0</v>
      </c>
      <c r="AD922" s="85" t="str">
        <f>IF(AND(I922&lt;'Checklist Parameters'!$K$22,$I922&lt;&gt;0),"Y","")</f>
        <v/>
      </c>
      <c r="AE922" s="85" t="str">
        <f>IF($AD922="Y",0,IF('Checklist Parameters'!$K$25="","&lt;no limit&gt;",ROUNDDOWN((($I922-'Checklist Parameters'!$K$24)/'Checklist Parameters'!$K$25)+1,0)))</f>
        <v>&lt;no limit&gt;</v>
      </c>
      <c r="AF922" s="174">
        <f t="shared" si="89"/>
        <v>0</v>
      </c>
      <c r="AG922" s="85">
        <f t="shared" si="84"/>
        <v>0</v>
      </c>
    </row>
    <row r="923" spans="1:33" ht="15">
      <c r="A923" s="393"/>
      <c r="B923" s="393"/>
      <c r="C923" s="393"/>
      <c r="D923" s="393"/>
      <c r="E923" s="393"/>
      <c r="F923" s="393"/>
      <c r="G923" s="393"/>
      <c r="H923" s="394"/>
      <c r="I923" s="394"/>
      <c r="J923" s="394"/>
      <c r="K923" s="394"/>
      <c r="L923" s="394"/>
      <c r="M923" s="394"/>
      <c r="N923" s="313">
        <f>IF(IF(I923&lt;'Checklist Parameters'!$K$22,0,($I923-$L923))&lt;0,0,IF(I923&lt;'Checklist Parameters'!$K$22,0,($I923-$L923)))</f>
        <v>0</v>
      </c>
      <c r="O923" s="394"/>
      <c r="P923" s="395"/>
      <c r="Q923" s="316">
        <f t="shared" si="85"/>
        <v>0</v>
      </c>
      <c r="R923" s="87">
        <f t="shared" si="86"/>
        <v>0</v>
      </c>
      <c r="S923" s="87">
        <f>IF('Checklist Parameters'!$K$60&lt;0.2,0.2,'Checklist Parameters'!$K$60)</f>
        <v>0.72</v>
      </c>
      <c r="T923" s="88">
        <f>IF($O923="",IF('Checklist District ID'!$C$43="Y",MAX($R923:$S923)*$I923,SUM($R923:$S923)*$I923),IF(O923&gt;0,Q923*S923))</f>
        <v>0</v>
      </c>
      <c r="U923" s="88">
        <f>IF(Q923&gt;0,((I923-T923)*'Formula Matrix'!$E$40),0)</f>
        <v>0</v>
      </c>
      <c r="V923" s="88">
        <f t="shared" si="87"/>
        <v>0</v>
      </c>
      <c r="W923" s="88">
        <f>IF(V923&gt;0,(V923*'Checklist Parameters'!$K$35),0)</f>
        <v>0</v>
      </c>
      <c r="X923" s="85">
        <f t="shared" si="88"/>
        <v>0</v>
      </c>
      <c r="Y923" s="85">
        <f>IF('Checklist Parameters'!$K$102&lt;&gt;"",(I923/43560)*'Checklist Parameters'!$K$102,"N/A")</f>
        <v>0</v>
      </c>
      <c r="Z923" s="85" t="str">
        <f>IF('Checklist Parameters'!$K$58&lt;&gt;"",((I923*'Checklist Parameters'!$K$58)*'Checklist Parameters'!$K$35)/1000,"N/A")</f>
        <v>N/A</v>
      </c>
      <c r="AA923" s="85">
        <f>IF('Checklist Parameters'!$K$101&lt;&gt;"",IFERROR(I923/'Checklist Parameters'!$K$101,0),"N/A")</f>
        <v>0</v>
      </c>
      <c r="AB923" s="85" t="str">
        <f>IF('Checklist Parameters'!$K$43&lt;&gt;"",(I923*'Checklist Parameters'!$K$43)/1000,"N/A")</f>
        <v>N/A</v>
      </c>
      <c r="AC923" s="85">
        <f>IF('Checklist Parameters'!$K$16="",$X923,IF(AND('Checklist Parameters'!$K$16&lt;$X923,'Checklist Parameters'!$K$16&gt;=3),'Checklist Parameters'!$K$16,IF(AND('Checklist Parameters'!$K$16&lt;$X923,'Checklist Parameters'!$K$16&lt;3),0,$X923)))</f>
        <v>0</v>
      </c>
      <c r="AD923" s="85" t="str">
        <f>IF(AND(I923&lt;'Checklist Parameters'!$K$22,$I923&lt;&gt;0),"Y","")</f>
        <v/>
      </c>
      <c r="AE923" s="85" t="str">
        <f>IF($AD923="Y",0,IF('Checklist Parameters'!$K$25="","&lt;no limit&gt;",ROUNDDOWN((($I923-'Checklist Parameters'!$K$24)/'Checklist Parameters'!$K$25)+1,0)))</f>
        <v>&lt;no limit&gt;</v>
      </c>
      <c r="AF923" s="174">
        <f t="shared" si="89"/>
        <v>0</v>
      </c>
      <c r="AG923" s="85">
        <f t="shared" si="84"/>
        <v>0</v>
      </c>
    </row>
    <row r="924" spans="1:33" ht="15">
      <c r="A924" s="393"/>
      <c r="B924" s="393"/>
      <c r="C924" s="393"/>
      <c r="D924" s="393"/>
      <c r="E924" s="393"/>
      <c r="F924" s="393"/>
      <c r="G924" s="393"/>
      <c r="H924" s="394"/>
      <c r="I924" s="394"/>
      <c r="J924" s="394"/>
      <c r="K924" s="394"/>
      <c r="L924" s="394"/>
      <c r="M924" s="394"/>
      <c r="N924" s="313">
        <f>IF(IF(I924&lt;'Checklist Parameters'!$K$22,0,($I924-$L924))&lt;0,0,IF(I924&lt;'Checklist Parameters'!$K$22,0,($I924-$L924)))</f>
        <v>0</v>
      </c>
      <c r="O924" s="394"/>
      <c r="P924" s="395"/>
      <c r="Q924" s="316">
        <f t="shared" si="85"/>
        <v>0</v>
      </c>
      <c r="R924" s="87">
        <f t="shared" si="86"/>
        <v>0</v>
      </c>
      <c r="S924" s="87">
        <f>IF('Checklist Parameters'!$K$60&lt;0.2,0.2,'Checklist Parameters'!$K$60)</f>
        <v>0.72</v>
      </c>
      <c r="T924" s="88">
        <f>IF($O924="",IF('Checklist District ID'!$C$43="Y",MAX($R924:$S924)*$I924,SUM($R924:$S924)*$I924),IF(O924&gt;0,Q924*S924))</f>
        <v>0</v>
      </c>
      <c r="U924" s="88">
        <f>IF(Q924&gt;0,((I924-T924)*'Formula Matrix'!$E$40),0)</f>
        <v>0</v>
      </c>
      <c r="V924" s="88">
        <f t="shared" si="87"/>
        <v>0</v>
      </c>
      <c r="W924" s="88">
        <f>IF(V924&gt;0,(V924*'Checklist Parameters'!$K$35),0)</f>
        <v>0</v>
      </c>
      <c r="X924" s="85">
        <f t="shared" si="88"/>
        <v>0</v>
      </c>
      <c r="Y924" s="85">
        <f>IF('Checklist Parameters'!$K$102&lt;&gt;"",(I924/43560)*'Checklist Parameters'!$K$102,"N/A")</f>
        <v>0</v>
      </c>
      <c r="Z924" s="85" t="str">
        <f>IF('Checklist Parameters'!$K$58&lt;&gt;"",((I924*'Checklist Parameters'!$K$58)*'Checklist Parameters'!$K$35)/1000,"N/A")</f>
        <v>N/A</v>
      </c>
      <c r="AA924" s="85">
        <f>IF('Checklist Parameters'!$K$101&lt;&gt;"",IFERROR(I924/'Checklist Parameters'!$K$101,0),"N/A")</f>
        <v>0</v>
      </c>
      <c r="AB924" s="85" t="str">
        <f>IF('Checklist Parameters'!$K$43&lt;&gt;"",(I924*'Checklist Parameters'!$K$43)/1000,"N/A")</f>
        <v>N/A</v>
      </c>
      <c r="AC924" s="85">
        <f>IF('Checklist Parameters'!$K$16="",$X924,IF(AND('Checklist Parameters'!$K$16&lt;$X924,'Checklist Parameters'!$K$16&gt;=3),'Checklist Parameters'!$K$16,IF(AND('Checklist Parameters'!$K$16&lt;$X924,'Checklist Parameters'!$K$16&lt;3),0,$X924)))</f>
        <v>0</v>
      </c>
      <c r="AD924" s="85" t="str">
        <f>IF(AND(I924&lt;'Checklist Parameters'!$K$22,$I924&lt;&gt;0),"Y","")</f>
        <v/>
      </c>
      <c r="AE924" s="85" t="str">
        <f>IF($AD924="Y",0,IF('Checklist Parameters'!$K$25="","&lt;no limit&gt;",ROUNDDOWN((($I924-'Checklist Parameters'!$K$24)/'Checklist Parameters'!$K$25)+1,0)))</f>
        <v>&lt;no limit&gt;</v>
      </c>
      <c r="AF924" s="174">
        <f t="shared" si="89"/>
        <v>0</v>
      </c>
      <c r="AG924" s="85">
        <f t="shared" si="84"/>
        <v>0</v>
      </c>
    </row>
    <row r="925" spans="1:33" ht="15">
      <c r="A925" s="393"/>
      <c r="B925" s="393"/>
      <c r="C925" s="393"/>
      <c r="D925" s="393"/>
      <c r="E925" s="393"/>
      <c r="F925" s="393"/>
      <c r="G925" s="393"/>
      <c r="H925" s="394"/>
      <c r="I925" s="394"/>
      <c r="J925" s="394"/>
      <c r="K925" s="394"/>
      <c r="L925" s="394"/>
      <c r="M925" s="394"/>
      <c r="N925" s="313">
        <f>IF(IF(I925&lt;'Checklist Parameters'!$K$22,0,($I925-$L925))&lt;0,0,IF(I925&lt;'Checklist Parameters'!$K$22,0,($I925-$L925)))</f>
        <v>0</v>
      </c>
      <c r="O925" s="394"/>
      <c r="P925" s="395"/>
      <c r="Q925" s="316">
        <f t="shared" si="85"/>
        <v>0</v>
      </c>
      <c r="R925" s="87">
        <f t="shared" si="86"/>
        <v>0</v>
      </c>
      <c r="S925" s="87">
        <f>IF('Checklist Parameters'!$K$60&lt;0.2,0.2,'Checklist Parameters'!$K$60)</f>
        <v>0.72</v>
      </c>
      <c r="T925" s="88">
        <f>IF($O925="",IF('Checklist District ID'!$C$43="Y",MAX($R925:$S925)*$I925,SUM($R925:$S925)*$I925),IF(O925&gt;0,Q925*S925))</f>
        <v>0</v>
      </c>
      <c r="U925" s="88">
        <f>IF(Q925&gt;0,((I925-T925)*'Formula Matrix'!$E$40),0)</f>
        <v>0</v>
      </c>
      <c r="V925" s="88">
        <f t="shared" si="87"/>
        <v>0</v>
      </c>
      <c r="W925" s="88">
        <f>IF(V925&gt;0,(V925*'Checklist Parameters'!$K$35),0)</f>
        <v>0</v>
      </c>
      <c r="X925" s="85">
        <f t="shared" si="88"/>
        <v>0</v>
      </c>
      <c r="Y925" s="85">
        <f>IF('Checklist Parameters'!$K$102&lt;&gt;"",(I925/43560)*'Checklist Parameters'!$K$102,"N/A")</f>
        <v>0</v>
      </c>
      <c r="Z925" s="85" t="str">
        <f>IF('Checklist Parameters'!$K$58&lt;&gt;"",((I925*'Checklist Parameters'!$K$58)*'Checklist Parameters'!$K$35)/1000,"N/A")</f>
        <v>N/A</v>
      </c>
      <c r="AA925" s="85">
        <f>IF('Checklist Parameters'!$K$101&lt;&gt;"",IFERROR(I925/'Checklist Parameters'!$K$101,0),"N/A")</f>
        <v>0</v>
      </c>
      <c r="AB925" s="85" t="str">
        <f>IF('Checklist Parameters'!$K$43&lt;&gt;"",(I925*'Checklist Parameters'!$K$43)/1000,"N/A")</f>
        <v>N/A</v>
      </c>
      <c r="AC925" s="85">
        <f>IF('Checklist Parameters'!$K$16="",$X925,IF(AND('Checklist Parameters'!$K$16&lt;$X925,'Checklist Parameters'!$K$16&gt;=3),'Checklist Parameters'!$K$16,IF(AND('Checklist Parameters'!$K$16&lt;$X925,'Checklist Parameters'!$K$16&lt;3),0,$X925)))</f>
        <v>0</v>
      </c>
      <c r="AD925" s="85" t="str">
        <f>IF(AND(I925&lt;'Checklist Parameters'!$K$22,$I925&lt;&gt;0),"Y","")</f>
        <v/>
      </c>
      <c r="AE925" s="85" t="str">
        <f>IF($AD925="Y",0,IF('Checklist Parameters'!$K$25="","&lt;no limit&gt;",ROUNDDOWN((($I925-'Checklist Parameters'!$K$24)/'Checklist Parameters'!$K$25)+1,0)))</f>
        <v>&lt;no limit&gt;</v>
      </c>
      <c r="AF925" s="174">
        <f t="shared" si="89"/>
        <v>0</v>
      </c>
      <c r="AG925" s="85">
        <f t="shared" si="84"/>
        <v>0</v>
      </c>
    </row>
    <row r="926" spans="1:33" ht="15">
      <c r="A926" s="393"/>
      <c r="B926" s="393"/>
      <c r="C926" s="393"/>
      <c r="D926" s="393"/>
      <c r="E926" s="393"/>
      <c r="F926" s="393"/>
      <c r="G926" s="393"/>
      <c r="H926" s="394"/>
      <c r="I926" s="394"/>
      <c r="J926" s="394"/>
      <c r="K926" s="394"/>
      <c r="L926" s="394"/>
      <c r="M926" s="394"/>
      <c r="N926" s="313">
        <f>IF(IF(I926&lt;'Checklist Parameters'!$K$22,0,($I926-$L926))&lt;0,0,IF(I926&lt;'Checklist Parameters'!$K$22,0,($I926-$L926)))</f>
        <v>0</v>
      </c>
      <c r="O926" s="394"/>
      <c r="P926" s="395"/>
      <c r="Q926" s="316">
        <f t="shared" si="85"/>
        <v>0</v>
      </c>
      <c r="R926" s="87">
        <f t="shared" si="86"/>
        <v>0</v>
      </c>
      <c r="S926" s="87">
        <f>IF('Checklist Parameters'!$K$60&lt;0.2,0.2,'Checklist Parameters'!$K$60)</f>
        <v>0.72</v>
      </c>
      <c r="T926" s="88">
        <f>IF($O926="",IF('Checklist District ID'!$C$43="Y",MAX($R926:$S926)*$I926,SUM($R926:$S926)*$I926),IF(O926&gt;0,Q926*S926))</f>
        <v>0</v>
      </c>
      <c r="U926" s="88">
        <f>IF(Q926&gt;0,((I926-T926)*'Formula Matrix'!$E$40),0)</f>
        <v>0</v>
      </c>
      <c r="V926" s="88">
        <f t="shared" si="87"/>
        <v>0</v>
      </c>
      <c r="W926" s="88">
        <f>IF(V926&gt;0,(V926*'Checklist Parameters'!$K$35),0)</f>
        <v>0</v>
      </c>
      <c r="X926" s="85">
        <f t="shared" si="88"/>
        <v>0</v>
      </c>
      <c r="Y926" s="85">
        <f>IF('Checklist Parameters'!$K$102&lt;&gt;"",(I926/43560)*'Checklist Parameters'!$K$102,"N/A")</f>
        <v>0</v>
      </c>
      <c r="Z926" s="85" t="str">
        <f>IF('Checklist Parameters'!$K$58&lt;&gt;"",((I926*'Checklist Parameters'!$K$58)*'Checklist Parameters'!$K$35)/1000,"N/A")</f>
        <v>N/A</v>
      </c>
      <c r="AA926" s="85">
        <f>IF('Checklist Parameters'!$K$101&lt;&gt;"",IFERROR(I926/'Checklist Parameters'!$K$101,0),"N/A")</f>
        <v>0</v>
      </c>
      <c r="AB926" s="85" t="str">
        <f>IF('Checklist Parameters'!$K$43&lt;&gt;"",(I926*'Checklist Parameters'!$K$43)/1000,"N/A")</f>
        <v>N/A</v>
      </c>
      <c r="AC926" s="85">
        <f>IF('Checklist Parameters'!$K$16="",$X926,IF(AND('Checklist Parameters'!$K$16&lt;$X926,'Checklist Parameters'!$K$16&gt;=3),'Checklist Parameters'!$K$16,IF(AND('Checklist Parameters'!$K$16&lt;$X926,'Checklist Parameters'!$K$16&lt;3),0,$X926)))</f>
        <v>0</v>
      </c>
      <c r="AD926" s="85" t="str">
        <f>IF(AND(I926&lt;'Checklist Parameters'!$K$22,$I926&lt;&gt;0),"Y","")</f>
        <v/>
      </c>
      <c r="AE926" s="85" t="str">
        <f>IF($AD926="Y",0,IF('Checklist Parameters'!$K$25="","&lt;no limit&gt;",ROUNDDOWN((($I926-'Checklist Parameters'!$K$24)/'Checklist Parameters'!$K$25)+1,0)))</f>
        <v>&lt;no limit&gt;</v>
      </c>
      <c r="AF926" s="174">
        <f t="shared" si="89"/>
        <v>0</v>
      </c>
      <c r="AG926" s="85">
        <f t="shared" si="84"/>
        <v>0</v>
      </c>
    </row>
    <row r="927" spans="1:33" ht="15">
      <c r="A927" s="393"/>
      <c r="B927" s="393"/>
      <c r="C927" s="393"/>
      <c r="D927" s="393"/>
      <c r="E927" s="393"/>
      <c r="F927" s="393"/>
      <c r="G927" s="393"/>
      <c r="H927" s="394"/>
      <c r="I927" s="394"/>
      <c r="J927" s="394"/>
      <c r="K927" s="394"/>
      <c r="L927" s="394"/>
      <c r="M927" s="394"/>
      <c r="N927" s="313">
        <f>IF(IF(I927&lt;'Checklist Parameters'!$K$22,0,($I927-$L927))&lt;0,0,IF(I927&lt;'Checklist Parameters'!$K$22,0,($I927-$L927)))</f>
        <v>0</v>
      </c>
      <c r="O927" s="394"/>
      <c r="P927" s="395"/>
      <c r="Q927" s="316">
        <f t="shared" si="85"/>
        <v>0</v>
      </c>
      <c r="R927" s="87">
        <f t="shared" si="86"/>
        <v>0</v>
      </c>
      <c r="S927" s="87">
        <f>IF('Checklist Parameters'!$K$60&lt;0.2,0.2,'Checklist Parameters'!$K$60)</f>
        <v>0.72</v>
      </c>
      <c r="T927" s="88">
        <f>IF($O927="",IF('Checklist District ID'!$C$43="Y",MAX($R927:$S927)*$I927,SUM($R927:$S927)*$I927),IF(O927&gt;0,Q927*S927))</f>
        <v>0</v>
      </c>
      <c r="U927" s="88">
        <f>IF(Q927&gt;0,((I927-T927)*'Formula Matrix'!$E$40),0)</f>
        <v>0</v>
      </c>
      <c r="V927" s="88">
        <f t="shared" si="87"/>
        <v>0</v>
      </c>
      <c r="W927" s="88">
        <f>IF(V927&gt;0,(V927*'Checklist Parameters'!$K$35),0)</f>
        <v>0</v>
      </c>
      <c r="X927" s="85">
        <f t="shared" si="88"/>
        <v>0</v>
      </c>
      <c r="Y927" s="85">
        <f>IF('Checklist Parameters'!$K$102&lt;&gt;"",(I927/43560)*'Checklist Parameters'!$K$102,"N/A")</f>
        <v>0</v>
      </c>
      <c r="Z927" s="85" t="str">
        <f>IF('Checklist Parameters'!$K$58&lt;&gt;"",((I927*'Checklist Parameters'!$K$58)*'Checklist Parameters'!$K$35)/1000,"N/A")</f>
        <v>N/A</v>
      </c>
      <c r="AA927" s="85">
        <f>IF('Checklist Parameters'!$K$101&lt;&gt;"",IFERROR(I927/'Checklist Parameters'!$K$101,0),"N/A")</f>
        <v>0</v>
      </c>
      <c r="AB927" s="85" t="str">
        <f>IF('Checklist Parameters'!$K$43&lt;&gt;"",(I927*'Checklist Parameters'!$K$43)/1000,"N/A")</f>
        <v>N/A</v>
      </c>
      <c r="AC927" s="85">
        <f>IF('Checklist Parameters'!$K$16="",$X927,IF(AND('Checklist Parameters'!$K$16&lt;$X927,'Checklist Parameters'!$K$16&gt;=3),'Checklist Parameters'!$K$16,IF(AND('Checklist Parameters'!$K$16&lt;$X927,'Checklist Parameters'!$K$16&lt;3),0,$X927)))</f>
        <v>0</v>
      </c>
      <c r="AD927" s="85" t="str">
        <f>IF(AND(I927&lt;'Checklist Parameters'!$K$22,$I927&lt;&gt;0),"Y","")</f>
        <v/>
      </c>
      <c r="AE927" s="85" t="str">
        <f>IF($AD927="Y",0,IF('Checklist Parameters'!$K$25="","&lt;no limit&gt;",ROUNDDOWN((($I927-'Checklist Parameters'!$K$24)/'Checklist Parameters'!$K$25)+1,0)))</f>
        <v>&lt;no limit&gt;</v>
      </c>
      <c r="AF927" s="174">
        <f t="shared" si="89"/>
        <v>0</v>
      </c>
      <c r="AG927" s="85">
        <f t="shared" si="84"/>
        <v>0</v>
      </c>
    </row>
    <row r="928" spans="1:33" ht="15">
      <c r="A928" s="393"/>
      <c r="B928" s="393"/>
      <c r="C928" s="393"/>
      <c r="D928" s="393"/>
      <c r="E928" s="393"/>
      <c r="F928" s="393"/>
      <c r="G928" s="393"/>
      <c r="H928" s="394"/>
      <c r="I928" s="394"/>
      <c r="J928" s="394"/>
      <c r="K928" s="394"/>
      <c r="L928" s="394"/>
      <c r="M928" s="394"/>
      <c r="N928" s="313">
        <f>IF(IF(I928&lt;'Checklist Parameters'!$K$22,0,($I928-$L928))&lt;0,0,IF(I928&lt;'Checklist Parameters'!$K$22,0,($I928-$L928)))</f>
        <v>0</v>
      </c>
      <c r="O928" s="394"/>
      <c r="P928" s="395"/>
      <c r="Q928" s="316">
        <f t="shared" si="85"/>
        <v>0</v>
      </c>
      <c r="R928" s="87">
        <f t="shared" si="86"/>
        <v>0</v>
      </c>
      <c r="S928" s="87">
        <f>IF('Checklist Parameters'!$K$60&lt;0.2,0.2,'Checklist Parameters'!$K$60)</f>
        <v>0.72</v>
      </c>
      <c r="T928" s="88">
        <f>IF($O928="",IF('Checklist District ID'!$C$43="Y",MAX($R928:$S928)*$I928,SUM($R928:$S928)*$I928),IF(O928&gt;0,Q928*S928))</f>
        <v>0</v>
      </c>
      <c r="U928" s="88">
        <f>IF(Q928&gt;0,((I928-T928)*'Formula Matrix'!$E$40),0)</f>
        <v>0</v>
      </c>
      <c r="V928" s="88">
        <f t="shared" si="87"/>
        <v>0</v>
      </c>
      <c r="W928" s="88">
        <f>IF(V928&gt;0,(V928*'Checklist Parameters'!$K$35),0)</f>
        <v>0</v>
      </c>
      <c r="X928" s="85">
        <f t="shared" si="88"/>
        <v>0</v>
      </c>
      <c r="Y928" s="85">
        <f>IF('Checklist Parameters'!$K$102&lt;&gt;"",(I928/43560)*'Checklist Parameters'!$K$102,"N/A")</f>
        <v>0</v>
      </c>
      <c r="Z928" s="85" t="str">
        <f>IF('Checklist Parameters'!$K$58&lt;&gt;"",((I928*'Checklist Parameters'!$K$58)*'Checklist Parameters'!$K$35)/1000,"N/A")</f>
        <v>N/A</v>
      </c>
      <c r="AA928" s="85">
        <f>IF('Checklist Parameters'!$K$101&lt;&gt;"",IFERROR(I928/'Checklist Parameters'!$K$101,0),"N/A")</f>
        <v>0</v>
      </c>
      <c r="AB928" s="85" t="str">
        <f>IF('Checklist Parameters'!$K$43&lt;&gt;"",(I928*'Checklist Parameters'!$K$43)/1000,"N/A")</f>
        <v>N/A</v>
      </c>
      <c r="AC928" s="85">
        <f>IF('Checklist Parameters'!$K$16="",$X928,IF(AND('Checklist Parameters'!$K$16&lt;$X928,'Checklist Parameters'!$K$16&gt;=3),'Checklist Parameters'!$K$16,IF(AND('Checklist Parameters'!$K$16&lt;$X928,'Checklist Parameters'!$K$16&lt;3),0,$X928)))</f>
        <v>0</v>
      </c>
      <c r="AD928" s="85" t="str">
        <f>IF(AND(I928&lt;'Checklist Parameters'!$K$22,$I928&lt;&gt;0),"Y","")</f>
        <v/>
      </c>
      <c r="AE928" s="85" t="str">
        <f>IF($AD928="Y",0,IF('Checklist Parameters'!$K$25="","&lt;no limit&gt;",ROUNDDOWN((($I928-'Checklist Parameters'!$K$24)/'Checklist Parameters'!$K$25)+1,0)))</f>
        <v>&lt;no limit&gt;</v>
      </c>
      <c r="AF928" s="174">
        <f t="shared" si="89"/>
        <v>0</v>
      </c>
      <c r="AG928" s="85">
        <f t="shared" si="84"/>
        <v>0</v>
      </c>
    </row>
    <row r="929" spans="1:33" ht="15">
      <c r="A929" s="393"/>
      <c r="B929" s="393"/>
      <c r="C929" s="393"/>
      <c r="D929" s="393"/>
      <c r="E929" s="393"/>
      <c r="F929" s="393"/>
      <c r="G929" s="393"/>
      <c r="H929" s="394"/>
      <c r="I929" s="394"/>
      <c r="J929" s="394"/>
      <c r="K929" s="394"/>
      <c r="L929" s="394"/>
      <c r="M929" s="394"/>
      <c r="N929" s="313">
        <f>IF(IF(I929&lt;'Checklist Parameters'!$K$22,0,($I929-$L929))&lt;0,0,IF(I929&lt;'Checklist Parameters'!$K$22,0,($I929-$L929)))</f>
        <v>0</v>
      </c>
      <c r="O929" s="394"/>
      <c r="P929" s="395"/>
      <c r="Q929" s="316">
        <f t="shared" si="85"/>
        <v>0</v>
      </c>
      <c r="R929" s="87">
        <f t="shared" si="86"/>
        <v>0</v>
      </c>
      <c r="S929" s="87">
        <f>IF('Checklist Parameters'!$K$60&lt;0.2,0.2,'Checklist Parameters'!$K$60)</f>
        <v>0.72</v>
      </c>
      <c r="T929" s="88">
        <f>IF($O929="",IF('Checklist District ID'!$C$43="Y",MAX($R929:$S929)*$I929,SUM($R929:$S929)*$I929),IF(O929&gt;0,Q929*S929))</f>
        <v>0</v>
      </c>
      <c r="U929" s="88">
        <f>IF(Q929&gt;0,((I929-T929)*'Formula Matrix'!$E$40),0)</f>
        <v>0</v>
      </c>
      <c r="V929" s="88">
        <f t="shared" si="87"/>
        <v>0</v>
      </c>
      <c r="W929" s="88">
        <f>IF(V929&gt;0,(V929*'Checklist Parameters'!$K$35),0)</f>
        <v>0</v>
      </c>
      <c r="X929" s="85">
        <f t="shared" si="88"/>
        <v>0</v>
      </c>
      <c r="Y929" s="85">
        <f>IF('Checklist Parameters'!$K$102&lt;&gt;"",(I929/43560)*'Checklist Parameters'!$K$102,"N/A")</f>
        <v>0</v>
      </c>
      <c r="Z929" s="85" t="str">
        <f>IF('Checklist Parameters'!$K$58&lt;&gt;"",((I929*'Checklist Parameters'!$K$58)*'Checklist Parameters'!$K$35)/1000,"N/A")</f>
        <v>N/A</v>
      </c>
      <c r="AA929" s="85">
        <f>IF('Checklist Parameters'!$K$101&lt;&gt;"",IFERROR(I929/'Checklist Parameters'!$K$101,0),"N/A")</f>
        <v>0</v>
      </c>
      <c r="AB929" s="85" t="str">
        <f>IF('Checklist Parameters'!$K$43&lt;&gt;"",(I929*'Checklist Parameters'!$K$43)/1000,"N/A")</f>
        <v>N/A</v>
      </c>
      <c r="AC929" s="85">
        <f>IF('Checklist Parameters'!$K$16="",$X929,IF(AND('Checklist Parameters'!$K$16&lt;$X929,'Checklist Parameters'!$K$16&gt;=3),'Checklist Parameters'!$K$16,IF(AND('Checklist Parameters'!$K$16&lt;$X929,'Checklist Parameters'!$K$16&lt;3),0,$X929)))</f>
        <v>0</v>
      </c>
      <c r="AD929" s="85" t="str">
        <f>IF(AND(I929&lt;'Checklist Parameters'!$K$22,$I929&lt;&gt;0),"Y","")</f>
        <v/>
      </c>
      <c r="AE929" s="85" t="str">
        <f>IF($AD929="Y",0,IF('Checklist Parameters'!$K$25="","&lt;no limit&gt;",ROUNDDOWN((($I929-'Checklist Parameters'!$K$24)/'Checklist Parameters'!$K$25)+1,0)))</f>
        <v>&lt;no limit&gt;</v>
      </c>
      <c r="AF929" s="174">
        <f t="shared" si="89"/>
        <v>0</v>
      </c>
      <c r="AG929" s="85">
        <f t="shared" si="84"/>
        <v>0</v>
      </c>
    </row>
    <row r="930" spans="1:33" ht="15">
      <c r="A930" s="393"/>
      <c r="B930" s="393"/>
      <c r="C930" s="393"/>
      <c r="D930" s="393"/>
      <c r="E930" s="393"/>
      <c r="F930" s="393"/>
      <c r="G930" s="393"/>
      <c r="H930" s="394"/>
      <c r="I930" s="394"/>
      <c r="J930" s="394"/>
      <c r="K930" s="394"/>
      <c r="L930" s="394"/>
      <c r="M930" s="394"/>
      <c r="N930" s="313">
        <f>IF(IF(I930&lt;'Checklist Parameters'!$K$22,0,($I930-$L930))&lt;0,0,IF(I930&lt;'Checklist Parameters'!$K$22,0,($I930-$L930)))</f>
        <v>0</v>
      </c>
      <c r="O930" s="394"/>
      <c r="P930" s="395"/>
      <c r="Q930" s="316">
        <f t="shared" si="85"/>
        <v>0</v>
      </c>
      <c r="R930" s="87">
        <f t="shared" si="86"/>
        <v>0</v>
      </c>
      <c r="S930" s="87">
        <f>IF('Checklist Parameters'!$K$60&lt;0.2,0.2,'Checklist Parameters'!$K$60)</f>
        <v>0.72</v>
      </c>
      <c r="T930" s="88">
        <f>IF($O930="",IF('Checklist District ID'!$C$43="Y",MAX($R930:$S930)*$I930,SUM($R930:$S930)*$I930),IF(O930&gt;0,Q930*S930))</f>
        <v>0</v>
      </c>
      <c r="U930" s="88">
        <f>IF(Q930&gt;0,((I930-T930)*'Formula Matrix'!$E$40),0)</f>
        <v>0</v>
      </c>
      <c r="V930" s="88">
        <f t="shared" si="87"/>
        <v>0</v>
      </c>
      <c r="W930" s="88">
        <f>IF(V930&gt;0,(V930*'Checklist Parameters'!$K$35),0)</f>
        <v>0</v>
      </c>
      <c r="X930" s="85">
        <f t="shared" si="88"/>
        <v>0</v>
      </c>
      <c r="Y930" s="85">
        <f>IF('Checklist Parameters'!$K$102&lt;&gt;"",(I930/43560)*'Checklist Parameters'!$K$102,"N/A")</f>
        <v>0</v>
      </c>
      <c r="Z930" s="85" t="str">
        <f>IF('Checklist Parameters'!$K$58&lt;&gt;"",((I930*'Checklist Parameters'!$K$58)*'Checklist Parameters'!$K$35)/1000,"N/A")</f>
        <v>N/A</v>
      </c>
      <c r="AA930" s="85">
        <f>IF('Checklist Parameters'!$K$101&lt;&gt;"",IFERROR(I930/'Checklist Parameters'!$K$101,0),"N/A")</f>
        <v>0</v>
      </c>
      <c r="AB930" s="85" t="str">
        <f>IF('Checklist Parameters'!$K$43&lt;&gt;"",(I930*'Checklist Parameters'!$K$43)/1000,"N/A")</f>
        <v>N/A</v>
      </c>
      <c r="AC930" s="85">
        <f>IF('Checklist Parameters'!$K$16="",$X930,IF(AND('Checklist Parameters'!$K$16&lt;$X930,'Checklist Parameters'!$K$16&gt;=3),'Checklist Parameters'!$K$16,IF(AND('Checklist Parameters'!$K$16&lt;$X930,'Checklist Parameters'!$K$16&lt;3),0,$X930)))</f>
        <v>0</v>
      </c>
      <c r="AD930" s="85" t="str">
        <f>IF(AND(I930&lt;'Checklist Parameters'!$K$22,$I930&lt;&gt;0),"Y","")</f>
        <v/>
      </c>
      <c r="AE930" s="85" t="str">
        <f>IF($AD930="Y",0,IF('Checklist Parameters'!$K$25="","&lt;no limit&gt;",ROUNDDOWN((($I930-'Checklist Parameters'!$K$24)/'Checklist Parameters'!$K$25)+1,0)))</f>
        <v>&lt;no limit&gt;</v>
      </c>
      <c r="AF930" s="174">
        <f t="shared" si="89"/>
        <v>0</v>
      </c>
      <c r="AG930" s="85">
        <f t="shared" si="84"/>
        <v>0</v>
      </c>
    </row>
    <row r="931" spans="1:33" ht="15">
      <c r="A931" s="393"/>
      <c r="B931" s="393"/>
      <c r="C931" s="393"/>
      <c r="D931" s="393"/>
      <c r="E931" s="393"/>
      <c r="F931" s="393"/>
      <c r="G931" s="393"/>
      <c r="H931" s="394"/>
      <c r="I931" s="394"/>
      <c r="J931" s="394"/>
      <c r="K931" s="394"/>
      <c r="L931" s="394"/>
      <c r="M931" s="394"/>
      <c r="N931" s="313">
        <f>IF(IF(I931&lt;'Checklist Parameters'!$K$22,0,($I931-$L931))&lt;0,0,IF(I931&lt;'Checklist Parameters'!$K$22,0,($I931-$L931)))</f>
        <v>0</v>
      </c>
      <c r="O931" s="394"/>
      <c r="P931" s="395"/>
      <c r="Q931" s="316">
        <f t="shared" si="85"/>
        <v>0</v>
      </c>
      <c r="R931" s="87">
        <f t="shared" si="86"/>
        <v>0</v>
      </c>
      <c r="S931" s="87">
        <f>IF('Checklist Parameters'!$K$60&lt;0.2,0.2,'Checklist Parameters'!$K$60)</f>
        <v>0.72</v>
      </c>
      <c r="T931" s="88">
        <f>IF($O931="",IF('Checklist District ID'!$C$43="Y",MAX($R931:$S931)*$I931,SUM($R931:$S931)*$I931),IF(O931&gt;0,Q931*S931))</f>
        <v>0</v>
      </c>
      <c r="U931" s="88">
        <f>IF(Q931&gt;0,((I931-T931)*'Formula Matrix'!$E$40),0)</f>
        <v>0</v>
      </c>
      <c r="V931" s="88">
        <f t="shared" si="87"/>
        <v>0</v>
      </c>
      <c r="W931" s="88">
        <f>IF(V931&gt;0,(V931*'Checklist Parameters'!$K$35),0)</f>
        <v>0</v>
      </c>
      <c r="X931" s="85">
        <f t="shared" si="88"/>
        <v>0</v>
      </c>
      <c r="Y931" s="85">
        <f>IF('Checklist Parameters'!$K$102&lt;&gt;"",(I931/43560)*'Checklist Parameters'!$K$102,"N/A")</f>
        <v>0</v>
      </c>
      <c r="Z931" s="85" t="str">
        <f>IF('Checklist Parameters'!$K$58&lt;&gt;"",((I931*'Checklist Parameters'!$K$58)*'Checklist Parameters'!$K$35)/1000,"N/A")</f>
        <v>N/A</v>
      </c>
      <c r="AA931" s="85">
        <f>IF('Checklist Parameters'!$K$101&lt;&gt;"",IFERROR(I931/'Checklist Parameters'!$K$101,0),"N/A")</f>
        <v>0</v>
      </c>
      <c r="AB931" s="85" t="str">
        <f>IF('Checklist Parameters'!$K$43&lt;&gt;"",(I931*'Checklist Parameters'!$K$43)/1000,"N/A")</f>
        <v>N/A</v>
      </c>
      <c r="AC931" s="85">
        <f>IF('Checklist Parameters'!$K$16="",$X931,IF(AND('Checklist Parameters'!$K$16&lt;$X931,'Checklist Parameters'!$K$16&gt;=3),'Checklist Parameters'!$K$16,IF(AND('Checklist Parameters'!$K$16&lt;$X931,'Checklist Parameters'!$K$16&lt;3),0,$X931)))</f>
        <v>0</v>
      </c>
      <c r="AD931" s="85" t="str">
        <f>IF(AND(I931&lt;'Checklist Parameters'!$K$22,$I931&lt;&gt;0),"Y","")</f>
        <v/>
      </c>
      <c r="AE931" s="85" t="str">
        <f>IF($AD931="Y",0,IF('Checklist Parameters'!$K$25="","&lt;no limit&gt;",ROUNDDOWN((($I931-'Checklist Parameters'!$K$24)/'Checklist Parameters'!$K$25)+1,0)))</f>
        <v>&lt;no limit&gt;</v>
      </c>
      <c r="AF931" s="174">
        <f t="shared" si="89"/>
        <v>0</v>
      </c>
      <c r="AG931" s="85">
        <f t="shared" si="84"/>
        <v>0</v>
      </c>
    </row>
    <row r="932" spans="1:33" ht="15">
      <c r="A932" s="393"/>
      <c r="B932" s="393"/>
      <c r="C932" s="393"/>
      <c r="D932" s="393"/>
      <c r="E932" s="393"/>
      <c r="F932" s="393"/>
      <c r="G932" s="393"/>
      <c r="H932" s="394"/>
      <c r="I932" s="394"/>
      <c r="J932" s="394"/>
      <c r="K932" s="394"/>
      <c r="L932" s="394"/>
      <c r="M932" s="394"/>
      <c r="N932" s="313">
        <f>IF(IF(I932&lt;'Checklist Parameters'!$K$22,0,($I932-$L932))&lt;0,0,IF(I932&lt;'Checklist Parameters'!$K$22,0,($I932-$L932)))</f>
        <v>0</v>
      </c>
      <c r="O932" s="394"/>
      <c r="P932" s="395"/>
      <c r="Q932" s="316">
        <f t="shared" si="85"/>
        <v>0</v>
      </c>
      <c r="R932" s="87">
        <f t="shared" si="86"/>
        <v>0</v>
      </c>
      <c r="S932" s="87">
        <f>IF('Checklist Parameters'!$K$60&lt;0.2,0.2,'Checklist Parameters'!$K$60)</f>
        <v>0.72</v>
      </c>
      <c r="T932" s="88">
        <f>IF($O932="",IF('Checklist District ID'!$C$43="Y",MAX($R932:$S932)*$I932,SUM($R932:$S932)*$I932),IF(O932&gt;0,Q932*S932))</f>
        <v>0</v>
      </c>
      <c r="U932" s="88">
        <f>IF(Q932&gt;0,((I932-T932)*'Formula Matrix'!$E$40),0)</f>
        <v>0</v>
      </c>
      <c r="V932" s="88">
        <f t="shared" si="87"/>
        <v>0</v>
      </c>
      <c r="W932" s="88">
        <f>IF(V932&gt;0,(V932*'Checklist Parameters'!$K$35),0)</f>
        <v>0</v>
      </c>
      <c r="X932" s="85">
        <f t="shared" si="88"/>
        <v>0</v>
      </c>
      <c r="Y932" s="85">
        <f>IF('Checklist Parameters'!$K$102&lt;&gt;"",(I932/43560)*'Checklist Parameters'!$K$102,"N/A")</f>
        <v>0</v>
      </c>
      <c r="Z932" s="85" t="str">
        <f>IF('Checklist Parameters'!$K$58&lt;&gt;"",((I932*'Checklist Parameters'!$K$58)*'Checklist Parameters'!$K$35)/1000,"N/A")</f>
        <v>N/A</v>
      </c>
      <c r="AA932" s="85">
        <f>IF('Checklist Parameters'!$K$101&lt;&gt;"",IFERROR(I932/'Checklist Parameters'!$K$101,0),"N/A")</f>
        <v>0</v>
      </c>
      <c r="AB932" s="85" t="str">
        <f>IF('Checklist Parameters'!$K$43&lt;&gt;"",(I932*'Checklist Parameters'!$K$43)/1000,"N/A")</f>
        <v>N/A</v>
      </c>
      <c r="AC932" s="85">
        <f>IF('Checklist Parameters'!$K$16="",$X932,IF(AND('Checklist Parameters'!$K$16&lt;$X932,'Checklist Parameters'!$K$16&gt;=3),'Checklist Parameters'!$K$16,IF(AND('Checklist Parameters'!$K$16&lt;$X932,'Checklist Parameters'!$K$16&lt;3),0,$X932)))</f>
        <v>0</v>
      </c>
      <c r="AD932" s="85" t="str">
        <f>IF(AND(I932&lt;'Checklist Parameters'!$K$22,$I932&lt;&gt;0),"Y","")</f>
        <v/>
      </c>
      <c r="AE932" s="85" t="str">
        <f>IF($AD932="Y",0,IF('Checklist Parameters'!$K$25="","&lt;no limit&gt;",ROUNDDOWN((($I932-'Checklist Parameters'!$K$24)/'Checklist Parameters'!$K$25)+1,0)))</f>
        <v>&lt;no limit&gt;</v>
      </c>
      <c r="AF932" s="174">
        <f t="shared" si="89"/>
        <v>0</v>
      </c>
      <c r="AG932" s="85">
        <f t="shared" si="84"/>
        <v>0</v>
      </c>
    </row>
    <row r="933" spans="1:33" ht="15">
      <c r="A933" s="393"/>
      <c r="B933" s="393"/>
      <c r="C933" s="393"/>
      <c r="D933" s="393"/>
      <c r="E933" s="393"/>
      <c r="F933" s="393"/>
      <c r="G933" s="393"/>
      <c r="H933" s="394"/>
      <c r="I933" s="394"/>
      <c r="J933" s="394"/>
      <c r="K933" s="394"/>
      <c r="L933" s="394"/>
      <c r="M933" s="394"/>
      <c r="N933" s="313">
        <f>IF(IF(I933&lt;'Checklist Parameters'!$K$22,0,($I933-$L933))&lt;0,0,IF(I933&lt;'Checklist Parameters'!$K$22,0,($I933-$L933)))</f>
        <v>0</v>
      </c>
      <c r="O933" s="394"/>
      <c r="P933" s="395"/>
      <c r="Q933" s="316">
        <f t="shared" si="85"/>
        <v>0</v>
      </c>
      <c r="R933" s="87">
        <f t="shared" si="86"/>
        <v>0</v>
      </c>
      <c r="S933" s="87">
        <f>IF('Checklist Parameters'!$K$60&lt;0.2,0.2,'Checklist Parameters'!$K$60)</f>
        <v>0.72</v>
      </c>
      <c r="T933" s="88">
        <f>IF($O933="",IF('Checklist District ID'!$C$43="Y",MAX($R933:$S933)*$I933,SUM($R933:$S933)*$I933),IF(O933&gt;0,Q933*S933))</f>
        <v>0</v>
      </c>
      <c r="U933" s="88">
        <f>IF(Q933&gt;0,((I933-T933)*'Formula Matrix'!$E$40),0)</f>
        <v>0</v>
      </c>
      <c r="V933" s="88">
        <f t="shared" si="87"/>
        <v>0</v>
      </c>
      <c r="W933" s="88">
        <f>IF(V933&gt;0,(V933*'Checklist Parameters'!$K$35),0)</f>
        <v>0</v>
      </c>
      <c r="X933" s="85">
        <f t="shared" si="88"/>
        <v>0</v>
      </c>
      <c r="Y933" s="85">
        <f>IF('Checklist Parameters'!$K$102&lt;&gt;"",(I933/43560)*'Checklist Parameters'!$K$102,"N/A")</f>
        <v>0</v>
      </c>
      <c r="Z933" s="85" t="str">
        <f>IF('Checklist Parameters'!$K$58&lt;&gt;"",((I933*'Checklist Parameters'!$K$58)*'Checklist Parameters'!$K$35)/1000,"N/A")</f>
        <v>N/A</v>
      </c>
      <c r="AA933" s="85">
        <f>IF('Checklist Parameters'!$K$101&lt;&gt;"",IFERROR(I933/'Checklist Parameters'!$K$101,0),"N/A")</f>
        <v>0</v>
      </c>
      <c r="AB933" s="85" t="str">
        <f>IF('Checklist Parameters'!$K$43&lt;&gt;"",(I933*'Checklist Parameters'!$K$43)/1000,"N/A")</f>
        <v>N/A</v>
      </c>
      <c r="AC933" s="85">
        <f>IF('Checklist Parameters'!$K$16="",$X933,IF(AND('Checklist Parameters'!$K$16&lt;$X933,'Checklist Parameters'!$K$16&gt;=3),'Checklist Parameters'!$K$16,IF(AND('Checklist Parameters'!$K$16&lt;$X933,'Checklist Parameters'!$K$16&lt;3),0,$X933)))</f>
        <v>0</v>
      </c>
      <c r="AD933" s="85" t="str">
        <f>IF(AND(I933&lt;'Checklist Parameters'!$K$22,$I933&lt;&gt;0),"Y","")</f>
        <v/>
      </c>
      <c r="AE933" s="85" t="str">
        <f>IF($AD933="Y",0,IF('Checklist Parameters'!$K$25="","&lt;no limit&gt;",ROUNDDOWN((($I933-'Checklist Parameters'!$K$24)/'Checklist Parameters'!$K$25)+1,0)))</f>
        <v>&lt;no limit&gt;</v>
      </c>
      <c r="AF933" s="174">
        <f t="shared" si="89"/>
        <v>0</v>
      </c>
      <c r="AG933" s="85">
        <f t="shared" si="84"/>
        <v>0</v>
      </c>
    </row>
    <row r="934" spans="1:33" ht="15">
      <c r="A934" s="393"/>
      <c r="B934" s="393"/>
      <c r="C934" s="393"/>
      <c r="D934" s="393"/>
      <c r="E934" s="393"/>
      <c r="F934" s="393"/>
      <c r="G934" s="393"/>
      <c r="H934" s="394"/>
      <c r="I934" s="394"/>
      <c r="J934" s="394"/>
      <c r="K934" s="394"/>
      <c r="L934" s="394"/>
      <c r="M934" s="394"/>
      <c r="N934" s="313">
        <f>IF(IF(I934&lt;'Checklist Parameters'!$K$22,0,($I934-$L934))&lt;0,0,IF(I934&lt;'Checklist Parameters'!$K$22,0,($I934-$L934)))</f>
        <v>0</v>
      </c>
      <c r="O934" s="394"/>
      <c r="P934" s="395"/>
      <c r="Q934" s="316">
        <f t="shared" si="85"/>
        <v>0</v>
      </c>
      <c r="R934" s="87">
        <f t="shared" si="86"/>
        <v>0</v>
      </c>
      <c r="S934" s="87">
        <f>IF('Checklist Parameters'!$K$60&lt;0.2,0.2,'Checklist Parameters'!$K$60)</f>
        <v>0.72</v>
      </c>
      <c r="T934" s="88">
        <f>IF($O934="",IF('Checklist District ID'!$C$43="Y",MAX($R934:$S934)*$I934,SUM($R934:$S934)*$I934),IF(O934&gt;0,Q934*S934))</f>
        <v>0</v>
      </c>
      <c r="U934" s="88">
        <f>IF(Q934&gt;0,((I934-T934)*'Formula Matrix'!$E$40),0)</f>
        <v>0</v>
      </c>
      <c r="V934" s="88">
        <f t="shared" si="87"/>
        <v>0</v>
      </c>
      <c r="W934" s="88">
        <f>IF(V934&gt;0,(V934*'Checklist Parameters'!$K$35),0)</f>
        <v>0</v>
      </c>
      <c r="X934" s="85">
        <f t="shared" si="88"/>
        <v>0</v>
      </c>
      <c r="Y934" s="85">
        <f>IF('Checklist Parameters'!$K$102&lt;&gt;"",(I934/43560)*'Checklist Parameters'!$K$102,"N/A")</f>
        <v>0</v>
      </c>
      <c r="Z934" s="85" t="str">
        <f>IF('Checklist Parameters'!$K$58&lt;&gt;"",((I934*'Checklist Parameters'!$K$58)*'Checklist Parameters'!$K$35)/1000,"N/A")</f>
        <v>N/A</v>
      </c>
      <c r="AA934" s="85">
        <f>IF('Checklist Parameters'!$K$101&lt;&gt;"",IFERROR(I934/'Checklist Parameters'!$K$101,0),"N/A")</f>
        <v>0</v>
      </c>
      <c r="AB934" s="85" t="str">
        <f>IF('Checklist Parameters'!$K$43&lt;&gt;"",(I934*'Checklist Parameters'!$K$43)/1000,"N/A")</f>
        <v>N/A</v>
      </c>
      <c r="AC934" s="85">
        <f>IF('Checklist Parameters'!$K$16="",$X934,IF(AND('Checklist Parameters'!$K$16&lt;$X934,'Checklist Parameters'!$K$16&gt;=3),'Checklist Parameters'!$K$16,IF(AND('Checklist Parameters'!$K$16&lt;$X934,'Checklist Parameters'!$K$16&lt;3),0,$X934)))</f>
        <v>0</v>
      </c>
      <c r="AD934" s="85" t="str">
        <f>IF(AND(I934&lt;'Checklist Parameters'!$K$22,$I934&lt;&gt;0),"Y","")</f>
        <v/>
      </c>
      <c r="AE934" s="85" t="str">
        <f>IF($AD934="Y",0,IF('Checklist Parameters'!$K$25="","&lt;no limit&gt;",ROUNDDOWN((($I934-'Checklist Parameters'!$K$24)/'Checklist Parameters'!$K$25)+1,0)))</f>
        <v>&lt;no limit&gt;</v>
      </c>
      <c r="AF934" s="174">
        <f t="shared" si="89"/>
        <v>0</v>
      </c>
      <c r="AG934" s="85">
        <f t="shared" si="84"/>
        <v>0</v>
      </c>
    </row>
    <row r="935" spans="1:33" ht="15">
      <c r="A935" s="393"/>
      <c r="B935" s="393"/>
      <c r="C935" s="393"/>
      <c r="D935" s="393"/>
      <c r="E935" s="393"/>
      <c r="F935" s="393"/>
      <c r="G935" s="393"/>
      <c r="H935" s="394"/>
      <c r="I935" s="394"/>
      <c r="J935" s="394"/>
      <c r="K935" s="394"/>
      <c r="L935" s="394"/>
      <c r="M935" s="394"/>
      <c r="N935" s="313">
        <f>IF(IF(I935&lt;'Checklist Parameters'!$K$22,0,($I935-$L935))&lt;0,0,IF(I935&lt;'Checklist Parameters'!$K$22,0,($I935-$L935)))</f>
        <v>0</v>
      </c>
      <c r="O935" s="394"/>
      <c r="P935" s="395"/>
      <c r="Q935" s="316">
        <f t="shared" si="85"/>
        <v>0</v>
      </c>
      <c r="R935" s="87">
        <f t="shared" si="86"/>
        <v>0</v>
      </c>
      <c r="S935" s="87">
        <f>IF('Checklist Parameters'!$K$60&lt;0.2,0.2,'Checklist Parameters'!$K$60)</f>
        <v>0.72</v>
      </c>
      <c r="T935" s="88">
        <f>IF($O935="",IF('Checklist District ID'!$C$43="Y",MAX($R935:$S935)*$I935,SUM($R935:$S935)*$I935),IF(O935&gt;0,Q935*S935))</f>
        <v>0</v>
      </c>
      <c r="U935" s="88">
        <f>IF(Q935&gt;0,((I935-T935)*'Formula Matrix'!$E$40),0)</f>
        <v>0</v>
      </c>
      <c r="V935" s="88">
        <f t="shared" si="87"/>
        <v>0</v>
      </c>
      <c r="W935" s="88">
        <f>IF(V935&gt;0,(V935*'Checklist Parameters'!$K$35),0)</f>
        <v>0</v>
      </c>
      <c r="X935" s="85">
        <f t="shared" si="88"/>
        <v>0</v>
      </c>
      <c r="Y935" s="85">
        <f>IF('Checklist Parameters'!$K$102&lt;&gt;"",(I935/43560)*'Checklist Parameters'!$K$102,"N/A")</f>
        <v>0</v>
      </c>
      <c r="Z935" s="85" t="str">
        <f>IF('Checklist Parameters'!$K$58&lt;&gt;"",((I935*'Checklist Parameters'!$K$58)*'Checklist Parameters'!$K$35)/1000,"N/A")</f>
        <v>N/A</v>
      </c>
      <c r="AA935" s="85">
        <f>IF('Checklist Parameters'!$K$101&lt;&gt;"",IFERROR(I935/'Checklist Parameters'!$K$101,0),"N/A")</f>
        <v>0</v>
      </c>
      <c r="AB935" s="85" t="str">
        <f>IF('Checklist Parameters'!$K$43&lt;&gt;"",(I935*'Checklist Parameters'!$K$43)/1000,"N/A")</f>
        <v>N/A</v>
      </c>
      <c r="AC935" s="85">
        <f>IF('Checklist Parameters'!$K$16="",$X935,IF(AND('Checklist Parameters'!$K$16&lt;$X935,'Checklist Parameters'!$K$16&gt;=3),'Checklist Parameters'!$K$16,IF(AND('Checklist Parameters'!$K$16&lt;$X935,'Checklist Parameters'!$K$16&lt;3),0,$X935)))</f>
        <v>0</v>
      </c>
      <c r="AD935" s="85" t="str">
        <f>IF(AND(I935&lt;'Checklist Parameters'!$K$22,$I935&lt;&gt;0),"Y","")</f>
        <v/>
      </c>
      <c r="AE935" s="85" t="str">
        <f>IF($AD935="Y",0,IF('Checklist Parameters'!$K$25="","&lt;no limit&gt;",ROUNDDOWN((($I935-'Checklist Parameters'!$K$24)/'Checklist Parameters'!$K$25)+1,0)))</f>
        <v>&lt;no limit&gt;</v>
      </c>
      <c r="AF935" s="174">
        <f t="shared" si="89"/>
        <v>0</v>
      </c>
      <c r="AG935" s="85">
        <f t="shared" si="84"/>
        <v>0</v>
      </c>
    </row>
    <row r="936" spans="1:33" ht="15">
      <c r="A936" s="393"/>
      <c r="B936" s="393"/>
      <c r="C936" s="393"/>
      <c r="D936" s="393"/>
      <c r="E936" s="393"/>
      <c r="F936" s="393"/>
      <c r="G936" s="393"/>
      <c r="H936" s="394"/>
      <c r="I936" s="394"/>
      <c r="J936" s="394"/>
      <c r="K936" s="394"/>
      <c r="L936" s="394"/>
      <c r="M936" s="394"/>
      <c r="N936" s="313">
        <f>IF(IF(I936&lt;'Checklist Parameters'!$K$22,0,($I936-$L936))&lt;0,0,IF(I936&lt;'Checklist Parameters'!$K$22,0,($I936-$L936)))</f>
        <v>0</v>
      </c>
      <c r="O936" s="394"/>
      <c r="P936" s="395"/>
      <c r="Q936" s="316">
        <f t="shared" si="85"/>
        <v>0</v>
      </c>
      <c r="R936" s="87">
        <f t="shared" si="86"/>
        <v>0</v>
      </c>
      <c r="S936" s="87">
        <f>IF('Checklist Parameters'!$K$60&lt;0.2,0.2,'Checklist Parameters'!$K$60)</f>
        <v>0.72</v>
      </c>
      <c r="T936" s="88">
        <f>IF($O936="",IF('Checklist District ID'!$C$43="Y",MAX($R936:$S936)*$I936,SUM($R936:$S936)*$I936),IF(O936&gt;0,Q936*S936))</f>
        <v>0</v>
      </c>
      <c r="U936" s="88">
        <f>IF(Q936&gt;0,((I936-T936)*'Formula Matrix'!$E$40),0)</f>
        <v>0</v>
      </c>
      <c r="V936" s="88">
        <f t="shared" si="87"/>
        <v>0</v>
      </c>
      <c r="W936" s="88">
        <f>IF(V936&gt;0,(V936*'Checklist Parameters'!$K$35),0)</f>
        <v>0</v>
      </c>
      <c r="X936" s="85">
        <f t="shared" si="88"/>
        <v>0</v>
      </c>
      <c r="Y936" s="85">
        <f>IF('Checklist Parameters'!$K$102&lt;&gt;"",(I936/43560)*'Checklist Parameters'!$K$102,"N/A")</f>
        <v>0</v>
      </c>
      <c r="Z936" s="85" t="str">
        <f>IF('Checklist Parameters'!$K$58&lt;&gt;"",((I936*'Checklist Parameters'!$K$58)*'Checklist Parameters'!$K$35)/1000,"N/A")</f>
        <v>N/A</v>
      </c>
      <c r="AA936" s="85">
        <f>IF('Checklist Parameters'!$K$101&lt;&gt;"",IFERROR(I936/'Checklist Parameters'!$K$101,0),"N/A")</f>
        <v>0</v>
      </c>
      <c r="AB936" s="85" t="str">
        <f>IF('Checklist Parameters'!$K$43&lt;&gt;"",(I936*'Checklist Parameters'!$K$43)/1000,"N/A")</f>
        <v>N/A</v>
      </c>
      <c r="AC936" s="85">
        <f>IF('Checklist Parameters'!$K$16="",$X936,IF(AND('Checklist Parameters'!$K$16&lt;$X936,'Checklist Parameters'!$K$16&gt;=3),'Checklist Parameters'!$K$16,IF(AND('Checklist Parameters'!$K$16&lt;$X936,'Checklist Parameters'!$K$16&lt;3),0,$X936)))</f>
        <v>0</v>
      </c>
      <c r="AD936" s="85" t="str">
        <f>IF(AND(I936&lt;'Checklist Parameters'!$K$22,$I936&lt;&gt;0),"Y","")</f>
        <v/>
      </c>
      <c r="AE936" s="85" t="str">
        <f>IF($AD936="Y",0,IF('Checklist Parameters'!$K$25="","&lt;no limit&gt;",ROUNDDOWN((($I936-'Checklist Parameters'!$K$24)/'Checklist Parameters'!$K$25)+1,0)))</f>
        <v>&lt;no limit&gt;</v>
      </c>
      <c r="AF936" s="174">
        <f t="shared" si="89"/>
        <v>0</v>
      </c>
      <c r="AG936" s="85">
        <f t="shared" si="84"/>
        <v>0</v>
      </c>
    </row>
    <row r="937" spans="1:33" ht="15">
      <c r="A937" s="393"/>
      <c r="B937" s="393"/>
      <c r="C937" s="393"/>
      <c r="D937" s="393"/>
      <c r="E937" s="393"/>
      <c r="F937" s="393"/>
      <c r="G937" s="393"/>
      <c r="H937" s="394"/>
      <c r="I937" s="394"/>
      <c r="J937" s="394"/>
      <c r="K937" s="394"/>
      <c r="L937" s="394"/>
      <c r="M937" s="394"/>
      <c r="N937" s="313">
        <f>IF(IF(I937&lt;'Checklist Parameters'!$K$22,0,($I937-$L937))&lt;0,0,IF(I937&lt;'Checklist Parameters'!$K$22,0,($I937-$L937)))</f>
        <v>0</v>
      </c>
      <c r="O937" s="394"/>
      <c r="P937" s="395"/>
      <c r="Q937" s="316">
        <f t="shared" si="85"/>
        <v>0</v>
      </c>
      <c r="R937" s="87">
        <f t="shared" si="86"/>
        <v>0</v>
      </c>
      <c r="S937" s="87">
        <f>IF('Checklist Parameters'!$K$60&lt;0.2,0.2,'Checklist Parameters'!$K$60)</f>
        <v>0.72</v>
      </c>
      <c r="T937" s="88">
        <f>IF($O937="",IF('Checklist District ID'!$C$43="Y",MAX($R937:$S937)*$I937,SUM($R937:$S937)*$I937),IF(O937&gt;0,Q937*S937))</f>
        <v>0</v>
      </c>
      <c r="U937" s="88">
        <f>IF(Q937&gt;0,((I937-T937)*'Formula Matrix'!$E$40),0)</f>
        <v>0</v>
      </c>
      <c r="V937" s="88">
        <f t="shared" si="87"/>
        <v>0</v>
      </c>
      <c r="W937" s="88">
        <f>IF(V937&gt;0,(V937*'Checklist Parameters'!$K$35),0)</f>
        <v>0</v>
      </c>
      <c r="X937" s="85">
        <f t="shared" si="88"/>
        <v>0</v>
      </c>
      <c r="Y937" s="85">
        <f>IF('Checklist Parameters'!$K$102&lt;&gt;"",(I937/43560)*'Checklist Parameters'!$K$102,"N/A")</f>
        <v>0</v>
      </c>
      <c r="Z937" s="85" t="str">
        <f>IF('Checklist Parameters'!$K$58&lt;&gt;"",((I937*'Checklist Parameters'!$K$58)*'Checklist Parameters'!$K$35)/1000,"N/A")</f>
        <v>N/A</v>
      </c>
      <c r="AA937" s="85">
        <f>IF('Checklist Parameters'!$K$101&lt;&gt;"",IFERROR(I937/'Checklist Parameters'!$K$101,0),"N/A")</f>
        <v>0</v>
      </c>
      <c r="AB937" s="85" t="str">
        <f>IF('Checklist Parameters'!$K$43&lt;&gt;"",(I937*'Checklist Parameters'!$K$43)/1000,"N/A")</f>
        <v>N/A</v>
      </c>
      <c r="AC937" s="85">
        <f>IF('Checklist Parameters'!$K$16="",$X937,IF(AND('Checklist Parameters'!$K$16&lt;$X937,'Checklist Parameters'!$K$16&gt;=3),'Checklist Parameters'!$K$16,IF(AND('Checklist Parameters'!$K$16&lt;$X937,'Checklist Parameters'!$K$16&lt;3),0,$X937)))</f>
        <v>0</v>
      </c>
      <c r="AD937" s="85" t="str">
        <f>IF(AND(I937&lt;'Checklist Parameters'!$K$22,$I937&lt;&gt;0),"Y","")</f>
        <v/>
      </c>
      <c r="AE937" s="85" t="str">
        <f>IF($AD937="Y",0,IF('Checklist Parameters'!$K$25="","&lt;no limit&gt;",ROUNDDOWN((($I937-'Checklist Parameters'!$K$24)/'Checklist Parameters'!$K$25)+1,0)))</f>
        <v>&lt;no limit&gt;</v>
      </c>
      <c r="AF937" s="174">
        <f t="shared" si="89"/>
        <v>0</v>
      </c>
      <c r="AG937" s="85">
        <f t="shared" si="84"/>
        <v>0</v>
      </c>
    </row>
    <row r="938" spans="1:33" ht="15">
      <c r="A938" s="393"/>
      <c r="B938" s="393"/>
      <c r="C938" s="393"/>
      <c r="D938" s="393"/>
      <c r="E938" s="393"/>
      <c r="F938" s="393"/>
      <c r="G938" s="393"/>
      <c r="H938" s="394"/>
      <c r="I938" s="394"/>
      <c r="J938" s="394"/>
      <c r="K938" s="394"/>
      <c r="L938" s="394"/>
      <c r="M938" s="394"/>
      <c r="N938" s="313">
        <f>IF(IF(I938&lt;'Checklist Parameters'!$K$22,0,($I938-$L938))&lt;0,0,IF(I938&lt;'Checklist Parameters'!$K$22,0,($I938-$L938)))</f>
        <v>0</v>
      </c>
      <c r="O938" s="394"/>
      <c r="P938" s="395"/>
      <c r="Q938" s="316">
        <f t="shared" si="85"/>
        <v>0</v>
      </c>
      <c r="R938" s="87">
        <f t="shared" si="86"/>
        <v>0</v>
      </c>
      <c r="S938" s="87">
        <f>IF('Checklist Parameters'!$K$60&lt;0.2,0.2,'Checklist Parameters'!$K$60)</f>
        <v>0.72</v>
      </c>
      <c r="T938" s="88">
        <f>IF($O938="",IF('Checklist District ID'!$C$43="Y",MAX($R938:$S938)*$I938,SUM($R938:$S938)*$I938),IF(O938&gt;0,Q938*S938))</f>
        <v>0</v>
      </c>
      <c r="U938" s="88">
        <f>IF(Q938&gt;0,((I938-T938)*'Formula Matrix'!$E$40),0)</f>
        <v>0</v>
      </c>
      <c r="V938" s="88">
        <f t="shared" si="87"/>
        <v>0</v>
      </c>
      <c r="W938" s="88">
        <f>IF(V938&gt;0,(V938*'Checklist Parameters'!$K$35),0)</f>
        <v>0</v>
      </c>
      <c r="X938" s="85">
        <f t="shared" si="88"/>
        <v>0</v>
      </c>
      <c r="Y938" s="85">
        <f>IF('Checklist Parameters'!$K$102&lt;&gt;"",(I938/43560)*'Checklist Parameters'!$K$102,"N/A")</f>
        <v>0</v>
      </c>
      <c r="Z938" s="85" t="str">
        <f>IF('Checklist Parameters'!$K$58&lt;&gt;"",((I938*'Checklist Parameters'!$K$58)*'Checklist Parameters'!$K$35)/1000,"N/A")</f>
        <v>N/A</v>
      </c>
      <c r="AA938" s="85">
        <f>IF('Checklist Parameters'!$K$101&lt;&gt;"",IFERROR(I938/'Checklist Parameters'!$K$101,0),"N/A")</f>
        <v>0</v>
      </c>
      <c r="AB938" s="85" t="str">
        <f>IF('Checklist Parameters'!$K$43&lt;&gt;"",(I938*'Checklist Parameters'!$K$43)/1000,"N/A")</f>
        <v>N/A</v>
      </c>
      <c r="AC938" s="85">
        <f>IF('Checklist Parameters'!$K$16="",$X938,IF(AND('Checklist Parameters'!$K$16&lt;$X938,'Checklist Parameters'!$K$16&gt;=3),'Checklist Parameters'!$K$16,IF(AND('Checklist Parameters'!$K$16&lt;$X938,'Checklist Parameters'!$K$16&lt;3),0,$X938)))</f>
        <v>0</v>
      </c>
      <c r="AD938" s="85" t="str">
        <f>IF(AND(I938&lt;'Checklist Parameters'!$K$22,$I938&lt;&gt;0),"Y","")</f>
        <v/>
      </c>
      <c r="AE938" s="85" t="str">
        <f>IF($AD938="Y",0,IF('Checklist Parameters'!$K$25="","&lt;no limit&gt;",ROUNDDOWN((($I938-'Checklist Parameters'!$K$24)/'Checklist Parameters'!$K$25)+1,0)))</f>
        <v>&lt;no limit&gt;</v>
      </c>
      <c r="AF938" s="174">
        <f t="shared" si="89"/>
        <v>0</v>
      </c>
      <c r="AG938" s="85">
        <f t="shared" si="84"/>
        <v>0</v>
      </c>
    </row>
    <row r="939" spans="1:33" ht="15">
      <c r="A939" s="393"/>
      <c r="B939" s="393"/>
      <c r="C939" s="393"/>
      <c r="D939" s="393"/>
      <c r="E939" s="393"/>
      <c r="F939" s="393"/>
      <c r="G939" s="393"/>
      <c r="H939" s="394"/>
      <c r="I939" s="394"/>
      <c r="J939" s="394"/>
      <c r="K939" s="394"/>
      <c r="L939" s="394"/>
      <c r="M939" s="394"/>
      <c r="N939" s="313">
        <f>IF(IF(I939&lt;'Checklist Parameters'!$K$22,0,($I939-$L939))&lt;0,0,IF(I939&lt;'Checklist Parameters'!$K$22,0,($I939-$L939)))</f>
        <v>0</v>
      </c>
      <c r="O939" s="394"/>
      <c r="P939" s="395"/>
      <c r="Q939" s="316">
        <f t="shared" si="85"/>
        <v>0</v>
      </c>
      <c r="R939" s="87">
        <f t="shared" si="86"/>
        <v>0</v>
      </c>
      <c r="S939" s="87">
        <f>IF('Checklist Parameters'!$K$60&lt;0.2,0.2,'Checklist Parameters'!$K$60)</f>
        <v>0.72</v>
      </c>
      <c r="T939" s="88">
        <f>IF($O939="",IF('Checklist District ID'!$C$43="Y",MAX($R939:$S939)*$I939,SUM($R939:$S939)*$I939),IF(O939&gt;0,Q939*S939))</f>
        <v>0</v>
      </c>
      <c r="U939" s="88">
        <f>IF(Q939&gt;0,((I939-T939)*'Formula Matrix'!$E$40),0)</f>
        <v>0</v>
      </c>
      <c r="V939" s="88">
        <f t="shared" si="87"/>
        <v>0</v>
      </c>
      <c r="W939" s="88">
        <f>IF(V939&gt;0,(V939*'Checklist Parameters'!$K$35),0)</f>
        <v>0</v>
      </c>
      <c r="X939" s="85">
        <f t="shared" si="88"/>
        <v>0</v>
      </c>
      <c r="Y939" s="85">
        <f>IF('Checklist Parameters'!$K$102&lt;&gt;"",(I939/43560)*'Checklist Parameters'!$K$102,"N/A")</f>
        <v>0</v>
      </c>
      <c r="Z939" s="85" t="str">
        <f>IF('Checklist Parameters'!$K$58&lt;&gt;"",((I939*'Checklist Parameters'!$K$58)*'Checklist Parameters'!$K$35)/1000,"N/A")</f>
        <v>N/A</v>
      </c>
      <c r="AA939" s="85">
        <f>IF('Checklist Parameters'!$K$101&lt;&gt;"",IFERROR(I939/'Checklist Parameters'!$K$101,0),"N/A")</f>
        <v>0</v>
      </c>
      <c r="AB939" s="85" t="str">
        <f>IF('Checklist Parameters'!$K$43&lt;&gt;"",(I939*'Checklist Parameters'!$K$43)/1000,"N/A")</f>
        <v>N/A</v>
      </c>
      <c r="AC939" s="85">
        <f>IF('Checklist Parameters'!$K$16="",$X939,IF(AND('Checklist Parameters'!$K$16&lt;$X939,'Checklist Parameters'!$K$16&gt;=3),'Checklist Parameters'!$K$16,IF(AND('Checklist Parameters'!$K$16&lt;$X939,'Checklist Parameters'!$K$16&lt;3),0,$X939)))</f>
        <v>0</v>
      </c>
      <c r="AD939" s="85" t="str">
        <f>IF(AND(I939&lt;'Checklist Parameters'!$K$22,$I939&lt;&gt;0),"Y","")</f>
        <v/>
      </c>
      <c r="AE939" s="85" t="str">
        <f>IF($AD939="Y",0,IF('Checklist Parameters'!$K$25="","&lt;no limit&gt;",ROUNDDOWN((($I939-'Checklist Parameters'!$K$24)/'Checklist Parameters'!$K$25)+1,0)))</f>
        <v>&lt;no limit&gt;</v>
      </c>
      <c r="AF939" s="174">
        <f t="shared" si="89"/>
        <v>0</v>
      </c>
      <c r="AG939" s="85">
        <f t="shared" si="84"/>
        <v>0</v>
      </c>
    </row>
    <row r="940" spans="1:33" ht="15">
      <c r="A940" s="393"/>
      <c r="B940" s="393"/>
      <c r="C940" s="393"/>
      <c r="D940" s="393"/>
      <c r="E940" s="393"/>
      <c r="F940" s="393"/>
      <c r="G940" s="393"/>
      <c r="H940" s="394"/>
      <c r="I940" s="394"/>
      <c r="J940" s="394"/>
      <c r="K940" s="394"/>
      <c r="L940" s="394"/>
      <c r="M940" s="394"/>
      <c r="N940" s="313">
        <f>IF(IF(I940&lt;'Checklist Parameters'!$K$22,0,($I940-$L940))&lt;0,0,IF(I940&lt;'Checklist Parameters'!$K$22,0,($I940-$L940)))</f>
        <v>0</v>
      </c>
      <c r="O940" s="394"/>
      <c r="P940" s="395"/>
      <c r="Q940" s="316">
        <f t="shared" si="85"/>
        <v>0</v>
      </c>
      <c r="R940" s="87">
        <f t="shared" si="86"/>
        <v>0</v>
      </c>
      <c r="S940" s="87">
        <f>IF('Checklist Parameters'!$K$60&lt;0.2,0.2,'Checklist Parameters'!$K$60)</f>
        <v>0.72</v>
      </c>
      <c r="T940" s="88">
        <f>IF($O940="",IF('Checklist District ID'!$C$43="Y",MAX($R940:$S940)*$I940,SUM($R940:$S940)*$I940),IF(O940&gt;0,Q940*S940))</f>
        <v>0</v>
      </c>
      <c r="U940" s="88">
        <f>IF(Q940&gt;0,((I940-T940)*'Formula Matrix'!$E$40),0)</f>
        <v>0</v>
      </c>
      <c r="V940" s="88">
        <f t="shared" si="87"/>
        <v>0</v>
      </c>
      <c r="W940" s="88">
        <f>IF(V940&gt;0,(V940*'Checklist Parameters'!$K$35),0)</f>
        <v>0</v>
      </c>
      <c r="X940" s="85">
        <f t="shared" si="88"/>
        <v>0</v>
      </c>
      <c r="Y940" s="85">
        <f>IF('Checklist Parameters'!$K$102&lt;&gt;"",(I940/43560)*'Checklist Parameters'!$K$102,"N/A")</f>
        <v>0</v>
      </c>
      <c r="Z940" s="85" t="str">
        <f>IF('Checklist Parameters'!$K$58&lt;&gt;"",((I940*'Checklist Parameters'!$K$58)*'Checklist Parameters'!$K$35)/1000,"N/A")</f>
        <v>N/A</v>
      </c>
      <c r="AA940" s="85">
        <f>IF('Checklist Parameters'!$K$101&lt;&gt;"",IFERROR(I940/'Checklist Parameters'!$K$101,0),"N/A")</f>
        <v>0</v>
      </c>
      <c r="AB940" s="85" t="str">
        <f>IF('Checklist Parameters'!$K$43&lt;&gt;"",(I940*'Checklist Parameters'!$K$43)/1000,"N/A")</f>
        <v>N/A</v>
      </c>
      <c r="AC940" s="85">
        <f>IF('Checklist Parameters'!$K$16="",$X940,IF(AND('Checklist Parameters'!$K$16&lt;$X940,'Checklist Parameters'!$K$16&gt;=3),'Checklist Parameters'!$K$16,IF(AND('Checklist Parameters'!$K$16&lt;$X940,'Checklist Parameters'!$K$16&lt;3),0,$X940)))</f>
        <v>0</v>
      </c>
      <c r="AD940" s="85" t="str">
        <f>IF(AND(I940&lt;'Checklist Parameters'!$K$22,$I940&lt;&gt;0),"Y","")</f>
        <v/>
      </c>
      <c r="AE940" s="85" t="str">
        <f>IF($AD940="Y",0,IF('Checklist Parameters'!$K$25="","&lt;no limit&gt;",ROUNDDOWN((($I940-'Checklist Parameters'!$K$24)/'Checklist Parameters'!$K$25)+1,0)))</f>
        <v>&lt;no limit&gt;</v>
      </c>
      <c r="AF940" s="174">
        <f t="shared" si="89"/>
        <v>0</v>
      </c>
      <c r="AG940" s="85">
        <f t="shared" si="84"/>
        <v>0</v>
      </c>
    </row>
    <row r="941" spans="1:33" ht="15">
      <c r="A941" s="393"/>
      <c r="B941" s="393"/>
      <c r="C941" s="393"/>
      <c r="D941" s="393"/>
      <c r="E941" s="393"/>
      <c r="F941" s="393"/>
      <c r="G941" s="393"/>
      <c r="H941" s="394"/>
      <c r="I941" s="394"/>
      <c r="J941" s="394"/>
      <c r="K941" s="394"/>
      <c r="L941" s="394"/>
      <c r="M941" s="394"/>
      <c r="N941" s="313">
        <f>IF(IF(I941&lt;'Checklist Parameters'!$K$22,0,($I941-$L941))&lt;0,0,IF(I941&lt;'Checklist Parameters'!$K$22,0,($I941-$L941)))</f>
        <v>0</v>
      </c>
      <c r="O941" s="394"/>
      <c r="P941" s="395"/>
      <c r="Q941" s="316">
        <f t="shared" si="85"/>
        <v>0</v>
      </c>
      <c r="R941" s="87">
        <f t="shared" si="86"/>
        <v>0</v>
      </c>
      <c r="S941" s="87">
        <f>IF('Checklist Parameters'!$K$60&lt;0.2,0.2,'Checklist Parameters'!$K$60)</f>
        <v>0.72</v>
      </c>
      <c r="T941" s="88">
        <f>IF($O941="",IF('Checklist District ID'!$C$43="Y",MAX($R941:$S941)*$I941,SUM($R941:$S941)*$I941),IF(O941&gt;0,Q941*S941))</f>
        <v>0</v>
      </c>
      <c r="U941" s="88">
        <f>IF(Q941&gt;0,((I941-T941)*'Formula Matrix'!$E$40),0)</f>
        <v>0</v>
      </c>
      <c r="V941" s="88">
        <f t="shared" si="87"/>
        <v>0</v>
      </c>
      <c r="W941" s="88">
        <f>IF(V941&gt;0,(V941*'Checklist Parameters'!$K$35),0)</f>
        <v>0</v>
      </c>
      <c r="X941" s="85">
        <f t="shared" si="88"/>
        <v>0</v>
      </c>
      <c r="Y941" s="85">
        <f>IF('Checklist Parameters'!$K$102&lt;&gt;"",(I941/43560)*'Checklist Parameters'!$K$102,"N/A")</f>
        <v>0</v>
      </c>
      <c r="Z941" s="85" t="str">
        <f>IF('Checklist Parameters'!$K$58&lt;&gt;"",((I941*'Checklist Parameters'!$K$58)*'Checklist Parameters'!$K$35)/1000,"N/A")</f>
        <v>N/A</v>
      </c>
      <c r="AA941" s="85">
        <f>IF('Checklist Parameters'!$K$101&lt;&gt;"",IFERROR(I941/'Checklist Parameters'!$K$101,0),"N/A")</f>
        <v>0</v>
      </c>
      <c r="AB941" s="85" t="str">
        <f>IF('Checklist Parameters'!$K$43&lt;&gt;"",(I941*'Checklist Parameters'!$K$43)/1000,"N/A")</f>
        <v>N/A</v>
      </c>
      <c r="AC941" s="85">
        <f>IF('Checklist Parameters'!$K$16="",$X941,IF(AND('Checklist Parameters'!$K$16&lt;$X941,'Checklist Parameters'!$K$16&gt;=3),'Checklist Parameters'!$K$16,IF(AND('Checklist Parameters'!$K$16&lt;$X941,'Checklist Parameters'!$K$16&lt;3),0,$X941)))</f>
        <v>0</v>
      </c>
      <c r="AD941" s="85" t="str">
        <f>IF(AND(I941&lt;'Checklist Parameters'!$K$22,$I941&lt;&gt;0),"Y","")</f>
        <v/>
      </c>
      <c r="AE941" s="85" t="str">
        <f>IF($AD941="Y",0,IF('Checklist Parameters'!$K$25="","&lt;no limit&gt;",ROUNDDOWN((($I941-'Checklist Parameters'!$K$24)/'Checklist Parameters'!$K$25)+1,0)))</f>
        <v>&lt;no limit&gt;</v>
      </c>
      <c r="AF941" s="174">
        <f t="shared" si="89"/>
        <v>0</v>
      </c>
      <c r="AG941" s="85">
        <f t="shared" si="84"/>
        <v>0</v>
      </c>
    </row>
    <row r="942" spans="1:33" ht="15">
      <c r="A942" s="393"/>
      <c r="B942" s="393"/>
      <c r="C942" s="393"/>
      <c r="D942" s="393"/>
      <c r="E942" s="393"/>
      <c r="F942" s="393"/>
      <c r="G942" s="393"/>
      <c r="H942" s="394"/>
      <c r="I942" s="394"/>
      <c r="J942" s="394"/>
      <c r="K942" s="394"/>
      <c r="L942" s="394"/>
      <c r="M942" s="394"/>
      <c r="N942" s="313">
        <f>IF(IF(I942&lt;'Checklist Parameters'!$K$22,0,($I942-$L942))&lt;0,0,IF(I942&lt;'Checklist Parameters'!$K$22,0,($I942-$L942)))</f>
        <v>0</v>
      </c>
      <c r="O942" s="394"/>
      <c r="P942" s="395"/>
      <c r="Q942" s="316">
        <f t="shared" si="85"/>
        <v>0</v>
      </c>
      <c r="R942" s="87">
        <f t="shared" si="86"/>
        <v>0</v>
      </c>
      <c r="S942" s="87">
        <f>IF('Checklist Parameters'!$K$60&lt;0.2,0.2,'Checklist Parameters'!$K$60)</f>
        <v>0.72</v>
      </c>
      <c r="T942" s="88">
        <f>IF($O942="",IF('Checklist District ID'!$C$43="Y",MAX($R942:$S942)*$I942,SUM($R942:$S942)*$I942),IF(O942&gt;0,Q942*S942))</f>
        <v>0</v>
      </c>
      <c r="U942" s="88">
        <f>IF(Q942&gt;0,((I942-T942)*'Formula Matrix'!$E$40),0)</f>
        <v>0</v>
      </c>
      <c r="V942" s="88">
        <f t="shared" si="87"/>
        <v>0</v>
      </c>
      <c r="W942" s="88">
        <f>IF(V942&gt;0,(V942*'Checklist Parameters'!$K$35),0)</f>
        <v>0</v>
      </c>
      <c r="X942" s="85">
        <f t="shared" si="88"/>
        <v>0</v>
      </c>
      <c r="Y942" s="85">
        <f>IF('Checklist Parameters'!$K$102&lt;&gt;"",(I942/43560)*'Checklist Parameters'!$K$102,"N/A")</f>
        <v>0</v>
      </c>
      <c r="Z942" s="85" t="str">
        <f>IF('Checklist Parameters'!$K$58&lt;&gt;"",((I942*'Checklist Parameters'!$K$58)*'Checklist Parameters'!$K$35)/1000,"N/A")</f>
        <v>N/A</v>
      </c>
      <c r="AA942" s="85">
        <f>IF('Checklist Parameters'!$K$101&lt;&gt;"",IFERROR(I942/'Checklist Parameters'!$K$101,0),"N/A")</f>
        <v>0</v>
      </c>
      <c r="AB942" s="85" t="str">
        <f>IF('Checklist Parameters'!$K$43&lt;&gt;"",(I942*'Checklist Parameters'!$K$43)/1000,"N/A")</f>
        <v>N/A</v>
      </c>
      <c r="AC942" s="85">
        <f>IF('Checklist Parameters'!$K$16="",$X942,IF(AND('Checklist Parameters'!$K$16&lt;$X942,'Checklist Parameters'!$K$16&gt;=3),'Checklist Parameters'!$K$16,IF(AND('Checklist Parameters'!$K$16&lt;$X942,'Checklist Parameters'!$K$16&lt;3),0,$X942)))</f>
        <v>0</v>
      </c>
      <c r="AD942" s="85" t="str">
        <f>IF(AND(I942&lt;'Checklist Parameters'!$K$22,$I942&lt;&gt;0),"Y","")</f>
        <v/>
      </c>
      <c r="AE942" s="85" t="str">
        <f>IF($AD942="Y",0,IF('Checklist Parameters'!$K$25="","&lt;no limit&gt;",ROUNDDOWN((($I942-'Checklist Parameters'!$K$24)/'Checklist Parameters'!$K$25)+1,0)))</f>
        <v>&lt;no limit&gt;</v>
      </c>
      <c r="AF942" s="174">
        <f t="shared" si="89"/>
        <v>0</v>
      </c>
      <c r="AG942" s="85">
        <f t="shared" si="84"/>
        <v>0</v>
      </c>
    </row>
    <row r="943" spans="1:33" ht="15">
      <c r="A943" s="393"/>
      <c r="B943" s="393"/>
      <c r="C943" s="393"/>
      <c r="D943" s="393"/>
      <c r="E943" s="393"/>
      <c r="F943" s="393"/>
      <c r="G943" s="393"/>
      <c r="H943" s="394"/>
      <c r="I943" s="394"/>
      <c r="J943" s="394"/>
      <c r="K943" s="394"/>
      <c r="L943" s="394"/>
      <c r="M943" s="394"/>
      <c r="N943" s="313">
        <f>IF(IF(I943&lt;'Checklist Parameters'!$K$22,0,($I943-$L943))&lt;0,0,IF(I943&lt;'Checklist Parameters'!$K$22,0,($I943-$L943)))</f>
        <v>0</v>
      </c>
      <c r="O943" s="394"/>
      <c r="P943" s="395"/>
      <c r="Q943" s="316">
        <f t="shared" si="85"/>
        <v>0</v>
      </c>
      <c r="R943" s="87">
        <f t="shared" si="86"/>
        <v>0</v>
      </c>
      <c r="S943" s="87">
        <f>IF('Checklist Parameters'!$K$60&lt;0.2,0.2,'Checklist Parameters'!$K$60)</f>
        <v>0.72</v>
      </c>
      <c r="T943" s="88">
        <f>IF($O943="",IF('Checklist District ID'!$C$43="Y",MAX($R943:$S943)*$I943,SUM($R943:$S943)*$I943),IF(O943&gt;0,Q943*S943))</f>
        <v>0</v>
      </c>
      <c r="U943" s="88">
        <f>IF(Q943&gt;0,((I943-T943)*'Formula Matrix'!$E$40),0)</f>
        <v>0</v>
      </c>
      <c r="V943" s="88">
        <f t="shared" si="87"/>
        <v>0</v>
      </c>
      <c r="W943" s="88">
        <f>IF(V943&gt;0,(V943*'Checklist Parameters'!$K$35),0)</f>
        <v>0</v>
      </c>
      <c r="X943" s="85">
        <f t="shared" si="88"/>
        <v>0</v>
      </c>
      <c r="Y943" s="85">
        <f>IF('Checklist Parameters'!$K$102&lt;&gt;"",(I943/43560)*'Checklist Parameters'!$K$102,"N/A")</f>
        <v>0</v>
      </c>
      <c r="Z943" s="85" t="str">
        <f>IF('Checklist Parameters'!$K$58&lt;&gt;"",((I943*'Checklist Parameters'!$K$58)*'Checklist Parameters'!$K$35)/1000,"N/A")</f>
        <v>N/A</v>
      </c>
      <c r="AA943" s="85">
        <f>IF('Checklist Parameters'!$K$101&lt;&gt;"",IFERROR(I943/'Checklist Parameters'!$K$101,0),"N/A")</f>
        <v>0</v>
      </c>
      <c r="AB943" s="85" t="str">
        <f>IF('Checklist Parameters'!$K$43&lt;&gt;"",(I943*'Checklist Parameters'!$K$43)/1000,"N/A")</f>
        <v>N/A</v>
      </c>
      <c r="AC943" s="85">
        <f>IF('Checklist Parameters'!$K$16="",$X943,IF(AND('Checklist Parameters'!$K$16&lt;$X943,'Checklist Parameters'!$K$16&gt;=3),'Checklist Parameters'!$K$16,IF(AND('Checklist Parameters'!$K$16&lt;$X943,'Checklist Parameters'!$K$16&lt;3),0,$X943)))</f>
        <v>0</v>
      </c>
      <c r="AD943" s="85" t="str">
        <f>IF(AND(I943&lt;'Checklist Parameters'!$K$22,$I943&lt;&gt;0),"Y","")</f>
        <v/>
      </c>
      <c r="AE943" s="85" t="str">
        <f>IF($AD943="Y",0,IF('Checklist Parameters'!$K$25="","&lt;no limit&gt;",ROUNDDOWN((($I943-'Checklist Parameters'!$K$24)/'Checklist Parameters'!$K$25)+1,0)))</f>
        <v>&lt;no limit&gt;</v>
      </c>
      <c r="AF943" s="174">
        <f t="shared" si="89"/>
        <v>0</v>
      </c>
      <c r="AG943" s="85">
        <f t="shared" si="84"/>
        <v>0</v>
      </c>
    </row>
    <row r="944" spans="1:33" ht="15">
      <c r="A944" s="393"/>
      <c r="B944" s="393"/>
      <c r="C944" s="393"/>
      <c r="D944" s="393"/>
      <c r="E944" s="393"/>
      <c r="F944" s="393"/>
      <c r="G944" s="393"/>
      <c r="H944" s="394"/>
      <c r="I944" s="394"/>
      <c r="J944" s="394"/>
      <c r="K944" s="394"/>
      <c r="L944" s="394"/>
      <c r="M944" s="394"/>
      <c r="N944" s="313">
        <f>IF(IF(I944&lt;'Checklist Parameters'!$K$22,0,($I944-$L944))&lt;0,0,IF(I944&lt;'Checklist Parameters'!$K$22,0,($I944-$L944)))</f>
        <v>0</v>
      </c>
      <c r="O944" s="394"/>
      <c r="P944" s="395"/>
      <c r="Q944" s="316">
        <f t="shared" si="85"/>
        <v>0</v>
      </c>
      <c r="R944" s="87">
        <f t="shared" si="86"/>
        <v>0</v>
      </c>
      <c r="S944" s="87">
        <f>IF('Checklist Parameters'!$K$60&lt;0.2,0.2,'Checklist Parameters'!$K$60)</f>
        <v>0.72</v>
      </c>
      <c r="T944" s="88">
        <f>IF($O944="",IF('Checklist District ID'!$C$43="Y",MAX($R944:$S944)*$I944,SUM($R944:$S944)*$I944),IF(O944&gt;0,Q944*S944))</f>
        <v>0</v>
      </c>
      <c r="U944" s="88">
        <f>IF(Q944&gt;0,((I944-T944)*'Formula Matrix'!$E$40),0)</f>
        <v>0</v>
      </c>
      <c r="V944" s="88">
        <f t="shared" si="87"/>
        <v>0</v>
      </c>
      <c r="W944" s="88">
        <f>IF(V944&gt;0,(V944*'Checklist Parameters'!$K$35),0)</f>
        <v>0</v>
      </c>
      <c r="X944" s="85">
        <f t="shared" si="88"/>
        <v>0</v>
      </c>
      <c r="Y944" s="85">
        <f>IF('Checklist Parameters'!$K$102&lt;&gt;"",(I944/43560)*'Checklist Parameters'!$K$102,"N/A")</f>
        <v>0</v>
      </c>
      <c r="Z944" s="85" t="str">
        <f>IF('Checklist Parameters'!$K$58&lt;&gt;"",((I944*'Checklist Parameters'!$K$58)*'Checklist Parameters'!$K$35)/1000,"N/A")</f>
        <v>N/A</v>
      </c>
      <c r="AA944" s="85">
        <f>IF('Checklist Parameters'!$K$101&lt;&gt;"",IFERROR(I944/'Checklist Parameters'!$K$101,0),"N/A")</f>
        <v>0</v>
      </c>
      <c r="AB944" s="85" t="str">
        <f>IF('Checklist Parameters'!$K$43&lt;&gt;"",(I944*'Checklist Parameters'!$K$43)/1000,"N/A")</f>
        <v>N/A</v>
      </c>
      <c r="AC944" s="85">
        <f>IF('Checklist Parameters'!$K$16="",$X944,IF(AND('Checklist Parameters'!$K$16&lt;$X944,'Checklist Parameters'!$K$16&gt;=3),'Checklist Parameters'!$K$16,IF(AND('Checklist Parameters'!$K$16&lt;$X944,'Checklist Parameters'!$K$16&lt;3),0,$X944)))</f>
        <v>0</v>
      </c>
      <c r="AD944" s="85" t="str">
        <f>IF(AND(I944&lt;'Checklist Parameters'!$K$22,$I944&lt;&gt;0),"Y","")</f>
        <v/>
      </c>
      <c r="AE944" s="85" t="str">
        <f>IF($AD944="Y",0,IF('Checklist Parameters'!$K$25="","&lt;no limit&gt;",ROUNDDOWN((($I944-'Checklist Parameters'!$K$24)/'Checklist Parameters'!$K$25)+1,0)))</f>
        <v>&lt;no limit&gt;</v>
      </c>
      <c r="AF944" s="174">
        <f t="shared" si="89"/>
        <v>0</v>
      </c>
      <c r="AG944" s="85">
        <f t="shared" si="84"/>
        <v>0</v>
      </c>
    </row>
    <row r="945" spans="1:33" ht="15">
      <c r="A945" s="393"/>
      <c r="B945" s="393"/>
      <c r="C945" s="393"/>
      <c r="D945" s="393"/>
      <c r="E945" s="393"/>
      <c r="F945" s="393"/>
      <c r="G945" s="393"/>
      <c r="H945" s="394"/>
      <c r="I945" s="394"/>
      <c r="J945" s="394"/>
      <c r="K945" s="394"/>
      <c r="L945" s="394"/>
      <c r="M945" s="394"/>
      <c r="N945" s="313">
        <f>IF(IF(I945&lt;'Checklist Parameters'!$K$22,0,($I945-$L945))&lt;0,0,IF(I945&lt;'Checklist Parameters'!$K$22,0,($I945-$L945)))</f>
        <v>0</v>
      </c>
      <c r="O945" s="394"/>
      <c r="P945" s="395"/>
      <c r="Q945" s="316">
        <f t="shared" si="85"/>
        <v>0</v>
      </c>
      <c r="R945" s="87">
        <f t="shared" si="86"/>
        <v>0</v>
      </c>
      <c r="S945" s="87">
        <f>IF('Checklist Parameters'!$K$60&lt;0.2,0.2,'Checklist Parameters'!$K$60)</f>
        <v>0.72</v>
      </c>
      <c r="T945" s="88">
        <f>IF($O945="",IF('Checklist District ID'!$C$43="Y",MAX($R945:$S945)*$I945,SUM($R945:$S945)*$I945),IF(O945&gt;0,Q945*S945))</f>
        <v>0</v>
      </c>
      <c r="U945" s="88">
        <f>IF(Q945&gt;0,((I945-T945)*'Formula Matrix'!$E$40),0)</f>
        <v>0</v>
      </c>
      <c r="V945" s="88">
        <f t="shared" si="87"/>
        <v>0</v>
      </c>
      <c r="W945" s="88">
        <f>IF(V945&gt;0,(V945*'Checklist Parameters'!$K$35),0)</f>
        <v>0</v>
      </c>
      <c r="X945" s="85">
        <f t="shared" si="88"/>
        <v>0</v>
      </c>
      <c r="Y945" s="85">
        <f>IF('Checklist Parameters'!$K$102&lt;&gt;"",(I945/43560)*'Checklist Parameters'!$K$102,"N/A")</f>
        <v>0</v>
      </c>
      <c r="Z945" s="85" t="str">
        <f>IF('Checklist Parameters'!$K$58&lt;&gt;"",((I945*'Checklist Parameters'!$K$58)*'Checklist Parameters'!$K$35)/1000,"N/A")</f>
        <v>N/A</v>
      </c>
      <c r="AA945" s="85">
        <f>IF('Checklist Parameters'!$K$101&lt;&gt;"",IFERROR(I945/'Checklist Parameters'!$K$101,0),"N/A")</f>
        <v>0</v>
      </c>
      <c r="AB945" s="85" t="str">
        <f>IF('Checklist Parameters'!$K$43&lt;&gt;"",(I945*'Checklist Parameters'!$K$43)/1000,"N/A")</f>
        <v>N/A</v>
      </c>
      <c r="AC945" s="85">
        <f>IF('Checklist Parameters'!$K$16="",$X945,IF(AND('Checklist Parameters'!$K$16&lt;$X945,'Checklist Parameters'!$K$16&gt;=3),'Checklist Parameters'!$K$16,IF(AND('Checklist Parameters'!$K$16&lt;$X945,'Checklist Parameters'!$K$16&lt;3),0,$X945)))</f>
        <v>0</v>
      </c>
      <c r="AD945" s="85" t="str">
        <f>IF(AND(I945&lt;'Checklist Parameters'!$K$22,$I945&lt;&gt;0),"Y","")</f>
        <v/>
      </c>
      <c r="AE945" s="85" t="str">
        <f>IF($AD945="Y",0,IF('Checklist Parameters'!$K$25="","&lt;no limit&gt;",ROUNDDOWN((($I945-'Checklist Parameters'!$K$24)/'Checklist Parameters'!$K$25)+1,0)))</f>
        <v>&lt;no limit&gt;</v>
      </c>
      <c r="AF945" s="174">
        <f t="shared" si="89"/>
        <v>0</v>
      </c>
      <c r="AG945" s="85">
        <f t="shared" si="84"/>
        <v>0</v>
      </c>
    </row>
    <row r="946" spans="1:33" ht="15">
      <c r="A946" s="393"/>
      <c r="B946" s="393"/>
      <c r="C946" s="393"/>
      <c r="D946" s="393"/>
      <c r="E946" s="393"/>
      <c r="F946" s="393"/>
      <c r="G946" s="393"/>
      <c r="H946" s="394"/>
      <c r="I946" s="394"/>
      <c r="J946" s="394"/>
      <c r="K946" s="394"/>
      <c r="L946" s="394"/>
      <c r="M946" s="394"/>
      <c r="N946" s="313">
        <f>IF(IF(I946&lt;'Checklist Parameters'!$K$22,0,($I946-$L946))&lt;0,0,IF(I946&lt;'Checklist Parameters'!$K$22,0,($I946-$L946)))</f>
        <v>0</v>
      </c>
      <c r="O946" s="394"/>
      <c r="P946" s="395"/>
      <c r="Q946" s="316">
        <f t="shared" si="85"/>
        <v>0</v>
      </c>
      <c r="R946" s="87">
        <f t="shared" si="86"/>
        <v>0</v>
      </c>
      <c r="S946" s="87">
        <f>IF('Checklist Parameters'!$K$60&lt;0.2,0.2,'Checklist Parameters'!$K$60)</f>
        <v>0.72</v>
      </c>
      <c r="T946" s="88">
        <f>IF($O946="",IF('Checklist District ID'!$C$43="Y",MAX($R946:$S946)*$I946,SUM($R946:$S946)*$I946),IF(O946&gt;0,Q946*S946))</f>
        <v>0</v>
      </c>
      <c r="U946" s="88">
        <f>IF(Q946&gt;0,((I946-T946)*'Formula Matrix'!$E$40),0)</f>
        <v>0</v>
      </c>
      <c r="V946" s="88">
        <f t="shared" si="87"/>
        <v>0</v>
      </c>
      <c r="W946" s="88">
        <f>IF(V946&gt;0,(V946*'Checklist Parameters'!$K$35),0)</f>
        <v>0</v>
      </c>
      <c r="X946" s="85">
        <f t="shared" si="88"/>
        <v>0</v>
      </c>
      <c r="Y946" s="85">
        <f>IF('Checklist Parameters'!$K$102&lt;&gt;"",(I946/43560)*'Checklist Parameters'!$K$102,"N/A")</f>
        <v>0</v>
      </c>
      <c r="Z946" s="85" t="str">
        <f>IF('Checklist Parameters'!$K$58&lt;&gt;"",((I946*'Checklist Parameters'!$K$58)*'Checklist Parameters'!$K$35)/1000,"N/A")</f>
        <v>N/A</v>
      </c>
      <c r="AA946" s="85">
        <f>IF('Checklist Parameters'!$K$101&lt;&gt;"",IFERROR(I946/'Checklist Parameters'!$K$101,0),"N/A")</f>
        <v>0</v>
      </c>
      <c r="AB946" s="85" t="str">
        <f>IF('Checklist Parameters'!$K$43&lt;&gt;"",(I946*'Checklist Parameters'!$K$43)/1000,"N/A")</f>
        <v>N/A</v>
      </c>
      <c r="AC946" s="85">
        <f>IF('Checklist Parameters'!$K$16="",$X946,IF(AND('Checklist Parameters'!$K$16&lt;$X946,'Checklist Parameters'!$K$16&gt;=3),'Checklist Parameters'!$K$16,IF(AND('Checklist Parameters'!$K$16&lt;$X946,'Checklist Parameters'!$K$16&lt;3),0,$X946)))</f>
        <v>0</v>
      </c>
      <c r="AD946" s="85" t="str">
        <f>IF(AND(I946&lt;'Checklist Parameters'!$K$22,$I946&lt;&gt;0),"Y","")</f>
        <v/>
      </c>
      <c r="AE946" s="85" t="str">
        <f>IF($AD946="Y",0,IF('Checklist Parameters'!$K$25="","&lt;no limit&gt;",ROUNDDOWN((($I946-'Checklist Parameters'!$K$24)/'Checklist Parameters'!$K$25)+1,0)))</f>
        <v>&lt;no limit&gt;</v>
      </c>
      <c r="AF946" s="174">
        <f t="shared" si="89"/>
        <v>0</v>
      </c>
      <c r="AG946" s="85">
        <f t="shared" si="84"/>
        <v>0</v>
      </c>
    </row>
    <row r="947" spans="1:33" ht="15">
      <c r="A947" s="393"/>
      <c r="B947" s="393"/>
      <c r="C947" s="393"/>
      <c r="D947" s="393"/>
      <c r="E947" s="393"/>
      <c r="F947" s="393"/>
      <c r="G947" s="393"/>
      <c r="H947" s="394"/>
      <c r="I947" s="394"/>
      <c r="J947" s="394"/>
      <c r="K947" s="394"/>
      <c r="L947" s="394"/>
      <c r="M947" s="394"/>
      <c r="N947" s="313">
        <f>IF(IF(I947&lt;'Checklist Parameters'!$K$22,0,($I947-$L947))&lt;0,0,IF(I947&lt;'Checklist Parameters'!$K$22,0,($I947-$L947)))</f>
        <v>0</v>
      </c>
      <c r="O947" s="394"/>
      <c r="P947" s="395"/>
      <c r="Q947" s="316">
        <f t="shared" si="85"/>
        <v>0</v>
      </c>
      <c r="R947" s="87">
        <f t="shared" si="86"/>
        <v>0</v>
      </c>
      <c r="S947" s="87">
        <f>IF('Checklist Parameters'!$K$60&lt;0.2,0.2,'Checklist Parameters'!$K$60)</f>
        <v>0.72</v>
      </c>
      <c r="T947" s="88">
        <f>IF($O947="",IF('Checklist District ID'!$C$43="Y",MAX($R947:$S947)*$I947,SUM($R947:$S947)*$I947),IF(O947&gt;0,Q947*S947))</f>
        <v>0</v>
      </c>
      <c r="U947" s="88">
        <f>IF(Q947&gt;0,((I947-T947)*'Formula Matrix'!$E$40),0)</f>
        <v>0</v>
      </c>
      <c r="V947" s="88">
        <f t="shared" si="87"/>
        <v>0</v>
      </c>
      <c r="W947" s="88">
        <f>IF(V947&gt;0,(V947*'Checklist Parameters'!$K$35),0)</f>
        <v>0</v>
      </c>
      <c r="X947" s="85">
        <f t="shared" si="88"/>
        <v>0</v>
      </c>
      <c r="Y947" s="85">
        <f>IF('Checklist Parameters'!$K$102&lt;&gt;"",(I947/43560)*'Checklist Parameters'!$K$102,"N/A")</f>
        <v>0</v>
      </c>
      <c r="Z947" s="85" t="str">
        <f>IF('Checklist Parameters'!$K$58&lt;&gt;"",((I947*'Checklist Parameters'!$K$58)*'Checklist Parameters'!$K$35)/1000,"N/A")</f>
        <v>N/A</v>
      </c>
      <c r="AA947" s="85">
        <f>IF('Checklist Parameters'!$K$101&lt;&gt;"",IFERROR(I947/'Checklist Parameters'!$K$101,0),"N/A")</f>
        <v>0</v>
      </c>
      <c r="AB947" s="85" t="str">
        <f>IF('Checklist Parameters'!$K$43&lt;&gt;"",(I947*'Checklist Parameters'!$K$43)/1000,"N/A")</f>
        <v>N/A</v>
      </c>
      <c r="AC947" s="85">
        <f>IF('Checklist Parameters'!$K$16="",$X947,IF(AND('Checklist Parameters'!$K$16&lt;$X947,'Checklist Parameters'!$K$16&gt;=3),'Checklist Parameters'!$K$16,IF(AND('Checklist Parameters'!$K$16&lt;$X947,'Checklist Parameters'!$K$16&lt;3),0,$X947)))</f>
        <v>0</v>
      </c>
      <c r="AD947" s="85" t="str">
        <f>IF(AND(I947&lt;'Checklist Parameters'!$K$22,$I947&lt;&gt;0),"Y","")</f>
        <v/>
      </c>
      <c r="AE947" s="85" t="str">
        <f>IF($AD947="Y",0,IF('Checklist Parameters'!$K$25="","&lt;no limit&gt;",ROUNDDOWN((($I947-'Checklist Parameters'!$K$24)/'Checklist Parameters'!$K$25)+1,0)))</f>
        <v>&lt;no limit&gt;</v>
      </c>
      <c r="AF947" s="174">
        <f t="shared" si="89"/>
        <v>0</v>
      </c>
      <c r="AG947" s="85">
        <f t="shared" si="84"/>
        <v>0</v>
      </c>
    </row>
    <row r="948" spans="1:33" ht="15">
      <c r="A948" s="393"/>
      <c r="B948" s="393"/>
      <c r="C948" s="393"/>
      <c r="D948" s="393"/>
      <c r="E948" s="393"/>
      <c r="F948" s="393"/>
      <c r="G948" s="393"/>
      <c r="H948" s="394"/>
      <c r="I948" s="394"/>
      <c r="J948" s="394"/>
      <c r="K948" s="394"/>
      <c r="L948" s="394"/>
      <c r="M948" s="394"/>
      <c r="N948" s="313">
        <f>IF(IF(I948&lt;'Checklist Parameters'!$K$22,0,($I948-$L948))&lt;0,0,IF(I948&lt;'Checklist Parameters'!$K$22,0,($I948-$L948)))</f>
        <v>0</v>
      </c>
      <c r="O948" s="394"/>
      <c r="P948" s="395"/>
      <c r="Q948" s="316">
        <f t="shared" si="85"/>
        <v>0</v>
      </c>
      <c r="R948" s="87">
        <f t="shared" si="86"/>
        <v>0</v>
      </c>
      <c r="S948" s="87">
        <f>IF('Checklist Parameters'!$K$60&lt;0.2,0.2,'Checklist Parameters'!$K$60)</f>
        <v>0.72</v>
      </c>
      <c r="T948" s="88">
        <f>IF($O948="",IF('Checklist District ID'!$C$43="Y",MAX($R948:$S948)*$I948,SUM($R948:$S948)*$I948),IF(O948&gt;0,Q948*S948))</f>
        <v>0</v>
      </c>
      <c r="U948" s="88">
        <f>IF(Q948&gt;0,((I948-T948)*'Formula Matrix'!$E$40),0)</f>
        <v>0</v>
      </c>
      <c r="V948" s="88">
        <f t="shared" si="87"/>
        <v>0</v>
      </c>
      <c r="W948" s="88">
        <f>IF(V948&gt;0,(V948*'Checklist Parameters'!$K$35),0)</f>
        <v>0</v>
      </c>
      <c r="X948" s="85">
        <f t="shared" si="88"/>
        <v>0</v>
      </c>
      <c r="Y948" s="85">
        <f>IF('Checklist Parameters'!$K$102&lt;&gt;"",(I948/43560)*'Checklist Parameters'!$K$102,"N/A")</f>
        <v>0</v>
      </c>
      <c r="Z948" s="85" t="str">
        <f>IF('Checklist Parameters'!$K$58&lt;&gt;"",((I948*'Checklist Parameters'!$K$58)*'Checklist Parameters'!$K$35)/1000,"N/A")</f>
        <v>N/A</v>
      </c>
      <c r="AA948" s="85">
        <f>IF('Checklist Parameters'!$K$101&lt;&gt;"",IFERROR(I948/'Checklist Parameters'!$K$101,0),"N/A")</f>
        <v>0</v>
      </c>
      <c r="AB948" s="85" t="str">
        <f>IF('Checklist Parameters'!$K$43&lt;&gt;"",(I948*'Checklist Parameters'!$K$43)/1000,"N/A")</f>
        <v>N/A</v>
      </c>
      <c r="AC948" s="85">
        <f>IF('Checklist Parameters'!$K$16="",$X948,IF(AND('Checklist Parameters'!$K$16&lt;$X948,'Checklist Parameters'!$K$16&gt;=3),'Checklist Parameters'!$K$16,IF(AND('Checklist Parameters'!$K$16&lt;$X948,'Checklist Parameters'!$K$16&lt;3),0,$X948)))</f>
        <v>0</v>
      </c>
      <c r="AD948" s="85" t="str">
        <f>IF(AND(I948&lt;'Checklist Parameters'!$K$22,$I948&lt;&gt;0),"Y","")</f>
        <v/>
      </c>
      <c r="AE948" s="85" t="str">
        <f>IF($AD948="Y",0,IF('Checklist Parameters'!$K$25="","&lt;no limit&gt;",ROUNDDOWN((($I948-'Checklist Parameters'!$K$24)/'Checklist Parameters'!$K$25)+1,0)))</f>
        <v>&lt;no limit&gt;</v>
      </c>
      <c r="AF948" s="174">
        <f t="shared" si="89"/>
        <v>0</v>
      </c>
      <c r="AG948" s="85">
        <f t="shared" si="84"/>
        <v>0</v>
      </c>
    </row>
    <row r="949" spans="1:33" ht="15">
      <c r="A949" s="393"/>
      <c r="B949" s="393"/>
      <c r="C949" s="393"/>
      <c r="D949" s="393"/>
      <c r="E949" s="393"/>
      <c r="F949" s="393"/>
      <c r="G949" s="393"/>
      <c r="H949" s="394"/>
      <c r="I949" s="394"/>
      <c r="J949" s="394"/>
      <c r="K949" s="394"/>
      <c r="L949" s="394"/>
      <c r="M949" s="394"/>
      <c r="N949" s="313">
        <f>IF(IF(I949&lt;'Checklist Parameters'!$K$22,0,($I949-$L949))&lt;0,0,IF(I949&lt;'Checklist Parameters'!$K$22,0,($I949-$L949)))</f>
        <v>0</v>
      </c>
      <c r="O949" s="394"/>
      <c r="P949" s="395"/>
      <c r="Q949" s="316">
        <f t="shared" si="85"/>
        <v>0</v>
      </c>
      <c r="R949" s="87">
        <f t="shared" si="86"/>
        <v>0</v>
      </c>
      <c r="S949" s="87">
        <f>IF('Checklist Parameters'!$K$60&lt;0.2,0.2,'Checklist Parameters'!$K$60)</f>
        <v>0.72</v>
      </c>
      <c r="T949" s="88">
        <f>IF($O949="",IF('Checklist District ID'!$C$43="Y",MAX($R949:$S949)*$I949,SUM($R949:$S949)*$I949),IF(O949&gt;0,Q949*S949))</f>
        <v>0</v>
      </c>
      <c r="U949" s="88">
        <f>IF(Q949&gt;0,((I949-T949)*'Formula Matrix'!$E$40),0)</f>
        <v>0</v>
      </c>
      <c r="V949" s="88">
        <f t="shared" si="87"/>
        <v>0</v>
      </c>
      <c r="W949" s="88">
        <f>IF(V949&gt;0,(V949*'Checklist Parameters'!$K$35),0)</f>
        <v>0</v>
      </c>
      <c r="X949" s="85">
        <f t="shared" si="88"/>
        <v>0</v>
      </c>
      <c r="Y949" s="85">
        <f>IF('Checklist Parameters'!$K$102&lt;&gt;"",(I949/43560)*'Checklist Parameters'!$K$102,"N/A")</f>
        <v>0</v>
      </c>
      <c r="Z949" s="85" t="str">
        <f>IF('Checklist Parameters'!$K$58&lt;&gt;"",((I949*'Checklist Parameters'!$K$58)*'Checklist Parameters'!$K$35)/1000,"N/A")</f>
        <v>N/A</v>
      </c>
      <c r="AA949" s="85">
        <f>IF('Checklist Parameters'!$K$101&lt;&gt;"",IFERROR(I949/'Checklist Parameters'!$K$101,0),"N/A")</f>
        <v>0</v>
      </c>
      <c r="AB949" s="85" t="str">
        <f>IF('Checklist Parameters'!$K$43&lt;&gt;"",(I949*'Checklist Parameters'!$K$43)/1000,"N/A")</f>
        <v>N/A</v>
      </c>
      <c r="AC949" s="85">
        <f>IF('Checklist Parameters'!$K$16="",$X949,IF(AND('Checklist Parameters'!$K$16&lt;$X949,'Checklist Parameters'!$K$16&gt;=3),'Checklist Parameters'!$K$16,IF(AND('Checklist Parameters'!$K$16&lt;$X949,'Checklist Parameters'!$K$16&lt;3),0,$X949)))</f>
        <v>0</v>
      </c>
      <c r="AD949" s="85" t="str">
        <f>IF(AND(I949&lt;'Checklist Parameters'!$K$22,$I949&lt;&gt;0),"Y","")</f>
        <v/>
      </c>
      <c r="AE949" s="85" t="str">
        <f>IF($AD949="Y",0,IF('Checklist Parameters'!$K$25="","&lt;no limit&gt;",ROUNDDOWN((($I949-'Checklist Parameters'!$K$24)/'Checklist Parameters'!$K$25)+1,0)))</f>
        <v>&lt;no limit&gt;</v>
      </c>
      <c r="AF949" s="174">
        <f t="shared" si="89"/>
        <v>0</v>
      </c>
      <c r="AG949" s="85">
        <f t="shared" si="84"/>
        <v>0</v>
      </c>
    </row>
    <row r="950" spans="1:33" ht="15">
      <c r="A950" s="393"/>
      <c r="B950" s="393"/>
      <c r="C950" s="393"/>
      <c r="D950" s="393"/>
      <c r="E950" s="393"/>
      <c r="F950" s="393"/>
      <c r="G950" s="393"/>
      <c r="H950" s="394"/>
      <c r="I950" s="394"/>
      <c r="J950" s="394"/>
      <c r="K950" s="394"/>
      <c r="L950" s="394"/>
      <c r="M950" s="394"/>
      <c r="N950" s="313">
        <f>IF(IF(I950&lt;'Checklist Parameters'!$K$22,0,($I950-$L950))&lt;0,0,IF(I950&lt;'Checklist Parameters'!$K$22,0,($I950-$L950)))</f>
        <v>0</v>
      </c>
      <c r="O950" s="394"/>
      <c r="P950" s="395"/>
      <c r="Q950" s="316">
        <f t="shared" si="85"/>
        <v>0</v>
      </c>
      <c r="R950" s="87">
        <f t="shared" si="86"/>
        <v>0</v>
      </c>
      <c r="S950" s="87">
        <f>IF('Checklist Parameters'!$K$60&lt;0.2,0.2,'Checklist Parameters'!$K$60)</f>
        <v>0.72</v>
      </c>
      <c r="T950" s="88">
        <f>IF($O950="",IF('Checklist District ID'!$C$43="Y",MAX($R950:$S950)*$I950,SUM($R950:$S950)*$I950),IF(O950&gt;0,Q950*S950))</f>
        <v>0</v>
      </c>
      <c r="U950" s="88">
        <f>IF(Q950&gt;0,((I950-T950)*'Formula Matrix'!$E$40),0)</f>
        <v>0</v>
      </c>
      <c r="V950" s="88">
        <f t="shared" si="87"/>
        <v>0</v>
      </c>
      <c r="W950" s="88">
        <f>IF(V950&gt;0,(V950*'Checklist Parameters'!$K$35),0)</f>
        <v>0</v>
      </c>
      <c r="X950" s="85">
        <f t="shared" si="88"/>
        <v>0</v>
      </c>
      <c r="Y950" s="85">
        <f>IF('Checklist Parameters'!$K$102&lt;&gt;"",(I950/43560)*'Checklist Parameters'!$K$102,"N/A")</f>
        <v>0</v>
      </c>
      <c r="Z950" s="85" t="str">
        <f>IF('Checklist Parameters'!$K$58&lt;&gt;"",((I950*'Checklist Parameters'!$K$58)*'Checklist Parameters'!$K$35)/1000,"N/A")</f>
        <v>N/A</v>
      </c>
      <c r="AA950" s="85">
        <f>IF('Checklist Parameters'!$K$101&lt;&gt;"",IFERROR(I950/'Checklist Parameters'!$K$101,0),"N/A")</f>
        <v>0</v>
      </c>
      <c r="AB950" s="85" t="str">
        <f>IF('Checklist Parameters'!$K$43&lt;&gt;"",(I950*'Checklist Parameters'!$K$43)/1000,"N/A")</f>
        <v>N/A</v>
      </c>
      <c r="AC950" s="85">
        <f>IF('Checklist Parameters'!$K$16="",$X950,IF(AND('Checklist Parameters'!$K$16&lt;$X950,'Checklist Parameters'!$K$16&gt;=3),'Checklist Parameters'!$K$16,IF(AND('Checklist Parameters'!$K$16&lt;$X950,'Checklist Parameters'!$K$16&lt;3),0,$X950)))</f>
        <v>0</v>
      </c>
      <c r="AD950" s="85" t="str">
        <f>IF(AND(I950&lt;'Checklist Parameters'!$K$22,$I950&lt;&gt;0),"Y","")</f>
        <v/>
      </c>
      <c r="AE950" s="85" t="str">
        <f>IF($AD950="Y",0,IF('Checklist Parameters'!$K$25="","&lt;no limit&gt;",ROUNDDOWN((($I950-'Checklist Parameters'!$K$24)/'Checklist Parameters'!$K$25)+1,0)))</f>
        <v>&lt;no limit&gt;</v>
      </c>
      <c r="AF950" s="174">
        <f t="shared" si="89"/>
        <v>0</v>
      </c>
      <c r="AG950" s="85">
        <f t="shared" si="84"/>
        <v>0</v>
      </c>
    </row>
    <row r="951" spans="1:33" ht="15">
      <c r="A951" s="393"/>
      <c r="B951" s="393"/>
      <c r="C951" s="393"/>
      <c r="D951" s="393"/>
      <c r="E951" s="393"/>
      <c r="F951" s="393"/>
      <c r="G951" s="393"/>
      <c r="H951" s="394"/>
      <c r="I951" s="394"/>
      <c r="J951" s="394"/>
      <c r="K951" s="394"/>
      <c r="L951" s="394"/>
      <c r="M951" s="394"/>
      <c r="N951" s="313">
        <f>IF(IF(I951&lt;'Checklist Parameters'!$K$22,0,($I951-$L951))&lt;0,0,IF(I951&lt;'Checklist Parameters'!$K$22,0,($I951-$L951)))</f>
        <v>0</v>
      </c>
      <c r="O951" s="394"/>
      <c r="P951" s="395"/>
      <c r="Q951" s="316">
        <f t="shared" si="85"/>
        <v>0</v>
      </c>
      <c r="R951" s="87">
        <f t="shared" si="86"/>
        <v>0</v>
      </c>
      <c r="S951" s="87">
        <f>IF('Checklist Parameters'!$K$60&lt;0.2,0.2,'Checklist Parameters'!$K$60)</f>
        <v>0.72</v>
      </c>
      <c r="T951" s="88">
        <f>IF($O951="",IF('Checklist District ID'!$C$43="Y",MAX($R951:$S951)*$I951,SUM($R951:$S951)*$I951),IF(O951&gt;0,Q951*S951))</f>
        <v>0</v>
      </c>
      <c r="U951" s="88">
        <f>IF(Q951&gt;0,((I951-T951)*'Formula Matrix'!$E$40),0)</f>
        <v>0</v>
      </c>
      <c r="V951" s="88">
        <f t="shared" si="87"/>
        <v>0</v>
      </c>
      <c r="W951" s="88">
        <f>IF(V951&gt;0,(V951*'Checklist Parameters'!$K$35),0)</f>
        <v>0</v>
      </c>
      <c r="X951" s="85">
        <f t="shared" si="88"/>
        <v>0</v>
      </c>
      <c r="Y951" s="85">
        <f>IF('Checklist Parameters'!$K$102&lt;&gt;"",(I951/43560)*'Checklist Parameters'!$K$102,"N/A")</f>
        <v>0</v>
      </c>
      <c r="Z951" s="85" t="str">
        <f>IF('Checklist Parameters'!$K$58&lt;&gt;"",((I951*'Checklist Parameters'!$K$58)*'Checklist Parameters'!$K$35)/1000,"N/A")</f>
        <v>N/A</v>
      </c>
      <c r="AA951" s="85">
        <f>IF('Checklist Parameters'!$K$101&lt;&gt;"",IFERROR(I951/'Checklist Parameters'!$K$101,0),"N/A")</f>
        <v>0</v>
      </c>
      <c r="AB951" s="85" t="str">
        <f>IF('Checklist Parameters'!$K$43&lt;&gt;"",(I951*'Checklist Parameters'!$K$43)/1000,"N/A")</f>
        <v>N/A</v>
      </c>
      <c r="AC951" s="85">
        <f>IF('Checklist Parameters'!$K$16="",$X951,IF(AND('Checklist Parameters'!$K$16&lt;$X951,'Checklist Parameters'!$K$16&gt;=3),'Checklist Parameters'!$K$16,IF(AND('Checklist Parameters'!$K$16&lt;$X951,'Checklist Parameters'!$K$16&lt;3),0,$X951)))</f>
        <v>0</v>
      </c>
      <c r="AD951" s="85" t="str">
        <f>IF(AND(I951&lt;'Checklist Parameters'!$K$22,$I951&lt;&gt;0),"Y","")</f>
        <v/>
      </c>
      <c r="AE951" s="85" t="str">
        <f>IF($AD951="Y",0,IF('Checklist Parameters'!$K$25="","&lt;no limit&gt;",ROUNDDOWN((($I951-'Checklist Parameters'!$K$24)/'Checklist Parameters'!$K$25)+1,0)))</f>
        <v>&lt;no limit&gt;</v>
      </c>
      <c r="AF951" s="174">
        <f t="shared" si="89"/>
        <v>0</v>
      </c>
      <c r="AG951" s="85">
        <f t="shared" si="84"/>
        <v>0</v>
      </c>
    </row>
    <row r="952" spans="1:33" ht="15">
      <c r="A952" s="393"/>
      <c r="B952" s="393"/>
      <c r="C952" s="393"/>
      <c r="D952" s="393"/>
      <c r="E952" s="393"/>
      <c r="F952" s="393"/>
      <c r="G952" s="393"/>
      <c r="H952" s="394"/>
      <c r="I952" s="394"/>
      <c r="J952" s="394"/>
      <c r="K952" s="394"/>
      <c r="L952" s="394"/>
      <c r="M952" s="394"/>
      <c r="N952" s="313">
        <f>IF(IF(I952&lt;'Checklist Parameters'!$K$22,0,($I952-$L952))&lt;0,0,IF(I952&lt;'Checklist Parameters'!$K$22,0,($I952-$L952)))</f>
        <v>0</v>
      </c>
      <c r="O952" s="394"/>
      <c r="P952" s="395"/>
      <c r="Q952" s="316">
        <f t="shared" si="85"/>
        <v>0</v>
      </c>
      <c r="R952" s="87">
        <f t="shared" si="86"/>
        <v>0</v>
      </c>
      <c r="S952" s="87">
        <f>IF('Checklist Parameters'!$K$60&lt;0.2,0.2,'Checklist Parameters'!$K$60)</f>
        <v>0.72</v>
      </c>
      <c r="T952" s="88">
        <f>IF($O952="",IF('Checklist District ID'!$C$43="Y",MAX($R952:$S952)*$I952,SUM($R952:$S952)*$I952),IF(O952&gt;0,Q952*S952))</f>
        <v>0</v>
      </c>
      <c r="U952" s="88">
        <f>IF(Q952&gt;0,((I952-T952)*'Formula Matrix'!$E$40),0)</f>
        <v>0</v>
      </c>
      <c r="V952" s="88">
        <f t="shared" si="87"/>
        <v>0</v>
      </c>
      <c r="W952" s="88">
        <f>IF(V952&gt;0,(V952*'Checklist Parameters'!$K$35),0)</f>
        <v>0</v>
      </c>
      <c r="X952" s="85">
        <f t="shared" si="88"/>
        <v>0</v>
      </c>
      <c r="Y952" s="85">
        <f>IF('Checklist Parameters'!$K$102&lt;&gt;"",(I952/43560)*'Checklist Parameters'!$K$102,"N/A")</f>
        <v>0</v>
      </c>
      <c r="Z952" s="85" t="str">
        <f>IF('Checklist Parameters'!$K$58&lt;&gt;"",((I952*'Checklist Parameters'!$K$58)*'Checklist Parameters'!$K$35)/1000,"N/A")</f>
        <v>N/A</v>
      </c>
      <c r="AA952" s="85">
        <f>IF('Checklist Parameters'!$K$101&lt;&gt;"",IFERROR(I952/'Checklist Parameters'!$K$101,0),"N/A")</f>
        <v>0</v>
      </c>
      <c r="AB952" s="85" t="str">
        <f>IF('Checklist Parameters'!$K$43&lt;&gt;"",(I952*'Checklist Parameters'!$K$43)/1000,"N/A")</f>
        <v>N/A</v>
      </c>
      <c r="AC952" s="85">
        <f>IF('Checklist Parameters'!$K$16="",$X952,IF(AND('Checklist Parameters'!$K$16&lt;$X952,'Checklist Parameters'!$K$16&gt;=3),'Checklist Parameters'!$K$16,IF(AND('Checklist Parameters'!$K$16&lt;$X952,'Checklist Parameters'!$K$16&lt;3),0,$X952)))</f>
        <v>0</v>
      </c>
      <c r="AD952" s="85" t="str">
        <f>IF(AND(I952&lt;'Checklist Parameters'!$K$22,$I952&lt;&gt;0),"Y","")</f>
        <v/>
      </c>
      <c r="AE952" s="85" t="str">
        <f>IF($AD952="Y",0,IF('Checklist Parameters'!$K$25="","&lt;no limit&gt;",ROUNDDOWN((($I952-'Checklist Parameters'!$K$24)/'Checklist Parameters'!$K$25)+1,0)))</f>
        <v>&lt;no limit&gt;</v>
      </c>
      <c r="AF952" s="174">
        <f t="shared" si="89"/>
        <v>0</v>
      </c>
      <c r="AG952" s="85">
        <f t="shared" si="84"/>
        <v>0</v>
      </c>
    </row>
    <row r="953" spans="1:33" ht="15">
      <c r="A953" s="393"/>
      <c r="B953" s="393"/>
      <c r="C953" s="393"/>
      <c r="D953" s="393"/>
      <c r="E953" s="393"/>
      <c r="F953" s="393"/>
      <c r="G953" s="393"/>
      <c r="H953" s="394"/>
      <c r="I953" s="394"/>
      <c r="J953" s="394"/>
      <c r="K953" s="394"/>
      <c r="L953" s="394"/>
      <c r="M953" s="394"/>
      <c r="N953" s="313">
        <f>IF(IF(I953&lt;'Checklist Parameters'!$K$22,0,($I953-$L953))&lt;0,0,IF(I953&lt;'Checklist Parameters'!$K$22,0,($I953-$L953)))</f>
        <v>0</v>
      </c>
      <c r="O953" s="394"/>
      <c r="P953" s="395"/>
      <c r="Q953" s="316">
        <f t="shared" si="85"/>
        <v>0</v>
      </c>
      <c r="R953" s="87">
        <f t="shared" si="86"/>
        <v>0</v>
      </c>
      <c r="S953" s="87">
        <f>IF('Checklist Parameters'!$K$60&lt;0.2,0.2,'Checklist Parameters'!$K$60)</f>
        <v>0.72</v>
      </c>
      <c r="T953" s="88">
        <f>IF($O953="",IF('Checklist District ID'!$C$43="Y",MAX($R953:$S953)*$I953,SUM($R953:$S953)*$I953),IF(O953&gt;0,Q953*S953))</f>
        <v>0</v>
      </c>
      <c r="U953" s="88">
        <f>IF(Q953&gt;0,((I953-T953)*'Formula Matrix'!$E$40),0)</f>
        <v>0</v>
      </c>
      <c r="V953" s="88">
        <f t="shared" si="87"/>
        <v>0</v>
      </c>
      <c r="W953" s="88">
        <f>IF(V953&gt;0,(V953*'Checklist Parameters'!$K$35),0)</f>
        <v>0</v>
      </c>
      <c r="X953" s="85">
        <f t="shared" si="88"/>
        <v>0</v>
      </c>
      <c r="Y953" s="85">
        <f>IF('Checklist Parameters'!$K$102&lt;&gt;"",(I953/43560)*'Checklist Parameters'!$K$102,"N/A")</f>
        <v>0</v>
      </c>
      <c r="Z953" s="85" t="str">
        <f>IF('Checklist Parameters'!$K$58&lt;&gt;"",((I953*'Checklist Parameters'!$K$58)*'Checklist Parameters'!$K$35)/1000,"N/A")</f>
        <v>N/A</v>
      </c>
      <c r="AA953" s="85">
        <f>IF('Checklist Parameters'!$K$101&lt;&gt;"",IFERROR(I953/'Checklist Parameters'!$K$101,0),"N/A")</f>
        <v>0</v>
      </c>
      <c r="AB953" s="85" t="str">
        <f>IF('Checklist Parameters'!$K$43&lt;&gt;"",(I953*'Checklist Parameters'!$K$43)/1000,"N/A")</f>
        <v>N/A</v>
      </c>
      <c r="AC953" s="85">
        <f>IF('Checklist Parameters'!$K$16="",$X953,IF(AND('Checklist Parameters'!$K$16&lt;$X953,'Checklist Parameters'!$K$16&gt;=3),'Checklist Parameters'!$K$16,IF(AND('Checklist Parameters'!$K$16&lt;$X953,'Checklist Parameters'!$K$16&lt;3),0,$X953)))</f>
        <v>0</v>
      </c>
      <c r="AD953" s="85" t="str">
        <f>IF(AND(I953&lt;'Checklist Parameters'!$K$22,$I953&lt;&gt;0),"Y","")</f>
        <v/>
      </c>
      <c r="AE953" s="85" t="str">
        <f>IF($AD953="Y",0,IF('Checklist Parameters'!$K$25="","&lt;no limit&gt;",ROUNDDOWN((($I953-'Checklist Parameters'!$K$24)/'Checklist Parameters'!$K$25)+1,0)))</f>
        <v>&lt;no limit&gt;</v>
      </c>
      <c r="AF953" s="174">
        <f t="shared" si="89"/>
        <v>0</v>
      </c>
      <c r="AG953" s="85">
        <f t="shared" si="84"/>
        <v>0</v>
      </c>
    </row>
    <row r="954" spans="1:33" ht="15">
      <c r="A954" s="393"/>
      <c r="B954" s="393"/>
      <c r="C954" s="393"/>
      <c r="D954" s="393"/>
      <c r="E954" s="393"/>
      <c r="F954" s="393"/>
      <c r="G954" s="393"/>
      <c r="H954" s="394"/>
      <c r="I954" s="394"/>
      <c r="J954" s="394"/>
      <c r="K954" s="394"/>
      <c r="L954" s="394"/>
      <c r="M954" s="394"/>
      <c r="N954" s="313">
        <f>IF(IF(I954&lt;'Checklist Parameters'!$K$22,0,($I954-$L954))&lt;0,0,IF(I954&lt;'Checklist Parameters'!$K$22,0,($I954-$L954)))</f>
        <v>0</v>
      </c>
      <c r="O954" s="394"/>
      <c r="P954" s="395"/>
      <c r="Q954" s="316">
        <f t="shared" si="85"/>
        <v>0</v>
      </c>
      <c r="R954" s="87">
        <f t="shared" si="86"/>
        <v>0</v>
      </c>
      <c r="S954" s="87">
        <f>IF('Checklist Parameters'!$K$60&lt;0.2,0.2,'Checklist Parameters'!$K$60)</f>
        <v>0.72</v>
      </c>
      <c r="T954" s="88">
        <f>IF($O954="",IF('Checklist District ID'!$C$43="Y",MAX($R954:$S954)*$I954,SUM($R954:$S954)*$I954),IF(O954&gt;0,Q954*S954))</f>
        <v>0</v>
      </c>
      <c r="U954" s="88">
        <f>IF(Q954&gt;0,((I954-T954)*'Formula Matrix'!$E$40),0)</f>
        <v>0</v>
      </c>
      <c r="V954" s="88">
        <f t="shared" si="87"/>
        <v>0</v>
      </c>
      <c r="W954" s="88">
        <f>IF(V954&gt;0,(V954*'Checklist Parameters'!$K$35),0)</f>
        <v>0</v>
      </c>
      <c r="X954" s="85">
        <f t="shared" si="88"/>
        <v>0</v>
      </c>
      <c r="Y954" s="85">
        <f>IF('Checklist Parameters'!$K$102&lt;&gt;"",(I954/43560)*'Checklist Parameters'!$K$102,"N/A")</f>
        <v>0</v>
      </c>
      <c r="Z954" s="85" t="str">
        <f>IF('Checklist Parameters'!$K$58&lt;&gt;"",((I954*'Checklist Parameters'!$K$58)*'Checklist Parameters'!$K$35)/1000,"N/A")</f>
        <v>N/A</v>
      </c>
      <c r="AA954" s="85">
        <f>IF('Checklist Parameters'!$K$101&lt;&gt;"",IFERROR(I954/'Checklist Parameters'!$K$101,0),"N/A")</f>
        <v>0</v>
      </c>
      <c r="AB954" s="85" t="str">
        <f>IF('Checklist Parameters'!$K$43&lt;&gt;"",(I954*'Checklist Parameters'!$K$43)/1000,"N/A")</f>
        <v>N/A</v>
      </c>
      <c r="AC954" s="85">
        <f>IF('Checklist Parameters'!$K$16="",$X954,IF(AND('Checklist Parameters'!$K$16&lt;$X954,'Checklist Parameters'!$K$16&gt;=3),'Checklist Parameters'!$K$16,IF(AND('Checklist Parameters'!$K$16&lt;$X954,'Checklist Parameters'!$K$16&lt;3),0,$X954)))</f>
        <v>0</v>
      </c>
      <c r="AD954" s="85" t="str">
        <f>IF(AND(I954&lt;'Checklist Parameters'!$K$22,$I954&lt;&gt;0),"Y","")</f>
        <v/>
      </c>
      <c r="AE954" s="85" t="str">
        <f>IF($AD954="Y",0,IF('Checklist Parameters'!$K$25="","&lt;no limit&gt;",ROUNDDOWN((($I954-'Checklist Parameters'!$K$24)/'Checklist Parameters'!$K$25)+1,0)))</f>
        <v>&lt;no limit&gt;</v>
      </c>
      <c r="AF954" s="174">
        <f t="shared" si="89"/>
        <v>0</v>
      </c>
      <c r="AG954" s="85">
        <f t="shared" si="84"/>
        <v>0</v>
      </c>
    </row>
    <row r="955" spans="1:33" ht="15">
      <c r="A955" s="393"/>
      <c r="B955" s="393"/>
      <c r="C955" s="393"/>
      <c r="D955" s="393"/>
      <c r="E955" s="393"/>
      <c r="F955" s="393"/>
      <c r="G955" s="393"/>
      <c r="H955" s="394"/>
      <c r="I955" s="394"/>
      <c r="J955" s="394"/>
      <c r="K955" s="394"/>
      <c r="L955" s="394"/>
      <c r="M955" s="394"/>
      <c r="N955" s="313">
        <f>IF(IF(I955&lt;'Checklist Parameters'!$K$22,0,($I955-$L955))&lt;0,0,IF(I955&lt;'Checklist Parameters'!$K$22,0,($I955-$L955)))</f>
        <v>0</v>
      </c>
      <c r="O955" s="394"/>
      <c r="P955" s="395"/>
      <c r="Q955" s="316">
        <f t="shared" si="85"/>
        <v>0</v>
      </c>
      <c r="R955" s="87">
        <f t="shared" si="86"/>
        <v>0</v>
      </c>
      <c r="S955" s="87">
        <f>IF('Checklist Parameters'!$K$60&lt;0.2,0.2,'Checklist Parameters'!$K$60)</f>
        <v>0.72</v>
      </c>
      <c r="T955" s="88">
        <f>IF($O955="",IF('Checklist District ID'!$C$43="Y",MAX($R955:$S955)*$I955,SUM($R955:$S955)*$I955),IF(O955&gt;0,Q955*S955))</f>
        <v>0</v>
      </c>
      <c r="U955" s="88">
        <f>IF(Q955&gt;0,((I955-T955)*'Formula Matrix'!$E$40),0)</f>
        <v>0</v>
      </c>
      <c r="V955" s="88">
        <f t="shared" si="87"/>
        <v>0</v>
      </c>
      <c r="W955" s="88">
        <f>IF(V955&gt;0,(V955*'Checklist Parameters'!$K$35),0)</f>
        <v>0</v>
      </c>
      <c r="X955" s="85">
        <f t="shared" si="88"/>
        <v>0</v>
      </c>
      <c r="Y955" s="85">
        <f>IF('Checklist Parameters'!$K$102&lt;&gt;"",(I955/43560)*'Checklist Parameters'!$K$102,"N/A")</f>
        <v>0</v>
      </c>
      <c r="Z955" s="85" t="str">
        <f>IF('Checklist Parameters'!$K$58&lt;&gt;"",((I955*'Checklist Parameters'!$K$58)*'Checklist Parameters'!$K$35)/1000,"N/A")</f>
        <v>N/A</v>
      </c>
      <c r="AA955" s="85">
        <f>IF('Checklist Parameters'!$K$101&lt;&gt;"",IFERROR(I955/'Checklist Parameters'!$K$101,0),"N/A")</f>
        <v>0</v>
      </c>
      <c r="AB955" s="85" t="str">
        <f>IF('Checklist Parameters'!$K$43&lt;&gt;"",(I955*'Checklist Parameters'!$K$43)/1000,"N/A")</f>
        <v>N/A</v>
      </c>
      <c r="AC955" s="85">
        <f>IF('Checklist Parameters'!$K$16="",$X955,IF(AND('Checklist Parameters'!$K$16&lt;$X955,'Checklist Parameters'!$K$16&gt;=3),'Checklist Parameters'!$K$16,IF(AND('Checklist Parameters'!$K$16&lt;$X955,'Checklist Parameters'!$K$16&lt;3),0,$X955)))</f>
        <v>0</v>
      </c>
      <c r="AD955" s="85" t="str">
        <f>IF(AND(I955&lt;'Checklist Parameters'!$K$22,$I955&lt;&gt;0),"Y","")</f>
        <v/>
      </c>
      <c r="AE955" s="85" t="str">
        <f>IF($AD955="Y",0,IF('Checklist Parameters'!$K$25="","&lt;no limit&gt;",ROUNDDOWN((($I955-'Checklist Parameters'!$K$24)/'Checklist Parameters'!$K$25)+1,0)))</f>
        <v>&lt;no limit&gt;</v>
      </c>
      <c r="AF955" s="174">
        <f t="shared" si="89"/>
        <v>0</v>
      </c>
      <c r="AG955" s="85">
        <f t="shared" si="84"/>
        <v>0</v>
      </c>
    </row>
    <row r="956" spans="1:33" ht="15">
      <c r="A956" s="393"/>
      <c r="B956" s="393"/>
      <c r="C956" s="393"/>
      <c r="D956" s="393"/>
      <c r="E956" s="393"/>
      <c r="F956" s="393"/>
      <c r="G956" s="393"/>
      <c r="H956" s="394"/>
      <c r="I956" s="394"/>
      <c r="J956" s="394"/>
      <c r="K956" s="394"/>
      <c r="L956" s="394"/>
      <c r="M956" s="394"/>
      <c r="N956" s="313">
        <f>IF(IF(I956&lt;'Checklist Parameters'!$K$22,0,($I956-$L956))&lt;0,0,IF(I956&lt;'Checklist Parameters'!$K$22,0,($I956-$L956)))</f>
        <v>0</v>
      </c>
      <c r="O956" s="394"/>
      <c r="P956" s="395"/>
      <c r="Q956" s="316">
        <f t="shared" si="85"/>
        <v>0</v>
      </c>
      <c r="R956" s="87">
        <f t="shared" si="86"/>
        <v>0</v>
      </c>
      <c r="S956" s="87">
        <f>IF('Checklist Parameters'!$K$60&lt;0.2,0.2,'Checklist Parameters'!$K$60)</f>
        <v>0.72</v>
      </c>
      <c r="T956" s="88">
        <f>IF($O956="",IF('Checklist District ID'!$C$43="Y",MAX($R956:$S956)*$I956,SUM($R956:$S956)*$I956),IF(O956&gt;0,Q956*S956))</f>
        <v>0</v>
      </c>
      <c r="U956" s="88">
        <f>IF(Q956&gt;0,((I956-T956)*'Formula Matrix'!$E$40),0)</f>
        <v>0</v>
      </c>
      <c r="V956" s="88">
        <f t="shared" si="87"/>
        <v>0</v>
      </c>
      <c r="W956" s="88">
        <f>IF(V956&gt;0,(V956*'Checklist Parameters'!$K$35),0)</f>
        <v>0</v>
      </c>
      <c r="X956" s="85">
        <f t="shared" si="88"/>
        <v>0</v>
      </c>
      <c r="Y956" s="85">
        <f>IF('Checklist Parameters'!$K$102&lt;&gt;"",(I956/43560)*'Checklist Parameters'!$K$102,"N/A")</f>
        <v>0</v>
      </c>
      <c r="Z956" s="85" t="str">
        <f>IF('Checklist Parameters'!$K$58&lt;&gt;"",((I956*'Checklist Parameters'!$K$58)*'Checklist Parameters'!$K$35)/1000,"N/A")</f>
        <v>N/A</v>
      </c>
      <c r="AA956" s="85">
        <f>IF('Checklist Parameters'!$K$101&lt;&gt;"",IFERROR(I956/'Checklist Parameters'!$K$101,0),"N/A")</f>
        <v>0</v>
      </c>
      <c r="AB956" s="85" t="str">
        <f>IF('Checklist Parameters'!$K$43&lt;&gt;"",(I956*'Checklist Parameters'!$K$43)/1000,"N/A")</f>
        <v>N/A</v>
      </c>
      <c r="AC956" s="85">
        <f>IF('Checklist Parameters'!$K$16="",$X956,IF(AND('Checklist Parameters'!$K$16&lt;$X956,'Checklist Parameters'!$K$16&gt;=3),'Checklist Parameters'!$K$16,IF(AND('Checklist Parameters'!$K$16&lt;$X956,'Checklist Parameters'!$K$16&lt;3),0,$X956)))</f>
        <v>0</v>
      </c>
      <c r="AD956" s="85" t="str">
        <f>IF(AND(I956&lt;'Checklist Parameters'!$K$22,$I956&lt;&gt;0),"Y","")</f>
        <v/>
      </c>
      <c r="AE956" s="85" t="str">
        <f>IF($AD956="Y",0,IF('Checklist Parameters'!$K$25="","&lt;no limit&gt;",ROUNDDOWN((($I956-'Checklist Parameters'!$K$24)/'Checklist Parameters'!$K$25)+1,0)))</f>
        <v>&lt;no limit&gt;</v>
      </c>
      <c r="AF956" s="174">
        <f t="shared" si="89"/>
        <v>0</v>
      </c>
      <c r="AG956" s="85">
        <f t="shared" si="84"/>
        <v>0</v>
      </c>
    </row>
    <row r="957" spans="1:33" ht="15">
      <c r="A957" s="393"/>
      <c r="B957" s="393"/>
      <c r="C957" s="393"/>
      <c r="D957" s="393"/>
      <c r="E957" s="393"/>
      <c r="F957" s="393"/>
      <c r="G957" s="393"/>
      <c r="H957" s="394"/>
      <c r="I957" s="394"/>
      <c r="J957" s="394"/>
      <c r="K957" s="394"/>
      <c r="L957" s="394"/>
      <c r="M957" s="394"/>
      <c r="N957" s="313">
        <f>IF(IF(I957&lt;'Checklist Parameters'!$K$22,0,($I957-$L957))&lt;0,0,IF(I957&lt;'Checklist Parameters'!$K$22,0,($I957-$L957)))</f>
        <v>0</v>
      </c>
      <c r="O957" s="394"/>
      <c r="P957" s="395"/>
      <c r="Q957" s="316">
        <f t="shared" si="85"/>
        <v>0</v>
      </c>
      <c r="R957" s="87">
        <f t="shared" si="86"/>
        <v>0</v>
      </c>
      <c r="S957" s="87">
        <f>IF('Checklist Parameters'!$K$60&lt;0.2,0.2,'Checklist Parameters'!$K$60)</f>
        <v>0.72</v>
      </c>
      <c r="T957" s="88">
        <f>IF($O957="",IF('Checklist District ID'!$C$43="Y",MAX($R957:$S957)*$I957,SUM($R957:$S957)*$I957),IF(O957&gt;0,Q957*S957))</f>
        <v>0</v>
      </c>
      <c r="U957" s="88">
        <f>IF(Q957&gt;0,((I957-T957)*'Formula Matrix'!$E$40),0)</f>
        <v>0</v>
      </c>
      <c r="V957" s="88">
        <f t="shared" si="87"/>
        <v>0</v>
      </c>
      <c r="W957" s="88">
        <f>IF(V957&gt;0,(V957*'Checklist Parameters'!$K$35),0)</f>
        <v>0</v>
      </c>
      <c r="X957" s="85">
        <f t="shared" si="88"/>
        <v>0</v>
      </c>
      <c r="Y957" s="85">
        <f>IF('Checklist Parameters'!$K$102&lt;&gt;"",(I957/43560)*'Checklist Parameters'!$K$102,"N/A")</f>
        <v>0</v>
      </c>
      <c r="Z957" s="85" t="str">
        <f>IF('Checklist Parameters'!$K$58&lt;&gt;"",((I957*'Checklist Parameters'!$K$58)*'Checklist Parameters'!$K$35)/1000,"N/A")</f>
        <v>N/A</v>
      </c>
      <c r="AA957" s="85">
        <f>IF('Checklist Parameters'!$K$101&lt;&gt;"",IFERROR(I957/'Checklist Parameters'!$K$101,0),"N/A")</f>
        <v>0</v>
      </c>
      <c r="AB957" s="85" t="str">
        <f>IF('Checklist Parameters'!$K$43&lt;&gt;"",(I957*'Checklist Parameters'!$K$43)/1000,"N/A")</f>
        <v>N/A</v>
      </c>
      <c r="AC957" s="85">
        <f>IF('Checklist Parameters'!$K$16="",$X957,IF(AND('Checklist Parameters'!$K$16&lt;$X957,'Checklist Parameters'!$K$16&gt;=3),'Checklist Parameters'!$K$16,IF(AND('Checklist Parameters'!$K$16&lt;$X957,'Checklist Parameters'!$K$16&lt;3),0,$X957)))</f>
        <v>0</v>
      </c>
      <c r="AD957" s="85" t="str">
        <f>IF(AND(I957&lt;'Checklist Parameters'!$K$22,$I957&lt;&gt;0),"Y","")</f>
        <v/>
      </c>
      <c r="AE957" s="85" t="str">
        <f>IF($AD957="Y",0,IF('Checklist Parameters'!$K$25="","&lt;no limit&gt;",ROUNDDOWN((($I957-'Checklist Parameters'!$K$24)/'Checklist Parameters'!$K$25)+1,0)))</f>
        <v>&lt;no limit&gt;</v>
      </c>
      <c r="AF957" s="174">
        <f t="shared" si="89"/>
        <v>0</v>
      </c>
      <c r="AG957" s="85">
        <f t="shared" si="84"/>
        <v>0</v>
      </c>
    </row>
    <row r="958" spans="1:33" ht="15">
      <c r="A958" s="393"/>
      <c r="B958" s="393"/>
      <c r="C958" s="393"/>
      <c r="D958" s="393"/>
      <c r="E958" s="393"/>
      <c r="F958" s="393"/>
      <c r="G958" s="393"/>
      <c r="H958" s="394"/>
      <c r="I958" s="394"/>
      <c r="J958" s="394"/>
      <c r="K958" s="394"/>
      <c r="L958" s="394"/>
      <c r="M958" s="394"/>
      <c r="N958" s="313">
        <f>IF(IF(I958&lt;'Checklist Parameters'!$K$22,0,($I958-$L958))&lt;0,0,IF(I958&lt;'Checklist Parameters'!$K$22,0,($I958-$L958)))</f>
        <v>0</v>
      </c>
      <c r="O958" s="394"/>
      <c r="P958" s="395"/>
      <c r="Q958" s="316">
        <f t="shared" si="85"/>
        <v>0</v>
      </c>
      <c r="R958" s="87">
        <f t="shared" si="86"/>
        <v>0</v>
      </c>
      <c r="S958" s="87">
        <f>IF('Checklist Parameters'!$K$60&lt;0.2,0.2,'Checklist Parameters'!$K$60)</f>
        <v>0.72</v>
      </c>
      <c r="T958" s="88">
        <f>IF($O958="",IF('Checklist District ID'!$C$43="Y",MAX($R958:$S958)*$I958,SUM($R958:$S958)*$I958),IF(O958&gt;0,Q958*S958))</f>
        <v>0</v>
      </c>
      <c r="U958" s="88">
        <f>IF(Q958&gt;0,((I958-T958)*'Formula Matrix'!$E$40),0)</f>
        <v>0</v>
      </c>
      <c r="V958" s="88">
        <f t="shared" si="87"/>
        <v>0</v>
      </c>
      <c r="W958" s="88">
        <f>IF(V958&gt;0,(V958*'Checklist Parameters'!$K$35),0)</f>
        <v>0</v>
      </c>
      <c r="X958" s="85">
        <f t="shared" si="88"/>
        <v>0</v>
      </c>
      <c r="Y958" s="85">
        <f>IF('Checklist Parameters'!$K$102&lt;&gt;"",(I958/43560)*'Checklist Parameters'!$K$102,"N/A")</f>
        <v>0</v>
      </c>
      <c r="Z958" s="85" t="str">
        <f>IF('Checklist Parameters'!$K$58&lt;&gt;"",((I958*'Checklist Parameters'!$K$58)*'Checklist Parameters'!$K$35)/1000,"N/A")</f>
        <v>N/A</v>
      </c>
      <c r="AA958" s="85">
        <f>IF('Checklist Parameters'!$K$101&lt;&gt;"",IFERROR(I958/'Checklist Parameters'!$K$101,0),"N/A")</f>
        <v>0</v>
      </c>
      <c r="AB958" s="85" t="str">
        <f>IF('Checklist Parameters'!$K$43&lt;&gt;"",(I958*'Checklist Parameters'!$K$43)/1000,"N/A")</f>
        <v>N/A</v>
      </c>
      <c r="AC958" s="85">
        <f>IF('Checklist Parameters'!$K$16="",$X958,IF(AND('Checklist Parameters'!$K$16&lt;$X958,'Checklist Parameters'!$K$16&gt;=3),'Checklist Parameters'!$K$16,IF(AND('Checklist Parameters'!$K$16&lt;$X958,'Checklist Parameters'!$K$16&lt;3),0,$X958)))</f>
        <v>0</v>
      </c>
      <c r="AD958" s="85" t="str">
        <f>IF(AND(I958&lt;'Checklist Parameters'!$K$22,$I958&lt;&gt;0),"Y","")</f>
        <v/>
      </c>
      <c r="AE958" s="85" t="str">
        <f>IF($AD958="Y",0,IF('Checklist Parameters'!$K$25="","&lt;no limit&gt;",ROUNDDOWN((($I958-'Checklist Parameters'!$K$24)/'Checklist Parameters'!$K$25)+1,0)))</f>
        <v>&lt;no limit&gt;</v>
      </c>
      <c r="AF958" s="174">
        <f t="shared" si="89"/>
        <v>0</v>
      </c>
      <c r="AG958" s="85">
        <f t="shared" si="84"/>
        <v>0</v>
      </c>
    </row>
    <row r="959" spans="1:33" ht="15">
      <c r="A959" s="393"/>
      <c r="B959" s="393"/>
      <c r="C959" s="393"/>
      <c r="D959" s="393"/>
      <c r="E959" s="393"/>
      <c r="F959" s="393"/>
      <c r="G959" s="393"/>
      <c r="H959" s="394"/>
      <c r="I959" s="394"/>
      <c r="J959" s="394"/>
      <c r="K959" s="394"/>
      <c r="L959" s="394"/>
      <c r="M959" s="394"/>
      <c r="N959" s="313">
        <f>IF(IF(I959&lt;'Checklist Parameters'!$K$22,0,($I959-$L959))&lt;0,0,IF(I959&lt;'Checklist Parameters'!$K$22,0,($I959-$L959)))</f>
        <v>0</v>
      </c>
      <c r="O959" s="394"/>
      <c r="P959" s="395"/>
      <c r="Q959" s="316">
        <f t="shared" si="85"/>
        <v>0</v>
      </c>
      <c r="R959" s="87">
        <f t="shared" si="86"/>
        <v>0</v>
      </c>
      <c r="S959" s="87">
        <f>IF('Checklist Parameters'!$K$60&lt;0.2,0.2,'Checklist Parameters'!$K$60)</f>
        <v>0.72</v>
      </c>
      <c r="T959" s="88">
        <f>IF($O959="",IF('Checklist District ID'!$C$43="Y",MAX($R959:$S959)*$I959,SUM($R959:$S959)*$I959),IF(O959&gt;0,Q959*S959))</f>
        <v>0</v>
      </c>
      <c r="U959" s="88">
        <f>IF(Q959&gt;0,((I959-T959)*'Formula Matrix'!$E$40),0)</f>
        <v>0</v>
      </c>
      <c r="V959" s="88">
        <f t="shared" si="87"/>
        <v>0</v>
      </c>
      <c r="W959" s="88">
        <f>IF(V959&gt;0,(V959*'Checklist Parameters'!$K$35),0)</f>
        <v>0</v>
      </c>
      <c r="X959" s="85">
        <f t="shared" si="88"/>
        <v>0</v>
      </c>
      <c r="Y959" s="85">
        <f>IF('Checklist Parameters'!$K$102&lt;&gt;"",(I959/43560)*'Checklist Parameters'!$K$102,"N/A")</f>
        <v>0</v>
      </c>
      <c r="Z959" s="85" t="str">
        <f>IF('Checklist Parameters'!$K$58&lt;&gt;"",((I959*'Checklist Parameters'!$K$58)*'Checklist Parameters'!$K$35)/1000,"N/A")</f>
        <v>N/A</v>
      </c>
      <c r="AA959" s="85">
        <f>IF('Checklist Parameters'!$K$101&lt;&gt;"",IFERROR(I959/'Checklist Parameters'!$K$101,0),"N/A")</f>
        <v>0</v>
      </c>
      <c r="AB959" s="85" t="str">
        <f>IF('Checklist Parameters'!$K$43&lt;&gt;"",(I959*'Checklist Parameters'!$K$43)/1000,"N/A")</f>
        <v>N/A</v>
      </c>
      <c r="AC959" s="85">
        <f>IF('Checklist Parameters'!$K$16="",$X959,IF(AND('Checklist Parameters'!$K$16&lt;$X959,'Checklist Parameters'!$K$16&gt;=3),'Checklist Parameters'!$K$16,IF(AND('Checklist Parameters'!$K$16&lt;$X959,'Checklist Parameters'!$K$16&lt;3),0,$X959)))</f>
        <v>0</v>
      </c>
      <c r="AD959" s="85" t="str">
        <f>IF(AND(I959&lt;'Checklist Parameters'!$K$22,$I959&lt;&gt;0),"Y","")</f>
        <v/>
      </c>
      <c r="AE959" s="85" t="str">
        <f>IF($AD959="Y",0,IF('Checklist Parameters'!$K$25="","&lt;no limit&gt;",ROUNDDOWN((($I959-'Checklist Parameters'!$K$24)/'Checklist Parameters'!$K$25)+1,0)))</f>
        <v>&lt;no limit&gt;</v>
      </c>
      <c r="AF959" s="174">
        <f t="shared" si="89"/>
        <v>0</v>
      </c>
      <c r="AG959" s="85">
        <f t="shared" si="84"/>
        <v>0</v>
      </c>
    </row>
    <row r="960" spans="1:33" ht="15">
      <c r="A960" s="393"/>
      <c r="B960" s="393"/>
      <c r="C960" s="393"/>
      <c r="D960" s="393"/>
      <c r="E960" s="393"/>
      <c r="F960" s="393"/>
      <c r="G960" s="393"/>
      <c r="H960" s="394"/>
      <c r="I960" s="394"/>
      <c r="J960" s="394"/>
      <c r="K960" s="394"/>
      <c r="L960" s="394"/>
      <c r="M960" s="394"/>
      <c r="N960" s="313">
        <f>IF(IF(I960&lt;'Checklist Parameters'!$K$22,0,($I960-$L960))&lt;0,0,IF(I960&lt;'Checklist Parameters'!$K$22,0,($I960-$L960)))</f>
        <v>0</v>
      </c>
      <c r="O960" s="394"/>
      <c r="P960" s="395"/>
      <c r="Q960" s="316">
        <f t="shared" si="85"/>
        <v>0</v>
      </c>
      <c r="R960" s="87">
        <f t="shared" si="86"/>
        <v>0</v>
      </c>
      <c r="S960" s="87">
        <f>IF('Checklist Parameters'!$K$60&lt;0.2,0.2,'Checklist Parameters'!$K$60)</f>
        <v>0.72</v>
      </c>
      <c r="T960" s="88">
        <f>IF($O960="",IF('Checklist District ID'!$C$43="Y",MAX($R960:$S960)*$I960,SUM($R960:$S960)*$I960),IF(O960&gt;0,Q960*S960))</f>
        <v>0</v>
      </c>
      <c r="U960" s="88">
        <f>IF(Q960&gt;0,((I960-T960)*'Formula Matrix'!$E$40),0)</f>
        <v>0</v>
      </c>
      <c r="V960" s="88">
        <f t="shared" si="87"/>
        <v>0</v>
      </c>
      <c r="W960" s="88">
        <f>IF(V960&gt;0,(V960*'Checklist Parameters'!$K$35),0)</f>
        <v>0</v>
      </c>
      <c r="X960" s="85">
        <f t="shared" si="88"/>
        <v>0</v>
      </c>
      <c r="Y960" s="85">
        <f>IF('Checklist Parameters'!$K$102&lt;&gt;"",(I960/43560)*'Checklist Parameters'!$K$102,"N/A")</f>
        <v>0</v>
      </c>
      <c r="Z960" s="85" t="str">
        <f>IF('Checklist Parameters'!$K$58&lt;&gt;"",((I960*'Checklist Parameters'!$K$58)*'Checklist Parameters'!$K$35)/1000,"N/A")</f>
        <v>N/A</v>
      </c>
      <c r="AA960" s="85">
        <f>IF('Checklist Parameters'!$K$101&lt;&gt;"",IFERROR(I960/'Checklist Parameters'!$K$101,0),"N/A")</f>
        <v>0</v>
      </c>
      <c r="AB960" s="85" t="str">
        <f>IF('Checklist Parameters'!$K$43&lt;&gt;"",(I960*'Checklist Parameters'!$K$43)/1000,"N/A")</f>
        <v>N/A</v>
      </c>
      <c r="AC960" s="85">
        <f>IF('Checklist Parameters'!$K$16="",$X960,IF(AND('Checklist Parameters'!$K$16&lt;$X960,'Checklist Parameters'!$K$16&gt;=3),'Checklist Parameters'!$K$16,IF(AND('Checklist Parameters'!$K$16&lt;$X960,'Checklist Parameters'!$K$16&lt;3),0,$X960)))</f>
        <v>0</v>
      </c>
      <c r="AD960" s="85" t="str">
        <f>IF(AND(I960&lt;'Checklist Parameters'!$K$22,$I960&lt;&gt;0),"Y","")</f>
        <v/>
      </c>
      <c r="AE960" s="85" t="str">
        <f>IF($AD960="Y",0,IF('Checklist Parameters'!$K$25="","&lt;no limit&gt;",ROUNDDOWN((($I960-'Checklist Parameters'!$K$24)/'Checklist Parameters'!$K$25)+1,0)))</f>
        <v>&lt;no limit&gt;</v>
      </c>
      <c r="AF960" s="174">
        <f t="shared" si="89"/>
        <v>0</v>
      </c>
      <c r="AG960" s="85">
        <f t="shared" si="84"/>
        <v>0</v>
      </c>
    </row>
    <row r="961" spans="1:33" ht="15">
      <c r="A961" s="393"/>
      <c r="B961" s="393"/>
      <c r="C961" s="393"/>
      <c r="D961" s="393"/>
      <c r="E961" s="393"/>
      <c r="F961" s="393"/>
      <c r="G961" s="393"/>
      <c r="H961" s="394"/>
      <c r="I961" s="394"/>
      <c r="J961" s="394"/>
      <c r="K961" s="394"/>
      <c r="L961" s="394"/>
      <c r="M961" s="394"/>
      <c r="N961" s="313">
        <f>IF(IF(I961&lt;'Checklist Parameters'!$K$22,0,($I961-$L961))&lt;0,0,IF(I961&lt;'Checklist Parameters'!$K$22,0,($I961-$L961)))</f>
        <v>0</v>
      </c>
      <c r="O961" s="394"/>
      <c r="P961" s="395"/>
      <c r="Q961" s="316">
        <f t="shared" si="85"/>
        <v>0</v>
      </c>
      <c r="R961" s="87">
        <f t="shared" si="86"/>
        <v>0</v>
      </c>
      <c r="S961" s="87">
        <f>IF('Checklist Parameters'!$K$60&lt;0.2,0.2,'Checklist Parameters'!$K$60)</f>
        <v>0.72</v>
      </c>
      <c r="T961" s="88">
        <f>IF($O961="",IF('Checklist District ID'!$C$43="Y",MAX($R961:$S961)*$I961,SUM($R961:$S961)*$I961),IF(O961&gt;0,Q961*S961))</f>
        <v>0</v>
      </c>
      <c r="U961" s="88">
        <f>IF(Q961&gt;0,((I961-T961)*'Formula Matrix'!$E$40),0)</f>
        <v>0</v>
      </c>
      <c r="V961" s="88">
        <f t="shared" si="87"/>
        <v>0</v>
      </c>
      <c r="W961" s="88">
        <f>IF(V961&gt;0,(V961*'Checklist Parameters'!$K$35),0)</f>
        <v>0</v>
      </c>
      <c r="X961" s="85">
        <f t="shared" si="88"/>
        <v>0</v>
      </c>
      <c r="Y961" s="85">
        <f>IF('Checklist Parameters'!$K$102&lt;&gt;"",(I961/43560)*'Checklist Parameters'!$K$102,"N/A")</f>
        <v>0</v>
      </c>
      <c r="Z961" s="85" t="str">
        <f>IF('Checklist Parameters'!$K$58&lt;&gt;"",((I961*'Checklist Parameters'!$K$58)*'Checklist Parameters'!$K$35)/1000,"N/A")</f>
        <v>N/A</v>
      </c>
      <c r="AA961" s="85">
        <f>IF('Checklist Parameters'!$K$101&lt;&gt;"",IFERROR(I961/'Checklist Parameters'!$K$101,0),"N/A")</f>
        <v>0</v>
      </c>
      <c r="AB961" s="85" t="str">
        <f>IF('Checklist Parameters'!$K$43&lt;&gt;"",(I961*'Checklist Parameters'!$K$43)/1000,"N/A")</f>
        <v>N/A</v>
      </c>
      <c r="AC961" s="85">
        <f>IF('Checklist Parameters'!$K$16="",$X961,IF(AND('Checklist Parameters'!$K$16&lt;$X961,'Checklist Parameters'!$K$16&gt;=3),'Checklist Parameters'!$K$16,IF(AND('Checklist Parameters'!$K$16&lt;$X961,'Checklist Parameters'!$K$16&lt;3),0,$X961)))</f>
        <v>0</v>
      </c>
      <c r="AD961" s="85" t="str">
        <f>IF(AND(I961&lt;'Checklist Parameters'!$K$22,$I961&lt;&gt;0),"Y","")</f>
        <v/>
      </c>
      <c r="AE961" s="85" t="str">
        <f>IF($AD961="Y",0,IF('Checklist Parameters'!$K$25="","&lt;no limit&gt;",ROUNDDOWN((($I961-'Checklist Parameters'!$K$24)/'Checklist Parameters'!$K$25)+1,0)))</f>
        <v>&lt;no limit&gt;</v>
      </c>
      <c r="AF961" s="174">
        <f t="shared" si="89"/>
        <v>0</v>
      </c>
      <c r="AG961" s="85">
        <f t="shared" si="84"/>
        <v>0</v>
      </c>
    </row>
    <row r="962" spans="1:33" ht="15">
      <c r="A962" s="393"/>
      <c r="B962" s="393"/>
      <c r="C962" s="393"/>
      <c r="D962" s="393"/>
      <c r="E962" s="393"/>
      <c r="F962" s="393"/>
      <c r="G962" s="393"/>
      <c r="H962" s="394"/>
      <c r="I962" s="394"/>
      <c r="J962" s="394"/>
      <c r="K962" s="394"/>
      <c r="L962" s="394"/>
      <c r="M962" s="394"/>
      <c r="N962" s="313">
        <f>IF(IF(I962&lt;'Checklist Parameters'!$K$22,0,($I962-$L962))&lt;0,0,IF(I962&lt;'Checklist Parameters'!$K$22,0,($I962-$L962)))</f>
        <v>0</v>
      </c>
      <c r="O962" s="394"/>
      <c r="P962" s="395"/>
      <c r="Q962" s="316">
        <f t="shared" si="85"/>
        <v>0</v>
      </c>
      <c r="R962" s="87">
        <f t="shared" si="86"/>
        <v>0</v>
      </c>
      <c r="S962" s="87">
        <f>IF('Checklist Parameters'!$K$60&lt;0.2,0.2,'Checklist Parameters'!$K$60)</f>
        <v>0.72</v>
      </c>
      <c r="T962" s="88">
        <f>IF($O962="",IF('Checklist District ID'!$C$43="Y",MAX($R962:$S962)*$I962,SUM($R962:$S962)*$I962),IF(O962&gt;0,Q962*S962))</f>
        <v>0</v>
      </c>
      <c r="U962" s="88">
        <f>IF(Q962&gt;0,((I962-T962)*'Formula Matrix'!$E$40),0)</f>
        <v>0</v>
      </c>
      <c r="V962" s="88">
        <f t="shared" si="87"/>
        <v>0</v>
      </c>
      <c r="W962" s="88">
        <f>IF(V962&gt;0,(V962*'Checklist Parameters'!$K$35),0)</f>
        <v>0</v>
      </c>
      <c r="X962" s="85">
        <f t="shared" si="88"/>
        <v>0</v>
      </c>
      <c r="Y962" s="85">
        <f>IF('Checklist Parameters'!$K$102&lt;&gt;"",(I962/43560)*'Checklist Parameters'!$K$102,"N/A")</f>
        <v>0</v>
      </c>
      <c r="Z962" s="85" t="str">
        <f>IF('Checklist Parameters'!$K$58&lt;&gt;"",((I962*'Checklist Parameters'!$K$58)*'Checklist Parameters'!$K$35)/1000,"N/A")</f>
        <v>N/A</v>
      </c>
      <c r="AA962" s="85">
        <f>IF('Checklist Parameters'!$K$101&lt;&gt;"",IFERROR(I962/'Checklist Parameters'!$K$101,0),"N/A")</f>
        <v>0</v>
      </c>
      <c r="AB962" s="85" t="str">
        <f>IF('Checklist Parameters'!$K$43&lt;&gt;"",(I962*'Checklist Parameters'!$K$43)/1000,"N/A")</f>
        <v>N/A</v>
      </c>
      <c r="AC962" s="85">
        <f>IF('Checklist Parameters'!$K$16="",$X962,IF(AND('Checklist Parameters'!$K$16&lt;$X962,'Checklist Parameters'!$K$16&gt;=3),'Checklist Parameters'!$K$16,IF(AND('Checklist Parameters'!$K$16&lt;$X962,'Checklist Parameters'!$K$16&lt;3),0,$X962)))</f>
        <v>0</v>
      </c>
      <c r="AD962" s="85" t="str">
        <f>IF(AND(I962&lt;'Checklist Parameters'!$K$22,$I962&lt;&gt;0),"Y","")</f>
        <v/>
      </c>
      <c r="AE962" s="85" t="str">
        <f>IF($AD962="Y",0,IF('Checklist Parameters'!$K$25="","&lt;no limit&gt;",ROUNDDOWN((($I962-'Checklist Parameters'!$K$24)/'Checklist Parameters'!$K$25)+1,0)))</f>
        <v>&lt;no limit&gt;</v>
      </c>
      <c r="AF962" s="174">
        <f t="shared" si="89"/>
        <v>0</v>
      </c>
      <c r="AG962" s="85">
        <f t="shared" si="84"/>
        <v>0</v>
      </c>
    </row>
    <row r="963" spans="1:33" ht="15">
      <c r="A963" s="393"/>
      <c r="B963" s="393"/>
      <c r="C963" s="393"/>
      <c r="D963" s="393"/>
      <c r="E963" s="393"/>
      <c r="F963" s="393"/>
      <c r="G963" s="393"/>
      <c r="H963" s="394"/>
      <c r="I963" s="394"/>
      <c r="J963" s="394"/>
      <c r="K963" s="394"/>
      <c r="L963" s="394"/>
      <c r="M963" s="394"/>
      <c r="N963" s="313">
        <f>IF(IF(I963&lt;'Checklist Parameters'!$K$22,0,($I963-$L963))&lt;0,0,IF(I963&lt;'Checklist Parameters'!$K$22,0,($I963-$L963)))</f>
        <v>0</v>
      </c>
      <c r="O963" s="394"/>
      <c r="P963" s="395"/>
      <c r="Q963" s="316">
        <f t="shared" si="85"/>
        <v>0</v>
      </c>
      <c r="R963" s="87">
        <f t="shared" si="86"/>
        <v>0</v>
      </c>
      <c r="S963" s="87">
        <f>IF('Checklist Parameters'!$K$60&lt;0.2,0.2,'Checklist Parameters'!$K$60)</f>
        <v>0.72</v>
      </c>
      <c r="T963" s="88">
        <f>IF($O963="",IF('Checklist District ID'!$C$43="Y",MAX($R963:$S963)*$I963,SUM($R963:$S963)*$I963),IF(O963&gt;0,Q963*S963))</f>
        <v>0</v>
      </c>
      <c r="U963" s="88">
        <f>IF(Q963&gt;0,((I963-T963)*'Formula Matrix'!$E$40),0)</f>
        <v>0</v>
      </c>
      <c r="V963" s="88">
        <f t="shared" si="87"/>
        <v>0</v>
      </c>
      <c r="W963" s="88">
        <f>IF(V963&gt;0,(V963*'Checklist Parameters'!$K$35),0)</f>
        <v>0</v>
      </c>
      <c r="X963" s="85">
        <f t="shared" si="88"/>
        <v>0</v>
      </c>
      <c r="Y963" s="85">
        <f>IF('Checklist Parameters'!$K$102&lt;&gt;"",(I963/43560)*'Checklist Parameters'!$K$102,"N/A")</f>
        <v>0</v>
      </c>
      <c r="Z963" s="85" t="str">
        <f>IF('Checklist Parameters'!$K$58&lt;&gt;"",((I963*'Checklist Parameters'!$K$58)*'Checklist Parameters'!$K$35)/1000,"N/A")</f>
        <v>N/A</v>
      </c>
      <c r="AA963" s="85">
        <f>IF('Checklist Parameters'!$K$101&lt;&gt;"",IFERROR(I963/'Checklist Parameters'!$K$101,0),"N/A")</f>
        <v>0</v>
      </c>
      <c r="AB963" s="85" t="str">
        <f>IF('Checklist Parameters'!$K$43&lt;&gt;"",(I963*'Checklist Parameters'!$K$43)/1000,"N/A")</f>
        <v>N/A</v>
      </c>
      <c r="AC963" s="85">
        <f>IF('Checklist Parameters'!$K$16="",$X963,IF(AND('Checklist Parameters'!$K$16&lt;$X963,'Checklist Parameters'!$K$16&gt;=3),'Checklist Parameters'!$K$16,IF(AND('Checklist Parameters'!$K$16&lt;$X963,'Checklist Parameters'!$K$16&lt;3),0,$X963)))</f>
        <v>0</v>
      </c>
      <c r="AD963" s="85" t="str">
        <f>IF(AND(I963&lt;'Checklist Parameters'!$K$22,$I963&lt;&gt;0),"Y","")</f>
        <v/>
      </c>
      <c r="AE963" s="85" t="str">
        <f>IF($AD963="Y",0,IF('Checklist Parameters'!$K$25="","&lt;no limit&gt;",ROUNDDOWN((($I963-'Checklist Parameters'!$K$24)/'Checklist Parameters'!$K$25)+1,0)))</f>
        <v>&lt;no limit&gt;</v>
      </c>
      <c r="AF963" s="174">
        <f t="shared" si="89"/>
        <v>0</v>
      </c>
      <c r="AG963" s="85">
        <f t="shared" si="84"/>
        <v>0</v>
      </c>
    </row>
    <row r="964" spans="1:33" ht="15">
      <c r="A964" s="393"/>
      <c r="B964" s="393"/>
      <c r="C964" s="393"/>
      <c r="D964" s="393"/>
      <c r="E964" s="393"/>
      <c r="F964" s="393"/>
      <c r="G964" s="393"/>
      <c r="H964" s="394"/>
      <c r="I964" s="394"/>
      <c r="J964" s="394"/>
      <c r="K964" s="394"/>
      <c r="L964" s="394"/>
      <c r="M964" s="394"/>
      <c r="N964" s="313">
        <f>IF(IF(I964&lt;'Checklist Parameters'!$K$22,0,($I964-$L964))&lt;0,0,IF(I964&lt;'Checklist Parameters'!$K$22,0,($I964-$L964)))</f>
        <v>0</v>
      </c>
      <c r="O964" s="394"/>
      <c r="P964" s="395"/>
      <c r="Q964" s="316">
        <f t="shared" si="85"/>
        <v>0</v>
      </c>
      <c r="R964" s="87">
        <f t="shared" si="86"/>
        <v>0</v>
      </c>
      <c r="S964" s="87">
        <f>IF('Checklist Parameters'!$K$60&lt;0.2,0.2,'Checklist Parameters'!$K$60)</f>
        <v>0.72</v>
      </c>
      <c r="T964" s="88">
        <f>IF($O964="",IF('Checklist District ID'!$C$43="Y",MAX($R964:$S964)*$I964,SUM($R964:$S964)*$I964),IF(O964&gt;0,Q964*S964))</f>
        <v>0</v>
      </c>
      <c r="U964" s="88">
        <f>IF(Q964&gt;0,((I964-T964)*'Formula Matrix'!$E$40),0)</f>
        <v>0</v>
      </c>
      <c r="V964" s="88">
        <f t="shared" si="87"/>
        <v>0</v>
      </c>
      <c r="W964" s="88">
        <f>IF(V964&gt;0,(V964*'Checklist Parameters'!$K$35),0)</f>
        <v>0</v>
      </c>
      <c r="X964" s="85">
        <f t="shared" si="88"/>
        <v>0</v>
      </c>
      <c r="Y964" s="85">
        <f>IF('Checklist Parameters'!$K$102&lt;&gt;"",(I964/43560)*'Checklist Parameters'!$K$102,"N/A")</f>
        <v>0</v>
      </c>
      <c r="Z964" s="85" t="str">
        <f>IF('Checklist Parameters'!$K$58&lt;&gt;"",((I964*'Checklist Parameters'!$K$58)*'Checklist Parameters'!$K$35)/1000,"N/A")</f>
        <v>N/A</v>
      </c>
      <c r="AA964" s="85">
        <f>IF('Checklist Parameters'!$K$101&lt;&gt;"",IFERROR(I964/'Checklist Parameters'!$K$101,0),"N/A")</f>
        <v>0</v>
      </c>
      <c r="AB964" s="85" t="str">
        <f>IF('Checklist Parameters'!$K$43&lt;&gt;"",(I964*'Checklist Parameters'!$K$43)/1000,"N/A")</f>
        <v>N/A</v>
      </c>
      <c r="AC964" s="85">
        <f>IF('Checklist Parameters'!$K$16="",$X964,IF(AND('Checklist Parameters'!$K$16&lt;$X964,'Checklist Parameters'!$K$16&gt;=3),'Checklist Parameters'!$K$16,IF(AND('Checklist Parameters'!$K$16&lt;$X964,'Checklist Parameters'!$K$16&lt;3),0,$X964)))</f>
        <v>0</v>
      </c>
      <c r="AD964" s="85" t="str">
        <f>IF(AND(I964&lt;'Checklist Parameters'!$K$22,$I964&lt;&gt;0),"Y","")</f>
        <v/>
      </c>
      <c r="AE964" s="85" t="str">
        <f>IF($AD964="Y",0,IF('Checklist Parameters'!$K$25="","&lt;no limit&gt;",ROUNDDOWN((($I964-'Checklist Parameters'!$K$24)/'Checklist Parameters'!$K$25)+1,0)))</f>
        <v>&lt;no limit&gt;</v>
      </c>
      <c r="AF964" s="174">
        <f t="shared" si="89"/>
        <v>0</v>
      </c>
      <c r="AG964" s="85">
        <f t="shared" si="84"/>
        <v>0</v>
      </c>
    </row>
    <row r="965" spans="1:33" ht="15">
      <c r="A965" s="393"/>
      <c r="B965" s="393"/>
      <c r="C965" s="393"/>
      <c r="D965" s="393"/>
      <c r="E965" s="393"/>
      <c r="F965" s="393"/>
      <c r="G965" s="393"/>
      <c r="H965" s="394"/>
      <c r="I965" s="394"/>
      <c r="J965" s="394"/>
      <c r="K965" s="394"/>
      <c r="L965" s="394"/>
      <c r="M965" s="394"/>
      <c r="N965" s="313">
        <f>IF(IF(I965&lt;'Checklist Parameters'!$K$22,0,($I965-$L965))&lt;0,0,IF(I965&lt;'Checklist Parameters'!$K$22,0,($I965-$L965)))</f>
        <v>0</v>
      </c>
      <c r="O965" s="394"/>
      <c r="P965" s="395"/>
      <c r="Q965" s="316">
        <f t="shared" si="85"/>
        <v>0</v>
      </c>
      <c r="R965" s="87">
        <f t="shared" si="86"/>
        <v>0</v>
      </c>
      <c r="S965" s="87">
        <f>IF('Checklist Parameters'!$K$60&lt;0.2,0.2,'Checklist Parameters'!$K$60)</f>
        <v>0.72</v>
      </c>
      <c r="T965" s="88">
        <f>IF($O965="",IF('Checklist District ID'!$C$43="Y",MAX($R965:$S965)*$I965,SUM($R965:$S965)*$I965),IF(O965&gt;0,Q965*S965))</f>
        <v>0</v>
      </c>
      <c r="U965" s="88">
        <f>IF(Q965&gt;0,((I965-T965)*'Formula Matrix'!$E$40),0)</f>
        <v>0</v>
      </c>
      <c r="V965" s="88">
        <f t="shared" si="87"/>
        <v>0</v>
      </c>
      <c r="W965" s="88">
        <f>IF(V965&gt;0,(V965*'Checklist Parameters'!$K$35),0)</f>
        <v>0</v>
      </c>
      <c r="X965" s="85">
        <f t="shared" si="88"/>
        <v>0</v>
      </c>
      <c r="Y965" s="85">
        <f>IF('Checklist Parameters'!$K$102&lt;&gt;"",(I965/43560)*'Checklist Parameters'!$K$102,"N/A")</f>
        <v>0</v>
      </c>
      <c r="Z965" s="85" t="str">
        <f>IF('Checklist Parameters'!$K$58&lt;&gt;"",((I965*'Checklist Parameters'!$K$58)*'Checklist Parameters'!$K$35)/1000,"N/A")</f>
        <v>N/A</v>
      </c>
      <c r="AA965" s="85">
        <f>IF('Checklist Parameters'!$K$101&lt;&gt;"",IFERROR(I965/'Checklist Parameters'!$K$101,0),"N/A")</f>
        <v>0</v>
      </c>
      <c r="AB965" s="85" t="str">
        <f>IF('Checklist Parameters'!$K$43&lt;&gt;"",(I965*'Checklist Parameters'!$K$43)/1000,"N/A")</f>
        <v>N/A</v>
      </c>
      <c r="AC965" s="85">
        <f>IF('Checklist Parameters'!$K$16="",$X965,IF(AND('Checklist Parameters'!$K$16&lt;$X965,'Checklist Parameters'!$K$16&gt;=3),'Checklist Parameters'!$K$16,IF(AND('Checklist Parameters'!$K$16&lt;$X965,'Checklist Parameters'!$K$16&lt;3),0,$X965)))</f>
        <v>0</v>
      </c>
      <c r="AD965" s="85" t="str">
        <f>IF(AND(I965&lt;'Checklist Parameters'!$K$22,$I965&lt;&gt;0),"Y","")</f>
        <v/>
      </c>
      <c r="AE965" s="85" t="str">
        <f>IF($AD965="Y",0,IF('Checklist Parameters'!$K$25="","&lt;no limit&gt;",ROUNDDOWN((($I965-'Checklist Parameters'!$K$24)/'Checklist Parameters'!$K$25)+1,0)))</f>
        <v>&lt;no limit&gt;</v>
      </c>
      <c r="AF965" s="174">
        <f t="shared" si="89"/>
        <v>0</v>
      </c>
      <c r="AG965" s="85">
        <f t="shared" si="84"/>
        <v>0</v>
      </c>
    </row>
    <row r="966" spans="1:33" ht="15">
      <c r="A966" s="393"/>
      <c r="B966" s="393"/>
      <c r="C966" s="393"/>
      <c r="D966" s="393"/>
      <c r="E966" s="393"/>
      <c r="F966" s="393"/>
      <c r="G966" s="393"/>
      <c r="H966" s="394"/>
      <c r="I966" s="394"/>
      <c r="J966" s="394"/>
      <c r="K966" s="394"/>
      <c r="L966" s="394"/>
      <c r="M966" s="394"/>
      <c r="N966" s="313">
        <f>IF(IF(I966&lt;'Checklist Parameters'!$K$22,0,($I966-$L966))&lt;0,0,IF(I966&lt;'Checklist Parameters'!$K$22,0,($I966-$L966)))</f>
        <v>0</v>
      </c>
      <c r="O966" s="394"/>
      <c r="P966" s="395"/>
      <c r="Q966" s="316">
        <f t="shared" si="85"/>
        <v>0</v>
      </c>
      <c r="R966" s="87">
        <f t="shared" si="86"/>
        <v>0</v>
      </c>
      <c r="S966" s="87">
        <f>IF('Checklist Parameters'!$K$60&lt;0.2,0.2,'Checklist Parameters'!$K$60)</f>
        <v>0.72</v>
      </c>
      <c r="T966" s="88">
        <f>IF($O966="",IF('Checklist District ID'!$C$43="Y",MAX($R966:$S966)*$I966,SUM($R966:$S966)*$I966),IF(O966&gt;0,Q966*S966))</f>
        <v>0</v>
      </c>
      <c r="U966" s="88">
        <f>IF(Q966&gt;0,((I966-T966)*'Formula Matrix'!$E$40),0)</f>
        <v>0</v>
      </c>
      <c r="V966" s="88">
        <f t="shared" si="87"/>
        <v>0</v>
      </c>
      <c r="W966" s="88">
        <f>IF(V966&gt;0,(V966*'Checklist Parameters'!$K$35),0)</f>
        <v>0</v>
      </c>
      <c r="X966" s="85">
        <f t="shared" si="88"/>
        <v>0</v>
      </c>
      <c r="Y966" s="85">
        <f>IF('Checklist Parameters'!$K$102&lt;&gt;"",(I966/43560)*'Checklist Parameters'!$K$102,"N/A")</f>
        <v>0</v>
      </c>
      <c r="Z966" s="85" t="str">
        <f>IF('Checklist Parameters'!$K$58&lt;&gt;"",((I966*'Checklist Parameters'!$K$58)*'Checklist Parameters'!$K$35)/1000,"N/A")</f>
        <v>N/A</v>
      </c>
      <c r="AA966" s="85">
        <f>IF('Checklist Parameters'!$K$101&lt;&gt;"",IFERROR(I966/'Checklist Parameters'!$K$101,0),"N/A")</f>
        <v>0</v>
      </c>
      <c r="AB966" s="85" t="str">
        <f>IF('Checklist Parameters'!$K$43&lt;&gt;"",(I966*'Checklist Parameters'!$K$43)/1000,"N/A")</f>
        <v>N/A</v>
      </c>
      <c r="AC966" s="85">
        <f>IF('Checklist Parameters'!$K$16="",$X966,IF(AND('Checklist Parameters'!$K$16&lt;$X966,'Checklist Parameters'!$K$16&gt;=3),'Checklist Parameters'!$K$16,IF(AND('Checklist Parameters'!$K$16&lt;$X966,'Checklist Parameters'!$K$16&lt;3),0,$X966)))</f>
        <v>0</v>
      </c>
      <c r="AD966" s="85" t="str">
        <f>IF(AND(I966&lt;'Checklist Parameters'!$K$22,$I966&lt;&gt;0),"Y","")</f>
        <v/>
      </c>
      <c r="AE966" s="85" t="str">
        <f>IF($AD966="Y",0,IF('Checklist Parameters'!$K$25="","&lt;no limit&gt;",ROUNDDOWN((($I966-'Checklist Parameters'!$K$24)/'Checklist Parameters'!$K$25)+1,0)))</f>
        <v>&lt;no limit&gt;</v>
      </c>
      <c r="AF966" s="174">
        <f t="shared" si="89"/>
        <v>0</v>
      </c>
      <c r="AG966" s="85">
        <f t="shared" si="84"/>
        <v>0</v>
      </c>
    </row>
    <row r="967" spans="1:33" ht="15">
      <c r="A967" s="393"/>
      <c r="B967" s="393"/>
      <c r="C967" s="393"/>
      <c r="D967" s="393"/>
      <c r="E967" s="393"/>
      <c r="F967" s="393"/>
      <c r="G967" s="393"/>
      <c r="H967" s="394"/>
      <c r="I967" s="394"/>
      <c r="J967" s="394"/>
      <c r="K967" s="394"/>
      <c r="L967" s="394"/>
      <c r="M967" s="394"/>
      <c r="N967" s="313">
        <f>IF(IF(I967&lt;'Checklist Parameters'!$K$22,0,($I967-$L967))&lt;0,0,IF(I967&lt;'Checklist Parameters'!$K$22,0,($I967-$L967)))</f>
        <v>0</v>
      </c>
      <c r="O967" s="394"/>
      <c r="P967" s="395"/>
      <c r="Q967" s="316">
        <f t="shared" si="85"/>
        <v>0</v>
      </c>
      <c r="R967" s="87">
        <f t="shared" si="86"/>
        <v>0</v>
      </c>
      <c r="S967" s="87">
        <f>IF('Checklist Parameters'!$K$60&lt;0.2,0.2,'Checklist Parameters'!$K$60)</f>
        <v>0.72</v>
      </c>
      <c r="T967" s="88">
        <f>IF($O967="",IF('Checklist District ID'!$C$43="Y",MAX($R967:$S967)*$I967,SUM($R967:$S967)*$I967),IF(O967&gt;0,Q967*S967))</f>
        <v>0</v>
      </c>
      <c r="U967" s="88">
        <f>IF(Q967&gt;0,((I967-T967)*'Formula Matrix'!$E$40),0)</f>
        <v>0</v>
      </c>
      <c r="V967" s="88">
        <f t="shared" si="87"/>
        <v>0</v>
      </c>
      <c r="W967" s="88">
        <f>IF(V967&gt;0,(V967*'Checklist Parameters'!$K$35),0)</f>
        <v>0</v>
      </c>
      <c r="X967" s="85">
        <f t="shared" si="88"/>
        <v>0</v>
      </c>
      <c r="Y967" s="85">
        <f>IF('Checklist Parameters'!$K$102&lt;&gt;"",(I967/43560)*'Checklist Parameters'!$K$102,"N/A")</f>
        <v>0</v>
      </c>
      <c r="Z967" s="85" t="str">
        <f>IF('Checklist Parameters'!$K$58&lt;&gt;"",((I967*'Checklist Parameters'!$K$58)*'Checklist Parameters'!$K$35)/1000,"N/A")</f>
        <v>N/A</v>
      </c>
      <c r="AA967" s="85">
        <f>IF('Checklist Parameters'!$K$101&lt;&gt;"",IFERROR(I967/'Checklist Parameters'!$K$101,0),"N/A")</f>
        <v>0</v>
      </c>
      <c r="AB967" s="85" t="str">
        <f>IF('Checklist Parameters'!$K$43&lt;&gt;"",(I967*'Checklist Parameters'!$K$43)/1000,"N/A")</f>
        <v>N/A</v>
      </c>
      <c r="AC967" s="85">
        <f>IF('Checklist Parameters'!$K$16="",$X967,IF(AND('Checklist Parameters'!$K$16&lt;$X967,'Checklist Parameters'!$K$16&gt;=3),'Checklist Parameters'!$K$16,IF(AND('Checklist Parameters'!$K$16&lt;$X967,'Checklist Parameters'!$K$16&lt;3),0,$X967)))</f>
        <v>0</v>
      </c>
      <c r="AD967" s="85" t="str">
        <f>IF(AND(I967&lt;'Checklist Parameters'!$K$22,$I967&lt;&gt;0),"Y","")</f>
        <v/>
      </c>
      <c r="AE967" s="85" t="str">
        <f>IF($AD967="Y",0,IF('Checklist Parameters'!$K$25="","&lt;no limit&gt;",ROUNDDOWN((($I967-'Checklist Parameters'!$K$24)/'Checklist Parameters'!$K$25)+1,0)))</f>
        <v>&lt;no limit&gt;</v>
      </c>
      <c r="AF967" s="174">
        <f t="shared" si="89"/>
        <v>0</v>
      </c>
      <c r="AG967" s="85">
        <f t="shared" si="84"/>
        <v>0</v>
      </c>
    </row>
    <row r="968" spans="1:33" ht="15">
      <c r="A968" s="393"/>
      <c r="B968" s="393"/>
      <c r="C968" s="393"/>
      <c r="D968" s="393"/>
      <c r="E968" s="393"/>
      <c r="F968" s="393"/>
      <c r="G968" s="393"/>
      <c r="H968" s="394"/>
      <c r="I968" s="394"/>
      <c r="J968" s="394"/>
      <c r="K968" s="394"/>
      <c r="L968" s="394"/>
      <c r="M968" s="394"/>
      <c r="N968" s="313">
        <f>IF(IF(I968&lt;'Checklist Parameters'!$K$22,0,($I968-$L968))&lt;0,0,IF(I968&lt;'Checklist Parameters'!$K$22,0,($I968-$L968)))</f>
        <v>0</v>
      </c>
      <c r="O968" s="394"/>
      <c r="P968" s="395"/>
      <c r="Q968" s="316">
        <f t="shared" si="85"/>
        <v>0</v>
      </c>
      <c r="R968" s="87">
        <f t="shared" si="86"/>
        <v>0</v>
      </c>
      <c r="S968" s="87">
        <f>IF('Checklist Parameters'!$K$60&lt;0.2,0.2,'Checklist Parameters'!$K$60)</f>
        <v>0.72</v>
      </c>
      <c r="T968" s="88">
        <f>IF($O968="",IF('Checklist District ID'!$C$43="Y",MAX($R968:$S968)*$I968,SUM($R968:$S968)*$I968),IF(O968&gt;0,Q968*S968))</f>
        <v>0</v>
      </c>
      <c r="U968" s="88">
        <f>IF(Q968&gt;0,((I968-T968)*'Formula Matrix'!$E$40),0)</f>
        <v>0</v>
      </c>
      <c r="V968" s="88">
        <f t="shared" si="87"/>
        <v>0</v>
      </c>
      <c r="W968" s="88">
        <f>IF(V968&gt;0,(V968*'Checklist Parameters'!$K$35),0)</f>
        <v>0</v>
      </c>
      <c r="X968" s="85">
        <f t="shared" si="88"/>
        <v>0</v>
      </c>
      <c r="Y968" s="85">
        <f>IF('Checklist Parameters'!$K$102&lt;&gt;"",(I968/43560)*'Checklist Parameters'!$K$102,"N/A")</f>
        <v>0</v>
      </c>
      <c r="Z968" s="85" t="str">
        <f>IF('Checklist Parameters'!$K$58&lt;&gt;"",((I968*'Checklist Parameters'!$K$58)*'Checklist Parameters'!$K$35)/1000,"N/A")</f>
        <v>N/A</v>
      </c>
      <c r="AA968" s="85">
        <f>IF('Checklist Parameters'!$K$101&lt;&gt;"",IFERROR(I968/'Checklist Parameters'!$K$101,0),"N/A")</f>
        <v>0</v>
      </c>
      <c r="AB968" s="85" t="str">
        <f>IF('Checklist Parameters'!$K$43&lt;&gt;"",(I968*'Checklist Parameters'!$K$43)/1000,"N/A")</f>
        <v>N/A</v>
      </c>
      <c r="AC968" s="85">
        <f>IF('Checklist Parameters'!$K$16="",$X968,IF(AND('Checklist Parameters'!$K$16&lt;$X968,'Checklist Parameters'!$K$16&gt;=3),'Checklist Parameters'!$K$16,IF(AND('Checklist Parameters'!$K$16&lt;$X968,'Checklist Parameters'!$K$16&lt;3),0,$X968)))</f>
        <v>0</v>
      </c>
      <c r="AD968" s="85" t="str">
        <f>IF(AND(I968&lt;'Checklist Parameters'!$K$22,$I968&lt;&gt;0),"Y","")</f>
        <v/>
      </c>
      <c r="AE968" s="85" t="str">
        <f>IF($AD968="Y",0,IF('Checklist Parameters'!$K$25="","&lt;no limit&gt;",ROUNDDOWN((($I968-'Checklist Parameters'!$K$24)/'Checklist Parameters'!$K$25)+1,0)))</f>
        <v>&lt;no limit&gt;</v>
      </c>
      <c r="AF968" s="174">
        <f t="shared" si="89"/>
        <v>0</v>
      </c>
      <c r="AG968" s="85">
        <f t="shared" si="84"/>
        <v>0</v>
      </c>
    </row>
    <row r="969" spans="1:33" ht="15">
      <c r="A969" s="393"/>
      <c r="B969" s="393"/>
      <c r="C969" s="393"/>
      <c r="D969" s="393"/>
      <c r="E969" s="393"/>
      <c r="F969" s="393"/>
      <c r="G969" s="393"/>
      <c r="H969" s="394"/>
      <c r="I969" s="394"/>
      <c r="J969" s="394"/>
      <c r="K969" s="394"/>
      <c r="L969" s="394"/>
      <c r="M969" s="394"/>
      <c r="N969" s="313">
        <f>IF(IF(I969&lt;'Checklist Parameters'!$K$22,0,($I969-$L969))&lt;0,0,IF(I969&lt;'Checklist Parameters'!$K$22,0,($I969-$L969)))</f>
        <v>0</v>
      </c>
      <c r="O969" s="394"/>
      <c r="P969" s="395"/>
      <c r="Q969" s="316">
        <f t="shared" si="85"/>
        <v>0</v>
      </c>
      <c r="R969" s="87">
        <f t="shared" si="86"/>
        <v>0</v>
      </c>
      <c r="S969" s="87">
        <f>IF('Checklist Parameters'!$K$60&lt;0.2,0.2,'Checklist Parameters'!$K$60)</f>
        <v>0.72</v>
      </c>
      <c r="T969" s="88">
        <f>IF($O969="",IF('Checklist District ID'!$C$43="Y",MAX($R969:$S969)*$I969,SUM($R969:$S969)*$I969),IF(O969&gt;0,Q969*S969))</f>
        <v>0</v>
      </c>
      <c r="U969" s="88">
        <f>IF(Q969&gt;0,((I969-T969)*'Formula Matrix'!$E$40),0)</f>
        <v>0</v>
      </c>
      <c r="V969" s="88">
        <f t="shared" si="87"/>
        <v>0</v>
      </c>
      <c r="W969" s="88">
        <f>IF(V969&gt;0,(V969*'Checklist Parameters'!$K$35),0)</f>
        <v>0</v>
      </c>
      <c r="X969" s="85">
        <f t="shared" si="88"/>
        <v>0</v>
      </c>
      <c r="Y969" s="85">
        <f>IF('Checklist Parameters'!$K$102&lt;&gt;"",(I969/43560)*'Checklist Parameters'!$K$102,"N/A")</f>
        <v>0</v>
      </c>
      <c r="Z969" s="85" t="str">
        <f>IF('Checklist Parameters'!$K$58&lt;&gt;"",((I969*'Checklist Parameters'!$K$58)*'Checklist Parameters'!$K$35)/1000,"N/A")</f>
        <v>N/A</v>
      </c>
      <c r="AA969" s="85">
        <f>IF('Checklist Parameters'!$K$101&lt;&gt;"",IFERROR(I969/'Checklist Parameters'!$K$101,0),"N/A")</f>
        <v>0</v>
      </c>
      <c r="AB969" s="85" t="str">
        <f>IF('Checklist Parameters'!$K$43&lt;&gt;"",(I969*'Checklist Parameters'!$K$43)/1000,"N/A")</f>
        <v>N/A</v>
      </c>
      <c r="AC969" s="85">
        <f>IF('Checklist Parameters'!$K$16="",$X969,IF(AND('Checklist Parameters'!$K$16&lt;$X969,'Checklist Parameters'!$K$16&gt;=3),'Checklist Parameters'!$K$16,IF(AND('Checklist Parameters'!$K$16&lt;$X969,'Checklist Parameters'!$K$16&lt;3),0,$X969)))</f>
        <v>0</v>
      </c>
      <c r="AD969" s="85" t="str">
        <f>IF(AND(I969&lt;'Checklist Parameters'!$K$22,$I969&lt;&gt;0),"Y","")</f>
        <v/>
      </c>
      <c r="AE969" s="85" t="str">
        <f>IF($AD969="Y",0,IF('Checklist Parameters'!$K$25="","&lt;no limit&gt;",ROUNDDOWN((($I969-'Checklist Parameters'!$K$24)/'Checklist Parameters'!$K$25)+1,0)))</f>
        <v>&lt;no limit&gt;</v>
      </c>
      <c r="AF969" s="174">
        <f t="shared" si="89"/>
        <v>0</v>
      </c>
      <c r="AG969" s="85">
        <f t="shared" si="84"/>
        <v>0</v>
      </c>
    </row>
    <row r="970" spans="1:33" ht="15">
      <c r="A970" s="393"/>
      <c r="B970" s="393"/>
      <c r="C970" s="393"/>
      <c r="D970" s="393"/>
      <c r="E970" s="393"/>
      <c r="F970" s="393"/>
      <c r="G970" s="393"/>
      <c r="H970" s="394"/>
      <c r="I970" s="394"/>
      <c r="J970" s="394"/>
      <c r="K970" s="394"/>
      <c r="L970" s="394"/>
      <c r="M970" s="394"/>
      <c r="N970" s="313">
        <f>IF(IF(I970&lt;'Checklist Parameters'!$K$22,0,($I970-$L970))&lt;0,0,IF(I970&lt;'Checklist Parameters'!$K$22,0,($I970-$L970)))</f>
        <v>0</v>
      </c>
      <c r="O970" s="394"/>
      <c r="P970" s="395"/>
      <c r="Q970" s="316">
        <f t="shared" si="85"/>
        <v>0</v>
      </c>
      <c r="R970" s="87">
        <f t="shared" si="86"/>
        <v>0</v>
      </c>
      <c r="S970" s="87">
        <f>IF('Checklist Parameters'!$K$60&lt;0.2,0.2,'Checklist Parameters'!$K$60)</f>
        <v>0.72</v>
      </c>
      <c r="T970" s="88">
        <f>IF($O970="",IF('Checklist District ID'!$C$43="Y",MAX($R970:$S970)*$I970,SUM($R970:$S970)*$I970),IF(O970&gt;0,Q970*S970))</f>
        <v>0</v>
      </c>
      <c r="U970" s="88">
        <f>IF(Q970&gt;0,((I970-T970)*'Formula Matrix'!$E$40),0)</f>
        <v>0</v>
      </c>
      <c r="V970" s="88">
        <f t="shared" si="87"/>
        <v>0</v>
      </c>
      <c r="W970" s="88">
        <f>IF(V970&gt;0,(V970*'Checklist Parameters'!$K$35),0)</f>
        <v>0</v>
      </c>
      <c r="X970" s="85">
        <f t="shared" si="88"/>
        <v>0</v>
      </c>
      <c r="Y970" s="85">
        <f>IF('Checklist Parameters'!$K$102&lt;&gt;"",(I970/43560)*'Checklist Parameters'!$K$102,"N/A")</f>
        <v>0</v>
      </c>
      <c r="Z970" s="85" t="str">
        <f>IF('Checklist Parameters'!$K$58&lt;&gt;"",((I970*'Checklist Parameters'!$K$58)*'Checklist Parameters'!$K$35)/1000,"N/A")</f>
        <v>N/A</v>
      </c>
      <c r="AA970" s="85">
        <f>IF('Checklist Parameters'!$K$101&lt;&gt;"",IFERROR(I970/'Checklist Parameters'!$K$101,0),"N/A")</f>
        <v>0</v>
      </c>
      <c r="AB970" s="85" t="str">
        <f>IF('Checklist Parameters'!$K$43&lt;&gt;"",(I970*'Checklist Parameters'!$K$43)/1000,"N/A")</f>
        <v>N/A</v>
      </c>
      <c r="AC970" s="85">
        <f>IF('Checklist Parameters'!$K$16="",$X970,IF(AND('Checklist Parameters'!$K$16&lt;$X970,'Checklist Parameters'!$K$16&gt;=3),'Checklist Parameters'!$K$16,IF(AND('Checklist Parameters'!$K$16&lt;$X970,'Checklist Parameters'!$K$16&lt;3),0,$X970)))</f>
        <v>0</v>
      </c>
      <c r="AD970" s="85" t="str">
        <f>IF(AND(I970&lt;'Checklist Parameters'!$K$22,$I970&lt;&gt;0),"Y","")</f>
        <v/>
      </c>
      <c r="AE970" s="85" t="str">
        <f>IF($AD970="Y",0,IF('Checklist Parameters'!$K$25="","&lt;no limit&gt;",ROUNDDOWN((($I970-'Checklist Parameters'!$K$24)/'Checklist Parameters'!$K$25)+1,0)))</f>
        <v>&lt;no limit&gt;</v>
      </c>
      <c r="AF970" s="174">
        <f t="shared" si="89"/>
        <v>0</v>
      </c>
      <c r="AG970" s="85">
        <f t="shared" si="84"/>
        <v>0</v>
      </c>
    </row>
    <row r="971" spans="1:33" ht="15">
      <c r="A971" s="393"/>
      <c r="B971" s="393"/>
      <c r="C971" s="393"/>
      <c r="D971" s="393"/>
      <c r="E971" s="393"/>
      <c r="F971" s="393"/>
      <c r="G971" s="393"/>
      <c r="H971" s="394"/>
      <c r="I971" s="394"/>
      <c r="J971" s="394"/>
      <c r="K971" s="394"/>
      <c r="L971" s="394"/>
      <c r="M971" s="394"/>
      <c r="N971" s="313">
        <f>IF(IF(I971&lt;'Checklist Parameters'!$K$22,0,($I971-$L971))&lt;0,0,IF(I971&lt;'Checklist Parameters'!$K$22,0,($I971-$L971)))</f>
        <v>0</v>
      </c>
      <c r="O971" s="394"/>
      <c r="P971" s="395"/>
      <c r="Q971" s="316">
        <f t="shared" si="85"/>
        <v>0</v>
      </c>
      <c r="R971" s="87">
        <f t="shared" si="86"/>
        <v>0</v>
      </c>
      <c r="S971" s="87">
        <f>IF('Checklist Parameters'!$K$60&lt;0.2,0.2,'Checklist Parameters'!$K$60)</f>
        <v>0.72</v>
      </c>
      <c r="T971" s="88">
        <f>IF($O971="",IF('Checklist District ID'!$C$43="Y",MAX($R971:$S971)*$I971,SUM($R971:$S971)*$I971),IF(O971&gt;0,Q971*S971))</f>
        <v>0</v>
      </c>
      <c r="U971" s="88">
        <f>IF(Q971&gt;0,((I971-T971)*'Formula Matrix'!$E$40),0)</f>
        <v>0</v>
      </c>
      <c r="V971" s="88">
        <f t="shared" si="87"/>
        <v>0</v>
      </c>
      <c r="W971" s="88">
        <f>IF(V971&gt;0,(V971*'Checklist Parameters'!$K$35),0)</f>
        <v>0</v>
      </c>
      <c r="X971" s="85">
        <f t="shared" si="88"/>
        <v>0</v>
      </c>
      <c r="Y971" s="85">
        <f>IF('Checklist Parameters'!$K$102&lt;&gt;"",(I971/43560)*'Checklist Parameters'!$K$102,"N/A")</f>
        <v>0</v>
      </c>
      <c r="Z971" s="85" t="str">
        <f>IF('Checklist Parameters'!$K$58&lt;&gt;"",((I971*'Checklist Parameters'!$K$58)*'Checklist Parameters'!$K$35)/1000,"N/A")</f>
        <v>N/A</v>
      </c>
      <c r="AA971" s="85">
        <f>IF('Checklist Parameters'!$K$101&lt;&gt;"",IFERROR(I971/'Checklist Parameters'!$K$101,0),"N/A")</f>
        <v>0</v>
      </c>
      <c r="AB971" s="85" t="str">
        <f>IF('Checklist Parameters'!$K$43&lt;&gt;"",(I971*'Checklist Parameters'!$K$43)/1000,"N/A")</f>
        <v>N/A</v>
      </c>
      <c r="AC971" s="85">
        <f>IF('Checklist Parameters'!$K$16="",$X971,IF(AND('Checklist Parameters'!$K$16&lt;$X971,'Checklist Parameters'!$K$16&gt;=3),'Checklist Parameters'!$K$16,IF(AND('Checklist Parameters'!$K$16&lt;$X971,'Checklist Parameters'!$K$16&lt;3),0,$X971)))</f>
        <v>0</v>
      </c>
      <c r="AD971" s="85" t="str">
        <f>IF(AND(I971&lt;'Checklist Parameters'!$K$22,$I971&lt;&gt;0),"Y","")</f>
        <v/>
      </c>
      <c r="AE971" s="85" t="str">
        <f>IF($AD971="Y",0,IF('Checklist Parameters'!$K$25="","&lt;no limit&gt;",ROUNDDOWN((($I971-'Checklist Parameters'!$K$24)/'Checklist Parameters'!$K$25)+1,0)))</f>
        <v>&lt;no limit&gt;</v>
      </c>
      <c r="AF971" s="174">
        <f t="shared" si="89"/>
        <v>0</v>
      </c>
      <c r="AG971" s="85">
        <f t="shared" si="84"/>
        <v>0</v>
      </c>
    </row>
    <row r="972" spans="1:33" ht="15">
      <c r="A972" s="393"/>
      <c r="B972" s="393"/>
      <c r="C972" s="393"/>
      <c r="D972" s="393"/>
      <c r="E972" s="393"/>
      <c r="F972" s="393"/>
      <c r="G972" s="393"/>
      <c r="H972" s="394"/>
      <c r="I972" s="394"/>
      <c r="J972" s="394"/>
      <c r="K972" s="394"/>
      <c r="L972" s="394"/>
      <c r="M972" s="394"/>
      <c r="N972" s="313">
        <f>IF(IF(I972&lt;'Checklist Parameters'!$K$22,0,($I972-$L972))&lt;0,0,IF(I972&lt;'Checklist Parameters'!$K$22,0,($I972-$L972)))</f>
        <v>0</v>
      </c>
      <c r="O972" s="394"/>
      <c r="P972" s="395"/>
      <c r="Q972" s="316">
        <f t="shared" si="85"/>
        <v>0</v>
      </c>
      <c r="R972" s="87">
        <f t="shared" si="86"/>
        <v>0</v>
      </c>
      <c r="S972" s="87">
        <f>IF('Checklist Parameters'!$K$60&lt;0.2,0.2,'Checklist Parameters'!$K$60)</f>
        <v>0.72</v>
      </c>
      <c r="T972" s="88">
        <f>IF($O972="",IF('Checklist District ID'!$C$43="Y",MAX($R972:$S972)*$I972,SUM($R972:$S972)*$I972),IF(O972&gt;0,Q972*S972))</f>
        <v>0</v>
      </c>
      <c r="U972" s="88">
        <f>IF(Q972&gt;0,((I972-T972)*'Formula Matrix'!$E$40),0)</f>
        <v>0</v>
      </c>
      <c r="V972" s="88">
        <f t="shared" si="87"/>
        <v>0</v>
      </c>
      <c r="W972" s="88">
        <f>IF(V972&gt;0,(V972*'Checklist Parameters'!$K$35),0)</f>
        <v>0</v>
      </c>
      <c r="X972" s="85">
        <f t="shared" si="88"/>
        <v>0</v>
      </c>
      <c r="Y972" s="85">
        <f>IF('Checklist Parameters'!$K$102&lt;&gt;"",(I972/43560)*'Checklist Parameters'!$K$102,"N/A")</f>
        <v>0</v>
      </c>
      <c r="Z972" s="85" t="str">
        <f>IF('Checklist Parameters'!$K$58&lt;&gt;"",((I972*'Checklist Parameters'!$K$58)*'Checklist Parameters'!$K$35)/1000,"N/A")</f>
        <v>N/A</v>
      </c>
      <c r="AA972" s="85">
        <f>IF('Checklist Parameters'!$K$101&lt;&gt;"",IFERROR(I972/'Checklist Parameters'!$K$101,0),"N/A")</f>
        <v>0</v>
      </c>
      <c r="AB972" s="85" t="str">
        <f>IF('Checklist Parameters'!$K$43&lt;&gt;"",(I972*'Checklist Parameters'!$K$43)/1000,"N/A")</f>
        <v>N/A</v>
      </c>
      <c r="AC972" s="85">
        <f>IF('Checklist Parameters'!$K$16="",$X972,IF(AND('Checklist Parameters'!$K$16&lt;$X972,'Checklist Parameters'!$K$16&gt;=3),'Checklist Parameters'!$K$16,IF(AND('Checklist Parameters'!$K$16&lt;$X972,'Checklist Parameters'!$K$16&lt;3),0,$X972)))</f>
        <v>0</v>
      </c>
      <c r="AD972" s="85" t="str">
        <f>IF(AND(I972&lt;'Checklist Parameters'!$K$22,$I972&lt;&gt;0),"Y","")</f>
        <v/>
      </c>
      <c r="AE972" s="85" t="str">
        <f>IF($AD972="Y",0,IF('Checklist Parameters'!$K$25="","&lt;no limit&gt;",ROUNDDOWN((($I972-'Checklist Parameters'!$K$24)/'Checklist Parameters'!$K$25)+1,0)))</f>
        <v>&lt;no limit&gt;</v>
      </c>
      <c r="AF972" s="174">
        <f t="shared" si="89"/>
        <v>0</v>
      </c>
      <c r="AG972" s="85">
        <f t="shared" si="84"/>
        <v>0</v>
      </c>
    </row>
    <row r="973" spans="1:33" ht="15">
      <c r="A973" s="393"/>
      <c r="B973" s="393"/>
      <c r="C973" s="393"/>
      <c r="D973" s="393"/>
      <c r="E973" s="393"/>
      <c r="F973" s="393"/>
      <c r="G973" s="393"/>
      <c r="H973" s="394"/>
      <c r="I973" s="394"/>
      <c r="J973" s="394"/>
      <c r="K973" s="394"/>
      <c r="L973" s="394"/>
      <c r="M973" s="394"/>
      <c r="N973" s="313">
        <f>IF(IF(I973&lt;'Checklist Parameters'!$K$22,0,($I973-$L973))&lt;0,0,IF(I973&lt;'Checklist Parameters'!$K$22,0,($I973-$L973)))</f>
        <v>0</v>
      </c>
      <c r="O973" s="394"/>
      <c r="P973" s="395"/>
      <c r="Q973" s="316">
        <f t="shared" si="85"/>
        <v>0</v>
      </c>
      <c r="R973" s="87">
        <f t="shared" si="86"/>
        <v>0</v>
      </c>
      <c r="S973" s="87">
        <f>IF('Checklist Parameters'!$K$60&lt;0.2,0.2,'Checklist Parameters'!$K$60)</f>
        <v>0.72</v>
      </c>
      <c r="T973" s="88">
        <f>IF($O973="",IF('Checklist District ID'!$C$43="Y",MAX($R973:$S973)*$I973,SUM($R973:$S973)*$I973),IF(O973&gt;0,Q973*S973))</f>
        <v>0</v>
      </c>
      <c r="U973" s="88">
        <f>IF(Q973&gt;0,((I973-T973)*'Formula Matrix'!$E$40),0)</f>
        <v>0</v>
      </c>
      <c r="V973" s="88">
        <f t="shared" si="87"/>
        <v>0</v>
      </c>
      <c r="W973" s="88">
        <f>IF(V973&gt;0,(V973*'Checklist Parameters'!$K$35),0)</f>
        <v>0</v>
      </c>
      <c r="X973" s="85">
        <f t="shared" si="88"/>
        <v>0</v>
      </c>
      <c r="Y973" s="85">
        <f>IF('Checklist Parameters'!$K$102&lt;&gt;"",(I973/43560)*'Checklist Parameters'!$K$102,"N/A")</f>
        <v>0</v>
      </c>
      <c r="Z973" s="85" t="str">
        <f>IF('Checklist Parameters'!$K$58&lt;&gt;"",((I973*'Checklist Parameters'!$K$58)*'Checklist Parameters'!$K$35)/1000,"N/A")</f>
        <v>N/A</v>
      </c>
      <c r="AA973" s="85">
        <f>IF('Checklist Parameters'!$K$101&lt;&gt;"",IFERROR(I973/'Checklist Parameters'!$K$101,0),"N/A")</f>
        <v>0</v>
      </c>
      <c r="AB973" s="85" t="str">
        <f>IF('Checklist Parameters'!$K$43&lt;&gt;"",(I973*'Checklist Parameters'!$K$43)/1000,"N/A")</f>
        <v>N/A</v>
      </c>
      <c r="AC973" s="85">
        <f>IF('Checklist Parameters'!$K$16="",$X973,IF(AND('Checklist Parameters'!$K$16&lt;$X973,'Checklist Parameters'!$K$16&gt;=3),'Checklist Parameters'!$K$16,IF(AND('Checklist Parameters'!$K$16&lt;$X973,'Checklist Parameters'!$K$16&lt;3),0,$X973)))</f>
        <v>0</v>
      </c>
      <c r="AD973" s="85" t="str">
        <f>IF(AND(I973&lt;'Checklist Parameters'!$K$22,$I973&lt;&gt;0),"Y","")</f>
        <v/>
      </c>
      <c r="AE973" s="85" t="str">
        <f>IF($AD973="Y",0,IF('Checklist Parameters'!$K$25="","&lt;no limit&gt;",ROUNDDOWN((($I973-'Checklist Parameters'!$K$24)/'Checklist Parameters'!$K$25)+1,0)))</f>
        <v>&lt;no limit&gt;</v>
      </c>
      <c r="AF973" s="174">
        <f t="shared" si="89"/>
        <v>0</v>
      </c>
      <c r="AG973" s="85">
        <f t="shared" si="84"/>
        <v>0</v>
      </c>
    </row>
    <row r="974" spans="1:33" ht="15">
      <c r="A974" s="393"/>
      <c r="B974" s="393"/>
      <c r="C974" s="393"/>
      <c r="D974" s="393"/>
      <c r="E974" s="393"/>
      <c r="F974" s="393"/>
      <c r="G974" s="393"/>
      <c r="H974" s="394"/>
      <c r="I974" s="394"/>
      <c r="J974" s="394"/>
      <c r="K974" s="394"/>
      <c r="L974" s="394"/>
      <c r="M974" s="394"/>
      <c r="N974" s="313">
        <f>IF(IF(I974&lt;'Checklist Parameters'!$K$22,0,($I974-$L974))&lt;0,0,IF(I974&lt;'Checklist Parameters'!$K$22,0,($I974-$L974)))</f>
        <v>0</v>
      </c>
      <c r="O974" s="394"/>
      <c r="P974" s="395"/>
      <c r="Q974" s="316">
        <f t="shared" si="85"/>
        <v>0</v>
      </c>
      <c r="R974" s="87">
        <f t="shared" si="86"/>
        <v>0</v>
      </c>
      <c r="S974" s="87">
        <f>IF('Checklist Parameters'!$K$60&lt;0.2,0.2,'Checklist Parameters'!$K$60)</f>
        <v>0.72</v>
      </c>
      <c r="T974" s="88">
        <f>IF($O974="",IF('Checklist District ID'!$C$43="Y",MAX($R974:$S974)*$I974,SUM($R974:$S974)*$I974),IF(O974&gt;0,Q974*S974))</f>
        <v>0</v>
      </c>
      <c r="U974" s="88">
        <f>IF(Q974&gt;0,((I974-T974)*'Formula Matrix'!$E$40),0)</f>
        <v>0</v>
      </c>
      <c r="V974" s="88">
        <f t="shared" si="87"/>
        <v>0</v>
      </c>
      <c r="W974" s="88">
        <f>IF(V974&gt;0,(V974*'Checklist Parameters'!$K$35),0)</f>
        <v>0</v>
      </c>
      <c r="X974" s="85">
        <f t="shared" si="88"/>
        <v>0</v>
      </c>
      <c r="Y974" s="85">
        <f>IF('Checklist Parameters'!$K$102&lt;&gt;"",(I974/43560)*'Checklist Parameters'!$K$102,"N/A")</f>
        <v>0</v>
      </c>
      <c r="Z974" s="85" t="str">
        <f>IF('Checklist Parameters'!$K$58&lt;&gt;"",((I974*'Checklist Parameters'!$K$58)*'Checklist Parameters'!$K$35)/1000,"N/A")</f>
        <v>N/A</v>
      </c>
      <c r="AA974" s="85">
        <f>IF('Checklist Parameters'!$K$101&lt;&gt;"",IFERROR(I974/'Checklist Parameters'!$K$101,0),"N/A")</f>
        <v>0</v>
      </c>
      <c r="AB974" s="85" t="str">
        <f>IF('Checklist Parameters'!$K$43&lt;&gt;"",(I974*'Checklist Parameters'!$K$43)/1000,"N/A")</f>
        <v>N/A</v>
      </c>
      <c r="AC974" s="85">
        <f>IF('Checklist Parameters'!$K$16="",$X974,IF(AND('Checklist Parameters'!$K$16&lt;$X974,'Checklist Parameters'!$K$16&gt;=3),'Checklist Parameters'!$K$16,IF(AND('Checklist Parameters'!$K$16&lt;$X974,'Checklist Parameters'!$K$16&lt;3),0,$X974)))</f>
        <v>0</v>
      </c>
      <c r="AD974" s="85" t="str">
        <f>IF(AND(I974&lt;'Checklist Parameters'!$K$22,$I974&lt;&gt;0),"Y","")</f>
        <v/>
      </c>
      <c r="AE974" s="85" t="str">
        <f>IF($AD974="Y",0,IF('Checklist Parameters'!$K$25="","&lt;no limit&gt;",ROUNDDOWN((($I974-'Checklist Parameters'!$K$24)/'Checklist Parameters'!$K$25)+1,0)))</f>
        <v>&lt;no limit&gt;</v>
      </c>
      <c r="AF974" s="174">
        <f t="shared" si="89"/>
        <v>0</v>
      </c>
      <c r="AG974" s="85">
        <f t="shared" si="84"/>
        <v>0</v>
      </c>
    </row>
    <row r="975" spans="1:33" ht="15">
      <c r="A975" s="393"/>
      <c r="B975" s="393"/>
      <c r="C975" s="393"/>
      <c r="D975" s="393"/>
      <c r="E975" s="393"/>
      <c r="F975" s="393"/>
      <c r="G975" s="393"/>
      <c r="H975" s="394"/>
      <c r="I975" s="394"/>
      <c r="J975" s="394"/>
      <c r="K975" s="394"/>
      <c r="L975" s="394"/>
      <c r="M975" s="394"/>
      <c r="N975" s="313">
        <f>IF(IF(I975&lt;'Checklist Parameters'!$K$22,0,($I975-$L975))&lt;0,0,IF(I975&lt;'Checklist Parameters'!$K$22,0,($I975-$L975)))</f>
        <v>0</v>
      </c>
      <c r="O975" s="394"/>
      <c r="P975" s="395"/>
      <c r="Q975" s="316">
        <f t="shared" si="85"/>
        <v>0</v>
      </c>
      <c r="R975" s="87">
        <f t="shared" si="86"/>
        <v>0</v>
      </c>
      <c r="S975" s="87">
        <f>IF('Checklist Parameters'!$K$60&lt;0.2,0.2,'Checklist Parameters'!$K$60)</f>
        <v>0.72</v>
      </c>
      <c r="T975" s="88">
        <f>IF($O975="",IF('Checklist District ID'!$C$43="Y",MAX($R975:$S975)*$I975,SUM($R975:$S975)*$I975),IF(O975&gt;0,Q975*S975))</f>
        <v>0</v>
      </c>
      <c r="U975" s="88">
        <f>IF(Q975&gt;0,((I975-T975)*'Formula Matrix'!$E$40),0)</f>
        <v>0</v>
      </c>
      <c r="V975" s="88">
        <f t="shared" si="87"/>
        <v>0</v>
      </c>
      <c r="W975" s="88">
        <f>IF(V975&gt;0,(V975*'Checklist Parameters'!$K$35),0)</f>
        <v>0</v>
      </c>
      <c r="X975" s="85">
        <f t="shared" si="88"/>
        <v>0</v>
      </c>
      <c r="Y975" s="85">
        <f>IF('Checklist Parameters'!$K$102&lt;&gt;"",(I975/43560)*'Checklist Parameters'!$K$102,"N/A")</f>
        <v>0</v>
      </c>
      <c r="Z975" s="85" t="str">
        <f>IF('Checklist Parameters'!$K$58&lt;&gt;"",((I975*'Checklist Parameters'!$K$58)*'Checklist Parameters'!$K$35)/1000,"N/A")</f>
        <v>N/A</v>
      </c>
      <c r="AA975" s="85">
        <f>IF('Checklist Parameters'!$K$101&lt;&gt;"",IFERROR(I975/'Checklist Parameters'!$K$101,0),"N/A")</f>
        <v>0</v>
      </c>
      <c r="AB975" s="85" t="str">
        <f>IF('Checklist Parameters'!$K$43&lt;&gt;"",(I975*'Checklist Parameters'!$K$43)/1000,"N/A")</f>
        <v>N/A</v>
      </c>
      <c r="AC975" s="85">
        <f>IF('Checklist Parameters'!$K$16="",$X975,IF(AND('Checklist Parameters'!$K$16&lt;$X975,'Checklist Parameters'!$K$16&gt;=3),'Checklist Parameters'!$K$16,IF(AND('Checklist Parameters'!$K$16&lt;$X975,'Checklist Parameters'!$K$16&lt;3),0,$X975)))</f>
        <v>0</v>
      </c>
      <c r="AD975" s="85" t="str">
        <f>IF(AND(I975&lt;'Checklist Parameters'!$K$22,$I975&lt;&gt;0),"Y","")</f>
        <v/>
      </c>
      <c r="AE975" s="85" t="str">
        <f>IF($AD975="Y",0,IF('Checklist Parameters'!$K$25="","&lt;no limit&gt;",ROUNDDOWN((($I975-'Checklist Parameters'!$K$24)/'Checklist Parameters'!$K$25)+1,0)))</f>
        <v>&lt;no limit&gt;</v>
      </c>
      <c r="AF975" s="174">
        <f t="shared" si="89"/>
        <v>0</v>
      </c>
      <c r="AG975" s="85">
        <f t="shared" si="84"/>
        <v>0</v>
      </c>
    </row>
    <row r="976" spans="1:33" ht="15">
      <c r="A976" s="393"/>
      <c r="B976" s="393"/>
      <c r="C976" s="393"/>
      <c r="D976" s="393"/>
      <c r="E976" s="393"/>
      <c r="F976" s="393"/>
      <c r="G976" s="393"/>
      <c r="H976" s="394"/>
      <c r="I976" s="394"/>
      <c r="J976" s="394"/>
      <c r="K976" s="394"/>
      <c r="L976" s="394"/>
      <c r="M976" s="394"/>
      <c r="N976" s="313">
        <f>IF(IF(I976&lt;'Checklist Parameters'!$K$22,0,($I976-$L976))&lt;0,0,IF(I976&lt;'Checklist Parameters'!$K$22,0,($I976-$L976)))</f>
        <v>0</v>
      </c>
      <c r="O976" s="394"/>
      <c r="P976" s="395"/>
      <c r="Q976" s="316">
        <f t="shared" si="85"/>
        <v>0</v>
      </c>
      <c r="R976" s="87">
        <f t="shared" si="86"/>
        <v>0</v>
      </c>
      <c r="S976" s="87">
        <f>IF('Checklist Parameters'!$K$60&lt;0.2,0.2,'Checklist Parameters'!$K$60)</f>
        <v>0.72</v>
      </c>
      <c r="T976" s="88">
        <f>IF($O976="",IF('Checklist District ID'!$C$43="Y",MAX($R976:$S976)*$I976,SUM($R976:$S976)*$I976),IF(O976&gt;0,Q976*S976))</f>
        <v>0</v>
      </c>
      <c r="U976" s="88">
        <f>IF(Q976&gt;0,((I976-T976)*'Formula Matrix'!$E$40),0)</f>
        <v>0</v>
      </c>
      <c r="V976" s="88">
        <f t="shared" si="87"/>
        <v>0</v>
      </c>
      <c r="W976" s="88">
        <f>IF(V976&gt;0,(V976*'Checklist Parameters'!$K$35),0)</f>
        <v>0</v>
      </c>
      <c r="X976" s="85">
        <f t="shared" si="88"/>
        <v>0</v>
      </c>
      <c r="Y976" s="85">
        <f>IF('Checklist Parameters'!$K$102&lt;&gt;"",(I976/43560)*'Checklist Parameters'!$K$102,"N/A")</f>
        <v>0</v>
      </c>
      <c r="Z976" s="85" t="str">
        <f>IF('Checklist Parameters'!$K$58&lt;&gt;"",((I976*'Checklist Parameters'!$K$58)*'Checklist Parameters'!$K$35)/1000,"N/A")</f>
        <v>N/A</v>
      </c>
      <c r="AA976" s="85">
        <f>IF('Checklist Parameters'!$K$101&lt;&gt;"",IFERROR(I976/'Checklist Parameters'!$K$101,0),"N/A")</f>
        <v>0</v>
      </c>
      <c r="AB976" s="85" t="str">
        <f>IF('Checklist Parameters'!$K$43&lt;&gt;"",(I976*'Checklist Parameters'!$K$43)/1000,"N/A")</f>
        <v>N/A</v>
      </c>
      <c r="AC976" s="85">
        <f>IF('Checklist Parameters'!$K$16="",$X976,IF(AND('Checklist Parameters'!$K$16&lt;$X976,'Checklist Parameters'!$K$16&gt;=3),'Checklist Parameters'!$K$16,IF(AND('Checklist Parameters'!$K$16&lt;$X976,'Checklist Parameters'!$K$16&lt;3),0,$X976)))</f>
        <v>0</v>
      </c>
      <c r="AD976" s="85" t="str">
        <f>IF(AND(I976&lt;'Checklist Parameters'!$K$22,$I976&lt;&gt;0),"Y","")</f>
        <v/>
      </c>
      <c r="AE976" s="85" t="str">
        <f>IF($AD976="Y",0,IF('Checklist Parameters'!$K$25="","&lt;no limit&gt;",ROUNDDOWN((($I976-'Checklist Parameters'!$K$24)/'Checklist Parameters'!$K$25)+1,0)))</f>
        <v>&lt;no limit&gt;</v>
      </c>
      <c r="AF976" s="174">
        <f t="shared" si="89"/>
        <v>0</v>
      </c>
      <c r="AG976" s="85">
        <f t="shared" si="84"/>
        <v>0</v>
      </c>
    </row>
    <row r="977" spans="1:33" ht="15">
      <c r="A977" s="393"/>
      <c r="B977" s="393"/>
      <c r="C977" s="393"/>
      <c r="D977" s="393"/>
      <c r="E977" s="393"/>
      <c r="F977" s="393"/>
      <c r="G977" s="393"/>
      <c r="H977" s="394"/>
      <c r="I977" s="394"/>
      <c r="J977" s="394"/>
      <c r="K977" s="394"/>
      <c r="L977" s="394"/>
      <c r="M977" s="394"/>
      <c r="N977" s="313">
        <f>IF(IF(I977&lt;'Checklist Parameters'!$K$22,0,($I977-$L977))&lt;0,0,IF(I977&lt;'Checklist Parameters'!$K$22,0,($I977-$L977)))</f>
        <v>0</v>
      </c>
      <c r="O977" s="394"/>
      <c r="P977" s="395"/>
      <c r="Q977" s="316">
        <f t="shared" si="85"/>
        <v>0</v>
      </c>
      <c r="R977" s="87">
        <f t="shared" si="86"/>
        <v>0</v>
      </c>
      <c r="S977" s="87">
        <f>IF('Checklist Parameters'!$K$60&lt;0.2,0.2,'Checklist Parameters'!$K$60)</f>
        <v>0.72</v>
      </c>
      <c r="T977" s="88">
        <f>IF($O977="",IF('Checklist District ID'!$C$43="Y",MAX($R977:$S977)*$I977,SUM($R977:$S977)*$I977),IF(O977&gt;0,Q977*S977))</f>
        <v>0</v>
      </c>
      <c r="U977" s="88">
        <f>IF(Q977&gt;0,((I977-T977)*'Formula Matrix'!$E$40),0)</f>
        <v>0</v>
      </c>
      <c r="V977" s="88">
        <f t="shared" si="87"/>
        <v>0</v>
      </c>
      <c r="W977" s="88">
        <f>IF(V977&gt;0,(V977*'Checklist Parameters'!$K$35),0)</f>
        <v>0</v>
      </c>
      <c r="X977" s="85">
        <f t="shared" si="88"/>
        <v>0</v>
      </c>
      <c r="Y977" s="85">
        <f>IF('Checklist Parameters'!$K$102&lt;&gt;"",(I977/43560)*'Checklist Parameters'!$K$102,"N/A")</f>
        <v>0</v>
      </c>
      <c r="Z977" s="85" t="str">
        <f>IF('Checklist Parameters'!$K$58&lt;&gt;"",((I977*'Checklist Parameters'!$K$58)*'Checklist Parameters'!$K$35)/1000,"N/A")</f>
        <v>N/A</v>
      </c>
      <c r="AA977" s="85">
        <f>IF('Checklist Parameters'!$K$101&lt;&gt;"",IFERROR(I977/'Checklist Parameters'!$K$101,0),"N/A")</f>
        <v>0</v>
      </c>
      <c r="AB977" s="85" t="str">
        <f>IF('Checklist Parameters'!$K$43&lt;&gt;"",(I977*'Checklist Parameters'!$K$43)/1000,"N/A")</f>
        <v>N/A</v>
      </c>
      <c r="AC977" s="85">
        <f>IF('Checklist Parameters'!$K$16="",$X977,IF(AND('Checklist Parameters'!$K$16&lt;$X977,'Checklist Parameters'!$K$16&gt;=3),'Checklist Parameters'!$K$16,IF(AND('Checklist Parameters'!$K$16&lt;$X977,'Checklist Parameters'!$K$16&lt;3),0,$X977)))</f>
        <v>0</v>
      </c>
      <c r="AD977" s="85" t="str">
        <f>IF(AND(I977&lt;'Checklist Parameters'!$K$22,$I977&lt;&gt;0),"Y","")</f>
        <v/>
      </c>
      <c r="AE977" s="85" t="str">
        <f>IF($AD977="Y",0,IF('Checklist Parameters'!$K$25="","&lt;no limit&gt;",ROUNDDOWN((($I977-'Checklist Parameters'!$K$24)/'Checklist Parameters'!$K$25)+1,0)))</f>
        <v>&lt;no limit&gt;</v>
      </c>
      <c r="AF977" s="174">
        <f t="shared" si="89"/>
        <v>0</v>
      </c>
      <c r="AG977" s="85">
        <f t="shared" si="84"/>
        <v>0</v>
      </c>
    </row>
    <row r="978" spans="1:33" ht="15">
      <c r="A978" s="393"/>
      <c r="B978" s="393"/>
      <c r="C978" s="393"/>
      <c r="D978" s="393"/>
      <c r="E978" s="393"/>
      <c r="F978" s="393"/>
      <c r="G978" s="393"/>
      <c r="H978" s="394"/>
      <c r="I978" s="394"/>
      <c r="J978" s="394"/>
      <c r="K978" s="394"/>
      <c r="L978" s="394"/>
      <c r="M978" s="394"/>
      <c r="N978" s="313">
        <f>IF(IF(I978&lt;'Checklist Parameters'!$K$22,0,($I978-$L978))&lt;0,0,IF(I978&lt;'Checklist Parameters'!$K$22,0,($I978-$L978)))</f>
        <v>0</v>
      </c>
      <c r="O978" s="394"/>
      <c r="P978" s="395"/>
      <c r="Q978" s="316">
        <f t="shared" si="85"/>
        <v>0</v>
      </c>
      <c r="R978" s="87">
        <f t="shared" si="86"/>
        <v>0</v>
      </c>
      <c r="S978" s="87">
        <f>IF('Checklist Parameters'!$K$60&lt;0.2,0.2,'Checklist Parameters'!$K$60)</f>
        <v>0.72</v>
      </c>
      <c r="T978" s="88">
        <f>IF($O978="",IF('Checklist District ID'!$C$43="Y",MAX($R978:$S978)*$I978,SUM($R978:$S978)*$I978),IF(O978&gt;0,Q978*S978))</f>
        <v>0</v>
      </c>
      <c r="U978" s="88">
        <f>IF(Q978&gt;0,((I978-T978)*'Formula Matrix'!$E$40),0)</f>
        <v>0</v>
      </c>
      <c r="V978" s="88">
        <f t="shared" si="87"/>
        <v>0</v>
      </c>
      <c r="W978" s="88">
        <f>IF(V978&gt;0,(V978*'Checklist Parameters'!$K$35),0)</f>
        <v>0</v>
      </c>
      <c r="X978" s="85">
        <f t="shared" si="88"/>
        <v>0</v>
      </c>
      <c r="Y978" s="85">
        <f>IF('Checklist Parameters'!$K$102&lt;&gt;"",(I978/43560)*'Checklist Parameters'!$K$102,"N/A")</f>
        <v>0</v>
      </c>
      <c r="Z978" s="85" t="str">
        <f>IF('Checklist Parameters'!$K$58&lt;&gt;"",((I978*'Checklist Parameters'!$K$58)*'Checklist Parameters'!$K$35)/1000,"N/A")</f>
        <v>N/A</v>
      </c>
      <c r="AA978" s="85">
        <f>IF('Checklist Parameters'!$K$101&lt;&gt;"",IFERROR(I978/'Checklist Parameters'!$K$101,0),"N/A")</f>
        <v>0</v>
      </c>
      <c r="AB978" s="85" t="str">
        <f>IF('Checklist Parameters'!$K$43&lt;&gt;"",(I978*'Checklist Parameters'!$K$43)/1000,"N/A")</f>
        <v>N/A</v>
      </c>
      <c r="AC978" s="85">
        <f>IF('Checklist Parameters'!$K$16="",$X978,IF(AND('Checklist Parameters'!$K$16&lt;$X978,'Checklist Parameters'!$K$16&gt;=3),'Checklist Parameters'!$K$16,IF(AND('Checklist Parameters'!$K$16&lt;$X978,'Checklist Parameters'!$K$16&lt;3),0,$X978)))</f>
        <v>0</v>
      </c>
      <c r="AD978" s="85" t="str">
        <f>IF(AND(I978&lt;'Checklist Parameters'!$K$22,$I978&lt;&gt;0),"Y","")</f>
        <v/>
      </c>
      <c r="AE978" s="85" t="str">
        <f>IF($AD978="Y",0,IF('Checklist Parameters'!$K$25="","&lt;no limit&gt;",ROUNDDOWN((($I978-'Checklist Parameters'!$K$24)/'Checklist Parameters'!$K$25)+1,0)))</f>
        <v>&lt;no limit&gt;</v>
      </c>
      <c r="AF978" s="174">
        <f t="shared" si="89"/>
        <v>0</v>
      </c>
      <c r="AG978" s="85">
        <f t="shared" si="84"/>
        <v>0</v>
      </c>
    </row>
    <row r="979" spans="1:33" ht="15">
      <c r="A979" s="393"/>
      <c r="B979" s="393"/>
      <c r="C979" s="393"/>
      <c r="D979" s="393"/>
      <c r="E979" s="393"/>
      <c r="F979" s="393"/>
      <c r="G979" s="393"/>
      <c r="H979" s="394"/>
      <c r="I979" s="394"/>
      <c r="J979" s="394"/>
      <c r="K979" s="394"/>
      <c r="L979" s="394"/>
      <c r="M979" s="394"/>
      <c r="N979" s="313">
        <f>IF(IF(I979&lt;'Checklist Parameters'!$K$22,0,($I979-$L979))&lt;0,0,IF(I979&lt;'Checklist Parameters'!$K$22,0,($I979-$L979)))</f>
        <v>0</v>
      </c>
      <c r="O979" s="394"/>
      <c r="P979" s="395"/>
      <c r="Q979" s="316">
        <f t="shared" si="85"/>
        <v>0</v>
      </c>
      <c r="R979" s="87">
        <f t="shared" si="86"/>
        <v>0</v>
      </c>
      <c r="S979" s="87">
        <f>IF('Checklist Parameters'!$K$60&lt;0.2,0.2,'Checklist Parameters'!$K$60)</f>
        <v>0.72</v>
      </c>
      <c r="T979" s="88">
        <f>IF($O979="",IF('Checklist District ID'!$C$43="Y",MAX($R979:$S979)*$I979,SUM($R979:$S979)*$I979),IF(O979&gt;0,Q979*S979))</f>
        <v>0</v>
      </c>
      <c r="U979" s="88">
        <f>IF(Q979&gt;0,((I979-T979)*'Formula Matrix'!$E$40),0)</f>
        <v>0</v>
      </c>
      <c r="V979" s="88">
        <f t="shared" si="87"/>
        <v>0</v>
      </c>
      <c r="W979" s="88">
        <f>IF(V979&gt;0,(V979*'Checklist Parameters'!$K$35),0)</f>
        <v>0</v>
      </c>
      <c r="X979" s="85">
        <f t="shared" si="88"/>
        <v>0</v>
      </c>
      <c r="Y979" s="85">
        <f>IF('Checklist Parameters'!$K$102&lt;&gt;"",(I979/43560)*'Checklist Parameters'!$K$102,"N/A")</f>
        <v>0</v>
      </c>
      <c r="Z979" s="85" t="str">
        <f>IF('Checklist Parameters'!$K$58&lt;&gt;"",((I979*'Checklist Parameters'!$K$58)*'Checklist Parameters'!$K$35)/1000,"N/A")</f>
        <v>N/A</v>
      </c>
      <c r="AA979" s="85">
        <f>IF('Checklist Parameters'!$K$101&lt;&gt;"",IFERROR(I979/'Checklist Parameters'!$K$101,0),"N/A")</f>
        <v>0</v>
      </c>
      <c r="AB979" s="85" t="str">
        <f>IF('Checklist Parameters'!$K$43&lt;&gt;"",(I979*'Checklist Parameters'!$K$43)/1000,"N/A")</f>
        <v>N/A</v>
      </c>
      <c r="AC979" s="85">
        <f>IF('Checklist Parameters'!$K$16="",$X979,IF(AND('Checklist Parameters'!$K$16&lt;$X979,'Checklist Parameters'!$K$16&gt;=3),'Checklist Parameters'!$K$16,IF(AND('Checklist Parameters'!$K$16&lt;$X979,'Checklist Parameters'!$K$16&lt;3),0,$X979)))</f>
        <v>0</v>
      </c>
      <c r="AD979" s="85" t="str">
        <f>IF(AND(I979&lt;'Checklist Parameters'!$K$22,$I979&lt;&gt;0),"Y","")</f>
        <v/>
      </c>
      <c r="AE979" s="85" t="str">
        <f>IF($AD979="Y",0,IF('Checklist Parameters'!$K$25="","&lt;no limit&gt;",ROUNDDOWN((($I979-'Checklist Parameters'!$K$24)/'Checklist Parameters'!$K$25)+1,0)))</f>
        <v>&lt;no limit&gt;</v>
      </c>
      <c r="AF979" s="174">
        <f t="shared" si="89"/>
        <v>0</v>
      </c>
      <c r="AG979" s="85">
        <f t="shared" si="84"/>
        <v>0</v>
      </c>
    </row>
    <row r="980" spans="1:33" ht="15">
      <c r="A980" s="393"/>
      <c r="B980" s="393"/>
      <c r="C980" s="393"/>
      <c r="D980" s="393"/>
      <c r="E980" s="393"/>
      <c r="F980" s="393"/>
      <c r="G980" s="393"/>
      <c r="H980" s="394"/>
      <c r="I980" s="394"/>
      <c r="J980" s="394"/>
      <c r="K980" s="394"/>
      <c r="L980" s="394"/>
      <c r="M980" s="394"/>
      <c r="N980" s="313">
        <f>IF(IF(I980&lt;'Checklist Parameters'!$K$22,0,($I980-$L980))&lt;0,0,IF(I980&lt;'Checklist Parameters'!$K$22,0,($I980-$L980)))</f>
        <v>0</v>
      </c>
      <c r="O980" s="394"/>
      <c r="P980" s="395"/>
      <c r="Q980" s="316">
        <f t="shared" si="85"/>
        <v>0</v>
      </c>
      <c r="R980" s="87">
        <f t="shared" si="86"/>
        <v>0</v>
      </c>
      <c r="S980" s="87">
        <f>IF('Checklist Parameters'!$K$60&lt;0.2,0.2,'Checklist Parameters'!$K$60)</f>
        <v>0.72</v>
      </c>
      <c r="T980" s="88">
        <f>IF($O980="",IF('Checklist District ID'!$C$43="Y",MAX($R980:$S980)*$I980,SUM($R980:$S980)*$I980),IF(O980&gt;0,Q980*S980))</f>
        <v>0</v>
      </c>
      <c r="U980" s="88">
        <f>IF(Q980&gt;0,((I980-T980)*'Formula Matrix'!$E$40),0)</f>
        <v>0</v>
      </c>
      <c r="V980" s="88">
        <f t="shared" si="87"/>
        <v>0</v>
      </c>
      <c r="W980" s="88">
        <f>IF(V980&gt;0,(V980*'Checklist Parameters'!$K$35),0)</f>
        <v>0</v>
      </c>
      <c r="X980" s="85">
        <f t="shared" si="88"/>
        <v>0</v>
      </c>
      <c r="Y980" s="85">
        <f>IF('Checklist Parameters'!$K$102&lt;&gt;"",(I980/43560)*'Checklist Parameters'!$K$102,"N/A")</f>
        <v>0</v>
      </c>
      <c r="Z980" s="85" t="str">
        <f>IF('Checklist Parameters'!$K$58&lt;&gt;"",((I980*'Checklist Parameters'!$K$58)*'Checklist Parameters'!$K$35)/1000,"N/A")</f>
        <v>N/A</v>
      </c>
      <c r="AA980" s="85">
        <f>IF('Checklist Parameters'!$K$101&lt;&gt;"",IFERROR(I980/'Checklist Parameters'!$K$101,0),"N/A")</f>
        <v>0</v>
      </c>
      <c r="AB980" s="85" t="str">
        <f>IF('Checklist Parameters'!$K$43&lt;&gt;"",(I980*'Checklist Parameters'!$K$43)/1000,"N/A")</f>
        <v>N/A</v>
      </c>
      <c r="AC980" s="85">
        <f>IF('Checklist Parameters'!$K$16="",$X980,IF(AND('Checklist Parameters'!$K$16&lt;$X980,'Checklist Parameters'!$K$16&gt;=3),'Checklist Parameters'!$K$16,IF(AND('Checklist Parameters'!$K$16&lt;$X980,'Checklist Parameters'!$K$16&lt;3),0,$X980)))</f>
        <v>0</v>
      </c>
      <c r="AD980" s="85" t="str">
        <f>IF(AND(I980&lt;'Checklist Parameters'!$K$22,$I980&lt;&gt;0),"Y","")</f>
        <v/>
      </c>
      <c r="AE980" s="85" t="str">
        <f>IF($AD980="Y",0,IF('Checklist Parameters'!$K$25="","&lt;no limit&gt;",ROUNDDOWN((($I980-'Checklist Parameters'!$K$24)/'Checklist Parameters'!$K$25)+1,0)))</f>
        <v>&lt;no limit&gt;</v>
      </c>
      <c r="AF980" s="174">
        <f t="shared" si="89"/>
        <v>0</v>
      </c>
      <c r="AG980" s="85">
        <f t="shared" ref="AG980:AG1020" si="90">IFERROR((43560/$I980)*$AF980,0)</f>
        <v>0</v>
      </c>
    </row>
    <row r="981" spans="1:33" ht="15">
      <c r="A981" s="393"/>
      <c r="B981" s="393"/>
      <c r="C981" s="393"/>
      <c r="D981" s="393"/>
      <c r="E981" s="393"/>
      <c r="F981" s="393"/>
      <c r="G981" s="393"/>
      <c r="H981" s="394"/>
      <c r="I981" s="394"/>
      <c r="J981" s="394"/>
      <c r="K981" s="394"/>
      <c r="L981" s="394"/>
      <c r="M981" s="394"/>
      <c r="N981" s="313">
        <f>IF(IF(I981&lt;'Checklist Parameters'!$K$22,0,($I981-$L981))&lt;0,0,IF(I981&lt;'Checklist Parameters'!$K$22,0,($I981-$L981)))</f>
        <v>0</v>
      </c>
      <c r="O981" s="394"/>
      <c r="P981" s="395"/>
      <c r="Q981" s="316">
        <f t="shared" ref="Q981:Q1020" si="91">IF(O981&lt;&gt;"",O981,N981)</f>
        <v>0</v>
      </c>
      <c r="R981" s="87">
        <f t="shared" ref="R981:R1020" si="92">IFERROR(L981/I981,0)</f>
        <v>0</v>
      </c>
      <c r="S981" s="87">
        <f>IF('Checklist Parameters'!$K$60&lt;0.2,0.2,'Checklist Parameters'!$K$60)</f>
        <v>0.72</v>
      </c>
      <c r="T981" s="88">
        <f>IF($O981="",IF('Checklist District ID'!$C$43="Y",MAX($R981:$S981)*$I981,SUM($R981:$S981)*$I981),IF(O981&gt;0,Q981*S981))</f>
        <v>0</v>
      </c>
      <c r="U981" s="88">
        <f>IF(Q981&gt;0,((I981-T981)*'Formula Matrix'!$E$40),0)</f>
        <v>0</v>
      </c>
      <c r="V981" s="88">
        <f t="shared" ref="V981:V1020" si="93">IF(Q981=0,0,(I981-T981-U981))</f>
        <v>0</v>
      </c>
      <c r="W981" s="88">
        <f>IF(V981&gt;0,(V981*'Checklist Parameters'!$K$35),0)</f>
        <v>0</v>
      </c>
      <c r="X981" s="85">
        <f t="shared" ref="X981:X1020" si="94">IF($W981/1000&gt;3,(ROUNDDOWN($W981/1000,0)),IF(AND($W981/1000&gt;2.5,$W981/1000&lt;=3),3,0))</f>
        <v>0</v>
      </c>
      <c r="Y981" s="85">
        <f>IF('Checklist Parameters'!$K$102&lt;&gt;"",(I981/43560)*'Checklist Parameters'!$K$102,"N/A")</f>
        <v>0</v>
      </c>
      <c r="Z981" s="85" t="str">
        <f>IF('Checklist Parameters'!$K$58&lt;&gt;"",((I981*'Checklist Parameters'!$K$58)*'Checklist Parameters'!$K$35)/1000,"N/A")</f>
        <v>N/A</v>
      </c>
      <c r="AA981" s="85">
        <f>IF('Checklist Parameters'!$K$101&lt;&gt;"",IFERROR(I981/'Checklist Parameters'!$K$101,0),"N/A")</f>
        <v>0</v>
      </c>
      <c r="AB981" s="85" t="str">
        <f>IF('Checklist Parameters'!$K$43&lt;&gt;"",(I981*'Checklist Parameters'!$K$43)/1000,"N/A")</f>
        <v>N/A</v>
      </c>
      <c r="AC981" s="85">
        <f>IF('Checklist Parameters'!$K$16="",$X981,IF(AND('Checklist Parameters'!$K$16&lt;$X981,'Checklist Parameters'!$K$16&gt;=3),'Checklist Parameters'!$K$16,IF(AND('Checklist Parameters'!$K$16&lt;$X981,'Checklist Parameters'!$K$16&lt;3),0,$X981)))</f>
        <v>0</v>
      </c>
      <c r="AD981" s="85" t="str">
        <f>IF(AND(I981&lt;'Checklist Parameters'!$K$22,$I981&lt;&gt;0),"Y","")</f>
        <v/>
      </c>
      <c r="AE981" s="85" t="str">
        <f>IF($AD981="Y",0,IF('Checklist Parameters'!$K$25="","&lt;no limit&gt;",ROUNDDOWN((($I981-'Checklist Parameters'!$K$24)/'Checklist Parameters'!$K$25)+1,0)))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ht="15">
      <c r="A982" s="393"/>
      <c r="B982" s="393"/>
      <c r="C982" s="393"/>
      <c r="D982" s="393"/>
      <c r="E982" s="393"/>
      <c r="F982" s="393"/>
      <c r="G982" s="393"/>
      <c r="H982" s="394"/>
      <c r="I982" s="394"/>
      <c r="J982" s="394"/>
      <c r="K982" s="394"/>
      <c r="L982" s="394"/>
      <c r="M982" s="394"/>
      <c r="N982" s="313">
        <f>IF(IF(I982&lt;'Checklist Parameters'!$K$22,0,($I982-$L982))&lt;0,0,IF(I982&lt;'Checklist Parameters'!$K$22,0,($I982-$L982)))</f>
        <v>0</v>
      </c>
      <c r="O982" s="394"/>
      <c r="P982" s="395"/>
      <c r="Q982" s="316">
        <f t="shared" si="91"/>
        <v>0</v>
      </c>
      <c r="R982" s="87">
        <f t="shared" si="92"/>
        <v>0</v>
      </c>
      <c r="S982" s="87">
        <f>IF('Checklist Parameters'!$K$60&lt;0.2,0.2,'Checklist Parameters'!$K$60)</f>
        <v>0.72</v>
      </c>
      <c r="T982" s="88">
        <f>IF($O982="",IF('Checklist District ID'!$C$43="Y",MAX($R982:$S982)*$I982,SUM($R982:$S982)*$I982),IF(O982&gt;0,Q982*S982))</f>
        <v>0</v>
      </c>
      <c r="U982" s="88">
        <f>IF(Q982&gt;0,((I982-T982)*'Formula Matrix'!$E$40),0)</f>
        <v>0</v>
      </c>
      <c r="V982" s="88">
        <f t="shared" si="93"/>
        <v>0</v>
      </c>
      <c r="W982" s="88">
        <f>IF(V982&gt;0,(V982*'Checklist Parameters'!$K$35),0)</f>
        <v>0</v>
      </c>
      <c r="X982" s="85">
        <f t="shared" si="94"/>
        <v>0</v>
      </c>
      <c r="Y982" s="85">
        <f>IF('Checklist Parameters'!$K$102&lt;&gt;"",(I982/43560)*'Checklist Parameters'!$K$102,"N/A")</f>
        <v>0</v>
      </c>
      <c r="Z982" s="85" t="str">
        <f>IF('Checklist Parameters'!$K$58&lt;&gt;"",((I982*'Checklist Parameters'!$K$58)*'Checklist Parameters'!$K$35)/1000,"N/A")</f>
        <v>N/A</v>
      </c>
      <c r="AA982" s="85">
        <f>IF('Checklist Parameters'!$K$101&lt;&gt;"",IFERROR(I982/'Checklist Parameters'!$K$101,0),"N/A")</f>
        <v>0</v>
      </c>
      <c r="AB982" s="85" t="str">
        <f>IF('Checklist Parameters'!$K$43&lt;&gt;"",(I982*'Checklist Parameters'!$K$43)/1000,"N/A")</f>
        <v>N/A</v>
      </c>
      <c r="AC982" s="85">
        <f>IF('Checklist Parameters'!$K$16="",$X982,IF(AND('Checklist Parameters'!$K$16&lt;$X982,'Checklist Parameters'!$K$16&gt;=3),'Checklist Parameters'!$K$16,IF(AND('Checklist Parameters'!$K$16&lt;$X982,'Checklist Parameters'!$K$16&lt;3),0,$X982)))</f>
        <v>0</v>
      </c>
      <c r="AD982" s="85" t="str">
        <f>IF(AND(I982&lt;'Checklist Parameters'!$K$22,$I982&lt;&gt;0),"Y","")</f>
        <v/>
      </c>
      <c r="AE982" s="85" t="str">
        <f>IF($AD982="Y",0,IF('Checklist Parameters'!$K$25="","&lt;no limit&gt;",ROUNDDOWN((($I982-'Checklist Parameters'!$K$24)/'Checklist Parameters'!$K$25)+1,0)))</f>
        <v>&lt;no limit&gt;</v>
      </c>
      <c r="AF982" s="174">
        <f t="shared" si="95"/>
        <v>0</v>
      </c>
      <c r="AG982" s="85">
        <f t="shared" si="90"/>
        <v>0</v>
      </c>
    </row>
    <row r="983" spans="1:33" ht="15">
      <c r="A983" s="393"/>
      <c r="B983" s="393"/>
      <c r="C983" s="393"/>
      <c r="D983" s="393"/>
      <c r="E983" s="393"/>
      <c r="F983" s="393"/>
      <c r="G983" s="393"/>
      <c r="H983" s="394"/>
      <c r="I983" s="394"/>
      <c r="J983" s="394"/>
      <c r="K983" s="394"/>
      <c r="L983" s="394"/>
      <c r="M983" s="394"/>
      <c r="N983" s="313">
        <f>IF(IF(I983&lt;'Checklist Parameters'!$K$22,0,($I983-$L983))&lt;0,0,IF(I983&lt;'Checklist Parameters'!$K$22,0,($I983-$L983)))</f>
        <v>0</v>
      </c>
      <c r="O983" s="394"/>
      <c r="P983" s="395"/>
      <c r="Q983" s="316">
        <f t="shared" si="91"/>
        <v>0</v>
      </c>
      <c r="R983" s="87">
        <f t="shared" si="92"/>
        <v>0</v>
      </c>
      <c r="S983" s="87">
        <f>IF('Checklist Parameters'!$K$60&lt;0.2,0.2,'Checklist Parameters'!$K$60)</f>
        <v>0.72</v>
      </c>
      <c r="T983" s="88">
        <f>IF($O983="",IF('Checklist District ID'!$C$43="Y",MAX($R983:$S983)*$I983,SUM($R983:$S983)*$I983),IF(O983&gt;0,Q983*S983))</f>
        <v>0</v>
      </c>
      <c r="U983" s="88">
        <f>IF(Q983&gt;0,((I983-T983)*'Formula Matrix'!$E$40),0)</f>
        <v>0</v>
      </c>
      <c r="V983" s="88">
        <f t="shared" si="93"/>
        <v>0</v>
      </c>
      <c r="W983" s="88">
        <f>IF(V983&gt;0,(V983*'Checklist Parameters'!$K$35),0)</f>
        <v>0</v>
      </c>
      <c r="X983" s="85">
        <f t="shared" si="94"/>
        <v>0</v>
      </c>
      <c r="Y983" s="85">
        <f>IF('Checklist Parameters'!$K$102&lt;&gt;"",(I983/43560)*'Checklist Parameters'!$K$102,"N/A")</f>
        <v>0</v>
      </c>
      <c r="Z983" s="85" t="str">
        <f>IF('Checklist Parameters'!$K$58&lt;&gt;"",((I983*'Checklist Parameters'!$K$58)*'Checklist Parameters'!$K$35)/1000,"N/A")</f>
        <v>N/A</v>
      </c>
      <c r="AA983" s="85">
        <f>IF('Checklist Parameters'!$K$101&lt;&gt;"",IFERROR(I983/'Checklist Parameters'!$K$101,0),"N/A")</f>
        <v>0</v>
      </c>
      <c r="AB983" s="85" t="str">
        <f>IF('Checklist Parameters'!$K$43&lt;&gt;"",(I983*'Checklist Parameters'!$K$43)/1000,"N/A")</f>
        <v>N/A</v>
      </c>
      <c r="AC983" s="85">
        <f>IF('Checklist Parameters'!$K$16="",$X983,IF(AND('Checklist Parameters'!$K$16&lt;$X983,'Checklist Parameters'!$K$16&gt;=3),'Checklist Parameters'!$K$16,IF(AND('Checklist Parameters'!$K$16&lt;$X983,'Checklist Parameters'!$K$16&lt;3),0,$X983)))</f>
        <v>0</v>
      </c>
      <c r="AD983" s="85" t="str">
        <f>IF(AND(I983&lt;'Checklist Parameters'!$K$22,$I983&lt;&gt;0),"Y","")</f>
        <v/>
      </c>
      <c r="AE983" s="85" t="str">
        <f>IF($AD983="Y",0,IF('Checklist Parameters'!$K$25="","&lt;no limit&gt;",ROUNDDOWN((($I983-'Checklist Parameters'!$K$24)/'Checklist Parameters'!$K$25)+1,0)))</f>
        <v>&lt;no limit&gt;</v>
      </c>
      <c r="AF983" s="174">
        <f t="shared" si="95"/>
        <v>0</v>
      </c>
      <c r="AG983" s="85">
        <f t="shared" si="90"/>
        <v>0</v>
      </c>
    </row>
    <row r="984" spans="1:33" ht="15">
      <c r="A984" s="393"/>
      <c r="B984" s="393"/>
      <c r="C984" s="393"/>
      <c r="D984" s="393"/>
      <c r="E984" s="393"/>
      <c r="F984" s="393"/>
      <c r="G984" s="393"/>
      <c r="H984" s="394"/>
      <c r="I984" s="394"/>
      <c r="J984" s="394"/>
      <c r="K984" s="394"/>
      <c r="L984" s="394"/>
      <c r="M984" s="394"/>
      <c r="N984" s="313">
        <f>IF(IF(I984&lt;'Checklist Parameters'!$K$22,0,($I984-$L984))&lt;0,0,IF(I984&lt;'Checklist Parameters'!$K$22,0,($I984-$L984)))</f>
        <v>0</v>
      </c>
      <c r="O984" s="394"/>
      <c r="P984" s="395"/>
      <c r="Q984" s="316">
        <f t="shared" si="91"/>
        <v>0</v>
      </c>
      <c r="R984" s="87">
        <f t="shared" si="92"/>
        <v>0</v>
      </c>
      <c r="S984" s="87">
        <f>IF('Checklist Parameters'!$K$60&lt;0.2,0.2,'Checklist Parameters'!$K$60)</f>
        <v>0.72</v>
      </c>
      <c r="T984" s="88">
        <f>IF($O984="",IF('Checklist District ID'!$C$43="Y",MAX($R984:$S984)*$I984,SUM($R984:$S984)*$I984),IF(O984&gt;0,Q984*S984))</f>
        <v>0</v>
      </c>
      <c r="U984" s="88">
        <f>IF(Q984&gt;0,((I984-T984)*'Formula Matrix'!$E$40),0)</f>
        <v>0</v>
      </c>
      <c r="V984" s="88">
        <f t="shared" si="93"/>
        <v>0</v>
      </c>
      <c r="W984" s="88">
        <f>IF(V984&gt;0,(V984*'Checklist Parameters'!$K$35),0)</f>
        <v>0</v>
      </c>
      <c r="X984" s="85">
        <f t="shared" si="94"/>
        <v>0</v>
      </c>
      <c r="Y984" s="85">
        <f>IF('Checklist Parameters'!$K$102&lt;&gt;"",(I984/43560)*'Checklist Parameters'!$K$102,"N/A")</f>
        <v>0</v>
      </c>
      <c r="Z984" s="85" t="str">
        <f>IF('Checklist Parameters'!$K$58&lt;&gt;"",((I984*'Checklist Parameters'!$K$58)*'Checklist Parameters'!$K$35)/1000,"N/A")</f>
        <v>N/A</v>
      </c>
      <c r="AA984" s="85">
        <f>IF('Checklist Parameters'!$K$101&lt;&gt;"",IFERROR(I984/'Checklist Parameters'!$K$101,0),"N/A")</f>
        <v>0</v>
      </c>
      <c r="AB984" s="85" t="str">
        <f>IF('Checklist Parameters'!$K$43&lt;&gt;"",(I984*'Checklist Parameters'!$K$43)/1000,"N/A")</f>
        <v>N/A</v>
      </c>
      <c r="AC984" s="85">
        <f>IF('Checklist Parameters'!$K$16="",$X984,IF(AND('Checklist Parameters'!$K$16&lt;$X984,'Checklist Parameters'!$K$16&gt;=3),'Checklist Parameters'!$K$16,IF(AND('Checklist Parameters'!$K$16&lt;$X984,'Checklist Parameters'!$K$16&lt;3),0,$X984)))</f>
        <v>0</v>
      </c>
      <c r="AD984" s="85" t="str">
        <f>IF(AND(I984&lt;'Checklist Parameters'!$K$22,$I984&lt;&gt;0),"Y","")</f>
        <v/>
      </c>
      <c r="AE984" s="85" t="str">
        <f>IF($AD984="Y",0,IF('Checklist Parameters'!$K$25="","&lt;no limit&gt;",ROUNDDOWN((($I984-'Checklist Parameters'!$K$24)/'Checklist Parameters'!$K$25)+1,0)))</f>
        <v>&lt;no limit&gt;</v>
      </c>
      <c r="AF984" s="174">
        <f t="shared" si="95"/>
        <v>0</v>
      </c>
      <c r="AG984" s="85">
        <f t="shared" si="90"/>
        <v>0</v>
      </c>
    </row>
    <row r="985" spans="1:33" ht="15">
      <c r="A985" s="393"/>
      <c r="B985" s="393"/>
      <c r="C985" s="393"/>
      <c r="D985" s="393"/>
      <c r="E985" s="393"/>
      <c r="F985" s="393"/>
      <c r="G985" s="393"/>
      <c r="H985" s="394"/>
      <c r="I985" s="394"/>
      <c r="J985" s="394"/>
      <c r="K985" s="394"/>
      <c r="L985" s="394"/>
      <c r="M985" s="394"/>
      <c r="N985" s="313">
        <f>IF(IF(I985&lt;'Checklist Parameters'!$K$22,0,($I985-$L985))&lt;0,0,IF(I985&lt;'Checklist Parameters'!$K$22,0,($I985-$L985)))</f>
        <v>0</v>
      </c>
      <c r="O985" s="394"/>
      <c r="P985" s="395"/>
      <c r="Q985" s="316">
        <f t="shared" si="91"/>
        <v>0</v>
      </c>
      <c r="R985" s="87">
        <f t="shared" si="92"/>
        <v>0</v>
      </c>
      <c r="S985" s="87">
        <f>IF('Checklist Parameters'!$K$60&lt;0.2,0.2,'Checklist Parameters'!$K$60)</f>
        <v>0.72</v>
      </c>
      <c r="T985" s="88">
        <f>IF($O985="",IF('Checklist District ID'!$C$43="Y",MAX($R985:$S985)*$I985,SUM($R985:$S985)*$I985),IF(O985&gt;0,Q985*S985))</f>
        <v>0</v>
      </c>
      <c r="U985" s="88">
        <f>IF(Q985&gt;0,((I985-T985)*'Formula Matrix'!$E$40),0)</f>
        <v>0</v>
      </c>
      <c r="V985" s="88">
        <f t="shared" si="93"/>
        <v>0</v>
      </c>
      <c r="W985" s="88">
        <f>IF(V985&gt;0,(V985*'Checklist Parameters'!$K$35),0)</f>
        <v>0</v>
      </c>
      <c r="X985" s="85">
        <f t="shared" si="94"/>
        <v>0</v>
      </c>
      <c r="Y985" s="85">
        <f>IF('Checklist Parameters'!$K$102&lt;&gt;"",(I985/43560)*'Checklist Parameters'!$K$102,"N/A")</f>
        <v>0</v>
      </c>
      <c r="Z985" s="85" t="str">
        <f>IF('Checklist Parameters'!$K$58&lt;&gt;"",((I985*'Checklist Parameters'!$K$58)*'Checklist Parameters'!$K$35)/1000,"N/A")</f>
        <v>N/A</v>
      </c>
      <c r="AA985" s="85">
        <f>IF('Checklist Parameters'!$K$101&lt;&gt;"",IFERROR(I985/'Checklist Parameters'!$K$101,0),"N/A")</f>
        <v>0</v>
      </c>
      <c r="AB985" s="85" t="str">
        <f>IF('Checklist Parameters'!$K$43&lt;&gt;"",(I985*'Checklist Parameters'!$K$43)/1000,"N/A")</f>
        <v>N/A</v>
      </c>
      <c r="AC985" s="85">
        <f>IF('Checklist Parameters'!$K$16="",$X985,IF(AND('Checklist Parameters'!$K$16&lt;$X985,'Checklist Parameters'!$K$16&gt;=3),'Checklist Parameters'!$K$16,IF(AND('Checklist Parameters'!$K$16&lt;$X985,'Checklist Parameters'!$K$16&lt;3),0,$X985)))</f>
        <v>0</v>
      </c>
      <c r="AD985" s="85" t="str">
        <f>IF(AND(I985&lt;'Checklist Parameters'!$K$22,$I985&lt;&gt;0),"Y","")</f>
        <v/>
      </c>
      <c r="AE985" s="85" t="str">
        <f>IF($AD985="Y",0,IF('Checklist Parameters'!$K$25="","&lt;no limit&gt;",ROUNDDOWN((($I985-'Checklist Parameters'!$K$24)/'Checklist Parameters'!$K$25)+1,0)))</f>
        <v>&lt;no limit&gt;</v>
      </c>
      <c r="AF985" s="174">
        <f t="shared" si="95"/>
        <v>0</v>
      </c>
      <c r="AG985" s="85">
        <f t="shared" si="90"/>
        <v>0</v>
      </c>
    </row>
    <row r="986" spans="1:33" ht="15">
      <c r="A986" s="393"/>
      <c r="B986" s="393"/>
      <c r="C986" s="393"/>
      <c r="D986" s="393"/>
      <c r="E986" s="393"/>
      <c r="F986" s="393"/>
      <c r="G986" s="393"/>
      <c r="H986" s="394"/>
      <c r="I986" s="394"/>
      <c r="J986" s="394"/>
      <c r="K986" s="394"/>
      <c r="L986" s="394"/>
      <c r="M986" s="394"/>
      <c r="N986" s="313">
        <f>IF(IF(I986&lt;'Checklist Parameters'!$K$22,0,($I986-$L986))&lt;0,0,IF(I986&lt;'Checklist Parameters'!$K$22,0,($I986-$L986)))</f>
        <v>0</v>
      </c>
      <c r="O986" s="394"/>
      <c r="P986" s="395"/>
      <c r="Q986" s="316">
        <f t="shared" si="91"/>
        <v>0</v>
      </c>
      <c r="R986" s="87">
        <f t="shared" si="92"/>
        <v>0</v>
      </c>
      <c r="S986" s="87">
        <f>IF('Checklist Parameters'!$K$60&lt;0.2,0.2,'Checklist Parameters'!$K$60)</f>
        <v>0.72</v>
      </c>
      <c r="T986" s="88">
        <f>IF($O986="",IF('Checklist District ID'!$C$43="Y",MAX($R986:$S986)*$I986,SUM($R986:$S986)*$I986),IF(O986&gt;0,Q986*S986))</f>
        <v>0</v>
      </c>
      <c r="U986" s="88">
        <f>IF(Q986&gt;0,((I986-T986)*'Formula Matrix'!$E$40),0)</f>
        <v>0</v>
      </c>
      <c r="V986" s="88">
        <f t="shared" si="93"/>
        <v>0</v>
      </c>
      <c r="W986" s="88">
        <f>IF(V986&gt;0,(V986*'Checklist Parameters'!$K$35),0)</f>
        <v>0</v>
      </c>
      <c r="X986" s="85">
        <f t="shared" si="94"/>
        <v>0</v>
      </c>
      <c r="Y986" s="85">
        <f>IF('Checklist Parameters'!$K$102&lt;&gt;"",(I986/43560)*'Checklist Parameters'!$K$102,"N/A")</f>
        <v>0</v>
      </c>
      <c r="Z986" s="85" t="str">
        <f>IF('Checklist Parameters'!$K$58&lt;&gt;"",((I986*'Checklist Parameters'!$K$58)*'Checklist Parameters'!$K$35)/1000,"N/A")</f>
        <v>N/A</v>
      </c>
      <c r="AA986" s="85">
        <f>IF('Checklist Parameters'!$K$101&lt;&gt;"",IFERROR(I986/'Checklist Parameters'!$K$101,0),"N/A")</f>
        <v>0</v>
      </c>
      <c r="AB986" s="85" t="str">
        <f>IF('Checklist Parameters'!$K$43&lt;&gt;"",(I986*'Checklist Parameters'!$K$43)/1000,"N/A")</f>
        <v>N/A</v>
      </c>
      <c r="AC986" s="85">
        <f>IF('Checklist Parameters'!$K$16="",$X986,IF(AND('Checklist Parameters'!$K$16&lt;$X986,'Checklist Parameters'!$K$16&gt;=3),'Checklist Parameters'!$K$16,IF(AND('Checklist Parameters'!$K$16&lt;$X986,'Checklist Parameters'!$K$16&lt;3),0,$X986)))</f>
        <v>0</v>
      </c>
      <c r="AD986" s="85" t="str">
        <f>IF(AND(I986&lt;'Checklist Parameters'!$K$22,$I986&lt;&gt;0),"Y","")</f>
        <v/>
      </c>
      <c r="AE986" s="85" t="str">
        <f>IF($AD986="Y",0,IF('Checklist Parameters'!$K$25="","&lt;no limit&gt;",ROUNDDOWN((($I986-'Checklist Parameters'!$K$24)/'Checklist Parameters'!$K$25)+1,0)))</f>
        <v>&lt;no limit&gt;</v>
      </c>
      <c r="AF986" s="174">
        <f t="shared" si="95"/>
        <v>0</v>
      </c>
      <c r="AG986" s="85">
        <f t="shared" si="90"/>
        <v>0</v>
      </c>
    </row>
    <row r="987" spans="1:33" ht="15">
      <c r="A987" s="393"/>
      <c r="B987" s="393"/>
      <c r="C987" s="393"/>
      <c r="D987" s="393"/>
      <c r="E987" s="393"/>
      <c r="F987" s="393"/>
      <c r="G987" s="393"/>
      <c r="H987" s="394"/>
      <c r="I987" s="394"/>
      <c r="J987" s="394"/>
      <c r="K987" s="394"/>
      <c r="L987" s="394"/>
      <c r="M987" s="394"/>
      <c r="N987" s="313">
        <f>IF(IF(I987&lt;'Checklist Parameters'!$K$22,0,($I987-$L987))&lt;0,0,IF(I987&lt;'Checklist Parameters'!$K$22,0,($I987-$L987)))</f>
        <v>0</v>
      </c>
      <c r="O987" s="394"/>
      <c r="P987" s="395"/>
      <c r="Q987" s="316">
        <f t="shared" si="91"/>
        <v>0</v>
      </c>
      <c r="R987" s="87">
        <f t="shared" si="92"/>
        <v>0</v>
      </c>
      <c r="S987" s="87">
        <f>IF('Checklist Parameters'!$K$60&lt;0.2,0.2,'Checklist Parameters'!$K$60)</f>
        <v>0.72</v>
      </c>
      <c r="T987" s="88">
        <f>IF($O987="",IF('Checklist District ID'!$C$43="Y",MAX($R987:$S987)*$I987,SUM($R987:$S987)*$I987),IF(O987&gt;0,Q987*S987))</f>
        <v>0</v>
      </c>
      <c r="U987" s="88">
        <f>IF(Q987&gt;0,((I987-T987)*'Formula Matrix'!$E$40),0)</f>
        <v>0</v>
      </c>
      <c r="V987" s="88">
        <f t="shared" si="93"/>
        <v>0</v>
      </c>
      <c r="W987" s="88">
        <f>IF(V987&gt;0,(V987*'Checklist Parameters'!$K$35),0)</f>
        <v>0</v>
      </c>
      <c r="X987" s="85">
        <f t="shared" si="94"/>
        <v>0</v>
      </c>
      <c r="Y987" s="85">
        <f>IF('Checklist Parameters'!$K$102&lt;&gt;"",(I987/43560)*'Checklist Parameters'!$K$102,"N/A")</f>
        <v>0</v>
      </c>
      <c r="Z987" s="85" t="str">
        <f>IF('Checklist Parameters'!$K$58&lt;&gt;"",((I987*'Checklist Parameters'!$K$58)*'Checklist Parameters'!$K$35)/1000,"N/A")</f>
        <v>N/A</v>
      </c>
      <c r="AA987" s="85">
        <f>IF('Checklist Parameters'!$K$101&lt;&gt;"",IFERROR(I987/'Checklist Parameters'!$K$101,0),"N/A")</f>
        <v>0</v>
      </c>
      <c r="AB987" s="85" t="str">
        <f>IF('Checklist Parameters'!$K$43&lt;&gt;"",(I987*'Checklist Parameters'!$K$43)/1000,"N/A")</f>
        <v>N/A</v>
      </c>
      <c r="AC987" s="85">
        <f>IF('Checklist Parameters'!$K$16="",$X987,IF(AND('Checklist Parameters'!$K$16&lt;$X987,'Checklist Parameters'!$K$16&gt;=3),'Checklist Parameters'!$K$16,IF(AND('Checklist Parameters'!$K$16&lt;$X987,'Checklist Parameters'!$K$16&lt;3),0,$X987)))</f>
        <v>0</v>
      </c>
      <c r="AD987" s="85" t="str">
        <f>IF(AND(I987&lt;'Checklist Parameters'!$K$22,$I987&lt;&gt;0),"Y","")</f>
        <v/>
      </c>
      <c r="AE987" s="85" t="str">
        <f>IF($AD987="Y",0,IF('Checklist Parameters'!$K$25="","&lt;no limit&gt;",ROUNDDOWN((($I987-'Checklist Parameters'!$K$24)/'Checklist Parameters'!$K$25)+1,0)))</f>
        <v>&lt;no limit&gt;</v>
      </c>
      <c r="AF987" s="174">
        <f t="shared" si="95"/>
        <v>0</v>
      </c>
      <c r="AG987" s="85">
        <f t="shared" si="90"/>
        <v>0</v>
      </c>
    </row>
    <row r="988" spans="1:33" ht="15">
      <c r="A988" s="393"/>
      <c r="B988" s="393"/>
      <c r="C988" s="393"/>
      <c r="D988" s="393"/>
      <c r="E988" s="393"/>
      <c r="F988" s="393"/>
      <c r="G988" s="393"/>
      <c r="H988" s="394"/>
      <c r="I988" s="394"/>
      <c r="J988" s="394"/>
      <c r="K988" s="394"/>
      <c r="L988" s="394"/>
      <c r="M988" s="394"/>
      <c r="N988" s="313">
        <f>IF(IF(I988&lt;'Checklist Parameters'!$K$22,0,($I988-$L988))&lt;0,0,IF(I988&lt;'Checklist Parameters'!$K$22,0,($I988-$L988)))</f>
        <v>0</v>
      </c>
      <c r="O988" s="394"/>
      <c r="P988" s="395"/>
      <c r="Q988" s="316">
        <f t="shared" si="91"/>
        <v>0</v>
      </c>
      <c r="R988" s="87">
        <f t="shared" si="92"/>
        <v>0</v>
      </c>
      <c r="S988" s="87">
        <f>IF('Checklist Parameters'!$K$60&lt;0.2,0.2,'Checklist Parameters'!$K$60)</f>
        <v>0.72</v>
      </c>
      <c r="T988" s="88">
        <f>IF($O988="",IF('Checklist District ID'!$C$43="Y",MAX($R988:$S988)*$I988,SUM($R988:$S988)*$I988),IF(O988&gt;0,Q988*S988))</f>
        <v>0</v>
      </c>
      <c r="U988" s="88">
        <f>IF(Q988&gt;0,((I988-T988)*'Formula Matrix'!$E$40),0)</f>
        <v>0</v>
      </c>
      <c r="V988" s="88">
        <f t="shared" si="93"/>
        <v>0</v>
      </c>
      <c r="W988" s="88">
        <f>IF(V988&gt;0,(V988*'Checklist Parameters'!$K$35),0)</f>
        <v>0</v>
      </c>
      <c r="X988" s="85">
        <f t="shared" si="94"/>
        <v>0</v>
      </c>
      <c r="Y988" s="85">
        <f>IF('Checklist Parameters'!$K$102&lt;&gt;"",(I988/43560)*'Checklist Parameters'!$K$102,"N/A")</f>
        <v>0</v>
      </c>
      <c r="Z988" s="85" t="str">
        <f>IF('Checklist Parameters'!$K$58&lt;&gt;"",((I988*'Checklist Parameters'!$K$58)*'Checklist Parameters'!$K$35)/1000,"N/A")</f>
        <v>N/A</v>
      </c>
      <c r="AA988" s="85">
        <f>IF('Checklist Parameters'!$K$101&lt;&gt;"",IFERROR(I988/'Checklist Parameters'!$K$101,0),"N/A")</f>
        <v>0</v>
      </c>
      <c r="AB988" s="85" t="str">
        <f>IF('Checklist Parameters'!$K$43&lt;&gt;"",(I988*'Checklist Parameters'!$K$43)/1000,"N/A")</f>
        <v>N/A</v>
      </c>
      <c r="AC988" s="85">
        <f>IF('Checklist Parameters'!$K$16="",$X988,IF(AND('Checklist Parameters'!$K$16&lt;$X988,'Checklist Parameters'!$K$16&gt;=3),'Checklist Parameters'!$K$16,IF(AND('Checklist Parameters'!$K$16&lt;$X988,'Checklist Parameters'!$K$16&lt;3),0,$X988)))</f>
        <v>0</v>
      </c>
      <c r="AD988" s="85" t="str">
        <f>IF(AND(I988&lt;'Checklist Parameters'!$K$22,$I988&lt;&gt;0),"Y","")</f>
        <v/>
      </c>
      <c r="AE988" s="85" t="str">
        <f>IF($AD988="Y",0,IF('Checklist Parameters'!$K$25="","&lt;no limit&gt;",ROUNDDOWN((($I988-'Checklist Parameters'!$K$24)/'Checklist Parameters'!$K$25)+1,0)))</f>
        <v>&lt;no limit&gt;</v>
      </c>
      <c r="AF988" s="174">
        <f t="shared" si="95"/>
        <v>0</v>
      </c>
      <c r="AG988" s="85">
        <f t="shared" si="90"/>
        <v>0</v>
      </c>
    </row>
    <row r="989" spans="1:33" ht="15">
      <c r="A989" s="393"/>
      <c r="B989" s="393"/>
      <c r="C989" s="393"/>
      <c r="D989" s="393"/>
      <c r="E989" s="393"/>
      <c r="F989" s="393"/>
      <c r="G989" s="393"/>
      <c r="H989" s="394"/>
      <c r="I989" s="394"/>
      <c r="J989" s="394"/>
      <c r="K989" s="394"/>
      <c r="L989" s="394"/>
      <c r="M989" s="394"/>
      <c r="N989" s="313">
        <f>IF(IF(I989&lt;'Checklist Parameters'!$K$22,0,($I989-$L989))&lt;0,0,IF(I989&lt;'Checklist Parameters'!$K$22,0,($I989-$L989)))</f>
        <v>0</v>
      </c>
      <c r="O989" s="394"/>
      <c r="P989" s="395"/>
      <c r="Q989" s="316">
        <f t="shared" si="91"/>
        <v>0</v>
      </c>
      <c r="R989" s="87">
        <f t="shared" si="92"/>
        <v>0</v>
      </c>
      <c r="S989" s="87">
        <f>IF('Checklist Parameters'!$K$60&lt;0.2,0.2,'Checklist Parameters'!$K$60)</f>
        <v>0.72</v>
      </c>
      <c r="T989" s="88">
        <f>IF($O989="",IF('Checklist District ID'!$C$43="Y",MAX($R989:$S989)*$I989,SUM($R989:$S989)*$I989),IF(O989&gt;0,Q989*S989))</f>
        <v>0</v>
      </c>
      <c r="U989" s="88">
        <f>IF(Q989&gt;0,((I989-T989)*'Formula Matrix'!$E$40),0)</f>
        <v>0</v>
      </c>
      <c r="V989" s="88">
        <f t="shared" si="93"/>
        <v>0</v>
      </c>
      <c r="W989" s="88">
        <f>IF(V989&gt;0,(V989*'Checklist Parameters'!$K$35),0)</f>
        <v>0</v>
      </c>
      <c r="X989" s="85">
        <f t="shared" si="94"/>
        <v>0</v>
      </c>
      <c r="Y989" s="85">
        <f>IF('Checklist Parameters'!$K$102&lt;&gt;"",(I989/43560)*'Checklist Parameters'!$K$102,"N/A")</f>
        <v>0</v>
      </c>
      <c r="Z989" s="85" t="str">
        <f>IF('Checklist Parameters'!$K$58&lt;&gt;"",((I989*'Checklist Parameters'!$K$58)*'Checklist Parameters'!$K$35)/1000,"N/A")</f>
        <v>N/A</v>
      </c>
      <c r="AA989" s="85">
        <f>IF('Checklist Parameters'!$K$101&lt;&gt;"",IFERROR(I989/'Checklist Parameters'!$K$101,0),"N/A")</f>
        <v>0</v>
      </c>
      <c r="AB989" s="85" t="str">
        <f>IF('Checklist Parameters'!$K$43&lt;&gt;"",(I989*'Checklist Parameters'!$K$43)/1000,"N/A")</f>
        <v>N/A</v>
      </c>
      <c r="AC989" s="85">
        <f>IF('Checklist Parameters'!$K$16="",$X989,IF(AND('Checklist Parameters'!$K$16&lt;$X989,'Checklist Parameters'!$K$16&gt;=3),'Checklist Parameters'!$K$16,IF(AND('Checklist Parameters'!$K$16&lt;$X989,'Checklist Parameters'!$K$16&lt;3),0,$X989)))</f>
        <v>0</v>
      </c>
      <c r="AD989" s="85" t="str">
        <f>IF(AND(I989&lt;'Checklist Parameters'!$K$22,$I989&lt;&gt;0),"Y","")</f>
        <v/>
      </c>
      <c r="AE989" s="85" t="str">
        <f>IF($AD989="Y",0,IF('Checklist Parameters'!$K$25="","&lt;no limit&gt;",ROUNDDOWN((($I989-'Checklist Parameters'!$K$24)/'Checklist Parameters'!$K$25)+1,0)))</f>
        <v>&lt;no limit&gt;</v>
      </c>
      <c r="AF989" s="174">
        <f t="shared" si="95"/>
        <v>0</v>
      </c>
      <c r="AG989" s="85">
        <f t="shared" si="90"/>
        <v>0</v>
      </c>
    </row>
    <row r="990" spans="1:33" ht="15">
      <c r="A990" s="393"/>
      <c r="B990" s="393"/>
      <c r="C990" s="393"/>
      <c r="D990" s="393"/>
      <c r="E990" s="393"/>
      <c r="F990" s="393"/>
      <c r="G990" s="393"/>
      <c r="H990" s="394"/>
      <c r="I990" s="394"/>
      <c r="J990" s="394"/>
      <c r="K990" s="394"/>
      <c r="L990" s="394"/>
      <c r="M990" s="394"/>
      <c r="N990" s="313">
        <f>IF(IF(I990&lt;'Checklist Parameters'!$K$22,0,($I990-$L990))&lt;0,0,IF(I990&lt;'Checklist Parameters'!$K$22,0,($I990-$L990)))</f>
        <v>0</v>
      </c>
      <c r="O990" s="394"/>
      <c r="P990" s="395"/>
      <c r="Q990" s="316">
        <f t="shared" si="91"/>
        <v>0</v>
      </c>
      <c r="R990" s="87">
        <f t="shared" si="92"/>
        <v>0</v>
      </c>
      <c r="S990" s="87">
        <f>IF('Checklist Parameters'!$K$60&lt;0.2,0.2,'Checklist Parameters'!$K$60)</f>
        <v>0.72</v>
      </c>
      <c r="T990" s="88">
        <f>IF($O990="",IF('Checklist District ID'!$C$43="Y",MAX($R990:$S990)*$I990,SUM($R990:$S990)*$I990),IF(O990&gt;0,Q990*S990))</f>
        <v>0</v>
      </c>
      <c r="U990" s="88">
        <f>IF(Q990&gt;0,((I990-T990)*'Formula Matrix'!$E$40),0)</f>
        <v>0</v>
      </c>
      <c r="V990" s="88">
        <f t="shared" si="93"/>
        <v>0</v>
      </c>
      <c r="W990" s="88">
        <f>IF(V990&gt;0,(V990*'Checklist Parameters'!$K$35),0)</f>
        <v>0</v>
      </c>
      <c r="X990" s="85">
        <f t="shared" si="94"/>
        <v>0</v>
      </c>
      <c r="Y990" s="85">
        <f>IF('Checklist Parameters'!$K$102&lt;&gt;"",(I990/43560)*'Checklist Parameters'!$K$102,"N/A")</f>
        <v>0</v>
      </c>
      <c r="Z990" s="85" t="str">
        <f>IF('Checklist Parameters'!$K$58&lt;&gt;"",((I990*'Checklist Parameters'!$K$58)*'Checklist Parameters'!$K$35)/1000,"N/A")</f>
        <v>N/A</v>
      </c>
      <c r="AA990" s="85">
        <f>IF('Checklist Parameters'!$K$101&lt;&gt;"",IFERROR(I990/'Checklist Parameters'!$K$101,0),"N/A")</f>
        <v>0</v>
      </c>
      <c r="AB990" s="85" t="str">
        <f>IF('Checklist Parameters'!$K$43&lt;&gt;"",(I990*'Checklist Parameters'!$K$43)/1000,"N/A")</f>
        <v>N/A</v>
      </c>
      <c r="AC990" s="85">
        <f>IF('Checklist Parameters'!$K$16="",$X990,IF(AND('Checklist Parameters'!$K$16&lt;$X990,'Checklist Parameters'!$K$16&gt;=3),'Checklist Parameters'!$K$16,IF(AND('Checklist Parameters'!$K$16&lt;$X990,'Checklist Parameters'!$K$16&lt;3),0,$X990)))</f>
        <v>0</v>
      </c>
      <c r="AD990" s="85" t="str">
        <f>IF(AND(I990&lt;'Checklist Parameters'!$K$22,$I990&lt;&gt;0),"Y","")</f>
        <v/>
      </c>
      <c r="AE990" s="85" t="str">
        <f>IF($AD990="Y",0,IF('Checklist Parameters'!$K$25="","&lt;no limit&gt;",ROUNDDOWN((($I990-'Checklist Parameters'!$K$24)/'Checklist Parameters'!$K$25)+1,0)))</f>
        <v>&lt;no limit&gt;</v>
      </c>
      <c r="AF990" s="174">
        <f t="shared" si="95"/>
        <v>0</v>
      </c>
      <c r="AG990" s="85">
        <f t="shared" si="90"/>
        <v>0</v>
      </c>
    </row>
    <row r="991" spans="1:33" ht="15">
      <c r="A991" s="393"/>
      <c r="B991" s="393"/>
      <c r="C991" s="393"/>
      <c r="D991" s="393"/>
      <c r="E991" s="393"/>
      <c r="F991" s="393"/>
      <c r="G991" s="393"/>
      <c r="H991" s="394"/>
      <c r="I991" s="394"/>
      <c r="J991" s="394"/>
      <c r="K991" s="394"/>
      <c r="L991" s="394"/>
      <c r="M991" s="394"/>
      <c r="N991" s="313">
        <f>IF(IF(I991&lt;'Checklist Parameters'!$K$22,0,($I991-$L991))&lt;0,0,IF(I991&lt;'Checklist Parameters'!$K$22,0,($I991-$L991)))</f>
        <v>0</v>
      </c>
      <c r="O991" s="394"/>
      <c r="P991" s="395"/>
      <c r="Q991" s="316">
        <f t="shared" si="91"/>
        <v>0</v>
      </c>
      <c r="R991" s="87">
        <f t="shared" si="92"/>
        <v>0</v>
      </c>
      <c r="S991" s="87">
        <f>IF('Checklist Parameters'!$K$60&lt;0.2,0.2,'Checklist Parameters'!$K$60)</f>
        <v>0.72</v>
      </c>
      <c r="T991" s="88">
        <f>IF($O991="",IF('Checklist District ID'!$C$43="Y",MAX($R991:$S991)*$I991,SUM($R991:$S991)*$I991),IF(O991&gt;0,Q991*S991))</f>
        <v>0</v>
      </c>
      <c r="U991" s="88">
        <f>IF(Q991&gt;0,((I991-T991)*'Formula Matrix'!$E$40),0)</f>
        <v>0</v>
      </c>
      <c r="V991" s="88">
        <f t="shared" si="93"/>
        <v>0</v>
      </c>
      <c r="W991" s="88">
        <f>IF(V991&gt;0,(V991*'Checklist Parameters'!$K$35),0)</f>
        <v>0</v>
      </c>
      <c r="X991" s="85">
        <f t="shared" si="94"/>
        <v>0</v>
      </c>
      <c r="Y991" s="85">
        <f>IF('Checklist Parameters'!$K$102&lt;&gt;"",(I991/43560)*'Checklist Parameters'!$K$102,"N/A")</f>
        <v>0</v>
      </c>
      <c r="Z991" s="85" t="str">
        <f>IF('Checklist Parameters'!$K$58&lt;&gt;"",((I991*'Checklist Parameters'!$K$58)*'Checklist Parameters'!$K$35)/1000,"N/A")</f>
        <v>N/A</v>
      </c>
      <c r="AA991" s="85">
        <f>IF('Checklist Parameters'!$K$101&lt;&gt;"",IFERROR(I991/'Checklist Parameters'!$K$101,0),"N/A")</f>
        <v>0</v>
      </c>
      <c r="AB991" s="85" t="str">
        <f>IF('Checklist Parameters'!$K$43&lt;&gt;"",(I991*'Checklist Parameters'!$K$43)/1000,"N/A")</f>
        <v>N/A</v>
      </c>
      <c r="AC991" s="85">
        <f>IF('Checklist Parameters'!$K$16="",$X991,IF(AND('Checklist Parameters'!$K$16&lt;$X991,'Checklist Parameters'!$K$16&gt;=3),'Checklist Parameters'!$K$16,IF(AND('Checklist Parameters'!$K$16&lt;$X991,'Checklist Parameters'!$K$16&lt;3),0,$X991)))</f>
        <v>0</v>
      </c>
      <c r="AD991" s="85" t="str">
        <f>IF(AND(I991&lt;'Checklist Parameters'!$K$22,$I991&lt;&gt;0),"Y","")</f>
        <v/>
      </c>
      <c r="AE991" s="85" t="str">
        <f>IF($AD991="Y",0,IF('Checklist Parameters'!$K$25="","&lt;no limit&gt;",ROUNDDOWN((($I991-'Checklist Parameters'!$K$24)/'Checklist Parameters'!$K$25)+1,0)))</f>
        <v>&lt;no limit&gt;</v>
      </c>
      <c r="AF991" s="174">
        <f t="shared" si="95"/>
        <v>0</v>
      </c>
      <c r="AG991" s="85">
        <f t="shared" si="90"/>
        <v>0</v>
      </c>
    </row>
    <row r="992" spans="1:33" ht="15">
      <c r="A992" s="393"/>
      <c r="B992" s="393"/>
      <c r="C992" s="393"/>
      <c r="D992" s="393"/>
      <c r="E992" s="393"/>
      <c r="F992" s="393"/>
      <c r="G992" s="393"/>
      <c r="H992" s="394"/>
      <c r="I992" s="394"/>
      <c r="J992" s="394"/>
      <c r="K992" s="394"/>
      <c r="L992" s="394"/>
      <c r="M992" s="394"/>
      <c r="N992" s="313">
        <f>IF(IF(I992&lt;'Checklist Parameters'!$K$22,0,($I992-$L992))&lt;0,0,IF(I992&lt;'Checklist Parameters'!$K$22,0,($I992-$L992)))</f>
        <v>0</v>
      </c>
      <c r="O992" s="394"/>
      <c r="P992" s="395"/>
      <c r="Q992" s="316">
        <f t="shared" si="91"/>
        <v>0</v>
      </c>
      <c r="R992" s="87">
        <f t="shared" si="92"/>
        <v>0</v>
      </c>
      <c r="S992" s="87">
        <f>IF('Checklist Parameters'!$K$60&lt;0.2,0.2,'Checklist Parameters'!$K$60)</f>
        <v>0.72</v>
      </c>
      <c r="T992" s="88">
        <f>IF($O992="",IF('Checklist District ID'!$C$43="Y",MAX($R992:$S992)*$I992,SUM($R992:$S992)*$I992),IF(O992&gt;0,Q992*S992))</f>
        <v>0</v>
      </c>
      <c r="U992" s="88">
        <f>IF(Q992&gt;0,((I992-T992)*'Formula Matrix'!$E$40),0)</f>
        <v>0</v>
      </c>
      <c r="V992" s="88">
        <f t="shared" si="93"/>
        <v>0</v>
      </c>
      <c r="W992" s="88">
        <f>IF(V992&gt;0,(V992*'Checklist Parameters'!$K$35),0)</f>
        <v>0</v>
      </c>
      <c r="X992" s="85">
        <f t="shared" si="94"/>
        <v>0</v>
      </c>
      <c r="Y992" s="85">
        <f>IF('Checklist Parameters'!$K$102&lt;&gt;"",(I992/43560)*'Checklist Parameters'!$K$102,"N/A")</f>
        <v>0</v>
      </c>
      <c r="Z992" s="85" t="str">
        <f>IF('Checklist Parameters'!$K$58&lt;&gt;"",((I992*'Checklist Parameters'!$K$58)*'Checklist Parameters'!$K$35)/1000,"N/A")</f>
        <v>N/A</v>
      </c>
      <c r="AA992" s="85">
        <f>IF('Checklist Parameters'!$K$101&lt;&gt;"",IFERROR(I992/'Checklist Parameters'!$K$101,0),"N/A")</f>
        <v>0</v>
      </c>
      <c r="AB992" s="85" t="str">
        <f>IF('Checklist Parameters'!$K$43&lt;&gt;"",(I992*'Checklist Parameters'!$K$43)/1000,"N/A")</f>
        <v>N/A</v>
      </c>
      <c r="AC992" s="85">
        <f>IF('Checklist Parameters'!$K$16="",$X992,IF(AND('Checklist Parameters'!$K$16&lt;$X992,'Checklist Parameters'!$K$16&gt;=3),'Checklist Parameters'!$K$16,IF(AND('Checklist Parameters'!$K$16&lt;$X992,'Checklist Parameters'!$K$16&lt;3),0,$X992)))</f>
        <v>0</v>
      </c>
      <c r="AD992" s="85" t="str">
        <f>IF(AND(I992&lt;'Checklist Parameters'!$K$22,$I992&lt;&gt;0),"Y","")</f>
        <v/>
      </c>
      <c r="AE992" s="85" t="str">
        <f>IF($AD992="Y",0,IF('Checklist Parameters'!$K$25="","&lt;no limit&gt;",ROUNDDOWN((($I992-'Checklist Parameters'!$K$24)/'Checklist Parameters'!$K$25)+1,0)))</f>
        <v>&lt;no limit&gt;</v>
      </c>
      <c r="AF992" s="174">
        <f t="shared" si="95"/>
        <v>0</v>
      </c>
      <c r="AG992" s="85">
        <f t="shared" si="90"/>
        <v>0</v>
      </c>
    </row>
    <row r="993" spans="1:33" ht="15">
      <c r="A993" s="393"/>
      <c r="B993" s="393"/>
      <c r="C993" s="393"/>
      <c r="D993" s="393"/>
      <c r="E993" s="393"/>
      <c r="F993" s="393"/>
      <c r="G993" s="393"/>
      <c r="H993" s="394"/>
      <c r="I993" s="394"/>
      <c r="J993" s="394"/>
      <c r="K993" s="394"/>
      <c r="L993" s="394"/>
      <c r="M993" s="394"/>
      <c r="N993" s="313">
        <f>IF(IF(I993&lt;'Checklist Parameters'!$K$22,0,($I993-$L993))&lt;0,0,IF(I993&lt;'Checklist Parameters'!$K$22,0,($I993-$L993)))</f>
        <v>0</v>
      </c>
      <c r="O993" s="394"/>
      <c r="P993" s="395"/>
      <c r="Q993" s="316">
        <f t="shared" si="91"/>
        <v>0</v>
      </c>
      <c r="R993" s="87">
        <f t="shared" si="92"/>
        <v>0</v>
      </c>
      <c r="S993" s="87">
        <f>IF('Checklist Parameters'!$K$60&lt;0.2,0.2,'Checklist Parameters'!$K$60)</f>
        <v>0.72</v>
      </c>
      <c r="T993" s="88">
        <f>IF($O993="",IF('Checklist District ID'!$C$43="Y",MAX($R993:$S993)*$I993,SUM($R993:$S993)*$I993),IF(O993&gt;0,Q993*S993))</f>
        <v>0</v>
      </c>
      <c r="U993" s="88">
        <f>IF(Q993&gt;0,((I993-T993)*'Formula Matrix'!$E$40),0)</f>
        <v>0</v>
      </c>
      <c r="V993" s="88">
        <f t="shared" si="93"/>
        <v>0</v>
      </c>
      <c r="W993" s="88">
        <f>IF(V993&gt;0,(V993*'Checklist Parameters'!$K$35),0)</f>
        <v>0</v>
      </c>
      <c r="X993" s="85">
        <f t="shared" si="94"/>
        <v>0</v>
      </c>
      <c r="Y993" s="85">
        <f>IF('Checklist Parameters'!$K$102&lt;&gt;"",(I993/43560)*'Checklist Parameters'!$K$102,"N/A")</f>
        <v>0</v>
      </c>
      <c r="Z993" s="85" t="str">
        <f>IF('Checklist Parameters'!$K$58&lt;&gt;"",((I993*'Checklist Parameters'!$K$58)*'Checklist Parameters'!$K$35)/1000,"N/A")</f>
        <v>N/A</v>
      </c>
      <c r="AA993" s="85">
        <f>IF('Checklist Parameters'!$K$101&lt;&gt;"",IFERROR(I993/'Checklist Parameters'!$K$101,0),"N/A")</f>
        <v>0</v>
      </c>
      <c r="AB993" s="85" t="str">
        <f>IF('Checklist Parameters'!$K$43&lt;&gt;"",(I993*'Checklist Parameters'!$K$43)/1000,"N/A")</f>
        <v>N/A</v>
      </c>
      <c r="AC993" s="85">
        <f>IF('Checklist Parameters'!$K$16="",$X993,IF(AND('Checklist Parameters'!$K$16&lt;$X993,'Checklist Parameters'!$K$16&gt;=3),'Checklist Parameters'!$K$16,IF(AND('Checklist Parameters'!$K$16&lt;$X993,'Checklist Parameters'!$K$16&lt;3),0,$X993)))</f>
        <v>0</v>
      </c>
      <c r="AD993" s="85" t="str">
        <f>IF(AND(I993&lt;'Checklist Parameters'!$K$22,$I993&lt;&gt;0),"Y","")</f>
        <v/>
      </c>
      <c r="AE993" s="85" t="str">
        <f>IF($AD993="Y",0,IF('Checklist Parameters'!$K$25="","&lt;no limit&gt;",ROUNDDOWN((($I993-'Checklist Parameters'!$K$24)/'Checklist Parameters'!$K$25)+1,0)))</f>
        <v>&lt;no limit&gt;</v>
      </c>
      <c r="AF993" s="174">
        <f t="shared" si="95"/>
        <v>0</v>
      </c>
      <c r="AG993" s="85">
        <f t="shared" si="90"/>
        <v>0</v>
      </c>
    </row>
    <row r="994" spans="1:33" ht="15">
      <c r="A994" s="393"/>
      <c r="B994" s="393"/>
      <c r="C994" s="393"/>
      <c r="D994" s="393"/>
      <c r="E994" s="393"/>
      <c r="F994" s="393"/>
      <c r="G994" s="393"/>
      <c r="H994" s="394"/>
      <c r="I994" s="394"/>
      <c r="J994" s="394"/>
      <c r="K994" s="394"/>
      <c r="L994" s="394"/>
      <c r="M994" s="394"/>
      <c r="N994" s="313">
        <f>IF(IF(I994&lt;'Checklist Parameters'!$K$22,0,($I994-$L994))&lt;0,0,IF(I994&lt;'Checklist Parameters'!$K$22,0,($I994-$L994)))</f>
        <v>0</v>
      </c>
      <c r="O994" s="394"/>
      <c r="P994" s="395"/>
      <c r="Q994" s="316">
        <f t="shared" si="91"/>
        <v>0</v>
      </c>
      <c r="R994" s="87">
        <f t="shared" si="92"/>
        <v>0</v>
      </c>
      <c r="S994" s="87">
        <f>IF('Checklist Parameters'!$K$60&lt;0.2,0.2,'Checklist Parameters'!$K$60)</f>
        <v>0.72</v>
      </c>
      <c r="T994" s="88">
        <f>IF($O994="",IF('Checklist District ID'!$C$43="Y",MAX($R994:$S994)*$I994,SUM($R994:$S994)*$I994),IF(O994&gt;0,Q994*S994))</f>
        <v>0</v>
      </c>
      <c r="U994" s="88">
        <f>IF(Q994&gt;0,((I994-T994)*'Formula Matrix'!$E$40),0)</f>
        <v>0</v>
      </c>
      <c r="V994" s="88">
        <f t="shared" si="93"/>
        <v>0</v>
      </c>
      <c r="W994" s="88">
        <f>IF(V994&gt;0,(V994*'Checklist Parameters'!$K$35),0)</f>
        <v>0</v>
      </c>
      <c r="X994" s="85">
        <f t="shared" si="94"/>
        <v>0</v>
      </c>
      <c r="Y994" s="85">
        <f>IF('Checklist Parameters'!$K$102&lt;&gt;"",(I994/43560)*'Checklist Parameters'!$K$102,"N/A")</f>
        <v>0</v>
      </c>
      <c r="Z994" s="85" t="str">
        <f>IF('Checklist Parameters'!$K$58&lt;&gt;"",((I994*'Checklist Parameters'!$K$58)*'Checklist Parameters'!$K$35)/1000,"N/A")</f>
        <v>N/A</v>
      </c>
      <c r="AA994" s="85">
        <f>IF('Checklist Parameters'!$K$101&lt;&gt;"",IFERROR(I994/'Checklist Parameters'!$K$101,0),"N/A")</f>
        <v>0</v>
      </c>
      <c r="AB994" s="85" t="str">
        <f>IF('Checklist Parameters'!$K$43&lt;&gt;"",(I994*'Checklist Parameters'!$K$43)/1000,"N/A")</f>
        <v>N/A</v>
      </c>
      <c r="AC994" s="85">
        <f>IF('Checklist Parameters'!$K$16="",$X994,IF(AND('Checklist Parameters'!$K$16&lt;$X994,'Checklist Parameters'!$K$16&gt;=3),'Checklist Parameters'!$K$16,IF(AND('Checklist Parameters'!$K$16&lt;$X994,'Checklist Parameters'!$K$16&lt;3),0,$X994)))</f>
        <v>0</v>
      </c>
      <c r="AD994" s="85" t="str">
        <f>IF(AND(I994&lt;'Checklist Parameters'!$K$22,$I994&lt;&gt;0),"Y","")</f>
        <v/>
      </c>
      <c r="AE994" s="85" t="str">
        <f>IF($AD994="Y",0,IF('Checklist Parameters'!$K$25="","&lt;no limit&gt;",ROUNDDOWN((($I994-'Checklist Parameters'!$K$24)/'Checklist Parameters'!$K$25)+1,0)))</f>
        <v>&lt;no limit&gt;</v>
      </c>
      <c r="AF994" s="174">
        <f t="shared" si="95"/>
        <v>0</v>
      </c>
      <c r="AG994" s="85">
        <f t="shared" si="90"/>
        <v>0</v>
      </c>
    </row>
    <row r="995" spans="1:33" ht="15">
      <c r="A995" s="393"/>
      <c r="B995" s="393"/>
      <c r="C995" s="393"/>
      <c r="D995" s="393"/>
      <c r="E995" s="393"/>
      <c r="F995" s="393"/>
      <c r="G995" s="393"/>
      <c r="H995" s="394"/>
      <c r="I995" s="394"/>
      <c r="J995" s="394"/>
      <c r="K995" s="394"/>
      <c r="L995" s="394"/>
      <c r="M995" s="394"/>
      <c r="N995" s="313">
        <f>IF(IF(I995&lt;'Checklist Parameters'!$K$22,0,($I995-$L995))&lt;0,0,IF(I995&lt;'Checklist Parameters'!$K$22,0,($I995-$L995)))</f>
        <v>0</v>
      </c>
      <c r="O995" s="394"/>
      <c r="P995" s="395"/>
      <c r="Q995" s="316">
        <f t="shared" si="91"/>
        <v>0</v>
      </c>
      <c r="R995" s="87">
        <f t="shared" si="92"/>
        <v>0</v>
      </c>
      <c r="S995" s="87">
        <f>IF('Checklist Parameters'!$K$60&lt;0.2,0.2,'Checklist Parameters'!$K$60)</f>
        <v>0.72</v>
      </c>
      <c r="T995" s="88">
        <f>IF($O995="",IF('Checklist District ID'!$C$43="Y",MAX($R995:$S995)*$I995,SUM($R995:$S995)*$I995),IF(O995&gt;0,Q995*S995))</f>
        <v>0</v>
      </c>
      <c r="U995" s="88">
        <f>IF(Q995&gt;0,((I995-T995)*'Formula Matrix'!$E$40),0)</f>
        <v>0</v>
      </c>
      <c r="V995" s="88">
        <f t="shared" si="93"/>
        <v>0</v>
      </c>
      <c r="W995" s="88">
        <f>IF(V995&gt;0,(V995*'Checklist Parameters'!$K$35),0)</f>
        <v>0</v>
      </c>
      <c r="X995" s="85">
        <f t="shared" si="94"/>
        <v>0</v>
      </c>
      <c r="Y995" s="85">
        <f>IF('Checklist Parameters'!$K$102&lt;&gt;"",(I995/43560)*'Checklist Parameters'!$K$102,"N/A")</f>
        <v>0</v>
      </c>
      <c r="Z995" s="85" t="str">
        <f>IF('Checklist Parameters'!$K$58&lt;&gt;"",((I995*'Checklist Parameters'!$K$58)*'Checklist Parameters'!$K$35)/1000,"N/A")</f>
        <v>N/A</v>
      </c>
      <c r="AA995" s="85">
        <f>IF('Checklist Parameters'!$K$101&lt;&gt;"",IFERROR(I995/'Checklist Parameters'!$K$101,0),"N/A")</f>
        <v>0</v>
      </c>
      <c r="AB995" s="85" t="str">
        <f>IF('Checklist Parameters'!$K$43&lt;&gt;"",(I995*'Checklist Parameters'!$K$43)/1000,"N/A")</f>
        <v>N/A</v>
      </c>
      <c r="AC995" s="85">
        <f>IF('Checklist Parameters'!$K$16="",$X995,IF(AND('Checklist Parameters'!$K$16&lt;$X995,'Checklist Parameters'!$K$16&gt;=3),'Checklist Parameters'!$K$16,IF(AND('Checklist Parameters'!$K$16&lt;$X995,'Checklist Parameters'!$K$16&lt;3),0,$X995)))</f>
        <v>0</v>
      </c>
      <c r="AD995" s="85" t="str">
        <f>IF(AND(I995&lt;'Checklist Parameters'!$K$22,$I995&lt;&gt;0),"Y","")</f>
        <v/>
      </c>
      <c r="AE995" s="85" t="str">
        <f>IF($AD995="Y",0,IF('Checklist Parameters'!$K$25="","&lt;no limit&gt;",ROUNDDOWN((($I995-'Checklist Parameters'!$K$24)/'Checklist Parameters'!$K$25)+1,0)))</f>
        <v>&lt;no limit&gt;</v>
      </c>
      <c r="AF995" s="174">
        <f t="shared" si="95"/>
        <v>0</v>
      </c>
      <c r="AG995" s="85">
        <f t="shared" si="90"/>
        <v>0</v>
      </c>
    </row>
    <row r="996" spans="1:33" ht="15">
      <c r="A996" s="393"/>
      <c r="B996" s="393"/>
      <c r="C996" s="393"/>
      <c r="D996" s="393"/>
      <c r="E996" s="393"/>
      <c r="F996" s="393"/>
      <c r="G996" s="393"/>
      <c r="H996" s="394"/>
      <c r="I996" s="394"/>
      <c r="J996" s="394"/>
      <c r="K996" s="394"/>
      <c r="L996" s="394"/>
      <c r="M996" s="394"/>
      <c r="N996" s="313">
        <f>IF(IF(I996&lt;'Checklist Parameters'!$K$22,0,($I996-$L996))&lt;0,0,IF(I996&lt;'Checklist Parameters'!$K$22,0,($I996-$L996)))</f>
        <v>0</v>
      </c>
      <c r="O996" s="394"/>
      <c r="P996" s="395"/>
      <c r="Q996" s="316">
        <f t="shared" si="91"/>
        <v>0</v>
      </c>
      <c r="R996" s="87">
        <f t="shared" si="92"/>
        <v>0</v>
      </c>
      <c r="S996" s="87">
        <f>IF('Checklist Parameters'!$K$60&lt;0.2,0.2,'Checklist Parameters'!$K$60)</f>
        <v>0.72</v>
      </c>
      <c r="T996" s="88">
        <f>IF($O996="",IF('Checklist District ID'!$C$43="Y",MAX($R996:$S996)*$I996,SUM($R996:$S996)*$I996),IF(O996&gt;0,Q996*S996))</f>
        <v>0</v>
      </c>
      <c r="U996" s="88">
        <f>IF(Q996&gt;0,((I996-T996)*'Formula Matrix'!$E$40),0)</f>
        <v>0</v>
      </c>
      <c r="V996" s="88">
        <f t="shared" si="93"/>
        <v>0</v>
      </c>
      <c r="W996" s="88">
        <f>IF(V996&gt;0,(V996*'Checklist Parameters'!$K$35),0)</f>
        <v>0</v>
      </c>
      <c r="X996" s="85">
        <f t="shared" si="94"/>
        <v>0</v>
      </c>
      <c r="Y996" s="85">
        <f>IF('Checklist Parameters'!$K$102&lt;&gt;"",(I996/43560)*'Checklist Parameters'!$K$102,"N/A")</f>
        <v>0</v>
      </c>
      <c r="Z996" s="85" t="str">
        <f>IF('Checklist Parameters'!$K$58&lt;&gt;"",((I996*'Checklist Parameters'!$K$58)*'Checklist Parameters'!$K$35)/1000,"N/A")</f>
        <v>N/A</v>
      </c>
      <c r="AA996" s="85">
        <f>IF('Checklist Parameters'!$K$101&lt;&gt;"",IFERROR(I996/'Checklist Parameters'!$K$101,0),"N/A")</f>
        <v>0</v>
      </c>
      <c r="AB996" s="85" t="str">
        <f>IF('Checklist Parameters'!$K$43&lt;&gt;"",(I996*'Checklist Parameters'!$K$43)/1000,"N/A")</f>
        <v>N/A</v>
      </c>
      <c r="AC996" s="85">
        <f>IF('Checklist Parameters'!$K$16="",$X996,IF(AND('Checklist Parameters'!$K$16&lt;$X996,'Checklist Parameters'!$K$16&gt;=3),'Checklist Parameters'!$K$16,IF(AND('Checklist Parameters'!$K$16&lt;$X996,'Checklist Parameters'!$K$16&lt;3),0,$X996)))</f>
        <v>0</v>
      </c>
      <c r="AD996" s="85" t="str">
        <f>IF(AND(I996&lt;'Checklist Parameters'!$K$22,$I996&lt;&gt;0),"Y","")</f>
        <v/>
      </c>
      <c r="AE996" s="85" t="str">
        <f>IF($AD996="Y",0,IF('Checklist Parameters'!$K$25="","&lt;no limit&gt;",ROUNDDOWN((($I996-'Checklist Parameters'!$K$24)/'Checklist Parameters'!$K$25)+1,0)))</f>
        <v>&lt;no limit&gt;</v>
      </c>
      <c r="AF996" s="174">
        <f t="shared" si="95"/>
        <v>0</v>
      </c>
      <c r="AG996" s="85">
        <f t="shared" si="90"/>
        <v>0</v>
      </c>
    </row>
    <row r="997" spans="1:33" ht="15">
      <c r="A997" s="393"/>
      <c r="B997" s="393"/>
      <c r="C997" s="393"/>
      <c r="D997" s="393"/>
      <c r="E997" s="393"/>
      <c r="F997" s="393"/>
      <c r="G997" s="393"/>
      <c r="H997" s="394"/>
      <c r="I997" s="394"/>
      <c r="J997" s="394"/>
      <c r="K997" s="394"/>
      <c r="L997" s="394"/>
      <c r="M997" s="394"/>
      <c r="N997" s="313">
        <f>IF(IF(I997&lt;'Checklist Parameters'!$K$22,0,($I997-$L997))&lt;0,0,IF(I997&lt;'Checklist Parameters'!$K$22,0,($I997-$L997)))</f>
        <v>0</v>
      </c>
      <c r="O997" s="394"/>
      <c r="P997" s="395"/>
      <c r="Q997" s="316">
        <f t="shared" si="91"/>
        <v>0</v>
      </c>
      <c r="R997" s="87">
        <f t="shared" si="92"/>
        <v>0</v>
      </c>
      <c r="S997" s="87">
        <f>IF('Checklist Parameters'!$K$60&lt;0.2,0.2,'Checklist Parameters'!$K$60)</f>
        <v>0.72</v>
      </c>
      <c r="T997" s="88">
        <f>IF($O997="",IF('Checklist District ID'!$C$43="Y",MAX($R997:$S997)*$I997,SUM($R997:$S997)*$I997),IF(O997&gt;0,Q997*S997))</f>
        <v>0</v>
      </c>
      <c r="U997" s="88">
        <f>IF(Q997&gt;0,((I997-T997)*'Formula Matrix'!$E$40),0)</f>
        <v>0</v>
      </c>
      <c r="V997" s="88">
        <f t="shared" si="93"/>
        <v>0</v>
      </c>
      <c r="W997" s="88">
        <f>IF(V997&gt;0,(V997*'Checklist Parameters'!$K$35),0)</f>
        <v>0</v>
      </c>
      <c r="X997" s="85">
        <f t="shared" si="94"/>
        <v>0</v>
      </c>
      <c r="Y997" s="85">
        <f>IF('Checklist Parameters'!$K$102&lt;&gt;"",(I997/43560)*'Checklist Parameters'!$K$102,"N/A")</f>
        <v>0</v>
      </c>
      <c r="Z997" s="85" t="str">
        <f>IF('Checklist Parameters'!$K$58&lt;&gt;"",((I997*'Checklist Parameters'!$K$58)*'Checklist Parameters'!$K$35)/1000,"N/A")</f>
        <v>N/A</v>
      </c>
      <c r="AA997" s="85">
        <f>IF('Checklist Parameters'!$K$101&lt;&gt;"",IFERROR(I997/'Checklist Parameters'!$K$101,0),"N/A")</f>
        <v>0</v>
      </c>
      <c r="AB997" s="85" t="str">
        <f>IF('Checklist Parameters'!$K$43&lt;&gt;"",(I997*'Checklist Parameters'!$K$43)/1000,"N/A")</f>
        <v>N/A</v>
      </c>
      <c r="AC997" s="85">
        <f>IF('Checklist Parameters'!$K$16="",$X997,IF(AND('Checklist Parameters'!$K$16&lt;$X997,'Checklist Parameters'!$K$16&gt;=3),'Checklist Parameters'!$K$16,IF(AND('Checklist Parameters'!$K$16&lt;$X997,'Checklist Parameters'!$K$16&lt;3),0,$X997)))</f>
        <v>0</v>
      </c>
      <c r="AD997" s="85" t="str">
        <f>IF(AND(I997&lt;'Checklist Parameters'!$K$22,$I997&lt;&gt;0),"Y","")</f>
        <v/>
      </c>
      <c r="AE997" s="85" t="str">
        <f>IF($AD997="Y",0,IF('Checklist Parameters'!$K$25="","&lt;no limit&gt;",ROUNDDOWN((($I997-'Checklist Parameters'!$K$24)/'Checklist Parameters'!$K$25)+1,0)))</f>
        <v>&lt;no limit&gt;</v>
      </c>
      <c r="AF997" s="174">
        <f t="shared" si="95"/>
        <v>0</v>
      </c>
      <c r="AG997" s="85">
        <f t="shared" si="90"/>
        <v>0</v>
      </c>
    </row>
    <row r="998" spans="1:33" ht="15">
      <c r="A998" s="393"/>
      <c r="B998" s="393"/>
      <c r="C998" s="393"/>
      <c r="D998" s="393"/>
      <c r="E998" s="393"/>
      <c r="F998" s="393"/>
      <c r="G998" s="393"/>
      <c r="H998" s="394"/>
      <c r="I998" s="394"/>
      <c r="J998" s="394"/>
      <c r="K998" s="394"/>
      <c r="L998" s="394"/>
      <c r="M998" s="394"/>
      <c r="N998" s="313">
        <f>IF(IF(I998&lt;'Checklist Parameters'!$K$22,0,($I998-$L998))&lt;0,0,IF(I998&lt;'Checklist Parameters'!$K$22,0,($I998-$L998)))</f>
        <v>0</v>
      </c>
      <c r="O998" s="394"/>
      <c r="P998" s="395"/>
      <c r="Q998" s="316">
        <f t="shared" si="91"/>
        <v>0</v>
      </c>
      <c r="R998" s="87">
        <f t="shared" si="92"/>
        <v>0</v>
      </c>
      <c r="S998" s="87">
        <f>IF('Checklist Parameters'!$K$60&lt;0.2,0.2,'Checklist Parameters'!$K$60)</f>
        <v>0.72</v>
      </c>
      <c r="T998" s="88">
        <f>IF($O998="",IF('Checklist District ID'!$C$43="Y",MAX($R998:$S998)*$I998,SUM($R998:$S998)*$I998),IF(O998&gt;0,Q998*S998))</f>
        <v>0</v>
      </c>
      <c r="U998" s="88">
        <f>IF(Q998&gt;0,((I998-T998)*'Formula Matrix'!$E$40),0)</f>
        <v>0</v>
      </c>
      <c r="V998" s="88">
        <f t="shared" si="93"/>
        <v>0</v>
      </c>
      <c r="W998" s="88">
        <f>IF(V998&gt;0,(V998*'Checklist Parameters'!$K$35),0)</f>
        <v>0</v>
      </c>
      <c r="X998" s="85">
        <f t="shared" si="94"/>
        <v>0</v>
      </c>
      <c r="Y998" s="85">
        <f>IF('Checklist Parameters'!$K$102&lt;&gt;"",(I998/43560)*'Checklist Parameters'!$K$102,"N/A")</f>
        <v>0</v>
      </c>
      <c r="Z998" s="85" t="str">
        <f>IF('Checklist Parameters'!$K$58&lt;&gt;"",((I998*'Checklist Parameters'!$K$58)*'Checklist Parameters'!$K$35)/1000,"N/A")</f>
        <v>N/A</v>
      </c>
      <c r="AA998" s="85">
        <f>IF('Checklist Parameters'!$K$101&lt;&gt;"",IFERROR(I998/'Checklist Parameters'!$K$101,0),"N/A")</f>
        <v>0</v>
      </c>
      <c r="AB998" s="85" t="str">
        <f>IF('Checklist Parameters'!$K$43&lt;&gt;"",(I998*'Checklist Parameters'!$K$43)/1000,"N/A")</f>
        <v>N/A</v>
      </c>
      <c r="AC998" s="85">
        <f>IF('Checklist Parameters'!$K$16="",$X998,IF(AND('Checklist Parameters'!$K$16&lt;$X998,'Checklist Parameters'!$K$16&gt;=3),'Checklist Parameters'!$K$16,IF(AND('Checklist Parameters'!$K$16&lt;$X998,'Checklist Parameters'!$K$16&lt;3),0,$X998)))</f>
        <v>0</v>
      </c>
      <c r="AD998" s="85" t="str">
        <f>IF(AND(I998&lt;'Checklist Parameters'!$K$22,$I998&lt;&gt;0),"Y","")</f>
        <v/>
      </c>
      <c r="AE998" s="85" t="str">
        <f>IF($AD998="Y",0,IF('Checklist Parameters'!$K$25="","&lt;no limit&gt;",ROUNDDOWN((($I998-'Checklist Parameters'!$K$24)/'Checklist Parameters'!$K$25)+1,0)))</f>
        <v>&lt;no limit&gt;</v>
      </c>
      <c r="AF998" s="174">
        <f t="shared" si="95"/>
        <v>0</v>
      </c>
      <c r="AG998" s="85">
        <f t="shared" si="90"/>
        <v>0</v>
      </c>
    </row>
    <row r="999" spans="1:33" ht="15">
      <c r="A999" s="393"/>
      <c r="B999" s="393"/>
      <c r="C999" s="393"/>
      <c r="D999" s="393"/>
      <c r="E999" s="393"/>
      <c r="F999" s="393"/>
      <c r="G999" s="393"/>
      <c r="H999" s="394"/>
      <c r="I999" s="394"/>
      <c r="J999" s="394"/>
      <c r="K999" s="394"/>
      <c r="L999" s="394"/>
      <c r="M999" s="394"/>
      <c r="N999" s="313">
        <f>IF(IF(I999&lt;'Checklist Parameters'!$K$22,0,($I999-$L999))&lt;0,0,IF(I999&lt;'Checklist Parameters'!$K$22,0,($I999-$L999)))</f>
        <v>0</v>
      </c>
      <c r="O999" s="394"/>
      <c r="P999" s="395"/>
      <c r="Q999" s="316">
        <f t="shared" si="91"/>
        <v>0</v>
      </c>
      <c r="R999" s="87">
        <f t="shared" si="92"/>
        <v>0</v>
      </c>
      <c r="S999" s="87">
        <f>IF('Checklist Parameters'!$K$60&lt;0.2,0.2,'Checklist Parameters'!$K$60)</f>
        <v>0.72</v>
      </c>
      <c r="T999" s="88">
        <f>IF($O999="",IF('Checklist District ID'!$C$43="Y",MAX($R999:$S999)*$I999,SUM($R999:$S999)*$I999),IF(O999&gt;0,Q999*S999))</f>
        <v>0</v>
      </c>
      <c r="U999" s="88">
        <f>IF(Q999&gt;0,((I999-T999)*'Formula Matrix'!$E$40),0)</f>
        <v>0</v>
      </c>
      <c r="V999" s="88">
        <f t="shared" si="93"/>
        <v>0</v>
      </c>
      <c r="W999" s="88">
        <f>IF(V999&gt;0,(V999*'Checklist Parameters'!$K$35),0)</f>
        <v>0</v>
      </c>
      <c r="X999" s="85">
        <f t="shared" si="94"/>
        <v>0</v>
      </c>
      <c r="Y999" s="85">
        <f>IF('Checklist Parameters'!$K$102&lt;&gt;"",(I999/43560)*'Checklist Parameters'!$K$102,"N/A")</f>
        <v>0</v>
      </c>
      <c r="Z999" s="85" t="str">
        <f>IF('Checklist Parameters'!$K$58&lt;&gt;"",((I999*'Checklist Parameters'!$K$58)*'Checklist Parameters'!$K$35)/1000,"N/A")</f>
        <v>N/A</v>
      </c>
      <c r="AA999" s="85">
        <f>IF('Checklist Parameters'!$K$101&lt;&gt;"",IFERROR(I999/'Checklist Parameters'!$K$101,0),"N/A")</f>
        <v>0</v>
      </c>
      <c r="AB999" s="85" t="str">
        <f>IF('Checklist Parameters'!$K$43&lt;&gt;"",(I999*'Checklist Parameters'!$K$43)/1000,"N/A")</f>
        <v>N/A</v>
      </c>
      <c r="AC999" s="85">
        <f>IF('Checklist Parameters'!$K$16="",$X999,IF(AND('Checklist Parameters'!$K$16&lt;$X999,'Checklist Parameters'!$K$16&gt;=3),'Checklist Parameters'!$K$16,IF(AND('Checklist Parameters'!$K$16&lt;$X999,'Checklist Parameters'!$K$16&lt;3),0,$X999)))</f>
        <v>0</v>
      </c>
      <c r="AD999" s="85" t="str">
        <f>IF(AND(I999&lt;'Checklist Parameters'!$K$22,$I999&lt;&gt;0),"Y","")</f>
        <v/>
      </c>
      <c r="AE999" s="85" t="str">
        <f>IF($AD999="Y",0,IF('Checklist Parameters'!$K$25="","&lt;no limit&gt;",ROUNDDOWN((($I999-'Checklist Parameters'!$K$24)/'Checklist Parameters'!$K$25)+1,0)))</f>
        <v>&lt;no limit&gt;</v>
      </c>
      <c r="AF999" s="174">
        <f t="shared" si="95"/>
        <v>0</v>
      </c>
      <c r="AG999" s="85">
        <f t="shared" si="90"/>
        <v>0</v>
      </c>
    </row>
    <row r="1000" spans="1:33" ht="15">
      <c r="A1000" s="393"/>
      <c r="B1000" s="393"/>
      <c r="C1000" s="393"/>
      <c r="D1000" s="393"/>
      <c r="E1000" s="393"/>
      <c r="F1000" s="393"/>
      <c r="G1000" s="393"/>
      <c r="H1000" s="394"/>
      <c r="I1000" s="394"/>
      <c r="J1000" s="394"/>
      <c r="K1000" s="394"/>
      <c r="L1000" s="394"/>
      <c r="M1000" s="394"/>
      <c r="N1000" s="313">
        <f>IF(IF(I1000&lt;'Checklist Parameters'!$K$22,0,($I1000-$L1000))&lt;0,0,IF(I1000&lt;'Checklist Parameters'!$K$22,0,($I1000-$L1000)))</f>
        <v>0</v>
      </c>
      <c r="O1000" s="394"/>
      <c r="P1000" s="395"/>
      <c r="Q1000" s="316">
        <f t="shared" si="91"/>
        <v>0</v>
      </c>
      <c r="R1000" s="87">
        <f t="shared" si="92"/>
        <v>0</v>
      </c>
      <c r="S1000" s="87">
        <f>IF('Checklist Parameters'!$K$60&lt;0.2,0.2,'Checklist Parameters'!$K$60)</f>
        <v>0.72</v>
      </c>
      <c r="T1000" s="88">
        <f>IF($O1000="",IF('Checklist District ID'!$C$43="Y",MAX($R1000:$S1000)*$I1000,SUM($R1000:$S1000)*$I1000),IF(O1000&gt;0,Q1000*S1000))</f>
        <v>0</v>
      </c>
      <c r="U1000" s="88">
        <f>IF(Q1000&gt;0,((I1000-T1000)*'Formula Matrix'!$E$40),0)</f>
        <v>0</v>
      </c>
      <c r="V1000" s="88">
        <f t="shared" si="93"/>
        <v>0</v>
      </c>
      <c r="W1000" s="88">
        <f>IF(V1000&gt;0,(V1000*'Checklist Parameters'!$K$35),0)</f>
        <v>0</v>
      </c>
      <c r="X1000" s="85">
        <f t="shared" si="94"/>
        <v>0</v>
      </c>
      <c r="Y1000" s="85">
        <f>IF('Checklist Parameters'!$K$102&lt;&gt;"",(I1000/43560)*'Checklist Parameters'!$K$102,"N/A")</f>
        <v>0</v>
      </c>
      <c r="Z1000" s="85" t="str">
        <f>IF('Checklist Parameters'!$K$58&lt;&gt;"",((I1000*'Checklist Parameters'!$K$58)*'Checklist Parameters'!$K$35)/1000,"N/A")</f>
        <v>N/A</v>
      </c>
      <c r="AA1000" s="85">
        <f>IF('Checklist Parameters'!$K$101&lt;&gt;"",IFERROR(I1000/'Checklist Parameters'!$K$101,0),"N/A")</f>
        <v>0</v>
      </c>
      <c r="AB1000" s="85" t="str">
        <f>IF('Checklist Parameters'!$K$43&lt;&gt;"",(I1000*'Checklist Parameters'!$K$43)/1000,"N/A")</f>
        <v>N/A</v>
      </c>
      <c r="AC1000" s="85">
        <f>IF('Checklist Parameters'!$K$16="",$X1000,IF(AND('Checklist Parameters'!$K$16&lt;$X1000,'Checklist Parameters'!$K$16&gt;=3),'Checklist Parameters'!$K$16,IF(AND('Checklist Parameters'!$K$16&lt;$X1000,'Checklist Parameters'!$K$16&lt;3),0,$X1000)))</f>
        <v>0</v>
      </c>
      <c r="AD1000" s="85" t="str">
        <f>IF(AND(I1000&lt;'Checklist Parameters'!$K$22,$I1000&lt;&gt;0),"Y","")</f>
        <v/>
      </c>
      <c r="AE1000" s="85" t="str">
        <f>IF($AD1000="Y",0,IF('Checklist Parameters'!$K$25="","&lt;no limit&gt;",ROUNDDOWN((($I1000-'Checklist Parameters'!$K$24)/'Checklist Parameters'!$K$25)+1,0)))</f>
        <v>&lt;no limit&gt;</v>
      </c>
      <c r="AF1000" s="174">
        <f t="shared" si="95"/>
        <v>0</v>
      </c>
      <c r="AG1000" s="85">
        <f t="shared" si="90"/>
        <v>0</v>
      </c>
    </row>
    <row r="1001" spans="1:33" ht="15">
      <c r="A1001" s="393"/>
      <c r="B1001" s="393"/>
      <c r="C1001" s="393"/>
      <c r="D1001" s="393"/>
      <c r="E1001" s="393"/>
      <c r="F1001" s="393"/>
      <c r="G1001" s="393"/>
      <c r="H1001" s="394"/>
      <c r="I1001" s="394"/>
      <c r="J1001" s="394"/>
      <c r="K1001" s="394"/>
      <c r="L1001" s="394"/>
      <c r="M1001" s="394"/>
      <c r="N1001" s="313">
        <f>IF(IF(I1001&lt;'Checklist Parameters'!$K$22,0,($I1001-$L1001))&lt;0,0,IF(I1001&lt;'Checklist Parameters'!$K$22,0,($I1001-$L1001)))</f>
        <v>0</v>
      </c>
      <c r="O1001" s="394"/>
      <c r="P1001" s="395"/>
      <c r="Q1001" s="316">
        <f t="shared" si="91"/>
        <v>0</v>
      </c>
      <c r="R1001" s="87">
        <f t="shared" si="92"/>
        <v>0</v>
      </c>
      <c r="S1001" s="87">
        <f>IF('Checklist Parameters'!$K$60&lt;0.2,0.2,'Checklist Parameters'!$K$60)</f>
        <v>0.72</v>
      </c>
      <c r="T1001" s="88">
        <f>IF($O1001="",IF('Checklist District ID'!$C$43="Y",MAX($R1001:$S1001)*$I1001,SUM($R1001:$S1001)*$I1001),IF(O1001&gt;0,Q1001*S1001))</f>
        <v>0</v>
      </c>
      <c r="U1001" s="88">
        <f>IF(Q1001&gt;0,((I1001-T1001)*'Formula Matrix'!$E$40),0)</f>
        <v>0</v>
      </c>
      <c r="V1001" s="88">
        <f t="shared" si="93"/>
        <v>0</v>
      </c>
      <c r="W1001" s="88">
        <f>IF(V1001&gt;0,(V1001*'Checklist Parameters'!$K$35),0)</f>
        <v>0</v>
      </c>
      <c r="X1001" s="85">
        <f t="shared" si="94"/>
        <v>0</v>
      </c>
      <c r="Y1001" s="85">
        <f>IF('Checklist Parameters'!$K$102&lt;&gt;"",(I1001/43560)*'Checklist Parameters'!$K$102,"N/A")</f>
        <v>0</v>
      </c>
      <c r="Z1001" s="85" t="str">
        <f>IF('Checklist Parameters'!$K$58&lt;&gt;"",((I1001*'Checklist Parameters'!$K$58)*'Checklist Parameters'!$K$35)/1000,"N/A")</f>
        <v>N/A</v>
      </c>
      <c r="AA1001" s="85">
        <f>IF('Checklist Parameters'!$K$101&lt;&gt;"",IFERROR(I1001/'Checklist Parameters'!$K$101,0),"N/A")</f>
        <v>0</v>
      </c>
      <c r="AB1001" s="85" t="str">
        <f>IF('Checklist Parameters'!$K$43&lt;&gt;"",(I1001*'Checklist Parameters'!$K$43)/1000,"N/A")</f>
        <v>N/A</v>
      </c>
      <c r="AC1001" s="85">
        <f>IF('Checklist Parameters'!$K$16="",$X1001,IF(AND('Checklist Parameters'!$K$16&lt;$X1001,'Checklist Parameters'!$K$16&gt;=3),'Checklist Parameters'!$K$16,IF(AND('Checklist Parameters'!$K$16&lt;$X1001,'Checklist Parameters'!$K$16&lt;3),0,$X1001)))</f>
        <v>0</v>
      </c>
      <c r="AD1001" s="85" t="str">
        <f>IF(AND(I1001&lt;'Checklist Parameters'!$K$22,$I1001&lt;&gt;0),"Y","")</f>
        <v/>
      </c>
      <c r="AE1001" s="85" t="str">
        <f>IF($AD1001="Y",0,IF('Checklist Parameters'!$K$25="","&lt;no limit&gt;",ROUNDDOWN((($I1001-'Checklist Parameters'!$K$24)/'Checklist Parameters'!$K$25)+1,0)))</f>
        <v>&lt;no limit&gt;</v>
      </c>
      <c r="AF1001" s="174">
        <f t="shared" si="95"/>
        <v>0</v>
      </c>
      <c r="AG1001" s="85">
        <f t="shared" si="90"/>
        <v>0</v>
      </c>
    </row>
    <row r="1002" spans="1:33" ht="15">
      <c r="A1002" s="393"/>
      <c r="B1002" s="393"/>
      <c r="C1002" s="393"/>
      <c r="D1002" s="393"/>
      <c r="E1002" s="393"/>
      <c r="F1002" s="393"/>
      <c r="G1002" s="393"/>
      <c r="H1002" s="394"/>
      <c r="I1002" s="394"/>
      <c r="J1002" s="394"/>
      <c r="K1002" s="394"/>
      <c r="L1002" s="394"/>
      <c r="M1002" s="394"/>
      <c r="N1002" s="313">
        <f>IF(IF(I1002&lt;'Checklist Parameters'!$K$22,0,($I1002-$L1002))&lt;0,0,IF(I1002&lt;'Checklist Parameters'!$K$22,0,($I1002-$L1002)))</f>
        <v>0</v>
      </c>
      <c r="O1002" s="394"/>
      <c r="P1002" s="395"/>
      <c r="Q1002" s="316">
        <f t="shared" si="91"/>
        <v>0</v>
      </c>
      <c r="R1002" s="87">
        <f t="shared" si="92"/>
        <v>0</v>
      </c>
      <c r="S1002" s="87">
        <f>IF('Checklist Parameters'!$K$60&lt;0.2,0.2,'Checklist Parameters'!$K$60)</f>
        <v>0.72</v>
      </c>
      <c r="T1002" s="88">
        <f>IF($O1002="",IF('Checklist District ID'!$C$43="Y",MAX($R1002:$S1002)*$I1002,SUM($R1002:$S1002)*$I1002),IF(O1002&gt;0,Q1002*S1002))</f>
        <v>0</v>
      </c>
      <c r="U1002" s="88">
        <f>IF(Q1002&gt;0,((I1002-T1002)*'Formula Matrix'!$E$40),0)</f>
        <v>0</v>
      </c>
      <c r="V1002" s="88">
        <f t="shared" si="93"/>
        <v>0</v>
      </c>
      <c r="W1002" s="88">
        <f>IF(V1002&gt;0,(V1002*'Checklist Parameters'!$K$35),0)</f>
        <v>0</v>
      </c>
      <c r="X1002" s="85">
        <f t="shared" si="94"/>
        <v>0</v>
      </c>
      <c r="Y1002" s="85">
        <f>IF('Checklist Parameters'!$K$102&lt;&gt;"",(I1002/43560)*'Checklist Parameters'!$K$102,"N/A")</f>
        <v>0</v>
      </c>
      <c r="Z1002" s="85" t="str">
        <f>IF('Checklist Parameters'!$K$58&lt;&gt;"",((I1002*'Checklist Parameters'!$K$58)*'Checklist Parameters'!$K$35)/1000,"N/A")</f>
        <v>N/A</v>
      </c>
      <c r="AA1002" s="85">
        <f>IF('Checklist Parameters'!$K$101&lt;&gt;"",IFERROR(I1002/'Checklist Parameters'!$K$101,0),"N/A")</f>
        <v>0</v>
      </c>
      <c r="AB1002" s="85" t="str">
        <f>IF('Checklist Parameters'!$K$43&lt;&gt;"",(I1002*'Checklist Parameters'!$K$43)/1000,"N/A")</f>
        <v>N/A</v>
      </c>
      <c r="AC1002" s="85">
        <f>IF('Checklist Parameters'!$K$16="",$X1002,IF(AND('Checklist Parameters'!$K$16&lt;$X1002,'Checklist Parameters'!$K$16&gt;=3),'Checklist Parameters'!$K$16,IF(AND('Checklist Parameters'!$K$16&lt;$X1002,'Checklist Parameters'!$K$16&lt;3),0,$X1002)))</f>
        <v>0</v>
      </c>
      <c r="AD1002" s="85" t="str">
        <f>IF(AND(I1002&lt;'Checklist Parameters'!$K$22,$I1002&lt;&gt;0),"Y","")</f>
        <v/>
      </c>
      <c r="AE1002" s="85" t="str">
        <f>IF($AD1002="Y",0,IF('Checklist Parameters'!$K$25="","&lt;no limit&gt;",ROUNDDOWN((($I1002-'Checklist Parameters'!$K$24)/'Checklist Parameters'!$K$25)+1,0)))</f>
        <v>&lt;no limit&gt;</v>
      </c>
      <c r="AF1002" s="174">
        <f t="shared" si="95"/>
        <v>0</v>
      </c>
      <c r="AG1002" s="85">
        <f t="shared" si="90"/>
        <v>0</v>
      </c>
    </row>
    <row r="1003" spans="1:33" ht="15">
      <c r="A1003" s="393"/>
      <c r="B1003" s="393"/>
      <c r="C1003" s="393"/>
      <c r="D1003" s="393"/>
      <c r="E1003" s="393"/>
      <c r="F1003" s="393"/>
      <c r="G1003" s="393"/>
      <c r="H1003" s="394"/>
      <c r="I1003" s="394"/>
      <c r="J1003" s="394"/>
      <c r="K1003" s="394"/>
      <c r="L1003" s="394"/>
      <c r="M1003" s="394"/>
      <c r="N1003" s="313">
        <f>IF(IF(I1003&lt;'Checklist Parameters'!$K$22,0,($I1003-$L1003))&lt;0,0,IF(I1003&lt;'Checklist Parameters'!$K$22,0,($I1003-$L1003)))</f>
        <v>0</v>
      </c>
      <c r="O1003" s="394"/>
      <c r="P1003" s="395"/>
      <c r="Q1003" s="316">
        <f t="shared" si="91"/>
        <v>0</v>
      </c>
      <c r="R1003" s="87">
        <f t="shared" si="92"/>
        <v>0</v>
      </c>
      <c r="S1003" s="87">
        <f>IF('Checklist Parameters'!$K$60&lt;0.2,0.2,'Checklist Parameters'!$K$60)</f>
        <v>0.72</v>
      </c>
      <c r="T1003" s="88">
        <f>IF($O1003="",IF('Checklist District ID'!$C$43="Y",MAX($R1003:$S1003)*$I1003,SUM($R1003:$S1003)*$I1003),IF(O1003&gt;0,Q1003*S1003))</f>
        <v>0</v>
      </c>
      <c r="U1003" s="88">
        <f>IF(Q1003&gt;0,((I1003-T1003)*'Formula Matrix'!$E$40),0)</f>
        <v>0</v>
      </c>
      <c r="V1003" s="88">
        <f t="shared" si="93"/>
        <v>0</v>
      </c>
      <c r="W1003" s="88">
        <f>IF(V1003&gt;0,(V1003*'Checklist Parameters'!$K$35),0)</f>
        <v>0</v>
      </c>
      <c r="X1003" s="85">
        <f t="shared" si="94"/>
        <v>0</v>
      </c>
      <c r="Y1003" s="85">
        <f>IF('Checklist Parameters'!$K$102&lt;&gt;"",(I1003/43560)*'Checklist Parameters'!$K$102,"N/A")</f>
        <v>0</v>
      </c>
      <c r="Z1003" s="85" t="str">
        <f>IF('Checklist Parameters'!$K$58&lt;&gt;"",((I1003*'Checklist Parameters'!$K$58)*'Checklist Parameters'!$K$35)/1000,"N/A")</f>
        <v>N/A</v>
      </c>
      <c r="AA1003" s="85">
        <f>IF('Checklist Parameters'!$K$101&lt;&gt;"",IFERROR(I1003/'Checklist Parameters'!$K$101,0),"N/A")</f>
        <v>0</v>
      </c>
      <c r="AB1003" s="85" t="str">
        <f>IF('Checklist Parameters'!$K$43&lt;&gt;"",(I1003*'Checklist Parameters'!$K$43)/1000,"N/A")</f>
        <v>N/A</v>
      </c>
      <c r="AC1003" s="85">
        <f>IF('Checklist Parameters'!$K$16="",$X1003,IF(AND('Checklist Parameters'!$K$16&lt;$X1003,'Checklist Parameters'!$K$16&gt;=3),'Checklist Parameters'!$K$16,IF(AND('Checklist Parameters'!$K$16&lt;$X1003,'Checklist Parameters'!$K$16&lt;3),0,$X1003)))</f>
        <v>0</v>
      </c>
      <c r="AD1003" s="85" t="str">
        <f>IF(AND(I1003&lt;'Checklist Parameters'!$K$22,$I1003&lt;&gt;0),"Y","")</f>
        <v/>
      </c>
      <c r="AE1003" s="85" t="str">
        <f>IF($AD1003="Y",0,IF('Checklist Parameters'!$K$25="","&lt;no limit&gt;",ROUNDDOWN((($I1003-'Checklist Parameters'!$K$24)/'Checklist Parameters'!$K$25)+1,0)))</f>
        <v>&lt;no limit&gt;</v>
      </c>
      <c r="AF1003" s="174">
        <f t="shared" si="95"/>
        <v>0</v>
      </c>
      <c r="AG1003" s="85">
        <f t="shared" si="90"/>
        <v>0</v>
      </c>
    </row>
    <row r="1004" spans="1:33" ht="15">
      <c r="A1004" s="393"/>
      <c r="B1004" s="393"/>
      <c r="C1004" s="393"/>
      <c r="D1004" s="393"/>
      <c r="E1004" s="393"/>
      <c r="F1004" s="393"/>
      <c r="G1004" s="393"/>
      <c r="H1004" s="394"/>
      <c r="I1004" s="394"/>
      <c r="J1004" s="394"/>
      <c r="K1004" s="394"/>
      <c r="L1004" s="394"/>
      <c r="M1004" s="394"/>
      <c r="N1004" s="313">
        <f>IF(IF(I1004&lt;'Checklist Parameters'!$K$22,0,($I1004-$L1004))&lt;0,0,IF(I1004&lt;'Checklist Parameters'!$K$22,0,($I1004-$L1004)))</f>
        <v>0</v>
      </c>
      <c r="O1004" s="394"/>
      <c r="P1004" s="395"/>
      <c r="Q1004" s="316">
        <f t="shared" si="91"/>
        <v>0</v>
      </c>
      <c r="R1004" s="87">
        <f t="shared" si="92"/>
        <v>0</v>
      </c>
      <c r="S1004" s="87">
        <f>IF('Checklist Parameters'!$K$60&lt;0.2,0.2,'Checklist Parameters'!$K$60)</f>
        <v>0.72</v>
      </c>
      <c r="T1004" s="88">
        <f>IF($O1004="",IF('Checklist District ID'!$C$43="Y",MAX($R1004:$S1004)*$I1004,SUM($R1004:$S1004)*$I1004),IF(O1004&gt;0,Q1004*S1004))</f>
        <v>0</v>
      </c>
      <c r="U1004" s="88">
        <f>IF(Q1004&gt;0,((I1004-T1004)*'Formula Matrix'!$E$40),0)</f>
        <v>0</v>
      </c>
      <c r="V1004" s="88">
        <f t="shared" si="93"/>
        <v>0</v>
      </c>
      <c r="W1004" s="88">
        <f>IF(V1004&gt;0,(V1004*'Checklist Parameters'!$K$35),0)</f>
        <v>0</v>
      </c>
      <c r="X1004" s="85">
        <f t="shared" si="94"/>
        <v>0</v>
      </c>
      <c r="Y1004" s="85">
        <f>IF('Checklist Parameters'!$K$102&lt;&gt;"",(I1004/43560)*'Checklist Parameters'!$K$102,"N/A")</f>
        <v>0</v>
      </c>
      <c r="Z1004" s="85" t="str">
        <f>IF('Checklist Parameters'!$K$58&lt;&gt;"",((I1004*'Checklist Parameters'!$K$58)*'Checklist Parameters'!$K$35)/1000,"N/A")</f>
        <v>N/A</v>
      </c>
      <c r="AA1004" s="85">
        <f>IF('Checklist Parameters'!$K$101&lt;&gt;"",IFERROR(I1004/'Checklist Parameters'!$K$101,0),"N/A")</f>
        <v>0</v>
      </c>
      <c r="AB1004" s="85" t="str">
        <f>IF('Checklist Parameters'!$K$43&lt;&gt;"",(I1004*'Checklist Parameters'!$K$43)/1000,"N/A")</f>
        <v>N/A</v>
      </c>
      <c r="AC1004" s="85">
        <f>IF('Checklist Parameters'!$K$16="",$X1004,IF(AND('Checklist Parameters'!$K$16&lt;$X1004,'Checklist Parameters'!$K$16&gt;=3),'Checklist Parameters'!$K$16,IF(AND('Checklist Parameters'!$K$16&lt;$X1004,'Checklist Parameters'!$K$16&lt;3),0,$X1004)))</f>
        <v>0</v>
      </c>
      <c r="AD1004" s="85" t="str">
        <f>IF(AND(I1004&lt;'Checklist Parameters'!$K$22,$I1004&lt;&gt;0),"Y","")</f>
        <v/>
      </c>
      <c r="AE1004" s="85" t="str">
        <f>IF($AD1004="Y",0,IF('Checklist Parameters'!$K$25="","&lt;no limit&gt;",ROUNDDOWN((($I1004-'Checklist Parameters'!$K$24)/'Checklist Parameters'!$K$25)+1,0)))</f>
        <v>&lt;no limit&gt;</v>
      </c>
      <c r="AF1004" s="174">
        <f t="shared" si="95"/>
        <v>0</v>
      </c>
      <c r="AG1004" s="85">
        <f t="shared" si="90"/>
        <v>0</v>
      </c>
    </row>
    <row r="1005" spans="1:33" ht="15">
      <c r="A1005" s="393"/>
      <c r="B1005" s="393"/>
      <c r="C1005" s="393"/>
      <c r="D1005" s="393"/>
      <c r="E1005" s="393"/>
      <c r="F1005" s="393"/>
      <c r="G1005" s="393"/>
      <c r="H1005" s="394"/>
      <c r="I1005" s="394"/>
      <c r="J1005" s="394"/>
      <c r="K1005" s="394"/>
      <c r="L1005" s="394"/>
      <c r="M1005" s="394"/>
      <c r="N1005" s="313">
        <f>IF(IF(I1005&lt;'Checklist Parameters'!$K$22,0,($I1005-$L1005))&lt;0,0,IF(I1005&lt;'Checklist Parameters'!$K$22,0,($I1005-$L1005)))</f>
        <v>0</v>
      </c>
      <c r="O1005" s="394"/>
      <c r="P1005" s="395"/>
      <c r="Q1005" s="316">
        <f t="shared" si="91"/>
        <v>0</v>
      </c>
      <c r="R1005" s="87">
        <f t="shared" si="92"/>
        <v>0</v>
      </c>
      <c r="S1005" s="87">
        <f>IF('Checklist Parameters'!$K$60&lt;0.2,0.2,'Checklist Parameters'!$K$60)</f>
        <v>0.72</v>
      </c>
      <c r="T1005" s="88">
        <f>IF($O1005="",IF('Checklist District ID'!$C$43="Y",MAX($R1005:$S1005)*$I1005,SUM($R1005:$S1005)*$I1005),IF(O1005&gt;0,Q1005*S1005))</f>
        <v>0</v>
      </c>
      <c r="U1005" s="88">
        <f>IF(Q1005&gt;0,((I1005-T1005)*'Formula Matrix'!$E$40),0)</f>
        <v>0</v>
      </c>
      <c r="V1005" s="88">
        <f t="shared" si="93"/>
        <v>0</v>
      </c>
      <c r="W1005" s="88">
        <f>IF(V1005&gt;0,(V1005*'Checklist Parameters'!$K$35),0)</f>
        <v>0</v>
      </c>
      <c r="X1005" s="85">
        <f t="shared" si="94"/>
        <v>0</v>
      </c>
      <c r="Y1005" s="85">
        <f>IF('Checklist Parameters'!$K$102&lt;&gt;"",(I1005/43560)*'Checklist Parameters'!$K$102,"N/A")</f>
        <v>0</v>
      </c>
      <c r="Z1005" s="85" t="str">
        <f>IF('Checklist Parameters'!$K$58&lt;&gt;"",((I1005*'Checklist Parameters'!$K$58)*'Checklist Parameters'!$K$35)/1000,"N/A")</f>
        <v>N/A</v>
      </c>
      <c r="AA1005" s="85">
        <f>IF('Checklist Parameters'!$K$101&lt;&gt;"",IFERROR(I1005/'Checklist Parameters'!$K$101,0),"N/A")</f>
        <v>0</v>
      </c>
      <c r="AB1005" s="85" t="str">
        <f>IF('Checklist Parameters'!$K$43&lt;&gt;"",(I1005*'Checklist Parameters'!$K$43)/1000,"N/A")</f>
        <v>N/A</v>
      </c>
      <c r="AC1005" s="85">
        <f>IF('Checklist Parameters'!$K$16="",$X1005,IF(AND('Checklist Parameters'!$K$16&lt;$X1005,'Checklist Parameters'!$K$16&gt;=3),'Checklist Parameters'!$K$16,IF(AND('Checklist Parameters'!$K$16&lt;$X1005,'Checklist Parameters'!$K$16&lt;3),0,$X1005)))</f>
        <v>0</v>
      </c>
      <c r="AD1005" s="85" t="str">
        <f>IF(AND(I1005&lt;'Checklist Parameters'!$K$22,$I1005&lt;&gt;0),"Y","")</f>
        <v/>
      </c>
      <c r="AE1005" s="85" t="str">
        <f>IF($AD1005="Y",0,IF('Checklist Parameters'!$K$25="","&lt;no limit&gt;",ROUNDDOWN((($I1005-'Checklist Parameters'!$K$24)/'Checklist Parameters'!$K$25)+1,0)))</f>
        <v>&lt;no limit&gt;</v>
      </c>
      <c r="AF1005" s="174">
        <f t="shared" si="95"/>
        <v>0</v>
      </c>
      <c r="AG1005" s="85">
        <f t="shared" si="90"/>
        <v>0</v>
      </c>
    </row>
    <row r="1006" spans="1:33" ht="15">
      <c r="A1006" s="393"/>
      <c r="B1006" s="393"/>
      <c r="C1006" s="393"/>
      <c r="D1006" s="393"/>
      <c r="E1006" s="393"/>
      <c r="F1006" s="393"/>
      <c r="G1006" s="393"/>
      <c r="H1006" s="394"/>
      <c r="I1006" s="394"/>
      <c r="J1006" s="394"/>
      <c r="K1006" s="394"/>
      <c r="L1006" s="394"/>
      <c r="M1006" s="394"/>
      <c r="N1006" s="313">
        <f>IF(IF(I1006&lt;'Checklist Parameters'!$K$22,0,($I1006-$L1006))&lt;0,0,IF(I1006&lt;'Checklist Parameters'!$K$22,0,($I1006-$L1006)))</f>
        <v>0</v>
      </c>
      <c r="O1006" s="394"/>
      <c r="P1006" s="395"/>
      <c r="Q1006" s="316">
        <f t="shared" si="91"/>
        <v>0</v>
      </c>
      <c r="R1006" s="87">
        <f t="shared" si="92"/>
        <v>0</v>
      </c>
      <c r="S1006" s="87">
        <f>IF('Checklist Parameters'!$K$60&lt;0.2,0.2,'Checklist Parameters'!$K$60)</f>
        <v>0.72</v>
      </c>
      <c r="T1006" s="88">
        <f>IF($O1006="",IF('Checklist District ID'!$C$43="Y",MAX($R1006:$S1006)*$I1006,SUM($R1006:$S1006)*$I1006),IF(O1006&gt;0,Q1006*S1006))</f>
        <v>0</v>
      </c>
      <c r="U1006" s="88">
        <f>IF(Q1006&gt;0,((I1006-T1006)*'Formula Matrix'!$E$40),0)</f>
        <v>0</v>
      </c>
      <c r="V1006" s="88">
        <f t="shared" si="93"/>
        <v>0</v>
      </c>
      <c r="W1006" s="88">
        <f>IF(V1006&gt;0,(V1006*'Checklist Parameters'!$K$35),0)</f>
        <v>0</v>
      </c>
      <c r="X1006" s="85">
        <f t="shared" si="94"/>
        <v>0</v>
      </c>
      <c r="Y1006" s="85">
        <f>IF('Checklist Parameters'!$K$102&lt;&gt;"",(I1006/43560)*'Checklist Parameters'!$K$102,"N/A")</f>
        <v>0</v>
      </c>
      <c r="Z1006" s="85" t="str">
        <f>IF('Checklist Parameters'!$K$58&lt;&gt;"",((I1006*'Checklist Parameters'!$K$58)*'Checklist Parameters'!$K$35)/1000,"N/A")</f>
        <v>N/A</v>
      </c>
      <c r="AA1006" s="85">
        <f>IF('Checklist Parameters'!$K$101&lt;&gt;"",IFERROR(I1006/'Checklist Parameters'!$K$101,0),"N/A")</f>
        <v>0</v>
      </c>
      <c r="AB1006" s="85" t="str">
        <f>IF('Checklist Parameters'!$K$43&lt;&gt;"",(I1006*'Checklist Parameters'!$K$43)/1000,"N/A")</f>
        <v>N/A</v>
      </c>
      <c r="AC1006" s="85">
        <f>IF('Checklist Parameters'!$K$16="",$X1006,IF(AND('Checklist Parameters'!$K$16&lt;$X1006,'Checklist Parameters'!$K$16&gt;=3),'Checklist Parameters'!$K$16,IF(AND('Checklist Parameters'!$K$16&lt;$X1006,'Checklist Parameters'!$K$16&lt;3),0,$X1006)))</f>
        <v>0</v>
      </c>
      <c r="AD1006" s="85" t="str">
        <f>IF(AND(I1006&lt;'Checklist Parameters'!$K$22,$I1006&lt;&gt;0),"Y","")</f>
        <v/>
      </c>
      <c r="AE1006" s="85" t="str">
        <f>IF($AD1006="Y",0,IF('Checklist Parameters'!$K$25="","&lt;no limit&gt;",ROUNDDOWN((($I1006-'Checklist Parameters'!$K$24)/'Checklist Parameters'!$K$25)+1,0)))</f>
        <v>&lt;no limit&gt;</v>
      </c>
      <c r="AF1006" s="174">
        <f t="shared" si="95"/>
        <v>0</v>
      </c>
      <c r="AG1006" s="85">
        <f t="shared" si="90"/>
        <v>0</v>
      </c>
    </row>
    <row r="1007" spans="1:33" ht="15">
      <c r="A1007" s="393"/>
      <c r="B1007" s="393"/>
      <c r="C1007" s="393"/>
      <c r="D1007" s="393"/>
      <c r="E1007" s="393"/>
      <c r="F1007" s="393"/>
      <c r="G1007" s="393"/>
      <c r="H1007" s="394"/>
      <c r="I1007" s="394"/>
      <c r="J1007" s="394"/>
      <c r="K1007" s="394"/>
      <c r="L1007" s="394"/>
      <c r="M1007" s="394"/>
      <c r="N1007" s="313">
        <f>IF(IF(I1007&lt;'Checklist Parameters'!$K$22,0,($I1007-$L1007))&lt;0,0,IF(I1007&lt;'Checklist Parameters'!$K$22,0,($I1007-$L1007)))</f>
        <v>0</v>
      </c>
      <c r="O1007" s="394"/>
      <c r="P1007" s="395"/>
      <c r="Q1007" s="316">
        <f t="shared" si="91"/>
        <v>0</v>
      </c>
      <c r="R1007" s="87">
        <f t="shared" si="92"/>
        <v>0</v>
      </c>
      <c r="S1007" s="87">
        <f>IF('Checklist Parameters'!$K$60&lt;0.2,0.2,'Checklist Parameters'!$K$60)</f>
        <v>0.72</v>
      </c>
      <c r="T1007" s="88">
        <f>IF($O1007="",IF('Checklist District ID'!$C$43="Y",MAX($R1007:$S1007)*$I1007,SUM($R1007:$S1007)*$I1007),IF(O1007&gt;0,Q1007*S1007))</f>
        <v>0</v>
      </c>
      <c r="U1007" s="88">
        <f>IF(Q1007&gt;0,((I1007-T1007)*'Formula Matrix'!$E$40),0)</f>
        <v>0</v>
      </c>
      <c r="V1007" s="88">
        <f t="shared" si="93"/>
        <v>0</v>
      </c>
      <c r="W1007" s="88">
        <f>IF(V1007&gt;0,(V1007*'Checklist Parameters'!$K$35),0)</f>
        <v>0</v>
      </c>
      <c r="X1007" s="85">
        <f t="shared" si="94"/>
        <v>0</v>
      </c>
      <c r="Y1007" s="85">
        <f>IF('Checklist Parameters'!$K$102&lt;&gt;"",(I1007/43560)*'Checklist Parameters'!$K$102,"N/A")</f>
        <v>0</v>
      </c>
      <c r="Z1007" s="85" t="str">
        <f>IF('Checklist Parameters'!$K$58&lt;&gt;"",((I1007*'Checklist Parameters'!$K$58)*'Checklist Parameters'!$K$35)/1000,"N/A")</f>
        <v>N/A</v>
      </c>
      <c r="AA1007" s="85">
        <f>IF('Checklist Parameters'!$K$101&lt;&gt;"",IFERROR(I1007/'Checklist Parameters'!$K$101,0),"N/A")</f>
        <v>0</v>
      </c>
      <c r="AB1007" s="85" t="str">
        <f>IF('Checklist Parameters'!$K$43&lt;&gt;"",(I1007*'Checklist Parameters'!$K$43)/1000,"N/A")</f>
        <v>N/A</v>
      </c>
      <c r="AC1007" s="85">
        <f>IF('Checklist Parameters'!$K$16="",$X1007,IF(AND('Checklist Parameters'!$K$16&lt;$X1007,'Checklist Parameters'!$K$16&gt;=3),'Checklist Parameters'!$K$16,IF(AND('Checklist Parameters'!$K$16&lt;$X1007,'Checklist Parameters'!$K$16&lt;3),0,$X1007)))</f>
        <v>0</v>
      </c>
      <c r="AD1007" s="85" t="str">
        <f>IF(AND(I1007&lt;'Checklist Parameters'!$K$22,$I1007&lt;&gt;0),"Y","")</f>
        <v/>
      </c>
      <c r="AE1007" s="85" t="str">
        <f>IF($AD1007="Y",0,IF('Checklist Parameters'!$K$25="","&lt;no limit&gt;",ROUNDDOWN((($I1007-'Checklist Parameters'!$K$24)/'Checklist Parameters'!$K$25)+1,0)))</f>
        <v>&lt;no limit&gt;</v>
      </c>
      <c r="AF1007" s="174">
        <f t="shared" si="95"/>
        <v>0</v>
      </c>
      <c r="AG1007" s="85">
        <f t="shared" si="90"/>
        <v>0</v>
      </c>
    </row>
    <row r="1008" spans="1:33" ht="15">
      <c r="A1008" s="393"/>
      <c r="B1008" s="393"/>
      <c r="C1008" s="393"/>
      <c r="D1008" s="393"/>
      <c r="E1008" s="393"/>
      <c r="F1008" s="393"/>
      <c r="G1008" s="393"/>
      <c r="H1008" s="394"/>
      <c r="I1008" s="394"/>
      <c r="J1008" s="394"/>
      <c r="K1008" s="394"/>
      <c r="L1008" s="394"/>
      <c r="M1008" s="394"/>
      <c r="N1008" s="313">
        <f>IF(IF(I1008&lt;'Checklist Parameters'!$K$22,0,($I1008-$L1008))&lt;0,0,IF(I1008&lt;'Checklist Parameters'!$K$22,0,($I1008-$L1008)))</f>
        <v>0</v>
      </c>
      <c r="O1008" s="394"/>
      <c r="P1008" s="395"/>
      <c r="Q1008" s="316">
        <f t="shared" si="91"/>
        <v>0</v>
      </c>
      <c r="R1008" s="87">
        <f t="shared" si="92"/>
        <v>0</v>
      </c>
      <c r="S1008" s="87">
        <f>IF('Checklist Parameters'!$K$60&lt;0.2,0.2,'Checklist Parameters'!$K$60)</f>
        <v>0.72</v>
      </c>
      <c r="T1008" s="88">
        <f>IF($O1008="",IF('Checklist District ID'!$C$43="Y",MAX($R1008:$S1008)*$I1008,SUM($R1008:$S1008)*$I1008),IF(O1008&gt;0,Q1008*S1008))</f>
        <v>0</v>
      </c>
      <c r="U1008" s="88">
        <f>IF(Q1008&gt;0,((I1008-T1008)*'Formula Matrix'!$E$40),0)</f>
        <v>0</v>
      </c>
      <c r="V1008" s="88">
        <f t="shared" si="93"/>
        <v>0</v>
      </c>
      <c r="W1008" s="88">
        <f>IF(V1008&gt;0,(V1008*'Checklist Parameters'!$K$35),0)</f>
        <v>0</v>
      </c>
      <c r="X1008" s="85">
        <f t="shared" si="94"/>
        <v>0</v>
      </c>
      <c r="Y1008" s="85">
        <f>IF('Checklist Parameters'!$K$102&lt;&gt;"",(I1008/43560)*'Checklist Parameters'!$K$102,"N/A")</f>
        <v>0</v>
      </c>
      <c r="Z1008" s="85" t="str">
        <f>IF('Checklist Parameters'!$K$58&lt;&gt;"",((I1008*'Checklist Parameters'!$K$58)*'Checklist Parameters'!$K$35)/1000,"N/A")</f>
        <v>N/A</v>
      </c>
      <c r="AA1008" s="85">
        <f>IF('Checklist Parameters'!$K$101&lt;&gt;"",IFERROR(I1008/'Checklist Parameters'!$K$101,0),"N/A")</f>
        <v>0</v>
      </c>
      <c r="AB1008" s="85" t="str">
        <f>IF('Checklist Parameters'!$K$43&lt;&gt;"",(I1008*'Checklist Parameters'!$K$43)/1000,"N/A")</f>
        <v>N/A</v>
      </c>
      <c r="AC1008" s="85">
        <f>IF('Checklist Parameters'!$K$16="",$X1008,IF(AND('Checklist Parameters'!$K$16&lt;$X1008,'Checklist Parameters'!$K$16&gt;=3),'Checklist Parameters'!$K$16,IF(AND('Checklist Parameters'!$K$16&lt;$X1008,'Checklist Parameters'!$K$16&lt;3),0,$X1008)))</f>
        <v>0</v>
      </c>
      <c r="AD1008" s="85" t="str">
        <f>IF(AND(I1008&lt;'Checklist Parameters'!$K$22,$I1008&lt;&gt;0),"Y","")</f>
        <v/>
      </c>
      <c r="AE1008" s="85" t="str">
        <f>IF($AD1008="Y",0,IF('Checklist Parameters'!$K$25="","&lt;no limit&gt;",ROUNDDOWN((($I1008-'Checklist Parameters'!$K$24)/'Checklist Parameters'!$K$25)+1,0)))</f>
        <v>&lt;no limit&gt;</v>
      </c>
      <c r="AF1008" s="174">
        <f t="shared" si="95"/>
        <v>0</v>
      </c>
      <c r="AG1008" s="85">
        <f t="shared" si="90"/>
        <v>0</v>
      </c>
    </row>
    <row r="1009" spans="1:33" ht="15">
      <c r="A1009" s="393"/>
      <c r="B1009" s="393"/>
      <c r="C1009" s="393"/>
      <c r="D1009" s="393"/>
      <c r="E1009" s="393"/>
      <c r="F1009" s="393"/>
      <c r="G1009" s="393"/>
      <c r="H1009" s="394"/>
      <c r="I1009" s="394"/>
      <c r="J1009" s="394"/>
      <c r="K1009" s="394"/>
      <c r="L1009" s="394"/>
      <c r="M1009" s="394"/>
      <c r="N1009" s="313">
        <f>IF(IF(I1009&lt;'Checklist Parameters'!$K$22,0,($I1009-$L1009))&lt;0,0,IF(I1009&lt;'Checklist Parameters'!$K$22,0,($I1009-$L1009)))</f>
        <v>0</v>
      </c>
      <c r="O1009" s="394"/>
      <c r="P1009" s="395"/>
      <c r="Q1009" s="316">
        <f t="shared" si="91"/>
        <v>0</v>
      </c>
      <c r="R1009" s="87">
        <f t="shared" si="92"/>
        <v>0</v>
      </c>
      <c r="S1009" s="87">
        <f>IF('Checklist Parameters'!$K$60&lt;0.2,0.2,'Checklist Parameters'!$K$60)</f>
        <v>0.72</v>
      </c>
      <c r="T1009" s="88">
        <f>IF($O1009="",IF('Checklist District ID'!$C$43="Y",MAX($R1009:$S1009)*$I1009,SUM($R1009:$S1009)*$I1009),IF(O1009&gt;0,Q1009*S1009))</f>
        <v>0</v>
      </c>
      <c r="U1009" s="88">
        <f>IF(Q1009&gt;0,((I1009-T1009)*'Formula Matrix'!$E$40),0)</f>
        <v>0</v>
      </c>
      <c r="V1009" s="88">
        <f t="shared" si="93"/>
        <v>0</v>
      </c>
      <c r="W1009" s="88">
        <f>IF(V1009&gt;0,(V1009*'Checklist Parameters'!$K$35),0)</f>
        <v>0</v>
      </c>
      <c r="X1009" s="85">
        <f t="shared" si="94"/>
        <v>0</v>
      </c>
      <c r="Y1009" s="85">
        <f>IF('Checklist Parameters'!$K$102&lt;&gt;"",(I1009/43560)*'Checklist Parameters'!$K$102,"N/A")</f>
        <v>0</v>
      </c>
      <c r="Z1009" s="85" t="str">
        <f>IF('Checklist Parameters'!$K$58&lt;&gt;"",((I1009*'Checklist Parameters'!$K$58)*'Checklist Parameters'!$K$35)/1000,"N/A")</f>
        <v>N/A</v>
      </c>
      <c r="AA1009" s="85">
        <f>IF('Checklist Parameters'!$K$101&lt;&gt;"",IFERROR(I1009/'Checklist Parameters'!$K$101,0),"N/A")</f>
        <v>0</v>
      </c>
      <c r="AB1009" s="85" t="str">
        <f>IF('Checklist Parameters'!$K$43&lt;&gt;"",(I1009*'Checklist Parameters'!$K$43)/1000,"N/A")</f>
        <v>N/A</v>
      </c>
      <c r="AC1009" s="85">
        <f>IF('Checklist Parameters'!$K$16="",$X1009,IF(AND('Checklist Parameters'!$K$16&lt;$X1009,'Checklist Parameters'!$K$16&gt;=3),'Checklist Parameters'!$K$16,IF(AND('Checklist Parameters'!$K$16&lt;$X1009,'Checklist Parameters'!$K$16&lt;3),0,$X1009)))</f>
        <v>0</v>
      </c>
      <c r="AD1009" s="85" t="str">
        <f>IF(AND(I1009&lt;'Checklist Parameters'!$K$22,$I1009&lt;&gt;0),"Y","")</f>
        <v/>
      </c>
      <c r="AE1009" s="85" t="str">
        <f>IF($AD1009="Y",0,IF('Checklist Parameters'!$K$25="","&lt;no limit&gt;",ROUNDDOWN((($I1009-'Checklist Parameters'!$K$24)/'Checklist Parameters'!$K$25)+1,0)))</f>
        <v>&lt;no limit&gt;</v>
      </c>
      <c r="AF1009" s="174">
        <f t="shared" si="95"/>
        <v>0</v>
      </c>
      <c r="AG1009" s="85">
        <f t="shared" si="90"/>
        <v>0</v>
      </c>
    </row>
    <row r="1010" spans="1:33" ht="15">
      <c r="A1010" s="393"/>
      <c r="B1010" s="393"/>
      <c r="C1010" s="393"/>
      <c r="D1010" s="393"/>
      <c r="E1010" s="393"/>
      <c r="F1010" s="393"/>
      <c r="G1010" s="393"/>
      <c r="H1010" s="394"/>
      <c r="I1010" s="394"/>
      <c r="J1010" s="394"/>
      <c r="K1010" s="394"/>
      <c r="L1010" s="394"/>
      <c r="M1010" s="394"/>
      <c r="N1010" s="313">
        <f>IF(IF(I1010&lt;'Checklist Parameters'!$K$22,0,($I1010-$L1010))&lt;0,0,IF(I1010&lt;'Checklist Parameters'!$K$22,0,($I1010-$L1010)))</f>
        <v>0</v>
      </c>
      <c r="O1010" s="394"/>
      <c r="P1010" s="395"/>
      <c r="Q1010" s="316">
        <f t="shared" si="91"/>
        <v>0</v>
      </c>
      <c r="R1010" s="87">
        <f t="shared" si="92"/>
        <v>0</v>
      </c>
      <c r="S1010" s="87">
        <f>IF('Checklist Parameters'!$K$60&lt;0.2,0.2,'Checklist Parameters'!$K$60)</f>
        <v>0.72</v>
      </c>
      <c r="T1010" s="88">
        <f>IF($O1010="",IF('Checklist District ID'!$C$43="Y",MAX($R1010:$S1010)*$I1010,SUM($R1010:$S1010)*$I1010),IF(O1010&gt;0,Q1010*S1010))</f>
        <v>0</v>
      </c>
      <c r="U1010" s="88">
        <f>IF(Q1010&gt;0,((I1010-T1010)*'Formula Matrix'!$E$40),0)</f>
        <v>0</v>
      </c>
      <c r="V1010" s="88">
        <f t="shared" si="93"/>
        <v>0</v>
      </c>
      <c r="W1010" s="88">
        <f>IF(V1010&gt;0,(V1010*'Checklist Parameters'!$K$35),0)</f>
        <v>0</v>
      </c>
      <c r="X1010" s="85">
        <f t="shared" si="94"/>
        <v>0</v>
      </c>
      <c r="Y1010" s="85">
        <f>IF('Checklist Parameters'!$K$102&lt;&gt;"",(I1010/43560)*'Checklist Parameters'!$K$102,"N/A")</f>
        <v>0</v>
      </c>
      <c r="Z1010" s="85" t="str">
        <f>IF('Checklist Parameters'!$K$58&lt;&gt;"",((I1010*'Checklist Parameters'!$K$58)*'Checklist Parameters'!$K$35)/1000,"N/A")</f>
        <v>N/A</v>
      </c>
      <c r="AA1010" s="85">
        <f>IF('Checklist Parameters'!$K$101&lt;&gt;"",IFERROR(I1010/'Checklist Parameters'!$K$101,0),"N/A")</f>
        <v>0</v>
      </c>
      <c r="AB1010" s="85" t="str">
        <f>IF('Checklist Parameters'!$K$43&lt;&gt;"",(I1010*'Checklist Parameters'!$K$43)/1000,"N/A")</f>
        <v>N/A</v>
      </c>
      <c r="AC1010" s="85">
        <f>IF('Checklist Parameters'!$K$16="",$X1010,IF(AND('Checklist Parameters'!$K$16&lt;$X1010,'Checklist Parameters'!$K$16&gt;=3),'Checklist Parameters'!$K$16,IF(AND('Checklist Parameters'!$K$16&lt;$X1010,'Checklist Parameters'!$K$16&lt;3),0,$X1010)))</f>
        <v>0</v>
      </c>
      <c r="AD1010" s="85" t="str">
        <f>IF(AND(I1010&lt;'Checklist Parameters'!$K$22,$I1010&lt;&gt;0),"Y","")</f>
        <v/>
      </c>
      <c r="AE1010" s="85" t="str">
        <f>IF($AD1010="Y",0,IF('Checklist Parameters'!$K$25="","&lt;no limit&gt;",ROUNDDOWN((($I1010-'Checklist Parameters'!$K$24)/'Checklist Parameters'!$K$25)+1,0)))</f>
        <v>&lt;no limit&gt;</v>
      </c>
      <c r="AF1010" s="174">
        <f t="shared" si="95"/>
        <v>0</v>
      </c>
      <c r="AG1010" s="85">
        <f t="shared" si="90"/>
        <v>0</v>
      </c>
    </row>
    <row r="1011" spans="1:33" ht="15">
      <c r="A1011" s="393"/>
      <c r="B1011" s="393"/>
      <c r="C1011" s="393"/>
      <c r="D1011" s="393"/>
      <c r="E1011" s="393"/>
      <c r="F1011" s="393"/>
      <c r="G1011" s="393"/>
      <c r="H1011" s="394"/>
      <c r="I1011" s="394"/>
      <c r="J1011" s="394"/>
      <c r="K1011" s="394"/>
      <c r="L1011" s="394"/>
      <c r="M1011" s="394"/>
      <c r="N1011" s="313">
        <f>IF(IF(I1011&lt;'Checklist Parameters'!$K$22,0,($I1011-$L1011))&lt;0,0,IF(I1011&lt;'Checklist Parameters'!$K$22,0,($I1011-$L1011)))</f>
        <v>0</v>
      </c>
      <c r="O1011" s="394"/>
      <c r="P1011" s="395"/>
      <c r="Q1011" s="316">
        <f t="shared" si="91"/>
        <v>0</v>
      </c>
      <c r="R1011" s="87">
        <f t="shared" si="92"/>
        <v>0</v>
      </c>
      <c r="S1011" s="87">
        <f>IF('Checklist Parameters'!$K$60&lt;0.2,0.2,'Checklist Parameters'!$K$60)</f>
        <v>0.72</v>
      </c>
      <c r="T1011" s="88">
        <f>IF($O1011="",IF('Checklist District ID'!$C$43="Y",MAX($R1011:$S1011)*$I1011,SUM($R1011:$S1011)*$I1011),IF(O1011&gt;0,Q1011*S1011))</f>
        <v>0</v>
      </c>
      <c r="U1011" s="88">
        <f>IF(Q1011&gt;0,((I1011-T1011)*'Formula Matrix'!$E$40),0)</f>
        <v>0</v>
      </c>
      <c r="V1011" s="88">
        <f t="shared" si="93"/>
        <v>0</v>
      </c>
      <c r="W1011" s="88">
        <f>IF(V1011&gt;0,(V1011*'Checklist Parameters'!$K$35),0)</f>
        <v>0</v>
      </c>
      <c r="X1011" s="85">
        <f t="shared" si="94"/>
        <v>0</v>
      </c>
      <c r="Y1011" s="85">
        <f>IF('Checklist Parameters'!$K$102&lt;&gt;"",(I1011/43560)*'Checklist Parameters'!$K$102,"N/A")</f>
        <v>0</v>
      </c>
      <c r="Z1011" s="85" t="str">
        <f>IF('Checklist Parameters'!$K$58&lt;&gt;"",((I1011*'Checklist Parameters'!$K$58)*'Checklist Parameters'!$K$35)/1000,"N/A")</f>
        <v>N/A</v>
      </c>
      <c r="AA1011" s="85">
        <f>IF('Checklist Parameters'!$K$101&lt;&gt;"",IFERROR(I1011/'Checklist Parameters'!$K$101,0),"N/A")</f>
        <v>0</v>
      </c>
      <c r="AB1011" s="85" t="str">
        <f>IF('Checklist Parameters'!$K$43&lt;&gt;"",(I1011*'Checklist Parameters'!$K$43)/1000,"N/A")</f>
        <v>N/A</v>
      </c>
      <c r="AC1011" s="85">
        <f>IF('Checklist Parameters'!$K$16="",$X1011,IF(AND('Checklist Parameters'!$K$16&lt;$X1011,'Checklist Parameters'!$K$16&gt;=3),'Checklist Parameters'!$K$16,IF(AND('Checklist Parameters'!$K$16&lt;$X1011,'Checklist Parameters'!$K$16&lt;3),0,$X1011)))</f>
        <v>0</v>
      </c>
      <c r="AD1011" s="85" t="str">
        <f>IF(AND(I1011&lt;'Checklist Parameters'!$K$22,$I1011&lt;&gt;0),"Y","")</f>
        <v/>
      </c>
      <c r="AE1011" s="85" t="str">
        <f>IF($AD1011="Y",0,IF('Checklist Parameters'!$K$25="","&lt;no limit&gt;",ROUNDDOWN((($I1011-'Checklist Parameters'!$K$24)/'Checklist Parameters'!$K$25)+1,0)))</f>
        <v>&lt;no limit&gt;</v>
      </c>
      <c r="AF1011" s="174">
        <f t="shared" si="95"/>
        <v>0</v>
      </c>
      <c r="AG1011" s="85">
        <f t="shared" si="90"/>
        <v>0</v>
      </c>
    </row>
    <row r="1012" spans="1:33" ht="15">
      <c r="A1012" s="393"/>
      <c r="B1012" s="393"/>
      <c r="C1012" s="393"/>
      <c r="D1012" s="393"/>
      <c r="E1012" s="393"/>
      <c r="F1012" s="393"/>
      <c r="G1012" s="393"/>
      <c r="H1012" s="394"/>
      <c r="I1012" s="394"/>
      <c r="J1012" s="394"/>
      <c r="K1012" s="394"/>
      <c r="L1012" s="394"/>
      <c r="M1012" s="394"/>
      <c r="N1012" s="313">
        <f>IF(IF(I1012&lt;'Checklist Parameters'!$K$22,0,($I1012-$L1012))&lt;0,0,IF(I1012&lt;'Checklist Parameters'!$K$22,0,($I1012-$L1012)))</f>
        <v>0</v>
      </c>
      <c r="O1012" s="394"/>
      <c r="P1012" s="395"/>
      <c r="Q1012" s="316">
        <f t="shared" si="91"/>
        <v>0</v>
      </c>
      <c r="R1012" s="87">
        <f t="shared" si="92"/>
        <v>0</v>
      </c>
      <c r="S1012" s="87">
        <f>IF('Checklist Parameters'!$K$60&lt;0.2,0.2,'Checklist Parameters'!$K$60)</f>
        <v>0.72</v>
      </c>
      <c r="T1012" s="88">
        <f>IF($O1012="",IF('Checklist District ID'!$C$43="Y",MAX($R1012:$S1012)*$I1012,SUM($R1012:$S1012)*$I1012),IF(O1012&gt;0,Q1012*S1012))</f>
        <v>0</v>
      </c>
      <c r="U1012" s="88">
        <f>IF(Q1012&gt;0,((I1012-T1012)*'Formula Matrix'!$E$40),0)</f>
        <v>0</v>
      </c>
      <c r="V1012" s="88">
        <f t="shared" si="93"/>
        <v>0</v>
      </c>
      <c r="W1012" s="88">
        <f>IF(V1012&gt;0,(V1012*'Checklist Parameters'!$K$35),0)</f>
        <v>0</v>
      </c>
      <c r="X1012" s="85">
        <f t="shared" si="94"/>
        <v>0</v>
      </c>
      <c r="Y1012" s="85">
        <f>IF('Checklist Parameters'!$K$102&lt;&gt;"",(I1012/43560)*'Checklist Parameters'!$K$102,"N/A")</f>
        <v>0</v>
      </c>
      <c r="Z1012" s="85" t="str">
        <f>IF('Checklist Parameters'!$K$58&lt;&gt;"",((I1012*'Checklist Parameters'!$K$58)*'Checklist Parameters'!$K$35)/1000,"N/A")</f>
        <v>N/A</v>
      </c>
      <c r="AA1012" s="85">
        <f>IF('Checklist Parameters'!$K$101&lt;&gt;"",IFERROR(I1012/'Checklist Parameters'!$K$101,0),"N/A")</f>
        <v>0</v>
      </c>
      <c r="AB1012" s="85" t="str">
        <f>IF('Checklist Parameters'!$K$43&lt;&gt;"",(I1012*'Checklist Parameters'!$K$43)/1000,"N/A")</f>
        <v>N/A</v>
      </c>
      <c r="AC1012" s="85">
        <f>IF('Checklist Parameters'!$K$16="",$X1012,IF(AND('Checklist Parameters'!$K$16&lt;$X1012,'Checklist Parameters'!$K$16&gt;=3),'Checklist Parameters'!$K$16,IF(AND('Checklist Parameters'!$K$16&lt;$X1012,'Checklist Parameters'!$K$16&lt;3),0,$X1012)))</f>
        <v>0</v>
      </c>
      <c r="AD1012" s="85" t="str">
        <f>IF(AND(I1012&lt;'Checklist Parameters'!$K$22,$I1012&lt;&gt;0),"Y","")</f>
        <v/>
      </c>
      <c r="AE1012" s="85" t="str">
        <f>IF($AD1012="Y",0,IF('Checklist Parameters'!$K$25="","&lt;no limit&gt;",ROUNDDOWN((($I1012-'Checklist Parameters'!$K$24)/'Checklist Parameters'!$K$25)+1,0)))</f>
        <v>&lt;no limit&gt;</v>
      </c>
      <c r="AF1012" s="174">
        <f t="shared" si="95"/>
        <v>0</v>
      </c>
      <c r="AG1012" s="85">
        <f t="shared" si="90"/>
        <v>0</v>
      </c>
    </row>
    <row r="1013" spans="1:33" ht="15">
      <c r="A1013" s="393"/>
      <c r="B1013" s="393"/>
      <c r="C1013" s="393"/>
      <c r="D1013" s="393"/>
      <c r="E1013" s="393"/>
      <c r="F1013" s="393"/>
      <c r="G1013" s="393"/>
      <c r="H1013" s="394"/>
      <c r="I1013" s="394"/>
      <c r="J1013" s="394"/>
      <c r="K1013" s="394"/>
      <c r="L1013" s="394"/>
      <c r="M1013" s="394"/>
      <c r="N1013" s="313">
        <f>IF(IF(I1013&lt;'Checklist Parameters'!$K$22,0,($I1013-$L1013))&lt;0,0,IF(I1013&lt;'Checklist Parameters'!$K$22,0,($I1013-$L1013)))</f>
        <v>0</v>
      </c>
      <c r="O1013" s="394"/>
      <c r="P1013" s="395"/>
      <c r="Q1013" s="316">
        <f t="shared" si="91"/>
        <v>0</v>
      </c>
      <c r="R1013" s="87">
        <f t="shared" si="92"/>
        <v>0</v>
      </c>
      <c r="S1013" s="87">
        <f>IF('Checklist Parameters'!$K$60&lt;0.2,0.2,'Checklist Parameters'!$K$60)</f>
        <v>0.72</v>
      </c>
      <c r="T1013" s="88">
        <f>IF($O1013="",IF('Checklist District ID'!$C$43="Y",MAX($R1013:$S1013)*$I1013,SUM($R1013:$S1013)*$I1013),IF(O1013&gt;0,Q1013*S1013))</f>
        <v>0</v>
      </c>
      <c r="U1013" s="88">
        <f>IF(Q1013&gt;0,((I1013-T1013)*'Formula Matrix'!$E$40),0)</f>
        <v>0</v>
      </c>
      <c r="V1013" s="88">
        <f t="shared" si="93"/>
        <v>0</v>
      </c>
      <c r="W1013" s="88">
        <f>IF(V1013&gt;0,(V1013*'Checklist Parameters'!$K$35),0)</f>
        <v>0</v>
      </c>
      <c r="X1013" s="85">
        <f t="shared" si="94"/>
        <v>0</v>
      </c>
      <c r="Y1013" s="85">
        <f>IF('Checklist Parameters'!$K$102&lt;&gt;"",(I1013/43560)*'Checklist Parameters'!$K$102,"N/A")</f>
        <v>0</v>
      </c>
      <c r="Z1013" s="85" t="str">
        <f>IF('Checklist Parameters'!$K$58&lt;&gt;"",((I1013*'Checklist Parameters'!$K$58)*'Checklist Parameters'!$K$35)/1000,"N/A")</f>
        <v>N/A</v>
      </c>
      <c r="AA1013" s="85">
        <f>IF('Checklist Parameters'!$K$101&lt;&gt;"",IFERROR(I1013/'Checklist Parameters'!$K$101,0),"N/A")</f>
        <v>0</v>
      </c>
      <c r="AB1013" s="85" t="str">
        <f>IF('Checklist Parameters'!$K$43&lt;&gt;"",(I1013*'Checklist Parameters'!$K$43)/1000,"N/A")</f>
        <v>N/A</v>
      </c>
      <c r="AC1013" s="85">
        <f>IF('Checklist Parameters'!$K$16="",$X1013,IF(AND('Checklist Parameters'!$K$16&lt;$X1013,'Checklist Parameters'!$K$16&gt;=3),'Checklist Parameters'!$K$16,IF(AND('Checklist Parameters'!$K$16&lt;$X1013,'Checklist Parameters'!$K$16&lt;3),0,$X1013)))</f>
        <v>0</v>
      </c>
      <c r="AD1013" s="85" t="str">
        <f>IF(AND(I1013&lt;'Checklist Parameters'!$K$22,$I1013&lt;&gt;0),"Y","")</f>
        <v/>
      </c>
      <c r="AE1013" s="85" t="str">
        <f>IF($AD1013="Y",0,IF('Checklist Parameters'!$K$25="","&lt;no limit&gt;",ROUNDDOWN((($I1013-'Checklist Parameters'!$K$24)/'Checklist Parameters'!$K$25)+1,0)))</f>
        <v>&lt;no limit&gt;</v>
      </c>
      <c r="AF1013" s="174">
        <f t="shared" si="95"/>
        <v>0</v>
      </c>
      <c r="AG1013" s="85">
        <f t="shared" si="90"/>
        <v>0</v>
      </c>
    </row>
    <row r="1014" spans="1:33" ht="15">
      <c r="A1014" s="393"/>
      <c r="B1014" s="393"/>
      <c r="C1014" s="393"/>
      <c r="D1014" s="393"/>
      <c r="E1014" s="393"/>
      <c r="F1014" s="393"/>
      <c r="G1014" s="393"/>
      <c r="H1014" s="394"/>
      <c r="I1014" s="394"/>
      <c r="J1014" s="394"/>
      <c r="K1014" s="394"/>
      <c r="L1014" s="394"/>
      <c r="M1014" s="394"/>
      <c r="N1014" s="313">
        <f>IF(IF(I1014&lt;'Checklist Parameters'!$K$22,0,($I1014-$L1014))&lt;0,0,IF(I1014&lt;'Checklist Parameters'!$K$22,0,($I1014-$L1014)))</f>
        <v>0</v>
      </c>
      <c r="O1014" s="394"/>
      <c r="P1014" s="395"/>
      <c r="Q1014" s="316">
        <f t="shared" si="91"/>
        <v>0</v>
      </c>
      <c r="R1014" s="87">
        <f t="shared" si="92"/>
        <v>0</v>
      </c>
      <c r="S1014" s="87">
        <f>IF('Checklist Parameters'!$K$60&lt;0.2,0.2,'Checklist Parameters'!$K$60)</f>
        <v>0.72</v>
      </c>
      <c r="T1014" s="88">
        <f>IF($O1014="",IF('Checklist District ID'!$C$43="Y",MAX($R1014:$S1014)*$I1014,SUM($R1014:$S1014)*$I1014),IF(O1014&gt;0,Q1014*S1014))</f>
        <v>0</v>
      </c>
      <c r="U1014" s="88">
        <f>IF(Q1014&gt;0,((I1014-T1014)*'Formula Matrix'!$E$40),0)</f>
        <v>0</v>
      </c>
      <c r="V1014" s="88">
        <f t="shared" si="93"/>
        <v>0</v>
      </c>
      <c r="W1014" s="88">
        <f>IF(V1014&gt;0,(V1014*'Checklist Parameters'!$K$35),0)</f>
        <v>0</v>
      </c>
      <c r="X1014" s="85">
        <f t="shared" si="94"/>
        <v>0</v>
      </c>
      <c r="Y1014" s="85">
        <f>IF('Checklist Parameters'!$K$102&lt;&gt;"",(I1014/43560)*'Checklist Parameters'!$K$102,"N/A")</f>
        <v>0</v>
      </c>
      <c r="Z1014" s="85" t="str">
        <f>IF('Checklist Parameters'!$K$58&lt;&gt;"",((I1014*'Checklist Parameters'!$K$58)*'Checklist Parameters'!$K$35)/1000,"N/A")</f>
        <v>N/A</v>
      </c>
      <c r="AA1014" s="85">
        <f>IF('Checklist Parameters'!$K$101&lt;&gt;"",IFERROR(I1014/'Checklist Parameters'!$K$101,0),"N/A")</f>
        <v>0</v>
      </c>
      <c r="AB1014" s="85" t="str">
        <f>IF('Checklist Parameters'!$K$43&lt;&gt;"",(I1014*'Checklist Parameters'!$K$43)/1000,"N/A")</f>
        <v>N/A</v>
      </c>
      <c r="AC1014" s="85">
        <f>IF('Checklist Parameters'!$K$16="",$X1014,IF(AND('Checklist Parameters'!$K$16&lt;$X1014,'Checklist Parameters'!$K$16&gt;=3),'Checklist Parameters'!$K$16,IF(AND('Checklist Parameters'!$K$16&lt;$X1014,'Checklist Parameters'!$K$16&lt;3),0,$X1014)))</f>
        <v>0</v>
      </c>
      <c r="AD1014" s="85" t="str">
        <f>IF(AND(I1014&lt;'Checklist Parameters'!$K$22,$I1014&lt;&gt;0),"Y","")</f>
        <v/>
      </c>
      <c r="AE1014" s="85" t="str">
        <f>IF($AD1014="Y",0,IF('Checklist Parameters'!$K$25="","&lt;no limit&gt;",ROUNDDOWN((($I1014-'Checklist Parameters'!$K$24)/'Checklist Parameters'!$K$25)+1,0)))</f>
        <v>&lt;no limit&gt;</v>
      </c>
      <c r="AF1014" s="174">
        <f t="shared" si="95"/>
        <v>0</v>
      </c>
      <c r="AG1014" s="85">
        <f t="shared" si="90"/>
        <v>0</v>
      </c>
    </row>
    <row r="1015" spans="1:33" ht="15">
      <c r="A1015" s="393"/>
      <c r="B1015" s="393"/>
      <c r="C1015" s="393"/>
      <c r="D1015" s="393"/>
      <c r="E1015" s="393"/>
      <c r="F1015" s="393"/>
      <c r="G1015" s="393"/>
      <c r="H1015" s="394"/>
      <c r="I1015" s="394"/>
      <c r="J1015" s="394"/>
      <c r="K1015" s="394"/>
      <c r="L1015" s="394"/>
      <c r="M1015" s="394"/>
      <c r="N1015" s="313">
        <f>IF(IF(I1015&lt;'Checklist Parameters'!$K$22,0,($I1015-$L1015))&lt;0,0,IF(I1015&lt;'Checklist Parameters'!$K$22,0,($I1015-$L1015)))</f>
        <v>0</v>
      </c>
      <c r="O1015" s="394"/>
      <c r="P1015" s="395"/>
      <c r="Q1015" s="316">
        <f t="shared" si="91"/>
        <v>0</v>
      </c>
      <c r="R1015" s="87">
        <f t="shared" si="92"/>
        <v>0</v>
      </c>
      <c r="S1015" s="87">
        <f>IF('Checklist Parameters'!$K$60&lt;0.2,0.2,'Checklist Parameters'!$K$60)</f>
        <v>0.72</v>
      </c>
      <c r="T1015" s="88">
        <f>IF($O1015="",IF('Checklist District ID'!$C$43="Y",MAX($R1015:$S1015)*$I1015,SUM($R1015:$S1015)*$I1015),IF(O1015&gt;0,Q1015*S1015))</f>
        <v>0</v>
      </c>
      <c r="U1015" s="88">
        <f>IF(Q1015&gt;0,((I1015-T1015)*'Formula Matrix'!$E$40),0)</f>
        <v>0</v>
      </c>
      <c r="V1015" s="88">
        <f t="shared" si="93"/>
        <v>0</v>
      </c>
      <c r="W1015" s="88">
        <f>IF(V1015&gt;0,(V1015*'Checklist Parameters'!$K$35),0)</f>
        <v>0</v>
      </c>
      <c r="X1015" s="85">
        <f t="shared" si="94"/>
        <v>0</v>
      </c>
      <c r="Y1015" s="85">
        <f>IF('Checklist Parameters'!$K$102&lt;&gt;"",(I1015/43560)*'Checklist Parameters'!$K$102,"N/A")</f>
        <v>0</v>
      </c>
      <c r="Z1015" s="85" t="str">
        <f>IF('Checklist Parameters'!$K$58&lt;&gt;"",((I1015*'Checklist Parameters'!$K$58)*'Checklist Parameters'!$K$35)/1000,"N/A")</f>
        <v>N/A</v>
      </c>
      <c r="AA1015" s="85">
        <f>IF('Checklist Parameters'!$K$101&lt;&gt;"",IFERROR(I1015/'Checklist Parameters'!$K$101,0),"N/A")</f>
        <v>0</v>
      </c>
      <c r="AB1015" s="85" t="str">
        <f>IF('Checklist Parameters'!$K$43&lt;&gt;"",(I1015*'Checklist Parameters'!$K$43)/1000,"N/A")</f>
        <v>N/A</v>
      </c>
      <c r="AC1015" s="85">
        <f>IF('Checklist Parameters'!$K$16="",$X1015,IF(AND('Checklist Parameters'!$K$16&lt;$X1015,'Checklist Parameters'!$K$16&gt;=3),'Checklist Parameters'!$K$16,IF(AND('Checklist Parameters'!$K$16&lt;$X1015,'Checklist Parameters'!$K$16&lt;3),0,$X1015)))</f>
        <v>0</v>
      </c>
      <c r="AD1015" s="85" t="str">
        <f>IF(AND(I1015&lt;'Checklist Parameters'!$K$22,$I1015&lt;&gt;0),"Y","")</f>
        <v/>
      </c>
      <c r="AE1015" s="85" t="str">
        <f>IF($AD1015="Y",0,IF('Checklist Parameters'!$K$25="","&lt;no limit&gt;",ROUNDDOWN((($I1015-'Checklist Parameters'!$K$24)/'Checklist Parameters'!$K$25)+1,0)))</f>
        <v>&lt;no limit&gt;</v>
      </c>
      <c r="AF1015" s="174">
        <f t="shared" si="95"/>
        <v>0</v>
      </c>
      <c r="AG1015" s="85">
        <f t="shared" si="90"/>
        <v>0</v>
      </c>
    </row>
    <row r="1016" spans="1:33" ht="15">
      <c r="A1016" s="393"/>
      <c r="B1016" s="393"/>
      <c r="C1016" s="393"/>
      <c r="D1016" s="393"/>
      <c r="E1016" s="393"/>
      <c r="F1016" s="393"/>
      <c r="G1016" s="393"/>
      <c r="H1016" s="394"/>
      <c r="I1016" s="394"/>
      <c r="J1016" s="394"/>
      <c r="K1016" s="394"/>
      <c r="L1016" s="394"/>
      <c r="M1016" s="394"/>
      <c r="N1016" s="313">
        <f>IF(IF(I1016&lt;'Checklist Parameters'!$K$22,0,($I1016-$L1016))&lt;0,0,IF(I1016&lt;'Checklist Parameters'!$K$22,0,($I1016-$L1016)))</f>
        <v>0</v>
      </c>
      <c r="O1016" s="394"/>
      <c r="P1016" s="395"/>
      <c r="Q1016" s="316">
        <f t="shared" si="91"/>
        <v>0</v>
      </c>
      <c r="R1016" s="87">
        <f t="shared" si="92"/>
        <v>0</v>
      </c>
      <c r="S1016" s="87">
        <f>IF('Checklist Parameters'!$K$60&lt;0.2,0.2,'Checklist Parameters'!$K$60)</f>
        <v>0.72</v>
      </c>
      <c r="T1016" s="88">
        <f>IF($O1016="",IF('Checklist District ID'!$C$43="Y",MAX($R1016:$S1016)*$I1016,SUM($R1016:$S1016)*$I1016),IF(O1016&gt;0,Q1016*S1016))</f>
        <v>0</v>
      </c>
      <c r="U1016" s="88">
        <f>IF(Q1016&gt;0,((I1016-T1016)*'Formula Matrix'!$E$40),0)</f>
        <v>0</v>
      </c>
      <c r="V1016" s="88">
        <f t="shared" si="93"/>
        <v>0</v>
      </c>
      <c r="W1016" s="88">
        <f>IF(V1016&gt;0,(V1016*'Checklist Parameters'!$K$35),0)</f>
        <v>0</v>
      </c>
      <c r="X1016" s="85">
        <f t="shared" si="94"/>
        <v>0</v>
      </c>
      <c r="Y1016" s="85">
        <f>IF('Checklist Parameters'!$K$102&lt;&gt;"",(I1016/43560)*'Checklist Parameters'!$K$102,"N/A")</f>
        <v>0</v>
      </c>
      <c r="Z1016" s="85" t="str">
        <f>IF('Checklist Parameters'!$K$58&lt;&gt;"",((I1016*'Checklist Parameters'!$K$58)*'Checklist Parameters'!$K$35)/1000,"N/A")</f>
        <v>N/A</v>
      </c>
      <c r="AA1016" s="85">
        <f>IF('Checklist Parameters'!$K$101&lt;&gt;"",IFERROR(I1016/'Checklist Parameters'!$K$101,0),"N/A")</f>
        <v>0</v>
      </c>
      <c r="AB1016" s="85" t="str">
        <f>IF('Checklist Parameters'!$K$43&lt;&gt;"",(I1016*'Checklist Parameters'!$K$43)/1000,"N/A")</f>
        <v>N/A</v>
      </c>
      <c r="AC1016" s="85">
        <f>IF('Checklist Parameters'!$K$16="",$X1016,IF(AND('Checklist Parameters'!$K$16&lt;$X1016,'Checklist Parameters'!$K$16&gt;=3),'Checklist Parameters'!$K$16,IF(AND('Checklist Parameters'!$K$16&lt;$X1016,'Checklist Parameters'!$K$16&lt;3),0,$X1016)))</f>
        <v>0</v>
      </c>
      <c r="AD1016" s="85" t="str">
        <f>IF(AND(I1016&lt;'Checklist Parameters'!$K$22,$I1016&lt;&gt;0),"Y","")</f>
        <v/>
      </c>
      <c r="AE1016" s="85" t="str">
        <f>IF($AD1016="Y",0,IF('Checklist Parameters'!$K$25="","&lt;no limit&gt;",ROUNDDOWN((($I1016-'Checklist Parameters'!$K$24)/'Checklist Parameters'!$K$25)+1,0)))</f>
        <v>&lt;no limit&gt;</v>
      </c>
      <c r="AF1016" s="174">
        <f t="shared" si="95"/>
        <v>0</v>
      </c>
      <c r="AG1016" s="85">
        <f t="shared" si="90"/>
        <v>0</v>
      </c>
    </row>
    <row r="1017" spans="1:33" ht="15">
      <c r="A1017" s="393"/>
      <c r="B1017" s="393"/>
      <c r="C1017" s="393"/>
      <c r="D1017" s="393"/>
      <c r="E1017" s="393"/>
      <c r="F1017" s="393"/>
      <c r="G1017" s="393"/>
      <c r="H1017" s="394"/>
      <c r="I1017" s="394"/>
      <c r="J1017" s="394"/>
      <c r="K1017" s="394"/>
      <c r="L1017" s="394"/>
      <c r="M1017" s="394"/>
      <c r="N1017" s="313">
        <f>IF(IF(I1017&lt;'Checklist Parameters'!$K$22,0,($I1017-$L1017))&lt;0,0,IF(I1017&lt;'Checklist Parameters'!$K$22,0,($I1017-$L1017)))</f>
        <v>0</v>
      </c>
      <c r="O1017" s="394"/>
      <c r="P1017" s="395"/>
      <c r="Q1017" s="316">
        <f t="shared" si="91"/>
        <v>0</v>
      </c>
      <c r="R1017" s="87">
        <f t="shared" si="92"/>
        <v>0</v>
      </c>
      <c r="S1017" s="87">
        <f>IF('Checklist Parameters'!$K$60&lt;0.2,0.2,'Checklist Parameters'!$K$60)</f>
        <v>0.72</v>
      </c>
      <c r="T1017" s="88">
        <f>IF($O1017="",IF('Checklist District ID'!$C$43="Y",MAX($R1017:$S1017)*$I1017,SUM($R1017:$S1017)*$I1017),IF(O1017&gt;0,Q1017*S1017))</f>
        <v>0</v>
      </c>
      <c r="U1017" s="88">
        <f>IF(Q1017&gt;0,((I1017-T1017)*'Formula Matrix'!$E$40),0)</f>
        <v>0</v>
      </c>
      <c r="V1017" s="88">
        <f t="shared" si="93"/>
        <v>0</v>
      </c>
      <c r="W1017" s="88">
        <f>IF(V1017&gt;0,(V1017*'Checklist Parameters'!$K$35),0)</f>
        <v>0</v>
      </c>
      <c r="X1017" s="85">
        <f t="shared" si="94"/>
        <v>0</v>
      </c>
      <c r="Y1017" s="85">
        <f>IF('Checklist Parameters'!$K$102&lt;&gt;"",(I1017/43560)*'Checklist Parameters'!$K$102,"N/A")</f>
        <v>0</v>
      </c>
      <c r="Z1017" s="85" t="str">
        <f>IF('Checklist Parameters'!$K$58&lt;&gt;"",((I1017*'Checklist Parameters'!$K$58)*'Checklist Parameters'!$K$35)/1000,"N/A")</f>
        <v>N/A</v>
      </c>
      <c r="AA1017" s="85">
        <f>IF('Checklist Parameters'!$K$101&lt;&gt;"",IFERROR(I1017/'Checklist Parameters'!$K$101,0),"N/A")</f>
        <v>0</v>
      </c>
      <c r="AB1017" s="85" t="str">
        <f>IF('Checklist Parameters'!$K$43&lt;&gt;"",(I1017*'Checklist Parameters'!$K$43)/1000,"N/A")</f>
        <v>N/A</v>
      </c>
      <c r="AC1017" s="85">
        <f>IF('Checklist Parameters'!$K$16="",$X1017,IF(AND('Checklist Parameters'!$K$16&lt;$X1017,'Checklist Parameters'!$K$16&gt;=3),'Checklist Parameters'!$K$16,IF(AND('Checklist Parameters'!$K$16&lt;$X1017,'Checklist Parameters'!$K$16&lt;3),0,$X1017)))</f>
        <v>0</v>
      </c>
      <c r="AD1017" s="85" t="str">
        <f>IF(AND(I1017&lt;'Checklist Parameters'!$K$22,$I1017&lt;&gt;0),"Y","")</f>
        <v/>
      </c>
      <c r="AE1017" s="85" t="str">
        <f>IF($AD1017="Y",0,IF('Checklist Parameters'!$K$25="","&lt;no limit&gt;",ROUNDDOWN((($I1017-'Checklist Parameters'!$K$24)/'Checklist Parameters'!$K$25)+1,0)))</f>
        <v>&lt;no limit&gt;</v>
      </c>
      <c r="AF1017" s="174">
        <f t="shared" si="95"/>
        <v>0</v>
      </c>
      <c r="AG1017" s="85">
        <f t="shared" si="90"/>
        <v>0</v>
      </c>
    </row>
    <row r="1018" spans="1:33" ht="15">
      <c r="A1018" s="393"/>
      <c r="B1018" s="393"/>
      <c r="C1018" s="393"/>
      <c r="D1018" s="393"/>
      <c r="E1018" s="393"/>
      <c r="F1018" s="393"/>
      <c r="G1018" s="393"/>
      <c r="H1018" s="394"/>
      <c r="I1018" s="394"/>
      <c r="J1018" s="394"/>
      <c r="K1018" s="394"/>
      <c r="L1018" s="394"/>
      <c r="M1018" s="394"/>
      <c r="N1018" s="313">
        <f>IF(IF(I1018&lt;'Checklist Parameters'!$K$22,0,($I1018-$L1018))&lt;0,0,IF(I1018&lt;'Checklist Parameters'!$K$22,0,($I1018-$L1018)))</f>
        <v>0</v>
      </c>
      <c r="O1018" s="394"/>
      <c r="P1018" s="395"/>
      <c r="Q1018" s="316">
        <f t="shared" si="91"/>
        <v>0</v>
      </c>
      <c r="R1018" s="87">
        <f t="shared" si="92"/>
        <v>0</v>
      </c>
      <c r="S1018" s="87">
        <f>IF('Checklist Parameters'!$K$60&lt;0.2,0.2,'Checklist Parameters'!$K$60)</f>
        <v>0.72</v>
      </c>
      <c r="T1018" s="88">
        <f>IF($O1018="",IF('Checklist District ID'!$C$43="Y",MAX($R1018:$S1018)*$I1018,SUM($R1018:$S1018)*$I1018),IF(O1018&gt;0,Q1018*S1018))</f>
        <v>0</v>
      </c>
      <c r="U1018" s="88">
        <f>IF(Q1018&gt;0,((I1018-T1018)*'Formula Matrix'!$E$40),0)</f>
        <v>0</v>
      </c>
      <c r="V1018" s="88">
        <f t="shared" si="93"/>
        <v>0</v>
      </c>
      <c r="W1018" s="88">
        <f>IF(V1018&gt;0,(V1018*'Checklist Parameters'!$K$35),0)</f>
        <v>0</v>
      </c>
      <c r="X1018" s="85">
        <f t="shared" si="94"/>
        <v>0</v>
      </c>
      <c r="Y1018" s="85">
        <f>IF('Checklist Parameters'!$K$102&lt;&gt;"",(I1018/43560)*'Checklist Parameters'!$K$102,"N/A")</f>
        <v>0</v>
      </c>
      <c r="Z1018" s="85" t="str">
        <f>IF('Checklist Parameters'!$K$58&lt;&gt;"",((I1018*'Checklist Parameters'!$K$58)*'Checklist Parameters'!$K$35)/1000,"N/A")</f>
        <v>N/A</v>
      </c>
      <c r="AA1018" s="85">
        <f>IF('Checklist Parameters'!$K$101&lt;&gt;"",IFERROR(I1018/'Checklist Parameters'!$K$101,0),"N/A")</f>
        <v>0</v>
      </c>
      <c r="AB1018" s="85" t="str">
        <f>IF('Checklist Parameters'!$K$43&lt;&gt;"",(I1018*'Checklist Parameters'!$K$43)/1000,"N/A")</f>
        <v>N/A</v>
      </c>
      <c r="AC1018" s="85">
        <f>IF('Checklist Parameters'!$K$16="",$X1018,IF(AND('Checklist Parameters'!$K$16&lt;$X1018,'Checklist Parameters'!$K$16&gt;=3),'Checklist Parameters'!$K$16,IF(AND('Checklist Parameters'!$K$16&lt;$X1018,'Checklist Parameters'!$K$16&lt;3),0,$X1018)))</f>
        <v>0</v>
      </c>
      <c r="AD1018" s="85" t="str">
        <f>IF(AND(I1018&lt;'Checklist Parameters'!$K$22,$I1018&lt;&gt;0),"Y","")</f>
        <v/>
      </c>
      <c r="AE1018" s="85" t="str">
        <f>IF($AD1018="Y",0,IF('Checklist Parameters'!$K$25="","&lt;no limit&gt;",ROUNDDOWN((($I1018-'Checklist Parameters'!$K$24)/'Checklist Parameters'!$K$25)+1,0)))</f>
        <v>&lt;no limit&gt;</v>
      </c>
      <c r="AF1018" s="174">
        <f t="shared" si="95"/>
        <v>0</v>
      </c>
      <c r="AG1018" s="85">
        <f t="shared" si="90"/>
        <v>0</v>
      </c>
    </row>
    <row r="1019" spans="1:33" ht="15">
      <c r="A1019" s="393"/>
      <c r="B1019" s="393"/>
      <c r="C1019" s="393"/>
      <c r="D1019" s="393"/>
      <c r="E1019" s="393"/>
      <c r="F1019" s="393"/>
      <c r="G1019" s="393"/>
      <c r="H1019" s="394"/>
      <c r="I1019" s="394"/>
      <c r="J1019" s="394"/>
      <c r="K1019" s="394"/>
      <c r="L1019" s="394"/>
      <c r="M1019" s="394"/>
      <c r="N1019" s="313">
        <f>IF(IF(I1019&lt;'Checklist Parameters'!$K$22,0,($I1019-$L1019))&lt;0,0,IF(I1019&lt;'Checklist Parameters'!$K$22,0,($I1019-$L1019)))</f>
        <v>0</v>
      </c>
      <c r="O1019" s="394"/>
      <c r="P1019" s="395"/>
      <c r="Q1019" s="316">
        <f t="shared" si="91"/>
        <v>0</v>
      </c>
      <c r="R1019" s="87">
        <f t="shared" si="92"/>
        <v>0</v>
      </c>
      <c r="S1019" s="87">
        <f>IF('Checklist Parameters'!$K$60&lt;0.2,0.2,'Checklist Parameters'!$K$60)</f>
        <v>0.72</v>
      </c>
      <c r="T1019" s="88">
        <f>IF($O1019="",IF('Checklist District ID'!$C$43="Y",MAX($R1019:$S1019)*$I1019,SUM($R1019:$S1019)*$I1019),IF(O1019&gt;0,Q1019*S1019))</f>
        <v>0</v>
      </c>
      <c r="U1019" s="88">
        <f>IF(Q1019&gt;0,((I1019-T1019)*'Formula Matrix'!$E$40),0)</f>
        <v>0</v>
      </c>
      <c r="V1019" s="88">
        <f t="shared" si="93"/>
        <v>0</v>
      </c>
      <c r="W1019" s="88">
        <f>IF(V1019&gt;0,(V1019*'Checklist Parameters'!$K$35),0)</f>
        <v>0</v>
      </c>
      <c r="X1019" s="85">
        <f t="shared" si="94"/>
        <v>0</v>
      </c>
      <c r="Y1019" s="85">
        <f>IF('Checklist Parameters'!$K$102&lt;&gt;"",(I1019/43560)*'Checklist Parameters'!$K$102,"N/A")</f>
        <v>0</v>
      </c>
      <c r="Z1019" s="85" t="str">
        <f>IF('Checklist Parameters'!$K$58&lt;&gt;"",((I1019*'Checklist Parameters'!$K$58)*'Checklist Parameters'!$K$35)/1000,"N/A")</f>
        <v>N/A</v>
      </c>
      <c r="AA1019" s="85">
        <f>IF('Checklist Parameters'!$K$101&lt;&gt;"",IFERROR(I1019/'Checklist Parameters'!$K$101,0),"N/A")</f>
        <v>0</v>
      </c>
      <c r="AB1019" s="85" t="str">
        <f>IF('Checklist Parameters'!$K$43&lt;&gt;"",(I1019*'Checklist Parameters'!$K$43)/1000,"N/A")</f>
        <v>N/A</v>
      </c>
      <c r="AC1019" s="85">
        <f>IF('Checklist Parameters'!$K$16="",$X1019,IF(AND('Checklist Parameters'!$K$16&lt;$X1019,'Checklist Parameters'!$K$16&gt;=3),'Checklist Parameters'!$K$16,IF(AND('Checklist Parameters'!$K$16&lt;$X1019,'Checklist Parameters'!$K$16&lt;3),0,$X1019)))</f>
        <v>0</v>
      </c>
      <c r="AD1019" s="85" t="str">
        <f>IF(AND(I1019&lt;'Checklist Parameters'!$K$22,$I1019&lt;&gt;0),"Y","")</f>
        <v/>
      </c>
      <c r="AE1019" s="85" t="str">
        <f>IF($AD1019="Y",0,IF('Checklist Parameters'!$K$25="","&lt;no limit&gt;",ROUNDDOWN((($I1019-'Checklist Parameters'!$K$24)/'Checklist Parameters'!$K$25)+1,0)))</f>
        <v>&lt;no limit&gt;</v>
      </c>
      <c r="AF1019" s="174">
        <f t="shared" si="95"/>
        <v>0</v>
      </c>
      <c r="AG1019" s="85">
        <f t="shared" si="90"/>
        <v>0</v>
      </c>
    </row>
    <row r="1020" spans="1:33" ht="15">
      <c r="A1020" s="393"/>
      <c r="B1020" s="393"/>
      <c r="C1020" s="393"/>
      <c r="D1020" s="393"/>
      <c r="E1020" s="393"/>
      <c r="F1020" s="393"/>
      <c r="G1020" s="393"/>
      <c r="H1020" s="394"/>
      <c r="I1020" s="394"/>
      <c r="J1020" s="394"/>
      <c r="K1020" s="394"/>
      <c r="L1020" s="394"/>
      <c r="M1020" s="394"/>
      <c r="N1020" s="313">
        <f>IF(IF(I1020&lt;'Checklist Parameters'!$K$22,0,($I1020-$L1020))&lt;0,0,IF(I1020&lt;'Checklist Parameters'!$K$22,0,($I1020-$L1020)))</f>
        <v>0</v>
      </c>
      <c r="O1020" s="394"/>
      <c r="P1020" s="395"/>
      <c r="Q1020" s="316">
        <f t="shared" si="91"/>
        <v>0</v>
      </c>
      <c r="R1020" s="87">
        <f t="shared" si="92"/>
        <v>0</v>
      </c>
      <c r="S1020" s="87">
        <f>IF('Checklist Parameters'!$K$60&lt;0.2,0.2,'Checklist Parameters'!$K$60)</f>
        <v>0.72</v>
      </c>
      <c r="T1020" s="88">
        <f>IF($O1020="",IF('Checklist District ID'!$C$43="Y",MAX($R1020:$S1020)*$I1020,SUM($R1020:$S1020)*$I1020),IF(O1020&gt;0,Q1020*S1020))</f>
        <v>0</v>
      </c>
      <c r="U1020" s="88">
        <f>IF(Q1020&gt;0,((I1020-T1020)*'Formula Matrix'!$E$40),0)</f>
        <v>0</v>
      </c>
      <c r="V1020" s="88">
        <f t="shared" si="93"/>
        <v>0</v>
      </c>
      <c r="W1020" s="88">
        <f>IF(V1020&gt;0,(V1020*'Checklist Parameters'!$K$35),0)</f>
        <v>0</v>
      </c>
      <c r="X1020" s="85">
        <f t="shared" si="94"/>
        <v>0</v>
      </c>
      <c r="Y1020" s="85">
        <f>IF('Checklist Parameters'!$K$102&lt;&gt;"",(I1020/43560)*'Checklist Parameters'!$K$102,"N/A")</f>
        <v>0</v>
      </c>
      <c r="Z1020" s="85" t="str">
        <f>IF('Checklist Parameters'!$K$58&lt;&gt;"",((I1020*'Checklist Parameters'!$K$58)*'Checklist Parameters'!$K$35)/1000,"N/A")</f>
        <v>N/A</v>
      </c>
      <c r="AA1020" s="85">
        <f>IF('Checklist Parameters'!$K$101&lt;&gt;"",IFERROR(I1020/'Checklist Parameters'!$K$101,0),"N/A")</f>
        <v>0</v>
      </c>
      <c r="AB1020" s="85" t="str">
        <f>IF('Checklist Parameters'!$K$43&lt;&gt;"",(I1020*'Checklist Parameters'!$K$43)/1000,"N/A")</f>
        <v>N/A</v>
      </c>
      <c r="AC1020" s="85">
        <f>IF('Checklist Parameters'!$K$16="",$X1020,IF(AND('Checklist Parameters'!$K$16&lt;$X1020,'Checklist Parameters'!$K$16&gt;=3),'Checklist Parameters'!$K$16,IF(AND('Checklist Parameters'!$K$16&lt;$X1020,'Checklist Parameters'!$K$16&lt;3),0,$X1020)))</f>
        <v>0</v>
      </c>
      <c r="AD1020" s="85" t="str">
        <f>IF(AND(I1020&lt;'Checklist Parameters'!$K$22,$I1020&lt;&gt;0),"Y","")</f>
        <v/>
      </c>
      <c r="AE1020" s="85" t="str">
        <f>IF($AD1020="Y",0,IF('Checklist Parameters'!$K$25="","&lt;no limit&gt;",ROUNDDOWN((($I1020-'Checklist Parameters'!$K$24)/'Checklist Parameters'!$K$25)+1,0)))</f>
        <v>&lt;no limit&gt;</v>
      </c>
      <c r="AF1020" s="174">
        <f t="shared" si="95"/>
        <v>0</v>
      </c>
      <c r="AG1020" s="85">
        <f t="shared" si="90"/>
        <v>0</v>
      </c>
    </row>
  </sheetData>
  <sheetProtection algorithmName="SHA-512" hashValue="z52xwOOoE13iu+KG4XnF2x9fsHZBpNh0CWkskm8CbahqmmUICtOqQl+OdK+9YU4gsTNyPzXVjBHI40I8zaOV6w==" saltValue="Ez7cCYuWY9/Mt9qEhItQkA==" spinCount="100000" sheet="1" objects="1" scenarios="1" sort="0" autoFilter="0"/>
  <autoFilter ref="A19:AG1020" xr:uid="{CCF6D736-B2C6-4F7D-852B-AAD8044E3A8E}"/>
  <mergeCells count="6">
    <mergeCell ref="AF18:AG18"/>
    <mergeCell ref="A1:B1"/>
    <mergeCell ref="A2:B2"/>
    <mergeCell ref="A18:M18"/>
    <mergeCell ref="R18:T18"/>
    <mergeCell ref="X18:AE18"/>
  </mergeCells>
  <conditionalFormatting sqref="A20:A473">
    <cfRule type="duplicateValues" dxfId="2" priority="966"/>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83dbe2-6fd2-449a-a932-0d75829bf641" xsi:nil="true"/>
    <lcf76f155ced4ddcb4097134ff3c332f xmlns="284a69f8-a849-4d4f-929d-22bdf9b66a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5741674DAB3C4A91D4D4EAF8471F21" ma:contentTypeVersion="14" ma:contentTypeDescription="Create a new document." ma:contentTypeScope="" ma:versionID="8f8fee205c5a7437e0f4e28c9fd730b0">
  <xsd:schema xmlns:xsd="http://www.w3.org/2001/XMLSchema" xmlns:xs="http://www.w3.org/2001/XMLSchema" xmlns:p="http://schemas.microsoft.com/office/2006/metadata/properties" xmlns:ns2="284a69f8-a849-4d4f-929d-22bdf9b66af6" xmlns:ns3="7b83dbe2-6fd2-449a-a932-0d75829bf641" targetNamespace="http://schemas.microsoft.com/office/2006/metadata/properties" ma:root="true" ma:fieldsID="229ad5cb58e2fbadc02e397b507eb0d9" ns2:_="" ns3:_="">
    <xsd:import namespace="284a69f8-a849-4d4f-929d-22bdf9b66af6"/>
    <xsd:import namespace="7b83dbe2-6fd2-449a-a932-0d75829bf6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a69f8-a849-4d4f-929d-22bdf9b66a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83dbe2-6fd2-449a-a932-0d75829bf641"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a4a28a53-363d-41fc-951b-6724d144b251}" ma:internalName="TaxCatchAll" ma:showField="CatchAllData" ma:web="7b83dbe2-6fd2-449a-a932-0d75829bf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F526E0-A5A0-4604-B9C6-BB4E75CD93BE}">
  <ds:schemaRefs>
    <ds:schemaRef ds:uri="284a69f8-a849-4d4f-929d-22bdf9b66af6"/>
    <ds:schemaRef ds:uri="http://purl.org/dc/dcmitype/"/>
    <ds:schemaRef ds:uri="7b83dbe2-6fd2-449a-a932-0d75829bf64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4F046B08-2D40-45A9-A85E-53628A90A317}">
  <ds:schemaRefs>
    <ds:schemaRef ds:uri="http://schemas.microsoft.com/sharepoint/v3/contenttype/forms"/>
  </ds:schemaRefs>
</ds:datastoreItem>
</file>

<file path=customXml/itemProps3.xml><?xml version="1.0" encoding="utf-8"?>
<ds:datastoreItem xmlns:ds="http://schemas.openxmlformats.org/officeDocument/2006/customXml" ds:itemID="{D70C8EA0-DC56-4D02-93B5-E3B223969D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a69f8-a849-4d4f-929d-22bdf9b66af6"/>
    <ds:schemaRef ds:uri="7b83dbe2-6fd2-449a-a932-0d75829bf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Checklist District ID</vt:lpstr>
      <vt:lpstr>Checklist Uses</vt:lpstr>
      <vt:lpstr>Checklist Parameters</vt:lpstr>
      <vt:lpstr>Summary</vt:lpstr>
      <vt:lpstr>Zoning Input Summary</vt:lpstr>
      <vt:lpstr>Blood Road</vt:lpstr>
      <vt:lpstr>Fitchburg Rd - Mixed Use</vt:lpstr>
      <vt:lpstr>47 - 53 Old City Road</vt:lpstr>
      <vt:lpstr>111 - 117 Fitchburg Road</vt:lpstr>
      <vt:lpstr>Bayberry Hill Road Clement Rd</vt:lpstr>
      <vt:lpstr>Formula Matrix</vt:lpstr>
      <vt:lpstr>Community 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Halvorsen</dc:creator>
  <cp:lastModifiedBy>Kayla Kress</cp:lastModifiedBy>
  <cp:lastPrinted>2022-03-12T02:48:13Z</cp:lastPrinted>
  <dcterms:created xsi:type="dcterms:W3CDTF">2022-03-01T18:24:33Z</dcterms:created>
  <dcterms:modified xsi:type="dcterms:W3CDTF">2023-08-30T16:54:42Z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0x0101001A169F4DCEE4AE4CA7E5DFD78F8AD9B4</vt:lpwstr>
  </property>
  <property fmtid="{D5CDD505-2E9C-101B-9397-08002B2CF9AE}" pid="3" name="MediaServiceImageTags">
    <vt:lpwstr/>
  </property>
</Properties>
</file>